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wf545/Dropbox (GloriamGroup)/1.GPCRdb/Manuscripts/G proteins/G protein resource manuscript/3.SI spreadsheets/"/>
    </mc:Choice>
  </mc:AlternateContent>
  <xr:revisionPtr revIDLastSave="0" documentId="13_ncr:1_{AF338091-5206-7C43-A071-7E075DD62CFD}" xr6:coauthVersionLast="47" xr6:coauthVersionMax="47" xr10:uidLastSave="{00000000-0000-0000-0000-000000000000}"/>
  <bookViews>
    <workbookView xWindow="0" yWindow="-28300" windowWidth="51200" windowHeight="28300" tabRatio="767" xr2:uid="{00000000-000D-0000-FFFF-FFFF00000000}"/>
  </bookViews>
  <sheets>
    <sheet name="Info" sheetId="69" r:id="rId1"/>
    <sheet name="B-EmEC" sheetId="93" r:id="rId2"/>
    <sheet name="I-EmEC" sheetId="94" r:id="rId3"/>
    <sheet name="BI" sheetId="95" r:id="rId4"/>
    <sheet name="B-Emax" sheetId="80" r:id="rId5"/>
    <sheet name="I-Emax" sheetId="81" r:id="rId6"/>
    <sheet name="B-pEC50" sheetId="78" r:id="rId7"/>
    <sheet name="I-pEC50" sheetId="79" r:id="rId8"/>
    <sheet name="B-LogEmaxOverpEC50" sheetId="85" r:id="rId9"/>
    <sheet name="I-LogEmaxOverpEC50" sheetId="86" r:id="rId10"/>
    <sheet name="BI-Emax-sim" sheetId="90" r:id="rId11"/>
    <sheet name="BI-pEC50-sim" sheetId="89" r:id="rId12"/>
    <sheet name="BI-LogEmaxOverpEC50-sim" sheetId="91" r:id="rId13"/>
    <sheet name="BI-Emax-r2" sheetId="68" r:id="rId14"/>
    <sheet name="BI-pEC50-r2" sheetId="62" r:id="rId15"/>
    <sheet name="BI-LogEmaxOverpEC50-r2" sheetId="8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62" i="90" l="1"/>
  <c r="S63" i="90"/>
  <c r="S61" i="90"/>
  <c r="S62" i="89"/>
  <c r="S63" i="89"/>
  <c r="S61" i="89"/>
  <c r="EA62" i="90"/>
  <c r="DZ62" i="90"/>
  <c r="DY62" i="90"/>
  <c r="DX62" i="90"/>
  <c r="EJ62" i="90" s="1"/>
  <c r="EA61" i="90"/>
  <c r="DZ61" i="90"/>
  <c r="EJ61" i="90" s="1"/>
  <c r="DY61" i="90"/>
  <c r="DX61" i="90"/>
  <c r="W58" i="89"/>
  <c r="W58" i="90"/>
  <c r="N3" i="79"/>
  <c r="O3" i="79"/>
  <c r="P3" i="79"/>
  <c r="Q3" i="79"/>
  <c r="R3" i="79"/>
  <c r="S3" i="79"/>
  <c r="T3" i="79"/>
  <c r="U3" i="79"/>
  <c r="V3" i="79"/>
  <c r="W3" i="79"/>
  <c r="X3" i="79"/>
  <c r="Y3" i="79"/>
  <c r="N4" i="79"/>
  <c r="O4" i="79"/>
  <c r="P4" i="79"/>
  <c r="Q4" i="79"/>
  <c r="R4" i="79"/>
  <c r="S4" i="79"/>
  <c r="T4" i="79"/>
  <c r="U4" i="79"/>
  <c r="V4" i="79"/>
  <c r="W4" i="79"/>
  <c r="X4" i="79"/>
  <c r="Y4" i="79"/>
  <c r="N5" i="79"/>
  <c r="O5" i="79"/>
  <c r="P5" i="79"/>
  <c r="Q5" i="79"/>
  <c r="R5" i="79"/>
  <c r="S5" i="79"/>
  <c r="T5" i="79"/>
  <c r="U5" i="79"/>
  <c r="V5" i="79"/>
  <c r="W5" i="79"/>
  <c r="X5" i="79"/>
  <c r="Y5" i="79"/>
  <c r="N6" i="79"/>
  <c r="O6" i="79"/>
  <c r="P6" i="79"/>
  <c r="Q6" i="79"/>
  <c r="R6" i="79"/>
  <c r="S6" i="79"/>
  <c r="T6" i="79"/>
  <c r="U6" i="79"/>
  <c r="V6" i="79"/>
  <c r="W6" i="79"/>
  <c r="X6" i="79"/>
  <c r="Y6" i="79"/>
  <c r="N7" i="79"/>
  <c r="O7" i="79"/>
  <c r="P7" i="79"/>
  <c r="Q7" i="79"/>
  <c r="R7" i="79"/>
  <c r="S7" i="79"/>
  <c r="T7" i="79"/>
  <c r="U7" i="79"/>
  <c r="V7" i="79"/>
  <c r="W7" i="79"/>
  <c r="X7" i="79"/>
  <c r="Y7" i="79"/>
  <c r="N8" i="79"/>
  <c r="O8" i="79"/>
  <c r="P8" i="79"/>
  <c r="Q8" i="79"/>
  <c r="R8" i="79"/>
  <c r="S8" i="79"/>
  <c r="T8" i="79"/>
  <c r="U8" i="79"/>
  <c r="V8" i="79"/>
  <c r="W8" i="79"/>
  <c r="X8" i="79"/>
  <c r="Y8" i="79"/>
  <c r="N9" i="79"/>
  <c r="O9" i="79"/>
  <c r="P9" i="79"/>
  <c r="Q9" i="79"/>
  <c r="R9" i="79"/>
  <c r="S9" i="79"/>
  <c r="T9" i="79"/>
  <c r="U9" i="79"/>
  <c r="V9" i="79"/>
  <c r="W9" i="79"/>
  <c r="X9" i="79"/>
  <c r="Y9" i="79"/>
  <c r="N10" i="79"/>
  <c r="O10" i="79"/>
  <c r="P10" i="79"/>
  <c r="Q10" i="79"/>
  <c r="R10" i="79"/>
  <c r="S10" i="79"/>
  <c r="T10" i="79"/>
  <c r="U10" i="79"/>
  <c r="V10" i="79"/>
  <c r="W10" i="79"/>
  <c r="X10" i="79"/>
  <c r="Y10" i="79"/>
  <c r="N11" i="79"/>
  <c r="O11" i="79"/>
  <c r="P11" i="79"/>
  <c r="Q11" i="79"/>
  <c r="R11" i="79"/>
  <c r="S11" i="79"/>
  <c r="T11" i="79"/>
  <c r="U11" i="79"/>
  <c r="V11" i="79"/>
  <c r="W11" i="79"/>
  <c r="X11" i="79"/>
  <c r="Y11" i="79"/>
  <c r="N12" i="79"/>
  <c r="O12" i="79"/>
  <c r="P12" i="79"/>
  <c r="Q12" i="79"/>
  <c r="R12" i="79"/>
  <c r="S12" i="79"/>
  <c r="T12" i="79"/>
  <c r="U12" i="79"/>
  <c r="V12" i="79"/>
  <c r="W12" i="79"/>
  <c r="X12" i="79"/>
  <c r="Y12" i="79"/>
  <c r="N13" i="79"/>
  <c r="O13" i="79"/>
  <c r="P13" i="79"/>
  <c r="Q13" i="79"/>
  <c r="R13" i="79"/>
  <c r="S13" i="79"/>
  <c r="T13" i="79"/>
  <c r="U13" i="79"/>
  <c r="V13" i="79"/>
  <c r="W13" i="79"/>
  <c r="X13" i="79"/>
  <c r="Y13" i="79"/>
  <c r="N14" i="79"/>
  <c r="O14" i="79"/>
  <c r="P14" i="79"/>
  <c r="Q14" i="79"/>
  <c r="R14" i="79"/>
  <c r="S14" i="79"/>
  <c r="T14" i="79"/>
  <c r="U14" i="79"/>
  <c r="V14" i="79"/>
  <c r="W14" i="79"/>
  <c r="X14" i="79"/>
  <c r="Y14" i="79"/>
  <c r="N15" i="79"/>
  <c r="O15" i="79"/>
  <c r="P15" i="79"/>
  <c r="Q15" i="79"/>
  <c r="R15" i="79"/>
  <c r="S15" i="79"/>
  <c r="T15" i="79"/>
  <c r="U15" i="79"/>
  <c r="V15" i="79"/>
  <c r="W15" i="79"/>
  <c r="X15" i="79"/>
  <c r="Y15" i="79"/>
  <c r="N16" i="79"/>
  <c r="O16" i="79"/>
  <c r="P16" i="79"/>
  <c r="Q16" i="79"/>
  <c r="R16" i="79"/>
  <c r="S16" i="79"/>
  <c r="T16" i="79"/>
  <c r="U16" i="79"/>
  <c r="V16" i="79"/>
  <c r="W16" i="79"/>
  <c r="X16" i="79"/>
  <c r="Y16" i="79"/>
  <c r="N17" i="79"/>
  <c r="O17" i="79"/>
  <c r="P17" i="79"/>
  <c r="Q17" i="79"/>
  <c r="R17" i="79"/>
  <c r="S17" i="79"/>
  <c r="T17" i="79"/>
  <c r="U17" i="79"/>
  <c r="V17" i="79"/>
  <c r="W17" i="79"/>
  <c r="X17" i="79"/>
  <c r="Y17" i="79"/>
  <c r="N18" i="79"/>
  <c r="O18" i="79"/>
  <c r="P18" i="79"/>
  <c r="Q18" i="79"/>
  <c r="R18" i="79"/>
  <c r="S18" i="79"/>
  <c r="T18" i="79"/>
  <c r="U18" i="79"/>
  <c r="V18" i="79"/>
  <c r="W18" i="79"/>
  <c r="X18" i="79"/>
  <c r="Y18" i="79"/>
  <c r="N19" i="79"/>
  <c r="O19" i="79"/>
  <c r="P19" i="79"/>
  <c r="Q19" i="79"/>
  <c r="R19" i="79"/>
  <c r="S19" i="79"/>
  <c r="T19" i="79"/>
  <c r="U19" i="79"/>
  <c r="V19" i="79"/>
  <c r="W19" i="79"/>
  <c r="X19" i="79"/>
  <c r="Y19" i="79"/>
  <c r="N20" i="79"/>
  <c r="O20" i="79"/>
  <c r="P20" i="79"/>
  <c r="Q20" i="79"/>
  <c r="R20" i="79"/>
  <c r="S20" i="79"/>
  <c r="T20" i="79"/>
  <c r="U20" i="79"/>
  <c r="V20" i="79"/>
  <c r="W20" i="79"/>
  <c r="X20" i="79"/>
  <c r="Y20" i="79"/>
  <c r="N21" i="79"/>
  <c r="O21" i="79"/>
  <c r="P21" i="79"/>
  <c r="Q21" i="79"/>
  <c r="R21" i="79"/>
  <c r="S21" i="79"/>
  <c r="T21" i="79"/>
  <c r="U21" i="79"/>
  <c r="V21" i="79"/>
  <c r="W21" i="79"/>
  <c r="X21" i="79"/>
  <c r="Y21" i="79"/>
  <c r="N22" i="79"/>
  <c r="O22" i="79"/>
  <c r="P22" i="79"/>
  <c r="Q22" i="79"/>
  <c r="R22" i="79"/>
  <c r="S22" i="79"/>
  <c r="T22" i="79"/>
  <c r="U22" i="79"/>
  <c r="V22" i="79"/>
  <c r="W22" i="79"/>
  <c r="X22" i="79"/>
  <c r="Y22" i="79"/>
  <c r="N23" i="79"/>
  <c r="O23" i="79"/>
  <c r="P23" i="79"/>
  <c r="Q23" i="79"/>
  <c r="R23" i="79"/>
  <c r="S23" i="79"/>
  <c r="T23" i="79"/>
  <c r="U23" i="79"/>
  <c r="V23" i="79"/>
  <c r="W23" i="79"/>
  <c r="X23" i="79"/>
  <c r="Y23" i="79"/>
  <c r="N24" i="79"/>
  <c r="O24" i="79"/>
  <c r="P24" i="79"/>
  <c r="Q24" i="79"/>
  <c r="R24" i="79"/>
  <c r="S24" i="79"/>
  <c r="T24" i="79"/>
  <c r="U24" i="79"/>
  <c r="V24" i="79"/>
  <c r="W24" i="79"/>
  <c r="X24" i="79"/>
  <c r="Y24" i="79"/>
  <c r="N25" i="79"/>
  <c r="O25" i="79"/>
  <c r="P25" i="79"/>
  <c r="Q25" i="79"/>
  <c r="R25" i="79"/>
  <c r="S25" i="79"/>
  <c r="T25" i="79"/>
  <c r="U25" i="79"/>
  <c r="V25" i="79"/>
  <c r="W25" i="79"/>
  <c r="X25" i="79"/>
  <c r="Y25" i="79"/>
  <c r="N26" i="79"/>
  <c r="O26" i="79"/>
  <c r="P26" i="79"/>
  <c r="Q26" i="79"/>
  <c r="R26" i="79"/>
  <c r="S26" i="79"/>
  <c r="T26" i="79"/>
  <c r="U26" i="79"/>
  <c r="V26" i="79"/>
  <c r="W26" i="79"/>
  <c r="X26" i="79"/>
  <c r="Y26" i="79"/>
  <c r="N27" i="79"/>
  <c r="O27" i="79"/>
  <c r="P27" i="79"/>
  <c r="Q27" i="79"/>
  <c r="R27" i="79"/>
  <c r="S27" i="79"/>
  <c r="T27" i="79"/>
  <c r="U27" i="79"/>
  <c r="V27" i="79"/>
  <c r="W27" i="79"/>
  <c r="X27" i="79"/>
  <c r="Y27" i="79"/>
  <c r="N28" i="79"/>
  <c r="O28" i="79"/>
  <c r="P28" i="79"/>
  <c r="Q28" i="79"/>
  <c r="R28" i="79"/>
  <c r="S28" i="79"/>
  <c r="T28" i="79"/>
  <c r="U28" i="79"/>
  <c r="V28" i="79"/>
  <c r="W28" i="79"/>
  <c r="X28" i="79"/>
  <c r="Y28" i="79"/>
  <c r="N29" i="79"/>
  <c r="O29" i="79"/>
  <c r="P29" i="79"/>
  <c r="Q29" i="79"/>
  <c r="R29" i="79"/>
  <c r="S29" i="79"/>
  <c r="T29" i="79"/>
  <c r="U29" i="79"/>
  <c r="V29" i="79"/>
  <c r="W29" i="79"/>
  <c r="X29" i="79"/>
  <c r="Y29" i="79"/>
  <c r="N30" i="79"/>
  <c r="O30" i="79"/>
  <c r="P30" i="79"/>
  <c r="Q30" i="79"/>
  <c r="R30" i="79"/>
  <c r="S30" i="79"/>
  <c r="T30" i="79"/>
  <c r="U30" i="79"/>
  <c r="V30" i="79"/>
  <c r="W30" i="79"/>
  <c r="X30" i="79"/>
  <c r="Y30" i="79"/>
  <c r="N31" i="79"/>
  <c r="O31" i="79"/>
  <c r="P31" i="79"/>
  <c r="Q31" i="79"/>
  <c r="R31" i="79"/>
  <c r="S31" i="79"/>
  <c r="T31" i="79"/>
  <c r="U31" i="79"/>
  <c r="V31" i="79"/>
  <c r="W31" i="79"/>
  <c r="X31" i="79"/>
  <c r="Y31" i="79"/>
  <c r="N32" i="79"/>
  <c r="O32" i="79"/>
  <c r="P32" i="79"/>
  <c r="Q32" i="79"/>
  <c r="R32" i="79"/>
  <c r="S32" i="79"/>
  <c r="T32" i="79"/>
  <c r="U32" i="79"/>
  <c r="V32" i="79"/>
  <c r="W32" i="79"/>
  <c r="X32" i="79"/>
  <c r="Y32" i="79"/>
  <c r="N33" i="79"/>
  <c r="O33" i="79"/>
  <c r="P33" i="79"/>
  <c r="Q33" i="79"/>
  <c r="R33" i="79"/>
  <c r="S33" i="79"/>
  <c r="T33" i="79"/>
  <c r="U33" i="79"/>
  <c r="V33" i="79"/>
  <c r="W33" i="79"/>
  <c r="X33" i="79"/>
  <c r="Y33" i="79"/>
  <c r="N34" i="79"/>
  <c r="O34" i="79"/>
  <c r="P34" i="79"/>
  <c r="Q34" i="79"/>
  <c r="R34" i="79"/>
  <c r="S34" i="79"/>
  <c r="T34" i="79"/>
  <c r="U34" i="79"/>
  <c r="V34" i="79"/>
  <c r="W34" i="79"/>
  <c r="X34" i="79"/>
  <c r="Y34" i="79"/>
  <c r="N35" i="79"/>
  <c r="O35" i="79"/>
  <c r="P35" i="79"/>
  <c r="Q35" i="79"/>
  <c r="R35" i="79"/>
  <c r="S35" i="79"/>
  <c r="T35" i="79"/>
  <c r="U35" i="79"/>
  <c r="V35" i="79"/>
  <c r="W35" i="79"/>
  <c r="X35" i="79"/>
  <c r="Y35" i="79"/>
  <c r="N36" i="79"/>
  <c r="O36" i="79"/>
  <c r="P36" i="79"/>
  <c r="Q36" i="79"/>
  <c r="R36" i="79"/>
  <c r="S36" i="79"/>
  <c r="T36" i="79"/>
  <c r="U36" i="79"/>
  <c r="V36" i="79"/>
  <c r="W36" i="79"/>
  <c r="X36" i="79"/>
  <c r="Y36" i="79"/>
  <c r="N37" i="79"/>
  <c r="O37" i="79"/>
  <c r="P37" i="79"/>
  <c r="Q37" i="79"/>
  <c r="R37" i="79"/>
  <c r="S37" i="79"/>
  <c r="T37" i="79"/>
  <c r="U37" i="79"/>
  <c r="V37" i="79"/>
  <c r="W37" i="79"/>
  <c r="X37" i="79"/>
  <c r="Y37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N39" i="79"/>
  <c r="O39" i="79"/>
  <c r="P39" i="79"/>
  <c r="Q39" i="79"/>
  <c r="R39" i="79"/>
  <c r="S39" i="79"/>
  <c r="T39" i="79"/>
  <c r="U39" i="79"/>
  <c r="V39" i="79"/>
  <c r="W39" i="79"/>
  <c r="X39" i="79"/>
  <c r="Y39" i="79"/>
  <c r="N40" i="79"/>
  <c r="O40" i="79"/>
  <c r="P40" i="79"/>
  <c r="Q40" i="79"/>
  <c r="R40" i="79"/>
  <c r="S40" i="79"/>
  <c r="T40" i="79"/>
  <c r="U40" i="79"/>
  <c r="V40" i="79"/>
  <c r="W40" i="79"/>
  <c r="X40" i="79"/>
  <c r="Y40" i="79"/>
  <c r="N41" i="79"/>
  <c r="O41" i="79"/>
  <c r="P41" i="79"/>
  <c r="Q41" i="79"/>
  <c r="R41" i="79"/>
  <c r="S41" i="79"/>
  <c r="T41" i="79"/>
  <c r="U41" i="79"/>
  <c r="V41" i="79"/>
  <c r="W41" i="79"/>
  <c r="X41" i="79"/>
  <c r="Y41" i="79"/>
  <c r="N42" i="79"/>
  <c r="O42" i="79"/>
  <c r="P42" i="79"/>
  <c r="Q42" i="79"/>
  <c r="R42" i="79"/>
  <c r="S42" i="79"/>
  <c r="T42" i="79"/>
  <c r="U42" i="79"/>
  <c r="V42" i="79"/>
  <c r="W42" i="79"/>
  <c r="X42" i="79"/>
  <c r="Y42" i="79"/>
  <c r="N43" i="79"/>
  <c r="O43" i="79"/>
  <c r="P43" i="79"/>
  <c r="Q43" i="79"/>
  <c r="R43" i="79"/>
  <c r="S43" i="79"/>
  <c r="T43" i="79"/>
  <c r="U43" i="79"/>
  <c r="V43" i="79"/>
  <c r="W43" i="79"/>
  <c r="X43" i="79"/>
  <c r="Y43" i="79"/>
  <c r="N44" i="79"/>
  <c r="O44" i="79"/>
  <c r="P44" i="79"/>
  <c r="Q44" i="79"/>
  <c r="R44" i="79"/>
  <c r="S44" i="79"/>
  <c r="T44" i="79"/>
  <c r="U44" i="79"/>
  <c r="V44" i="79"/>
  <c r="W44" i="79"/>
  <c r="X44" i="79"/>
  <c r="Y44" i="79"/>
  <c r="N45" i="79"/>
  <c r="O45" i="79"/>
  <c r="P45" i="79"/>
  <c r="Q45" i="79"/>
  <c r="R45" i="79"/>
  <c r="S45" i="79"/>
  <c r="T45" i="79"/>
  <c r="U45" i="79"/>
  <c r="V45" i="79"/>
  <c r="W45" i="79"/>
  <c r="X45" i="79"/>
  <c r="Y45" i="79"/>
  <c r="N46" i="79"/>
  <c r="O46" i="79"/>
  <c r="P46" i="79"/>
  <c r="Q46" i="79"/>
  <c r="R46" i="79"/>
  <c r="S46" i="79"/>
  <c r="T46" i="79"/>
  <c r="U46" i="79"/>
  <c r="V46" i="79"/>
  <c r="W46" i="79"/>
  <c r="X46" i="79"/>
  <c r="Y46" i="79"/>
  <c r="N47" i="79"/>
  <c r="O47" i="79"/>
  <c r="P47" i="79"/>
  <c r="Q47" i="79"/>
  <c r="R47" i="79"/>
  <c r="S47" i="79"/>
  <c r="T47" i="79"/>
  <c r="U47" i="79"/>
  <c r="V47" i="79"/>
  <c r="W47" i="79"/>
  <c r="X47" i="79"/>
  <c r="Y47" i="79"/>
  <c r="N48" i="79"/>
  <c r="O48" i="79"/>
  <c r="P48" i="79"/>
  <c r="Q48" i="79"/>
  <c r="R48" i="79"/>
  <c r="S48" i="79"/>
  <c r="T48" i="79"/>
  <c r="U48" i="79"/>
  <c r="V48" i="79"/>
  <c r="W48" i="79"/>
  <c r="X48" i="79"/>
  <c r="Y48" i="79"/>
  <c r="N49" i="79"/>
  <c r="O49" i="79"/>
  <c r="P49" i="79"/>
  <c r="Q49" i="79"/>
  <c r="R49" i="79"/>
  <c r="S49" i="79"/>
  <c r="T49" i="79"/>
  <c r="U49" i="79"/>
  <c r="V49" i="79"/>
  <c r="W49" i="79"/>
  <c r="X49" i="79"/>
  <c r="Y49" i="79"/>
  <c r="N50" i="79"/>
  <c r="O50" i="79"/>
  <c r="P50" i="79"/>
  <c r="Q50" i="79"/>
  <c r="R50" i="79"/>
  <c r="S50" i="79"/>
  <c r="T50" i="79"/>
  <c r="U50" i="79"/>
  <c r="V50" i="79"/>
  <c r="W50" i="79"/>
  <c r="X50" i="79"/>
  <c r="Y50" i="79"/>
  <c r="N51" i="79"/>
  <c r="O51" i="79"/>
  <c r="P51" i="79"/>
  <c r="Q51" i="79"/>
  <c r="R51" i="79"/>
  <c r="S51" i="79"/>
  <c r="T51" i="79"/>
  <c r="U51" i="79"/>
  <c r="V51" i="79"/>
  <c r="W51" i="79"/>
  <c r="X51" i="79"/>
  <c r="Y51" i="79"/>
  <c r="N52" i="79"/>
  <c r="O52" i="79"/>
  <c r="P52" i="79"/>
  <c r="Q52" i="79"/>
  <c r="R52" i="79"/>
  <c r="S52" i="79"/>
  <c r="T52" i="79"/>
  <c r="U52" i="79"/>
  <c r="V52" i="79"/>
  <c r="W52" i="79"/>
  <c r="X52" i="79"/>
  <c r="Y52" i="79"/>
  <c r="O2" i="79"/>
  <c r="P2" i="79"/>
  <c r="Q2" i="79"/>
  <c r="R2" i="79"/>
  <c r="S2" i="79"/>
  <c r="T2" i="79"/>
  <c r="U2" i="79"/>
  <c r="V2" i="79"/>
  <c r="W2" i="79"/>
  <c r="X2" i="79"/>
  <c r="Y2" i="79"/>
  <c r="N2" i="79"/>
  <c r="N2" i="81"/>
  <c r="N3" i="81"/>
  <c r="O3" i="81"/>
  <c r="P3" i="81"/>
  <c r="Q3" i="81"/>
  <c r="R3" i="81"/>
  <c r="S3" i="81"/>
  <c r="T3" i="81"/>
  <c r="U3" i="81"/>
  <c r="V3" i="81"/>
  <c r="W3" i="81"/>
  <c r="X3" i="81"/>
  <c r="Y3" i="81"/>
  <c r="N4" i="81"/>
  <c r="O4" i="81"/>
  <c r="P4" i="81"/>
  <c r="Q4" i="81"/>
  <c r="R4" i="81"/>
  <c r="S4" i="81"/>
  <c r="T4" i="81"/>
  <c r="U4" i="81"/>
  <c r="V4" i="81"/>
  <c r="W4" i="81"/>
  <c r="X4" i="81"/>
  <c r="Y4" i="81"/>
  <c r="N5" i="81"/>
  <c r="O5" i="81"/>
  <c r="P5" i="81"/>
  <c r="Q5" i="81"/>
  <c r="R5" i="81"/>
  <c r="S5" i="81"/>
  <c r="T5" i="81"/>
  <c r="U5" i="81"/>
  <c r="V5" i="81"/>
  <c r="W5" i="81"/>
  <c r="X5" i="81"/>
  <c r="Y5" i="81"/>
  <c r="N6" i="81"/>
  <c r="O6" i="81"/>
  <c r="P6" i="81"/>
  <c r="Q6" i="81"/>
  <c r="R6" i="81"/>
  <c r="S6" i="81"/>
  <c r="T6" i="81"/>
  <c r="U6" i="81"/>
  <c r="V6" i="81"/>
  <c r="W6" i="81"/>
  <c r="X6" i="81"/>
  <c r="Y6" i="81"/>
  <c r="N7" i="81"/>
  <c r="O7" i="81"/>
  <c r="P7" i="81"/>
  <c r="Q7" i="81"/>
  <c r="R7" i="81"/>
  <c r="S7" i="81"/>
  <c r="T7" i="81"/>
  <c r="U7" i="81"/>
  <c r="V7" i="81"/>
  <c r="W7" i="81"/>
  <c r="X7" i="81"/>
  <c r="Y7" i="81"/>
  <c r="N8" i="81"/>
  <c r="O8" i="81"/>
  <c r="P8" i="81"/>
  <c r="Q8" i="81"/>
  <c r="R8" i="81"/>
  <c r="S8" i="81"/>
  <c r="T8" i="81"/>
  <c r="U8" i="81"/>
  <c r="V8" i="81"/>
  <c r="W8" i="81"/>
  <c r="X8" i="81"/>
  <c r="Y8" i="81"/>
  <c r="N9" i="81"/>
  <c r="O9" i="81"/>
  <c r="P9" i="81"/>
  <c r="Q9" i="81"/>
  <c r="R9" i="81"/>
  <c r="S9" i="81"/>
  <c r="T9" i="81"/>
  <c r="U9" i="81"/>
  <c r="V9" i="81"/>
  <c r="W9" i="81"/>
  <c r="X9" i="81"/>
  <c r="Y9" i="81"/>
  <c r="N10" i="81"/>
  <c r="O10" i="81"/>
  <c r="P10" i="81"/>
  <c r="Q10" i="81"/>
  <c r="R10" i="81"/>
  <c r="S10" i="81"/>
  <c r="T10" i="81"/>
  <c r="U10" i="81"/>
  <c r="V10" i="81"/>
  <c r="W10" i="81"/>
  <c r="X10" i="81"/>
  <c r="Y10" i="81"/>
  <c r="N11" i="81"/>
  <c r="O11" i="81"/>
  <c r="P11" i="81"/>
  <c r="Q11" i="81"/>
  <c r="R11" i="81"/>
  <c r="S11" i="81"/>
  <c r="T11" i="81"/>
  <c r="U11" i="81"/>
  <c r="V11" i="81"/>
  <c r="W11" i="81"/>
  <c r="X11" i="81"/>
  <c r="Y11" i="81"/>
  <c r="N12" i="81"/>
  <c r="O12" i="81"/>
  <c r="P12" i="81"/>
  <c r="Q12" i="81"/>
  <c r="R12" i="81"/>
  <c r="S12" i="81"/>
  <c r="T12" i="81"/>
  <c r="U12" i="81"/>
  <c r="V12" i="81"/>
  <c r="W12" i="81"/>
  <c r="X12" i="81"/>
  <c r="Y12" i="81"/>
  <c r="N13" i="81"/>
  <c r="O13" i="81"/>
  <c r="P13" i="81"/>
  <c r="Q13" i="81"/>
  <c r="R13" i="81"/>
  <c r="S13" i="81"/>
  <c r="T13" i="81"/>
  <c r="U13" i="81"/>
  <c r="V13" i="81"/>
  <c r="W13" i="81"/>
  <c r="X13" i="81"/>
  <c r="Y13" i="81"/>
  <c r="N14" i="81"/>
  <c r="O14" i="81"/>
  <c r="P14" i="81"/>
  <c r="Q14" i="81"/>
  <c r="R14" i="81"/>
  <c r="S14" i="81"/>
  <c r="T14" i="81"/>
  <c r="U14" i="81"/>
  <c r="V14" i="81"/>
  <c r="W14" i="81"/>
  <c r="X14" i="81"/>
  <c r="Y14" i="81"/>
  <c r="N15" i="81"/>
  <c r="O15" i="81"/>
  <c r="P15" i="81"/>
  <c r="Q15" i="81"/>
  <c r="R15" i="81"/>
  <c r="S15" i="81"/>
  <c r="T15" i="81"/>
  <c r="U15" i="81"/>
  <c r="V15" i="81"/>
  <c r="W15" i="81"/>
  <c r="X15" i="81"/>
  <c r="Y15" i="81"/>
  <c r="N16" i="81"/>
  <c r="O16" i="81"/>
  <c r="P16" i="81"/>
  <c r="Q16" i="81"/>
  <c r="R16" i="81"/>
  <c r="S16" i="81"/>
  <c r="T16" i="81"/>
  <c r="U16" i="81"/>
  <c r="V16" i="81"/>
  <c r="W16" i="81"/>
  <c r="X16" i="81"/>
  <c r="Y16" i="81"/>
  <c r="N17" i="81"/>
  <c r="O17" i="81"/>
  <c r="P17" i="81"/>
  <c r="Q17" i="81"/>
  <c r="R17" i="81"/>
  <c r="S17" i="81"/>
  <c r="T17" i="81"/>
  <c r="U17" i="81"/>
  <c r="V17" i="81"/>
  <c r="W17" i="81"/>
  <c r="X17" i="81"/>
  <c r="Y17" i="81"/>
  <c r="N18" i="81"/>
  <c r="O18" i="81"/>
  <c r="P18" i="81"/>
  <c r="Q18" i="81"/>
  <c r="R18" i="81"/>
  <c r="S18" i="81"/>
  <c r="T18" i="81"/>
  <c r="U18" i="81"/>
  <c r="V18" i="81"/>
  <c r="W18" i="81"/>
  <c r="X18" i="81"/>
  <c r="Y18" i="81"/>
  <c r="N19" i="81"/>
  <c r="O19" i="81"/>
  <c r="P19" i="81"/>
  <c r="Q19" i="81"/>
  <c r="R19" i="81"/>
  <c r="S19" i="81"/>
  <c r="T19" i="81"/>
  <c r="U19" i="81"/>
  <c r="V19" i="81"/>
  <c r="W19" i="81"/>
  <c r="X19" i="81"/>
  <c r="Y19" i="81"/>
  <c r="N20" i="81"/>
  <c r="O20" i="81"/>
  <c r="P20" i="81"/>
  <c r="Q20" i="81"/>
  <c r="R20" i="81"/>
  <c r="S20" i="81"/>
  <c r="T20" i="81"/>
  <c r="U20" i="81"/>
  <c r="V20" i="81"/>
  <c r="W20" i="81"/>
  <c r="X20" i="81"/>
  <c r="Y20" i="81"/>
  <c r="N21" i="81"/>
  <c r="O21" i="81"/>
  <c r="P21" i="81"/>
  <c r="Q21" i="81"/>
  <c r="R21" i="81"/>
  <c r="S21" i="81"/>
  <c r="T21" i="81"/>
  <c r="U21" i="81"/>
  <c r="V21" i="81"/>
  <c r="W21" i="81"/>
  <c r="X21" i="81"/>
  <c r="Y21" i="81"/>
  <c r="N22" i="81"/>
  <c r="O22" i="81"/>
  <c r="P22" i="81"/>
  <c r="Q22" i="81"/>
  <c r="R22" i="81"/>
  <c r="S22" i="81"/>
  <c r="T22" i="81"/>
  <c r="U22" i="81"/>
  <c r="V22" i="81"/>
  <c r="W22" i="81"/>
  <c r="X22" i="81"/>
  <c r="Y22" i="81"/>
  <c r="N23" i="81"/>
  <c r="O23" i="81"/>
  <c r="P23" i="81"/>
  <c r="Q23" i="81"/>
  <c r="R23" i="81"/>
  <c r="S23" i="81"/>
  <c r="T23" i="81"/>
  <c r="U23" i="81"/>
  <c r="V23" i="81"/>
  <c r="W23" i="81"/>
  <c r="X23" i="81"/>
  <c r="Y23" i="81"/>
  <c r="N24" i="81"/>
  <c r="O24" i="81"/>
  <c r="P24" i="81"/>
  <c r="Q24" i="81"/>
  <c r="R24" i="81"/>
  <c r="S24" i="81"/>
  <c r="T24" i="81"/>
  <c r="U24" i="81"/>
  <c r="V24" i="81"/>
  <c r="W24" i="81"/>
  <c r="X24" i="81"/>
  <c r="Y24" i="81"/>
  <c r="N25" i="81"/>
  <c r="O25" i="81"/>
  <c r="P25" i="81"/>
  <c r="Q25" i="81"/>
  <c r="R25" i="81"/>
  <c r="S25" i="81"/>
  <c r="T25" i="81"/>
  <c r="U25" i="81"/>
  <c r="V25" i="81"/>
  <c r="W25" i="81"/>
  <c r="X25" i="81"/>
  <c r="Y25" i="81"/>
  <c r="N26" i="81"/>
  <c r="O26" i="81"/>
  <c r="P26" i="81"/>
  <c r="Q26" i="81"/>
  <c r="R26" i="81"/>
  <c r="S26" i="81"/>
  <c r="T26" i="81"/>
  <c r="U26" i="81"/>
  <c r="V26" i="81"/>
  <c r="W26" i="81"/>
  <c r="X26" i="81"/>
  <c r="Y26" i="81"/>
  <c r="N27" i="81"/>
  <c r="O27" i="81"/>
  <c r="P27" i="81"/>
  <c r="Q27" i="81"/>
  <c r="R27" i="81"/>
  <c r="S27" i="81"/>
  <c r="T27" i="81"/>
  <c r="U27" i="81"/>
  <c r="V27" i="81"/>
  <c r="W27" i="81"/>
  <c r="X27" i="81"/>
  <c r="Y27" i="81"/>
  <c r="N28" i="81"/>
  <c r="O28" i="81"/>
  <c r="P28" i="81"/>
  <c r="Q28" i="81"/>
  <c r="R28" i="81"/>
  <c r="S28" i="81"/>
  <c r="T28" i="81"/>
  <c r="U28" i="81"/>
  <c r="V28" i="81"/>
  <c r="W28" i="81"/>
  <c r="X28" i="81"/>
  <c r="Y28" i="81"/>
  <c r="N29" i="81"/>
  <c r="O29" i="81"/>
  <c r="P29" i="81"/>
  <c r="Q29" i="81"/>
  <c r="R29" i="81"/>
  <c r="S29" i="81"/>
  <c r="T29" i="81"/>
  <c r="U29" i="81"/>
  <c r="V29" i="81"/>
  <c r="W29" i="81"/>
  <c r="X29" i="81"/>
  <c r="Y29" i="81"/>
  <c r="N30" i="81"/>
  <c r="O30" i="81"/>
  <c r="P30" i="81"/>
  <c r="Q30" i="81"/>
  <c r="R30" i="81"/>
  <c r="S30" i="81"/>
  <c r="T30" i="81"/>
  <c r="U30" i="81"/>
  <c r="V30" i="81"/>
  <c r="W30" i="81"/>
  <c r="X30" i="81"/>
  <c r="Y30" i="81"/>
  <c r="N31" i="81"/>
  <c r="O31" i="81"/>
  <c r="P31" i="81"/>
  <c r="Q31" i="81"/>
  <c r="R31" i="81"/>
  <c r="S31" i="81"/>
  <c r="T31" i="81"/>
  <c r="U31" i="81"/>
  <c r="V31" i="81"/>
  <c r="W31" i="81"/>
  <c r="X31" i="81"/>
  <c r="Y31" i="81"/>
  <c r="N32" i="81"/>
  <c r="O32" i="81"/>
  <c r="P32" i="81"/>
  <c r="Q32" i="81"/>
  <c r="R32" i="81"/>
  <c r="S32" i="81"/>
  <c r="T32" i="81"/>
  <c r="U32" i="81"/>
  <c r="V32" i="81"/>
  <c r="W32" i="81"/>
  <c r="X32" i="81"/>
  <c r="Y32" i="81"/>
  <c r="N33" i="81"/>
  <c r="O33" i="81"/>
  <c r="P33" i="81"/>
  <c r="Q33" i="81"/>
  <c r="R33" i="81"/>
  <c r="S33" i="81"/>
  <c r="T33" i="81"/>
  <c r="U33" i="81"/>
  <c r="V33" i="81"/>
  <c r="W33" i="81"/>
  <c r="X33" i="81"/>
  <c r="Y33" i="81"/>
  <c r="N34" i="81"/>
  <c r="O34" i="81"/>
  <c r="P34" i="81"/>
  <c r="Q34" i="81"/>
  <c r="R34" i="81"/>
  <c r="S34" i="81"/>
  <c r="T34" i="81"/>
  <c r="U34" i="81"/>
  <c r="V34" i="81"/>
  <c r="W34" i="81"/>
  <c r="X34" i="81"/>
  <c r="Y34" i="81"/>
  <c r="N35" i="81"/>
  <c r="O35" i="81"/>
  <c r="P35" i="81"/>
  <c r="Q35" i="81"/>
  <c r="R35" i="81"/>
  <c r="S35" i="81"/>
  <c r="T35" i="81"/>
  <c r="U35" i="81"/>
  <c r="V35" i="81"/>
  <c r="W35" i="81"/>
  <c r="X35" i="81"/>
  <c r="Y35" i="81"/>
  <c r="N36" i="81"/>
  <c r="O36" i="81"/>
  <c r="P36" i="81"/>
  <c r="Q36" i="81"/>
  <c r="R36" i="81"/>
  <c r="S36" i="81"/>
  <c r="T36" i="81"/>
  <c r="U36" i="81"/>
  <c r="V36" i="81"/>
  <c r="W36" i="81"/>
  <c r="X36" i="81"/>
  <c r="Y36" i="81"/>
  <c r="N37" i="81"/>
  <c r="O37" i="81"/>
  <c r="P37" i="81"/>
  <c r="Q37" i="81"/>
  <c r="R37" i="81"/>
  <c r="S37" i="81"/>
  <c r="T37" i="81"/>
  <c r="U37" i="81"/>
  <c r="V37" i="81"/>
  <c r="W37" i="81"/>
  <c r="X37" i="81"/>
  <c r="Y37" i="81"/>
  <c r="N38" i="81"/>
  <c r="O38" i="81"/>
  <c r="P38" i="81"/>
  <c r="Q38" i="81"/>
  <c r="R38" i="81"/>
  <c r="S38" i="81"/>
  <c r="T38" i="81"/>
  <c r="U38" i="81"/>
  <c r="V38" i="81"/>
  <c r="W38" i="81"/>
  <c r="X38" i="81"/>
  <c r="Y38" i="81"/>
  <c r="N39" i="81"/>
  <c r="O39" i="81"/>
  <c r="P39" i="81"/>
  <c r="Q39" i="81"/>
  <c r="R39" i="81"/>
  <c r="S39" i="81"/>
  <c r="T39" i="81"/>
  <c r="U39" i="81"/>
  <c r="V39" i="81"/>
  <c r="W39" i="81"/>
  <c r="X39" i="81"/>
  <c r="Y39" i="81"/>
  <c r="N40" i="81"/>
  <c r="O40" i="81"/>
  <c r="P40" i="81"/>
  <c r="Q40" i="81"/>
  <c r="R40" i="81"/>
  <c r="S40" i="81"/>
  <c r="T40" i="81"/>
  <c r="U40" i="81"/>
  <c r="V40" i="81"/>
  <c r="W40" i="81"/>
  <c r="X40" i="81"/>
  <c r="Y40" i="81"/>
  <c r="N41" i="81"/>
  <c r="O41" i="81"/>
  <c r="P41" i="81"/>
  <c r="Q41" i="81"/>
  <c r="R41" i="81"/>
  <c r="S41" i="81"/>
  <c r="T41" i="81"/>
  <c r="U41" i="81"/>
  <c r="V41" i="81"/>
  <c r="W41" i="81"/>
  <c r="X41" i="81"/>
  <c r="Y41" i="81"/>
  <c r="N42" i="81"/>
  <c r="O42" i="81"/>
  <c r="P42" i="81"/>
  <c r="Q42" i="81"/>
  <c r="R42" i="81"/>
  <c r="S42" i="81"/>
  <c r="T42" i="81"/>
  <c r="U42" i="81"/>
  <c r="V42" i="81"/>
  <c r="W42" i="81"/>
  <c r="X42" i="81"/>
  <c r="Y42" i="81"/>
  <c r="N43" i="81"/>
  <c r="O43" i="81"/>
  <c r="P43" i="81"/>
  <c r="Q43" i="81"/>
  <c r="R43" i="81"/>
  <c r="S43" i="81"/>
  <c r="T43" i="81"/>
  <c r="U43" i="81"/>
  <c r="V43" i="81"/>
  <c r="W43" i="81"/>
  <c r="X43" i="81"/>
  <c r="Y43" i="81"/>
  <c r="N44" i="81"/>
  <c r="O44" i="81"/>
  <c r="P44" i="81"/>
  <c r="Q44" i="81"/>
  <c r="R44" i="81"/>
  <c r="S44" i="81"/>
  <c r="T44" i="81"/>
  <c r="U44" i="81"/>
  <c r="V44" i="81"/>
  <c r="W44" i="81"/>
  <c r="X44" i="81"/>
  <c r="Y44" i="81"/>
  <c r="N45" i="81"/>
  <c r="O45" i="81"/>
  <c r="P45" i="81"/>
  <c r="Q45" i="81"/>
  <c r="R45" i="81"/>
  <c r="S45" i="81"/>
  <c r="T45" i="81"/>
  <c r="U45" i="81"/>
  <c r="V45" i="81"/>
  <c r="W45" i="81"/>
  <c r="X45" i="81"/>
  <c r="Y45" i="81"/>
  <c r="N46" i="81"/>
  <c r="O46" i="81"/>
  <c r="P46" i="81"/>
  <c r="Q46" i="81"/>
  <c r="R46" i="81"/>
  <c r="S46" i="81"/>
  <c r="T46" i="81"/>
  <c r="U46" i="81"/>
  <c r="V46" i="81"/>
  <c r="W46" i="81"/>
  <c r="X46" i="81"/>
  <c r="Y46" i="81"/>
  <c r="N47" i="81"/>
  <c r="O47" i="81"/>
  <c r="P47" i="81"/>
  <c r="Q47" i="81"/>
  <c r="R47" i="81"/>
  <c r="S47" i="81"/>
  <c r="T47" i="81"/>
  <c r="U47" i="81"/>
  <c r="V47" i="81"/>
  <c r="W47" i="81"/>
  <c r="X47" i="81"/>
  <c r="Y47" i="81"/>
  <c r="N48" i="81"/>
  <c r="O48" i="81"/>
  <c r="P48" i="81"/>
  <c r="Q48" i="81"/>
  <c r="R48" i="81"/>
  <c r="S48" i="81"/>
  <c r="T48" i="81"/>
  <c r="U48" i="81"/>
  <c r="V48" i="81"/>
  <c r="W48" i="81"/>
  <c r="X48" i="81"/>
  <c r="Y48" i="81"/>
  <c r="N49" i="81"/>
  <c r="O49" i="81"/>
  <c r="P49" i="81"/>
  <c r="Q49" i="81"/>
  <c r="R49" i="81"/>
  <c r="S49" i="81"/>
  <c r="T49" i="81"/>
  <c r="U49" i="81"/>
  <c r="V49" i="81"/>
  <c r="W49" i="81"/>
  <c r="X49" i="81"/>
  <c r="Y49" i="81"/>
  <c r="N50" i="81"/>
  <c r="O50" i="81"/>
  <c r="P50" i="81"/>
  <c r="Q50" i="81"/>
  <c r="R50" i="81"/>
  <c r="S50" i="81"/>
  <c r="T50" i="81"/>
  <c r="U50" i="81"/>
  <c r="V50" i="81"/>
  <c r="W50" i="81"/>
  <c r="X50" i="81"/>
  <c r="Y50" i="81"/>
  <c r="N51" i="81"/>
  <c r="O51" i="81"/>
  <c r="P51" i="81"/>
  <c r="Q51" i="81"/>
  <c r="R51" i="81"/>
  <c r="S51" i="81"/>
  <c r="T51" i="81"/>
  <c r="U51" i="81"/>
  <c r="V51" i="81"/>
  <c r="W51" i="81"/>
  <c r="X51" i="81"/>
  <c r="Y51" i="81"/>
  <c r="N52" i="81"/>
  <c r="O52" i="81"/>
  <c r="P52" i="81"/>
  <c r="Q52" i="81"/>
  <c r="R52" i="81"/>
  <c r="S52" i="81"/>
  <c r="T52" i="81"/>
  <c r="U52" i="81"/>
  <c r="V52" i="81"/>
  <c r="W52" i="81"/>
  <c r="X52" i="81"/>
  <c r="Y52" i="81"/>
  <c r="O2" i="81"/>
  <c r="P2" i="81"/>
  <c r="Q2" i="81"/>
  <c r="R2" i="81"/>
  <c r="S2" i="81"/>
  <c r="T2" i="81"/>
  <c r="U2" i="81"/>
  <c r="V2" i="81"/>
  <c r="W2" i="81"/>
  <c r="X2" i="81"/>
  <c r="Y2" i="81"/>
  <c r="AD2" i="95"/>
  <c r="AO52" i="95"/>
  <c r="AN52" i="95"/>
  <c r="AM52" i="95"/>
  <c r="AL52" i="95"/>
  <c r="AK52" i="95"/>
  <c r="AJ52" i="95"/>
  <c r="AI52" i="95"/>
  <c r="AH52" i="95"/>
  <c r="AG52" i="95"/>
  <c r="AF52" i="95"/>
  <c r="AE52" i="95"/>
  <c r="AD52" i="95"/>
  <c r="AO51" i="95"/>
  <c r="AN51" i="95"/>
  <c r="AM51" i="95"/>
  <c r="AL51" i="95"/>
  <c r="AK51" i="95"/>
  <c r="AJ51" i="95"/>
  <c r="AI51" i="95"/>
  <c r="AH51" i="95"/>
  <c r="AG51" i="95"/>
  <c r="AF51" i="95"/>
  <c r="AE51" i="95"/>
  <c r="AD51" i="95"/>
  <c r="AO50" i="95"/>
  <c r="AN50" i="95"/>
  <c r="AM50" i="95"/>
  <c r="AL50" i="95"/>
  <c r="AK50" i="95"/>
  <c r="AJ50" i="95"/>
  <c r="AI50" i="95"/>
  <c r="AH50" i="95"/>
  <c r="AG50" i="95"/>
  <c r="AF50" i="95"/>
  <c r="AE50" i="95"/>
  <c r="AD50" i="95"/>
  <c r="AO49" i="95"/>
  <c r="AN49" i="95"/>
  <c r="AM49" i="95"/>
  <c r="AL49" i="95"/>
  <c r="AK49" i="95"/>
  <c r="AJ49" i="95"/>
  <c r="AI49" i="95"/>
  <c r="AH49" i="95"/>
  <c r="AG49" i="95"/>
  <c r="AF49" i="95"/>
  <c r="AE49" i="95"/>
  <c r="AD49" i="95"/>
  <c r="AO48" i="95"/>
  <c r="AN48" i="95"/>
  <c r="AM48" i="95"/>
  <c r="AL48" i="95"/>
  <c r="AK48" i="95"/>
  <c r="AJ48" i="95"/>
  <c r="AI48" i="95"/>
  <c r="AH48" i="95"/>
  <c r="AG48" i="95"/>
  <c r="AF48" i="95"/>
  <c r="AE48" i="95"/>
  <c r="AD48" i="95"/>
  <c r="AO47" i="95"/>
  <c r="AN47" i="95"/>
  <c r="AM47" i="95"/>
  <c r="AL47" i="95"/>
  <c r="AK47" i="95"/>
  <c r="AJ47" i="95"/>
  <c r="AI47" i="95"/>
  <c r="AH47" i="95"/>
  <c r="AG47" i="95"/>
  <c r="AF47" i="95"/>
  <c r="AE47" i="95"/>
  <c r="AD47" i="95"/>
  <c r="AO46" i="95"/>
  <c r="AN46" i="95"/>
  <c r="AM46" i="95"/>
  <c r="AL46" i="95"/>
  <c r="AK46" i="95"/>
  <c r="AJ46" i="95"/>
  <c r="AI46" i="95"/>
  <c r="AH46" i="95"/>
  <c r="AG46" i="95"/>
  <c r="AF46" i="95"/>
  <c r="AE46" i="95"/>
  <c r="AD46" i="95"/>
  <c r="AO45" i="95"/>
  <c r="AN45" i="95"/>
  <c r="AM45" i="95"/>
  <c r="AL45" i="95"/>
  <c r="AK45" i="95"/>
  <c r="AJ45" i="95"/>
  <c r="AI45" i="95"/>
  <c r="AH45" i="95"/>
  <c r="AG45" i="95"/>
  <c r="AF45" i="95"/>
  <c r="AE45" i="95"/>
  <c r="AD45" i="95"/>
  <c r="AO44" i="95"/>
  <c r="AN44" i="95"/>
  <c r="AM44" i="95"/>
  <c r="AL44" i="95"/>
  <c r="AK44" i="95"/>
  <c r="AJ44" i="95"/>
  <c r="AI44" i="95"/>
  <c r="AH44" i="95"/>
  <c r="AG44" i="95"/>
  <c r="AF44" i="95"/>
  <c r="AE44" i="95"/>
  <c r="AD44" i="95"/>
  <c r="AO43" i="95"/>
  <c r="AN43" i="95"/>
  <c r="AM43" i="95"/>
  <c r="AL43" i="95"/>
  <c r="AK43" i="95"/>
  <c r="AJ43" i="95"/>
  <c r="AI43" i="95"/>
  <c r="AH43" i="95"/>
  <c r="AG43" i="95"/>
  <c r="AF43" i="95"/>
  <c r="AE43" i="95"/>
  <c r="AD43" i="95"/>
  <c r="AO42" i="95"/>
  <c r="AN42" i="95"/>
  <c r="AM42" i="95"/>
  <c r="AL42" i="95"/>
  <c r="AK42" i="95"/>
  <c r="AJ42" i="95"/>
  <c r="AI42" i="95"/>
  <c r="AH42" i="95"/>
  <c r="AG42" i="95"/>
  <c r="AF42" i="95"/>
  <c r="AE42" i="95"/>
  <c r="AD42" i="95"/>
  <c r="AO41" i="95"/>
  <c r="AN41" i="95"/>
  <c r="AM41" i="95"/>
  <c r="AL41" i="95"/>
  <c r="AK41" i="95"/>
  <c r="AJ41" i="95"/>
  <c r="AI41" i="95"/>
  <c r="AH41" i="95"/>
  <c r="AG41" i="95"/>
  <c r="AF41" i="95"/>
  <c r="AE41" i="95"/>
  <c r="AD41" i="95"/>
  <c r="AO40" i="95"/>
  <c r="AN40" i="95"/>
  <c r="AM40" i="95"/>
  <c r="AL40" i="95"/>
  <c r="AK40" i="95"/>
  <c r="AJ40" i="95"/>
  <c r="AI40" i="95"/>
  <c r="AH40" i="95"/>
  <c r="AG40" i="95"/>
  <c r="AF40" i="95"/>
  <c r="AE40" i="95"/>
  <c r="AD40" i="95"/>
  <c r="AO39" i="95"/>
  <c r="AN39" i="95"/>
  <c r="AM39" i="95"/>
  <c r="AL39" i="95"/>
  <c r="AK39" i="95"/>
  <c r="AJ39" i="95"/>
  <c r="AI39" i="95"/>
  <c r="AH39" i="95"/>
  <c r="AG39" i="95"/>
  <c r="AF39" i="95"/>
  <c r="AE39" i="95"/>
  <c r="AD39" i="95"/>
  <c r="AO38" i="95"/>
  <c r="AN38" i="95"/>
  <c r="AM38" i="95"/>
  <c r="AL38" i="95"/>
  <c r="AK38" i="95"/>
  <c r="AJ38" i="95"/>
  <c r="AI38" i="95"/>
  <c r="AH38" i="95"/>
  <c r="AG38" i="95"/>
  <c r="AF38" i="95"/>
  <c r="AE38" i="95"/>
  <c r="AD38" i="95"/>
  <c r="AO37" i="95"/>
  <c r="AN37" i="95"/>
  <c r="AM37" i="95"/>
  <c r="AL37" i="95"/>
  <c r="AK37" i="95"/>
  <c r="AJ37" i="95"/>
  <c r="AI37" i="95"/>
  <c r="AH37" i="95"/>
  <c r="AG37" i="95"/>
  <c r="AF37" i="95"/>
  <c r="AE37" i="95"/>
  <c r="AD37" i="95"/>
  <c r="AO36" i="95"/>
  <c r="AN36" i="95"/>
  <c r="AM36" i="95"/>
  <c r="AL36" i="95"/>
  <c r="AK36" i="95"/>
  <c r="AJ36" i="95"/>
  <c r="AI36" i="95"/>
  <c r="AH36" i="95"/>
  <c r="AG36" i="95"/>
  <c r="AF36" i="95"/>
  <c r="AE36" i="95"/>
  <c r="AD36" i="95"/>
  <c r="AO35" i="95"/>
  <c r="AN35" i="95"/>
  <c r="AM35" i="95"/>
  <c r="AL35" i="95"/>
  <c r="AK35" i="95"/>
  <c r="AJ35" i="95"/>
  <c r="AI35" i="95"/>
  <c r="AH35" i="95"/>
  <c r="AG35" i="95"/>
  <c r="AF35" i="95"/>
  <c r="AE35" i="95"/>
  <c r="AD35" i="95"/>
  <c r="AO34" i="95"/>
  <c r="AN34" i="95"/>
  <c r="AM34" i="95"/>
  <c r="AL34" i="95"/>
  <c r="AK34" i="95"/>
  <c r="AJ34" i="95"/>
  <c r="AI34" i="95"/>
  <c r="AH34" i="95"/>
  <c r="AG34" i="95"/>
  <c r="AF34" i="95"/>
  <c r="AE34" i="95"/>
  <c r="AD34" i="95"/>
  <c r="AO33" i="95"/>
  <c r="AN33" i="95"/>
  <c r="AM33" i="95"/>
  <c r="AL33" i="95"/>
  <c r="AK33" i="95"/>
  <c r="AJ33" i="95"/>
  <c r="AI33" i="95"/>
  <c r="AH33" i="95"/>
  <c r="AG33" i="95"/>
  <c r="AF33" i="95"/>
  <c r="AE33" i="95"/>
  <c r="AD33" i="95"/>
  <c r="AO32" i="95"/>
  <c r="AN32" i="95"/>
  <c r="AM32" i="95"/>
  <c r="AL32" i="95"/>
  <c r="AK32" i="95"/>
  <c r="AJ32" i="95"/>
  <c r="AI32" i="95"/>
  <c r="AH32" i="95"/>
  <c r="AG32" i="95"/>
  <c r="AF32" i="95"/>
  <c r="AE32" i="95"/>
  <c r="AD32" i="95"/>
  <c r="AO31" i="95"/>
  <c r="AN31" i="95"/>
  <c r="AM31" i="95"/>
  <c r="AL31" i="95"/>
  <c r="AK31" i="95"/>
  <c r="AJ31" i="95"/>
  <c r="AI31" i="95"/>
  <c r="AH31" i="95"/>
  <c r="AG31" i="95"/>
  <c r="AF31" i="95"/>
  <c r="AE31" i="95"/>
  <c r="AD31" i="95"/>
  <c r="AO30" i="95"/>
  <c r="AN30" i="95"/>
  <c r="AM30" i="95"/>
  <c r="AL30" i="95"/>
  <c r="AK30" i="95"/>
  <c r="AJ30" i="95"/>
  <c r="AI30" i="95"/>
  <c r="AH30" i="95"/>
  <c r="AG30" i="95"/>
  <c r="AF30" i="95"/>
  <c r="AE30" i="95"/>
  <c r="AD30" i="95"/>
  <c r="AO29" i="95"/>
  <c r="AN29" i="95"/>
  <c r="AM29" i="95"/>
  <c r="AL29" i="95"/>
  <c r="AK29" i="95"/>
  <c r="AJ29" i="95"/>
  <c r="AI29" i="95"/>
  <c r="AH29" i="95"/>
  <c r="AG29" i="95"/>
  <c r="AF29" i="95"/>
  <c r="AE29" i="95"/>
  <c r="AD29" i="95"/>
  <c r="AO28" i="95"/>
  <c r="AN28" i="95"/>
  <c r="AM28" i="95"/>
  <c r="AL28" i="95"/>
  <c r="AK28" i="95"/>
  <c r="AJ28" i="95"/>
  <c r="AI28" i="95"/>
  <c r="AH28" i="95"/>
  <c r="AG28" i="95"/>
  <c r="AF28" i="95"/>
  <c r="AE28" i="95"/>
  <c r="AD28" i="95"/>
  <c r="AO27" i="95"/>
  <c r="AN27" i="95"/>
  <c r="AM27" i="95"/>
  <c r="AL27" i="95"/>
  <c r="AK27" i="95"/>
  <c r="AJ27" i="95"/>
  <c r="AI27" i="95"/>
  <c r="AH27" i="95"/>
  <c r="AG27" i="95"/>
  <c r="AF27" i="95"/>
  <c r="AE27" i="95"/>
  <c r="AD27" i="95"/>
  <c r="AO26" i="95"/>
  <c r="AN26" i="95"/>
  <c r="AM26" i="95"/>
  <c r="AL26" i="95"/>
  <c r="AK26" i="95"/>
  <c r="AJ26" i="95"/>
  <c r="AI26" i="95"/>
  <c r="AH26" i="95"/>
  <c r="AG26" i="95"/>
  <c r="AF26" i="95"/>
  <c r="AE26" i="95"/>
  <c r="AD26" i="95"/>
  <c r="AO25" i="95"/>
  <c r="AN25" i="95"/>
  <c r="AM25" i="95"/>
  <c r="AL25" i="95"/>
  <c r="AK25" i="95"/>
  <c r="AJ25" i="95"/>
  <c r="AI25" i="95"/>
  <c r="AH25" i="95"/>
  <c r="AG25" i="95"/>
  <c r="AF25" i="95"/>
  <c r="AE25" i="95"/>
  <c r="AD25" i="95"/>
  <c r="AO24" i="95"/>
  <c r="AN24" i="95"/>
  <c r="AM24" i="95"/>
  <c r="AL24" i="95"/>
  <c r="AK24" i="95"/>
  <c r="AJ24" i="95"/>
  <c r="AI24" i="95"/>
  <c r="AH24" i="95"/>
  <c r="AG24" i="95"/>
  <c r="AF24" i="95"/>
  <c r="AE24" i="95"/>
  <c r="AD24" i="95"/>
  <c r="AO23" i="95"/>
  <c r="AN23" i="95"/>
  <c r="AM23" i="95"/>
  <c r="AL23" i="95"/>
  <c r="AK23" i="95"/>
  <c r="AJ23" i="95"/>
  <c r="AI23" i="95"/>
  <c r="AH23" i="95"/>
  <c r="AG23" i="95"/>
  <c r="AF23" i="95"/>
  <c r="AE23" i="95"/>
  <c r="AD23" i="95"/>
  <c r="AO22" i="95"/>
  <c r="AN22" i="95"/>
  <c r="AM22" i="95"/>
  <c r="AL22" i="95"/>
  <c r="AK22" i="95"/>
  <c r="AJ22" i="95"/>
  <c r="AI22" i="95"/>
  <c r="AH22" i="95"/>
  <c r="AG22" i="95"/>
  <c r="AF22" i="95"/>
  <c r="AE22" i="95"/>
  <c r="AD22" i="95"/>
  <c r="AO21" i="95"/>
  <c r="AN21" i="95"/>
  <c r="AM21" i="95"/>
  <c r="AL21" i="95"/>
  <c r="AK21" i="95"/>
  <c r="AJ21" i="95"/>
  <c r="AI21" i="95"/>
  <c r="AH21" i="95"/>
  <c r="AG21" i="95"/>
  <c r="AF21" i="95"/>
  <c r="AE21" i="95"/>
  <c r="AD21" i="95"/>
  <c r="AO20" i="95"/>
  <c r="AN20" i="95"/>
  <c r="AM20" i="95"/>
  <c r="AL20" i="95"/>
  <c r="AK20" i="95"/>
  <c r="AJ20" i="95"/>
  <c r="AI20" i="95"/>
  <c r="AH20" i="95"/>
  <c r="AG20" i="95"/>
  <c r="AF20" i="95"/>
  <c r="AE20" i="95"/>
  <c r="AD20" i="95"/>
  <c r="AO19" i="95"/>
  <c r="AN19" i="95"/>
  <c r="AM19" i="95"/>
  <c r="AL19" i="95"/>
  <c r="AK19" i="95"/>
  <c r="AJ19" i="95"/>
  <c r="AI19" i="95"/>
  <c r="AH19" i="95"/>
  <c r="AG19" i="95"/>
  <c r="AF19" i="95"/>
  <c r="AE19" i="95"/>
  <c r="AD19" i="95"/>
  <c r="AO18" i="95"/>
  <c r="AN18" i="95"/>
  <c r="AM18" i="95"/>
  <c r="AL18" i="95"/>
  <c r="AK18" i="95"/>
  <c r="AJ18" i="95"/>
  <c r="AI18" i="95"/>
  <c r="AH18" i="95"/>
  <c r="AG18" i="95"/>
  <c r="AF18" i="95"/>
  <c r="AE18" i="95"/>
  <c r="AD18" i="95"/>
  <c r="AO17" i="95"/>
  <c r="AN17" i="95"/>
  <c r="AM17" i="95"/>
  <c r="AL17" i="95"/>
  <c r="AK17" i="95"/>
  <c r="AJ17" i="95"/>
  <c r="AI17" i="95"/>
  <c r="AH17" i="95"/>
  <c r="AG17" i="95"/>
  <c r="AF17" i="95"/>
  <c r="AE17" i="95"/>
  <c r="AD17" i="95"/>
  <c r="AO16" i="95"/>
  <c r="AN16" i="95"/>
  <c r="AM16" i="95"/>
  <c r="AL16" i="95"/>
  <c r="AK16" i="95"/>
  <c r="AJ16" i="95"/>
  <c r="AI16" i="95"/>
  <c r="AH16" i="95"/>
  <c r="AG16" i="95"/>
  <c r="AF16" i="95"/>
  <c r="AE16" i="95"/>
  <c r="AD16" i="95"/>
  <c r="AO15" i="95"/>
  <c r="AN15" i="95"/>
  <c r="AM15" i="95"/>
  <c r="AL15" i="95"/>
  <c r="AK15" i="95"/>
  <c r="AJ15" i="95"/>
  <c r="AI15" i="95"/>
  <c r="AH15" i="95"/>
  <c r="AG15" i="95"/>
  <c r="AF15" i="95"/>
  <c r="AE15" i="95"/>
  <c r="AD15" i="95"/>
  <c r="AO14" i="95"/>
  <c r="AN14" i="95"/>
  <c r="AM14" i="95"/>
  <c r="AL14" i="95"/>
  <c r="AK14" i="95"/>
  <c r="AJ14" i="95"/>
  <c r="AI14" i="95"/>
  <c r="AH14" i="95"/>
  <c r="AG14" i="95"/>
  <c r="AF14" i="95"/>
  <c r="AE14" i="95"/>
  <c r="AD14" i="95"/>
  <c r="AO13" i="95"/>
  <c r="AN13" i="95"/>
  <c r="AM13" i="95"/>
  <c r="AL13" i="95"/>
  <c r="AK13" i="95"/>
  <c r="AJ13" i="95"/>
  <c r="AI13" i="95"/>
  <c r="AH13" i="95"/>
  <c r="AG13" i="95"/>
  <c r="AF13" i="95"/>
  <c r="AE13" i="95"/>
  <c r="AD13" i="95"/>
  <c r="AO12" i="95"/>
  <c r="AN12" i="95"/>
  <c r="AM12" i="95"/>
  <c r="AL12" i="95"/>
  <c r="AK12" i="95"/>
  <c r="AJ12" i="95"/>
  <c r="AI12" i="95"/>
  <c r="AH12" i="95"/>
  <c r="AG12" i="95"/>
  <c r="AF12" i="95"/>
  <c r="AE12" i="95"/>
  <c r="AD12" i="95"/>
  <c r="AO11" i="95"/>
  <c r="AN11" i="95"/>
  <c r="AM11" i="95"/>
  <c r="AL11" i="95"/>
  <c r="AK11" i="95"/>
  <c r="AJ11" i="95"/>
  <c r="AI11" i="95"/>
  <c r="AH11" i="95"/>
  <c r="AG11" i="95"/>
  <c r="AF11" i="95"/>
  <c r="AE11" i="95"/>
  <c r="AD11" i="95"/>
  <c r="AO10" i="95"/>
  <c r="AN10" i="95"/>
  <c r="AM10" i="95"/>
  <c r="AL10" i="95"/>
  <c r="AK10" i="95"/>
  <c r="AJ10" i="95"/>
  <c r="AI10" i="95"/>
  <c r="AH10" i="95"/>
  <c r="AG10" i="95"/>
  <c r="AF10" i="95"/>
  <c r="AE10" i="95"/>
  <c r="AD10" i="95"/>
  <c r="AO9" i="95"/>
  <c r="AN9" i="95"/>
  <c r="AM9" i="95"/>
  <c r="AL9" i="95"/>
  <c r="AK9" i="95"/>
  <c r="AJ9" i="95"/>
  <c r="AI9" i="95"/>
  <c r="AH9" i="95"/>
  <c r="AG9" i="95"/>
  <c r="AF9" i="95"/>
  <c r="AE9" i="95"/>
  <c r="AD9" i="95"/>
  <c r="AO8" i="95"/>
  <c r="AN8" i="95"/>
  <c r="AM8" i="95"/>
  <c r="AL8" i="95"/>
  <c r="AK8" i="95"/>
  <c r="AJ8" i="95"/>
  <c r="AI8" i="95"/>
  <c r="AH8" i="95"/>
  <c r="AG8" i="95"/>
  <c r="AF8" i="95"/>
  <c r="AE8" i="95"/>
  <c r="AD8" i="95"/>
  <c r="AO7" i="95"/>
  <c r="AN7" i="95"/>
  <c r="AM7" i="95"/>
  <c r="AL7" i="95"/>
  <c r="AK7" i="95"/>
  <c r="AJ7" i="95"/>
  <c r="AI7" i="95"/>
  <c r="AH7" i="95"/>
  <c r="AG7" i="95"/>
  <c r="AF7" i="95"/>
  <c r="AE7" i="95"/>
  <c r="AD7" i="95"/>
  <c r="AO6" i="95"/>
  <c r="AN6" i="95"/>
  <c r="AM6" i="95"/>
  <c r="AL6" i="95"/>
  <c r="AK6" i="95"/>
  <c r="AJ6" i="95"/>
  <c r="AI6" i="95"/>
  <c r="AH6" i="95"/>
  <c r="AG6" i="95"/>
  <c r="AF6" i="95"/>
  <c r="AE6" i="95"/>
  <c r="AD6" i="95"/>
  <c r="AO5" i="95"/>
  <c r="AN5" i="95"/>
  <c r="AM5" i="95"/>
  <c r="AL5" i="95"/>
  <c r="AK5" i="95"/>
  <c r="AJ5" i="95"/>
  <c r="AI5" i="95"/>
  <c r="AH5" i="95"/>
  <c r="AG5" i="95"/>
  <c r="AF5" i="95"/>
  <c r="AE5" i="95"/>
  <c r="AD5" i="95"/>
  <c r="AO4" i="95"/>
  <c r="AN4" i="95"/>
  <c r="AM4" i="95"/>
  <c r="AL4" i="95"/>
  <c r="AK4" i="95"/>
  <c r="AJ4" i="95"/>
  <c r="AI4" i="95"/>
  <c r="AH4" i="95"/>
  <c r="AG4" i="95"/>
  <c r="AF4" i="95"/>
  <c r="AE4" i="95"/>
  <c r="AD4" i="95"/>
  <c r="AO3" i="95"/>
  <c r="AN3" i="95"/>
  <c r="AM3" i="95"/>
  <c r="AL3" i="95"/>
  <c r="AK3" i="95"/>
  <c r="AJ3" i="95"/>
  <c r="AI3" i="95"/>
  <c r="AH3" i="95"/>
  <c r="AG3" i="95"/>
  <c r="AF3" i="95"/>
  <c r="AE3" i="95"/>
  <c r="AD3" i="95"/>
  <c r="AO2" i="95"/>
  <c r="AN2" i="95"/>
  <c r="AM2" i="95"/>
  <c r="AL2" i="95"/>
  <c r="AK2" i="95"/>
  <c r="AJ2" i="95"/>
  <c r="AI2" i="95"/>
  <c r="AH2" i="95"/>
  <c r="AG2" i="95"/>
  <c r="AF2" i="95"/>
  <c r="AE2" i="95"/>
  <c r="AE2" i="94" l="1"/>
  <c r="AF2" i="94"/>
  <c r="AG2" i="94"/>
  <c r="AH2" i="94"/>
  <c r="AI2" i="94"/>
  <c r="AJ2" i="94"/>
  <c r="AX2" i="94" s="1"/>
  <c r="AK2" i="94"/>
  <c r="CO2" i="94" s="1"/>
  <c r="AL2" i="94"/>
  <c r="CP2" i="94" s="1"/>
  <c r="AM2" i="94"/>
  <c r="CQ2" i="94" s="1"/>
  <c r="CY2" i="94" s="1"/>
  <c r="AN2" i="94"/>
  <c r="AO2" i="94"/>
  <c r="AP2" i="94"/>
  <c r="AQ2" i="94"/>
  <c r="AR2" i="94"/>
  <c r="BF2" i="94" s="1"/>
  <c r="AS2" i="94"/>
  <c r="AT2" i="94"/>
  <c r="AU2" i="94"/>
  <c r="AV2" i="94"/>
  <c r="AW2" i="94"/>
  <c r="BA2" i="94"/>
  <c r="BB2" i="94"/>
  <c r="BC2" i="94"/>
  <c r="BD2" i="94"/>
  <c r="BE2" i="94"/>
  <c r="CI2" i="94"/>
  <c r="CJ2" i="94"/>
  <c r="CK2" i="94"/>
  <c r="CL2" i="94"/>
  <c r="CM2" i="94"/>
  <c r="CN2" i="94"/>
  <c r="CR2" i="94"/>
  <c r="CS2" i="94"/>
  <c r="CT2" i="94"/>
  <c r="CU2" i="94"/>
  <c r="CV2" i="94"/>
  <c r="CW2" i="94"/>
  <c r="AE3" i="94"/>
  <c r="AF3" i="94"/>
  <c r="AG3" i="94"/>
  <c r="AH3" i="94"/>
  <c r="CL3" i="94" s="1"/>
  <c r="AI3" i="94"/>
  <c r="AJ3" i="94"/>
  <c r="AK3" i="94"/>
  <c r="AL3" i="94"/>
  <c r="AM3" i="94"/>
  <c r="BA3" i="94" s="1"/>
  <c r="AN3" i="94"/>
  <c r="CR3" i="94" s="1"/>
  <c r="AO3" i="94"/>
  <c r="AP3" i="94"/>
  <c r="AQ3" i="94"/>
  <c r="AR3" i="94"/>
  <c r="AS3" i="94"/>
  <c r="BG3" i="94" s="1"/>
  <c r="AT3" i="94"/>
  <c r="AV3" i="94"/>
  <c r="AW3" i="94"/>
  <c r="AX3" i="94"/>
  <c r="AY3" i="94"/>
  <c r="AZ3" i="94"/>
  <c r="BD3" i="94"/>
  <c r="BR3" i="94" s="1"/>
  <c r="BE3" i="94"/>
  <c r="BF3" i="94"/>
  <c r="BH3" i="94"/>
  <c r="BT3" i="94"/>
  <c r="CI3" i="94"/>
  <c r="CW3" i="94" s="1"/>
  <c r="CJ3" i="94"/>
  <c r="CM3" i="94"/>
  <c r="CN3" i="94"/>
  <c r="CO3" i="94"/>
  <c r="CP3" i="94"/>
  <c r="CQ3" i="94"/>
  <c r="CT3" i="94"/>
  <c r="CU3" i="94"/>
  <c r="CV3" i="94"/>
  <c r="CZ3" i="94"/>
  <c r="AE4" i="94"/>
  <c r="AF4" i="94"/>
  <c r="AG4" i="94"/>
  <c r="AH4" i="94"/>
  <c r="AV4" i="94" s="1"/>
  <c r="AI4" i="94"/>
  <c r="CM4" i="94" s="1"/>
  <c r="AJ4" i="94"/>
  <c r="AK4" i="94"/>
  <c r="CO4" i="94" s="1"/>
  <c r="AL4" i="94"/>
  <c r="AM4" i="94"/>
  <c r="CQ4" i="94" s="1"/>
  <c r="AN4" i="94"/>
  <c r="AO4" i="94"/>
  <c r="AP4" i="94"/>
  <c r="BD4" i="94" s="1"/>
  <c r="BR4" i="94" s="1"/>
  <c r="AQ4" i="94"/>
  <c r="CU4" i="94" s="1"/>
  <c r="AR4" i="94"/>
  <c r="AS4" i="94"/>
  <c r="AT4" i="94"/>
  <c r="AU4" i="94"/>
  <c r="AY4" i="94"/>
  <c r="AZ4" i="94"/>
  <c r="BA4" i="94"/>
  <c r="BB4" i="94"/>
  <c r="BC4" i="94"/>
  <c r="BG4" i="94"/>
  <c r="BH4" i="94"/>
  <c r="CI4" i="94"/>
  <c r="CJ4" i="94"/>
  <c r="CW4" i="94" s="1"/>
  <c r="CK4" i="94"/>
  <c r="CL4" i="94"/>
  <c r="CP4" i="94"/>
  <c r="CR4" i="94"/>
  <c r="CS4" i="94"/>
  <c r="CT4" i="94"/>
  <c r="AE5" i="94"/>
  <c r="AF5" i="94"/>
  <c r="AG5" i="94"/>
  <c r="AH5" i="94"/>
  <c r="AI5" i="94"/>
  <c r="AJ5" i="94"/>
  <c r="AK5" i="94"/>
  <c r="AY5" i="94" s="1"/>
  <c r="AL5" i="94"/>
  <c r="CP5" i="94" s="1"/>
  <c r="AM5" i="94"/>
  <c r="AN5" i="94"/>
  <c r="AO5" i="94"/>
  <c r="AP5" i="94"/>
  <c r="AQ5" i="94"/>
  <c r="AR5" i="94"/>
  <c r="AS5" i="94"/>
  <c r="BG5" i="94" s="1"/>
  <c r="AT5" i="94"/>
  <c r="BH5" i="94" s="1"/>
  <c r="AU5" i="94"/>
  <c r="AV5" i="94"/>
  <c r="AW5" i="94"/>
  <c r="AX5" i="94"/>
  <c r="BA5" i="94"/>
  <c r="BO5" i="94" s="1"/>
  <c r="BB5" i="94"/>
  <c r="BP5" i="94" s="1"/>
  <c r="BC5" i="94"/>
  <c r="BQ5" i="94" s="1"/>
  <c r="BD5" i="94"/>
  <c r="BE5" i="94"/>
  <c r="BF5" i="94"/>
  <c r="BT5" i="94" s="1"/>
  <c r="BR5" i="94"/>
  <c r="BS5" i="94"/>
  <c r="CI5" i="94"/>
  <c r="CJ5" i="94"/>
  <c r="CK5" i="94"/>
  <c r="CX5" i="94" s="1"/>
  <c r="CL5" i="94"/>
  <c r="CM5" i="94"/>
  <c r="CN5" i="94"/>
  <c r="CO5" i="94"/>
  <c r="CQ5" i="94"/>
  <c r="CR5" i="94"/>
  <c r="CS5" i="94"/>
  <c r="CY5" i="94" s="1"/>
  <c r="CT5" i="94"/>
  <c r="CU5" i="94"/>
  <c r="CZ5" i="94" s="1"/>
  <c r="CV5" i="94"/>
  <c r="CW5" i="94"/>
  <c r="AE6" i="94"/>
  <c r="AF6" i="94"/>
  <c r="AG6" i="94"/>
  <c r="CK6" i="94" s="1"/>
  <c r="AH6" i="94"/>
  <c r="AI6" i="94"/>
  <c r="AJ6" i="94"/>
  <c r="AK6" i="94"/>
  <c r="AY6" i="94" s="1"/>
  <c r="BM6" i="94" s="1"/>
  <c r="AL6" i="94"/>
  <c r="AM6" i="94"/>
  <c r="AN6" i="94"/>
  <c r="AO6" i="94"/>
  <c r="AP6" i="94"/>
  <c r="AQ6" i="94"/>
  <c r="AR6" i="94"/>
  <c r="AS6" i="94"/>
  <c r="BG6" i="94" s="1"/>
  <c r="AT6" i="94"/>
  <c r="BH6" i="94" s="1"/>
  <c r="AW6" i="94"/>
  <c r="AX6" i="94"/>
  <c r="BL6" i="94" s="1"/>
  <c r="AZ6" i="94"/>
  <c r="BA6" i="94"/>
  <c r="BO6" i="94" s="1"/>
  <c r="BB6" i="94"/>
  <c r="BP6" i="94" s="1"/>
  <c r="BC6" i="94"/>
  <c r="BD6" i="94"/>
  <c r="BR6" i="94" s="1"/>
  <c r="BE6" i="94"/>
  <c r="BS6" i="94" s="1"/>
  <c r="BF6" i="94"/>
  <c r="BT6" i="94" s="1"/>
  <c r="BN6" i="94"/>
  <c r="BQ6" i="94"/>
  <c r="CI6" i="94"/>
  <c r="CJ6" i="94"/>
  <c r="CM6" i="94"/>
  <c r="CN6" i="94"/>
  <c r="CO6" i="94"/>
  <c r="CP6" i="94"/>
  <c r="CQ6" i="94"/>
  <c r="CR6" i="94"/>
  <c r="CY6" i="94" s="1"/>
  <c r="CS6" i="94"/>
  <c r="CT6" i="94"/>
  <c r="CU6" i="94"/>
  <c r="CV6" i="94"/>
  <c r="CZ6" i="94"/>
  <c r="AE7" i="94"/>
  <c r="AF7" i="94"/>
  <c r="AT7" i="94" s="1"/>
  <c r="AG7" i="94"/>
  <c r="AU7" i="94" s="1"/>
  <c r="AH7" i="94"/>
  <c r="AI7" i="94"/>
  <c r="AW7" i="94" s="1"/>
  <c r="AJ7" i="94"/>
  <c r="CN7" i="94" s="1"/>
  <c r="AK7" i="94"/>
  <c r="AL7" i="94"/>
  <c r="AM7" i="94"/>
  <c r="AN7" i="94"/>
  <c r="BB7" i="94" s="1"/>
  <c r="AO7" i="94"/>
  <c r="BC7" i="94" s="1"/>
  <c r="AP7" i="94"/>
  <c r="AQ7" i="94"/>
  <c r="BE7" i="94" s="1"/>
  <c r="AR7" i="94"/>
  <c r="CV7" i="94" s="1"/>
  <c r="AS7" i="94"/>
  <c r="AV7" i="94"/>
  <c r="AZ7" i="94"/>
  <c r="BA7" i="94"/>
  <c r="BD7" i="94"/>
  <c r="CI7" i="94"/>
  <c r="CW7" i="94" s="1"/>
  <c r="CJ7" i="94"/>
  <c r="CK7" i="94"/>
  <c r="CL7" i="94"/>
  <c r="CM7" i="94"/>
  <c r="CP7" i="94"/>
  <c r="CQ7" i="94"/>
  <c r="CR7" i="94"/>
  <c r="CS7" i="94"/>
  <c r="CY7" i="94" s="1"/>
  <c r="CT7" i="94"/>
  <c r="CU7" i="94"/>
  <c r="AE8" i="94"/>
  <c r="CI8" i="94" s="1"/>
  <c r="AF8" i="94"/>
  <c r="AG8" i="94"/>
  <c r="AH8" i="94"/>
  <c r="AI8" i="94"/>
  <c r="AW8" i="94" s="1"/>
  <c r="AJ8" i="94"/>
  <c r="AX8" i="94" s="1"/>
  <c r="AK8" i="94"/>
  <c r="AL8" i="94"/>
  <c r="AZ8" i="94" s="1"/>
  <c r="AM8" i="94"/>
  <c r="CQ8" i="94" s="1"/>
  <c r="AN8" i="94"/>
  <c r="AO8" i="94"/>
  <c r="AP8" i="94"/>
  <c r="AQ8" i="94"/>
  <c r="BE8" i="94" s="1"/>
  <c r="BS8" i="94" s="1"/>
  <c r="AR8" i="94"/>
  <c r="BF8" i="94" s="1"/>
  <c r="AU8" i="94"/>
  <c r="AV8" i="94"/>
  <c r="AY8" i="94"/>
  <c r="BC8" i="94"/>
  <c r="BD8" i="94"/>
  <c r="CK8" i="94"/>
  <c r="CL8" i="94"/>
  <c r="CM8" i="94"/>
  <c r="CN8" i="94"/>
  <c r="CO8" i="94"/>
  <c r="CP8" i="94"/>
  <c r="CX8" i="94" s="1"/>
  <c r="CS8" i="94"/>
  <c r="CT8" i="94"/>
  <c r="CU8" i="94"/>
  <c r="CV8" i="94"/>
  <c r="CZ8" i="94" s="1"/>
  <c r="AE9" i="94"/>
  <c r="AS9" i="94" s="1"/>
  <c r="AF9" i="94"/>
  <c r="AG9" i="94"/>
  <c r="AU9" i="94" s="1"/>
  <c r="AH9" i="94"/>
  <c r="CL9" i="94" s="1"/>
  <c r="AI9" i="94"/>
  <c r="AJ9" i="94"/>
  <c r="AK9" i="94"/>
  <c r="AL9" i="94"/>
  <c r="AZ9" i="94" s="1"/>
  <c r="AM9" i="94"/>
  <c r="BA9" i="94" s="1"/>
  <c r="AN9" i="94"/>
  <c r="AO9" i="94"/>
  <c r="BC9" i="94" s="1"/>
  <c r="AP9" i="94"/>
  <c r="CT9" i="94" s="1"/>
  <c r="AQ9" i="94"/>
  <c r="AR9" i="94"/>
  <c r="AT9" i="94"/>
  <c r="AX9" i="94"/>
  <c r="AY9" i="94"/>
  <c r="BB9" i="94"/>
  <c r="BF9" i="94"/>
  <c r="CI9" i="94"/>
  <c r="CW9" i="94" s="1"/>
  <c r="CJ9" i="94"/>
  <c r="CK9" i="94"/>
  <c r="CN9" i="94"/>
  <c r="CO9" i="94"/>
  <c r="CP9" i="94"/>
  <c r="CQ9" i="94"/>
  <c r="CR9" i="94"/>
  <c r="CY9" i="94" s="1"/>
  <c r="CS9" i="94"/>
  <c r="CV9" i="94"/>
  <c r="AE10" i="94"/>
  <c r="AF10" i="94"/>
  <c r="AG10" i="94"/>
  <c r="AU10" i="94" s="1"/>
  <c r="AH10" i="94"/>
  <c r="AI10" i="94"/>
  <c r="AJ10" i="94"/>
  <c r="AX10" i="94" s="1"/>
  <c r="AK10" i="94"/>
  <c r="CO10" i="94" s="1"/>
  <c r="AL10" i="94"/>
  <c r="AM10" i="94"/>
  <c r="AN10" i="94"/>
  <c r="AO10" i="94"/>
  <c r="BC10" i="94" s="1"/>
  <c r="AP10" i="94"/>
  <c r="AQ10" i="94"/>
  <c r="AR10" i="94"/>
  <c r="BF10" i="94" s="1"/>
  <c r="AS10" i="94"/>
  <c r="AT10" i="94"/>
  <c r="AV10" i="94"/>
  <c r="AW10" i="94"/>
  <c r="BA10" i="94"/>
  <c r="BB10" i="94"/>
  <c r="BD10" i="94"/>
  <c r="BE10" i="94"/>
  <c r="CI10" i="94"/>
  <c r="CW10" i="94" s="1"/>
  <c r="CJ10" i="94"/>
  <c r="CK10" i="94"/>
  <c r="CL10" i="94"/>
  <c r="CM10" i="94"/>
  <c r="CN10" i="94"/>
  <c r="CQ10" i="94"/>
  <c r="CR10" i="94"/>
  <c r="CS10" i="94"/>
  <c r="CT10" i="94"/>
  <c r="CY10" i="94" s="1"/>
  <c r="CU10" i="94"/>
  <c r="CZ10" i="94" s="1"/>
  <c r="CV10" i="94"/>
  <c r="AE11" i="94"/>
  <c r="AS11" i="94" s="1"/>
  <c r="AF11" i="94"/>
  <c r="CJ11" i="94" s="1"/>
  <c r="AG11" i="94"/>
  <c r="AH11" i="94"/>
  <c r="AI11" i="94"/>
  <c r="AJ11" i="94"/>
  <c r="AK11" i="94"/>
  <c r="AL11" i="94"/>
  <c r="AM11" i="94"/>
  <c r="BA11" i="94" s="1"/>
  <c r="BO11" i="94" s="1"/>
  <c r="AN11" i="94"/>
  <c r="CR11" i="94" s="1"/>
  <c r="AO11" i="94"/>
  <c r="AP11" i="94"/>
  <c r="AQ11" i="94"/>
  <c r="AR11" i="94"/>
  <c r="BF11" i="94" s="1"/>
  <c r="AU11" i="94"/>
  <c r="BI11" i="94" s="1"/>
  <c r="AV11" i="94"/>
  <c r="BJ11" i="94" s="1"/>
  <c r="AW11" i="94"/>
  <c r="BK11" i="94" s="1"/>
  <c r="AX11" i="94"/>
  <c r="AY11" i="94"/>
  <c r="AZ11" i="94"/>
  <c r="BD11" i="94"/>
  <c r="BR11" i="94" s="1"/>
  <c r="BE11" i="94"/>
  <c r="BS11" i="94" s="1"/>
  <c r="BL11" i="94"/>
  <c r="BM11" i="94"/>
  <c r="CI11" i="94"/>
  <c r="CW11" i="94" s="1"/>
  <c r="CK11" i="94"/>
  <c r="CL11" i="94"/>
  <c r="CM11" i="94"/>
  <c r="CN11" i="94"/>
  <c r="CO11" i="94"/>
  <c r="CP11" i="94"/>
  <c r="CQ11" i="94"/>
  <c r="CT11" i="94"/>
  <c r="CU11" i="94"/>
  <c r="CZ11" i="94" s="1"/>
  <c r="CV11" i="94"/>
  <c r="CX11" i="94"/>
  <c r="AE12" i="94"/>
  <c r="AS12" i="94" s="1"/>
  <c r="AF12" i="94"/>
  <c r="AG12" i="94"/>
  <c r="AH12" i="94"/>
  <c r="AV12" i="94" s="1"/>
  <c r="AI12" i="94"/>
  <c r="CM12" i="94" s="1"/>
  <c r="AJ12" i="94"/>
  <c r="AK12" i="94"/>
  <c r="AL12" i="94"/>
  <c r="AM12" i="94"/>
  <c r="BA12" i="94" s="1"/>
  <c r="AN12" i="94"/>
  <c r="AO12" i="94"/>
  <c r="AP12" i="94"/>
  <c r="BD12" i="94" s="1"/>
  <c r="AQ12" i="94"/>
  <c r="CU12" i="94" s="1"/>
  <c r="AR12" i="94"/>
  <c r="AT12" i="94"/>
  <c r="AU12" i="94"/>
  <c r="AY12" i="94"/>
  <c r="AZ12" i="94"/>
  <c r="BB12" i="94"/>
  <c r="BC12" i="94"/>
  <c r="CI12" i="94"/>
  <c r="CJ12" i="94"/>
  <c r="CW12" i="94" s="1"/>
  <c r="CK12" i="94"/>
  <c r="CL12" i="94"/>
  <c r="CO12" i="94"/>
  <c r="CP12" i="94"/>
  <c r="CQ12" i="94"/>
  <c r="CR12" i="94"/>
  <c r="CY12" i="94" s="1"/>
  <c r="CS12" i="94"/>
  <c r="CT12" i="94"/>
  <c r="AE13" i="94"/>
  <c r="AF13" i="94"/>
  <c r="AG13" i="94"/>
  <c r="AH13" i="94"/>
  <c r="AV13" i="94" s="1"/>
  <c r="BJ13" i="94" s="1"/>
  <c r="AI13" i="94"/>
  <c r="AW13" i="94" s="1"/>
  <c r="AJ13" i="94"/>
  <c r="AK13" i="94"/>
  <c r="AY13" i="94" s="1"/>
  <c r="AL13" i="94"/>
  <c r="CP13" i="94" s="1"/>
  <c r="AM13" i="94"/>
  <c r="AN13" i="94"/>
  <c r="AO13" i="94"/>
  <c r="AP13" i="94"/>
  <c r="BD13" i="94" s="1"/>
  <c r="AQ13" i="94"/>
  <c r="BE13" i="94" s="1"/>
  <c r="AR13" i="94"/>
  <c r="AT13" i="94"/>
  <c r="AU13" i="94"/>
  <c r="BI13" i="94" s="1"/>
  <c r="AX13" i="94"/>
  <c r="BB13" i="94"/>
  <c r="BC13" i="94"/>
  <c r="BF13" i="94"/>
  <c r="BT13" i="94" s="1"/>
  <c r="BK13" i="94"/>
  <c r="CJ13" i="94"/>
  <c r="CK13" i="94"/>
  <c r="CL13" i="94"/>
  <c r="CM13" i="94"/>
  <c r="CN13" i="94"/>
  <c r="CO13" i="94"/>
  <c r="CR13" i="94"/>
  <c r="CS13" i="94"/>
  <c r="CT13" i="94"/>
  <c r="CU13" i="94"/>
  <c r="CZ13" i="94" s="1"/>
  <c r="CV13" i="94"/>
  <c r="AE14" i="94"/>
  <c r="AF14" i="94"/>
  <c r="AT14" i="94" s="1"/>
  <c r="AG14" i="94"/>
  <c r="CK14" i="94" s="1"/>
  <c r="AH14" i="94"/>
  <c r="AI14" i="94"/>
  <c r="AJ14" i="94"/>
  <c r="AK14" i="94"/>
  <c r="AY14" i="94" s="1"/>
  <c r="AL14" i="94"/>
  <c r="AZ14" i="94" s="1"/>
  <c r="AM14" i="94"/>
  <c r="AN14" i="94"/>
  <c r="BB14" i="94" s="1"/>
  <c r="AO14" i="94"/>
  <c r="CS14" i="94" s="1"/>
  <c r="AP14" i="94"/>
  <c r="AQ14" i="94"/>
  <c r="AR14" i="94"/>
  <c r="AS14" i="94"/>
  <c r="AW14" i="94"/>
  <c r="AX14" i="94"/>
  <c r="BA14" i="94"/>
  <c r="BD14" i="94"/>
  <c r="BR14" i="94" s="1"/>
  <c r="BE14" i="94"/>
  <c r="BS14" i="94" s="1"/>
  <c r="BF14" i="94"/>
  <c r="BT14" i="94" s="1"/>
  <c r="CI14" i="94"/>
  <c r="CJ14" i="94"/>
  <c r="CM14" i="94"/>
  <c r="CN14" i="94"/>
  <c r="CO14" i="94"/>
  <c r="CP14" i="94"/>
  <c r="CQ14" i="94"/>
  <c r="CR14" i="94"/>
  <c r="CT14" i="94"/>
  <c r="CU14" i="94"/>
  <c r="CV14" i="94"/>
  <c r="CZ14" i="94"/>
  <c r="AE15" i="94"/>
  <c r="AF15" i="94"/>
  <c r="AT15" i="94" s="1"/>
  <c r="AG15" i="94"/>
  <c r="AU15" i="94" s="1"/>
  <c r="AH15" i="94"/>
  <c r="AI15" i="94"/>
  <c r="AW15" i="94" s="1"/>
  <c r="AJ15" i="94"/>
  <c r="CN15" i="94" s="1"/>
  <c r="AK15" i="94"/>
  <c r="AL15" i="94"/>
  <c r="AM15" i="94"/>
  <c r="AN15" i="94"/>
  <c r="BB15" i="94" s="1"/>
  <c r="AO15" i="94"/>
  <c r="BC15" i="94" s="1"/>
  <c r="AP15" i="94"/>
  <c r="AQ15" i="94"/>
  <c r="BE15" i="94" s="1"/>
  <c r="AR15" i="94"/>
  <c r="CV15" i="94" s="1"/>
  <c r="AS15" i="94"/>
  <c r="AV15" i="94"/>
  <c r="AZ15" i="94"/>
  <c r="BA15" i="94"/>
  <c r="BD15" i="94"/>
  <c r="BR15" i="94" s="1"/>
  <c r="CI15" i="94"/>
  <c r="CW15" i="94" s="1"/>
  <c r="CJ15" i="94"/>
  <c r="CK15" i="94"/>
  <c r="CL15" i="94"/>
  <c r="CM15" i="94"/>
  <c r="CP15" i="94"/>
  <c r="CQ15" i="94"/>
  <c r="CR15" i="94"/>
  <c r="CS15" i="94"/>
  <c r="CY15" i="94" s="1"/>
  <c r="CT15" i="94"/>
  <c r="CU15" i="94"/>
  <c r="CZ15" i="94" s="1"/>
  <c r="AE16" i="94"/>
  <c r="AF16" i="94"/>
  <c r="AG16" i="94"/>
  <c r="AH16" i="94"/>
  <c r="AI16" i="94"/>
  <c r="AW16" i="94" s="1"/>
  <c r="AJ16" i="94"/>
  <c r="AX16" i="94" s="1"/>
  <c r="AK16" i="94"/>
  <c r="AL16" i="94"/>
  <c r="AZ16" i="94" s="1"/>
  <c r="AM16" i="94"/>
  <c r="AN16" i="94"/>
  <c r="AO16" i="94"/>
  <c r="AP16" i="94"/>
  <c r="AQ16" i="94"/>
  <c r="AR16" i="94"/>
  <c r="AS16" i="94"/>
  <c r="AT16" i="94"/>
  <c r="BH16" i="94" s="1"/>
  <c r="AU16" i="94"/>
  <c r="AV16" i="94"/>
  <c r="AY16" i="94"/>
  <c r="BA16" i="94"/>
  <c r="BB16" i="94"/>
  <c r="BP16" i="94" s="1"/>
  <c r="BC16" i="94"/>
  <c r="BQ16" i="94" s="1"/>
  <c r="BD16" i="94"/>
  <c r="BR16" i="94" s="1"/>
  <c r="BE16" i="94"/>
  <c r="BF16" i="94"/>
  <c r="BG16" i="94"/>
  <c r="BO16" i="94"/>
  <c r="BS16" i="94"/>
  <c r="BT16" i="94"/>
  <c r="CI16" i="94"/>
  <c r="CJ16" i="94"/>
  <c r="CK16" i="94"/>
  <c r="CL16" i="94"/>
  <c r="CM16" i="94"/>
  <c r="CN16" i="94"/>
  <c r="CO16" i="94"/>
  <c r="CP16" i="94"/>
  <c r="CQ16" i="94"/>
  <c r="CR16" i="94"/>
  <c r="CY16" i="94" s="1"/>
  <c r="CS16" i="94"/>
  <c r="CT16" i="94"/>
  <c r="CU16" i="94"/>
  <c r="CZ16" i="94" s="1"/>
  <c r="CV16" i="94"/>
  <c r="CW16" i="94"/>
  <c r="CX16" i="94"/>
  <c r="AE17" i="94"/>
  <c r="AF17" i="94"/>
  <c r="AG17" i="94"/>
  <c r="AU17" i="94" s="1"/>
  <c r="AH17" i="94"/>
  <c r="CL17" i="94" s="1"/>
  <c r="AI17" i="94"/>
  <c r="AJ17" i="94"/>
  <c r="AK17" i="94"/>
  <c r="AL17" i="94"/>
  <c r="AZ17" i="94" s="1"/>
  <c r="AM17" i="94"/>
  <c r="AN17" i="94"/>
  <c r="AO17" i="94"/>
  <c r="BC17" i="94" s="1"/>
  <c r="AP17" i="94"/>
  <c r="CT17" i="94" s="1"/>
  <c r="AQ17" i="94"/>
  <c r="AR17" i="94"/>
  <c r="AS17" i="94"/>
  <c r="AT17" i="94"/>
  <c r="AX17" i="94"/>
  <c r="AY17" i="94"/>
  <c r="BA17" i="94"/>
  <c r="BB17" i="94"/>
  <c r="BF17" i="94"/>
  <c r="CI17" i="94"/>
  <c r="CJ17" i="94"/>
  <c r="CK17" i="94"/>
  <c r="CN17" i="94"/>
  <c r="CO17" i="94"/>
  <c r="CP17" i="94"/>
  <c r="CQ17" i="94"/>
  <c r="CR17" i="94"/>
  <c r="CS17" i="94"/>
  <c r="CV17" i="94"/>
  <c r="AE18" i="94"/>
  <c r="AF18" i="94"/>
  <c r="AG18" i="94"/>
  <c r="AU18" i="94" s="1"/>
  <c r="AH18" i="94"/>
  <c r="AI18" i="94"/>
  <c r="AJ18" i="94"/>
  <c r="AX18" i="94" s="1"/>
  <c r="AK18" i="94"/>
  <c r="AL18" i="94"/>
  <c r="CP18" i="94" s="1"/>
  <c r="AM18" i="94"/>
  <c r="AN18" i="94"/>
  <c r="AO18" i="94"/>
  <c r="BC18" i="94" s="1"/>
  <c r="AP18" i="94"/>
  <c r="AQ18" i="94"/>
  <c r="AR18" i="94"/>
  <c r="BF18" i="94" s="1"/>
  <c r="AS18" i="94"/>
  <c r="AT18" i="94"/>
  <c r="AV18" i="94"/>
  <c r="AW18" i="94"/>
  <c r="BA18" i="94"/>
  <c r="BB18" i="94"/>
  <c r="BD18" i="94"/>
  <c r="BE18" i="94"/>
  <c r="CI18" i="94"/>
  <c r="CW18" i="94" s="1"/>
  <c r="CJ18" i="94"/>
  <c r="CK18" i="94"/>
  <c r="CL18" i="94"/>
  <c r="CM18" i="94"/>
  <c r="CN18" i="94"/>
  <c r="CQ18" i="94"/>
  <c r="CR18" i="94"/>
  <c r="CS18" i="94"/>
  <c r="CT18" i="94"/>
  <c r="CY18" i="94" s="1"/>
  <c r="CU18" i="94"/>
  <c r="CZ18" i="94" s="1"/>
  <c r="CV18" i="94"/>
  <c r="AE19" i="94"/>
  <c r="AF19" i="94"/>
  <c r="CJ19" i="94" s="1"/>
  <c r="CW19" i="94" s="1"/>
  <c r="AG19" i="94"/>
  <c r="AU19" i="94" s="1"/>
  <c r="AH19" i="94"/>
  <c r="AI19" i="94"/>
  <c r="AJ19" i="94"/>
  <c r="AX19" i="94" s="1"/>
  <c r="AK19" i="94"/>
  <c r="AL19" i="94"/>
  <c r="AM19" i="94"/>
  <c r="BA19" i="94" s="1"/>
  <c r="AN19" i="94"/>
  <c r="BB19" i="94" s="1"/>
  <c r="AO19" i="94"/>
  <c r="AP19" i="94"/>
  <c r="AQ19" i="94"/>
  <c r="AR19" i="94"/>
  <c r="AS19" i="94"/>
  <c r="AV19" i="94"/>
  <c r="AW19" i="94"/>
  <c r="AY19" i="94"/>
  <c r="BC19" i="94"/>
  <c r="BD19" i="94"/>
  <c r="BE19" i="94"/>
  <c r="BF19" i="94"/>
  <c r="CI19" i="94"/>
  <c r="CK19" i="94"/>
  <c r="CL19" i="94"/>
  <c r="CM19" i="94"/>
  <c r="CN19" i="94"/>
  <c r="CO19" i="94"/>
  <c r="CQ19" i="94"/>
  <c r="CS19" i="94"/>
  <c r="CT19" i="94"/>
  <c r="CU19" i="94"/>
  <c r="CV19" i="94"/>
  <c r="CZ19" i="94"/>
  <c r="AE20" i="94"/>
  <c r="AF20" i="94"/>
  <c r="AG20" i="94"/>
  <c r="AU20" i="94" s="1"/>
  <c r="AH20" i="94"/>
  <c r="AV20" i="94" s="1"/>
  <c r="AI20" i="94"/>
  <c r="AJ20" i="94"/>
  <c r="AX20" i="94" s="1"/>
  <c r="AK20" i="94"/>
  <c r="AL20" i="94"/>
  <c r="CP20" i="94" s="1"/>
  <c r="AM20" i="94"/>
  <c r="AN20" i="94"/>
  <c r="AO20" i="94"/>
  <c r="BC20" i="94" s="1"/>
  <c r="AP20" i="94"/>
  <c r="BD20" i="94" s="1"/>
  <c r="AQ20" i="94"/>
  <c r="AR20" i="94"/>
  <c r="BF20" i="94" s="1"/>
  <c r="AS20" i="94"/>
  <c r="AT20" i="94"/>
  <c r="AW20" i="94"/>
  <c r="AZ20" i="94"/>
  <c r="BA20" i="94"/>
  <c r="BB20" i="94"/>
  <c r="BE20" i="94"/>
  <c r="BH20" i="94"/>
  <c r="CI20" i="94"/>
  <c r="CJ20" i="94"/>
  <c r="CK20" i="94"/>
  <c r="CL20" i="94"/>
  <c r="CM20" i="94"/>
  <c r="CQ20" i="94"/>
  <c r="CR20" i="94"/>
  <c r="CU20" i="94"/>
  <c r="AE21" i="94"/>
  <c r="AF21" i="94"/>
  <c r="CJ21" i="94" s="1"/>
  <c r="AG21" i="94"/>
  <c r="CK21" i="94" s="1"/>
  <c r="AH21" i="94"/>
  <c r="AI21" i="94"/>
  <c r="AJ21" i="94"/>
  <c r="AX21" i="94" s="1"/>
  <c r="AK21" i="94"/>
  <c r="AY21" i="94" s="1"/>
  <c r="AL21" i="94"/>
  <c r="CP21" i="94" s="1"/>
  <c r="AM21" i="94"/>
  <c r="AN21" i="94"/>
  <c r="CR21" i="94" s="1"/>
  <c r="AO21" i="94"/>
  <c r="CS21" i="94" s="1"/>
  <c r="AP21" i="94"/>
  <c r="AQ21" i="94"/>
  <c r="AR21" i="94"/>
  <c r="BF21" i="94" s="1"/>
  <c r="AS21" i="94"/>
  <c r="AT21" i="94"/>
  <c r="AV21" i="94"/>
  <c r="AW21" i="94"/>
  <c r="BA21" i="94"/>
  <c r="BB21" i="94"/>
  <c r="BC21" i="94"/>
  <c r="BD21" i="94"/>
  <c r="BE21" i="94"/>
  <c r="CI21" i="94"/>
  <c r="CL21" i="94"/>
  <c r="CM21" i="94"/>
  <c r="CN21" i="94"/>
  <c r="CQ21" i="94"/>
  <c r="CY21" i="94" s="1"/>
  <c r="CT21" i="94"/>
  <c r="CU21" i="94"/>
  <c r="CV21" i="94"/>
  <c r="CW21" i="94"/>
  <c r="AE22" i="94"/>
  <c r="AS22" i="94" s="1"/>
  <c r="AF22" i="94"/>
  <c r="AT22" i="94" s="1"/>
  <c r="AG22" i="94"/>
  <c r="AH22" i="94"/>
  <c r="AV22" i="94" s="1"/>
  <c r="AI22" i="94"/>
  <c r="CM22" i="94" s="1"/>
  <c r="AJ22" i="94"/>
  <c r="CN22" i="94" s="1"/>
  <c r="AK22" i="94"/>
  <c r="AL22" i="94"/>
  <c r="AM22" i="94"/>
  <c r="BA22" i="94" s="1"/>
  <c r="AN22" i="94"/>
  <c r="BB22" i="94" s="1"/>
  <c r="AO22" i="94"/>
  <c r="AP22" i="94"/>
  <c r="AQ22" i="94"/>
  <c r="CU22" i="94" s="1"/>
  <c r="CZ22" i="94" s="1"/>
  <c r="AR22" i="94"/>
  <c r="CV22" i="94" s="1"/>
  <c r="AU22" i="94"/>
  <c r="AY22" i="94"/>
  <c r="AZ22" i="94"/>
  <c r="BC22" i="94"/>
  <c r="BD22" i="94"/>
  <c r="BE22" i="94"/>
  <c r="CI22" i="94"/>
  <c r="CJ22" i="94"/>
  <c r="CK22" i="94"/>
  <c r="CX22" i="94" s="1"/>
  <c r="CL22" i="94"/>
  <c r="CO22" i="94"/>
  <c r="CP22" i="94"/>
  <c r="CQ22" i="94"/>
  <c r="CR22" i="94"/>
  <c r="CS22" i="94"/>
  <c r="CT22" i="94"/>
  <c r="CW22" i="94"/>
  <c r="DA22" i="94" s="1"/>
  <c r="CY22" i="94"/>
  <c r="AE23" i="94"/>
  <c r="CI23" i="94" s="1"/>
  <c r="CW23" i="94" s="1"/>
  <c r="AF23" i="94"/>
  <c r="AG23" i="94"/>
  <c r="AH23" i="94"/>
  <c r="AV23" i="94" s="1"/>
  <c r="AI23" i="94"/>
  <c r="AW23" i="94" s="1"/>
  <c r="AJ23" i="94"/>
  <c r="CN23" i="94" s="1"/>
  <c r="AK23" i="94"/>
  <c r="AL23" i="94"/>
  <c r="CP23" i="94" s="1"/>
  <c r="AM23" i="94"/>
  <c r="CQ23" i="94" s="1"/>
  <c r="AN23" i="94"/>
  <c r="AO23" i="94"/>
  <c r="AP23" i="94"/>
  <c r="BD23" i="94" s="1"/>
  <c r="AQ23" i="94"/>
  <c r="BE23" i="94" s="1"/>
  <c r="AR23" i="94"/>
  <c r="BF23" i="94" s="1"/>
  <c r="AT23" i="94"/>
  <c r="AU23" i="94"/>
  <c r="AY23" i="94"/>
  <c r="AZ23" i="94"/>
  <c r="BA23" i="94"/>
  <c r="BB23" i="94"/>
  <c r="BC23" i="94"/>
  <c r="CJ23" i="94"/>
  <c r="CK23" i="94"/>
  <c r="CL23" i="94"/>
  <c r="CO23" i="94"/>
  <c r="CR23" i="94"/>
  <c r="CS23" i="94"/>
  <c r="CT23" i="94"/>
  <c r="CU23" i="94"/>
  <c r="CZ23" i="94" s="1"/>
  <c r="CV23" i="94"/>
  <c r="AE24" i="94"/>
  <c r="AS24" i="94" s="1"/>
  <c r="AF24" i="94"/>
  <c r="AG24" i="94"/>
  <c r="AH24" i="94"/>
  <c r="AI24" i="94"/>
  <c r="AJ24" i="94"/>
  <c r="AK24" i="94"/>
  <c r="AL24" i="94"/>
  <c r="AM24" i="94"/>
  <c r="BA24" i="94" s="1"/>
  <c r="AN24" i="94"/>
  <c r="AO24" i="94"/>
  <c r="CS24" i="94" s="1"/>
  <c r="AP24" i="94"/>
  <c r="AQ24" i="94"/>
  <c r="AR24" i="94"/>
  <c r="AT24" i="94"/>
  <c r="AU24" i="94"/>
  <c r="AV24" i="94"/>
  <c r="BJ24" i="94" s="1"/>
  <c r="AW24" i="94"/>
  <c r="BK24" i="94" s="1"/>
  <c r="AX24" i="94"/>
  <c r="BL24" i="94" s="1"/>
  <c r="AY24" i="94"/>
  <c r="AZ24" i="94"/>
  <c r="BB24" i="94"/>
  <c r="BD24" i="94"/>
  <c r="BE24" i="94"/>
  <c r="BS24" i="94" s="1"/>
  <c r="BF24" i="94"/>
  <c r="BT24" i="94" s="1"/>
  <c r="BI24" i="94"/>
  <c r="BM24" i="94"/>
  <c r="BN24" i="94"/>
  <c r="BR24" i="94"/>
  <c r="CJ24" i="94"/>
  <c r="CK24" i="94"/>
  <c r="CL24" i="94"/>
  <c r="CM24" i="94"/>
  <c r="CX24" i="94" s="1"/>
  <c r="CN24" i="94"/>
  <c r="CO24" i="94"/>
  <c r="CP24" i="94"/>
  <c r="CR24" i="94"/>
  <c r="CT24" i="94"/>
  <c r="CU24" i="94"/>
  <c r="CZ24" i="94" s="1"/>
  <c r="CV24" i="94"/>
  <c r="AE25" i="94"/>
  <c r="AF25" i="94"/>
  <c r="AT25" i="94" s="1"/>
  <c r="AG25" i="94"/>
  <c r="AU25" i="94" s="1"/>
  <c r="AH25" i="94"/>
  <c r="AV25" i="94" s="1"/>
  <c r="AI25" i="94"/>
  <c r="CM25" i="94" s="1"/>
  <c r="CX25" i="94" s="1"/>
  <c r="AJ25" i="94"/>
  <c r="CN25" i="94" s="1"/>
  <c r="AK25" i="94"/>
  <c r="CO25" i="94" s="1"/>
  <c r="AL25" i="94"/>
  <c r="AM25" i="94"/>
  <c r="AN25" i="94"/>
  <c r="BB25" i="94" s="1"/>
  <c r="AO25" i="94"/>
  <c r="BC25" i="94" s="1"/>
  <c r="AP25" i="94"/>
  <c r="BD25" i="94" s="1"/>
  <c r="AQ25" i="94"/>
  <c r="BE25" i="94" s="1"/>
  <c r="AR25" i="94"/>
  <c r="CV25" i="94" s="1"/>
  <c r="AS25" i="94"/>
  <c r="AY25" i="94"/>
  <c r="AZ25" i="94"/>
  <c r="BA25" i="94"/>
  <c r="CI25" i="94"/>
  <c r="CJ25" i="94"/>
  <c r="CK25" i="94"/>
  <c r="CL25" i="94"/>
  <c r="CP25" i="94"/>
  <c r="CQ25" i="94"/>
  <c r="CY25" i="94" s="1"/>
  <c r="CR25" i="94"/>
  <c r="CS25" i="94"/>
  <c r="CT25" i="94"/>
  <c r="CU25" i="94"/>
  <c r="CZ25" i="94" s="1"/>
  <c r="AE26" i="94"/>
  <c r="CI26" i="94" s="1"/>
  <c r="CW26" i="94" s="1"/>
  <c r="AF26" i="94"/>
  <c r="CJ26" i="94" s="1"/>
  <c r="AG26" i="94"/>
  <c r="AH26" i="94"/>
  <c r="AI26" i="94"/>
  <c r="AW26" i="94" s="1"/>
  <c r="AJ26" i="94"/>
  <c r="AX26" i="94" s="1"/>
  <c r="AK26" i="94"/>
  <c r="AL26" i="94"/>
  <c r="AM26" i="94"/>
  <c r="CQ26" i="94" s="1"/>
  <c r="AN26" i="94"/>
  <c r="CR26" i="94" s="1"/>
  <c r="AO26" i="94"/>
  <c r="AP26" i="94"/>
  <c r="AQ26" i="94"/>
  <c r="BE26" i="94" s="1"/>
  <c r="AR26" i="94"/>
  <c r="BF26" i="94" s="1"/>
  <c r="AT26" i="94"/>
  <c r="AU26" i="94"/>
  <c r="AV26" i="94"/>
  <c r="AY26" i="94"/>
  <c r="AZ26" i="94"/>
  <c r="BA26" i="94"/>
  <c r="BC26" i="94"/>
  <c r="BD26" i="94"/>
  <c r="CK26" i="94"/>
  <c r="CL26" i="94"/>
  <c r="CN26" i="94"/>
  <c r="CO26" i="94"/>
  <c r="CP26" i="94"/>
  <c r="CS26" i="94"/>
  <c r="CT26" i="94"/>
  <c r="CU26" i="94"/>
  <c r="CZ26" i="94" s="1"/>
  <c r="CV26" i="94"/>
  <c r="AE27" i="94"/>
  <c r="AF27" i="94"/>
  <c r="AG27" i="94"/>
  <c r="CK27" i="94" s="1"/>
  <c r="CX27" i="94" s="1"/>
  <c r="AH27" i="94"/>
  <c r="CL27" i="94" s="1"/>
  <c r="AI27" i="94"/>
  <c r="CM27" i="94" s="1"/>
  <c r="AJ27" i="94"/>
  <c r="AK27" i="94"/>
  <c r="AL27" i="94"/>
  <c r="AZ27" i="94" s="1"/>
  <c r="AM27" i="94"/>
  <c r="BA27" i="94" s="1"/>
  <c r="AN27" i="94"/>
  <c r="BB27" i="94" s="1"/>
  <c r="BP27" i="94" s="1"/>
  <c r="AO27" i="94"/>
  <c r="CS27" i="94" s="1"/>
  <c r="AP27" i="94"/>
  <c r="AQ27" i="94"/>
  <c r="AR27" i="94"/>
  <c r="AS27" i="94"/>
  <c r="AT27" i="94"/>
  <c r="BH27" i="94" s="1"/>
  <c r="AV27" i="94"/>
  <c r="AW27" i="94"/>
  <c r="AX27" i="94"/>
  <c r="AY27" i="94"/>
  <c r="BD27" i="94"/>
  <c r="BE27" i="94"/>
  <c r="BF27" i="94"/>
  <c r="BG27" i="94"/>
  <c r="BO27" i="94"/>
  <c r="BR27" i="94"/>
  <c r="BS27" i="94"/>
  <c r="BT27" i="94"/>
  <c r="CI27" i="94"/>
  <c r="CJ27" i="94"/>
  <c r="CN27" i="94"/>
  <c r="CO27" i="94"/>
  <c r="CP27" i="94"/>
  <c r="CQ27" i="94"/>
  <c r="CR27" i="94"/>
  <c r="CY27" i="94" s="1"/>
  <c r="CT27" i="94"/>
  <c r="CU27" i="94"/>
  <c r="CV27" i="94"/>
  <c r="CW27" i="94"/>
  <c r="DA27" i="94" s="1"/>
  <c r="CZ27" i="94"/>
  <c r="AE28" i="94"/>
  <c r="AF28" i="94"/>
  <c r="AG28" i="94"/>
  <c r="AU28" i="94" s="1"/>
  <c r="AH28" i="94"/>
  <c r="AV28" i="94" s="1"/>
  <c r="AI28" i="94"/>
  <c r="CM28" i="94" s="1"/>
  <c r="AJ28" i="94"/>
  <c r="CN28" i="94" s="1"/>
  <c r="AK28" i="94"/>
  <c r="CO28" i="94" s="1"/>
  <c r="AL28" i="94"/>
  <c r="CP28" i="94" s="1"/>
  <c r="AM28" i="94"/>
  <c r="AN28" i="94"/>
  <c r="AO28" i="94"/>
  <c r="BC28" i="94" s="1"/>
  <c r="AP28" i="94"/>
  <c r="AQ28" i="94"/>
  <c r="AR28" i="94"/>
  <c r="BF28" i="94" s="1"/>
  <c r="AS28" i="94"/>
  <c r="AT28" i="94"/>
  <c r="AZ28" i="94"/>
  <c r="BA28" i="94"/>
  <c r="BB28" i="94"/>
  <c r="BD28" i="94"/>
  <c r="BE28" i="94"/>
  <c r="BS28" i="94" s="1"/>
  <c r="BR28" i="94"/>
  <c r="CI28" i="94"/>
  <c r="CJ28" i="94"/>
  <c r="CK28" i="94"/>
  <c r="CL28" i="94"/>
  <c r="CQ28" i="94"/>
  <c r="CY28" i="94" s="1"/>
  <c r="CR28" i="94"/>
  <c r="CS28" i="94"/>
  <c r="CT28" i="94"/>
  <c r="CU28" i="94"/>
  <c r="CZ28" i="94" s="1"/>
  <c r="CV28" i="94"/>
  <c r="AE29" i="94"/>
  <c r="AS29" i="94" s="1"/>
  <c r="AF29" i="94"/>
  <c r="CJ29" i="94" s="1"/>
  <c r="AG29" i="94"/>
  <c r="AH29" i="94"/>
  <c r="AI29" i="94"/>
  <c r="AJ29" i="94"/>
  <c r="AK29" i="94"/>
  <c r="AL29" i="94"/>
  <c r="AM29" i="94"/>
  <c r="BA29" i="94" s="1"/>
  <c r="BO29" i="94" s="1"/>
  <c r="AN29" i="94"/>
  <c r="CR29" i="94" s="1"/>
  <c r="AO29" i="94"/>
  <c r="CS29" i="94" s="1"/>
  <c r="AP29" i="94"/>
  <c r="AQ29" i="94"/>
  <c r="AR29" i="94"/>
  <c r="AU29" i="94"/>
  <c r="BI29" i="94" s="1"/>
  <c r="AV29" i="94"/>
  <c r="BJ29" i="94" s="1"/>
  <c r="AW29" i="94"/>
  <c r="BK29" i="94" s="1"/>
  <c r="AX29" i="94"/>
  <c r="AY29" i="94"/>
  <c r="AZ29" i="94"/>
  <c r="BN29" i="94" s="1"/>
  <c r="BD29" i="94"/>
  <c r="BR29" i="94" s="1"/>
  <c r="BE29" i="94"/>
  <c r="BS29" i="94" s="1"/>
  <c r="BF29" i="94"/>
  <c r="BL29" i="94"/>
  <c r="BM29" i="94"/>
  <c r="BT29" i="94"/>
  <c r="CI29" i="94"/>
  <c r="CK29" i="94"/>
  <c r="CL29" i="94"/>
  <c r="CX29" i="94" s="1"/>
  <c r="CM29" i="94"/>
  <c r="CN29" i="94"/>
  <c r="CO29" i="94"/>
  <c r="CP29" i="94"/>
  <c r="CT29" i="94"/>
  <c r="CU29" i="94"/>
  <c r="CV29" i="94"/>
  <c r="CW29" i="94"/>
  <c r="AE30" i="94"/>
  <c r="AS30" i="94" s="1"/>
  <c r="AF30" i="94"/>
  <c r="AT30" i="94" s="1"/>
  <c r="AG30" i="94"/>
  <c r="AH30" i="94"/>
  <c r="AI30" i="94"/>
  <c r="AJ30" i="94"/>
  <c r="AK30" i="94"/>
  <c r="AL30" i="94"/>
  <c r="AM30" i="94"/>
  <c r="AN30" i="94"/>
  <c r="AO30" i="94"/>
  <c r="AP30" i="94"/>
  <c r="AQ30" i="94"/>
  <c r="AR30" i="94"/>
  <c r="AU30" i="94"/>
  <c r="BI30" i="94" s="1"/>
  <c r="AV30" i="94"/>
  <c r="BJ30" i="94" s="1"/>
  <c r="AW30" i="94"/>
  <c r="AX30" i="94"/>
  <c r="AY30" i="94"/>
  <c r="AZ30" i="94"/>
  <c r="BA30" i="94"/>
  <c r="BB30" i="94"/>
  <c r="BC30" i="94"/>
  <c r="BQ30" i="94" s="1"/>
  <c r="BD30" i="94"/>
  <c r="BR30" i="94" s="1"/>
  <c r="BE30" i="94"/>
  <c r="BF30" i="94"/>
  <c r="BK30" i="94"/>
  <c r="BL30" i="94"/>
  <c r="BM30" i="94"/>
  <c r="BN30" i="94"/>
  <c r="BO30" i="94"/>
  <c r="BP30" i="94"/>
  <c r="BS30" i="94"/>
  <c r="BT30" i="94"/>
  <c r="CI30" i="94"/>
  <c r="CW30" i="94" s="1"/>
  <c r="CJ30" i="94"/>
  <c r="CK30" i="94"/>
  <c r="CX30" i="94" s="1"/>
  <c r="CL30" i="94"/>
  <c r="CM30" i="94"/>
  <c r="CN30" i="94"/>
  <c r="CO30" i="94"/>
  <c r="CP30" i="94"/>
  <c r="CQ30" i="94"/>
  <c r="CR30" i="94"/>
  <c r="CS30" i="94"/>
  <c r="CT30" i="94"/>
  <c r="CU30" i="94"/>
  <c r="CV30" i="94"/>
  <c r="CY30" i="94"/>
  <c r="CZ30" i="94"/>
  <c r="AE31" i="94"/>
  <c r="CI31" i="94" s="1"/>
  <c r="AF31" i="94"/>
  <c r="AG31" i="94"/>
  <c r="AH31" i="94"/>
  <c r="AV31" i="94" s="1"/>
  <c r="AI31" i="94"/>
  <c r="AW31" i="94" s="1"/>
  <c r="AJ31" i="94"/>
  <c r="AX31" i="94" s="1"/>
  <c r="AK31" i="94"/>
  <c r="AY31" i="94" s="1"/>
  <c r="AL31" i="94"/>
  <c r="CP31" i="94" s="1"/>
  <c r="AM31" i="94"/>
  <c r="CQ31" i="94" s="1"/>
  <c r="CY31" i="94" s="1"/>
  <c r="AN31" i="94"/>
  <c r="AO31" i="94"/>
  <c r="AP31" i="94"/>
  <c r="BD31" i="94" s="1"/>
  <c r="AQ31" i="94"/>
  <c r="BE31" i="94" s="1"/>
  <c r="AR31" i="94"/>
  <c r="BF31" i="94" s="1"/>
  <c r="AS31" i="94"/>
  <c r="AT31" i="94"/>
  <c r="AU31" i="94"/>
  <c r="BB31" i="94"/>
  <c r="BC31" i="94"/>
  <c r="CJ31" i="94"/>
  <c r="CK31" i="94"/>
  <c r="CL31" i="94"/>
  <c r="CM31" i="94"/>
  <c r="CO31" i="94"/>
  <c r="CR31" i="94"/>
  <c r="CS31" i="94"/>
  <c r="CT31" i="94"/>
  <c r="CU31" i="94"/>
  <c r="CV31" i="94"/>
  <c r="CZ31" i="94" s="1"/>
  <c r="CW31" i="94"/>
  <c r="AE32" i="94"/>
  <c r="AF32" i="94"/>
  <c r="AG32" i="94"/>
  <c r="CK32" i="94" s="1"/>
  <c r="AH32" i="94"/>
  <c r="AV32" i="94" s="1"/>
  <c r="AI32" i="94"/>
  <c r="AJ32" i="94"/>
  <c r="AX32" i="94" s="1"/>
  <c r="AK32" i="94"/>
  <c r="AY32" i="94" s="1"/>
  <c r="AL32" i="94"/>
  <c r="AZ32" i="94" s="1"/>
  <c r="AM32" i="94"/>
  <c r="AN32" i="94"/>
  <c r="AO32" i="94"/>
  <c r="CS32" i="94" s="1"/>
  <c r="AP32" i="94"/>
  <c r="AQ32" i="94"/>
  <c r="AR32" i="94"/>
  <c r="AS32" i="94"/>
  <c r="BG32" i="94" s="1"/>
  <c r="AT32" i="94"/>
  <c r="BH32" i="94" s="1"/>
  <c r="AW32" i="94"/>
  <c r="BA32" i="94"/>
  <c r="BB32" i="94"/>
  <c r="BC32" i="94"/>
  <c r="BQ32" i="94" s="1"/>
  <c r="BD32" i="94"/>
  <c r="BE32" i="94"/>
  <c r="BF32" i="94"/>
  <c r="BR32" i="94"/>
  <c r="BT32" i="94"/>
  <c r="CI32" i="94"/>
  <c r="CW32" i="94" s="1"/>
  <c r="CJ32" i="94"/>
  <c r="CM32" i="94"/>
  <c r="CO32" i="94"/>
  <c r="CP32" i="94"/>
  <c r="CQ32" i="94"/>
  <c r="CR32" i="94"/>
  <c r="CY32" i="94" s="1"/>
  <c r="CT32" i="94"/>
  <c r="CU32" i="94"/>
  <c r="CV32" i="94"/>
  <c r="CZ32" i="94"/>
  <c r="AE33" i="94"/>
  <c r="AF33" i="94"/>
  <c r="AG33" i="94"/>
  <c r="AU33" i="94" s="1"/>
  <c r="AH33" i="94"/>
  <c r="AV33" i="94" s="1"/>
  <c r="AI33" i="94"/>
  <c r="AW33" i="94" s="1"/>
  <c r="AJ33" i="94"/>
  <c r="AX33" i="94" s="1"/>
  <c r="AK33" i="94"/>
  <c r="CO33" i="94" s="1"/>
  <c r="AL33" i="94"/>
  <c r="CP33" i="94" s="1"/>
  <c r="AM33" i="94"/>
  <c r="AN33" i="94"/>
  <c r="AO33" i="94"/>
  <c r="BC33" i="94" s="1"/>
  <c r="AP33" i="94"/>
  <c r="BD33" i="94" s="1"/>
  <c r="AQ33" i="94"/>
  <c r="BE33" i="94" s="1"/>
  <c r="AR33" i="94"/>
  <c r="BF33" i="94" s="1"/>
  <c r="AS33" i="94"/>
  <c r="AT33" i="94"/>
  <c r="AY33" i="94"/>
  <c r="BA33" i="94"/>
  <c r="BB33" i="94"/>
  <c r="BP33" i="94" s="1"/>
  <c r="BO33" i="94"/>
  <c r="CI33" i="94"/>
  <c r="CW33" i="94" s="1"/>
  <c r="CJ33" i="94"/>
  <c r="CK33" i="94"/>
  <c r="CL33" i="94"/>
  <c r="CM33" i="94"/>
  <c r="CN33" i="94"/>
  <c r="CQ33" i="94"/>
  <c r="CR33" i="94"/>
  <c r="CS33" i="94"/>
  <c r="CY33" i="94" s="1"/>
  <c r="CT33" i="94"/>
  <c r="CU33" i="94"/>
  <c r="CZ33" i="94" s="1"/>
  <c r="CV33" i="94"/>
  <c r="AE34" i="94"/>
  <c r="AS34" i="94" s="1"/>
  <c r="AF34" i="94"/>
  <c r="CJ34" i="94" s="1"/>
  <c r="AG34" i="94"/>
  <c r="CK34" i="94" s="1"/>
  <c r="CX34" i="94" s="1"/>
  <c r="AH34" i="94"/>
  <c r="AI34" i="94"/>
  <c r="AJ34" i="94"/>
  <c r="AX34" i="94" s="1"/>
  <c r="AK34" i="94"/>
  <c r="AY34" i="94" s="1"/>
  <c r="AL34" i="94"/>
  <c r="AZ34" i="94" s="1"/>
  <c r="AM34" i="94"/>
  <c r="BA34" i="94" s="1"/>
  <c r="AN34" i="94"/>
  <c r="CR34" i="94" s="1"/>
  <c r="CY34" i="94" s="1"/>
  <c r="AO34" i="94"/>
  <c r="CS34" i="94" s="1"/>
  <c r="AP34" i="94"/>
  <c r="AQ34" i="94"/>
  <c r="AR34" i="94"/>
  <c r="BF34" i="94" s="1"/>
  <c r="AT34" i="94"/>
  <c r="AV34" i="94"/>
  <c r="AW34" i="94"/>
  <c r="BB34" i="94"/>
  <c r="BD34" i="94"/>
  <c r="BE34" i="94"/>
  <c r="CI34" i="94"/>
  <c r="CW34" i="94" s="1"/>
  <c r="CL34" i="94"/>
  <c r="CM34" i="94"/>
  <c r="CN34" i="94"/>
  <c r="CO34" i="94"/>
  <c r="CP34" i="94"/>
  <c r="CQ34" i="94"/>
  <c r="CT34" i="94"/>
  <c r="CU34" i="94"/>
  <c r="CZ34" i="94" s="1"/>
  <c r="CV34" i="94"/>
  <c r="AE35" i="94"/>
  <c r="AS35" i="94" s="1"/>
  <c r="AF35" i="94"/>
  <c r="AT35" i="94" s="1"/>
  <c r="AG35" i="94"/>
  <c r="AU35" i="94" s="1"/>
  <c r="AH35" i="94"/>
  <c r="AV35" i="94" s="1"/>
  <c r="AI35" i="94"/>
  <c r="CM35" i="94" s="1"/>
  <c r="AJ35" i="94"/>
  <c r="CN35" i="94" s="1"/>
  <c r="AK35" i="94"/>
  <c r="AL35" i="94"/>
  <c r="AM35" i="94"/>
  <c r="BA35" i="94" s="1"/>
  <c r="AN35" i="94"/>
  <c r="BB35" i="94" s="1"/>
  <c r="AO35" i="94"/>
  <c r="BC35" i="94" s="1"/>
  <c r="AP35" i="94"/>
  <c r="BD35" i="94" s="1"/>
  <c r="AQ35" i="94"/>
  <c r="CU35" i="94" s="1"/>
  <c r="AR35" i="94"/>
  <c r="CV35" i="94" s="1"/>
  <c r="AW35" i="94"/>
  <c r="AY35" i="94"/>
  <c r="AZ35" i="94"/>
  <c r="BE35" i="94"/>
  <c r="CI35" i="94"/>
  <c r="CW35" i="94" s="1"/>
  <c r="CJ35" i="94"/>
  <c r="CL35" i="94"/>
  <c r="CO35" i="94"/>
  <c r="CP35" i="94"/>
  <c r="CQ35" i="94"/>
  <c r="CR35" i="94"/>
  <c r="CT35" i="94"/>
  <c r="AE36" i="94"/>
  <c r="CI36" i="94" s="1"/>
  <c r="CW36" i="94" s="1"/>
  <c r="AF36" i="94"/>
  <c r="AG36" i="94"/>
  <c r="AH36" i="94"/>
  <c r="AV36" i="94" s="1"/>
  <c r="AI36" i="94"/>
  <c r="AW36" i="94" s="1"/>
  <c r="AJ36" i="94"/>
  <c r="AX36" i="94" s="1"/>
  <c r="AK36" i="94"/>
  <c r="AY36" i="94" s="1"/>
  <c r="AL36" i="94"/>
  <c r="CP36" i="94" s="1"/>
  <c r="AM36" i="94"/>
  <c r="CQ36" i="94" s="1"/>
  <c r="CY36" i="94" s="1"/>
  <c r="AN36" i="94"/>
  <c r="AO36" i="94"/>
  <c r="AP36" i="94"/>
  <c r="BD36" i="94" s="1"/>
  <c r="AQ36" i="94"/>
  <c r="BE36" i="94" s="1"/>
  <c r="AR36" i="94"/>
  <c r="BF36" i="94" s="1"/>
  <c r="BT36" i="94" s="1"/>
  <c r="AT36" i="94"/>
  <c r="AU36" i="94"/>
  <c r="AZ36" i="94"/>
  <c r="BB36" i="94"/>
  <c r="BC36" i="94"/>
  <c r="CJ36" i="94"/>
  <c r="CK36" i="94"/>
  <c r="CL36" i="94"/>
  <c r="CM36" i="94"/>
  <c r="CO36" i="94"/>
  <c r="CR36" i="94"/>
  <c r="CS36" i="94"/>
  <c r="CT36" i="94"/>
  <c r="CU36" i="94"/>
  <c r="AE37" i="94"/>
  <c r="AF37" i="94"/>
  <c r="AG37" i="94"/>
  <c r="CK37" i="94" s="1"/>
  <c r="AH37" i="94"/>
  <c r="CL37" i="94" s="1"/>
  <c r="AI37" i="94"/>
  <c r="AJ37" i="94"/>
  <c r="AK37" i="94"/>
  <c r="AY37" i="94" s="1"/>
  <c r="AL37" i="94"/>
  <c r="AZ37" i="94" s="1"/>
  <c r="AM37" i="94"/>
  <c r="BA37" i="94" s="1"/>
  <c r="AN37" i="94"/>
  <c r="BB37" i="94" s="1"/>
  <c r="AO37" i="94"/>
  <c r="CS37" i="94" s="1"/>
  <c r="AP37" i="94"/>
  <c r="CT37" i="94" s="1"/>
  <c r="AQ37" i="94"/>
  <c r="AR37" i="94"/>
  <c r="AS37" i="94"/>
  <c r="BG37" i="94" s="1"/>
  <c r="AT37" i="94"/>
  <c r="BH37" i="94" s="1"/>
  <c r="AU37" i="94"/>
  <c r="AW37" i="94"/>
  <c r="AX37" i="94"/>
  <c r="BC37" i="94"/>
  <c r="BE37" i="94"/>
  <c r="BF37" i="94"/>
  <c r="CI37" i="94"/>
  <c r="CJ37" i="94"/>
  <c r="CM37" i="94"/>
  <c r="CN37" i="94"/>
  <c r="CO37" i="94"/>
  <c r="CP37" i="94"/>
  <c r="CR37" i="94"/>
  <c r="CU37" i="94"/>
  <c r="CV37" i="94"/>
  <c r="CW37" i="94"/>
  <c r="CZ37" i="94"/>
  <c r="AE38" i="94"/>
  <c r="AF38" i="94"/>
  <c r="AG38" i="94"/>
  <c r="AU38" i="94" s="1"/>
  <c r="AH38" i="94"/>
  <c r="AV38" i="94" s="1"/>
  <c r="AI38" i="94"/>
  <c r="AW38" i="94" s="1"/>
  <c r="BK38" i="94" s="1"/>
  <c r="AJ38" i="94"/>
  <c r="CN38" i="94" s="1"/>
  <c r="AK38" i="94"/>
  <c r="CO38" i="94" s="1"/>
  <c r="AL38" i="94"/>
  <c r="AM38" i="94"/>
  <c r="AN38" i="94"/>
  <c r="AO38" i="94"/>
  <c r="BC38" i="94" s="1"/>
  <c r="AP38" i="94"/>
  <c r="AQ38" i="94"/>
  <c r="BE38" i="94" s="1"/>
  <c r="AR38" i="94"/>
  <c r="CV38" i="94" s="1"/>
  <c r="AS38" i="94"/>
  <c r="BG38" i="94" s="1"/>
  <c r="AT38" i="94"/>
  <c r="AX38" i="94"/>
  <c r="AZ38" i="94"/>
  <c r="BA38" i="94"/>
  <c r="BO38" i="94" s="1"/>
  <c r="BB38" i="94"/>
  <c r="BD38" i="94"/>
  <c r="BR38" i="94" s="1"/>
  <c r="BF38" i="94"/>
  <c r="BH38" i="94"/>
  <c r="BN38" i="94"/>
  <c r="BP38" i="94"/>
  <c r="CI38" i="94"/>
  <c r="CJ38" i="94"/>
  <c r="CK38" i="94"/>
  <c r="CM38" i="94"/>
  <c r="CP38" i="94"/>
  <c r="CQ38" i="94"/>
  <c r="CR38" i="94"/>
  <c r="CY38" i="94" s="1"/>
  <c r="CS38" i="94"/>
  <c r="CT38" i="94"/>
  <c r="CU38" i="94"/>
  <c r="CZ38" i="94"/>
  <c r="AE39" i="94"/>
  <c r="AF39" i="94"/>
  <c r="AG39" i="94"/>
  <c r="AH39" i="94"/>
  <c r="AI39" i="94"/>
  <c r="AW39" i="94" s="1"/>
  <c r="AJ39" i="94"/>
  <c r="AX39" i="94" s="1"/>
  <c r="AK39" i="94"/>
  <c r="AY39" i="94" s="1"/>
  <c r="AL39" i="94"/>
  <c r="AZ39" i="94" s="1"/>
  <c r="AM39" i="94"/>
  <c r="AN39" i="94"/>
  <c r="AO39" i="94"/>
  <c r="AP39" i="94"/>
  <c r="AQ39" i="94"/>
  <c r="AR39" i="94"/>
  <c r="AS39" i="94"/>
  <c r="BG39" i="94" s="1"/>
  <c r="AT39" i="94"/>
  <c r="BH39" i="94" s="1"/>
  <c r="AU39" i="94"/>
  <c r="AV39" i="94"/>
  <c r="BA39" i="94"/>
  <c r="BO39" i="94" s="1"/>
  <c r="BB39" i="94"/>
  <c r="BP39" i="94" s="1"/>
  <c r="BC39" i="94"/>
  <c r="BD39" i="94"/>
  <c r="BR39" i="94" s="1"/>
  <c r="BE39" i="94"/>
  <c r="BF39" i="94"/>
  <c r="BQ39" i="94"/>
  <c r="BS39" i="94"/>
  <c r="BT39" i="94"/>
  <c r="CI39" i="94"/>
  <c r="CJ39" i="94"/>
  <c r="CK39" i="94"/>
  <c r="CL39" i="94"/>
  <c r="CM39" i="94"/>
  <c r="CN39" i="94"/>
  <c r="CP39" i="94"/>
  <c r="CQ39" i="94"/>
  <c r="CR39" i="94"/>
  <c r="CS39" i="94"/>
  <c r="CY39" i="94" s="1"/>
  <c r="CT39" i="94"/>
  <c r="CU39" i="94"/>
  <c r="CZ39" i="94" s="1"/>
  <c r="CV39" i="94"/>
  <c r="CW39" i="94"/>
  <c r="AE40" i="94"/>
  <c r="AS40" i="94" s="1"/>
  <c r="AF40" i="94"/>
  <c r="AT40" i="94" s="1"/>
  <c r="AG40" i="94"/>
  <c r="AH40" i="94"/>
  <c r="AI40" i="94"/>
  <c r="CM40" i="94" s="1"/>
  <c r="AJ40" i="94"/>
  <c r="AK40" i="94"/>
  <c r="AL40" i="94"/>
  <c r="AZ40" i="94" s="1"/>
  <c r="AM40" i="94"/>
  <c r="BA40" i="94" s="1"/>
  <c r="AN40" i="94"/>
  <c r="BB40" i="94" s="1"/>
  <c r="AO40" i="94"/>
  <c r="BC40" i="94" s="1"/>
  <c r="AP40" i="94"/>
  <c r="AQ40" i="94"/>
  <c r="AR40" i="94"/>
  <c r="AU40" i="94"/>
  <c r="BI40" i="94" s="1"/>
  <c r="AV40" i="94"/>
  <c r="BJ40" i="94" s="1"/>
  <c r="AW40" i="94"/>
  <c r="AX40" i="94"/>
  <c r="BL40" i="94" s="1"/>
  <c r="AY40" i="94"/>
  <c r="BM40" i="94" s="1"/>
  <c r="BD40" i="94"/>
  <c r="BR40" i="94" s="1"/>
  <c r="BE40" i="94"/>
  <c r="BS40" i="94" s="1"/>
  <c r="BF40" i="94"/>
  <c r="BT40" i="94"/>
  <c r="CI40" i="94"/>
  <c r="CK40" i="94"/>
  <c r="CL40" i="94"/>
  <c r="CN40" i="94"/>
  <c r="CO40" i="94"/>
  <c r="CP40" i="94"/>
  <c r="CQ40" i="94"/>
  <c r="CS40" i="94"/>
  <c r="CT40" i="94"/>
  <c r="CU40" i="94"/>
  <c r="CV40" i="94"/>
  <c r="CX40" i="94"/>
  <c r="CZ40" i="94"/>
  <c r="AE41" i="94"/>
  <c r="AF41" i="94"/>
  <c r="AG41" i="94"/>
  <c r="AU41" i="94" s="1"/>
  <c r="AH41" i="94"/>
  <c r="AV41" i="94" s="1"/>
  <c r="AI41" i="94"/>
  <c r="AW41" i="94" s="1"/>
  <c r="AJ41" i="94"/>
  <c r="AX41" i="94" s="1"/>
  <c r="AK41" i="94"/>
  <c r="CO41" i="94" s="1"/>
  <c r="AL41" i="94"/>
  <c r="CP41" i="94" s="1"/>
  <c r="AM41" i="94"/>
  <c r="AN41" i="94"/>
  <c r="AO41" i="94"/>
  <c r="AP41" i="94"/>
  <c r="AQ41" i="94"/>
  <c r="AR41" i="94"/>
  <c r="AS41" i="94"/>
  <c r="BG41" i="94" s="1"/>
  <c r="AT41" i="94"/>
  <c r="AZ41" i="94"/>
  <c r="BA41" i="94"/>
  <c r="BB41" i="94"/>
  <c r="BC41" i="94"/>
  <c r="BD41" i="94"/>
  <c r="BE41" i="94"/>
  <c r="BS41" i="94" s="1"/>
  <c r="BF41" i="94"/>
  <c r="BT41" i="94" s="1"/>
  <c r="BH41" i="94"/>
  <c r="BO41" i="94"/>
  <c r="BP41" i="94"/>
  <c r="BQ41" i="94"/>
  <c r="BR41" i="94"/>
  <c r="CI41" i="94"/>
  <c r="CW41" i="94" s="1"/>
  <c r="CJ41" i="94"/>
  <c r="CK41" i="94"/>
  <c r="CL41" i="94"/>
  <c r="CM41" i="94"/>
  <c r="CN41" i="94"/>
  <c r="CQ41" i="94"/>
  <c r="CR41" i="94"/>
  <c r="CS41" i="94"/>
  <c r="CT41" i="94"/>
  <c r="CU41" i="94"/>
  <c r="CZ41" i="94" s="1"/>
  <c r="CV41" i="94"/>
  <c r="AE42" i="94"/>
  <c r="AF42" i="94"/>
  <c r="AG42" i="94"/>
  <c r="CK42" i="94" s="1"/>
  <c r="AH42" i="94"/>
  <c r="AI42" i="94"/>
  <c r="AJ42" i="94"/>
  <c r="AX42" i="94" s="1"/>
  <c r="AK42" i="94"/>
  <c r="AY42" i="94" s="1"/>
  <c r="AL42" i="94"/>
  <c r="AZ42" i="94" s="1"/>
  <c r="AM42" i="94"/>
  <c r="AN42" i="94"/>
  <c r="AO42" i="94"/>
  <c r="AP42" i="94"/>
  <c r="AQ42" i="94"/>
  <c r="AR42" i="94"/>
  <c r="AS42" i="94"/>
  <c r="BG42" i="94" s="1"/>
  <c r="AT42" i="94"/>
  <c r="BH42" i="94" s="1"/>
  <c r="AU42" i="94"/>
  <c r="AV42" i="94"/>
  <c r="AW42" i="94"/>
  <c r="BA42" i="94"/>
  <c r="BO42" i="94" s="1"/>
  <c r="BB42" i="94"/>
  <c r="BP42" i="94" s="1"/>
  <c r="BC42" i="94"/>
  <c r="BD42" i="94"/>
  <c r="BE42" i="94"/>
  <c r="BS42" i="94" s="1"/>
  <c r="BF42" i="94"/>
  <c r="BQ42" i="94"/>
  <c r="BR42" i="94"/>
  <c r="BT42" i="94"/>
  <c r="CI42" i="94"/>
  <c r="CJ42" i="94"/>
  <c r="CL42" i="94"/>
  <c r="CM42" i="94"/>
  <c r="CN42" i="94"/>
  <c r="CO42" i="94"/>
  <c r="CQ42" i="94"/>
  <c r="CR42" i="94"/>
  <c r="CS42" i="94"/>
  <c r="CT42" i="94"/>
  <c r="CY42" i="94" s="1"/>
  <c r="CU42" i="94"/>
  <c r="CV42" i="94"/>
  <c r="CW42" i="94"/>
  <c r="AE43" i="94"/>
  <c r="AF43" i="94"/>
  <c r="AG43" i="94"/>
  <c r="AU43" i="94" s="1"/>
  <c r="AH43" i="94"/>
  <c r="AI43" i="94"/>
  <c r="CM43" i="94" s="1"/>
  <c r="AJ43" i="94"/>
  <c r="CN43" i="94" s="1"/>
  <c r="AK43" i="94"/>
  <c r="AL43" i="94"/>
  <c r="AM43" i="94"/>
  <c r="AN43" i="94"/>
  <c r="AO43" i="94"/>
  <c r="AP43" i="94"/>
  <c r="AQ43" i="94"/>
  <c r="AR43" i="94"/>
  <c r="AS43" i="94"/>
  <c r="AT43" i="94"/>
  <c r="AV43" i="94"/>
  <c r="AY43" i="94"/>
  <c r="AZ43" i="94"/>
  <c r="BA43" i="94"/>
  <c r="BB43" i="94"/>
  <c r="BC43" i="94"/>
  <c r="BQ43" i="94" s="1"/>
  <c r="BD43" i="94"/>
  <c r="BR43" i="94" s="1"/>
  <c r="BE43" i="94"/>
  <c r="BF43" i="94"/>
  <c r="BG43" i="94"/>
  <c r="BH43" i="94"/>
  <c r="BO43" i="94"/>
  <c r="BP43" i="94"/>
  <c r="BS43" i="94"/>
  <c r="BT43" i="94"/>
  <c r="CI43" i="94"/>
  <c r="CJ43" i="94"/>
  <c r="CL43" i="94"/>
  <c r="CO43" i="94"/>
  <c r="CP43" i="94"/>
  <c r="CQ43" i="94"/>
  <c r="CR43" i="94"/>
  <c r="CS43" i="94"/>
  <c r="CT43" i="94"/>
  <c r="CU43" i="94"/>
  <c r="CV43" i="94"/>
  <c r="CW43" i="94"/>
  <c r="CY43" i="94"/>
  <c r="CZ43" i="94"/>
  <c r="AE44" i="94"/>
  <c r="CI44" i="94" s="1"/>
  <c r="AF44" i="94"/>
  <c r="AG44" i="94"/>
  <c r="AH44" i="94"/>
  <c r="AV44" i="94" s="1"/>
  <c r="AI44" i="94"/>
  <c r="AW44" i="94" s="1"/>
  <c r="AJ44" i="94"/>
  <c r="CN44" i="94" s="1"/>
  <c r="AK44" i="94"/>
  <c r="CO44" i="94" s="1"/>
  <c r="AL44" i="94"/>
  <c r="CP44" i="94" s="1"/>
  <c r="AM44" i="94"/>
  <c r="CQ44" i="94" s="1"/>
  <c r="AN44" i="94"/>
  <c r="AO44" i="94"/>
  <c r="AP44" i="94"/>
  <c r="AQ44" i="94"/>
  <c r="BE44" i="94" s="1"/>
  <c r="AR44" i="94"/>
  <c r="BF44" i="94" s="1"/>
  <c r="BT44" i="94" s="1"/>
  <c r="AS44" i="94"/>
  <c r="AT44" i="94"/>
  <c r="AU44" i="94"/>
  <c r="AZ44" i="94"/>
  <c r="BA44" i="94"/>
  <c r="BB44" i="94"/>
  <c r="BC44" i="94"/>
  <c r="BD44" i="94"/>
  <c r="BR44" i="94"/>
  <c r="BS44" i="94"/>
  <c r="CJ44" i="94"/>
  <c r="CW44" i="94" s="1"/>
  <c r="CK44" i="94"/>
  <c r="CL44" i="94"/>
  <c r="CM44" i="94"/>
  <c r="CR44" i="94"/>
  <c r="CS44" i="94"/>
  <c r="CT44" i="94"/>
  <c r="CU44" i="94"/>
  <c r="AE45" i="94"/>
  <c r="AS45" i="94" s="1"/>
  <c r="AF45" i="94"/>
  <c r="AT45" i="94" s="1"/>
  <c r="AG45" i="94"/>
  <c r="CK45" i="94" s="1"/>
  <c r="CX45" i="94" s="1"/>
  <c r="AH45" i="94"/>
  <c r="CL45" i="94" s="1"/>
  <c r="AI45" i="94"/>
  <c r="AJ45" i="94"/>
  <c r="AK45" i="94"/>
  <c r="AY45" i="94" s="1"/>
  <c r="AL45" i="94"/>
  <c r="AZ45" i="94" s="1"/>
  <c r="AM45" i="94"/>
  <c r="AN45" i="94"/>
  <c r="BB45" i="94" s="1"/>
  <c r="AO45" i="94"/>
  <c r="CS45" i="94" s="1"/>
  <c r="AP45" i="94"/>
  <c r="CT45" i="94" s="1"/>
  <c r="AQ45" i="94"/>
  <c r="AR45" i="94"/>
  <c r="AW45" i="94"/>
  <c r="AX45" i="94"/>
  <c r="BA45" i="94"/>
  <c r="BE45" i="94"/>
  <c r="BF45" i="94"/>
  <c r="CI45" i="94"/>
  <c r="CM45" i="94"/>
  <c r="CN45" i="94"/>
  <c r="CO45" i="94"/>
  <c r="CP45" i="94"/>
  <c r="CQ45" i="94"/>
  <c r="CY45" i="94" s="1"/>
  <c r="CR45" i="94"/>
  <c r="CU45" i="94"/>
  <c r="CZ45" i="94" s="1"/>
  <c r="CV45" i="94"/>
  <c r="AE46" i="94"/>
  <c r="AF46" i="94"/>
  <c r="AT46" i="94" s="1"/>
  <c r="AG46" i="94"/>
  <c r="AU46" i="94" s="1"/>
  <c r="AH46" i="94"/>
  <c r="CL46" i="94" s="1"/>
  <c r="AI46" i="94"/>
  <c r="AJ46" i="94"/>
  <c r="CN46" i="94" s="1"/>
  <c r="AK46" i="94"/>
  <c r="CO46" i="94" s="1"/>
  <c r="AL46" i="94"/>
  <c r="AM46" i="94"/>
  <c r="AN46" i="94"/>
  <c r="BB46" i="94" s="1"/>
  <c r="AO46" i="94"/>
  <c r="BC46" i="94" s="1"/>
  <c r="AP46" i="94"/>
  <c r="BD46" i="94" s="1"/>
  <c r="AQ46" i="94"/>
  <c r="AR46" i="94"/>
  <c r="CV46" i="94" s="1"/>
  <c r="AS46" i="94"/>
  <c r="AV46" i="94"/>
  <c r="AW46" i="94"/>
  <c r="AX46" i="94"/>
  <c r="AY46" i="94"/>
  <c r="AZ46" i="94"/>
  <c r="BA46" i="94"/>
  <c r="BE46" i="94"/>
  <c r="BF46" i="94"/>
  <c r="CI46" i="94"/>
  <c r="CM46" i="94"/>
  <c r="CP46" i="94"/>
  <c r="CQ46" i="94"/>
  <c r="CY46" i="94" s="1"/>
  <c r="CR46" i="94"/>
  <c r="CS46" i="94"/>
  <c r="CT46" i="94"/>
  <c r="CU46" i="94"/>
  <c r="CZ46" i="94"/>
  <c r="AE47" i="94"/>
  <c r="CI47" i="94" s="1"/>
  <c r="CW47" i="94" s="1"/>
  <c r="AF47" i="94"/>
  <c r="CJ47" i="94" s="1"/>
  <c r="AG47" i="94"/>
  <c r="AH47" i="94"/>
  <c r="AI47" i="94"/>
  <c r="AJ47" i="94"/>
  <c r="AX47" i="94" s="1"/>
  <c r="AK47" i="94"/>
  <c r="AY47" i="94" s="1"/>
  <c r="AL47" i="94"/>
  <c r="AZ47" i="94" s="1"/>
  <c r="AM47" i="94"/>
  <c r="CQ47" i="94" s="1"/>
  <c r="CY47" i="94" s="1"/>
  <c r="AN47" i="94"/>
  <c r="CR47" i="94" s="1"/>
  <c r="AO47" i="94"/>
  <c r="AP47" i="94"/>
  <c r="AQ47" i="94"/>
  <c r="BE47" i="94" s="1"/>
  <c r="AR47" i="94"/>
  <c r="BF47" i="94" s="1"/>
  <c r="AU47" i="94"/>
  <c r="BI47" i="94" s="1"/>
  <c r="AV47" i="94"/>
  <c r="BJ47" i="94" s="1"/>
  <c r="AW47" i="94"/>
  <c r="BC47" i="94"/>
  <c r="BD47" i="94"/>
  <c r="BK47" i="94"/>
  <c r="BQ47" i="94"/>
  <c r="CK47" i="94"/>
  <c r="CL47" i="94"/>
  <c r="CM47" i="94"/>
  <c r="CN47" i="94"/>
  <c r="CO47" i="94"/>
  <c r="CS47" i="94"/>
  <c r="CT47" i="94"/>
  <c r="CU47" i="94"/>
  <c r="CV47" i="94"/>
  <c r="AE48" i="94"/>
  <c r="AS48" i="94" s="1"/>
  <c r="AF48" i="94"/>
  <c r="AG48" i="94"/>
  <c r="AH48" i="94"/>
  <c r="AI48" i="94"/>
  <c r="AJ48" i="94"/>
  <c r="AK48" i="94"/>
  <c r="AL48" i="94"/>
  <c r="AZ48" i="94" s="1"/>
  <c r="AM48" i="94"/>
  <c r="BA48" i="94" s="1"/>
  <c r="AN48" i="94"/>
  <c r="AO48" i="94"/>
  <c r="AP48" i="94"/>
  <c r="CT48" i="94" s="1"/>
  <c r="AQ48" i="94"/>
  <c r="CU48" i="94" s="1"/>
  <c r="CZ48" i="94" s="1"/>
  <c r="AR48" i="94"/>
  <c r="AT48" i="94"/>
  <c r="AU48" i="94"/>
  <c r="BI48" i="94" s="1"/>
  <c r="AV48" i="94"/>
  <c r="BJ48" i="94" s="1"/>
  <c r="AW48" i="94"/>
  <c r="AX48" i="94"/>
  <c r="AY48" i="94"/>
  <c r="BB48" i="94"/>
  <c r="BC48" i="94"/>
  <c r="BQ48" i="94" s="1"/>
  <c r="BD48" i="94"/>
  <c r="BE48" i="94"/>
  <c r="BS48" i="94" s="1"/>
  <c r="BF48" i="94"/>
  <c r="BK48" i="94"/>
  <c r="CI48" i="94"/>
  <c r="CJ48" i="94"/>
  <c r="CK48" i="94"/>
  <c r="CL48" i="94"/>
  <c r="CM48" i="94"/>
  <c r="CN48" i="94"/>
  <c r="CO48" i="94"/>
  <c r="CQ48" i="94"/>
  <c r="CY48" i="94" s="1"/>
  <c r="CR48" i="94"/>
  <c r="CS48" i="94"/>
  <c r="CV48" i="94"/>
  <c r="CW48" i="94"/>
  <c r="AE49" i="94"/>
  <c r="AF49" i="94"/>
  <c r="AG49" i="94"/>
  <c r="AU49" i="94" s="1"/>
  <c r="AH49" i="94"/>
  <c r="AV49" i="94" s="1"/>
  <c r="AI49" i="94"/>
  <c r="CM49" i="94" s="1"/>
  <c r="AJ49" i="94"/>
  <c r="AK49" i="94"/>
  <c r="CO49" i="94" s="1"/>
  <c r="AL49" i="94"/>
  <c r="CP49" i="94" s="1"/>
  <c r="AM49" i="94"/>
  <c r="AN49" i="94"/>
  <c r="AO49" i="94"/>
  <c r="BC49" i="94" s="1"/>
  <c r="AP49" i="94"/>
  <c r="BD49" i="94" s="1"/>
  <c r="AQ49" i="94"/>
  <c r="BE49" i="94" s="1"/>
  <c r="AR49" i="94"/>
  <c r="AS49" i="94"/>
  <c r="AT49" i="94"/>
  <c r="BH49" i="94" s="1"/>
  <c r="AW49" i="94"/>
  <c r="AX49" i="94"/>
  <c r="AY49" i="94"/>
  <c r="AZ49" i="94"/>
  <c r="BA49" i="94"/>
  <c r="BO49" i="94" s="1"/>
  <c r="BB49" i="94"/>
  <c r="BF49" i="94"/>
  <c r="BG49" i="94"/>
  <c r="BP49" i="94"/>
  <c r="CI49" i="94"/>
  <c r="CW49" i="94" s="1"/>
  <c r="CJ49" i="94"/>
  <c r="CN49" i="94"/>
  <c r="CQ49" i="94"/>
  <c r="CY49" i="94" s="1"/>
  <c r="CR49" i="94"/>
  <c r="CS49" i="94"/>
  <c r="CT49" i="94"/>
  <c r="CU49" i="94"/>
  <c r="CV49" i="94"/>
  <c r="CZ49" i="94"/>
  <c r="AE50" i="94"/>
  <c r="CI50" i="94" s="1"/>
  <c r="CW50" i="94" s="1"/>
  <c r="AF50" i="94"/>
  <c r="CJ50" i="94" s="1"/>
  <c r="AG50" i="94"/>
  <c r="CK50" i="94" s="1"/>
  <c r="AH50" i="94"/>
  <c r="AI50" i="94"/>
  <c r="AJ50" i="94"/>
  <c r="AX50" i="94" s="1"/>
  <c r="AK50" i="94"/>
  <c r="AY50" i="94" s="1"/>
  <c r="AL50" i="94"/>
  <c r="AZ50" i="94" s="1"/>
  <c r="AM50" i="94"/>
  <c r="BA50" i="94" s="1"/>
  <c r="AN50" i="94"/>
  <c r="CR50" i="94" s="1"/>
  <c r="AO50" i="94"/>
  <c r="CS50" i="94" s="1"/>
  <c r="AP50" i="94"/>
  <c r="AQ50" i="94"/>
  <c r="AR50" i="94"/>
  <c r="BF50" i="94" s="1"/>
  <c r="AS50" i="94"/>
  <c r="AV50" i="94"/>
  <c r="AW50" i="94"/>
  <c r="BD50" i="94"/>
  <c r="BE50" i="94"/>
  <c r="CL50" i="94"/>
  <c r="CM50" i="94"/>
  <c r="CN50" i="94"/>
  <c r="CP50" i="94"/>
  <c r="CQ50" i="94"/>
  <c r="CY50" i="94" s="1"/>
  <c r="CT50" i="94"/>
  <c r="CU50" i="94"/>
  <c r="CV50" i="94"/>
  <c r="AE51" i="94"/>
  <c r="AF51" i="94"/>
  <c r="AG51" i="94"/>
  <c r="AH51" i="94"/>
  <c r="AI51" i="94"/>
  <c r="CM51" i="94" s="1"/>
  <c r="AJ51" i="94"/>
  <c r="AK51" i="94"/>
  <c r="AL51" i="94"/>
  <c r="AM51" i="94"/>
  <c r="AN51" i="94"/>
  <c r="AO51" i="94"/>
  <c r="AP51" i="94"/>
  <c r="AQ51" i="94"/>
  <c r="AR51" i="94"/>
  <c r="AS51" i="94"/>
  <c r="AT51" i="94"/>
  <c r="AU51" i="94"/>
  <c r="AV51" i="94"/>
  <c r="AW51" i="94"/>
  <c r="AX51" i="94"/>
  <c r="AY51" i="94"/>
  <c r="AZ51" i="94"/>
  <c r="BA51" i="94"/>
  <c r="BB51" i="94"/>
  <c r="BC51" i="94"/>
  <c r="BD51" i="94"/>
  <c r="BR51" i="94" s="1"/>
  <c r="BE51" i="94"/>
  <c r="BS51" i="94" s="1"/>
  <c r="BF51" i="94"/>
  <c r="BG51" i="94"/>
  <c r="BH51" i="94"/>
  <c r="BL51" i="94"/>
  <c r="BM51" i="94"/>
  <c r="BN51" i="94"/>
  <c r="BO51" i="94"/>
  <c r="BP51" i="94"/>
  <c r="BT51" i="94"/>
  <c r="CI51" i="94"/>
  <c r="CW51" i="94" s="1"/>
  <c r="DA51" i="94" s="1"/>
  <c r="CJ51" i="94"/>
  <c r="CK51" i="94"/>
  <c r="CX51" i="94" s="1"/>
  <c r="CL51" i="94"/>
  <c r="CN51" i="94"/>
  <c r="CO51" i="94"/>
  <c r="CP51" i="94"/>
  <c r="CQ51" i="94"/>
  <c r="CR51" i="94"/>
  <c r="CS51" i="94"/>
  <c r="CT51" i="94"/>
  <c r="CY51" i="94" s="1"/>
  <c r="CU51" i="94"/>
  <c r="CV51" i="94"/>
  <c r="CZ51" i="94"/>
  <c r="AE52" i="94"/>
  <c r="CI52" i="94" s="1"/>
  <c r="CW52" i="94" s="1"/>
  <c r="AF52" i="94"/>
  <c r="AG52" i="94"/>
  <c r="AH52" i="94"/>
  <c r="AV52" i="94" s="1"/>
  <c r="AI52" i="94"/>
  <c r="AW52" i="94" s="1"/>
  <c r="AJ52" i="94"/>
  <c r="CN52" i="94" s="1"/>
  <c r="AK52" i="94"/>
  <c r="AY52" i="94" s="1"/>
  <c r="AL52" i="94"/>
  <c r="CP52" i="94" s="1"/>
  <c r="AM52" i="94"/>
  <c r="CQ52" i="94" s="1"/>
  <c r="CY52" i="94" s="1"/>
  <c r="AN52" i="94"/>
  <c r="AO52" i="94"/>
  <c r="AP52" i="94"/>
  <c r="BD52" i="94" s="1"/>
  <c r="AQ52" i="94"/>
  <c r="BE52" i="94" s="1"/>
  <c r="AR52" i="94"/>
  <c r="BF52" i="94" s="1"/>
  <c r="AT52" i="94"/>
  <c r="AU52" i="94"/>
  <c r="AX52" i="94"/>
  <c r="BB52" i="94"/>
  <c r="BC52" i="94"/>
  <c r="BH52" i="94"/>
  <c r="CJ52" i="94"/>
  <c r="CK52" i="94"/>
  <c r="CL52" i="94"/>
  <c r="CM52" i="94"/>
  <c r="CO52" i="94"/>
  <c r="CR52" i="94"/>
  <c r="CS52" i="94"/>
  <c r="CT52" i="94"/>
  <c r="CU52" i="94"/>
  <c r="CV52" i="94"/>
  <c r="CZ52" i="94" s="1"/>
  <c r="AE53" i="94"/>
  <c r="CI53" i="94" s="1"/>
  <c r="CW53" i="94" s="1"/>
  <c r="AF53" i="94"/>
  <c r="AG53" i="94"/>
  <c r="CK53" i="94" s="1"/>
  <c r="AH53" i="94"/>
  <c r="CL53" i="94" s="1"/>
  <c r="AI53" i="94"/>
  <c r="AJ53" i="94"/>
  <c r="AK53" i="94"/>
  <c r="AY53" i="94" s="1"/>
  <c r="AL53" i="94"/>
  <c r="AZ53" i="94" s="1"/>
  <c r="AM53" i="94"/>
  <c r="CQ53" i="94" s="1"/>
  <c r="AN53" i="94"/>
  <c r="CR53" i="94" s="1"/>
  <c r="AO53" i="94"/>
  <c r="CS53" i="94" s="1"/>
  <c r="AP53" i="94"/>
  <c r="CT53" i="94" s="1"/>
  <c r="AQ53" i="94"/>
  <c r="AR53" i="94"/>
  <c r="AT53" i="94"/>
  <c r="AU53" i="94"/>
  <c r="AV53" i="94"/>
  <c r="AW53" i="94"/>
  <c r="AX53" i="94"/>
  <c r="BB53" i="94"/>
  <c r="BC53" i="94"/>
  <c r="BD53" i="94"/>
  <c r="BE53" i="94"/>
  <c r="BF53" i="94"/>
  <c r="CJ53" i="94"/>
  <c r="CM53" i="94"/>
  <c r="CN53" i="94"/>
  <c r="CO53" i="94"/>
  <c r="CU53" i="94"/>
  <c r="CZ53" i="94" s="1"/>
  <c r="CV53" i="94"/>
  <c r="AE54" i="94"/>
  <c r="AF54" i="94"/>
  <c r="AG54" i="94"/>
  <c r="AU54" i="94" s="1"/>
  <c r="AH54" i="94"/>
  <c r="AV54" i="94" s="1"/>
  <c r="AI54" i="94"/>
  <c r="AW54" i="94" s="1"/>
  <c r="AJ54" i="94"/>
  <c r="CN54" i="94" s="1"/>
  <c r="AK54" i="94"/>
  <c r="CO54" i="94" s="1"/>
  <c r="AL54" i="94"/>
  <c r="AM54" i="94"/>
  <c r="AN54" i="94"/>
  <c r="BB54" i="94" s="1"/>
  <c r="AO54" i="94"/>
  <c r="BC54" i="94" s="1"/>
  <c r="AP54" i="94"/>
  <c r="CT54" i="94" s="1"/>
  <c r="AQ54" i="94"/>
  <c r="BE54" i="94" s="1"/>
  <c r="AR54" i="94"/>
  <c r="CV54" i="94" s="1"/>
  <c r="AS54" i="94"/>
  <c r="BG54" i="94" s="1"/>
  <c r="AT54" i="94"/>
  <c r="AZ54" i="94"/>
  <c r="BA54" i="94"/>
  <c r="BD54" i="94"/>
  <c r="BH54" i="94"/>
  <c r="BN54" i="94"/>
  <c r="CI54" i="94"/>
  <c r="CW54" i="94" s="1"/>
  <c r="CJ54" i="94"/>
  <c r="CK54" i="94"/>
  <c r="CL54" i="94"/>
  <c r="CP54" i="94"/>
  <c r="CQ54" i="94"/>
  <c r="CR54" i="94"/>
  <c r="CY54" i="94" s="1"/>
  <c r="CS54" i="94"/>
  <c r="CU54" i="94"/>
  <c r="CZ54" i="94" s="1"/>
  <c r="AE55" i="94"/>
  <c r="AF55" i="94"/>
  <c r="AG55" i="94"/>
  <c r="AH55" i="94"/>
  <c r="AI55" i="94"/>
  <c r="AW55" i="94" s="1"/>
  <c r="AJ55" i="94"/>
  <c r="AX55" i="94" s="1"/>
  <c r="AK55" i="94"/>
  <c r="AL55" i="94"/>
  <c r="AM55" i="94"/>
  <c r="AN55" i="94"/>
  <c r="AO55" i="94"/>
  <c r="AP55" i="94"/>
  <c r="AQ55" i="94"/>
  <c r="AR55" i="94"/>
  <c r="AS55" i="94"/>
  <c r="AT55" i="94"/>
  <c r="AU55" i="94"/>
  <c r="AV55" i="94"/>
  <c r="AY55" i="94"/>
  <c r="AZ55" i="94"/>
  <c r="BA55" i="94"/>
  <c r="BO55" i="94" s="1"/>
  <c r="BB55" i="94"/>
  <c r="BC55" i="94"/>
  <c r="BD55" i="94"/>
  <c r="BE55" i="94"/>
  <c r="BF55" i="94"/>
  <c r="BG55" i="94"/>
  <c r="BH55" i="94"/>
  <c r="BP55" i="94"/>
  <c r="BQ55" i="94"/>
  <c r="BR55" i="94"/>
  <c r="BS55" i="94"/>
  <c r="BT55" i="94"/>
  <c r="CI55" i="94"/>
  <c r="CJ55" i="94"/>
  <c r="CK55" i="94"/>
  <c r="CL55" i="94"/>
  <c r="CN55" i="94"/>
  <c r="CO55" i="94"/>
  <c r="CP55" i="94"/>
  <c r="CQ55" i="94"/>
  <c r="CR55" i="94"/>
  <c r="CS55" i="94"/>
  <c r="CY55" i="94" s="1"/>
  <c r="CT55" i="94"/>
  <c r="CU55" i="94"/>
  <c r="CV55" i="94"/>
  <c r="CW55" i="94"/>
  <c r="AE56" i="94"/>
  <c r="AS56" i="94" s="1"/>
  <c r="AF56" i="94"/>
  <c r="AT56" i="94" s="1"/>
  <c r="AG56" i="94"/>
  <c r="AU56" i="94" s="1"/>
  <c r="AH56" i="94"/>
  <c r="CL56" i="94" s="1"/>
  <c r="AI56" i="94"/>
  <c r="CM56" i="94" s="1"/>
  <c r="AJ56" i="94"/>
  <c r="AK56" i="94"/>
  <c r="AL56" i="94"/>
  <c r="AZ56" i="94" s="1"/>
  <c r="AM56" i="94"/>
  <c r="BA56" i="94" s="1"/>
  <c r="AN56" i="94"/>
  <c r="AO56" i="94"/>
  <c r="CS56" i="94" s="1"/>
  <c r="AP56" i="94"/>
  <c r="CT56" i="94" s="1"/>
  <c r="AQ56" i="94"/>
  <c r="BE56" i="94" s="1"/>
  <c r="AR56" i="94"/>
  <c r="AX56" i="94"/>
  <c r="AY56" i="94"/>
  <c r="BB56" i="94"/>
  <c r="BC56" i="94"/>
  <c r="BF56" i="94"/>
  <c r="CI56" i="94"/>
  <c r="CW56" i="94" s="1"/>
  <c r="CJ56" i="94"/>
  <c r="CN56" i="94"/>
  <c r="CO56" i="94"/>
  <c r="CP56" i="94"/>
  <c r="CQ56" i="94"/>
  <c r="CY56" i="94" s="1"/>
  <c r="CR56" i="94"/>
  <c r="CV56" i="94"/>
  <c r="AE57" i="94"/>
  <c r="AF57" i="94"/>
  <c r="AG57" i="94"/>
  <c r="AU57" i="94" s="1"/>
  <c r="AH57" i="94"/>
  <c r="AV57" i="94" s="1"/>
  <c r="AI57" i="94"/>
  <c r="AJ57" i="94"/>
  <c r="AK57" i="94"/>
  <c r="CO57" i="94" s="1"/>
  <c r="AL57" i="94"/>
  <c r="CP57" i="94" s="1"/>
  <c r="AM57" i="94"/>
  <c r="AN57" i="94"/>
  <c r="AO57" i="94"/>
  <c r="BC57" i="94" s="1"/>
  <c r="AP57" i="94"/>
  <c r="BD57" i="94" s="1"/>
  <c r="AQ57" i="94"/>
  <c r="AR57" i="94"/>
  <c r="AS57" i="94"/>
  <c r="AT57" i="94"/>
  <c r="AW57" i="94"/>
  <c r="AZ57" i="94"/>
  <c r="BA57" i="94"/>
  <c r="BB57" i="94"/>
  <c r="BE57" i="94"/>
  <c r="CI57" i="94"/>
  <c r="CW57" i="94" s="1"/>
  <c r="CJ57" i="94"/>
  <c r="CL57" i="94"/>
  <c r="CM57" i="94"/>
  <c r="CQ57" i="94"/>
  <c r="CR57" i="94"/>
  <c r="CT57" i="94"/>
  <c r="CU57" i="94"/>
  <c r="AE58" i="94"/>
  <c r="AF58" i="94"/>
  <c r="CJ58" i="94" s="1"/>
  <c r="AG58" i="94"/>
  <c r="AH58" i="94"/>
  <c r="AI58" i="94"/>
  <c r="AJ58" i="94"/>
  <c r="AK58" i="94"/>
  <c r="AL58" i="94"/>
  <c r="AM58" i="94"/>
  <c r="AN58" i="94"/>
  <c r="AO58" i="94"/>
  <c r="AP58" i="94"/>
  <c r="AQ58" i="94"/>
  <c r="AR58" i="94"/>
  <c r="AU58" i="94"/>
  <c r="BI58" i="94" s="1"/>
  <c r="AV58" i="94"/>
  <c r="BJ58" i="94" s="1"/>
  <c r="AW58" i="94"/>
  <c r="AX58" i="94"/>
  <c r="AY58" i="94"/>
  <c r="AZ58" i="94"/>
  <c r="BN58" i="94" s="1"/>
  <c r="BA58" i="94"/>
  <c r="BO58" i="94" s="1"/>
  <c r="BB58" i="94"/>
  <c r="BC58" i="94"/>
  <c r="BQ58" i="94" s="1"/>
  <c r="BD58" i="94"/>
  <c r="BR58" i="94" s="1"/>
  <c r="BE58" i="94"/>
  <c r="BF58" i="94"/>
  <c r="BK58" i="94"/>
  <c r="BL58" i="94"/>
  <c r="BM58" i="94"/>
  <c r="BP58" i="94"/>
  <c r="BS58" i="94"/>
  <c r="BT58" i="94"/>
  <c r="CK58" i="94"/>
  <c r="CL58" i="94"/>
  <c r="CM58" i="94"/>
  <c r="CN58" i="94"/>
  <c r="CO58" i="94"/>
  <c r="CX58" i="94" s="1"/>
  <c r="CP58" i="94"/>
  <c r="CQ58" i="94"/>
  <c r="CR58" i="94"/>
  <c r="CS58" i="94"/>
  <c r="CT58" i="94"/>
  <c r="CY58" i="94" s="1"/>
  <c r="CU58" i="94"/>
  <c r="CZ58" i="94" s="1"/>
  <c r="CV58" i="94"/>
  <c r="AE59" i="94"/>
  <c r="AS59" i="94" s="1"/>
  <c r="AF59" i="94"/>
  <c r="AT59" i="94" s="1"/>
  <c r="AG59" i="94"/>
  <c r="AH59" i="94"/>
  <c r="AI59" i="94"/>
  <c r="CM59" i="94" s="1"/>
  <c r="AJ59" i="94"/>
  <c r="CN59" i="94" s="1"/>
  <c r="AK59" i="94"/>
  <c r="AL59" i="94"/>
  <c r="AM59" i="94"/>
  <c r="BA59" i="94" s="1"/>
  <c r="AN59" i="94"/>
  <c r="BB59" i="94" s="1"/>
  <c r="AO59" i="94"/>
  <c r="AP59" i="94"/>
  <c r="AQ59" i="94"/>
  <c r="AR59" i="94"/>
  <c r="AU59" i="94"/>
  <c r="AX59" i="94"/>
  <c r="AY59" i="94"/>
  <c r="AZ59" i="94"/>
  <c r="BC59" i="94"/>
  <c r="BD59" i="94"/>
  <c r="BR59" i="94" s="1"/>
  <c r="BE59" i="94"/>
  <c r="BF59" i="94"/>
  <c r="BT59" i="94" s="1"/>
  <c r="BS59" i="94"/>
  <c r="CJ59" i="94"/>
  <c r="CK59" i="94"/>
  <c r="CO59" i="94"/>
  <c r="CP59" i="94"/>
  <c r="CR59" i="94"/>
  <c r="CS59" i="94"/>
  <c r="CT59" i="94"/>
  <c r="CU59" i="94"/>
  <c r="CV59" i="94"/>
  <c r="CZ59" i="94"/>
  <c r="AE60" i="94"/>
  <c r="CI60" i="94" s="1"/>
  <c r="CW60" i="94" s="1"/>
  <c r="AF60" i="94"/>
  <c r="AG60" i="94"/>
  <c r="AH60" i="94"/>
  <c r="AV60" i="94" s="1"/>
  <c r="AI60" i="94"/>
  <c r="AW60" i="94" s="1"/>
  <c r="AJ60" i="94"/>
  <c r="AK60" i="94"/>
  <c r="AL60" i="94"/>
  <c r="AM60" i="94"/>
  <c r="CQ60" i="94" s="1"/>
  <c r="AN60" i="94"/>
  <c r="AO60" i="94"/>
  <c r="AP60" i="94"/>
  <c r="BD60" i="94" s="1"/>
  <c r="AQ60" i="94"/>
  <c r="BE60" i="94" s="1"/>
  <c r="AR60" i="94"/>
  <c r="AS60" i="94"/>
  <c r="AT60" i="94"/>
  <c r="AU60" i="94"/>
  <c r="AX60" i="94"/>
  <c r="BA60" i="94"/>
  <c r="BB60" i="94"/>
  <c r="BC60" i="94"/>
  <c r="BF60" i="94"/>
  <c r="CJ60" i="94"/>
  <c r="CK60" i="94"/>
  <c r="CM60" i="94"/>
  <c r="CN60" i="94"/>
  <c r="CR60" i="94"/>
  <c r="CS60" i="94"/>
  <c r="CU60" i="94"/>
  <c r="CV60" i="94"/>
  <c r="AE61" i="94"/>
  <c r="AF61" i="94"/>
  <c r="AG61" i="94"/>
  <c r="AH61" i="94"/>
  <c r="AI61" i="94"/>
  <c r="AJ61" i="94"/>
  <c r="AK61" i="94"/>
  <c r="AL61" i="94"/>
  <c r="AM61" i="94"/>
  <c r="AN61" i="94"/>
  <c r="AO61" i="94"/>
  <c r="AP61" i="94"/>
  <c r="AQ61" i="94"/>
  <c r="AR61" i="94"/>
  <c r="AS61" i="94"/>
  <c r="AU61" i="94"/>
  <c r="AV61" i="94"/>
  <c r="BJ61" i="94" s="1"/>
  <c r="AW61" i="94"/>
  <c r="BK61" i="94" s="1"/>
  <c r="AX61" i="94"/>
  <c r="AY61" i="94"/>
  <c r="AZ61" i="94"/>
  <c r="BA61" i="94"/>
  <c r="BD61" i="94"/>
  <c r="BR61" i="94" s="1"/>
  <c r="BE61" i="94"/>
  <c r="BS61" i="94" s="1"/>
  <c r="BF61" i="94"/>
  <c r="BI61" i="94"/>
  <c r="BL61" i="94"/>
  <c r="BM61" i="94"/>
  <c r="BN61" i="94"/>
  <c r="BT61" i="94"/>
  <c r="CI61" i="94"/>
  <c r="CK61" i="94"/>
  <c r="CL61" i="94"/>
  <c r="CM61" i="94"/>
  <c r="CN61" i="94"/>
  <c r="CO61" i="94"/>
  <c r="CP61" i="94"/>
  <c r="CQ61" i="94"/>
  <c r="CT61" i="94"/>
  <c r="CU61" i="94"/>
  <c r="CZ61" i="94" s="1"/>
  <c r="CV61" i="94"/>
  <c r="CX61" i="94"/>
  <c r="AE62" i="94"/>
  <c r="AF62" i="94"/>
  <c r="AG62" i="94"/>
  <c r="AH62" i="94"/>
  <c r="AI62" i="94"/>
  <c r="AJ62" i="94"/>
  <c r="AK62" i="94"/>
  <c r="AL62" i="94"/>
  <c r="AM62" i="94"/>
  <c r="AN62" i="94"/>
  <c r="AO62" i="94"/>
  <c r="AP62" i="94"/>
  <c r="AQ62" i="94"/>
  <c r="AR62" i="94"/>
  <c r="AS62" i="94"/>
  <c r="AU62" i="94"/>
  <c r="AV62" i="94"/>
  <c r="BJ62" i="94" s="1"/>
  <c r="AW62" i="94"/>
  <c r="BK62" i="94" s="1"/>
  <c r="AX62" i="94"/>
  <c r="AY62" i="94"/>
  <c r="AZ62" i="94"/>
  <c r="BN62" i="94" s="1"/>
  <c r="BA62" i="94"/>
  <c r="BB62" i="94"/>
  <c r="BC62" i="94"/>
  <c r="BD62" i="94"/>
  <c r="BR62" i="94" s="1"/>
  <c r="BE62" i="94"/>
  <c r="BS62" i="94" s="1"/>
  <c r="BI62" i="94"/>
  <c r="BL62" i="94"/>
  <c r="BM62" i="94"/>
  <c r="BO62" i="94"/>
  <c r="BP62" i="94"/>
  <c r="BQ62" i="94"/>
  <c r="CI62" i="94"/>
  <c r="CK62" i="94"/>
  <c r="CL62" i="94"/>
  <c r="CM62" i="94"/>
  <c r="CN62" i="94"/>
  <c r="CO62" i="94"/>
  <c r="CP62" i="94"/>
  <c r="CX62" i="94" s="1"/>
  <c r="CQ62" i="94"/>
  <c r="CR62" i="94"/>
  <c r="CS62" i="94"/>
  <c r="CT62" i="94"/>
  <c r="CU62" i="94"/>
  <c r="CY62" i="94"/>
  <c r="AE63" i="94"/>
  <c r="AF63" i="94"/>
  <c r="AG63" i="94"/>
  <c r="AH63" i="94"/>
  <c r="AI63" i="94"/>
  <c r="AW63" i="94" s="1"/>
  <c r="AJ63" i="94"/>
  <c r="AX63" i="94" s="1"/>
  <c r="AK63" i="94"/>
  <c r="AY63" i="94" s="1"/>
  <c r="AL63" i="94"/>
  <c r="CP63" i="94" s="1"/>
  <c r="AM63" i="94"/>
  <c r="CQ63" i="94" s="1"/>
  <c r="AN63" i="94"/>
  <c r="CR63" i="94" s="1"/>
  <c r="AO63" i="94"/>
  <c r="AP63" i="94"/>
  <c r="AQ63" i="94"/>
  <c r="BE63" i="94" s="1"/>
  <c r="AR63" i="94"/>
  <c r="AS63" i="94"/>
  <c r="BG63" i="94" s="1"/>
  <c r="AT63" i="94"/>
  <c r="BH63" i="94" s="1"/>
  <c r="AU63" i="94"/>
  <c r="AV63" i="94"/>
  <c r="BA63" i="94"/>
  <c r="BB63" i="94"/>
  <c r="BC63" i="94"/>
  <c r="BQ63" i="94" s="1"/>
  <c r="BD63" i="94"/>
  <c r="BF63" i="94"/>
  <c r="BO63" i="94"/>
  <c r="BP63" i="94"/>
  <c r="BR63" i="94"/>
  <c r="BT63" i="94"/>
  <c r="CI63" i="94"/>
  <c r="CJ63" i="94"/>
  <c r="CK63" i="94"/>
  <c r="CL63" i="94"/>
  <c r="CN63" i="94"/>
  <c r="CS63" i="94"/>
  <c r="CT63" i="94"/>
  <c r="CV63" i="94"/>
  <c r="CW63" i="94"/>
  <c r="AE64" i="94"/>
  <c r="AF64" i="94"/>
  <c r="AG64" i="94"/>
  <c r="CK64" i="94" s="1"/>
  <c r="AH64" i="94"/>
  <c r="CL64" i="94" s="1"/>
  <c r="AI64" i="94"/>
  <c r="CM64" i="94" s="1"/>
  <c r="AJ64" i="94"/>
  <c r="AK64" i="94"/>
  <c r="AL64" i="94"/>
  <c r="AZ64" i="94" s="1"/>
  <c r="AM64" i="94"/>
  <c r="BA64" i="94" s="1"/>
  <c r="AN64" i="94"/>
  <c r="AO64" i="94"/>
  <c r="CS64" i="94" s="1"/>
  <c r="AP64" i="94"/>
  <c r="AQ64" i="94"/>
  <c r="CU64" i="94" s="1"/>
  <c r="AR64" i="94"/>
  <c r="AS64" i="94"/>
  <c r="AT64" i="94"/>
  <c r="BH64" i="94" s="1"/>
  <c r="AU64" i="94"/>
  <c r="AW64" i="94"/>
  <c r="AX64" i="94"/>
  <c r="AY64" i="94"/>
  <c r="BB64" i="94"/>
  <c r="BC64" i="94"/>
  <c r="BD64" i="94"/>
  <c r="BE64" i="94"/>
  <c r="BF64" i="94"/>
  <c r="BG64" i="94"/>
  <c r="BR64" i="94"/>
  <c r="CI64" i="94"/>
  <c r="CW64" i="94" s="1"/>
  <c r="CJ64" i="94"/>
  <c r="CN64" i="94"/>
  <c r="CO64" i="94"/>
  <c r="CP64" i="94"/>
  <c r="CQ64" i="94"/>
  <c r="CR64" i="94"/>
  <c r="CT64" i="94"/>
  <c r="CV64" i="94"/>
  <c r="CZ64" i="94" s="1"/>
  <c r="CX64" i="94"/>
  <c r="CY64" i="94"/>
  <c r="AE65" i="94"/>
  <c r="AF65" i="94"/>
  <c r="AG65" i="94"/>
  <c r="AU65" i="94" s="1"/>
  <c r="AH65" i="94"/>
  <c r="AV65" i="94" s="1"/>
  <c r="AI65" i="94"/>
  <c r="AJ65" i="94"/>
  <c r="AX65" i="94" s="1"/>
  <c r="AK65" i="94"/>
  <c r="CO65" i="94" s="1"/>
  <c r="AL65" i="94"/>
  <c r="AM65" i="94"/>
  <c r="AN65" i="94"/>
  <c r="AO65" i="94"/>
  <c r="AP65" i="94"/>
  <c r="AQ65" i="94"/>
  <c r="AR65" i="94"/>
  <c r="AS65" i="94"/>
  <c r="BG65" i="94" s="1"/>
  <c r="AT65" i="94"/>
  <c r="AW65" i="94"/>
  <c r="AZ65" i="94"/>
  <c r="BN65" i="94" s="1"/>
  <c r="BA65" i="94"/>
  <c r="BB65" i="94"/>
  <c r="BP65" i="94" s="1"/>
  <c r="BC65" i="94"/>
  <c r="BD65" i="94"/>
  <c r="BE65" i="94"/>
  <c r="BS65" i="94" s="1"/>
  <c r="BF65" i="94"/>
  <c r="BT65" i="94" s="1"/>
  <c r="BH65" i="94"/>
  <c r="BO65" i="94"/>
  <c r="BQ65" i="94"/>
  <c r="BR65" i="94"/>
  <c r="CI65" i="94"/>
  <c r="CJ65" i="94"/>
  <c r="CK65" i="94"/>
  <c r="CM65" i="94"/>
  <c r="CP65" i="94"/>
  <c r="CQ65" i="94"/>
  <c r="CY65" i="94" s="1"/>
  <c r="CR65" i="94"/>
  <c r="CS65" i="94"/>
  <c r="CT65" i="94"/>
  <c r="CU65" i="94"/>
  <c r="CZ65" i="94" s="1"/>
  <c r="CV65" i="94"/>
  <c r="AE66" i="94"/>
  <c r="AF66" i="94"/>
  <c r="AG66" i="94"/>
  <c r="CK66" i="94" s="1"/>
  <c r="AH66" i="94"/>
  <c r="AI66" i="94"/>
  <c r="AJ66" i="94"/>
  <c r="AX66" i="94" s="1"/>
  <c r="AK66" i="94"/>
  <c r="AY66" i="94" s="1"/>
  <c r="AL66" i="94"/>
  <c r="AZ66" i="94" s="1"/>
  <c r="AM66" i="94"/>
  <c r="AN66" i="94"/>
  <c r="AO66" i="94"/>
  <c r="AP66" i="94"/>
  <c r="AQ66" i="94"/>
  <c r="AR66" i="94"/>
  <c r="BF66" i="94" s="1"/>
  <c r="AS66" i="94"/>
  <c r="BG66" i="94" s="1"/>
  <c r="AT66" i="94"/>
  <c r="AV66" i="94"/>
  <c r="AW66" i="94"/>
  <c r="BA66" i="94"/>
  <c r="BO66" i="94" s="1"/>
  <c r="BB66" i="94"/>
  <c r="BC66" i="94"/>
  <c r="BD66" i="94"/>
  <c r="BE66" i="94"/>
  <c r="BH66" i="94"/>
  <c r="BP66" i="94"/>
  <c r="BQ66" i="94"/>
  <c r="BR66" i="94"/>
  <c r="CI66" i="94"/>
  <c r="CJ66" i="94"/>
  <c r="CL66" i="94"/>
  <c r="CM66" i="94"/>
  <c r="CN66" i="94"/>
  <c r="CO66" i="94"/>
  <c r="CX66" i="94" s="1"/>
  <c r="CP66" i="94"/>
  <c r="CQ66" i="94"/>
  <c r="CR66" i="94"/>
  <c r="CS66" i="94"/>
  <c r="CT66" i="94"/>
  <c r="CU66" i="94"/>
  <c r="CZ66" i="94" s="1"/>
  <c r="CV66" i="94"/>
  <c r="CW66" i="94"/>
  <c r="CY66" i="94"/>
  <c r="AE67" i="94"/>
  <c r="AF67" i="94"/>
  <c r="AG67" i="94"/>
  <c r="AH67" i="94"/>
  <c r="AI67" i="94"/>
  <c r="AJ67" i="94"/>
  <c r="AK67" i="94"/>
  <c r="AL67" i="94"/>
  <c r="AM67" i="94"/>
  <c r="AN67" i="94"/>
  <c r="AO67" i="94"/>
  <c r="AP67" i="94"/>
  <c r="AQ67" i="94"/>
  <c r="AR67" i="94"/>
  <c r="CV67" i="94" s="1"/>
  <c r="CZ67" i="94" s="1"/>
  <c r="AS67" i="94"/>
  <c r="AT67" i="94"/>
  <c r="AU67" i="94"/>
  <c r="BI67" i="94" s="1"/>
  <c r="AV67" i="94"/>
  <c r="BJ67" i="94" s="1"/>
  <c r="AW67" i="94"/>
  <c r="AX67" i="94"/>
  <c r="BL67" i="94" s="1"/>
  <c r="AY67" i="94"/>
  <c r="AZ67" i="94"/>
  <c r="BN67" i="94" s="1"/>
  <c r="BA67" i="94"/>
  <c r="BB67" i="94"/>
  <c r="BC67" i="94"/>
  <c r="BQ67" i="94" s="1"/>
  <c r="BD67" i="94"/>
  <c r="BR67" i="94" s="1"/>
  <c r="BE67" i="94"/>
  <c r="BG67" i="94"/>
  <c r="BH67" i="94"/>
  <c r="BK67" i="94"/>
  <c r="BM67" i="94"/>
  <c r="BO67" i="94"/>
  <c r="BP67" i="94"/>
  <c r="BS67" i="94"/>
  <c r="CI67" i="94"/>
  <c r="CJ67" i="94"/>
  <c r="CK67" i="94"/>
  <c r="CX67" i="94" s="1"/>
  <c r="CL67" i="94"/>
  <c r="CM67" i="94"/>
  <c r="CN67" i="94"/>
  <c r="CO67" i="94"/>
  <c r="CP67" i="94"/>
  <c r="CQ67" i="94"/>
  <c r="CR67" i="94"/>
  <c r="CS67" i="94"/>
  <c r="CT67" i="94"/>
  <c r="CU67" i="94"/>
  <c r="CW67" i="94"/>
  <c r="CY67" i="94"/>
  <c r="AE68" i="94"/>
  <c r="AF68" i="94"/>
  <c r="AG68" i="94"/>
  <c r="AH68" i="94"/>
  <c r="AV68" i="94" s="1"/>
  <c r="AI68" i="94"/>
  <c r="AW68" i="94" s="1"/>
  <c r="AJ68" i="94"/>
  <c r="AX68" i="94" s="1"/>
  <c r="AK68" i="94"/>
  <c r="AY68" i="94" s="1"/>
  <c r="AL68" i="94"/>
  <c r="CP68" i="94" s="1"/>
  <c r="AM68" i="94"/>
  <c r="AN68" i="94"/>
  <c r="AO68" i="94"/>
  <c r="AP68" i="94"/>
  <c r="AQ68" i="94"/>
  <c r="AR68" i="94"/>
  <c r="AS68" i="94"/>
  <c r="BG68" i="94" s="1"/>
  <c r="AT68" i="94"/>
  <c r="AU68" i="94"/>
  <c r="AZ68" i="94"/>
  <c r="BA68" i="94"/>
  <c r="BB68" i="94"/>
  <c r="BP68" i="94" s="1"/>
  <c r="BC68" i="94"/>
  <c r="BQ68" i="94" s="1"/>
  <c r="BD68" i="94"/>
  <c r="BE68" i="94"/>
  <c r="BF68" i="94"/>
  <c r="BT68" i="94" s="1"/>
  <c r="BH68" i="94"/>
  <c r="BO68" i="94"/>
  <c r="BR68" i="94"/>
  <c r="BS68" i="94"/>
  <c r="CI68" i="94"/>
  <c r="CJ68" i="94"/>
  <c r="CW68" i="94" s="1"/>
  <c r="CK68" i="94"/>
  <c r="CL68" i="94"/>
  <c r="CO68" i="94"/>
  <c r="CQ68" i="94"/>
  <c r="CR68" i="94"/>
  <c r="CY68" i="94" s="1"/>
  <c r="CS68" i="94"/>
  <c r="CT68" i="94"/>
  <c r="CU68" i="94"/>
  <c r="CV68" i="94"/>
  <c r="CZ68" i="94"/>
  <c r="AE69" i="94"/>
  <c r="CI69" i="94" s="1"/>
  <c r="AF69" i="94"/>
  <c r="CJ69" i="94" s="1"/>
  <c r="AG69" i="94"/>
  <c r="CK69" i="94" s="1"/>
  <c r="AH69" i="94"/>
  <c r="CL69" i="94" s="1"/>
  <c r="CX69" i="94" s="1"/>
  <c r="AI69" i="94"/>
  <c r="AJ69" i="94"/>
  <c r="AK69" i="94"/>
  <c r="AY69" i="94" s="1"/>
  <c r="AL69" i="94"/>
  <c r="AZ69" i="94" s="1"/>
  <c r="AM69" i="94"/>
  <c r="BA69" i="94" s="1"/>
  <c r="AN69" i="94"/>
  <c r="BB69" i="94" s="1"/>
  <c r="AO69" i="94"/>
  <c r="CS69" i="94" s="1"/>
  <c r="AP69" i="94"/>
  <c r="CT69" i="94" s="1"/>
  <c r="AQ69" i="94"/>
  <c r="AR69" i="94"/>
  <c r="AU69" i="94"/>
  <c r="AV69" i="94"/>
  <c r="AW69" i="94"/>
  <c r="AX69" i="94"/>
  <c r="BC69" i="94"/>
  <c r="BE69" i="94"/>
  <c r="BF69" i="94"/>
  <c r="CM69" i="94"/>
  <c r="CN69" i="94"/>
  <c r="CO69" i="94"/>
  <c r="CP69" i="94"/>
  <c r="CR69" i="94"/>
  <c r="CU69" i="94"/>
  <c r="CV69" i="94"/>
  <c r="CZ69" i="94"/>
  <c r="AE70" i="94"/>
  <c r="AF70" i="94"/>
  <c r="AT70" i="94" s="1"/>
  <c r="AG70" i="94"/>
  <c r="AU70" i="94" s="1"/>
  <c r="AH70" i="94"/>
  <c r="AI70" i="94"/>
  <c r="AW70" i="94" s="1"/>
  <c r="AJ70" i="94"/>
  <c r="CN70" i="94" s="1"/>
  <c r="AK70" i="94"/>
  <c r="CO70" i="94" s="1"/>
  <c r="AL70" i="94"/>
  <c r="AM70" i="94"/>
  <c r="AN70" i="94"/>
  <c r="BB70" i="94" s="1"/>
  <c r="AO70" i="94"/>
  <c r="BC70" i="94" s="1"/>
  <c r="AP70" i="94"/>
  <c r="AQ70" i="94"/>
  <c r="AR70" i="94"/>
  <c r="CV70" i="94" s="1"/>
  <c r="AS70" i="94"/>
  <c r="AV70" i="94"/>
  <c r="AX70" i="94"/>
  <c r="AZ70" i="94"/>
  <c r="BA70" i="94"/>
  <c r="BD70" i="94"/>
  <c r="BE70" i="94"/>
  <c r="BF70" i="94"/>
  <c r="CI70" i="94"/>
  <c r="CK70" i="94"/>
  <c r="CX70" i="94" s="1"/>
  <c r="CL70" i="94"/>
  <c r="CM70" i="94"/>
  <c r="CP70" i="94"/>
  <c r="CQ70" i="94"/>
  <c r="CR70" i="94"/>
  <c r="CS70" i="94"/>
  <c r="CT70" i="94"/>
  <c r="CU70" i="94"/>
  <c r="CZ70" i="94" s="1"/>
  <c r="CY70" i="94"/>
  <c r="AE71" i="94"/>
  <c r="CI71" i="94" s="1"/>
  <c r="CW71" i="94" s="1"/>
  <c r="AF71" i="94"/>
  <c r="CJ71" i="94" s="1"/>
  <c r="AG71" i="94"/>
  <c r="AH71" i="94"/>
  <c r="AI71" i="94"/>
  <c r="AW71" i="94" s="1"/>
  <c r="AJ71" i="94"/>
  <c r="AX71" i="94" s="1"/>
  <c r="AK71" i="94"/>
  <c r="CO71" i="94" s="1"/>
  <c r="AL71" i="94"/>
  <c r="CP71" i="94" s="1"/>
  <c r="AM71" i="94"/>
  <c r="CQ71" i="94" s="1"/>
  <c r="AN71" i="94"/>
  <c r="CR71" i="94" s="1"/>
  <c r="AO71" i="94"/>
  <c r="AP71" i="94"/>
  <c r="AQ71" i="94"/>
  <c r="AR71" i="94"/>
  <c r="BF71" i="94" s="1"/>
  <c r="BT71" i="94" s="1"/>
  <c r="AT71" i="94"/>
  <c r="AU71" i="94"/>
  <c r="BI71" i="94" s="1"/>
  <c r="AV71" i="94"/>
  <c r="AZ71" i="94"/>
  <c r="BB71" i="94"/>
  <c r="BP71" i="94" s="1"/>
  <c r="BC71" i="94"/>
  <c r="BQ71" i="94" s="1"/>
  <c r="BD71" i="94"/>
  <c r="BR71" i="94" s="1"/>
  <c r="BE71" i="94"/>
  <c r="BJ71" i="94"/>
  <c r="BS71" i="94"/>
  <c r="CK71" i="94"/>
  <c r="CL71" i="94"/>
  <c r="CS71" i="94"/>
  <c r="CT71" i="94"/>
  <c r="CU71" i="94"/>
  <c r="AE72" i="94"/>
  <c r="AF72" i="94"/>
  <c r="AG72" i="94"/>
  <c r="CK72" i="94" s="1"/>
  <c r="CX72" i="94" s="1"/>
  <c r="AH72" i="94"/>
  <c r="CL72" i="94" s="1"/>
  <c r="AI72" i="94"/>
  <c r="CM72" i="94" s="1"/>
  <c r="AJ72" i="94"/>
  <c r="AK72" i="94"/>
  <c r="AL72" i="94"/>
  <c r="AZ72" i="94" s="1"/>
  <c r="AM72" i="94"/>
  <c r="AN72" i="94"/>
  <c r="AO72" i="94"/>
  <c r="BC72" i="94" s="1"/>
  <c r="AP72" i="94"/>
  <c r="AQ72" i="94"/>
  <c r="CU72" i="94" s="1"/>
  <c r="AR72" i="94"/>
  <c r="AS72" i="94"/>
  <c r="AT72" i="94"/>
  <c r="BH72" i="94" s="1"/>
  <c r="AX72" i="94"/>
  <c r="AY72" i="94"/>
  <c r="BA72" i="94"/>
  <c r="BB72" i="94"/>
  <c r="BP72" i="94" s="1"/>
  <c r="BD72" i="94"/>
  <c r="BE72" i="94"/>
  <c r="BF72" i="94"/>
  <c r="BG72" i="94"/>
  <c r="BO72" i="94"/>
  <c r="BR72" i="94"/>
  <c r="BT72" i="94"/>
  <c r="CI72" i="94"/>
  <c r="CW72" i="94" s="1"/>
  <c r="CJ72" i="94"/>
  <c r="CN72" i="94"/>
  <c r="CO72" i="94"/>
  <c r="CP72" i="94"/>
  <c r="CQ72" i="94"/>
  <c r="CR72" i="94"/>
  <c r="CT72" i="94"/>
  <c r="CV72" i="94"/>
  <c r="CZ72" i="94"/>
  <c r="AE73" i="94"/>
  <c r="AF73" i="94"/>
  <c r="AG73" i="94"/>
  <c r="AU73" i="94" s="1"/>
  <c r="AH73" i="94"/>
  <c r="AV73" i="94" s="1"/>
  <c r="AI73" i="94"/>
  <c r="AW73" i="94" s="1"/>
  <c r="AJ73" i="94"/>
  <c r="AK73" i="94"/>
  <c r="CO73" i="94" s="1"/>
  <c r="AL73" i="94"/>
  <c r="CP73" i="94" s="1"/>
  <c r="AM73" i="94"/>
  <c r="AN73" i="94"/>
  <c r="AO73" i="94"/>
  <c r="BC73" i="94" s="1"/>
  <c r="AP73" i="94"/>
  <c r="BD73" i="94" s="1"/>
  <c r="AQ73" i="94"/>
  <c r="AR73" i="94"/>
  <c r="AS73" i="94"/>
  <c r="BG73" i="94" s="1"/>
  <c r="AT73" i="94"/>
  <c r="AX73" i="94"/>
  <c r="BA73" i="94"/>
  <c r="BB73" i="94"/>
  <c r="BE73" i="94"/>
  <c r="BS73" i="94" s="1"/>
  <c r="BF73" i="94"/>
  <c r="BT73" i="94" s="1"/>
  <c r="BH73" i="94"/>
  <c r="BO73" i="94"/>
  <c r="BP73" i="94"/>
  <c r="BQ73" i="94"/>
  <c r="CI73" i="94"/>
  <c r="CW73" i="94" s="1"/>
  <c r="CJ73" i="94"/>
  <c r="CK73" i="94"/>
  <c r="CL73" i="94"/>
  <c r="CM73" i="94"/>
  <c r="CN73" i="94"/>
  <c r="CQ73" i="94"/>
  <c r="CR73" i="94"/>
  <c r="CS73" i="94"/>
  <c r="CT73" i="94"/>
  <c r="CU73" i="94"/>
  <c r="CZ73" i="94" s="1"/>
  <c r="CV73" i="94"/>
  <c r="CY73" i="94"/>
  <c r="AE74" i="94"/>
  <c r="CI74" i="94" s="1"/>
  <c r="CW74" i="94" s="1"/>
  <c r="AF74" i="94"/>
  <c r="CJ74" i="94" s="1"/>
  <c r="AG74" i="94"/>
  <c r="CK74" i="94" s="1"/>
  <c r="AH74" i="94"/>
  <c r="AI74" i="94"/>
  <c r="AJ74" i="94"/>
  <c r="AK74" i="94"/>
  <c r="AY74" i="94" s="1"/>
  <c r="AL74" i="94"/>
  <c r="CP74" i="94" s="1"/>
  <c r="AM74" i="94"/>
  <c r="CQ74" i="94" s="1"/>
  <c r="CY74" i="94" s="1"/>
  <c r="AN74" i="94"/>
  <c r="CR74" i="94" s="1"/>
  <c r="AO74" i="94"/>
  <c r="AP74" i="94"/>
  <c r="AQ74" i="94"/>
  <c r="AR74" i="94"/>
  <c r="AT74" i="94"/>
  <c r="AU74" i="94"/>
  <c r="AV74" i="94"/>
  <c r="AW74" i="94"/>
  <c r="AZ74" i="94"/>
  <c r="BB74" i="94"/>
  <c r="BC74" i="94"/>
  <c r="BD74" i="94"/>
  <c r="BE74" i="94"/>
  <c r="CL74" i="94"/>
  <c r="CM74" i="94"/>
  <c r="CO74" i="94"/>
  <c r="CS74" i="94"/>
  <c r="CT74" i="94"/>
  <c r="CU74" i="94"/>
  <c r="AE75" i="94"/>
  <c r="AF75" i="94"/>
  <c r="AG75" i="94"/>
  <c r="AU75" i="94" s="1"/>
  <c r="AH75" i="94"/>
  <c r="CL75" i="94" s="1"/>
  <c r="AI75" i="94"/>
  <c r="CM75" i="94" s="1"/>
  <c r="CX75" i="94" s="1"/>
  <c r="AJ75" i="94"/>
  <c r="AK75" i="94"/>
  <c r="AL75" i="94"/>
  <c r="AM75" i="94"/>
  <c r="BA75" i="94" s="1"/>
  <c r="AN75" i="94"/>
  <c r="AO75" i="94"/>
  <c r="BC75" i="94" s="1"/>
  <c r="AP75" i="94"/>
  <c r="CT75" i="94" s="1"/>
  <c r="AQ75" i="94"/>
  <c r="CU75" i="94" s="1"/>
  <c r="AR75" i="94"/>
  <c r="AS75" i="94"/>
  <c r="AT75" i="94"/>
  <c r="BH75" i="94" s="1"/>
  <c r="AV75" i="94"/>
  <c r="AX75" i="94"/>
  <c r="AY75" i="94"/>
  <c r="AZ75" i="94"/>
  <c r="BD75" i="94"/>
  <c r="BF75" i="94"/>
  <c r="BG75" i="94"/>
  <c r="BN75" i="94"/>
  <c r="CI75" i="94"/>
  <c r="CW75" i="94" s="1"/>
  <c r="CJ75" i="94"/>
  <c r="CK75" i="94"/>
  <c r="CN75" i="94"/>
  <c r="CO75" i="94"/>
  <c r="CP75" i="94"/>
  <c r="CQ75" i="94"/>
  <c r="CS75" i="94"/>
  <c r="CV75" i="94"/>
  <c r="AE76" i="94"/>
  <c r="AF76" i="94"/>
  <c r="AG76" i="94"/>
  <c r="AU76" i="94" s="1"/>
  <c r="AH76" i="94"/>
  <c r="AV76" i="94" s="1"/>
  <c r="AI76" i="94"/>
  <c r="CM76" i="94" s="1"/>
  <c r="AJ76" i="94"/>
  <c r="AX76" i="94" s="1"/>
  <c r="AK76" i="94"/>
  <c r="CO76" i="94" s="1"/>
  <c r="AL76" i="94"/>
  <c r="AM76" i="94"/>
  <c r="AN76" i="94"/>
  <c r="AO76" i="94"/>
  <c r="BC76" i="94" s="1"/>
  <c r="AP76" i="94"/>
  <c r="BD76" i="94" s="1"/>
  <c r="AQ76" i="94"/>
  <c r="CU76" i="94" s="1"/>
  <c r="AR76" i="94"/>
  <c r="BF76" i="94" s="1"/>
  <c r="AS76" i="94"/>
  <c r="AT76" i="94"/>
  <c r="AY76" i="94"/>
  <c r="BA76" i="94"/>
  <c r="BB76" i="94"/>
  <c r="BE76" i="94"/>
  <c r="CI76" i="94"/>
  <c r="CW76" i="94" s="1"/>
  <c r="CJ76" i="94"/>
  <c r="CK76" i="94"/>
  <c r="CL76" i="94"/>
  <c r="CN76" i="94"/>
  <c r="CQ76" i="94"/>
  <c r="CR76" i="94"/>
  <c r="CS76" i="94"/>
  <c r="CT76" i="94"/>
  <c r="CV76" i="94"/>
  <c r="CY76" i="94"/>
  <c r="AE77" i="94"/>
  <c r="AS77" i="94" s="1"/>
  <c r="AF77" i="94"/>
  <c r="CJ77" i="94" s="1"/>
  <c r="AG77" i="94"/>
  <c r="CK77" i="94" s="1"/>
  <c r="AH77" i="94"/>
  <c r="AI77" i="94"/>
  <c r="AJ77" i="94"/>
  <c r="AX77" i="94" s="1"/>
  <c r="AK77" i="94"/>
  <c r="AY77" i="94" s="1"/>
  <c r="AL77" i="94"/>
  <c r="CP77" i="94" s="1"/>
  <c r="AM77" i="94"/>
  <c r="BA77" i="94" s="1"/>
  <c r="AN77" i="94"/>
  <c r="CR77" i="94" s="1"/>
  <c r="AO77" i="94"/>
  <c r="CS77" i="94" s="1"/>
  <c r="AP77" i="94"/>
  <c r="AQ77" i="94"/>
  <c r="AR77" i="94"/>
  <c r="BF77" i="94" s="1"/>
  <c r="AT77" i="94"/>
  <c r="AV77" i="94"/>
  <c r="AW77" i="94"/>
  <c r="AZ77" i="94"/>
  <c r="BB77" i="94"/>
  <c r="BC77" i="94"/>
  <c r="BD77" i="94"/>
  <c r="BE77" i="94"/>
  <c r="CI77" i="94"/>
  <c r="CW77" i="94" s="1"/>
  <c r="CL77" i="94"/>
  <c r="CM77" i="94"/>
  <c r="CO77" i="94"/>
  <c r="CQ77" i="94"/>
  <c r="CY77" i="94" s="1"/>
  <c r="CT77" i="94"/>
  <c r="CU77" i="94"/>
  <c r="CV77" i="94"/>
  <c r="AE78" i="94"/>
  <c r="AS78" i="94" s="1"/>
  <c r="AF78" i="94"/>
  <c r="AT78" i="94" s="1"/>
  <c r="AG78" i="94"/>
  <c r="CK78" i="94" s="1"/>
  <c r="AH78" i="94"/>
  <c r="AV78" i="94" s="1"/>
  <c r="AI78" i="94"/>
  <c r="CM78" i="94" s="1"/>
  <c r="AJ78" i="94"/>
  <c r="CN78" i="94" s="1"/>
  <c r="AK78" i="94"/>
  <c r="AL78" i="94"/>
  <c r="AM78" i="94"/>
  <c r="BA78" i="94" s="1"/>
  <c r="AN78" i="94"/>
  <c r="BB78" i="94" s="1"/>
  <c r="AO78" i="94"/>
  <c r="CS78" i="94" s="1"/>
  <c r="AP78" i="94"/>
  <c r="BD78" i="94" s="1"/>
  <c r="AQ78" i="94"/>
  <c r="CU78" i="94" s="1"/>
  <c r="CZ78" i="94" s="1"/>
  <c r="AR78" i="94"/>
  <c r="CV78" i="94" s="1"/>
  <c r="AW78" i="94"/>
  <c r="AY78" i="94"/>
  <c r="AZ78" i="94"/>
  <c r="BE78" i="94"/>
  <c r="BS78" i="94" s="1"/>
  <c r="BF78" i="94"/>
  <c r="CI78" i="94"/>
  <c r="CJ78" i="94"/>
  <c r="CW78" i="94" s="1"/>
  <c r="CO78" i="94"/>
  <c r="CP78" i="94"/>
  <c r="CR78" i="94"/>
  <c r="CT78" i="94"/>
  <c r="AE79" i="94"/>
  <c r="AF79" i="94"/>
  <c r="AG79" i="94"/>
  <c r="AH79" i="94"/>
  <c r="AV79" i="94" s="1"/>
  <c r="AI79" i="94"/>
  <c r="AW79" i="94" s="1"/>
  <c r="AJ79" i="94"/>
  <c r="CN79" i="94" s="1"/>
  <c r="AK79" i="94"/>
  <c r="AY79" i="94" s="1"/>
  <c r="AL79" i="94"/>
  <c r="CP79" i="94" s="1"/>
  <c r="AM79" i="94"/>
  <c r="AN79" i="94"/>
  <c r="AO79" i="94"/>
  <c r="AP79" i="94"/>
  <c r="AQ79" i="94"/>
  <c r="AR79" i="94"/>
  <c r="AS79" i="94"/>
  <c r="BG79" i="94" s="1"/>
  <c r="AT79" i="94"/>
  <c r="AU79" i="94"/>
  <c r="AZ79" i="94"/>
  <c r="BA79" i="94"/>
  <c r="BO79" i="94" s="1"/>
  <c r="BB79" i="94"/>
  <c r="BC79" i="94"/>
  <c r="BD79" i="94"/>
  <c r="BE79" i="94"/>
  <c r="BF79" i="94"/>
  <c r="BT79" i="94" s="1"/>
  <c r="BH79" i="94"/>
  <c r="BP79" i="94"/>
  <c r="BQ79" i="94"/>
  <c r="BR79" i="94"/>
  <c r="BS79" i="94"/>
  <c r="CI79" i="94"/>
  <c r="CJ79" i="94"/>
  <c r="CK79" i="94"/>
  <c r="CM79" i="94"/>
  <c r="CO79" i="94"/>
  <c r="CQ79" i="94"/>
  <c r="CR79" i="94"/>
  <c r="CS79" i="94"/>
  <c r="CT79" i="94"/>
  <c r="CU79" i="94"/>
  <c r="CZ79" i="94" s="1"/>
  <c r="CV79" i="94"/>
  <c r="CW79" i="94"/>
  <c r="AE80" i="94"/>
  <c r="AF80" i="94"/>
  <c r="AT80" i="94" s="1"/>
  <c r="AG80" i="94"/>
  <c r="CK80" i="94" s="1"/>
  <c r="AH80" i="94"/>
  <c r="CL80" i="94" s="1"/>
  <c r="AI80" i="94"/>
  <c r="AJ80" i="94"/>
  <c r="AK80" i="94"/>
  <c r="AY80" i="94" s="1"/>
  <c r="AL80" i="94"/>
  <c r="AZ80" i="94" s="1"/>
  <c r="AM80" i="94"/>
  <c r="AN80" i="94"/>
  <c r="AO80" i="94"/>
  <c r="CS80" i="94" s="1"/>
  <c r="AP80" i="94"/>
  <c r="CT80" i="94" s="1"/>
  <c r="AQ80" i="94"/>
  <c r="AR80" i="94"/>
  <c r="AS80" i="94"/>
  <c r="AU80" i="94"/>
  <c r="AW80" i="94"/>
  <c r="AX80" i="94"/>
  <c r="BA80" i="94"/>
  <c r="BB80" i="94"/>
  <c r="BC80" i="94"/>
  <c r="BE80" i="94"/>
  <c r="BF80" i="94"/>
  <c r="CI80" i="94"/>
  <c r="CJ80" i="94"/>
  <c r="CM80" i="94"/>
  <c r="CN80" i="94"/>
  <c r="CP80" i="94"/>
  <c r="CQ80" i="94"/>
  <c r="CY80" i="94" s="1"/>
  <c r="CR80" i="94"/>
  <c r="CU80" i="94"/>
  <c r="CZ80" i="94" s="1"/>
  <c r="CV80" i="94"/>
  <c r="CW80" i="94"/>
  <c r="AE81" i="94"/>
  <c r="AF81" i="94"/>
  <c r="AT81" i="94" s="1"/>
  <c r="AG81" i="94"/>
  <c r="AU81" i="94" s="1"/>
  <c r="AH81" i="94"/>
  <c r="CL81" i="94" s="1"/>
  <c r="AI81" i="94"/>
  <c r="CM81" i="94" s="1"/>
  <c r="AJ81" i="94"/>
  <c r="CN81" i="94" s="1"/>
  <c r="AK81" i="94"/>
  <c r="CO81" i="94" s="1"/>
  <c r="AL81" i="94"/>
  <c r="AM81" i="94"/>
  <c r="AN81" i="94"/>
  <c r="BB81" i="94" s="1"/>
  <c r="AO81" i="94"/>
  <c r="BC81" i="94" s="1"/>
  <c r="AP81" i="94"/>
  <c r="BD81" i="94" s="1"/>
  <c r="AQ81" i="94"/>
  <c r="BE81" i="94" s="1"/>
  <c r="AR81" i="94"/>
  <c r="CV81" i="94" s="1"/>
  <c r="AS81" i="94"/>
  <c r="AX81" i="94"/>
  <c r="AY81" i="94"/>
  <c r="AZ81" i="94"/>
  <c r="BA81" i="94"/>
  <c r="BF81" i="94"/>
  <c r="CI81" i="94"/>
  <c r="CK81" i="94"/>
  <c r="CX81" i="94" s="1"/>
  <c r="CP81" i="94"/>
  <c r="CQ81" i="94"/>
  <c r="CY81" i="94" s="1"/>
  <c r="CR81" i="94"/>
  <c r="CS81" i="94"/>
  <c r="CT81" i="94"/>
  <c r="CU81" i="94"/>
  <c r="CZ81" i="94" s="1"/>
  <c r="AE82" i="94"/>
  <c r="AF82" i="94"/>
  <c r="AG82" i="94"/>
  <c r="AH82" i="94"/>
  <c r="AI82" i="94"/>
  <c r="AW82" i="94" s="1"/>
  <c r="AJ82" i="94"/>
  <c r="AX82" i="94" s="1"/>
  <c r="AK82" i="94"/>
  <c r="AL82" i="94"/>
  <c r="AM82" i="94"/>
  <c r="CQ82" i="94" s="1"/>
  <c r="CY82" i="94" s="1"/>
  <c r="AN82" i="94"/>
  <c r="CR82" i="94" s="1"/>
  <c r="AO82" i="94"/>
  <c r="AP82" i="94"/>
  <c r="AQ82" i="94"/>
  <c r="BE82" i="94" s="1"/>
  <c r="AR82" i="94"/>
  <c r="AS82" i="94"/>
  <c r="AT82" i="94"/>
  <c r="AU82" i="94"/>
  <c r="AV82" i="94"/>
  <c r="AY82" i="94"/>
  <c r="AZ82" i="94"/>
  <c r="BN82" i="94" s="1"/>
  <c r="BC82" i="94"/>
  <c r="BD82" i="94"/>
  <c r="BF82" i="94"/>
  <c r="BG82" i="94"/>
  <c r="BH82" i="94"/>
  <c r="BR82" i="94"/>
  <c r="BT82" i="94"/>
  <c r="CI82" i="94"/>
  <c r="CJ82" i="94"/>
  <c r="CK82" i="94"/>
  <c r="CL82" i="94"/>
  <c r="CX82" i="94" s="1"/>
  <c r="CM82" i="94"/>
  <c r="CN82" i="94"/>
  <c r="CO82" i="94"/>
  <c r="CP82" i="94"/>
  <c r="CS82" i="94"/>
  <c r="CT82" i="94"/>
  <c r="CU82" i="94"/>
  <c r="CV82" i="94"/>
  <c r="CW82" i="94"/>
  <c r="AE83" i="94"/>
  <c r="AS83" i="94" s="1"/>
  <c r="AF83" i="94"/>
  <c r="AG83" i="94"/>
  <c r="AH83" i="94"/>
  <c r="CL83" i="94" s="1"/>
  <c r="AI83" i="94"/>
  <c r="CM83" i="94" s="1"/>
  <c r="AJ83" i="94"/>
  <c r="AK83" i="94"/>
  <c r="AL83" i="94"/>
  <c r="AZ83" i="94" s="1"/>
  <c r="AM83" i="94"/>
  <c r="BA83" i="94" s="1"/>
  <c r="AN83" i="94"/>
  <c r="AO83" i="94"/>
  <c r="AP83" i="94"/>
  <c r="CT83" i="94" s="1"/>
  <c r="AQ83" i="94"/>
  <c r="CU83" i="94" s="1"/>
  <c r="CZ83" i="94" s="1"/>
  <c r="AR83" i="94"/>
  <c r="AT83" i="94"/>
  <c r="BH83" i="94" s="1"/>
  <c r="AU83" i="94"/>
  <c r="BI83" i="94" s="1"/>
  <c r="AX83" i="94"/>
  <c r="AY83" i="94"/>
  <c r="BB83" i="94"/>
  <c r="BP83" i="94" s="1"/>
  <c r="BC83" i="94"/>
  <c r="BD83" i="94"/>
  <c r="BR83" i="94" s="1"/>
  <c r="BF83" i="94"/>
  <c r="BL83" i="94"/>
  <c r="BM83" i="94"/>
  <c r="BO83" i="94"/>
  <c r="BT83" i="94"/>
  <c r="CI83" i="94"/>
  <c r="CJ83" i="94"/>
  <c r="CW83" i="94" s="1"/>
  <c r="CK83" i="94"/>
  <c r="CN83" i="94"/>
  <c r="CO83" i="94"/>
  <c r="CQ83" i="94"/>
  <c r="CR83" i="94"/>
  <c r="CS83" i="94"/>
  <c r="CV83" i="94"/>
  <c r="CY83" i="94"/>
  <c r="AE84" i="94"/>
  <c r="AF84" i="94"/>
  <c r="AG84" i="94"/>
  <c r="AU84" i="94" s="1"/>
  <c r="AH84" i="94"/>
  <c r="AV84" i="94" s="1"/>
  <c r="AI84" i="94"/>
  <c r="CM84" i="94" s="1"/>
  <c r="AJ84" i="94"/>
  <c r="CN84" i="94" s="1"/>
  <c r="AK84" i="94"/>
  <c r="CO84" i="94" s="1"/>
  <c r="AL84" i="94"/>
  <c r="CP84" i="94" s="1"/>
  <c r="AM84" i="94"/>
  <c r="AN84" i="94"/>
  <c r="AO84" i="94"/>
  <c r="BC84" i="94" s="1"/>
  <c r="AP84" i="94"/>
  <c r="AQ84" i="94"/>
  <c r="AR84" i="94"/>
  <c r="AS84" i="94"/>
  <c r="AT84" i="94"/>
  <c r="AY84" i="94"/>
  <c r="AZ84" i="94"/>
  <c r="BA84" i="94"/>
  <c r="BB84" i="94"/>
  <c r="BD84" i="94"/>
  <c r="BE84" i="94"/>
  <c r="BS84" i="94" s="1"/>
  <c r="BF84" i="94"/>
  <c r="BT84" i="94" s="1"/>
  <c r="BR84" i="94"/>
  <c r="CI84" i="94"/>
  <c r="CJ84" i="94"/>
  <c r="CQ84" i="94"/>
  <c r="CR84" i="94"/>
  <c r="CT84" i="94"/>
  <c r="CU84" i="94"/>
  <c r="CZ84" i="94" s="1"/>
  <c r="CV84" i="94"/>
  <c r="AE85" i="94"/>
  <c r="CI85" i="94" s="1"/>
  <c r="CW85" i="94" s="1"/>
  <c r="AF85" i="94"/>
  <c r="CJ85" i="94" s="1"/>
  <c r="AG85" i="94"/>
  <c r="CK85" i="94" s="1"/>
  <c r="CX85" i="94" s="1"/>
  <c r="AH85" i="94"/>
  <c r="AI85" i="94"/>
  <c r="AJ85" i="94"/>
  <c r="AX85" i="94" s="1"/>
  <c r="AK85" i="94"/>
  <c r="AY85" i="94" s="1"/>
  <c r="AL85" i="94"/>
  <c r="AM85" i="94"/>
  <c r="BA85" i="94" s="1"/>
  <c r="AN85" i="94"/>
  <c r="CR85" i="94" s="1"/>
  <c r="AO85" i="94"/>
  <c r="CS85" i="94" s="1"/>
  <c r="AP85" i="94"/>
  <c r="AQ85" i="94"/>
  <c r="AR85" i="94"/>
  <c r="BF85" i="94" s="1"/>
  <c r="AU85" i="94"/>
  <c r="AV85" i="94"/>
  <c r="AW85" i="94"/>
  <c r="AZ85" i="94"/>
  <c r="BD85" i="94"/>
  <c r="BE85" i="94"/>
  <c r="BS85" i="94" s="1"/>
  <c r="BT85" i="94"/>
  <c r="CL85" i="94"/>
  <c r="CM85" i="94"/>
  <c r="CN85" i="94"/>
  <c r="CO85" i="94"/>
  <c r="CP85" i="94"/>
  <c r="CT85" i="94"/>
  <c r="CU85" i="94"/>
  <c r="CV85" i="94"/>
  <c r="AE86" i="94"/>
  <c r="AS86" i="94" s="1"/>
  <c r="AF86" i="94"/>
  <c r="AT86" i="94" s="1"/>
  <c r="AG86" i="94"/>
  <c r="CK86" i="94" s="1"/>
  <c r="CX86" i="94" s="1"/>
  <c r="AH86" i="94"/>
  <c r="AI86" i="94"/>
  <c r="CM86" i="94" s="1"/>
  <c r="AJ86" i="94"/>
  <c r="CN86" i="94" s="1"/>
  <c r="AK86" i="94"/>
  <c r="AL86" i="94"/>
  <c r="AM86" i="94"/>
  <c r="BA86" i="94" s="1"/>
  <c r="AN86" i="94"/>
  <c r="BB86" i="94" s="1"/>
  <c r="AO86" i="94"/>
  <c r="BC86" i="94" s="1"/>
  <c r="AP86" i="94"/>
  <c r="AQ86" i="94"/>
  <c r="CU86" i="94" s="1"/>
  <c r="AR86" i="94"/>
  <c r="CV86" i="94" s="1"/>
  <c r="AV86" i="94"/>
  <c r="AW86" i="94"/>
  <c r="AX86" i="94"/>
  <c r="AY86" i="94"/>
  <c r="AZ86" i="94"/>
  <c r="BD86" i="94"/>
  <c r="BE86" i="94"/>
  <c r="BF86" i="94"/>
  <c r="CI86" i="94"/>
  <c r="CL86" i="94"/>
  <c r="CO86" i="94"/>
  <c r="CP86" i="94"/>
  <c r="CQ86" i="94"/>
  <c r="CY86" i="94" s="1"/>
  <c r="CR86" i="94"/>
  <c r="CS86" i="94"/>
  <c r="CT86" i="94"/>
  <c r="CZ86" i="94"/>
  <c r="AE87" i="94"/>
  <c r="CI87" i="94" s="1"/>
  <c r="AF87" i="94"/>
  <c r="AG87" i="94"/>
  <c r="AH87" i="94"/>
  <c r="AV87" i="94" s="1"/>
  <c r="AI87" i="94"/>
  <c r="AW87" i="94" s="1"/>
  <c r="AJ87" i="94"/>
  <c r="AK87" i="94"/>
  <c r="AY87" i="94" s="1"/>
  <c r="AL87" i="94"/>
  <c r="CP87" i="94" s="1"/>
  <c r="AM87" i="94"/>
  <c r="CQ87" i="94" s="1"/>
  <c r="AN87" i="94"/>
  <c r="AO87" i="94"/>
  <c r="AP87" i="94"/>
  <c r="BD87" i="94" s="1"/>
  <c r="AQ87" i="94"/>
  <c r="BE87" i="94" s="1"/>
  <c r="AR87" i="94"/>
  <c r="AS87" i="94"/>
  <c r="AT87" i="94"/>
  <c r="AU87" i="94"/>
  <c r="AX87" i="94"/>
  <c r="BB87" i="94"/>
  <c r="BC87" i="94"/>
  <c r="BF87" i="94"/>
  <c r="CJ87" i="94"/>
  <c r="CK87" i="94"/>
  <c r="CL87" i="94"/>
  <c r="CM87" i="94"/>
  <c r="CN87" i="94"/>
  <c r="CR87" i="94"/>
  <c r="CS87" i="94"/>
  <c r="CT87" i="94"/>
  <c r="CU87" i="94"/>
  <c r="CV87" i="94"/>
  <c r="CW87" i="94"/>
  <c r="CZ87" i="94"/>
  <c r="AE88" i="94"/>
  <c r="CI88" i="94" s="1"/>
  <c r="CW88" i="94" s="1"/>
  <c r="AF88" i="94"/>
  <c r="AG88" i="94"/>
  <c r="CK88" i="94" s="1"/>
  <c r="AH88" i="94"/>
  <c r="CL88" i="94" s="1"/>
  <c r="AI88" i="94"/>
  <c r="AJ88" i="94"/>
  <c r="AK88" i="94"/>
  <c r="AY88" i="94" s="1"/>
  <c r="AL88" i="94"/>
  <c r="AZ88" i="94" s="1"/>
  <c r="AM88" i="94"/>
  <c r="CQ88" i="94" s="1"/>
  <c r="CY88" i="94" s="1"/>
  <c r="AN88" i="94"/>
  <c r="AO88" i="94"/>
  <c r="CS88" i="94" s="1"/>
  <c r="AP88" i="94"/>
  <c r="CT88" i="94" s="1"/>
  <c r="AQ88" i="94"/>
  <c r="AR88" i="94"/>
  <c r="AT88" i="94"/>
  <c r="AU88" i="94"/>
  <c r="AW88" i="94"/>
  <c r="AX88" i="94"/>
  <c r="BB88" i="94"/>
  <c r="BC88" i="94"/>
  <c r="BD88" i="94"/>
  <c r="BE88" i="94"/>
  <c r="BF88" i="94"/>
  <c r="CJ88" i="94"/>
  <c r="CM88" i="94"/>
  <c r="CN88" i="94"/>
  <c r="CO88" i="94"/>
  <c r="CR88" i="94"/>
  <c r="CU88" i="94"/>
  <c r="CZ88" i="94" s="1"/>
  <c r="CV88" i="94"/>
  <c r="AE89" i="94"/>
  <c r="AF89" i="94"/>
  <c r="AT89" i="94" s="1"/>
  <c r="AG89" i="94"/>
  <c r="AU89" i="94" s="1"/>
  <c r="AH89" i="94"/>
  <c r="AV89" i="94" s="1"/>
  <c r="AI89" i="94"/>
  <c r="AW89" i="94" s="1"/>
  <c r="AJ89" i="94"/>
  <c r="CN89" i="94" s="1"/>
  <c r="AK89" i="94"/>
  <c r="CO89" i="94" s="1"/>
  <c r="AL89" i="94"/>
  <c r="AM89" i="94"/>
  <c r="AN89" i="94"/>
  <c r="BB89" i="94" s="1"/>
  <c r="AO89" i="94"/>
  <c r="BC89" i="94" s="1"/>
  <c r="AP89" i="94"/>
  <c r="BD89" i="94" s="1"/>
  <c r="AQ89" i="94"/>
  <c r="AR89" i="94"/>
  <c r="CV89" i="94" s="1"/>
  <c r="AS89" i="94"/>
  <c r="AZ89" i="94"/>
  <c r="BA89" i="94"/>
  <c r="BE89" i="94"/>
  <c r="CI89" i="94"/>
  <c r="CJ89" i="94"/>
  <c r="CK89" i="94"/>
  <c r="CM89" i="94"/>
  <c r="CP89" i="94"/>
  <c r="CQ89" i="94"/>
  <c r="CR89" i="94"/>
  <c r="CS89" i="94"/>
  <c r="CT89" i="94"/>
  <c r="CY89" i="94" s="1"/>
  <c r="CU89" i="94"/>
  <c r="CZ89" i="94" s="1"/>
  <c r="AE90" i="94"/>
  <c r="AF90" i="94"/>
  <c r="AG90" i="94"/>
  <c r="AH90" i="94"/>
  <c r="AI90" i="94"/>
  <c r="AJ90" i="94"/>
  <c r="AK90" i="94"/>
  <c r="AL90" i="94"/>
  <c r="AM90" i="94"/>
  <c r="CQ90" i="94" s="1"/>
  <c r="AN90" i="94"/>
  <c r="CR90" i="94" s="1"/>
  <c r="AO90" i="94"/>
  <c r="AP90" i="94"/>
  <c r="AQ90" i="94"/>
  <c r="AR90" i="94"/>
  <c r="AS90" i="94"/>
  <c r="AT90" i="94"/>
  <c r="AU90" i="94"/>
  <c r="BI90" i="94" s="1"/>
  <c r="AV90" i="94"/>
  <c r="BJ90" i="94" s="1"/>
  <c r="AW90" i="94"/>
  <c r="AX90" i="94"/>
  <c r="AY90" i="94"/>
  <c r="BM90" i="94" s="1"/>
  <c r="AZ90" i="94"/>
  <c r="BN90" i="94" s="1"/>
  <c r="BC90" i="94"/>
  <c r="BD90" i="94"/>
  <c r="BE90" i="94"/>
  <c r="BF90" i="94"/>
  <c r="BG90" i="94"/>
  <c r="BH90" i="94"/>
  <c r="BK90" i="94"/>
  <c r="BL90" i="94"/>
  <c r="BR90" i="94"/>
  <c r="BS90" i="94"/>
  <c r="BT90" i="94"/>
  <c r="CI90" i="94"/>
  <c r="CJ90" i="94"/>
  <c r="CK90" i="94"/>
  <c r="CL90" i="94"/>
  <c r="CM90" i="94"/>
  <c r="CN90" i="94"/>
  <c r="CO90" i="94"/>
  <c r="CP90" i="94"/>
  <c r="CS90" i="94"/>
  <c r="CT90" i="94"/>
  <c r="CU90" i="94"/>
  <c r="CZ90" i="94" s="1"/>
  <c r="CV90" i="94"/>
  <c r="CW90" i="94"/>
  <c r="CX90" i="94"/>
  <c r="AE91" i="94"/>
  <c r="AS91" i="94" s="1"/>
  <c r="AF91" i="94"/>
  <c r="AG91" i="94"/>
  <c r="AU91" i="94" s="1"/>
  <c r="AH91" i="94"/>
  <c r="CL91" i="94" s="1"/>
  <c r="AI91" i="94"/>
  <c r="CM91" i="94" s="1"/>
  <c r="AJ91" i="94"/>
  <c r="AK91" i="94"/>
  <c r="AL91" i="94"/>
  <c r="AZ91" i="94" s="1"/>
  <c r="AM91" i="94"/>
  <c r="BA91" i="94" s="1"/>
  <c r="AN91" i="94"/>
  <c r="CR91" i="94" s="1"/>
  <c r="AO91" i="94"/>
  <c r="AP91" i="94"/>
  <c r="CT91" i="94" s="1"/>
  <c r="AQ91" i="94"/>
  <c r="CU91" i="94" s="1"/>
  <c r="CZ91" i="94" s="1"/>
  <c r="AR91" i="94"/>
  <c r="AT91" i="94"/>
  <c r="AX91" i="94"/>
  <c r="AY91" i="94"/>
  <c r="BB91" i="94"/>
  <c r="BC91" i="94"/>
  <c r="BD91" i="94"/>
  <c r="BF91" i="94"/>
  <c r="CI91" i="94"/>
  <c r="CW91" i="94" s="1"/>
  <c r="CJ91" i="94"/>
  <c r="CK91" i="94"/>
  <c r="CN91" i="94"/>
  <c r="CO91" i="94"/>
  <c r="CP91" i="94"/>
  <c r="CQ91" i="94"/>
  <c r="CS91" i="94"/>
  <c r="CV91" i="94"/>
  <c r="CX91" i="94"/>
  <c r="AE92" i="94"/>
  <c r="AF92" i="94"/>
  <c r="AG92" i="94"/>
  <c r="AU92" i="94" s="1"/>
  <c r="AH92" i="94"/>
  <c r="AV92" i="94" s="1"/>
  <c r="AI92" i="94"/>
  <c r="AW92" i="94" s="1"/>
  <c r="AJ92" i="94"/>
  <c r="AK92" i="94"/>
  <c r="CO92" i="94" s="1"/>
  <c r="AL92" i="94"/>
  <c r="CP92" i="94" s="1"/>
  <c r="AM92" i="94"/>
  <c r="AN92" i="94"/>
  <c r="AO92" i="94"/>
  <c r="AP92" i="94"/>
  <c r="AQ92" i="94"/>
  <c r="AR92" i="94"/>
  <c r="AS92" i="94"/>
  <c r="AT92" i="94"/>
  <c r="AX92" i="94"/>
  <c r="AY92" i="94"/>
  <c r="AZ92" i="94"/>
  <c r="BA92" i="94"/>
  <c r="BO92" i="94" s="1"/>
  <c r="BB92" i="94"/>
  <c r="BC92" i="94"/>
  <c r="BD92" i="94"/>
  <c r="BE92" i="94"/>
  <c r="BS92" i="94" s="1"/>
  <c r="BF92" i="94"/>
  <c r="BT92" i="94" s="1"/>
  <c r="BG92" i="94"/>
  <c r="BH92" i="94"/>
  <c r="BP92" i="94"/>
  <c r="BQ92" i="94"/>
  <c r="BR92" i="94"/>
  <c r="CI92" i="94"/>
  <c r="CW92" i="94" s="1"/>
  <c r="CJ92" i="94"/>
  <c r="CN92" i="94"/>
  <c r="CQ92" i="94"/>
  <c r="CY92" i="94" s="1"/>
  <c r="CR92" i="94"/>
  <c r="CS92" i="94"/>
  <c r="CT92" i="94"/>
  <c r="CU92" i="94"/>
  <c r="CV92" i="94"/>
  <c r="CZ92" i="94"/>
  <c r="AE93" i="94"/>
  <c r="AF93" i="94"/>
  <c r="AG93" i="94"/>
  <c r="CK93" i="94" s="1"/>
  <c r="AH93" i="94"/>
  <c r="AI93" i="94"/>
  <c r="AJ93" i="94"/>
  <c r="AX93" i="94" s="1"/>
  <c r="AK93" i="94"/>
  <c r="AY93" i="94" s="1"/>
  <c r="AL93" i="94"/>
  <c r="AZ93" i="94" s="1"/>
  <c r="AM93" i="94"/>
  <c r="AN93" i="94"/>
  <c r="AO93" i="94"/>
  <c r="AP93" i="94"/>
  <c r="AQ93" i="94"/>
  <c r="AR93" i="94"/>
  <c r="AS93" i="94"/>
  <c r="BG93" i="94" s="1"/>
  <c r="AT93" i="94"/>
  <c r="BH93" i="94" s="1"/>
  <c r="AU93" i="94"/>
  <c r="AV93" i="94"/>
  <c r="AW93" i="94"/>
  <c r="BA93" i="94"/>
  <c r="BO93" i="94" s="1"/>
  <c r="BB93" i="94"/>
  <c r="BC93" i="94"/>
  <c r="BD93" i="94"/>
  <c r="BR93" i="94" s="1"/>
  <c r="BE93" i="94"/>
  <c r="BS93" i="94" s="1"/>
  <c r="BF93" i="94"/>
  <c r="BP93" i="94"/>
  <c r="BQ93" i="94"/>
  <c r="BT93" i="94"/>
  <c r="CI93" i="94"/>
  <c r="CW93" i="94" s="1"/>
  <c r="CJ93" i="94"/>
  <c r="CL93" i="94"/>
  <c r="CM93" i="94"/>
  <c r="CN93" i="94"/>
  <c r="CQ93" i="94"/>
  <c r="CR93" i="94"/>
  <c r="CS93" i="94"/>
  <c r="CT93" i="94"/>
  <c r="CY93" i="94" s="1"/>
  <c r="CU93" i="94"/>
  <c r="CV93" i="94"/>
  <c r="AE94" i="94"/>
  <c r="AS94" i="94" s="1"/>
  <c r="AF94" i="94"/>
  <c r="AT94" i="94" s="1"/>
  <c r="AG94" i="94"/>
  <c r="AU94" i="94" s="1"/>
  <c r="AH94" i="94"/>
  <c r="CL94" i="94" s="1"/>
  <c r="AI94" i="94"/>
  <c r="CM94" i="94" s="1"/>
  <c r="AJ94" i="94"/>
  <c r="CN94" i="94" s="1"/>
  <c r="AK94" i="94"/>
  <c r="AL94" i="94"/>
  <c r="AM94" i="94"/>
  <c r="BA94" i="94" s="1"/>
  <c r="AN94" i="94"/>
  <c r="BB94" i="94" s="1"/>
  <c r="AO94" i="94"/>
  <c r="AP94" i="94"/>
  <c r="BD94" i="94" s="1"/>
  <c r="AQ94" i="94"/>
  <c r="CU94" i="94" s="1"/>
  <c r="CZ94" i="94" s="1"/>
  <c r="AR94" i="94"/>
  <c r="CV94" i="94" s="1"/>
  <c r="AX94" i="94"/>
  <c r="AY94" i="94"/>
  <c r="AZ94" i="94"/>
  <c r="BC94" i="94"/>
  <c r="BF94" i="94"/>
  <c r="CI94" i="94"/>
  <c r="CK94" i="94"/>
  <c r="CX94" i="94" s="1"/>
  <c r="CO94" i="94"/>
  <c r="CP94" i="94"/>
  <c r="CQ94" i="94"/>
  <c r="CY94" i="94" s="1"/>
  <c r="CR94" i="94"/>
  <c r="CS94" i="94"/>
  <c r="CT94" i="94"/>
  <c r="AE95" i="94"/>
  <c r="CI95" i="94" s="1"/>
  <c r="CW95" i="94" s="1"/>
  <c r="AF95" i="94"/>
  <c r="AG95" i="94"/>
  <c r="AH95" i="94"/>
  <c r="AV95" i="94" s="1"/>
  <c r="AI95" i="94"/>
  <c r="AW95" i="94" s="1"/>
  <c r="AJ95" i="94"/>
  <c r="AK95" i="94"/>
  <c r="AL95" i="94"/>
  <c r="CP95" i="94" s="1"/>
  <c r="AM95" i="94"/>
  <c r="CQ95" i="94" s="1"/>
  <c r="AN95" i="94"/>
  <c r="AO95" i="94"/>
  <c r="AP95" i="94"/>
  <c r="BD95" i="94" s="1"/>
  <c r="AQ95" i="94"/>
  <c r="BE95" i="94" s="1"/>
  <c r="AR95" i="94"/>
  <c r="AT95" i="94"/>
  <c r="AU95" i="94"/>
  <c r="AX95" i="94"/>
  <c r="AY95" i="94"/>
  <c r="AZ95" i="94"/>
  <c r="BB95" i="94"/>
  <c r="BC95" i="94"/>
  <c r="BF95" i="94"/>
  <c r="CJ95" i="94"/>
  <c r="CK95" i="94"/>
  <c r="CM95" i="94"/>
  <c r="CN95" i="94"/>
  <c r="CO95" i="94"/>
  <c r="CR95" i="94"/>
  <c r="CS95" i="94"/>
  <c r="CT95" i="94"/>
  <c r="CU95" i="94"/>
  <c r="CV95" i="94"/>
  <c r="CZ95" i="94"/>
  <c r="AE96" i="94"/>
  <c r="CI96" i="94" s="1"/>
  <c r="CW96" i="94" s="1"/>
  <c r="AF96" i="94"/>
  <c r="CJ96" i="94" s="1"/>
  <c r="AG96" i="94"/>
  <c r="CK96" i="94" s="1"/>
  <c r="AH96" i="94"/>
  <c r="CL96" i="94" s="1"/>
  <c r="AI96" i="94"/>
  <c r="AJ96" i="94"/>
  <c r="AK96" i="94"/>
  <c r="AY96" i="94" s="1"/>
  <c r="AL96" i="94"/>
  <c r="AZ96" i="94" s="1"/>
  <c r="AM96" i="94"/>
  <c r="BA96" i="94" s="1"/>
  <c r="AN96" i="94"/>
  <c r="CR96" i="94" s="1"/>
  <c r="AO96" i="94"/>
  <c r="CS96" i="94" s="1"/>
  <c r="AP96" i="94"/>
  <c r="CT96" i="94" s="1"/>
  <c r="AQ96" i="94"/>
  <c r="AR96" i="94"/>
  <c r="AT96" i="94"/>
  <c r="AV96" i="94"/>
  <c r="AW96" i="94"/>
  <c r="AX96" i="94"/>
  <c r="BD96" i="94"/>
  <c r="BE96" i="94"/>
  <c r="BF96" i="94"/>
  <c r="CM96" i="94"/>
  <c r="CN96" i="94"/>
  <c r="CO96" i="94"/>
  <c r="CQ96" i="94"/>
  <c r="CY96" i="94" s="1"/>
  <c r="CU96" i="94"/>
  <c r="CV96" i="94"/>
  <c r="CZ96" i="94"/>
  <c r="AE97" i="94"/>
  <c r="AF97" i="94"/>
  <c r="AT97" i="94" s="1"/>
  <c r="AG97" i="94"/>
  <c r="AU97" i="94" s="1"/>
  <c r="AH97" i="94"/>
  <c r="AI97" i="94"/>
  <c r="AJ97" i="94"/>
  <c r="AX97" i="94" s="1"/>
  <c r="AK97" i="94"/>
  <c r="CO97" i="94" s="1"/>
  <c r="AL97" i="94"/>
  <c r="AM97" i="94"/>
  <c r="AN97" i="94"/>
  <c r="BB97" i="94" s="1"/>
  <c r="AO97" i="94"/>
  <c r="BC97" i="94" s="1"/>
  <c r="AP97" i="94"/>
  <c r="AQ97" i="94"/>
  <c r="AR97" i="94"/>
  <c r="BF97" i="94" s="1"/>
  <c r="AS97" i="94"/>
  <c r="AV97" i="94"/>
  <c r="AW97" i="94"/>
  <c r="AZ97" i="94"/>
  <c r="BA97" i="94"/>
  <c r="BD97" i="94"/>
  <c r="BE97" i="94"/>
  <c r="CI97" i="94"/>
  <c r="CW97" i="94" s="1"/>
  <c r="CJ97" i="94"/>
  <c r="CK97" i="94"/>
  <c r="CL97" i="94"/>
  <c r="CM97" i="94"/>
  <c r="CN97" i="94"/>
  <c r="CP97" i="94"/>
  <c r="CQ97" i="94"/>
  <c r="CR97" i="94"/>
  <c r="CS97" i="94"/>
  <c r="CY97" i="94" s="1"/>
  <c r="CT97" i="94"/>
  <c r="CU97" i="94"/>
  <c r="CZ97" i="94" s="1"/>
  <c r="CV97" i="94"/>
  <c r="AE98" i="94"/>
  <c r="AS98" i="94" s="1"/>
  <c r="AF98" i="94"/>
  <c r="CJ98" i="94" s="1"/>
  <c r="AG98" i="94"/>
  <c r="AH98" i="94"/>
  <c r="AI98" i="94"/>
  <c r="AJ98" i="94"/>
  <c r="AX98" i="94" s="1"/>
  <c r="AK98" i="94"/>
  <c r="AY98" i="94" s="1"/>
  <c r="AL98" i="94"/>
  <c r="AZ98" i="94" s="1"/>
  <c r="BN98" i="94" s="1"/>
  <c r="AM98" i="94"/>
  <c r="BA98" i="94" s="1"/>
  <c r="AN98" i="94"/>
  <c r="CR98" i="94" s="1"/>
  <c r="AO98" i="94"/>
  <c r="AP98" i="94"/>
  <c r="AQ98" i="94"/>
  <c r="AR98" i="94"/>
  <c r="BF98" i="94" s="1"/>
  <c r="AT98" i="94"/>
  <c r="AV98" i="94"/>
  <c r="AW98" i="94"/>
  <c r="BB98" i="94"/>
  <c r="BD98" i="94"/>
  <c r="BE98" i="94"/>
  <c r="CI98" i="94"/>
  <c r="CL98" i="94"/>
  <c r="CM98" i="94"/>
  <c r="CN98" i="94"/>
  <c r="CO98" i="94"/>
  <c r="CQ98" i="94"/>
  <c r="CT98" i="94"/>
  <c r="CU98" i="94"/>
  <c r="CZ98" i="94" s="1"/>
  <c r="CV98" i="94"/>
  <c r="AE99" i="94"/>
  <c r="AS99" i="94" s="1"/>
  <c r="AF99" i="94"/>
  <c r="AT99" i="94" s="1"/>
  <c r="AG99" i="94"/>
  <c r="AH99" i="94"/>
  <c r="AV99" i="94" s="1"/>
  <c r="AI99" i="94"/>
  <c r="CM99" i="94" s="1"/>
  <c r="AJ99" i="94"/>
  <c r="AK99" i="94"/>
  <c r="AL99" i="94"/>
  <c r="AM99" i="94"/>
  <c r="BA99" i="94" s="1"/>
  <c r="AN99" i="94"/>
  <c r="BB99" i="94" s="1"/>
  <c r="AO99" i="94"/>
  <c r="AP99" i="94"/>
  <c r="BD99" i="94" s="1"/>
  <c r="AQ99" i="94"/>
  <c r="CU99" i="94" s="1"/>
  <c r="AR99" i="94"/>
  <c r="AW99" i="94"/>
  <c r="AY99" i="94"/>
  <c r="AZ99" i="94"/>
  <c r="BE99" i="94"/>
  <c r="CI99" i="94"/>
  <c r="CW99" i="94" s="1"/>
  <c r="CJ99" i="94"/>
  <c r="CL99" i="94"/>
  <c r="CO99" i="94"/>
  <c r="CP99" i="94"/>
  <c r="CQ99" i="94"/>
  <c r="CR99" i="94"/>
  <c r="CT99" i="94"/>
  <c r="AE100" i="94"/>
  <c r="AF100" i="94"/>
  <c r="AG100" i="94"/>
  <c r="AH100" i="94"/>
  <c r="AV100" i="94" s="1"/>
  <c r="AI100" i="94"/>
  <c r="AW100" i="94" s="1"/>
  <c r="AJ100" i="94"/>
  <c r="AX100" i="94" s="1"/>
  <c r="AK100" i="94"/>
  <c r="AY100" i="94" s="1"/>
  <c r="AL100" i="94"/>
  <c r="AM100" i="94"/>
  <c r="AN100" i="94"/>
  <c r="AO100" i="94"/>
  <c r="AP100" i="94"/>
  <c r="AQ100" i="94"/>
  <c r="AR100" i="94"/>
  <c r="AS100" i="94"/>
  <c r="BG100" i="94" s="1"/>
  <c r="AT100" i="94"/>
  <c r="AU100" i="94"/>
  <c r="AZ100" i="94"/>
  <c r="BN100" i="94" s="1"/>
  <c r="BA100" i="94"/>
  <c r="BO100" i="94" s="1"/>
  <c r="BB100" i="94"/>
  <c r="BC100" i="94"/>
  <c r="BQ100" i="94" s="1"/>
  <c r="BD100" i="94"/>
  <c r="BE100" i="94"/>
  <c r="BF100" i="94"/>
  <c r="BT100" i="94" s="1"/>
  <c r="BH100" i="94"/>
  <c r="BP100" i="94"/>
  <c r="BR100" i="94"/>
  <c r="BS100" i="94"/>
  <c r="CI100" i="94"/>
  <c r="CJ100" i="94"/>
  <c r="CK100" i="94"/>
  <c r="CL100" i="94"/>
  <c r="CM100" i="94"/>
  <c r="CN100" i="94"/>
  <c r="CO100" i="94"/>
  <c r="CP100" i="94"/>
  <c r="CQ100" i="94"/>
  <c r="CR100" i="94"/>
  <c r="CY100" i="94" s="1"/>
  <c r="CS100" i="94"/>
  <c r="CT100" i="94"/>
  <c r="CU100" i="94"/>
  <c r="CV100" i="94"/>
  <c r="CW100" i="94"/>
  <c r="AE101" i="94"/>
  <c r="AF101" i="94"/>
  <c r="AG101" i="94"/>
  <c r="CK101" i="94" s="1"/>
  <c r="AH101" i="94"/>
  <c r="AI101" i="94"/>
  <c r="AJ101" i="94"/>
  <c r="AK101" i="94"/>
  <c r="AY101" i="94" s="1"/>
  <c r="AL101" i="94"/>
  <c r="AZ101" i="94" s="1"/>
  <c r="AM101" i="94"/>
  <c r="AN101" i="94"/>
  <c r="AO101" i="94"/>
  <c r="AP101" i="94"/>
  <c r="AQ101" i="94"/>
  <c r="AR101" i="94"/>
  <c r="AS101" i="94"/>
  <c r="BG101" i="94" s="1"/>
  <c r="AT101" i="94"/>
  <c r="BH101" i="94" s="1"/>
  <c r="AU101" i="94"/>
  <c r="AW101" i="94"/>
  <c r="AX101" i="94"/>
  <c r="BA101" i="94"/>
  <c r="BO101" i="94" s="1"/>
  <c r="BB101" i="94"/>
  <c r="BP101" i="94" s="1"/>
  <c r="BC101" i="94"/>
  <c r="BQ101" i="94" s="1"/>
  <c r="BD101" i="94"/>
  <c r="BR101" i="94" s="1"/>
  <c r="BE101" i="94"/>
  <c r="BS101" i="94" s="1"/>
  <c r="BF101" i="94"/>
  <c r="BT101" i="94" s="1"/>
  <c r="CI101" i="94"/>
  <c r="CJ101" i="94"/>
  <c r="CW101" i="94" s="1"/>
  <c r="CM101" i="94"/>
  <c r="CN101" i="94"/>
  <c r="CO101" i="94"/>
  <c r="CP101" i="94"/>
  <c r="CQ101" i="94"/>
  <c r="CR101" i="94"/>
  <c r="CS101" i="94"/>
  <c r="CT101" i="94"/>
  <c r="CU101" i="94"/>
  <c r="CV101" i="94"/>
  <c r="CY101" i="94"/>
  <c r="CZ101" i="94"/>
  <c r="AE102" i="94"/>
  <c r="AF102" i="94"/>
  <c r="AG102" i="94"/>
  <c r="AU102" i="94" s="1"/>
  <c r="AH102" i="94"/>
  <c r="AV102" i="94" s="1"/>
  <c r="AI102" i="94"/>
  <c r="AW102" i="94" s="1"/>
  <c r="AJ102" i="94"/>
  <c r="CN102" i="94" s="1"/>
  <c r="AK102" i="94"/>
  <c r="AL102" i="94"/>
  <c r="AM102" i="94"/>
  <c r="AN102" i="94"/>
  <c r="AO102" i="94"/>
  <c r="AP102" i="94"/>
  <c r="AQ102" i="94"/>
  <c r="AR102" i="94"/>
  <c r="AS102" i="94"/>
  <c r="BG102" i="94" s="1"/>
  <c r="AT102" i="94"/>
  <c r="AZ102" i="94"/>
  <c r="BA102" i="94"/>
  <c r="BO102" i="94" s="1"/>
  <c r="BB102" i="94"/>
  <c r="BC102" i="94"/>
  <c r="BD102" i="94"/>
  <c r="BR102" i="94" s="1"/>
  <c r="BE102" i="94"/>
  <c r="BS102" i="94" s="1"/>
  <c r="BF102" i="94"/>
  <c r="BT102" i="94" s="1"/>
  <c r="BH102" i="94"/>
  <c r="BP102" i="94"/>
  <c r="BQ102" i="94"/>
  <c r="CI102" i="94"/>
  <c r="CW102" i="94" s="1"/>
  <c r="CJ102" i="94"/>
  <c r="CK102" i="94"/>
  <c r="CM102" i="94"/>
  <c r="CP102" i="94"/>
  <c r="CQ102" i="94"/>
  <c r="CR102" i="94"/>
  <c r="CY102" i="94" s="1"/>
  <c r="CS102" i="94"/>
  <c r="CT102" i="94"/>
  <c r="CU102" i="94"/>
  <c r="CZ102" i="94" s="1"/>
  <c r="CV102" i="94"/>
  <c r="AE103" i="94"/>
  <c r="CI103" i="94" s="1"/>
  <c r="AF103" i="94"/>
  <c r="AG103" i="94"/>
  <c r="AH103" i="94"/>
  <c r="AI103" i="94"/>
  <c r="AW103" i="94" s="1"/>
  <c r="AJ103" i="94"/>
  <c r="AX103" i="94" s="1"/>
  <c r="AK103" i="94"/>
  <c r="AY103" i="94" s="1"/>
  <c r="AL103" i="94"/>
  <c r="AZ103" i="94" s="1"/>
  <c r="AM103" i="94"/>
  <c r="CQ103" i="94" s="1"/>
  <c r="AN103" i="94"/>
  <c r="AO103" i="94"/>
  <c r="AP103" i="94"/>
  <c r="AQ103" i="94"/>
  <c r="BE103" i="94" s="1"/>
  <c r="AR103" i="94"/>
  <c r="BF103" i="94" s="1"/>
  <c r="AU103" i="94"/>
  <c r="AV103" i="94"/>
  <c r="BC103" i="94"/>
  <c r="BD103" i="94"/>
  <c r="CK103" i="94"/>
  <c r="CL103" i="94"/>
  <c r="CM103" i="94"/>
  <c r="CN103" i="94"/>
  <c r="CO103" i="94"/>
  <c r="CX103" i="94" s="1"/>
  <c r="CP103" i="94"/>
  <c r="CS103" i="94"/>
  <c r="CT103" i="94"/>
  <c r="CU103" i="94"/>
  <c r="CZ103" i="94" s="1"/>
  <c r="CV103" i="94"/>
  <c r="AE104" i="94"/>
  <c r="AF104" i="94"/>
  <c r="AG104" i="94"/>
  <c r="AU104" i="94" s="1"/>
  <c r="AH104" i="94"/>
  <c r="CL104" i="94" s="1"/>
  <c r="AI104" i="94"/>
  <c r="CM104" i="94" s="1"/>
  <c r="AJ104" i="94"/>
  <c r="AK104" i="94"/>
  <c r="AL104" i="94"/>
  <c r="AZ104" i="94" s="1"/>
  <c r="AM104" i="94"/>
  <c r="AN104" i="94"/>
  <c r="AO104" i="94"/>
  <c r="BC104" i="94" s="1"/>
  <c r="AP104" i="94"/>
  <c r="CT104" i="94" s="1"/>
  <c r="AQ104" i="94"/>
  <c r="CU104" i="94" s="1"/>
  <c r="AR104" i="94"/>
  <c r="AS104" i="94"/>
  <c r="AT104" i="94"/>
  <c r="BH104" i="94" s="1"/>
  <c r="AV104" i="94"/>
  <c r="AW104" i="94"/>
  <c r="AX104" i="94"/>
  <c r="AY104" i="94"/>
  <c r="BA104" i="94"/>
  <c r="BB104" i="94"/>
  <c r="BP104" i="94" s="1"/>
  <c r="BF104" i="94"/>
  <c r="BT104" i="94" s="1"/>
  <c r="BG104" i="94"/>
  <c r="BN104" i="94"/>
  <c r="BO104" i="94"/>
  <c r="CI104" i="94"/>
  <c r="CJ104" i="94"/>
  <c r="CK104" i="94"/>
  <c r="CN104" i="94"/>
  <c r="CO104" i="94"/>
  <c r="CP104" i="94"/>
  <c r="CQ104" i="94"/>
  <c r="CR104" i="94"/>
  <c r="CV104" i="94"/>
  <c r="CX104" i="94"/>
  <c r="CZ104" i="94"/>
  <c r="AE105" i="94"/>
  <c r="AF105" i="94"/>
  <c r="AG105" i="94"/>
  <c r="AU105" i="94" s="1"/>
  <c r="AH105" i="94"/>
  <c r="AV105" i="94" s="1"/>
  <c r="AI105" i="94"/>
  <c r="AW105" i="94" s="1"/>
  <c r="AJ105" i="94"/>
  <c r="AX105" i="94" s="1"/>
  <c r="AK105" i="94"/>
  <c r="CO105" i="94" s="1"/>
  <c r="AL105" i="94"/>
  <c r="CP105" i="94" s="1"/>
  <c r="AM105" i="94"/>
  <c r="AN105" i="94"/>
  <c r="AO105" i="94"/>
  <c r="BC105" i="94" s="1"/>
  <c r="AP105" i="94"/>
  <c r="BD105" i="94" s="1"/>
  <c r="BR105" i="94" s="1"/>
  <c r="AQ105" i="94"/>
  <c r="CU105" i="94" s="1"/>
  <c r="CZ105" i="94" s="1"/>
  <c r="AR105" i="94"/>
  <c r="AS105" i="94"/>
  <c r="AT105" i="94"/>
  <c r="BA105" i="94"/>
  <c r="BB105" i="94"/>
  <c r="BE105" i="94"/>
  <c r="BF105" i="94"/>
  <c r="BT105" i="94" s="1"/>
  <c r="BG105" i="94"/>
  <c r="BH105" i="94"/>
  <c r="BO105" i="94"/>
  <c r="BP105" i="94"/>
  <c r="CI105" i="94"/>
  <c r="CW105" i="94" s="1"/>
  <c r="CJ105" i="94"/>
  <c r="CK105" i="94"/>
  <c r="CL105" i="94"/>
  <c r="CM105" i="94"/>
  <c r="CN105" i="94"/>
  <c r="CQ105" i="94"/>
  <c r="CR105" i="94"/>
  <c r="CS105" i="94"/>
  <c r="CT105" i="94"/>
  <c r="CV105" i="94"/>
  <c r="CY105" i="94"/>
  <c r="AE106" i="94"/>
  <c r="AF106" i="94"/>
  <c r="AG106" i="94"/>
  <c r="CK106" i="94" s="1"/>
  <c r="AH106" i="94"/>
  <c r="AI106" i="94"/>
  <c r="AJ106" i="94"/>
  <c r="AX106" i="94" s="1"/>
  <c r="AK106" i="94"/>
  <c r="AY106" i="94" s="1"/>
  <c r="AL106" i="94"/>
  <c r="AZ106" i="94" s="1"/>
  <c r="AM106" i="94"/>
  <c r="AN106" i="94"/>
  <c r="AO106" i="94"/>
  <c r="CS106" i="94" s="1"/>
  <c r="AP106" i="94"/>
  <c r="AQ106" i="94"/>
  <c r="AR106" i="94"/>
  <c r="AS106" i="94"/>
  <c r="BG106" i="94" s="1"/>
  <c r="AT106" i="94"/>
  <c r="BH106" i="94" s="1"/>
  <c r="AU106" i="94"/>
  <c r="AV106" i="94"/>
  <c r="AW106" i="94"/>
  <c r="BA106" i="94"/>
  <c r="BO106" i="94" s="1"/>
  <c r="BB106" i="94"/>
  <c r="BP106" i="94" s="1"/>
  <c r="BC106" i="94"/>
  <c r="BQ106" i="94" s="1"/>
  <c r="BD106" i="94"/>
  <c r="BR106" i="94" s="1"/>
  <c r="BE106" i="94"/>
  <c r="BS106" i="94" s="1"/>
  <c r="BF106" i="94"/>
  <c r="BT106" i="94"/>
  <c r="CI106" i="94"/>
  <c r="CW106" i="94" s="1"/>
  <c r="CJ106" i="94"/>
  <c r="CL106" i="94"/>
  <c r="CM106" i="94"/>
  <c r="CQ106" i="94"/>
  <c r="CY106" i="94" s="1"/>
  <c r="CR106" i="94"/>
  <c r="CT106" i="94"/>
  <c r="CU106" i="94"/>
  <c r="CZ106" i="94" s="1"/>
  <c r="CV106" i="94"/>
  <c r="AE107" i="94"/>
  <c r="AF107" i="94"/>
  <c r="AG107" i="94"/>
  <c r="CK107" i="94" s="1"/>
  <c r="AH107" i="94"/>
  <c r="CL107" i="94" s="1"/>
  <c r="AI107" i="94"/>
  <c r="CM107" i="94" s="1"/>
  <c r="AJ107" i="94"/>
  <c r="CN107" i="94" s="1"/>
  <c r="AK107" i="94"/>
  <c r="AL107" i="94"/>
  <c r="AM107" i="94"/>
  <c r="BA107" i="94" s="1"/>
  <c r="AN107" i="94"/>
  <c r="BB107" i="94" s="1"/>
  <c r="AO107" i="94"/>
  <c r="BC107" i="94" s="1"/>
  <c r="AP107" i="94"/>
  <c r="BD107" i="94" s="1"/>
  <c r="AQ107" i="94"/>
  <c r="CU107" i="94" s="1"/>
  <c r="AR107" i="94"/>
  <c r="CV107" i="94" s="1"/>
  <c r="AS107" i="94"/>
  <c r="AT107" i="94"/>
  <c r="AV107" i="94"/>
  <c r="AW107" i="94"/>
  <c r="AX107" i="94"/>
  <c r="AY107" i="94"/>
  <c r="AZ107" i="94"/>
  <c r="BE107" i="94"/>
  <c r="BF107" i="94"/>
  <c r="BG107" i="94"/>
  <c r="BH107" i="94"/>
  <c r="CI107" i="94"/>
  <c r="CW107" i="94" s="1"/>
  <c r="CJ107" i="94"/>
  <c r="CO107" i="94"/>
  <c r="CP107" i="94"/>
  <c r="CQ107" i="94"/>
  <c r="CR107" i="94"/>
  <c r="CZ107" i="94"/>
  <c r="AE108" i="94"/>
  <c r="CI108" i="94" s="1"/>
  <c r="AF108" i="94"/>
  <c r="AG108" i="94"/>
  <c r="AH108" i="94"/>
  <c r="AV108" i="94" s="1"/>
  <c r="AI108" i="94"/>
  <c r="AW108" i="94" s="1"/>
  <c r="AJ108" i="94"/>
  <c r="AX108" i="94" s="1"/>
  <c r="AK108" i="94"/>
  <c r="AY108" i="94" s="1"/>
  <c r="AL108" i="94"/>
  <c r="CP108" i="94" s="1"/>
  <c r="AM108" i="94"/>
  <c r="CQ108" i="94" s="1"/>
  <c r="CY108" i="94" s="1"/>
  <c r="AN108" i="94"/>
  <c r="AO108" i="94"/>
  <c r="AP108" i="94"/>
  <c r="BD108" i="94" s="1"/>
  <c r="AQ108" i="94"/>
  <c r="BE108" i="94" s="1"/>
  <c r="AR108" i="94"/>
  <c r="AS108" i="94"/>
  <c r="AT108" i="94"/>
  <c r="AU108" i="94"/>
  <c r="BB108" i="94"/>
  <c r="BC108" i="94"/>
  <c r="BF108" i="94"/>
  <c r="CJ108" i="94"/>
  <c r="CK108" i="94"/>
  <c r="CL108" i="94"/>
  <c r="CM108" i="94"/>
  <c r="CN108" i="94"/>
  <c r="CO108" i="94"/>
  <c r="CR108" i="94"/>
  <c r="CS108" i="94"/>
  <c r="CT108" i="94"/>
  <c r="CU108" i="94"/>
  <c r="CV108" i="94"/>
  <c r="CW108" i="94"/>
  <c r="CZ108" i="94"/>
  <c r="AE109" i="94"/>
  <c r="AF109" i="94"/>
  <c r="AG109" i="94"/>
  <c r="CK109" i="94" s="1"/>
  <c r="AH109" i="94"/>
  <c r="CL109" i="94" s="1"/>
  <c r="AI109" i="94"/>
  <c r="AJ109" i="94"/>
  <c r="AK109" i="94"/>
  <c r="AY109" i="94" s="1"/>
  <c r="AL109" i="94"/>
  <c r="AZ109" i="94" s="1"/>
  <c r="AM109" i="94"/>
  <c r="CQ109" i="94" s="1"/>
  <c r="AN109" i="94"/>
  <c r="CR109" i="94" s="1"/>
  <c r="AO109" i="94"/>
  <c r="CS109" i="94" s="1"/>
  <c r="AP109" i="94"/>
  <c r="CT109" i="94" s="1"/>
  <c r="AQ109" i="94"/>
  <c r="AR109" i="94"/>
  <c r="AS109" i="94"/>
  <c r="AT109" i="94"/>
  <c r="AU109" i="94"/>
  <c r="AV109" i="94"/>
  <c r="AW109" i="94"/>
  <c r="AX109" i="94"/>
  <c r="BA109" i="94"/>
  <c r="BB109" i="94"/>
  <c r="BC109" i="94"/>
  <c r="BD109" i="94"/>
  <c r="BE109" i="94"/>
  <c r="BF109" i="94"/>
  <c r="CI109" i="94"/>
  <c r="CJ109" i="94"/>
  <c r="CM109" i="94"/>
  <c r="CN109" i="94"/>
  <c r="CU109" i="94"/>
  <c r="CZ109" i="94" s="1"/>
  <c r="CV109" i="94"/>
  <c r="CW109" i="94"/>
  <c r="AE110" i="94"/>
  <c r="AF110" i="94"/>
  <c r="AT110" i="94" s="1"/>
  <c r="AG110" i="94"/>
  <c r="AU110" i="94" s="1"/>
  <c r="AH110" i="94"/>
  <c r="AV110" i="94" s="1"/>
  <c r="AI110" i="94"/>
  <c r="AW110" i="94" s="1"/>
  <c r="AJ110" i="94"/>
  <c r="CN110" i="94" s="1"/>
  <c r="AK110" i="94"/>
  <c r="CO110" i="94" s="1"/>
  <c r="AL110" i="94"/>
  <c r="AM110" i="94"/>
  <c r="AN110" i="94"/>
  <c r="BB110" i="94" s="1"/>
  <c r="AO110" i="94"/>
  <c r="BC110" i="94" s="1"/>
  <c r="BQ110" i="94" s="1"/>
  <c r="AP110" i="94"/>
  <c r="AQ110" i="94"/>
  <c r="AR110" i="94"/>
  <c r="AS110" i="94"/>
  <c r="AY110" i="94"/>
  <c r="AZ110" i="94"/>
  <c r="BA110" i="94"/>
  <c r="BD110" i="94"/>
  <c r="BR110" i="94" s="1"/>
  <c r="BE110" i="94"/>
  <c r="BS110" i="94" s="1"/>
  <c r="BF110" i="94"/>
  <c r="BT110" i="94" s="1"/>
  <c r="CI110" i="94"/>
  <c r="CW110" i="94" s="1"/>
  <c r="CJ110" i="94"/>
  <c r="CK110" i="94"/>
  <c r="CL110" i="94"/>
  <c r="CP110" i="94"/>
  <c r="CQ110" i="94"/>
  <c r="CR110" i="94"/>
  <c r="CS110" i="94"/>
  <c r="CY110" i="94" s="1"/>
  <c r="CT110" i="94"/>
  <c r="CU110" i="94"/>
  <c r="CZ110" i="94" s="1"/>
  <c r="CV110" i="94"/>
  <c r="AE111" i="94"/>
  <c r="CI111" i="94" s="1"/>
  <c r="AF111" i="94"/>
  <c r="CJ111" i="94" s="1"/>
  <c r="AG111" i="94"/>
  <c r="AH111" i="94"/>
  <c r="AI111" i="94"/>
  <c r="AJ111" i="94"/>
  <c r="AK111" i="94"/>
  <c r="AL111" i="94"/>
  <c r="AM111" i="94"/>
  <c r="CQ111" i="94" s="1"/>
  <c r="CY111" i="94" s="1"/>
  <c r="AN111" i="94"/>
  <c r="CR111" i="94" s="1"/>
  <c r="AO111" i="94"/>
  <c r="AP111" i="94"/>
  <c r="AQ111" i="94"/>
  <c r="AR111" i="94"/>
  <c r="AU111" i="94"/>
  <c r="AV111" i="94"/>
  <c r="AW111" i="94"/>
  <c r="AX111" i="94"/>
  <c r="AY111" i="94"/>
  <c r="BM111" i="94" s="1"/>
  <c r="AZ111" i="94"/>
  <c r="BN111" i="94" s="1"/>
  <c r="BC111" i="94"/>
  <c r="BD111" i="94"/>
  <c r="BR111" i="94" s="1"/>
  <c r="BE111" i="94"/>
  <c r="BF111" i="94"/>
  <c r="BK111" i="94"/>
  <c r="BL111" i="94"/>
  <c r="BS111" i="94"/>
  <c r="BT111" i="94"/>
  <c r="CK111" i="94"/>
  <c r="CX111" i="94" s="1"/>
  <c r="CL111" i="94"/>
  <c r="CM111" i="94"/>
  <c r="CN111" i="94"/>
  <c r="CO111" i="94"/>
  <c r="CP111" i="94"/>
  <c r="CS111" i="94"/>
  <c r="CT111" i="94"/>
  <c r="CU111" i="94"/>
  <c r="CZ111" i="94" s="1"/>
  <c r="CV111" i="94"/>
  <c r="CW111" i="94"/>
  <c r="AE112" i="94"/>
  <c r="AS112" i="94" s="1"/>
  <c r="BG112" i="94" s="1"/>
  <c r="AF112" i="94"/>
  <c r="AG112" i="94"/>
  <c r="AH112" i="94"/>
  <c r="CL112" i="94" s="1"/>
  <c r="AI112" i="94"/>
  <c r="CM112" i="94" s="1"/>
  <c r="AJ112" i="94"/>
  <c r="AK112" i="94"/>
  <c r="AL112" i="94"/>
  <c r="AZ112" i="94" s="1"/>
  <c r="AM112" i="94"/>
  <c r="AN112" i="94"/>
  <c r="AO112" i="94"/>
  <c r="AP112" i="94"/>
  <c r="CT112" i="94" s="1"/>
  <c r="AQ112" i="94"/>
  <c r="CU112" i="94" s="1"/>
  <c r="CZ112" i="94" s="1"/>
  <c r="AR112" i="94"/>
  <c r="AT112" i="94"/>
  <c r="BH112" i="94" s="1"/>
  <c r="AU112" i="94"/>
  <c r="BI112" i="94" s="1"/>
  <c r="AX112" i="94"/>
  <c r="AY112" i="94"/>
  <c r="BM112" i="94" s="1"/>
  <c r="BA112" i="94"/>
  <c r="BB112" i="94"/>
  <c r="BP112" i="94" s="1"/>
  <c r="BC112" i="94"/>
  <c r="BQ112" i="94" s="1"/>
  <c r="BF112" i="94"/>
  <c r="BL112" i="94"/>
  <c r="BN112" i="94"/>
  <c r="BO112" i="94"/>
  <c r="BT112" i="94"/>
  <c r="CI112" i="94"/>
  <c r="CW112" i="94" s="1"/>
  <c r="CJ112" i="94"/>
  <c r="CK112" i="94"/>
  <c r="CN112" i="94"/>
  <c r="CO112" i="94"/>
  <c r="CQ112" i="94"/>
  <c r="CR112" i="94"/>
  <c r="CY112" i="94" s="1"/>
  <c r="CS112" i="94"/>
  <c r="CV112" i="94"/>
  <c r="AE113" i="94"/>
  <c r="AF113" i="94"/>
  <c r="AG113" i="94"/>
  <c r="AH113" i="94"/>
  <c r="AI113" i="94"/>
  <c r="AJ113" i="94"/>
  <c r="AK113" i="94"/>
  <c r="AL113" i="94"/>
  <c r="AM113" i="94"/>
  <c r="AN113" i="94"/>
  <c r="AO113" i="94"/>
  <c r="AP113" i="94"/>
  <c r="BD113" i="94" s="1"/>
  <c r="BR113" i="94" s="1"/>
  <c r="AQ113" i="94"/>
  <c r="AR113" i="94"/>
  <c r="AS113" i="94"/>
  <c r="AT113" i="94"/>
  <c r="AU113" i="94"/>
  <c r="AV113" i="94"/>
  <c r="AW113" i="94"/>
  <c r="BK113" i="94" s="1"/>
  <c r="AX113" i="94"/>
  <c r="BL113" i="94" s="1"/>
  <c r="AY113" i="94"/>
  <c r="BM113" i="94" s="1"/>
  <c r="AZ113" i="94"/>
  <c r="BA113" i="94"/>
  <c r="BB113" i="94"/>
  <c r="BC113" i="94"/>
  <c r="BE113" i="94"/>
  <c r="BS113" i="94" s="1"/>
  <c r="BF113" i="94"/>
  <c r="BT113" i="94" s="1"/>
  <c r="BG113" i="94"/>
  <c r="BH113" i="94"/>
  <c r="BI113" i="94"/>
  <c r="BJ113" i="94"/>
  <c r="BN113" i="94"/>
  <c r="BO113" i="94"/>
  <c r="BP113" i="94"/>
  <c r="BQ113" i="94"/>
  <c r="CI113" i="94"/>
  <c r="CW113" i="94" s="1"/>
  <c r="CJ113" i="94"/>
  <c r="CK113" i="94"/>
  <c r="CL113" i="94"/>
  <c r="CM113" i="94"/>
  <c r="CN113" i="94"/>
  <c r="CO113" i="94"/>
  <c r="CP113" i="94"/>
  <c r="CQ113" i="94"/>
  <c r="CR113" i="94"/>
  <c r="CS113" i="94"/>
  <c r="CT113" i="94"/>
  <c r="CY113" i="94" s="1"/>
  <c r="CU113" i="94"/>
  <c r="CZ113" i="94" s="1"/>
  <c r="CV113" i="94"/>
  <c r="AE114" i="94"/>
  <c r="AF114" i="94"/>
  <c r="CJ114" i="94" s="1"/>
  <c r="AG114" i="94"/>
  <c r="CK114" i="94" s="1"/>
  <c r="AH114" i="94"/>
  <c r="AI114" i="94"/>
  <c r="AJ114" i="94"/>
  <c r="AX114" i="94" s="1"/>
  <c r="AK114" i="94"/>
  <c r="AY114" i="94" s="1"/>
  <c r="AL114" i="94"/>
  <c r="CP114" i="94" s="1"/>
  <c r="AM114" i="94"/>
  <c r="AN114" i="94"/>
  <c r="AO114" i="94"/>
  <c r="AP114" i="94"/>
  <c r="AQ114" i="94"/>
  <c r="AR114" i="94"/>
  <c r="BF114" i="94" s="1"/>
  <c r="AS114" i="94"/>
  <c r="AT114" i="94"/>
  <c r="AV114" i="94"/>
  <c r="AW114" i="94"/>
  <c r="AZ114" i="94"/>
  <c r="BA114" i="94"/>
  <c r="BO114" i="94" s="1"/>
  <c r="BB114" i="94"/>
  <c r="BP114" i="94" s="1"/>
  <c r="BC114" i="94"/>
  <c r="BQ114" i="94" s="1"/>
  <c r="BD114" i="94"/>
  <c r="BE114" i="94"/>
  <c r="BK114" i="94"/>
  <c r="CI114" i="94"/>
  <c r="CW114" i="94" s="1"/>
  <c r="CL114" i="94"/>
  <c r="CM114" i="94"/>
  <c r="CQ114" i="94"/>
  <c r="CR114" i="94"/>
  <c r="CS114" i="94"/>
  <c r="CT114" i="94"/>
  <c r="CU114" i="94"/>
  <c r="CY114" i="94"/>
  <c r="AE115" i="94"/>
  <c r="AS115" i="94" s="1"/>
  <c r="AF115" i="94"/>
  <c r="AT115" i="94" s="1"/>
  <c r="BH115" i="94" s="1"/>
  <c r="AG115" i="94"/>
  <c r="AU115" i="94" s="1"/>
  <c r="BI115" i="94" s="1"/>
  <c r="AH115" i="94"/>
  <c r="AI115" i="94"/>
  <c r="AJ115" i="94"/>
  <c r="CN115" i="94" s="1"/>
  <c r="AK115" i="94"/>
  <c r="AL115" i="94"/>
  <c r="AM115" i="94"/>
  <c r="AN115" i="94"/>
  <c r="AO115" i="94"/>
  <c r="AP115" i="94"/>
  <c r="CT115" i="94" s="1"/>
  <c r="CY115" i="94" s="1"/>
  <c r="AQ115" i="94"/>
  <c r="CU115" i="94" s="1"/>
  <c r="AR115" i="94"/>
  <c r="CV115" i="94" s="1"/>
  <c r="AV115" i="94"/>
  <c r="BJ115" i="94" s="1"/>
  <c r="AW115" i="94"/>
  <c r="BK115" i="94" s="1"/>
  <c r="AX115" i="94"/>
  <c r="BL115" i="94" s="1"/>
  <c r="AY115" i="94"/>
  <c r="BM115" i="94" s="1"/>
  <c r="AZ115" i="94"/>
  <c r="BA115" i="94"/>
  <c r="BB115" i="94"/>
  <c r="BC115" i="94"/>
  <c r="BQ115" i="94" s="1"/>
  <c r="BD115" i="94"/>
  <c r="BR115" i="94" s="1"/>
  <c r="BE115" i="94"/>
  <c r="BF115" i="94"/>
  <c r="BT115" i="94" s="1"/>
  <c r="BG115" i="94"/>
  <c r="BN115" i="94"/>
  <c r="BO115" i="94"/>
  <c r="BP115" i="94"/>
  <c r="BS115" i="94"/>
  <c r="CL115" i="94"/>
  <c r="CM115" i="94"/>
  <c r="CO115" i="94"/>
  <c r="CP115" i="94"/>
  <c r="CQ115" i="94"/>
  <c r="CR115" i="94"/>
  <c r="CS115" i="94"/>
  <c r="CZ115" i="94"/>
  <c r="AE116" i="94"/>
  <c r="AF116" i="94"/>
  <c r="AG116" i="94"/>
  <c r="AH116" i="94"/>
  <c r="AV116" i="94" s="1"/>
  <c r="AI116" i="94"/>
  <c r="AW116" i="94" s="1"/>
  <c r="AJ116" i="94"/>
  <c r="AX116" i="94" s="1"/>
  <c r="AK116" i="94"/>
  <c r="AY116" i="94" s="1"/>
  <c r="AL116" i="94"/>
  <c r="CP116" i="94" s="1"/>
  <c r="AM116" i="94"/>
  <c r="CQ116" i="94" s="1"/>
  <c r="AN116" i="94"/>
  <c r="AO116" i="94"/>
  <c r="AP116" i="94"/>
  <c r="AQ116" i="94"/>
  <c r="BE116" i="94" s="1"/>
  <c r="AR116" i="94"/>
  <c r="CV116" i="94" s="1"/>
  <c r="AS116" i="94"/>
  <c r="BG116" i="94" s="1"/>
  <c r="AT116" i="94"/>
  <c r="BH116" i="94" s="1"/>
  <c r="AU116" i="94"/>
  <c r="AZ116" i="94"/>
  <c r="BA116" i="94"/>
  <c r="BO116" i="94" s="1"/>
  <c r="BB116" i="94"/>
  <c r="BP116" i="94" s="1"/>
  <c r="BC116" i="94"/>
  <c r="BD116" i="94"/>
  <c r="BR116" i="94"/>
  <c r="CI116" i="94"/>
  <c r="CJ116" i="94"/>
  <c r="CW116" i="94" s="1"/>
  <c r="CK116" i="94"/>
  <c r="CR116" i="94"/>
  <c r="CS116" i="94"/>
  <c r="CT116" i="94"/>
  <c r="CU116" i="94"/>
  <c r="CZ116" i="94" s="1"/>
  <c r="AE117" i="94"/>
  <c r="AS117" i="94" s="1"/>
  <c r="BG117" i="94" s="1"/>
  <c r="AF117" i="94"/>
  <c r="AT117" i="94" s="1"/>
  <c r="AG117" i="94"/>
  <c r="CK117" i="94" s="1"/>
  <c r="CX117" i="94" s="1"/>
  <c r="AH117" i="94"/>
  <c r="CL117" i="94" s="1"/>
  <c r="AI117" i="94"/>
  <c r="AJ117" i="94"/>
  <c r="AK117" i="94"/>
  <c r="AY117" i="94" s="1"/>
  <c r="AL117" i="94"/>
  <c r="AZ117" i="94" s="1"/>
  <c r="AM117" i="94"/>
  <c r="BA117" i="94" s="1"/>
  <c r="AN117" i="94"/>
  <c r="BB117" i="94" s="1"/>
  <c r="AO117" i="94"/>
  <c r="CS117" i="94" s="1"/>
  <c r="AP117" i="94"/>
  <c r="CT117" i="94" s="1"/>
  <c r="AQ117" i="94"/>
  <c r="AR117" i="94"/>
  <c r="AW117" i="94"/>
  <c r="AX117" i="94"/>
  <c r="BE117" i="94"/>
  <c r="BF117" i="94"/>
  <c r="CM117" i="94"/>
  <c r="CN117" i="94"/>
  <c r="CO117" i="94"/>
  <c r="CP117" i="94"/>
  <c r="CQ117" i="94"/>
  <c r="CY117" i="94" s="1"/>
  <c r="CR117" i="94"/>
  <c r="CU117" i="94"/>
  <c r="CV117" i="94"/>
  <c r="CZ117" i="94"/>
  <c r="AE118" i="94"/>
  <c r="AF118" i="94"/>
  <c r="AG118" i="94"/>
  <c r="AU118" i="94" s="1"/>
  <c r="BI118" i="94" s="1"/>
  <c r="AH118" i="94"/>
  <c r="AI118" i="94"/>
  <c r="AJ118" i="94"/>
  <c r="CN118" i="94" s="1"/>
  <c r="AK118" i="94"/>
  <c r="CO118" i="94" s="1"/>
  <c r="AL118" i="94"/>
  <c r="AM118" i="94"/>
  <c r="AN118" i="94"/>
  <c r="BB118" i="94" s="1"/>
  <c r="AO118" i="94"/>
  <c r="BC118" i="94" s="1"/>
  <c r="AP118" i="94"/>
  <c r="AQ118" i="94"/>
  <c r="AR118" i="94"/>
  <c r="CV118" i="94" s="1"/>
  <c r="AS118" i="94"/>
  <c r="AT118" i="94"/>
  <c r="AV118" i="94"/>
  <c r="BJ118" i="94" s="1"/>
  <c r="AW118" i="94"/>
  <c r="BK118" i="94" s="1"/>
  <c r="AX118" i="94"/>
  <c r="AZ118" i="94"/>
  <c r="BA118" i="94"/>
  <c r="BD118" i="94"/>
  <c r="BR118" i="94" s="1"/>
  <c r="BE118" i="94"/>
  <c r="BF118" i="94"/>
  <c r="BG118" i="94"/>
  <c r="BH118" i="94"/>
  <c r="CI118" i="94"/>
  <c r="CW118" i="94" s="1"/>
  <c r="CJ118" i="94"/>
  <c r="CL118" i="94"/>
  <c r="CM118" i="94"/>
  <c r="CP118" i="94"/>
  <c r="CQ118" i="94"/>
  <c r="CT118" i="94"/>
  <c r="CU118" i="94"/>
  <c r="CZ118" i="94"/>
  <c r="AE119" i="94"/>
  <c r="AF119" i="94"/>
  <c r="AG119" i="94"/>
  <c r="AH119" i="94"/>
  <c r="AI119" i="94"/>
  <c r="AJ119" i="94"/>
  <c r="AX119" i="94" s="1"/>
  <c r="AK119" i="94"/>
  <c r="AL119" i="94"/>
  <c r="AM119" i="94"/>
  <c r="CQ119" i="94" s="1"/>
  <c r="AN119" i="94"/>
  <c r="CR119" i="94" s="1"/>
  <c r="AO119" i="94"/>
  <c r="AP119" i="94"/>
  <c r="AQ119" i="94"/>
  <c r="BE119" i="94" s="1"/>
  <c r="BS119" i="94" s="1"/>
  <c r="AR119" i="94"/>
  <c r="BF119" i="94" s="1"/>
  <c r="AS119" i="94"/>
  <c r="BG119" i="94" s="1"/>
  <c r="AT119" i="94"/>
  <c r="BH119" i="94" s="1"/>
  <c r="AU119" i="94"/>
  <c r="AV119" i="94"/>
  <c r="BA119" i="94"/>
  <c r="BB119" i="94"/>
  <c r="BC119" i="94"/>
  <c r="BD119" i="94"/>
  <c r="CI119" i="94"/>
  <c r="CJ119" i="94"/>
  <c r="CK119" i="94"/>
  <c r="CL119" i="94"/>
  <c r="CS119" i="94"/>
  <c r="CT119" i="94"/>
  <c r="CV119" i="94"/>
  <c r="CW119" i="94"/>
  <c r="AE120" i="94"/>
  <c r="AF120" i="94"/>
  <c r="AG120" i="94"/>
  <c r="AU120" i="94" s="1"/>
  <c r="BI120" i="94" s="1"/>
  <c r="AH120" i="94"/>
  <c r="CL120" i="94" s="1"/>
  <c r="AI120" i="94"/>
  <c r="AJ120" i="94"/>
  <c r="AK120" i="94"/>
  <c r="AL120" i="94"/>
  <c r="AZ120" i="94" s="1"/>
  <c r="AM120" i="94"/>
  <c r="BA120" i="94" s="1"/>
  <c r="AN120" i="94"/>
  <c r="BB120" i="94" s="1"/>
  <c r="AO120" i="94"/>
  <c r="BC120" i="94" s="1"/>
  <c r="AP120" i="94"/>
  <c r="AQ120" i="94"/>
  <c r="AR120" i="94"/>
  <c r="AS120" i="94"/>
  <c r="AT120" i="94"/>
  <c r="BH120" i="94" s="1"/>
  <c r="AV120" i="94"/>
  <c r="AX120" i="94"/>
  <c r="BL120" i="94" s="1"/>
  <c r="AY120" i="94"/>
  <c r="BM120" i="94" s="1"/>
  <c r="BD120" i="94"/>
  <c r="BE120" i="94"/>
  <c r="BF120" i="94"/>
  <c r="BG120" i="94"/>
  <c r="BJ120" i="94"/>
  <c r="BR120" i="94"/>
  <c r="BS120" i="94"/>
  <c r="BT120" i="94"/>
  <c r="CI120" i="94"/>
  <c r="CW120" i="94" s="1"/>
  <c r="CJ120" i="94"/>
  <c r="CN120" i="94"/>
  <c r="CO120" i="94"/>
  <c r="CP120" i="94"/>
  <c r="CQ120" i="94"/>
  <c r="CY120" i="94" s="1"/>
  <c r="CR120" i="94"/>
  <c r="CS120" i="94"/>
  <c r="CT120" i="94"/>
  <c r="CU120" i="94"/>
  <c r="CV120" i="94"/>
  <c r="CZ120" i="94"/>
  <c r="AE121" i="94"/>
  <c r="AF121" i="94"/>
  <c r="AG121" i="94"/>
  <c r="AU121" i="94" s="1"/>
  <c r="AH121" i="94"/>
  <c r="AV121" i="94" s="1"/>
  <c r="AI121" i="94"/>
  <c r="AW121" i="94" s="1"/>
  <c r="AJ121" i="94"/>
  <c r="AK121" i="94"/>
  <c r="AL121" i="94"/>
  <c r="AM121" i="94"/>
  <c r="AN121" i="94"/>
  <c r="AO121" i="94"/>
  <c r="BC121" i="94" s="1"/>
  <c r="AP121" i="94"/>
  <c r="AQ121" i="94"/>
  <c r="AR121" i="94"/>
  <c r="BF121" i="94" s="1"/>
  <c r="AS121" i="94"/>
  <c r="AT121" i="94"/>
  <c r="BA121" i="94"/>
  <c r="BB121" i="94"/>
  <c r="BD121" i="94"/>
  <c r="BE121" i="94"/>
  <c r="BS121" i="94" s="1"/>
  <c r="BR121" i="94"/>
  <c r="CI121" i="94"/>
  <c r="CJ121" i="94"/>
  <c r="CK121" i="94"/>
  <c r="CL121" i="94"/>
  <c r="CM121" i="94"/>
  <c r="CQ121" i="94"/>
  <c r="CR121" i="94"/>
  <c r="CS121" i="94"/>
  <c r="CT121" i="94"/>
  <c r="CU121" i="94"/>
  <c r="CV121" i="94"/>
  <c r="CY121" i="94"/>
  <c r="AE122" i="94"/>
  <c r="AF122" i="94"/>
  <c r="AG122" i="94"/>
  <c r="AH122" i="94"/>
  <c r="AI122" i="94"/>
  <c r="AJ122" i="94"/>
  <c r="AK122" i="94"/>
  <c r="AY122" i="94" s="1"/>
  <c r="AL122" i="94"/>
  <c r="AM122" i="94"/>
  <c r="AN122" i="94"/>
  <c r="CR122" i="94" s="1"/>
  <c r="AO122" i="94"/>
  <c r="AP122" i="94"/>
  <c r="AQ122" i="94"/>
  <c r="AR122" i="94"/>
  <c r="BF122" i="94" s="1"/>
  <c r="AS122" i="94"/>
  <c r="BG122" i="94" s="1"/>
  <c r="AT122" i="94"/>
  <c r="BH122" i="94" s="1"/>
  <c r="AV122" i="94"/>
  <c r="AW122" i="94"/>
  <c r="AZ122" i="94"/>
  <c r="BA122" i="94"/>
  <c r="BB122" i="94"/>
  <c r="BD122" i="94"/>
  <c r="BE122" i="94"/>
  <c r="CI122" i="94"/>
  <c r="CW122" i="94" s="1"/>
  <c r="CJ122" i="94"/>
  <c r="CL122" i="94"/>
  <c r="CM122" i="94"/>
  <c r="CP122" i="94"/>
  <c r="CQ122" i="94"/>
  <c r="CT122" i="94"/>
  <c r="CU122" i="94"/>
  <c r="CV122" i="94"/>
  <c r="AE123" i="94"/>
  <c r="AS123" i="94" s="1"/>
  <c r="AF123" i="94"/>
  <c r="AT123" i="94" s="1"/>
  <c r="AG123" i="94"/>
  <c r="AU123" i="94" s="1"/>
  <c r="AH123" i="94"/>
  <c r="AI123" i="94"/>
  <c r="CM123" i="94" s="1"/>
  <c r="AJ123" i="94"/>
  <c r="CN123" i="94" s="1"/>
  <c r="AK123" i="94"/>
  <c r="AL123" i="94"/>
  <c r="AM123" i="94"/>
  <c r="BA123" i="94" s="1"/>
  <c r="AN123" i="94"/>
  <c r="BB123" i="94" s="1"/>
  <c r="AO123" i="94"/>
  <c r="AP123" i="94"/>
  <c r="BD123" i="94" s="1"/>
  <c r="AQ123" i="94"/>
  <c r="AR123" i="94"/>
  <c r="CV123" i="94" s="1"/>
  <c r="AX123" i="94"/>
  <c r="AY123" i="94"/>
  <c r="AZ123" i="94"/>
  <c r="BC123" i="94"/>
  <c r="CI123" i="94"/>
  <c r="CJ123" i="94"/>
  <c r="CK123" i="94"/>
  <c r="CO123" i="94"/>
  <c r="CP123" i="94"/>
  <c r="CS123" i="94"/>
  <c r="CW123" i="94"/>
  <c r="AE124" i="94"/>
  <c r="AF124" i="94"/>
  <c r="AG124" i="94"/>
  <c r="AH124" i="94"/>
  <c r="AI124" i="94"/>
  <c r="AW124" i="94" s="1"/>
  <c r="AJ124" i="94"/>
  <c r="AK124" i="94"/>
  <c r="AL124" i="94"/>
  <c r="CP124" i="94" s="1"/>
  <c r="AM124" i="94"/>
  <c r="AN124" i="94"/>
  <c r="AO124" i="94"/>
  <c r="AP124" i="94"/>
  <c r="BD124" i="94" s="1"/>
  <c r="AQ124" i="94"/>
  <c r="BE124" i="94" s="1"/>
  <c r="AR124" i="94"/>
  <c r="AT124" i="94"/>
  <c r="AU124" i="94"/>
  <c r="AX124" i="94"/>
  <c r="AY124" i="94"/>
  <c r="BB124" i="94"/>
  <c r="BC124" i="94"/>
  <c r="BF124" i="94"/>
  <c r="CJ124" i="94"/>
  <c r="CK124" i="94"/>
  <c r="CN124" i="94"/>
  <c r="CO124" i="94"/>
  <c r="CR124" i="94"/>
  <c r="CS124" i="94"/>
  <c r="CT124" i="94"/>
  <c r="CU124" i="94"/>
  <c r="CV124" i="94"/>
  <c r="CZ124" i="94"/>
  <c r="AE125" i="94"/>
  <c r="CI125" i="94" s="1"/>
  <c r="CW125" i="94" s="1"/>
  <c r="AF125" i="94"/>
  <c r="CJ125" i="94" s="1"/>
  <c r="AG125" i="94"/>
  <c r="CK125" i="94" s="1"/>
  <c r="AH125" i="94"/>
  <c r="CL125" i="94" s="1"/>
  <c r="AI125" i="94"/>
  <c r="AJ125" i="94"/>
  <c r="AK125" i="94"/>
  <c r="AY125" i="94" s="1"/>
  <c r="AL125" i="94"/>
  <c r="AZ125" i="94" s="1"/>
  <c r="AM125" i="94"/>
  <c r="BA125" i="94" s="1"/>
  <c r="AN125" i="94"/>
  <c r="AO125" i="94"/>
  <c r="CS125" i="94" s="1"/>
  <c r="AP125" i="94"/>
  <c r="CT125" i="94" s="1"/>
  <c r="AQ125" i="94"/>
  <c r="AR125" i="94"/>
  <c r="AS125" i="94"/>
  <c r="AT125" i="94"/>
  <c r="AV125" i="94"/>
  <c r="AW125" i="94"/>
  <c r="AX125" i="94"/>
  <c r="BD125" i="94"/>
  <c r="BE125" i="94"/>
  <c r="BF125" i="94"/>
  <c r="CM125" i="94"/>
  <c r="CN125" i="94"/>
  <c r="CQ125" i="94"/>
  <c r="CU125" i="94"/>
  <c r="CV125" i="94"/>
  <c r="CZ125" i="94"/>
  <c r="AE126" i="94"/>
  <c r="AF126" i="94"/>
  <c r="CJ126" i="94" s="1"/>
  <c r="AG126" i="94"/>
  <c r="AH126" i="94"/>
  <c r="AI126" i="94"/>
  <c r="AJ126" i="94"/>
  <c r="AK126" i="94"/>
  <c r="AL126" i="94"/>
  <c r="AM126" i="94"/>
  <c r="AN126" i="94"/>
  <c r="CR126" i="94" s="1"/>
  <c r="CY126" i="94" s="1"/>
  <c r="AO126" i="94"/>
  <c r="AP126" i="94"/>
  <c r="AQ126" i="94"/>
  <c r="BE126" i="94" s="1"/>
  <c r="AR126" i="94"/>
  <c r="BF126" i="94" s="1"/>
  <c r="AS126" i="94"/>
  <c r="AU126" i="94"/>
  <c r="AV126" i="94"/>
  <c r="AW126" i="94"/>
  <c r="AX126" i="94"/>
  <c r="AY126" i="94"/>
  <c r="BM126" i="94" s="1"/>
  <c r="AZ126" i="94"/>
  <c r="BN126" i="94" s="1"/>
  <c r="BA126" i="94"/>
  <c r="BC126" i="94"/>
  <c r="BD126" i="94"/>
  <c r="BR126" i="94" s="1"/>
  <c r="BI126" i="94"/>
  <c r="BJ126" i="94"/>
  <c r="BK126" i="94"/>
  <c r="BL126" i="94"/>
  <c r="CI126" i="94"/>
  <c r="CK126" i="94"/>
  <c r="CL126" i="94"/>
  <c r="CM126" i="94"/>
  <c r="CX126" i="94" s="1"/>
  <c r="CN126" i="94"/>
  <c r="CO126" i="94"/>
  <c r="CP126" i="94"/>
  <c r="CQ126" i="94"/>
  <c r="CS126" i="94"/>
  <c r="CT126" i="94"/>
  <c r="CW126" i="94"/>
  <c r="AE127" i="94"/>
  <c r="AS127" i="94" s="1"/>
  <c r="AF127" i="94"/>
  <c r="AG127" i="94"/>
  <c r="AH127" i="94"/>
  <c r="CL127" i="94" s="1"/>
  <c r="AI127" i="94"/>
  <c r="CM127" i="94" s="1"/>
  <c r="AJ127" i="94"/>
  <c r="AK127" i="94"/>
  <c r="AL127" i="94"/>
  <c r="AZ127" i="94" s="1"/>
  <c r="BN127" i="94" s="1"/>
  <c r="AM127" i="94"/>
  <c r="BA127" i="94" s="1"/>
  <c r="AN127" i="94"/>
  <c r="CR127" i="94" s="1"/>
  <c r="AO127" i="94"/>
  <c r="AP127" i="94"/>
  <c r="CT127" i="94" s="1"/>
  <c r="AQ127" i="94"/>
  <c r="CU127" i="94" s="1"/>
  <c r="AR127" i="94"/>
  <c r="AT127" i="94"/>
  <c r="AU127" i="94"/>
  <c r="AV127" i="94"/>
  <c r="AX127" i="94"/>
  <c r="AY127" i="94"/>
  <c r="BB127" i="94"/>
  <c r="BC127" i="94"/>
  <c r="BD127" i="94"/>
  <c r="BE127" i="94"/>
  <c r="BF127" i="94"/>
  <c r="CJ127" i="94"/>
  <c r="CK127" i="94"/>
  <c r="CX127" i="94" s="1"/>
  <c r="CN127" i="94"/>
  <c r="CO127" i="94"/>
  <c r="CP127" i="94"/>
  <c r="CS127" i="94"/>
  <c r="CV127" i="94"/>
  <c r="CZ127" i="94"/>
  <c r="AE128" i="94"/>
  <c r="AF128" i="94"/>
  <c r="AG128" i="94"/>
  <c r="AH128" i="94"/>
  <c r="AI128" i="94"/>
  <c r="AJ128" i="94"/>
  <c r="AK128" i="94"/>
  <c r="AL128" i="94"/>
  <c r="AM128" i="94"/>
  <c r="AN128" i="94"/>
  <c r="AO128" i="94"/>
  <c r="BC128" i="94" s="1"/>
  <c r="BQ128" i="94" s="1"/>
  <c r="AP128" i="94"/>
  <c r="AQ128" i="94"/>
  <c r="AR128" i="94"/>
  <c r="AS128" i="94"/>
  <c r="AT128" i="94"/>
  <c r="AU128" i="94"/>
  <c r="AV128" i="94"/>
  <c r="AW128" i="94"/>
  <c r="BK128" i="94" s="1"/>
  <c r="AX128" i="94"/>
  <c r="BL128" i="94" s="1"/>
  <c r="AY128" i="94"/>
  <c r="BM128" i="94" s="1"/>
  <c r="AZ128" i="94"/>
  <c r="BN128" i="94" s="1"/>
  <c r="BA128" i="94"/>
  <c r="BO128" i="94" s="1"/>
  <c r="BB128" i="94"/>
  <c r="BD128" i="94"/>
  <c r="BE128" i="94"/>
  <c r="BS128" i="94" s="1"/>
  <c r="BF128" i="94"/>
  <c r="BT128" i="94" s="1"/>
  <c r="BI128" i="94"/>
  <c r="BJ128" i="94"/>
  <c r="BP128" i="94"/>
  <c r="BR128" i="94"/>
  <c r="CI128" i="94"/>
  <c r="CJ128" i="94"/>
  <c r="CK128" i="94"/>
  <c r="CL128" i="94"/>
  <c r="CM128" i="94"/>
  <c r="CN128" i="94"/>
  <c r="CO128" i="94"/>
  <c r="CP128" i="94"/>
  <c r="CQ128" i="94"/>
  <c r="CR128" i="94"/>
  <c r="CT128" i="94"/>
  <c r="CU128" i="94"/>
  <c r="CV128" i="94"/>
  <c r="CZ128" i="94" s="1"/>
  <c r="AE129" i="94"/>
  <c r="CI129" i="94" s="1"/>
  <c r="CW129" i="94" s="1"/>
  <c r="AF129" i="94"/>
  <c r="CJ129" i="94" s="1"/>
  <c r="AG129" i="94"/>
  <c r="CK129" i="94" s="1"/>
  <c r="AH129" i="94"/>
  <c r="AI129" i="94"/>
  <c r="AJ129" i="94"/>
  <c r="AX129" i="94" s="1"/>
  <c r="AK129" i="94"/>
  <c r="AY129" i="94" s="1"/>
  <c r="AL129" i="94"/>
  <c r="AZ129" i="94" s="1"/>
  <c r="AM129" i="94"/>
  <c r="CQ129" i="94" s="1"/>
  <c r="CY129" i="94" s="1"/>
  <c r="AN129" i="94"/>
  <c r="CR129" i="94" s="1"/>
  <c r="AO129" i="94"/>
  <c r="CS129" i="94" s="1"/>
  <c r="AP129" i="94"/>
  <c r="AQ129" i="94"/>
  <c r="AR129" i="94"/>
  <c r="BF129" i="94" s="1"/>
  <c r="AT129" i="94"/>
  <c r="AU129" i="94"/>
  <c r="AV129" i="94"/>
  <c r="AW129" i="94"/>
  <c r="BB129" i="94"/>
  <c r="BC129" i="94"/>
  <c r="BD129" i="94"/>
  <c r="BE129" i="94"/>
  <c r="CL129" i="94"/>
  <c r="CM129" i="94"/>
  <c r="CN129" i="94"/>
  <c r="CO129" i="94"/>
  <c r="CT129" i="94"/>
  <c r="CU129" i="94"/>
  <c r="CZ129" i="94" s="1"/>
  <c r="CV129" i="94"/>
  <c r="AE130" i="94"/>
  <c r="AS130" i="94" s="1"/>
  <c r="AF130" i="94"/>
  <c r="AT130" i="94" s="1"/>
  <c r="AG130" i="94"/>
  <c r="AH130" i="94"/>
  <c r="CL130" i="94" s="1"/>
  <c r="CX130" i="94" s="1"/>
  <c r="AI130" i="94"/>
  <c r="AJ130" i="94"/>
  <c r="AK130" i="94"/>
  <c r="AL130" i="94"/>
  <c r="AM130" i="94"/>
  <c r="BA130" i="94" s="1"/>
  <c r="AN130" i="94"/>
  <c r="BB130" i="94" s="1"/>
  <c r="AO130" i="94"/>
  <c r="AP130" i="94"/>
  <c r="AQ130" i="94"/>
  <c r="CU130" i="94" s="1"/>
  <c r="CZ130" i="94" s="1"/>
  <c r="AR130" i="94"/>
  <c r="CV130" i="94" s="1"/>
  <c r="AU130" i="94"/>
  <c r="AV130" i="94"/>
  <c r="AW130" i="94"/>
  <c r="BK130" i="94" s="1"/>
  <c r="AX130" i="94"/>
  <c r="AY130" i="94"/>
  <c r="AZ130" i="94"/>
  <c r="BN130" i="94" s="1"/>
  <c r="BC130" i="94"/>
  <c r="BQ130" i="94" s="1"/>
  <c r="BD130" i="94"/>
  <c r="BR130" i="94" s="1"/>
  <c r="BE130" i="94"/>
  <c r="BS130" i="94" s="1"/>
  <c r="BF130" i="94"/>
  <c r="BT130" i="94" s="1"/>
  <c r="BL130" i="94"/>
  <c r="BM130" i="94"/>
  <c r="BO130" i="94"/>
  <c r="BP130" i="94"/>
  <c r="CJ130" i="94"/>
  <c r="CK130" i="94"/>
  <c r="CM130" i="94"/>
  <c r="CN130" i="94"/>
  <c r="CO130" i="94"/>
  <c r="CP130" i="94"/>
  <c r="CR130" i="94"/>
  <c r="CS130" i="94"/>
  <c r="CT130" i="94"/>
  <c r="AE131" i="94"/>
  <c r="CI131" i="94" s="1"/>
  <c r="CW131" i="94" s="1"/>
  <c r="AF131" i="94"/>
  <c r="AG131" i="94"/>
  <c r="AH131" i="94"/>
  <c r="AV131" i="94" s="1"/>
  <c r="AI131" i="94"/>
  <c r="AW131" i="94" s="1"/>
  <c r="AJ131" i="94"/>
  <c r="CN131" i="94" s="1"/>
  <c r="AK131" i="94"/>
  <c r="AL131" i="94"/>
  <c r="CP131" i="94" s="1"/>
  <c r="AM131" i="94"/>
  <c r="CQ131" i="94" s="1"/>
  <c r="AN131" i="94"/>
  <c r="AO131" i="94"/>
  <c r="AP131" i="94"/>
  <c r="BD131" i="94" s="1"/>
  <c r="AQ131" i="94"/>
  <c r="BE131" i="94" s="1"/>
  <c r="AR131" i="94"/>
  <c r="BF131" i="94" s="1"/>
  <c r="AT131" i="94"/>
  <c r="AU131" i="94"/>
  <c r="AX131" i="94"/>
  <c r="AY131" i="94"/>
  <c r="AZ131" i="94"/>
  <c r="BA131" i="94"/>
  <c r="BB131" i="94"/>
  <c r="BC131" i="94"/>
  <c r="CJ131" i="94"/>
  <c r="CK131" i="94"/>
  <c r="CO131" i="94"/>
  <c r="CR131" i="94"/>
  <c r="CS131" i="94"/>
  <c r="CT131" i="94"/>
  <c r="CU131" i="94"/>
  <c r="CZ131" i="94" s="1"/>
  <c r="CV131" i="94"/>
  <c r="AE132" i="94"/>
  <c r="AS132" i="94" s="1"/>
  <c r="AF132" i="94"/>
  <c r="AG132" i="94"/>
  <c r="AH132" i="94"/>
  <c r="AI132" i="94"/>
  <c r="AJ132" i="94"/>
  <c r="AK132" i="94"/>
  <c r="AL132" i="94"/>
  <c r="AM132" i="94"/>
  <c r="BA132" i="94" s="1"/>
  <c r="AN132" i="94"/>
  <c r="AO132" i="94"/>
  <c r="CS132" i="94" s="1"/>
  <c r="AP132" i="94"/>
  <c r="AQ132" i="94"/>
  <c r="AR132" i="94"/>
  <c r="AT132" i="94"/>
  <c r="AU132" i="94"/>
  <c r="BI132" i="94" s="1"/>
  <c r="AV132" i="94"/>
  <c r="BJ132" i="94" s="1"/>
  <c r="AW132" i="94"/>
  <c r="BK132" i="94" s="1"/>
  <c r="AX132" i="94"/>
  <c r="BL132" i="94" s="1"/>
  <c r="AY132" i="94"/>
  <c r="AZ132" i="94"/>
  <c r="BB132" i="94"/>
  <c r="BD132" i="94"/>
  <c r="BE132" i="94"/>
  <c r="BF132" i="94"/>
  <c r="BT132" i="94" s="1"/>
  <c r="BM132" i="94"/>
  <c r="BN132" i="94"/>
  <c r="BR132" i="94"/>
  <c r="CJ132" i="94"/>
  <c r="CK132" i="94"/>
  <c r="CL132" i="94"/>
  <c r="CM132" i="94"/>
  <c r="CX132" i="94" s="1"/>
  <c r="CN132" i="94"/>
  <c r="CO132" i="94"/>
  <c r="CP132" i="94"/>
  <c r="CR132" i="94"/>
  <c r="CT132" i="94"/>
  <c r="CU132" i="94"/>
  <c r="CZ132" i="94" s="1"/>
  <c r="CV132" i="94"/>
  <c r="AE133" i="94"/>
  <c r="AF133" i="94"/>
  <c r="AG133" i="94"/>
  <c r="AU133" i="94" s="1"/>
  <c r="AH133" i="94"/>
  <c r="CL133" i="94" s="1"/>
  <c r="AI133" i="94"/>
  <c r="CM133" i="94" s="1"/>
  <c r="AJ133" i="94"/>
  <c r="CN133" i="94" s="1"/>
  <c r="AK133" i="94"/>
  <c r="CO133" i="94" s="1"/>
  <c r="AL133" i="94"/>
  <c r="AM133" i="94"/>
  <c r="AN133" i="94"/>
  <c r="BB133" i="94" s="1"/>
  <c r="AO133" i="94"/>
  <c r="BC133" i="94" s="1"/>
  <c r="AP133" i="94"/>
  <c r="AQ133" i="94"/>
  <c r="AR133" i="94"/>
  <c r="CV133" i="94" s="1"/>
  <c r="AS133" i="94"/>
  <c r="AT133" i="94"/>
  <c r="AV133" i="94"/>
  <c r="AX133" i="94"/>
  <c r="AY133" i="94"/>
  <c r="AZ133" i="94"/>
  <c r="BN133" i="94" s="1"/>
  <c r="BA133" i="94"/>
  <c r="BD133" i="94"/>
  <c r="BR133" i="94" s="1"/>
  <c r="BE133" i="94"/>
  <c r="BS133" i="94" s="1"/>
  <c r="BF133" i="94"/>
  <c r="BG133" i="94"/>
  <c r="BH133" i="94"/>
  <c r="CI133" i="94"/>
  <c r="CJ133" i="94"/>
  <c r="CP133" i="94"/>
  <c r="CQ133" i="94"/>
  <c r="CY133" i="94" s="1"/>
  <c r="CR133" i="94"/>
  <c r="CS133" i="94"/>
  <c r="CT133" i="94"/>
  <c r="CU133" i="94"/>
  <c r="CZ133" i="94"/>
  <c r="AE134" i="94"/>
  <c r="CI134" i="94" s="1"/>
  <c r="AF134" i="94"/>
  <c r="CJ134" i="94" s="1"/>
  <c r="AG134" i="94"/>
  <c r="AH134" i="94"/>
  <c r="AI134" i="94"/>
  <c r="AW134" i="94" s="1"/>
  <c r="AJ134" i="94"/>
  <c r="AX134" i="94" s="1"/>
  <c r="AK134" i="94"/>
  <c r="CO134" i="94" s="1"/>
  <c r="AL134" i="94"/>
  <c r="AZ134" i="94" s="1"/>
  <c r="AM134" i="94"/>
  <c r="CQ134" i="94" s="1"/>
  <c r="AN134" i="94"/>
  <c r="CR134" i="94" s="1"/>
  <c r="AO134" i="94"/>
  <c r="AP134" i="94"/>
  <c r="AQ134" i="94"/>
  <c r="BE134" i="94" s="1"/>
  <c r="AR134" i="94"/>
  <c r="BF134" i="94" s="1"/>
  <c r="AS134" i="94"/>
  <c r="AU134" i="94"/>
  <c r="AV134" i="94"/>
  <c r="BJ134" i="94" s="1"/>
  <c r="AY134" i="94"/>
  <c r="BC134" i="94"/>
  <c r="BQ134" i="94" s="1"/>
  <c r="BD134" i="94"/>
  <c r="BI134" i="94"/>
  <c r="BK134" i="94"/>
  <c r="BS134" i="94"/>
  <c r="CK134" i="94"/>
  <c r="CL134" i="94"/>
  <c r="CM134" i="94"/>
  <c r="CN134" i="94"/>
  <c r="CP134" i="94"/>
  <c r="CS134" i="94"/>
  <c r="CT134" i="94"/>
  <c r="CU134" i="94"/>
  <c r="CZ134" i="94" s="1"/>
  <c r="CV134" i="94"/>
  <c r="CW134" i="94"/>
  <c r="AE135" i="94"/>
  <c r="AS135" i="94" s="1"/>
  <c r="AF135" i="94"/>
  <c r="CJ135" i="94" s="1"/>
  <c r="AG135" i="94"/>
  <c r="AH135" i="94"/>
  <c r="AI135" i="94"/>
  <c r="AJ135" i="94"/>
  <c r="AK135" i="94"/>
  <c r="AL135" i="94"/>
  <c r="AM135" i="94"/>
  <c r="BA135" i="94" s="1"/>
  <c r="AN135" i="94"/>
  <c r="BB135" i="94" s="1"/>
  <c r="AO135" i="94"/>
  <c r="AP135" i="94"/>
  <c r="AQ135" i="94"/>
  <c r="AR135" i="94"/>
  <c r="AU135" i="94"/>
  <c r="BI135" i="94" s="1"/>
  <c r="AV135" i="94"/>
  <c r="BJ135" i="94" s="1"/>
  <c r="AW135" i="94"/>
  <c r="BK135" i="94" s="1"/>
  <c r="AX135" i="94"/>
  <c r="AY135" i="94"/>
  <c r="AZ135" i="94"/>
  <c r="BC135" i="94"/>
  <c r="BD135" i="94"/>
  <c r="BE135" i="94"/>
  <c r="BS135" i="94" s="1"/>
  <c r="BF135" i="94"/>
  <c r="BT135" i="94" s="1"/>
  <c r="BL135" i="94"/>
  <c r="BM135" i="94"/>
  <c r="BN135" i="94"/>
  <c r="BR135" i="94"/>
  <c r="CK135" i="94"/>
  <c r="CX135" i="94" s="1"/>
  <c r="CL135" i="94"/>
  <c r="CM135" i="94"/>
  <c r="CN135" i="94"/>
  <c r="CO135" i="94"/>
  <c r="CP135" i="94"/>
  <c r="CS135" i="94"/>
  <c r="CT135" i="94"/>
  <c r="CU135" i="94"/>
  <c r="CV135" i="94"/>
  <c r="CZ135" i="94" s="1"/>
  <c r="AE136" i="94"/>
  <c r="AF136" i="94"/>
  <c r="AG136" i="94"/>
  <c r="AU136" i="94" s="1"/>
  <c r="AH136" i="94"/>
  <c r="AV136" i="94" s="1"/>
  <c r="AI136" i="94"/>
  <c r="AJ136" i="94"/>
  <c r="AK136" i="94"/>
  <c r="CO136" i="94" s="1"/>
  <c r="AL136" i="94"/>
  <c r="CP136" i="94" s="1"/>
  <c r="AM136" i="94"/>
  <c r="AN136" i="94"/>
  <c r="AO136" i="94"/>
  <c r="BC136" i="94" s="1"/>
  <c r="AP136" i="94"/>
  <c r="BD136" i="94" s="1"/>
  <c r="AQ136" i="94"/>
  <c r="AR136" i="94"/>
  <c r="AS136" i="94"/>
  <c r="AT136" i="94"/>
  <c r="AW136" i="94"/>
  <c r="BK136" i="94" s="1"/>
  <c r="AX136" i="94"/>
  <c r="AY136" i="94"/>
  <c r="BA136" i="94"/>
  <c r="BB136" i="94"/>
  <c r="BE136" i="94"/>
  <c r="BS136" i="94" s="1"/>
  <c r="BF136" i="94"/>
  <c r="CI136" i="94"/>
  <c r="CW136" i="94" s="1"/>
  <c r="CJ136" i="94"/>
  <c r="CM136" i="94"/>
  <c r="CN136" i="94"/>
  <c r="CQ136" i="94"/>
  <c r="CR136" i="94"/>
  <c r="CY136" i="94" s="1"/>
  <c r="CS136" i="94"/>
  <c r="CT136" i="94"/>
  <c r="CU136" i="94"/>
  <c r="CV136" i="94"/>
  <c r="CZ136" i="94"/>
  <c r="AE137" i="94"/>
  <c r="AF137" i="94"/>
  <c r="AG137" i="94"/>
  <c r="CK137" i="94" s="1"/>
  <c r="AH137" i="94"/>
  <c r="AI137" i="94"/>
  <c r="AJ137" i="94"/>
  <c r="AX137" i="94" s="1"/>
  <c r="AK137" i="94"/>
  <c r="AY137" i="94" s="1"/>
  <c r="AL137" i="94"/>
  <c r="AZ137" i="94" s="1"/>
  <c r="AM137" i="94"/>
  <c r="AN137" i="94"/>
  <c r="AO137" i="94"/>
  <c r="AP137" i="94"/>
  <c r="AQ137" i="94"/>
  <c r="AR137" i="94"/>
  <c r="BF137" i="94" s="1"/>
  <c r="AS137" i="94"/>
  <c r="BG137" i="94" s="1"/>
  <c r="AT137" i="94"/>
  <c r="AU137" i="94"/>
  <c r="AV137" i="94"/>
  <c r="AW137" i="94"/>
  <c r="BA137" i="94"/>
  <c r="BO137" i="94" s="1"/>
  <c r="BB137" i="94"/>
  <c r="BP137" i="94" s="1"/>
  <c r="BC137" i="94"/>
  <c r="BD137" i="94"/>
  <c r="BE137" i="94"/>
  <c r="BH137" i="94"/>
  <c r="BQ137" i="94"/>
  <c r="BR137" i="94"/>
  <c r="CI137" i="94"/>
  <c r="CJ137" i="94"/>
  <c r="CL137" i="94"/>
  <c r="CM137" i="94"/>
  <c r="CN137" i="94"/>
  <c r="CO137" i="94"/>
  <c r="CQ137" i="94"/>
  <c r="CR137" i="94"/>
  <c r="CS137" i="94"/>
  <c r="CT137" i="94"/>
  <c r="CY137" i="94" s="1"/>
  <c r="CU137" i="94"/>
  <c r="CV137" i="94"/>
  <c r="CW137" i="94"/>
  <c r="AE138" i="94"/>
  <c r="AS138" i="94" s="1"/>
  <c r="AF138" i="94"/>
  <c r="AT138" i="94" s="1"/>
  <c r="AG138" i="94"/>
  <c r="AU138" i="94" s="1"/>
  <c r="AH138" i="94"/>
  <c r="AV138" i="94" s="1"/>
  <c r="AI138" i="94"/>
  <c r="CM138" i="94" s="1"/>
  <c r="AJ138" i="94"/>
  <c r="CN138" i="94" s="1"/>
  <c r="AK138" i="94"/>
  <c r="AL138" i="94"/>
  <c r="AM138" i="94"/>
  <c r="BA138" i="94" s="1"/>
  <c r="AN138" i="94"/>
  <c r="BB138" i="94" s="1"/>
  <c r="AO138" i="94"/>
  <c r="AP138" i="94"/>
  <c r="AQ138" i="94"/>
  <c r="CU138" i="94" s="1"/>
  <c r="CZ138" i="94" s="1"/>
  <c r="AR138" i="94"/>
  <c r="CV138" i="94" s="1"/>
  <c r="AY138" i="94"/>
  <c r="AZ138" i="94"/>
  <c r="BC138" i="94"/>
  <c r="BD138" i="94"/>
  <c r="CI138" i="94"/>
  <c r="CK138" i="94"/>
  <c r="CL138" i="94"/>
  <c r="CO138" i="94"/>
  <c r="CP138" i="94"/>
  <c r="CQ138" i="94"/>
  <c r="CR138" i="94"/>
  <c r="CY138" i="94" s="1"/>
  <c r="CS138" i="94"/>
  <c r="CT138" i="94"/>
  <c r="CX138" i="94"/>
  <c r="AE139" i="94"/>
  <c r="CI139" i="94" s="1"/>
  <c r="CW139" i="94" s="1"/>
  <c r="AF139" i="94"/>
  <c r="AG139" i="94"/>
  <c r="AH139" i="94"/>
  <c r="AV139" i="94" s="1"/>
  <c r="AI139" i="94"/>
  <c r="AW139" i="94" s="1"/>
  <c r="AJ139" i="94"/>
  <c r="CN139" i="94" s="1"/>
  <c r="AK139" i="94"/>
  <c r="AL139" i="94"/>
  <c r="CP139" i="94" s="1"/>
  <c r="AM139" i="94"/>
  <c r="CQ139" i="94" s="1"/>
  <c r="AN139" i="94"/>
  <c r="AO139" i="94"/>
  <c r="AP139" i="94"/>
  <c r="BD139" i="94" s="1"/>
  <c r="AQ139" i="94"/>
  <c r="BE139" i="94" s="1"/>
  <c r="AR139" i="94"/>
  <c r="BF139" i="94" s="1"/>
  <c r="AT139" i="94"/>
  <c r="AU139" i="94"/>
  <c r="AX139" i="94"/>
  <c r="AY139" i="94"/>
  <c r="AZ139" i="94"/>
  <c r="BA139" i="94"/>
  <c r="BB139" i="94"/>
  <c r="BC139" i="94"/>
  <c r="CJ139" i="94"/>
  <c r="CK139" i="94"/>
  <c r="CO139" i="94"/>
  <c r="CR139" i="94"/>
  <c r="CS139" i="94"/>
  <c r="CT139" i="94"/>
  <c r="CU139" i="94"/>
  <c r="CZ139" i="94" s="1"/>
  <c r="CV139" i="94"/>
  <c r="AE140" i="94"/>
  <c r="AF140" i="94"/>
  <c r="AG140" i="94"/>
  <c r="CK140" i="94" s="1"/>
  <c r="AH140" i="94"/>
  <c r="CL140" i="94" s="1"/>
  <c r="AI140" i="94"/>
  <c r="AJ140" i="94"/>
  <c r="AK140" i="94"/>
  <c r="AL140" i="94"/>
  <c r="AM140" i="94"/>
  <c r="AN140" i="94"/>
  <c r="AO140" i="94"/>
  <c r="AP140" i="94"/>
  <c r="AQ140" i="94"/>
  <c r="AR140" i="94"/>
  <c r="AS140" i="94"/>
  <c r="BG140" i="94" s="1"/>
  <c r="AT140" i="94"/>
  <c r="BH140" i="94" s="1"/>
  <c r="AW140" i="94"/>
  <c r="AX140" i="94"/>
  <c r="BL140" i="94" s="1"/>
  <c r="AY140" i="94"/>
  <c r="AZ140" i="94"/>
  <c r="BA140" i="94"/>
  <c r="BO140" i="94" s="1"/>
  <c r="BB140" i="94"/>
  <c r="BP140" i="94" s="1"/>
  <c r="BC140" i="94"/>
  <c r="BD140" i="94"/>
  <c r="BE140" i="94"/>
  <c r="BS140" i="94" s="1"/>
  <c r="BF140" i="94"/>
  <c r="BM140" i="94"/>
  <c r="BN140" i="94"/>
  <c r="BQ140" i="94"/>
  <c r="BR140" i="94"/>
  <c r="CI140" i="94"/>
  <c r="CJ140" i="94"/>
  <c r="CM140" i="94"/>
  <c r="CN140" i="94"/>
  <c r="CO140" i="94"/>
  <c r="CP140" i="94"/>
  <c r="CQ140" i="94"/>
  <c r="CR140" i="94"/>
  <c r="CS140" i="94"/>
  <c r="CT140" i="94"/>
  <c r="CU140" i="94"/>
  <c r="CZ140" i="94" s="1"/>
  <c r="CV140" i="94"/>
  <c r="CW140" i="94"/>
  <c r="CX140" i="94"/>
  <c r="CY140" i="94"/>
  <c r="AE141" i="94"/>
  <c r="AF141" i="94"/>
  <c r="AG141" i="94"/>
  <c r="AU141" i="94" s="1"/>
  <c r="AH141" i="94"/>
  <c r="CL141" i="94" s="1"/>
  <c r="AI141" i="94"/>
  <c r="CM141" i="94" s="1"/>
  <c r="AJ141" i="94"/>
  <c r="CN141" i="94" s="1"/>
  <c r="AK141" i="94"/>
  <c r="CO141" i="94" s="1"/>
  <c r="AL141" i="94"/>
  <c r="AM141" i="94"/>
  <c r="AN141" i="94"/>
  <c r="AO141" i="94"/>
  <c r="BC141" i="94" s="1"/>
  <c r="AP141" i="94"/>
  <c r="BD141" i="94" s="1"/>
  <c r="AQ141" i="94"/>
  <c r="BE141" i="94" s="1"/>
  <c r="AR141" i="94"/>
  <c r="CV141" i="94" s="1"/>
  <c r="AS141" i="94"/>
  <c r="AT141" i="94"/>
  <c r="AY141" i="94"/>
  <c r="AZ141" i="94"/>
  <c r="BA141" i="94"/>
  <c r="BO141" i="94" s="1"/>
  <c r="BB141" i="94"/>
  <c r="BG141" i="94"/>
  <c r="BH141" i="94"/>
  <c r="BP141" i="94"/>
  <c r="CI141" i="94"/>
  <c r="CJ141" i="94"/>
  <c r="CP141" i="94"/>
  <c r="CQ141" i="94"/>
  <c r="CY141" i="94" s="1"/>
  <c r="CR141" i="94"/>
  <c r="CS141" i="94"/>
  <c r="CT141" i="94"/>
  <c r="AE142" i="94"/>
  <c r="AF142" i="94"/>
  <c r="AG142" i="94"/>
  <c r="AH142" i="94"/>
  <c r="AI142" i="94"/>
  <c r="AW142" i="94" s="1"/>
  <c r="AJ142" i="94"/>
  <c r="AX142" i="94" s="1"/>
  <c r="AK142" i="94"/>
  <c r="CO142" i="94" s="1"/>
  <c r="AL142" i="94"/>
  <c r="CP142" i="94" s="1"/>
  <c r="AM142" i="94"/>
  <c r="AN142" i="94"/>
  <c r="AO142" i="94"/>
  <c r="AP142" i="94"/>
  <c r="AQ142" i="94"/>
  <c r="AR142" i="94"/>
  <c r="AS142" i="94"/>
  <c r="AT142" i="94"/>
  <c r="BH142" i="94" s="1"/>
  <c r="AU142" i="94"/>
  <c r="AV142" i="94"/>
  <c r="AY142" i="94"/>
  <c r="BA142" i="94"/>
  <c r="BB142" i="94"/>
  <c r="BC142" i="94"/>
  <c r="BD142" i="94"/>
  <c r="BE142" i="94"/>
  <c r="BF142" i="94"/>
  <c r="BG142" i="94"/>
  <c r="BO142" i="94"/>
  <c r="BP142" i="94"/>
  <c r="BS142" i="94"/>
  <c r="BT142" i="94"/>
  <c r="CI142" i="94"/>
  <c r="CJ142" i="94"/>
  <c r="CK142" i="94"/>
  <c r="CX142" i="94" s="1"/>
  <c r="CL142" i="94"/>
  <c r="CM142" i="94"/>
  <c r="CN142" i="94"/>
  <c r="CQ142" i="94"/>
  <c r="CR142" i="94"/>
  <c r="CS142" i="94"/>
  <c r="CT142" i="94"/>
  <c r="CU142" i="94"/>
  <c r="CZ142" i="94" s="1"/>
  <c r="CV142" i="94"/>
  <c r="CW142" i="94"/>
  <c r="AE143" i="94"/>
  <c r="AF143" i="94"/>
  <c r="AG143" i="94"/>
  <c r="CK143" i="94" s="1"/>
  <c r="AH143" i="94"/>
  <c r="CL143" i="94" s="1"/>
  <c r="AI143" i="94"/>
  <c r="CM143" i="94" s="1"/>
  <c r="AJ143" i="94"/>
  <c r="AK143" i="94"/>
  <c r="AL143" i="94"/>
  <c r="AZ143" i="94" s="1"/>
  <c r="AM143" i="94"/>
  <c r="BA143" i="94" s="1"/>
  <c r="AN143" i="94"/>
  <c r="BB143" i="94" s="1"/>
  <c r="BP143" i="94" s="1"/>
  <c r="AO143" i="94"/>
  <c r="BC143" i="94" s="1"/>
  <c r="AP143" i="94"/>
  <c r="CT143" i="94" s="1"/>
  <c r="AQ143" i="94"/>
  <c r="CU143" i="94" s="1"/>
  <c r="AR143" i="94"/>
  <c r="AS143" i="94"/>
  <c r="AT143" i="94"/>
  <c r="BH143" i="94" s="1"/>
  <c r="AW143" i="94"/>
  <c r="AX143" i="94"/>
  <c r="AY143" i="94"/>
  <c r="BE143" i="94"/>
  <c r="BF143" i="94"/>
  <c r="BG143" i="94"/>
  <c r="BO143" i="94"/>
  <c r="BT143" i="94"/>
  <c r="CI143" i="94"/>
  <c r="CW143" i="94" s="1"/>
  <c r="CJ143" i="94"/>
  <c r="CN143" i="94"/>
  <c r="CO143" i="94"/>
  <c r="CQ143" i="94"/>
  <c r="CR143" i="94"/>
  <c r="CV143" i="94"/>
  <c r="CZ143" i="94"/>
  <c r="AE144" i="94"/>
  <c r="AF144" i="94"/>
  <c r="AG144" i="94"/>
  <c r="AU144" i="94" s="1"/>
  <c r="AH144" i="94"/>
  <c r="AV144" i="94" s="1"/>
  <c r="AI144" i="94"/>
  <c r="CM144" i="94" s="1"/>
  <c r="AJ144" i="94"/>
  <c r="AX144" i="94" s="1"/>
  <c r="AK144" i="94"/>
  <c r="CO144" i="94" s="1"/>
  <c r="AL144" i="94"/>
  <c r="CP144" i="94" s="1"/>
  <c r="AM144" i="94"/>
  <c r="AN144" i="94"/>
  <c r="AO144" i="94"/>
  <c r="BC144" i="94" s="1"/>
  <c r="AP144" i="94"/>
  <c r="BD144" i="94" s="1"/>
  <c r="AQ144" i="94"/>
  <c r="BE144" i="94" s="1"/>
  <c r="AR144" i="94"/>
  <c r="AS144" i="94"/>
  <c r="AT144" i="94"/>
  <c r="BH144" i="94" s="1"/>
  <c r="BA144" i="94"/>
  <c r="BO144" i="94" s="1"/>
  <c r="BB144" i="94"/>
  <c r="BF144" i="94"/>
  <c r="BT144" i="94" s="1"/>
  <c r="BG144" i="94"/>
  <c r="BP144" i="94"/>
  <c r="CI144" i="94"/>
  <c r="CW144" i="94" s="1"/>
  <c r="CJ144" i="94"/>
  <c r="CK144" i="94"/>
  <c r="CL144" i="94"/>
  <c r="CN144" i="94"/>
  <c r="CQ144" i="94"/>
  <c r="CY144" i="94" s="1"/>
  <c r="CR144" i="94"/>
  <c r="CS144" i="94"/>
  <c r="CT144" i="94"/>
  <c r="CU144" i="94"/>
  <c r="CV144" i="94"/>
  <c r="CZ144" i="94"/>
  <c r="AE145" i="94"/>
  <c r="AF145" i="94"/>
  <c r="CJ145" i="94" s="1"/>
  <c r="AG145" i="94"/>
  <c r="CK145" i="94" s="1"/>
  <c r="AH145" i="94"/>
  <c r="AI145" i="94"/>
  <c r="AJ145" i="94"/>
  <c r="AX145" i="94" s="1"/>
  <c r="AK145" i="94"/>
  <c r="AY145" i="94" s="1"/>
  <c r="AL145" i="94"/>
  <c r="CP145" i="94" s="1"/>
  <c r="AM145" i="94"/>
  <c r="CQ145" i="94" s="1"/>
  <c r="CY145" i="94" s="1"/>
  <c r="AN145" i="94"/>
  <c r="CR145" i="94" s="1"/>
  <c r="AO145" i="94"/>
  <c r="CS145" i="94" s="1"/>
  <c r="AP145" i="94"/>
  <c r="AQ145" i="94"/>
  <c r="AR145" i="94"/>
  <c r="BF145" i="94" s="1"/>
  <c r="AS145" i="94"/>
  <c r="AT145" i="94"/>
  <c r="AU145" i="94"/>
  <c r="AV145" i="94"/>
  <c r="AW145" i="94"/>
  <c r="BA145" i="94"/>
  <c r="BB145" i="94"/>
  <c r="BC145" i="94"/>
  <c r="BD145" i="94"/>
  <c r="BE145" i="94"/>
  <c r="CI145" i="94"/>
  <c r="CL145" i="94"/>
  <c r="CM145" i="94"/>
  <c r="CN145" i="94"/>
  <c r="CT145" i="94"/>
  <c r="CU145" i="94"/>
  <c r="CZ145" i="94" s="1"/>
  <c r="CV145" i="94"/>
  <c r="CW145" i="94"/>
  <c r="AE146" i="94"/>
  <c r="AS146" i="94" s="1"/>
  <c r="AF146" i="94"/>
  <c r="AT146" i="94" s="1"/>
  <c r="AG146" i="94"/>
  <c r="CK146" i="94" s="1"/>
  <c r="CX146" i="94" s="1"/>
  <c r="AH146" i="94"/>
  <c r="AV146" i="94" s="1"/>
  <c r="AI146" i="94"/>
  <c r="CM146" i="94" s="1"/>
  <c r="AJ146" i="94"/>
  <c r="CN146" i="94" s="1"/>
  <c r="AK146" i="94"/>
  <c r="AL146" i="94"/>
  <c r="AM146" i="94"/>
  <c r="BA146" i="94" s="1"/>
  <c r="AN146" i="94"/>
  <c r="BB146" i="94" s="1"/>
  <c r="AO146" i="94"/>
  <c r="BC146" i="94" s="1"/>
  <c r="AP146" i="94"/>
  <c r="AQ146" i="94"/>
  <c r="CU146" i="94" s="1"/>
  <c r="CZ146" i="94" s="1"/>
  <c r="AR146" i="94"/>
  <c r="CV146" i="94" s="1"/>
  <c r="AU146" i="94"/>
  <c r="AY146" i="94"/>
  <c r="AZ146" i="94"/>
  <c r="BD146" i="94"/>
  <c r="BE146" i="94"/>
  <c r="CI146" i="94"/>
  <c r="CW146" i="94" s="1"/>
  <c r="DA146" i="94" s="1"/>
  <c r="CJ146" i="94"/>
  <c r="CL146" i="94"/>
  <c r="CO146" i="94"/>
  <c r="CP146" i="94"/>
  <c r="CQ146" i="94"/>
  <c r="CR146" i="94"/>
  <c r="CS146" i="94"/>
  <c r="CT146" i="94"/>
  <c r="CY146" i="94"/>
  <c r="AE147" i="94"/>
  <c r="CI147" i="94" s="1"/>
  <c r="AF147" i="94"/>
  <c r="AG147" i="94"/>
  <c r="AH147" i="94"/>
  <c r="AV147" i="94" s="1"/>
  <c r="AI147" i="94"/>
  <c r="AW147" i="94" s="1"/>
  <c r="AJ147" i="94"/>
  <c r="CN147" i="94" s="1"/>
  <c r="AK147" i="94"/>
  <c r="CO147" i="94" s="1"/>
  <c r="AL147" i="94"/>
  <c r="CP147" i="94" s="1"/>
  <c r="AM147" i="94"/>
  <c r="CQ147" i="94" s="1"/>
  <c r="AN147" i="94"/>
  <c r="AO147" i="94"/>
  <c r="AP147" i="94"/>
  <c r="BD147" i="94" s="1"/>
  <c r="AQ147" i="94"/>
  <c r="BE147" i="94" s="1"/>
  <c r="AR147" i="94"/>
  <c r="BF147" i="94" s="1"/>
  <c r="AS147" i="94"/>
  <c r="AT147" i="94"/>
  <c r="AU147" i="94"/>
  <c r="AY147" i="94"/>
  <c r="AZ147" i="94"/>
  <c r="BA147" i="94"/>
  <c r="BB147" i="94"/>
  <c r="BC147" i="94"/>
  <c r="CJ147" i="94"/>
  <c r="CW147" i="94" s="1"/>
  <c r="CK147" i="94"/>
  <c r="CL147" i="94"/>
  <c r="CR147" i="94"/>
  <c r="CS147" i="94"/>
  <c r="CT147" i="94"/>
  <c r="CU147" i="94"/>
  <c r="CZ147" i="94" s="1"/>
  <c r="CV147" i="94"/>
  <c r="AE148" i="94"/>
  <c r="AS148" i="94" s="1"/>
  <c r="AF148" i="94"/>
  <c r="AT148" i="94" s="1"/>
  <c r="AG148" i="94"/>
  <c r="CK148" i="94" s="1"/>
  <c r="AH148" i="94"/>
  <c r="CL148" i="94" s="1"/>
  <c r="CX148" i="94" s="1"/>
  <c r="AI148" i="94"/>
  <c r="AJ148" i="94"/>
  <c r="AK148" i="94"/>
  <c r="AY148" i="94" s="1"/>
  <c r="AL148" i="94"/>
  <c r="AZ148" i="94" s="1"/>
  <c r="AM148" i="94"/>
  <c r="CQ148" i="94" s="1"/>
  <c r="AN148" i="94"/>
  <c r="CR148" i="94" s="1"/>
  <c r="AO148" i="94"/>
  <c r="BC148" i="94" s="1"/>
  <c r="AP148" i="94"/>
  <c r="BD148" i="94" s="1"/>
  <c r="AQ148" i="94"/>
  <c r="AR148" i="94"/>
  <c r="AU148" i="94"/>
  <c r="AW148" i="94"/>
  <c r="AX148" i="94"/>
  <c r="BA148" i="94"/>
  <c r="BE148" i="94"/>
  <c r="BF148" i="94"/>
  <c r="CM148" i="94"/>
  <c r="CN148" i="94"/>
  <c r="CO148" i="94"/>
  <c r="CP148" i="94"/>
  <c r="CU148" i="94"/>
  <c r="CZ148" i="94" s="1"/>
  <c r="CV148" i="94"/>
  <c r="AE149" i="94"/>
  <c r="AS149" i="94" s="1"/>
  <c r="AF149" i="94"/>
  <c r="AT149" i="94" s="1"/>
  <c r="AG149" i="94"/>
  <c r="AH149" i="94"/>
  <c r="AV149" i="94" s="1"/>
  <c r="AI149" i="94"/>
  <c r="CM149" i="94" s="1"/>
  <c r="AJ149" i="94"/>
  <c r="CN149" i="94" s="1"/>
  <c r="AK149" i="94"/>
  <c r="AL149" i="94"/>
  <c r="AM149" i="94"/>
  <c r="BA149" i="94" s="1"/>
  <c r="AN149" i="94"/>
  <c r="BB149" i="94" s="1"/>
  <c r="AO149" i="94"/>
  <c r="AP149" i="94"/>
  <c r="BD149" i="94" s="1"/>
  <c r="AQ149" i="94"/>
  <c r="CU149" i="94" s="1"/>
  <c r="CZ149" i="94" s="1"/>
  <c r="AR149" i="94"/>
  <c r="AU149" i="94"/>
  <c r="AX149" i="94"/>
  <c r="AY149" i="94"/>
  <c r="AZ149" i="94"/>
  <c r="BC149" i="94"/>
  <c r="BF149" i="94"/>
  <c r="BT149" i="94" s="1"/>
  <c r="CJ149" i="94"/>
  <c r="CK149" i="94"/>
  <c r="CO149" i="94"/>
  <c r="CP149" i="94"/>
  <c r="CR149" i="94"/>
  <c r="CS149" i="94"/>
  <c r="CV149" i="94"/>
  <c r="AE150" i="94"/>
  <c r="CI150" i="94" s="1"/>
  <c r="CW150" i="94" s="1"/>
  <c r="AF150" i="94"/>
  <c r="AG150" i="94"/>
  <c r="AH150" i="94"/>
  <c r="AV150" i="94" s="1"/>
  <c r="AI150" i="94"/>
  <c r="AW150" i="94" s="1"/>
  <c r="AJ150" i="94"/>
  <c r="AK150" i="94"/>
  <c r="AY150" i="94" s="1"/>
  <c r="AL150" i="94"/>
  <c r="CP150" i="94" s="1"/>
  <c r="AM150" i="94"/>
  <c r="CQ150" i="94" s="1"/>
  <c r="AN150" i="94"/>
  <c r="AO150" i="94"/>
  <c r="AP150" i="94"/>
  <c r="BD150" i="94" s="1"/>
  <c r="BR150" i="94" s="1"/>
  <c r="AQ150" i="94"/>
  <c r="BE150" i="94" s="1"/>
  <c r="AR150" i="94"/>
  <c r="AS150" i="94"/>
  <c r="AT150" i="94"/>
  <c r="AU150" i="94"/>
  <c r="AX150" i="94"/>
  <c r="BA150" i="94"/>
  <c r="BB150" i="94"/>
  <c r="BC150" i="94"/>
  <c r="BF150" i="94"/>
  <c r="BT150" i="94" s="1"/>
  <c r="CJ150" i="94"/>
  <c r="CK150" i="94"/>
  <c r="CM150" i="94"/>
  <c r="CN150" i="94"/>
  <c r="CR150" i="94"/>
  <c r="CS150" i="94"/>
  <c r="CU150" i="94"/>
  <c r="CZ150" i="94" s="1"/>
  <c r="CV150" i="94"/>
  <c r="AE151" i="94"/>
  <c r="AF151" i="94"/>
  <c r="AT151" i="94" s="1"/>
  <c r="AG151" i="94"/>
  <c r="AH151" i="94"/>
  <c r="AI151" i="94"/>
  <c r="AJ151" i="94"/>
  <c r="AK151" i="94"/>
  <c r="AL151" i="94"/>
  <c r="AM151" i="94"/>
  <c r="AN151" i="94"/>
  <c r="BB151" i="94" s="1"/>
  <c r="AO151" i="94"/>
  <c r="AP151" i="94"/>
  <c r="AQ151" i="94"/>
  <c r="AR151" i="94"/>
  <c r="AS151" i="94"/>
  <c r="AU151" i="94"/>
  <c r="AV151" i="94"/>
  <c r="BJ151" i="94" s="1"/>
  <c r="AW151" i="94"/>
  <c r="BK151" i="94" s="1"/>
  <c r="AX151" i="94"/>
  <c r="AY151" i="94"/>
  <c r="AZ151" i="94"/>
  <c r="BA151" i="94"/>
  <c r="BC151" i="94"/>
  <c r="BD151" i="94"/>
  <c r="BR151" i="94" s="1"/>
  <c r="BE151" i="94"/>
  <c r="BS151" i="94" s="1"/>
  <c r="BF151" i="94"/>
  <c r="BI151" i="94"/>
  <c r="BL151" i="94"/>
  <c r="BM151" i="94"/>
  <c r="BN151" i="94"/>
  <c r="BQ151" i="94"/>
  <c r="BT151" i="94"/>
  <c r="CI151" i="94"/>
  <c r="CK151" i="94"/>
  <c r="CL151" i="94"/>
  <c r="CM151" i="94"/>
  <c r="CN151" i="94"/>
  <c r="CO151" i="94"/>
  <c r="CP151" i="94"/>
  <c r="CQ151" i="94"/>
  <c r="CS151" i="94"/>
  <c r="CT151" i="94"/>
  <c r="CU151" i="94"/>
  <c r="CZ151" i="94" s="1"/>
  <c r="CV151" i="94"/>
  <c r="CX151" i="94"/>
  <c r="AG2" i="93"/>
  <c r="AV2" i="93" s="1"/>
  <c r="AH2" i="93"/>
  <c r="CP2" i="93" s="1"/>
  <c r="O27" i="78" s="1"/>
  <c r="AI2" i="93"/>
  <c r="CQ2" i="93" s="1"/>
  <c r="P27" i="78" s="1"/>
  <c r="AJ2" i="93"/>
  <c r="AY2" i="93" s="1"/>
  <c r="Q41" i="80" s="1"/>
  <c r="AK2" i="93"/>
  <c r="CS2" i="93" s="1"/>
  <c r="AL2" i="93"/>
  <c r="CT2" i="93" s="1"/>
  <c r="S27" i="78" s="1"/>
  <c r="AM2" i="93"/>
  <c r="AN2" i="93"/>
  <c r="AO2" i="93"/>
  <c r="BD2" i="93" s="1"/>
  <c r="V41" i="80" s="1"/>
  <c r="AP2" i="93"/>
  <c r="BE2" i="93" s="1"/>
  <c r="W41" i="80" s="1"/>
  <c r="AQ2" i="93"/>
  <c r="BF2" i="93" s="1"/>
  <c r="AR2" i="93"/>
  <c r="BG2" i="93" s="1"/>
  <c r="AS2" i="93"/>
  <c r="DA2" i="93" s="1"/>
  <c r="AT2" i="93"/>
  <c r="DB2" i="93" s="1"/>
  <c r="AU2" i="93"/>
  <c r="DC2" i="93" s="1"/>
  <c r="AX2" i="93"/>
  <c r="P41" i="80" s="1"/>
  <c r="BA2" i="93"/>
  <c r="S41" i="80" s="1"/>
  <c r="BB2" i="93"/>
  <c r="BC2" i="93"/>
  <c r="U41" i="80" s="1"/>
  <c r="BI2" i="93"/>
  <c r="BJ2" i="93"/>
  <c r="BR2" i="93"/>
  <c r="Y2" i="95" s="1"/>
  <c r="I2" i="95" s="1"/>
  <c r="CO2" i="93"/>
  <c r="N27" i="78" s="1"/>
  <c r="CR2" i="93"/>
  <c r="Q27" i="78" s="1"/>
  <c r="CU2" i="93"/>
  <c r="T27" i="78" s="1"/>
  <c r="CV2" i="93"/>
  <c r="CW2" i="93"/>
  <c r="V27" i="78" s="1"/>
  <c r="CY2" i="93"/>
  <c r="X27" i="78" s="1"/>
  <c r="CZ2" i="93"/>
  <c r="Y27" i="78" s="1"/>
  <c r="DG2" i="93"/>
  <c r="AG3" i="93"/>
  <c r="AV3" i="93" s="1"/>
  <c r="AH3" i="93"/>
  <c r="CP3" i="93" s="1"/>
  <c r="AI3" i="93"/>
  <c r="AX3" i="93" s="1"/>
  <c r="P25" i="80" s="1"/>
  <c r="AJ3" i="93"/>
  <c r="CR3" i="93" s="1"/>
  <c r="Q37" i="78" s="1"/>
  <c r="AK3" i="93"/>
  <c r="CS3" i="93" s="1"/>
  <c r="R37" i="78" s="1"/>
  <c r="AL3" i="93"/>
  <c r="CT3" i="93" s="1"/>
  <c r="S37" i="78" s="1"/>
  <c r="AM3" i="93"/>
  <c r="BB3" i="93" s="1"/>
  <c r="T25" i="80" s="1"/>
  <c r="AN3" i="93"/>
  <c r="BC3" i="93" s="1"/>
  <c r="AO3" i="93"/>
  <c r="BD3" i="93" s="1"/>
  <c r="AP3" i="93"/>
  <c r="BE3" i="93" s="1"/>
  <c r="W25" i="80" s="1"/>
  <c r="AQ3" i="93"/>
  <c r="BF3" i="93" s="1"/>
  <c r="AR3" i="93"/>
  <c r="BG3" i="93" s="1"/>
  <c r="AS3" i="93"/>
  <c r="DA3" i="93" s="1"/>
  <c r="AT3" i="93"/>
  <c r="DB3" i="93" s="1"/>
  <c r="AU3" i="93"/>
  <c r="BJ3" i="93" s="1"/>
  <c r="AW3" i="93"/>
  <c r="O25" i="80" s="1"/>
  <c r="AZ3" i="93"/>
  <c r="R25" i="80" s="1"/>
  <c r="BA3" i="93"/>
  <c r="S25" i="80" s="1"/>
  <c r="BI3" i="93"/>
  <c r="CO3" i="93"/>
  <c r="N37" i="78" s="1"/>
  <c r="CU3" i="93"/>
  <c r="CV3" i="93"/>
  <c r="U37" i="78" s="1"/>
  <c r="CW3" i="93"/>
  <c r="V37" i="78" s="1"/>
  <c r="CX3" i="93"/>
  <c r="W37" i="78" s="1"/>
  <c r="CY3" i="93"/>
  <c r="X37" i="78" s="1"/>
  <c r="CZ3" i="93"/>
  <c r="Y37" i="78" s="1"/>
  <c r="DC3" i="93"/>
  <c r="AG4" i="93"/>
  <c r="AV4" i="93" s="1"/>
  <c r="AH4" i="93"/>
  <c r="AW4" i="93" s="1"/>
  <c r="O52" i="80" s="1"/>
  <c r="AI4" i="93"/>
  <c r="CQ4" i="93" s="1"/>
  <c r="P32" i="78" s="1"/>
  <c r="AJ4" i="93"/>
  <c r="CR4" i="93" s="1"/>
  <c r="Q32" i="78" s="1"/>
  <c r="AK4" i="93"/>
  <c r="CS4" i="93" s="1"/>
  <c r="R32" i="78" s="1"/>
  <c r="AL4" i="93"/>
  <c r="BA4" i="93" s="1"/>
  <c r="S52" i="80" s="1"/>
  <c r="AM4" i="93"/>
  <c r="AN4" i="93"/>
  <c r="AO4" i="93"/>
  <c r="AP4" i="93"/>
  <c r="BE4" i="93" s="1"/>
  <c r="W52" i="80" s="1"/>
  <c r="AQ4" i="93"/>
  <c r="BF4" i="93" s="1"/>
  <c r="AR4" i="93"/>
  <c r="BG4" i="93" s="1"/>
  <c r="AS4" i="93"/>
  <c r="BH4" i="93" s="1"/>
  <c r="BW4" i="93" s="1"/>
  <c r="AT4" i="93"/>
  <c r="BI4" i="93" s="1"/>
  <c r="AU4" i="93"/>
  <c r="BJ4" i="93" s="1"/>
  <c r="BY4" i="93" s="1"/>
  <c r="BB4" i="93"/>
  <c r="BC4" i="93"/>
  <c r="U52" i="80" s="1"/>
  <c r="BD4" i="93"/>
  <c r="V52" i="80" s="1"/>
  <c r="BS4" i="93"/>
  <c r="Z4" i="95" s="1"/>
  <c r="J4" i="95" s="1"/>
  <c r="CO4" i="93"/>
  <c r="CU4" i="93"/>
  <c r="CV4" i="93"/>
  <c r="U32" i="78" s="1"/>
  <c r="CW4" i="93"/>
  <c r="V32" i="78" s="1"/>
  <c r="CX4" i="93"/>
  <c r="W32" i="78" s="1"/>
  <c r="CY4" i="93"/>
  <c r="X32" i="78" s="1"/>
  <c r="CZ4" i="93"/>
  <c r="Y32" i="78" s="1"/>
  <c r="DA4" i="93"/>
  <c r="DB4" i="93"/>
  <c r="DC4" i="93"/>
  <c r="AG5" i="93"/>
  <c r="AV5" i="93" s="1"/>
  <c r="AH5" i="93"/>
  <c r="AI5" i="93"/>
  <c r="CQ5" i="93" s="1"/>
  <c r="P15" i="78" s="1"/>
  <c r="AJ5" i="93"/>
  <c r="CR5" i="93" s="1"/>
  <c r="Q15" i="78" s="1"/>
  <c r="AK5" i="93"/>
  <c r="AZ5" i="93" s="1"/>
  <c r="R40" i="80" s="1"/>
  <c r="AL5" i="93"/>
  <c r="AM5" i="93"/>
  <c r="AN5" i="93"/>
  <c r="AO5" i="93"/>
  <c r="BD5" i="93" s="1"/>
  <c r="V40" i="80" s="1"/>
  <c r="AP5" i="93"/>
  <c r="AQ5" i="93"/>
  <c r="AR5" i="93"/>
  <c r="BG5" i="93" s="1"/>
  <c r="AS5" i="93"/>
  <c r="BH5" i="93" s="1"/>
  <c r="AT5" i="93"/>
  <c r="AU5" i="93"/>
  <c r="BA5" i="93"/>
  <c r="S40" i="80" s="1"/>
  <c r="BB5" i="93"/>
  <c r="T40" i="80" s="1"/>
  <c r="BC5" i="93"/>
  <c r="U40" i="80" s="1"/>
  <c r="BF5" i="93"/>
  <c r="BI5" i="93"/>
  <c r="BJ5" i="93"/>
  <c r="CO5" i="93"/>
  <c r="N15" i="78" s="1"/>
  <c r="CS5" i="93"/>
  <c r="R15" i="78" s="1"/>
  <c r="CT5" i="93"/>
  <c r="S15" i="78" s="1"/>
  <c r="CU5" i="93"/>
  <c r="T15" i="78" s="1"/>
  <c r="CV5" i="93"/>
  <c r="U15" i="78" s="1"/>
  <c r="CY5" i="93"/>
  <c r="X15" i="78" s="1"/>
  <c r="CZ5" i="93"/>
  <c r="DB5" i="93"/>
  <c r="DC5" i="93"/>
  <c r="DD5" i="93"/>
  <c r="AG6" i="93"/>
  <c r="AV6" i="93" s="1"/>
  <c r="AH6" i="93"/>
  <c r="AW6" i="93" s="1"/>
  <c r="AI6" i="93"/>
  <c r="AJ6" i="93"/>
  <c r="AY6" i="93" s="1"/>
  <c r="AK6" i="93"/>
  <c r="AL6" i="93"/>
  <c r="BA6" i="93" s="1"/>
  <c r="S24" i="80" s="1"/>
  <c r="AM6" i="93"/>
  <c r="CU6" i="93" s="1"/>
  <c r="T18" i="78" s="1"/>
  <c r="AN6" i="93"/>
  <c r="BC6" i="93" s="1"/>
  <c r="U24" i="80" s="1"/>
  <c r="AO6" i="93"/>
  <c r="AP6" i="93"/>
  <c r="CX6" i="93" s="1"/>
  <c r="W18" i="78" s="1"/>
  <c r="AQ6" i="93"/>
  <c r="AR6" i="93"/>
  <c r="BG6" i="93" s="1"/>
  <c r="AS6" i="93"/>
  <c r="AT6" i="93"/>
  <c r="AU6" i="93"/>
  <c r="AX6" i="93"/>
  <c r="P24" i="80" s="1"/>
  <c r="AZ6" i="93"/>
  <c r="R24" i="80" s="1"/>
  <c r="BF6" i="93"/>
  <c r="X24" i="80" s="1"/>
  <c r="BH6" i="93"/>
  <c r="BI6" i="93"/>
  <c r="BJ6" i="93"/>
  <c r="BU6" i="93"/>
  <c r="AB6" i="95" s="1"/>
  <c r="CO6" i="93"/>
  <c r="N18" i="78" s="1"/>
  <c r="CP6" i="93"/>
  <c r="O18" i="78" s="1"/>
  <c r="CQ6" i="93"/>
  <c r="P18" i="78" s="1"/>
  <c r="CR6" i="93"/>
  <c r="Q18" i="78" s="1"/>
  <c r="CS6" i="93"/>
  <c r="R18" i="78" s="1"/>
  <c r="CT6" i="93"/>
  <c r="S18" i="78" s="1"/>
  <c r="CY6" i="93"/>
  <c r="X18" i="78" s="1"/>
  <c r="CZ6" i="93"/>
  <c r="DA6" i="93"/>
  <c r="DB6" i="93"/>
  <c r="DC6" i="93"/>
  <c r="DD6" i="93"/>
  <c r="AG7" i="93"/>
  <c r="AH7" i="93"/>
  <c r="CP7" i="93" s="1"/>
  <c r="O17" i="78" s="1"/>
  <c r="AI7" i="93"/>
  <c r="AX7" i="93" s="1"/>
  <c r="P7" i="80" s="1"/>
  <c r="AJ7" i="93"/>
  <c r="AK7" i="93"/>
  <c r="CS7" i="93" s="1"/>
  <c r="R17" i="78" s="1"/>
  <c r="AL7" i="93"/>
  <c r="BA7" i="93" s="1"/>
  <c r="S7" i="80" s="1"/>
  <c r="AM7" i="93"/>
  <c r="BB7" i="93" s="1"/>
  <c r="AN7" i="93"/>
  <c r="BC7" i="93" s="1"/>
  <c r="AO7" i="93"/>
  <c r="BD7" i="93" s="1"/>
  <c r="AP7" i="93"/>
  <c r="CX7" i="93" s="1"/>
  <c r="W17" i="78" s="1"/>
  <c r="AQ7" i="93"/>
  <c r="BF7" i="93" s="1"/>
  <c r="X7" i="80" s="1"/>
  <c r="AR7" i="93"/>
  <c r="AS7" i="93"/>
  <c r="AT7" i="93"/>
  <c r="DB7" i="93" s="1"/>
  <c r="AU7" i="93"/>
  <c r="BJ7" i="93" s="1"/>
  <c r="AV7" i="93"/>
  <c r="AW7" i="93"/>
  <c r="O7" i="80" s="1"/>
  <c r="AY7" i="93"/>
  <c r="Q7" i="80" s="1"/>
  <c r="AZ7" i="93"/>
  <c r="R7" i="80" s="1"/>
  <c r="BG7" i="93"/>
  <c r="Y7" i="80" s="1"/>
  <c r="BH7" i="93"/>
  <c r="BI7" i="93"/>
  <c r="CO7" i="93"/>
  <c r="N17" i="78" s="1"/>
  <c r="CQ7" i="93"/>
  <c r="P17" i="78" s="1"/>
  <c r="CR7" i="93"/>
  <c r="Q17" i="78" s="1"/>
  <c r="CU7" i="93"/>
  <c r="CV7" i="93"/>
  <c r="U17" i="78" s="1"/>
  <c r="CW7" i="93"/>
  <c r="V17" i="78" s="1"/>
  <c r="CY7" i="93"/>
  <c r="CZ7" i="93"/>
  <c r="Y17" i="78" s="1"/>
  <c r="DA7" i="93"/>
  <c r="AG8" i="93"/>
  <c r="AV8" i="93" s="1"/>
  <c r="AH8" i="93"/>
  <c r="AW8" i="93" s="1"/>
  <c r="O22" i="80" s="1"/>
  <c r="AI8" i="93"/>
  <c r="CQ8" i="93" s="1"/>
  <c r="P13" i="78" s="1"/>
  <c r="AJ8" i="93"/>
  <c r="AK8" i="93"/>
  <c r="AL8" i="93"/>
  <c r="BA8" i="93" s="1"/>
  <c r="S22" i="80" s="1"/>
  <c r="AM8" i="93"/>
  <c r="BB8" i="93" s="1"/>
  <c r="AN8" i="93"/>
  <c r="BC8" i="93" s="1"/>
  <c r="AO8" i="93"/>
  <c r="BD8" i="93" s="1"/>
  <c r="AP8" i="93"/>
  <c r="BE8" i="93" s="1"/>
  <c r="W22" i="80" s="1"/>
  <c r="AQ8" i="93"/>
  <c r="BF8" i="93" s="1"/>
  <c r="X22" i="80" s="1"/>
  <c r="AR8" i="93"/>
  <c r="BG8" i="93" s="1"/>
  <c r="AS8" i="93"/>
  <c r="AT8" i="93"/>
  <c r="BI8" i="93" s="1"/>
  <c r="AU8" i="93"/>
  <c r="AX8" i="93"/>
  <c r="AY8" i="93"/>
  <c r="Q22" i="80" s="1"/>
  <c r="AZ8" i="93"/>
  <c r="R22" i="80" s="1"/>
  <c r="BH8" i="93"/>
  <c r="BW8" i="93" s="1"/>
  <c r="BL8" i="93"/>
  <c r="S8" i="95" s="1"/>
  <c r="CO8" i="93"/>
  <c r="CR8" i="93"/>
  <c r="Q13" i="78" s="1"/>
  <c r="CS8" i="93"/>
  <c r="R13" i="78" s="1"/>
  <c r="CT8" i="93"/>
  <c r="S13" i="78" s="1"/>
  <c r="CU8" i="93"/>
  <c r="T13" i="78" s="1"/>
  <c r="CV8" i="93"/>
  <c r="U13" i="78" s="1"/>
  <c r="CW8" i="93"/>
  <c r="V13" i="78" s="1"/>
  <c r="CZ8" i="93"/>
  <c r="Y13" i="78" s="1"/>
  <c r="DA8" i="93"/>
  <c r="DB8" i="93"/>
  <c r="AG9" i="93"/>
  <c r="AV9" i="93" s="1"/>
  <c r="N23" i="80" s="1"/>
  <c r="AH9" i="93"/>
  <c r="AW9" i="93" s="1"/>
  <c r="AI9" i="93"/>
  <c r="AJ9" i="93"/>
  <c r="AK9" i="93"/>
  <c r="AZ9" i="93" s="1"/>
  <c r="AL9" i="93"/>
  <c r="BA9" i="93" s="1"/>
  <c r="AM9" i="93"/>
  <c r="BB9" i="93" s="1"/>
  <c r="AN9" i="93"/>
  <c r="BC9" i="93" s="1"/>
  <c r="AO9" i="93"/>
  <c r="BD9" i="93" s="1"/>
  <c r="AP9" i="93"/>
  <c r="BE9" i="93" s="1"/>
  <c r="W23" i="80" s="1"/>
  <c r="AQ9" i="93"/>
  <c r="AR9" i="93"/>
  <c r="AS9" i="93"/>
  <c r="BH9" i="93" s="1"/>
  <c r="BW9" i="93" s="1"/>
  <c r="AT9" i="93"/>
  <c r="BI9" i="93" s="1"/>
  <c r="BX9" i="93" s="1"/>
  <c r="AU9" i="93"/>
  <c r="AX9" i="93"/>
  <c r="P23" i="80" s="1"/>
  <c r="AY9" i="93"/>
  <c r="Q23" i="80" s="1"/>
  <c r="BF9" i="93"/>
  <c r="X23" i="80" s="1"/>
  <c r="BG9" i="93"/>
  <c r="Y23" i="80" s="1"/>
  <c r="BJ9" i="93"/>
  <c r="BY9" i="93" s="1"/>
  <c r="BM9" i="93"/>
  <c r="T9" i="95" s="1"/>
  <c r="D9" i="95" s="1"/>
  <c r="BN9" i="93"/>
  <c r="U9" i="95" s="1"/>
  <c r="E9" i="95" s="1"/>
  <c r="CP9" i="93"/>
  <c r="O48" i="78" s="1"/>
  <c r="CQ9" i="93"/>
  <c r="CR9" i="93"/>
  <c r="Q48" i="78" s="1"/>
  <c r="CS9" i="93"/>
  <c r="R48" i="78" s="1"/>
  <c r="CT9" i="93"/>
  <c r="S48" i="78" s="1"/>
  <c r="CU9" i="93"/>
  <c r="T48" i="78" s="1"/>
  <c r="CV9" i="93"/>
  <c r="U48" i="78" s="1"/>
  <c r="CW9" i="93"/>
  <c r="V48" i="78" s="1"/>
  <c r="CY9" i="93"/>
  <c r="CZ9" i="93"/>
  <c r="Y48" i="78" s="1"/>
  <c r="DA9" i="93"/>
  <c r="DB9" i="93"/>
  <c r="DC9" i="93"/>
  <c r="AG10" i="93"/>
  <c r="CO10" i="93" s="1"/>
  <c r="AH10" i="93"/>
  <c r="AI10" i="93"/>
  <c r="AJ10" i="93"/>
  <c r="AY10" i="93" s="1"/>
  <c r="AK10" i="93"/>
  <c r="AZ10" i="93" s="1"/>
  <c r="AL10" i="93"/>
  <c r="BA10" i="93" s="1"/>
  <c r="AM10" i="93"/>
  <c r="BB10" i="93" s="1"/>
  <c r="AN10" i="93"/>
  <c r="BC10" i="93" s="1"/>
  <c r="AO10" i="93"/>
  <c r="BD10" i="93" s="1"/>
  <c r="AP10" i="93"/>
  <c r="CX10" i="93" s="1"/>
  <c r="W47" i="78" s="1"/>
  <c r="AQ10" i="93"/>
  <c r="AR10" i="93"/>
  <c r="BG10" i="93" s="1"/>
  <c r="AS10" i="93"/>
  <c r="BH10" i="93" s="1"/>
  <c r="BW10" i="93" s="1"/>
  <c r="AT10" i="93"/>
  <c r="BI10" i="93" s="1"/>
  <c r="BX10" i="93" s="1"/>
  <c r="AU10" i="93"/>
  <c r="BJ10" i="93" s="1"/>
  <c r="BY10" i="93" s="1"/>
  <c r="AV10" i="93"/>
  <c r="N34" i="80" s="1"/>
  <c r="AW10" i="93"/>
  <c r="O34" i="80" s="1"/>
  <c r="AX10" i="93"/>
  <c r="P34" i="80" s="1"/>
  <c r="BE10" i="93"/>
  <c r="W34" i="80" s="1"/>
  <c r="BF10" i="93"/>
  <c r="X34" i="80" s="1"/>
  <c r="BL10" i="93"/>
  <c r="S10" i="95" s="1"/>
  <c r="BM10" i="93"/>
  <c r="T10" i="95" s="1"/>
  <c r="D10" i="95" s="1"/>
  <c r="CP10" i="93"/>
  <c r="CQ10" i="93"/>
  <c r="P47" i="78" s="1"/>
  <c r="CR10" i="93"/>
  <c r="Q47" i="78" s="1"/>
  <c r="CS10" i="93"/>
  <c r="R47" i="78" s="1"/>
  <c r="CT10" i="93"/>
  <c r="S47" i="78" s="1"/>
  <c r="CU10" i="93"/>
  <c r="T47" i="78" s="1"/>
  <c r="CV10" i="93"/>
  <c r="U47" i="78" s="1"/>
  <c r="CW10" i="93"/>
  <c r="V47" i="78" s="1"/>
  <c r="CY10" i="93"/>
  <c r="X47" i="78" s="1"/>
  <c r="CZ10" i="93"/>
  <c r="DA10" i="93"/>
  <c r="DB10" i="93"/>
  <c r="DC10" i="93"/>
  <c r="AG11" i="93"/>
  <c r="AH11" i="93"/>
  <c r="AI11" i="93"/>
  <c r="AX11" i="93" s="1"/>
  <c r="P21" i="80" s="1"/>
  <c r="AJ11" i="93"/>
  <c r="AK11" i="93"/>
  <c r="CS11" i="93" s="1"/>
  <c r="R14" i="78" s="1"/>
  <c r="AL11" i="93"/>
  <c r="BA11" i="93" s="1"/>
  <c r="AM11" i="93"/>
  <c r="BB11" i="93" s="1"/>
  <c r="T21" i="80" s="1"/>
  <c r="AN11" i="93"/>
  <c r="BC11" i="93" s="1"/>
  <c r="AO11" i="93"/>
  <c r="BD11" i="93" s="1"/>
  <c r="AP11" i="93"/>
  <c r="AQ11" i="93"/>
  <c r="BF11" i="93" s="1"/>
  <c r="AR11" i="93"/>
  <c r="BG11" i="93" s="1"/>
  <c r="AS11" i="93"/>
  <c r="BH11" i="93" s="1"/>
  <c r="BW11" i="93" s="1"/>
  <c r="AT11" i="93"/>
  <c r="BI11" i="93" s="1"/>
  <c r="AU11" i="93"/>
  <c r="BJ11" i="93" s="1"/>
  <c r="BY11" i="93" s="1"/>
  <c r="AV11" i="93"/>
  <c r="AW11" i="93"/>
  <c r="O21" i="80" s="1"/>
  <c r="BE11" i="93"/>
  <c r="W21" i="80" s="1"/>
  <c r="BQ11" i="93"/>
  <c r="X11" i="95" s="1"/>
  <c r="CO11" i="93"/>
  <c r="N14" i="78" s="1"/>
  <c r="CP11" i="93"/>
  <c r="O14" i="78" s="1"/>
  <c r="CT11" i="93"/>
  <c r="S14" i="78" s="1"/>
  <c r="CU11" i="93"/>
  <c r="T14" i="78" s="1"/>
  <c r="CV11" i="93"/>
  <c r="U14" i="78" s="1"/>
  <c r="CW11" i="93"/>
  <c r="V14" i="78" s="1"/>
  <c r="CX11" i="93"/>
  <c r="W14" i="78" s="1"/>
  <c r="CY11" i="93"/>
  <c r="X14" i="78" s="1"/>
  <c r="CZ11" i="93"/>
  <c r="Y14" i="78" s="1"/>
  <c r="DA11" i="93"/>
  <c r="DB11" i="93"/>
  <c r="DC11" i="93"/>
  <c r="DD11" i="93"/>
  <c r="DG11" i="93"/>
  <c r="AG12" i="93"/>
  <c r="AH12" i="93"/>
  <c r="AW12" i="93" s="1"/>
  <c r="O44" i="80" s="1"/>
  <c r="AI12" i="93"/>
  <c r="AJ12" i="93"/>
  <c r="AK12" i="93"/>
  <c r="CS12" i="93" s="1"/>
  <c r="R3" i="78" s="1"/>
  <c r="AL12" i="93"/>
  <c r="AM12" i="93"/>
  <c r="BB12" i="93" s="1"/>
  <c r="T44" i="80" s="1"/>
  <c r="AN12" i="93"/>
  <c r="BC12" i="93" s="1"/>
  <c r="U44" i="80" s="1"/>
  <c r="AO12" i="93"/>
  <c r="BD12" i="93" s="1"/>
  <c r="V44" i="80" s="1"/>
  <c r="AP12" i="93"/>
  <c r="BE12" i="93" s="1"/>
  <c r="W44" i="80" s="1"/>
  <c r="AQ12" i="93"/>
  <c r="BF12" i="93" s="1"/>
  <c r="AR12" i="93"/>
  <c r="BG12" i="93" s="1"/>
  <c r="Y44" i="80" s="1"/>
  <c r="AS12" i="93"/>
  <c r="BH12" i="93" s="1"/>
  <c r="BW12" i="93" s="1"/>
  <c r="AT12" i="93"/>
  <c r="AU12" i="93"/>
  <c r="DC12" i="93" s="1"/>
  <c r="AV12" i="93"/>
  <c r="N44" i="80" s="1"/>
  <c r="AZ12" i="93"/>
  <c r="R44" i="80" s="1"/>
  <c r="BA12" i="93"/>
  <c r="S44" i="80" s="1"/>
  <c r="BI12" i="93"/>
  <c r="BJ12" i="93"/>
  <c r="CO12" i="93"/>
  <c r="CP12" i="93"/>
  <c r="O3" i="78" s="1"/>
  <c r="CT12" i="93"/>
  <c r="S3" i="78" s="1"/>
  <c r="CY12" i="93"/>
  <c r="X3" i="78" s="1"/>
  <c r="CZ12" i="93"/>
  <c r="Y3" i="78" s="1"/>
  <c r="DA12" i="93"/>
  <c r="DB12" i="93"/>
  <c r="AG13" i="93"/>
  <c r="AV13" i="93" s="1"/>
  <c r="N45" i="80" s="1"/>
  <c r="AH13" i="93"/>
  <c r="AI13" i="93"/>
  <c r="CQ13" i="93" s="1"/>
  <c r="P30" i="78" s="1"/>
  <c r="AJ13" i="93"/>
  <c r="CR13" i="93" s="1"/>
  <c r="Q30" i="78" s="1"/>
  <c r="AK13" i="93"/>
  <c r="AZ13" i="93" s="1"/>
  <c r="R45" i="80" s="1"/>
  <c r="AL13" i="93"/>
  <c r="BA13" i="93" s="1"/>
  <c r="S45" i="80" s="1"/>
  <c r="AM13" i="93"/>
  <c r="AN13" i="93"/>
  <c r="AO13" i="93"/>
  <c r="BD13" i="93" s="1"/>
  <c r="V45" i="80" s="1"/>
  <c r="AP13" i="93"/>
  <c r="AQ13" i="93"/>
  <c r="AR13" i="93"/>
  <c r="BG13" i="93" s="1"/>
  <c r="AS13" i="93"/>
  <c r="DA13" i="93" s="1"/>
  <c r="AT13" i="93"/>
  <c r="DB13" i="93" s="1"/>
  <c r="AU13" i="93"/>
  <c r="BJ13" i="93" s="1"/>
  <c r="BB13" i="93"/>
  <c r="T45" i="80" s="1"/>
  <c r="BC13" i="93"/>
  <c r="U45" i="80" s="1"/>
  <c r="BF13" i="93"/>
  <c r="CO13" i="93"/>
  <c r="N30" i="78" s="1"/>
  <c r="CS13" i="93"/>
  <c r="R30" i="78" s="1"/>
  <c r="CT13" i="93"/>
  <c r="S30" i="78" s="1"/>
  <c r="CU13" i="93"/>
  <c r="T30" i="78" s="1"/>
  <c r="CV13" i="93"/>
  <c r="U30" i="78" s="1"/>
  <c r="CW13" i="93"/>
  <c r="V30" i="78" s="1"/>
  <c r="CY13" i="93"/>
  <c r="X30" i="78" s="1"/>
  <c r="CZ13" i="93"/>
  <c r="DC13" i="93"/>
  <c r="AG14" i="93"/>
  <c r="AV14" i="93" s="1"/>
  <c r="AH14" i="93"/>
  <c r="CP14" i="93" s="1"/>
  <c r="O6" i="78" s="1"/>
  <c r="AI14" i="93"/>
  <c r="AJ14" i="93"/>
  <c r="CR14" i="93" s="1"/>
  <c r="Q6" i="78" s="1"/>
  <c r="AK14" i="93"/>
  <c r="AZ14" i="93" s="1"/>
  <c r="R47" i="80" s="1"/>
  <c r="AL14" i="93"/>
  <c r="BA14" i="93" s="1"/>
  <c r="S47" i="80" s="1"/>
  <c r="AM14" i="93"/>
  <c r="BB14" i="93" s="1"/>
  <c r="T47" i="80" s="1"/>
  <c r="AN14" i="93"/>
  <c r="BC14" i="93" s="1"/>
  <c r="U47" i="80" s="1"/>
  <c r="AO14" i="93"/>
  <c r="AP14" i="93"/>
  <c r="CX14" i="93" s="1"/>
  <c r="W6" i="78" s="1"/>
  <c r="AQ14" i="93"/>
  <c r="AR14" i="93"/>
  <c r="AS14" i="93"/>
  <c r="DA14" i="93" s="1"/>
  <c r="AT14" i="93"/>
  <c r="DB14" i="93" s="1"/>
  <c r="AU14" i="93"/>
  <c r="DC14" i="93" s="1"/>
  <c r="AW14" i="93"/>
  <c r="O47" i="80" s="1"/>
  <c r="AX14" i="93"/>
  <c r="P47" i="80" s="1"/>
  <c r="AY14" i="93"/>
  <c r="Q47" i="80" s="1"/>
  <c r="BE14" i="93"/>
  <c r="W47" i="80" s="1"/>
  <c r="BF14" i="93"/>
  <c r="BG14" i="93"/>
  <c r="BH14" i="93"/>
  <c r="BI14" i="93"/>
  <c r="CO14" i="93"/>
  <c r="N6" i="78" s="1"/>
  <c r="CQ14" i="93"/>
  <c r="P6" i="78" s="1"/>
  <c r="CV14" i="93"/>
  <c r="U6" i="78" s="1"/>
  <c r="CY14" i="93"/>
  <c r="CZ14" i="93"/>
  <c r="Y6" i="78" s="1"/>
  <c r="DD14" i="93"/>
  <c r="AG15" i="93"/>
  <c r="AV15" i="93" s="1"/>
  <c r="AH15" i="93"/>
  <c r="AW15" i="93" s="1"/>
  <c r="O43" i="80" s="1"/>
  <c r="AI15" i="93"/>
  <c r="AX15" i="93" s="1"/>
  <c r="P43" i="80" s="1"/>
  <c r="AJ15" i="93"/>
  <c r="AY15" i="93" s="1"/>
  <c r="Q43" i="80" s="1"/>
  <c r="AK15" i="93"/>
  <c r="AL15" i="93"/>
  <c r="AM15" i="93"/>
  <c r="BB15" i="93" s="1"/>
  <c r="T43" i="80" s="1"/>
  <c r="AN15" i="93"/>
  <c r="BC15" i="93" s="1"/>
  <c r="AO15" i="93"/>
  <c r="AP15" i="93"/>
  <c r="BE15" i="93" s="1"/>
  <c r="W43" i="80" s="1"/>
  <c r="AQ15" i="93"/>
  <c r="BF15" i="93" s="1"/>
  <c r="AR15" i="93"/>
  <c r="AS15" i="93"/>
  <c r="AT15" i="93"/>
  <c r="AU15" i="93"/>
  <c r="BJ15" i="93" s="1"/>
  <c r="AZ15" i="93"/>
  <c r="R43" i="80" s="1"/>
  <c r="BA15" i="93"/>
  <c r="S43" i="80" s="1"/>
  <c r="BG15" i="93"/>
  <c r="BH15" i="93"/>
  <c r="BI15" i="93"/>
  <c r="CO15" i="93"/>
  <c r="N34" i="78" s="1"/>
  <c r="CS15" i="93"/>
  <c r="R34" i="78" s="1"/>
  <c r="CT15" i="93"/>
  <c r="S34" i="78" s="1"/>
  <c r="CU15" i="93"/>
  <c r="T34" i="78" s="1"/>
  <c r="CV15" i="93"/>
  <c r="U34" i="78" s="1"/>
  <c r="CY15" i="93"/>
  <c r="CZ15" i="93"/>
  <c r="Y34" i="78" s="1"/>
  <c r="DA15" i="93"/>
  <c r="DB15" i="93"/>
  <c r="DD15" i="93"/>
  <c r="AG16" i="93"/>
  <c r="AV16" i="93" s="1"/>
  <c r="N46" i="80" s="1"/>
  <c r="AH16" i="93"/>
  <c r="CP16" i="93" s="1"/>
  <c r="AI16" i="93"/>
  <c r="AX16" i="93" s="1"/>
  <c r="P46" i="80" s="1"/>
  <c r="AJ16" i="93"/>
  <c r="AK16" i="93"/>
  <c r="AL16" i="93"/>
  <c r="BA16" i="93" s="1"/>
  <c r="AM16" i="93"/>
  <c r="AN16" i="93"/>
  <c r="CV16" i="93" s="1"/>
  <c r="U49" i="78" s="1"/>
  <c r="AO16" i="93"/>
  <c r="CW16" i="93" s="1"/>
  <c r="V49" i="78" s="1"/>
  <c r="AP16" i="93"/>
  <c r="BE16" i="93" s="1"/>
  <c r="W46" i="80" s="1"/>
  <c r="AQ16" i="93"/>
  <c r="AR16" i="93"/>
  <c r="AS16" i="93"/>
  <c r="AT16" i="93"/>
  <c r="BI16" i="93" s="1"/>
  <c r="BX16" i="93" s="1"/>
  <c r="AU16" i="93"/>
  <c r="AW16" i="93"/>
  <c r="O46" i="80" s="1"/>
  <c r="AY16" i="93"/>
  <c r="Q46" i="80" s="1"/>
  <c r="AZ16" i="93"/>
  <c r="R46" i="80" s="1"/>
  <c r="BF16" i="93"/>
  <c r="BG16" i="93"/>
  <c r="Y46" i="80" s="1"/>
  <c r="BH16" i="93"/>
  <c r="BW16" i="93" s="1"/>
  <c r="BM16" i="93"/>
  <c r="T17" i="95" s="1"/>
  <c r="D17" i="95" s="1"/>
  <c r="BO16" i="93"/>
  <c r="V17" i="95" s="1"/>
  <c r="F17" i="95" s="1"/>
  <c r="CQ16" i="93"/>
  <c r="P49" i="78" s="1"/>
  <c r="CR16" i="93"/>
  <c r="Q49" i="78" s="1"/>
  <c r="CS16" i="93"/>
  <c r="R49" i="78" s="1"/>
  <c r="CT16" i="93"/>
  <c r="S49" i="78" s="1"/>
  <c r="CX16" i="93"/>
  <c r="W49" i="78" s="1"/>
  <c r="CY16" i="93"/>
  <c r="X49" i="78" s="1"/>
  <c r="CZ16" i="93"/>
  <c r="Y49" i="78" s="1"/>
  <c r="DA16" i="93"/>
  <c r="DB16" i="93"/>
  <c r="DG16" i="93"/>
  <c r="AG17" i="93"/>
  <c r="AV17" i="93" s="1"/>
  <c r="N2" i="80" s="1"/>
  <c r="AH17" i="93"/>
  <c r="AI17" i="93"/>
  <c r="AJ17" i="93"/>
  <c r="AK17" i="93"/>
  <c r="AZ17" i="93" s="1"/>
  <c r="R2" i="80" s="1"/>
  <c r="AL17" i="93"/>
  <c r="BA17" i="93" s="1"/>
  <c r="S2" i="80" s="1"/>
  <c r="AM17" i="93"/>
  <c r="AN17" i="93"/>
  <c r="BC17" i="93" s="1"/>
  <c r="U2" i="80" s="1"/>
  <c r="AO17" i="93"/>
  <c r="BD17" i="93" s="1"/>
  <c r="V2" i="80" s="1"/>
  <c r="AP17" i="93"/>
  <c r="BE17" i="93" s="1"/>
  <c r="W2" i="80" s="1"/>
  <c r="AQ17" i="93"/>
  <c r="BF17" i="93" s="1"/>
  <c r="X2" i="80" s="1"/>
  <c r="AR17" i="93"/>
  <c r="AS17" i="93"/>
  <c r="BH17" i="93" s="1"/>
  <c r="AT17" i="93"/>
  <c r="AU17" i="93"/>
  <c r="AW17" i="93"/>
  <c r="O2" i="80" s="1"/>
  <c r="AX17" i="93"/>
  <c r="P2" i="80" s="1"/>
  <c r="AY17" i="93"/>
  <c r="Q2" i="80" s="1"/>
  <c r="BG17" i="93"/>
  <c r="Y2" i="80" s="1"/>
  <c r="CP17" i="93"/>
  <c r="O33" i="78" s="1"/>
  <c r="CQ17" i="93"/>
  <c r="P33" i="78" s="1"/>
  <c r="CR17" i="93"/>
  <c r="Q33" i="78" s="1"/>
  <c r="CZ17" i="93"/>
  <c r="Y33" i="78" s="1"/>
  <c r="AG18" i="93"/>
  <c r="AV18" i="93" s="1"/>
  <c r="AH18" i="93"/>
  <c r="AW18" i="93" s="1"/>
  <c r="O29" i="80" s="1"/>
  <c r="AI18" i="93"/>
  <c r="AX18" i="93" s="1"/>
  <c r="P29" i="80" s="1"/>
  <c r="AJ18" i="93"/>
  <c r="AK18" i="93"/>
  <c r="CS18" i="93" s="1"/>
  <c r="R26" i="78" s="1"/>
  <c r="AL18" i="93"/>
  <c r="CT18" i="93" s="1"/>
  <c r="S26" i="78" s="1"/>
  <c r="AM18" i="93"/>
  <c r="AN18" i="93"/>
  <c r="BC18" i="93" s="1"/>
  <c r="AO18" i="93"/>
  <c r="AP18" i="93"/>
  <c r="BE18" i="93" s="1"/>
  <c r="W29" i="80" s="1"/>
  <c r="AQ18" i="93"/>
  <c r="BF18" i="93" s="1"/>
  <c r="AR18" i="93"/>
  <c r="BG18" i="93" s="1"/>
  <c r="AS18" i="93"/>
  <c r="DA18" i="93" s="1"/>
  <c r="AT18" i="93"/>
  <c r="DB18" i="93" s="1"/>
  <c r="AU18" i="93"/>
  <c r="AZ18" i="93"/>
  <c r="R29" i="80" s="1"/>
  <c r="BA18" i="93"/>
  <c r="S29" i="80" s="1"/>
  <c r="BB18" i="93"/>
  <c r="BD18" i="93"/>
  <c r="V29" i="80" s="1"/>
  <c r="BH18" i="93"/>
  <c r="BI18" i="93"/>
  <c r="BJ18" i="93"/>
  <c r="CO18" i="93"/>
  <c r="CP18" i="93"/>
  <c r="O26" i="78" s="1"/>
  <c r="CQ18" i="93"/>
  <c r="P26" i="78" s="1"/>
  <c r="CU18" i="93"/>
  <c r="T26" i="78" s="1"/>
  <c r="CV18" i="93"/>
  <c r="U26" i="78" s="1"/>
  <c r="CW18" i="93"/>
  <c r="CY18" i="93"/>
  <c r="CZ18" i="93"/>
  <c r="Y26" i="78" s="1"/>
  <c r="DC18" i="93"/>
  <c r="AG19" i="93"/>
  <c r="AV19" i="93" s="1"/>
  <c r="N26" i="80" s="1"/>
  <c r="AH19" i="93"/>
  <c r="AW19" i="93" s="1"/>
  <c r="O26" i="80" s="1"/>
  <c r="AI19" i="93"/>
  <c r="AJ19" i="93"/>
  <c r="AK19" i="93"/>
  <c r="CS19" i="93" s="1"/>
  <c r="R39" i="78" s="1"/>
  <c r="AL19" i="93"/>
  <c r="AM19" i="93"/>
  <c r="AN19" i="93"/>
  <c r="BC19" i="93" s="1"/>
  <c r="AO19" i="93"/>
  <c r="BD19" i="93" s="1"/>
  <c r="AP19" i="93"/>
  <c r="BE19" i="93" s="1"/>
  <c r="W26" i="80" s="1"/>
  <c r="AQ19" i="93"/>
  <c r="BF19" i="93" s="1"/>
  <c r="AR19" i="93"/>
  <c r="AS19" i="93"/>
  <c r="DA19" i="93" s="1"/>
  <c r="AT19" i="93"/>
  <c r="BI19" i="93" s="1"/>
  <c r="AU19" i="93"/>
  <c r="BJ19" i="93" s="1"/>
  <c r="AZ19" i="93"/>
  <c r="R26" i="80" s="1"/>
  <c r="BA19" i="93"/>
  <c r="S26" i="80" s="1"/>
  <c r="BB19" i="93"/>
  <c r="T26" i="80" s="1"/>
  <c r="CO19" i="93"/>
  <c r="N39" i="78" s="1"/>
  <c r="CP19" i="93"/>
  <c r="O39" i="78" s="1"/>
  <c r="CT19" i="93"/>
  <c r="S39" i="78" s="1"/>
  <c r="CU19" i="93"/>
  <c r="CV19" i="93"/>
  <c r="U39" i="78" s="1"/>
  <c r="CW19" i="93"/>
  <c r="V39" i="78" s="1"/>
  <c r="CY19" i="93"/>
  <c r="X39" i="78" s="1"/>
  <c r="DB19" i="93"/>
  <c r="DC19" i="93"/>
  <c r="DD19" i="93"/>
  <c r="AG20" i="93"/>
  <c r="AV20" i="93" s="1"/>
  <c r="AH20" i="93"/>
  <c r="AW20" i="93" s="1"/>
  <c r="BL20" i="93" s="1"/>
  <c r="AI20" i="93"/>
  <c r="AX20" i="93" s="1"/>
  <c r="BM20" i="93" s="1"/>
  <c r="AJ20" i="93"/>
  <c r="CR20" i="93" s="1"/>
  <c r="AK20" i="93"/>
  <c r="AL20" i="93"/>
  <c r="AM20" i="93"/>
  <c r="BB20" i="93" s="1"/>
  <c r="AN20" i="93"/>
  <c r="BC20" i="93" s="1"/>
  <c r="BR20" i="93" s="1"/>
  <c r="AO20" i="93"/>
  <c r="BD20" i="93" s="1"/>
  <c r="AP20" i="93"/>
  <c r="AQ20" i="93"/>
  <c r="CY20" i="93" s="1"/>
  <c r="AR20" i="93"/>
  <c r="CZ20" i="93" s="1"/>
  <c r="AS20" i="93"/>
  <c r="BH20" i="93" s="1"/>
  <c r="AT20" i="93"/>
  <c r="AU20" i="93"/>
  <c r="BJ20" i="93" s="1"/>
  <c r="BF20" i="93"/>
  <c r="BG20" i="93"/>
  <c r="CP20" i="93"/>
  <c r="CQ20" i="93"/>
  <c r="CV20" i="93"/>
  <c r="AG21" i="93"/>
  <c r="CO21" i="93" s="1"/>
  <c r="DD21" i="93" s="1"/>
  <c r="AH21" i="93"/>
  <c r="AW21" i="93" s="1"/>
  <c r="BL21" i="93" s="1"/>
  <c r="AI21" i="93"/>
  <c r="AX21" i="93" s="1"/>
  <c r="BM21" i="93" s="1"/>
  <c r="AJ21" i="93"/>
  <c r="AK21" i="93"/>
  <c r="AL21" i="93"/>
  <c r="AM21" i="93"/>
  <c r="BB21" i="93" s="1"/>
  <c r="AN21" i="93"/>
  <c r="BC21" i="93" s="1"/>
  <c r="BR21" i="93" s="1"/>
  <c r="AO21" i="93"/>
  <c r="BD21" i="93" s="1"/>
  <c r="BS21" i="93" s="1"/>
  <c r="AP21" i="93"/>
  <c r="AQ21" i="93"/>
  <c r="BF21" i="93" s="1"/>
  <c r="BU21" i="93" s="1"/>
  <c r="AR21" i="93"/>
  <c r="BG21" i="93" s="1"/>
  <c r="BV21" i="93" s="1"/>
  <c r="AS21" i="93"/>
  <c r="BH21" i="93" s="1"/>
  <c r="AT21" i="93"/>
  <c r="AU21" i="93"/>
  <c r="BJ21" i="93" s="1"/>
  <c r="AY21" i="93"/>
  <c r="BN21" i="93" s="1"/>
  <c r="AZ21" i="93"/>
  <c r="BO21" i="93" s="1"/>
  <c r="BA21" i="93"/>
  <c r="BP21" i="93" s="1"/>
  <c r="BI21" i="93"/>
  <c r="BQ21" i="93"/>
  <c r="CP21" i="93"/>
  <c r="CQ21" i="93"/>
  <c r="CR21" i="93"/>
  <c r="CS21" i="93"/>
  <c r="CT21" i="93"/>
  <c r="CU21" i="93"/>
  <c r="CV21" i="93"/>
  <c r="CW21" i="93"/>
  <c r="CY21" i="93"/>
  <c r="DG21" i="93" s="1"/>
  <c r="CZ21" i="93"/>
  <c r="DA21" i="93"/>
  <c r="DB21" i="93"/>
  <c r="DC21" i="93"/>
  <c r="AG22" i="93"/>
  <c r="AV22" i="93" s="1"/>
  <c r="N5" i="80" s="1"/>
  <c r="AH22" i="93"/>
  <c r="CP22" i="93" s="1"/>
  <c r="O23" i="78" s="1"/>
  <c r="AI22" i="93"/>
  <c r="AX22" i="93" s="1"/>
  <c r="P5" i="80" s="1"/>
  <c r="AJ22" i="93"/>
  <c r="CR22" i="93" s="1"/>
  <c r="Q23" i="78" s="1"/>
  <c r="AK22" i="93"/>
  <c r="CS22" i="93" s="1"/>
  <c r="R23" i="78" s="1"/>
  <c r="AL22" i="93"/>
  <c r="BA22" i="93" s="1"/>
  <c r="S5" i="80" s="1"/>
  <c r="AM22" i="93"/>
  <c r="BB22" i="93" s="1"/>
  <c r="T5" i="80" s="1"/>
  <c r="AN22" i="93"/>
  <c r="CV22" i="93" s="1"/>
  <c r="U23" i="78" s="1"/>
  <c r="AO22" i="93"/>
  <c r="AP22" i="93"/>
  <c r="CX22" i="93" s="1"/>
  <c r="W23" i="78" s="1"/>
  <c r="AQ22" i="93"/>
  <c r="AR22" i="93"/>
  <c r="CZ22" i="93" s="1"/>
  <c r="Y23" i="78" s="1"/>
  <c r="AS22" i="93"/>
  <c r="DA22" i="93" s="1"/>
  <c r="AT22" i="93"/>
  <c r="BI22" i="93" s="1"/>
  <c r="AU22" i="93"/>
  <c r="BJ22" i="93" s="1"/>
  <c r="BH22" i="93"/>
  <c r="BK22" i="93"/>
  <c r="R21" i="95" s="1"/>
  <c r="CO22" i="93"/>
  <c r="DB22" i="93"/>
  <c r="DC22" i="93"/>
  <c r="AG23" i="93"/>
  <c r="AV23" i="93" s="1"/>
  <c r="N20" i="80" s="1"/>
  <c r="AH23" i="93"/>
  <c r="CP23" i="93" s="1"/>
  <c r="O36" i="78" s="1"/>
  <c r="AI23" i="93"/>
  <c r="AJ23" i="93"/>
  <c r="AK23" i="93"/>
  <c r="AZ23" i="93" s="1"/>
  <c r="R20" i="80" s="1"/>
  <c r="AL23" i="93"/>
  <c r="BA23" i="93" s="1"/>
  <c r="S20" i="80" s="1"/>
  <c r="AM23" i="93"/>
  <c r="AN23" i="93"/>
  <c r="BC23" i="93" s="1"/>
  <c r="AO23" i="93"/>
  <c r="BD23" i="93" s="1"/>
  <c r="AP23" i="93"/>
  <c r="BE23" i="93" s="1"/>
  <c r="W20" i="80" s="1"/>
  <c r="AQ23" i="93"/>
  <c r="AR23" i="93"/>
  <c r="AS23" i="93"/>
  <c r="BH23" i="93" s="1"/>
  <c r="AT23" i="93"/>
  <c r="BI23" i="93" s="1"/>
  <c r="AU23" i="93"/>
  <c r="DC23" i="93" s="1"/>
  <c r="AW23" i="93"/>
  <c r="O20" i="80" s="1"/>
  <c r="AY23" i="93"/>
  <c r="Q20" i="80" s="1"/>
  <c r="BB23" i="93"/>
  <c r="BG23" i="93"/>
  <c r="Y20" i="80" s="1"/>
  <c r="CO23" i="93"/>
  <c r="CR23" i="93"/>
  <c r="Q36" i="78" s="1"/>
  <c r="CS23" i="93"/>
  <c r="R36" i="78" s="1"/>
  <c r="CU23" i="93"/>
  <c r="T36" i="78" s="1"/>
  <c r="CV23" i="93"/>
  <c r="U36" i="78" s="1"/>
  <c r="CW23" i="93"/>
  <c r="V36" i="78" s="1"/>
  <c r="CZ23" i="93"/>
  <c r="Y36" i="78" s="1"/>
  <c r="DA23" i="93"/>
  <c r="DB23" i="93"/>
  <c r="AG24" i="93"/>
  <c r="AV24" i="93" s="1"/>
  <c r="BK24" i="93" s="1"/>
  <c r="AH24" i="93"/>
  <c r="AW24" i="93" s="1"/>
  <c r="AI24" i="93"/>
  <c r="AJ24" i="93"/>
  <c r="CR24" i="93" s="1"/>
  <c r="AK24" i="93"/>
  <c r="AZ24" i="93" s="1"/>
  <c r="AL24" i="93"/>
  <c r="CT24" i="93" s="1"/>
  <c r="AM24" i="93"/>
  <c r="CU24" i="93" s="1"/>
  <c r="AN24" i="93"/>
  <c r="CV24" i="93" s="1"/>
  <c r="AO24" i="93"/>
  <c r="BD24" i="93" s="1"/>
  <c r="AP24" i="93"/>
  <c r="BE24" i="93" s="1"/>
  <c r="AQ24" i="93"/>
  <c r="AR24" i="93"/>
  <c r="AS24" i="93"/>
  <c r="BH24" i="93" s="1"/>
  <c r="BW24" i="93" s="1"/>
  <c r="AT24" i="93"/>
  <c r="BI24" i="93" s="1"/>
  <c r="BX24" i="93" s="1"/>
  <c r="AU24" i="93"/>
  <c r="BJ24" i="93" s="1"/>
  <c r="BY24" i="93" s="1"/>
  <c r="AX24" i="93"/>
  <c r="AY24" i="93"/>
  <c r="BF24" i="93"/>
  <c r="BG24" i="93"/>
  <c r="BU24" i="93"/>
  <c r="BV24" i="93"/>
  <c r="CO24" i="93"/>
  <c r="DD24" i="93" s="1"/>
  <c r="CQ24" i="93"/>
  <c r="CX24" i="93"/>
  <c r="CY24" i="93"/>
  <c r="CZ24" i="93"/>
  <c r="DA24" i="93"/>
  <c r="DB24" i="93"/>
  <c r="DC24" i="93"/>
  <c r="AG25" i="93"/>
  <c r="AV25" i="93" s="1"/>
  <c r="AH25" i="93"/>
  <c r="AW25" i="93" s="1"/>
  <c r="AI25" i="93"/>
  <c r="AX25" i="93" s="1"/>
  <c r="AJ25" i="93"/>
  <c r="AY25" i="93" s="1"/>
  <c r="AK25" i="93"/>
  <c r="CS25" i="93" s="1"/>
  <c r="AL25" i="93"/>
  <c r="CT25" i="93" s="1"/>
  <c r="AM25" i="93"/>
  <c r="AN25" i="93"/>
  <c r="CV25" i="93" s="1"/>
  <c r="AO25" i="93"/>
  <c r="BD25" i="93" s="1"/>
  <c r="AP25" i="93"/>
  <c r="CX25" i="93" s="1"/>
  <c r="AQ25" i="93"/>
  <c r="CY25" i="93" s="1"/>
  <c r="AR25" i="93"/>
  <c r="AS25" i="93"/>
  <c r="AT25" i="93"/>
  <c r="DB25" i="93" s="1"/>
  <c r="AU25" i="93"/>
  <c r="BB25" i="93"/>
  <c r="BC25" i="93"/>
  <c r="BE25" i="93"/>
  <c r="BJ25" i="93"/>
  <c r="BK25" i="93"/>
  <c r="CO25" i="93"/>
  <c r="CP25" i="93"/>
  <c r="CU25" i="93"/>
  <c r="DC25" i="93"/>
  <c r="DD25" i="93"/>
  <c r="AG26" i="93"/>
  <c r="AH26" i="93"/>
  <c r="AI26" i="93"/>
  <c r="AX26" i="93" s="1"/>
  <c r="AJ26" i="93"/>
  <c r="AK26" i="93"/>
  <c r="AL26" i="93"/>
  <c r="CT26" i="93" s="1"/>
  <c r="AM26" i="93"/>
  <c r="BB26" i="93" s="1"/>
  <c r="BQ26" i="93" s="1"/>
  <c r="AN26" i="93"/>
  <c r="BC26" i="93" s="1"/>
  <c r="BR26" i="93" s="1"/>
  <c r="AO26" i="93"/>
  <c r="BD26" i="93" s="1"/>
  <c r="BS26" i="93" s="1"/>
  <c r="AP26" i="93"/>
  <c r="AQ26" i="93"/>
  <c r="BF26" i="93" s="1"/>
  <c r="BU26" i="93" s="1"/>
  <c r="AR26" i="93"/>
  <c r="BG26" i="93" s="1"/>
  <c r="BV26" i="93" s="1"/>
  <c r="AS26" i="93"/>
  <c r="AT26" i="93"/>
  <c r="BI26" i="93" s="1"/>
  <c r="AU26" i="93"/>
  <c r="DC26" i="93" s="1"/>
  <c r="AV26" i="93"/>
  <c r="AW26" i="93"/>
  <c r="BE26" i="93"/>
  <c r="BJ26" i="93"/>
  <c r="BK26" i="93"/>
  <c r="CO26" i="93"/>
  <c r="DD26" i="93" s="1"/>
  <c r="CP26" i="93"/>
  <c r="CQ26" i="93"/>
  <c r="CU26" i="93"/>
  <c r="DF26" i="93" s="1"/>
  <c r="CV26" i="93"/>
  <c r="CW26" i="93"/>
  <c r="CX26" i="93"/>
  <c r="CY26" i="93"/>
  <c r="DG26" i="93" s="1"/>
  <c r="CZ26" i="93"/>
  <c r="AG27" i="93"/>
  <c r="AV27" i="93" s="1"/>
  <c r="AH27" i="93"/>
  <c r="AW27" i="93" s="1"/>
  <c r="AI27" i="93"/>
  <c r="AX27" i="93" s="1"/>
  <c r="AJ27" i="93"/>
  <c r="AY27" i="93" s="1"/>
  <c r="AK27" i="93"/>
  <c r="AZ27" i="93" s="1"/>
  <c r="AL27" i="93"/>
  <c r="CT27" i="93" s="1"/>
  <c r="AM27" i="93"/>
  <c r="BB27" i="93" s="1"/>
  <c r="AN27" i="93"/>
  <c r="AO27" i="93"/>
  <c r="AP27" i="93"/>
  <c r="BE27" i="93" s="1"/>
  <c r="AQ27" i="93"/>
  <c r="CY27" i="93" s="1"/>
  <c r="AR27" i="93"/>
  <c r="BG27" i="93" s="1"/>
  <c r="AS27" i="93"/>
  <c r="BH27" i="93" s="1"/>
  <c r="AT27" i="93"/>
  <c r="DB27" i="93" s="1"/>
  <c r="AU27" i="93"/>
  <c r="BJ27" i="93" s="1"/>
  <c r="BC27" i="93"/>
  <c r="BD27" i="93"/>
  <c r="BF27" i="93"/>
  <c r="BI27" i="93"/>
  <c r="CO27" i="93"/>
  <c r="DD27" i="93" s="1"/>
  <c r="CV27" i="93"/>
  <c r="CW27" i="93"/>
  <c r="CX27" i="93"/>
  <c r="AG28" i="93"/>
  <c r="AV28" i="93" s="1"/>
  <c r="AH28" i="93"/>
  <c r="AW28" i="93" s="1"/>
  <c r="BL28" i="93" s="1"/>
  <c r="AI28" i="93"/>
  <c r="AX28" i="93" s="1"/>
  <c r="BM28" i="93" s="1"/>
  <c r="AJ28" i="93"/>
  <c r="AY28" i="93" s="1"/>
  <c r="BN28" i="93" s="1"/>
  <c r="AK28" i="93"/>
  <c r="AL28" i="93"/>
  <c r="BA28" i="93" s="1"/>
  <c r="BP28" i="93" s="1"/>
  <c r="AM28" i="93"/>
  <c r="AN28" i="93"/>
  <c r="BC28" i="93" s="1"/>
  <c r="BR28" i="93" s="1"/>
  <c r="AO28" i="93"/>
  <c r="BD28" i="93" s="1"/>
  <c r="BS28" i="93" s="1"/>
  <c r="AP28" i="93"/>
  <c r="BE28" i="93" s="1"/>
  <c r="AQ28" i="93"/>
  <c r="BF28" i="93" s="1"/>
  <c r="AR28" i="93"/>
  <c r="BG28" i="93" s="1"/>
  <c r="AS28" i="93"/>
  <c r="BH28" i="93" s="1"/>
  <c r="BW28" i="93" s="1"/>
  <c r="AT28" i="93"/>
  <c r="BI28" i="93" s="1"/>
  <c r="BX28" i="93" s="1"/>
  <c r="AU28" i="93"/>
  <c r="AZ28" i="93"/>
  <c r="BO28" i="93" s="1"/>
  <c r="BB28" i="93"/>
  <c r="BQ28" i="93" s="1"/>
  <c r="BJ28" i="93"/>
  <c r="BY28" i="93" s="1"/>
  <c r="CP28" i="93"/>
  <c r="DE28" i="93" s="1"/>
  <c r="CQ28" i="93"/>
  <c r="CR28" i="93"/>
  <c r="CS28" i="93"/>
  <c r="CT28" i="93"/>
  <c r="CU28" i="93"/>
  <c r="CV28" i="93"/>
  <c r="CW28" i="93"/>
  <c r="CX28" i="93"/>
  <c r="DA28" i="93"/>
  <c r="DB28" i="93"/>
  <c r="DC28" i="93"/>
  <c r="AG29" i="93"/>
  <c r="AV29" i="93" s="1"/>
  <c r="N13" i="80" s="1"/>
  <c r="AH29" i="93"/>
  <c r="AI29" i="93"/>
  <c r="AJ29" i="93"/>
  <c r="AK29" i="93"/>
  <c r="AZ29" i="93" s="1"/>
  <c r="R13" i="80" s="1"/>
  <c r="AL29" i="93"/>
  <c r="CT29" i="93" s="1"/>
  <c r="S29" i="78" s="1"/>
  <c r="AM29" i="93"/>
  <c r="CU29" i="93" s="1"/>
  <c r="AN29" i="93"/>
  <c r="CV29" i="93" s="1"/>
  <c r="U29" i="78" s="1"/>
  <c r="AO29" i="93"/>
  <c r="CW29" i="93" s="1"/>
  <c r="V29" i="78" s="1"/>
  <c r="AP29" i="93"/>
  <c r="BE29" i="93" s="1"/>
  <c r="W13" i="80" s="1"/>
  <c r="AQ29" i="93"/>
  <c r="BF29" i="93" s="1"/>
  <c r="X13" i="80" s="1"/>
  <c r="AR29" i="93"/>
  <c r="AS29" i="93"/>
  <c r="BH29" i="93" s="1"/>
  <c r="AT29" i="93"/>
  <c r="DB29" i="93" s="1"/>
  <c r="AU29" i="93"/>
  <c r="DC29" i="93" s="1"/>
  <c r="AW29" i="93"/>
  <c r="O13" i="80" s="1"/>
  <c r="AX29" i="93"/>
  <c r="P13" i="80" s="1"/>
  <c r="AY29" i="93"/>
  <c r="Q13" i="80" s="1"/>
  <c r="BG29" i="93"/>
  <c r="Y13" i="80" s="1"/>
  <c r="CP29" i="93"/>
  <c r="CQ29" i="93"/>
  <c r="P29" i="78" s="1"/>
  <c r="CR29" i="93"/>
  <c r="Q29" i="78" s="1"/>
  <c r="CS29" i="93"/>
  <c r="R29" i="78" s="1"/>
  <c r="CZ29" i="93"/>
  <c r="Y29" i="78" s="1"/>
  <c r="DA29" i="93"/>
  <c r="AG30" i="93"/>
  <c r="AH30" i="93"/>
  <c r="CP30" i="93" s="1"/>
  <c r="AI30" i="93"/>
  <c r="CQ30" i="93" s="1"/>
  <c r="AJ30" i="93"/>
  <c r="AY30" i="93" s="1"/>
  <c r="AK30" i="93"/>
  <c r="CS30" i="93" s="1"/>
  <c r="AL30" i="93"/>
  <c r="CT30" i="93" s="1"/>
  <c r="AM30" i="93"/>
  <c r="BB30" i="93" s="1"/>
  <c r="BQ30" i="93" s="1"/>
  <c r="AN30" i="93"/>
  <c r="BC30" i="93" s="1"/>
  <c r="BR30" i="93" s="1"/>
  <c r="AO30" i="93"/>
  <c r="BD30" i="93" s="1"/>
  <c r="BS30" i="93" s="1"/>
  <c r="AP30" i="93"/>
  <c r="BE30" i="93" s="1"/>
  <c r="AQ30" i="93"/>
  <c r="AR30" i="93"/>
  <c r="BG30" i="93" s="1"/>
  <c r="BV30" i="93" s="1"/>
  <c r="AS30" i="93"/>
  <c r="DA30" i="93" s="1"/>
  <c r="AT30" i="93"/>
  <c r="DB30" i="93" s="1"/>
  <c r="AU30" i="93"/>
  <c r="DC30" i="93" s="1"/>
  <c r="AV30" i="93"/>
  <c r="BK30" i="93" s="1"/>
  <c r="AW30" i="93"/>
  <c r="AX30" i="93"/>
  <c r="AZ30" i="93"/>
  <c r="BF30" i="93"/>
  <c r="BH30" i="93"/>
  <c r="BI30" i="93"/>
  <c r="BU30" i="93"/>
  <c r="CO30" i="93"/>
  <c r="DD30" i="93" s="1"/>
  <c r="CR30" i="93"/>
  <c r="CU30" i="93"/>
  <c r="CV30" i="93"/>
  <c r="CW30" i="93"/>
  <c r="CX30" i="93"/>
  <c r="CY30" i="93"/>
  <c r="DG30" i="93" s="1"/>
  <c r="CZ30" i="93"/>
  <c r="AG31" i="93"/>
  <c r="AH31" i="93"/>
  <c r="AW31" i="93" s="1"/>
  <c r="AI31" i="93"/>
  <c r="AX31" i="93" s="1"/>
  <c r="AJ31" i="93"/>
  <c r="CR31" i="93" s="1"/>
  <c r="AK31" i="93"/>
  <c r="CS31" i="93" s="1"/>
  <c r="AL31" i="93"/>
  <c r="CT31" i="93" s="1"/>
  <c r="AM31" i="93"/>
  <c r="AN31" i="93"/>
  <c r="BC31" i="93" s="1"/>
  <c r="BR31" i="93" s="1"/>
  <c r="AO31" i="93"/>
  <c r="AP31" i="93"/>
  <c r="AQ31" i="93"/>
  <c r="BF31" i="93" s="1"/>
  <c r="AR31" i="93"/>
  <c r="BG31" i="93" s="1"/>
  <c r="BV31" i="93" s="1"/>
  <c r="AS31" i="93"/>
  <c r="DA31" i="93" s="1"/>
  <c r="AT31" i="93"/>
  <c r="BI31" i="93" s="1"/>
  <c r="AU31" i="93"/>
  <c r="DC31" i="93" s="1"/>
  <c r="AV31" i="93"/>
  <c r="BK31" i="93" s="1"/>
  <c r="BB31" i="93"/>
  <c r="BQ31" i="93" s="1"/>
  <c r="BD31" i="93"/>
  <c r="BE31" i="93"/>
  <c r="BS31" i="93"/>
  <c r="CO31" i="93"/>
  <c r="DD31" i="93" s="1"/>
  <c r="CP31" i="93"/>
  <c r="CU31" i="93"/>
  <c r="CV31" i="93"/>
  <c r="CW31" i="93"/>
  <c r="CX31" i="93"/>
  <c r="CY31" i="93"/>
  <c r="DG31" i="93" s="1"/>
  <c r="CZ31" i="93"/>
  <c r="AG32" i="93"/>
  <c r="AV32" i="93" s="1"/>
  <c r="AH32" i="93"/>
  <c r="AW32" i="93" s="1"/>
  <c r="O38" i="80" s="1"/>
  <c r="AI32" i="93"/>
  <c r="CQ32" i="93" s="1"/>
  <c r="P25" i="78" s="1"/>
  <c r="AJ32" i="93"/>
  <c r="CR32" i="93" s="1"/>
  <c r="Q25" i="78" s="1"/>
  <c r="AK32" i="93"/>
  <c r="AZ32" i="93" s="1"/>
  <c r="R38" i="80" s="1"/>
  <c r="AL32" i="93"/>
  <c r="BA32" i="93" s="1"/>
  <c r="S38" i="80" s="1"/>
  <c r="AM32" i="93"/>
  <c r="AN32" i="93"/>
  <c r="AO32" i="93"/>
  <c r="AP32" i="93"/>
  <c r="BE32" i="93" s="1"/>
  <c r="W38" i="80" s="1"/>
  <c r="AQ32" i="93"/>
  <c r="BF32" i="93" s="1"/>
  <c r="AR32" i="93"/>
  <c r="BG32" i="93" s="1"/>
  <c r="AS32" i="93"/>
  <c r="BH32" i="93" s="1"/>
  <c r="AT32" i="93"/>
  <c r="BI32" i="93" s="1"/>
  <c r="AU32" i="93"/>
  <c r="BB32" i="93"/>
  <c r="T38" i="80" s="1"/>
  <c r="BC32" i="93"/>
  <c r="U38" i="80" s="1"/>
  <c r="BD32" i="93"/>
  <c r="V38" i="80" s="1"/>
  <c r="BJ32" i="93"/>
  <c r="CO32" i="93"/>
  <c r="N25" i="78" s="1"/>
  <c r="CS32" i="93"/>
  <c r="R25" i="78" s="1"/>
  <c r="CT32" i="93"/>
  <c r="S25" i="78" s="1"/>
  <c r="CU32" i="93"/>
  <c r="T25" i="78" s="1"/>
  <c r="CV32" i="93"/>
  <c r="U25" i="78" s="1"/>
  <c r="CW32" i="93"/>
  <c r="V25" i="78" s="1"/>
  <c r="CY32" i="93"/>
  <c r="X25" i="78" s="1"/>
  <c r="CZ32" i="93"/>
  <c r="Y25" i="78" s="1"/>
  <c r="DA32" i="93"/>
  <c r="DB32" i="93"/>
  <c r="DC32" i="93"/>
  <c r="AG33" i="93"/>
  <c r="AV33" i="93" s="1"/>
  <c r="AH33" i="93"/>
  <c r="CP33" i="93" s="1"/>
  <c r="AI33" i="93"/>
  <c r="CQ33" i="93" s="1"/>
  <c r="P19" i="78" s="1"/>
  <c r="AJ33" i="93"/>
  <c r="AY33" i="93" s="1"/>
  <c r="Q14" i="80" s="1"/>
  <c r="AK33" i="93"/>
  <c r="AZ33" i="93" s="1"/>
  <c r="R14" i="80" s="1"/>
  <c r="AL33" i="93"/>
  <c r="BA33" i="93" s="1"/>
  <c r="S14" i="80" s="1"/>
  <c r="AM33" i="93"/>
  <c r="AN33" i="93"/>
  <c r="AO33" i="93"/>
  <c r="BD33" i="93" s="1"/>
  <c r="V14" i="80" s="1"/>
  <c r="AP33" i="93"/>
  <c r="CX33" i="93" s="1"/>
  <c r="W19" i="78" s="1"/>
  <c r="AQ33" i="93"/>
  <c r="CY33" i="93" s="1"/>
  <c r="X19" i="78" s="1"/>
  <c r="AR33" i="93"/>
  <c r="CZ33" i="93" s="1"/>
  <c r="Y19" i="78" s="1"/>
  <c r="AS33" i="93"/>
  <c r="DA33" i="93" s="1"/>
  <c r="AT33" i="93"/>
  <c r="BI33" i="93" s="1"/>
  <c r="AU33" i="93"/>
  <c r="BJ33" i="93" s="1"/>
  <c r="BB33" i="93"/>
  <c r="T14" i="80" s="1"/>
  <c r="BC33" i="93"/>
  <c r="U14" i="80" s="1"/>
  <c r="CO33" i="93"/>
  <c r="N19" i="78" s="1"/>
  <c r="CT33" i="93"/>
  <c r="S19" i="78" s="1"/>
  <c r="CU33" i="93"/>
  <c r="T19" i="78" s="1"/>
  <c r="CV33" i="93"/>
  <c r="U19" i="78" s="1"/>
  <c r="DD33" i="93"/>
  <c r="AG34" i="93"/>
  <c r="AV34" i="93" s="1"/>
  <c r="BK34" i="93" s="1"/>
  <c r="AH34" i="93"/>
  <c r="CP34" i="93" s="1"/>
  <c r="AI34" i="93"/>
  <c r="AX34" i="93" s="1"/>
  <c r="AJ34" i="93"/>
  <c r="AY34" i="93" s="1"/>
  <c r="AK34" i="93"/>
  <c r="AZ34" i="93" s="1"/>
  <c r="AL34" i="93"/>
  <c r="CT34" i="93" s="1"/>
  <c r="AM34" i="93"/>
  <c r="AN34" i="93"/>
  <c r="BC34" i="93" s="1"/>
  <c r="BR34" i="93" s="1"/>
  <c r="AO34" i="93"/>
  <c r="CW34" i="93" s="1"/>
  <c r="AP34" i="93"/>
  <c r="CX34" i="93" s="1"/>
  <c r="AQ34" i="93"/>
  <c r="BF34" i="93" s="1"/>
  <c r="AR34" i="93"/>
  <c r="BG34" i="93" s="1"/>
  <c r="AS34" i="93"/>
  <c r="BH34" i="93" s="1"/>
  <c r="BW34" i="93" s="1"/>
  <c r="AT34" i="93"/>
  <c r="BI34" i="93" s="1"/>
  <c r="AU34" i="93"/>
  <c r="BA34" i="93"/>
  <c r="BB34" i="93"/>
  <c r="BQ34" i="93" s="1"/>
  <c r="BD34" i="93"/>
  <c r="BJ34" i="93"/>
  <c r="CO34" i="93"/>
  <c r="DD34" i="93" s="1"/>
  <c r="CU34" i="93"/>
  <c r="CV34" i="93"/>
  <c r="DA34" i="93"/>
  <c r="DB34" i="93"/>
  <c r="DC34" i="93"/>
  <c r="AG35" i="93"/>
  <c r="AH35" i="93"/>
  <c r="AW35" i="93" s="1"/>
  <c r="AI35" i="93"/>
  <c r="AX35" i="93" s="1"/>
  <c r="AJ35" i="93"/>
  <c r="AY35" i="93" s="1"/>
  <c r="AK35" i="93"/>
  <c r="CS35" i="93" s="1"/>
  <c r="AL35" i="93"/>
  <c r="CT35" i="93" s="1"/>
  <c r="AM35" i="93"/>
  <c r="BB35" i="93" s="1"/>
  <c r="BQ35" i="93" s="1"/>
  <c r="AN35" i="93"/>
  <c r="AO35" i="93"/>
  <c r="AP35" i="93"/>
  <c r="AQ35" i="93"/>
  <c r="BF35" i="93" s="1"/>
  <c r="BU35" i="93" s="1"/>
  <c r="AR35" i="93"/>
  <c r="BG35" i="93" s="1"/>
  <c r="BV35" i="93" s="1"/>
  <c r="AS35" i="93"/>
  <c r="BH35" i="93" s="1"/>
  <c r="AT35" i="93"/>
  <c r="BI35" i="93" s="1"/>
  <c r="AU35" i="93"/>
  <c r="BJ35" i="93" s="1"/>
  <c r="AV35" i="93"/>
  <c r="BC35" i="93"/>
  <c r="BR35" i="93" s="1"/>
  <c r="BD35" i="93"/>
  <c r="BS35" i="93" s="1"/>
  <c r="BE35" i="93"/>
  <c r="BK35" i="93"/>
  <c r="CO35" i="93"/>
  <c r="DD35" i="93" s="1"/>
  <c r="CP35" i="93"/>
  <c r="CQ35" i="93"/>
  <c r="CU35" i="93"/>
  <c r="CV35" i="93"/>
  <c r="CW35" i="93"/>
  <c r="CX35" i="93"/>
  <c r="CY35" i="93"/>
  <c r="CZ35" i="93"/>
  <c r="AG36" i="93"/>
  <c r="AV36" i="93" s="1"/>
  <c r="AH36" i="93"/>
  <c r="AW36" i="93" s="1"/>
  <c r="AI36" i="93"/>
  <c r="AX36" i="93" s="1"/>
  <c r="AJ36" i="93"/>
  <c r="AK36" i="93"/>
  <c r="AL36" i="93"/>
  <c r="BA36" i="93" s="1"/>
  <c r="AM36" i="93"/>
  <c r="AN36" i="93"/>
  <c r="BC36" i="93" s="1"/>
  <c r="BR36" i="93" s="1"/>
  <c r="AO36" i="93"/>
  <c r="BD36" i="93" s="1"/>
  <c r="AP36" i="93"/>
  <c r="BE36" i="93" s="1"/>
  <c r="AQ36" i="93"/>
  <c r="BF36" i="93" s="1"/>
  <c r="BU36" i="93" s="1"/>
  <c r="AR36" i="93"/>
  <c r="BG36" i="93" s="1"/>
  <c r="BV36" i="93" s="1"/>
  <c r="AS36" i="93"/>
  <c r="AT36" i="93"/>
  <c r="BI36" i="93" s="1"/>
  <c r="AU36" i="93"/>
  <c r="DC36" i="93" s="1"/>
  <c r="AY36" i="93"/>
  <c r="AZ36" i="93"/>
  <c r="BB36" i="93"/>
  <c r="BQ36" i="93" s="1"/>
  <c r="BH36" i="93"/>
  <c r="BJ36" i="93"/>
  <c r="CQ36" i="93"/>
  <c r="CR36" i="93"/>
  <c r="CS36" i="93"/>
  <c r="CT36" i="93"/>
  <c r="CU36" i="93"/>
  <c r="CV36" i="93"/>
  <c r="CY36" i="93"/>
  <c r="CZ36" i="93"/>
  <c r="DA36" i="93"/>
  <c r="DB36" i="93"/>
  <c r="AG37" i="93"/>
  <c r="AV37" i="93" s="1"/>
  <c r="AH37" i="93"/>
  <c r="CP37" i="93" s="1"/>
  <c r="DE37" i="93" s="1"/>
  <c r="AI37" i="93"/>
  <c r="AJ37" i="93"/>
  <c r="AK37" i="93"/>
  <c r="AZ37" i="93" s="1"/>
  <c r="AL37" i="93"/>
  <c r="CT37" i="93" s="1"/>
  <c r="AM37" i="93"/>
  <c r="BB37" i="93" s="1"/>
  <c r="BQ37" i="93" s="1"/>
  <c r="AN37" i="93"/>
  <c r="BC37" i="93" s="1"/>
  <c r="BR37" i="93" s="1"/>
  <c r="AO37" i="93"/>
  <c r="BD37" i="93" s="1"/>
  <c r="BS37" i="93" s="1"/>
  <c r="AP37" i="93"/>
  <c r="BE37" i="93" s="1"/>
  <c r="AQ37" i="93"/>
  <c r="AR37" i="93"/>
  <c r="CZ37" i="93" s="1"/>
  <c r="AS37" i="93"/>
  <c r="BH37" i="93" s="1"/>
  <c r="AT37" i="93"/>
  <c r="DB37" i="93" s="1"/>
  <c r="AU37" i="93"/>
  <c r="DC37" i="93" s="1"/>
  <c r="AW37" i="93"/>
  <c r="AX37" i="93"/>
  <c r="AY37" i="93"/>
  <c r="BF37" i="93"/>
  <c r="BG37" i="93"/>
  <c r="BI37" i="93"/>
  <c r="BN37" i="93"/>
  <c r="CQ37" i="93"/>
  <c r="CR37" i="93"/>
  <c r="CS37" i="93"/>
  <c r="CU37" i="93"/>
  <c r="CV37" i="93"/>
  <c r="CW37" i="93"/>
  <c r="CY37" i="93"/>
  <c r="AG38" i="93"/>
  <c r="AV38" i="93" s="1"/>
  <c r="BK38" i="93" s="1"/>
  <c r="AH38" i="93"/>
  <c r="AW38" i="93" s="1"/>
  <c r="AI38" i="93"/>
  <c r="AX38" i="93" s="1"/>
  <c r="AJ38" i="93"/>
  <c r="AY38" i="93" s="1"/>
  <c r="AK38" i="93"/>
  <c r="CS38" i="93" s="1"/>
  <c r="AL38" i="93"/>
  <c r="CT38" i="93" s="1"/>
  <c r="AM38" i="93"/>
  <c r="AN38" i="93"/>
  <c r="BC38" i="93" s="1"/>
  <c r="BR38" i="93" s="1"/>
  <c r="AO38" i="93"/>
  <c r="BD38" i="93" s="1"/>
  <c r="BS38" i="93" s="1"/>
  <c r="AP38" i="93"/>
  <c r="AQ38" i="93"/>
  <c r="BF38" i="93" s="1"/>
  <c r="BU38" i="93" s="1"/>
  <c r="AR38" i="93"/>
  <c r="BG38" i="93" s="1"/>
  <c r="BV38" i="93" s="1"/>
  <c r="AS38" i="93"/>
  <c r="DA38" i="93" s="1"/>
  <c r="AT38" i="93"/>
  <c r="DB38" i="93" s="1"/>
  <c r="AU38" i="93"/>
  <c r="BA38" i="93"/>
  <c r="BB38" i="93"/>
  <c r="BQ38" i="93" s="1"/>
  <c r="BE38" i="93"/>
  <c r="BJ38" i="93"/>
  <c r="CO38" i="93"/>
  <c r="DD38" i="93" s="1"/>
  <c r="CP38" i="93"/>
  <c r="CU38" i="93"/>
  <c r="CV38" i="93"/>
  <c r="CW38" i="93"/>
  <c r="CX38" i="93"/>
  <c r="CY38" i="93"/>
  <c r="DG38" i="93" s="1"/>
  <c r="CZ38" i="93"/>
  <c r="DC38" i="93"/>
  <c r="AG39" i="93"/>
  <c r="AV39" i="93" s="1"/>
  <c r="BK39" i="93" s="1"/>
  <c r="AH39" i="93"/>
  <c r="AW39" i="93" s="1"/>
  <c r="AI39" i="93"/>
  <c r="AX39" i="93" s="1"/>
  <c r="AJ39" i="93"/>
  <c r="AY39" i="93" s="1"/>
  <c r="AK39" i="93"/>
  <c r="CS39" i="93" s="1"/>
  <c r="AL39" i="93"/>
  <c r="AM39" i="93"/>
  <c r="AN39" i="93"/>
  <c r="AO39" i="93"/>
  <c r="AP39" i="93"/>
  <c r="BE39" i="93" s="1"/>
  <c r="BT39" i="93" s="1"/>
  <c r="AQ39" i="93"/>
  <c r="BF39" i="93" s="1"/>
  <c r="BU39" i="93" s="1"/>
  <c r="AR39" i="93"/>
  <c r="BG39" i="93" s="1"/>
  <c r="BV39" i="93" s="1"/>
  <c r="AS39" i="93"/>
  <c r="DA39" i="93" s="1"/>
  <c r="AT39" i="93"/>
  <c r="BI39" i="93" s="1"/>
  <c r="AU39" i="93"/>
  <c r="BA39" i="93"/>
  <c r="BB39" i="93"/>
  <c r="BC39" i="93"/>
  <c r="BD39" i="93"/>
  <c r="BJ39" i="93"/>
  <c r="BQ39" i="93"/>
  <c r="BR39" i="93"/>
  <c r="BS39" i="93"/>
  <c r="CO39" i="93"/>
  <c r="DD39" i="93" s="1"/>
  <c r="CP39" i="93"/>
  <c r="CQ39" i="93"/>
  <c r="CR39" i="93"/>
  <c r="CT39" i="93"/>
  <c r="CU39" i="93"/>
  <c r="DF39" i="93" s="1"/>
  <c r="CV39" i="93"/>
  <c r="CW39" i="93"/>
  <c r="CX39" i="93"/>
  <c r="CY39" i="93"/>
  <c r="CZ39" i="93"/>
  <c r="DB39" i="93"/>
  <c r="DC39" i="93"/>
  <c r="AG40" i="93"/>
  <c r="AH40" i="93"/>
  <c r="CP40" i="93" s="1"/>
  <c r="AI40" i="93"/>
  <c r="AJ40" i="93"/>
  <c r="AY40" i="93" s="1"/>
  <c r="AK40" i="93"/>
  <c r="AZ40" i="93" s="1"/>
  <c r="AL40" i="93"/>
  <c r="CT40" i="93" s="1"/>
  <c r="AM40" i="93"/>
  <c r="BB40" i="93" s="1"/>
  <c r="BQ40" i="93" s="1"/>
  <c r="AN40" i="93"/>
  <c r="BC40" i="93" s="1"/>
  <c r="BR40" i="93" s="1"/>
  <c r="AO40" i="93"/>
  <c r="BD40" i="93" s="1"/>
  <c r="BS40" i="93" s="1"/>
  <c r="AP40" i="93"/>
  <c r="AQ40" i="93"/>
  <c r="AR40" i="93"/>
  <c r="AS40" i="93"/>
  <c r="BH40" i="93" s="1"/>
  <c r="AT40" i="93"/>
  <c r="BI40" i="93" s="1"/>
  <c r="AU40" i="93"/>
  <c r="BJ40" i="93" s="1"/>
  <c r="AV40" i="93"/>
  <c r="BK40" i="93" s="1"/>
  <c r="AW40" i="93"/>
  <c r="AX40" i="93"/>
  <c r="BE40" i="93"/>
  <c r="BT40" i="93" s="1"/>
  <c r="BF40" i="93"/>
  <c r="BU40" i="93" s="1"/>
  <c r="BG40" i="93"/>
  <c r="BV40" i="93" s="1"/>
  <c r="CO40" i="93"/>
  <c r="DD40" i="93" s="1"/>
  <c r="CQ40" i="93"/>
  <c r="CR40" i="93"/>
  <c r="CU40" i="93"/>
  <c r="CV40" i="93"/>
  <c r="CW40" i="93"/>
  <c r="DF40" i="93" s="1"/>
  <c r="CX40" i="93"/>
  <c r="CY40" i="93"/>
  <c r="DG40" i="93" s="1"/>
  <c r="CZ40" i="93"/>
  <c r="AG41" i="93"/>
  <c r="CO41" i="93" s="1"/>
  <c r="AH41" i="93"/>
  <c r="AI41" i="93"/>
  <c r="AJ41" i="93"/>
  <c r="AK41" i="93"/>
  <c r="AL41" i="93"/>
  <c r="BA41" i="93" s="1"/>
  <c r="S31" i="80" s="1"/>
  <c r="AM41" i="93"/>
  <c r="BB41" i="93" s="1"/>
  <c r="AN41" i="93"/>
  <c r="BC41" i="93" s="1"/>
  <c r="AO41" i="93"/>
  <c r="BD41" i="93" s="1"/>
  <c r="AP41" i="93"/>
  <c r="BE41" i="93" s="1"/>
  <c r="W31" i="80" s="1"/>
  <c r="AQ41" i="93"/>
  <c r="BF41" i="93" s="1"/>
  <c r="AR41" i="93"/>
  <c r="AS41" i="93"/>
  <c r="AT41" i="93"/>
  <c r="BI41" i="93" s="1"/>
  <c r="AU41" i="93"/>
  <c r="DC41" i="93" s="1"/>
  <c r="AW41" i="93"/>
  <c r="O31" i="80" s="1"/>
  <c r="AX41" i="93"/>
  <c r="P31" i="80" s="1"/>
  <c r="AY41" i="93"/>
  <c r="Q31" i="80" s="1"/>
  <c r="AZ41" i="93"/>
  <c r="R31" i="80" s="1"/>
  <c r="BG41" i="93"/>
  <c r="Y31" i="80" s="1"/>
  <c r="BH41" i="93"/>
  <c r="CP41" i="93"/>
  <c r="O4" i="78" s="1"/>
  <c r="CQ41" i="93"/>
  <c r="P4" i="78" s="1"/>
  <c r="CR41" i="93"/>
  <c r="Q4" i="78" s="1"/>
  <c r="CS41" i="93"/>
  <c r="R4" i="78" s="1"/>
  <c r="CU41" i="93"/>
  <c r="T4" i="78" s="1"/>
  <c r="CV41" i="93"/>
  <c r="U4" i="78" s="1"/>
  <c r="CW41" i="93"/>
  <c r="V4" i="78" s="1"/>
  <c r="CY41" i="93"/>
  <c r="X4" i="78" s="1"/>
  <c r="CZ41" i="93"/>
  <c r="Y4" i="78" s="1"/>
  <c r="DA41" i="93"/>
  <c r="DB41" i="93"/>
  <c r="AG42" i="93"/>
  <c r="AV42" i="93" s="1"/>
  <c r="AH42" i="93"/>
  <c r="AW42" i="93" s="1"/>
  <c r="O50" i="80" s="1"/>
  <c r="AI42" i="93"/>
  <c r="AX42" i="93" s="1"/>
  <c r="P50" i="80" s="1"/>
  <c r="AJ42" i="93"/>
  <c r="AK42" i="93"/>
  <c r="AZ42" i="93" s="1"/>
  <c r="R50" i="80" s="1"/>
  <c r="AL42" i="93"/>
  <c r="CT42" i="93" s="1"/>
  <c r="AM42" i="93"/>
  <c r="AN42" i="93"/>
  <c r="AO42" i="93"/>
  <c r="BD42" i="93" s="1"/>
  <c r="AP42" i="93"/>
  <c r="BE42" i="93" s="1"/>
  <c r="AQ42" i="93"/>
  <c r="BF42" i="93" s="1"/>
  <c r="AR42" i="93"/>
  <c r="BG42" i="93" s="1"/>
  <c r="AS42" i="93"/>
  <c r="BH42" i="93" s="1"/>
  <c r="AT42" i="93"/>
  <c r="DB42" i="93" s="1"/>
  <c r="AU42" i="93"/>
  <c r="DC42" i="93" s="1"/>
  <c r="AY42" i="93"/>
  <c r="Q50" i="80" s="1"/>
  <c r="BB42" i="93"/>
  <c r="BC42" i="93"/>
  <c r="U50" i="80" s="1"/>
  <c r="BJ42" i="93"/>
  <c r="BR42" i="93"/>
  <c r="Y27" i="95" s="1"/>
  <c r="I27" i="95" s="1"/>
  <c r="CO42" i="93"/>
  <c r="CP42" i="93"/>
  <c r="O31" i="78" s="1"/>
  <c r="CQ42" i="93"/>
  <c r="P31" i="78" s="1"/>
  <c r="CR42" i="93"/>
  <c r="Q31" i="78" s="1"/>
  <c r="CS42" i="93"/>
  <c r="R31" i="78" s="1"/>
  <c r="CU42" i="93"/>
  <c r="T31" i="78" s="1"/>
  <c r="CV42" i="93"/>
  <c r="U31" i="78" s="1"/>
  <c r="CW42" i="93"/>
  <c r="CY42" i="93"/>
  <c r="X31" i="78" s="1"/>
  <c r="CZ42" i="93"/>
  <c r="Y31" i="78" s="1"/>
  <c r="DA42" i="93"/>
  <c r="AG43" i="93"/>
  <c r="AH43" i="93"/>
  <c r="AI43" i="93"/>
  <c r="AX43" i="93" s="1"/>
  <c r="P39" i="80" s="1"/>
  <c r="AJ43" i="93"/>
  <c r="AY43" i="93" s="1"/>
  <c r="AK43" i="93"/>
  <c r="CS43" i="93" s="1"/>
  <c r="AL43" i="93"/>
  <c r="BA43" i="93" s="1"/>
  <c r="AM43" i="93"/>
  <c r="BB43" i="93" s="1"/>
  <c r="AN43" i="93"/>
  <c r="BC43" i="93" s="1"/>
  <c r="AO43" i="93"/>
  <c r="AP43" i="93"/>
  <c r="AQ43" i="93"/>
  <c r="AR43" i="93"/>
  <c r="BG43" i="93" s="1"/>
  <c r="AS43" i="93"/>
  <c r="DA43" i="93" s="1"/>
  <c r="AT43" i="93"/>
  <c r="DB43" i="93" s="1"/>
  <c r="AU43" i="93"/>
  <c r="DC43" i="93" s="1"/>
  <c r="AV43" i="93"/>
  <c r="N39" i="80" s="1"/>
  <c r="AW43" i="93"/>
  <c r="O39" i="80" s="1"/>
  <c r="BD43" i="93"/>
  <c r="V39" i="80" s="1"/>
  <c r="BE43" i="93"/>
  <c r="W39" i="80" s="1"/>
  <c r="BF43" i="93"/>
  <c r="X39" i="80" s="1"/>
  <c r="BU43" i="93"/>
  <c r="AB28" i="95" s="1"/>
  <c r="CO43" i="93"/>
  <c r="N10" i="78" s="1"/>
  <c r="CP43" i="93"/>
  <c r="O10" i="78" s="1"/>
  <c r="CQ43" i="93"/>
  <c r="P10" i="78" s="1"/>
  <c r="CR43" i="93"/>
  <c r="Q10" i="78" s="1"/>
  <c r="CT43" i="93"/>
  <c r="S10" i="78" s="1"/>
  <c r="CU43" i="93"/>
  <c r="T10" i="78" s="1"/>
  <c r="CV43" i="93"/>
  <c r="CW43" i="93"/>
  <c r="V10" i="78" s="1"/>
  <c r="CX43" i="93"/>
  <c r="W10" i="78" s="1"/>
  <c r="CY43" i="93"/>
  <c r="X10" i="78" s="1"/>
  <c r="CZ43" i="93"/>
  <c r="Y10" i="78" s="1"/>
  <c r="AG44" i="93"/>
  <c r="AV44" i="93" s="1"/>
  <c r="N15" i="80" s="1"/>
  <c r="AH44" i="93"/>
  <c r="AW44" i="93" s="1"/>
  <c r="O15" i="80" s="1"/>
  <c r="AI44" i="93"/>
  <c r="AX44" i="93" s="1"/>
  <c r="P15" i="80" s="1"/>
  <c r="AJ44" i="93"/>
  <c r="CR44" i="93" s="1"/>
  <c r="AK44" i="93"/>
  <c r="CS44" i="93" s="1"/>
  <c r="R40" i="78" s="1"/>
  <c r="AL44" i="93"/>
  <c r="CT44" i="93" s="1"/>
  <c r="S40" i="78" s="1"/>
  <c r="AM44" i="93"/>
  <c r="AN44" i="93"/>
  <c r="CV44" i="93" s="1"/>
  <c r="U40" i="78" s="1"/>
  <c r="AO44" i="93"/>
  <c r="CW44" i="93" s="1"/>
  <c r="V40" i="78" s="1"/>
  <c r="AP44" i="93"/>
  <c r="BE44" i="93" s="1"/>
  <c r="W15" i="80" s="1"/>
  <c r="AQ44" i="93"/>
  <c r="BF44" i="93" s="1"/>
  <c r="X15" i="80" s="1"/>
  <c r="AR44" i="93"/>
  <c r="AS44" i="93"/>
  <c r="DA44" i="93" s="1"/>
  <c r="AT44" i="93"/>
  <c r="DB44" i="93" s="1"/>
  <c r="AU44" i="93"/>
  <c r="BA44" i="93"/>
  <c r="S15" i="80" s="1"/>
  <c r="BB44" i="93"/>
  <c r="T15" i="80" s="1"/>
  <c r="BC44" i="93"/>
  <c r="U15" i="80" s="1"/>
  <c r="BI44" i="93"/>
  <c r="BJ44" i="93"/>
  <c r="CO44" i="93"/>
  <c r="N40" i="78" s="1"/>
  <c r="CP44" i="93"/>
  <c r="O40" i="78" s="1"/>
  <c r="CU44" i="93"/>
  <c r="DC44" i="93"/>
  <c r="AG45" i="93"/>
  <c r="AH45" i="93"/>
  <c r="AW45" i="93" s="1"/>
  <c r="O48" i="80" s="1"/>
  <c r="AI45" i="93"/>
  <c r="AJ45" i="93"/>
  <c r="AK45" i="93"/>
  <c r="AZ45" i="93" s="1"/>
  <c r="AL45" i="93"/>
  <c r="BA45" i="93" s="1"/>
  <c r="AM45" i="93"/>
  <c r="BB45" i="93" s="1"/>
  <c r="T48" i="80" s="1"/>
  <c r="AN45" i="93"/>
  <c r="BC45" i="93" s="1"/>
  <c r="U48" i="80" s="1"/>
  <c r="AO45" i="93"/>
  <c r="BD45" i="93" s="1"/>
  <c r="V48" i="80" s="1"/>
  <c r="AP45" i="93"/>
  <c r="BE45" i="93" s="1"/>
  <c r="AQ45" i="93"/>
  <c r="BF45" i="93" s="1"/>
  <c r="AR45" i="93"/>
  <c r="BG45" i="93" s="1"/>
  <c r="AS45" i="93"/>
  <c r="BH45" i="93" s="1"/>
  <c r="BW45" i="93" s="1"/>
  <c r="AT45" i="93"/>
  <c r="AU45" i="93"/>
  <c r="AV45" i="93"/>
  <c r="N48" i="80" s="1"/>
  <c r="AY45" i="93"/>
  <c r="BI45" i="93"/>
  <c r="BX45" i="93" s="1"/>
  <c r="BJ45" i="93"/>
  <c r="BY45" i="93" s="1"/>
  <c r="BK45" i="93"/>
  <c r="R30" i="95" s="1"/>
  <c r="CO45" i="93"/>
  <c r="N46" i="78" s="1"/>
  <c r="CR45" i="93"/>
  <c r="Q46" i="78" s="1"/>
  <c r="CS45" i="93"/>
  <c r="R46" i="78" s="1"/>
  <c r="CT45" i="93"/>
  <c r="S46" i="78" s="1"/>
  <c r="CX45" i="93"/>
  <c r="W46" i="78" s="1"/>
  <c r="CY45" i="93"/>
  <c r="X46" i="78" s="1"/>
  <c r="CZ45" i="93"/>
  <c r="Y46" i="78" s="1"/>
  <c r="DA45" i="93"/>
  <c r="DB45" i="93"/>
  <c r="DC45" i="93"/>
  <c r="DD45" i="93"/>
  <c r="AG46" i="93"/>
  <c r="AV46" i="93" s="1"/>
  <c r="AH46" i="93"/>
  <c r="AI46" i="93"/>
  <c r="CQ46" i="93" s="1"/>
  <c r="P5" i="78" s="1"/>
  <c r="AJ46" i="93"/>
  <c r="CR46" i="93" s="1"/>
  <c r="Q5" i="78" s="1"/>
  <c r="AK46" i="93"/>
  <c r="CS46" i="93" s="1"/>
  <c r="R5" i="78" s="1"/>
  <c r="AL46" i="93"/>
  <c r="BA46" i="93" s="1"/>
  <c r="S51" i="80" s="1"/>
  <c r="AM46" i="93"/>
  <c r="BB46" i="93" s="1"/>
  <c r="AN46" i="93"/>
  <c r="AO46" i="93"/>
  <c r="BD46" i="93" s="1"/>
  <c r="AP46" i="93"/>
  <c r="BE46" i="93" s="1"/>
  <c r="AQ46" i="93"/>
  <c r="CY46" i="93" s="1"/>
  <c r="X5" i="78" s="1"/>
  <c r="AR46" i="93"/>
  <c r="CZ46" i="93" s="1"/>
  <c r="Y5" i="78" s="1"/>
  <c r="AS46" i="93"/>
  <c r="BH46" i="93" s="1"/>
  <c r="BW46" i="93" s="1"/>
  <c r="AT46" i="93"/>
  <c r="AU46" i="93"/>
  <c r="BC46" i="93"/>
  <c r="U51" i="80" s="1"/>
  <c r="BG46" i="93"/>
  <c r="Y51" i="80" s="1"/>
  <c r="BI46" i="93"/>
  <c r="BX46" i="93" s="1"/>
  <c r="BJ46" i="93"/>
  <c r="BY46" i="93" s="1"/>
  <c r="CO46" i="93"/>
  <c r="CU46" i="93"/>
  <c r="CV46" i="93"/>
  <c r="U5" i="78" s="1"/>
  <c r="CW46" i="93"/>
  <c r="V5" i="78" s="1"/>
  <c r="CX46" i="93"/>
  <c r="W5" i="78" s="1"/>
  <c r="DA46" i="93"/>
  <c r="DB46" i="93"/>
  <c r="DC46" i="93"/>
  <c r="AG47" i="93"/>
  <c r="AV47" i="93" s="1"/>
  <c r="BK47" i="93" s="1"/>
  <c r="AH47" i="93"/>
  <c r="CP47" i="93" s="1"/>
  <c r="AI47" i="93"/>
  <c r="CQ47" i="93" s="1"/>
  <c r="AJ47" i="93"/>
  <c r="AY47" i="93" s="1"/>
  <c r="AK47" i="93"/>
  <c r="AL47" i="93"/>
  <c r="AM47" i="93"/>
  <c r="AN47" i="93"/>
  <c r="BC47" i="93" s="1"/>
  <c r="AO47" i="93"/>
  <c r="AP47" i="93"/>
  <c r="CX47" i="93" s="1"/>
  <c r="AQ47" i="93"/>
  <c r="BF47" i="93" s="1"/>
  <c r="BU47" i="93" s="1"/>
  <c r="AR47" i="93"/>
  <c r="CZ47" i="93" s="1"/>
  <c r="DG47" i="93" s="1"/>
  <c r="AS47" i="93"/>
  <c r="BH47" i="93" s="1"/>
  <c r="AT47" i="93"/>
  <c r="AU47" i="93"/>
  <c r="AZ47" i="93"/>
  <c r="BA47" i="93"/>
  <c r="BP47" i="93" s="1"/>
  <c r="BB47" i="93"/>
  <c r="BI47" i="93"/>
  <c r="BJ47" i="93"/>
  <c r="CO47" i="93"/>
  <c r="CS47" i="93"/>
  <c r="CT47" i="93"/>
  <c r="CU47" i="93"/>
  <c r="CV47" i="93"/>
  <c r="CY47" i="93"/>
  <c r="DB47" i="93"/>
  <c r="DC47" i="93"/>
  <c r="DD47" i="93"/>
  <c r="AG48" i="93"/>
  <c r="AV48" i="93" s="1"/>
  <c r="AH48" i="93"/>
  <c r="AW48" i="93" s="1"/>
  <c r="AI48" i="93"/>
  <c r="AX48" i="93" s="1"/>
  <c r="AJ48" i="93"/>
  <c r="AK48" i="93"/>
  <c r="AL48" i="93"/>
  <c r="AM48" i="93"/>
  <c r="BB48" i="93" s="1"/>
  <c r="AN48" i="93"/>
  <c r="CV48" i="93" s="1"/>
  <c r="AO48" i="93"/>
  <c r="CW48" i="93" s="1"/>
  <c r="AP48" i="93"/>
  <c r="BE48" i="93" s="1"/>
  <c r="AQ48" i="93"/>
  <c r="BF48" i="93" s="1"/>
  <c r="AR48" i="93"/>
  <c r="BG48" i="93" s="1"/>
  <c r="AS48" i="93"/>
  <c r="AT48" i="93"/>
  <c r="AU48" i="93"/>
  <c r="BJ48" i="93" s="1"/>
  <c r="AY48" i="93"/>
  <c r="AZ48" i="93"/>
  <c r="BA48" i="93"/>
  <c r="BH48" i="93"/>
  <c r="BI48" i="93"/>
  <c r="CO48" i="93"/>
  <c r="DD48" i="93" s="1"/>
  <c r="CP48" i="93"/>
  <c r="CQ48" i="93"/>
  <c r="CR48" i="93"/>
  <c r="CS48" i="93"/>
  <c r="CT48" i="93"/>
  <c r="CU48" i="93"/>
  <c r="CZ48" i="93"/>
  <c r="DA48" i="93"/>
  <c r="DB48" i="93"/>
  <c r="AG49" i="93"/>
  <c r="AV49" i="93" s="1"/>
  <c r="AH49" i="93"/>
  <c r="AW49" i="93" s="1"/>
  <c r="AI49" i="93"/>
  <c r="AX49" i="93" s="1"/>
  <c r="AJ49" i="93"/>
  <c r="AY49" i="93" s="1"/>
  <c r="AK49" i="93"/>
  <c r="CS49" i="93" s="1"/>
  <c r="AL49" i="93"/>
  <c r="BA49" i="93" s="1"/>
  <c r="AM49" i="93"/>
  <c r="AN49" i="93"/>
  <c r="BC49" i="93" s="1"/>
  <c r="BR49" i="93" s="1"/>
  <c r="AO49" i="93"/>
  <c r="BD49" i="93" s="1"/>
  <c r="BS49" i="93" s="1"/>
  <c r="AP49" i="93"/>
  <c r="AQ49" i="93"/>
  <c r="BF49" i="93" s="1"/>
  <c r="BU49" i="93" s="1"/>
  <c r="AR49" i="93"/>
  <c r="BG49" i="93" s="1"/>
  <c r="BV49" i="93" s="1"/>
  <c r="AS49" i="93"/>
  <c r="DA49" i="93" s="1"/>
  <c r="AT49" i="93"/>
  <c r="BI49" i="93" s="1"/>
  <c r="AU49" i="93"/>
  <c r="DC49" i="93" s="1"/>
  <c r="AZ49" i="93"/>
  <c r="BB49" i="93"/>
  <c r="BQ49" i="93" s="1"/>
  <c r="BE49" i="93"/>
  <c r="BJ49" i="93"/>
  <c r="CO49" i="93"/>
  <c r="DD49" i="93" s="1"/>
  <c r="CP49" i="93"/>
  <c r="CQ49" i="93"/>
  <c r="CU49" i="93"/>
  <c r="CV49" i="93"/>
  <c r="CW49" i="93"/>
  <c r="DF49" i="93" s="1"/>
  <c r="CX49" i="93"/>
  <c r="CY49" i="93"/>
  <c r="DG49" i="93" s="1"/>
  <c r="CZ49" i="93"/>
  <c r="AG50" i="93"/>
  <c r="AV50" i="93" s="1"/>
  <c r="AH50" i="93"/>
  <c r="AW50" i="93" s="1"/>
  <c r="AI50" i="93"/>
  <c r="CQ50" i="93" s="1"/>
  <c r="AJ50" i="93"/>
  <c r="CR50" i="93" s="1"/>
  <c r="AK50" i="93"/>
  <c r="AZ50" i="93" s="1"/>
  <c r="AL50" i="93"/>
  <c r="CT50" i="93" s="1"/>
  <c r="AM50" i="93"/>
  <c r="BB50" i="93" s="1"/>
  <c r="BQ50" i="93" s="1"/>
  <c r="AN50" i="93"/>
  <c r="BC50" i="93" s="1"/>
  <c r="BR50" i="93" s="1"/>
  <c r="AO50" i="93"/>
  <c r="BD50" i="93" s="1"/>
  <c r="BS50" i="93" s="1"/>
  <c r="AP50" i="93"/>
  <c r="BE50" i="93" s="1"/>
  <c r="AQ50" i="93"/>
  <c r="BF50" i="93" s="1"/>
  <c r="BU50" i="93" s="1"/>
  <c r="AR50" i="93"/>
  <c r="BG50" i="93" s="1"/>
  <c r="AS50" i="93"/>
  <c r="BH50" i="93" s="1"/>
  <c r="AT50" i="93"/>
  <c r="DB50" i="93" s="1"/>
  <c r="AU50" i="93"/>
  <c r="DC50" i="93" s="1"/>
  <c r="AX50" i="93"/>
  <c r="AY50" i="93"/>
  <c r="BA50" i="93"/>
  <c r="BI50" i="93"/>
  <c r="BJ50" i="93"/>
  <c r="CO50" i="93"/>
  <c r="DD50" i="93" s="1"/>
  <c r="CU50" i="93"/>
  <c r="CV50" i="93"/>
  <c r="CW50" i="93"/>
  <c r="CY50" i="93"/>
  <c r="AG51" i="93"/>
  <c r="AV51" i="93" s="1"/>
  <c r="AH51" i="93"/>
  <c r="AW51" i="93" s="1"/>
  <c r="AI51" i="93"/>
  <c r="CQ51" i="93" s="1"/>
  <c r="AJ51" i="93"/>
  <c r="AK51" i="93"/>
  <c r="CS51" i="93" s="1"/>
  <c r="AL51" i="93"/>
  <c r="CT51" i="93" s="1"/>
  <c r="AM51" i="93"/>
  <c r="BB51" i="93" s="1"/>
  <c r="BQ51" i="93" s="1"/>
  <c r="AN51" i="93"/>
  <c r="BC51" i="93" s="1"/>
  <c r="BR51" i="93" s="1"/>
  <c r="AO51" i="93"/>
  <c r="BD51" i="93" s="1"/>
  <c r="BS51" i="93" s="1"/>
  <c r="AP51" i="93"/>
  <c r="BE51" i="93" s="1"/>
  <c r="AQ51" i="93"/>
  <c r="BF51" i="93" s="1"/>
  <c r="BU51" i="93" s="1"/>
  <c r="AR51" i="93"/>
  <c r="BG51" i="93" s="1"/>
  <c r="BV51" i="93" s="1"/>
  <c r="AS51" i="93"/>
  <c r="DA51" i="93" s="1"/>
  <c r="AT51" i="93"/>
  <c r="DB51" i="93" s="1"/>
  <c r="AU51" i="93"/>
  <c r="DC51" i="93" s="1"/>
  <c r="AX51" i="93"/>
  <c r="AZ51" i="93"/>
  <c r="BA51" i="93"/>
  <c r="BH51" i="93"/>
  <c r="BI51" i="93"/>
  <c r="BJ51" i="93"/>
  <c r="CO51" i="93"/>
  <c r="DD51" i="93" s="1"/>
  <c r="CU51" i="93"/>
  <c r="CV51" i="93"/>
  <c r="CW51" i="93"/>
  <c r="CX51" i="93"/>
  <c r="CY51" i="93"/>
  <c r="DG51" i="93" s="1"/>
  <c r="CZ51" i="93"/>
  <c r="AG52" i="93"/>
  <c r="CO52" i="93" s="1"/>
  <c r="DD52" i="93" s="1"/>
  <c r="AH52" i="93"/>
  <c r="AI52" i="93"/>
  <c r="AX52" i="93" s="1"/>
  <c r="AJ52" i="93"/>
  <c r="CR52" i="93" s="1"/>
  <c r="AK52" i="93"/>
  <c r="AL52" i="93"/>
  <c r="BA52" i="93" s="1"/>
  <c r="AM52" i="93"/>
  <c r="BB52" i="93" s="1"/>
  <c r="AN52" i="93"/>
  <c r="BC52" i="93" s="1"/>
  <c r="AO52" i="93"/>
  <c r="AP52" i="93"/>
  <c r="AQ52" i="93"/>
  <c r="BF52" i="93" s="1"/>
  <c r="BU52" i="93" s="1"/>
  <c r="AR52" i="93"/>
  <c r="CZ52" i="93" s="1"/>
  <c r="AS52" i="93"/>
  <c r="AT52" i="93"/>
  <c r="DB52" i="93" s="1"/>
  <c r="AU52" i="93"/>
  <c r="DC52" i="93" s="1"/>
  <c r="AV52" i="93"/>
  <c r="AW52" i="93"/>
  <c r="BD52" i="93"/>
  <c r="BE52" i="93"/>
  <c r="BG52" i="93"/>
  <c r="CP52" i="93"/>
  <c r="CQ52" i="93"/>
  <c r="CU52" i="93"/>
  <c r="CV52" i="93"/>
  <c r="CW52" i="93"/>
  <c r="CX52" i="93"/>
  <c r="CY52" i="93"/>
  <c r="AG53" i="93"/>
  <c r="AV53" i="93" s="1"/>
  <c r="BK53" i="93" s="1"/>
  <c r="AH53" i="93"/>
  <c r="AW53" i="93" s="1"/>
  <c r="BL53" i="93" s="1"/>
  <c r="AI53" i="93"/>
  <c r="AX53" i="93" s="1"/>
  <c r="BM53" i="93" s="1"/>
  <c r="AJ53" i="93"/>
  <c r="AY53" i="93" s="1"/>
  <c r="BN53" i="93" s="1"/>
  <c r="AK53" i="93"/>
  <c r="AL53" i="93"/>
  <c r="AM53" i="93"/>
  <c r="AN53" i="93"/>
  <c r="AO53" i="93"/>
  <c r="BD53" i="93" s="1"/>
  <c r="AP53" i="93"/>
  <c r="BE53" i="93" s="1"/>
  <c r="AQ53" i="93"/>
  <c r="BF53" i="93" s="1"/>
  <c r="BU53" i="93" s="1"/>
  <c r="AR53" i="93"/>
  <c r="BG53" i="93" s="1"/>
  <c r="BV53" i="93" s="1"/>
  <c r="AS53" i="93"/>
  <c r="BH53" i="93" s="1"/>
  <c r="BW53" i="93" s="1"/>
  <c r="AT53" i="93"/>
  <c r="AU53" i="93"/>
  <c r="BJ53" i="93" s="1"/>
  <c r="BY53" i="93" s="1"/>
  <c r="AZ53" i="93"/>
  <c r="BO53" i="93" s="1"/>
  <c r="BA53" i="93"/>
  <c r="BP53" i="93" s="1"/>
  <c r="BC53" i="93"/>
  <c r="BI53" i="93"/>
  <c r="BX53" i="93" s="1"/>
  <c r="CO53" i="93"/>
  <c r="DD53" i="93" s="1"/>
  <c r="CP53" i="93"/>
  <c r="CQ53" i="93"/>
  <c r="CR53" i="93"/>
  <c r="CS53" i="93"/>
  <c r="CT53" i="93"/>
  <c r="CV53" i="93"/>
  <c r="CW53" i="93"/>
  <c r="CY53" i="93"/>
  <c r="DG53" i="93" s="1"/>
  <c r="CZ53" i="93"/>
  <c r="DA53" i="93"/>
  <c r="DB53" i="93"/>
  <c r="DC53" i="93"/>
  <c r="AG54" i="93"/>
  <c r="AV54" i="93" s="1"/>
  <c r="AH54" i="93"/>
  <c r="CP54" i="93" s="1"/>
  <c r="O38" i="78" s="1"/>
  <c r="AI54" i="93"/>
  <c r="CQ54" i="93" s="1"/>
  <c r="P38" i="78" s="1"/>
  <c r="AJ54" i="93"/>
  <c r="AK54" i="93"/>
  <c r="AL54" i="93"/>
  <c r="AM54" i="93"/>
  <c r="AN54" i="93"/>
  <c r="BC54" i="93" s="1"/>
  <c r="AO54" i="93"/>
  <c r="BD54" i="93" s="1"/>
  <c r="AP54" i="93"/>
  <c r="CX54" i="93" s="1"/>
  <c r="W38" i="78" s="1"/>
  <c r="AQ54" i="93"/>
  <c r="CY54" i="93" s="1"/>
  <c r="AR54" i="93"/>
  <c r="BG54" i="93" s="1"/>
  <c r="AS54" i="93"/>
  <c r="AT54" i="93"/>
  <c r="AU54" i="93"/>
  <c r="AY54" i="93"/>
  <c r="Q19" i="80" s="1"/>
  <c r="BA54" i="93"/>
  <c r="S19" i="80" s="1"/>
  <c r="BB54" i="93"/>
  <c r="BI54" i="93"/>
  <c r="BJ54" i="93"/>
  <c r="CO54" i="93"/>
  <c r="CR54" i="93"/>
  <c r="Q38" i="78" s="1"/>
  <c r="CT54" i="93"/>
  <c r="S38" i="78" s="1"/>
  <c r="CU54" i="93"/>
  <c r="T38" i="78" s="1"/>
  <c r="CV54" i="93"/>
  <c r="U38" i="78" s="1"/>
  <c r="CW54" i="93"/>
  <c r="V38" i="78" s="1"/>
  <c r="CZ54" i="93"/>
  <c r="Y38" i="78" s="1"/>
  <c r="DB54" i="93"/>
  <c r="DC54" i="93"/>
  <c r="AG55" i="93"/>
  <c r="CO55" i="93" s="1"/>
  <c r="DD55" i="93" s="1"/>
  <c r="AH55" i="93"/>
  <c r="AI55" i="93"/>
  <c r="AX55" i="93" s="1"/>
  <c r="BM55" i="93" s="1"/>
  <c r="AJ55" i="93"/>
  <c r="AK55" i="93"/>
  <c r="AZ55" i="93" s="1"/>
  <c r="BO55" i="93" s="1"/>
  <c r="AL55" i="93"/>
  <c r="BA55" i="93" s="1"/>
  <c r="BP55" i="93" s="1"/>
  <c r="AM55" i="93"/>
  <c r="BB55" i="93" s="1"/>
  <c r="BQ55" i="93" s="1"/>
  <c r="AN55" i="93"/>
  <c r="BC55" i="93" s="1"/>
  <c r="BR55" i="93" s="1"/>
  <c r="AO55" i="93"/>
  <c r="BD55" i="93" s="1"/>
  <c r="BS55" i="93" s="1"/>
  <c r="AP55" i="93"/>
  <c r="AQ55" i="93"/>
  <c r="BF55" i="93" s="1"/>
  <c r="BU55" i="93" s="1"/>
  <c r="AR55" i="93"/>
  <c r="BG55" i="93" s="1"/>
  <c r="BV55" i="93" s="1"/>
  <c r="AS55" i="93"/>
  <c r="AT55" i="93"/>
  <c r="AU55" i="93"/>
  <c r="BJ55" i="93" s="1"/>
  <c r="BY55" i="93" s="1"/>
  <c r="AV55" i="93"/>
  <c r="AW55" i="93"/>
  <c r="BL55" i="93" s="1"/>
  <c r="AY55" i="93"/>
  <c r="BN55" i="93" s="1"/>
  <c r="BE55" i="93"/>
  <c r="BT55" i="93" s="1"/>
  <c r="BH55" i="93"/>
  <c r="BW55" i="93" s="1"/>
  <c r="BI55" i="93"/>
  <c r="BX55" i="93" s="1"/>
  <c r="CP55" i="93"/>
  <c r="CQ55" i="93"/>
  <c r="CR55" i="93"/>
  <c r="CS55" i="93"/>
  <c r="CT55" i="93"/>
  <c r="CU55" i="93"/>
  <c r="CV55" i="93"/>
  <c r="CW55" i="93"/>
  <c r="CX55" i="93"/>
  <c r="CY55" i="93"/>
  <c r="DG55" i="93" s="1"/>
  <c r="CZ55" i="93"/>
  <c r="DA55" i="93"/>
  <c r="DB55" i="93"/>
  <c r="DC55" i="93"/>
  <c r="AG56" i="93"/>
  <c r="AV56" i="93" s="1"/>
  <c r="BK56" i="93" s="1"/>
  <c r="AH56" i="93"/>
  <c r="AW56" i="93" s="1"/>
  <c r="AI56" i="93"/>
  <c r="CQ56" i="93" s="1"/>
  <c r="AJ56" i="93"/>
  <c r="CR56" i="93" s="1"/>
  <c r="AK56" i="93"/>
  <c r="AL56" i="93"/>
  <c r="AM56" i="93"/>
  <c r="BB56" i="93" s="1"/>
  <c r="AN56" i="93"/>
  <c r="CV56" i="93" s="1"/>
  <c r="AO56" i="93"/>
  <c r="CW56" i="93" s="1"/>
  <c r="AP56" i="93"/>
  <c r="BE56" i="93" s="1"/>
  <c r="AQ56" i="93"/>
  <c r="BF56" i="93" s="1"/>
  <c r="BU56" i="93" s="1"/>
  <c r="AR56" i="93"/>
  <c r="AS56" i="93"/>
  <c r="AT56" i="93"/>
  <c r="DB56" i="93" s="1"/>
  <c r="AU56" i="93"/>
  <c r="BJ56" i="93" s="1"/>
  <c r="AX56" i="93"/>
  <c r="AY56" i="93"/>
  <c r="AZ56" i="93"/>
  <c r="BA56" i="93"/>
  <c r="BG56" i="93"/>
  <c r="BH56" i="93"/>
  <c r="BW56" i="93" s="1"/>
  <c r="BI56" i="93"/>
  <c r="BP56" i="93"/>
  <c r="CO56" i="93"/>
  <c r="DD56" i="93" s="1"/>
  <c r="CS56" i="93"/>
  <c r="CT56" i="93"/>
  <c r="CU56" i="93"/>
  <c r="CY56" i="93"/>
  <c r="DG56" i="93" s="1"/>
  <c r="CZ56" i="93"/>
  <c r="DA56" i="93"/>
  <c r="AG57" i="93"/>
  <c r="CO57" i="93" s="1"/>
  <c r="DD57" i="93" s="1"/>
  <c r="AH57" i="93"/>
  <c r="CP57" i="93" s="1"/>
  <c r="AI57" i="93"/>
  <c r="CQ57" i="93" s="1"/>
  <c r="AJ57" i="93"/>
  <c r="AK57" i="93"/>
  <c r="AL57" i="93"/>
  <c r="BA57" i="93" s="1"/>
  <c r="BP57" i="93" s="1"/>
  <c r="AM57" i="93"/>
  <c r="CU57" i="93" s="1"/>
  <c r="AN57" i="93"/>
  <c r="CV57" i="93" s="1"/>
  <c r="AO57" i="93"/>
  <c r="CW57" i="93" s="1"/>
  <c r="AP57" i="93"/>
  <c r="CX57" i="93" s="1"/>
  <c r="AQ57" i="93"/>
  <c r="BF57" i="93" s="1"/>
  <c r="BU57" i="93" s="1"/>
  <c r="AR57" i="93"/>
  <c r="BG57" i="93" s="1"/>
  <c r="BV57" i="93" s="1"/>
  <c r="AS57" i="93"/>
  <c r="DA57" i="93" s="1"/>
  <c r="AT57" i="93"/>
  <c r="BI57" i="93" s="1"/>
  <c r="AU57" i="93"/>
  <c r="AX57" i="93"/>
  <c r="AY57" i="93"/>
  <c r="AZ57" i="93"/>
  <c r="BB57" i="93"/>
  <c r="BH57" i="93"/>
  <c r="BJ57" i="93"/>
  <c r="BY57" i="93" s="1"/>
  <c r="BN57" i="93"/>
  <c r="BO57" i="93"/>
  <c r="CR57" i="93"/>
  <c r="CS57" i="93"/>
  <c r="CT57" i="93"/>
  <c r="CY57" i="93"/>
  <c r="DG57" i="93" s="1"/>
  <c r="CZ57" i="93"/>
  <c r="DB57" i="93"/>
  <c r="DC57" i="93"/>
  <c r="AG58" i="93"/>
  <c r="AV58" i="93" s="1"/>
  <c r="BK58" i="93" s="1"/>
  <c r="AH58" i="93"/>
  <c r="CP58" i="93" s="1"/>
  <c r="AI58" i="93"/>
  <c r="CQ58" i="93" s="1"/>
  <c r="AJ58" i="93"/>
  <c r="CR58" i="93" s="1"/>
  <c r="AK58" i="93"/>
  <c r="AZ58" i="93" s="1"/>
  <c r="BO58" i="93" s="1"/>
  <c r="AL58" i="93"/>
  <c r="CT58" i="93" s="1"/>
  <c r="AM58" i="93"/>
  <c r="AN58" i="93"/>
  <c r="BC58" i="93" s="1"/>
  <c r="BR58" i="93" s="1"/>
  <c r="AO58" i="93"/>
  <c r="BD58" i="93" s="1"/>
  <c r="BS58" i="93" s="1"/>
  <c r="AP58" i="93"/>
  <c r="BE58" i="93" s="1"/>
  <c r="BT58" i="93" s="1"/>
  <c r="AQ58" i="93"/>
  <c r="BF58" i="93" s="1"/>
  <c r="BU58" i="93" s="1"/>
  <c r="AR58" i="93"/>
  <c r="BG58" i="93" s="1"/>
  <c r="BV58" i="93" s="1"/>
  <c r="AS58" i="93"/>
  <c r="BH58" i="93" s="1"/>
  <c r="BW58" i="93" s="1"/>
  <c r="AT58" i="93"/>
  <c r="AU58" i="93"/>
  <c r="DC58" i="93" s="1"/>
  <c r="AX58" i="93"/>
  <c r="AY58" i="93"/>
  <c r="BA58" i="93"/>
  <c r="BB58" i="93"/>
  <c r="BQ58" i="93" s="1"/>
  <c r="BI58" i="93"/>
  <c r="BX58" i="93" s="1"/>
  <c r="BJ58" i="93"/>
  <c r="CO58" i="93"/>
  <c r="CS58" i="93"/>
  <c r="CU58" i="93"/>
  <c r="CV58" i="93"/>
  <c r="CW58" i="93"/>
  <c r="CX58" i="93"/>
  <c r="CY58" i="93"/>
  <c r="CZ58" i="93"/>
  <c r="DA58" i="93"/>
  <c r="DB58" i="93"/>
  <c r="DD58" i="93"/>
  <c r="DG58" i="93"/>
  <c r="AG59" i="93"/>
  <c r="AH59" i="93"/>
  <c r="CP59" i="93" s="1"/>
  <c r="AI59" i="93"/>
  <c r="AX59" i="93" s="1"/>
  <c r="AJ59" i="93"/>
  <c r="AK59" i="93"/>
  <c r="AZ59" i="93" s="1"/>
  <c r="AL59" i="93"/>
  <c r="BA59" i="93" s="1"/>
  <c r="AM59" i="93"/>
  <c r="BB59" i="93" s="1"/>
  <c r="BQ59" i="93" s="1"/>
  <c r="AN59" i="93"/>
  <c r="BC59" i="93" s="1"/>
  <c r="BR59" i="93" s="1"/>
  <c r="AO59" i="93"/>
  <c r="AP59" i="93"/>
  <c r="CX59" i="93" s="1"/>
  <c r="AQ59" i="93"/>
  <c r="AR59" i="93"/>
  <c r="BG59" i="93" s="1"/>
  <c r="BV59" i="93" s="1"/>
  <c r="AS59" i="93"/>
  <c r="AT59" i="93"/>
  <c r="BI59" i="93" s="1"/>
  <c r="BX59" i="93" s="1"/>
  <c r="AU59" i="93"/>
  <c r="BJ59" i="93" s="1"/>
  <c r="BY59" i="93" s="1"/>
  <c r="AV59" i="93"/>
  <c r="BK59" i="93" s="1"/>
  <c r="AW59" i="93"/>
  <c r="BD59" i="93"/>
  <c r="BS59" i="93" s="1"/>
  <c r="BE59" i="93"/>
  <c r="BF59" i="93"/>
  <c r="BU59" i="93" s="1"/>
  <c r="BH59" i="93"/>
  <c r="BW59" i="93" s="1"/>
  <c r="CO59" i="93"/>
  <c r="DD59" i="93" s="1"/>
  <c r="CQ59" i="93"/>
  <c r="CS59" i="93"/>
  <c r="CU59" i="93"/>
  <c r="CV59" i="93"/>
  <c r="CW59" i="93"/>
  <c r="CY59" i="93"/>
  <c r="DG59" i="93" s="1"/>
  <c r="CZ59" i="93"/>
  <c r="DA59" i="93"/>
  <c r="DB59" i="93"/>
  <c r="DC59" i="93"/>
  <c r="AG60" i="93"/>
  <c r="AV60" i="93" s="1"/>
  <c r="BK60" i="93" s="1"/>
  <c r="AH60" i="93"/>
  <c r="AW60" i="93" s="1"/>
  <c r="AI60" i="93"/>
  <c r="AX60" i="93" s="1"/>
  <c r="BM60" i="93" s="1"/>
  <c r="AJ60" i="93"/>
  <c r="AK60" i="93"/>
  <c r="CS60" i="93" s="1"/>
  <c r="AL60" i="93"/>
  <c r="BA60" i="93" s="1"/>
  <c r="BP60" i="93" s="1"/>
  <c r="AM60" i="93"/>
  <c r="BB60" i="93" s="1"/>
  <c r="BQ60" i="93" s="1"/>
  <c r="AN60" i="93"/>
  <c r="AO60" i="93"/>
  <c r="AP60" i="93"/>
  <c r="AQ60" i="93"/>
  <c r="BF60" i="93" s="1"/>
  <c r="BU60" i="93" s="1"/>
  <c r="AR60" i="93"/>
  <c r="BG60" i="93" s="1"/>
  <c r="BV60" i="93" s="1"/>
  <c r="AS60" i="93"/>
  <c r="BH60" i="93" s="1"/>
  <c r="BW60" i="93" s="1"/>
  <c r="AT60" i="93"/>
  <c r="BI60" i="93" s="1"/>
  <c r="BX60" i="93" s="1"/>
  <c r="AU60" i="93"/>
  <c r="BJ60" i="93" s="1"/>
  <c r="BY60" i="93" s="1"/>
  <c r="BC60" i="93"/>
  <c r="BR60" i="93" s="1"/>
  <c r="BD60" i="93"/>
  <c r="BS60" i="93" s="1"/>
  <c r="BE60" i="93"/>
  <c r="BT60" i="93"/>
  <c r="CO60" i="93"/>
  <c r="CQ60" i="93"/>
  <c r="CT60" i="93"/>
  <c r="CU60" i="93"/>
  <c r="CV60" i="93"/>
  <c r="CW60" i="93"/>
  <c r="CX60" i="93"/>
  <c r="CY60" i="93"/>
  <c r="CZ60" i="93"/>
  <c r="DA60" i="93"/>
  <c r="DB60" i="93"/>
  <c r="DC60" i="93"/>
  <c r="DD60" i="93"/>
  <c r="DG60" i="93"/>
  <c r="AG61" i="93"/>
  <c r="AH61" i="93"/>
  <c r="AW61" i="93" s="1"/>
  <c r="AI61" i="93"/>
  <c r="AJ61" i="93"/>
  <c r="AK61" i="93"/>
  <c r="AZ61" i="93" s="1"/>
  <c r="AL61" i="93"/>
  <c r="BA61" i="93" s="1"/>
  <c r="AM61" i="93"/>
  <c r="CU61" i="93" s="1"/>
  <c r="DF61" i="93" s="1"/>
  <c r="AN61" i="93"/>
  <c r="CV61" i="93" s="1"/>
  <c r="AO61" i="93"/>
  <c r="BD61" i="93" s="1"/>
  <c r="AP61" i="93"/>
  <c r="BE61" i="93" s="1"/>
  <c r="AQ61" i="93"/>
  <c r="BF61" i="93" s="1"/>
  <c r="BU61" i="93" s="1"/>
  <c r="AR61" i="93"/>
  <c r="AS61" i="93"/>
  <c r="AT61" i="93"/>
  <c r="BI61" i="93" s="1"/>
  <c r="AU61" i="93"/>
  <c r="BJ61" i="93" s="1"/>
  <c r="BY61" i="93" s="1"/>
  <c r="AV61" i="93"/>
  <c r="BK61" i="93" s="1"/>
  <c r="AY61" i="93"/>
  <c r="BG61" i="93"/>
  <c r="BV61" i="93" s="1"/>
  <c r="BH61" i="93"/>
  <c r="BW61" i="93" s="1"/>
  <c r="CO61" i="93"/>
  <c r="DD61" i="93" s="1"/>
  <c r="CR61" i="93"/>
  <c r="CS61" i="93"/>
  <c r="CT61" i="93"/>
  <c r="CW61" i="93"/>
  <c r="CX61" i="93"/>
  <c r="CY61" i="93"/>
  <c r="CZ61" i="93"/>
  <c r="DA61" i="93"/>
  <c r="DC61" i="93"/>
  <c r="DG61" i="93"/>
  <c r="AG62" i="93"/>
  <c r="AV62" i="93" s="1"/>
  <c r="BK62" i="93" s="1"/>
  <c r="AH62" i="93"/>
  <c r="AI62" i="93"/>
  <c r="AJ62" i="93"/>
  <c r="AK62" i="93"/>
  <c r="AL62" i="93"/>
  <c r="CT62" i="93" s="1"/>
  <c r="AM62" i="93"/>
  <c r="BB62" i="93" s="1"/>
  <c r="BQ62" i="93" s="1"/>
  <c r="AN62" i="93"/>
  <c r="BC62" i="93" s="1"/>
  <c r="BR62" i="93" s="1"/>
  <c r="AO62" i="93"/>
  <c r="BD62" i="93" s="1"/>
  <c r="BS62" i="93" s="1"/>
  <c r="AP62" i="93"/>
  <c r="BE62" i="93" s="1"/>
  <c r="BT62" i="93" s="1"/>
  <c r="AQ62" i="93"/>
  <c r="BF62" i="93" s="1"/>
  <c r="BU62" i="93" s="1"/>
  <c r="AR62" i="93"/>
  <c r="AS62" i="93"/>
  <c r="BH62" i="93" s="1"/>
  <c r="BW62" i="93" s="1"/>
  <c r="AT62" i="93"/>
  <c r="AU62" i="93"/>
  <c r="AX62" i="93"/>
  <c r="AY62" i="93"/>
  <c r="BA62" i="93"/>
  <c r="BG62" i="93"/>
  <c r="BV62" i="93" s="1"/>
  <c r="BI62" i="93"/>
  <c r="BX62" i="93" s="1"/>
  <c r="BJ62" i="93"/>
  <c r="BY62" i="93" s="1"/>
  <c r="CO62" i="93"/>
  <c r="CQ62" i="93"/>
  <c r="CR62" i="93"/>
  <c r="CU62" i="93"/>
  <c r="CV62" i="93"/>
  <c r="CW62" i="93"/>
  <c r="CX62" i="93"/>
  <c r="CY62" i="93"/>
  <c r="CZ62" i="93"/>
  <c r="DG62" i="93" s="1"/>
  <c r="DA62" i="93"/>
  <c r="DB62" i="93"/>
  <c r="DC62" i="93"/>
  <c r="DD62" i="93"/>
  <c r="AG63" i="93"/>
  <c r="AV63" i="93" s="1"/>
  <c r="BK63" i="93" s="1"/>
  <c r="AH63" i="93"/>
  <c r="AI63" i="93"/>
  <c r="AJ63" i="93"/>
  <c r="AY63" i="93" s="1"/>
  <c r="AK63" i="93"/>
  <c r="CS63" i="93" s="1"/>
  <c r="AL63" i="93"/>
  <c r="CT63" i="93" s="1"/>
  <c r="AM63" i="93"/>
  <c r="BB63" i="93" s="1"/>
  <c r="BQ63" i="93" s="1"/>
  <c r="AN63" i="93"/>
  <c r="BC63" i="93" s="1"/>
  <c r="BR63" i="93" s="1"/>
  <c r="AO63" i="93"/>
  <c r="BD63" i="93" s="1"/>
  <c r="BS63" i="93" s="1"/>
  <c r="AP63" i="93"/>
  <c r="AQ63" i="93"/>
  <c r="AR63" i="93"/>
  <c r="BG63" i="93" s="1"/>
  <c r="BV63" i="93" s="1"/>
  <c r="AS63" i="93"/>
  <c r="AT63" i="93"/>
  <c r="AU63" i="93"/>
  <c r="BJ63" i="93" s="1"/>
  <c r="BY63" i="93" s="1"/>
  <c r="AW63" i="93"/>
  <c r="AX63" i="93"/>
  <c r="BE63" i="93"/>
  <c r="BT63" i="93" s="1"/>
  <c r="BF63" i="93"/>
  <c r="BU63" i="93" s="1"/>
  <c r="BH63" i="93"/>
  <c r="BW63" i="93" s="1"/>
  <c r="BI63" i="93"/>
  <c r="BX63" i="93" s="1"/>
  <c r="CO63" i="93"/>
  <c r="DD63" i="93" s="1"/>
  <c r="CP63" i="93"/>
  <c r="CQ63" i="93"/>
  <c r="CU63" i="93"/>
  <c r="CV63" i="93"/>
  <c r="CW63" i="93"/>
  <c r="CX63" i="93"/>
  <c r="CY63" i="93"/>
  <c r="CZ63" i="93"/>
  <c r="DG63" i="93" s="1"/>
  <c r="DA63" i="93"/>
  <c r="DB63" i="93"/>
  <c r="DC63" i="93"/>
  <c r="AG64" i="93"/>
  <c r="AH64" i="93"/>
  <c r="AW64" i="93" s="1"/>
  <c r="AI64" i="93"/>
  <c r="AX64" i="93" s="1"/>
  <c r="AJ64" i="93"/>
  <c r="CR64" i="93" s="1"/>
  <c r="AK64" i="93"/>
  <c r="CS64" i="93" s="1"/>
  <c r="AL64" i="93"/>
  <c r="BA64" i="93" s="1"/>
  <c r="AM64" i="93"/>
  <c r="BB64" i="93" s="1"/>
  <c r="BQ64" i="93" s="1"/>
  <c r="AN64" i="93"/>
  <c r="BC64" i="93" s="1"/>
  <c r="BR64" i="93" s="1"/>
  <c r="AO64" i="93"/>
  <c r="AP64" i="93"/>
  <c r="AQ64" i="93"/>
  <c r="BF64" i="93" s="1"/>
  <c r="BU64" i="93" s="1"/>
  <c r="AR64" i="93"/>
  <c r="CZ64" i="93" s="1"/>
  <c r="AS64" i="93"/>
  <c r="DA64" i="93" s="1"/>
  <c r="AT64" i="93"/>
  <c r="BI64" i="93" s="1"/>
  <c r="AU64" i="93"/>
  <c r="BJ64" i="93" s="1"/>
  <c r="AV64" i="93"/>
  <c r="BK64" i="93" s="1"/>
  <c r="BD64" i="93"/>
  <c r="BS64" i="93" s="1"/>
  <c r="BE64" i="93"/>
  <c r="BT64" i="93" s="1"/>
  <c r="BG64" i="93"/>
  <c r="CO64" i="93"/>
  <c r="CP64" i="93"/>
  <c r="CT64" i="93"/>
  <c r="CU64" i="93"/>
  <c r="CV64" i="93"/>
  <c r="CW64" i="93"/>
  <c r="CX64" i="93"/>
  <c r="CY64" i="93"/>
  <c r="DD64" i="93"/>
  <c r="AG65" i="93"/>
  <c r="AH65" i="93"/>
  <c r="AW65" i="93" s="1"/>
  <c r="AI65" i="93"/>
  <c r="CQ65" i="93" s="1"/>
  <c r="AJ65" i="93"/>
  <c r="CR65" i="93" s="1"/>
  <c r="AK65" i="93"/>
  <c r="AL65" i="93"/>
  <c r="BA65" i="93" s="1"/>
  <c r="AM65" i="93"/>
  <c r="BB65" i="93" s="1"/>
  <c r="BQ65" i="93" s="1"/>
  <c r="AN65" i="93"/>
  <c r="BC65" i="93" s="1"/>
  <c r="BR65" i="93" s="1"/>
  <c r="AO65" i="93"/>
  <c r="BD65" i="93" s="1"/>
  <c r="BS65" i="93" s="1"/>
  <c r="AP65" i="93"/>
  <c r="BE65" i="93" s="1"/>
  <c r="BT65" i="93" s="1"/>
  <c r="AQ65" i="93"/>
  <c r="BF65" i="93" s="1"/>
  <c r="BU65" i="93" s="1"/>
  <c r="AR65" i="93"/>
  <c r="AS65" i="93"/>
  <c r="AT65" i="93"/>
  <c r="BI65" i="93" s="1"/>
  <c r="AU65" i="93"/>
  <c r="BJ65" i="93" s="1"/>
  <c r="AV65" i="93"/>
  <c r="BK65" i="93" s="1"/>
  <c r="AX65" i="93"/>
  <c r="AZ65" i="93"/>
  <c r="BH65" i="93"/>
  <c r="CO65" i="93"/>
  <c r="DD65" i="93" s="1"/>
  <c r="CP65" i="93"/>
  <c r="CS65" i="93"/>
  <c r="CU65" i="93"/>
  <c r="CV65" i="93"/>
  <c r="DF65" i="93" s="1"/>
  <c r="CW65" i="93"/>
  <c r="CX65" i="93"/>
  <c r="CY65" i="93"/>
  <c r="DA65" i="93"/>
  <c r="DB65" i="93"/>
  <c r="AG66" i="93"/>
  <c r="AV66" i="93" s="1"/>
  <c r="N3" i="80" s="1"/>
  <c r="AH66" i="93"/>
  <c r="CP66" i="93" s="1"/>
  <c r="O9" i="78" s="1"/>
  <c r="AI66" i="93"/>
  <c r="CQ66" i="93" s="1"/>
  <c r="P9" i="78" s="1"/>
  <c r="AJ66" i="93"/>
  <c r="AY66" i="93" s="1"/>
  <c r="Q3" i="80" s="1"/>
  <c r="AK66" i="93"/>
  <c r="AZ66" i="93" s="1"/>
  <c r="R3" i="80" s="1"/>
  <c r="AL66" i="93"/>
  <c r="BA66" i="93" s="1"/>
  <c r="S3" i="80" s="1"/>
  <c r="AM66" i="93"/>
  <c r="AN66" i="93"/>
  <c r="AO66" i="93"/>
  <c r="BD66" i="93" s="1"/>
  <c r="V3" i="80" s="1"/>
  <c r="AP66" i="93"/>
  <c r="CX66" i="93" s="1"/>
  <c r="W9" i="78" s="1"/>
  <c r="AQ66" i="93"/>
  <c r="CY66" i="93" s="1"/>
  <c r="X9" i="78" s="1"/>
  <c r="AR66" i="93"/>
  <c r="BG66" i="93" s="1"/>
  <c r="Y3" i="80" s="1"/>
  <c r="AS66" i="93"/>
  <c r="BH66" i="93" s="1"/>
  <c r="AT66" i="93"/>
  <c r="BI66" i="93" s="1"/>
  <c r="AU66" i="93"/>
  <c r="DC66" i="93" s="1"/>
  <c r="BB66" i="93"/>
  <c r="T3" i="80" s="1"/>
  <c r="BC66" i="93"/>
  <c r="U3" i="80" s="1"/>
  <c r="BE66" i="93"/>
  <c r="W3" i="80" s="1"/>
  <c r="BF66" i="93"/>
  <c r="X3" i="80" s="1"/>
  <c r="BJ66" i="93"/>
  <c r="CU66" i="93"/>
  <c r="CV66" i="93"/>
  <c r="U9" i="78" s="1"/>
  <c r="CW66" i="93"/>
  <c r="V9" i="78" s="1"/>
  <c r="AG67" i="93"/>
  <c r="CO67" i="93" s="1"/>
  <c r="N2" i="78" s="1"/>
  <c r="AH67" i="93"/>
  <c r="AW67" i="93" s="1"/>
  <c r="AI67" i="93"/>
  <c r="AX67" i="93" s="1"/>
  <c r="AJ67" i="93"/>
  <c r="AY67" i="93" s="1"/>
  <c r="Q33" i="80" s="1"/>
  <c r="AK67" i="93"/>
  <c r="AZ67" i="93" s="1"/>
  <c r="R33" i="80" s="1"/>
  <c r="AL67" i="93"/>
  <c r="BA67" i="93" s="1"/>
  <c r="S33" i="80" s="1"/>
  <c r="AM67" i="93"/>
  <c r="AN67" i="93"/>
  <c r="BC67" i="93" s="1"/>
  <c r="AO67" i="93"/>
  <c r="BD67" i="93" s="1"/>
  <c r="AP67" i="93"/>
  <c r="AQ67" i="93"/>
  <c r="CY67" i="93" s="1"/>
  <c r="AR67" i="93"/>
  <c r="BG67" i="93" s="1"/>
  <c r="Y33" i="80" s="1"/>
  <c r="AS67" i="93"/>
  <c r="BH67" i="93" s="1"/>
  <c r="AT67" i="93"/>
  <c r="BI67" i="93" s="1"/>
  <c r="BX67" i="93" s="1"/>
  <c r="AU67" i="93"/>
  <c r="BJ67" i="93" s="1"/>
  <c r="BB67" i="93"/>
  <c r="T33" i="80" s="1"/>
  <c r="BF67" i="93"/>
  <c r="X33" i="80" s="1"/>
  <c r="CP67" i="93"/>
  <c r="O2" i="78" s="1"/>
  <c r="CQ67" i="93"/>
  <c r="P2" i="78" s="1"/>
  <c r="CR67" i="93"/>
  <c r="Q2" i="78" s="1"/>
  <c r="CS67" i="93"/>
  <c r="R2" i="78" s="1"/>
  <c r="CT67" i="93"/>
  <c r="S2" i="78" s="1"/>
  <c r="CU67" i="93"/>
  <c r="T2" i="78" s="1"/>
  <c r="CV67" i="93"/>
  <c r="U2" i="78" s="1"/>
  <c r="CW67" i="93"/>
  <c r="V2" i="78" s="1"/>
  <c r="DA67" i="93"/>
  <c r="DB67" i="93"/>
  <c r="DC67" i="93"/>
  <c r="DD67" i="93"/>
  <c r="AG68" i="93"/>
  <c r="AH68" i="93"/>
  <c r="AW68" i="93" s="1"/>
  <c r="O6" i="80" s="1"/>
  <c r="AI68" i="93"/>
  <c r="AX68" i="93" s="1"/>
  <c r="P6" i="80" s="1"/>
  <c r="AJ68" i="93"/>
  <c r="CR68" i="93" s="1"/>
  <c r="Q45" i="78" s="1"/>
  <c r="AK68" i="93"/>
  <c r="AZ68" i="93" s="1"/>
  <c r="AL68" i="93"/>
  <c r="BA68" i="93" s="1"/>
  <c r="AM68" i="93"/>
  <c r="BB68" i="93" s="1"/>
  <c r="T6" i="80" s="1"/>
  <c r="AN68" i="93"/>
  <c r="CV68" i="93" s="1"/>
  <c r="U45" i="78" s="1"/>
  <c r="AO68" i="93"/>
  <c r="CW68" i="93" s="1"/>
  <c r="V45" i="78" s="1"/>
  <c r="AP68" i="93"/>
  <c r="AQ68" i="93"/>
  <c r="BF68" i="93" s="1"/>
  <c r="AR68" i="93"/>
  <c r="BG68" i="93" s="1"/>
  <c r="Y6" i="80" s="1"/>
  <c r="AS68" i="93"/>
  <c r="DA68" i="93" s="1"/>
  <c r="AT68" i="93"/>
  <c r="BI68" i="93" s="1"/>
  <c r="AU68" i="93"/>
  <c r="BJ68" i="93" s="1"/>
  <c r="AV68" i="93"/>
  <c r="N6" i="80" s="1"/>
  <c r="BC68" i="93"/>
  <c r="U6" i="80" s="1"/>
  <c r="BD68" i="93"/>
  <c r="V6" i="80" s="1"/>
  <c r="BE68" i="93"/>
  <c r="W6" i="80" s="1"/>
  <c r="BM68" i="93"/>
  <c r="T35" i="95" s="1"/>
  <c r="D35" i="95" s="1"/>
  <c r="CO68" i="93"/>
  <c r="N45" i="78" s="1"/>
  <c r="CP68" i="93"/>
  <c r="O45" i="78" s="1"/>
  <c r="CQ68" i="93"/>
  <c r="P45" i="78" s="1"/>
  <c r="CS68" i="93"/>
  <c r="R45" i="78" s="1"/>
  <c r="CT68" i="93"/>
  <c r="S45" i="78" s="1"/>
  <c r="CX68" i="93"/>
  <c r="W45" i="78" s="1"/>
  <c r="CY68" i="93"/>
  <c r="CZ68" i="93"/>
  <c r="Y45" i="78" s="1"/>
  <c r="AG69" i="93"/>
  <c r="AV69" i="93" s="1"/>
  <c r="AH69" i="93"/>
  <c r="AW69" i="93" s="1"/>
  <c r="O4" i="80" s="1"/>
  <c r="AI69" i="93"/>
  <c r="AX69" i="93" s="1"/>
  <c r="P4" i="80" s="1"/>
  <c r="AJ69" i="93"/>
  <c r="AY69" i="93" s="1"/>
  <c r="Q4" i="80" s="1"/>
  <c r="AK69" i="93"/>
  <c r="AL69" i="93"/>
  <c r="AM69" i="93"/>
  <c r="CU69" i="93" s="1"/>
  <c r="T28" i="78" s="1"/>
  <c r="AN69" i="93"/>
  <c r="AO69" i="93"/>
  <c r="AP69" i="93"/>
  <c r="BE69" i="93" s="1"/>
  <c r="W4" i="80" s="1"/>
  <c r="AQ69" i="93"/>
  <c r="BF69" i="93" s="1"/>
  <c r="AR69" i="93"/>
  <c r="CZ69" i="93" s="1"/>
  <c r="Y28" i="78" s="1"/>
  <c r="AS69" i="93"/>
  <c r="BH69" i="93" s="1"/>
  <c r="AT69" i="93"/>
  <c r="AU69" i="93"/>
  <c r="DC69" i="93" s="1"/>
  <c r="AZ69" i="93"/>
  <c r="R4" i="80" s="1"/>
  <c r="BD69" i="93"/>
  <c r="V4" i="80" s="1"/>
  <c r="CO69" i="93"/>
  <c r="CR69" i="93"/>
  <c r="Q28" i="78" s="1"/>
  <c r="CS69" i="93"/>
  <c r="R28" i="78" s="1"/>
  <c r="CW69" i="93"/>
  <c r="V28" i="78" s="1"/>
  <c r="CY69" i="93"/>
  <c r="AG70" i="93"/>
  <c r="AV70" i="93" s="1"/>
  <c r="N11" i="80" s="1"/>
  <c r="AH70" i="93"/>
  <c r="AW70" i="93" s="1"/>
  <c r="O11" i="80" s="1"/>
  <c r="AI70" i="93"/>
  <c r="AX70" i="93" s="1"/>
  <c r="P11" i="80" s="1"/>
  <c r="AJ70" i="93"/>
  <c r="AY70" i="93" s="1"/>
  <c r="Q11" i="80" s="1"/>
  <c r="AK70" i="93"/>
  <c r="AZ70" i="93" s="1"/>
  <c r="R11" i="80" s="1"/>
  <c r="AL70" i="93"/>
  <c r="AM70" i="93"/>
  <c r="CU70" i="93" s="1"/>
  <c r="T11" i="78" s="1"/>
  <c r="AN70" i="93"/>
  <c r="AO70" i="93"/>
  <c r="BD70" i="93" s="1"/>
  <c r="V11" i="80" s="1"/>
  <c r="AP70" i="93"/>
  <c r="BE70" i="93" s="1"/>
  <c r="W11" i="80" s="1"/>
  <c r="AQ70" i="93"/>
  <c r="CY70" i="93" s="1"/>
  <c r="AR70" i="93"/>
  <c r="BG70" i="93" s="1"/>
  <c r="Y11" i="80" s="1"/>
  <c r="AS70" i="93"/>
  <c r="BH70" i="93" s="1"/>
  <c r="AT70" i="93"/>
  <c r="AU70" i="93"/>
  <c r="DC70" i="93" s="1"/>
  <c r="BB70" i="93"/>
  <c r="T11" i="80" s="1"/>
  <c r="BC70" i="93"/>
  <c r="U11" i="80" s="1"/>
  <c r="CO70" i="93"/>
  <c r="CQ70" i="93"/>
  <c r="P11" i="78" s="1"/>
  <c r="CR70" i="93"/>
  <c r="Q11" i="78" s="1"/>
  <c r="CV70" i="93"/>
  <c r="U11" i="78" s="1"/>
  <c r="DA70" i="93"/>
  <c r="AG71" i="93"/>
  <c r="AV71" i="93" s="1"/>
  <c r="BK71" i="93" s="1"/>
  <c r="AH71" i="93"/>
  <c r="CP71" i="93" s="1"/>
  <c r="AI71" i="93"/>
  <c r="CQ71" i="93" s="1"/>
  <c r="AJ71" i="93"/>
  <c r="AY71" i="93" s="1"/>
  <c r="AK71" i="93"/>
  <c r="CS71" i="93" s="1"/>
  <c r="AL71" i="93"/>
  <c r="CT71" i="93" s="1"/>
  <c r="AM71" i="93"/>
  <c r="BB71" i="93" s="1"/>
  <c r="AN71" i="93"/>
  <c r="BC71" i="93" s="1"/>
  <c r="BR71" i="93" s="1"/>
  <c r="AO71" i="93"/>
  <c r="BD71" i="93" s="1"/>
  <c r="AP71" i="93"/>
  <c r="BE71" i="93" s="1"/>
  <c r="BT71" i="93" s="1"/>
  <c r="AQ71" i="93"/>
  <c r="BF71" i="93" s="1"/>
  <c r="BU71" i="93" s="1"/>
  <c r="AR71" i="93"/>
  <c r="BG71" i="93" s="1"/>
  <c r="BV71" i="93" s="1"/>
  <c r="AS71" i="93"/>
  <c r="BH71" i="93" s="1"/>
  <c r="BW71" i="93" s="1"/>
  <c r="AT71" i="93"/>
  <c r="DB71" i="93" s="1"/>
  <c r="AU71" i="93"/>
  <c r="AZ71" i="93"/>
  <c r="BA71" i="93"/>
  <c r="BI71" i="93"/>
  <c r="BX71" i="93" s="1"/>
  <c r="BJ71" i="93"/>
  <c r="BQ71" i="93"/>
  <c r="BS71" i="93"/>
  <c r="CO71" i="93"/>
  <c r="CU71" i="93"/>
  <c r="CV71" i="93"/>
  <c r="CW71" i="93"/>
  <c r="CX71" i="93"/>
  <c r="CY71" i="93"/>
  <c r="CZ71" i="93"/>
  <c r="DA71" i="93"/>
  <c r="DC71" i="93"/>
  <c r="DD71" i="93"/>
  <c r="AG72" i="93"/>
  <c r="CO72" i="93" s="1"/>
  <c r="DD72" i="93" s="1"/>
  <c r="AH72" i="93"/>
  <c r="AW72" i="93" s="1"/>
  <c r="BL72" i="93" s="1"/>
  <c r="AI72" i="93"/>
  <c r="AX72" i="93" s="1"/>
  <c r="BM72" i="93" s="1"/>
  <c r="AJ72" i="93"/>
  <c r="AK72" i="93"/>
  <c r="CS72" i="93" s="1"/>
  <c r="AL72" i="93"/>
  <c r="AM72" i="93"/>
  <c r="BB72" i="93" s="1"/>
  <c r="BQ72" i="93" s="1"/>
  <c r="AN72" i="93"/>
  <c r="BC72" i="93" s="1"/>
  <c r="BR72" i="93" s="1"/>
  <c r="AO72" i="93"/>
  <c r="BD72" i="93" s="1"/>
  <c r="BS72" i="93" s="1"/>
  <c r="AP72" i="93"/>
  <c r="CX72" i="93" s="1"/>
  <c r="DF72" i="93" s="1"/>
  <c r="AQ72" i="93"/>
  <c r="BF72" i="93" s="1"/>
  <c r="AR72" i="93"/>
  <c r="CZ72" i="93" s="1"/>
  <c r="AS72" i="93"/>
  <c r="DA72" i="93" s="1"/>
  <c r="AT72" i="93"/>
  <c r="AU72" i="93"/>
  <c r="AY72" i="93"/>
  <c r="BN72" i="93" s="1"/>
  <c r="AZ72" i="93"/>
  <c r="BA72" i="93"/>
  <c r="BG72" i="93"/>
  <c r="BH72" i="93"/>
  <c r="BI72" i="93"/>
  <c r="BJ72" i="93"/>
  <c r="CP72" i="93"/>
  <c r="CQ72" i="93"/>
  <c r="CR72" i="93"/>
  <c r="CT72" i="93"/>
  <c r="CU72" i="93"/>
  <c r="CV72" i="93"/>
  <c r="CW72" i="93"/>
  <c r="DB72" i="93"/>
  <c r="DC72" i="93"/>
  <c r="AG73" i="93"/>
  <c r="CO73" i="93" s="1"/>
  <c r="AH73" i="93"/>
  <c r="AW73" i="93" s="1"/>
  <c r="AI73" i="93"/>
  <c r="AX73" i="93" s="1"/>
  <c r="AJ73" i="93"/>
  <c r="AK73" i="93"/>
  <c r="AL73" i="93"/>
  <c r="BA73" i="93" s="1"/>
  <c r="S32" i="80" s="1"/>
  <c r="AM73" i="93"/>
  <c r="BB73" i="93" s="1"/>
  <c r="AN73" i="93"/>
  <c r="BC73" i="93" s="1"/>
  <c r="AO73" i="93"/>
  <c r="BD73" i="93" s="1"/>
  <c r="AP73" i="93"/>
  <c r="BE73" i="93" s="1"/>
  <c r="W32" i="80" s="1"/>
  <c r="AQ73" i="93"/>
  <c r="BF73" i="93" s="1"/>
  <c r="AR73" i="93"/>
  <c r="CZ73" i="93" s="1"/>
  <c r="AS73" i="93"/>
  <c r="BH73" i="93" s="1"/>
  <c r="BW73" i="93" s="1"/>
  <c r="AT73" i="93"/>
  <c r="AU73" i="93"/>
  <c r="AY73" i="93"/>
  <c r="AZ73" i="93"/>
  <c r="BI73" i="93"/>
  <c r="BJ73" i="93"/>
  <c r="CP73" i="93"/>
  <c r="CQ73" i="93"/>
  <c r="P50" i="78" s="1"/>
  <c r="CR73" i="93"/>
  <c r="Q50" i="78" s="1"/>
  <c r="CS73" i="93"/>
  <c r="R50" i="78" s="1"/>
  <c r="CT73" i="93"/>
  <c r="S50" i="78" s="1"/>
  <c r="CU73" i="93"/>
  <c r="T50" i="78" s="1"/>
  <c r="CV73" i="93"/>
  <c r="U50" i="78" s="1"/>
  <c r="CW73" i="93"/>
  <c r="V50" i="78" s="1"/>
  <c r="CY73" i="93"/>
  <c r="X50" i="78" s="1"/>
  <c r="DA73" i="93"/>
  <c r="DB73" i="93"/>
  <c r="DC73" i="93"/>
  <c r="AG74" i="93"/>
  <c r="AV74" i="93" s="1"/>
  <c r="AH74" i="93"/>
  <c r="AI74" i="93"/>
  <c r="CQ74" i="93" s="1"/>
  <c r="P44" i="78" s="1"/>
  <c r="AJ74" i="93"/>
  <c r="AY74" i="93" s="1"/>
  <c r="Q35" i="80" s="1"/>
  <c r="AK74" i="93"/>
  <c r="AZ74" i="93" s="1"/>
  <c r="R35" i="80" s="1"/>
  <c r="AL74" i="93"/>
  <c r="AM74" i="93"/>
  <c r="BB74" i="93" s="1"/>
  <c r="AN74" i="93"/>
  <c r="BC74" i="93" s="1"/>
  <c r="AO74" i="93"/>
  <c r="BD74" i="93" s="1"/>
  <c r="AP74" i="93"/>
  <c r="AQ74" i="93"/>
  <c r="BF74" i="93" s="1"/>
  <c r="AR74" i="93"/>
  <c r="BG74" i="93" s="1"/>
  <c r="AS74" i="93"/>
  <c r="DA74" i="93" s="1"/>
  <c r="AT74" i="93"/>
  <c r="BI74" i="93" s="1"/>
  <c r="AU74" i="93"/>
  <c r="BJ74" i="93" s="1"/>
  <c r="BA74" i="93"/>
  <c r="CO74" i="93"/>
  <c r="N44" i="78" s="1"/>
  <c r="CT74" i="93"/>
  <c r="S44" i="78" s="1"/>
  <c r="CU74" i="93"/>
  <c r="T44" i="78" s="1"/>
  <c r="CV74" i="93"/>
  <c r="U44" i="78" s="1"/>
  <c r="CW74" i="93"/>
  <c r="V44" i="78" s="1"/>
  <c r="CY74" i="93"/>
  <c r="X44" i="78" s="1"/>
  <c r="CZ74" i="93"/>
  <c r="DB74" i="93"/>
  <c r="DC74" i="93"/>
  <c r="DD74" i="93"/>
  <c r="AG75" i="93"/>
  <c r="AV75" i="93" s="1"/>
  <c r="AH75" i="93"/>
  <c r="CP75" i="93" s="1"/>
  <c r="O35" i="78" s="1"/>
  <c r="AI75" i="93"/>
  <c r="AX75" i="93" s="1"/>
  <c r="P18" i="80" s="1"/>
  <c r="AJ75" i="93"/>
  <c r="AK75" i="93"/>
  <c r="CS75" i="93" s="1"/>
  <c r="R35" i="78" s="1"/>
  <c r="AL75" i="93"/>
  <c r="BA75" i="93" s="1"/>
  <c r="AM75" i="93"/>
  <c r="BB75" i="93" s="1"/>
  <c r="AN75" i="93"/>
  <c r="BC75" i="93" s="1"/>
  <c r="AO75" i="93"/>
  <c r="BD75" i="93" s="1"/>
  <c r="AP75" i="93"/>
  <c r="CX75" i="93" s="1"/>
  <c r="W35" i="78" s="1"/>
  <c r="AQ75" i="93"/>
  <c r="BF75" i="93" s="1"/>
  <c r="X18" i="80" s="1"/>
  <c r="AR75" i="93"/>
  <c r="BG75" i="93" s="1"/>
  <c r="Y18" i="80" s="1"/>
  <c r="AS75" i="93"/>
  <c r="AT75" i="93"/>
  <c r="AU75" i="93"/>
  <c r="DC75" i="93" s="1"/>
  <c r="AW75" i="93"/>
  <c r="O18" i="80" s="1"/>
  <c r="AY75" i="93"/>
  <c r="Q18" i="80" s="1"/>
  <c r="BH75" i="93"/>
  <c r="BI75" i="93"/>
  <c r="BX75" i="93" s="1"/>
  <c r="BJ75" i="93"/>
  <c r="BU75" i="93"/>
  <c r="AB39" i="95" s="1"/>
  <c r="CO75" i="93"/>
  <c r="N35" i="78" s="1"/>
  <c r="CQ75" i="93"/>
  <c r="P35" i="78" s="1"/>
  <c r="CR75" i="93"/>
  <c r="Q35" i="78" s="1"/>
  <c r="CT75" i="93"/>
  <c r="S35" i="78" s="1"/>
  <c r="CU75" i="93"/>
  <c r="CV75" i="93"/>
  <c r="U35" i="78" s="1"/>
  <c r="CW75" i="93"/>
  <c r="V35" i="78" s="1"/>
  <c r="CY75" i="93"/>
  <c r="X35" i="78" s="1"/>
  <c r="CZ75" i="93"/>
  <c r="Y35" i="78" s="1"/>
  <c r="DA75" i="93"/>
  <c r="DB75" i="93"/>
  <c r="DD75" i="93"/>
  <c r="AG76" i="93"/>
  <c r="AH76" i="93"/>
  <c r="AW76" i="93" s="1"/>
  <c r="AI76" i="93"/>
  <c r="AJ76" i="93"/>
  <c r="CR76" i="93" s="1"/>
  <c r="AK76" i="93"/>
  <c r="AZ76" i="93" s="1"/>
  <c r="AL76" i="93"/>
  <c r="BA76" i="93" s="1"/>
  <c r="AM76" i="93"/>
  <c r="BB76" i="93" s="1"/>
  <c r="BQ76" i="93" s="1"/>
  <c r="AN76" i="93"/>
  <c r="BC76" i="93" s="1"/>
  <c r="BR76" i="93" s="1"/>
  <c r="AO76" i="93"/>
  <c r="BD76" i="93" s="1"/>
  <c r="BS76" i="93" s="1"/>
  <c r="AP76" i="93"/>
  <c r="BE76" i="93" s="1"/>
  <c r="AQ76" i="93"/>
  <c r="BF76" i="93" s="1"/>
  <c r="AR76" i="93"/>
  <c r="BG76" i="93" s="1"/>
  <c r="AS76" i="93"/>
  <c r="AT76" i="93"/>
  <c r="DB76" i="93" s="1"/>
  <c r="AU76" i="93"/>
  <c r="BJ76" i="93" s="1"/>
  <c r="AV76" i="93"/>
  <c r="AX76" i="93"/>
  <c r="AY76" i="93"/>
  <c r="BH76" i="93"/>
  <c r="BI76" i="93"/>
  <c r="BK76" i="93"/>
  <c r="CO76" i="93"/>
  <c r="DD76" i="93" s="1"/>
  <c r="CQ76" i="93"/>
  <c r="CU76" i="93"/>
  <c r="CV76" i="93"/>
  <c r="CW76" i="93"/>
  <c r="CY76" i="93"/>
  <c r="DA76" i="93"/>
  <c r="AG77" i="93"/>
  <c r="AV77" i="93" s="1"/>
  <c r="N49" i="80" s="1"/>
  <c r="AH77" i="93"/>
  <c r="CP77" i="93" s="1"/>
  <c r="O21" i="78" s="1"/>
  <c r="AI77" i="93"/>
  <c r="AX77" i="93" s="1"/>
  <c r="P49" i="80" s="1"/>
  <c r="AJ77" i="93"/>
  <c r="CR77" i="93" s="1"/>
  <c r="Q21" i="78" s="1"/>
  <c r="AK77" i="93"/>
  <c r="CS77" i="93" s="1"/>
  <c r="R21" i="78" s="1"/>
  <c r="AL77" i="93"/>
  <c r="BA77" i="93" s="1"/>
  <c r="S49" i="80" s="1"/>
  <c r="AM77" i="93"/>
  <c r="BB77" i="93" s="1"/>
  <c r="AN77" i="93"/>
  <c r="BC77" i="93" s="1"/>
  <c r="AO77" i="93"/>
  <c r="BD77" i="93" s="1"/>
  <c r="AP77" i="93"/>
  <c r="BE77" i="93" s="1"/>
  <c r="AQ77" i="93"/>
  <c r="BF77" i="93" s="1"/>
  <c r="AR77" i="93"/>
  <c r="BG77" i="93" s="1"/>
  <c r="AS77" i="93"/>
  <c r="AT77" i="93"/>
  <c r="BI77" i="93" s="1"/>
  <c r="BX77" i="93" s="1"/>
  <c r="AU77" i="93"/>
  <c r="BH77" i="93"/>
  <c r="BW77" i="93" s="1"/>
  <c r="CO77" i="93"/>
  <c r="CT77" i="93"/>
  <c r="S21" i="78" s="1"/>
  <c r="CU77" i="93"/>
  <c r="T21" i="78" s="1"/>
  <c r="CV77" i="93"/>
  <c r="U21" i="78" s="1"/>
  <c r="CW77" i="93"/>
  <c r="CX77" i="93"/>
  <c r="W21" i="78" s="1"/>
  <c r="CY77" i="93"/>
  <c r="CZ77" i="93"/>
  <c r="Y21" i="78" s="1"/>
  <c r="DA77" i="93"/>
  <c r="DB77" i="93"/>
  <c r="AG78" i="93"/>
  <c r="AV78" i="93" s="1"/>
  <c r="AH78" i="93"/>
  <c r="CP78" i="93" s="1"/>
  <c r="AI78" i="93"/>
  <c r="CQ78" i="93" s="1"/>
  <c r="AJ78" i="93"/>
  <c r="AK78" i="93"/>
  <c r="AZ78" i="93" s="1"/>
  <c r="AL78" i="93"/>
  <c r="AM78" i="93"/>
  <c r="AN78" i="93"/>
  <c r="CV78" i="93" s="1"/>
  <c r="AO78" i="93"/>
  <c r="BD78" i="93" s="1"/>
  <c r="AP78" i="93"/>
  <c r="BE78" i="93" s="1"/>
  <c r="AQ78" i="93"/>
  <c r="AR78" i="93"/>
  <c r="AS78" i="93"/>
  <c r="BH78" i="93" s="1"/>
  <c r="AT78" i="93"/>
  <c r="AU78" i="93"/>
  <c r="AX78" i="93"/>
  <c r="AY78" i="93"/>
  <c r="BF78" i="93"/>
  <c r="BG78" i="93"/>
  <c r="CR78" i="93"/>
  <c r="CS78" i="93"/>
  <c r="CY78" i="93"/>
  <c r="CZ78" i="93"/>
  <c r="DG78" i="93" s="1"/>
  <c r="DA78" i="93"/>
  <c r="AG79" i="93"/>
  <c r="AH79" i="93"/>
  <c r="AI79" i="93"/>
  <c r="AX79" i="93" s="1"/>
  <c r="AJ79" i="93"/>
  <c r="AY79" i="93" s="1"/>
  <c r="AK79" i="93"/>
  <c r="AZ79" i="93" s="1"/>
  <c r="AL79" i="93"/>
  <c r="CT79" i="93" s="1"/>
  <c r="AM79" i="93"/>
  <c r="BB79" i="93" s="1"/>
  <c r="BQ79" i="93" s="1"/>
  <c r="AN79" i="93"/>
  <c r="BC79" i="93" s="1"/>
  <c r="BR79" i="93" s="1"/>
  <c r="AO79" i="93"/>
  <c r="BD79" i="93" s="1"/>
  <c r="BS79" i="93" s="1"/>
  <c r="AP79" i="93"/>
  <c r="AQ79" i="93"/>
  <c r="AR79" i="93"/>
  <c r="BG79" i="93" s="1"/>
  <c r="BV79" i="93" s="1"/>
  <c r="AS79" i="93"/>
  <c r="AT79" i="93"/>
  <c r="AU79" i="93"/>
  <c r="AV79" i="93"/>
  <c r="BK79" i="93" s="1"/>
  <c r="AW79" i="93"/>
  <c r="BE79" i="93"/>
  <c r="BT79" i="93" s="1"/>
  <c r="BF79" i="93"/>
  <c r="BH79" i="93"/>
  <c r="BW79" i="93" s="1"/>
  <c r="BI79" i="93"/>
  <c r="BX79" i="93" s="1"/>
  <c r="BU79" i="93"/>
  <c r="CO79" i="93"/>
  <c r="CP79" i="93"/>
  <c r="DE79" i="93" s="1"/>
  <c r="CQ79" i="93"/>
  <c r="CR79" i="93"/>
  <c r="CS79" i="93"/>
  <c r="CU79" i="93"/>
  <c r="CV79" i="93"/>
  <c r="CW79" i="93"/>
  <c r="CX79" i="93"/>
  <c r="CY79" i="93"/>
  <c r="CZ79" i="93"/>
  <c r="DA79" i="93"/>
  <c r="DB79" i="93"/>
  <c r="DD79" i="93"/>
  <c r="AG80" i="93"/>
  <c r="AH80" i="93"/>
  <c r="AW80" i="93" s="1"/>
  <c r="AI80" i="93"/>
  <c r="AX80" i="93" s="1"/>
  <c r="AJ80" i="93"/>
  <c r="AK80" i="93"/>
  <c r="CS80" i="93" s="1"/>
  <c r="AL80" i="93"/>
  <c r="BA80" i="93" s="1"/>
  <c r="BP80" i="93" s="1"/>
  <c r="AM80" i="93"/>
  <c r="BB80" i="93" s="1"/>
  <c r="AN80" i="93"/>
  <c r="AO80" i="93"/>
  <c r="AP80" i="93"/>
  <c r="AQ80" i="93"/>
  <c r="BF80" i="93" s="1"/>
  <c r="AR80" i="93"/>
  <c r="AS80" i="93"/>
  <c r="DA80" i="93" s="1"/>
  <c r="AT80" i="93"/>
  <c r="DB80" i="93" s="1"/>
  <c r="AU80" i="93"/>
  <c r="DC80" i="93" s="1"/>
  <c r="AV80" i="93"/>
  <c r="BC80" i="93"/>
  <c r="BD80" i="93"/>
  <c r="BE80" i="93"/>
  <c r="CO80" i="93"/>
  <c r="CP80" i="93"/>
  <c r="CQ80" i="93"/>
  <c r="CT80" i="93"/>
  <c r="CU80" i="93"/>
  <c r="CV80" i="93"/>
  <c r="DF80" i="93" s="1"/>
  <c r="CW80" i="93"/>
  <c r="CX80" i="93"/>
  <c r="DD80" i="93"/>
  <c r="AG81" i="93"/>
  <c r="AV81" i="93" s="1"/>
  <c r="BK81" i="93" s="1"/>
  <c r="AH81" i="93"/>
  <c r="AW81" i="93" s="1"/>
  <c r="AI81" i="93"/>
  <c r="AJ81" i="93"/>
  <c r="CR81" i="93" s="1"/>
  <c r="AK81" i="93"/>
  <c r="CS81" i="93" s="1"/>
  <c r="AL81" i="93"/>
  <c r="AM81" i="93"/>
  <c r="AN81" i="93"/>
  <c r="BC81" i="93" s="1"/>
  <c r="BR81" i="93" s="1"/>
  <c r="AO81" i="93"/>
  <c r="BD81" i="93" s="1"/>
  <c r="AP81" i="93"/>
  <c r="BE81" i="93" s="1"/>
  <c r="AQ81" i="93"/>
  <c r="BF81" i="93" s="1"/>
  <c r="BU81" i="93" s="1"/>
  <c r="AR81" i="93"/>
  <c r="CZ81" i="93" s="1"/>
  <c r="DG81" i="93" s="1"/>
  <c r="AS81" i="93"/>
  <c r="DA81" i="93" s="1"/>
  <c r="AT81" i="93"/>
  <c r="AU81" i="93"/>
  <c r="AZ81" i="93"/>
  <c r="BA81" i="93"/>
  <c r="BB81" i="93"/>
  <c r="BQ81" i="93" s="1"/>
  <c r="BI81" i="93"/>
  <c r="BJ81" i="93"/>
  <c r="CO81" i="93"/>
  <c r="DD81" i="93" s="1"/>
  <c r="CP81" i="93"/>
  <c r="CT81" i="93"/>
  <c r="CU81" i="93"/>
  <c r="CV81" i="93"/>
  <c r="CY81" i="93"/>
  <c r="DB81" i="93"/>
  <c r="DC81" i="93"/>
  <c r="AG82" i="93"/>
  <c r="AV82" i="93" s="1"/>
  <c r="AH82" i="93"/>
  <c r="AI82" i="93"/>
  <c r="CQ82" i="93" s="1"/>
  <c r="P42" i="78" s="1"/>
  <c r="AJ82" i="93"/>
  <c r="CR82" i="93" s="1"/>
  <c r="Q42" i="78" s="1"/>
  <c r="AK82" i="93"/>
  <c r="CS82" i="93" s="1"/>
  <c r="R42" i="78" s="1"/>
  <c r="AL82" i="93"/>
  <c r="BA82" i="93" s="1"/>
  <c r="S27" i="80" s="1"/>
  <c r="AM82" i="93"/>
  <c r="BB82" i="93" s="1"/>
  <c r="AN82" i="93"/>
  <c r="BC82" i="93" s="1"/>
  <c r="AO82" i="93"/>
  <c r="BD82" i="93" s="1"/>
  <c r="AP82" i="93"/>
  <c r="AQ82" i="93"/>
  <c r="CY82" i="93" s="1"/>
  <c r="X42" i="78" s="1"/>
  <c r="AR82" i="93"/>
  <c r="BG82" i="93" s="1"/>
  <c r="AS82" i="93"/>
  <c r="BH82" i="93" s="1"/>
  <c r="AT82" i="93"/>
  <c r="BI82" i="93" s="1"/>
  <c r="AU82" i="93"/>
  <c r="BJ82" i="93" s="1"/>
  <c r="AY82" i="93"/>
  <c r="Q27" i="80" s="1"/>
  <c r="AZ82" i="93"/>
  <c r="R27" i="80" s="1"/>
  <c r="CO82" i="93"/>
  <c r="CT82" i="93"/>
  <c r="S42" i="78" s="1"/>
  <c r="CU82" i="93"/>
  <c r="T42" i="78" s="1"/>
  <c r="CV82" i="93"/>
  <c r="U42" i="78" s="1"/>
  <c r="CW82" i="93"/>
  <c r="V42" i="78" s="1"/>
  <c r="CZ82" i="93"/>
  <c r="Y42" i="78" s="1"/>
  <c r="DA82" i="93"/>
  <c r="DB82" i="93"/>
  <c r="DC82" i="93"/>
  <c r="AG83" i="93"/>
  <c r="AV83" i="93" s="1"/>
  <c r="BK83" i="93" s="1"/>
  <c r="AH83" i="93"/>
  <c r="CP83" i="93" s="1"/>
  <c r="AI83" i="93"/>
  <c r="AX83" i="93" s="1"/>
  <c r="AJ83" i="93"/>
  <c r="CR83" i="93" s="1"/>
  <c r="AK83" i="93"/>
  <c r="CS83" i="93" s="1"/>
  <c r="AL83" i="93"/>
  <c r="BA83" i="93" s="1"/>
  <c r="AM83" i="93"/>
  <c r="BB83" i="93" s="1"/>
  <c r="BQ83" i="93" s="1"/>
  <c r="AN83" i="93"/>
  <c r="BC83" i="93" s="1"/>
  <c r="BR83" i="93" s="1"/>
  <c r="AO83" i="93"/>
  <c r="BD83" i="93" s="1"/>
  <c r="BS83" i="93" s="1"/>
  <c r="AP83" i="93"/>
  <c r="CX83" i="93" s="1"/>
  <c r="AQ83" i="93"/>
  <c r="BF83" i="93" s="1"/>
  <c r="BU83" i="93" s="1"/>
  <c r="AR83" i="93"/>
  <c r="AS83" i="93"/>
  <c r="DA83" i="93" s="1"/>
  <c r="AT83" i="93"/>
  <c r="BI83" i="93" s="1"/>
  <c r="AU83" i="93"/>
  <c r="DC83" i="93" s="1"/>
  <c r="AW83" i="93"/>
  <c r="AY83" i="93"/>
  <c r="BE83" i="93"/>
  <c r="BG83" i="93"/>
  <c r="BV83" i="93" s="1"/>
  <c r="BH83" i="93"/>
  <c r="BJ83" i="93"/>
  <c r="CO83" i="93"/>
  <c r="DD83" i="93" s="1"/>
  <c r="CQ83" i="93"/>
  <c r="CT83" i="93"/>
  <c r="CU83" i="93"/>
  <c r="CV83" i="93"/>
  <c r="CW83" i="93"/>
  <c r="CY83" i="93"/>
  <c r="CZ83" i="93"/>
  <c r="AG84" i="93"/>
  <c r="AH84" i="93"/>
  <c r="AW84" i="93" s="1"/>
  <c r="O36" i="80" s="1"/>
  <c r="AI84" i="93"/>
  <c r="AX84" i="93" s="1"/>
  <c r="P36" i="80" s="1"/>
  <c r="AJ84" i="93"/>
  <c r="AK84" i="93"/>
  <c r="AZ84" i="93" s="1"/>
  <c r="R36" i="80" s="1"/>
  <c r="AL84" i="93"/>
  <c r="BA84" i="93" s="1"/>
  <c r="S36" i="80" s="1"/>
  <c r="AM84" i="93"/>
  <c r="BB84" i="93" s="1"/>
  <c r="AN84" i="93"/>
  <c r="BC84" i="93" s="1"/>
  <c r="AO84" i="93"/>
  <c r="CW84" i="93" s="1"/>
  <c r="AP84" i="93"/>
  <c r="BE84" i="93" s="1"/>
  <c r="W36" i="80" s="1"/>
  <c r="AQ84" i="93"/>
  <c r="BF84" i="93" s="1"/>
  <c r="AR84" i="93"/>
  <c r="BG84" i="93" s="1"/>
  <c r="AS84" i="93"/>
  <c r="BH84" i="93" s="1"/>
  <c r="AT84" i="93"/>
  <c r="BI84" i="93" s="1"/>
  <c r="AU84" i="93"/>
  <c r="DC84" i="93" s="1"/>
  <c r="AV84" i="93"/>
  <c r="AY84" i="93"/>
  <c r="Q36" i="80" s="1"/>
  <c r="BD84" i="93"/>
  <c r="V36" i="80" s="1"/>
  <c r="CO84" i="93"/>
  <c r="CR84" i="93"/>
  <c r="Q43" i="78" s="1"/>
  <c r="CS84" i="93"/>
  <c r="R43" i="78" s="1"/>
  <c r="CT84" i="93"/>
  <c r="S43" i="78" s="1"/>
  <c r="CU84" i="93"/>
  <c r="T43" i="78" s="1"/>
  <c r="CV84" i="93"/>
  <c r="U43" i="78" s="1"/>
  <c r="CY84" i="93"/>
  <c r="X43" i="78" s="1"/>
  <c r="CZ84" i="93"/>
  <c r="Y43" i="78" s="1"/>
  <c r="DA84" i="93"/>
  <c r="DB84" i="93"/>
  <c r="DG84" i="93"/>
  <c r="AG85" i="93"/>
  <c r="AV85" i="93" s="1"/>
  <c r="AH85" i="93"/>
  <c r="AI85" i="93"/>
  <c r="AJ85" i="93"/>
  <c r="AY85" i="93" s="1"/>
  <c r="Q8" i="80" s="1"/>
  <c r="AK85" i="93"/>
  <c r="AZ85" i="93" s="1"/>
  <c r="R8" i="80" s="1"/>
  <c r="AL85" i="93"/>
  <c r="CT85" i="93" s="1"/>
  <c r="S24" i="78" s="1"/>
  <c r="AM85" i="93"/>
  <c r="CU85" i="93" s="1"/>
  <c r="AN85" i="93"/>
  <c r="CV85" i="93" s="1"/>
  <c r="U24" i="78" s="1"/>
  <c r="AO85" i="93"/>
  <c r="CW85" i="93" s="1"/>
  <c r="V24" i="78" s="1"/>
  <c r="AP85" i="93"/>
  <c r="AQ85" i="93"/>
  <c r="AR85" i="93"/>
  <c r="BG85" i="93" s="1"/>
  <c r="Y8" i="80" s="1"/>
  <c r="AS85" i="93"/>
  <c r="BH85" i="93" s="1"/>
  <c r="AT85" i="93"/>
  <c r="DB85" i="93" s="1"/>
  <c r="AU85" i="93"/>
  <c r="BJ85" i="93" s="1"/>
  <c r="AW85" i="93"/>
  <c r="O8" i="80" s="1"/>
  <c r="AX85" i="93"/>
  <c r="P8" i="80" s="1"/>
  <c r="BE85" i="93"/>
  <c r="W8" i="80" s="1"/>
  <c r="BF85" i="93"/>
  <c r="X8" i="80" s="1"/>
  <c r="CO85" i="93"/>
  <c r="CP85" i="93"/>
  <c r="CQ85" i="93"/>
  <c r="P24" i="78" s="1"/>
  <c r="CR85" i="93"/>
  <c r="Q24" i="78" s="1"/>
  <c r="CX85" i="93"/>
  <c r="W24" i="78" s="1"/>
  <c r="CY85" i="93"/>
  <c r="X24" i="78" s="1"/>
  <c r="CZ85" i="93"/>
  <c r="DA85" i="93"/>
  <c r="AG86" i="93"/>
  <c r="AV86" i="93" s="1"/>
  <c r="AH86" i="93"/>
  <c r="AW86" i="93" s="1"/>
  <c r="AI86" i="93"/>
  <c r="AX86" i="93" s="1"/>
  <c r="AJ86" i="93"/>
  <c r="AY86" i="93" s="1"/>
  <c r="AK86" i="93"/>
  <c r="AZ86" i="93" s="1"/>
  <c r="AL86" i="93"/>
  <c r="BA86" i="93" s="1"/>
  <c r="AM86" i="93"/>
  <c r="CU86" i="93" s="1"/>
  <c r="AN86" i="93"/>
  <c r="CV86" i="93" s="1"/>
  <c r="U52" i="78" s="1"/>
  <c r="AO86" i="93"/>
  <c r="CW86" i="93" s="1"/>
  <c r="V52" i="78" s="1"/>
  <c r="AP86" i="93"/>
  <c r="CX86" i="93" s="1"/>
  <c r="W52" i="78" s="1"/>
  <c r="AQ86" i="93"/>
  <c r="BF86" i="93" s="1"/>
  <c r="AR86" i="93"/>
  <c r="BG86" i="93" s="1"/>
  <c r="AS86" i="93"/>
  <c r="DA86" i="93" s="1"/>
  <c r="AT86" i="93"/>
  <c r="DB86" i="93" s="1"/>
  <c r="AU86" i="93"/>
  <c r="DC86" i="93" s="1"/>
  <c r="BB86" i="93"/>
  <c r="T28" i="80" s="1"/>
  <c r="BD86" i="93"/>
  <c r="V28" i="80" s="1"/>
  <c r="CO86" i="93"/>
  <c r="CP86" i="93"/>
  <c r="O52" i="78" s="1"/>
  <c r="CQ86" i="93"/>
  <c r="P52" i="78" s="1"/>
  <c r="CR86" i="93"/>
  <c r="Q52" i="78" s="1"/>
  <c r="CS86" i="93"/>
  <c r="R52" i="78" s="1"/>
  <c r="CT86" i="93"/>
  <c r="S52" i="78" s="1"/>
  <c r="CY86" i="93"/>
  <c r="X52" i="78" s="1"/>
  <c r="CZ86" i="93"/>
  <c r="Y52" i="78" s="1"/>
  <c r="DG86" i="93"/>
  <c r="AG87" i="93"/>
  <c r="AH87" i="93"/>
  <c r="AW87" i="93" s="1"/>
  <c r="AI87" i="93"/>
  <c r="AX87" i="93" s="1"/>
  <c r="AJ87" i="93"/>
  <c r="CR87" i="93" s="1"/>
  <c r="AK87" i="93"/>
  <c r="CS87" i="93" s="1"/>
  <c r="AL87" i="93"/>
  <c r="CT87" i="93" s="1"/>
  <c r="AM87" i="93"/>
  <c r="CU87" i="93" s="1"/>
  <c r="AN87" i="93"/>
  <c r="CV87" i="93" s="1"/>
  <c r="AO87" i="93"/>
  <c r="BD87" i="93" s="1"/>
  <c r="AP87" i="93"/>
  <c r="BE87" i="93" s="1"/>
  <c r="AQ87" i="93"/>
  <c r="BF87" i="93" s="1"/>
  <c r="BU87" i="93" s="1"/>
  <c r="AR87" i="93"/>
  <c r="BG87" i="93" s="1"/>
  <c r="BV87" i="93" s="1"/>
  <c r="AS87" i="93"/>
  <c r="DA87" i="93" s="1"/>
  <c r="AT87" i="93"/>
  <c r="DB87" i="93" s="1"/>
  <c r="AU87" i="93"/>
  <c r="DC87" i="93" s="1"/>
  <c r="AV87" i="93"/>
  <c r="BK87" i="93" s="1"/>
  <c r="BA87" i="93"/>
  <c r="CO87" i="93"/>
  <c r="CP87" i="93"/>
  <c r="CQ87" i="93"/>
  <c r="CY87" i="93"/>
  <c r="CZ87" i="93"/>
  <c r="DD87" i="93"/>
  <c r="DG87" i="93"/>
  <c r="AG88" i="93"/>
  <c r="AV88" i="93" s="1"/>
  <c r="AH88" i="93"/>
  <c r="AW88" i="93" s="1"/>
  <c r="O10" i="80" s="1"/>
  <c r="AI88" i="93"/>
  <c r="CQ88" i="93" s="1"/>
  <c r="P7" i="78" s="1"/>
  <c r="AJ88" i="93"/>
  <c r="CR88" i="93" s="1"/>
  <c r="Q7" i="78" s="1"/>
  <c r="AK88" i="93"/>
  <c r="CS88" i="93" s="1"/>
  <c r="R7" i="78" s="1"/>
  <c r="AL88" i="93"/>
  <c r="CT88" i="93" s="1"/>
  <c r="S7" i="78" s="1"/>
  <c r="AM88" i="93"/>
  <c r="AN88" i="93"/>
  <c r="AO88" i="93"/>
  <c r="BD88" i="93" s="1"/>
  <c r="V10" i="80" s="1"/>
  <c r="AP88" i="93"/>
  <c r="BE88" i="93" s="1"/>
  <c r="W10" i="80" s="1"/>
  <c r="AQ88" i="93"/>
  <c r="BF88" i="93" s="1"/>
  <c r="AR88" i="93"/>
  <c r="CZ88" i="93" s="1"/>
  <c r="AS88" i="93"/>
  <c r="DA88" i="93" s="1"/>
  <c r="AT88" i="93"/>
  <c r="DB88" i="93" s="1"/>
  <c r="AU88" i="93"/>
  <c r="BJ88" i="93" s="1"/>
  <c r="AZ88" i="93"/>
  <c r="R10" i="80" s="1"/>
  <c r="BB88" i="93"/>
  <c r="T10" i="80" s="1"/>
  <c r="BC88" i="93"/>
  <c r="U10" i="80" s="1"/>
  <c r="BH88" i="93"/>
  <c r="CO88" i="93"/>
  <c r="CU88" i="93"/>
  <c r="CV88" i="93"/>
  <c r="U7" i="78" s="1"/>
  <c r="CW88" i="93"/>
  <c r="V7" i="78" s="1"/>
  <c r="CX88" i="93"/>
  <c r="W7" i="78" s="1"/>
  <c r="CY88" i="93"/>
  <c r="X7" i="78" s="1"/>
  <c r="AG89" i="93"/>
  <c r="AV89" i="93" s="1"/>
  <c r="AH89" i="93"/>
  <c r="CP89" i="93" s="1"/>
  <c r="O8" i="78" s="1"/>
  <c r="AI89" i="93"/>
  <c r="CQ89" i="93" s="1"/>
  <c r="P8" i="78" s="1"/>
  <c r="AJ89" i="93"/>
  <c r="CR89" i="93" s="1"/>
  <c r="Q8" i="78" s="1"/>
  <c r="AK89" i="93"/>
  <c r="CS89" i="93" s="1"/>
  <c r="R8" i="78" s="1"/>
  <c r="AL89" i="93"/>
  <c r="BA89" i="93" s="1"/>
  <c r="S9" i="80" s="1"/>
  <c r="AM89" i="93"/>
  <c r="CU89" i="93" s="1"/>
  <c r="T8" i="78" s="1"/>
  <c r="AN89" i="93"/>
  <c r="BC89" i="93" s="1"/>
  <c r="U9" i="80" s="1"/>
  <c r="AO89" i="93"/>
  <c r="BD89" i="93" s="1"/>
  <c r="V9" i="80" s="1"/>
  <c r="AP89" i="93"/>
  <c r="CX89" i="93" s="1"/>
  <c r="W8" i="78" s="1"/>
  <c r="AQ89" i="93"/>
  <c r="AR89" i="93"/>
  <c r="CZ89" i="93" s="1"/>
  <c r="Y8" i="78" s="1"/>
  <c r="AS89" i="93"/>
  <c r="DA89" i="93" s="1"/>
  <c r="AT89" i="93"/>
  <c r="BI89" i="93" s="1"/>
  <c r="AU89" i="93"/>
  <c r="BB89" i="93"/>
  <c r="T9" i="80" s="1"/>
  <c r="BJ89" i="93"/>
  <c r="CO89" i="93"/>
  <c r="N8" i="78" s="1"/>
  <c r="CV89" i="93"/>
  <c r="U8" i="78" s="1"/>
  <c r="CW89" i="93"/>
  <c r="V8" i="78" s="1"/>
  <c r="DC89" i="93"/>
  <c r="AG90" i="93"/>
  <c r="AV90" i="93" s="1"/>
  <c r="AH90" i="93"/>
  <c r="AI90" i="93"/>
  <c r="CQ90" i="93" s="1"/>
  <c r="P16" i="78" s="1"/>
  <c r="AJ90" i="93"/>
  <c r="AK90" i="93"/>
  <c r="AL90" i="93"/>
  <c r="BA90" i="93" s="1"/>
  <c r="AM90" i="93"/>
  <c r="BB90" i="93" s="1"/>
  <c r="T17" i="80" s="1"/>
  <c r="AN90" i="93"/>
  <c r="BC90" i="93" s="1"/>
  <c r="U17" i="80" s="1"/>
  <c r="AO90" i="93"/>
  <c r="CW90" i="93" s="1"/>
  <c r="V16" i="78" s="1"/>
  <c r="AP90" i="93"/>
  <c r="AQ90" i="93"/>
  <c r="CY90" i="93" s="1"/>
  <c r="X16" i="78" s="1"/>
  <c r="AR90" i="93"/>
  <c r="AS90" i="93"/>
  <c r="BH90" i="93" s="1"/>
  <c r="BW90" i="93" s="1"/>
  <c r="AT90" i="93"/>
  <c r="BI90" i="93" s="1"/>
  <c r="AU90" i="93"/>
  <c r="BJ90" i="93" s="1"/>
  <c r="BY90" i="93" s="1"/>
  <c r="AX90" i="93"/>
  <c r="P17" i="80" s="1"/>
  <c r="AZ90" i="93"/>
  <c r="R17" i="80" s="1"/>
  <c r="BF90" i="93"/>
  <c r="X17" i="80" s="1"/>
  <c r="CO90" i="93"/>
  <c r="N16" i="78" s="1"/>
  <c r="CS90" i="93"/>
  <c r="R16" i="78" s="1"/>
  <c r="CT90" i="93"/>
  <c r="S16" i="78" s="1"/>
  <c r="DA90" i="93"/>
  <c r="DC90" i="93"/>
  <c r="DD90" i="93"/>
  <c r="AG91" i="93"/>
  <c r="AH91" i="93"/>
  <c r="AW91" i="93" s="1"/>
  <c r="BL91" i="93" s="1"/>
  <c r="AI91" i="93"/>
  <c r="AX91" i="93" s="1"/>
  <c r="AJ91" i="93"/>
  <c r="AK91" i="93"/>
  <c r="AL91" i="93"/>
  <c r="BA91" i="93" s="1"/>
  <c r="AM91" i="93"/>
  <c r="BB91" i="93" s="1"/>
  <c r="BQ91" i="93" s="1"/>
  <c r="AN91" i="93"/>
  <c r="BC91" i="93" s="1"/>
  <c r="BR91" i="93" s="1"/>
  <c r="AO91" i="93"/>
  <c r="BD91" i="93" s="1"/>
  <c r="BS91" i="93" s="1"/>
  <c r="AP91" i="93"/>
  <c r="CX91" i="93" s="1"/>
  <c r="AQ91" i="93"/>
  <c r="AR91" i="93"/>
  <c r="AS91" i="93"/>
  <c r="AT91" i="93"/>
  <c r="BI91" i="93" s="1"/>
  <c r="AU91" i="93"/>
  <c r="BJ91" i="93" s="1"/>
  <c r="AY91" i="93"/>
  <c r="BN91" i="93" s="1"/>
  <c r="AZ91" i="93"/>
  <c r="BO91" i="93" s="1"/>
  <c r="BG91" i="93"/>
  <c r="BV91" i="93" s="1"/>
  <c r="BH91" i="93"/>
  <c r="BM91" i="93"/>
  <c r="CP91" i="93"/>
  <c r="CQ91" i="93"/>
  <c r="CR91" i="93"/>
  <c r="CS91" i="93"/>
  <c r="CU91" i="93"/>
  <c r="CV91" i="93"/>
  <c r="CW91" i="93"/>
  <c r="CZ91" i="93"/>
  <c r="DA91" i="93"/>
  <c r="DB91" i="93"/>
  <c r="AG92" i="93"/>
  <c r="AH92" i="93"/>
  <c r="AI92" i="93"/>
  <c r="AX92" i="93" s="1"/>
  <c r="AJ92" i="93"/>
  <c r="AY92" i="93" s="1"/>
  <c r="AK92" i="93"/>
  <c r="AZ92" i="93" s="1"/>
  <c r="AL92" i="93"/>
  <c r="BA92" i="93" s="1"/>
  <c r="AM92" i="93"/>
  <c r="BB92" i="93" s="1"/>
  <c r="BQ92" i="93" s="1"/>
  <c r="AN92" i="93"/>
  <c r="BC92" i="93" s="1"/>
  <c r="BR92" i="93" s="1"/>
  <c r="AO92" i="93"/>
  <c r="CW92" i="93" s="1"/>
  <c r="AP92" i="93"/>
  <c r="AQ92" i="93"/>
  <c r="AR92" i="93"/>
  <c r="AS92" i="93"/>
  <c r="BH92" i="93" s="1"/>
  <c r="BW92" i="93" s="1"/>
  <c r="AT92" i="93"/>
  <c r="BI92" i="93" s="1"/>
  <c r="BX92" i="93" s="1"/>
  <c r="AU92" i="93"/>
  <c r="BJ92" i="93" s="1"/>
  <c r="BY92" i="93" s="1"/>
  <c r="AV92" i="93"/>
  <c r="BK92" i="93" s="1"/>
  <c r="BD92" i="93"/>
  <c r="BF92" i="93"/>
  <c r="BU92" i="93" s="1"/>
  <c r="BG92" i="93"/>
  <c r="CO92" i="93"/>
  <c r="DD92" i="93" s="1"/>
  <c r="CQ92" i="93"/>
  <c r="CU92" i="93"/>
  <c r="CV92" i="93"/>
  <c r="CY92" i="93"/>
  <c r="CZ92" i="93"/>
  <c r="DA92" i="93"/>
  <c r="DB92" i="93"/>
  <c r="DC92" i="93"/>
  <c r="AG93" i="93"/>
  <c r="AH93" i="93"/>
  <c r="AW93" i="93" s="1"/>
  <c r="AI93" i="93"/>
  <c r="AX93" i="93" s="1"/>
  <c r="AJ93" i="93"/>
  <c r="AY93" i="93" s="1"/>
  <c r="AK93" i="93"/>
  <c r="AZ93" i="93" s="1"/>
  <c r="AL93" i="93"/>
  <c r="CT93" i="93" s="1"/>
  <c r="AM93" i="93"/>
  <c r="BB93" i="93" s="1"/>
  <c r="BQ93" i="93" s="1"/>
  <c r="AN93" i="93"/>
  <c r="AO93" i="93"/>
  <c r="BD93" i="93" s="1"/>
  <c r="BS93" i="93" s="1"/>
  <c r="AP93" i="93"/>
  <c r="AQ93" i="93"/>
  <c r="AR93" i="93"/>
  <c r="BG93" i="93" s="1"/>
  <c r="AS93" i="93"/>
  <c r="BH93" i="93" s="1"/>
  <c r="AT93" i="93"/>
  <c r="DB93" i="93" s="1"/>
  <c r="AU93" i="93"/>
  <c r="BC93" i="93"/>
  <c r="BR93" i="93" s="1"/>
  <c r="BE93" i="93"/>
  <c r="BF93" i="93"/>
  <c r="BN93" i="93"/>
  <c r="CP93" i="93"/>
  <c r="CR93" i="93"/>
  <c r="CU93" i="93"/>
  <c r="CV93" i="93"/>
  <c r="CW93" i="93"/>
  <c r="CX93" i="93"/>
  <c r="DF93" i="93" s="1"/>
  <c r="CY93" i="93"/>
  <c r="AG94" i="93"/>
  <c r="AV94" i="93" s="1"/>
  <c r="AH94" i="93"/>
  <c r="AW94" i="93" s="1"/>
  <c r="AI94" i="93"/>
  <c r="AX94" i="93" s="1"/>
  <c r="AJ94" i="93"/>
  <c r="AY94" i="93" s="1"/>
  <c r="Q12" i="80" s="1"/>
  <c r="AK94" i="93"/>
  <c r="CS94" i="93" s="1"/>
  <c r="R12" i="78" s="1"/>
  <c r="AL94" i="93"/>
  <c r="AM94" i="93"/>
  <c r="CU94" i="93" s="1"/>
  <c r="T12" i="78" s="1"/>
  <c r="AN94" i="93"/>
  <c r="AO94" i="93"/>
  <c r="CW94" i="93" s="1"/>
  <c r="V12" i="78" s="1"/>
  <c r="AP94" i="93"/>
  <c r="CX94" i="93" s="1"/>
  <c r="W12" i="78" s="1"/>
  <c r="AQ94" i="93"/>
  <c r="BF94" i="93" s="1"/>
  <c r="X12" i="80" s="1"/>
  <c r="AR94" i="93"/>
  <c r="BG94" i="93" s="1"/>
  <c r="Y12" i="80" s="1"/>
  <c r="AS94" i="93"/>
  <c r="BH94" i="93" s="1"/>
  <c r="BW94" i="93" s="1"/>
  <c r="AT94" i="93"/>
  <c r="BI94" i="93" s="1"/>
  <c r="BX94" i="93" s="1"/>
  <c r="AU94" i="93"/>
  <c r="BD94" i="93"/>
  <c r="V12" i="80" s="1"/>
  <c r="BE94" i="93"/>
  <c r="W12" i="80" s="1"/>
  <c r="BJ94" i="93"/>
  <c r="BY94" i="93" s="1"/>
  <c r="CO94" i="93"/>
  <c r="CP94" i="93"/>
  <c r="O12" i="78" s="1"/>
  <c r="CQ94" i="93"/>
  <c r="P12" i="78" s="1"/>
  <c r="DA94" i="93"/>
  <c r="DB94" i="93"/>
  <c r="DC94" i="93"/>
  <c r="AG95" i="93"/>
  <c r="AH95" i="93"/>
  <c r="AW95" i="93" s="1"/>
  <c r="BL95" i="93" s="1"/>
  <c r="AI95" i="93"/>
  <c r="AX95" i="93" s="1"/>
  <c r="BM95" i="93" s="1"/>
  <c r="AJ95" i="93"/>
  <c r="AY95" i="93" s="1"/>
  <c r="BN95" i="93" s="1"/>
  <c r="AK95" i="93"/>
  <c r="AL95" i="93"/>
  <c r="BA95" i="93" s="1"/>
  <c r="BP95" i="93" s="1"/>
  <c r="AM95" i="93"/>
  <c r="BB95" i="93" s="1"/>
  <c r="BQ95" i="93" s="1"/>
  <c r="AN95" i="93"/>
  <c r="BC95" i="93" s="1"/>
  <c r="BR95" i="93" s="1"/>
  <c r="AO95" i="93"/>
  <c r="BD95" i="93" s="1"/>
  <c r="BS95" i="93" s="1"/>
  <c r="AP95" i="93"/>
  <c r="BE95" i="93" s="1"/>
  <c r="AQ95" i="93"/>
  <c r="BF95" i="93" s="1"/>
  <c r="BU95" i="93" s="1"/>
  <c r="AR95" i="93"/>
  <c r="CZ95" i="93" s="1"/>
  <c r="AS95" i="93"/>
  <c r="AT95" i="93"/>
  <c r="DB95" i="93" s="1"/>
  <c r="AU95" i="93"/>
  <c r="BJ95" i="93" s="1"/>
  <c r="BY95" i="93" s="1"/>
  <c r="AV95" i="93"/>
  <c r="BT95" i="93"/>
  <c r="CO95" i="93"/>
  <c r="DD95" i="93" s="1"/>
  <c r="CP95" i="93"/>
  <c r="CQ95" i="93"/>
  <c r="CR95" i="93"/>
  <c r="CT95" i="93"/>
  <c r="CU95" i="93"/>
  <c r="CV95" i="93"/>
  <c r="CW95" i="93"/>
  <c r="CX95" i="93"/>
  <c r="CY95" i="93"/>
  <c r="DG95" i="93" s="1"/>
  <c r="DC95" i="93"/>
  <c r="AG96" i="93"/>
  <c r="AV96" i="93" s="1"/>
  <c r="AH96" i="93"/>
  <c r="AW96" i="93" s="1"/>
  <c r="AI96" i="93"/>
  <c r="CQ96" i="93" s="1"/>
  <c r="AJ96" i="93"/>
  <c r="AK96" i="93"/>
  <c r="CS96" i="93" s="1"/>
  <c r="AL96" i="93"/>
  <c r="AM96" i="93"/>
  <c r="BB96" i="93" s="1"/>
  <c r="AN96" i="93"/>
  <c r="AO96" i="93"/>
  <c r="BD96" i="93" s="1"/>
  <c r="AP96" i="93"/>
  <c r="BE96" i="93" s="1"/>
  <c r="AQ96" i="93"/>
  <c r="CY96" i="93" s="1"/>
  <c r="AR96" i="93"/>
  <c r="AS96" i="93"/>
  <c r="DA96" i="93" s="1"/>
  <c r="AT96" i="93"/>
  <c r="AU96" i="93"/>
  <c r="BC96" i="93"/>
  <c r="BJ96" i="93"/>
  <c r="CO96" i="93"/>
  <c r="DD96" i="93" s="1"/>
  <c r="CP96" i="93"/>
  <c r="CU96" i="93"/>
  <c r="CV96" i="93"/>
  <c r="CW96" i="93"/>
  <c r="CX96" i="93"/>
  <c r="DC96" i="93"/>
  <c r="AG97" i="93"/>
  <c r="AV97" i="93" s="1"/>
  <c r="AH97" i="93"/>
  <c r="CP97" i="93" s="1"/>
  <c r="O22" i="78" s="1"/>
  <c r="AI97" i="93"/>
  <c r="AJ97" i="93"/>
  <c r="CR97" i="93" s="1"/>
  <c r="Q22" i="78" s="1"/>
  <c r="AK97" i="93"/>
  <c r="AL97" i="93"/>
  <c r="AM97" i="93"/>
  <c r="AN97" i="93"/>
  <c r="BC97" i="93" s="1"/>
  <c r="U16" i="80" s="1"/>
  <c r="AO97" i="93"/>
  <c r="BD97" i="93" s="1"/>
  <c r="AP97" i="93"/>
  <c r="CX97" i="93" s="1"/>
  <c r="W22" i="78" s="1"/>
  <c r="AQ97" i="93"/>
  <c r="AR97" i="93"/>
  <c r="CZ97" i="93" s="1"/>
  <c r="Y22" i="78" s="1"/>
  <c r="AS97" i="93"/>
  <c r="AT97" i="93"/>
  <c r="BI97" i="93" s="1"/>
  <c r="AU97" i="93"/>
  <c r="AY97" i="93"/>
  <c r="Q16" i="80" s="1"/>
  <c r="BA97" i="93"/>
  <c r="BB97" i="93"/>
  <c r="BG97" i="93"/>
  <c r="Y16" i="80" s="1"/>
  <c r="BJ97" i="93"/>
  <c r="CO97" i="93"/>
  <c r="N22" i="78" s="1"/>
  <c r="CT97" i="93"/>
  <c r="S22" i="78" s="1"/>
  <c r="CU97" i="93"/>
  <c r="T22" i="78" s="1"/>
  <c r="CV97" i="93"/>
  <c r="U22" i="78" s="1"/>
  <c r="CW97" i="93"/>
  <c r="V22" i="78" s="1"/>
  <c r="DB97" i="93"/>
  <c r="DC97" i="93"/>
  <c r="AG98" i="93"/>
  <c r="AV98" i="93" s="1"/>
  <c r="AH98" i="93"/>
  <c r="AI98" i="93"/>
  <c r="CQ98" i="93" s="1"/>
  <c r="P41" i="78" s="1"/>
  <c r="AJ98" i="93"/>
  <c r="AK98" i="93"/>
  <c r="AZ98" i="93" s="1"/>
  <c r="R30" i="80" s="1"/>
  <c r="AL98" i="93"/>
  <c r="BA98" i="93" s="1"/>
  <c r="S30" i="80" s="1"/>
  <c r="AM98" i="93"/>
  <c r="BB98" i="93" s="1"/>
  <c r="T30" i="80" s="1"/>
  <c r="AN98" i="93"/>
  <c r="BC98" i="93" s="1"/>
  <c r="AO98" i="93"/>
  <c r="CW98" i="93" s="1"/>
  <c r="V41" i="78" s="1"/>
  <c r="AP98" i="93"/>
  <c r="AQ98" i="93"/>
  <c r="CY98" i="93" s="1"/>
  <c r="AR98" i="93"/>
  <c r="BG98" i="93" s="1"/>
  <c r="AS98" i="93"/>
  <c r="DA98" i="93" s="1"/>
  <c r="AT98" i="93"/>
  <c r="BI98" i="93" s="1"/>
  <c r="AU98" i="93"/>
  <c r="BF98" i="93"/>
  <c r="X30" i="80" s="1"/>
  <c r="BJ98" i="93"/>
  <c r="CO98" i="93"/>
  <c r="N41" i="78" s="1"/>
  <c r="CV98" i="93"/>
  <c r="U41" i="78" s="1"/>
  <c r="CZ98" i="93"/>
  <c r="Y41" i="78" s="1"/>
  <c r="DC98" i="93"/>
  <c r="DD98" i="93"/>
  <c r="AG99" i="93"/>
  <c r="AV99" i="93" s="1"/>
  <c r="AH99" i="93"/>
  <c r="CP99" i="93" s="1"/>
  <c r="O20" i="78" s="1"/>
  <c r="AI99" i="93"/>
  <c r="AJ99" i="93"/>
  <c r="AY99" i="93" s="1"/>
  <c r="Q42" i="80" s="1"/>
  <c r="AK99" i="93"/>
  <c r="AZ99" i="93" s="1"/>
  <c r="R42" i="80" s="1"/>
  <c r="AL99" i="93"/>
  <c r="BA99" i="93" s="1"/>
  <c r="S42" i="80" s="1"/>
  <c r="AM99" i="93"/>
  <c r="BB99" i="93" s="1"/>
  <c r="T42" i="80" s="1"/>
  <c r="AN99" i="93"/>
  <c r="CV99" i="93" s="1"/>
  <c r="U20" i="78" s="1"/>
  <c r="AO99" i="93"/>
  <c r="AP99" i="93"/>
  <c r="CX99" i="93" s="1"/>
  <c r="W20" i="78" s="1"/>
  <c r="AQ99" i="93"/>
  <c r="BF99" i="93" s="1"/>
  <c r="AR99" i="93"/>
  <c r="AS99" i="93"/>
  <c r="AT99" i="93"/>
  <c r="AU99" i="93"/>
  <c r="BJ99" i="93" s="1"/>
  <c r="AW99" i="93"/>
  <c r="O42" i="80" s="1"/>
  <c r="BE99" i="93"/>
  <c r="W42" i="80" s="1"/>
  <c r="BG99" i="93"/>
  <c r="BH99" i="93"/>
  <c r="BI99" i="93"/>
  <c r="CO99" i="93"/>
  <c r="N20" i="78" s="1"/>
  <c r="CR99" i="93"/>
  <c r="Q20" i="78" s="1"/>
  <c r="CY99" i="93"/>
  <c r="X20" i="78" s="1"/>
  <c r="CZ99" i="93"/>
  <c r="Y20" i="78" s="1"/>
  <c r="DA99" i="93"/>
  <c r="DB99" i="93"/>
  <c r="AG100" i="93"/>
  <c r="CO100" i="93" s="1"/>
  <c r="AH100" i="93"/>
  <c r="AI100" i="93"/>
  <c r="AX100" i="93" s="1"/>
  <c r="P37" i="80" s="1"/>
  <c r="AJ100" i="93"/>
  <c r="AY100" i="93" s="1"/>
  <c r="AK100" i="93"/>
  <c r="AZ100" i="93" s="1"/>
  <c r="AL100" i="93"/>
  <c r="BA100" i="93" s="1"/>
  <c r="AM100" i="93"/>
  <c r="CU100" i="93" s="1"/>
  <c r="T51" i="78" s="1"/>
  <c r="AN100" i="93"/>
  <c r="AO100" i="93"/>
  <c r="CW100" i="93" s="1"/>
  <c r="V51" i="78" s="1"/>
  <c r="AP100" i="93"/>
  <c r="AQ100" i="93"/>
  <c r="AR100" i="93"/>
  <c r="AS100" i="93"/>
  <c r="AT100" i="93"/>
  <c r="BI100" i="93" s="1"/>
  <c r="AU100" i="93"/>
  <c r="DC100" i="93" s="1"/>
  <c r="BD100" i="93"/>
  <c r="V37" i="80" s="1"/>
  <c r="BF100" i="93"/>
  <c r="BG100" i="93"/>
  <c r="Y37" i="80" s="1"/>
  <c r="BH100" i="93"/>
  <c r="CS100" i="93"/>
  <c r="R51" i="78" s="1"/>
  <c r="CT100" i="93"/>
  <c r="S51" i="78" s="1"/>
  <c r="CY100" i="93"/>
  <c r="X51" i="78" s="1"/>
  <c r="CZ100" i="93"/>
  <c r="Y51" i="78" s="1"/>
  <c r="DA100" i="93"/>
  <c r="AG101" i="93"/>
  <c r="AV101" i="93" s="1"/>
  <c r="BK101" i="93" s="1"/>
  <c r="AH101" i="93"/>
  <c r="AW101" i="93" s="1"/>
  <c r="BL101" i="93" s="1"/>
  <c r="AI101" i="93"/>
  <c r="AX101" i="93" s="1"/>
  <c r="BM101" i="93" s="1"/>
  <c r="AJ101" i="93"/>
  <c r="AY101" i="93" s="1"/>
  <c r="AK101" i="93"/>
  <c r="AZ101" i="93" s="1"/>
  <c r="AL101" i="93"/>
  <c r="CT101" i="93" s="1"/>
  <c r="AM101" i="93"/>
  <c r="BB101" i="93" s="1"/>
  <c r="BQ101" i="93" s="1"/>
  <c r="AN101" i="93"/>
  <c r="BC101" i="93" s="1"/>
  <c r="BR101" i="93" s="1"/>
  <c r="AO101" i="93"/>
  <c r="AP101" i="93"/>
  <c r="AQ101" i="93"/>
  <c r="AR101" i="93"/>
  <c r="BG101" i="93" s="1"/>
  <c r="BV101" i="93" s="1"/>
  <c r="AS101" i="93"/>
  <c r="BH101" i="93" s="1"/>
  <c r="BW101" i="93" s="1"/>
  <c r="AT101" i="93"/>
  <c r="BI101" i="93" s="1"/>
  <c r="BX101" i="93" s="1"/>
  <c r="AU101" i="93"/>
  <c r="BJ101" i="93" s="1"/>
  <c r="BY101" i="93" s="1"/>
  <c r="BD101" i="93"/>
  <c r="BS101" i="93" s="1"/>
  <c r="BE101" i="93"/>
  <c r="BT101" i="93" s="1"/>
  <c r="BF101" i="93"/>
  <c r="BU101" i="93" s="1"/>
  <c r="CO101" i="93"/>
  <c r="DD101" i="93" s="1"/>
  <c r="CP101" i="93"/>
  <c r="CQ101" i="93"/>
  <c r="CR101" i="93"/>
  <c r="CU101" i="93"/>
  <c r="CV101" i="93"/>
  <c r="CW101" i="93"/>
  <c r="CX101" i="93"/>
  <c r="DF101" i="93" s="1"/>
  <c r="CY101" i="93"/>
  <c r="CZ101" i="93"/>
  <c r="DG101" i="93" s="1"/>
  <c r="DA101" i="93"/>
  <c r="DB101" i="93"/>
  <c r="DC101" i="93"/>
  <c r="O28" i="80" l="1"/>
  <c r="BL86" i="93"/>
  <c r="S44" i="95" s="1"/>
  <c r="U39" i="80"/>
  <c r="BR43" i="93"/>
  <c r="Y28" i="95" s="1"/>
  <c r="I28" i="95" s="1"/>
  <c r="BV13" i="93"/>
  <c r="AC13" i="95" s="1"/>
  <c r="M13" i="95" s="1"/>
  <c r="Y45" i="80"/>
  <c r="Y22" i="80"/>
  <c r="BV8" i="93"/>
  <c r="AC8" i="95" s="1"/>
  <c r="M8" i="95" s="1"/>
  <c r="BV5" i="93"/>
  <c r="AC5" i="95" s="1"/>
  <c r="M5" i="95" s="1"/>
  <c r="Y40" i="80"/>
  <c r="N52" i="80"/>
  <c r="BK4" i="93"/>
  <c r="R4" i="95" s="1"/>
  <c r="DE58" i="93"/>
  <c r="T39" i="80"/>
  <c r="BQ43" i="93"/>
  <c r="X28" i="95" s="1"/>
  <c r="N38" i="80"/>
  <c r="BK32" i="93"/>
  <c r="R24" i="95" s="1"/>
  <c r="BS23" i="93"/>
  <c r="Z22" i="95" s="1"/>
  <c r="J22" i="95" s="1"/>
  <c r="V20" i="80"/>
  <c r="N41" i="80"/>
  <c r="BK2" i="93"/>
  <c r="R2" i="95" s="1"/>
  <c r="BQ82" i="93"/>
  <c r="X41" i="95" s="1"/>
  <c r="T27" i="80"/>
  <c r="T51" i="80"/>
  <c r="BQ46" i="93"/>
  <c r="X31" i="95" s="1"/>
  <c r="S48" i="80"/>
  <c r="BP45" i="93"/>
  <c r="W30" i="95" s="1"/>
  <c r="G30" i="95" s="1"/>
  <c r="BP43" i="93"/>
  <c r="W28" i="95" s="1"/>
  <c r="G28" i="95" s="1"/>
  <c r="S39" i="80"/>
  <c r="BR23" i="93"/>
  <c r="Y22" i="95" s="1"/>
  <c r="I22" i="95" s="1"/>
  <c r="U20" i="80"/>
  <c r="V34" i="80"/>
  <c r="BS10" i="93"/>
  <c r="Z10" i="95" s="1"/>
  <c r="J10" i="95" s="1"/>
  <c r="DD10" i="93"/>
  <c r="N47" i="78"/>
  <c r="O37" i="78"/>
  <c r="Y50" i="80"/>
  <c r="BV42" i="93"/>
  <c r="AC27" i="95" s="1"/>
  <c r="M27" i="95" s="1"/>
  <c r="DE30" i="93"/>
  <c r="BR10" i="93"/>
  <c r="Y10" i="95" s="1"/>
  <c r="I10" i="95" s="1"/>
  <c r="U34" i="80"/>
  <c r="V22" i="80"/>
  <c r="BS8" i="93"/>
  <c r="Z8" i="95" s="1"/>
  <c r="J8" i="95" s="1"/>
  <c r="N22" i="80"/>
  <c r="BK8" i="93"/>
  <c r="R8" i="95" s="1"/>
  <c r="V25" i="80"/>
  <c r="BS3" i="93"/>
  <c r="Z3" i="95" s="1"/>
  <c r="J3" i="95" s="1"/>
  <c r="N25" i="80"/>
  <c r="BK3" i="93"/>
  <c r="R3" i="95" s="1"/>
  <c r="BV77" i="93"/>
  <c r="AC40" i="95" s="1"/>
  <c r="M40" i="95" s="1"/>
  <c r="Y49" i="80"/>
  <c r="BL94" i="93"/>
  <c r="S48" i="95" s="1"/>
  <c r="O12" i="80"/>
  <c r="S17" i="80"/>
  <c r="BP90" i="93"/>
  <c r="W47" i="95" s="1"/>
  <c r="G47" i="95" s="1"/>
  <c r="V32" i="80"/>
  <c r="BS73" i="93"/>
  <c r="Z37" i="95" s="1"/>
  <c r="J37" i="95" s="1"/>
  <c r="DD73" i="93"/>
  <c r="N50" i="78"/>
  <c r="BU69" i="93"/>
  <c r="AB36" i="95" s="1"/>
  <c r="X4" i="80"/>
  <c r="X50" i="80"/>
  <c r="BU42" i="93"/>
  <c r="AB27" i="95" s="1"/>
  <c r="X31" i="80"/>
  <c r="BU41" i="93"/>
  <c r="AB26" i="95" s="1"/>
  <c r="DE16" i="93"/>
  <c r="O49" i="78"/>
  <c r="BR8" i="93"/>
  <c r="Y8" i="95" s="1"/>
  <c r="I8" i="95" s="1"/>
  <c r="U22" i="80"/>
  <c r="BR3" i="93"/>
  <c r="Y3" i="95" s="1"/>
  <c r="I3" i="95" s="1"/>
  <c r="U25" i="80"/>
  <c r="BN100" i="93"/>
  <c r="U52" i="95" s="1"/>
  <c r="E52" i="95" s="1"/>
  <c r="Q37" i="80"/>
  <c r="BM67" i="93"/>
  <c r="T34" i="95" s="1"/>
  <c r="D34" i="95" s="1"/>
  <c r="P33" i="80"/>
  <c r="W50" i="80"/>
  <c r="BT42" i="93"/>
  <c r="AA27" i="95" s="1"/>
  <c r="K27" i="95" s="1"/>
  <c r="BK18" i="93"/>
  <c r="R19" i="95" s="1"/>
  <c r="N29" i="80"/>
  <c r="BS9" i="93"/>
  <c r="Z9" i="95" s="1"/>
  <c r="J9" i="95" s="1"/>
  <c r="V23" i="80"/>
  <c r="BV4" i="93"/>
  <c r="AC4" i="95" s="1"/>
  <c r="M4" i="95" s="1"/>
  <c r="Y52" i="80"/>
  <c r="BK86" i="93"/>
  <c r="R44" i="95" s="1"/>
  <c r="N28" i="80"/>
  <c r="BV54" i="93"/>
  <c r="AC32" i="95" s="1"/>
  <c r="M32" i="95" s="1"/>
  <c r="Y19" i="80"/>
  <c r="T18" i="80"/>
  <c r="BQ75" i="93"/>
  <c r="X39" i="95" s="1"/>
  <c r="U32" i="80"/>
  <c r="BR73" i="93"/>
  <c r="Y37" i="95" s="1"/>
  <c r="I37" i="95" s="1"/>
  <c r="S6" i="80"/>
  <c r="BP68" i="93"/>
  <c r="W35" i="95" s="1"/>
  <c r="G35" i="95" s="1"/>
  <c r="X2" i="78"/>
  <c r="Y36" i="80"/>
  <c r="BV84" i="93"/>
  <c r="AC42" i="95" s="1"/>
  <c r="M42" i="95" s="1"/>
  <c r="BP75" i="93"/>
  <c r="W39" i="95" s="1"/>
  <c r="G39" i="95" s="1"/>
  <c r="S18" i="80"/>
  <c r="U35" i="80"/>
  <c r="BR74" i="93"/>
  <c r="Y38" i="95" s="1"/>
  <c r="I38" i="95" s="1"/>
  <c r="T32" i="80"/>
  <c r="BQ73" i="93"/>
  <c r="X37" i="95" s="1"/>
  <c r="X11" i="78"/>
  <c r="BK69" i="93"/>
  <c r="R36" i="95" s="1"/>
  <c r="N4" i="80"/>
  <c r="BO68" i="93"/>
  <c r="V35" i="95" s="1"/>
  <c r="F35" i="95" s="1"/>
  <c r="R6" i="80"/>
  <c r="V50" i="80"/>
  <c r="BS42" i="93"/>
  <c r="Z27" i="95" s="1"/>
  <c r="J27" i="95" s="1"/>
  <c r="N50" i="80"/>
  <c r="BK42" i="93"/>
  <c r="R27" i="95" s="1"/>
  <c r="V31" i="80"/>
  <c r="BS41" i="93"/>
  <c r="Z26" i="95" s="1"/>
  <c r="J26" i="95" s="1"/>
  <c r="BV32" i="93"/>
  <c r="AC24" i="95" s="1"/>
  <c r="M24" i="95" s="1"/>
  <c r="Y38" i="80"/>
  <c r="BR9" i="93"/>
  <c r="Y9" i="95" s="1"/>
  <c r="I9" i="95" s="1"/>
  <c r="U23" i="80"/>
  <c r="U27" i="80"/>
  <c r="BR82" i="93"/>
  <c r="Y41" i="95" s="1"/>
  <c r="I41" i="95" s="1"/>
  <c r="R37" i="80"/>
  <c r="BO100" i="93"/>
  <c r="V52" i="95" s="1"/>
  <c r="F52" i="95" s="1"/>
  <c r="BS75" i="93"/>
  <c r="Z39" i="95" s="1"/>
  <c r="J39" i="95" s="1"/>
  <c r="V18" i="80"/>
  <c r="BU84" i="93"/>
  <c r="AB42" i="95" s="1"/>
  <c r="X36" i="80"/>
  <c r="BQ74" i="93"/>
  <c r="X38" i="95" s="1"/>
  <c r="T35" i="80"/>
  <c r="U19" i="80"/>
  <c r="BR54" i="93"/>
  <c r="Y32" i="95" s="1"/>
  <c r="I32" i="95" s="1"/>
  <c r="BR41" i="93"/>
  <c r="Y26" i="95" s="1"/>
  <c r="I26" i="95" s="1"/>
  <c r="U31" i="80"/>
  <c r="BR19" i="93"/>
  <c r="Y20" i="95" s="1"/>
  <c r="I20" i="95" s="1"/>
  <c r="U26" i="80"/>
  <c r="V21" i="80"/>
  <c r="BS11" i="93"/>
  <c r="Z11" i="95" s="1"/>
  <c r="J11" i="95" s="1"/>
  <c r="BQ9" i="93"/>
  <c r="X9" i="95" s="1"/>
  <c r="T23" i="80"/>
  <c r="X41" i="80"/>
  <c r="BU2" i="93"/>
  <c r="AB2" i="95" s="1"/>
  <c r="DE86" i="93"/>
  <c r="BU77" i="93"/>
  <c r="AB40" i="95" s="1"/>
  <c r="X49" i="80"/>
  <c r="CS101" i="93"/>
  <c r="DE101" i="93" s="1"/>
  <c r="DH101" i="93" s="1"/>
  <c r="DB100" i="93"/>
  <c r="DC99" i="93"/>
  <c r="DF96" i="93"/>
  <c r="CZ93" i="93"/>
  <c r="DG93" i="93" s="1"/>
  <c r="CQ93" i="93"/>
  <c r="CR92" i="93"/>
  <c r="DC91" i="93"/>
  <c r="BE91" i="93"/>
  <c r="CU90" i="93"/>
  <c r="T16" i="78" s="1"/>
  <c r="CT89" i="93"/>
  <c r="S8" i="78" s="1"/>
  <c r="BU88" i="93"/>
  <c r="AB45" i="95" s="1"/>
  <c r="X10" i="80"/>
  <c r="CW87" i="93"/>
  <c r="DF87" i="93" s="1"/>
  <c r="DH87" i="93" s="1"/>
  <c r="BC87" i="93"/>
  <c r="BE86" i="93"/>
  <c r="W28" i="80" s="1"/>
  <c r="BV86" i="93"/>
  <c r="AC44" i="95" s="1"/>
  <c r="M44" i="95" s="1"/>
  <c r="Y28" i="80"/>
  <c r="BN86" i="93"/>
  <c r="U44" i="95" s="1"/>
  <c r="E44" i="95" s="1"/>
  <c r="Q28" i="80"/>
  <c r="CS85" i="93"/>
  <c r="R24" i="78" s="1"/>
  <c r="BK85" i="93"/>
  <c r="R43" i="95" s="1"/>
  <c r="N8" i="80"/>
  <c r="DG83" i="93"/>
  <c r="AZ83" i="93"/>
  <c r="DE83" i="93"/>
  <c r="BJ80" i="93"/>
  <c r="DF79" i="93"/>
  <c r="DD77" i="93"/>
  <c r="N21" i="78"/>
  <c r="L39" i="95"/>
  <c r="AZ75" i="93"/>
  <c r="R18" i="80" s="1"/>
  <c r="BU73" i="93"/>
  <c r="AB37" i="95" s="1"/>
  <c r="X32" i="80"/>
  <c r="BM73" i="93"/>
  <c r="T37" i="95" s="1"/>
  <c r="D37" i="95" s="1"/>
  <c r="P32" i="80"/>
  <c r="CX70" i="93"/>
  <c r="W11" i="78" s="1"/>
  <c r="BF70" i="93"/>
  <c r="X11" i="80" s="1"/>
  <c r="CX69" i="93"/>
  <c r="W28" i="78" s="1"/>
  <c r="BG69" i="93"/>
  <c r="Y4" i="80" s="1"/>
  <c r="DC68" i="93"/>
  <c r="BH68" i="93"/>
  <c r="DA66" i="93"/>
  <c r="DC65" i="93"/>
  <c r="CT65" i="93"/>
  <c r="BH64" i="93"/>
  <c r="AZ63" i="93"/>
  <c r="CP60" i="93"/>
  <c r="CP56" i="93"/>
  <c r="BJ52" i="93"/>
  <c r="CP51" i="93"/>
  <c r="CZ50" i="93"/>
  <c r="DG50" i="93" s="1"/>
  <c r="CR49" i="93"/>
  <c r="DC48" i="93"/>
  <c r="BC48" i="93"/>
  <c r="BG47" i="93"/>
  <c r="BR46" i="93"/>
  <c r="Y31" i="95" s="1"/>
  <c r="I31" i="95" s="1"/>
  <c r="AZ46" i="93"/>
  <c r="R51" i="80" s="1"/>
  <c r="DG45" i="93"/>
  <c r="CW45" i="93"/>
  <c r="V46" i="78" s="1"/>
  <c r="BT45" i="93"/>
  <c r="AA30" i="95" s="1"/>
  <c r="K30" i="95" s="1"/>
  <c r="W48" i="80"/>
  <c r="T40" i="78"/>
  <c r="BD44" i="93"/>
  <c r="V15" i="80" s="1"/>
  <c r="BI43" i="93"/>
  <c r="DE42" i="93"/>
  <c r="S31" i="78"/>
  <c r="BM41" i="93"/>
  <c r="T26" i="95" s="1"/>
  <c r="D26" i="95" s="1"/>
  <c r="DA40" i="93"/>
  <c r="CS40" i="93"/>
  <c r="DE40" i="93"/>
  <c r="DH40" i="93" s="1"/>
  <c r="CQ38" i="93"/>
  <c r="DG37" i="93"/>
  <c r="DG35" i="93"/>
  <c r="CR35" i="93"/>
  <c r="CS34" i="93"/>
  <c r="BE34" i="93"/>
  <c r="DB33" i="93"/>
  <c r="DD32" i="93"/>
  <c r="DB31" i="93"/>
  <c r="CQ31" i="93"/>
  <c r="DE31" i="93" s="1"/>
  <c r="DH31" i="93" s="1"/>
  <c r="BD29" i="93"/>
  <c r="V13" i="80" s="1"/>
  <c r="CZ28" i="93"/>
  <c r="CZ27" i="93"/>
  <c r="DG27" i="93" s="1"/>
  <c r="CP27" i="93"/>
  <c r="BA26" i="93"/>
  <c r="BF25" i="93"/>
  <c r="BC24" i="93"/>
  <c r="CT23" i="93"/>
  <c r="S36" i="78" s="1"/>
  <c r="CQ22" i="93"/>
  <c r="P23" i="78" s="1"/>
  <c r="CW20" i="93"/>
  <c r="BU19" i="93"/>
  <c r="AB20" i="95" s="1"/>
  <c r="X26" i="80"/>
  <c r="CW17" i="93"/>
  <c r="V33" i="78" s="1"/>
  <c r="BV16" i="93"/>
  <c r="AC17" i="95" s="1"/>
  <c r="M17" i="95" s="1"/>
  <c r="BC16" i="93"/>
  <c r="U46" i="80" s="1"/>
  <c r="BJ14" i="93"/>
  <c r="BH13" i="93"/>
  <c r="CU12" i="93"/>
  <c r="T3" i="78" s="1"/>
  <c r="BU12" i="93"/>
  <c r="AB12" i="95" s="1"/>
  <c r="X44" i="80"/>
  <c r="BK11" i="93"/>
  <c r="R11" i="95" s="1"/>
  <c r="N21" i="80"/>
  <c r="BR11" i="93"/>
  <c r="Y11" i="95" s="1"/>
  <c r="I11" i="95" s="1"/>
  <c r="U21" i="80"/>
  <c r="DF10" i="93"/>
  <c r="BU10" i="93"/>
  <c r="AB10" i="95" s="1"/>
  <c r="CO9" i="93"/>
  <c r="BL9" i="93"/>
  <c r="S9" i="95" s="1"/>
  <c r="O23" i="80"/>
  <c r="BB6" i="93"/>
  <c r="T24" i="80" s="1"/>
  <c r="CT4" i="93"/>
  <c r="S32" i="78" s="1"/>
  <c r="DD3" i="93"/>
  <c r="CQ3" i="93"/>
  <c r="P37" i="78" s="1"/>
  <c r="BU86" i="93"/>
  <c r="AB44" i="95" s="1"/>
  <c r="X28" i="80"/>
  <c r="BM86" i="93"/>
  <c r="T44" i="95" s="1"/>
  <c r="D44" i="95" s="1"/>
  <c r="P28" i="80"/>
  <c r="BS82" i="93"/>
  <c r="Z41" i="95" s="1"/>
  <c r="J41" i="95" s="1"/>
  <c r="V27" i="80"/>
  <c r="BK82" i="93"/>
  <c r="R41" i="95" s="1"/>
  <c r="N27" i="80"/>
  <c r="DF77" i="93"/>
  <c r="V21" i="78"/>
  <c r="BK75" i="93"/>
  <c r="R39" i="95" s="1"/>
  <c r="N18" i="80"/>
  <c r="BS74" i="93"/>
  <c r="Z38" i="95" s="1"/>
  <c r="J38" i="95" s="1"/>
  <c r="V35" i="80"/>
  <c r="BK74" i="93"/>
  <c r="R38" i="95" s="1"/>
  <c r="N35" i="80"/>
  <c r="BO73" i="93"/>
  <c r="V37" i="95" s="1"/>
  <c r="F37" i="95" s="1"/>
  <c r="R32" i="80"/>
  <c r="BL73" i="93"/>
  <c r="S37" i="95" s="1"/>
  <c r="O32" i="80"/>
  <c r="DB68" i="93"/>
  <c r="CZ66" i="93"/>
  <c r="Y9" i="78" s="1"/>
  <c r="CT59" i="93"/>
  <c r="DF58" i="93"/>
  <c r="DE55" i="93"/>
  <c r="BQ54" i="93"/>
  <c r="X32" i="95" s="1"/>
  <c r="T19" i="80"/>
  <c r="BI52" i="93"/>
  <c r="CP50" i="93"/>
  <c r="BE47" i="93"/>
  <c r="CV45" i="93"/>
  <c r="U46" i="78" s="1"/>
  <c r="BN45" i="93"/>
  <c r="U30" i="95" s="1"/>
  <c r="E30" i="95" s="1"/>
  <c r="Q48" i="80"/>
  <c r="CQ44" i="93"/>
  <c r="P40" i="78" s="1"/>
  <c r="DG42" i="93"/>
  <c r="BL41" i="93"/>
  <c r="S26" i="95" s="1"/>
  <c r="CR34" i="93"/>
  <c r="BH33" i="93"/>
  <c r="CY28" i="93"/>
  <c r="DG28" i="93" s="1"/>
  <c r="CR25" i="93"/>
  <c r="BQ23" i="93"/>
  <c r="X22" i="95" s="1"/>
  <c r="T20" i="80"/>
  <c r="DD22" i="93"/>
  <c r="N23" i="78"/>
  <c r="T39" i="78"/>
  <c r="BV18" i="93"/>
  <c r="AC19" i="95" s="1"/>
  <c r="M19" i="95" s="1"/>
  <c r="Y29" i="80"/>
  <c r="F10" i="90"/>
  <c r="F32" i="81"/>
  <c r="AD32" i="81" s="1"/>
  <c r="F24" i="62"/>
  <c r="F49" i="78"/>
  <c r="AD49" i="78" s="1"/>
  <c r="F10" i="68"/>
  <c r="F46" i="80"/>
  <c r="AD46" i="80" s="1"/>
  <c r="F17" i="91"/>
  <c r="F21" i="79"/>
  <c r="AD21" i="79" s="1"/>
  <c r="F10" i="86"/>
  <c r="F8" i="85"/>
  <c r="F27" i="87"/>
  <c r="F24" i="89"/>
  <c r="BV15" i="93"/>
  <c r="AC15" i="95" s="1"/>
  <c r="M15" i="95" s="1"/>
  <c r="Y43" i="80"/>
  <c r="BK14" i="93"/>
  <c r="R14" i="95" s="1"/>
  <c r="N47" i="80"/>
  <c r="E2" i="89"/>
  <c r="E48" i="78"/>
  <c r="AC48" i="78" s="1"/>
  <c r="E10" i="91"/>
  <c r="E2" i="90"/>
  <c r="E42" i="81"/>
  <c r="AC42" i="81" s="1"/>
  <c r="E23" i="80"/>
  <c r="AC23" i="80" s="1"/>
  <c r="E2" i="68"/>
  <c r="E9" i="86"/>
  <c r="E2" i="87"/>
  <c r="E2" i="62"/>
  <c r="E5" i="85"/>
  <c r="E44" i="79"/>
  <c r="AC44" i="79" s="1"/>
  <c r="CV6" i="93"/>
  <c r="U18" i="78" s="1"/>
  <c r="L6" i="95"/>
  <c r="BL6" i="93"/>
  <c r="S6" i="95" s="1"/>
  <c r="O24" i="80"/>
  <c r="CW5" i="93"/>
  <c r="V15" i="78" s="1"/>
  <c r="CP4" i="93"/>
  <c r="O32" i="78" s="1"/>
  <c r="BV3" i="93"/>
  <c r="AC3" i="95" s="1"/>
  <c r="M3" i="95" s="1"/>
  <c r="Y25" i="80"/>
  <c r="CX2" i="93"/>
  <c r="W27" i="78" s="1"/>
  <c r="DE2" i="93"/>
  <c r="R27" i="78"/>
  <c r="BK90" i="93"/>
  <c r="R47" i="95" s="1"/>
  <c r="N17" i="80"/>
  <c r="DF75" i="93"/>
  <c r="T35" i="78"/>
  <c r="BR75" i="93"/>
  <c r="Y39" i="95" s="1"/>
  <c r="I39" i="95" s="1"/>
  <c r="U18" i="80"/>
  <c r="BP74" i="93"/>
  <c r="W38" i="95" s="1"/>
  <c r="G38" i="95" s="1"/>
  <c r="S35" i="80"/>
  <c r="BN73" i="93"/>
  <c r="U37" i="95" s="1"/>
  <c r="E37" i="95" s="1"/>
  <c r="Q32" i="80"/>
  <c r="DE65" i="93"/>
  <c r="DF62" i="93"/>
  <c r="DE57" i="93"/>
  <c r="DD54" i="93"/>
  <c r="N38" i="78"/>
  <c r="DG54" i="93"/>
  <c r="X38" i="78"/>
  <c r="DF52" i="93"/>
  <c r="CX50" i="93"/>
  <c r="CU45" i="93"/>
  <c r="T46" i="78" s="1"/>
  <c r="B30" i="95"/>
  <c r="N30" i="95"/>
  <c r="DD44" i="93"/>
  <c r="DE44" i="93"/>
  <c r="Q40" i="78"/>
  <c r="I27" i="85"/>
  <c r="I15" i="87"/>
  <c r="I23" i="68"/>
  <c r="I18" i="89"/>
  <c r="I51" i="81"/>
  <c r="AG51" i="81" s="1"/>
  <c r="AS51" i="81" s="1"/>
  <c r="I31" i="78"/>
  <c r="AG31" i="78" s="1"/>
  <c r="I27" i="91"/>
  <c r="I50" i="80"/>
  <c r="AG50" i="80" s="1"/>
  <c r="I49" i="79"/>
  <c r="AG49" i="79" s="1"/>
  <c r="I19" i="62"/>
  <c r="I28" i="86"/>
  <c r="I23" i="90"/>
  <c r="BQ42" i="93"/>
  <c r="X27" i="95" s="1"/>
  <c r="T50" i="80"/>
  <c r="BJ37" i="93"/>
  <c r="CQ34" i="93"/>
  <c r="BG33" i="93"/>
  <c r="Y14" i="80" s="1"/>
  <c r="DF28" i="93"/>
  <c r="CQ25" i="93"/>
  <c r="DE25" i="93" s="1"/>
  <c r="DH25" i="93" s="1"/>
  <c r="DG24" i="93"/>
  <c r="B21" i="95"/>
  <c r="N21" i="95"/>
  <c r="CU20" i="93"/>
  <c r="BS19" i="93"/>
  <c r="Z20" i="95" s="1"/>
  <c r="J20" i="95" s="1"/>
  <c r="V26" i="80"/>
  <c r="BQ18" i="93"/>
  <c r="X19" i="95" s="1"/>
  <c r="T29" i="80"/>
  <c r="BU18" i="93"/>
  <c r="AB19" i="95" s="1"/>
  <c r="X29" i="80"/>
  <c r="D49" i="78"/>
  <c r="AB49" i="78" s="1"/>
  <c r="D24" i="62"/>
  <c r="D46" i="80"/>
  <c r="AB46" i="80" s="1"/>
  <c r="D27" i="87"/>
  <c r="D10" i="86"/>
  <c r="D24" i="89"/>
  <c r="D8" i="85"/>
  <c r="D10" i="68"/>
  <c r="D32" i="81"/>
  <c r="AB32" i="81" s="1"/>
  <c r="AN32" i="81" s="1"/>
  <c r="D17" i="91"/>
  <c r="D10" i="90"/>
  <c r="D21" i="79"/>
  <c r="AB21" i="79" s="1"/>
  <c r="BU15" i="93"/>
  <c r="AB15" i="95" s="1"/>
  <c r="X43" i="80"/>
  <c r="DG14" i="93"/>
  <c r="X6" i="78"/>
  <c r="DD13" i="93"/>
  <c r="BU13" i="93"/>
  <c r="AB13" i="95" s="1"/>
  <c r="X45" i="80"/>
  <c r="BP11" i="93"/>
  <c r="W11" i="95" s="1"/>
  <c r="G11" i="95" s="1"/>
  <c r="S21" i="80"/>
  <c r="D34" i="80"/>
  <c r="AB34" i="80" s="1"/>
  <c r="D5" i="62"/>
  <c r="D47" i="78"/>
  <c r="AB47" i="78" s="1"/>
  <c r="D17" i="87"/>
  <c r="D3" i="79"/>
  <c r="AB3" i="79" s="1"/>
  <c r="D5" i="68"/>
  <c r="D19" i="81"/>
  <c r="AB19" i="81" s="1"/>
  <c r="AN19" i="81" s="1"/>
  <c r="D5" i="89"/>
  <c r="D6" i="86"/>
  <c r="D11" i="91"/>
  <c r="D5" i="90"/>
  <c r="D7" i="85"/>
  <c r="D5" i="85"/>
  <c r="D2" i="68"/>
  <c r="D44" i="79"/>
  <c r="AB44" i="79" s="1"/>
  <c r="D2" i="62"/>
  <c r="D48" i="78"/>
  <c r="AB48" i="78" s="1"/>
  <c r="D2" i="87"/>
  <c r="D42" i="81"/>
  <c r="AB42" i="81" s="1"/>
  <c r="AN42" i="81" s="1"/>
  <c r="D2" i="89"/>
  <c r="D23" i="80"/>
  <c r="AB23" i="80" s="1"/>
  <c r="D10" i="91"/>
  <c r="D2" i="90"/>
  <c r="D9" i="86"/>
  <c r="DG7" i="93"/>
  <c r="X17" i="78"/>
  <c r="BS7" i="93"/>
  <c r="Z7" i="95" s="1"/>
  <c r="J7" i="95" s="1"/>
  <c r="V7" i="80"/>
  <c r="BM6" i="93"/>
  <c r="T6" i="95" s="1"/>
  <c r="D6" i="95" s="1"/>
  <c r="BK6" i="93"/>
  <c r="R6" i="95" s="1"/>
  <c r="N24" i="80"/>
  <c r="BU5" i="93"/>
  <c r="AB5" i="95" s="1"/>
  <c r="X40" i="80"/>
  <c r="DD4" i="93"/>
  <c r="N32" i="78"/>
  <c r="BU3" i="93"/>
  <c r="AB3" i="95" s="1"/>
  <c r="X25" i="80"/>
  <c r="I34" i="90"/>
  <c r="I9" i="81"/>
  <c r="AG9" i="81" s="1"/>
  <c r="AS9" i="81" s="1"/>
  <c r="I41" i="80"/>
  <c r="AG41" i="80" s="1"/>
  <c r="I28" i="62"/>
  <c r="I10" i="85"/>
  <c r="I30" i="87"/>
  <c r="I8" i="79"/>
  <c r="AG8" i="79" s="1"/>
  <c r="I34" i="68"/>
  <c r="I35" i="86"/>
  <c r="I28" i="89"/>
  <c r="I27" i="78"/>
  <c r="AG27" i="78" s="1"/>
  <c r="I2" i="91"/>
  <c r="BQ2" i="93"/>
  <c r="X2" i="95" s="1"/>
  <c r="T41" i="80"/>
  <c r="BV2" i="93"/>
  <c r="AC2" i="95" s="1"/>
  <c r="M2" i="95" s="1"/>
  <c r="Y41" i="80"/>
  <c r="DD89" i="93"/>
  <c r="DF85" i="93"/>
  <c r="T24" i="78"/>
  <c r="BP97" i="93"/>
  <c r="W49" i="95" s="1"/>
  <c r="G49" i="95" s="1"/>
  <c r="S16" i="80"/>
  <c r="DE85" i="93"/>
  <c r="O24" i="78"/>
  <c r="DF50" i="93"/>
  <c r="DF46" i="93"/>
  <c r="T5" i="78"/>
  <c r="L28" i="95"/>
  <c r="DD41" i="93"/>
  <c r="N4" i="78"/>
  <c r="DE29" i="93"/>
  <c r="O29" i="78"/>
  <c r="DD23" i="93"/>
  <c r="N36" i="78"/>
  <c r="BV14" i="93"/>
  <c r="AC14" i="95" s="1"/>
  <c r="M14" i="95" s="1"/>
  <c r="Y47" i="80"/>
  <c r="DD12" i="93"/>
  <c r="N3" i="78"/>
  <c r="H11" i="95"/>
  <c r="C10" i="95"/>
  <c r="BQ10" i="93"/>
  <c r="X10" i="95" s="1"/>
  <c r="T34" i="80"/>
  <c r="C8" i="95"/>
  <c r="BK7" i="93"/>
  <c r="R7" i="95" s="1"/>
  <c r="N7" i="80"/>
  <c r="BR7" i="93"/>
  <c r="Y7" i="95" s="1"/>
  <c r="I7" i="95" s="1"/>
  <c r="U7" i="80"/>
  <c r="DF2" i="93"/>
  <c r="U27" i="78"/>
  <c r="DD82" i="93"/>
  <c r="N42" i="78"/>
  <c r="DG98" i="93"/>
  <c r="X41" i="78"/>
  <c r="BH96" i="93"/>
  <c r="BM94" i="93"/>
  <c r="T48" i="95" s="1"/>
  <c r="D48" i="95" s="1"/>
  <c r="P12" i="80"/>
  <c r="DB89" i="93"/>
  <c r="DF88" i="93"/>
  <c r="T7" i="78"/>
  <c r="DD85" i="93"/>
  <c r="N24" i="78"/>
  <c r="CQ84" i="93"/>
  <c r="P43" i="78" s="1"/>
  <c r="V43" i="78"/>
  <c r="AY81" i="93"/>
  <c r="AW78" i="93"/>
  <c r="AZ77" i="93"/>
  <c r="R49" i="80" s="1"/>
  <c r="BT77" i="93"/>
  <c r="AA40" i="95" s="1"/>
  <c r="K40" i="95" s="1"/>
  <c r="W49" i="80"/>
  <c r="AV72" i="93"/>
  <c r="DF71" i="93"/>
  <c r="AX71" i="93"/>
  <c r="CP70" i="93"/>
  <c r="O11" i="78" s="1"/>
  <c r="CQ69" i="93"/>
  <c r="P28" i="78" s="1"/>
  <c r="DG68" i="93"/>
  <c r="X45" i="78"/>
  <c r="CZ67" i="93"/>
  <c r="Y2" i="78" s="1"/>
  <c r="DF66" i="93"/>
  <c r="T9" i="78"/>
  <c r="DC64" i="93"/>
  <c r="DF60" i="93"/>
  <c r="AW58" i="93"/>
  <c r="AW57" i="93"/>
  <c r="AX54" i="93"/>
  <c r="P19" i="80" s="1"/>
  <c r="BS54" i="93"/>
  <c r="Z32" i="95" s="1"/>
  <c r="J32" i="95" s="1"/>
  <c r="V19" i="80"/>
  <c r="BK54" i="93"/>
  <c r="R32" i="95" s="1"/>
  <c r="N19" i="80"/>
  <c r="CT52" i="93"/>
  <c r="CY48" i="93"/>
  <c r="DG48" i="93" s="1"/>
  <c r="CT46" i="93"/>
  <c r="S5" i="78" s="1"/>
  <c r="CY44" i="93"/>
  <c r="X40" i="78" s="1"/>
  <c r="AZ44" i="93"/>
  <c r="R15" i="80" s="1"/>
  <c r="DF43" i="93"/>
  <c r="U10" i="78"/>
  <c r="BS43" i="93"/>
  <c r="Z28" i="95" s="1"/>
  <c r="J28" i="95" s="1"/>
  <c r="DE43" i="93"/>
  <c r="R10" i="78"/>
  <c r="CX41" i="93"/>
  <c r="W4" i="78" s="1"/>
  <c r="BV41" i="93"/>
  <c r="AC26" i="95" s="1"/>
  <c r="M26" i="95" s="1"/>
  <c r="AV41" i="93"/>
  <c r="N31" i="80" s="1"/>
  <c r="AZ39" i="93"/>
  <c r="AZ38" i="93"/>
  <c r="BA35" i="93"/>
  <c r="CY34" i="93"/>
  <c r="CS33" i="93"/>
  <c r="R19" i="78" s="1"/>
  <c r="BU32" i="93"/>
  <c r="AB24" i="95" s="1"/>
  <c r="X38" i="80"/>
  <c r="BA31" i="93"/>
  <c r="CO29" i="93"/>
  <c r="AZ25" i="93"/>
  <c r="BK23" i="93"/>
  <c r="R22" i="95" s="1"/>
  <c r="AZ22" i="93"/>
  <c r="R5" i="80" s="1"/>
  <c r="DD18" i="93"/>
  <c r="N26" i="78"/>
  <c r="CO17" i="93"/>
  <c r="CR15" i="93"/>
  <c r="Q34" i="78" s="1"/>
  <c r="BK15" i="93"/>
  <c r="R15" i="95" s="1"/>
  <c r="N43" i="80"/>
  <c r="CU14" i="93"/>
  <c r="T6" i="78" s="1"/>
  <c r="BU14" i="93"/>
  <c r="AB14" i="95" s="1"/>
  <c r="X47" i="80"/>
  <c r="DG13" i="93"/>
  <c r="Y30" i="78"/>
  <c r="BR13" i="93"/>
  <c r="Y13" i="95" s="1"/>
  <c r="I13" i="95" s="1"/>
  <c r="BV11" i="93"/>
  <c r="AC11" i="95" s="1"/>
  <c r="M11" i="95" s="1"/>
  <c r="Y21" i="80"/>
  <c r="DG10" i="93"/>
  <c r="Y47" i="78"/>
  <c r="BP10" i="93"/>
  <c r="W10" i="95" s="1"/>
  <c r="G10" i="95" s="1"/>
  <c r="S34" i="80"/>
  <c r="BP9" i="93"/>
  <c r="W9" i="95" s="1"/>
  <c r="G9" i="95" s="1"/>
  <c r="S23" i="80"/>
  <c r="BM8" i="93"/>
  <c r="T8" i="95" s="1"/>
  <c r="D8" i="95" s="1"/>
  <c r="P22" i="80"/>
  <c r="BQ7" i="93"/>
  <c r="X7" i="95" s="1"/>
  <c r="T7" i="80"/>
  <c r="J20" i="90"/>
  <c r="J52" i="80"/>
  <c r="AH52" i="80" s="1"/>
  <c r="J7" i="81"/>
  <c r="AH7" i="81" s="1"/>
  <c r="J8" i="62"/>
  <c r="J24" i="79"/>
  <c r="AH24" i="79" s="1"/>
  <c r="J7" i="87"/>
  <c r="J32" i="78"/>
  <c r="AH32" i="78" s="1"/>
  <c r="J20" i="68"/>
  <c r="J37" i="86"/>
  <c r="J8" i="89"/>
  <c r="J13" i="85"/>
  <c r="J4" i="91"/>
  <c r="BQ4" i="93"/>
  <c r="X4" i="95" s="1"/>
  <c r="T52" i="80"/>
  <c r="BU4" i="93"/>
  <c r="AB4" i="95" s="1"/>
  <c r="X52" i="80"/>
  <c r="BP100" i="93"/>
  <c r="W52" i="95" s="1"/>
  <c r="G52" i="95" s="1"/>
  <c r="S37" i="80"/>
  <c r="BK88" i="93"/>
  <c r="R45" i="95" s="1"/>
  <c r="N10" i="80"/>
  <c r="BH98" i="93"/>
  <c r="BK97" i="93"/>
  <c r="R49" i="95" s="1"/>
  <c r="N16" i="80"/>
  <c r="DG92" i="93"/>
  <c r="AV73" i="93"/>
  <c r="N32" i="80" s="1"/>
  <c r="DF95" i="93"/>
  <c r="CZ94" i="93"/>
  <c r="Y12" i="78" s="1"/>
  <c r="BG89" i="93"/>
  <c r="Y9" i="80" s="1"/>
  <c r="DB90" i="93"/>
  <c r="DD86" i="93"/>
  <c r="DH86" i="93" s="1"/>
  <c r="N52" i="78"/>
  <c r="DF86" i="93"/>
  <c r="T52" i="78"/>
  <c r="DG85" i="93"/>
  <c r="Y24" i="78"/>
  <c r="CX81" i="93"/>
  <c r="DG79" i="93"/>
  <c r="AY77" i="93"/>
  <c r="Q49" i="80" s="1"/>
  <c r="BS77" i="93"/>
  <c r="Z40" i="95" s="1"/>
  <c r="J40" i="95" s="1"/>
  <c r="V49" i="80"/>
  <c r="DG74" i="93"/>
  <c r="Y44" i="78"/>
  <c r="CR71" i="93"/>
  <c r="AW71" i="93"/>
  <c r="DD70" i="93"/>
  <c r="N11" i="78"/>
  <c r="DA69" i="93"/>
  <c r="CP69" i="93"/>
  <c r="O28" i="78" s="1"/>
  <c r="D45" i="78"/>
  <c r="AB45" i="78" s="1"/>
  <c r="D36" i="62"/>
  <c r="D34" i="85"/>
  <c r="D43" i="68"/>
  <c r="D10" i="81"/>
  <c r="AB10" i="81" s="1"/>
  <c r="AN10" i="81" s="1"/>
  <c r="D36" i="89"/>
  <c r="D41" i="86"/>
  <c r="D38" i="87"/>
  <c r="D6" i="80"/>
  <c r="AB6" i="80" s="1"/>
  <c r="D29" i="79"/>
  <c r="AB29" i="79" s="1"/>
  <c r="D35" i="91"/>
  <c r="D43" i="90"/>
  <c r="BU68" i="93"/>
  <c r="AB35" i="95" s="1"/>
  <c r="X6" i="80"/>
  <c r="BL67" i="93"/>
  <c r="S34" i="95" s="1"/>
  <c r="O33" i="80"/>
  <c r="CS66" i="93"/>
  <c r="R9" i="78" s="1"/>
  <c r="DB64" i="93"/>
  <c r="AZ64" i="93"/>
  <c r="DB61" i="93"/>
  <c r="AZ60" i="93"/>
  <c r="AV57" i="93"/>
  <c r="AW54" i="93"/>
  <c r="O19" i="80" s="1"/>
  <c r="AW47" i="93"/>
  <c r="BO45" i="93"/>
  <c r="V30" i="95" s="1"/>
  <c r="F30" i="95" s="1"/>
  <c r="R48" i="80"/>
  <c r="CX44" i="93"/>
  <c r="W40" i="78" s="1"/>
  <c r="BV43" i="93"/>
  <c r="AC28" i="95" s="1"/>
  <c r="M28" i="95" s="1"/>
  <c r="Y39" i="80"/>
  <c r="BN43" i="93"/>
  <c r="U28" i="95" s="1"/>
  <c r="E28" i="95" s="1"/>
  <c r="Q39" i="80"/>
  <c r="CX42" i="93"/>
  <c r="W31" i="78" s="1"/>
  <c r="DD42" i="93"/>
  <c r="N31" i="78"/>
  <c r="BQ41" i="93"/>
  <c r="X26" i="95" s="1"/>
  <c r="T31" i="80"/>
  <c r="BA40" i="93"/>
  <c r="DG39" i="93"/>
  <c r="DE39" i="93"/>
  <c r="DG36" i="93"/>
  <c r="DC35" i="93"/>
  <c r="DF35" i="93"/>
  <c r="AZ35" i="93"/>
  <c r="AW34" i="93"/>
  <c r="CR33" i="93"/>
  <c r="Q19" i="78" s="1"/>
  <c r="DE33" i="93"/>
  <c r="O19" i="78"/>
  <c r="BJ31" i="93"/>
  <c r="AZ31" i="93"/>
  <c r="DF30" i="93"/>
  <c r="CY29" i="93"/>
  <c r="T29" i="78"/>
  <c r="CS27" i="93"/>
  <c r="CW24" i="93"/>
  <c r="DF24" i="93" s="1"/>
  <c r="BJ23" i="93"/>
  <c r="AY22" i="93"/>
  <c r="Q5" i="80" s="1"/>
  <c r="AV21" i="93"/>
  <c r="DC20" i="93"/>
  <c r="CO20" i="93"/>
  <c r="DD20" i="93" s="1"/>
  <c r="BQ19" i="93"/>
  <c r="X20" i="95" s="1"/>
  <c r="DG18" i="93"/>
  <c r="X26" i="78"/>
  <c r="BS18" i="93"/>
  <c r="Z19" i="95" s="1"/>
  <c r="J19" i="95" s="1"/>
  <c r="BR18" i="93"/>
  <c r="Y19" i="95" s="1"/>
  <c r="I19" i="95" s="1"/>
  <c r="U29" i="80"/>
  <c r="BU16" i="93"/>
  <c r="AB17" i="95" s="1"/>
  <c r="X46" i="80"/>
  <c r="BP16" i="93"/>
  <c r="W17" i="95" s="1"/>
  <c r="G17" i="95" s="1"/>
  <c r="S46" i="80"/>
  <c r="CQ15" i="93"/>
  <c r="P34" i="78" s="1"/>
  <c r="BR15" i="93"/>
  <c r="Y15" i="95" s="1"/>
  <c r="I15" i="95" s="1"/>
  <c r="U43" i="80"/>
  <c r="CT14" i="93"/>
  <c r="S6" i="78" s="1"/>
  <c r="BQ13" i="93"/>
  <c r="X13" i="95" s="1"/>
  <c r="CX12" i="93"/>
  <c r="BU11" i="93"/>
  <c r="AB11" i="95" s="1"/>
  <c r="X21" i="80"/>
  <c r="BO10" i="93"/>
  <c r="V10" i="95" s="1"/>
  <c r="F10" i="95" s="1"/>
  <c r="R34" i="80"/>
  <c r="BO9" i="93"/>
  <c r="V9" i="95" s="1"/>
  <c r="F9" i="95" s="1"/>
  <c r="R23" i="80"/>
  <c r="CY8" i="93"/>
  <c r="DD7" i="93"/>
  <c r="DF7" i="93"/>
  <c r="T17" i="78"/>
  <c r="BK5" i="93"/>
  <c r="R5" i="95" s="1"/>
  <c r="N40" i="80"/>
  <c r="BR4" i="93"/>
  <c r="Y4" i="95" s="1"/>
  <c r="I4" i="95" s="1"/>
  <c r="AZ4" i="93"/>
  <c r="R52" i="80" s="1"/>
  <c r="AW2" i="93"/>
  <c r="O41" i="80" s="1"/>
  <c r="DB98" i="93"/>
  <c r="BQ97" i="93"/>
  <c r="X49" i="95" s="1"/>
  <c r="T16" i="80"/>
  <c r="DD94" i="93"/>
  <c r="N12" i="78"/>
  <c r="BU100" i="93"/>
  <c r="AB52" i="95" s="1"/>
  <c r="X37" i="80"/>
  <c r="BV98" i="93"/>
  <c r="AC50" i="95" s="1"/>
  <c r="M50" i="95" s="1"/>
  <c r="Y30" i="80"/>
  <c r="BS97" i="93"/>
  <c r="Z49" i="95" s="1"/>
  <c r="J49" i="95" s="1"/>
  <c r="V16" i="80"/>
  <c r="BU99" i="93"/>
  <c r="AB51" i="95" s="1"/>
  <c r="X42" i="80"/>
  <c r="CU98" i="93"/>
  <c r="T41" i="78" s="1"/>
  <c r="BI95" i="93"/>
  <c r="CY94" i="93"/>
  <c r="BR84" i="93"/>
  <c r="Y42" i="95" s="1"/>
  <c r="I42" i="95" s="1"/>
  <c r="U36" i="80"/>
  <c r="DD100" i="93"/>
  <c r="N51" i="78"/>
  <c r="CT99" i="93"/>
  <c r="S20" i="78" s="1"/>
  <c r="CT98" i="93"/>
  <c r="S41" i="78" s="1"/>
  <c r="BB94" i="93"/>
  <c r="T12" i="80" s="1"/>
  <c r="BK94" i="93"/>
  <c r="R48" i="95" s="1"/>
  <c r="N12" i="80"/>
  <c r="CS93" i="93"/>
  <c r="DE93" i="93" s="1"/>
  <c r="CT92" i="93"/>
  <c r="DF91" i="93"/>
  <c r="BK89" i="93"/>
  <c r="R46" i="95" s="1"/>
  <c r="N9" i="80"/>
  <c r="DD88" i="93"/>
  <c r="N7" i="78"/>
  <c r="BI87" i="93"/>
  <c r="BP86" i="93"/>
  <c r="W44" i="95" s="1"/>
  <c r="G44" i="95" s="1"/>
  <c r="S28" i="80"/>
  <c r="CX84" i="93"/>
  <c r="W43" i="78" s="1"/>
  <c r="DD84" i="93"/>
  <c r="N43" i="78"/>
  <c r="BQ84" i="93"/>
  <c r="X42" i="95" s="1"/>
  <c r="T36" i="80"/>
  <c r="DB83" i="93"/>
  <c r="BV82" i="93"/>
  <c r="AC41" i="95" s="1"/>
  <c r="M41" i="95" s="1"/>
  <c r="Y27" i="80"/>
  <c r="CW81" i="93"/>
  <c r="AZ80" i="93"/>
  <c r="AW77" i="93"/>
  <c r="O49" i="80" s="1"/>
  <c r="BR77" i="93"/>
  <c r="Y40" i="95" s="1"/>
  <c r="I40" i="95" s="1"/>
  <c r="U49" i="80"/>
  <c r="CT76" i="93"/>
  <c r="BV74" i="93"/>
  <c r="AC38" i="95" s="1"/>
  <c r="M38" i="95" s="1"/>
  <c r="Y35" i="80"/>
  <c r="CX73" i="93"/>
  <c r="W50" i="78" s="1"/>
  <c r="DE73" i="93"/>
  <c r="O50" i="78"/>
  <c r="CY72" i="93"/>
  <c r="DG72" i="93" s="1"/>
  <c r="BE72" i="93"/>
  <c r="CZ70" i="93"/>
  <c r="Y11" i="78" s="1"/>
  <c r="BK70" i="93"/>
  <c r="R16" i="95" s="1"/>
  <c r="DD69" i="93"/>
  <c r="N28" i="78"/>
  <c r="CU68" i="93"/>
  <c r="BK68" i="93"/>
  <c r="R35" i="95" s="1"/>
  <c r="AY68" i="93"/>
  <c r="Q6" i="80" s="1"/>
  <c r="BQ67" i="93"/>
  <c r="X34" i="95" s="1"/>
  <c r="BS67" i="93"/>
  <c r="Z34" i="95" s="1"/>
  <c r="J34" i="95" s="1"/>
  <c r="V33" i="80"/>
  <c r="CR66" i="93"/>
  <c r="Q9" i="78" s="1"/>
  <c r="DG64" i="93"/>
  <c r="AY64" i="93"/>
  <c r="CP61" i="93"/>
  <c r="BC61" i="93"/>
  <c r="DC56" i="93"/>
  <c r="DF51" i="93"/>
  <c r="CS50" i="93"/>
  <c r="DB49" i="93"/>
  <c r="CT49" i="93"/>
  <c r="BH49" i="93"/>
  <c r="DD46" i="93"/>
  <c r="N5" i="78"/>
  <c r="BT46" i="93"/>
  <c r="AA31" i="95" s="1"/>
  <c r="K31" i="95" s="1"/>
  <c r="W51" i="80"/>
  <c r="CP45" i="93"/>
  <c r="O46" i="78" s="1"/>
  <c r="BV45" i="93"/>
  <c r="AC30" i="95" s="1"/>
  <c r="M30" i="95" s="1"/>
  <c r="Y48" i="80"/>
  <c r="BH44" i="93"/>
  <c r="DG43" i="93"/>
  <c r="DF42" i="93"/>
  <c r="V31" i="78"/>
  <c r="DG41" i="93"/>
  <c r="DH39" i="93"/>
  <c r="BH39" i="93"/>
  <c r="DF38" i="93"/>
  <c r="BI38" i="93"/>
  <c r="DA37" i="93"/>
  <c r="DB35" i="93"/>
  <c r="DF34" i="93"/>
  <c r="BK33" i="93"/>
  <c r="R25" i="95" s="1"/>
  <c r="N14" i="80"/>
  <c r="AY32" i="93"/>
  <c r="Q38" i="80" s="1"/>
  <c r="DF31" i="93"/>
  <c r="AY31" i="93"/>
  <c r="CX29" i="93"/>
  <c r="W29" i="78" s="1"/>
  <c r="CR27" i="93"/>
  <c r="CW25" i="93"/>
  <c r="DF25" i="93" s="1"/>
  <c r="CT22" i="93"/>
  <c r="S23" i="78" s="1"/>
  <c r="AW22" i="93"/>
  <c r="O5" i="80" s="1"/>
  <c r="DA20" i="93"/>
  <c r="CX19" i="93"/>
  <c r="W39" i="78" s="1"/>
  <c r="BK19" i="93"/>
  <c r="R20" i="95" s="1"/>
  <c r="CX18" i="93"/>
  <c r="W26" i="78" s="1"/>
  <c r="CY17" i="93"/>
  <c r="AY13" i="93"/>
  <c r="Q45" i="80" s="1"/>
  <c r="CW12" i="93"/>
  <c r="V3" i="78" s="1"/>
  <c r="DE10" i="93"/>
  <c r="O47" i="78"/>
  <c r="BV10" i="93"/>
  <c r="AC10" i="95" s="1"/>
  <c r="M10" i="95" s="1"/>
  <c r="Y34" i="80"/>
  <c r="BN10" i="93"/>
  <c r="U10" i="95" s="1"/>
  <c r="E10" i="95" s="1"/>
  <c r="Q34" i="80"/>
  <c r="DG9" i="93"/>
  <c r="X48" i="78"/>
  <c r="DE9" i="93"/>
  <c r="P48" i="78"/>
  <c r="CX8" i="93"/>
  <c r="CP8" i="93"/>
  <c r="O13" i="78" s="1"/>
  <c r="BQ8" i="93"/>
  <c r="X8" i="95" s="1"/>
  <c r="T22" i="80"/>
  <c r="DC7" i="93"/>
  <c r="CT7" i="93"/>
  <c r="S17" i="78" s="1"/>
  <c r="BE7" i="93"/>
  <c r="W7" i="80" s="1"/>
  <c r="DA5" i="93"/>
  <c r="AY5" i="93"/>
  <c r="Q40" i="80" s="1"/>
  <c r="DG4" i="93"/>
  <c r="AY4" i="93"/>
  <c r="Q52" i="80" s="1"/>
  <c r="BH3" i="93"/>
  <c r="DD2" i="93"/>
  <c r="BV99" i="93"/>
  <c r="AC51" i="95" s="1"/>
  <c r="M51" i="95" s="1"/>
  <c r="Y42" i="80"/>
  <c r="CU99" i="93"/>
  <c r="T20" i="78" s="1"/>
  <c r="CP88" i="93"/>
  <c r="O7" i="78" s="1"/>
  <c r="CP84" i="93"/>
  <c r="BK84" i="93"/>
  <c r="R42" i="95" s="1"/>
  <c r="N36" i="80"/>
  <c r="CR100" i="93"/>
  <c r="Q51" i="78" s="1"/>
  <c r="BK98" i="93"/>
  <c r="R50" i="95" s="1"/>
  <c r="N30" i="80"/>
  <c r="DG100" i="93"/>
  <c r="CQ100" i="93"/>
  <c r="P51" i="78" s="1"/>
  <c r="AV100" i="93"/>
  <c r="N37" i="80" s="1"/>
  <c r="DD99" i="93"/>
  <c r="CS99" i="93"/>
  <c r="R20" i="78" s="1"/>
  <c r="BK99" i="93"/>
  <c r="R51" i="95" s="1"/>
  <c r="N42" i="80"/>
  <c r="CS98" i="93"/>
  <c r="R41" i="78" s="1"/>
  <c r="AX98" i="93"/>
  <c r="P30" i="80" s="1"/>
  <c r="BR98" i="93"/>
  <c r="Y50" i="95" s="1"/>
  <c r="I50" i="95" s="1"/>
  <c r="U30" i="80"/>
  <c r="DD97" i="93"/>
  <c r="BR97" i="93"/>
  <c r="Y49" i="95" s="1"/>
  <c r="I49" i="95" s="1"/>
  <c r="AZ96" i="93"/>
  <c r="CR94" i="93"/>
  <c r="Q12" i="78" s="1"/>
  <c r="DA93" i="93"/>
  <c r="CS92" i="93"/>
  <c r="CT91" i="93"/>
  <c r="CV90" i="93"/>
  <c r="U16" i="78" s="1"/>
  <c r="AY89" i="93"/>
  <c r="Q9" i="80" s="1"/>
  <c r="DC88" i="93"/>
  <c r="DG88" i="93"/>
  <c r="Y7" i="78"/>
  <c r="CX87" i="93"/>
  <c r="BJ86" i="93"/>
  <c r="BO86" i="93"/>
  <c r="V44" i="95" s="1"/>
  <c r="F44" i="95" s="1"/>
  <c r="R28" i="80"/>
  <c r="BC85" i="93"/>
  <c r="U8" i="80" s="1"/>
  <c r="CY80" i="93"/>
  <c r="DG77" i="93"/>
  <c r="X21" i="78"/>
  <c r="BQ77" i="93"/>
  <c r="X40" i="95" s="1"/>
  <c r="T49" i="80"/>
  <c r="DC76" i="93"/>
  <c r="CS76" i="93"/>
  <c r="BV75" i="93"/>
  <c r="AC39" i="95" s="1"/>
  <c r="M39" i="95" s="1"/>
  <c r="BH74" i="93"/>
  <c r="BU74" i="93"/>
  <c r="AB38" i="95" s="1"/>
  <c r="X35" i="80"/>
  <c r="DG73" i="93"/>
  <c r="Y50" i="78"/>
  <c r="DG69" i="93"/>
  <c r="X28" i="78"/>
  <c r="DD68" i="93"/>
  <c r="AV67" i="93"/>
  <c r="N33" i="80" s="1"/>
  <c r="BR67" i="93"/>
  <c r="Y34" i="95" s="1"/>
  <c r="I34" i="95" s="1"/>
  <c r="U33" i="80"/>
  <c r="CO66" i="93"/>
  <c r="AW66" i="93"/>
  <c r="O3" i="80" s="1"/>
  <c r="BA63" i="93"/>
  <c r="BB61" i="93"/>
  <c r="BE57" i="93"/>
  <c r="BC56" i="93"/>
  <c r="BF54" i="93"/>
  <c r="X19" i="80" s="1"/>
  <c r="DE53" i="93"/>
  <c r="DG52" i="93"/>
  <c r="AY52" i="93"/>
  <c r="DA50" i="93"/>
  <c r="BS46" i="93"/>
  <c r="Z31" i="95" s="1"/>
  <c r="J31" i="95" s="1"/>
  <c r="V51" i="80"/>
  <c r="BK46" i="93"/>
  <c r="R31" i="95" s="1"/>
  <c r="N51" i="80"/>
  <c r="BU45" i="93"/>
  <c r="AB30" i="95" s="1"/>
  <c r="X48" i="80"/>
  <c r="DD43" i="93"/>
  <c r="DH43" i="93" s="1"/>
  <c r="BJ43" i="93"/>
  <c r="DF41" i="93"/>
  <c r="BN41" i="93"/>
  <c r="U26" i="95" s="1"/>
  <c r="E26" i="95" s="1"/>
  <c r="DB40" i="93"/>
  <c r="CR38" i="93"/>
  <c r="DE38" i="93" s="1"/>
  <c r="DH38" i="93" s="1"/>
  <c r="BH38" i="93"/>
  <c r="BA37" i="93"/>
  <c r="DA35" i="93"/>
  <c r="DC33" i="93"/>
  <c r="DG32" i="93"/>
  <c r="BH31" i="93"/>
  <c r="BA30" i="93"/>
  <c r="DA27" i="93"/>
  <c r="CQ27" i="93"/>
  <c r="BI25" i="93"/>
  <c r="DF18" i="93"/>
  <c r="V26" i="78"/>
  <c r="CX17" i="93"/>
  <c r="W33" i="78" s="1"/>
  <c r="BD16" i="93"/>
  <c r="V46" i="80" s="1"/>
  <c r="DG15" i="93"/>
  <c r="X34" i="78"/>
  <c r="BI13" i="93"/>
  <c r="AX13" i="93"/>
  <c r="P45" i="80" s="1"/>
  <c r="DG12" i="93"/>
  <c r="CV12" i="93"/>
  <c r="U3" i="78" s="1"/>
  <c r="CQ11" i="93"/>
  <c r="P14" i="78" s="1"/>
  <c r="CX9" i="93"/>
  <c r="DD8" i="93"/>
  <c r="N13" i="78"/>
  <c r="DG6" i="93"/>
  <c r="Y18" i="78"/>
  <c r="BE6" i="93"/>
  <c r="W24" i="80" s="1"/>
  <c r="BV6" i="93"/>
  <c r="AC6" i="95" s="1"/>
  <c r="M6" i="95" s="1"/>
  <c r="Y24" i="80"/>
  <c r="BN6" i="93"/>
  <c r="U6" i="95" s="1"/>
  <c r="E6" i="95" s="1"/>
  <c r="Q24" i="80"/>
  <c r="DG5" i="93"/>
  <c r="Y15" i="78"/>
  <c r="DF4" i="93"/>
  <c r="T32" i="78"/>
  <c r="DG3" i="93"/>
  <c r="DF3" i="93"/>
  <c r="T37" i="78"/>
  <c r="CX149" i="94"/>
  <c r="CX143" i="94"/>
  <c r="CX134" i="94"/>
  <c r="DA134" i="94"/>
  <c r="CR151" i="94"/>
  <c r="CY151" i="94" s="1"/>
  <c r="CJ151" i="94"/>
  <c r="CW151" i="94" s="1"/>
  <c r="DA151" i="94" s="1"/>
  <c r="CO150" i="94"/>
  <c r="CT149" i="94"/>
  <c r="CL149" i="94"/>
  <c r="BB148" i="94"/>
  <c r="CM147" i="94"/>
  <c r="BF146" i="94"/>
  <c r="CO145" i="94"/>
  <c r="CX145" i="94" s="1"/>
  <c r="DA145" i="94" s="1"/>
  <c r="CS143" i="94"/>
  <c r="CY143" i="94" s="1"/>
  <c r="DA143" i="94" s="1"/>
  <c r="AZ142" i="94"/>
  <c r="CU141" i="94"/>
  <c r="CZ141" i="94" s="1"/>
  <c r="CK141" i="94"/>
  <c r="CX141" i="94" s="1"/>
  <c r="CL139" i="94"/>
  <c r="BE138" i="94"/>
  <c r="CP137" i="94"/>
  <c r="CX137" i="94" s="1"/>
  <c r="DA137" i="94" s="1"/>
  <c r="AZ136" i="94"/>
  <c r="CK133" i="94"/>
  <c r="CX133" i="94" s="1"/>
  <c r="CL131" i="94"/>
  <c r="CP129" i="94"/>
  <c r="CX129" i="94" s="1"/>
  <c r="DA129" i="94" s="1"/>
  <c r="CS128" i="94"/>
  <c r="CY128" i="94" s="1"/>
  <c r="CX128" i="94"/>
  <c r="CQ127" i="94"/>
  <c r="CY127" i="94" s="1"/>
  <c r="AW127" i="94"/>
  <c r="CQ124" i="94"/>
  <c r="CY124" i="94" s="1"/>
  <c r="BA124" i="94"/>
  <c r="CI124" i="94"/>
  <c r="CW124" i="94" s="1"/>
  <c r="AS124" i="94"/>
  <c r="AW144" i="94"/>
  <c r="CU123" i="94"/>
  <c r="CZ123" i="94" s="1"/>
  <c r="BE123" i="94"/>
  <c r="CY122" i="94"/>
  <c r="CS122" i="94"/>
  <c r="BC122" i="94"/>
  <c r="CK122" i="94"/>
  <c r="AU122" i="94"/>
  <c r="CP121" i="94"/>
  <c r="AZ121" i="94"/>
  <c r="AW119" i="94"/>
  <c r="CM119" i="94"/>
  <c r="CX147" i="94"/>
  <c r="DA147" i="94" s="1"/>
  <c r="CW141" i="94"/>
  <c r="DA141" i="94" s="1"/>
  <c r="DA140" i="94"/>
  <c r="CW133" i="94"/>
  <c r="DA133" i="94" s="1"/>
  <c r="CW128" i="94"/>
  <c r="AV123" i="94"/>
  <c r="CL123" i="94"/>
  <c r="CX123" i="94" s="1"/>
  <c r="DA123" i="94" s="1"/>
  <c r="CO121" i="94"/>
  <c r="AY121" i="94"/>
  <c r="CT150" i="94"/>
  <c r="CY150" i="94" s="1"/>
  <c r="CL150" i="94"/>
  <c r="CX150" i="94" s="1"/>
  <c r="AZ150" i="94"/>
  <c r="CQ149" i="94"/>
  <c r="CY149" i="94" s="1"/>
  <c r="CI149" i="94"/>
  <c r="CW149" i="94" s="1"/>
  <c r="DA149" i="94" s="1"/>
  <c r="BE149" i="94"/>
  <c r="AW149" i="94"/>
  <c r="CP143" i="94"/>
  <c r="AV143" i="94"/>
  <c r="CY142" i="94"/>
  <c r="DA142" i="94" s="1"/>
  <c r="AV140" i="94"/>
  <c r="CJ138" i="94"/>
  <c r="CW138" i="94" s="1"/>
  <c r="DA138" i="94" s="1"/>
  <c r="CZ137" i="94"/>
  <c r="CY134" i="94"/>
  <c r="AS129" i="94"/>
  <c r="BC125" i="94"/>
  <c r="CT123" i="94"/>
  <c r="CN121" i="94"/>
  <c r="CX121" i="94" s="1"/>
  <c r="AX121" i="94"/>
  <c r="AV148" i="94"/>
  <c r="AU143" i="94"/>
  <c r="AX141" i="94"/>
  <c r="AU140" i="94"/>
  <c r="AT135" i="94"/>
  <c r="AT134" i="94"/>
  <c r="AW133" i="94"/>
  <c r="BC132" i="94"/>
  <c r="BQ132" i="94" s="1"/>
  <c r="CT148" i="94"/>
  <c r="AX147" i="94"/>
  <c r="AZ145" i="94"/>
  <c r="CX144" i="94"/>
  <c r="DA144" i="94" s="1"/>
  <c r="BD143" i="94"/>
  <c r="BF141" i="94"/>
  <c r="AW141" i="94"/>
  <c r="CY139" i="94"/>
  <c r="AX138" i="94"/>
  <c r="CR135" i="94"/>
  <c r="CY131" i="94"/>
  <c r="BA129" i="94"/>
  <c r="CV126" i="94"/>
  <c r="AV124" i="94"/>
  <c r="CL124" i="94"/>
  <c r="CR123" i="94"/>
  <c r="CX107" i="94"/>
  <c r="CS148" i="94"/>
  <c r="CY148" i="94" s="1"/>
  <c r="CJ148" i="94"/>
  <c r="CY147" i="94"/>
  <c r="AX146" i="94"/>
  <c r="AZ144" i="94"/>
  <c r="AV141" i="94"/>
  <c r="AW138" i="94"/>
  <c r="CL136" i="94"/>
  <c r="CQ135" i="94"/>
  <c r="CI135" i="94"/>
  <c r="CW135" i="94" s="1"/>
  <c r="BB134" i="94"/>
  <c r="BP134" i="94" s="1"/>
  <c r="CQ132" i="94"/>
  <c r="CY132" i="94" s="1"/>
  <c r="CI132" i="94"/>
  <c r="CW132" i="94" s="1"/>
  <c r="DA132" i="94" s="1"/>
  <c r="CQ130" i="94"/>
  <c r="CY130" i="94" s="1"/>
  <c r="CI130" i="94"/>
  <c r="CW130" i="94" s="1"/>
  <c r="CI127" i="94"/>
  <c r="CW127" i="94" s="1"/>
  <c r="DA127" i="94" s="1"/>
  <c r="CU126" i="94"/>
  <c r="CZ126" i="94" s="1"/>
  <c r="DA126" i="94" s="1"/>
  <c r="CP125" i="94"/>
  <c r="BB125" i="94"/>
  <c r="CR125" i="94"/>
  <c r="CY125" i="94" s="1"/>
  <c r="AZ124" i="94"/>
  <c r="CQ123" i="94"/>
  <c r="CY123" i="94" s="1"/>
  <c r="AX122" i="94"/>
  <c r="CN122" i="94"/>
  <c r="CZ121" i="94"/>
  <c r="CU119" i="94"/>
  <c r="CZ119" i="94" s="1"/>
  <c r="AZ119" i="94"/>
  <c r="BN119" i="94" s="1"/>
  <c r="CP119" i="94"/>
  <c r="CX110" i="94"/>
  <c r="DA110" i="94" s="1"/>
  <c r="CY109" i="94"/>
  <c r="CI148" i="94"/>
  <c r="CW148" i="94" s="1"/>
  <c r="AW146" i="94"/>
  <c r="AY144" i="94"/>
  <c r="CM139" i="94"/>
  <c r="CX139" i="94" s="1"/>
  <c r="DA139" i="94" s="1"/>
  <c r="AS139" i="94"/>
  <c r="BF138" i="94"/>
  <c r="BT138" i="94" s="1"/>
  <c r="CK136" i="94"/>
  <c r="CX136" i="94" s="1"/>
  <c r="DA136" i="94" s="1"/>
  <c r="BA134" i="94"/>
  <c r="BO134" i="94" s="1"/>
  <c r="CM131" i="94"/>
  <c r="CX131" i="94" s="1"/>
  <c r="DA131" i="94" s="1"/>
  <c r="AS131" i="94"/>
  <c r="BB126" i="94"/>
  <c r="AT126" i="94"/>
  <c r="CO125" i="94"/>
  <c r="AU125" i="94"/>
  <c r="AW123" i="94"/>
  <c r="CZ122" i="94"/>
  <c r="CM120" i="94"/>
  <c r="AW120" i="94"/>
  <c r="BK120" i="94" s="1"/>
  <c r="AY119" i="94"/>
  <c r="CO119" i="94"/>
  <c r="DA111" i="94"/>
  <c r="CK120" i="94"/>
  <c r="CN119" i="94"/>
  <c r="CX119" i="94" s="1"/>
  <c r="DA119" i="94" s="1"/>
  <c r="CS118" i="94"/>
  <c r="AY118" i="94"/>
  <c r="CJ117" i="94"/>
  <c r="CM116" i="94"/>
  <c r="BF116" i="94"/>
  <c r="CY116" i="94"/>
  <c r="CI115" i="94"/>
  <c r="CV114" i="94"/>
  <c r="CN114" i="94"/>
  <c r="CX114" i="94" s="1"/>
  <c r="DA114" i="94" s="1"/>
  <c r="BE112" i="94"/>
  <c r="BS112" i="94" s="1"/>
  <c r="AV112" i="94"/>
  <c r="BJ112" i="94" s="1"/>
  <c r="CP109" i="94"/>
  <c r="CT107" i="94"/>
  <c r="CN106" i="94"/>
  <c r="AY105" i="94"/>
  <c r="CL101" i="94"/>
  <c r="AV101" i="94"/>
  <c r="CX100" i="94"/>
  <c r="DA100" i="94" s="1"/>
  <c r="CW98" i="94"/>
  <c r="CX97" i="94"/>
  <c r="DA97" i="94" s="1"/>
  <c r="CY84" i="94"/>
  <c r="CY119" i="94"/>
  <c r="CR118" i="94"/>
  <c r="CY118" i="94" s="1"/>
  <c r="CI117" i="94"/>
  <c r="CW117" i="94" s="1"/>
  <c r="DA117" i="94" s="1"/>
  <c r="CL116" i="94"/>
  <c r="CZ114" i="94"/>
  <c r="BD112" i="94"/>
  <c r="CM110" i="94"/>
  <c r="CO109" i="94"/>
  <c r="CX109" i="94" s="1"/>
  <c r="DA109" i="94" s="1"/>
  <c r="CS107" i="94"/>
  <c r="CY107" i="94" s="1"/>
  <c r="DA107" i="94" s="1"/>
  <c r="CO102" i="94"/>
  <c r="AY102" i="94"/>
  <c r="CX101" i="94"/>
  <c r="DA101" i="94" s="1"/>
  <c r="CV99" i="94"/>
  <c r="BF99" i="94"/>
  <c r="CN99" i="94"/>
  <c r="AX99" i="94"/>
  <c r="CX96" i="94"/>
  <c r="DA96" i="94" s="1"/>
  <c r="CZ99" i="94"/>
  <c r="CY91" i="94"/>
  <c r="DA91" i="94" s="1"/>
  <c r="CS98" i="94"/>
  <c r="CY98" i="94" s="1"/>
  <c r="BC98" i="94"/>
  <c r="CK98" i="94"/>
  <c r="AU98" i="94"/>
  <c r="AV117" i="94"/>
  <c r="BA103" i="94"/>
  <c r="CR103" i="94"/>
  <c r="CY103" i="94" s="1"/>
  <c r="BB103" i="94"/>
  <c r="CJ103" i="94"/>
  <c r="CW103" i="94" s="1"/>
  <c r="DA103" i="94" s="1"/>
  <c r="AT103" i="94"/>
  <c r="BC99" i="94"/>
  <c r="CS99" i="94"/>
  <c r="CY99" i="94" s="1"/>
  <c r="AU99" i="94"/>
  <c r="CK99" i="94"/>
  <c r="CX99" i="94" s="1"/>
  <c r="DA99" i="94" s="1"/>
  <c r="CX88" i="94"/>
  <c r="AU117" i="94"/>
  <c r="AU107" i="94"/>
  <c r="CM124" i="94"/>
  <c r="BF123" i="94"/>
  <c r="CO122" i="94"/>
  <c r="CW121" i="94"/>
  <c r="CK118" i="94"/>
  <c r="CX118" i="94" s="1"/>
  <c r="BD117" i="94"/>
  <c r="CO116" i="94"/>
  <c r="CK115" i="94"/>
  <c r="CX115" i="94" s="1"/>
  <c r="CX113" i="94"/>
  <c r="DA113" i="94" s="1"/>
  <c r="BB111" i="94"/>
  <c r="AT111" i="94"/>
  <c r="AX110" i="94"/>
  <c r="CX108" i="94"/>
  <c r="DA108" i="94" s="1"/>
  <c r="BA108" i="94"/>
  <c r="CP106" i="94"/>
  <c r="CX105" i="94"/>
  <c r="DA105" i="94" s="1"/>
  <c r="CS104" i="94"/>
  <c r="CY104" i="94" s="1"/>
  <c r="CW104" i="94"/>
  <c r="BE104" i="94"/>
  <c r="CZ100" i="94"/>
  <c r="DA88" i="94"/>
  <c r="BC117" i="94"/>
  <c r="CN116" i="94"/>
  <c r="CX116" i="94" s="1"/>
  <c r="DA116" i="94" s="1"/>
  <c r="CJ115" i="94"/>
  <c r="CO114" i="94"/>
  <c r="AU114" i="94"/>
  <c r="CP112" i="94"/>
  <c r="CX112" i="94" s="1"/>
  <c r="DA112" i="94" s="1"/>
  <c r="AW112" i="94"/>
  <c r="BK112" i="94" s="1"/>
  <c r="BA111" i="94"/>
  <c r="AS111" i="94"/>
  <c r="AZ108" i="94"/>
  <c r="CO106" i="94"/>
  <c r="CX106" i="94" s="1"/>
  <c r="DA106" i="94" s="1"/>
  <c r="AZ105" i="94"/>
  <c r="BD104" i="94"/>
  <c r="AS103" i="94"/>
  <c r="CL102" i="94"/>
  <c r="CX102" i="94" s="1"/>
  <c r="DA102" i="94" s="1"/>
  <c r="AX102" i="94"/>
  <c r="CK84" i="94"/>
  <c r="BE83" i="94"/>
  <c r="BS83" i="94" s="1"/>
  <c r="CX76" i="94"/>
  <c r="DA76" i="94" s="1"/>
  <c r="DA67" i="94"/>
  <c r="CP98" i="94"/>
  <c r="CP96" i="94"/>
  <c r="CJ94" i="94"/>
  <c r="CW94" i="94" s="1"/>
  <c r="DA94" i="94" s="1"/>
  <c r="CZ93" i="94"/>
  <c r="CL89" i="94"/>
  <c r="CX89" i="94" s="1"/>
  <c r="CO87" i="94"/>
  <c r="CY87" i="94"/>
  <c r="CQ85" i="94"/>
  <c r="CY85" i="94" s="1"/>
  <c r="DA85" i="94" s="1"/>
  <c r="CJ81" i="94"/>
  <c r="CZ77" i="94"/>
  <c r="CZ76" i="94"/>
  <c r="BB75" i="94"/>
  <c r="CR75" i="94"/>
  <c r="CY75" i="94" s="1"/>
  <c r="DA75" i="94" s="1"/>
  <c r="AU96" i="94"/>
  <c r="AS88" i="94"/>
  <c r="CS84" i="94"/>
  <c r="CW84" i="94"/>
  <c r="CW81" i="94"/>
  <c r="DA81" i="94" s="1"/>
  <c r="CL79" i="94"/>
  <c r="CX79" i="94" s="1"/>
  <c r="DA79" i="94" s="1"/>
  <c r="BC78" i="94"/>
  <c r="CY95" i="94"/>
  <c r="CX78" i="94"/>
  <c r="DA78" i="94" s="1"/>
  <c r="CZ74" i="94"/>
  <c r="BF74" i="94"/>
  <c r="CV74" i="94"/>
  <c r="AX74" i="94"/>
  <c r="CN74" i="94"/>
  <c r="CX74" i="94" s="1"/>
  <c r="DA74" i="94" s="1"/>
  <c r="DA64" i="94"/>
  <c r="BC96" i="94"/>
  <c r="AS96" i="94"/>
  <c r="AW94" i="94"/>
  <c r="CM92" i="94"/>
  <c r="CW89" i="94"/>
  <c r="AY89" i="94"/>
  <c r="BA88" i="94"/>
  <c r="AU86" i="94"/>
  <c r="AT85" i="94"/>
  <c r="AX84" i="94"/>
  <c r="CZ82" i="94"/>
  <c r="DA82" i="94" s="1"/>
  <c r="AW81" i="94"/>
  <c r="CQ78" i="94"/>
  <c r="CY78" i="94" s="1"/>
  <c r="CX77" i="94"/>
  <c r="DA77" i="94" s="1"/>
  <c r="BB96" i="94"/>
  <c r="AS95" i="94"/>
  <c r="AV94" i="94"/>
  <c r="CL92" i="94"/>
  <c r="AW91" i="94"/>
  <c r="CY90" i="94"/>
  <c r="DA90" i="94" s="1"/>
  <c r="AX89" i="94"/>
  <c r="CX87" i="94"/>
  <c r="DA87" i="94" s="1"/>
  <c r="BA87" i="94"/>
  <c r="BC85" i="94"/>
  <c r="AS85" i="94"/>
  <c r="BG85" i="94" s="1"/>
  <c r="AW84" i="94"/>
  <c r="AV81" i="94"/>
  <c r="AV80" i="94"/>
  <c r="AX79" i="94"/>
  <c r="AX78" i="94"/>
  <c r="CN77" i="94"/>
  <c r="AW76" i="94"/>
  <c r="AY97" i="94"/>
  <c r="CL95" i="94"/>
  <c r="BE94" i="94"/>
  <c r="CP93" i="94"/>
  <c r="CK92" i="94"/>
  <c r="CX92" i="94" s="1"/>
  <c r="DA92" i="94" s="1"/>
  <c r="AV91" i="94"/>
  <c r="BB90" i="94"/>
  <c r="BP90" i="94" s="1"/>
  <c r="AZ87" i="94"/>
  <c r="BB85" i="94"/>
  <c r="AW83" i="94"/>
  <c r="BB82" i="94"/>
  <c r="CO80" i="94"/>
  <c r="CX80" i="94" s="1"/>
  <c r="DA80" i="94" s="1"/>
  <c r="CY79" i="94"/>
  <c r="CP76" i="94"/>
  <c r="AZ76" i="94"/>
  <c r="BN76" i="94" s="1"/>
  <c r="CZ75" i="94"/>
  <c r="CW69" i="94"/>
  <c r="DA69" i="94" s="1"/>
  <c r="CX95" i="94"/>
  <c r="DA95" i="94" s="1"/>
  <c r="BA95" i="94"/>
  <c r="CO93" i="94"/>
  <c r="CX93" i="94" s="1"/>
  <c r="DA93" i="94" s="1"/>
  <c r="BE91" i="94"/>
  <c r="BA90" i="94"/>
  <c r="BO90" i="94" s="1"/>
  <c r="BF89" i="94"/>
  <c r="CP88" i="94"/>
  <c r="AV88" i="94"/>
  <c r="CJ86" i="94"/>
  <c r="CW86" i="94" s="1"/>
  <c r="DA86" i="94" s="1"/>
  <c r="CZ85" i="94"/>
  <c r="CL84" i="94"/>
  <c r="CP83" i="94"/>
  <c r="CX83" i="94" s="1"/>
  <c r="DA83" i="94" s="1"/>
  <c r="AV83" i="94"/>
  <c r="BJ83" i="94" s="1"/>
  <c r="BA82" i="94"/>
  <c r="BD80" i="94"/>
  <c r="CL78" i="94"/>
  <c r="AU78" i="94"/>
  <c r="AU77" i="94"/>
  <c r="CN71" i="94"/>
  <c r="CY71" i="94"/>
  <c r="CS72" i="94"/>
  <c r="CY72" i="94" s="1"/>
  <c r="DA72" i="94" s="1"/>
  <c r="CM71" i="94"/>
  <c r="CX71" i="94" s="1"/>
  <c r="CQ69" i="94"/>
  <c r="CY69" i="94" s="1"/>
  <c r="CL65" i="94"/>
  <c r="CX65" i="94" s="1"/>
  <c r="CM63" i="94"/>
  <c r="CY63" i="94"/>
  <c r="CZ60" i="94"/>
  <c r="AV59" i="94"/>
  <c r="CL59" i="94"/>
  <c r="CX59" i="94" s="1"/>
  <c r="AS58" i="94"/>
  <c r="CI58" i="94"/>
  <c r="CW58" i="94" s="1"/>
  <c r="DA58" i="94" s="1"/>
  <c r="BE75" i="94"/>
  <c r="AW75" i="94"/>
  <c r="AS74" i="94"/>
  <c r="CV71" i="94"/>
  <c r="AS71" i="94"/>
  <c r="AT62" i="94"/>
  <c r="CJ62" i="94"/>
  <c r="CW62" i="94" s="1"/>
  <c r="DA62" i="94" s="1"/>
  <c r="CP60" i="94"/>
  <c r="AZ60" i="94"/>
  <c r="CZ57" i="94"/>
  <c r="CZ71" i="94"/>
  <c r="DA66" i="94"/>
  <c r="AY60" i="94"/>
  <c r="CO60" i="94"/>
  <c r="BF57" i="94"/>
  <c r="CV57" i="94"/>
  <c r="AX57" i="94"/>
  <c r="CN57" i="94"/>
  <c r="BA74" i="94"/>
  <c r="AW72" i="94"/>
  <c r="BA71" i="94"/>
  <c r="BO71" i="94" s="1"/>
  <c r="BD69" i="94"/>
  <c r="AT69" i="94"/>
  <c r="AU66" i="94"/>
  <c r="CW65" i="94"/>
  <c r="CU63" i="94"/>
  <c r="CZ63" i="94" s="1"/>
  <c r="CX73" i="94"/>
  <c r="DA73" i="94" s="1"/>
  <c r="AV72" i="94"/>
  <c r="AS69" i="94"/>
  <c r="BF67" i="94"/>
  <c r="CS61" i="94"/>
  <c r="BC61" i="94"/>
  <c r="BQ61" i="94" s="1"/>
  <c r="AZ73" i="94"/>
  <c r="BN73" i="94" s="1"/>
  <c r="AU72" i="94"/>
  <c r="AY71" i="94"/>
  <c r="CJ70" i="94"/>
  <c r="CW70" i="94" s="1"/>
  <c r="DA70" i="94" s="1"/>
  <c r="CN68" i="94"/>
  <c r="AY65" i="94"/>
  <c r="AZ63" i="94"/>
  <c r="CV62" i="94"/>
  <c r="CZ62" i="94" s="1"/>
  <c r="BF62" i="94"/>
  <c r="BB61" i="94"/>
  <c r="CR61" i="94"/>
  <c r="AT61" i="94"/>
  <c r="CJ61" i="94"/>
  <c r="CW61" i="94" s="1"/>
  <c r="CZ44" i="94"/>
  <c r="AY73" i="94"/>
  <c r="AY70" i="94"/>
  <c r="CM68" i="94"/>
  <c r="CX68" i="94" s="1"/>
  <c r="DA68" i="94" s="1"/>
  <c r="CN65" i="94"/>
  <c r="AV64" i="94"/>
  <c r="CO63" i="94"/>
  <c r="CY53" i="94"/>
  <c r="DA53" i="94"/>
  <c r="CK56" i="94"/>
  <c r="CX56" i="94" s="1"/>
  <c r="DA56" i="94" s="1"/>
  <c r="BD56" i="94"/>
  <c r="CM54" i="94"/>
  <c r="CX54" i="94" s="1"/>
  <c r="DA54" i="94" s="1"/>
  <c r="CP53" i="94"/>
  <c r="CX53" i="94" s="1"/>
  <c r="CK49" i="94"/>
  <c r="CP47" i="94"/>
  <c r="CX47" i="94" s="1"/>
  <c r="CJ46" i="94"/>
  <c r="CJ45" i="94"/>
  <c r="CW45" i="94" s="1"/>
  <c r="DA45" i="94" s="1"/>
  <c r="CP42" i="94"/>
  <c r="CX42" i="94" s="1"/>
  <c r="DA42" i="94" s="1"/>
  <c r="CW46" i="94"/>
  <c r="CV44" i="94"/>
  <c r="CX44" i="94"/>
  <c r="CT60" i="94"/>
  <c r="CY60" i="94" s="1"/>
  <c r="CL60" i="94"/>
  <c r="CQ59" i="94"/>
  <c r="CY59" i="94" s="1"/>
  <c r="CI59" i="94"/>
  <c r="CW59" i="94" s="1"/>
  <c r="AW59" i="94"/>
  <c r="AT58" i="94"/>
  <c r="CS57" i="94"/>
  <c r="CY57" i="94" s="1"/>
  <c r="CK57" i="94"/>
  <c r="AY57" i="94"/>
  <c r="CZ55" i="94"/>
  <c r="CM55" i="94"/>
  <c r="CX55" i="94" s="1"/>
  <c r="DA55" i="94" s="1"/>
  <c r="AS53" i="94"/>
  <c r="CO50" i="94"/>
  <c r="CX50" i="94" s="1"/>
  <c r="DA50" i="94" s="1"/>
  <c r="AU50" i="94"/>
  <c r="AT47" i="94"/>
  <c r="AX43" i="94"/>
  <c r="CZ42" i="94"/>
  <c r="CW38" i="94"/>
  <c r="CX37" i="94"/>
  <c r="CX33" i="94"/>
  <c r="DA30" i="94"/>
  <c r="AY54" i="94"/>
  <c r="AS52" i="94"/>
  <c r="BG52" i="94" s="1"/>
  <c r="AT50" i="94"/>
  <c r="BB47" i="94"/>
  <c r="BP47" i="94" s="1"/>
  <c r="AS47" i="94"/>
  <c r="AV45" i="94"/>
  <c r="AW43" i="94"/>
  <c r="CX41" i="94"/>
  <c r="AW56" i="94"/>
  <c r="AX54" i="94"/>
  <c r="BA53" i="94"/>
  <c r="BC50" i="94"/>
  <c r="CZ47" i="94"/>
  <c r="BA47" i="94"/>
  <c r="BO47" i="94" s="1"/>
  <c r="AU45" i="94"/>
  <c r="AY44" i="94"/>
  <c r="CO39" i="94"/>
  <c r="CX39" i="94" s="1"/>
  <c r="DA39" i="94" s="1"/>
  <c r="DA34" i="94"/>
  <c r="DA33" i="94"/>
  <c r="CU56" i="94"/>
  <c r="CZ56" i="94" s="1"/>
  <c r="AV56" i="94"/>
  <c r="CX52" i="94"/>
  <c r="DA52" i="94" s="1"/>
  <c r="BA52" i="94"/>
  <c r="BB50" i="94"/>
  <c r="CP48" i="94"/>
  <c r="CX48" i="94" s="1"/>
  <c r="DA48" i="94" s="1"/>
  <c r="BD45" i="94"/>
  <c r="AX44" i="94"/>
  <c r="CK43" i="94"/>
  <c r="CX43" i="94" s="1"/>
  <c r="DA43" i="94" s="1"/>
  <c r="CY41" i="94"/>
  <c r="AY41" i="94"/>
  <c r="CJ40" i="94"/>
  <c r="CW40" i="94" s="1"/>
  <c r="DA40" i="94" s="1"/>
  <c r="CZ36" i="94"/>
  <c r="BF54" i="94"/>
  <c r="AZ52" i="94"/>
  <c r="CZ50" i="94"/>
  <c r="CL49" i="94"/>
  <c r="CK46" i="94"/>
  <c r="CX46" i="94" s="1"/>
  <c r="BC45" i="94"/>
  <c r="CY44" i="94"/>
  <c r="CR40" i="94"/>
  <c r="CY40" i="94" s="1"/>
  <c r="CZ35" i="94"/>
  <c r="CL38" i="94"/>
  <c r="CX38" i="94" s="1"/>
  <c r="CQ37" i="94"/>
  <c r="CY37" i="94" s="1"/>
  <c r="DA37" i="94" s="1"/>
  <c r="CV36" i="94"/>
  <c r="CN36" i="94"/>
  <c r="CX36" i="94" s="1"/>
  <c r="DA36" i="94" s="1"/>
  <c r="CS35" i="94"/>
  <c r="CY35" i="94" s="1"/>
  <c r="CK35" i="94"/>
  <c r="CX35" i="94" s="1"/>
  <c r="CN31" i="94"/>
  <c r="CX31" i="94" s="1"/>
  <c r="DA31" i="94" s="1"/>
  <c r="CX28" i="94"/>
  <c r="CN20" i="94"/>
  <c r="CX20" i="94" s="1"/>
  <c r="AY38" i="94"/>
  <c r="BD37" i="94"/>
  <c r="AV37" i="94"/>
  <c r="BA36" i="94"/>
  <c r="AS36" i="94"/>
  <c r="BF35" i="94"/>
  <c r="AX35" i="94"/>
  <c r="BC34" i="94"/>
  <c r="AU34" i="94"/>
  <c r="AZ33" i="94"/>
  <c r="DA29" i="94"/>
  <c r="AT19" i="94"/>
  <c r="AZ19" i="94"/>
  <c r="CP19" i="94"/>
  <c r="CX15" i="94"/>
  <c r="DA15" i="94" s="1"/>
  <c r="CW28" i="94"/>
  <c r="DA28" i="94" s="1"/>
  <c r="AU27" i="94"/>
  <c r="CW25" i="94"/>
  <c r="DA25" i="94" s="1"/>
  <c r="CZ21" i="94"/>
  <c r="DA21" i="94" s="1"/>
  <c r="CV20" i="94"/>
  <c r="CZ20" i="94" s="1"/>
  <c r="CY11" i="94"/>
  <c r="DA11" i="94" s="1"/>
  <c r="CY3" i="94"/>
  <c r="CN32" i="94"/>
  <c r="BA31" i="94"/>
  <c r="CZ29" i="94"/>
  <c r="BC29" i="94"/>
  <c r="AY28" i="94"/>
  <c r="CY26" i="94"/>
  <c r="AX25" i="94"/>
  <c r="BC24" i="94"/>
  <c r="AX23" i="94"/>
  <c r="AZ21" i="94"/>
  <c r="CX19" i="94"/>
  <c r="CX18" i="94"/>
  <c r="DA18" i="94" s="1"/>
  <c r="AZ31" i="94"/>
  <c r="BB29" i="94"/>
  <c r="BP29" i="94" s="1"/>
  <c r="AT29" i="94"/>
  <c r="AX28" i="94"/>
  <c r="BC27" i="94"/>
  <c r="AW25" i="94"/>
  <c r="CY23" i="94"/>
  <c r="AX22" i="94"/>
  <c r="CT20" i="94"/>
  <c r="CL32" i="94"/>
  <c r="CQ29" i="94"/>
  <c r="CY29" i="94" s="1"/>
  <c r="AW28" i="94"/>
  <c r="CM26" i="94"/>
  <c r="CX26" i="94" s="1"/>
  <c r="DA26" i="94" s="1"/>
  <c r="AS26" i="94"/>
  <c r="BF25" i="94"/>
  <c r="CQ24" i="94"/>
  <c r="CY24" i="94" s="1"/>
  <c r="CI24" i="94"/>
  <c r="CW24" i="94" s="1"/>
  <c r="DA24" i="94" s="1"/>
  <c r="AW22" i="94"/>
  <c r="CS20" i="94"/>
  <c r="CY20" i="94" s="1"/>
  <c r="CW20" i="94"/>
  <c r="CR19" i="94"/>
  <c r="CY19" i="94" s="1"/>
  <c r="BQ19" i="94"/>
  <c r="AU32" i="94"/>
  <c r="BB26" i="94"/>
  <c r="CM23" i="94"/>
  <c r="CX23" i="94" s="1"/>
  <c r="DA23" i="94" s="1"/>
  <c r="AS23" i="94"/>
  <c r="BF22" i="94"/>
  <c r="CO21" i="94"/>
  <c r="CX21" i="94" s="1"/>
  <c r="AU21" i="94"/>
  <c r="CO20" i="94"/>
  <c r="AY20" i="94"/>
  <c r="BM20" i="94" s="1"/>
  <c r="CL14" i="94"/>
  <c r="CX14" i="94" s="1"/>
  <c r="AV14" i="94"/>
  <c r="BJ36" i="94" s="1"/>
  <c r="CV12" i="94"/>
  <c r="CZ12" i="94" s="1"/>
  <c r="BF12" i="94"/>
  <c r="CN12" i="94"/>
  <c r="AX12" i="94"/>
  <c r="CS11" i="94"/>
  <c r="BC11" i="94"/>
  <c r="BQ11" i="94" s="1"/>
  <c r="CO7" i="94"/>
  <c r="AY7" i="94"/>
  <c r="CO18" i="94"/>
  <c r="AY18" i="94"/>
  <c r="BQ17" i="94"/>
  <c r="BM4" i="94"/>
  <c r="CU9" i="94"/>
  <c r="CZ9" i="94" s="1"/>
  <c r="BE9" i="94"/>
  <c r="BS60" i="94" s="1"/>
  <c r="CM9" i="94"/>
  <c r="AW9" i="94"/>
  <c r="BK9" i="94" s="1"/>
  <c r="CY4" i="94"/>
  <c r="CX2" i="94"/>
  <c r="DA2" i="94" s="1"/>
  <c r="CW17" i="94"/>
  <c r="CO15" i="94"/>
  <c r="AY15" i="94"/>
  <c r="BM49" i="94" s="1"/>
  <c r="BQ13" i="94"/>
  <c r="CW6" i="94"/>
  <c r="CL6" i="94"/>
  <c r="AV6" i="94"/>
  <c r="CY17" i="94"/>
  <c r="BQ10" i="94"/>
  <c r="BQ9" i="94"/>
  <c r="CX6" i="94"/>
  <c r="CZ2" i="94"/>
  <c r="AZ18" i="94"/>
  <c r="DA16" i="94"/>
  <c r="CW14" i="94"/>
  <c r="CQ13" i="94"/>
  <c r="CY13" i="94" s="1"/>
  <c r="BA13" i="94"/>
  <c r="BO7" i="94" s="1"/>
  <c r="CI13" i="94"/>
  <c r="CW13" i="94" s="1"/>
  <c r="DA13" i="94" s="1"/>
  <c r="AS13" i="94"/>
  <c r="BG35" i="94" s="1"/>
  <c r="CX12" i="94"/>
  <c r="DA12" i="94" s="1"/>
  <c r="BQ8" i="94"/>
  <c r="CR8" i="94"/>
  <c r="CY8" i="94" s="1"/>
  <c r="BB8" i="94"/>
  <c r="BP46" i="94" s="1"/>
  <c r="CJ8" i="94"/>
  <c r="AT8" i="94"/>
  <c r="CV4" i="94"/>
  <c r="CZ4" i="94" s="1"/>
  <c r="BF4" i="94"/>
  <c r="BT52" i="94" s="1"/>
  <c r="CN4" i="94"/>
  <c r="CX4" i="94" s="1"/>
  <c r="AX4" i="94"/>
  <c r="CY14" i="94"/>
  <c r="CX13" i="94"/>
  <c r="CW8" i="94"/>
  <c r="CU17" i="94"/>
  <c r="CZ17" i="94" s="1"/>
  <c r="BE17" i="94"/>
  <c r="BS17" i="94" s="1"/>
  <c r="CM17" i="94"/>
  <c r="CX17" i="94" s="1"/>
  <c r="AW17" i="94"/>
  <c r="CP10" i="94"/>
  <c r="CX10" i="94" s="1"/>
  <c r="DA10" i="94" s="1"/>
  <c r="AZ10" i="94"/>
  <c r="BN10" i="94" s="1"/>
  <c r="CX9" i="94"/>
  <c r="DA9" i="94" s="1"/>
  <c r="CZ7" i="94"/>
  <c r="CX7" i="94"/>
  <c r="DA7" i="94" s="1"/>
  <c r="DA5" i="94"/>
  <c r="CS3" i="94"/>
  <c r="BC3" i="94"/>
  <c r="CK3" i="94"/>
  <c r="CX3" i="94" s="1"/>
  <c r="AU3" i="94"/>
  <c r="BI43" i="94" s="1"/>
  <c r="AZ2" i="94"/>
  <c r="BD17" i="94"/>
  <c r="BR17" i="94" s="1"/>
  <c r="AV17" i="94"/>
  <c r="BJ17" i="94" s="1"/>
  <c r="BF15" i="94"/>
  <c r="AX15" i="94"/>
  <c r="BC14" i="94"/>
  <c r="AU14" i="94"/>
  <c r="AZ13" i="94"/>
  <c r="BE12" i="94"/>
  <c r="AW12" i="94"/>
  <c r="BK12" i="94" s="1"/>
  <c r="BB11" i="94"/>
  <c r="BP11" i="94" s="1"/>
  <c r="AT11" i="94"/>
  <c r="AY10" i="94"/>
  <c r="BM34" i="94" s="1"/>
  <c r="BD9" i="94"/>
  <c r="AV9" i="94"/>
  <c r="BJ33" i="94" s="1"/>
  <c r="BA8" i="94"/>
  <c r="AS8" i="94"/>
  <c r="BG147" i="94" s="1"/>
  <c r="BF7" i="94"/>
  <c r="BT7" i="94" s="1"/>
  <c r="AX7" i="94"/>
  <c r="BL42" i="94" s="1"/>
  <c r="AU6" i="94"/>
  <c r="BI6" i="94" s="1"/>
  <c r="AZ5" i="94"/>
  <c r="BN43" i="94" s="1"/>
  <c r="BE4" i="94"/>
  <c r="AW4" i="94"/>
  <c r="BK35" i="94" s="1"/>
  <c r="BB3" i="94"/>
  <c r="AY2" i="94"/>
  <c r="BM146" i="94" s="1"/>
  <c r="CO93" i="93"/>
  <c r="DD93" i="93" s="1"/>
  <c r="AV93" i="93"/>
  <c r="DE88" i="93"/>
  <c r="DH88" i="93" s="1"/>
  <c r="CR98" i="93"/>
  <c r="Q41" i="78" s="1"/>
  <c r="AY98" i="93"/>
  <c r="Q30" i="80" s="1"/>
  <c r="DH79" i="93"/>
  <c r="DC93" i="93"/>
  <c r="BJ93" i="93"/>
  <c r="CZ96" i="93"/>
  <c r="DG96" i="93" s="1"/>
  <c r="BG96" i="93"/>
  <c r="CY91" i="93"/>
  <c r="DG91" i="93" s="1"/>
  <c r="BF91" i="93"/>
  <c r="CX100" i="93"/>
  <c r="W51" i="78" s="1"/>
  <c r="BE100" i="93"/>
  <c r="W37" i="80" s="1"/>
  <c r="BE98" i="93"/>
  <c r="W30" i="80" s="1"/>
  <c r="CX98" i="93"/>
  <c r="W41" i="78" s="1"/>
  <c r="DA97" i="93"/>
  <c r="BH97" i="93"/>
  <c r="CZ90" i="93"/>
  <c r="BG90" i="93"/>
  <c r="Y17" i="80" s="1"/>
  <c r="DE87" i="93"/>
  <c r="CV94" i="93"/>
  <c r="BC94" i="93"/>
  <c r="U12" i="80" s="1"/>
  <c r="CQ99" i="93"/>
  <c r="P20" i="78" s="1"/>
  <c r="AX99" i="93"/>
  <c r="P42" i="80" s="1"/>
  <c r="DF98" i="93"/>
  <c r="DB96" i="93"/>
  <c r="BI96" i="93"/>
  <c r="CT96" i="93"/>
  <c r="BA96" i="93"/>
  <c r="BA94" i="93"/>
  <c r="S12" i="80" s="1"/>
  <c r="CT94" i="93"/>
  <c r="CO91" i="93"/>
  <c r="DD91" i="93" s="1"/>
  <c r="AV91" i="93"/>
  <c r="BK91" i="93" s="1"/>
  <c r="DF89" i="93"/>
  <c r="BF89" i="93"/>
  <c r="X9" i="80" s="1"/>
  <c r="CY89" i="93"/>
  <c r="DH85" i="93"/>
  <c r="DF83" i="93"/>
  <c r="DH83" i="93" s="1"/>
  <c r="CR96" i="93"/>
  <c r="AY96" i="93"/>
  <c r="CP100" i="93"/>
  <c r="AW100" i="93"/>
  <c r="O37" i="80" s="1"/>
  <c r="DG99" i="93"/>
  <c r="CP98" i="93"/>
  <c r="AW98" i="93"/>
  <c r="O30" i="80" s="1"/>
  <c r="DF97" i="93"/>
  <c r="CS97" i="93"/>
  <c r="R22" i="78" s="1"/>
  <c r="AZ97" i="93"/>
  <c r="R16" i="80" s="1"/>
  <c r="DE91" i="93"/>
  <c r="CR90" i="93"/>
  <c r="Q16" i="78" s="1"/>
  <c r="AY90" i="93"/>
  <c r="Q17" i="80" s="1"/>
  <c r="BK78" i="93"/>
  <c r="BK100" i="93"/>
  <c r="R52" i="95" s="1"/>
  <c r="CV100" i="93"/>
  <c r="BC100" i="93"/>
  <c r="U37" i="80" s="1"/>
  <c r="BD99" i="93"/>
  <c r="V42" i="80" s="1"/>
  <c r="CW99" i="93"/>
  <c r="BF97" i="93"/>
  <c r="X16" i="80" s="1"/>
  <c r="CY97" i="93"/>
  <c r="CQ97" i="93"/>
  <c r="AX97" i="93"/>
  <c r="P16" i="80" s="1"/>
  <c r="DA95" i="93"/>
  <c r="BH95" i="93"/>
  <c r="AZ95" i="93"/>
  <c r="CS95" i="93"/>
  <c r="DE95" i="93" s="1"/>
  <c r="DH95" i="93" s="1"/>
  <c r="CX92" i="93"/>
  <c r="DF92" i="93" s="1"/>
  <c r="BE92" i="93"/>
  <c r="CP92" i="93"/>
  <c r="DE92" i="93" s="1"/>
  <c r="AW92" i="93"/>
  <c r="BE90" i="93"/>
  <c r="W17" i="80" s="1"/>
  <c r="CX90" i="93"/>
  <c r="CP90" i="93"/>
  <c r="AW90" i="93"/>
  <c r="O17" i="80" s="1"/>
  <c r="DE89" i="93"/>
  <c r="BK77" i="93"/>
  <c r="R40" i="95" s="1"/>
  <c r="BK80" i="93"/>
  <c r="BC78" i="93"/>
  <c r="DB70" i="93"/>
  <c r="BI70" i="93"/>
  <c r="CT70" i="93"/>
  <c r="S11" i="78" s="1"/>
  <c r="BA70" i="93"/>
  <c r="S11" i="80" s="1"/>
  <c r="DE72" i="93"/>
  <c r="BH89" i="93"/>
  <c r="AZ89" i="93"/>
  <c r="R9" i="80" s="1"/>
  <c r="BI88" i="93"/>
  <c r="BA88" i="93"/>
  <c r="S10" i="80" s="1"/>
  <c r="BJ87" i="93"/>
  <c r="BB87" i="93"/>
  <c r="BC86" i="93"/>
  <c r="U28" i="80" s="1"/>
  <c r="BD85" i="93"/>
  <c r="V8" i="80" s="1"/>
  <c r="DG82" i="93"/>
  <c r="CQ81" i="93"/>
  <c r="DE81" i="93" s="1"/>
  <c r="AX81" i="93"/>
  <c r="CZ80" i="93"/>
  <c r="DG80" i="93" s="1"/>
  <c r="BG80" i="93"/>
  <c r="CR80" i="93"/>
  <c r="DE80" i="93" s="1"/>
  <c r="DH80" i="93" s="1"/>
  <c r="AY80" i="93"/>
  <c r="BJ79" i="93"/>
  <c r="DC79" i="93"/>
  <c r="CQ77" i="93"/>
  <c r="CZ76" i="93"/>
  <c r="DG76" i="93" s="1"/>
  <c r="DG75" i="93"/>
  <c r="BK73" i="93"/>
  <c r="R37" i="95" s="1"/>
  <c r="BK72" i="93"/>
  <c r="CV69" i="93"/>
  <c r="BC69" i="93"/>
  <c r="U4" i="80" s="1"/>
  <c r="CX82" i="93"/>
  <c r="W42" i="78" s="1"/>
  <c r="BE82" i="93"/>
  <c r="W27" i="80" s="1"/>
  <c r="CP82" i="93"/>
  <c r="AW82" i="93"/>
  <c r="O27" i="80" s="1"/>
  <c r="BK57" i="93"/>
  <c r="AY88" i="93"/>
  <c r="Q10" i="80" s="1"/>
  <c r="BH87" i="93"/>
  <c r="AZ87" i="93"/>
  <c r="BI86" i="93"/>
  <c r="CO78" i="93"/>
  <c r="DD78" i="93" s="1"/>
  <c r="CX76" i="93"/>
  <c r="DF76" i="93" s="1"/>
  <c r="CP76" i="93"/>
  <c r="DE76" i="93" s="1"/>
  <c r="BI69" i="93"/>
  <c r="DB69" i="93"/>
  <c r="BA69" i="93"/>
  <c r="S4" i="80" s="1"/>
  <c r="CT69" i="93"/>
  <c r="CX67" i="93"/>
  <c r="W2" i="78" s="1"/>
  <c r="BE67" i="93"/>
  <c r="W33" i="80" s="1"/>
  <c r="CZ65" i="93"/>
  <c r="DG65" i="93" s="1"/>
  <c r="DH65" i="93" s="1"/>
  <c r="BG65" i="93"/>
  <c r="AX89" i="93"/>
  <c r="P9" i="80" s="1"/>
  <c r="BE97" i="93"/>
  <c r="W16" i="80" s="1"/>
  <c r="BA93" i="93"/>
  <c r="BD90" i="93"/>
  <c r="V17" i="80" s="1"/>
  <c r="BE89" i="93"/>
  <c r="W9" i="80" s="1"/>
  <c r="AW89" i="93"/>
  <c r="O9" i="80" s="1"/>
  <c r="AX88" i="93"/>
  <c r="P10" i="80" s="1"/>
  <c r="AY87" i="93"/>
  <c r="BH86" i="93"/>
  <c r="BI85" i="93"/>
  <c r="BA85" i="93"/>
  <c r="S8" i="80" s="1"/>
  <c r="BJ84" i="93"/>
  <c r="DF82" i="93"/>
  <c r="AX82" i="93"/>
  <c r="P27" i="80" s="1"/>
  <c r="BH81" i="93"/>
  <c r="BI80" i="93"/>
  <c r="DC78" i="93"/>
  <c r="BJ78" i="93"/>
  <c r="CU78" i="93"/>
  <c r="BB78" i="93"/>
  <c r="DC77" i="93"/>
  <c r="BJ77" i="93"/>
  <c r="CS74" i="93"/>
  <c r="R44" i="78" s="1"/>
  <c r="CX74" i="93"/>
  <c r="BE74" i="93"/>
  <c r="W35" i="80" s="1"/>
  <c r="CP74" i="93"/>
  <c r="O44" i="78" s="1"/>
  <c r="AW74" i="93"/>
  <c r="O35" i="80" s="1"/>
  <c r="DF73" i="93"/>
  <c r="DH73" i="93" s="1"/>
  <c r="DE71" i="93"/>
  <c r="DH71" i="93" s="1"/>
  <c r="BG88" i="93"/>
  <c r="Y10" i="80" s="1"/>
  <c r="BB85" i="93"/>
  <c r="T8" i="80" s="1"/>
  <c r="BA101" i="93"/>
  <c r="AW97" i="93"/>
  <c r="O16" i="80" s="1"/>
  <c r="BG95" i="93"/>
  <c r="AZ94" i="93"/>
  <c r="R12" i="80" s="1"/>
  <c r="BI93" i="93"/>
  <c r="DC85" i="93"/>
  <c r="BG81" i="93"/>
  <c r="BH80" i="93"/>
  <c r="CX78" i="93"/>
  <c r="DB78" i="93"/>
  <c r="BI78" i="93"/>
  <c r="CT78" i="93"/>
  <c r="DE78" i="93" s="1"/>
  <c r="BA78" i="93"/>
  <c r="CR74" i="93"/>
  <c r="Q44" i="78" s="1"/>
  <c r="BG73" i="93"/>
  <c r="Y32" i="80" s="1"/>
  <c r="DH72" i="93"/>
  <c r="DG71" i="93"/>
  <c r="BK67" i="93"/>
  <c r="R34" i="95" s="1"/>
  <c r="AY65" i="93"/>
  <c r="AZ62" i="93"/>
  <c r="CS62" i="93"/>
  <c r="BJ100" i="93"/>
  <c r="BB100" i="93"/>
  <c r="T37" i="80" s="1"/>
  <c r="BC99" i="93"/>
  <c r="U42" i="80" s="1"/>
  <c r="BD98" i="93"/>
  <c r="V30" i="80" s="1"/>
  <c r="BF96" i="93"/>
  <c r="AX96" i="93"/>
  <c r="BF82" i="93"/>
  <c r="CW78" i="93"/>
  <c r="AX74" i="93"/>
  <c r="P35" i="80" s="1"/>
  <c r="AY59" i="93"/>
  <c r="CR59" i="93"/>
  <c r="DE59" i="93" s="1"/>
  <c r="DH59" i="93" s="1"/>
  <c r="BK55" i="93"/>
  <c r="BB53" i="93"/>
  <c r="CU53" i="93"/>
  <c r="AY51" i="93"/>
  <c r="CR51" i="93"/>
  <c r="DE51" i="93" s="1"/>
  <c r="DH51" i="93" s="1"/>
  <c r="DE50" i="93"/>
  <c r="DE67" i="93"/>
  <c r="CP62" i="93"/>
  <c r="DE62" i="93" s="1"/>
  <c r="DH62" i="93" s="1"/>
  <c r="AW62" i="93"/>
  <c r="CQ61" i="93"/>
  <c r="DE61" i="93" s="1"/>
  <c r="DH61" i="93" s="1"/>
  <c r="AX61" i="93"/>
  <c r="DF57" i="93"/>
  <c r="DH57" i="93" s="1"/>
  <c r="DA54" i="93"/>
  <c r="BH54" i="93"/>
  <c r="CS54" i="93"/>
  <c r="AZ54" i="93"/>
  <c r="R19" i="80" s="1"/>
  <c r="DA52" i="93"/>
  <c r="BH52" i="93"/>
  <c r="CS52" i="93"/>
  <c r="DE52" i="93" s="1"/>
  <c r="DH52" i="93" s="1"/>
  <c r="AZ52" i="93"/>
  <c r="DE75" i="93"/>
  <c r="DH75" i="93" s="1"/>
  <c r="CW70" i="93"/>
  <c r="BJ70" i="93"/>
  <c r="BB69" i="93"/>
  <c r="T4" i="80" s="1"/>
  <c r="CT66" i="93"/>
  <c r="DG66" i="93"/>
  <c r="DF64" i="93"/>
  <c r="DF59" i="93"/>
  <c r="DE49" i="93"/>
  <c r="DH49" i="93" s="1"/>
  <c r="DF63" i="93"/>
  <c r="BK48" i="93"/>
  <c r="BK49" i="93"/>
  <c r="BA79" i="93"/>
  <c r="BE75" i="93"/>
  <c r="W18" i="80" s="1"/>
  <c r="CS70" i="93"/>
  <c r="BJ69" i="93"/>
  <c r="DB66" i="93"/>
  <c r="AX66" i="93"/>
  <c r="P3" i="80" s="1"/>
  <c r="BK66" i="93"/>
  <c r="R33" i="95" s="1"/>
  <c r="CQ64" i="93"/>
  <c r="CR63" i="93"/>
  <c r="DE63" i="93" s="1"/>
  <c r="DH58" i="93"/>
  <c r="BK52" i="93"/>
  <c r="BK51" i="93"/>
  <c r="DE68" i="93"/>
  <c r="DF67" i="93"/>
  <c r="DE64" i="93"/>
  <c r="DH64" i="93" s="1"/>
  <c r="CR60" i="93"/>
  <c r="DE60" i="93" s="1"/>
  <c r="DH60" i="93" s="1"/>
  <c r="AY60" i="93"/>
  <c r="BK50" i="93"/>
  <c r="BK27" i="93"/>
  <c r="DF55" i="93"/>
  <c r="DH55" i="93" s="1"/>
  <c r="DF54" i="93"/>
  <c r="CR47" i="93"/>
  <c r="DE47" i="93" s="1"/>
  <c r="BF46" i="93"/>
  <c r="X51" i="80" s="1"/>
  <c r="DA47" i="93"/>
  <c r="DF45" i="93"/>
  <c r="BK37" i="93"/>
  <c r="DH30" i="93"/>
  <c r="DE56" i="93"/>
  <c r="DE48" i="93"/>
  <c r="DG46" i="93"/>
  <c r="CZ44" i="93"/>
  <c r="BG44" i="93"/>
  <c r="Y15" i="80" s="1"/>
  <c r="CP46" i="93"/>
  <c r="AW46" i="93"/>
  <c r="O51" i="80" s="1"/>
  <c r="BK36" i="93"/>
  <c r="BD57" i="93"/>
  <c r="CX56" i="93"/>
  <c r="DF56" i="93" s="1"/>
  <c r="BE54" i="93"/>
  <c r="W19" i="80" s="1"/>
  <c r="CX53" i="93"/>
  <c r="CX48" i="93"/>
  <c r="DF48" i="93" s="1"/>
  <c r="AY46" i="93"/>
  <c r="Q51" i="80" s="1"/>
  <c r="CQ45" i="93"/>
  <c r="AX45" i="93"/>
  <c r="P48" i="80" s="1"/>
  <c r="BK29" i="93"/>
  <c r="R23" i="95" s="1"/>
  <c r="BC57" i="93"/>
  <c r="BD56" i="93"/>
  <c r="BD48" i="93"/>
  <c r="AX47" i="93"/>
  <c r="CW47" i="93"/>
  <c r="DF47" i="93" s="1"/>
  <c r="BD47" i="93"/>
  <c r="AX46" i="93"/>
  <c r="P51" i="80" s="1"/>
  <c r="DH42" i="93"/>
  <c r="BK41" i="93"/>
  <c r="R26" i="95" s="1"/>
  <c r="BK43" i="93"/>
  <c r="R28" i="95" s="1"/>
  <c r="BK44" i="93"/>
  <c r="R29" i="95" s="1"/>
  <c r="BK28" i="93"/>
  <c r="CT41" i="93"/>
  <c r="DC40" i="93"/>
  <c r="CW33" i="93"/>
  <c r="V19" i="78" s="1"/>
  <c r="BJ30" i="93"/>
  <c r="BI29" i="93"/>
  <c r="BA27" i="93"/>
  <c r="BA25" i="93"/>
  <c r="CW22" i="93"/>
  <c r="V23" i="78" s="1"/>
  <c r="BD22" i="93"/>
  <c r="V5" i="80" s="1"/>
  <c r="CX21" i="93"/>
  <c r="DF21" i="93" s="1"/>
  <c r="BE21" i="93"/>
  <c r="DC27" i="93"/>
  <c r="CU27" i="93"/>
  <c r="DF27" i="93" s="1"/>
  <c r="DA26" i="93"/>
  <c r="BH26" i="93"/>
  <c r="CS26" i="93"/>
  <c r="AZ26" i="93"/>
  <c r="DF33" i="93"/>
  <c r="CR26" i="93"/>
  <c r="DE26" i="93" s="1"/>
  <c r="DH26" i="93" s="1"/>
  <c r="AY26" i="93"/>
  <c r="DB20" i="93"/>
  <c r="BI20" i="93"/>
  <c r="CT20" i="93"/>
  <c r="BA20" i="93"/>
  <c r="BP13" i="93" s="1"/>
  <c r="W13" i="95" s="1"/>
  <c r="G13" i="95" s="1"/>
  <c r="DG33" i="93"/>
  <c r="CS20" i="93"/>
  <c r="DE20" i="93" s="1"/>
  <c r="AZ20" i="93"/>
  <c r="BK16" i="93"/>
  <c r="R17" i="95" s="1"/>
  <c r="BX11" i="93"/>
  <c r="AY44" i="93"/>
  <c r="Q15" i="80" s="1"/>
  <c r="BH43" i="93"/>
  <c r="AZ43" i="93"/>
  <c r="R39" i="80" s="1"/>
  <c r="BI42" i="93"/>
  <c r="BX42" i="93" s="1"/>
  <c r="BA42" i="93"/>
  <c r="BJ41" i="93"/>
  <c r="CX37" i="93"/>
  <c r="DF37" i="93" s="1"/>
  <c r="CO37" i="93"/>
  <c r="DD37" i="93" s="1"/>
  <c r="CX36" i="93"/>
  <c r="CP36" i="93"/>
  <c r="DE36" i="93" s="1"/>
  <c r="AX33" i="93"/>
  <c r="P14" i="80" s="1"/>
  <c r="CP32" i="93"/>
  <c r="AX32" i="93"/>
  <c r="P38" i="80" s="1"/>
  <c r="BC29" i="93"/>
  <c r="U13" i="80" s="1"/>
  <c r="CO28" i="93"/>
  <c r="DD28" i="93" s="1"/>
  <c r="DH28" i="93" s="1"/>
  <c r="BF23" i="93"/>
  <c r="X20" i="80" s="1"/>
  <c r="CY23" i="93"/>
  <c r="CQ23" i="93"/>
  <c r="AX23" i="93"/>
  <c r="P20" i="80" s="1"/>
  <c r="DE21" i="93"/>
  <c r="CW36" i="93"/>
  <c r="CO36" i="93"/>
  <c r="DD36" i="93" s="1"/>
  <c r="BF33" i="93"/>
  <c r="X14" i="80" s="1"/>
  <c r="AW33" i="93"/>
  <c r="O14" i="80" s="1"/>
  <c r="BB29" i="93"/>
  <c r="T13" i="80" s="1"/>
  <c r="DE27" i="93"/>
  <c r="DB26" i="93"/>
  <c r="DA25" i="93"/>
  <c r="BH25" i="93"/>
  <c r="CS24" i="93"/>
  <c r="BB24" i="93"/>
  <c r="BG22" i="93"/>
  <c r="Y5" i="80" s="1"/>
  <c r="CY22" i="93"/>
  <c r="BF22" i="93"/>
  <c r="X5" i="80" s="1"/>
  <c r="CZ19" i="93"/>
  <c r="BG19" i="93"/>
  <c r="Y26" i="80" s="1"/>
  <c r="CR19" i="93"/>
  <c r="Q39" i="78" s="1"/>
  <c r="AY19" i="93"/>
  <c r="Q26" i="80" s="1"/>
  <c r="BR17" i="93"/>
  <c r="Y18" i="95" s="1"/>
  <c r="I18" i="95" s="1"/>
  <c r="DE35" i="93"/>
  <c r="DH35" i="93" s="1"/>
  <c r="CZ34" i="93"/>
  <c r="DG34" i="93" s="1"/>
  <c r="DE34" i="93"/>
  <c r="DH34" i="93" s="1"/>
  <c r="BE33" i="93"/>
  <c r="W14" i="80" s="1"/>
  <c r="CX32" i="93"/>
  <c r="BJ29" i="93"/>
  <c r="BA29" i="93"/>
  <c r="S13" i="80" s="1"/>
  <c r="BG25" i="93"/>
  <c r="BV25" i="93" s="1"/>
  <c r="CZ25" i="93"/>
  <c r="DG25" i="93" s="1"/>
  <c r="BA24" i="93"/>
  <c r="DE22" i="93"/>
  <c r="CQ19" i="93"/>
  <c r="AX19" i="93"/>
  <c r="P26" i="80" s="1"/>
  <c r="BK17" i="93"/>
  <c r="R18" i="95" s="1"/>
  <c r="CW14" i="93"/>
  <c r="BD14" i="93"/>
  <c r="V47" i="80" s="1"/>
  <c r="CX13" i="93"/>
  <c r="W30" i="78" s="1"/>
  <c r="BE13" i="93"/>
  <c r="W45" i="80" s="1"/>
  <c r="CP13" i="93"/>
  <c r="AW13" i="93"/>
  <c r="O45" i="80" s="1"/>
  <c r="BJ17" i="93"/>
  <c r="DC17" i="93"/>
  <c r="CU17" i="93"/>
  <c r="T33" i="78" s="1"/>
  <c r="BB17" i="93"/>
  <c r="T2" i="80" s="1"/>
  <c r="BK13" i="93"/>
  <c r="R13" i="95" s="1"/>
  <c r="BI17" i="93"/>
  <c r="BX36" i="93" s="1"/>
  <c r="DB17" i="93"/>
  <c r="BU7" i="93"/>
  <c r="AB7" i="95" s="1"/>
  <c r="BK21" i="93"/>
  <c r="DG20" i="93"/>
  <c r="BK10" i="93"/>
  <c r="R10" i="95" s="1"/>
  <c r="BK9" i="93"/>
  <c r="R9" i="95" s="1"/>
  <c r="BK12" i="93"/>
  <c r="R12" i="95" s="1"/>
  <c r="CX20" i="93"/>
  <c r="DF20" i="93" s="1"/>
  <c r="BE20" i="93"/>
  <c r="CV17" i="93"/>
  <c r="U33" i="78" s="1"/>
  <c r="CP15" i="93"/>
  <c r="CW15" i="93"/>
  <c r="V34" i="78" s="1"/>
  <c r="BD15" i="93"/>
  <c r="V43" i="80" s="1"/>
  <c r="DF11" i="93"/>
  <c r="BE22" i="93"/>
  <c r="AY20" i="93"/>
  <c r="BK20" i="93"/>
  <c r="CO16" i="93"/>
  <c r="CX15" i="93"/>
  <c r="W34" i="78" s="1"/>
  <c r="CP24" i="93"/>
  <c r="DE24" i="93" s="1"/>
  <c r="DH24" i="93" s="1"/>
  <c r="BH19" i="93"/>
  <c r="DC16" i="93"/>
  <c r="BJ16" i="93"/>
  <c r="BY16" i="93" s="1"/>
  <c r="CU16" i="93"/>
  <c r="BB16" i="93"/>
  <c r="T46" i="80" s="1"/>
  <c r="BX15" i="93"/>
  <c r="BV12" i="93"/>
  <c r="AC12" i="95" s="1"/>
  <c r="M12" i="95" s="1"/>
  <c r="CR12" i="93"/>
  <c r="Q3" i="78" s="1"/>
  <c r="AY12" i="93"/>
  <c r="Q44" i="80" s="1"/>
  <c r="CX23" i="93"/>
  <c r="CU22" i="93"/>
  <c r="BC22" i="93"/>
  <c r="U5" i="80" s="1"/>
  <c r="CR18" i="93"/>
  <c r="AY18" i="93"/>
  <c r="Q29" i="80" s="1"/>
  <c r="BP8" i="93"/>
  <c r="W8" i="95" s="1"/>
  <c r="G8" i="95" s="1"/>
  <c r="BX5" i="93"/>
  <c r="BQ3" i="93"/>
  <c r="X3" i="95" s="1"/>
  <c r="DH2" i="93"/>
  <c r="DE7" i="93"/>
  <c r="DH7" i="93" s="1"/>
  <c r="CQ12" i="93"/>
  <c r="AX12" i="93"/>
  <c r="P44" i="80" s="1"/>
  <c r="DF6" i="93"/>
  <c r="BX4" i="93"/>
  <c r="BX6" i="93"/>
  <c r="BP7" i="93"/>
  <c r="W7" i="95" s="1"/>
  <c r="G7" i="95" s="1"/>
  <c r="BP6" i="93"/>
  <c r="W6" i="95" s="1"/>
  <c r="G6" i="95" s="1"/>
  <c r="BU9" i="93"/>
  <c r="AB9" i="95" s="1"/>
  <c r="DE8" i="93"/>
  <c r="BM2" i="93"/>
  <c r="T2" i="95" s="1"/>
  <c r="D2" i="95" s="1"/>
  <c r="CT17" i="93"/>
  <c r="S33" i="78" s="1"/>
  <c r="DC15" i="93"/>
  <c r="CR11" i="93"/>
  <c r="AY11" i="93"/>
  <c r="CX5" i="93"/>
  <c r="W15" i="78" s="1"/>
  <c r="BE5" i="93"/>
  <c r="CP5" i="93"/>
  <c r="AW5" i="93"/>
  <c r="CS17" i="93"/>
  <c r="R33" i="78" s="1"/>
  <c r="CS14" i="93"/>
  <c r="R6" i="78" s="1"/>
  <c r="CW6" i="93"/>
  <c r="V18" i="78" s="1"/>
  <c r="BD6" i="93"/>
  <c r="BS5" i="93"/>
  <c r="Z5" i="95" s="1"/>
  <c r="J5" i="95" s="1"/>
  <c r="DE4" i="93"/>
  <c r="DH4" i="93" s="1"/>
  <c r="DA17" i="93"/>
  <c r="AZ11" i="93"/>
  <c r="R21" i="80" s="1"/>
  <c r="DC8" i="93"/>
  <c r="BJ8" i="93"/>
  <c r="DE6" i="93"/>
  <c r="BR5" i="93"/>
  <c r="Y5" i="95" s="1"/>
  <c r="I5" i="95" s="1"/>
  <c r="BR6" i="93"/>
  <c r="Y6" i="95" s="1"/>
  <c r="I6" i="95" s="1"/>
  <c r="DF5" i="93"/>
  <c r="AX5" i="93"/>
  <c r="BT3" i="93"/>
  <c r="AA3" i="95" s="1"/>
  <c r="K3" i="95" s="1"/>
  <c r="BT4" i="93"/>
  <c r="AA4" i="95" s="1"/>
  <c r="K4" i="95" s="1"/>
  <c r="AX4" i="93"/>
  <c r="AY3" i="93"/>
  <c r="BH2" i="93"/>
  <c r="BW14" i="93" s="1"/>
  <c r="AZ2" i="93"/>
  <c r="AD54" i="68" a="1"/>
  <c r="AD54" i="68" s="1"/>
  <c r="AC54" i="68" a="1"/>
  <c r="AC54" i="68" s="1"/>
  <c r="AD54" i="62" a="1"/>
  <c r="AD54" i="62" s="1"/>
  <c r="AC54" i="62" a="1"/>
  <c r="AC54" i="62" s="1"/>
  <c r="CX124" i="94" l="1"/>
  <c r="CX125" i="94"/>
  <c r="DA125" i="94" s="1"/>
  <c r="G35" i="89"/>
  <c r="G5" i="79"/>
  <c r="AE5" i="79" s="1"/>
  <c r="G14" i="91"/>
  <c r="G11" i="90"/>
  <c r="G4" i="85"/>
  <c r="G30" i="78"/>
  <c r="AE30" i="78" s="1"/>
  <c r="G35" i="62"/>
  <c r="G45" i="80"/>
  <c r="AE45" i="80" s="1"/>
  <c r="G40" i="87"/>
  <c r="G14" i="81"/>
  <c r="AE14" i="81" s="1"/>
  <c r="G13" i="86"/>
  <c r="G11" i="68"/>
  <c r="K7" i="81"/>
  <c r="AI7" i="81" s="1"/>
  <c r="K8" i="62"/>
  <c r="K24" i="79"/>
  <c r="AI24" i="79" s="1"/>
  <c r="K7" i="87"/>
  <c r="K32" i="78"/>
  <c r="AI32" i="78" s="1"/>
  <c r="K20" i="68"/>
  <c r="K37" i="86"/>
  <c r="K8" i="89"/>
  <c r="K13" i="85"/>
  <c r="K4" i="91"/>
  <c r="K20" i="90"/>
  <c r="K52" i="80"/>
  <c r="AI52" i="80" s="1"/>
  <c r="G16" i="81"/>
  <c r="AE16" i="81" s="1"/>
  <c r="G37" i="87"/>
  <c r="G7" i="80"/>
  <c r="AE7" i="80" s="1"/>
  <c r="G45" i="68"/>
  <c r="G17" i="78"/>
  <c r="AE17" i="78" s="1"/>
  <c r="G34" i="62"/>
  <c r="G40" i="86"/>
  <c r="G34" i="89"/>
  <c r="G16" i="85"/>
  <c r="G7" i="91"/>
  <c r="G45" i="90"/>
  <c r="G26" i="79"/>
  <c r="AE26" i="79" s="1"/>
  <c r="M28" i="81"/>
  <c r="AK28" i="81" s="1"/>
  <c r="M3" i="86"/>
  <c r="M43" i="62"/>
  <c r="M44" i="80"/>
  <c r="AK44" i="80" s="1"/>
  <c r="M44" i="87"/>
  <c r="M3" i="78"/>
  <c r="AK3" i="78" s="1"/>
  <c r="M12" i="68"/>
  <c r="M6" i="85"/>
  <c r="M43" i="89"/>
  <c r="M6" i="79"/>
  <c r="AK6" i="79" s="1"/>
  <c r="M13" i="91"/>
  <c r="M12" i="90"/>
  <c r="B10" i="95"/>
  <c r="N10" i="95"/>
  <c r="BR16" i="93"/>
  <c r="Y17" i="95" s="1"/>
  <c r="I17" i="95" s="1"/>
  <c r="BU20" i="93"/>
  <c r="DG19" i="93"/>
  <c r="Y39" i="78"/>
  <c r="BR25" i="93"/>
  <c r="BP42" i="93"/>
  <c r="W27" i="95" s="1"/>
  <c r="G27" i="95" s="1"/>
  <c r="S50" i="80"/>
  <c r="B26" i="95"/>
  <c r="N26" i="95"/>
  <c r="DG44" i="93"/>
  <c r="Y40" i="78"/>
  <c r="DE66" i="93"/>
  <c r="S9" i="78"/>
  <c r="DE90" i="93"/>
  <c r="O16" i="78"/>
  <c r="DG90" i="93"/>
  <c r="Y16" i="78"/>
  <c r="M6" i="81"/>
  <c r="AK6" i="81" s="1"/>
  <c r="M31" i="85"/>
  <c r="M4" i="62"/>
  <c r="M31" i="86"/>
  <c r="M4" i="87"/>
  <c r="M46" i="78"/>
  <c r="AK46" i="78" s="1"/>
  <c r="M17" i="68"/>
  <c r="M4" i="79"/>
  <c r="AK4" i="79" s="1"/>
  <c r="M4" i="89"/>
  <c r="M48" i="80"/>
  <c r="AK48" i="80" s="1"/>
  <c r="M17" i="90"/>
  <c r="M30" i="91"/>
  <c r="B5" i="95"/>
  <c r="N5" i="95"/>
  <c r="F17" i="87"/>
  <c r="F19" i="81"/>
  <c r="AD19" i="81" s="1"/>
  <c r="F5" i="68"/>
  <c r="F34" i="80"/>
  <c r="AD34" i="80" s="1"/>
  <c r="F11" i="91"/>
  <c r="F5" i="90"/>
  <c r="F3" i="79"/>
  <c r="AD3" i="79" s="1"/>
  <c r="F6" i="86"/>
  <c r="F5" i="62"/>
  <c r="F5" i="89"/>
  <c r="F7" i="85"/>
  <c r="F47" i="78"/>
  <c r="AD47" i="78" s="1"/>
  <c r="C34" i="95"/>
  <c r="J21" i="62"/>
  <c r="J49" i="80"/>
  <c r="AH49" i="80" s="1"/>
  <c r="J12" i="87"/>
  <c r="J52" i="81"/>
  <c r="AH52" i="81" s="1"/>
  <c r="J26" i="68"/>
  <c r="J45" i="86"/>
  <c r="J21" i="89"/>
  <c r="J41" i="85"/>
  <c r="J40" i="91"/>
  <c r="J26" i="90"/>
  <c r="J21" i="78"/>
  <c r="AH21" i="78" s="1"/>
  <c r="J50" i="79"/>
  <c r="AH50" i="79" s="1"/>
  <c r="L4" i="95"/>
  <c r="Q4" i="95"/>
  <c r="AM8" i="62"/>
  <c r="AN8" i="89"/>
  <c r="AH13" i="85"/>
  <c r="AT32" i="78"/>
  <c r="H7" i="95"/>
  <c r="B22" i="95"/>
  <c r="N22" i="95"/>
  <c r="J50" i="85"/>
  <c r="J7" i="62"/>
  <c r="J14" i="86"/>
  <c r="J16" i="87"/>
  <c r="J28" i="91"/>
  <c r="J4" i="90"/>
  <c r="J5" i="81"/>
  <c r="AH5" i="81" s="1"/>
  <c r="J10" i="78"/>
  <c r="AH10" i="78" s="1"/>
  <c r="J39" i="80"/>
  <c r="AH39" i="80" s="1"/>
  <c r="J17" i="79"/>
  <c r="AH17" i="79" s="1"/>
  <c r="J4" i="68"/>
  <c r="J7" i="89"/>
  <c r="H10" i="95"/>
  <c r="M6" i="78"/>
  <c r="AK6" i="78" s="1"/>
  <c r="M38" i="62"/>
  <c r="M36" i="85"/>
  <c r="M40" i="68"/>
  <c r="M24" i="86"/>
  <c r="M35" i="87"/>
  <c r="M16" i="79"/>
  <c r="AK16" i="79" s="1"/>
  <c r="M38" i="89"/>
  <c r="M47" i="80"/>
  <c r="AK47" i="80" s="1"/>
  <c r="M15" i="91"/>
  <c r="M40" i="90"/>
  <c r="M30" i="81"/>
  <c r="AK30" i="81" s="1"/>
  <c r="L7" i="89"/>
  <c r="L39" i="80"/>
  <c r="AJ39" i="80" s="1"/>
  <c r="L28" i="91"/>
  <c r="L4" i="90"/>
  <c r="L17" i="79"/>
  <c r="AJ17" i="79" s="1"/>
  <c r="L5" i="81"/>
  <c r="AJ5" i="81" s="1"/>
  <c r="L7" i="62"/>
  <c r="L50" i="85"/>
  <c r="L16" i="87"/>
  <c r="L14" i="86"/>
  <c r="L10" i="78"/>
  <c r="AJ10" i="78" s="1"/>
  <c r="L4" i="68"/>
  <c r="AN48" i="78"/>
  <c r="AG2" i="62"/>
  <c r="AH2" i="89"/>
  <c r="AB5" i="85"/>
  <c r="AG5" i="68"/>
  <c r="AH5" i="90"/>
  <c r="AN34" i="80"/>
  <c r="M27" i="68"/>
  <c r="M36" i="86"/>
  <c r="M15" i="89"/>
  <c r="M12" i="85"/>
  <c r="M3" i="91"/>
  <c r="M27" i="90"/>
  <c r="M25" i="80"/>
  <c r="AK25" i="80" s="1"/>
  <c r="M37" i="79"/>
  <c r="AK37" i="79" s="1"/>
  <c r="M16" i="62"/>
  <c r="M37" i="78"/>
  <c r="AK37" i="78" s="1"/>
  <c r="M10" i="87"/>
  <c r="M35" i="81"/>
  <c r="AK35" i="81" s="1"/>
  <c r="AO44" i="79"/>
  <c r="AT2" i="62"/>
  <c r="AU2" i="89"/>
  <c r="AC9" i="86"/>
  <c r="AI24" i="62"/>
  <c r="AJ24" i="89"/>
  <c r="AD8" i="85"/>
  <c r="AP49" i="78"/>
  <c r="I48" i="79"/>
  <c r="AG48" i="79" s="1"/>
  <c r="I48" i="81"/>
  <c r="AG48" i="81" s="1"/>
  <c r="AS48" i="81" s="1"/>
  <c r="I18" i="90"/>
  <c r="I21" i="80"/>
  <c r="AG21" i="80" s="1"/>
  <c r="I9" i="62"/>
  <c r="I18" i="68"/>
  <c r="I18" i="86"/>
  <c r="I9" i="89"/>
  <c r="I14" i="78"/>
  <c r="AG14" i="78" s="1"/>
  <c r="I20" i="85"/>
  <c r="I6" i="87"/>
  <c r="I12" i="91"/>
  <c r="E48" i="86"/>
  <c r="E12" i="62"/>
  <c r="E28" i="80"/>
  <c r="AC28" i="80" s="1"/>
  <c r="E22" i="68"/>
  <c r="E42" i="85"/>
  <c r="E9" i="87"/>
  <c r="E46" i="79"/>
  <c r="AC46" i="79" s="1"/>
  <c r="E12" i="89"/>
  <c r="E52" i="78"/>
  <c r="AC52" i="78" s="1"/>
  <c r="E44" i="81"/>
  <c r="AC44" i="81" s="1"/>
  <c r="E44" i="91"/>
  <c r="E22" i="90"/>
  <c r="I6" i="68"/>
  <c r="I49" i="85"/>
  <c r="I6" i="89"/>
  <c r="I2" i="86"/>
  <c r="I26" i="91"/>
  <c r="I6" i="90"/>
  <c r="I42" i="79"/>
  <c r="AG42" i="79" s="1"/>
  <c r="I46" i="81"/>
  <c r="AG46" i="81" s="1"/>
  <c r="AS46" i="81" s="1"/>
  <c r="I6" i="62"/>
  <c r="I4" i="78"/>
  <c r="AG4" i="78" s="1"/>
  <c r="I19" i="87"/>
  <c r="I31" i="80"/>
  <c r="AG31" i="80" s="1"/>
  <c r="J11" i="62"/>
  <c r="J44" i="86"/>
  <c r="J5" i="87"/>
  <c r="J18" i="80"/>
  <c r="AH18" i="80" s="1"/>
  <c r="J19" i="68"/>
  <c r="J39" i="85"/>
  <c r="J11" i="89"/>
  <c r="J51" i="79"/>
  <c r="AH51" i="79" s="1"/>
  <c r="J39" i="91"/>
  <c r="J19" i="90"/>
  <c r="J35" i="78"/>
  <c r="AH35" i="78" s="1"/>
  <c r="J49" i="81"/>
  <c r="AH49" i="81" s="1"/>
  <c r="M25" i="85"/>
  <c r="M25" i="78"/>
  <c r="AK25" i="78" s="1"/>
  <c r="M39" i="62"/>
  <c r="M38" i="80"/>
  <c r="AK38" i="80" s="1"/>
  <c r="M34" i="87"/>
  <c r="M26" i="86"/>
  <c r="M41" i="68"/>
  <c r="M30" i="79"/>
  <c r="AK30" i="79" s="1"/>
  <c r="M39" i="89"/>
  <c r="M2" i="81"/>
  <c r="AK2" i="81" s="1"/>
  <c r="M41" i="90"/>
  <c r="M24" i="91"/>
  <c r="I8" i="87"/>
  <c r="I43" i="86"/>
  <c r="I10" i="89"/>
  <c r="I35" i="80"/>
  <c r="AG35" i="80" s="1"/>
  <c r="I38" i="91"/>
  <c r="I21" i="90"/>
  <c r="I38" i="85"/>
  <c r="I52" i="79"/>
  <c r="AG52" i="79" s="1"/>
  <c r="I10" i="62"/>
  <c r="I44" i="78"/>
  <c r="AG44" i="78" s="1"/>
  <c r="I21" i="68"/>
  <c r="I50" i="81"/>
  <c r="AG50" i="81" s="1"/>
  <c r="AS50" i="81" s="1"/>
  <c r="G36" i="62"/>
  <c r="G29" i="79"/>
  <c r="AE29" i="79" s="1"/>
  <c r="G38" i="87"/>
  <c r="G45" i="78"/>
  <c r="AE45" i="78" s="1"/>
  <c r="G43" i="68"/>
  <c r="G6" i="80"/>
  <c r="AE6" i="80" s="1"/>
  <c r="G36" i="89"/>
  <c r="G34" i="85"/>
  <c r="G35" i="91"/>
  <c r="G43" i="90"/>
  <c r="G10" i="81"/>
  <c r="AE10" i="81" s="1"/>
  <c r="G41" i="86"/>
  <c r="K28" i="86"/>
  <c r="K19" i="62"/>
  <c r="K31" i="78"/>
  <c r="AI31" i="78" s="1"/>
  <c r="K15" i="87"/>
  <c r="K50" i="80"/>
  <c r="AI50" i="80" s="1"/>
  <c r="K23" i="68"/>
  <c r="K51" i="81"/>
  <c r="AI51" i="81" s="1"/>
  <c r="K18" i="89"/>
  <c r="K27" i="85"/>
  <c r="K27" i="91"/>
  <c r="K23" i="90"/>
  <c r="K49" i="79"/>
  <c r="AI49" i="79" s="1"/>
  <c r="B8" i="95"/>
  <c r="N8" i="95"/>
  <c r="H28" i="95"/>
  <c r="BL14" i="93"/>
  <c r="S14" i="95" s="1"/>
  <c r="O40" i="80"/>
  <c r="DE18" i="93"/>
  <c r="DH18" i="93" s="1"/>
  <c r="Q26" i="78"/>
  <c r="DE32" i="93"/>
  <c r="O25" i="78"/>
  <c r="B23" i="95"/>
  <c r="N23" i="95"/>
  <c r="B33" i="95"/>
  <c r="N33" i="95"/>
  <c r="B34" i="95"/>
  <c r="N34" i="95"/>
  <c r="B37" i="95"/>
  <c r="N37" i="95"/>
  <c r="DF90" i="93"/>
  <c r="W16" i="78"/>
  <c r="DE96" i="93"/>
  <c r="DH96" i="93" s="1"/>
  <c r="DE99" i="93"/>
  <c r="DD66" i="93"/>
  <c r="N9" i="78"/>
  <c r="H40" i="95"/>
  <c r="P40" i="95"/>
  <c r="B16" i="95"/>
  <c r="N16" i="95"/>
  <c r="M43" i="86"/>
  <c r="M10" i="62"/>
  <c r="M35" i="80"/>
  <c r="AK35" i="80" s="1"/>
  <c r="M8" i="87"/>
  <c r="M38" i="85"/>
  <c r="M21" i="68"/>
  <c r="M52" i="79"/>
  <c r="AK52" i="79" s="1"/>
  <c r="M10" i="89"/>
  <c r="M44" i="78"/>
  <c r="AK44" i="78" s="1"/>
  <c r="M21" i="90"/>
  <c r="M38" i="91"/>
  <c r="M50" i="81"/>
  <c r="AK50" i="81" s="1"/>
  <c r="M32" i="68"/>
  <c r="M38" i="79"/>
  <c r="AK38" i="79" s="1"/>
  <c r="M27" i="89"/>
  <c r="M42" i="78"/>
  <c r="AK42" i="78" s="1"/>
  <c r="M32" i="90"/>
  <c r="M27" i="80"/>
  <c r="AK27" i="80" s="1"/>
  <c r="M33" i="85"/>
  <c r="M27" i="62"/>
  <c r="M24" i="87"/>
  <c r="M41" i="91"/>
  <c r="M37" i="81"/>
  <c r="AK37" i="81" s="1"/>
  <c r="M46" i="86"/>
  <c r="G46" i="79"/>
  <c r="AE46" i="79" s="1"/>
  <c r="G52" i="78"/>
  <c r="AE52" i="78" s="1"/>
  <c r="G22" i="68"/>
  <c r="G44" i="81"/>
  <c r="AE44" i="81" s="1"/>
  <c r="G12" i="62"/>
  <c r="G48" i="86"/>
  <c r="G9" i="87"/>
  <c r="G28" i="80"/>
  <c r="AE28" i="80" s="1"/>
  <c r="G12" i="89"/>
  <c r="G42" i="85"/>
  <c r="G44" i="91"/>
  <c r="G22" i="90"/>
  <c r="J23" i="62"/>
  <c r="J12" i="79"/>
  <c r="AH12" i="79" s="1"/>
  <c r="J23" i="87"/>
  <c r="J22" i="78"/>
  <c r="AH22" i="78" s="1"/>
  <c r="J29" i="68"/>
  <c r="J51" i="86"/>
  <c r="J23" i="89"/>
  <c r="J45" i="85"/>
  <c r="J49" i="91"/>
  <c r="J29" i="90"/>
  <c r="J21" i="81"/>
  <c r="AH21" i="81" s="1"/>
  <c r="J16" i="80"/>
  <c r="AH16" i="80" s="1"/>
  <c r="H49" i="95"/>
  <c r="E39" i="80"/>
  <c r="AC39" i="80" s="1"/>
  <c r="E7" i="62"/>
  <c r="E17" i="79"/>
  <c r="AC17" i="79" s="1"/>
  <c r="E16" i="87"/>
  <c r="E5" i="81"/>
  <c r="AC5" i="81" s="1"/>
  <c r="E4" i="68"/>
  <c r="E50" i="85"/>
  <c r="E7" i="89"/>
  <c r="E14" i="86"/>
  <c r="E10" i="78"/>
  <c r="AC10" i="78" s="1"/>
  <c r="E28" i="91"/>
  <c r="E4" i="90"/>
  <c r="B49" i="95"/>
  <c r="N49" i="95"/>
  <c r="B32" i="95"/>
  <c r="N32" i="95"/>
  <c r="DF84" i="93"/>
  <c r="D50" i="86"/>
  <c r="D37" i="62"/>
  <c r="D12" i="80"/>
  <c r="AB12" i="80" s="1"/>
  <c r="D39" i="87"/>
  <c r="D28" i="79"/>
  <c r="AB28" i="79" s="1"/>
  <c r="D44" i="68"/>
  <c r="D20" i="81"/>
  <c r="AB20" i="81" s="1"/>
  <c r="AN20" i="81" s="1"/>
  <c r="D37" i="89"/>
  <c r="D12" i="78"/>
  <c r="AB12" i="78" s="1"/>
  <c r="D48" i="91"/>
  <c r="D44" i="90"/>
  <c r="D29" i="85"/>
  <c r="O10" i="95"/>
  <c r="AL28" i="62"/>
  <c r="AM28" i="89"/>
  <c r="AG10" i="85"/>
  <c r="AS27" i="78"/>
  <c r="AL34" i="68"/>
  <c r="AM34" i="90"/>
  <c r="AS41" i="80"/>
  <c r="L5" i="95"/>
  <c r="Q5" i="95"/>
  <c r="L15" i="95"/>
  <c r="Q15" i="95"/>
  <c r="H19" i="95"/>
  <c r="J10" i="62"/>
  <c r="J44" i="78"/>
  <c r="AH44" i="78" s="1"/>
  <c r="J21" i="68"/>
  <c r="J50" i="81"/>
  <c r="AH50" i="81" s="1"/>
  <c r="J8" i="87"/>
  <c r="J43" i="86"/>
  <c r="J10" i="89"/>
  <c r="J35" i="80"/>
  <c r="AH35" i="80" s="1"/>
  <c r="J38" i="91"/>
  <c r="J21" i="90"/>
  <c r="J38" i="85"/>
  <c r="J52" i="79"/>
  <c r="AH52" i="79" s="1"/>
  <c r="J27" i="62"/>
  <c r="J38" i="79"/>
  <c r="AH38" i="79" s="1"/>
  <c r="J24" i="87"/>
  <c r="J42" i="78"/>
  <c r="AH42" i="78" s="1"/>
  <c r="J32" i="68"/>
  <c r="J27" i="80"/>
  <c r="AH27" i="80" s="1"/>
  <c r="J27" i="89"/>
  <c r="J33" i="85"/>
  <c r="J32" i="90"/>
  <c r="J41" i="91"/>
  <c r="J37" i="81"/>
  <c r="AH37" i="81" s="1"/>
  <c r="J46" i="86"/>
  <c r="M24" i="89"/>
  <c r="M8" i="85"/>
  <c r="M17" i="91"/>
  <c r="M10" i="90"/>
  <c r="M32" i="81"/>
  <c r="AK32" i="81" s="1"/>
  <c r="M46" i="80"/>
  <c r="AK46" i="80" s="1"/>
  <c r="M24" i="62"/>
  <c r="M21" i="79"/>
  <c r="AK21" i="79" s="1"/>
  <c r="M10" i="68"/>
  <c r="M27" i="87"/>
  <c r="M49" i="78"/>
  <c r="AK49" i="78" s="1"/>
  <c r="M10" i="86"/>
  <c r="I22" i="81"/>
  <c r="AG22" i="81" s="1"/>
  <c r="AS22" i="81" s="1"/>
  <c r="I20" i="62"/>
  <c r="I5" i="78"/>
  <c r="AG5" i="78" s="1"/>
  <c r="I11" i="87"/>
  <c r="I32" i="86"/>
  <c r="I20" i="89"/>
  <c r="I28" i="90"/>
  <c r="I51" i="80"/>
  <c r="AG51" i="80" s="1"/>
  <c r="I2" i="79"/>
  <c r="AG2" i="79" s="1"/>
  <c r="I30" i="85"/>
  <c r="I28" i="68"/>
  <c r="I31" i="91"/>
  <c r="L37" i="95"/>
  <c r="I32" i="85"/>
  <c r="I38" i="78"/>
  <c r="AG38" i="78" s="1"/>
  <c r="I26" i="62"/>
  <c r="I38" i="81"/>
  <c r="AG38" i="81" s="1"/>
  <c r="AS38" i="81" s="1"/>
  <c r="U33" i="86" s="1"/>
  <c r="I33" i="68"/>
  <c r="I19" i="80"/>
  <c r="AG19" i="80" s="1"/>
  <c r="I26" i="87"/>
  <c r="I33" i="86"/>
  <c r="I26" i="89"/>
  <c r="I39" i="79"/>
  <c r="AG39" i="79" s="1"/>
  <c r="I32" i="91"/>
  <c r="I33" i="90"/>
  <c r="F47" i="81"/>
  <c r="AD47" i="81" s="1"/>
  <c r="F47" i="79"/>
  <c r="AD47" i="79" s="1"/>
  <c r="F21" i="87"/>
  <c r="F14" i="89"/>
  <c r="F52" i="91"/>
  <c r="F8" i="90"/>
  <c r="F7" i="86"/>
  <c r="F15" i="62"/>
  <c r="F47" i="85"/>
  <c r="F51" i="78"/>
  <c r="AD51" i="78" s="1"/>
  <c r="F8" i="68"/>
  <c r="F37" i="80"/>
  <c r="AD37" i="80" s="1"/>
  <c r="J46" i="81"/>
  <c r="AH46" i="81" s="1"/>
  <c r="J6" i="62"/>
  <c r="J4" i="78"/>
  <c r="AH4" i="78" s="1"/>
  <c r="J19" i="87"/>
  <c r="J31" i="80"/>
  <c r="AH31" i="80" s="1"/>
  <c r="J6" i="68"/>
  <c r="J49" i="85"/>
  <c r="J6" i="89"/>
  <c r="J2" i="86"/>
  <c r="J26" i="91"/>
  <c r="J6" i="90"/>
  <c r="J42" i="79"/>
  <c r="AH42" i="79" s="1"/>
  <c r="F35" i="91"/>
  <c r="F43" i="90"/>
  <c r="F10" i="81"/>
  <c r="AD10" i="81" s="1"/>
  <c r="F41" i="86"/>
  <c r="F36" i="62"/>
  <c r="F29" i="79"/>
  <c r="AD29" i="79" s="1"/>
  <c r="F38" i="87"/>
  <c r="F45" i="78"/>
  <c r="AD45" i="78" s="1"/>
  <c r="F43" i="68"/>
  <c r="F6" i="80"/>
  <c r="AD6" i="80" s="1"/>
  <c r="F36" i="89"/>
  <c r="F34" i="85"/>
  <c r="B44" i="95"/>
  <c r="N44" i="95"/>
  <c r="I13" i="78"/>
  <c r="AG13" i="78" s="1"/>
  <c r="I22" i="80"/>
  <c r="AG22" i="80" s="1"/>
  <c r="I22" i="62"/>
  <c r="I40" i="81"/>
  <c r="AG40" i="81" s="1"/>
  <c r="AS40" i="81" s="1"/>
  <c r="I22" i="87"/>
  <c r="I19" i="85"/>
  <c r="I30" i="68"/>
  <c r="I17" i="86"/>
  <c r="I22" i="89"/>
  <c r="I35" i="79"/>
  <c r="AG35" i="79" s="1"/>
  <c r="I30" i="90"/>
  <c r="I9" i="91"/>
  <c r="L36" i="95"/>
  <c r="C48" i="95"/>
  <c r="I14" i="87"/>
  <c r="I36" i="81"/>
  <c r="AG36" i="81" s="1"/>
  <c r="AS36" i="81" s="1"/>
  <c r="I17" i="89"/>
  <c r="I21" i="85"/>
  <c r="I22" i="91"/>
  <c r="I25" i="90"/>
  <c r="I20" i="80"/>
  <c r="AG20" i="80" s="1"/>
  <c r="I22" i="86"/>
  <c r="I18" i="62"/>
  <c r="I36" i="79"/>
  <c r="AG36" i="79" s="1"/>
  <c r="I25" i="68"/>
  <c r="I36" i="78"/>
  <c r="AG36" i="78" s="1"/>
  <c r="H41" i="95"/>
  <c r="D27" i="78"/>
  <c r="AB27" i="78" s="1"/>
  <c r="D9" i="81"/>
  <c r="AB9" i="81" s="1"/>
  <c r="D28" i="62"/>
  <c r="D10" i="85"/>
  <c r="D30" i="87"/>
  <c r="D8" i="79"/>
  <c r="AB8" i="79" s="1"/>
  <c r="D34" i="68"/>
  <c r="D41" i="80"/>
  <c r="AB41" i="80" s="1"/>
  <c r="D28" i="89"/>
  <c r="D35" i="86"/>
  <c r="D2" i="91"/>
  <c r="D34" i="90"/>
  <c r="BO18" i="93"/>
  <c r="V19" i="95" s="1"/>
  <c r="F19" i="95" s="1"/>
  <c r="R41" i="80"/>
  <c r="BM5" i="93"/>
  <c r="T5" i="95" s="1"/>
  <c r="D5" i="95" s="1"/>
  <c r="P40" i="80"/>
  <c r="DE5" i="93"/>
  <c r="DH5" i="93" s="1"/>
  <c r="O15" i="78"/>
  <c r="BV7" i="93"/>
  <c r="AC7" i="95" s="1"/>
  <c r="M7" i="95" s="1"/>
  <c r="BQ5" i="93"/>
  <c r="X5" i="95" s="1"/>
  <c r="DD16" i="93"/>
  <c r="N49" i="78"/>
  <c r="DE15" i="93"/>
  <c r="O34" i="78"/>
  <c r="DF13" i="93"/>
  <c r="DG22" i="93"/>
  <c r="X23" i="78"/>
  <c r="DH27" i="93"/>
  <c r="DE23" i="93"/>
  <c r="P36" i="78"/>
  <c r="BX21" i="93"/>
  <c r="DH33" i="93"/>
  <c r="DE54" i="93"/>
  <c r="DH54" i="93" s="1"/>
  <c r="R38" i="78"/>
  <c r="DF74" i="93"/>
  <c r="W44" i="78"/>
  <c r="DF100" i="93"/>
  <c r="U51" i="78"/>
  <c r="DE94" i="93"/>
  <c r="S12" i="78"/>
  <c r="DH93" i="93"/>
  <c r="L30" i="95"/>
  <c r="Q30" i="95"/>
  <c r="B50" i="95"/>
  <c r="N50" i="95"/>
  <c r="M42" i="68"/>
  <c r="M39" i="81"/>
  <c r="AK39" i="81" s="1"/>
  <c r="M42" i="90"/>
  <c r="M20" i="78"/>
  <c r="AK20" i="78" s="1"/>
  <c r="M23" i="85"/>
  <c r="M23" i="86"/>
  <c r="M40" i="62"/>
  <c r="M42" i="80"/>
  <c r="AK42" i="80" s="1"/>
  <c r="M36" i="87"/>
  <c r="M40" i="79"/>
  <c r="AK40" i="79" s="1"/>
  <c r="M40" i="89"/>
  <c r="M51" i="91"/>
  <c r="B25" i="95"/>
  <c r="N25" i="95"/>
  <c r="J13" i="62"/>
  <c r="J4" i="81"/>
  <c r="AH4" i="81" s="1"/>
  <c r="J7" i="68"/>
  <c r="J2" i="78"/>
  <c r="AH2" i="78" s="1"/>
  <c r="J20" i="87"/>
  <c r="J9" i="79"/>
  <c r="AH9" i="79" s="1"/>
  <c r="J13" i="89"/>
  <c r="J9" i="85"/>
  <c r="J34" i="91"/>
  <c r="J7" i="90"/>
  <c r="J8" i="86"/>
  <c r="J33" i="80"/>
  <c r="AH33" i="80" s="1"/>
  <c r="I37" i="68"/>
  <c r="I23" i="79"/>
  <c r="AG23" i="79" s="1"/>
  <c r="I30" i="89"/>
  <c r="I43" i="78"/>
  <c r="AG43" i="78" s="1"/>
  <c r="I42" i="91"/>
  <c r="I37" i="90"/>
  <c r="I15" i="81"/>
  <c r="AG15" i="81" s="1"/>
  <c r="AS15" i="81" s="1"/>
  <c r="I36" i="80"/>
  <c r="AG36" i="80" s="1"/>
  <c r="I30" i="62"/>
  <c r="I40" i="85"/>
  <c r="I31" i="87"/>
  <c r="I47" i="86"/>
  <c r="L11" i="95"/>
  <c r="Q11" i="95"/>
  <c r="G27" i="87"/>
  <c r="G46" i="80"/>
  <c r="AE46" i="80" s="1"/>
  <c r="G24" i="89"/>
  <c r="G10" i="86"/>
  <c r="G10" i="90"/>
  <c r="G17" i="91"/>
  <c r="G8" i="85"/>
  <c r="G32" i="81"/>
  <c r="AE32" i="81" s="1"/>
  <c r="G24" i="62"/>
  <c r="G10" i="68"/>
  <c r="G21" i="79"/>
  <c r="AE21" i="79" s="1"/>
  <c r="G49" i="78"/>
  <c r="AE49" i="78" s="1"/>
  <c r="H20" i="95"/>
  <c r="L35" i="95"/>
  <c r="P41" i="86"/>
  <c r="H4" i="95"/>
  <c r="P4" i="95"/>
  <c r="AY8" i="62"/>
  <c r="AZ8" i="89"/>
  <c r="AH37" i="86"/>
  <c r="AT24" i="79"/>
  <c r="D17" i="86"/>
  <c r="D22" i="62"/>
  <c r="D35" i="79"/>
  <c r="AB35" i="79" s="1"/>
  <c r="D22" i="89"/>
  <c r="D13" i="78"/>
  <c r="AB13" i="78" s="1"/>
  <c r="D30" i="68"/>
  <c r="D40" i="81"/>
  <c r="AB40" i="81" s="1"/>
  <c r="AN40" i="81" s="1"/>
  <c r="D22" i="87"/>
  <c r="D22" i="80"/>
  <c r="AB22" i="80" s="1"/>
  <c r="D9" i="91"/>
  <c r="D30" i="90"/>
  <c r="D19" i="85"/>
  <c r="M9" i="89"/>
  <c r="M48" i="79"/>
  <c r="AK48" i="79" s="1"/>
  <c r="M12" i="91"/>
  <c r="M18" i="90"/>
  <c r="M48" i="81"/>
  <c r="AK48" i="81" s="1"/>
  <c r="M14" i="78"/>
  <c r="AK14" i="78" s="1"/>
  <c r="M9" i="62"/>
  <c r="M21" i="80"/>
  <c r="AK21" i="80" s="1"/>
  <c r="M6" i="87"/>
  <c r="M18" i="68"/>
  <c r="M20" i="85"/>
  <c r="M18" i="86"/>
  <c r="B15" i="95"/>
  <c r="N15" i="95"/>
  <c r="DD29" i="93"/>
  <c r="N29" i="78"/>
  <c r="I34" i="62"/>
  <c r="I16" i="85"/>
  <c r="I37" i="87"/>
  <c r="I45" i="68"/>
  <c r="I34" i="89"/>
  <c r="I7" i="91"/>
  <c r="I45" i="90"/>
  <c r="I16" i="81"/>
  <c r="AG16" i="81" s="1"/>
  <c r="AS16" i="81" s="1"/>
  <c r="I7" i="80"/>
  <c r="AG7" i="80" s="1"/>
  <c r="I26" i="79"/>
  <c r="AG26" i="79" s="1"/>
  <c r="I17" i="78"/>
  <c r="AG17" i="78" s="1"/>
  <c r="I40" i="86"/>
  <c r="C5" i="89"/>
  <c r="C6" i="86"/>
  <c r="C11" i="91"/>
  <c r="C5" i="90"/>
  <c r="C7" i="85"/>
  <c r="C47" i="78"/>
  <c r="AA47" i="78" s="1"/>
  <c r="C17" i="87"/>
  <c r="C3" i="79"/>
  <c r="AA3" i="79" s="1"/>
  <c r="C5" i="68"/>
  <c r="C19" i="81"/>
  <c r="AA19" i="81" s="1"/>
  <c r="C5" i="62"/>
  <c r="C34" i="80"/>
  <c r="AA34" i="80" s="1"/>
  <c r="U35" i="86"/>
  <c r="AB9" i="86"/>
  <c r="AN44" i="79"/>
  <c r="P6" i="86"/>
  <c r="G12" i="91"/>
  <c r="G18" i="90"/>
  <c r="G48" i="79"/>
  <c r="AE48" i="79" s="1"/>
  <c r="G48" i="81"/>
  <c r="AE48" i="81" s="1"/>
  <c r="G9" i="62"/>
  <c r="G14" i="78"/>
  <c r="AE14" i="78" s="1"/>
  <c r="G6" i="87"/>
  <c r="G21" i="80"/>
  <c r="AE21" i="80" s="1"/>
  <c r="G18" i="68"/>
  <c r="G20" i="85"/>
  <c r="G9" i="89"/>
  <c r="G18" i="86"/>
  <c r="AB10" i="86"/>
  <c r="AN21" i="79"/>
  <c r="AS49" i="79"/>
  <c r="AG28" i="86"/>
  <c r="AC5" i="85"/>
  <c r="AO48" i="78"/>
  <c r="AH2" i="62"/>
  <c r="AI2" i="89"/>
  <c r="W2" i="89" s="1"/>
  <c r="AU10" i="68"/>
  <c r="AV10" i="90"/>
  <c r="AP32" i="81"/>
  <c r="C26" i="95"/>
  <c r="B11" i="95"/>
  <c r="N11" i="95"/>
  <c r="M44" i="81"/>
  <c r="AK44" i="81" s="1"/>
  <c r="M22" i="68"/>
  <c r="M42" i="85"/>
  <c r="M9" i="87"/>
  <c r="M46" i="79"/>
  <c r="AK46" i="79" s="1"/>
  <c r="M22" i="90"/>
  <c r="M48" i="86"/>
  <c r="M28" i="80"/>
  <c r="AK28" i="80" s="1"/>
  <c r="M52" i="78"/>
  <c r="AK52" i="78" s="1"/>
  <c r="M12" i="62"/>
  <c r="M12" i="89"/>
  <c r="M44" i="91"/>
  <c r="H9" i="95"/>
  <c r="I37" i="91"/>
  <c r="I3" i="90"/>
  <c r="I3" i="62"/>
  <c r="I3" i="87"/>
  <c r="I32" i="80"/>
  <c r="AG32" i="80" s="1"/>
  <c r="I3" i="68"/>
  <c r="I45" i="79"/>
  <c r="AG45" i="79" s="1"/>
  <c r="I16" i="86"/>
  <c r="I45" i="81"/>
  <c r="AG45" i="81" s="1"/>
  <c r="AS45" i="81" s="1"/>
  <c r="U16" i="86" s="1"/>
  <c r="I3" i="89"/>
  <c r="I52" i="85"/>
  <c r="I50" i="78"/>
  <c r="AG50" i="78" s="1"/>
  <c r="J13" i="78"/>
  <c r="AH13" i="78" s="1"/>
  <c r="J22" i="80"/>
  <c r="AH22" i="80" s="1"/>
  <c r="J22" i="62"/>
  <c r="J40" i="81"/>
  <c r="AH40" i="81" s="1"/>
  <c r="J22" i="87"/>
  <c r="J19" i="85"/>
  <c r="J30" i="68"/>
  <c r="J17" i="86"/>
  <c r="J22" i="89"/>
  <c r="J35" i="79"/>
  <c r="AH35" i="79" s="1"/>
  <c r="J30" i="90"/>
  <c r="J9" i="91"/>
  <c r="B2" i="95"/>
  <c r="N2" i="95"/>
  <c r="M11" i="68"/>
  <c r="M30" i="78"/>
  <c r="AK30" i="78" s="1"/>
  <c r="M35" i="89"/>
  <c r="M45" i="80"/>
  <c r="AK45" i="80" s="1"/>
  <c r="M11" i="90"/>
  <c r="M14" i="91"/>
  <c r="M14" i="81"/>
  <c r="AK14" i="81" s="1"/>
  <c r="M13" i="86"/>
  <c r="M35" i="62"/>
  <c r="M5" i="79"/>
  <c r="AK5" i="79" s="1"/>
  <c r="M40" i="87"/>
  <c r="M4" i="85"/>
  <c r="L7" i="95"/>
  <c r="Q7" i="95"/>
  <c r="DG23" i="93"/>
  <c r="X36" i="78"/>
  <c r="DF70" i="93"/>
  <c r="V11" i="78"/>
  <c r="DE82" i="93"/>
  <c r="DH82" i="93" s="1"/>
  <c r="O42" i="78"/>
  <c r="B52" i="95"/>
  <c r="N52" i="95"/>
  <c r="I20" i="87"/>
  <c r="I9" i="79"/>
  <c r="AG9" i="79" s="1"/>
  <c r="I13" i="89"/>
  <c r="I9" i="85"/>
  <c r="I34" i="91"/>
  <c r="I7" i="90"/>
  <c r="I8" i="86"/>
  <c r="I33" i="80"/>
  <c r="AG33" i="80" s="1"/>
  <c r="I13" i="62"/>
  <c r="I4" i="81"/>
  <c r="AG4" i="81" s="1"/>
  <c r="AS4" i="81" s="1"/>
  <c r="I7" i="68"/>
  <c r="I2" i="78"/>
  <c r="AG2" i="78" s="1"/>
  <c r="L38" i="95"/>
  <c r="Q38" i="95"/>
  <c r="B51" i="95"/>
  <c r="N51" i="95"/>
  <c r="K2" i="79"/>
  <c r="AI2" i="79" s="1"/>
  <c r="K20" i="62"/>
  <c r="K30" i="85"/>
  <c r="K28" i="68"/>
  <c r="K20" i="89"/>
  <c r="K31" i="91"/>
  <c r="K28" i="90"/>
  <c r="K5" i="78"/>
  <c r="AI5" i="78" s="1"/>
  <c r="K51" i="80"/>
  <c r="AI51" i="80" s="1"/>
  <c r="K22" i="81"/>
  <c r="AI22" i="81" s="1"/>
  <c r="K11" i="87"/>
  <c r="K32" i="86"/>
  <c r="H34" i="95"/>
  <c r="B48" i="95"/>
  <c r="N48" i="95"/>
  <c r="DG94" i="93"/>
  <c r="X12" i="78"/>
  <c r="M35" i="68"/>
  <c r="M30" i="80"/>
  <c r="AK30" i="80" s="1"/>
  <c r="M41" i="79"/>
  <c r="AK41" i="79" s="1"/>
  <c r="M31" i="62"/>
  <c r="M46" i="85"/>
  <c r="M29" i="87"/>
  <c r="M31" i="89"/>
  <c r="M35" i="90"/>
  <c r="M50" i="91"/>
  <c r="M41" i="78"/>
  <c r="AK41" i="78" s="1"/>
  <c r="M41" i="81"/>
  <c r="AK41" i="81" s="1"/>
  <c r="M52" i="86"/>
  <c r="DF12" i="93"/>
  <c r="W3" i="78"/>
  <c r="DF29" i="93"/>
  <c r="M10" i="78"/>
  <c r="AK10" i="78" s="1"/>
  <c r="M39" i="80"/>
  <c r="AK39" i="80" s="1"/>
  <c r="M7" i="62"/>
  <c r="M17" i="79"/>
  <c r="AK17" i="79" s="1"/>
  <c r="M16" i="87"/>
  <c r="M5" i="81"/>
  <c r="AK5" i="81" s="1"/>
  <c r="M4" i="68"/>
  <c r="M50" i="85"/>
  <c r="M7" i="89"/>
  <c r="M14" i="86"/>
  <c r="M28" i="91"/>
  <c r="M4" i="90"/>
  <c r="I4" i="85"/>
  <c r="I35" i="89"/>
  <c r="I11" i="90"/>
  <c r="I13" i="86"/>
  <c r="I45" i="80"/>
  <c r="AG45" i="80" s="1"/>
  <c r="I35" i="62"/>
  <c r="I5" i="79"/>
  <c r="AG5" i="79" s="1"/>
  <c r="I14" i="81"/>
  <c r="AG14" i="81" s="1"/>
  <c r="AS14" i="81" s="1"/>
  <c r="I11" i="68"/>
  <c r="I40" i="87"/>
  <c r="I14" i="91"/>
  <c r="I30" i="78"/>
  <c r="AG30" i="78" s="1"/>
  <c r="J26" i="62"/>
  <c r="J38" i="81"/>
  <c r="AH38" i="81" s="1"/>
  <c r="J33" i="68"/>
  <c r="J19" i="80"/>
  <c r="AH19" i="80" s="1"/>
  <c r="J26" i="87"/>
  <c r="J33" i="86"/>
  <c r="J26" i="89"/>
  <c r="J39" i="79"/>
  <c r="AH39" i="79" s="1"/>
  <c r="J32" i="91"/>
  <c r="J33" i="90"/>
  <c r="J32" i="85"/>
  <c r="J38" i="78"/>
  <c r="AH38" i="78" s="1"/>
  <c r="B6" i="95"/>
  <c r="N6" i="95"/>
  <c r="AG10" i="68"/>
  <c r="AH10" i="90"/>
  <c r="AN46" i="80"/>
  <c r="J16" i="89"/>
  <c r="J43" i="79"/>
  <c r="AH43" i="79" s="1"/>
  <c r="J20" i="91"/>
  <c r="J24" i="90"/>
  <c r="J39" i="78"/>
  <c r="AH39" i="78" s="1"/>
  <c r="J43" i="81"/>
  <c r="AH43" i="81" s="1"/>
  <c r="J17" i="62"/>
  <c r="J26" i="80"/>
  <c r="AH26" i="80" s="1"/>
  <c r="J13" i="87"/>
  <c r="J18" i="85"/>
  <c r="J24" i="68"/>
  <c r="J20" i="86"/>
  <c r="AS50" i="80"/>
  <c r="AL23" i="68"/>
  <c r="AM23" i="90"/>
  <c r="E3" i="68"/>
  <c r="E16" i="86"/>
  <c r="E3" i="89"/>
  <c r="E50" i="78"/>
  <c r="AC50" i="78" s="1"/>
  <c r="E3" i="90"/>
  <c r="E45" i="79"/>
  <c r="AC45" i="79" s="1"/>
  <c r="E45" i="81"/>
  <c r="AC45" i="81" s="1"/>
  <c r="E3" i="62"/>
  <c r="E3" i="87"/>
  <c r="E37" i="91"/>
  <c r="E32" i="80"/>
  <c r="AC32" i="80" s="1"/>
  <c r="E52" i="85"/>
  <c r="B47" i="95"/>
  <c r="N47" i="95"/>
  <c r="H22" i="95"/>
  <c r="C37" i="95"/>
  <c r="B39" i="95"/>
  <c r="N39" i="95"/>
  <c r="D28" i="80"/>
  <c r="AB28" i="80" s="1"/>
  <c r="D12" i="62"/>
  <c r="D42" i="85"/>
  <c r="D9" i="87"/>
  <c r="D46" i="79"/>
  <c r="AB46" i="79" s="1"/>
  <c r="D22" i="68"/>
  <c r="D52" i="78"/>
  <c r="AB52" i="78" s="1"/>
  <c r="D12" i="89"/>
  <c r="D44" i="81"/>
  <c r="AB44" i="81" s="1"/>
  <c r="AN44" i="81" s="1"/>
  <c r="D44" i="91"/>
  <c r="D22" i="90"/>
  <c r="D48" i="86"/>
  <c r="C9" i="95"/>
  <c r="O9" i="95"/>
  <c r="DF44" i="93"/>
  <c r="Q39" i="95"/>
  <c r="J6" i="87"/>
  <c r="J48" i="81"/>
  <c r="AH48" i="81" s="1"/>
  <c r="J18" i="68"/>
  <c r="J14" i="78"/>
  <c r="AH14" i="78" s="1"/>
  <c r="J9" i="89"/>
  <c r="J21" i="80"/>
  <c r="AH21" i="80" s="1"/>
  <c r="J12" i="91"/>
  <c r="J18" i="90"/>
  <c r="J20" i="85"/>
  <c r="J18" i="86"/>
  <c r="J9" i="62"/>
  <c r="J48" i="79"/>
  <c r="AH48" i="79" s="1"/>
  <c r="I42" i="78"/>
  <c r="AG42" i="78" s="1"/>
  <c r="I32" i="90"/>
  <c r="I41" i="91"/>
  <c r="I27" i="80"/>
  <c r="AG27" i="80" s="1"/>
  <c r="I38" i="79"/>
  <c r="AG38" i="79" s="1"/>
  <c r="I33" i="85"/>
  <c r="I24" i="87"/>
  <c r="I32" i="68"/>
  <c r="I27" i="62"/>
  <c r="I37" i="81"/>
  <c r="AG37" i="81" s="1"/>
  <c r="AS37" i="81" s="1"/>
  <c r="I27" i="89"/>
  <c r="I46" i="86"/>
  <c r="B27" i="95"/>
  <c r="N27" i="95"/>
  <c r="B36" i="95"/>
  <c r="N36" i="95"/>
  <c r="G39" i="91"/>
  <c r="G19" i="90"/>
  <c r="G39" i="85"/>
  <c r="G51" i="79"/>
  <c r="AE51" i="79" s="1"/>
  <c r="G11" i="62"/>
  <c r="G35" i="78"/>
  <c r="AE35" i="78" s="1"/>
  <c r="G5" i="87"/>
  <c r="G49" i="81"/>
  <c r="AE49" i="81" s="1"/>
  <c r="G19" i="68"/>
  <c r="G44" i="86"/>
  <c r="G11" i="89"/>
  <c r="G18" i="80"/>
  <c r="AE18" i="80" s="1"/>
  <c r="M13" i="85"/>
  <c r="M8" i="62"/>
  <c r="M52" i="80"/>
  <c r="AK52" i="80" s="1"/>
  <c r="M20" i="68"/>
  <c r="M7" i="81"/>
  <c r="AK7" i="81" s="1"/>
  <c r="M7" i="87"/>
  <c r="M24" i="79"/>
  <c r="AK24" i="79" s="1"/>
  <c r="M8" i="89"/>
  <c r="M32" i="78"/>
  <c r="AK32" i="78" s="1"/>
  <c r="M4" i="91"/>
  <c r="M20" i="90"/>
  <c r="M37" i="86"/>
  <c r="D2" i="78"/>
  <c r="AB2" i="78" s="1"/>
  <c r="D13" i="62"/>
  <c r="D9" i="79"/>
  <c r="AB9" i="79" s="1"/>
  <c r="D7" i="68"/>
  <c r="D9" i="85"/>
  <c r="D20" i="87"/>
  <c r="D8" i="86"/>
  <c r="D13" i="89"/>
  <c r="D33" i="80"/>
  <c r="AB33" i="80" s="1"/>
  <c r="D7" i="90"/>
  <c r="D34" i="91"/>
  <c r="D4" i="81"/>
  <c r="AB4" i="81" s="1"/>
  <c r="AN4" i="81" s="1"/>
  <c r="M45" i="86"/>
  <c r="M21" i="62"/>
  <c r="M41" i="85"/>
  <c r="M12" i="87"/>
  <c r="M21" i="78"/>
  <c r="AK21" i="78" s="1"/>
  <c r="M26" i="68"/>
  <c r="M50" i="79"/>
  <c r="AK50" i="79" s="1"/>
  <c r="M21" i="89"/>
  <c r="M49" i="80"/>
  <c r="AK49" i="80" s="1"/>
  <c r="M40" i="91"/>
  <c r="M26" i="90"/>
  <c r="M52" i="81"/>
  <c r="AK52" i="81" s="1"/>
  <c r="DE3" i="93"/>
  <c r="DH3" i="93" s="1"/>
  <c r="G4" i="68"/>
  <c r="G50" i="85"/>
  <c r="G7" i="89"/>
  <c r="G14" i="86"/>
  <c r="G28" i="91"/>
  <c r="G4" i="90"/>
  <c r="G10" i="78"/>
  <c r="AE10" i="78" s="1"/>
  <c r="G39" i="80"/>
  <c r="AE39" i="80" s="1"/>
  <c r="G7" i="62"/>
  <c r="G17" i="79"/>
  <c r="AE17" i="79" s="1"/>
  <c r="G16" i="87"/>
  <c r="G5" i="81"/>
  <c r="AE5" i="81" s="1"/>
  <c r="B4" i="95"/>
  <c r="N4" i="95"/>
  <c r="K37" i="78"/>
  <c r="AI37" i="78" s="1"/>
  <c r="K16" i="62"/>
  <c r="K35" i="81"/>
  <c r="AI35" i="81" s="1"/>
  <c r="K27" i="68"/>
  <c r="K36" i="86"/>
  <c r="K10" i="87"/>
  <c r="K12" i="85"/>
  <c r="K15" i="89"/>
  <c r="K25" i="80"/>
  <c r="AI25" i="80" s="1"/>
  <c r="K3" i="91"/>
  <c r="K27" i="90"/>
  <c r="K37" i="79"/>
  <c r="AI37" i="79" s="1"/>
  <c r="BT12" i="93"/>
  <c r="AA12" i="95" s="1"/>
  <c r="K12" i="95" s="1"/>
  <c r="W40" i="80"/>
  <c r="L9" i="95"/>
  <c r="DE41" i="93"/>
  <c r="DH41" i="93" s="1"/>
  <c r="S4" i="78"/>
  <c r="DE45" i="93"/>
  <c r="DH45" i="93" s="1"/>
  <c r="P46" i="78"/>
  <c r="DH50" i="93"/>
  <c r="DE77" i="93"/>
  <c r="DH77" i="93" s="1"/>
  <c r="P21" i="78"/>
  <c r="DE97" i="93"/>
  <c r="P22" i="78"/>
  <c r="DE98" i="93"/>
  <c r="DH98" i="93" s="1"/>
  <c r="O41" i="78"/>
  <c r="B31" i="95"/>
  <c r="N31" i="95"/>
  <c r="I29" i="68"/>
  <c r="I45" i="85"/>
  <c r="I51" i="86"/>
  <c r="I23" i="89"/>
  <c r="I49" i="91"/>
  <c r="I29" i="90"/>
  <c r="I23" i="62"/>
  <c r="I22" i="78"/>
  <c r="AG22" i="78" s="1"/>
  <c r="I12" i="79"/>
  <c r="AG12" i="79" s="1"/>
  <c r="I23" i="87"/>
  <c r="I16" i="80"/>
  <c r="AG16" i="80" s="1"/>
  <c r="I21" i="81"/>
  <c r="AG21" i="81" s="1"/>
  <c r="AS21" i="81" s="1"/>
  <c r="DG17" i="93"/>
  <c r="X33" i="78"/>
  <c r="I21" i="78"/>
  <c r="AG21" i="78" s="1"/>
  <c r="I50" i="79"/>
  <c r="AG50" i="79" s="1"/>
  <c r="I21" i="62"/>
  <c r="I49" i="80"/>
  <c r="AG49" i="80" s="1"/>
  <c r="I12" i="87"/>
  <c r="I52" i="81"/>
  <c r="AG52" i="81" s="1"/>
  <c r="AS52" i="81" s="1"/>
  <c r="U45" i="86" s="1"/>
  <c r="I26" i="68"/>
  <c r="I45" i="86"/>
  <c r="I21" i="89"/>
  <c r="I41" i="85"/>
  <c r="I40" i="91"/>
  <c r="I26" i="90"/>
  <c r="H42" i="95"/>
  <c r="DG8" i="93"/>
  <c r="X13" i="78"/>
  <c r="H13" i="95"/>
  <c r="L17" i="95"/>
  <c r="Q17" i="95"/>
  <c r="DG29" i="93"/>
  <c r="X29" i="78"/>
  <c r="H26" i="95"/>
  <c r="B45" i="95"/>
  <c r="N45" i="95"/>
  <c r="AT7" i="81"/>
  <c r="AY20" i="68"/>
  <c r="AZ20" i="90"/>
  <c r="G44" i="79"/>
  <c r="AE44" i="79" s="1"/>
  <c r="G48" i="78"/>
  <c r="AE48" i="78" s="1"/>
  <c r="G2" i="87"/>
  <c r="G42" i="81"/>
  <c r="AE42" i="81" s="1"/>
  <c r="G2" i="62"/>
  <c r="G23" i="80"/>
  <c r="AE23" i="80" s="1"/>
  <c r="G2" i="68"/>
  <c r="G9" i="86"/>
  <c r="G10" i="91"/>
  <c r="G5" i="85"/>
  <c r="G2" i="90"/>
  <c r="G2" i="89"/>
  <c r="DD17" i="93"/>
  <c r="N33" i="78"/>
  <c r="M46" i="81"/>
  <c r="AK46" i="81" s="1"/>
  <c r="M4" i="78"/>
  <c r="AK4" i="78" s="1"/>
  <c r="M6" i="62"/>
  <c r="M31" i="80"/>
  <c r="AK31" i="80" s="1"/>
  <c r="M6" i="68"/>
  <c r="M49" i="85"/>
  <c r="M19" i="87"/>
  <c r="M2" i="86"/>
  <c r="M6" i="89"/>
  <c r="M42" i="79"/>
  <c r="AK42" i="79" s="1"/>
  <c r="M6" i="90"/>
  <c r="M26" i="91"/>
  <c r="K21" i="62"/>
  <c r="K49" i="80"/>
  <c r="AI49" i="80" s="1"/>
  <c r="K12" i="87"/>
  <c r="K52" i="81"/>
  <c r="AI52" i="81" s="1"/>
  <c r="K26" i="68"/>
  <c r="K45" i="86"/>
  <c r="K21" i="89"/>
  <c r="K41" i="85"/>
  <c r="K40" i="91"/>
  <c r="K26" i="90"/>
  <c r="K21" i="78"/>
  <c r="AI21" i="78" s="1"/>
  <c r="K50" i="79"/>
  <c r="AI50" i="79" s="1"/>
  <c r="B7" i="95"/>
  <c r="N7" i="95"/>
  <c r="H12" i="91"/>
  <c r="H18" i="90"/>
  <c r="H20" i="85"/>
  <c r="H18" i="86"/>
  <c r="H9" i="62"/>
  <c r="H48" i="79"/>
  <c r="AF48" i="79" s="1"/>
  <c r="H6" i="87"/>
  <c r="H48" i="81"/>
  <c r="AF48" i="81" s="1"/>
  <c r="H18" i="68"/>
  <c r="H14" i="78"/>
  <c r="AF14" i="78" s="1"/>
  <c r="H9" i="89"/>
  <c r="H21" i="80"/>
  <c r="AF21" i="80" s="1"/>
  <c r="M30" i="87"/>
  <c r="M10" i="85"/>
  <c r="M34" i="68"/>
  <c r="M8" i="79"/>
  <c r="AK8" i="79" s="1"/>
  <c r="M28" i="89"/>
  <c r="M41" i="80"/>
  <c r="AK41" i="80" s="1"/>
  <c r="M2" i="91"/>
  <c r="M34" i="90"/>
  <c r="M27" i="78"/>
  <c r="AK27" i="78" s="1"/>
  <c r="M9" i="81"/>
  <c r="AK9" i="81" s="1"/>
  <c r="M28" i="62"/>
  <c r="M35" i="86"/>
  <c r="D24" i="80"/>
  <c r="AB24" i="80" s="1"/>
  <c r="D29" i="62"/>
  <c r="D3" i="81"/>
  <c r="AB3" i="81" s="1"/>
  <c r="AN3" i="81" s="1"/>
  <c r="D36" i="68"/>
  <c r="D20" i="79"/>
  <c r="AB20" i="79" s="1"/>
  <c r="D28" i="87"/>
  <c r="D18" i="78"/>
  <c r="AB18" i="78" s="1"/>
  <c r="D29" i="89"/>
  <c r="D39" i="86"/>
  <c r="D6" i="91"/>
  <c r="D36" i="90"/>
  <c r="D15" i="85"/>
  <c r="AH2" i="90"/>
  <c r="AN23" i="80"/>
  <c r="AG2" i="68"/>
  <c r="AB6" i="86"/>
  <c r="AN3" i="79"/>
  <c r="L13" i="95"/>
  <c r="Q13" i="95"/>
  <c r="C6" i="95"/>
  <c r="AV24" i="89"/>
  <c r="AD10" i="86"/>
  <c r="AP21" i="79"/>
  <c r="AU24" i="62"/>
  <c r="H32" i="95"/>
  <c r="DD9" i="93"/>
  <c r="DH9" i="93" s="1"/>
  <c r="N48" i="78"/>
  <c r="L12" i="95"/>
  <c r="Q12" i="95"/>
  <c r="L20" i="95"/>
  <c r="L11" i="89"/>
  <c r="L44" i="86"/>
  <c r="L39" i="91"/>
  <c r="L19" i="90"/>
  <c r="L39" i="85"/>
  <c r="L51" i="79"/>
  <c r="AJ51" i="79" s="1"/>
  <c r="L11" i="62"/>
  <c r="L35" i="78"/>
  <c r="AJ35" i="78" s="1"/>
  <c r="L5" i="87"/>
  <c r="L18" i="80"/>
  <c r="AJ18" i="80" s="1"/>
  <c r="L19" i="68"/>
  <c r="L49" i="81"/>
  <c r="AJ49" i="81" s="1"/>
  <c r="L40" i="95"/>
  <c r="Q40" i="95"/>
  <c r="H38" i="95"/>
  <c r="M47" i="86"/>
  <c r="M31" i="87"/>
  <c r="M15" i="81"/>
  <c r="AK15" i="81" s="1"/>
  <c r="M37" i="68"/>
  <c r="M36" i="80"/>
  <c r="AK36" i="80" s="1"/>
  <c r="M30" i="89"/>
  <c r="M40" i="85"/>
  <c r="M30" i="62"/>
  <c r="M37" i="90"/>
  <c r="M42" i="91"/>
  <c r="M23" i="79"/>
  <c r="AK23" i="79" s="1"/>
  <c r="M43" i="78"/>
  <c r="AK43" i="78" s="1"/>
  <c r="H39" i="95"/>
  <c r="L26" i="95"/>
  <c r="Q26" i="95"/>
  <c r="J3" i="62"/>
  <c r="J52" i="85"/>
  <c r="J3" i="87"/>
  <c r="J16" i="86"/>
  <c r="J3" i="68"/>
  <c r="J50" i="78"/>
  <c r="AH50" i="78" s="1"/>
  <c r="J3" i="89"/>
  <c r="J45" i="79"/>
  <c r="AH45" i="79" s="1"/>
  <c r="J37" i="91"/>
  <c r="J3" i="90"/>
  <c r="J45" i="81"/>
  <c r="AH45" i="81" s="1"/>
  <c r="J32" i="80"/>
  <c r="AH32" i="80" s="1"/>
  <c r="B3" i="95"/>
  <c r="N3" i="95"/>
  <c r="G17" i="68"/>
  <c r="G4" i="89"/>
  <c r="G30" i="91"/>
  <c r="G17" i="90"/>
  <c r="G4" i="87"/>
  <c r="G46" i="78"/>
  <c r="AE46" i="78" s="1"/>
  <c r="G4" i="79"/>
  <c r="AE4" i="79" s="1"/>
  <c r="G31" i="86"/>
  <c r="G6" i="81"/>
  <c r="AE6" i="81" s="1"/>
  <c r="G31" i="85"/>
  <c r="G48" i="80"/>
  <c r="AE48" i="80" s="1"/>
  <c r="G4" i="62"/>
  <c r="I5" i="81"/>
  <c r="AG5" i="81" s="1"/>
  <c r="AS5" i="81" s="1"/>
  <c r="U14" i="86" s="1"/>
  <c r="I50" i="85"/>
  <c r="I7" i="62"/>
  <c r="I14" i="86"/>
  <c r="I16" i="87"/>
  <c r="I10" i="78"/>
  <c r="AG10" i="78" s="1"/>
  <c r="I4" i="68"/>
  <c r="I39" i="80"/>
  <c r="AG39" i="80" s="1"/>
  <c r="I7" i="89"/>
  <c r="I17" i="79"/>
  <c r="AG17" i="79" s="1"/>
  <c r="I28" i="91"/>
  <c r="I4" i="90"/>
  <c r="J32" i="89"/>
  <c r="J18" i="81"/>
  <c r="AH18" i="81" s="1"/>
  <c r="J38" i="90"/>
  <c r="J5" i="91"/>
  <c r="J15" i="78"/>
  <c r="AH15" i="78" s="1"/>
  <c r="J38" i="86"/>
  <c r="J32" i="62"/>
  <c r="J40" i="80"/>
  <c r="AH40" i="80" s="1"/>
  <c r="J33" i="87"/>
  <c r="J14" i="85"/>
  <c r="J38" i="68"/>
  <c r="J14" i="79"/>
  <c r="AH14" i="79" s="1"/>
  <c r="DF23" i="93"/>
  <c r="W36" i="78"/>
  <c r="DF14" i="93"/>
  <c r="V6" i="78"/>
  <c r="I14" i="79"/>
  <c r="AG14" i="79" s="1"/>
  <c r="I32" i="62"/>
  <c r="I33" i="87"/>
  <c r="I38" i="68"/>
  <c r="I38" i="90"/>
  <c r="I5" i="91"/>
  <c r="I38" i="86"/>
  <c r="I40" i="80"/>
  <c r="AG40" i="80" s="1"/>
  <c r="I18" i="81"/>
  <c r="AG18" i="81" s="1"/>
  <c r="I14" i="85"/>
  <c r="I15" i="78"/>
  <c r="AG15" i="78" s="1"/>
  <c r="I32" i="89"/>
  <c r="BS16" i="93"/>
  <c r="Z17" i="95" s="1"/>
  <c r="J17" i="95" s="1"/>
  <c r="V24" i="80"/>
  <c r="BN11" i="93"/>
  <c r="U11" i="95" s="1"/>
  <c r="E11" i="95" s="1"/>
  <c r="Q21" i="80"/>
  <c r="B18" i="95"/>
  <c r="N18" i="95"/>
  <c r="DE46" i="93"/>
  <c r="DH46" i="93" s="1"/>
  <c r="O5" i="78"/>
  <c r="DE70" i="93"/>
  <c r="R11" i="78"/>
  <c r="B40" i="95"/>
  <c r="N40" i="95"/>
  <c r="DG97" i="93"/>
  <c r="X22" i="78"/>
  <c r="DG89" i="93"/>
  <c r="X8" i="78"/>
  <c r="DF94" i="93"/>
  <c r="U12" i="78"/>
  <c r="E39" i="86"/>
  <c r="E29" i="62"/>
  <c r="E15" i="85"/>
  <c r="E28" i="87"/>
  <c r="E24" i="80"/>
  <c r="AC24" i="80" s="1"/>
  <c r="E36" i="68"/>
  <c r="E3" i="81"/>
  <c r="AC3" i="81" s="1"/>
  <c r="E29" i="89"/>
  <c r="E20" i="79"/>
  <c r="AC20" i="79" s="1"/>
  <c r="E6" i="91"/>
  <c r="E36" i="90"/>
  <c r="E18" i="78"/>
  <c r="AC18" i="78" s="1"/>
  <c r="DF9" i="93"/>
  <c r="W48" i="78"/>
  <c r="E4" i="78"/>
  <c r="AC4" i="78" s="1"/>
  <c r="E6" i="62"/>
  <c r="E31" i="80"/>
  <c r="AC31" i="80" s="1"/>
  <c r="E6" i="68"/>
  <c r="E49" i="85"/>
  <c r="E19" i="87"/>
  <c r="E2" i="86"/>
  <c r="E6" i="89"/>
  <c r="E42" i="79"/>
  <c r="AC42" i="79" s="1"/>
  <c r="E26" i="91"/>
  <c r="E46" i="81"/>
  <c r="AC46" i="81" s="1"/>
  <c r="E6" i="90"/>
  <c r="M19" i="68"/>
  <c r="M44" i="86"/>
  <c r="M11" i="89"/>
  <c r="M18" i="80"/>
  <c r="AK18" i="80" s="1"/>
  <c r="M19" i="90"/>
  <c r="M39" i="85"/>
  <c r="M51" i="79"/>
  <c r="AK51" i="79" s="1"/>
  <c r="M11" i="62"/>
  <c r="M5" i="87"/>
  <c r="M39" i="91"/>
  <c r="M35" i="78"/>
  <c r="AK35" i="78" s="1"/>
  <c r="M49" i="81"/>
  <c r="AK49" i="81" s="1"/>
  <c r="B42" i="95"/>
  <c r="N42" i="95"/>
  <c r="H8" i="95"/>
  <c r="E47" i="78"/>
  <c r="AC47" i="78" s="1"/>
  <c r="E5" i="62"/>
  <c r="E3" i="79"/>
  <c r="AC3" i="79" s="1"/>
  <c r="E17" i="87"/>
  <c r="E19" i="81"/>
  <c r="AC19" i="81" s="1"/>
  <c r="E5" i="68"/>
  <c r="E34" i="80"/>
  <c r="AC34" i="80" s="1"/>
  <c r="E5" i="89"/>
  <c r="E6" i="86"/>
  <c r="E11" i="91"/>
  <c r="E7" i="85"/>
  <c r="E5" i="90"/>
  <c r="B35" i="95"/>
  <c r="N35" i="95"/>
  <c r="L52" i="95"/>
  <c r="AB41" i="86"/>
  <c r="AN29" i="79"/>
  <c r="AM20" i="68"/>
  <c r="AN20" i="90"/>
  <c r="AB20" i="90" s="1"/>
  <c r="AT52" i="80"/>
  <c r="L24" i="95"/>
  <c r="Q24" i="95"/>
  <c r="AS8" i="79"/>
  <c r="AG35" i="86"/>
  <c r="L3" i="95"/>
  <c r="Q3" i="95"/>
  <c r="P10" i="86"/>
  <c r="AN10" i="86" s="1"/>
  <c r="AG24" i="62"/>
  <c r="AH24" i="89"/>
  <c r="AB8" i="85"/>
  <c r="AN49" i="78"/>
  <c r="O49" i="68"/>
  <c r="O21" i="91"/>
  <c r="O49" i="90"/>
  <c r="O44" i="89"/>
  <c r="O44" i="62"/>
  <c r="O43" i="87"/>
  <c r="AL19" i="62"/>
  <c r="AM18" i="89"/>
  <c r="AG27" i="85"/>
  <c r="AS31" i="78"/>
  <c r="G21" i="68"/>
  <c r="G35" i="80"/>
  <c r="AE35" i="80" s="1"/>
  <c r="G10" i="89"/>
  <c r="G38" i="85"/>
  <c r="G38" i="91"/>
  <c r="G21" i="90"/>
  <c r="G52" i="79"/>
  <c r="AE52" i="79" s="1"/>
  <c r="G44" i="78"/>
  <c r="AE44" i="78" s="1"/>
  <c r="G8" i="87"/>
  <c r="G50" i="81"/>
  <c r="AE50" i="81" s="1"/>
  <c r="G10" i="62"/>
  <c r="G43" i="86"/>
  <c r="Q6" i="95"/>
  <c r="B14" i="95"/>
  <c r="N14" i="95"/>
  <c r="M31" i="68"/>
  <c r="M19" i="79"/>
  <c r="AK19" i="79" s="1"/>
  <c r="M25" i="89"/>
  <c r="M27" i="81"/>
  <c r="AK27" i="81" s="1"/>
  <c r="M19" i="91"/>
  <c r="M31" i="90"/>
  <c r="M26" i="78"/>
  <c r="AK26" i="78" s="1"/>
  <c r="M29" i="80"/>
  <c r="AK29" i="80" s="1"/>
  <c r="M25" i="62"/>
  <c r="M17" i="85"/>
  <c r="M25" i="87"/>
  <c r="M19" i="86"/>
  <c r="F37" i="91"/>
  <c r="F3" i="90"/>
  <c r="F50" i="78"/>
  <c r="AD50" i="78" s="1"/>
  <c r="F45" i="79"/>
  <c r="AD45" i="79" s="1"/>
  <c r="F3" i="62"/>
  <c r="F45" i="81"/>
  <c r="AD45" i="81" s="1"/>
  <c r="F3" i="87"/>
  <c r="F32" i="80"/>
  <c r="AD32" i="80" s="1"/>
  <c r="F3" i="68"/>
  <c r="F52" i="85"/>
  <c r="F3" i="89"/>
  <c r="F16" i="86"/>
  <c r="L44" i="95"/>
  <c r="Q44" i="95"/>
  <c r="L10" i="95"/>
  <c r="Q10" i="95"/>
  <c r="D2" i="86"/>
  <c r="D6" i="62"/>
  <c r="D42" i="79"/>
  <c r="AB42" i="79" s="1"/>
  <c r="D19" i="87"/>
  <c r="D46" i="81"/>
  <c r="AB46" i="81" s="1"/>
  <c r="AN46" i="81" s="1"/>
  <c r="D6" i="68"/>
  <c r="D4" i="78"/>
  <c r="AB4" i="78" s="1"/>
  <c r="D6" i="89"/>
  <c r="D31" i="80"/>
  <c r="AB31" i="80" s="1"/>
  <c r="D26" i="91"/>
  <c r="D6" i="90"/>
  <c r="D49" i="85"/>
  <c r="K46" i="78"/>
  <c r="AI46" i="78" s="1"/>
  <c r="K4" i="62"/>
  <c r="K4" i="79"/>
  <c r="AI4" i="79" s="1"/>
  <c r="K17" i="90"/>
  <c r="K30" i="91"/>
  <c r="K48" i="80"/>
  <c r="AI48" i="80" s="1"/>
  <c r="K6" i="81"/>
  <c r="AI6" i="81" s="1"/>
  <c r="K31" i="85"/>
  <c r="K17" i="68"/>
  <c r="K31" i="86"/>
  <c r="K4" i="87"/>
  <c r="K4" i="89"/>
  <c r="B43" i="95"/>
  <c r="N43" i="95"/>
  <c r="J18" i="89"/>
  <c r="J49" i="79"/>
  <c r="AH49" i="79" s="1"/>
  <c r="J27" i="91"/>
  <c r="J23" i="90"/>
  <c r="J19" i="62"/>
  <c r="J23" i="68"/>
  <c r="J15" i="87"/>
  <c r="J31" i="78"/>
  <c r="AH31" i="78" s="1"/>
  <c r="J50" i="80"/>
  <c r="AH50" i="80" s="1"/>
  <c r="J51" i="81"/>
  <c r="AH51" i="81" s="1"/>
  <c r="J28" i="86"/>
  <c r="J27" i="85"/>
  <c r="DG70" i="93"/>
  <c r="J2" i="90"/>
  <c r="J2" i="89"/>
  <c r="J44" i="79"/>
  <c r="AH44" i="79" s="1"/>
  <c r="J48" i="78"/>
  <c r="AH48" i="78" s="1"/>
  <c r="J2" i="62"/>
  <c r="J42" i="81"/>
  <c r="AH42" i="81" s="1"/>
  <c r="J2" i="68"/>
  <c r="J23" i="80"/>
  <c r="AH23" i="80" s="1"/>
  <c r="J2" i="87"/>
  <c r="J9" i="86"/>
  <c r="J10" i="91"/>
  <c r="J5" i="85"/>
  <c r="E21" i="87"/>
  <c r="E51" i="78"/>
  <c r="AC51" i="78" s="1"/>
  <c r="E14" i="89"/>
  <c r="E47" i="81"/>
  <c r="AC47" i="81" s="1"/>
  <c r="E52" i="91"/>
  <c r="E8" i="90"/>
  <c r="E37" i="80"/>
  <c r="AC37" i="80" s="1"/>
  <c r="E47" i="85"/>
  <c r="E15" i="62"/>
  <c r="E7" i="86"/>
  <c r="E8" i="68"/>
  <c r="E47" i="79"/>
  <c r="AC47" i="79" s="1"/>
  <c r="I5" i="68"/>
  <c r="I47" i="78"/>
  <c r="AG47" i="78" s="1"/>
  <c r="I5" i="89"/>
  <c r="I3" i="79"/>
  <c r="AG3" i="79" s="1"/>
  <c r="I11" i="91"/>
  <c r="I5" i="90"/>
  <c r="I19" i="81"/>
  <c r="AG19" i="81" s="1"/>
  <c r="AS19" i="81" s="1"/>
  <c r="I34" i="80"/>
  <c r="AG34" i="80" s="1"/>
  <c r="I5" i="62"/>
  <c r="I6" i="86"/>
  <c r="I17" i="87"/>
  <c r="I7" i="85"/>
  <c r="DH10" i="93"/>
  <c r="J25" i="68"/>
  <c r="J36" i="78"/>
  <c r="AH36" i="78" s="1"/>
  <c r="J14" i="87"/>
  <c r="J36" i="81"/>
  <c r="AH36" i="81" s="1"/>
  <c r="J22" i="91"/>
  <c r="J25" i="90"/>
  <c r="J36" i="79"/>
  <c r="AH36" i="79" s="1"/>
  <c r="J21" i="85"/>
  <c r="J18" i="62"/>
  <c r="J17" i="89"/>
  <c r="J20" i="80"/>
  <c r="AH20" i="80" s="1"/>
  <c r="J22" i="86"/>
  <c r="H3" i="95"/>
  <c r="P3" i="95"/>
  <c r="DF22" i="93"/>
  <c r="DH22" i="93" s="1"/>
  <c r="T23" i="78"/>
  <c r="DF16" i="93"/>
  <c r="T49" i="78"/>
  <c r="BN22" i="93"/>
  <c r="U21" i="95" s="1"/>
  <c r="E21" i="95" s="1"/>
  <c r="Q25" i="80"/>
  <c r="G36" i="68"/>
  <c r="G24" i="80"/>
  <c r="AE24" i="80" s="1"/>
  <c r="G29" i="89"/>
  <c r="G3" i="81"/>
  <c r="AE3" i="81" s="1"/>
  <c r="G6" i="91"/>
  <c r="G36" i="90"/>
  <c r="G20" i="79"/>
  <c r="AE20" i="79" s="1"/>
  <c r="G18" i="78"/>
  <c r="AE18" i="78" s="1"/>
  <c r="G29" i="62"/>
  <c r="G39" i="86"/>
  <c r="G28" i="87"/>
  <c r="G15" i="85"/>
  <c r="BT10" i="93"/>
  <c r="AA10" i="95" s="1"/>
  <c r="K10" i="95" s="1"/>
  <c r="BT22" i="93"/>
  <c r="AA21" i="95" s="1"/>
  <c r="K21" i="95" s="1"/>
  <c r="W5" i="80"/>
  <c r="DE11" i="93"/>
  <c r="DH11" i="93" s="1"/>
  <c r="Q14" i="78"/>
  <c r="BP4" i="93"/>
  <c r="W4" i="95" s="1"/>
  <c r="G4" i="95" s="1"/>
  <c r="B12" i="95"/>
  <c r="N12" i="95"/>
  <c r="B13" i="95"/>
  <c r="N13" i="95"/>
  <c r="N17" i="95"/>
  <c r="B17" i="95"/>
  <c r="B29" i="95"/>
  <c r="N29" i="95"/>
  <c r="DE69" i="93"/>
  <c r="S28" i="78"/>
  <c r="DH89" i="93"/>
  <c r="DH92" i="93"/>
  <c r="J20" i="62"/>
  <c r="J30" i="85"/>
  <c r="J11" i="87"/>
  <c r="J32" i="86"/>
  <c r="J28" i="68"/>
  <c r="J51" i="80"/>
  <c r="AH51" i="80" s="1"/>
  <c r="J20" i="89"/>
  <c r="J22" i="81"/>
  <c r="AH22" i="81" s="1"/>
  <c r="J28" i="90"/>
  <c r="J31" i="91"/>
  <c r="J5" i="78"/>
  <c r="AH5" i="78" s="1"/>
  <c r="J2" i="79"/>
  <c r="AH2" i="79" s="1"/>
  <c r="DE84" i="93"/>
  <c r="DH84" i="93" s="1"/>
  <c r="O43" i="78"/>
  <c r="B20" i="95"/>
  <c r="N20" i="95"/>
  <c r="T45" i="78"/>
  <c r="DF68" i="93"/>
  <c r="DH68" i="93" s="1"/>
  <c r="B46" i="95"/>
  <c r="N46" i="95"/>
  <c r="I7" i="81"/>
  <c r="AG7" i="81" s="1"/>
  <c r="AS7" i="81" s="1"/>
  <c r="I24" i="79"/>
  <c r="AG24" i="79" s="1"/>
  <c r="I8" i="62"/>
  <c r="I32" i="78"/>
  <c r="AG32" i="78" s="1"/>
  <c r="I7" i="87"/>
  <c r="I37" i="86"/>
  <c r="I20" i="68"/>
  <c r="I13" i="85"/>
  <c r="I8" i="89"/>
  <c r="I52" i="80"/>
  <c r="AG52" i="80" s="1"/>
  <c r="I4" i="91"/>
  <c r="I20" i="90"/>
  <c r="F10" i="91"/>
  <c r="F48" i="78"/>
  <c r="AD48" i="78" s="1"/>
  <c r="F2" i="68"/>
  <c r="F23" i="80"/>
  <c r="AD23" i="80" s="1"/>
  <c r="F2" i="62"/>
  <c r="F9" i="86"/>
  <c r="F2" i="89"/>
  <c r="F42" i="81"/>
  <c r="AD42" i="81" s="1"/>
  <c r="F5" i="85"/>
  <c r="F44" i="79"/>
  <c r="AD44" i="79" s="1"/>
  <c r="F2" i="87"/>
  <c r="F2" i="90"/>
  <c r="I26" i="78"/>
  <c r="AG26" i="78" s="1"/>
  <c r="I29" i="80"/>
  <c r="AG29" i="80" s="1"/>
  <c r="I19" i="91"/>
  <c r="I31" i="90"/>
  <c r="I19" i="86"/>
  <c r="I27" i="81"/>
  <c r="AG27" i="81" s="1"/>
  <c r="AS27" i="81" s="1"/>
  <c r="I19" i="79"/>
  <c r="AG19" i="79" s="1"/>
  <c r="I17" i="85"/>
  <c r="I25" i="87"/>
  <c r="I31" i="68"/>
  <c r="I25" i="89"/>
  <c r="I25" i="62"/>
  <c r="F4" i="62"/>
  <c r="F6" i="81"/>
  <c r="AD6" i="81" s="1"/>
  <c r="F4" i="87"/>
  <c r="F31" i="85"/>
  <c r="F17" i="68"/>
  <c r="F31" i="86"/>
  <c r="F4" i="89"/>
  <c r="F48" i="80"/>
  <c r="AD48" i="80" s="1"/>
  <c r="F17" i="90"/>
  <c r="F30" i="91"/>
  <c r="F46" i="78"/>
  <c r="AD46" i="78" s="1"/>
  <c r="F4" i="79"/>
  <c r="AD4" i="79" s="1"/>
  <c r="AH43" i="90"/>
  <c r="AN6" i="80"/>
  <c r="AG43" i="68"/>
  <c r="AG36" i="62"/>
  <c r="AH36" i="89"/>
  <c r="AB34" i="85"/>
  <c r="AN45" i="78"/>
  <c r="G37" i="80"/>
  <c r="AE37" i="80" s="1"/>
  <c r="G7" i="86"/>
  <c r="G15" i="62"/>
  <c r="G47" i="85"/>
  <c r="G8" i="68"/>
  <c r="G47" i="79"/>
  <c r="AE47" i="79" s="1"/>
  <c r="G21" i="87"/>
  <c r="G51" i="78"/>
  <c r="AE51" i="78" s="1"/>
  <c r="G14" i="89"/>
  <c r="G47" i="81"/>
  <c r="AE47" i="81" s="1"/>
  <c r="G52" i="91"/>
  <c r="G8" i="90"/>
  <c r="G7" i="85"/>
  <c r="G47" i="78"/>
  <c r="AE47" i="78" s="1"/>
  <c r="G5" i="62"/>
  <c r="G3" i="79"/>
  <c r="AE3" i="79" s="1"/>
  <c r="G17" i="87"/>
  <c r="G19" i="81"/>
  <c r="AE19" i="81" s="1"/>
  <c r="G5" i="68"/>
  <c r="G34" i="80"/>
  <c r="AE34" i="80" s="1"/>
  <c r="G5" i="89"/>
  <c r="G6" i="86"/>
  <c r="G11" i="91"/>
  <c r="G5" i="90"/>
  <c r="C22" i="89"/>
  <c r="C17" i="86"/>
  <c r="C9" i="91"/>
  <c r="C30" i="90"/>
  <c r="C35" i="79"/>
  <c r="AA35" i="79" s="1"/>
  <c r="C13" i="78"/>
  <c r="AA13" i="78" s="1"/>
  <c r="C22" i="62"/>
  <c r="C22" i="80"/>
  <c r="AA22" i="80" s="1"/>
  <c r="C22" i="87"/>
  <c r="C40" i="81"/>
  <c r="AA40" i="81" s="1"/>
  <c r="C30" i="68"/>
  <c r="C19" i="85"/>
  <c r="H2" i="95"/>
  <c r="J37" i="87"/>
  <c r="J26" i="79"/>
  <c r="AH26" i="79" s="1"/>
  <c r="J45" i="68"/>
  <c r="J16" i="81"/>
  <c r="AH16" i="81" s="1"/>
  <c r="J34" i="89"/>
  <c r="J7" i="80"/>
  <c r="AH7" i="80" s="1"/>
  <c r="J7" i="91"/>
  <c r="J45" i="90"/>
  <c r="J17" i="78"/>
  <c r="AH17" i="78" s="1"/>
  <c r="J40" i="86"/>
  <c r="J34" i="62"/>
  <c r="J16" i="85"/>
  <c r="P9" i="86"/>
  <c r="AN9" i="86" s="1"/>
  <c r="AH5" i="89"/>
  <c r="AB7" i="85"/>
  <c r="AN47" i="78"/>
  <c r="AG5" i="62"/>
  <c r="B49" i="68"/>
  <c r="B5" i="80"/>
  <c r="Z5" i="80" s="1"/>
  <c r="B44" i="89"/>
  <c r="B21" i="86"/>
  <c r="B21" i="91"/>
  <c r="B49" i="90"/>
  <c r="B25" i="81"/>
  <c r="Z25" i="81" s="1"/>
  <c r="B23" i="78"/>
  <c r="Z23" i="78" s="1"/>
  <c r="B44" i="62"/>
  <c r="B22" i="85"/>
  <c r="B43" i="87"/>
  <c r="B32" i="79"/>
  <c r="Z32" i="79" s="1"/>
  <c r="H27" i="95"/>
  <c r="P27" i="95"/>
  <c r="U28" i="86"/>
  <c r="AS28" i="86" s="1"/>
  <c r="O17" i="68"/>
  <c r="O4" i="62"/>
  <c r="O4" i="87"/>
  <c r="O17" i="90"/>
  <c r="O30" i="91"/>
  <c r="O4" i="89"/>
  <c r="L29" i="89"/>
  <c r="L39" i="86"/>
  <c r="L6" i="91"/>
  <c r="L36" i="90"/>
  <c r="L15" i="85"/>
  <c r="L24" i="80"/>
  <c r="AJ24" i="80" s="1"/>
  <c r="L29" i="62"/>
  <c r="L3" i="81"/>
  <c r="AJ3" i="81" s="1"/>
  <c r="L36" i="68"/>
  <c r="L20" i="79"/>
  <c r="AJ20" i="79" s="1"/>
  <c r="L28" i="87"/>
  <c r="L18" i="78"/>
  <c r="AJ18" i="78" s="1"/>
  <c r="AO23" i="80"/>
  <c r="AH2" i="68"/>
  <c r="AI2" i="90"/>
  <c r="AI10" i="68"/>
  <c r="AJ10" i="90"/>
  <c r="X10" i="90" s="1"/>
  <c r="AP46" i="80"/>
  <c r="E31" i="85"/>
  <c r="E4" i="62"/>
  <c r="E31" i="86"/>
  <c r="E4" i="87"/>
  <c r="E48" i="80"/>
  <c r="AC48" i="80" s="1"/>
  <c r="E17" i="68"/>
  <c r="E46" i="78"/>
  <c r="AC46" i="78" s="1"/>
  <c r="E4" i="89"/>
  <c r="E4" i="79"/>
  <c r="AC4" i="79" s="1"/>
  <c r="E30" i="91"/>
  <c r="E6" i="81"/>
  <c r="AC6" i="81" s="1"/>
  <c r="E17" i="90"/>
  <c r="I43" i="81"/>
  <c r="AG43" i="81" s="1"/>
  <c r="AS43" i="81" s="1"/>
  <c r="I26" i="80"/>
  <c r="AG26" i="80" s="1"/>
  <c r="I17" i="62"/>
  <c r="I18" i="85"/>
  <c r="I13" i="87"/>
  <c r="I20" i="86"/>
  <c r="I24" i="68"/>
  <c r="I43" i="79"/>
  <c r="AG43" i="79" s="1"/>
  <c r="I16" i="89"/>
  <c r="I39" i="78"/>
  <c r="AG39" i="78" s="1"/>
  <c r="I20" i="91"/>
  <c r="I24" i="90"/>
  <c r="L42" i="95"/>
  <c r="Q42" i="95"/>
  <c r="I42" i="81"/>
  <c r="AG42" i="81" s="1"/>
  <c r="AS42" i="81" s="1"/>
  <c r="I44" i="79"/>
  <c r="AG44" i="79" s="1"/>
  <c r="I5" i="85"/>
  <c r="I23" i="80"/>
  <c r="AG23" i="80" s="1"/>
  <c r="I2" i="87"/>
  <c r="I2" i="62"/>
  <c r="I9" i="86"/>
  <c r="I10" i="91"/>
  <c r="I48" i="78"/>
  <c r="AG48" i="78" s="1"/>
  <c r="I2" i="90"/>
  <c r="I2" i="68"/>
  <c r="I2" i="89"/>
  <c r="H37" i="95"/>
  <c r="L27" i="95"/>
  <c r="Q27" i="95"/>
  <c r="G47" i="90"/>
  <c r="G16" i="78"/>
  <c r="AE16" i="78" s="1"/>
  <c r="G49" i="86"/>
  <c r="G42" i="87"/>
  <c r="G17" i="80"/>
  <c r="AE17" i="80" s="1"/>
  <c r="G42" i="62"/>
  <c r="G27" i="79"/>
  <c r="AE27" i="79" s="1"/>
  <c r="G47" i="68"/>
  <c r="G23" i="81"/>
  <c r="AE23" i="81" s="1"/>
  <c r="G42" i="89"/>
  <c r="G28" i="85"/>
  <c r="G47" i="91"/>
  <c r="J37" i="78"/>
  <c r="AH37" i="78" s="1"/>
  <c r="J35" i="81"/>
  <c r="AH35" i="81" s="1"/>
  <c r="J16" i="62"/>
  <c r="J36" i="86"/>
  <c r="J27" i="68"/>
  <c r="J12" i="85"/>
  <c r="J10" i="87"/>
  <c r="J25" i="80"/>
  <c r="AH25" i="80" s="1"/>
  <c r="J15" i="89"/>
  <c r="J37" i="79"/>
  <c r="AH37" i="79" s="1"/>
  <c r="J3" i="91"/>
  <c r="J27" i="90"/>
  <c r="J3" i="79"/>
  <c r="AH3" i="79" s="1"/>
  <c r="J5" i="62"/>
  <c r="J19" i="81"/>
  <c r="AH19" i="81" s="1"/>
  <c r="J17" i="87"/>
  <c r="J34" i="80"/>
  <c r="AH34" i="80" s="1"/>
  <c r="J5" i="68"/>
  <c r="J6" i="86"/>
  <c r="J5" i="89"/>
  <c r="J7" i="85"/>
  <c r="J11" i="91"/>
  <c r="J5" i="90"/>
  <c r="J47" i="78"/>
  <c r="AH47" i="78" s="1"/>
  <c r="H31" i="95"/>
  <c r="P31" i="95"/>
  <c r="B24" i="95"/>
  <c r="N24" i="95"/>
  <c r="M33" i="87"/>
  <c r="M14" i="85"/>
  <c r="M32" i="89"/>
  <c r="M14" i="79"/>
  <c r="AK14" i="79" s="1"/>
  <c r="M5" i="91"/>
  <c r="M38" i="90"/>
  <c r="M18" i="81"/>
  <c r="AK18" i="81" s="1"/>
  <c r="M15" i="78"/>
  <c r="AK15" i="78" s="1"/>
  <c r="M32" i="62"/>
  <c r="M38" i="86"/>
  <c r="M38" i="68"/>
  <c r="M40" i="80"/>
  <c r="AK40" i="80" s="1"/>
  <c r="C44" i="95"/>
  <c r="O44" i="95"/>
  <c r="I36" i="68"/>
  <c r="I39" i="86"/>
  <c r="I29" i="89"/>
  <c r="I15" i="85"/>
  <c r="I6" i="91"/>
  <c r="I36" i="90"/>
  <c r="I24" i="80"/>
  <c r="AG24" i="80" s="1"/>
  <c r="I3" i="81"/>
  <c r="AG3" i="81" s="1"/>
  <c r="I29" i="62"/>
  <c r="I20" i="79"/>
  <c r="AG20" i="79" s="1"/>
  <c r="I28" i="87"/>
  <c r="I18" i="78"/>
  <c r="AG18" i="78" s="1"/>
  <c r="I13" i="68"/>
  <c r="I15" i="79"/>
  <c r="AG15" i="79" s="1"/>
  <c r="I49" i="89"/>
  <c r="I33" i="78"/>
  <c r="AG33" i="78" s="1"/>
  <c r="I18" i="91"/>
  <c r="I13" i="90"/>
  <c r="I29" i="81"/>
  <c r="AG29" i="81" s="1"/>
  <c r="I12" i="86"/>
  <c r="I49" i="62"/>
  <c r="I2" i="80"/>
  <c r="AG2" i="80" s="1"/>
  <c r="I49" i="87"/>
  <c r="I2" i="85"/>
  <c r="BM15" i="93"/>
  <c r="T15" i="95" s="1"/>
  <c r="D15" i="95" s="1"/>
  <c r="P52" i="80"/>
  <c r="G40" i="81"/>
  <c r="AE40" i="81" s="1"/>
  <c r="G17" i="86"/>
  <c r="G22" i="87"/>
  <c r="G19" i="85"/>
  <c r="G30" i="68"/>
  <c r="G35" i="79"/>
  <c r="AE35" i="79" s="1"/>
  <c r="G22" i="62"/>
  <c r="G13" i="78"/>
  <c r="AE13" i="78" s="1"/>
  <c r="G22" i="89"/>
  <c r="G22" i="80"/>
  <c r="AE22" i="80" s="1"/>
  <c r="G30" i="90"/>
  <c r="G9" i="91"/>
  <c r="BU17" i="93"/>
  <c r="AB18" i="95" s="1"/>
  <c r="BX2" i="93"/>
  <c r="DH6" i="93"/>
  <c r="BQ12" i="93"/>
  <c r="X12" i="95" s="1"/>
  <c r="BT2" i="93"/>
  <c r="AA2" i="95" s="1"/>
  <c r="K2" i="95" s="1"/>
  <c r="BY25" i="93"/>
  <c r="BP3" i="93"/>
  <c r="W3" i="95" s="1"/>
  <c r="G3" i="95" s="1"/>
  <c r="DE12" i="93"/>
  <c r="DH12" i="93" s="1"/>
  <c r="P3" i="78"/>
  <c r="DE14" i="93"/>
  <c r="B9" i="95"/>
  <c r="N9" i="95"/>
  <c r="BR14" i="93"/>
  <c r="Y14" i="95" s="1"/>
  <c r="I14" i="95" s="1"/>
  <c r="DE13" i="93"/>
  <c r="O30" i="78"/>
  <c r="DE19" i="93"/>
  <c r="P39" i="78"/>
  <c r="DF32" i="93"/>
  <c r="W25" i="78"/>
  <c r="DF36" i="93"/>
  <c r="DH36" i="93" s="1"/>
  <c r="B28" i="95"/>
  <c r="N28" i="95"/>
  <c r="BU82" i="93"/>
  <c r="AB41" i="95" s="1"/>
  <c r="X27" i="80"/>
  <c r="DF69" i="93"/>
  <c r="U28" i="78"/>
  <c r="DF99" i="93"/>
  <c r="V20" i="78"/>
  <c r="DE100" i="93"/>
  <c r="O51" i="78"/>
  <c r="M18" i="78"/>
  <c r="AK18" i="78" s="1"/>
  <c r="M39" i="86"/>
  <c r="M29" i="62"/>
  <c r="M15" i="85"/>
  <c r="M28" i="87"/>
  <c r="M24" i="80"/>
  <c r="AK24" i="80" s="1"/>
  <c r="M36" i="68"/>
  <c r="M3" i="81"/>
  <c r="AK3" i="81" s="1"/>
  <c r="M29" i="89"/>
  <c r="M20" i="79"/>
  <c r="AK20" i="79" s="1"/>
  <c r="M6" i="91"/>
  <c r="M36" i="90"/>
  <c r="F12" i="62"/>
  <c r="F48" i="86"/>
  <c r="F22" i="68"/>
  <c r="F28" i="80"/>
  <c r="AD28" i="80" s="1"/>
  <c r="F9" i="87"/>
  <c r="F42" i="85"/>
  <c r="F12" i="89"/>
  <c r="F46" i="79"/>
  <c r="AD46" i="79" s="1"/>
  <c r="F44" i="91"/>
  <c r="F22" i="90"/>
  <c r="F52" i="78"/>
  <c r="AD52" i="78" s="1"/>
  <c r="F44" i="81"/>
  <c r="AD44" i="81" s="1"/>
  <c r="I35" i="68"/>
  <c r="I41" i="79"/>
  <c r="AG41" i="79" s="1"/>
  <c r="I31" i="89"/>
  <c r="I41" i="78"/>
  <c r="AG41" i="78" s="1"/>
  <c r="I50" i="91"/>
  <c r="I35" i="90"/>
  <c r="I41" i="81"/>
  <c r="AG41" i="81" s="1"/>
  <c r="AS41" i="81" s="1"/>
  <c r="I52" i="86"/>
  <c r="I31" i="62"/>
  <c r="I30" i="80"/>
  <c r="AG30" i="80" s="1"/>
  <c r="I29" i="87"/>
  <c r="I46" i="85"/>
  <c r="DF8" i="93"/>
  <c r="DH8" i="93" s="1"/>
  <c r="W13" i="78"/>
  <c r="M7" i="85"/>
  <c r="M47" i="78"/>
  <c r="AK47" i="78" s="1"/>
  <c r="M5" i="62"/>
  <c r="M3" i="79"/>
  <c r="AK3" i="79" s="1"/>
  <c r="M17" i="87"/>
  <c r="M19" i="81"/>
  <c r="AK19" i="81" s="1"/>
  <c r="M5" i="68"/>
  <c r="M34" i="80"/>
  <c r="AK34" i="80" s="1"/>
  <c r="M5" i="89"/>
  <c r="M6" i="86"/>
  <c r="M11" i="91"/>
  <c r="M5" i="90"/>
  <c r="DF81" i="93"/>
  <c r="DH81" i="93" s="1"/>
  <c r="L51" i="95"/>
  <c r="Q51" i="95"/>
  <c r="I34" i="78"/>
  <c r="AG34" i="78" s="1"/>
  <c r="I33" i="62"/>
  <c r="I39" i="68"/>
  <c r="I37" i="85"/>
  <c r="I32" i="87"/>
  <c r="I33" i="89"/>
  <c r="I7" i="79"/>
  <c r="AG7" i="79" s="1"/>
  <c r="I39" i="90"/>
  <c r="I43" i="80"/>
  <c r="AG43" i="80" s="1"/>
  <c r="I12" i="81"/>
  <c r="AG12" i="81" s="1"/>
  <c r="AS12" i="81" s="1"/>
  <c r="I25" i="86"/>
  <c r="I16" i="91"/>
  <c r="J26" i="78"/>
  <c r="AH26" i="78" s="1"/>
  <c r="J25" i="62"/>
  <c r="J29" i="80"/>
  <c r="AH29" i="80" s="1"/>
  <c r="J25" i="87"/>
  <c r="J17" i="85"/>
  <c r="J31" i="68"/>
  <c r="J19" i="86"/>
  <c r="J25" i="89"/>
  <c r="J19" i="79"/>
  <c r="AH19" i="79" s="1"/>
  <c r="J19" i="91"/>
  <c r="J31" i="90"/>
  <c r="J27" i="81"/>
  <c r="AH27" i="81" s="1"/>
  <c r="L14" i="95"/>
  <c r="Q14" i="95"/>
  <c r="Q28" i="95"/>
  <c r="G29" i="68"/>
  <c r="G21" i="81"/>
  <c r="AE21" i="81" s="1"/>
  <c r="G23" i="89"/>
  <c r="G16" i="80"/>
  <c r="AE16" i="80" s="1"/>
  <c r="G49" i="91"/>
  <c r="G29" i="90"/>
  <c r="G12" i="79"/>
  <c r="AE12" i="79" s="1"/>
  <c r="G22" i="78"/>
  <c r="AE22" i="78" s="1"/>
  <c r="G23" i="62"/>
  <c r="G51" i="86"/>
  <c r="G23" i="87"/>
  <c r="G45" i="85"/>
  <c r="L19" i="95"/>
  <c r="Q19" i="95"/>
  <c r="B4" i="62"/>
  <c r="B4" i="79"/>
  <c r="Z4" i="79" s="1"/>
  <c r="B4" i="87"/>
  <c r="B6" i="81"/>
  <c r="Z6" i="81" s="1"/>
  <c r="B17" i="68"/>
  <c r="B31" i="85"/>
  <c r="B4" i="89"/>
  <c r="B31" i="86"/>
  <c r="B30" i="91"/>
  <c r="B17" i="90"/>
  <c r="B48" i="80"/>
  <c r="Z48" i="80" s="1"/>
  <c r="B46" i="78"/>
  <c r="Z46" i="78" s="1"/>
  <c r="I39" i="85"/>
  <c r="I19" i="90"/>
  <c r="I35" i="78"/>
  <c r="AG35" i="78" s="1"/>
  <c r="I51" i="79"/>
  <c r="AG51" i="79" s="1"/>
  <c r="I11" i="62"/>
  <c r="I19" i="68"/>
  <c r="I11" i="89"/>
  <c r="I18" i="80"/>
  <c r="AG18" i="80" s="1"/>
  <c r="I5" i="87"/>
  <c r="I39" i="91"/>
  <c r="I44" i="86"/>
  <c r="I49" i="81"/>
  <c r="AG49" i="81" s="1"/>
  <c r="AS49" i="81" s="1"/>
  <c r="AO42" i="81"/>
  <c r="AT2" i="68"/>
  <c r="AU2" i="90"/>
  <c r="M33" i="89"/>
  <c r="M43" i="80"/>
  <c r="AK43" i="80" s="1"/>
  <c r="M39" i="90"/>
  <c r="M16" i="91"/>
  <c r="M12" i="81"/>
  <c r="AK12" i="81" s="1"/>
  <c r="M37" i="85"/>
  <c r="M33" i="62"/>
  <c r="M25" i="86"/>
  <c r="M34" i="78"/>
  <c r="AK34" i="78" s="1"/>
  <c r="M32" i="87"/>
  <c r="M39" i="68"/>
  <c r="M7" i="79"/>
  <c r="AK7" i="79" s="1"/>
  <c r="DF19" i="93"/>
  <c r="B38" i="95"/>
  <c r="N38" i="95"/>
  <c r="B41" i="95"/>
  <c r="N41" i="95"/>
  <c r="D45" i="81"/>
  <c r="AB45" i="81" s="1"/>
  <c r="AN45" i="81" s="1"/>
  <c r="D3" i="62"/>
  <c r="D32" i="80"/>
  <c r="AB32" i="80" s="1"/>
  <c r="D3" i="87"/>
  <c r="D52" i="85"/>
  <c r="D3" i="68"/>
  <c r="D16" i="86"/>
  <c r="D3" i="89"/>
  <c r="D50" i="78"/>
  <c r="AB50" i="78" s="1"/>
  <c r="D37" i="91"/>
  <c r="D3" i="90"/>
  <c r="D45" i="79"/>
  <c r="AB45" i="79" s="1"/>
  <c r="L45" i="95"/>
  <c r="L2" i="95"/>
  <c r="Q2" i="95"/>
  <c r="DG67" i="93"/>
  <c r="DH67" i="93" s="1"/>
  <c r="M38" i="81"/>
  <c r="AK38" i="81" s="1"/>
  <c r="M19" i="80"/>
  <c r="AK19" i="80" s="1"/>
  <c r="M26" i="62"/>
  <c r="M33" i="86"/>
  <c r="M26" i="87"/>
  <c r="M39" i="79"/>
  <c r="AK39" i="79" s="1"/>
  <c r="M33" i="68"/>
  <c r="M32" i="85"/>
  <c r="M26" i="89"/>
  <c r="M38" i="78"/>
  <c r="AK38" i="78" s="1"/>
  <c r="M33" i="90"/>
  <c r="M32" i="91"/>
  <c r="N19" i="95"/>
  <c r="B19" i="95"/>
  <c r="I25" i="80"/>
  <c r="AG25" i="80" s="1"/>
  <c r="I16" i="62"/>
  <c r="I36" i="86"/>
  <c r="I35" i="81"/>
  <c r="AG35" i="81" s="1"/>
  <c r="AS35" i="81" s="1"/>
  <c r="I37" i="78"/>
  <c r="AG37" i="78" s="1"/>
  <c r="I27" i="68"/>
  <c r="I10" i="87"/>
  <c r="I12" i="85"/>
  <c r="I15" i="89"/>
  <c r="I27" i="90"/>
  <c r="I37" i="79"/>
  <c r="AG37" i="79" s="1"/>
  <c r="I3" i="91"/>
  <c r="M18" i="89"/>
  <c r="M28" i="86"/>
  <c r="M27" i="91"/>
  <c r="M23" i="90"/>
  <c r="M27" i="85"/>
  <c r="M50" i="80"/>
  <c r="AK50" i="80" s="1"/>
  <c r="M19" i="62"/>
  <c r="M15" i="87"/>
  <c r="M23" i="68"/>
  <c r="M49" i="79"/>
  <c r="AK49" i="79" s="1"/>
  <c r="M31" i="78"/>
  <c r="AK31" i="78" s="1"/>
  <c r="M51" i="81"/>
  <c r="AK51" i="81" s="1"/>
  <c r="M40" i="81"/>
  <c r="AK40" i="81" s="1"/>
  <c r="M19" i="85"/>
  <c r="M22" i="62"/>
  <c r="M17" i="86"/>
  <c r="M22" i="87"/>
  <c r="M35" i="79"/>
  <c r="AK35" i="79" s="1"/>
  <c r="M30" i="68"/>
  <c r="M13" i="78"/>
  <c r="AK13" i="78" s="1"/>
  <c r="M22" i="89"/>
  <c r="M22" i="80"/>
  <c r="AK22" i="80" s="1"/>
  <c r="M9" i="91"/>
  <c r="M30" i="90"/>
  <c r="BH11" i="94"/>
  <c r="BH13" i="94"/>
  <c r="BH48" i="94"/>
  <c r="BH109" i="94"/>
  <c r="BH96" i="94"/>
  <c r="BH98" i="94"/>
  <c r="BH91" i="94"/>
  <c r="BH80" i="94"/>
  <c r="BH74" i="94"/>
  <c r="BH132" i="94"/>
  <c r="BH99" i="94"/>
  <c r="BH88" i="94"/>
  <c r="BH76" i="94"/>
  <c r="BT15" i="94"/>
  <c r="BJ5" i="94"/>
  <c r="DA8" i="94"/>
  <c r="BL136" i="94"/>
  <c r="BS15" i="94"/>
  <c r="BI9" i="94"/>
  <c r="BL3" i="94"/>
  <c r="BH14" i="94"/>
  <c r="BG18" i="94"/>
  <c r="BG7" i="94"/>
  <c r="BT12" i="94"/>
  <c r="BO14" i="94"/>
  <c r="BN17" i="94"/>
  <c r="BH19" i="94"/>
  <c r="BL35" i="94"/>
  <c r="BJ19" i="94"/>
  <c r="BP19" i="94"/>
  <c r="BT21" i="94"/>
  <c r="BR45" i="94"/>
  <c r="BO24" i="94"/>
  <c r="BO37" i="94"/>
  <c r="BL20" i="94"/>
  <c r="BL33" i="94"/>
  <c r="BO19" i="94"/>
  <c r="BK46" i="94"/>
  <c r="BS35" i="94"/>
  <c r="BH53" i="94"/>
  <c r="BK34" i="94"/>
  <c r="BO45" i="94"/>
  <c r="BR31" i="94"/>
  <c r="BJ54" i="94"/>
  <c r="BP61" i="94"/>
  <c r="BI72" i="94"/>
  <c r="BK60" i="94"/>
  <c r="BN74" i="94"/>
  <c r="BL39" i="94"/>
  <c r="BQ56" i="94"/>
  <c r="BR49" i="94"/>
  <c r="BQ59" i="94"/>
  <c r="CX63" i="94"/>
  <c r="DA63" i="94" s="1"/>
  <c r="BJ80" i="94"/>
  <c r="BJ4" i="94"/>
  <c r="DA4" i="94"/>
  <c r="BP8" i="94"/>
  <c r="BP94" i="94"/>
  <c r="BP70" i="94"/>
  <c r="BP34" i="94"/>
  <c r="BP89" i="94"/>
  <c r="BP74" i="94"/>
  <c r="BP80" i="94"/>
  <c r="BP99" i="94"/>
  <c r="BP109" i="94"/>
  <c r="BP98" i="94"/>
  <c r="BP84" i="94"/>
  <c r="BP91" i="94"/>
  <c r="BP69" i="94"/>
  <c r="BP88" i="94"/>
  <c r="BG13" i="94"/>
  <c r="BG110" i="94"/>
  <c r="BG98" i="94"/>
  <c r="BG48" i="94"/>
  <c r="BG87" i="94"/>
  <c r="BG80" i="94"/>
  <c r="BG77" i="94"/>
  <c r="BG114" i="94"/>
  <c r="BG70" i="94"/>
  <c r="BK16" i="94"/>
  <c r="BO18" i="94"/>
  <c r="BP10" i="94"/>
  <c r="BL2" i="94"/>
  <c r="BG2" i="94"/>
  <c r="BN15" i="94"/>
  <c r="BS18" i="94"/>
  <c r="BI8" i="94"/>
  <c r="BI19" i="94"/>
  <c r="BP26" i="94"/>
  <c r="BM23" i="94"/>
  <c r="BO20" i="94"/>
  <c r="BT35" i="94"/>
  <c r="BS20" i="94"/>
  <c r="BQ36" i="94"/>
  <c r="BR21" i="94"/>
  <c r="BR36" i="94"/>
  <c r="BM31" i="94"/>
  <c r="BI37" i="94"/>
  <c r="BT20" i="94"/>
  <c r="BT33" i="94"/>
  <c r="BG47" i="94"/>
  <c r="BO35" i="94"/>
  <c r="BN23" i="94"/>
  <c r="BI36" i="94"/>
  <c r="BN55" i="94"/>
  <c r="BI35" i="94"/>
  <c r="DA46" i="94"/>
  <c r="BL32" i="94"/>
  <c r="BL55" i="94"/>
  <c r="BT62" i="94"/>
  <c r="BH45" i="94"/>
  <c r="DA65" i="94"/>
  <c r="BI42" i="94"/>
  <c r="BN49" i="94"/>
  <c r="BO64" i="94"/>
  <c r="DA150" i="94"/>
  <c r="BT4" i="94"/>
  <c r="BT8" i="94"/>
  <c r="BT26" i="94"/>
  <c r="BT56" i="94"/>
  <c r="BT45" i="94"/>
  <c r="BT46" i="94"/>
  <c r="BT50" i="94"/>
  <c r="BT66" i="94"/>
  <c r="BT69" i="94"/>
  <c r="BT70" i="94"/>
  <c r="BT88" i="94"/>
  <c r="BT91" i="94"/>
  <c r="BT80" i="94"/>
  <c r="BT81" i="94"/>
  <c r="BT94" i="94"/>
  <c r="BT75" i="94"/>
  <c r="BT103" i="94"/>
  <c r="BT117" i="94"/>
  <c r="BT122" i="94"/>
  <c r="BT145" i="94"/>
  <c r="BT126" i="94"/>
  <c r="BT134" i="94"/>
  <c r="BT76" i="94"/>
  <c r="BT87" i="94"/>
  <c r="BT64" i="94"/>
  <c r="BT34" i="94"/>
  <c r="BT28" i="94"/>
  <c r="BT137" i="94"/>
  <c r="BT131" i="94"/>
  <c r="BT147" i="94"/>
  <c r="BT127" i="94"/>
  <c r="BT121" i="94"/>
  <c r="BT98" i="94"/>
  <c r="BT48" i="94"/>
  <c r="BT60" i="94"/>
  <c r="BT31" i="94"/>
  <c r="BT9" i="94"/>
  <c r="BT97" i="94"/>
  <c r="BT47" i="94"/>
  <c r="BT133" i="94"/>
  <c r="BT148" i="94"/>
  <c r="BT108" i="94"/>
  <c r="BT136" i="94"/>
  <c r="BT125" i="94"/>
  <c r="BT129" i="94"/>
  <c r="BT139" i="94"/>
  <c r="BT119" i="94"/>
  <c r="BT124" i="94"/>
  <c r="BT114" i="94"/>
  <c r="BT86" i="94"/>
  <c r="BT95" i="94"/>
  <c r="BT109" i="94"/>
  <c r="BT96" i="94"/>
  <c r="BT78" i="94"/>
  <c r="BT140" i="94"/>
  <c r="BT107" i="94"/>
  <c r="BT118" i="94"/>
  <c r="BT77" i="94"/>
  <c r="BP2" i="94"/>
  <c r="BT2" i="94"/>
  <c r="BS9" i="94"/>
  <c r="BJ3" i="94"/>
  <c r="BI16" i="94"/>
  <c r="BH2" i="94"/>
  <c r="BH9" i="94"/>
  <c r="BJ14" i="94"/>
  <c r="BL22" i="94"/>
  <c r="BQ24" i="94"/>
  <c r="BQ22" i="94"/>
  <c r="BG36" i="94"/>
  <c r="BG21" i="94"/>
  <c r="BI20" i="94"/>
  <c r="BM37" i="94"/>
  <c r="BT23" i="94"/>
  <c r="BK33" i="94"/>
  <c r="BT49" i="94"/>
  <c r="BH21" i="94"/>
  <c r="BL36" i="94"/>
  <c r="BH26" i="94"/>
  <c r="BN35" i="94"/>
  <c r="BJ25" i="94"/>
  <c r="BQ37" i="94"/>
  <c r="BP56" i="94"/>
  <c r="BN36" i="94"/>
  <c r="BJ51" i="94"/>
  <c r="BT37" i="94"/>
  <c r="BJ53" i="94"/>
  <c r="BI57" i="94"/>
  <c r="BS47" i="94"/>
  <c r="BP45" i="94"/>
  <c r="BI66" i="94"/>
  <c r="BO44" i="94"/>
  <c r="BP64" i="94"/>
  <c r="BG74" i="94"/>
  <c r="BG58" i="94"/>
  <c r="BI53" i="94"/>
  <c r="BI64" i="94"/>
  <c r="BK69" i="94"/>
  <c r="BH10" i="94"/>
  <c r="BI12" i="94"/>
  <c r="BK3" i="94"/>
  <c r="BG10" i="94"/>
  <c r="BG26" i="94"/>
  <c r="BN31" i="94"/>
  <c r="BL25" i="94"/>
  <c r="BI27" i="94"/>
  <c r="BM26" i="94"/>
  <c r="BO36" i="94"/>
  <c r="BQ21" i="94"/>
  <c r="BT38" i="94"/>
  <c r="BO26" i="94"/>
  <c r="BO52" i="94"/>
  <c r="BS33" i="94"/>
  <c r="BG50" i="94"/>
  <c r="BI23" i="94"/>
  <c r="BP37" i="94"/>
  <c r="BP48" i="94"/>
  <c r="BH58" i="94"/>
  <c r="BR25" i="94"/>
  <c r="BH40" i="94"/>
  <c r="BO23" i="94"/>
  <c r="BJ38" i="94"/>
  <c r="BL52" i="94"/>
  <c r="BS38" i="94"/>
  <c r="BR56" i="94"/>
  <c r="BI54" i="94"/>
  <c r="BQ57" i="94"/>
  <c r="BR48" i="94"/>
  <c r="BH69" i="94"/>
  <c r="BM47" i="94"/>
  <c r="BO50" i="94"/>
  <c r="BO61" i="94"/>
  <c r="BK75" i="94"/>
  <c r="DA71" i="94"/>
  <c r="BT53" i="94"/>
  <c r="BK70" i="94"/>
  <c r="BL7" i="94"/>
  <c r="BL9" i="94"/>
  <c r="BL41" i="94"/>
  <c r="BL46" i="94"/>
  <c r="BL98" i="94"/>
  <c r="BL117" i="94"/>
  <c r="BL97" i="94"/>
  <c r="BL105" i="94"/>
  <c r="BL116" i="94"/>
  <c r="BL80" i="94"/>
  <c r="BL95" i="94"/>
  <c r="BL72" i="94"/>
  <c r="BL69" i="94"/>
  <c r="BL118" i="94"/>
  <c r="BL101" i="94"/>
  <c r="BL86" i="94"/>
  <c r="BL92" i="94"/>
  <c r="BL71" i="94"/>
  <c r="BL87" i="94"/>
  <c r="BL70" i="94"/>
  <c r="BH15" i="94"/>
  <c r="BN26" i="94"/>
  <c r="BN52" i="94"/>
  <c r="BL31" i="94"/>
  <c r="BM41" i="94"/>
  <c r="BR26" i="94"/>
  <c r="BL38" i="94"/>
  <c r="BK49" i="94"/>
  <c r="DA38" i="94"/>
  <c r="BG53" i="94"/>
  <c r="BK59" i="94"/>
  <c r="BG29" i="94"/>
  <c r="BP40" i="94"/>
  <c r="BS25" i="94"/>
  <c r="BR54" i="94"/>
  <c r="BO60" i="94"/>
  <c r="BH44" i="94"/>
  <c r="BO57" i="94"/>
  <c r="BO56" i="94"/>
  <c r="BR69" i="94"/>
  <c r="BT57" i="94"/>
  <c r="BS70" i="94"/>
  <c r="BJ55" i="94"/>
  <c r="BS75" i="94"/>
  <c r="BP54" i="94"/>
  <c r="BO10" i="94"/>
  <c r="BP147" i="94"/>
  <c r="BJ12" i="94"/>
  <c r="BM15" i="94"/>
  <c r="BM55" i="94"/>
  <c r="BG44" i="94"/>
  <c r="BM43" i="94"/>
  <c r="BL73" i="94"/>
  <c r="BS91" i="94"/>
  <c r="BJ7" i="94"/>
  <c r="BO117" i="94"/>
  <c r="BI4" i="94"/>
  <c r="BI3" i="94"/>
  <c r="BI2" i="94"/>
  <c r="BI15" i="94"/>
  <c r="BI7" i="94"/>
  <c r="BI25" i="94"/>
  <c r="BI28" i="94"/>
  <c r="BI26" i="94"/>
  <c r="BI41" i="94"/>
  <c r="BI44" i="94"/>
  <c r="BI49" i="94"/>
  <c r="BI46" i="94"/>
  <c r="BI55" i="94"/>
  <c r="BI39" i="94"/>
  <c r="BI70" i="94"/>
  <c r="BI73" i="94"/>
  <c r="BI65" i="94"/>
  <c r="BI60" i="94"/>
  <c r="BI97" i="94"/>
  <c r="BI79" i="94"/>
  <c r="BI80" i="94"/>
  <c r="BI89" i="94"/>
  <c r="BI81" i="94"/>
  <c r="BI92" i="94"/>
  <c r="BI121" i="94"/>
  <c r="BI110" i="94"/>
  <c r="BI116" i="94"/>
  <c r="BI103" i="94"/>
  <c r="BI105" i="94"/>
  <c r="BI144" i="94"/>
  <c r="BI147" i="94"/>
  <c r="BI133" i="94"/>
  <c r="BI141" i="94"/>
  <c r="BI148" i="94"/>
  <c r="BI150" i="94"/>
  <c r="BI136" i="94"/>
  <c r="BI139" i="94"/>
  <c r="BI138" i="94"/>
  <c r="BI102" i="94"/>
  <c r="BI123" i="94"/>
  <c r="BI82" i="94"/>
  <c r="BI52" i="94"/>
  <c r="BI10" i="94"/>
  <c r="BI31" i="94"/>
  <c r="BI124" i="94"/>
  <c r="BI109" i="94"/>
  <c r="BI111" i="94"/>
  <c r="BI51" i="94"/>
  <c r="BI22" i="94"/>
  <c r="BI59" i="94"/>
  <c r="BI38" i="94"/>
  <c r="BI129" i="94"/>
  <c r="BI137" i="94"/>
  <c r="BI131" i="94"/>
  <c r="BI119" i="94"/>
  <c r="BI145" i="94"/>
  <c r="BI130" i="94"/>
  <c r="BI91" i="94"/>
  <c r="BI95" i="94"/>
  <c r="BI93" i="94"/>
  <c r="BI69" i="94"/>
  <c r="BI63" i="94"/>
  <c r="BI108" i="94"/>
  <c r="BI94" i="94"/>
  <c r="BI85" i="94"/>
  <c r="BI88" i="94"/>
  <c r="BI75" i="94"/>
  <c r="BI149" i="94"/>
  <c r="BI127" i="94"/>
  <c r="BI84" i="94"/>
  <c r="BI104" i="94"/>
  <c r="BI87" i="94"/>
  <c r="BI74" i="94"/>
  <c r="BI76" i="94"/>
  <c r="BI146" i="94"/>
  <c r="BI106" i="94"/>
  <c r="BI100" i="94"/>
  <c r="BI142" i="94"/>
  <c r="BI101" i="94"/>
  <c r="BI68" i="94"/>
  <c r="BH7" i="94"/>
  <c r="BN12" i="94"/>
  <c r="BL14" i="94"/>
  <c r="BI5" i="94"/>
  <c r="BK2" i="94"/>
  <c r="BI21" i="94"/>
  <c r="BH24" i="94"/>
  <c r="BM17" i="94"/>
  <c r="BJ39" i="94"/>
  <c r="BJ9" i="94"/>
  <c r="DA3" i="94"/>
  <c r="BL5" i="94"/>
  <c r="BK10" i="94"/>
  <c r="BP13" i="94"/>
  <c r="BR12" i="94"/>
  <c r="BJ16" i="94"/>
  <c r="BK28" i="94"/>
  <c r="BP24" i="94"/>
  <c r="BI18" i="94"/>
  <c r="BJ15" i="94"/>
  <c r="BT54" i="94"/>
  <c r="BJ56" i="94"/>
  <c r="BH50" i="94"/>
  <c r="BK40" i="94"/>
  <c r="BP31" i="94"/>
  <c r="BM33" i="94"/>
  <c r="BK54" i="94"/>
  <c r="BN50" i="94"/>
  <c r="BH62" i="94"/>
  <c r="BS4" i="94"/>
  <c r="BS13" i="94"/>
  <c r="BS21" i="94"/>
  <c r="BS37" i="94"/>
  <c r="BS26" i="94"/>
  <c r="BS32" i="94"/>
  <c r="BS45" i="94"/>
  <c r="BS50" i="94"/>
  <c r="BS52" i="94"/>
  <c r="BS72" i="94"/>
  <c r="BS66" i="94"/>
  <c r="BS80" i="94"/>
  <c r="BS86" i="94"/>
  <c r="BS95" i="94"/>
  <c r="BS82" i="94"/>
  <c r="BS96" i="94"/>
  <c r="BS114" i="94"/>
  <c r="BS116" i="94"/>
  <c r="BS103" i="94"/>
  <c r="BS107" i="94"/>
  <c r="BS117" i="94"/>
  <c r="BS108" i="94"/>
  <c r="BS124" i="94"/>
  <c r="BS126" i="94"/>
  <c r="BS143" i="94"/>
  <c r="BS148" i="94"/>
  <c r="BS122" i="94"/>
  <c r="BS132" i="94"/>
  <c r="BS137" i="94"/>
  <c r="BS109" i="94"/>
  <c r="BS98" i="94"/>
  <c r="BS105" i="94"/>
  <c r="BS69" i="94"/>
  <c r="BS53" i="94"/>
  <c r="BS36" i="94"/>
  <c r="BS19" i="94"/>
  <c r="BS150" i="94"/>
  <c r="BS139" i="94"/>
  <c r="BS81" i="94"/>
  <c r="BS76" i="94"/>
  <c r="BS63" i="94"/>
  <c r="BS56" i="94"/>
  <c r="BS49" i="94"/>
  <c r="BS22" i="94"/>
  <c r="BS10" i="94"/>
  <c r="BS146" i="94"/>
  <c r="BS147" i="94"/>
  <c r="BS88" i="94"/>
  <c r="BS77" i="94"/>
  <c r="BS145" i="94"/>
  <c r="BS118" i="94"/>
  <c r="BS97" i="94"/>
  <c r="BS144" i="94"/>
  <c r="BS131" i="94"/>
  <c r="BS129" i="94"/>
  <c r="BS87" i="94"/>
  <c r="BS127" i="94"/>
  <c r="BS74" i="94"/>
  <c r="BS64" i="94"/>
  <c r="BS141" i="94"/>
  <c r="BS89" i="94"/>
  <c r="BS125" i="94"/>
  <c r="BS99" i="94"/>
  <c r="BR9" i="94"/>
  <c r="BR19" i="94"/>
  <c r="BR18" i="94"/>
  <c r="BR34" i="94"/>
  <c r="BR50" i="94"/>
  <c r="BR52" i="94"/>
  <c r="BR60" i="94"/>
  <c r="BR73" i="94"/>
  <c r="BR76" i="94"/>
  <c r="BR98" i="94"/>
  <c r="BR77" i="94"/>
  <c r="BR85" i="94"/>
  <c r="BR87" i="94"/>
  <c r="BR103" i="94"/>
  <c r="BR108" i="94"/>
  <c r="BR147" i="94"/>
  <c r="BR124" i="94"/>
  <c r="BR134" i="94"/>
  <c r="BR136" i="94"/>
  <c r="BR127" i="94"/>
  <c r="BR144" i="94"/>
  <c r="BR149" i="94"/>
  <c r="BR91" i="94"/>
  <c r="BR81" i="94"/>
  <c r="BR78" i="94"/>
  <c r="BR57" i="94"/>
  <c r="BR35" i="94"/>
  <c r="BR23" i="94"/>
  <c r="BR20" i="94"/>
  <c r="BR88" i="94"/>
  <c r="BR75" i="94"/>
  <c r="BR99" i="94"/>
  <c r="BR89" i="94"/>
  <c r="BR53" i="94"/>
  <c r="BR47" i="94"/>
  <c r="BR22" i="94"/>
  <c r="BR2" i="94"/>
  <c r="BR70" i="94"/>
  <c r="BR129" i="94"/>
  <c r="BR125" i="94"/>
  <c r="BR138" i="94"/>
  <c r="BR94" i="94"/>
  <c r="BR131" i="94"/>
  <c r="BR148" i="94"/>
  <c r="BR146" i="94"/>
  <c r="BR114" i="94"/>
  <c r="BR109" i="94"/>
  <c r="BR145" i="94"/>
  <c r="BR119" i="94"/>
  <c r="BR142" i="94"/>
  <c r="BR122" i="94"/>
  <c r="BR96" i="94"/>
  <c r="BR141" i="94"/>
  <c r="BR139" i="94"/>
  <c r="BR123" i="94"/>
  <c r="BR107" i="94"/>
  <c r="BR95" i="94"/>
  <c r="BR97" i="94"/>
  <c r="BR74" i="94"/>
  <c r="BR86" i="94"/>
  <c r="BQ14" i="94"/>
  <c r="BQ4" i="94"/>
  <c r="BQ3" i="94"/>
  <c r="BQ2" i="94"/>
  <c r="BQ15" i="94"/>
  <c r="BQ18" i="94"/>
  <c r="BQ7" i="94"/>
  <c r="BQ23" i="94"/>
  <c r="BQ25" i="94"/>
  <c r="BQ28" i="94"/>
  <c r="BQ26" i="94"/>
  <c r="BQ20" i="94"/>
  <c r="BQ31" i="94"/>
  <c r="BQ52" i="94"/>
  <c r="BQ53" i="94"/>
  <c r="BQ69" i="94"/>
  <c r="BQ60" i="94"/>
  <c r="BQ70" i="94"/>
  <c r="BQ74" i="94"/>
  <c r="BQ95" i="94"/>
  <c r="BQ82" i="94"/>
  <c r="BQ90" i="94"/>
  <c r="BQ88" i="94"/>
  <c r="BQ97" i="94"/>
  <c r="BQ103" i="94"/>
  <c r="BQ105" i="94"/>
  <c r="BQ118" i="94"/>
  <c r="BQ121" i="94"/>
  <c r="BQ124" i="94"/>
  <c r="BQ131" i="94"/>
  <c r="BQ139" i="94"/>
  <c r="BQ126" i="94"/>
  <c r="BQ133" i="94"/>
  <c r="BQ141" i="94"/>
  <c r="BQ150" i="94"/>
  <c r="BQ129" i="94"/>
  <c r="BQ142" i="94"/>
  <c r="BQ144" i="94"/>
  <c r="BQ147" i="94"/>
  <c r="BQ109" i="94"/>
  <c r="BQ138" i="94"/>
  <c r="BQ108" i="94"/>
  <c r="BQ81" i="94"/>
  <c r="BQ49" i="94"/>
  <c r="BQ51" i="94"/>
  <c r="BQ77" i="94"/>
  <c r="BQ80" i="94"/>
  <c r="BQ38" i="94"/>
  <c r="BQ33" i="94"/>
  <c r="BQ127" i="94"/>
  <c r="BQ107" i="94"/>
  <c r="BQ54" i="94"/>
  <c r="BQ35" i="94"/>
  <c r="BQ146" i="94"/>
  <c r="BQ111" i="94"/>
  <c r="BQ75" i="94"/>
  <c r="BQ83" i="94"/>
  <c r="BQ143" i="94"/>
  <c r="BQ136" i="94"/>
  <c r="BQ149" i="94"/>
  <c r="BQ148" i="94"/>
  <c r="BQ120" i="94"/>
  <c r="BQ135" i="94"/>
  <c r="BQ84" i="94"/>
  <c r="BQ104" i="94"/>
  <c r="BQ89" i="94"/>
  <c r="BQ94" i="94"/>
  <c r="BQ76" i="94"/>
  <c r="BQ145" i="94"/>
  <c r="BQ119" i="94"/>
  <c r="BQ116" i="94"/>
  <c r="BQ91" i="94"/>
  <c r="BQ87" i="94"/>
  <c r="BQ72" i="94"/>
  <c r="BQ123" i="94"/>
  <c r="BQ86" i="94"/>
  <c r="BN8" i="94"/>
  <c r="BM16" i="94"/>
  <c r="BK6" i="94"/>
  <c r="BT11" i="94"/>
  <c r="DA14" i="94"/>
  <c r="BR7" i="94"/>
  <c r="BK14" i="94"/>
  <c r="BJ6" i="94"/>
  <c r="BJ18" i="94"/>
  <c r="BJ10" i="94"/>
  <c r="BJ31" i="94"/>
  <c r="BJ21" i="94"/>
  <c r="BJ34" i="94"/>
  <c r="BJ23" i="94"/>
  <c r="BJ28" i="94"/>
  <c r="BJ26" i="94"/>
  <c r="BJ27" i="94"/>
  <c r="BJ52" i="94"/>
  <c r="BJ41" i="94"/>
  <c r="BJ49" i="94"/>
  <c r="BJ73" i="94"/>
  <c r="BJ63" i="94"/>
  <c r="BJ74" i="94"/>
  <c r="BJ65" i="94"/>
  <c r="BJ68" i="94"/>
  <c r="BJ60" i="94"/>
  <c r="BJ69" i="94"/>
  <c r="BJ77" i="94"/>
  <c r="BJ87" i="94"/>
  <c r="BJ98" i="94"/>
  <c r="BJ84" i="94"/>
  <c r="BJ85" i="94"/>
  <c r="BJ95" i="94"/>
  <c r="BJ108" i="94"/>
  <c r="BJ106" i="94"/>
  <c r="BJ114" i="94"/>
  <c r="BJ144" i="94"/>
  <c r="BJ145" i="94"/>
  <c r="BJ121" i="94"/>
  <c r="BJ122" i="94"/>
  <c r="BJ147" i="94"/>
  <c r="BJ131" i="94"/>
  <c r="BJ139" i="94"/>
  <c r="BJ136" i="94"/>
  <c r="BJ119" i="94"/>
  <c r="BJ102" i="94"/>
  <c r="BJ96" i="94"/>
  <c r="BJ97" i="94"/>
  <c r="BJ86" i="94"/>
  <c r="BJ46" i="94"/>
  <c r="BJ2" i="94"/>
  <c r="BJ66" i="94"/>
  <c r="BJ32" i="94"/>
  <c r="BJ138" i="94"/>
  <c r="BJ149" i="94"/>
  <c r="BJ105" i="94"/>
  <c r="BJ78" i="94"/>
  <c r="BJ57" i="94"/>
  <c r="BJ35" i="94"/>
  <c r="BJ43" i="94"/>
  <c r="BJ20" i="94"/>
  <c r="BJ76" i="94"/>
  <c r="BJ79" i="94"/>
  <c r="BJ70" i="94"/>
  <c r="BJ22" i="94"/>
  <c r="BJ110" i="94"/>
  <c r="BJ99" i="94"/>
  <c r="BJ92" i="94"/>
  <c r="BJ89" i="94"/>
  <c r="BJ44" i="94"/>
  <c r="BJ146" i="94"/>
  <c r="BJ127" i="94"/>
  <c r="BJ100" i="94"/>
  <c r="BJ75" i="94"/>
  <c r="BJ150" i="94"/>
  <c r="BJ103" i="94"/>
  <c r="BJ133" i="94"/>
  <c r="BJ104" i="94"/>
  <c r="BJ93" i="94"/>
  <c r="BJ82" i="94"/>
  <c r="BJ129" i="94"/>
  <c r="BJ142" i="94"/>
  <c r="BJ130" i="94"/>
  <c r="BJ111" i="94"/>
  <c r="BJ137" i="94"/>
  <c r="BJ109" i="94"/>
  <c r="BJ125" i="94"/>
  <c r="BJ116" i="94"/>
  <c r="BJ107" i="94"/>
  <c r="BS7" i="94"/>
  <c r="BQ12" i="94"/>
  <c r="BL10" i="94"/>
  <c r="BP17" i="94"/>
  <c r="BT22" i="94"/>
  <c r="BK25" i="94"/>
  <c r="DA19" i="94"/>
  <c r="BQ29" i="94"/>
  <c r="BT19" i="94"/>
  <c r="BI34" i="94"/>
  <c r="BM38" i="94"/>
  <c r="BL18" i="94"/>
  <c r="BM32" i="94"/>
  <c r="BH18" i="94"/>
  <c r="BR33" i="94"/>
  <c r="BI45" i="94"/>
  <c r="BL54" i="94"/>
  <c r="BH31" i="94"/>
  <c r="DA41" i="94"/>
  <c r="BH35" i="94"/>
  <c r="BN42" i="94"/>
  <c r="BG34" i="94"/>
  <c r="BQ40" i="94"/>
  <c r="BL27" i="94"/>
  <c r="BQ46" i="94"/>
  <c r="BJ64" i="94"/>
  <c r="BL45" i="94"/>
  <c r="BH61" i="94"/>
  <c r="BS54" i="94"/>
  <c r="BJ72" i="94"/>
  <c r="BG59" i="94"/>
  <c r="BJ50" i="94"/>
  <c r="BP59" i="94"/>
  <c r="BJ42" i="94"/>
  <c r="BG57" i="94"/>
  <c r="BQ64" i="94"/>
  <c r="BQ44" i="94"/>
  <c r="BG61" i="94"/>
  <c r="BL60" i="94"/>
  <c r="BN129" i="94"/>
  <c r="BT17" i="94"/>
  <c r="BO13" i="94"/>
  <c r="BO84" i="94"/>
  <c r="BO109" i="94"/>
  <c r="BO125" i="94"/>
  <c r="BO75" i="94"/>
  <c r="BO80" i="94"/>
  <c r="BO77" i="94"/>
  <c r="BO69" i="94"/>
  <c r="BO85" i="94"/>
  <c r="BO81" i="94"/>
  <c r="BO86" i="94"/>
  <c r="BO78" i="94"/>
  <c r="BS3" i="94"/>
  <c r="BI17" i="94"/>
  <c r="BR10" i="94"/>
  <c r="BP9" i="94"/>
  <c r="BS2" i="94"/>
  <c r="BL16" i="94"/>
  <c r="BS23" i="94"/>
  <c r="BN41" i="94"/>
  <c r="BK4" i="94"/>
  <c r="BK31" i="94"/>
  <c r="BK21" i="94"/>
  <c r="BK37" i="94"/>
  <c r="BK19" i="94"/>
  <c r="BK23" i="94"/>
  <c r="BK32" i="94"/>
  <c r="BK26" i="94"/>
  <c r="BK42" i="94"/>
  <c r="BK52" i="94"/>
  <c r="BK53" i="94"/>
  <c r="BK51" i="94"/>
  <c r="BK44" i="94"/>
  <c r="BK45" i="94"/>
  <c r="BK64" i="94"/>
  <c r="BK74" i="94"/>
  <c r="BK71" i="94"/>
  <c r="BK68" i="94"/>
  <c r="BK95" i="94"/>
  <c r="BK78" i="94"/>
  <c r="BK82" i="94"/>
  <c r="BK77" i="94"/>
  <c r="BK87" i="94"/>
  <c r="BK88" i="94"/>
  <c r="BK93" i="94"/>
  <c r="BK79" i="94"/>
  <c r="BK80" i="94"/>
  <c r="BK86" i="94"/>
  <c r="BK108" i="94"/>
  <c r="BK109" i="94"/>
  <c r="BK106" i="94"/>
  <c r="BK116" i="94"/>
  <c r="BK101" i="94"/>
  <c r="BK124" i="94"/>
  <c r="BK129" i="94"/>
  <c r="BK142" i="94"/>
  <c r="BK145" i="94"/>
  <c r="BK122" i="94"/>
  <c r="BK147" i="94"/>
  <c r="BK131" i="94"/>
  <c r="BK139" i="94"/>
  <c r="BK98" i="94"/>
  <c r="BK57" i="94"/>
  <c r="BK7" i="94"/>
  <c r="BK5" i="94"/>
  <c r="BK50" i="94"/>
  <c r="BK137" i="94"/>
  <c r="BK100" i="94"/>
  <c r="BK105" i="94"/>
  <c r="BK55" i="94"/>
  <c r="BK27" i="94"/>
  <c r="BK36" i="94"/>
  <c r="BK20" i="94"/>
  <c r="BK18" i="94"/>
  <c r="BK63" i="94"/>
  <c r="BK150" i="94"/>
  <c r="BK103" i="94"/>
  <c r="BK104" i="94"/>
  <c r="BK65" i="94"/>
  <c r="BK97" i="94"/>
  <c r="BK110" i="94"/>
  <c r="BK125" i="94"/>
  <c r="BK117" i="94"/>
  <c r="BK107" i="94"/>
  <c r="BK89" i="94"/>
  <c r="BK85" i="94"/>
  <c r="BK143" i="94"/>
  <c r="BK121" i="94"/>
  <c r="BK92" i="94"/>
  <c r="BK102" i="94"/>
  <c r="BK66" i="94"/>
  <c r="BK148" i="94"/>
  <c r="BK140" i="94"/>
  <c r="BK99" i="94"/>
  <c r="BK96" i="94"/>
  <c r="BK73" i="94"/>
  <c r="BI14" i="94"/>
  <c r="BN11" i="94"/>
  <c r="BP7" i="94"/>
  <c r="BG14" i="94"/>
  <c r="BM5" i="94"/>
  <c r="BN4" i="94"/>
  <c r="DA20" i="94"/>
  <c r="BM28" i="94"/>
  <c r="BS31" i="94"/>
  <c r="BG28" i="94"/>
  <c r="BK39" i="94"/>
  <c r="DA59" i="94"/>
  <c r="BK41" i="94"/>
  <c r="BN39" i="94"/>
  <c r="BP23" i="94"/>
  <c r="BS57" i="94"/>
  <c r="BH59" i="94"/>
  <c r="BI56" i="94"/>
  <c r="BO54" i="94"/>
  <c r="BN5" i="94"/>
  <c r="BN46" i="94"/>
  <c r="BN66" i="94"/>
  <c r="BN92" i="94"/>
  <c r="BN72" i="94"/>
  <c r="BN95" i="94"/>
  <c r="BN114" i="94"/>
  <c r="BN103" i="94"/>
  <c r="BN84" i="94"/>
  <c r="BN78" i="94"/>
  <c r="BN81" i="94"/>
  <c r="BN99" i="94"/>
  <c r="BN94" i="94"/>
  <c r="BN83" i="94"/>
  <c r="BN68" i="94"/>
  <c r="BM10" i="94"/>
  <c r="BM75" i="94"/>
  <c r="BM59" i="94"/>
  <c r="BM36" i="94"/>
  <c r="BM103" i="94"/>
  <c r="BM95" i="94"/>
  <c r="BM46" i="94"/>
  <c r="BM84" i="94"/>
  <c r="BM86" i="94"/>
  <c r="BM82" i="94"/>
  <c r="BM87" i="94"/>
  <c r="BM68" i="94"/>
  <c r="BM63" i="94"/>
  <c r="BM124" i="94"/>
  <c r="BM93" i="94"/>
  <c r="BM79" i="94"/>
  <c r="BM100" i="94"/>
  <c r="BM92" i="94"/>
  <c r="BM76" i="94"/>
  <c r="BM91" i="94"/>
  <c r="BL15" i="94"/>
  <c r="BJ8" i="94"/>
  <c r="BK17" i="94"/>
  <c r="BN7" i="94"/>
  <c r="BG17" i="94"/>
  <c r="BH108" i="94"/>
  <c r="BM12" i="94"/>
  <c r="BK15" i="94"/>
  <c r="BR8" i="94"/>
  <c r="DA17" i="94"/>
  <c r="BK8" i="94"/>
  <c r="BR13" i="94"/>
  <c r="BT10" i="94"/>
  <c r="BP14" i="94"/>
  <c r="BG23" i="94"/>
  <c r="BK22" i="94"/>
  <c r="CX32" i="94"/>
  <c r="DA32" i="94" s="1"/>
  <c r="BQ27" i="94"/>
  <c r="BN19" i="94"/>
  <c r="BQ34" i="94"/>
  <c r="BN14" i="94"/>
  <c r="DA35" i="94"/>
  <c r="BT18" i="94"/>
  <c r="BI33" i="94"/>
  <c r="BS34" i="94"/>
  <c r="BL44" i="94"/>
  <c r="BG24" i="94"/>
  <c r="BS46" i="94"/>
  <c r="BK56" i="94"/>
  <c r="BK43" i="94"/>
  <c r="BH34" i="94"/>
  <c r="BL43" i="94"/>
  <c r="CX60" i="94"/>
  <c r="DA60" i="94" s="1"/>
  <c r="BP35" i="94"/>
  <c r="DA44" i="94"/>
  <c r="BO34" i="94"/>
  <c r="BP28" i="94"/>
  <c r="DA47" i="94"/>
  <c r="BM52" i="94"/>
  <c r="BR46" i="94"/>
  <c r="CY61" i="94"/>
  <c r="DA61" i="94" s="1"/>
  <c r="BM71" i="94"/>
  <c r="BL59" i="94"/>
  <c r="BO59" i="94"/>
  <c r="BO74" i="94"/>
  <c r="BH56" i="94"/>
  <c r="BN47" i="94"/>
  <c r="BI77" i="94"/>
  <c r="BO95" i="94"/>
  <c r="BL89" i="94"/>
  <c r="BN87" i="94"/>
  <c r="BG95" i="94"/>
  <c r="BK81" i="94"/>
  <c r="BQ78" i="94"/>
  <c r="BG88" i="94"/>
  <c r="BN105" i="94"/>
  <c r="BO108" i="94"/>
  <c r="BR117" i="94"/>
  <c r="BH103" i="94"/>
  <c r="BT116" i="94"/>
  <c r="BG131" i="94"/>
  <c r="BK146" i="94"/>
  <c r="BR143" i="94"/>
  <c r="BK133" i="94"/>
  <c r="BI143" i="94"/>
  <c r="BN107" i="94"/>
  <c r="BS149" i="94"/>
  <c r="BL103" i="94"/>
  <c r="CX122" i="94"/>
  <c r="DA122" i="94" s="1"/>
  <c r="BG125" i="94"/>
  <c r="BK144" i="94"/>
  <c r="BN139" i="94"/>
  <c r="BP151" i="94"/>
  <c r="BM150" i="94"/>
  <c r="BO133" i="94"/>
  <c r="BN141" i="94"/>
  <c r="BL123" i="94"/>
  <c r="BG136" i="94"/>
  <c r="BL78" i="94"/>
  <c r="BO87" i="94"/>
  <c r="BP96" i="94"/>
  <c r="BK94" i="94"/>
  <c r="DA118" i="94"/>
  <c r="BI98" i="94"/>
  <c r="BK123" i="94"/>
  <c r="DA148" i="94"/>
  <c r="BL122" i="94"/>
  <c r="BP132" i="94"/>
  <c r="BM107" i="94"/>
  <c r="BH134" i="94"/>
  <c r="BO145" i="94"/>
  <c r="BH114" i="94"/>
  <c r="BM108" i="94"/>
  <c r="BK119" i="94"/>
  <c r="BQ122" i="94"/>
  <c r="BL124" i="94"/>
  <c r="BN142" i="94"/>
  <c r="BO126" i="94"/>
  <c r="BO139" i="94"/>
  <c r="BG150" i="94"/>
  <c r="BP138" i="94"/>
  <c r="BM125" i="94"/>
  <c r="BL148" i="94"/>
  <c r="BJ91" i="94"/>
  <c r="BL79" i="94"/>
  <c r="BL84" i="94"/>
  <c r="BN108" i="94"/>
  <c r="BL110" i="94"/>
  <c r="DA121" i="94"/>
  <c r="BP103" i="94"/>
  <c r="CX98" i="94"/>
  <c r="BM102" i="94"/>
  <c r="CY135" i="94"/>
  <c r="DA135" i="94" s="1"/>
  <c r="BJ124" i="94"/>
  <c r="BN145" i="94"/>
  <c r="BO110" i="94"/>
  <c r="BP123" i="94"/>
  <c r="BH135" i="94"/>
  <c r="BM147" i="94"/>
  <c r="BH117" i="94"/>
  <c r="BM139" i="94"/>
  <c r="BP120" i="94"/>
  <c r="BG145" i="94"/>
  <c r="BG108" i="94"/>
  <c r="BO148" i="94"/>
  <c r="BH125" i="94"/>
  <c r="BM141" i="94"/>
  <c r="BG135" i="94"/>
  <c r="BG127" i="94"/>
  <c r="BH129" i="94"/>
  <c r="BO150" i="94"/>
  <c r="BG132" i="94"/>
  <c r="BL144" i="94"/>
  <c r="BH85" i="94"/>
  <c r="BG96" i="94"/>
  <c r="BI96" i="94"/>
  <c r="BL102" i="94"/>
  <c r="BG111" i="94"/>
  <c r="BQ117" i="94"/>
  <c r="BS104" i="94"/>
  <c r="BH111" i="94"/>
  <c r="BI107" i="94"/>
  <c r="BI99" i="94"/>
  <c r="BJ117" i="94"/>
  <c r="BQ98" i="94"/>
  <c r="BL99" i="94"/>
  <c r="BJ101" i="94"/>
  <c r="BM118" i="94"/>
  <c r="BM119" i="94"/>
  <c r="BM101" i="94"/>
  <c r="BL147" i="94"/>
  <c r="BN123" i="94"/>
  <c r="BJ148" i="94"/>
  <c r="BP117" i="94"/>
  <c r="BQ125" i="94"/>
  <c r="BJ140" i="94"/>
  <c r="BN150" i="94"/>
  <c r="BL108" i="94"/>
  <c r="BM121" i="94"/>
  <c r="DA128" i="94"/>
  <c r="BN122" i="94"/>
  <c r="BM134" i="94"/>
  <c r="BN136" i="94"/>
  <c r="BG128" i="94"/>
  <c r="BH145" i="94"/>
  <c r="BO127" i="94"/>
  <c r="BL143" i="94"/>
  <c r="BM123" i="94"/>
  <c r="BO132" i="94"/>
  <c r="BH148" i="94"/>
  <c r="BI78" i="94"/>
  <c r="BJ81" i="94"/>
  <c r="BI86" i="94"/>
  <c r="BQ96" i="94"/>
  <c r="BP75" i="94"/>
  <c r="BO111" i="94"/>
  <c r="DA104" i="94"/>
  <c r="BP111" i="94"/>
  <c r="BT123" i="94"/>
  <c r="BO103" i="94"/>
  <c r="BI125" i="94"/>
  <c r="DA130" i="94"/>
  <c r="BK138" i="94"/>
  <c r="BL138" i="94"/>
  <c r="BL125" i="94"/>
  <c r="BL121" i="94"/>
  <c r="BH127" i="94"/>
  <c r="BN121" i="94"/>
  <c r="BO122" i="94"/>
  <c r="BK127" i="94"/>
  <c r="BT146" i="94"/>
  <c r="BG149" i="94"/>
  <c r="BH151" i="94"/>
  <c r="BM136" i="94"/>
  <c r="BM143" i="94"/>
  <c r="BP131" i="94"/>
  <c r="BP150" i="94"/>
  <c r="BG134" i="94"/>
  <c r="BL149" i="94"/>
  <c r="BM57" i="94"/>
  <c r="BT67" i="94"/>
  <c r="BP82" i="94"/>
  <c r="BK84" i="94"/>
  <c r="BI117" i="94"/>
  <c r="BQ99" i="94"/>
  <c r="BT99" i="94"/>
  <c r="BG139" i="94"/>
  <c r="BN124" i="94"/>
  <c r="BJ141" i="94"/>
  <c r="BP127" i="94"/>
  <c r="BM116" i="94"/>
  <c r="BL139" i="94"/>
  <c r="BG129" i="94"/>
  <c r="BJ143" i="94"/>
  <c r="BG121" i="94"/>
  <c r="BS123" i="94"/>
  <c r="BG124" i="94"/>
  <c r="BS138" i="94"/>
  <c r="BO149" i="94"/>
  <c r="BO147" i="94"/>
  <c r="BO131" i="94"/>
  <c r="BO151" i="94"/>
  <c r="BH47" i="94"/>
  <c r="BN60" i="94"/>
  <c r="BJ88" i="94"/>
  <c r="BK76" i="94"/>
  <c r="BO88" i="94"/>
  <c r="BM2" i="94"/>
  <c r="BM3" i="94"/>
  <c r="BM27" i="94"/>
  <c r="BM35" i="94"/>
  <c r="BM22" i="94"/>
  <c r="BM21" i="94"/>
  <c r="BM25" i="94"/>
  <c r="BM19" i="94"/>
  <c r="BM45" i="94"/>
  <c r="BM50" i="94"/>
  <c r="BM42" i="94"/>
  <c r="BM53" i="94"/>
  <c r="BM56" i="94"/>
  <c r="BM66" i="94"/>
  <c r="BM69" i="94"/>
  <c r="BM64" i="94"/>
  <c r="BM74" i="94"/>
  <c r="BM78" i="94"/>
  <c r="BM85" i="94"/>
  <c r="BM96" i="94"/>
  <c r="BM88" i="94"/>
  <c r="BM80" i="94"/>
  <c r="BM81" i="94"/>
  <c r="BM94" i="94"/>
  <c r="BM117" i="94"/>
  <c r="BM99" i="94"/>
  <c r="BM109" i="94"/>
  <c r="BM110" i="94"/>
  <c r="BM104" i="94"/>
  <c r="BM98" i="94"/>
  <c r="BM114" i="94"/>
  <c r="BM122" i="94"/>
  <c r="BM148" i="94"/>
  <c r="BM127" i="94"/>
  <c r="BM137" i="94"/>
  <c r="BM129" i="94"/>
  <c r="BM138" i="94"/>
  <c r="BM145" i="94"/>
  <c r="BG8" i="94"/>
  <c r="BG9" i="94"/>
  <c r="BG22" i="94"/>
  <c r="BG25" i="94"/>
  <c r="BG30" i="94"/>
  <c r="BG33" i="94"/>
  <c r="BG19" i="94"/>
  <c r="BG31" i="94"/>
  <c r="BG40" i="94"/>
  <c r="BG56" i="94"/>
  <c r="BG46" i="94"/>
  <c r="BG62" i="94"/>
  <c r="BG83" i="94"/>
  <c r="BG91" i="94"/>
  <c r="BG81" i="94"/>
  <c r="BG84" i="94"/>
  <c r="BG94" i="94"/>
  <c r="BG86" i="94"/>
  <c r="BG76" i="94"/>
  <c r="BG97" i="94"/>
  <c r="BG146" i="94"/>
  <c r="BG138" i="94"/>
  <c r="BG126" i="94"/>
  <c r="BG123" i="94"/>
  <c r="BG130" i="94"/>
  <c r="BS12" i="94"/>
  <c r="BN3" i="94"/>
  <c r="BN2" i="94"/>
  <c r="BN27" i="94"/>
  <c r="BN20" i="94"/>
  <c r="BN22" i="94"/>
  <c r="BN28" i="94"/>
  <c r="BN45" i="94"/>
  <c r="BN40" i="94"/>
  <c r="BN48" i="94"/>
  <c r="BN53" i="94"/>
  <c r="BN44" i="94"/>
  <c r="BN56" i="94"/>
  <c r="BN59" i="94"/>
  <c r="BN69" i="94"/>
  <c r="BN70" i="94"/>
  <c r="BN64" i="94"/>
  <c r="BN80" i="94"/>
  <c r="BN86" i="94"/>
  <c r="BN96" i="94"/>
  <c r="BN97" i="94"/>
  <c r="BN79" i="94"/>
  <c r="BN88" i="94"/>
  <c r="BN91" i="94"/>
  <c r="BN120" i="94"/>
  <c r="BN117" i="94"/>
  <c r="BN102" i="94"/>
  <c r="BN118" i="94"/>
  <c r="BN109" i="94"/>
  <c r="BN110" i="94"/>
  <c r="BN125" i="94"/>
  <c r="BN143" i="94"/>
  <c r="BN148" i="94"/>
  <c r="BN146" i="94"/>
  <c r="BN149" i="94"/>
  <c r="BN138" i="94"/>
  <c r="BN147" i="94"/>
  <c r="BN9" i="94"/>
  <c r="BM13" i="94"/>
  <c r="BM8" i="94"/>
  <c r="BH8" i="94"/>
  <c r="BH12" i="94"/>
  <c r="BH22" i="94"/>
  <c r="BH23" i="94"/>
  <c r="BH25" i="94"/>
  <c r="BH28" i="94"/>
  <c r="BH30" i="94"/>
  <c r="BH36" i="94"/>
  <c r="BH46" i="94"/>
  <c r="BH57" i="94"/>
  <c r="BH70" i="94"/>
  <c r="BH97" i="94"/>
  <c r="BH89" i="94"/>
  <c r="BH81" i="94"/>
  <c r="BH84" i="94"/>
  <c r="BH94" i="94"/>
  <c r="BH95" i="94"/>
  <c r="BH86" i="94"/>
  <c r="BH87" i="94"/>
  <c r="BH110" i="94"/>
  <c r="BH130" i="94"/>
  <c r="BH146" i="94"/>
  <c r="BH138" i="94"/>
  <c r="BH147" i="94"/>
  <c r="BH131" i="94"/>
  <c r="BH139" i="94"/>
  <c r="BH128" i="94"/>
  <c r="BH136" i="94"/>
  <c r="BH123" i="94"/>
  <c r="BH124" i="94"/>
  <c r="BG12" i="94"/>
  <c r="BL13" i="94"/>
  <c r="BN18" i="94"/>
  <c r="BH17" i="94"/>
  <c r="BG15" i="94"/>
  <c r="BG11" i="94"/>
  <c r="BO4" i="94"/>
  <c r="BM18" i="94"/>
  <c r="BP15" i="94"/>
  <c r="BI32" i="94"/>
  <c r="BL28" i="94"/>
  <c r="BN21" i="94"/>
  <c r="BO31" i="94"/>
  <c r="BN16" i="94"/>
  <c r="BO32" i="94"/>
  <c r="BJ37" i="94"/>
  <c r="BN37" i="94"/>
  <c r="BN25" i="94"/>
  <c r="BQ50" i="94"/>
  <c r="BP25" i="94"/>
  <c r="BL34" i="94"/>
  <c r="BJ45" i="94"/>
  <c r="BP53" i="94"/>
  <c r="BP32" i="94"/>
  <c r="BL49" i="94"/>
  <c r="CX57" i="94"/>
  <c r="DA57" i="94" s="1"/>
  <c r="BH33" i="94"/>
  <c r="CX49" i="94"/>
  <c r="DA49" i="94" s="1"/>
  <c r="BP60" i="94"/>
  <c r="BN63" i="94"/>
  <c r="BG69" i="94"/>
  <c r="BL57" i="94"/>
  <c r="BG60" i="94"/>
  <c r="BP44" i="94"/>
  <c r="BG71" i="94"/>
  <c r="BM48" i="94"/>
  <c r="BR80" i="94"/>
  <c r="BK83" i="94"/>
  <c r="BN77" i="94"/>
  <c r="BM89" i="94"/>
  <c r="BL65" i="94"/>
  <c r="BH71" i="94"/>
  <c r="BL68" i="94"/>
  <c r="BL76" i="94"/>
  <c r="CX84" i="94"/>
  <c r="DA84" i="94" s="1"/>
  <c r="BN93" i="94"/>
  <c r="BG103" i="94"/>
  <c r="BG99" i="94"/>
  <c r="BM77" i="94"/>
  <c r="BO98" i="94"/>
  <c r="BH78" i="94"/>
  <c r="BL81" i="94"/>
  <c r="BG109" i="94"/>
  <c r="BG89" i="94"/>
  <c r="BN89" i="94"/>
  <c r="BP76" i="94"/>
  <c r="BM105" i="94"/>
  <c r="CW115" i="94"/>
  <c r="DA115" i="94" s="1"/>
  <c r="CX120" i="94"/>
  <c r="DA120" i="94" s="1"/>
  <c r="BP121" i="94"/>
  <c r="BH126" i="94"/>
  <c r="BN144" i="94"/>
  <c r="BL107" i="94"/>
  <c r="BO129" i="94"/>
  <c r="BK141" i="94"/>
  <c r="BN101" i="94"/>
  <c r="BL131" i="94"/>
  <c r="BI140" i="94"/>
  <c r="BM131" i="94"/>
  <c r="BN116" i="94"/>
  <c r="BH121" i="94"/>
  <c r="DA124" i="94"/>
  <c r="BP148" i="94"/>
  <c r="BM133" i="94"/>
  <c r="BM149" i="94"/>
  <c r="BN137" i="94"/>
  <c r="BH149" i="94"/>
  <c r="BN131" i="94"/>
  <c r="BM70" i="94"/>
  <c r="BM60" i="94"/>
  <c r="BJ59" i="94"/>
  <c r="BS94" i="94"/>
  <c r="BK91" i="94"/>
  <c r="BL74" i="94"/>
  <c r="BP3" i="94"/>
  <c r="BP18" i="94"/>
  <c r="BP4" i="94"/>
  <c r="BP12" i="94"/>
  <c r="BP36" i="94"/>
  <c r="BP20" i="94"/>
  <c r="BP21" i="94"/>
  <c r="BP57" i="94"/>
  <c r="BP95" i="94"/>
  <c r="BP77" i="94"/>
  <c r="BP78" i="94"/>
  <c r="BP86" i="94"/>
  <c r="BP87" i="94"/>
  <c r="BP97" i="94"/>
  <c r="BP107" i="94"/>
  <c r="BP108" i="94"/>
  <c r="BP110" i="94"/>
  <c r="BP118" i="94"/>
  <c r="BP124" i="94"/>
  <c r="BP119" i="94"/>
  <c r="BP133" i="94"/>
  <c r="BP136" i="94"/>
  <c r="BP129" i="94"/>
  <c r="BP145" i="94"/>
  <c r="BP146" i="94"/>
  <c r="BO8" i="94"/>
  <c r="BO17" i="94"/>
  <c r="BO9" i="94"/>
  <c r="BO22" i="94"/>
  <c r="BO46" i="94"/>
  <c r="BO40" i="94"/>
  <c r="BO48" i="94"/>
  <c r="BO70" i="94"/>
  <c r="BO76" i="94"/>
  <c r="BO97" i="94"/>
  <c r="BO89" i="94"/>
  <c r="BO120" i="94"/>
  <c r="BO107" i="94"/>
  <c r="BO118" i="94"/>
  <c r="BO136" i="94"/>
  <c r="BO135" i="94"/>
  <c r="BO121" i="94"/>
  <c r="BO146" i="94"/>
  <c r="BO138" i="94"/>
  <c r="BN13" i="94"/>
  <c r="BM9" i="94"/>
  <c r="BL4" i="94"/>
  <c r="BL8" i="94"/>
  <c r="BL19" i="94"/>
  <c r="BL26" i="94"/>
  <c r="BL21" i="94"/>
  <c r="BL50" i="94"/>
  <c r="BL47" i="94"/>
  <c r="BL48" i="94"/>
  <c r="BL53" i="94"/>
  <c r="BL56" i="94"/>
  <c r="BL66" i="94"/>
  <c r="BL64" i="94"/>
  <c r="BL85" i="94"/>
  <c r="BL82" i="94"/>
  <c r="BL96" i="94"/>
  <c r="BL75" i="94"/>
  <c r="BL88" i="94"/>
  <c r="BL93" i="94"/>
  <c r="BL91" i="94"/>
  <c r="BL109" i="94"/>
  <c r="BL119" i="94"/>
  <c r="BL104" i="94"/>
  <c r="BL106" i="94"/>
  <c r="BL114" i="94"/>
  <c r="BL134" i="94"/>
  <c r="BL127" i="94"/>
  <c r="BL137" i="94"/>
  <c r="BL129" i="94"/>
  <c r="BL142" i="94"/>
  <c r="BL145" i="94"/>
  <c r="BL133" i="94"/>
  <c r="BO12" i="94"/>
  <c r="BM14" i="94"/>
  <c r="BO2" i="94"/>
  <c r="DA6" i="94"/>
  <c r="BL17" i="94"/>
  <c r="BO3" i="94"/>
  <c r="BM7" i="94"/>
  <c r="BL12" i="94"/>
  <c r="BO15" i="94"/>
  <c r="BG20" i="94"/>
  <c r="BT25" i="94"/>
  <c r="BH29" i="94"/>
  <c r="BL23" i="94"/>
  <c r="BO21" i="94"/>
  <c r="BN33" i="94"/>
  <c r="BR37" i="94"/>
  <c r="BQ45" i="94"/>
  <c r="BN32" i="94"/>
  <c r="BP50" i="94"/>
  <c r="BM44" i="94"/>
  <c r="BO53" i="94"/>
  <c r="BO25" i="94"/>
  <c r="BM54" i="94"/>
  <c r="BL37" i="94"/>
  <c r="BI50" i="94"/>
  <c r="BP22" i="94"/>
  <c r="BN34" i="94"/>
  <c r="BM39" i="94"/>
  <c r="BO28" i="94"/>
  <c r="BN57" i="94"/>
  <c r="BM73" i="94"/>
  <c r="BM65" i="94"/>
  <c r="BG45" i="94"/>
  <c r="BN71" i="94"/>
  <c r="BP52" i="94"/>
  <c r="BL63" i="94"/>
  <c r="BK72" i="94"/>
  <c r="BH60" i="94"/>
  <c r="BO82" i="94"/>
  <c r="BT89" i="94"/>
  <c r="BP85" i="94"/>
  <c r="BM97" i="94"/>
  <c r="BG78" i="94"/>
  <c r="BQ85" i="94"/>
  <c r="BJ94" i="94"/>
  <c r="DA89" i="94"/>
  <c r="BT74" i="94"/>
  <c r="BM72" i="94"/>
  <c r="BL77" i="94"/>
  <c r="BN85" i="94"/>
  <c r="BO94" i="94"/>
  <c r="BR104" i="94"/>
  <c r="BI114" i="94"/>
  <c r="BO99" i="94"/>
  <c r="BH77" i="94"/>
  <c r="BO91" i="94"/>
  <c r="BO96" i="94"/>
  <c r="BL100" i="94"/>
  <c r="BP81" i="94"/>
  <c r="BL94" i="94"/>
  <c r="BR112" i="94"/>
  <c r="DA98" i="94"/>
  <c r="BP122" i="94"/>
  <c r="BP126" i="94"/>
  <c r="BM144" i="94"/>
  <c r="BP125" i="94"/>
  <c r="BL146" i="94"/>
  <c r="BO123" i="94"/>
  <c r="BT141" i="94"/>
  <c r="BM106" i="94"/>
  <c r="BL141" i="94"/>
  <c r="BN106" i="94"/>
  <c r="BK149" i="94"/>
  <c r="BJ123" i="94"/>
  <c r="BI122" i="94"/>
  <c r="BM142" i="94"/>
  <c r="BO124" i="94"/>
  <c r="BN134" i="94"/>
  <c r="BH150" i="94"/>
  <c r="BP149" i="94"/>
  <c r="BP139" i="94"/>
  <c r="BO119" i="94"/>
  <c r="BP135" i="94"/>
  <c r="BL150" i="94"/>
  <c r="BG148" i="94"/>
  <c r="BG151" i="94"/>
  <c r="BO3" i="93"/>
  <c r="V3" i="95" s="1"/>
  <c r="F3" i="95" s="1"/>
  <c r="BN7" i="93"/>
  <c r="U7" i="95" s="1"/>
  <c r="E7" i="95" s="1"/>
  <c r="BW3" i="93"/>
  <c r="BY22" i="93"/>
  <c r="BW15" i="93"/>
  <c r="BO5" i="93"/>
  <c r="V5" i="95" s="1"/>
  <c r="F5" i="95" s="1"/>
  <c r="BT17" i="93"/>
  <c r="AA18" i="95" s="1"/>
  <c r="K18" i="95" s="1"/>
  <c r="BO13" i="93"/>
  <c r="V13" i="95" s="1"/>
  <c r="F13" i="95" s="1"/>
  <c r="BY18" i="93"/>
  <c r="BN25" i="93"/>
  <c r="BT33" i="93"/>
  <c r="AA25" i="95" s="1"/>
  <c r="K25" i="95" s="1"/>
  <c r="BQ29" i="93"/>
  <c r="X23" i="95" s="1"/>
  <c r="BW22" i="93"/>
  <c r="BM32" i="93"/>
  <c r="T24" i="95" s="1"/>
  <c r="D24" i="95" s="1"/>
  <c r="BY41" i="93"/>
  <c r="BO12" i="93"/>
  <c r="V12" i="95" s="1"/>
  <c r="F12" i="95" s="1"/>
  <c r="BY19" i="93"/>
  <c r="BP20" i="93"/>
  <c r="BP35" i="93"/>
  <c r="BP31" i="93"/>
  <c r="BP38" i="93"/>
  <c r="BP19" i="93"/>
  <c r="W20" i="95" s="1"/>
  <c r="G20" i="95" s="1"/>
  <c r="BP30" i="93"/>
  <c r="BP40" i="93"/>
  <c r="BP44" i="93"/>
  <c r="W29" i="95" s="1"/>
  <c r="G29" i="95" s="1"/>
  <c r="BP52" i="93"/>
  <c r="BP54" i="93"/>
  <c r="W32" i="95" s="1"/>
  <c r="G32" i="95" s="1"/>
  <c r="BP48" i="93"/>
  <c r="BP63" i="93"/>
  <c r="BP64" i="93"/>
  <c r="BP67" i="93"/>
  <c r="W34" i="95" s="1"/>
  <c r="G34" i="95" s="1"/>
  <c r="BP65" i="93"/>
  <c r="BP76" i="93"/>
  <c r="BP81" i="93"/>
  <c r="BP82" i="93"/>
  <c r="W41" i="95" s="1"/>
  <c r="G41" i="95" s="1"/>
  <c r="BP83" i="93"/>
  <c r="BP99" i="93"/>
  <c r="W51" i="95" s="1"/>
  <c r="G51" i="95" s="1"/>
  <c r="BP71" i="93"/>
  <c r="BP46" i="93"/>
  <c r="W31" i="95" s="1"/>
  <c r="G31" i="95" s="1"/>
  <c r="BP51" i="93"/>
  <c r="BP39" i="93"/>
  <c r="BP36" i="93"/>
  <c r="BP22" i="93"/>
  <c r="W21" i="95" s="1"/>
  <c r="G21" i="95" s="1"/>
  <c r="BP91" i="93"/>
  <c r="BP73" i="93"/>
  <c r="W37" i="95" s="1"/>
  <c r="G37" i="95" s="1"/>
  <c r="BP59" i="93"/>
  <c r="BP33" i="93"/>
  <c r="W25" i="95" s="1"/>
  <c r="G25" i="95" s="1"/>
  <c r="BP23" i="93"/>
  <c r="W22" i="95" s="1"/>
  <c r="G22" i="95" s="1"/>
  <c r="BP12" i="93"/>
  <c r="W12" i="95" s="1"/>
  <c r="G12" i="95" s="1"/>
  <c r="BP98" i="93"/>
  <c r="W50" i="95" s="1"/>
  <c r="G50" i="95" s="1"/>
  <c r="BP87" i="93"/>
  <c r="BP26" i="93"/>
  <c r="BP15" i="93"/>
  <c r="W15" i="95" s="1"/>
  <c r="G15" i="95" s="1"/>
  <c r="BP61" i="93"/>
  <c r="BP62" i="93"/>
  <c r="BP49" i="93"/>
  <c r="BP84" i="93"/>
  <c r="W42" i="95" s="1"/>
  <c r="G42" i="95" s="1"/>
  <c r="BP77" i="93"/>
  <c r="W40" i="95" s="1"/>
  <c r="G40" i="95" s="1"/>
  <c r="BP58" i="93"/>
  <c r="BP34" i="93"/>
  <c r="BP18" i="93"/>
  <c r="W19" i="95" s="1"/>
  <c r="G19" i="95" s="1"/>
  <c r="BP72" i="93"/>
  <c r="BP89" i="93"/>
  <c r="W46" i="95" s="1"/>
  <c r="G46" i="95" s="1"/>
  <c r="BP66" i="93"/>
  <c r="W33" i="95" s="1"/>
  <c r="G33" i="95" s="1"/>
  <c r="BP50" i="93"/>
  <c r="BP41" i="93"/>
  <c r="W26" i="95" s="1"/>
  <c r="G26" i="95" s="1"/>
  <c r="BP92" i="93"/>
  <c r="BP32" i="93"/>
  <c r="W24" i="95" s="1"/>
  <c r="G24" i="95" s="1"/>
  <c r="BY7" i="93"/>
  <c r="BN4" i="93"/>
  <c r="U4" i="95" s="1"/>
  <c r="E4" i="95" s="1"/>
  <c r="BQ16" i="93"/>
  <c r="X17" i="95" s="1"/>
  <c r="BQ14" i="93"/>
  <c r="X14" i="95" s="1"/>
  <c r="BQ32" i="93"/>
  <c r="X24" i="95" s="1"/>
  <c r="BQ33" i="93"/>
  <c r="X25" i="95" s="1"/>
  <c r="BQ20" i="93"/>
  <c r="BQ44" i="93"/>
  <c r="X29" i="95" s="1"/>
  <c r="BQ45" i="93"/>
  <c r="X30" i="95" s="1"/>
  <c r="BQ47" i="93"/>
  <c r="BQ89" i="93"/>
  <c r="X46" i="95" s="1"/>
  <c r="BQ80" i="93"/>
  <c r="BQ98" i="93"/>
  <c r="X50" i="95" s="1"/>
  <c r="BQ70" i="93"/>
  <c r="X16" i="95" s="1"/>
  <c r="BQ99" i="93"/>
  <c r="X51" i="95" s="1"/>
  <c r="BQ90" i="93"/>
  <c r="X47" i="95" s="1"/>
  <c r="BQ88" i="93"/>
  <c r="X45" i="95" s="1"/>
  <c r="BQ66" i="93"/>
  <c r="X33" i="95" s="1"/>
  <c r="BQ86" i="93"/>
  <c r="X44" i="95" s="1"/>
  <c r="BQ27" i="93"/>
  <c r="BQ96" i="93"/>
  <c r="BQ52" i="93"/>
  <c r="BQ94" i="93"/>
  <c r="X48" i="95" s="1"/>
  <c r="BQ61" i="93"/>
  <c r="BQ68" i="93"/>
  <c r="X35" i="95" s="1"/>
  <c r="BQ57" i="93"/>
  <c r="BQ48" i="93"/>
  <c r="BQ56" i="93"/>
  <c r="BT7" i="93"/>
  <c r="AA7" i="95" s="1"/>
  <c r="K7" i="95" s="1"/>
  <c r="BM19" i="93"/>
  <c r="T20" i="95" s="1"/>
  <c r="D20" i="95" s="1"/>
  <c r="BV20" i="93"/>
  <c r="BL33" i="93"/>
  <c r="S25" i="95" s="1"/>
  <c r="BM23" i="93"/>
  <c r="T22" i="95" s="1"/>
  <c r="D22" i="95" s="1"/>
  <c r="BY35" i="93"/>
  <c r="BP25" i="93"/>
  <c r="BL5" i="93"/>
  <c r="S5" i="95" s="1"/>
  <c r="BL11" i="93"/>
  <c r="S11" i="95" s="1"/>
  <c r="BL7" i="93"/>
  <c r="S7" i="95" s="1"/>
  <c r="BL17" i="93"/>
  <c r="S18" i="95" s="1"/>
  <c r="BL16" i="93"/>
  <c r="S17" i="95" s="1"/>
  <c r="BL23" i="93"/>
  <c r="S22" i="95" s="1"/>
  <c r="BL24" i="93"/>
  <c r="BL31" i="93"/>
  <c r="BL26" i="93"/>
  <c r="BL29" i="93"/>
  <c r="S23" i="95" s="1"/>
  <c r="BL40" i="93"/>
  <c r="BL22" i="93"/>
  <c r="S21" i="95" s="1"/>
  <c r="BL34" i="93"/>
  <c r="BL35" i="93"/>
  <c r="BL42" i="93"/>
  <c r="S27" i="95" s="1"/>
  <c r="BL43" i="93"/>
  <c r="S28" i="95" s="1"/>
  <c r="BL25" i="93"/>
  <c r="BL27" i="93"/>
  <c r="BL39" i="93"/>
  <c r="BL44" i="93"/>
  <c r="S29" i="95" s="1"/>
  <c r="BL52" i="93"/>
  <c r="BL59" i="93"/>
  <c r="BL60" i="93"/>
  <c r="BL48" i="93"/>
  <c r="BL69" i="93"/>
  <c r="S36" i="95" s="1"/>
  <c r="BL68" i="93"/>
  <c r="S35" i="95" s="1"/>
  <c r="BL64" i="93"/>
  <c r="BL56" i="93"/>
  <c r="BL76" i="93"/>
  <c r="BL78" i="93"/>
  <c r="BL80" i="93"/>
  <c r="BL75" i="93"/>
  <c r="S39" i="95" s="1"/>
  <c r="BL83" i="93"/>
  <c r="BL49" i="93"/>
  <c r="BL36" i="93"/>
  <c r="BL32" i="93"/>
  <c r="S24" i="95" s="1"/>
  <c r="BL88" i="93"/>
  <c r="S45" i="95" s="1"/>
  <c r="BL99" i="93"/>
  <c r="S51" i="95" s="1"/>
  <c r="BL81" i="93"/>
  <c r="BL51" i="93"/>
  <c r="BL38" i="93"/>
  <c r="BL79" i="93"/>
  <c r="BL65" i="93"/>
  <c r="BL50" i="93"/>
  <c r="BL66" i="93"/>
  <c r="S33" i="95" s="1"/>
  <c r="BL47" i="93"/>
  <c r="BL45" i="93"/>
  <c r="S30" i="95" s="1"/>
  <c r="BL85" i="93"/>
  <c r="S43" i="95" s="1"/>
  <c r="BL84" i="93"/>
  <c r="S42" i="95" s="1"/>
  <c r="BL58" i="93"/>
  <c r="BL96" i="93"/>
  <c r="BL71" i="93"/>
  <c r="BL30" i="93"/>
  <c r="BL87" i="93"/>
  <c r="BL93" i="93"/>
  <c r="BL77" i="93"/>
  <c r="S40" i="95" s="1"/>
  <c r="BL37" i="93"/>
  <c r="BL18" i="93"/>
  <c r="S19" i="95" s="1"/>
  <c r="BL70" i="93"/>
  <c r="S16" i="95" s="1"/>
  <c r="BL57" i="93"/>
  <c r="BL63" i="93"/>
  <c r="BL61" i="93"/>
  <c r="BL54" i="93"/>
  <c r="S32" i="95" s="1"/>
  <c r="BN12" i="93"/>
  <c r="U12" i="95" s="1"/>
  <c r="E12" i="95" s="1"/>
  <c r="BL19" i="93"/>
  <c r="S20" i="95" s="1"/>
  <c r="BL12" i="93"/>
  <c r="S12" i="95" s="1"/>
  <c r="BS14" i="93"/>
  <c r="Z14" i="95" s="1"/>
  <c r="J14" i="95" s="1"/>
  <c r="BM22" i="93"/>
  <c r="T21" i="95" s="1"/>
  <c r="D21" i="95" s="1"/>
  <c r="BW25" i="93"/>
  <c r="BU33" i="93"/>
  <c r="AB25" i="95" s="1"/>
  <c r="BS33" i="93"/>
  <c r="Z25" i="95" s="1"/>
  <c r="J25" i="95" s="1"/>
  <c r="BT18" i="93"/>
  <c r="AA19" i="95" s="1"/>
  <c r="K19" i="95" s="1"/>
  <c r="BY36" i="93"/>
  <c r="BO2" i="93"/>
  <c r="V2" i="95" s="1"/>
  <c r="F2" i="95" s="1"/>
  <c r="BO7" i="93"/>
  <c r="V7" i="95" s="1"/>
  <c r="F7" i="95" s="1"/>
  <c r="BO4" i="93"/>
  <c r="V4" i="95" s="1"/>
  <c r="F4" i="95" s="1"/>
  <c r="BO8" i="93"/>
  <c r="V8" i="95" s="1"/>
  <c r="F8" i="95" s="1"/>
  <c r="BO15" i="93"/>
  <c r="V15" i="95" s="1"/>
  <c r="F15" i="95" s="1"/>
  <c r="BO36" i="93"/>
  <c r="BO40" i="93"/>
  <c r="BO41" i="93"/>
  <c r="V26" i="95" s="1"/>
  <c r="F26" i="95" s="1"/>
  <c r="BO48" i="93"/>
  <c r="BO56" i="93"/>
  <c r="BO49" i="93"/>
  <c r="BO46" i="93"/>
  <c r="V31" i="95" s="1"/>
  <c r="F31" i="95" s="1"/>
  <c r="BO64" i="93"/>
  <c r="BO61" i="93"/>
  <c r="BO65" i="93"/>
  <c r="BO69" i="93"/>
  <c r="V36" i="95" s="1"/>
  <c r="F36" i="95" s="1"/>
  <c r="BO83" i="93"/>
  <c r="BO77" i="93"/>
  <c r="V40" i="95" s="1"/>
  <c r="F40" i="95" s="1"/>
  <c r="BO99" i="93"/>
  <c r="V51" i="95" s="1"/>
  <c r="F51" i="95" s="1"/>
  <c r="BO84" i="93"/>
  <c r="V42" i="95" s="1"/>
  <c r="F42" i="95" s="1"/>
  <c r="BO88" i="93"/>
  <c r="V45" i="95" s="1"/>
  <c r="F45" i="95" s="1"/>
  <c r="BO74" i="93"/>
  <c r="V38" i="95" s="1"/>
  <c r="F38" i="95" s="1"/>
  <c r="BO72" i="93"/>
  <c r="BO60" i="93"/>
  <c r="BO67" i="93"/>
  <c r="V34" i="95" s="1"/>
  <c r="F34" i="95" s="1"/>
  <c r="BO35" i="93"/>
  <c r="BO30" i="93"/>
  <c r="BO25" i="93"/>
  <c r="BO34" i="93"/>
  <c r="BO44" i="93"/>
  <c r="V29" i="95" s="1"/>
  <c r="F29" i="95" s="1"/>
  <c r="BO50" i="93"/>
  <c r="BO79" i="93"/>
  <c r="BO101" i="93"/>
  <c r="BO70" i="93"/>
  <c r="V16" i="95" s="1"/>
  <c r="F16" i="95" s="1"/>
  <c r="BO78" i="93"/>
  <c r="BO47" i="93"/>
  <c r="BO32" i="93"/>
  <c r="V24" i="95" s="1"/>
  <c r="F24" i="95" s="1"/>
  <c r="BO85" i="93"/>
  <c r="V43" i="95" s="1"/>
  <c r="F43" i="95" s="1"/>
  <c r="BO75" i="93"/>
  <c r="V39" i="95" s="1"/>
  <c r="F39" i="95" s="1"/>
  <c r="BO80" i="93"/>
  <c r="BO33" i="93"/>
  <c r="V25" i="95" s="1"/>
  <c r="F25" i="95" s="1"/>
  <c r="BO39" i="93"/>
  <c r="BO38" i="93"/>
  <c r="BO24" i="93"/>
  <c r="BO90" i="93"/>
  <c r="V47" i="95" s="1"/>
  <c r="F47" i="95" s="1"/>
  <c r="BO96" i="93"/>
  <c r="BO81" i="93"/>
  <c r="BO71" i="93"/>
  <c r="BO59" i="93"/>
  <c r="BO63" i="93"/>
  <c r="BO42" i="93"/>
  <c r="V27" i="95" s="1"/>
  <c r="F27" i="95" s="1"/>
  <c r="BO31" i="93"/>
  <c r="BO98" i="93"/>
  <c r="V50" i="95" s="1"/>
  <c r="F50" i="95" s="1"/>
  <c r="BO76" i="93"/>
  <c r="BO27" i="93"/>
  <c r="BO37" i="93"/>
  <c r="BO82" i="93"/>
  <c r="V41" i="95" s="1"/>
  <c r="F41" i="95" s="1"/>
  <c r="BO93" i="93"/>
  <c r="BO92" i="93"/>
  <c r="BO66" i="93"/>
  <c r="V33" i="95" s="1"/>
  <c r="F33" i="95" s="1"/>
  <c r="BO51" i="93"/>
  <c r="BN3" i="93"/>
  <c r="U3" i="95" s="1"/>
  <c r="E3" i="95" s="1"/>
  <c r="BN8" i="93"/>
  <c r="U8" i="95" s="1"/>
  <c r="E8" i="95" s="1"/>
  <c r="BN24" i="93"/>
  <c r="BN14" i="93"/>
  <c r="U14" i="95" s="1"/>
  <c r="E14" i="95" s="1"/>
  <c r="BN17" i="93"/>
  <c r="U18" i="95" s="1"/>
  <c r="E18" i="95" s="1"/>
  <c r="BN15" i="93"/>
  <c r="U15" i="95" s="1"/>
  <c r="E15" i="95" s="1"/>
  <c r="BN16" i="93"/>
  <c r="U17" i="95" s="1"/>
  <c r="E17" i="95" s="1"/>
  <c r="BN23" i="93"/>
  <c r="U22" i="95" s="1"/>
  <c r="E22" i="95" s="1"/>
  <c r="BN27" i="93"/>
  <c r="BN29" i="93"/>
  <c r="U23" i="95" s="1"/>
  <c r="E23" i="95" s="1"/>
  <c r="BN40" i="93"/>
  <c r="BN42" i="93"/>
  <c r="U27" i="95" s="1"/>
  <c r="E27" i="95" s="1"/>
  <c r="BN49" i="93"/>
  <c r="BN58" i="93"/>
  <c r="BN50" i="93"/>
  <c r="BN66" i="93"/>
  <c r="U33" i="95" s="1"/>
  <c r="E33" i="95" s="1"/>
  <c r="BN62" i="93"/>
  <c r="BN67" i="93"/>
  <c r="U34" i="95" s="1"/>
  <c r="E34" i="95" s="1"/>
  <c r="BN69" i="93"/>
  <c r="U36" i="95" s="1"/>
  <c r="E36" i="95" s="1"/>
  <c r="BN70" i="93"/>
  <c r="U16" i="95" s="1"/>
  <c r="E16" i="95" s="1"/>
  <c r="BN77" i="93"/>
  <c r="U40" i="95" s="1"/>
  <c r="E40" i="95" s="1"/>
  <c r="BN78" i="93"/>
  <c r="BN84" i="93"/>
  <c r="U42" i="95" s="1"/>
  <c r="E42" i="95" s="1"/>
  <c r="BN101" i="93"/>
  <c r="BN92" i="93"/>
  <c r="BN94" i="93"/>
  <c r="U48" i="95" s="1"/>
  <c r="E48" i="95" s="1"/>
  <c r="BN79" i="93"/>
  <c r="BN56" i="93"/>
  <c r="BN47" i="93"/>
  <c r="BN36" i="93"/>
  <c r="BN82" i="93"/>
  <c r="U41" i="95" s="1"/>
  <c r="E41" i="95" s="1"/>
  <c r="BN97" i="93"/>
  <c r="U49" i="95" s="1"/>
  <c r="E49" i="95" s="1"/>
  <c r="BN85" i="93"/>
  <c r="U43" i="95" s="1"/>
  <c r="E43" i="95" s="1"/>
  <c r="BN34" i="93"/>
  <c r="BN81" i="93"/>
  <c r="BN48" i="93"/>
  <c r="BN52" i="93"/>
  <c r="BN30" i="93"/>
  <c r="BN63" i="93"/>
  <c r="BN74" i="93"/>
  <c r="U38" i="95" s="1"/>
  <c r="E38" i="95" s="1"/>
  <c r="BN89" i="93"/>
  <c r="U46" i="95" s="1"/>
  <c r="E46" i="95" s="1"/>
  <c r="BN75" i="93"/>
  <c r="U39" i="95" s="1"/>
  <c r="E39" i="95" s="1"/>
  <c r="BN38" i="93"/>
  <c r="BN31" i="93"/>
  <c r="BN83" i="93"/>
  <c r="BN71" i="93"/>
  <c r="BN64" i="93"/>
  <c r="BN68" i="93"/>
  <c r="U35" i="95" s="1"/>
  <c r="E35" i="95" s="1"/>
  <c r="BN61" i="93"/>
  <c r="BN32" i="93"/>
  <c r="U24" i="95" s="1"/>
  <c r="E24" i="95" s="1"/>
  <c r="BN35" i="93"/>
  <c r="BN99" i="93"/>
  <c r="U51" i="95" s="1"/>
  <c r="E51" i="95" s="1"/>
  <c r="BN76" i="93"/>
  <c r="BN54" i="93"/>
  <c r="U32" i="95" s="1"/>
  <c r="E32" i="95" s="1"/>
  <c r="BN33" i="93"/>
  <c r="U25" i="95" s="1"/>
  <c r="E25" i="95" s="1"/>
  <c r="BT20" i="93"/>
  <c r="BT9" i="93"/>
  <c r="AA9" i="95" s="1"/>
  <c r="K9" i="95" s="1"/>
  <c r="BQ25" i="93"/>
  <c r="BU25" i="93"/>
  <c r="BU34" i="93"/>
  <c r="BU22" i="93"/>
  <c r="AB21" i="95" s="1"/>
  <c r="BU66" i="93"/>
  <c r="AB33" i="95" s="1"/>
  <c r="BU85" i="93"/>
  <c r="AB43" i="95" s="1"/>
  <c r="BU93" i="93"/>
  <c r="BU67" i="93"/>
  <c r="AB34" i="95" s="1"/>
  <c r="BU94" i="93"/>
  <c r="AB48" i="95" s="1"/>
  <c r="BU70" i="93"/>
  <c r="AB16" i="95" s="1"/>
  <c r="BU72" i="93"/>
  <c r="BU29" i="93"/>
  <c r="AB23" i="95" s="1"/>
  <c r="BU27" i="93"/>
  <c r="BU80" i="93"/>
  <c r="BU31" i="93"/>
  <c r="BU90" i="93"/>
  <c r="AB47" i="95" s="1"/>
  <c r="BU44" i="93"/>
  <c r="AB29" i="95" s="1"/>
  <c r="BU98" i="93"/>
  <c r="AB50" i="95" s="1"/>
  <c r="BU28" i="93"/>
  <c r="BU78" i="93"/>
  <c r="BU54" i="93"/>
  <c r="AB32" i="95" s="1"/>
  <c r="BU76" i="93"/>
  <c r="BU48" i="93"/>
  <c r="BU37" i="93"/>
  <c r="DH20" i="93"/>
  <c r="BP37" i="93"/>
  <c r="BW2" i="93"/>
  <c r="BW7" i="93"/>
  <c r="BW5" i="93"/>
  <c r="BW36" i="93"/>
  <c r="BW35" i="93"/>
  <c r="BW40" i="93"/>
  <c r="BW41" i="93"/>
  <c r="BW49" i="93"/>
  <c r="BW57" i="93"/>
  <c r="BW65" i="93"/>
  <c r="BW69" i="93"/>
  <c r="BW75" i="93"/>
  <c r="BW68" i="93"/>
  <c r="BW83" i="93"/>
  <c r="BW66" i="93"/>
  <c r="BW74" i="93"/>
  <c r="BW91" i="93"/>
  <c r="BW100" i="93"/>
  <c r="BW76" i="93"/>
  <c r="BW48" i="93"/>
  <c r="BW32" i="93"/>
  <c r="BW50" i="93"/>
  <c r="BW20" i="93"/>
  <c r="BW31" i="93"/>
  <c r="BW13" i="93"/>
  <c r="BW98" i="93"/>
  <c r="BW88" i="93"/>
  <c r="BW72" i="93"/>
  <c r="BW70" i="93"/>
  <c r="BW78" i="93"/>
  <c r="BW33" i="93"/>
  <c r="BW99" i="93"/>
  <c r="BW85" i="93"/>
  <c r="BW64" i="93"/>
  <c r="BW23" i="93"/>
  <c r="BW82" i="93"/>
  <c r="BW67" i="93"/>
  <c r="BW44" i="93"/>
  <c r="BW42" i="93"/>
  <c r="BW30" i="93"/>
  <c r="BW96" i="93"/>
  <c r="BW47" i="93"/>
  <c r="BW27" i="93"/>
  <c r="BW37" i="93"/>
  <c r="BW29" i="93"/>
  <c r="BW93" i="93"/>
  <c r="BW84" i="93"/>
  <c r="BW39" i="93"/>
  <c r="BW51" i="93"/>
  <c r="BO11" i="93"/>
  <c r="V11" i="95" s="1"/>
  <c r="F11" i="95" s="1"/>
  <c r="BT5" i="93"/>
  <c r="AA5" i="95" s="1"/>
  <c r="K5" i="95" s="1"/>
  <c r="BT8" i="93"/>
  <c r="AA8" i="95" s="1"/>
  <c r="K8" i="95" s="1"/>
  <c r="BT11" i="93"/>
  <c r="AA11" i="95" s="1"/>
  <c r="BT25" i="93"/>
  <c r="BT24" i="93"/>
  <c r="BT34" i="93"/>
  <c r="BT35" i="93"/>
  <c r="BT26" i="93"/>
  <c r="BT27" i="93"/>
  <c r="BT41" i="93"/>
  <c r="AA26" i="95" s="1"/>
  <c r="K26" i="95" s="1"/>
  <c r="BT31" i="93"/>
  <c r="BT43" i="93"/>
  <c r="AA28" i="95" s="1"/>
  <c r="K28" i="95" s="1"/>
  <c r="BT44" i="93"/>
  <c r="AA29" i="95" s="1"/>
  <c r="K29" i="95" s="1"/>
  <c r="BT59" i="93"/>
  <c r="BT52" i="93"/>
  <c r="BT69" i="93"/>
  <c r="AA36" i="95" s="1"/>
  <c r="K36" i="95" s="1"/>
  <c r="BT50" i="93"/>
  <c r="BT68" i="93"/>
  <c r="AA35" i="95" s="1"/>
  <c r="K35" i="95" s="1"/>
  <c r="BT51" i="93"/>
  <c r="BT80" i="93"/>
  <c r="BT72" i="93"/>
  <c r="BT86" i="93"/>
  <c r="AA44" i="95" s="1"/>
  <c r="K44" i="95" s="1"/>
  <c r="BT94" i="93"/>
  <c r="AA48" i="95" s="1"/>
  <c r="K48" i="95" s="1"/>
  <c r="BT88" i="93"/>
  <c r="AA45" i="95" s="1"/>
  <c r="K45" i="95" s="1"/>
  <c r="BT91" i="93"/>
  <c r="BT81" i="93"/>
  <c r="BT48" i="93"/>
  <c r="BT30" i="93"/>
  <c r="BT53" i="93"/>
  <c r="BT93" i="93"/>
  <c r="BT76" i="93"/>
  <c r="BT84" i="93"/>
  <c r="AA42" i="95" s="1"/>
  <c r="K42" i="95" s="1"/>
  <c r="BT47" i="93"/>
  <c r="BT85" i="93"/>
  <c r="AA43" i="95" s="1"/>
  <c r="K43" i="95" s="1"/>
  <c r="BT56" i="93"/>
  <c r="BT29" i="93"/>
  <c r="AA23" i="95" s="1"/>
  <c r="K23" i="95" s="1"/>
  <c r="BT28" i="93"/>
  <c r="BT83" i="93"/>
  <c r="BT73" i="93"/>
  <c r="AA37" i="95" s="1"/>
  <c r="K37" i="95" s="1"/>
  <c r="BT96" i="93"/>
  <c r="BT87" i="93"/>
  <c r="BT78" i="93"/>
  <c r="BT66" i="93"/>
  <c r="AA33" i="95" s="1"/>
  <c r="K33" i="95" s="1"/>
  <c r="BT37" i="93"/>
  <c r="BT99" i="93"/>
  <c r="AA51" i="95" s="1"/>
  <c r="K51" i="95" s="1"/>
  <c r="BT70" i="93"/>
  <c r="AA16" i="95" s="1"/>
  <c r="K16" i="95" s="1"/>
  <c r="BT61" i="93"/>
  <c r="BT38" i="93"/>
  <c r="BT49" i="93"/>
  <c r="BT57" i="93"/>
  <c r="BT36" i="93"/>
  <c r="BW6" i="93"/>
  <c r="BQ6" i="93"/>
  <c r="X6" i="95" s="1"/>
  <c r="BQ17" i="93"/>
  <c r="X18" i="95" s="1"/>
  <c r="BL13" i="93"/>
  <c r="S13" i="95" s="1"/>
  <c r="BM14" i="93"/>
  <c r="T14" i="95" s="1"/>
  <c r="D14" i="95" s="1"/>
  <c r="BM27" i="93"/>
  <c r="BU23" i="93"/>
  <c r="AB22" i="95" s="1"/>
  <c r="BW21" i="93"/>
  <c r="BO23" i="93"/>
  <c r="V22" i="95" s="1"/>
  <c r="F22" i="95" s="1"/>
  <c r="BO26" i="93"/>
  <c r="BY8" i="93"/>
  <c r="BY21" i="93"/>
  <c r="BY20" i="93"/>
  <c r="BY14" i="93"/>
  <c r="BY43" i="93"/>
  <c r="BY44" i="93"/>
  <c r="BY26" i="93"/>
  <c r="BY34" i="93"/>
  <c r="BY47" i="93"/>
  <c r="BY67" i="93"/>
  <c r="BY75" i="93"/>
  <c r="BY80" i="93"/>
  <c r="BY98" i="93"/>
  <c r="BY97" i="93"/>
  <c r="BY89" i="93"/>
  <c r="BY82" i="93"/>
  <c r="BY58" i="93"/>
  <c r="BY86" i="93"/>
  <c r="BY65" i="93"/>
  <c r="BY76" i="93"/>
  <c r="BY66" i="93"/>
  <c r="BY49" i="93"/>
  <c r="BY73" i="93"/>
  <c r="BY74" i="93"/>
  <c r="BY50" i="93"/>
  <c r="BY42" i="93"/>
  <c r="BY32" i="93"/>
  <c r="BY54" i="93"/>
  <c r="BY27" i="93"/>
  <c r="BY39" i="93"/>
  <c r="BY91" i="93"/>
  <c r="BY64" i="93"/>
  <c r="BY71" i="93"/>
  <c r="BY52" i="93"/>
  <c r="BY31" i="93"/>
  <c r="BY96" i="93"/>
  <c r="BY85" i="93"/>
  <c r="BY81" i="93"/>
  <c r="BY72" i="93"/>
  <c r="BY68" i="93"/>
  <c r="BY37" i="93"/>
  <c r="BY48" i="93"/>
  <c r="BY99" i="93"/>
  <c r="BY51" i="93"/>
  <c r="BY33" i="93"/>
  <c r="BY56" i="93"/>
  <c r="BY38" i="93"/>
  <c r="BY88" i="93"/>
  <c r="BY83" i="93"/>
  <c r="BY40" i="93"/>
  <c r="BM12" i="93"/>
  <c r="T12" i="95" s="1"/>
  <c r="D12" i="95" s="1"/>
  <c r="BY5" i="93"/>
  <c r="DH14" i="93"/>
  <c r="BT19" i="93"/>
  <c r="AA20" i="95" s="1"/>
  <c r="K20" i="95" s="1"/>
  <c r="BN18" i="93"/>
  <c r="U19" i="95" s="1"/>
  <c r="E19" i="95" s="1"/>
  <c r="BL2" i="93"/>
  <c r="S2" i="95" s="1"/>
  <c r="BP5" i="93"/>
  <c r="W5" i="95" s="1"/>
  <c r="G5" i="95" s="1"/>
  <c r="BX8" i="93"/>
  <c r="BS20" i="93"/>
  <c r="BP17" i="93"/>
  <c r="W18" i="95" s="1"/>
  <c r="G18" i="95" s="1"/>
  <c r="DF17" i="93"/>
  <c r="BO22" i="93"/>
  <c r="V21" i="95" s="1"/>
  <c r="F21" i="95" s="1"/>
  <c r="BV22" i="93"/>
  <c r="AC21" i="95" s="1"/>
  <c r="M21" i="95" s="1"/>
  <c r="BL15" i="93"/>
  <c r="S15" i="95" s="1"/>
  <c r="BN26" i="93"/>
  <c r="BL4" i="93"/>
  <c r="S4" i="95" s="1"/>
  <c r="DE17" i="93"/>
  <c r="BO6" i="93"/>
  <c r="V6" i="95" s="1"/>
  <c r="F6" i="95" s="1"/>
  <c r="BN2" i="93"/>
  <c r="U2" i="95" s="1"/>
  <c r="E2" i="95" s="1"/>
  <c r="BQ15" i="93"/>
  <c r="X15" i="95" s="1"/>
  <c r="BX3" i="93"/>
  <c r="BM13" i="93"/>
  <c r="T13" i="95" s="1"/>
  <c r="D13" i="95" s="1"/>
  <c r="BY3" i="93"/>
  <c r="BU8" i="93"/>
  <c r="AB8" i="95" s="1"/>
  <c r="BR22" i="93"/>
  <c r="Y21" i="95" s="1"/>
  <c r="I21" i="95" s="1"/>
  <c r="BR27" i="93"/>
  <c r="BR32" i="93"/>
  <c r="Y24" i="95" s="1"/>
  <c r="I24" i="95" s="1"/>
  <c r="BR33" i="93"/>
  <c r="Y25" i="95" s="1"/>
  <c r="I25" i="95" s="1"/>
  <c r="BR44" i="93"/>
  <c r="Y29" i="95" s="1"/>
  <c r="I29" i="95" s="1"/>
  <c r="BR45" i="93"/>
  <c r="Y30" i="95" s="1"/>
  <c r="I30" i="95" s="1"/>
  <c r="BR53" i="93"/>
  <c r="BR61" i="93"/>
  <c r="BR70" i="93"/>
  <c r="Y16" i="95" s="1"/>
  <c r="I16" i="95" s="1"/>
  <c r="BR66" i="93"/>
  <c r="Y33" i="95" s="1"/>
  <c r="I33" i="95" s="1"/>
  <c r="BR88" i="93"/>
  <c r="Y45" i="95" s="1"/>
  <c r="I45" i="95" s="1"/>
  <c r="BR48" i="93"/>
  <c r="BR85" i="93"/>
  <c r="Y43" i="95" s="1"/>
  <c r="I43" i="95" s="1"/>
  <c r="BR68" i="93"/>
  <c r="Y35" i="95" s="1"/>
  <c r="I35" i="95" s="1"/>
  <c r="BR56" i="93"/>
  <c r="BR96" i="93"/>
  <c r="BR90" i="93"/>
  <c r="Y47" i="95" s="1"/>
  <c r="I47" i="95" s="1"/>
  <c r="BR47" i="93"/>
  <c r="BR87" i="93"/>
  <c r="BR24" i="93"/>
  <c r="BR89" i="93"/>
  <c r="Y46" i="95" s="1"/>
  <c r="I46" i="95" s="1"/>
  <c r="BR80" i="93"/>
  <c r="BR52" i="93"/>
  <c r="BR12" i="93"/>
  <c r="Y12" i="95" s="1"/>
  <c r="I12" i="95" s="1"/>
  <c r="BN20" i="93"/>
  <c r="BS15" i="93"/>
  <c r="Z15" i="95" s="1"/>
  <c r="J15" i="95" s="1"/>
  <c r="BY23" i="93"/>
  <c r="BN13" i="93"/>
  <c r="U13" i="95" s="1"/>
  <c r="E13" i="95" s="1"/>
  <c r="BT13" i="93"/>
  <c r="AA13" i="95" s="1"/>
  <c r="K13" i="95" s="1"/>
  <c r="BY29" i="93"/>
  <c r="BT15" i="93"/>
  <c r="AA15" i="95" s="1"/>
  <c r="K15" i="95" s="1"/>
  <c r="BX14" i="93"/>
  <c r="BT32" i="93"/>
  <c r="AA24" i="95" s="1"/>
  <c r="K24" i="95" s="1"/>
  <c r="BW38" i="93"/>
  <c r="DH47" i="93"/>
  <c r="DH94" i="93"/>
  <c r="BN5" i="93"/>
  <c r="U5" i="95" s="1"/>
  <c r="E5" i="95" s="1"/>
  <c r="BS6" i="93"/>
  <c r="Z6" i="95" s="1"/>
  <c r="J6" i="95" s="1"/>
  <c r="BS12" i="93"/>
  <c r="Z12" i="95" s="1"/>
  <c r="J12" i="95" s="1"/>
  <c r="BS27" i="93"/>
  <c r="BS32" i="93"/>
  <c r="Z24" i="95" s="1"/>
  <c r="J24" i="95" s="1"/>
  <c r="BS44" i="93"/>
  <c r="Z29" i="95" s="1"/>
  <c r="J29" i="95" s="1"/>
  <c r="BS45" i="93"/>
  <c r="Z30" i="95" s="1"/>
  <c r="J30" i="95" s="1"/>
  <c r="BS53" i="93"/>
  <c r="BS61" i="93"/>
  <c r="BS52" i="93"/>
  <c r="BS81" i="93"/>
  <c r="BS69" i="93"/>
  <c r="Z36" i="95" s="1"/>
  <c r="J36" i="95" s="1"/>
  <c r="BS87" i="93"/>
  <c r="BS94" i="93"/>
  <c r="Z48" i="95" s="1"/>
  <c r="J48" i="95" s="1"/>
  <c r="BS92" i="93"/>
  <c r="BS34" i="93"/>
  <c r="BS96" i="93"/>
  <c r="BS66" i="93"/>
  <c r="Z33" i="95" s="1"/>
  <c r="J33" i="95" s="1"/>
  <c r="BS29" i="93"/>
  <c r="Z23" i="95" s="1"/>
  <c r="J23" i="95" s="1"/>
  <c r="BS100" i="93"/>
  <c r="Z52" i="95" s="1"/>
  <c r="J52" i="95" s="1"/>
  <c r="BS36" i="93"/>
  <c r="BS25" i="93"/>
  <c r="BS86" i="93"/>
  <c r="Z44" i="95" s="1"/>
  <c r="J44" i="95" s="1"/>
  <c r="BS88" i="93"/>
  <c r="Z45" i="95" s="1"/>
  <c r="J45" i="95" s="1"/>
  <c r="BS78" i="93"/>
  <c r="BS68" i="93"/>
  <c r="Z35" i="95" s="1"/>
  <c r="J35" i="95" s="1"/>
  <c r="BS80" i="93"/>
  <c r="BS70" i="93"/>
  <c r="Z16" i="95" s="1"/>
  <c r="J16" i="95" s="1"/>
  <c r="BS84" i="93"/>
  <c r="Z42" i="95" s="1"/>
  <c r="J42" i="95" s="1"/>
  <c r="BS89" i="93"/>
  <c r="Z46" i="95" s="1"/>
  <c r="J46" i="95" s="1"/>
  <c r="BM4" i="93"/>
  <c r="T4" i="95" s="1"/>
  <c r="D4" i="95" s="1"/>
  <c r="BM7" i="93"/>
  <c r="T7" i="95" s="1"/>
  <c r="D7" i="95" s="1"/>
  <c r="BM25" i="93"/>
  <c r="BM17" i="93"/>
  <c r="T18" i="95" s="1"/>
  <c r="D18" i="95" s="1"/>
  <c r="BM24" i="93"/>
  <c r="BM38" i="93"/>
  <c r="BM30" i="93"/>
  <c r="BM29" i="93"/>
  <c r="T23" i="95" s="1"/>
  <c r="D23" i="95" s="1"/>
  <c r="BM40" i="93"/>
  <c r="BM34" i="93"/>
  <c r="BM35" i="93"/>
  <c r="BM42" i="93"/>
  <c r="T27" i="95" s="1"/>
  <c r="D27" i="95" s="1"/>
  <c r="BM43" i="93"/>
  <c r="T28" i="95" s="1"/>
  <c r="D28" i="95" s="1"/>
  <c r="BM50" i="93"/>
  <c r="BM51" i="93"/>
  <c r="BM59" i="93"/>
  <c r="BM63" i="93"/>
  <c r="BM54" i="93"/>
  <c r="T32" i="95" s="1"/>
  <c r="D32" i="95" s="1"/>
  <c r="BM71" i="93"/>
  <c r="BM70" i="93"/>
  <c r="T16" i="95" s="1"/>
  <c r="D16" i="95" s="1"/>
  <c r="BM78" i="93"/>
  <c r="BM85" i="93"/>
  <c r="T43" i="95" s="1"/>
  <c r="D43" i="95" s="1"/>
  <c r="BM75" i="93"/>
  <c r="T39" i="95" s="1"/>
  <c r="D39" i="95" s="1"/>
  <c r="BM79" i="93"/>
  <c r="BM87" i="93"/>
  <c r="BM76" i="93"/>
  <c r="BM48" i="93"/>
  <c r="BM93" i="93"/>
  <c r="BM65" i="93"/>
  <c r="BM58" i="93"/>
  <c r="BM92" i="93"/>
  <c r="BM90" i="93"/>
  <c r="T47" i="95" s="1"/>
  <c r="D47" i="95" s="1"/>
  <c r="BM39" i="93"/>
  <c r="BM80" i="93"/>
  <c r="BM56" i="93"/>
  <c r="BM98" i="93"/>
  <c r="T50" i="95" s="1"/>
  <c r="D50" i="95" s="1"/>
  <c r="BM57" i="93"/>
  <c r="BM64" i="93"/>
  <c r="BM44" i="93"/>
  <c r="T29" i="95" s="1"/>
  <c r="D29" i="95" s="1"/>
  <c r="BM83" i="93"/>
  <c r="BM84" i="93"/>
  <c r="T42" i="95" s="1"/>
  <c r="D42" i="95" s="1"/>
  <c r="BM62" i="93"/>
  <c r="BM69" i="93"/>
  <c r="T36" i="95" s="1"/>
  <c r="D36" i="95" s="1"/>
  <c r="BM36" i="93"/>
  <c r="BM18" i="93"/>
  <c r="T19" i="95" s="1"/>
  <c r="D19" i="95" s="1"/>
  <c r="BM100" i="93"/>
  <c r="T52" i="95" s="1"/>
  <c r="D52" i="95" s="1"/>
  <c r="BM52" i="93"/>
  <c r="BM77" i="93"/>
  <c r="T40" i="95" s="1"/>
  <c r="D40" i="95" s="1"/>
  <c r="BM49" i="93"/>
  <c r="BM37" i="93"/>
  <c r="BO17" i="93"/>
  <c r="V18" i="95" s="1"/>
  <c r="F18" i="95" s="1"/>
  <c r="BT6" i="93"/>
  <c r="AA6" i="95" s="1"/>
  <c r="K6" i="95" s="1"/>
  <c r="BT16" i="93"/>
  <c r="AA17" i="95" s="1"/>
  <c r="K17" i="95" s="1"/>
  <c r="BW18" i="93"/>
  <c r="BM11" i="93"/>
  <c r="T11" i="95" s="1"/>
  <c r="D11" i="95" s="1"/>
  <c r="BW17" i="93"/>
  <c r="BV9" i="93"/>
  <c r="AC9" i="95" s="1"/>
  <c r="M9" i="95" s="1"/>
  <c r="BT14" i="93"/>
  <c r="AA14" i="95" s="1"/>
  <c r="K14" i="95" s="1"/>
  <c r="BY2" i="93"/>
  <c r="BW19" i="93"/>
  <c r="BP14" i="93"/>
  <c r="W14" i="95" s="1"/>
  <c r="G14" i="95" s="1"/>
  <c r="BY12" i="93"/>
  <c r="BS13" i="93"/>
  <c r="Z13" i="95" s="1"/>
  <c r="J13" i="95" s="1"/>
  <c r="BP29" i="93"/>
  <c r="W23" i="95" s="1"/>
  <c r="G23" i="95" s="1"/>
  <c r="BN19" i="93"/>
  <c r="U20" i="95" s="1"/>
  <c r="E20" i="95" s="1"/>
  <c r="BN44" i="93"/>
  <c r="U29" i="95" s="1"/>
  <c r="E29" i="95" s="1"/>
  <c r="BS24" i="93"/>
  <c r="DH90" i="93"/>
  <c r="BL3" i="93"/>
  <c r="S3" i="95" s="1"/>
  <c r="BS2" i="93"/>
  <c r="Z2" i="95" s="1"/>
  <c r="J2" i="95" s="1"/>
  <c r="BP2" i="93"/>
  <c r="W2" i="95" s="1"/>
  <c r="G2" i="95" s="1"/>
  <c r="BM3" i="93"/>
  <c r="T3" i="95" s="1"/>
  <c r="D3" i="95" s="1"/>
  <c r="BY15" i="93"/>
  <c r="BX7" i="93"/>
  <c r="BY6" i="93"/>
  <c r="BX22" i="93"/>
  <c r="BQ22" i="93"/>
  <c r="X21" i="95" s="1"/>
  <c r="DF15" i="93"/>
  <c r="DH15" i="93" s="1"/>
  <c r="BM26" i="93"/>
  <c r="BS17" i="93"/>
  <c r="Z18" i="95" s="1"/>
  <c r="J18" i="95" s="1"/>
  <c r="BX17" i="93"/>
  <c r="BX26" i="93"/>
  <c r="BX35" i="93"/>
  <c r="BX40" i="93"/>
  <c r="BX48" i="93"/>
  <c r="BX56" i="93"/>
  <c r="BX44" i="93"/>
  <c r="BX47" i="93"/>
  <c r="BX76" i="93"/>
  <c r="BX65" i="93"/>
  <c r="BX68" i="93"/>
  <c r="BX64" i="93"/>
  <c r="BX81" i="93"/>
  <c r="BX82" i="93"/>
  <c r="BX99" i="93"/>
  <c r="BX90" i="93"/>
  <c r="BX97" i="93"/>
  <c r="BX51" i="93"/>
  <c r="BX38" i="93"/>
  <c r="BX50" i="93"/>
  <c r="BX23" i="93"/>
  <c r="BX18" i="93"/>
  <c r="BX87" i="93"/>
  <c r="BX91" i="93"/>
  <c r="BX73" i="93"/>
  <c r="BX61" i="93"/>
  <c r="BX34" i="93"/>
  <c r="BX49" i="93"/>
  <c r="BX12" i="93"/>
  <c r="BX84" i="93"/>
  <c r="BX13" i="93"/>
  <c r="BX100" i="93"/>
  <c r="BX43" i="93"/>
  <c r="BX57" i="93"/>
  <c r="BX98" i="93"/>
  <c r="BX54" i="93"/>
  <c r="BX66" i="93"/>
  <c r="BX41" i="93"/>
  <c r="BX32" i="93"/>
  <c r="BX25" i="93"/>
  <c r="BX30" i="93"/>
  <c r="BX39" i="93"/>
  <c r="BX37" i="93"/>
  <c r="BX19" i="93"/>
  <c r="BX95" i="93"/>
  <c r="BX74" i="93"/>
  <c r="BX52" i="93"/>
  <c r="BX27" i="93"/>
  <c r="BX89" i="93"/>
  <c r="BX83" i="93"/>
  <c r="BX72" i="93"/>
  <c r="BX31" i="93"/>
  <c r="BX33" i="93"/>
  <c r="BY13" i="93"/>
  <c r="BY17" i="93"/>
  <c r="BO14" i="93"/>
  <c r="V14" i="95" s="1"/>
  <c r="F14" i="95" s="1"/>
  <c r="BP24" i="93"/>
  <c r="BV19" i="93"/>
  <c r="AC20" i="95" s="1"/>
  <c r="M20" i="95" s="1"/>
  <c r="BV17" i="93"/>
  <c r="AC18" i="95" s="1"/>
  <c r="M18" i="95" s="1"/>
  <c r="BV23" i="93"/>
  <c r="AC22" i="95" s="1"/>
  <c r="M22" i="95" s="1"/>
  <c r="BV37" i="93"/>
  <c r="BV29" i="93"/>
  <c r="AC23" i="95" s="1"/>
  <c r="M23" i="95" s="1"/>
  <c r="BV27" i="93"/>
  <c r="BV50" i="93"/>
  <c r="BV48" i="93"/>
  <c r="BV67" i="93"/>
  <c r="AC34" i="95" s="1"/>
  <c r="M34" i="95" s="1"/>
  <c r="BV70" i="93"/>
  <c r="AC16" i="95" s="1"/>
  <c r="M16" i="95" s="1"/>
  <c r="BV56" i="93"/>
  <c r="BV78" i="93"/>
  <c r="BV93" i="93"/>
  <c r="BV92" i="93"/>
  <c r="BV69" i="93"/>
  <c r="AC36" i="95" s="1"/>
  <c r="M36" i="95" s="1"/>
  <c r="BV52" i="93"/>
  <c r="BV85" i="93"/>
  <c r="AC43" i="95" s="1"/>
  <c r="M43" i="95" s="1"/>
  <c r="BV68" i="93"/>
  <c r="AC35" i="95" s="1"/>
  <c r="M35" i="95" s="1"/>
  <c r="BV34" i="93"/>
  <c r="BV64" i="93"/>
  <c r="BV28" i="93"/>
  <c r="BV72" i="93"/>
  <c r="BV33" i="93"/>
  <c r="AC25" i="95" s="1"/>
  <c r="M25" i="95" s="1"/>
  <c r="BV100" i="93"/>
  <c r="AC52" i="95" s="1"/>
  <c r="M52" i="95" s="1"/>
  <c r="BV76" i="93"/>
  <c r="BV47" i="93"/>
  <c r="BV46" i="93"/>
  <c r="AC31" i="95" s="1"/>
  <c r="M31" i="95" s="1"/>
  <c r="BV97" i="93"/>
  <c r="AC49" i="95" s="1"/>
  <c r="M49" i="95" s="1"/>
  <c r="BV66" i="93"/>
  <c r="AC33" i="95" s="1"/>
  <c r="M33" i="95" s="1"/>
  <c r="BV89" i="93"/>
  <c r="AC46" i="95" s="1"/>
  <c r="M46" i="95" s="1"/>
  <c r="BV94" i="93"/>
  <c r="AC48" i="95" s="1"/>
  <c r="M48" i="95" s="1"/>
  <c r="BT23" i="93"/>
  <c r="AA22" i="95" s="1"/>
  <c r="K22" i="95" s="1"/>
  <c r="BO29" i="93"/>
  <c r="V23" i="95" s="1"/>
  <c r="F23" i="95" s="1"/>
  <c r="DH21" i="93"/>
  <c r="BR29" i="93"/>
  <c r="Y23" i="95" s="1"/>
  <c r="I23" i="95" s="1"/>
  <c r="BN39" i="93"/>
  <c r="BO19" i="93"/>
  <c r="V20" i="95" s="1"/>
  <c r="F20" i="95" s="1"/>
  <c r="BM31" i="93"/>
  <c r="BM47" i="93"/>
  <c r="BS57" i="93"/>
  <c r="DH56" i="93"/>
  <c r="BN60" i="93"/>
  <c r="BP79" i="93"/>
  <c r="BY70" i="93"/>
  <c r="DF53" i="93"/>
  <c r="DH53" i="93" s="1"/>
  <c r="BM74" i="93"/>
  <c r="T38" i="95" s="1"/>
  <c r="D38" i="95" s="1"/>
  <c r="BQ100" i="93"/>
  <c r="X52" i="95" s="1"/>
  <c r="BP78" i="93"/>
  <c r="BT74" i="93"/>
  <c r="AA38" i="95" s="1"/>
  <c r="K38" i="95" s="1"/>
  <c r="BY78" i="93"/>
  <c r="BP85" i="93"/>
  <c r="W43" i="95" s="1"/>
  <c r="G43" i="95" s="1"/>
  <c r="BP93" i="93"/>
  <c r="DH76" i="93"/>
  <c r="BN88" i="93"/>
  <c r="U45" i="95" s="1"/>
  <c r="E45" i="95" s="1"/>
  <c r="BL82" i="93"/>
  <c r="S41" i="95" s="1"/>
  <c r="BV80" i="93"/>
  <c r="BY87" i="93"/>
  <c r="BL90" i="93"/>
  <c r="S47" i="95" s="1"/>
  <c r="BO97" i="93"/>
  <c r="V49" i="95" s="1"/>
  <c r="F49" i="95" s="1"/>
  <c r="BU89" i="93"/>
  <c r="AB46" i="95" s="1"/>
  <c r="BT98" i="93"/>
  <c r="AA50" i="95" s="1"/>
  <c r="K50" i="95" s="1"/>
  <c r="BY93" i="93"/>
  <c r="BN46" i="93"/>
  <c r="U31" i="95" s="1"/>
  <c r="E31" i="95" s="1"/>
  <c r="BW54" i="93"/>
  <c r="BQ53" i="93"/>
  <c r="BY100" i="93"/>
  <c r="BX93" i="93"/>
  <c r="BX85" i="93"/>
  <c r="BT97" i="93"/>
  <c r="AA49" i="95" s="1"/>
  <c r="K49" i="95" s="1"/>
  <c r="BT67" i="93"/>
  <c r="AA34" i="95" s="1"/>
  <c r="K34" i="95" s="1"/>
  <c r="BP88" i="93"/>
  <c r="W45" i="95" s="1"/>
  <c r="G45" i="95" s="1"/>
  <c r="BU97" i="93"/>
  <c r="AB49" i="95" s="1"/>
  <c r="BM99" i="93"/>
  <c r="T51" i="95" s="1"/>
  <c r="D51" i="95" s="1"/>
  <c r="BT100" i="93"/>
  <c r="AA52" i="95" s="1"/>
  <c r="K52" i="95" s="1"/>
  <c r="BQ24" i="93"/>
  <c r="BM33" i="93"/>
  <c r="T25" i="95" s="1"/>
  <c r="D25" i="95" s="1"/>
  <c r="BO43" i="93"/>
  <c r="V28" i="95" s="1"/>
  <c r="F28" i="95" s="1"/>
  <c r="BP27" i="93"/>
  <c r="BS56" i="93"/>
  <c r="BO52" i="93"/>
  <c r="BL62" i="93"/>
  <c r="BX78" i="93"/>
  <c r="BO94" i="93"/>
  <c r="V48" i="95" s="1"/>
  <c r="F48" i="95" s="1"/>
  <c r="BW86" i="93"/>
  <c r="BM89" i="93"/>
  <c r="T46" i="95" s="1"/>
  <c r="D46" i="95" s="1"/>
  <c r="BT82" i="93"/>
  <c r="AA41" i="95" s="1"/>
  <c r="K41" i="95" s="1"/>
  <c r="BM81" i="93"/>
  <c r="BX88" i="93"/>
  <c r="DH99" i="93"/>
  <c r="BW43" i="93"/>
  <c r="BX20" i="93"/>
  <c r="BW26" i="93"/>
  <c r="BX29" i="93"/>
  <c r="BS48" i="93"/>
  <c r="BV44" i="93"/>
  <c r="AC29" i="95" s="1"/>
  <c r="M29" i="95" s="1"/>
  <c r="DH63" i="93"/>
  <c r="BY69" i="93"/>
  <c r="BV95" i="93"/>
  <c r="BX80" i="93"/>
  <c r="BN87" i="93"/>
  <c r="BO89" i="93"/>
  <c r="V46" i="95" s="1"/>
  <c r="F46" i="95" s="1"/>
  <c r="BT90" i="93"/>
  <c r="AA47" i="95" s="1"/>
  <c r="K47" i="95" s="1"/>
  <c r="BO95" i="93"/>
  <c r="BL98" i="93"/>
  <c r="S50" i="95" s="1"/>
  <c r="BP94" i="93"/>
  <c r="W48" i="95" s="1"/>
  <c r="G48" i="95" s="1"/>
  <c r="BR94" i="93"/>
  <c r="Y48" i="95" s="1"/>
  <c r="I48" i="95" s="1"/>
  <c r="BV90" i="93"/>
  <c r="AC47" i="95" s="1"/>
  <c r="M47" i="95" s="1"/>
  <c r="BU91" i="93"/>
  <c r="BN98" i="93"/>
  <c r="U50" i="95" s="1"/>
  <c r="E50" i="95" s="1"/>
  <c r="BT21" i="93"/>
  <c r="BR57" i="93"/>
  <c r="BU46" i="93"/>
  <c r="AB31" i="95" s="1"/>
  <c r="BW52" i="93"/>
  <c r="BM96" i="93"/>
  <c r="BO62" i="93"/>
  <c r="BV73" i="93"/>
  <c r="AC37" i="95" s="1"/>
  <c r="M37" i="95" s="1"/>
  <c r="BL97" i="93"/>
  <c r="S49" i="95" s="1"/>
  <c r="BY77" i="93"/>
  <c r="BW81" i="93"/>
  <c r="BM88" i="93"/>
  <c r="T45" i="95" s="1"/>
  <c r="D45" i="95" s="1"/>
  <c r="BP69" i="93"/>
  <c r="W36" i="95" s="1"/>
  <c r="G36" i="95" s="1"/>
  <c r="BW89" i="93"/>
  <c r="BR78" i="93"/>
  <c r="BW95" i="93"/>
  <c r="BN90" i="93"/>
  <c r="U47" i="95" s="1"/>
  <c r="E47" i="95" s="1"/>
  <c r="BN96" i="93"/>
  <c r="BK96" i="93"/>
  <c r="DH37" i="93"/>
  <c r="BO20" i="93"/>
  <c r="BY30" i="93"/>
  <c r="BM46" i="93"/>
  <c r="T31" i="95" s="1"/>
  <c r="D31" i="95" s="1"/>
  <c r="BL46" i="93"/>
  <c r="S31" i="95" s="1"/>
  <c r="BT75" i="93"/>
  <c r="AA39" i="95" s="1"/>
  <c r="K39" i="95" s="1"/>
  <c r="BN59" i="93"/>
  <c r="BU96" i="93"/>
  <c r="BP101" i="93"/>
  <c r="BM82" i="93"/>
  <c r="T41" i="95" s="1"/>
  <c r="D41" i="95" s="1"/>
  <c r="BL89" i="93"/>
  <c r="S46" i="95" s="1"/>
  <c r="BX86" i="93"/>
  <c r="BY79" i="93"/>
  <c r="BS85" i="93"/>
  <c r="Z43" i="95" s="1"/>
  <c r="J43" i="95" s="1"/>
  <c r="BP70" i="93"/>
  <c r="W16" i="95" s="1"/>
  <c r="G16" i="95" s="1"/>
  <c r="BL92" i="93"/>
  <c r="BS99" i="93"/>
  <c r="Z51" i="95" s="1"/>
  <c r="J51" i="95" s="1"/>
  <c r="BP96" i="93"/>
  <c r="BW97" i="93"/>
  <c r="BV96" i="93"/>
  <c r="BK95" i="93"/>
  <c r="BS22" i="93"/>
  <c r="Z21" i="95" s="1"/>
  <c r="J21" i="95" s="1"/>
  <c r="BS47" i="93"/>
  <c r="BT54" i="93"/>
  <c r="AA32" i="95" s="1"/>
  <c r="K32" i="95" s="1"/>
  <c r="DH48" i="93"/>
  <c r="BQ69" i="93"/>
  <c r="X36" i="95" s="1"/>
  <c r="BN51" i="93"/>
  <c r="BS98" i="93"/>
  <c r="Z50" i="95" s="1"/>
  <c r="J50" i="95" s="1"/>
  <c r="BN65" i="93"/>
  <c r="BW80" i="93"/>
  <c r="BQ85" i="93"/>
  <c r="X43" i="95" s="1"/>
  <c r="BL74" i="93"/>
  <c r="S38" i="95" s="1"/>
  <c r="BQ78" i="93"/>
  <c r="BT89" i="93"/>
  <c r="AA46" i="95" s="1"/>
  <c r="K46" i="95" s="1"/>
  <c r="BV65" i="93"/>
  <c r="BX69" i="93"/>
  <c r="BO87" i="93"/>
  <c r="BN80" i="93"/>
  <c r="BR86" i="93"/>
  <c r="Y44" i="95" s="1"/>
  <c r="I44" i="95" s="1"/>
  <c r="BM97" i="93"/>
  <c r="T49" i="95" s="1"/>
  <c r="D49" i="95" s="1"/>
  <c r="BR100" i="93"/>
  <c r="Y52" i="95" s="1"/>
  <c r="I52" i="95" s="1"/>
  <c r="BL100" i="93"/>
  <c r="S52" i="95" s="1"/>
  <c r="DH91" i="93"/>
  <c r="BM45" i="93"/>
  <c r="T30" i="95" s="1"/>
  <c r="D30" i="95" s="1"/>
  <c r="BM66" i="93"/>
  <c r="T33" i="95" s="1"/>
  <c r="D33" i="95" s="1"/>
  <c r="BO54" i="93"/>
  <c r="V32" i="95" s="1"/>
  <c r="F32" i="95" s="1"/>
  <c r="BM61" i="93"/>
  <c r="BR99" i="93"/>
  <c r="Y51" i="95" s="1"/>
  <c r="I51" i="95" s="1"/>
  <c r="BV81" i="93"/>
  <c r="BV88" i="93"/>
  <c r="AC45" i="95" s="1"/>
  <c r="M45" i="95" s="1"/>
  <c r="DE74" i="93"/>
  <c r="DH74" i="93" s="1"/>
  <c r="DF78" i="93"/>
  <c r="DH78" i="93" s="1"/>
  <c r="BY84" i="93"/>
  <c r="BS90" i="93"/>
  <c r="Z47" i="95" s="1"/>
  <c r="J47" i="95" s="1"/>
  <c r="BW87" i="93"/>
  <c r="BR69" i="93"/>
  <c r="Y36" i="95" s="1"/>
  <c r="I36" i="95" s="1"/>
  <c r="BQ87" i="93"/>
  <c r="BX70" i="93"/>
  <c r="BT92" i="93"/>
  <c r="DH100" i="93"/>
  <c r="BX96" i="93"/>
  <c r="BK93" i="93"/>
  <c r="M54" i="95" l="1"/>
  <c r="D54" i="95"/>
  <c r="J42" i="62"/>
  <c r="J16" i="78"/>
  <c r="AH16" i="78" s="1"/>
  <c r="J47" i="68"/>
  <c r="J49" i="86"/>
  <c r="J42" i="87"/>
  <c r="J17" i="80"/>
  <c r="AH17" i="80" s="1"/>
  <c r="J42" i="89"/>
  <c r="J27" i="79"/>
  <c r="AH27" i="79" s="1"/>
  <c r="J47" i="91"/>
  <c r="J47" i="90"/>
  <c r="J23" i="81"/>
  <c r="AH23" i="81" s="1"/>
  <c r="J28" i="85"/>
  <c r="E42" i="89"/>
  <c r="E28" i="85"/>
  <c r="E47" i="91"/>
  <c r="E47" i="90"/>
  <c r="E16" i="78"/>
  <c r="AC16" i="78" s="1"/>
  <c r="E49" i="86"/>
  <c r="E42" i="62"/>
  <c r="E42" i="87"/>
  <c r="E47" i="68"/>
  <c r="E17" i="80"/>
  <c r="AC17" i="80" s="1"/>
  <c r="E27" i="79"/>
  <c r="AC27" i="79" s="1"/>
  <c r="E23" i="81"/>
  <c r="AC23" i="81" s="1"/>
  <c r="E41" i="79"/>
  <c r="AC41" i="79" s="1"/>
  <c r="E35" i="68"/>
  <c r="E30" i="80"/>
  <c r="AC30" i="80" s="1"/>
  <c r="E29" i="87"/>
  <c r="E31" i="89"/>
  <c r="E35" i="90"/>
  <c r="E50" i="91"/>
  <c r="E41" i="78"/>
  <c r="AC41" i="78" s="1"/>
  <c r="E41" i="81"/>
  <c r="AC41" i="81" s="1"/>
  <c r="E52" i="86"/>
  <c r="E31" i="62"/>
  <c r="E46" i="85"/>
  <c r="F7" i="62"/>
  <c r="F17" i="79"/>
  <c r="AD17" i="79" s="1"/>
  <c r="F16" i="87"/>
  <c r="F5" i="81"/>
  <c r="AD5" i="81" s="1"/>
  <c r="F4" i="68"/>
  <c r="F50" i="85"/>
  <c r="F7" i="89"/>
  <c r="F14" i="86"/>
  <c r="F28" i="91"/>
  <c r="F4" i="90"/>
  <c r="F10" i="78"/>
  <c r="AD10" i="78" s="1"/>
  <c r="F39" i="80"/>
  <c r="AD39" i="80" s="1"/>
  <c r="K29" i="87"/>
  <c r="K41" i="81"/>
  <c r="AI41" i="81" s="1"/>
  <c r="K35" i="68"/>
  <c r="K52" i="86"/>
  <c r="K31" i="62"/>
  <c r="K30" i="80"/>
  <c r="AI30" i="80" s="1"/>
  <c r="K31" i="89"/>
  <c r="K46" i="85"/>
  <c r="K35" i="90"/>
  <c r="K50" i="91"/>
  <c r="K41" i="79"/>
  <c r="AI41" i="79" s="1"/>
  <c r="K41" i="78"/>
  <c r="AI41" i="78" s="1"/>
  <c r="M15" i="68"/>
  <c r="M9" i="78"/>
  <c r="AK9" i="78" s="1"/>
  <c r="M33" i="91"/>
  <c r="M10" i="79"/>
  <c r="AK10" i="79" s="1"/>
  <c r="M15" i="90"/>
  <c r="M52" i="89"/>
  <c r="M3" i="80"/>
  <c r="AK3" i="80" s="1"/>
  <c r="M5" i="86"/>
  <c r="M52" i="62"/>
  <c r="M52" i="87"/>
  <c r="M3" i="85"/>
  <c r="M17" i="81"/>
  <c r="AK17" i="81" s="1"/>
  <c r="J9" i="81"/>
  <c r="AH9" i="81" s="1"/>
  <c r="J28" i="62"/>
  <c r="J10" i="85"/>
  <c r="J30" i="87"/>
  <c r="J8" i="79"/>
  <c r="AH8" i="79" s="1"/>
  <c r="J34" i="68"/>
  <c r="J41" i="80"/>
  <c r="AH41" i="80" s="1"/>
  <c r="J28" i="89"/>
  <c r="J35" i="86"/>
  <c r="J2" i="91"/>
  <c r="J34" i="90"/>
  <c r="J27" i="78"/>
  <c r="AH27" i="78" s="1"/>
  <c r="J54" i="95"/>
  <c r="D7" i="86"/>
  <c r="D15" i="62"/>
  <c r="D47" i="79"/>
  <c r="AB47" i="79" s="1"/>
  <c r="D21" i="87"/>
  <c r="D51" i="78"/>
  <c r="AB51" i="78" s="1"/>
  <c r="D8" i="68"/>
  <c r="D47" i="81"/>
  <c r="AB47" i="81" s="1"/>
  <c r="AN47" i="81" s="1"/>
  <c r="D14" i="89"/>
  <c r="D37" i="80"/>
  <c r="AB37" i="80" s="1"/>
  <c r="D52" i="91"/>
  <c r="D8" i="90"/>
  <c r="D47" i="85"/>
  <c r="D31" i="81"/>
  <c r="AB31" i="81" s="1"/>
  <c r="D47" i="62"/>
  <c r="D8" i="80"/>
  <c r="AB8" i="80" s="1"/>
  <c r="D48" i="87"/>
  <c r="D24" i="85"/>
  <c r="D50" i="68"/>
  <c r="D34" i="86"/>
  <c r="D43" i="91"/>
  <c r="D24" i="78"/>
  <c r="AB24" i="78" s="1"/>
  <c r="D47" i="89"/>
  <c r="D50" i="90"/>
  <c r="D25" i="79"/>
  <c r="AB25" i="79" s="1"/>
  <c r="J19" i="89"/>
  <c r="J11" i="79"/>
  <c r="AH11" i="79" s="1"/>
  <c r="J8" i="91"/>
  <c r="J9" i="90"/>
  <c r="J11" i="81"/>
  <c r="AH11" i="81" s="1"/>
  <c r="J11" i="78"/>
  <c r="AH11" i="78" s="1"/>
  <c r="J14" i="62"/>
  <c r="J11" i="80"/>
  <c r="AH11" i="80" s="1"/>
  <c r="J11" i="86"/>
  <c r="J9" i="68"/>
  <c r="J18" i="87"/>
  <c r="J11" i="85"/>
  <c r="J47" i="81"/>
  <c r="AH47" i="81" s="1"/>
  <c r="J8" i="90"/>
  <c r="J37" i="80"/>
  <c r="AH37" i="80" s="1"/>
  <c r="J47" i="79"/>
  <c r="AH47" i="79" s="1"/>
  <c r="J15" i="62"/>
  <c r="J51" i="78"/>
  <c r="AH51" i="78" s="1"/>
  <c r="J7" i="86"/>
  <c r="J8" i="68"/>
  <c r="J47" i="85"/>
  <c r="J14" i="89"/>
  <c r="J21" i="87"/>
  <c r="J52" i="91"/>
  <c r="J41" i="62"/>
  <c r="J28" i="78"/>
  <c r="AH28" i="78" s="1"/>
  <c r="J41" i="87"/>
  <c r="J8" i="81"/>
  <c r="AH8" i="81" s="1"/>
  <c r="J46" i="68"/>
  <c r="J35" i="85"/>
  <c r="J41" i="89"/>
  <c r="J31" i="79"/>
  <c r="AH31" i="79" s="1"/>
  <c r="J36" i="91"/>
  <c r="J46" i="90"/>
  <c r="J42" i="86"/>
  <c r="J4" i="80"/>
  <c r="AH4" i="80" s="1"/>
  <c r="I3" i="78"/>
  <c r="AG3" i="78" s="1"/>
  <c r="I6" i="85"/>
  <c r="I43" i="62"/>
  <c r="I6" i="79"/>
  <c r="AG6" i="79" s="1"/>
  <c r="I44" i="87"/>
  <c r="I28" i="81"/>
  <c r="AG28" i="81" s="1"/>
  <c r="I12" i="68"/>
  <c r="I3" i="86"/>
  <c r="I43" i="89"/>
  <c r="I44" i="80"/>
  <c r="AG44" i="80" s="1"/>
  <c r="I12" i="90"/>
  <c r="I13" i="91"/>
  <c r="L8" i="95"/>
  <c r="Q8" i="95"/>
  <c r="C4" i="95"/>
  <c r="O4" i="95"/>
  <c r="C13" i="95"/>
  <c r="O13" i="95"/>
  <c r="K3" i="62"/>
  <c r="K45" i="81"/>
  <c r="AI45" i="81" s="1"/>
  <c r="K3" i="68"/>
  <c r="K32" i="80"/>
  <c r="AI32" i="80" s="1"/>
  <c r="K3" i="87"/>
  <c r="K16" i="86"/>
  <c r="K3" i="89"/>
  <c r="K50" i="78"/>
  <c r="AI50" i="78" s="1"/>
  <c r="K37" i="91"/>
  <c r="K3" i="90"/>
  <c r="K45" i="79"/>
  <c r="AI45" i="79" s="1"/>
  <c r="K52" i="85"/>
  <c r="K39" i="87"/>
  <c r="K28" i="79"/>
  <c r="AI28" i="79" s="1"/>
  <c r="K37" i="62"/>
  <c r="K20" i="81"/>
  <c r="AI20" i="81" s="1"/>
  <c r="K44" i="68"/>
  <c r="K12" i="78"/>
  <c r="AI12" i="78" s="1"/>
  <c r="K37" i="89"/>
  <c r="K29" i="85"/>
  <c r="K48" i="91"/>
  <c r="K44" i="90"/>
  <c r="K50" i="86"/>
  <c r="K12" i="80"/>
  <c r="AI12" i="80" s="1"/>
  <c r="E20" i="78"/>
  <c r="AC20" i="78" s="1"/>
  <c r="E23" i="86"/>
  <c r="E40" i="62"/>
  <c r="E42" i="80"/>
  <c r="AC42" i="80" s="1"/>
  <c r="E36" i="87"/>
  <c r="E39" i="81"/>
  <c r="AC39" i="81" s="1"/>
  <c r="E42" i="68"/>
  <c r="E40" i="79"/>
  <c r="AC40" i="79" s="1"/>
  <c r="E40" i="89"/>
  <c r="E51" i="91"/>
  <c r="E42" i="90"/>
  <c r="E23" i="85"/>
  <c r="E11" i="80"/>
  <c r="AC11" i="80" s="1"/>
  <c r="E11" i="85"/>
  <c r="E14" i="62"/>
  <c r="E11" i="86"/>
  <c r="E18" i="87"/>
  <c r="E11" i="79"/>
  <c r="AC11" i="79" s="1"/>
  <c r="E9" i="68"/>
  <c r="E11" i="81"/>
  <c r="AC11" i="81" s="1"/>
  <c r="E19" i="89"/>
  <c r="E11" i="78"/>
  <c r="AC11" i="78" s="1"/>
  <c r="E9" i="90"/>
  <c r="E8" i="91"/>
  <c r="E23" i="68"/>
  <c r="E51" i="81"/>
  <c r="AC51" i="81" s="1"/>
  <c r="E18" i="89"/>
  <c r="E28" i="86"/>
  <c r="E27" i="91"/>
  <c r="E23" i="90"/>
  <c r="E50" i="80"/>
  <c r="AC50" i="80" s="1"/>
  <c r="E27" i="85"/>
  <c r="E19" i="62"/>
  <c r="E15" i="87"/>
  <c r="E49" i="79"/>
  <c r="AC49" i="79" s="1"/>
  <c r="E31" i="78"/>
  <c r="AC31" i="78" s="1"/>
  <c r="E30" i="81"/>
  <c r="AC30" i="81" s="1"/>
  <c r="E6" i="78"/>
  <c r="AC6" i="78" s="1"/>
  <c r="E38" i="62"/>
  <c r="E36" i="85"/>
  <c r="E40" i="68"/>
  <c r="E24" i="86"/>
  <c r="E35" i="87"/>
  <c r="E16" i="79"/>
  <c r="AC16" i="79" s="1"/>
  <c r="E38" i="89"/>
  <c r="E47" i="80"/>
  <c r="AC47" i="80" s="1"/>
  <c r="E15" i="91"/>
  <c r="E40" i="90"/>
  <c r="F41" i="91"/>
  <c r="F32" i="90"/>
  <c r="F42" i="78"/>
  <c r="AD42" i="78" s="1"/>
  <c r="F33" i="85"/>
  <c r="F27" i="80"/>
  <c r="AD27" i="80" s="1"/>
  <c r="F27" i="62"/>
  <c r="F24" i="87"/>
  <c r="F37" i="81"/>
  <c r="AD37" i="81" s="1"/>
  <c r="F32" i="68"/>
  <c r="F46" i="86"/>
  <c r="F27" i="89"/>
  <c r="F38" i="79"/>
  <c r="AD38" i="79" s="1"/>
  <c r="F25" i="91"/>
  <c r="F52" i="90"/>
  <c r="F27" i="86"/>
  <c r="F13" i="81"/>
  <c r="AD13" i="81" s="1"/>
  <c r="F46" i="62"/>
  <c r="F19" i="78"/>
  <c r="AD19" i="78" s="1"/>
  <c r="F52" i="68"/>
  <c r="F14" i="80"/>
  <c r="AD14" i="80" s="1"/>
  <c r="F47" i="87"/>
  <c r="F26" i="85"/>
  <c r="F46" i="89"/>
  <c r="F18" i="79"/>
  <c r="AD18" i="79" s="1"/>
  <c r="F13" i="62"/>
  <c r="F2" i="78"/>
  <c r="AD2" i="78" s="1"/>
  <c r="F20" i="87"/>
  <c r="F9" i="79"/>
  <c r="AD9" i="79" s="1"/>
  <c r="F7" i="68"/>
  <c r="F9" i="85"/>
  <c r="F7" i="90"/>
  <c r="F13" i="89"/>
  <c r="F8" i="86"/>
  <c r="F34" i="91"/>
  <c r="F33" i="80"/>
  <c r="AD33" i="80" s="1"/>
  <c r="F4" i="81"/>
  <c r="AD4" i="81" s="1"/>
  <c r="F28" i="62"/>
  <c r="F27" i="78"/>
  <c r="AD27" i="78" s="1"/>
  <c r="F30" i="87"/>
  <c r="F9" i="81"/>
  <c r="AD9" i="81" s="1"/>
  <c r="F34" i="68"/>
  <c r="F10" i="85"/>
  <c r="F28" i="89"/>
  <c r="F8" i="79"/>
  <c r="AD8" i="79" s="1"/>
  <c r="F2" i="91"/>
  <c r="F34" i="90"/>
  <c r="F41" i="80"/>
  <c r="AD41" i="80" s="1"/>
  <c r="F35" i="86"/>
  <c r="F54" i="95"/>
  <c r="C12" i="95"/>
  <c r="O12" i="95"/>
  <c r="O19" i="95"/>
  <c r="C19" i="95"/>
  <c r="C35" i="95"/>
  <c r="O35" i="95"/>
  <c r="O23" i="95"/>
  <c r="C23" i="95"/>
  <c r="C11" i="95"/>
  <c r="O11" i="95"/>
  <c r="K40" i="86"/>
  <c r="K34" i="62"/>
  <c r="K16" i="85"/>
  <c r="K37" i="87"/>
  <c r="K26" i="79"/>
  <c r="AI26" i="79" s="1"/>
  <c r="K45" i="68"/>
  <c r="K16" i="81"/>
  <c r="AI16" i="81" s="1"/>
  <c r="K34" i="89"/>
  <c r="K7" i="80"/>
  <c r="AI7" i="80" s="1"/>
  <c r="K7" i="91"/>
  <c r="K45" i="90"/>
  <c r="K17" i="78"/>
  <c r="AI17" i="78" s="1"/>
  <c r="H50" i="95"/>
  <c r="P50" i="95"/>
  <c r="P24" i="95"/>
  <c r="H24" i="95"/>
  <c r="G31" i="87"/>
  <c r="G15" i="81"/>
  <c r="AE15" i="81" s="1"/>
  <c r="G37" i="68"/>
  <c r="G36" i="80"/>
  <c r="AE36" i="80" s="1"/>
  <c r="G30" i="89"/>
  <c r="G40" i="85"/>
  <c r="G42" i="91"/>
  <c r="G37" i="90"/>
  <c r="G47" i="86"/>
  <c r="G23" i="79"/>
  <c r="AE23" i="79" s="1"/>
  <c r="G30" i="62"/>
  <c r="G43" i="78"/>
  <c r="AE43" i="78" s="1"/>
  <c r="G43" i="62"/>
  <c r="G28" i="81"/>
  <c r="AE28" i="81" s="1"/>
  <c r="G44" i="87"/>
  <c r="G44" i="80"/>
  <c r="AE44" i="80" s="1"/>
  <c r="G12" i="68"/>
  <c r="G3" i="78"/>
  <c r="AE3" i="78" s="1"/>
  <c r="G43" i="89"/>
  <c r="G3" i="86"/>
  <c r="G12" i="90"/>
  <c r="G13" i="91"/>
  <c r="G6" i="85"/>
  <c r="G6" i="79"/>
  <c r="AE6" i="79" s="1"/>
  <c r="G14" i="68"/>
  <c r="G33" i="79"/>
  <c r="AE33" i="79" s="1"/>
  <c r="G14" i="90"/>
  <c r="G33" i="81"/>
  <c r="AE33" i="81" s="1"/>
  <c r="G51" i="89"/>
  <c r="G29" i="91"/>
  <c r="G40" i="78"/>
  <c r="AE40" i="78" s="1"/>
  <c r="G51" i="85"/>
  <c r="G51" i="62"/>
  <c r="G15" i="86"/>
  <c r="G50" i="87"/>
  <c r="G15" i="80"/>
  <c r="AE15" i="80" s="1"/>
  <c r="F27" i="90"/>
  <c r="F25" i="80"/>
  <c r="AD25" i="80" s="1"/>
  <c r="F16" i="62"/>
  <c r="F37" i="78"/>
  <c r="AD37" i="78" s="1"/>
  <c r="F10" i="87"/>
  <c r="F35" i="81"/>
  <c r="AD35" i="81" s="1"/>
  <c r="F27" i="68"/>
  <c r="F15" i="89"/>
  <c r="F3" i="91"/>
  <c r="F37" i="79"/>
  <c r="AD37" i="79" s="1"/>
  <c r="F36" i="86"/>
  <c r="F12" i="85"/>
  <c r="BC30" i="90"/>
  <c r="AW40" i="81"/>
  <c r="BB30" i="68"/>
  <c r="AL27" i="68"/>
  <c r="AM27" i="90"/>
  <c r="AS25" i="80"/>
  <c r="R34" i="90"/>
  <c r="R28" i="62"/>
  <c r="R30" i="87"/>
  <c r="R34" i="68"/>
  <c r="R2" i="91"/>
  <c r="R28" i="89"/>
  <c r="O41" i="91"/>
  <c r="O32" i="90"/>
  <c r="O27" i="62"/>
  <c r="O24" i="87"/>
  <c r="O32" i="68"/>
  <c r="O27" i="89"/>
  <c r="AK37" i="85"/>
  <c r="AW34" i="78"/>
  <c r="AP33" i="62"/>
  <c r="AQ33" i="89"/>
  <c r="AL19" i="68"/>
  <c r="AM19" i="90"/>
  <c r="AS18" i="80"/>
  <c r="AE4" i="62"/>
  <c r="AF4" i="89"/>
  <c r="Z31" i="85"/>
  <c r="AL46" i="78"/>
  <c r="AQ17" i="68"/>
  <c r="AR17" i="90"/>
  <c r="AL6" i="81"/>
  <c r="AQ16" i="80"/>
  <c r="AJ29" i="68"/>
  <c r="AK29" i="90"/>
  <c r="AM31" i="68"/>
  <c r="AN31" i="90"/>
  <c r="AT29" i="80"/>
  <c r="AG25" i="86"/>
  <c r="AS7" i="79"/>
  <c r="L40" i="89"/>
  <c r="L20" i="78"/>
  <c r="AJ20" i="78" s="1"/>
  <c r="L51" i="91"/>
  <c r="L42" i="90"/>
  <c r="L23" i="85"/>
  <c r="L23" i="86"/>
  <c r="L40" i="62"/>
  <c r="L42" i="80"/>
  <c r="AJ42" i="80" s="1"/>
  <c r="L42" i="68"/>
  <c r="L39" i="81"/>
  <c r="AJ39" i="81" s="1"/>
  <c r="L36" i="87"/>
  <c r="L40" i="79"/>
  <c r="AJ40" i="79" s="1"/>
  <c r="BB5" i="68"/>
  <c r="BC5" i="90"/>
  <c r="AW19" i="81"/>
  <c r="AG46" i="85"/>
  <c r="AS41" i="78"/>
  <c r="AL31" i="62"/>
  <c r="AM31" i="89"/>
  <c r="AD48" i="86"/>
  <c r="AP46" i="79"/>
  <c r="AU12" i="62"/>
  <c r="AV12" i="89"/>
  <c r="AV22" i="62"/>
  <c r="AW22" i="89"/>
  <c r="AE17" i="86"/>
  <c r="AL49" i="62"/>
  <c r="AM49" i="89"/>
  <c r="AG2" i="85"/>
  <c r="P44" i="91"/>
  <c r="P22" i="90"/>
  <c r="P9" i="87"/>
  <c r="P12" i="62"/>
  <c r="P22" i="68"/>
  <c r="P12" i="89"/>
  <c r="Q28" i="68"/>
  <c r="Q31" i="91"/>
  <c r="Q20" i="89"/>
  <c r="Q28" i="90"/>
  <c r="Q11" i="87"/>
  <c r="Q20" i="62"/>
  <c r="AT37" i="79"/>
  <c r="AY16" i="62"/>
  <c r="AZ15" i="89"/>
  <c r="AH36" i="86"/>
  <c r="AY27" i="68"/>
  <c r="AZ27" i="90"/>
  <c r="AT35" i="81"/>
  <c r="P37" i="95"/>
  <c r="R8" i="85"/>
  <c r="AP8" i="85" s="1"/>
  <c r="BG10" i="68"/>
  <c r="BT10" i="90"/>
  <c r="AJ39" i="86"/>
  <c r="AV20" i="79"/>
  <c r="BA29" i="62"/>
  <c r="BB29" i="89"/>
  <c r="AE44" i="62"/>
  <c r="Z22" i="85"/>
  <c r="AF44" i="89"/>
  <c r="AL23" i="78"/>
  <c r="AJ8" i="68"/>
  <c r="AQ37" i="80"/>
  <c r="AK8" i="90"/>
  <c r="AG17" i="85"/>
  <c r="AS26" i="78"/>
  <c r="AL25" i="62"/>
  <c r="AM25" i="89"/>
  <c r="U37" i="86"/>
  <c r="AT51" i="80"/>
  <c r="AM28" i="68"/>
  <c r="AN28" i="90"/>
  <c r="B11" i="68"/>
  <c r="B45" i="80"/>
  <c r="Z45" i="80" s="1"/>
  <c r="B40" i="87"/>
  <c r="B14" i="81"/>
  <c r="Z14" i="81" s="1"/>
  <c r="B35" i="89"/>
  <c r="B13" i="86"/>
  <c r="B14" i="91"/>
  <c r="B11" i="90"/>
  <c r="B5" i="79"/>
  <c r="Z5" i="79" s="1"/>
  <c r="B4" i="85"/>
  <c r="B35" i="62"/>
  <c r="B30" i="78"/>
  <c r="Z30" i="78" s="1"/>
  <c r="K47" i="78"/>
  <c r="AI47" i="78" s="1"/>
  <c r="K17" i="87"/>
  <c r="K3" i="79"/>
  <c r="AI3" i="79" s="1"/>
  <c r="K5" i="68"/>
  <c r="K19" i="81"/>
  <c r="AI19" i="81" s="1"/>
  <c r="K5" i="62"/>
  <c r="K34" i="80"/>
  <c r="AI34" i="80" s="1"/>
  <c r="K5" i="89"/>
  <c r="K6" i="86"/>
  <c r="K11" i="91"/>
  <c r="K5" i="90"/>
  <c r="K7" i="85"/>
  <c r="AO51" i="78"/>
  <c r="AH15" i="62"/>
  <c r="AI14" i="89"/>
  <c r="AC47" i="85"/>
  <c r="AT42" i="81"/>
  <c r="AY2" i="68"/>
  <c r="AZ2" i="90"/>
  <c r="AN4" i="62"/>
  <c r="AO4" i="89"/>
  <c r="AI31" i="85"/>
  <c r="AU46" i="78"/>
  <c r="P2" i="86"/>
  <c r="L12" i="89"/>
  <c r="L28" i="80"/>
  <c r="AJ28" i="80" s="1"/>
  <c r="L44" i="91"/>
  <c r="L22" i="90"/>
  <c r="L42" i="85"/>
  <c r="L46" i="79"/>
  <c r="AJ46" i="79" s="1"/>
  <c r="L12" i="62"/>
  <c r="L52" i="78"/>
  <c r="AJ52" i="78" s="1"/>
  <c r="L9" i="87"/>
  <c r="L44" i="81"/>
  <c r="AJ44" i="81" s="1"/>
  <c r="L22" i="68"/>
  <c r="L48" i="86"/>
  <c r="AK10" i="89"/>
  <c r="AE38" i="85"/>
  <c r="AJ10" i="62"/>
  <c r="AQ44" i="78"/>
  <c r="BJ19" i="62"/>
  <c r="BW18" i="89"/>
  <c r="AQ27" i="87"/>
  <c r="AT17" i="91"/>
  <c r="L39" i="89"/>
  <c r="L2" i="81"/>
  <c r="AJ2" i="81" s="1"/>
  <c r="L41" i="90"/>
  <c r="L24" i="91"/>
  <c r="L25" i="85"/>
  <c r="L25" i="78"/>
  <c r="AJ25" i="78" s="1"/>
  <c r="L39" i="62"/>
  <c r="L38" i="80"/>
  <c r="AJ38" i="80" s="1"/>
  <c r="L41" i="68"/>
  <c r="L26" i="86"/>
  <c r="L34" i="87"/>
  <c r="L30" i="79"/>
  <c r="AJ30" i="79" s="1"/>
  <c r="L8" i="68"/>
  <c r="L37" i="80"/>
  <c r="AJ37" i="80" s="1"/>
  <c r="L52" i="91"/>
  <c r="L8" i="90"/>
  <c r="L47" i="85"/>
  <c r="L7" i="86"/>
  <c r="L15" i="62"/>
  <c r="L47" i="79"/>
  <c r="AJ47" i="79" s="1"/>
  <c r="L21" i="87"/>
  <c r="L51" i="78"/>
  <c r="AJ51" i="78" s="1"/>
  <c r="L14" i="89"/>
  <c r="L47" i="81"/>
  <c r="AJ47" i="81" s="1"/>
  <c r="AH5" i="68"/>
  <c r="AI5" i="90"/>
  <c r="AO34" i="80"/>
  <c r="H30" i="68"/>
  <c r="H13" i="78"/>
  <c r="AF13" i="78" s="1"/>
  <c r="H22" i="89"/>
  <c r="H22" i="80"/>
  <c r="AF22" i="80" s="1"/>
  <c r="H30" i="90"/>
  <c r="H9" i="91"/>
  <c r="H40" i="81"/>
  <c r="AF40" i="81" s="1"/>
  <c r="H19" i="85"/>
  <c r="H22" i="62"/>
  <c r="H17" i="86"/>
  <c r="H22" i="87"/>
  <c r="H35" i="79"/>
  <c r="AF35" i="79" s="1"/>
  <c r="BC11" i="89"/>
  <c r="AK44" i="86"/>
  <c r="AW51" i="79"/>
  <c r="BB11" i="62"/>
  <c r="AU6" i="90"/>
  <c r="AO46" i="81"/>
  <c r="AT6" i="68"/>
  <c r="AH6" i="68"/>
  <c r="AI6" i="90"/>
  <c r="AO31" i="80"/>
  <c r="AO20" i="79"/>
  <c r="AT29" i="62"/>
  <c r="AU29" i="89"/>
  <c r="AC39" i="86"/>
  <c r="B40" i="91"/>
  <c r="B26" i="90"/>
  <c r="B21" i="78"/>
  <c r="Z21" i="78" s="1"/>
  <c r="B50" i="79"/>
  <c r="Z50" i="79" s="1"/>
  <c r="B21" i="62"/>
  <c r="B49" i="80"/>
  <c r="Z49" i="80" s="1"/>
  <c r="B12" i="87"/>
  <c r="B52" i="81"/>
  <c r="Z52" i="81" s="1"/>
  <c r="B26" i="68"/>
  <c r="B45" i="86"/>
  <c r="B21" i="89"/>
  <c r="B41" i="85"/>
  <c r="E18" i="68"/>
  <c r="E18" i="86"/>
  <c r="E9" i="89"/>
  <c r="E48" i="79"/>
  <c r="AC48" i="79" s="1"/>
  <c r="E12" i="91"/>
  <c r="E18" i="90"/>
  <c r="E48" i="81"/>
  <c r="AC48" i="81" s="1"/>
  <c r="E14" i="78"/>
  <c r="AC14" i="78" s="1"/>
  <c r="E9" i="62"/>
  <c r="E21" i="80"/>
  <c r="AC21" i="80" s="1"/>
  <c r="E6" i="87"/>
  <c r="E20" i="85"/>
  <c r="AV4" i="62"/>
  <c r="AW4" i="89"/>
  <c r="AE31" i="86"/>
  <c r="AQ4" i="79"/>
  <c r="B35" i="81"/>
  <c r="Z35" i="81" s="1"/>
  <c r="B16" i="62"/>
  <c r="B36" i="86"/>
  <c r="B27" i="68"/>
  <c r="B12" i="85"/>
  <c r="B10" i="87"/>
  <c r="B25" i="80"/>
  <c r="Z25" i="80" s="1"/>
  <c r="B15" i="89"/>
  <c r="B37" i="79"/>
  <c r="Z37" i="79" s="1"/>
  <c r="B3" i="91"/>
  <c r="B27" i="90"/>
  <c r="B37" i="78"/>
  <c r="Z37" i="78" s="1"/>
  <c r="H11" i="62"/>
  <c r="H35" i="78"/>
  <c r="AF35" i="78" s="1"/>
  <c r="H11" i="89"/>
  <c r="H49" i="81"/>
  <c r="AF49" i="81" s="1"/>
  <c r="H5" i="87"/>
  <c r="H44" i="86"/>
  <c r="H19" i="68"/>
  <c r="H18" i="80"/>
  <c r="AF18" i="80" s="1"/>
  <c r="H39" i="91"/>
  <c r="H19" i="90"/>
  <c r="H39" i="85"/>
  <c r="H51" i="79"/>
  <c r="AF51" i="79" s="1"/>
  <c r="AP37" i="68"/>
  <c r="AQ37" i="90"/>
  <c r="AW36" i="80"/>
  <c r="L21" i="89"/>
  <c r="L45" i="86"/>
  <c r="L40" i="91"/>
  <c r="L26" i="90"/>
  <c r="L41" i="85"/>
  <c r="L21" i="78"/>
  <c r="AJ21" i="78" s="1"/>
  <c r="L21" i="62"/>
  <c r="L50" i="79"/>
  <c r="AJ50" i="79" s="1"/>
  <c r="L12" i="87"/>
  <c r="L49" i="80"/>
  <c r="AJ49" i="80" s="1"/>
  <c r="L26" i="68"/>
  <c r="L52" i="81"/>
  <c r="AJ52" i="81" s="1"/>
  <c r="L43" i="89"/>
  <c r="L28" i="81"/>
  <c r="AJ28" i="81" s="1"/>
  <c r="L13" i="91"/>
  <c r="L12" i="90"/>
  <c r="L3" i="86"/>
  <c r="L44" i="80"/>
  <c r="AJ44" i="80" s="1"/>
  <c r="L43" i="62"/>
  <c r="L3" i="78"/>
  <c r="AJ3" i="78" s="1"/>
  <c r="L12" i="68"/>
  <c r="L6" i="85"/>
  <c r="L6" i="79"/>
  <c r="AJ6" i="79" s="1"/>
  <c r="L44" i="87"/>
  <c r="AV2" i="62"/>
  <c r="AW2" i="89"/>
  <c r="AE9" i="86"/>
  <c r="AQ44" i="79"/>
  <c r="P42" i="95"/>
  <c r="U51" i="86"/>
  <c r="AJ4" i="68"/>
  <c r="AK4" i="90"/>
  <c r="AQ39" i="80"/>
  <c r="AP21" i="62"/>
  <c r="AQ21" i="89"/>
  <c r="AK41" i="85"/>
  <c r="AW21" i="78"/>
  <c r="AH7" i="90"/>
  <c r="AN33" i="80"/>
  <c r="AG7" i="68"/>
  <c r="AG13" i="62"/>
  <c r="AH13" i="89"/>
  <c r="AB9" i="85"/>
  <c r="AN2" i="78"/>
  <c r="BB20" i="68"/>
  <c r="BC20" i="90"/>
  <c r="AW7" i="81"/>
  <c r="AL27" i="62"/>
  <c r="AM27" i="89"/>
  <c r="AG33" i="85"/>
  <c r="AS42" i="78"/>
  <c r="C10" i="91"/>
  <c r="C9" i="86"/>
  <c r="C2" i="90"/>
  <c r="C2" i="89"/>
  <c r="C5" i="85"/>
  <c r="C44" i="79"/>
  <c r="AA44" i="79" s="1"/>
  <c r="C2" i="62"/>
  <c r="C48" i="78"/>
  <c r="AA48" i="78" s="1"/>
  <c r="C2" i="87"/>
  <c r="C42" i="81"/>
  <c r="AA42" i="81" s="1"/>
  <c r="C2" i="68"/>
  <c r="C23" i="80"/>
  <c r="AA23" i="80" s="1"/>
  <c r="AN46" i="79"/>
  <c r="AB48" i="86"/>
  <c r="C37" i="91"/>
  <c r="C3" i="90"/>
  <c r="C45" i="79"/>
  <c r="AA45" i="79" s="1"/>
  <c r="C45" i="81"/>
  <c r="AA45" i="81" s="1"/>
  <c r="C3" i="62"/>
  <c r="C32" i="80"/>
  <c r="AA32" i="80" s="1"/>
  <c r="C3" i="68"/>
  <c r="C52" i="85"/>
  <c r="C3" i="87"/>
  <c r="C50" i="78"/>
  <c r="AA50" i="78" s="1"/>
  <c r="C3" i="89"/>
  <c r="C16" i="86"/>
  <c r="AM24" i="68"/>
  <c r="AN24" i="90"/>
  <c r="AT26" i="80"/>
  <c r="BE10" i="68"/>
  <c r="BR10" i="90"/>
  <c r="P8" i="85"/>
  <c r="AN8" i="85" s="1"/>
  <c r="AG13" i="86"/>
  <c r="AS5" i="79"/>
  <c r="AP31" i="62"/>
  <c r="AQ31" i="89"/>
  <c r="AK46" i="85"/>
  <c r="AW41" i="78"/>
  <c r="AW30" i="80"/>
  <c r="AP35" i="68"/>
  <c r="AQ35" i="90"/>
  <c r="AL13" i="62"/>
  <c r="AM13" i="89"/>
  <c r="AG9" i="85"/>
  <c r="AS2" i="78"/>
  <c r="AG16" i="86"/>
  <c r="AS45" i="79"/>
  <c r="H2" i="87"/>
  <c r="H48" i="78"/>
  <c r="AF48" i="78" s="1"/>
  <c r="H2" i="68"/>
  <c r="H42" i="81"/>
  <c r="AF42" i="81" s="1"/>
  <c r="H2" i="62"/>
  <c r="H9" i="86"/>
  <c r="H10" i="91"/>
  <c r="H5" i="85"/>
  <c r="H2" i="90"/>
  <c r="H2" i="89"/>
  <c r="H44" i="79"/>
  <c r="AF44" i="79" s="1"/>
  <c r="H23" i="80"/>
  <c r="AF23" i="80" s="1"/>
  <c r="BB12" i="62"/>
  <c r="BC12" i="89"/>
  <c r="AK48" i="86"/>
  <c r="AW46" i="79"/>
  <c r="O26" i="95"/>
  <c r="AV9" i="62"/>
  <c r="AW9" i="89"/>
  <c r="AE18" i="86"/>
  <c r="AQ48" i="79"/>
  <c r="AM47" i="78"/>
  <c r="AF5" i="62"/>
  <c r="AG5" i="89"/>
  <c r="AA7" i="85"/>
  <c r="AG40" i="86"/>
  <c r="AS26" i="79"/>
  <c r="AW48" i="79"/>
  <c r="BB9" i="62"/>
  <c r="BC9" i="89"/>
  <c r="AK18" i="86"/>
  <c r="L38" i="87"/>
  <c r="L35" i="91"/>
  <c r="L43" i="90"/>
  <c r="L29" i="79"/>
  <c r="AJ29" i="79" s="1"/>
  <c r="L41" i="86"/>
  <c r="L36" i="62"/>
  <c r="L43" i="68"/>
  <c r="L36" i="89"/>
  <c r="L6" i="80"/>
  <c r="AJ6" i="80" s="1"/>
  <c r="L45" i="78"/>
  <c r="AJ45" i="78" s="1"/>
  <c r="L34" i="85"/>
  <c r="L10" i="81"/>
  <c r="AJ10" i="81" s="1"/>
  <c r="L9" i="89"/>
  <c r="L21" i="80"/>
  <c r="AJ21" i="80" s="1"/>
  <c r="L12" i="91"/>
  <c r="L18" i="90"/>
  <c r="L20" i="85"/>
  <c r="L18" i="86"/>
  <c r="L9" i="62"/>
  <c r="L48" i="79"/>
  <c r="AJ48" i="79" s="1"/>
  <c r="L18" i="68"/>
  <c r="L48" i="81"/>
  <c r="AJ48" i="81" s="1"/>
  <c r="L6" i="87"/>
  <c r="L14" i="78"/>
  <c r="AJ14" i="78" s="1"/>
  <c r="B50" i="91"/>
  <c r="B35" i="90"/>
  <c r="B41" i="78"/>
  <c r="Z41" i="78" s="1"/>
  <c r="B41" i="81"/>
  <c r="Z41" i="81" s="1"/>
  <c r="B31" i="62"/>
  <c r="B52" i="86"/>
  <c r="B29" i="87"/>
  <c r="B30" i="80"/>
  <c r="Z30" i="80" s="1"/>
  <c r="B35" i="68"/>
  <c r="B46" i="85"/>
  <c r="B31" i="89"/>
  <c r="B41" i="79"/>
  <c r="Z41" i="79" s="1"/>
  <c r="H5" i="95"/>
  <c r="P5" i="95"/>
  <c r="AM6" i="68"/>
  <c r="AN6" i="90"/>
  <c r="AT31" i="80"/>
  <c r="AU8" i="68"/>
  <c r="AV8" i="90"/>
  <c r="AP47" i="81"/>
  <c r="AM20" i="89"/>
  <c r="AG30" i="85"/>
  <c r="AS5" i="78"/>
  <c r="AL20" i="62"/>
  <c r="AY32" i="68"/>
  <c r="AZ32" i="90"/>
  <c r="AT37" i="81"/>
  <c r="H19" i="91"/>
  <c r="H31" i="90"/>
  <c r="H29" i="80"/>
  <c r="AF29" i="80" s="1"/>
  <c r="H26" i="78"/>
  <c r="AF26" i="78" s="1"/>
  <c r="H25" i="62"/>
  <c r="H17" i="85"/>
  <c r="H25" i="87"/>
  <c r="H19" i="86"/>
  <c r="H25" i="89"/>
  <c r="H19" i="79"/>
  <c r="AF19" i="79" s="1"/>
  <c r="H31" i="68"/>
  <c r="H27" i="81"/>
  <c r="AF27" i="81" s="1"/>
  <c r="BJ34" i="68"/>
  <c r="BW34" i="90"/>
  <c r="U10" i="85"/>
  <c r="AS10" i="85" s="1"/>
  <c r="P5" i="68"/>
  <c r="P5" i="89"/>
  <c r="P11" i="91"/>
  <c r="P5" i="90"/>
  <c r="P5" i="62"/>
  <c r="P17" i="87"/>
  <c r="AB50" i="86"/>
  <c r="AN28" i="79"/>
  <c r="O23" i="62"/>
  <c r="O23" i="87"/>
  <c r="O29" i="68"/>
  <c r="O23" i="89"/>
  <c r="O49" i="91"/>
  <c r="O29" i="90"/>
  <c r="AM29" i="68"/>
  <c r="AN29" i="90"/>
  <c r="AT16" i="80"/>
  <c r="AH45" i="85"/>
  <c r="AM23" i="62"/>
  <c r="AN23" i="89"/>
  <c r="AT22" i="78"/>
  <c r="AQ28" i="80"/>
  <c r="AJ22" i="68"/>
  <c r="AK22" i="90"/>
  <c r="AQ27" i="89"/>
  <c r="AK33" i="85"/>
  <c r="AW42" i="78"/>
  <c r="AP27" i="62"/>
  <c r="O9" i="68"/>
  <c r="O14" i="62"/>
  <c r="O18" i="87"/>
  <c r="O19" i="89"/>
  <c r="O9" i="90"/>
  <c r="O8" i="91"/>
  <c r="B33" i="91"/>
  <c r="B15" i="90"/>
  <c r="B17" i="81"/>
  <c r="Z17" i="81" s="1"/>
  <c r="B9" i="78"/>
  <c r="Z9" i="78" s="1"/>
  <c r="B52" i="62"/>
  <c r="B10" i="79"/>
  <c r="Z10" i="79" s="1"/>
  <c r="B15" i="68"/>
  <c r="B3" i="80"/>
  <c r="Z3" i="80" s="1"/>
  <c r="B52" i="87"/>
  <c r="B5" i="86"/>
  <c r="B52" i="89"/>
  <c r="B3" i="85"/>
  <c r="AJ43" i="68"/>
  <c r="AK43" i="90"/>
  <c r="AQ6" i="80"/>
  <c r="AL10" i="62"/>
  <c r="AM10" i="89"/>
  <c r="AG38" i="85"/>
  <c r="AS44" i="78"/>
  <c r="AT22" i="68"/>
  <c r="AU22" i="90"/>
  <c r="AO44" i="81"/>
  <c r="BC27" i="90"/>
  <c r="AW35" i="81"/>
  <c r="BB27" i="68"/>
  <c r="BB40" i="68"/>
  <c r="BC40" i="90"/>
  <c r="AW30" i="81"/>
  <c r="AY7" i="62"/>
  <c r="AZ7" i="89"/>
  <c r="AH14" i="86"/>
  <c r="AT17" i="79"/>
  <c r="AV5" i="89"/>
  <c r="AD6" i="86"/>
  <c r="AP3" i="79"/>
  <c r="AU5" i="62"/>
  <c r="B38" i="90"/>
  <c r="B5" i="91"/>
  <c r="B15" i="78"/>
  <c r="Z15" i="78" s="1"/>
  <c r="B38" i="86"/>
  <c r="B32" i="62"/>
  <c r="B40" i="80"/>
  <c r="Z40" i="80" s="1"/>
  <c r="B33" i="87"/>
  <c r="B14" i="85"/>
  <c r="B38" i="68"/>
  <c r="B14" i="79"/>
  <c r="Z14" i="79" s="1"/>
  <c r="B32" i="89"/>
  <c r="B18" i="81"/>
  <c r="Z18" i="81" s="1"/>
  <c r="G27" i="91"/>
  <c r="G23" i="90"/>
  <c r="G27" i="85"/>
  <c r="G49" i="79"/>
  <c r="AE49" i="79" s="1"/>
  <c r="G19" i="62"/>
  <c r="G31" i="78"/>
  <c r="AE31" i="78" s="1"/>
  <c r="G15" i="87"/>
  <c r="G50" i="80"/>
  <c r="AE50" i="80" s="1"/>
  <c r="G23" i="68"/>
  <c r="G51" i="81"/>
  <c r="AE51" i="81" s="1"/>
  <c r="G18" i="89"/>
  <c r="G28" i="86"/>
  <c r="AQ12" i="90"/>
  <c r="AW44" i="80"/>
  <c r="AP12" i="68"/>
  <c r="AN20" i="68"/>
  <c r="AO20" i="90"/>
  <c r="AU52" i="80"/>
  <c r="AJ11" i="68"/>
  <c r="AK11" i="90"/>
  <c r="C38" i="95"/>
  <c r="O38" i="95"/>
  <c r="C49" i="95"/>
  <c r="O49" i="95"/>
  <c r="F48" i="62"/>
  <c r="F9" i="80"/>
  <c r="AD9" i="80" s="1"/>
  <c r="F46" i="87"/>
  <c r="F13" i="79"/>
  <c r="AD13" i="79" s="1"/>
  <c r="F51" i="68"/>
  <c r="F44" i="85"/>
  <c r="F48" i="89"/>
  <c r="F30" i="86"/>
  <c r="F51" i="90"/>
  <c r="F46" i="91"/>
  <c r="F26" i="81"/>
  <c r="AD26" i="81" s="1"/>
  <c r="F8" i="78"/>
  <c r="AD8" i="78" s="1"/>
  <c r="D44" i="85"/>
  <c r="D48" i="62"/>
  <c r="D30" i="86"/>
  <c r="D46" i="87"/>
  <c r="D26" i="81"/>
  <c r="AB26" i="81" s="1"/>
  <c r="D51" i="68"/>
  <c r="D8" i="78"/>
  <c r="AB8" i="78" s="1"/>
  <c r="D48" i="89"/>
  <c r="D9" i="80"/>
  <c r="AB9" i="80" s="1"/>
  <c r="D51" i="90"/>
  <c r="D46" i="91"/>
  <c r="D13" i="79"/>
  <c r="AB13" i="79" s="1"/>
  <c r="K23" i="87"/>
  <c r="K12" i="79"/>
  <c r="AI12" i="79" s="1"/>
  <c r="K29" i="68"/>
  <c r="K22" i="78"/>
  <c r="AI22" i="78" s="1"/>
  <c r="K23" i="62"/>
  <c r="K51" i="86"/>
  <c r="K23" i="89"/>
  <c r="K45" i="85"/>
  <c r="K49" i="91"/>
  <c r="K29" i="90"/>
  <c r="K21" i="81"/>
  <c r="AI21" i="81" s="1"/>
  <c r="K16" i="80"/>
  <c r="AI16" i="80" s="1"/>
  <c r="F20" i="91"/>
  <c r="F24" i="90"/>
  <c r="F43" i="81"/>
  <c r="AD43" i="81" s="1"/>
  <c r="F26" i="80"/>
  <c r="AD26" i="80" s="1"/>
  <c r="F17" i="62"/>
  <c r="F18" i="85"/>
  <c r="F24" i="68"/>
  <c r="F20" i="86"/>
  <c r="F13" i="87"/>
  <c r="F16" i="89"/>
  <c r="F43" i="79"/>
  <c r="AD43" i="79" s="1"/>
  <c r="F39" i="78"/>
  <c r="AD39" i="78" s="1"/>
  <c r="M51" i="87"/>
  <c r="M4" i="86"/>
  <c r="M23" i="91"/>
  <c r="M34" i="79"/>
  <c r="AK34" i="79" s="1"/>
  <c r="M50" i="89"/>
  <c r="M16" i="90"/>
  <c r="M34" i="81"/>
  <c r="AK34" i="81" s="1"/>
  <c r="M13" i="80"/>
  <c r="AK13" i="80" s="1"/>
  <c r="M48" i="85"/>
  <c r="M50" i="62"/>
  <c r="M16" i="68"/>
  <c r="M29" i="78"/>
  <c r="AK29" i="78" s="1"/>
  <c r="D3" i="85"/>
  <c r="D52" i="62"/>
  <c r="D17" i="81"/>
  <c r="AB17" i="81" s="1"/>
  <c r="D15" i="68"/>
  <c r="D9" i="78"/>
  <c r="AB9" i="78" s="1"/>
  <c r="D52" i="87"/>
  <c r="D10" i="79"/>
  <c r="AB10" i="79" s="1"/>
  <c r="D33" i="91"/>
  <c r="D3" i="80"/>
  <c r="AB3" i="80" s="1"/>
  <c r="D15" i="90"/>
  <c r="D52" i="89"/>
  <c r="D5" i="86"/>
  <c r="C31" i="95"/>
  <c r="O31" i="95"/>
  <c r="M3" i="89"/>
  <c r="M50" i="78"/>
  <c r="AK50" i="78" s="1"/>
  <c r="M37" i="91"/>
  <c r="M3" i="90"/>
  <c r="M45" i="79"/>
  <c r="AK45" i="79" s="1"/>
  <c r="M45" i="81"/>
  <c r="AK45" i="81" s="1"/>
  <c r="M32" i="80"/>
  <c r="AK32" i="80" s="1"/>
  <c r="M52" i="85"/>
  <c r="M16" i="86"/>
  <c r="M3" i="62"/>
  <c r="M3" i="87"/>
  <c r="M3" i="68"/>
  <c r="D14" i="80"/>
  <c r="AB14" i="80" s="1"/>
  <c r="D46" i="62"/>
  <c r="D13" i="81"/>
  <c r="AB13" i="81" s="1"/>
  <c r="D47" i="87"/>
  <c r="D19" i="78"/>
  <c r="AB19" i="78" s="1"/>
  <c r="D46" i="89"/>
  <c r="D26" i="85"/>
  <c r="D52" i="68"/>
  <c r="D18" i="79"/>
  <c r="AB18" i="79" s="1"/>
  <c r="D25" i="91"/>
  <c r="D52" i="90"/>
  <c r="D27" i="86"/>
  <c r="L46" i="95"/>
  <c r="Q46" i="95"/>
  <c r="M29" i="68"/>
  <c r="M16" i="80"/>
  <c r="AK16" i="80" s="1"/>
  <c r="M22" i="78"/>
  <c r="AK22" i="78" s="1"/>
  <c r="M23" i="89"/>
  <c r="M49" i="91"/>
  <c r="M29" i="90"/>
  <c r="M51" i="86"/>
  <c r="M45" i="85"/>
  <c r="M21" i="81"/>
  <c r="AK21" i="81" s="1"/>
  <c r="M23" i="62"/>
  <c r="M12" i="79"/>
  <c r="AK12" i="79" s="1"/>
  <c r="M23" i="87"/>
  <c r="H21" i="95"/>
  <c r="P21" i="95"/>
  <c r="C3" i="95"/>
  <c r="O3" i="95"/>
  <c r="G40" i="68"/>
  <c r="G30" i="81"/>
  <c r="AE30" i="81" s="1"/>
  <c r="G38" i="62"/>
  <c r="G6" i="78"/>
  <c r="AE6" i="78" s="1"/>
  <c r="G35" i="87"/>
  <c r="G36" i="85"/>
  <c r="G38" i="89"/>
  <c r="G24" i="86"/>
  <c r="G40" i="90"/>
  <c r="G15" i="91"/>
  <c r="G16" i="79"/>
  <c r="AE16" i="79" s="1"/>
  <c r="G47" i="80"/>
  <c r="AE47" i="80" s="1"/>
  <c r="K24" i="89"/>
  <c r="K32" i="81"/>
  <c r="AI32" i="81" s="1"/>
  <c r="K17" i="91"/>
  <c r="K10" i="90"/>
  <c r="K21" i="79"/>
  <c r="AI21" i="79" s="1"/>
  <c r="K49" i="78"/>
  <c r="AI49" i="78" s="1"/>
  <c r="K24" i="62"/>
  <c r="K46" i="80"/>
  <c r="AI46" i="80" s="1"/>
  <c r="K27" i="87"/>
  <c r="K10" i="86"/>
  <c r="K10" i="68"/>
  <c r="K8" i="85"/>
  <c r="D19" i="86"/>
  <c r="D25" i="62"/>
  <c r="D19" i="79"/>
  <c r="AB19" i="79" s="1"/>
  <c r="D25" i="87"/>
  <c r="D27" i="81"/>
  <c r="AB27" i="81" s="1"/>
  <c r="D31" i="68"/>
  <c r="D26" i="78"/>
  <c r="AB26" i="78" s="1"/>
  <c r="D25" i="89"/>
  <c r="D29" i="80"/>
  <c r="AB29" i="80" s="1"/>
  <c r="D19" i="91"/>
  <c r="D31" i="90"/>
  <c r="D17" i="85"/>
  <c r="D5" i="81"/>
  <c r="AB5" i="81" s="1"/>
  <c r="D7" i="62"/>
  <c r="D50" i="85"/>
  <c r="D16" i="87"/>
  <c r="D14" i="86"/>
  <c r="D4" i="68"/>
  <c r="D10" i="78"/>
  <c r="AB10" i="78" s="1"/>
  <c r="D7" i="89"/>
  <c r="D39" i="80"/>
  <c r="AB39" i="80" s="1"/>
  <c r="D28" i="91"/>
  <c r="D4" i="90"/>
  <c r="D17" i="79"/>
  <c r="AB17" i="79" s="1"/>
  <c r="J23" i="91"/>
  <c r="J29" i="78"/>
  <c r="AH29" i="78" s="1"/>
  <c r="J50" i="62"/>
  <c r="J4" i="86"/>
  <c r="J51" i="87"/>
  <c r="J34" i="79"/>
  <c r="AH34" i="79" s="1"/>
  <c r="J16" i="68"/>
  <c r="J50" i="89"/>
  <c r="J16" i="90"/>
  <c r="J48" i="85"/>
  <c r="J34" i="81"/>
  <c r="AH34" i="81" s="1"/>
  <c r="J13" i="80"/>
  <c r="AH13" i="80" s="1"/>
  <c r="J43" i="89"/>
  <c r="J3" i="86"/>
  <c r="J12" i="90"/>
  <c r="J13" i="91"/>
  <c r="J44" i="80"/>
  <c r="AH44" i="80" s="1"/>
  <c r="J3" i="78"/>
  <c r="AH3" i="78" s="1"/>
  <c r="J43" i="62"/>
  <c r="J6" i="85"/>
  <c r="J12" i="68"/>
  <c r="J6" i="79"/>
  <c r="AH6" i="79" s="1"/>
  <c r="J28" i="81"/>
  <c r="AH28" i="81" s="1"/>
  <c r="J44" i="87"/>
  <c r="K34" i="78"/>
  <c r="AI34" i="78" s="1"/>
  <c r="K39" i="68"/>
  <c r="K43" i="80"/>
  <c r="AI43" i="80" s="1"/>
  <c r="K33" i="62"/>
  <c r="K12" i="81"/>
  <c r="AI12" i="81" s="1"/>
  <c r="K32" i="87"/>
  <c r="K37" i="85"/>
  <c r="K33" i="89"/>
  <c r="K25" i="86"/>
  <c r="K39" i="90"/>
  <c r="K16" i="91"/>
  <c r="K7" i="79"/>
  <c r="AI7" i="79" s="1"/>
  <c r="G32" i="89"/>
  <c r="G14" i="85"/>
  <c r="G38" i="90"/>
  <c r="G5" i="91"/>
  <c r="G14" i="79"/>
  <c r="AE14" i="79" s="1"/>
  <c r="G18" i="81"/>
  <c r="AE18" i="81" s="1"/>
  <c r="G38" i="68"/>
  <c r="G15" i="78"/>
  <c r="AE15" i="78" s="1"/>
  <c r="G32" i="62"/>
  <c r="G38" i="86"/>
  <c r="G33" i="87"/>
  <c r="G40" i="80"/>
  <c r="AE40" i="80" s="1"/>
  <c r="P18" i="95"/>
  <c r="H18" i="95"/>
  <c r="K8" i="91"/>
  <c r="K11" i="79"/>
  <c r="AI11" i="79" s="1"/>
  <c r="K11" i="81"/>
  <c r="AI11" i="81" s="1"/>
  <c r="K14" i="62"/>
  <c r="K11" i="78"/>
  <c r="AI11" i="78" s="1"/>
  <c r="K9" i="68"/>
  <c r="K11" i="80"/>
  <c r="AI11" i="80" s="1"/>
  <c r="K18" i="87"/>
  <c r="K11" i="85"/>
  <c r="K19" i="89"/>
  <c r="K11" i="86"/>
  <c r="K9" i="90"/>
  <c r="K12" i="62"/>
  <c r="K42" i="85"/>
  <c r="K9" i="87"/>
  <c r="K46" i="79"/>
  <c r="AI46" i="79" s="1"/>
  <c r="K22" i="68"/>
  <c r="K52" i="78"/>
  <c r="AI52" i="78" s="1"/>
  <c r="K12" i="89"/>
  <c r="K44" i="81"/>
  <c r="AI44" i="81" s="1"/>
  <c r="K44" i="91"/>
  <c r="K22" i="90"/>
  <c r="K48" i="86"/>
  <c r="K28" i="80"/>
  <c r="AI28" i="80" s="1"/>
  <c r="L50" i="95"/>
  <c r="Q50" i="95"/>
  <c r="L16" i="95"/>
  <c r="Q16" i="95"/>
  <c r="E35" i="85"/>
  <c r="E41" i="62"/>
  <c r="E31" i="79"/>
  <c r="AC31" i="79" s="1"/>
  <c r="E46" i="68"/>
  <c r="E42" i="86"/>
  <c r="E41" i="87"/>
  <c r="E4" i="80"/>
  <c r="AC4" i="80" s="1"/>
  <c r="E41" i="89"/>
  <c r="E28" i="78"/>
  <c r="AC28" i="78" s="1"/>
  <c r="E36" i="91"/>
  <c r="E46" i="90"/>
  <c r="E8" i="81"/>
  <c r="AC8" i="81" s="1"/>
  <c r="F41" i="62"/>
  <c r="F35" i="85"/>
  <c r="F46" i="68"/>
  <c r="F31" i="79"/>
  <c r="AD31" i="79" s="1"/>
  <c r="F41" i="87"/>
  <c r="F42" i="86"/>
  <c r="F36" i="91"/>
  <c r="F41" i="89"/>
  <c r="F4" i="80"/>
  <c r="AD4" i="80" s="1"/>
  <c r="F46" i="90"/>
  <c r="F28" i="78"/>
  <c r="AD28" i="78" s="1"/>
  <c r="F8" i="81"/>
  <c r="AD8" i="81" s="1"/>
  <c r="F6" i="62"/>
  <c r="F4" i="78"/>
  <c r="AD4" i="78" s="1"/>
  <c r="F6" i="68"/>
  <c r="F31" i="80"/>
  <c r="AD31" i="80" s="1"/>
  <c r="F19" i="87"/>
  <c r="F49" i="85"/>
  <c r="F6" i="89"/>
  <c r="F42" i="79"/>
  <c r="AD42" i="79" s="1"/>
  <c r="F26" i="91"/>
  <c r="F6" i="90"/>
  <c r="F2" i="86"/>
  <c r="F46" i="81"/>
  <c r="AD46" i="81" s="1"/>
  <c r="O20" i="95"/>
  <c r="C20" i="95"/>
  <c r="C42" i="95"/>
  <c r="O42" i="95"/>
  <c r="C36" i="95"/>
  <c r="O36" i="95"/>
  <c r="C5" i="95"/>
  <c r="O5" i="95"/>
  <c r="H14" i="95"/>
  <c r="P14" i="95"/>
  <c r="G52" i="87"/>
  <c r="G3" i="85"/>
  <c r="G15" i="68"/>
  <c r="G17" i="81"/>
  <c r="AE17" i="81" s="1"/>
  <c r="G52" i="89"/>
  <c r="G9" i="78"/>
  <c r="AE9" i="78" s="1"/>
  <c r="G33" i="91"/>
  <c r="G15" i="90"/>
  <c r="G10" i="79"/>
  <c r="AE10" i="79" s="1"/>
  <c r="G3" i="80"/>
  <c r="AE3" i="80" s="1"/>
  <c r="G52" i="62"/>
  <c r="G5" i="86"/>
  <c r="G36" i="79"/>
  <c r="AE36" i="79" s="1"/>
  <c r="G36" i="78"/>
  <c r="AE36" i="78" s="1"/>
  <c r="G14" i="87"/>
  <c r="G36" i="81"/>
  <c r="AE36" i="81" s="1"/>
  <c r="G25" i="68"/>
  <c r="G21" i="85"/>
  <c r="G17" i="89"/>
  <c r="G18" i="62"/>
  <c r="G22" i="91"/>
  <c r="G25" i="90"/>
  <c r="G20" i="80"/>
  <c r="AE20" i="80" s="1"/>
  <c r="G22" i="86"/>
  <c r="F44" i="87"/>
  <c r="F44" i="80"/>
  <c r="AD44" i="80" s="1"/>
  <c r="F12" i="68"/>
  <c r="F3" i="78"/>
  <c r="AD3" i="78" s="1"/>
  <c r="F13" i="91"/>
  <c r="F12" i="90"/>
  <c r="F43" i="62"/>
  <c r="F43" i="89"/>
  <c r="F6" i="79"/>
  <c r="AD6" i="79" s="1"/>
  <c r="F28" i="81"/>
  <c r="AD28" i="81" s="1"/>
  <c r="F3" i="86"/>
  <c r="F6" i="85"/>
  <c r="F14" i="91"/>
  <c r="F30" i="78"/>
  <c r="AD30" i="78" s="1"/>
  <c r="F35" i="62"/>
  <c r="F14" i="81"/>
  <c r="AD14" i="81" s="1"/>
  <c r="F40" i="87"/>
  <c r="F13" i="86"/>
  <c r="F11" i="90"/>
  <c r="F45" i="80"/>
  <c r="AD45" i="80" s="1"/>
  <c r="F5" i="79"/>
  <c r="AD5" i="79" s="1"/>
  <c r="F4" i="85"/>
  <c r="F11" i="68"/>
  <c r="F35" i="89"/>
  <c r="AP22" i="62"/>
  <c r="AQ22" i="89"/>
  <c r="AK19" i="85"/>
  <c r="AW13" i="78"/>
  <c r="BB23" i="68"/>
  <c r="BC23" i="90"/>
  <c r="AW51" i="81"/>
  <c r="B27" i="81"/>
  <c r="Z27" i="81" s="1"/>
  <c r="B26" i="78"/>
  <c r="Z26" i="78" s="1"/>
  <c r="B25" i="62"/>
  <c r="B29" i="80"/>
  <c r="Z29" i="80" s="1"/>
  <c r="B25" i="87"/>
  <c r="B17" i="85"/>
  <c r="B31" i="68"/>
  <c r="B19" i="86"/>
  <c r="B25" i="89"/>
  <c r="B19" i="79"/>
  <c r="Z19" i="79" s="1"/>
  <c r="B19" i="91"/>
  <c r="B31" i="90"/>
  <c r="BB26" i="62"/>
  <c r="BC26" i="89"/>
  <c r="AK33" i="86"/>
  <c r="AW39" i="79"/>
  <c r="L9" i="81"/>
  <c r="AJ9" i="81" s="1"/>
  <c r="L28" i="62"/>
  <c r="L10" i="85"/>
  <c r="L30" i="87"/>
  <c r="L8" i="79"/>
  <c r="AJ8" i="79" s="1"/>
  <c r="L34" i="68"/>
  <c r="L41" i="80"/>
  <c r="AJ41" i="80" s="1"/>
  <c r="L28" i="89"/>
  <c r="L35" i="86"/>
  <c r="L2" i="91"/>
  <c r="L27" i="78"/>
  <c r="AJ27" i="78" s="1"/>
  <c r="L34" i="90"/>
  <c r="B32" i="90"/>
  <c r="B41" i="91"/>
  <c r="B37" i="81"/>
  <c r="Z37" i="81" s="1"/>
  <c r="B46" i="86"/>
  <c r="B27" i="62"/>
  <c r="B38" i="79"/>
  <c r="Z38" i="79" s="1"/>
  <c r="B24" i="87"/>
  <c r="B42" i="78"/>
  <c r="Z42" i="78" s="1"/>
  <c r="B32" i="68"/>
  <c r="B27" i="80"/>
  <c r="Z27" i="80" s="1"/>
  <c r="B27" i="89"/>
  <c r="B33" i="85"/>
  <c r="AE17" i="68"/>
  <c r="AF17" i="90"/>
  <c r="AL48" i="80"/>
  <c r="L18" i="95"/>
  <c r="Q18" i="95"/>
  <c r="AL36" i="68"/>
  <c r="AM36" i="90"/>
  <c r="C44" i="91"/>
  <c r="C22" i="90"/>
  <c r="C48" i="86"/>
  <c r="C28" i="80"/>
  <c r="AA28" i="80" s="1"/>
  <c r="C12" i="62"/>
  <c r="C42" i="85"/>
  <c r="C9" i="87"/>
  <c r="C46" i="79"/>
  <c r="AA46" i="79" s="1"/>
  <c r="C22" i="68"/>
  <c r="C52" i="78"/>
  <c r="AA52" i="78" s="1"/>
  <c r="C12" i="89"/>
  <c r="C44" i="81"/>
  <c r="AA44" i="81" s="1"/>
  <c r="H20" i="62"/>
  <c r="H51" i="80"/>
  <c r="AF51" i="80" s="1"/>
  <c r="H28" i="68"/>
  <c r="H22" i="81"/>
  <c r="AF22" i="81" s="1"/>
  <c r="H11" i="87"/>
  <c r="H5" i="78"/>
  <c r="AF5" i="78" s="1"/>
  <c r="H20" i="89"/>
  <c r="H2" i="79"/>
  <c r="AF2" i="79" s="1"/>
  <c r="H28" i="90"/>
  <c r="H31" i="91"/>
  <c r="H30" i="85"/>
  <c r="H32" i="86"/>
  <c r="AM5" i="68"/>
  <c r="AN5" i="90"/>
  <c r="AT34" i="80"/>
  <c r="AM16" i="62"/>
  <c r="AN15" i="89"/>
  <c r="AB15" i="89" s="1"/>
  <c r="AH12" i="85"/>
  <c r="AT37" i="78"/>
  <c r="AJ47" i="68"/>
  <c r="AK47" i="90"/>
  <c r="AQ17" i="80"/>
  <c r="H3" i="62"/>
  <c r="H50" i="78"/>
  <c r="AF50" i="78" s="1"/>
  <c r="H3" i="87"/>
  <c r="H45" i="79"/>
  <c r="AF45" i="79" s="1"/>
  <c r="H3" i="89"/>
  <c r="H45" i="81"/>
  <c r="AF45" i="81" s="1"/>
  <c r="H3" i="68"/>
  <c r="H32" i="80"/>
  <c r="AF32" i="80" s="1"/>
  <c r="H37" i="91"/>
  <c r="H3" i="90"/>
  <c r="H52" i="85"/>
  <c r="H16" i="86"/>
  <c r="AH4" i="62"/>
  <c r="AI4" i="89"/>
  <c r="AC31" i="85"/>
  <c r="AO46" i="78"/>
  <c r="AV15" i="87"/>
  <c r="AY27" i="91"/>
  <c r="AQ49" i="68"/>
  <c r="AR49" i="90"/>
  <c r="AL25" i="81"/>
  <c r="AY34" i="62"/>
  <c r="AZ34" i="89"/>
  <c r="AH40" i="86"/>
  <c r="AT26" i="79"/>
  <c r="AF30" i="68"/>
  <c r="AG30" i="90"/>
  <c r="AM22" i="80"/>
  <c r="AE6" i="86"/>
  <c r="AQ3" i="79"/>
  <c r="AV5" i="62"/>
  <c r="AW5" i="89"/>
  <c r="AJ15" i="62"/>
  <c r="AK14" i="89"/>
  <c r="AE47" i="85"/>
  <c r="AQ51" i="78"/>
  <c r="AU4" i="62"/>
  <c r="AV4" i="89"/>
  <c r="AD31" i="86"/>
  <c r="AP4" i="79"/>
  <c r="AJ2" i="90"/>
  <c r="AP23" i="80"/>
  <c r="AI2" i="68"/>
  <c r="O46" i="87"/>
  <c r="O51" i="90"/>
  <c r="O48" i="89"/>
  <c r="O46" i="91"/>
  <c r="O51" i="68"/>
  <c r="O48" i="62"/>
  <c r="DH69" i="93"/>
  <c r="O12" i="68"/>
  <c r="O43" i="89"/>
  <c r="O13" i="91"/>
  <c r="O12" i="90"/>
  <c r="O43" i="62"/>
  <c r="O44" i="87"/>
  <c r="AV36" i="68"/>
  <c r="AW36" i="90"/>
  <c r="AT51" i="81"/>
  <c r="AY23" i="68"/>
  <c r="AZ23" i="90"/>
  <c r="AZ18" i="89"/>
  <c r="AH28" i="86"/>
  <c r="AT49" i="79"/>
  <c r="AY19" i="62"/>
  <c r="AU3" i="62"/>
  <c r="AV3" i="89"/>
  <c r="AD16" i="86"/>
  <c r="AP45" i="79"/>
  <c r="AP31" i="68"/>
  <c r="AQ31" i="90"/>
  <c r="AW29" i="80"/>
  <c r="O35" i="87"/>
  <c r="O38" i="62"/>
  <c r="O40" i="68"/>
  <c r="O15" i="91"/>
  <c r="O38" i="89"/>
  <c r="O40" i="90"/>
  <c r="AV10" i="62"/>
  <c r="AW10" i="89"/>
  <c r="AE43" i="86"/>
  <c r="AQ52" i="79"/>
  <c r="R3" i="91"/>
  <c r="R27" i="90"/>
  <c r="R27" i="68"/>
  <c r="R16" i="62"/>
  <c r="R10" i="87"/>
  <c r="R15" i="89"/>
  <c r="BK20" i="68"/>
  <c r="V13" i="85"/>
  <c r="AT13" i="85" s="1"/>
  <c r="BX20" i="90"/>
  <c r="O43" i="68"/>
  <c r="O36" i="62"/>
  <c r="O38" i="87"/>
  <c r="O35" i="91"/>
  <c r="O43" i="90"/>
  <c r="O36" i="89"/>
  <c r="O31" i="87"/>
  <c r="O37" i="68"/>
  <c r="O30" i="62"/>
  <c r="O37" i="90"/>
  <c r="O30" i="89"/>
  <c r="O42" i="91"/>
  <c r="AG14" i="86"/>
  <c r="AS14" i="86" s="1"/>
  <c r="AS17" i="79"/>
  <c r="AJ4" i="62"/>
  <c r="AK4" i="89"/>
  <c r="Y4" i="89" s="1"/>
  <c r="AE31" i="85"/>
  <c r="AQ46" i="78"/>
  <c r="AM3" i="68"/>
  <c r="AN3" i="90"/>
  <c r="AT32" i="80"/>
  <c r="AP30" i="62"/>
  <c r="AQ30" i="89"/>
  <c r="AK40" i="85"/>
  <c r="AW43" i="78"/>
  <c r="BA19" i="68"/>
  <c r="BB19" i="90"/>
  <c r="AV49" i="81"/>
  <c r="AH29" i="89"/>
  <c r="AB15" i="85"/>
  <c r="AN18" i="78"/>
  <c r="AG29" i="62"/>
  <c r="AW8" i="79"/>
  <c r="BB28" i="62"/>
  <c r="BC28" i="89"/>
  <c r="AK35" i="86"/>
  <c r="AW18" i="68"/>
  <c r="AX18" i="68"/>
  <c r="AX18" i="90"/>
  <c r="AY18" i="90"/>
  <c r="AR48" i="81"/>
  <c r="O37" i="87"/>
  <c r="O45" i="68"/>
  <c r="O34" i="62"/>
  <c r="O7" i="91"/>
  <c r="O45" i="90"/>
  <c r="O34" i="89"/>
  <c r="BC6" i="89"/>
  <c r="AK2" i="86"/>
  <c r="BB6" i="62"/>
  <c r="AW42" i="79"/>
  <c r="AP6" i="62"/>
  <c r="AQ6" i="89"/>
  <c r="AK49" i="85"/>
  <c r="AW4" i="78"/>
  <c r="H42" i="91"/>
  <c r="H37" i="90"/>
  <c r="H40" i="85"/>
  <c r="H47" i="86"/>
  <c r="H30" i="62"/>
  <c r="H23" i="79"/>
  <c r="AF23" i="79" s="1"/>
  <c r="H31" i="87"/>
  <c r="H43" i="78"/>
  <c r="AF43" i="78" s="1"/>
  <c r="H37" i="68"/>
  <c r="H15" i="81"/>
  <c r="AF15" i="81" s="1"/>
  <c r="H30" i="89"/>
  <c r="H36" i="80"/>
  <c r="AF36" i="80" s="1"/>
  <c r="AS16" i="80"/>
  <c r="AL29" i="68"/>
  <c r="AM29" i="90"/>
  <c r="DH97" i="93"/>
  <c r="AN27" i="68"/>
  <c r="AO27" i="90"/>
  <c r="AU25" i="80"/>
  <c r="AN16" i="62"/>
  <c r="AO15" i="89"/>
  <c r="AI12" i="85"/>
  <c r="AU37" i="78"/>
  <c r="AJ7" i="62"/>
  <c r="AK7" i="89"/>
  <c r="AE50" i="85"/>
  <c r="AQ10" i="78"/>
  <c r="BB26" i="68"/>
  <c r="BC26" i="90"/>
  <c r="AW52" i="81"/>
  <c r="AV19" i="68"/>
  <c r="AW19" i="90"/>
  <c r="AQ49" i="81"/>
  <c r="O46" i="90"/>
  <c r="O41" i="62"/>
  <c r="O41" i="87"/>
  <c r="O46" i="68"/>
  <c r="O41" i="89"/>
  <c r="O36" i="91"/>
  <c r="AT48" i="79"/>
  <c r="AY9" i="62"/>
  <c r="AZ9" i="89"/>
  <c r="AH18" i="86"/>
  <c r="AM9" i="62"/>
  <c r="AN9" i="89"/>
  <c r="AH20" i="85"/>
  <c r="AT14" i="78"/>
  <c r="H36" i="79"/>
  <c r="AF36" i="79" s="1"/>
  <c r="H18" i="62"/>
  <c r="H36" i="78"/>
  <c r="AF36" i="78" s="1"/>
  <c r="H14" i="87"/>
  <c r="H36" i="81"/>
  <c r="AF36" i="81" s="1"/>
  <c r="H17" i="89"/>
  <c r="H21" i="85"/>
  <c r="H25" i="68"/>
  <c r="H20" i="80"/>
  <c r="AF20" i="80" s="1"/>
  <c r="H22" i="91"/>
  <c r="H25" i="90"/>
  <c r="H22" i="86"/>
  <c r="AY33" i="68"/>
  <c r="AZ33" i="90"/>
  <c r="AT38" i="81"/>
  <c r="AQ4" i="90"/>
  <c r="AW39" i="80"/>
  <c r="AP4" i="68"/>
  <c r="AW45" i="80"/>
  <c r="AP11" i="68"/>
  <c r="AQ11" i="90"/>
  <c r="AT35" i="79"/>
  <c r="AY22" i="62"/>
  <c r="AZ22" i="89"/>
  <c r="AH17" i="86"/>
  <c r="AM30" i="68"/>
  <c r="AN30" i="90"/>
  <c r="AT22" i="80"/>
  <c r="BS10" i="68"/>
  <c r="CF10" i="90"/>
  <c r="R10" i="86"/>
  <c r="AP10" i="86" s="1"/>
  <c r="AS35" i="86"/>
  <c r="AM45" i="90"/>
  <c r="AS7" i="80"/>
  <c r="AL45" i="68"/>
  <c r="AG22" i="62"/>
  <c r="AH22" i="89"/>
  <c r="AB19" i="85"/>
  <c r="AN13" i="78"/>
  <c r="H24" i="90"/>
  <c r="H18" i="85"/>
  <c r="H20" i="86"/>
  <c r="H17" i="62"/>
  <c r="H43" i="79"/>
  <c r="AF43" i="79" s="1"/>
  <c r="H24" i="68"/>
  <c r="H39" i="78"/>
  <c r="AF39" i="78" s="1"/>
  <c r="H13" i="87"/>
  <c r="H43" i="81"/>
  <c r="AF43" i="81" s="1"/>
  <c r="H16" i="89"/>
  <c r="H26" i="80"/>
  <c r="AF26" i="80" s="1"/>
  <c r="H20" i="91"/>
  <c r="AS43" i="78"/>
  <c r="AL30" i="62"/>
  <c r="AM30" i="89"/>
  <c r="AG40" i="85"/>
  <c r="O47" i="87"/>
  <c r="O46" i="62"/>
  <c r="O52" i="68"/>
  <c r="O46" i="89"/>
  <c r="O25" i="91"/>
  <c r="O52" i="90"/>
  <c r="R30" i="91"/>
  <c r="R17" i="68"/>
  <c r="R4" i="62"/>
  <c r="R4" i="87"/>
  <c r="R4" i="89"/>
  <c r="R17" i="90"/>
  <c r="M45" i="68"/>
  <c r="M16" i="85"/>
  <c r="M34" i="89"/>
  <c r="M26" i="79"/>
  <c r="AK26" i="79" s="1"/>
  <c r="M7" i="91"/>
  <c r="M45" i="90"/>
  <c r="M16" i="81"/>
  <c r="AK16" i="81" s="1"/>
  <c r="M7" i="80"/>
  <c r="AK7" i="80" s="1"/>
  <c r="M34" i="62"/>
  <c r="M17" i="78"/>
  <c r="AK17" i="78" s="1"/>
  <c r="M37" i="87"/>
  <c r="M40" i="86"/>
  <c r="AG22" i="86"/>
  <c r="AS36" i="79"/>
  <c r="U22" i="86"/>
  <c r="AG17" i="86"/>
  <c r="AS35" i="79"/>
  <c r="AL30" i="68"/>
  <c r="AM30" i="90"/>
  <c r="AS22" i="80"/>
  <c r="AD34" i="85"/>
  <c r="AP45" i="78"/>
  <c r="AI36" i="62"/>
  <c r="AJ36" i="89"/>
  <c r="AY6" i="62"/>
  <c r="AZ6" i="89"/>
  <c r="AH2" i="86"/>
  <c r="AT42" i="79"/>
  <c r="AP10" i="68"/>
  <c r="AQ10" i="90"/>
  <c r="AW46" i="80"/>
  <c r="AY27" i="62"/>
  <c r="AZ27" i="89"/>
  <c r="AH46" i="86"/>
  <c r="AT38" i="79"/>
  <c r="R39" i="90"/>
  <c r="R16" i="91"/>
  <c r="R33" i="62"/>
  <c r="R39" i="68"/>
  <c r="R32" i="87"/>
  <c r="R33" i="89"/>
  <c r="B49" i="91"/>
  <c r="B29" i="90"/>
  <c r="B21" i="81"/>
  <c r="Z21" i="81" s="1"/>
  <c r="B16" i="80"/>
  <c r="Z16" i="80" s="1"/>
  <c r="B23" i="62"/>
  <c r="B12" i="79"/>
  <c r="Z12" i="79" s="1"/>
  <c r="B23" i="87"/>
  <c r="B22" i="78"/>
  <c r="Z22" i="78" s="1"/>
  <c r="B29" i="68"/>
  <c r="B51" i="86"/>
  <c r="B23" i="89"/>
  <c r="B45" i="85"/>
  <c r="AT4" i="68"/>
  <c r="AU4" i="90"/>
  <c r="AO5" i="81"/>
  <c r="AY29" i="68"/>
  <c r="AZ29" i="90"/>
  <c r="AT21" i="81"/>
  <c r="BB32" i="68"/>
  <c r="BC32" i="90"/>
  <c r="AW37" i="81"/>
  <c r="BB10" i="62"/>
  <c r="BC10" i="89"/>
  <c r="AK43" i="86"/>
  <c r="AW52" i="79"/>
  <c r="B11" i="81"/>
  <c r="Z11" i="81" s="1"/>
  <c r="B11" i="78"/>
  <c r="Z11" i="78" s="1"/>
  <c r="B14" i="62"/>
  <c r="B11" i="80"/>
  <c r="Z11" i="80" s="1"/>
  <c r="B9" i="68"/>
  <c r="B11" i="85"/>
  <c r="B18" i="87"/>
  <c r="B11" i="86"/>
  <c r="B19" i="89"/>
  <c r="B11" i="79"/>
  <c r="Z11" i="79" s="1"/>
  <c r="B8" i="91"/>
  <c r="B9" i="90"/>
  <c r="O50" i="62"/>
  <c r="O16" i="68"/>
  <c r="O23" i="91"/>
  <c r="O50" i="89"/>
  <c r="O51" i="87"/>
  <c r="O16" i="90"/>
  <c r="C14" i="95"/>
  <c r="O14" i="95"/>
  <c r="AH12" i="62"/>
  <c r="AI12" i="89"/>
  <c r="AC42" i="85"/>
  <c r="AO52" i="78"/>
  <c r="X24" i="89"/>
  <c r="AN4" i="90"/>
  <c r="AT39" i="80"/>
  <c r="AM4" i="68"/>
  <c r="AB8" i="89"/>
  <c r="O34" i="95"/>
  <c r="AZ8" i="62"/>
  <c r="BA8" i="89"/>
  <c r="AI37" i="86"/>
  <c r="AU24" i="79"/>
  <c r="I42" i="86"/>
  <c r="I4" i="80"/>
  <c r="AG4" i="80" s="1"/>
  <c r="I41" i="62"/>
  <c r="I28" i="78"/>
  <c r="AG28" i="78" s="1"/>
  <c r="I41" i="87"/>
  <c r="I8" i="81"/>
  <c r="AG8" i="81" s="1"/>
  <c r="I46" i="68"/>
  <c r="I35" i="85"/>
  <c r="I41" i="89"/>
  <c r="I31" i="79"/>
  <c r="AG31" i="79" s="1"/>
  <c r="I36" i="91"/>
  <c r="I46" i="90"/>
  <c r="J23" i="78"/>
  <c r="AH23" i="78" s="1"/>
  <c r="J44" i="62"/>
  <c r="J22" i="85"/>
  <c r="J43" i="87"/>
  <c r="J32" i="79"/>
  <c r="AH32" i="79" s="1"/>
  <c r="J49" i="68"/>
  <c r="J5" i="80"/>
  <c r="AH5" i="80" s="1"/>
  <c r="J44" i="89"/>
  <c r="J21" i="86"/>
  <c r="J21" i="91"/>
  <c r="J49" i="90"/>
  <c r="J25" i="81"/>
  <c r="AH25" i="81" s="1"/>
  <c r="D31" i="85"/>
  <c r="D4" i="62"/>
  <c r="D31" i="86"/>
  <c r="D4" i="87"/>
  <c r="D48" i="80"/>
  <c r="AB48" i="80" s="1"/>
  <c r="D17" i="68"/>
  <c r="D46" i="78"/>
  <c r="AB46" i="78" s="1"/>
  <c r="D4" i="89"/>
  <c r="D4" i="79"/>
  <c r="AB4" i="79" s="1"/>
  <c r="D17" i="90"/>
  <c r="D30" i="91"/>
  <c r="D6" i="81"/>
  <c r="AB6" i="81" s="1"/>
  <c r="AN6" i="81" s="1"/>
  <c r="D5" i="78"/>
  <c r="AB5" i="78" s="1"/>
  <c r="D20" i="62"/>
  <c r="D30" i="85"/>
  <c r="D11" i="87"/>
  <c r="D32" i="86"/>
  <c r="D28" i="68"/>
  <c r="D51" i="80"/>
  <c r="AB51" i="80" s="1"/>
  <c r="D20" i="89"/>
  <c r="D22" i="81"/>
  <c r="AB22" i="81" s="1"/>
  <c r="D31" i="91"/>
  <c r="D28" i="90"/>
  <c r="D2" i="79"/>
  <c r="AB2" i="79" s="1"/>
  <c r="M47" i="68"/>
  <c r="M23" i="81"/>
  <c r="AK23" i="81" s="1"/>
  <c r="M16" i="78"/>
  <c r="AK16" i="78" s="1"/>
  <c r="M47" i="90"/>
  <c r="M49" i="86"/>
  <c r="M17" i="80"/>
  <c r="AK17" i="80" s="1"/>
  <c r="M27" i="79"/>
  <c r="AK27" i="79" s="1"/>
  <c r="M42" i="62"/>
  <c r="M28" i="85"/>
  <c r="M42" i="87"/>
  <c r="M42" i="89"/>
  <c r="M47" i="91"/>
  <c r="G47" i="62"/>
  <c r="G31" i="81"/>
  <c r="AE31" i="81" s="1"/>
  <c r="G48" i="87"/>
  <c r="G8" i="80"/>
  <c r="AE8" i="80" s="1"/>
  <c r="G50" i="68"/>
  <c r="G24" i="85"/>
  <c r="G50" i="90"/>
  <c r="G34" i="86"/>
  <c r="G43" i="91"/>
  <c r="G47" i="89"/>
  <c r="G24" i="78"/>
  <c r="AE24" i="78" s="1"/>
  <c r="G25" i="79"/>
  <c r="AE25" i="79" s="1"/>
  <c r="I34" i="79"/>
  <c r="AG34" i="79" s="1"/>
  <c r="I50" i="89"/>
  <c r="I4" i="86"/>
  <c r="I34" i="81"/>
  <c r="AG34" i="81" s="1"/>
  <c r="I16" i="90"/>
  <c r="I23" i="91"/>
  <c r="I48" i="85"/>
  <c r="I29" i="78"/>
  <c r="AG29" i="78" s="1"/>
  <c r="I13" i="80"/>
  <c r="AG13" i="80" s="1"/>
  <c r="I50" i="62"/>
  <c r="I51" i="87"/>
  <c r="I16" i="68"/>
  <c r="M11" i="87"/>
  <c r="M32" i="86"/>
  <c r="M20" i="89"/>
  <c r="M51" i="80"/>
  <c r="AK51" i="80" s="1"/>
  <c r="M31" i="91"/>
  <c r="M28" i="90"/>
  <c r="M22" i="81"/>
  <c r="AK22" i="81" s="1"/>
  <c r="M5" i="78"/>
  <c r="AK5" i="78" s="1"/>
  <c r="M30" i="85"/>
  <c r="M20" i="62"/>
  <c r="M28" i="68"/>
  <c r="M2" i="79"/>
  <c r="AK2" i="79" s="1"/>
  <c r="M36" i="81"/>
  <c r="AK36" i="81" s="1"/>
  <c r="M21" i="85"/>
  <c r="M18" i="62"/>
  <c r="M20" i="80"/>
  <c r="AK20" i="80" s="1"/>
  <c r="M14" i="87"/>
  <c r="M22" i="86"/>
  <c r="M25" i="68"/>
  <c r="M36" i="79"/>
  <c r="AK36" i="79" s="1"/>
  <c r="M17" i="89"/>
  <c r="M36" i="78"/>
  <c r="AK36" i="78" s="1"/>
  <c r="M25" i="90"/>
  <c r="M22" i="91"/>
  <c r="K3" i="81"/>
  <c r="AI3" i="81" s="1"/>
  <c r="K29" i="62"/>
  <c r="K20" i="79"/>
  <c r="AI20" i="79" s="1"/>
  <c r="K28" i="87"/>
  <c r="K18" i="78"/>
  <c r="AI18" i="78" s="1"/>
  <c r="K36" i="68"/>
  <c r="K39" i="86"/>
  <c r="K29" i="89"/>
  <c r="K15" i="85"/>
  <c r="K6" i="91"/>
  <c r="K36" i="90"/>
  <c r="K24" i="80"/>
  <c r="AI24" i="80" s="1"/>
  <c r="D41" i="79"/>
  <c r="AB41" i="79" s="1"/>
  <c r="D31" i="62"/>
  <c r="D41" i="78"/>
  <c r="AB41" i="78" s="1"/>
  <c r="D29" i="87"/>
  <c r="D52" i="86"/>
  <c r="D35" i="68"/>
  <c r="D41" i="81"/>
  <c r="AB41" i="81" s="1"/>
  <c r="D31" i="89"/>
  <c r="D46" i="85"/>
  <c r="D35" i="90"/>
  <c r="D50" i="91"/>
  <c r="D30" i="80"/>
  <c r="AB30" i="80" s="1"/>
  <c r="D11" i="86"/>
  <c r="D14" i="62"/>
  <c r="D11" i="79"/>
  <c r="AB11" i="79" s="1"/>
  <c r="D9" i="68"/>
  <c r="D11" i="81"/>
  <c r="AB11" i="81" s="1"/>
  <c r="D18" i="87"/>
  <c r="D11" i="78"/>
  <c r="AB11" i="78" s="1"/>
  <c r="D19" i="89"/>
  <c r="D11" i="80"/>
  <c r="AB11" i="80" s="1"/>
  <c r="D9" i="90"/>
  <c r="D8" i="91"/>
  <c r="D11" i="85"/>
  <c r="D49" i="79"/>
  <c r="AB49" i="79" s="1"/>
  <c r="D19" i="62"/>
  <c r="D31" i="78"/>
  <c r="AB31" i="78" s="1"/>
  <c r="D15" i="87"/>
  <c r="D50" i="80"/>
  <c r="AB50" i="80" s="1"/>
  <c r="D23" i="68"/>
  <c r="D51" i="81"/>
  <c r="AB51" i="81" s="1"/>
  <c r="D18" i="89"/>
  <c r="D28" i="86"/>
  <c r="D27" i="91"/>
  <c r="D23" i="90"/>
  <c r="D27" i="85"/>
  <c r="D33" i="78"/>
  <c r="AB33" i="78" s="1"/>
  <c r="D49" i="62"/>
  <c r="D29" i="81"/>
  <c r="AB29" i="81" s="1"/>
  <c r="D49" i="87"/>
  <c r="D12" i="86"/>
  <c r="D13" i="68"/>
  <c r="D2" i="80"/>
  <c r="AB2" i="80" s="1"/>
  <c r="D13" i="90"/>
  <c r="D2" i="85"/>
  <c r="D49" i="89"/>
  <c r="D18" i="91"/>
  <c r="D15" i="79"/>
  <c r="AB15" i="79" s="1"/>
  <c r="J36" i="62"/>
  <c r="J34" i="85"/>
  <c r="J43" i="68"/>
  <c r="J10" i="81"/>
  <c r="AH10" i="81" s="1"/>
  <c r="J38" i="87"/>
  <c r="J41" i="86"/>
  <c r="J36" i="89"/>
  <c r="J29" i="79"/>
  <c r="AH29" i="79" s="1"/>
  <c r="J35" i="91"/>
  <c r="J43" i="90"/>
  <c r="J45" i="78"/>
  <c r="AH45" i="78" s="1"/>
  <c r="J6" i="80"/>
  <c r="AH6" i="80" s="1"/>
  <c r="J52" i="62"/>
  <c r="J10" i="79"/>
  <c r="AH10" i="79" s="1"/>
  <c r="J15" i="68"/>
  <c r="J3" i="80"/>
  <c r="AH3" i="80" s="1"/>
  <c r="J52" i="87"/>
  <c r="J5" i="86"/>
  <c r="J52" i="89"/>
  <c r="J3" i="85"/>
  <c r="J33" i="91"/>
  <c r="J15" i="90"/>
  <c r="J17" i="81"/>
  <c r="AH17" i="81" s="1"/>
  <c r="J9" i="78"/>
  <c r="AH9" i="78" s="1"/>
  <c r="J29" i="62"/>
  <c r="J20" i="79"/>
  <c r="AH20" i="79" s="1"/>
  <c r="J28" i="87"/>
  <c r="J18" i="78"/>
  <c r="AH18" i="78" s="1"/>
  <c r="J36" i="68"/>
  <c r="J39" i="86"/>
  <c r="J29" i="89"/>
  <c r="J15" i="85"/>
  <c r="J6" i="91"/>
  <c r="J36" i="90"/>
  <c r="J24" i="80"/>
  <c r="AH24" i="80" s="1"/>
  <c r="J3" i="81"/>
  <c r="AH3" i="81" s="1"/>
  <c r="I10" i="81"/>
  <c r="AG10" i="81" s="1"/>
  <c r="I45" i="78"/>
  <c r="AG45" i="78" s="1"/>
  <c r="I36" i="62"/>
  <c r="I43" i="68"/>
  <c r="I29" i="79"/>
  <c r="AG29" i="79" s="1"/>
  <c r="I38" i="87"/>
  <c r="I6" i="80"/>
  <c r="AG6" i="80" s="1"/>
  <c r="I41" i="86"/>
  <c r="I36" i="89"/>
  <c r="I34" i="85"/>
  <c r="I43" i="90"/>
  <c r="I35" i="91"/>
  <c r="I17" i="68"/>
  <c r="I31" i="86"/>
  <c r="I4" i="89"/>
  <c r="I48" i="80"/>
  <c r="AG48" i="80" s="1"/>
  <c r="I30" i="91"/>
  <c r="I17" i="90"/>
  <c r="I46" i="78"/>
  <c r="AG46" i="78" s="1"/>
  <c r="I4" i="79"/>
  <c r="AG4" i="79" s="1"/>
  <c r="I4" i="62"/>
  <c r="I6" i="81"/>
  <c r="AG6" i="81" s="1"/>
  <c r="I4" i="87"/>
  <c r="I31" i="85"/>
  <c r="D5" i="79"/>
  <c r="AB5" i="79" s="1"/>
  <c r="D35" i="62"/>
  <c r="D4" i="85"/>
  <c r="D11" i="68"/>
  <c r="D30" i="78"/>
  <c r="AB30" i="78" s="1"/>
  <c r="D40" i="87"/>
  <c r="D45" i="80"/>
  <c r="AB45" i="80" s="1"/>
  <c r="D35" i="89"/>
  <c r="D14" i="81"/>
  <c r="AB14" i="81" s="1"/>
  <c r="D11" i="90"/>
  <c r="D14" i="91"/>
  <c r="D13" i="86"/>
  <c r="C15" i="95"/>
  <c r="O15" i="95"/>
  <c r="C2" i="95"/>
  <c r="O2" i="95"/>
  <c r="H6" i="95"/>
  <c r="P6" i="95"/>
  <c r="K40" i="62"/>
  <c r="K40" i="79"/>
  <c r="AI40" i="79" s="1"/>
  <c r="K36" i="87"/>
  <c r="K20" i="78"/>
  <c r="AI20" i="78" s="1"/>
  <c r="K42" i="68"/>
  <c r="K23" i="85"/>
  <c r="K40" i="89"/>
  <c r="K23" i="86"/>
  <c r="K51" i="91"/>
  <c r="K42" i="90"/>
  <c r="K42" i="80"/>
  <c r="AI42" i="80" s="1"/>
  <c r="K39" i="81"/>
  <c r="AI39" i="81" s="1"/>
  <c r="K33" i="81"/>
  <c r="AI33" i="81" s="1"/>
  <c r="K51" i="62"/>
  <c r="K40" i="78"/>
  <c r="AI40" i="78" s="1"/>
  <c r="K50" i="87"/>
  <c r="K15" i="80"/>
  <c r="AI15" i="80" s="1"/>
  <c r="K14" i="68"/>
  <c r="K51" i="85"/>
  <c r="K51" i="89"/>
  <c r="K15" i="86"/>
  <c r="K29" i="91"/>
  <c r="K14" i="90"/>
  <c r="K33" i="79"/>
  <c r="AI33" i="79" s="1"/>
  <c r="L29" i="95"/>
  <c r="Q29" i="95"/>
  <c r="L48" i="95"/>
  <c r="Q48" i="95"/>
  <c r="E25" i="78"/>
  <c r="AC25" i="78" s="1"/>
  <c r="E39" i="62"/>
  <c r="E38" i="80"/>
  <c r="AC38" i="80" s="1"/>
  <c r="E34" i="87"/>
  <c r="E26" i="86"/>
  <c r="E41" i="68"/>
  <c r="E30" i="79"/>
  <c r="AC30" i="79" s="1"/>
  <c r="E39" i="89"/>
  <c r="E2" i="81"/>
  <c r="AC2" i="81" s="1"/>
  <c r="E41" i="90"/>
  <c r="E24" i="91"/>
  <c r="E25" i="85"/>
  <c r="E11" i="89"/>
  <c r="E18" i="80"/>
  <c r="AC18" i="80" s="1"/>
  <c r="E39" i="91"/>
  <c r="E19" i="90"/>
  <c r="E39" i="85"/>
  <c r="E51" i="79"/>
  <c r="AC51" i="79" s="1"/>
  <c r="E19" i="68"/>
  <c r="E35" i="78"/>
  <c r="AC35" i="78" s="1"/>
  <c r="E49" i="81"/>
  <c r="AC49" i="81" s="1"/>
  <c r="E44" i="86"/>
  <c r="E11" i="62"/>
  <c r="E5" i="87"/>
  <c r="E12" i="78"/>
  <c r="AC12" i="78" s="1"/>
  <c r="E37" i="62"/>
  <c r="E29" i="85"/>
  <c r="E44" i="68"/>
  <c r="E50" i="86"/>
  <c r="E39" i="87"/>
  <c r="E12" i="80"/>
  <c r="AC12" i="80" s="1"/>
  <c r="E37" i="89"/>
  <c r="E28" i="79"/>
  <c r="AC28" i="79" s="1"/>
  <c r="E48" i="91"/>
  <c r="E44" i="90"/>
  <c r="E20" i="81"/>
  <c r="AC20" i="81" s="1"/>
  <c r="E33" i="80"/>
  <c r="AC33" i="80" s="1"/>
  <c r="E4" i="81"/>
  <c r="AC4" i="81" s="1"/>
  <c r="E13" i="62"/>
  <c r="E2" i="78"/>
  <c r="AC2" i="78" s="1"/>
  <c r="E20" i="87"/>
  <c r="E9" i="79"/>
  <c r="AC9" i="79" s="1"/>
  <c r="E7" i="68"/>
  <c r="E9" i="85"/>
  <c r="E13" i="89"/>
  <c r="E8" i="86"/>
  <c r="E34" i="91"/>
  <c r="E7" i="90"/>
  <c r="E23" i="91"/>
  <c r="E34" i="79"/>
  <c r="AC34" i="79" s="1"/>
  <c r="E50" i="89"/>
  <c r="E16" i="90"/>
  <c r="E34" i="81"/>
  <c r="AC34" i="81" s="1"/>
  <c r="E13" i="80"/>
  <c r="AC13" i="80" s="1"/>
  <c r="E50" i="62"/>
  <c r="E29" i="78"/>
  <c r="AC29" i="78" s="1"/>
  <c r="E4" i="86"/>
  <c r="E16" i="68"/>
  <c r="E51" i="87"/>
  <c r="E48" i="85"/>
  <c r="E19" i="85"/>
  <c r="E22" i="62"/>
  <c r="E17" i="86"/>
  <c r="E22" i="87"/>
  <c r="E35" i="79"/>
  <c r="AC35" i="79" s="1"/>
  <c r="E30" i="68"/>
  <c r="E13" i="78"/>
  <c r="AC13" i="78" s="1"/>
  <c r="E22" i="89"/>
  <c r="E22" i="80"/>
  <c r="AC22" i="80" s="1"/>
  <c r="E9" i="91"/>
  <c r="E30" i="90"/>
  <c r="E40" i="81"/>
  <c r="AC40" i="81" s="1"/>
  <c r="F39" i="91"/>
  <c r="F19" i="90"/>
  <c r="F39" i="85"/>
  <c r="F35" i="78"/>
  <c r="AD35" i="78" s="1"/>
  <c r="F51" i="79"/>
  <c r="AD51" i="79" s="1"/>
  <c r="F11" i="62"/>
  <c r="F5" i="87"/>
  <c r="F49" i="81"/>
  <c r="AD49" i="81" s="1"/>
  <c r="F19" i="68"/>
  <c r="F44" i="86"/>
  <c r="F11" i="89"/>
  <c r="F18" i="80"/>
  <c r="AD18" i="80" s="1"/>
  <c r="K27" i="81"/>
  <c r="AI27" i="81" s="1"/>
  <c r="K25" i="62"/>
  <c r="K26" i="78"/>
  <c r="AI26" i="78" s="1"/>
  <c r="K25" i="87"/>
  <c r="K29" i="80"/>
  <c r="AI29" i="80" s="1"/>
  <c r="K31" i="68"/>
  <c r="K17" i="85"/>
  <c r="K25" i="89"/>
  <c r="K19" i="86"/>
  <c r="K19" i="91"/>
  <c r="K31" i="90"/>
  <c r="K19" i="79"/>
  <c r="AI19" i="79" s="1"/>
  <c r="E44" i="80"/>
  <c r="AC44" i="80" s="1"/>
  <c r="E43" i="62"/>
  <c r="E3" i="86"/>
  <c r="E44" i="87"/>
  <c r="E3" i="78"/>
  <c r="AC3" i="78" s="1"/>
  <c r="E12" i="68"/>
  <c r="E6" i="85"/>
  <c r="E43" i="89"/>
  <c r="E6" i="79"/>
  <c r="AC6" i="79" s="1"/>
  <c r="E13" i="91"/>
  <c r="E12" i="90"/>
  <c r="E28" i="81"/>
  <c r="AC28" i="81" s="1"/>
  <c r="C40" i="95"/>
  <c r="O40" i="95"/>
  <c r="C43" i="95"/>
  <c r="O43" i="95"/>
  <c r="C39" i="95"/>
  <c r="O39" i="95"/>
  <c r="C28" i="95"/>
  <c r="O28" i="95"/>
  <c r="H44" i="95"/>
  <c r="P44" i="95"/>
  <c r="H46" i="95"/>
  <c r="P46" i="95"/>
  <c r="H17" i="95"/>
  <c r="P17" i="95"/>
  <c r="G26" i="81"/>
  <c r="AE26" i="81" s="1"/>
  <c r="G8" i="78"/>
  <c r="AE8" i="78" s="1"/>
  <c r="G46" i="87"/>
  <c r="G9" i="80"/>
  <c r="AE9" i="80" s="1"/>
  <c r="G48" i="62"/>
  <c r="G13" i="79"/>
  <c r="AE13" i="79" s="1"/>
  <c r="G51" i="68"/>
  <c r="G44" i="85"/>
  <c r="G48" i="89"/>
  <c r="G30" i="86"/>
  <c r="G46" i="91"/>
  <c r="G51" i="90"/>
  <c r="G27" i="86"/>
  <c r="G46" i="62"/>
  <c r="G13" i="81"/>
  <c r="AE13" i="81" s="1"/>
  <c r="G52" i="68"/>
  <c r="G19" i="78"/>
  <c r="AE19" i="78" s="1"/>
  <c r="G47" i="87"/>
  <c r="G14" i="80"/>
  <c r="AE14" i="80" s="1"/>
  <c r="G46" i="89"/>
  <c r="G26" i="85"/>
  <c r="G52" i="90"/>
  <c r="G25" i="91"/>
  <c r="G18" i="79"/>
  <c r="AE18" i="79" s="1"/>
  <c r="G20" i="89"/>
  <c r="G32" i="86"/>
  <c r="G28" i="90"/>
  <c r="G31" i="91"/>
  <c r="G51" i="80"/>
  <c r="AE51" i="80" s="1"/>
  <c r="G22" i="81"/>
  <c r="AE22" i="81" s="1"/>
  <c r="G20" i="62"/>
  <c r="G5" i="78"/>
  <c r="AE5" i="78" s="1"/>
  <c r="G28" i="68"/>
  <c r="G2" i="79"/>
  <c r="AE2" i="79" s="1"/>
  <c r="G11" i="87"/>
  <c r="G30" i="85"/>
  <c r="G33" i="80"/>
  <c r="AE33" i="80" s="1"/>
  <c r="G13" i="62"/>
  <c r="G4" i="81"/>
  <c r="AE4" i="81" s="1"/>
  <c r="G20" i="87"/>
  <c r="G9" i="79"/>
  <c r="AE9" i="79" s="1"/>
  <c r="G7" i="68"/>
  <c r="G9" i="85"/>
  <c r="G13" i="89"/>
  <c r="G8" i="86"/>
  <c r="G34" i="91"/>
  <c r="G7" i="90"/>
  <c r="G2" i="78"/>
  <c r="AE2" i="78" s="1"/>
  <c r="K13" i="68"/>
  <c r="K2" i="80"/>
  <c r="AI2" i="80" s="1"/>
  <c r="K49" i="62"/>
  <c r="K2" i="85"/>
  <c r="K49" i="89"/>
  <c r="K12" i="86"/>
  <c r="K13" i="90"/>
  <c r="K18" i="91"/>
  <c r="K15" i="79"/>
  <c r="AI15" i="79" s="1"/>
  <c r="K33" i="78"/>
  <c r="AI33" i="78" s="1"/>
  <c r="K49" i="87"/>
  <c r="K29" i="81"/>
  <c r="AI29" i="81" s="1"/>
  <c r="AQ18" i="89"/>
  <c r="AK27" i="85"/>
  <c r="AW31" i="78"/>
  <c r="AP19" i="62"/>
  <c r="O25" i="87"/>
  <c r="O31" i="68"/>
  <c r="O25" i="89"/>
  <c r="O19" i="91"/>
  <c r="O31" i="90"/>
  <c r="O25" i="62"/>
  <c r="Q45" i="95"/>
  <c r="O10" i="89"/>
  <c r="O38" i="91"/>
  <c r="O21" i="68"/>
  <c r="O10" i="62"/>
  <c r="O8" i="87"/>
  <c r="O21" i="90"/>
  <c r="Z31" i="86"/>
  <c r="AL4" i="79"/>
  <c r="AQ4" i="62"/>
  <c r="AR4" i="89"/>
  <c r="AV29" i="68"/>
  <c r="AW29" i="90"/>
  <c r="AQ21" i="81"/>
  <c r="AH19" i="86"/>
  <c r="AT19" i="79"/>
  <c r="AY25" i="62"/>
  <c r="AZ25" i="89"/>
  <c r="AM25" i="62"/>
  <c r="AN25" i="89"/>
  <c r="AB25" i="89" s="1"/>
  <c r="AH17" i="85"/>
  <c r="AT26" i="78"/>
  <c r="BB5" i="62"/>
  <c r="BC5" i="89"/>
  <c r="AK6" i="86"/>
  <c r="AW3" i="79"/>
  <c r="AL35" i="68"/>
  <c r="AM35" i="90"/>
  <c r="AS30" i="80"/>
  <c r="AG52" i="86"/>
  <c r="AS41" i="79"/>
  <c r="AK39" i="86"/>
  <c r="AW20" i="79"/>
  <c r="BC29" i="89"/>
  <c r="BB29" i="62"/>
  <c r="DH19" i="93"/>
  <c r="AM13" i="90"/>
  <c r="AL13" i="68"/>
  <c r="AG12" i="86"/>
  <c r="AP38" i="68"/>
  <c r="AQ38" i="90"/>
  <c r="AW40" i="80"/>
  <c r="AW14" i="79"/>
  <c r="BB32" i="62"/>
  <c r="BC32" i="89"/>
  <c r="AK38" i="86"/>
  <c r="AM5" i="62"/>
  <c r="AN5" i="89"/>
  <c r="AH7" i="85"/>
  <c r="AT47" i="78"/>
  <c r="AT25" i="80"/>
  <c r="AM27" i="68"/>
  <c r="AN27" i="90"/>
  <c r="AB27" i="90" s="1"/>
  <c r="AL2" i="68"/>
  <c r="AM2" i="90"/>
  <c r="AS23" i="80"/>
  <c r="AL17" i="62"/>
  <c r="AM16" i="89"/>
  <c r="AG18" i="85"/>
  <c r="AS39" i="78"/>
  <c r="AL24" i="68"/>
  <c r="AM24" i="90"/>
  <c r="AS26" i="80"/>
  <c r="AV3" i="81"/>
  <c r="BA36" i="68"/>
  <c r="BB36" i="90"/>
  <c r="Q19" i="62"/>
  <c r="Q15" i="87"/>
  <c r="Q23" i="68"/>
  <c r="Q27" i="91"/>
  <c r="Q23" i="90"/>
  <c r="Q18" i="89"/>
  <c r="BE5" i="62"/>
  <c r="BR5" i="89"/>
  <c r="AT17" i="78"/>
  <c r="AM34" i="62"/>
  <c r="AN34" i="89"/>
  <c r="AB34" i="89" s="1"/>
  <c r="AH16" i="85"/>
  <c r="BE36" i="62"/>
  <c r="BR36" i="89"/>
  <c r="AI4" i="62"/>
  <c r="AJ4" i="89"/>
  <c r="X4" i="89" s="1"/>
  <c r="AD31" i="85"/>
  <c r="AP46" i="78"/>
  <c r="AG19" i="86"/>
  <c r="AS19" i="79"/>
  <c r="B46" i="91"/>
  <c r="B51" i="90"/>
  <c r="B44" i="85"/>
  <c r="B30" i="86"/>
  <c r="B48" i="62"/>
  <c r="B26" i="81"/>
  <c r="Z26" i="81" s="1"/>
  <c r="B51" i="68"/>
  <c r="B8" i="78"/>
  <c r="Z8" i="78" s="1"/>
  <c r="B46" i="87"/>
  <c r="B9" i="80"/>
  <c r="Z9" i="80" s="1"/>
  <c r="B48" i="89"/>
  <c r="B13" i="79"/>
  <c r="Z13" i="79" s="1"/>
  <c r="AZ20" i="89"/>
  <c r="AH32" i="86"/>
  <c r="AT2" i="79"/>
  <c r="AY20" i="62"/>
  <c r="O14" i="68"/>
  <c r="O51" i="89"/>
  <c r="O29" i="91"/>
  <c r="O14" i="90"/>
  <c r="O51" i="62"/>
  <c r="O50" i="87"/>
  <c r="B12" i="68"/>
  <c r="B28" i="81"/>
  <c r="Z28" i="81" s="1"/>
  <c r="B43" i="89"/>
  <c r="B3" i="86"/>
  <c r="B12" i="90"/>
  <c r="B13" i="91"/>
  <c r="B44" i="80"/>
  <c r="Z44" i="80" s="1"/>
  <c r="B3" i="78"/>
  <c r="Z3" i="78" s="1"/>
  <c r="B43" i="62"/>
  <c r="B6" i="85"/>
  <c r="B6" i="79"/>
  <c r="Z6" i="79" s="1"/>
  <c r="B44" i="87"/>
  <c r="AY18" i="62"/>
  <c r="AZ17" i="89"/>
  <c r="AH22" i="86"/>
  <c r="AT36" i="79"/>
  <c r="AG6" i="86"/>
  <c r="AS3" i="79"/>
  <c r="AN2" i="89"/>
  <c r="AH5" i="85"/>
  <c r="AT48" i="78"/>
  <c r="AM2" i="62"/>
  <c r="AM23" i="68"/>
  <c r="AN23" i="90"/>
  <c r="AB23" i="90" s="1"/>
  <c r="AT50" i="80"/>
  <c r="AZ17" i="68"/>
  <c r="BA17" i="90"/>
  <c r="AU6" i="81"/>
  <c r="AB2" i="86"/>
  <c r="AN42" i="79"/>
  <c r="AI3" i="62"/>
  <c r="AJ3" i="89"/>
  <c r="X3" i="89" s="1"/>
  <c r="AD52" i="85"/>
  <c r="AP50" i="78"/>
  <c r="AP25" i="62"/>
  <c r="AQ25" i="89"/>
  <c r="AK17" i="85"/>
  <c r="AW26" i="78"/>
  <c r="B15" i="91"/>
  <c r="B36" i="85"/>
  <c r="B24" i="86"/>
  <c r="B38" i="62"/>
  <c r="B16" i="79"/>
  <c r="Z16" i="79" s="1"/>
  <c r="B35" i="87"/>
  <c r="B47" i="80"/>
  <c r="Z47" i="80" s="1"/>
  <c r="B40" i="68"/>
  <c r="B30" i="81"/>
  <c r="Z30" i="81" s="1"/>
  <c r="B38" i="89"/>
  <c r="B6" i="78"/>
  <c r="Z6" i="78" s="1"/>
  <c r="B40" i="90"/>
  <c r="L37" i="79"/>
  <c r="AJ37" i="79" s="1"/>
  <c r="L36" i="86"/>
  <c r="L27" i="68"/>
  <c r="L25" i="80"/>
  <c r="AJ25" i="80" s="1"/>
  <c r="L10" i="87"/>
  <c r="L15" i="89"/>
  <c r="L3" i="91"/>
  <c r="L27" i="90"/>
  <c r="L37" i="78"/>
  <c r="AJ37" i="78" s="1"/>
  <c r="L35" i="81"/>
  <c r="AJ35" i="81" s="1"/>
  <c r="L16" i="62"/>
  <c r="L12" i="85"/>
  <c r="B35" i="91"/>
  <c r="B43" i="90"/>
  <c r="B45" i="78"/>
  <c r="Z45" i="78" s="1"/>
  <c r="B6" i="80"/>
  <c r="Z6" i="80" s="1"/>
  <c r="B36" i="62"/>
  <c r="B34" i="85"/>
  <c r="B43" i="68"/>
  <c r="B10" i="81"/>
  <c r="Z10" i="81" s="1"/>
  <c r="B38" i="87"/>
  <c r="B41" i="86"/>
  <c r="B36" i="89"/>
  <c r="B29" i="79"/>
  <c r="Z29" i="79" s="1"/>
  <c r="AU5" i="90"/>
  <c r="AO19" i="81"/>
  <c r="AT5" i="68"/>
  <c r="B42" i="91"/>
  <c r="B37" i="90"/>
  <c r="B43" i="78"/>
  <c r="Z43" i="78" s="1"/>
  <c r="B15" i="81"/>
  <c r="Z15" i="81" s="1"/>
  <c r="B30" i="62"/>
  <c r="B36" i="80"/>
  <c r="Z36" i="80" s="1"/>
  <c r="B31" i="87"/>
  <c r="B40" i="85"/>
  <c r="B37" i="68"/>
  <c r="B47" i="86"/>
  <c r="B30" i="89"/>
  <c r="B23" i="79"/>
  <c r="Z23" i="79" s="1"/>
  <c r="AT6" i="62"/>
  <c r="AU6" i="89"/>
  <c r="AC2" i="86"/>
  <c r="AO42" i="79"/>
  <c r="AI6" i="89"/>
  <c r="AC49" i="85"/>
  <c r="AO4" i="78"/>
  <c r="AH6" i="62"/>
  <c r="AT36" i="68"/>
  <c r="AU36" i="90"/>
  <c r="AO3" i="81"/>
  <c r="DH70" i="93"/>
  <c r="J17" i="91"/>
  <c r="J49" i="78"/>
  <c r="AH49" i="78" s="1"/>
  <c r="J24" i="62"/>
  <c r="J10" i="86"/>
  <c r="J27" i="87"/>
  <c r="J8" i="85"/>
  <c r="J10" i="68"/>
  <c r="J24" i="89"/>
  <c r="J10" i="90"/>
  <c r="J46" i="80"/>
  <c r="AH46" i="80" s="1"/>
  <c r="J32" i="81"/>
  <c r="AH32" i="81" s="1"/>
  <c r="J21" i="79"/>
  <c r="AH21" i="79" s="1"/>
  <c r="AM32" i="62"/>
  <c r="AN32" i="89"/>
  <c r="AH14" i="85"/>
  <c r="AY3" i="68"/>
  <c r="AZ3" i="90"/>
  <c r="AT45" i="81"/>
  <c r="BB30" i="62"/>
  <c r="BC30" i="89"/>
  <c r="AK47" i="86"/>
  <c r="AW23" i="79"/>
  <c r="AW15" i="81"/>
  <c r="BB37" i="68"/>
  <c r="BC37" i="90"/>
  <c r="O6" i="95"/>
  <c r="BR2" i="90"/>
  <c r="BE2" i="68"/>
  <c r="P5" i="85"/>
  <c r="AN5" i="85" s="1"/>
  <c r="B40" i="86"/>
  <c r="B34" i="62"/>
  <c r="B16" i="85"/>
  <c r="B37" i="87"/>
  <c r="B26" i="79"/>
  <c r="Z26" i="79" s="1"/>
  <c r="B45" i="68"/>
  <c r="B16" i="81"/>
  <c r="Z16" i="81" s="1"/>
  <c r="B34" i="89"/>
  <c r="B7" i="80"/>
  <c r="Z7" i="80" s="1"/>
  <c r="B7" i="91"/>
  <c r="B45" i="90"/>
  <c r="B17" i="78"/>
  <c r="Z17" i="78" s="1"/>
  <c r="BB6" i="68"/>
  <c r="BC6" i="90"/>
  <c r="AW46" i="81"/>
  <c r="R27" i="87"/>
  <c r="R24" i="62"/>
  <c r="R10" i="68"/>
  <c r="R17" i="91"/>
  <c r="R24" i="89"/>
  <c r="R10" i="90"/>
  <c r="AL26" i="68"/>
  <c r="AM26" i="90"/>
  <c r="AS49" i="80"/>
  <c r="Q9" i="95"/>
  <c r="O4" i="91"/>
  <c r="O20" i="90"/>
  <c r="O7" i="87"/>
  <c r="O8" i="62"/>
  <c r="O20" i="68"/>
  <c r="O8" i="89"/>
  <c r="AP20" i="68"/>
  <c r="AQ20" i="90"/>
  <c r="AE20" i="90" s="1"/>
  <c r="AW52" i="80"/>
  <c r="B36" i="91"/>
  <c r="B46" i="90"/>
  <c r="B42" i="86"/>
  <c r="B4" i="80"/>
  <c r="Z4" i="80" s="1"/>
  <c r="B41" i="62"/>
  <c r="B28" i="78"/>
  <c r="Z28" i="78" s="1"/>
  <c r="B41" i="87"/>
  <c r="B8" i="81"/>
  <c r="Z8" i="81" s="1"/>
  <c r="B46" i="68"/>
  <c r="B35" i="85"/>
  <c r="B41" i="89"/>
  <c r="B31" i="79"/>
  <c r="Z31" i="79" s="1"/>
  <c r="P22" i="95"/>
  <c r="AT3" i="68"/>
  <c r="AU3" i="90"/>
  <c r="AO45" i="81"/>
  <c r="AY24" i="68"/>
  <c r="AZ24" i="90"/>
  <c r="AT43" i="81"/>
  <c r="AL11" i="68"/>
  <c r="AM11" i="90"/>
  <c r="AS45" i="80"/>
  <c r="AP7" i="62"/>
  <c r="AQ7" i="89"/>
  <c r="AK50" i="85"/>
  <c r="AW10" i="78"/>
  <c r="AZ28" i="68"/>
  <c r="BA28" i="90"/>
  <c r="AU22" i="81"/>
  <c r="U8" i="86"/>
  <c r="AG8" i="86"/>
  <c r="AS9" i="79"/>
  <c r="AM22" i="62"/>
  <c r="AN22" i="89"/>
  <c r="AB22" i="89" s="1"/>
  <c r="AH19" i="85"/>
  <c r="AT13" i="78"/>
  <c r="AL3" i="68"/>
  <c r="AM3" i="90"/>
  <c r="AS32" i="80"/>
  <c r="AF5" i="68"/>
  <c r="AG5" i="90"/>
  <c r="AM34" i="80"/>
  <c r="U40" i="86"/>
  <c r="AS40" i="86" s="1"/>
  <c r="AP18" i="68"/>
  <c r="AQ18" i="90"/>
  <c r="AW21" i="80"/>
  <c r="P20" i="95"/>
  <c r="B47" i="87"/>
  <c r="B52" i="68"/>
  <c r="B52" i="90"/>
  <c r="B46" i="62"/>
  <c r="B27" i="86"/>
  <c r="B46" i="89"/>
  <c r="B25" i="91"/>
  <c r="B13" i="81"/>
  <c r="Z13" i="81" s="1"/>
  <c r="B19" i="78"/>
  <c r="Z19" i="78" s="1"/>
  <c r="B14" i="80"/>
  <c r="Z14" i="80" s="1"/>
  <c r="B26" i="85"/>
  <c r="B18" i="79"/>
  <c r="Z18" i="79" s="1"/>
  <c r="L4" i="89"/>
  <c r="L4" i="79"/>
  <c r="AJ4" i="79" s="1"/>
  <c r="L17" i="90"/>
  <c r="L30" i="91"/>
  <c r="L6" i="81"/>
  <c r="AJ6" i="81" s="1"/>
  <c r="L31" i="85"/>
  <c r="L4" i="62"/>
  <c r="L48" i="80"/>
  <c r="AJ48" i="80" s="1"/>
  <c r="L46" i="78"/>
  <c r="AJ46" i="78" s="1"/>
  <c r="L17" i="68"/>
  <c r="L4" i="87"/>
  <c r="L31" i="86"/>
  <c r="AL22" i="62"/>
  <c r="AM22" i="89"/>
  <c r="AG19" i="85"/>
  <c r="AS13" i="78"/>
  <c r="AH49" i="85"/>
  <c r="AM6" i="62"/>
  <c r="AN6" i="89"/>
  <c r="AB6" i="89" s="1"/>
  <c r="AT4" i="78"/>
  <c r="AG32" i="86"/>
  <c r="AS2" i="79"/>
  <c r="U32" i="86"/>
  <c r="BC10" i="90"/>
  <c r="AW32" i="81"/>
  <c r="BB10" i="68"/>
  <c r="L33" i="89"/>
  <c r="L12" i="81"/>
  <c r="AJ12" i="81" s="1"/>
  <c r="L39" i="90"/>
  <c r="L16" i="91"/>
  <c r="L37" i="85"/>
  <c r="L25" i="86"/>
  <c r="L33" i="62"/>
  <c r="L7" i="79"/>
  <c r="AJ7" i="79" s="1"/>
  <c r="L39" i="68"/>
  <c r="L34" i="78"/>
  <c r="AJ34" i="78" s="1"/>
  <c r="L32" i="87"/>
  <c r="L43" i="80"/>
  <c r="AJ43" i="80" s="1"/>
  <c r="AG44" i="68"/>
  <c r="AH44" i="90"/>
  <c r="AN12" i="80"/>
  <c r="AY23" i="62"/>
  <c r="AZ23" i="89"/>
  <c r="AH51" i="86"/>
  <c r="AT12" i="79"/>
  <c r="BC27" i="89"/>
  <c r="AK46" i="86"/>
  <c r="AW38" i="79"/>
  <c r="BB27" i="62"/>
  <c r="B50" i="89"/>
  <c r="B13" i="80"/>
  <c r="Z13" i="80" s="1"/>
  <c r="B16" i="90"/>
  <c r="B23" i="91"/>
  <c r="B29" i="78"/>
  <c r="Z29" i="78" s="1"/>
  <c r="B48" i="85"/>
  <c r="B50" i="62"/>
  <c r="B4" i="86"/>
  <c r="B51" i="87"/>
  <c r="B34" i="79"/>
  <c r="Z34" i="79" s="1"/>
  <c r="B16" i="68"/>
  <c r="B34" i="81"/>
  <c r="Z34" i="81" s="1"/>
  <c r="P28" i="95"/>
  <c r="AJ36" i="62"/>
  <c r="AK36" i="89"/>
  <c r="AE34" i="85"/>
  <c r="AQ45" i="78"/>
  <c r="AG43" i="86"/>
  <c r="AS52" i="79"/>
  <c r="AP41" i="68"/>
  <c r="AQ41" i="90"/>
  <c r="AW38" i="80"/>
  <c r="AZ11" i="89"/>
  <c r="AH44" i="86"/>
  <c r="AT51" i="79"/>
  <c r="AY11" i="62"/>
  <c r="AS31" i="80"/>
  <c r="AL6" i="68"/>
  <c r="AM6" i="90"/>
  <c r="AL18" i="68"/>
  <c r="AM18" i="90"/>
  <c r="AA18" i="90" s="1"/>
  <c r="AS21" i="80"/>
  <c r="AP16" i="62"/>
  <c r="AQ15" i="89"/>
  <c r="AK12" i="85"/>
  <c r="AW37" i="78"/>
  <c r="BE2" i="62"/>
  <c r="BR2" i="89"/>
  <c r="BA4" i="68"/>
  <c r="BB4" i="90"/>
  <c r="AV5" i="81"/>
  <c r="AN7" i="89"/>
  <c r="AB7" i="89" s="1"/>
  <c r="AT10" i="78"/>
  <c r="AH50" i="85"/>
  <c r="AM7" i="62"/>
  <c r="O14" i="87"/>
  <c r="O17" i="89"/>
  <c r="O25" i="90"/>
  <c r="O22" i="91"/>
  <c r="O25" i="68"/>
  <c r="O18" i="62"/>
  <c r="C7" i="90"/>
  <c r="C34" i="91"/>
  <c r="C9" i="79"/>
  <c r="AA9" i="79" s="1"/>
  <c r="C9" i="85"/>
  <c r="C7" i="68"/>
  <c r="C8" i="86"/>
  <c r="C20" i="87"/>
  <c r="C33" i="80"/>
  <c r="AA33" i="80" s="1"/>
  <c r="C13" i="62"/>
  <c r="C4" i="81"/>
  <c r="AA4" i="81" s="1"/>
  <c r="C13" i="89"/>
  <c r="C2" i="78"/>
  <c r="AA2" i="78" s="1"/>
  <c r="DH66" i="93"/>
  <c r="AW6" i="79"/>
  <c r="BC43" i="89"/>
  <c r="AK3" i="86"/>
  <c r="BB43" i="62"/>
  <c r="AJ35" i="62"/>
  <c r="AK35" i="89"/>
  <c r="AE4" i="85"/>
  <c r="I20" i="78"/>
  <c r="AG20" i="78" s="1"/>
  <c r="I23" i="86"/>
  <c r="I42" i="68"/>
  <c r="I40" i="79"/>
  <c r="AG40" i="79" s="1"/>
  <c r="I40" i="89"/>
  <c r="I42" i="90"/>
  <c r="I51" i="91"/>
  <c r="I23" i="85"/>
  <c r="I40" i="62"/>
  <c r="I36" i="87"/>
  <c r="I39" i="81"/>
  <c r="AG39" i="81" s="1"/>
  <c r="I42" i="80"/>
  <c r="AG42" i="80" s="1"/>
  <c r="K5" i="87"/>
  <c r="K49" i="81"/>
  <c r="AI49" i="81" s="1"/>
  <c r="K19" i="68"/>
  <c r="K44" i="86"/>
  <c r="K11" i="62"/>
  <c r="K18" i="80"/>
  <c r="AI18" i="80" s="1"/>
  <c r="K11" i="89"/>
  <c r="K39" i="85"/>
  <c r="K39" i="91"/>
  <c r="K19" i="90"/>
  <c r="K51" i="79"/>
  <c r="AI51" i="79" s="1"/>
  <c r="K35" i="78"/>
  <c r="AI35" i="78" s="1"/>
  <c r="J31" i="62"/>
  <c r="J52" i="86"/>
  <c r="J29" i="87"/>
  <c r="J30" i="80"/>
  <c r="AH30" i="80" s="1"/>
  <c r="J35" i="68"/>
  <c r="J46" i="85"/>
  <c r="J31" i="89"/>
  <c r="J41" i="79"/>
  <c r="AH41" i="79" s="1"/>
  <c r="J50" i="91"/>
  <c r="J35" i="90"/>
  <c r="J41" i="78"/>
  <c r="AH41" i="78" s="1"/>
  <c r="J41" i="81"/>
  <c r="AH41" i="81" s="1"/>
  <c r="F37" i="62"/>
  <c r="F29" i="85"/>
  <c r="F44" i="68"/>
  <c r="F50" i="86"/>
  <c r="F39" i="87"/>
  <c r="F12" i="80"/>
  <c r="AD12" i="80" s="1"/>
  <c r="F37" i="89"/>
  <c r="F28" i="79"/>
  <c r="AD28" i="79" s="1"/>
  <c r="F48" i="91"/>
  <c r="F44" i="90"/>
  <c r="F20" i="81"/>
  <c r="AD20" i="81" s="1"/>
  <c r="F12" i="78"/>
  <c r="AD12" i="78" s="1"/>
  <c r="F49" i="91"/>
  <c r="F29" i="90"/>
  <c r="F22" i="78"/>
  <c r="AD22" i="78" s="1"/>
  <c r="F45" i="85"/>
  <c r="F51" i="86"/>
  <c r="F23" i="62"/>
  <c r="F23" i="87"/>
  <c r="F21" i="81"/>
  <c r="AD21" i="81" s="1"/>
  <c r="F29" i="68"/>
  <c r="F16" i="80"/>
  <c r="AD16" i="80" s="1"/>
  <c r="F23" i="89"/>
  <c r="F12" i="79"/>
  <c r="AD12" i="79" s="1"/>
  <c r="C46" i="95"/>
  <c r="O46" i="95"/>
  <c r="I50" i="86"/>
  <c r="I12" i="80"/>
  <c r="AG12" i="80" s="1"/>
  <c r="I37" i="62"/>
  <c r="I28" i="79"/>
  <c r="AG28" i="79" s="1"/>
  <c r="I39" i="87"/>
  <c r="I20" i="81"/>
  <c r="AG20" i="81" s="1"/>
  <c r="I44" i="68"/>
  <c r="I12" i="78"/>
  <c r="AG12" i="78" s="1"/>
  <c r="I37" i="89"/>
  <c r="I29" i="85"/>
  <c r="I48" i="91"/>
  <c r="I44" i="90"/>
  <c r="K47" i="81"/>
  <c r="AI47" i="81" s="1"/>
  <c r="K7" i="86"/>
  <c r="K15" i="62"/>
  <c r="K37" i="80"/>
  <c r="AI37" i="80" s="1"/>
  <c r="K47" i="85"/>
  <c r="K14" i="89"/>
  <c r="K52" i="91"/>
  <c r="K51" i="78"/>
  <c r="AI51" i="78" s="1"/>
  <c r="K8" i="68"/>
  <c r="K8" i="90"/>
  <c r="K47" i="79"/>
  <c r="AI47" i="79" s="1"/>
  <c r="K21" i="87"/>
  <c r="C47" i="95"/>
  <c r="O47" i="95"/>
  <c r="M43" i="68"/>
  <c r="M6" i="80"/>
  <c r="AK6" i="80" s="1"/>
  <c r="M36" i="89"/>
  <c r="M34" i="85"/>
  <c r="M35" i="91"/>
  <c r="M43" i="90"/>
  <c r="M10" i="81"/>
  <c r="AK10" i="81" s="1"/>
  <c r="M41" i="86"/>
  <c r="M36" i="62"/>
  <c r="M38" i="87"/>
  <c r="M29" i="79"/>
  <c r="AK29" i="79" s="1"/>
  <c r="M45" i="78"/>
  <c r="AK45" i="78" s="1"/>
  <c r="M11" i="85"/>
  <c r="M14" i="62"/>
  <c r="M11" i="86"/>
  <c r="M18" i="87"/>
  <c r="M11" i="79"/>
  <c r="AK11" i="79" s="1"/>
  <c r="M9" i="68"/>
  <c r="M11" i="81"/>
  <c r="AK11" i="81" s="1"/>
  <c r="M19" i="89"/>
  <c r="M11" i="78"/>
  <c r="AK11" i="78" s="1"/>
  <c r="M9" i="90"/>
  <c r="M8" i="91"/>
  <c r="M11" i="80"/>
  <c r="AK11" i="80" s="1"/>
  <c r="M33" i="78"/>
  <c r="AK33" i="78" s="1"/>
  <c r="M49" i="62"/>
  <c r="M29" i="81"/>
  <c r="AK29" i="81" s="1"/>
  <c r="M49" i="87"/>
  <c r="M12" i="86"/>
  <c r="M13" i="68"/>
  <c r="M2" i="80"/>
  <c r="AK2" i="80" s="1"/>
  <c r="M49" i="89"/>
  <c r="M2" i="85"/>
  <c r="M13" i="90"/>
  <c r="M15" i="79"/>
  <c r="AK15" i="79" s="1"/>
  <c r="M18" i="91"/>
  <c r="F49" i="87"/>
  <c r="F29" i="81"/>
  <c r="AD29" i="81" s="1"/>
  <c r="F13" i="68"/>
  <c r="F12" i="86"/>
  <c r="F49" i="89"/>
  <c r="F18" i="91"/>
  <c r="F33" i="78"/>
  <c r="AD33" i="78" s="1"/>
  <c r="F2" i="80"/>
  <c r="AD2" i="80" s="1"/>
  <c r="F49" i="62"/>
  <c r="F13" i="90"/>
  <c r="F2" i="85"/>
  <c r="F15" i="79"/>
  <c r="AD15" i="79" s="1"/>
  <c r="D35" i="85"/>
  <c r="D41" i="62"/>
  <c r="D4" i="80"/>
  <c r="AB4" i="80" s="1"/>
  <c r="D41" i="87"/>
  <c r="D31" i="79"/>
  <c r="AB31" i="79" s="1"/>
  <c r="D46" i="68"/>
  <c r="D28" i="78"/>
  <c r="AB28" i="78" s="1"/>
  <c r="D41" i="89"/>
  <c r="D42" i="86"/>
  <c r="D36" i="91"/>
  <c r="D46" i="90"/>
  <c r="D8" i="81"/>
  <c r="AB8" i="81" s="1"/>
  <c r="E32" i="89"/>
  <c r="E14" i="79"/>
  <c r="AC14" i="79" s="1"/>
  <c r="E5" i="91"/>
  <c r="E38" i="90"/>
  <c r="E18" i="81"/>
  <c r="AC18" i="81" s="1"/>
  <c r="E15" i="78"/>
  <c r="AC15" i="78" s="1"/>
  <c r="E32" i="62"/>
  <c r="E38" i="86"/>
  <c r="E33" i="87"/>
  <c r="E40" i="80"/>
  <c r="AC40" i="80" s="1"/>
  <c r="E14" i="85"/>
  <c r="E38" i="68"/>
  <c r="K4" i="85"/>
  <c r="K35" i="62"/>
  <c r="K30" i="78"/>
  <c r="AI30" i="78" s="1"/>
  <c r="K11" i="68"/>
  <c r="K45" i="80"/>
  <c r="AI45" i="80" s="1"/>
  <c r="K40" i="87"/>
  <c r="K14" i="81"/>
  <c r="AI14" i="81" s="1"/>
  <c r="K35" i="89"/>
  <c r="K13" i="86"/>
  <c r="K11" i="90"/>
  <c r="K14" i="91"/>
  <c r="K5" i="79"/>
  <c r="AI5" i="79" s="1"/>
  <c r="I46" i="87"/>
  <c r="I9" i="80"/>
  <c r="AG9" i="80" s="1"/>
  <c r="I48" i="89"/>
  <c r="I13" i="79"/>
  <c r="AG13" i="79" s="1"/>
  <c r="I46" i="91"/>
  <c r="I51" i="90"/>
  <c r="I44" i="85"/>
  <c r="I30" i="86"/>
  <c r="I48" i="62"/>
  <c r="I26" i="81"/>
  <c r="AG26" i="81" s="1"/>
  <c r="I51" i="68"/>
  <c r="I8" i="78"/>
  <c r="AG8" i="78" s="1"/>
  <c r="I24" i="78"/>
  <c r="AG24" i="78" s="1"/>
  <c r="I43" i="91"/>
  <c r="I34" i="86"/>
  <c r="I8" i="80"/>
  <c r="AG8" i="80" s="1"/>
  <c r="I31" i="81"/>
  <c r="AG31" i="81" s="1"/>
  <c r="I25" i="79"/>
  <c r="AG25" i="79" s="1"/>
  <c r="I47" i="62"/>
  <c r="I50" i="68"/>
  <c r="I47" i="89"/>
  <c r="I24" i="85"/>
  <c r="I48" i="87"/>
  <c r="I50" i="90"/>
  <c r="I15" i="80"/>
  <c r="AG15" i="80" s="1"/>
  <c r="I33" i="79"/>
  <c r="AG33" i="79" s="1"/>
  <c r="I14" i="68"/>
  <c r="I14" i="90"/>
  <c r="I51" i="89"/>
  <c r="I15" i="86"/>
  <c r="I29" i="91"/>
  <c r="I51" i="62"/>
  <c r="I40" i="78"/>
  <c r="AG40" i="78" s="1"/>
  <c r="I33" i="81"/>
  <c r="AG33" i="81" s="1"/>
  <c r="I50" i="87"/>
  <c r="I51" i="85"/>
  <c r="M49" i="68"/>
  <c r="M22" i="85"/>
  <c r="M44" i="89"/>
  <c r="M32" i="79"/>
  <c r="AK32" i="79" s="1"/>
  <c r="M21" i="91"/>
  <c r="M49" i="90"/>
  <c r="M5" i="80"/>
  <c r="AK5" i="80" s="1"/>
  <c r="M21" i="86"/>
  <c r="M44" i="62"/>
  <c r="M43" i="87"/>
  <c r="M25" i="81"/>
  <c r="AK25" i="81" s="1"/>
  <c r="M23" i="78"/>
  <c r="AK23" i="78" s="1"/>
  <c r="E25" i="89"/>
  <c r="E27" i="81"/>
  <c r="AC27" i="81" s="1"/>
  <c r="E19" i="91"/>
  <c r="E31" i="90"/>
  <c r="E26" i="78"/>
  <c r="AC26" i="78" s="1"/>
  <c r="E29" i="80"/>
  <c r="AC29" i="80" s="1"/>
  <c r="E25" i="62"/>
  <c r="E17" i="85"/>
  <c r="E25" i="87"/>
  <c r="E31" i="68"/>
  <c r="E19" i="86"/>
  <c r="E19" i="79"/>
  <c r="AC19" i="79" s="1"/>
  <c r="F18" i="62"/>
  <c r="F21" i="85"/>
  <c r="F14" i="87"/>
  <c r="F20" i="80"/>
  <c r="AD20" i="80" s="1"/>
  <c r="F25" i="68"/>
  <c r="F22" i="86"/>
  <c r="F17" i="89"/>
  <c r="F36" i="79"/>
  <c r="AD36" i="79" s="1"/>
  <c r="F25" i="90"/>
  <c r="F22" i="91"/>
  <c r="F36" i="78"/>
  <c r="AD36" i="78" s="1"/>
  <c r="F36" i="81"/>
  <c r="AD36" i="81" s="1"/>
  <c r="K48" i="85"/>
  <c r="K50" i="62"/>
  <c r="K4" i="86"/>
  <c r="K51" i="87"/>
  <c r="K34" i="79"/>
  <c r="AI34" i="79" s="1"/>
  <c r="K16" i="68"/>
  <c r="K34" i="81"/>
  <c r="AI34" i="81" s="1"/>
  <c r="K23" i="91"/>
  <c r="K13" i="80"/>
  <c r="AI13" i="80" s="1"/>
  <c r="K50" i="89"/>
  <c r="K16" i="90"/>
  <c r="K29" i="78"/>
  <c r="AI29" i="78" s="1"/>
  <c r="K14" i="86"/>
  <c r="K16" i="87"/>
  <c r="K5" i="81"/>
  <c r="AI5" i="81" s="1"/>
  <c r="K4" i="68"/>
  <c r="K50" i="85"/>
  <c r="K7" i="62"/>
  <c r="K10" i="78"/>
  <c r="AI10" i="78" s="1"/>
  <c r="K7" i="89"/>
  <c r="K39" i="80"/>
  <c r="AI39" i="80" s="1"/>
  <c r="K28" i="91"/>
  <c r="K4" i="90"/>
  <c r="K17" i="79"/>
  <c r="AI17" i="79" s="1"/>
  <c r="L47" i="95"/>
  <c r="Q47" i="95"/>
  <c r="L34" i="95"/>
  <c r="Q34" i="95"/>
  <c r="K44" i="79"/>
  <c r="AI44" i="79" s="1"/>
  <c r="K2" i="62"/>
  <c r="K48" i="78"/>
  <c r="AI48" i="78" s="1"/>
  <c r="K2" i="87"/>
  <c r="K42" i="81"/>
  <c r="AI42" i="81" s="1"/>
  <c r="K2" i="68"/>
  <c r="K23" i="80"/>
  <c r="AI23" i="80" s="1"/>
  <c r="K10" i="91"/>
  <c r="K9" i="86"/>
  <c r="K2" i="90"/>
  <c r="K2" i="89"/>
  <c r="K5" i="85"/>
  <c r="E8" i="78"/>
  <c r="AC8" i="78" s="1"/>
  <c r="E48" i="62"/>
  <c r="E9" i="80"/>
  <c r="AC9" i="80" s="1"/>
  <c r="E46" i="87"/>
  <c r="E13" i="79"/>
  <c r="AC13" i="79" s="1"/>
  <c r="E51" i="68"/>
  <c r="E44" i="85"/>
  <c r="E48" i="89"/>
  <c r="E30" i="86"/>
  <c r="E46" i="91"/>
  <c r="E26" i="81"/>
  <c r="AC26" i="81" s="1"/>
  <c r="E51" i="90"/>
  <c r="E47" i="89"/>
  <c r="E34" i="86"/>
  <c r="E43" i="91"/>
  <c r="E50" i="90"/>
  <c r="E24" i="78"/>
  <c r="AC24" i="78" s="1"/>
  <c r="E25" i="79"/>
  <c r="AC25" i="79" s="1"/>
  <c r="E47" i="62"/>
  <c r="E48" i="87"/>
  <c r="E50" i="68"/>
  <c r="E31" i="81"/>
  <c r="AC31" i="81" s="1"/>
  <c r="E8" i="80"/>
  <c r="AC8" i="80" s="1"/>
  <c r="E24" i="85"/>
  <c r="E15" i="89"/>
  <c r="E12" i="85"/>
  <c r="E3" i="91"/>
  <c r="E27" i="90"/>
  <c r="E25" i="80"/>
  <c r="AC25" i="80" s="1"/>
  <c r="E37" i="79"/>
  <c r="AC37" i="79" s="1"/>
  <c r="E16" i="62"/>
  <c r="E37" i="78"/>
  <c r="AC37" i="78" s="1"/>
  <c r="E10" i="87"/>
  <c r="E27" i="68"/>
  <c r="E35" i="81"/>
  <c r="AC35" i="81" s="1"/>
  <c r="E36" i="86"/>
  <c r="F43" i="91"/>
  <c r="F50" i="90"/>
  <c r="F24" i="78"/>
  <c r="AD24" i="78" s="1"/>
  <c r="F31" i="81"/>
  <c r="AD31" i="81" s="1"/>
  <c r="F25" i="79"/>
  <c r="AD25" i="79" s="1"/>
  <c r="F47" i="62"/>
  <c r="F48" i="87"/>
  <c r="F8" i="80"/>
  <c r="AD8" i="80" s="1"/>
  <c r="F50" i="68"/>
  <c r="F24" i="85"/>
  <c r="F47" i="89"/>
  <c r="F34" i="86"/>
  <c r="F29" i="91"/>
  <c r="F14" i="90"/>
  <c r="F40" i="78"/>
  <c r="AD40" i="78" s="1"/>
  <c r="F15" i="80"/>
  <c r="AD15" i="80" s="1"/>
  <c r="F51" i="62"/>
  <c r="F51" i="85"/>
  <c r="F50" i="87"/>
  <c r="F15" i="86"/>
  <c r="F14" i="68"/>
  <c r="F33" i="79"/>
  <c r="AD33" i="79" s="1"/>
  <c r="F51" i="89"/>
  <c r="F33" i="81"/>
  <c r="AD33" i="81" s="1"/>
  <c r="F10" i="62"/>
  <c r="F43" i="86"/>
  <c r="F8" i="87"/>
  <c r="F35" i="80"/>
  <c r="AD35" i="80" s="1"/>
  <c r="F21" i="68"/>
  <c r="F38" i="85"/>
  <c r="F21" i="90"/>
  <c r="F10" i="89"/>
  <c r="F52" i="79"/>
  <c r="AD52" i="79" s="1"/>
  <c r="F38" i="91"/>
  <c r="F44" i="78"/>
  <c r="AD44" i="78" s="1"/>
  <c r="F50" i="81"/>
  <c r="AD50" i="81" s="1"/>
  <c r="J46" i="89"/>
  <c r="J27" i="86"/>
  <c r="J52" i="90"/>
  <c r="J25" i="91"/>
  <c r="J13" i="81"/>
  <c r="AH13" i="81" s="1"/>
  <c r="J19" i="78"/>
  <c r="AH19" i="78" s="1"/>
  <c r="J46" i="62"/>
  <c r="J14" i="80"/>
  <c r="AH14" i="80" s="1"/>
  <c r="J47" i="87"/>
  <c r="J26" i="85"/>
  <c r="J52" i="68"/>
  <c r="J18" i="79"/>
  <c r="AH18" i="79" s="1"/>
  <c r="C32" i="95"/>
  <c r="O32" i="95"/>
  <c r="C30" i="95"/>
  <c r="O30" i="95"/>
  <c r="O27" i="95"/>
  <c r="C27" i="95"/>
  <c r="H33" i="95"/>
  <c r="P33" i="95"/>
  <c r="E37" i="86"/>
  <c r="E13" i="85"/>
  <c r="E8" i="62"/>
  <c r="E7" i="81"/>
  <c r="AC7" i="81" s="1"/>
  <c r="E20" i="68"/>
  <c r="E24" i="79"/>
  <c r="AC24" i="79" s="1"/>
  <c r="E7" i="87"/>
  <c r="E32" i="78"/>
  <c r="AC32" i="78" s="1"/>
  <c r="E8" i="89"/>
  <c r="E52" i="80"/>
  <c r="AC52" i="80" s="1"/>
  <c r="E4" i="91"/>
  <c r="E20" i="90"/>
  <c r="G16" i="89"/>
  <c r="G20" i="86"/>
  <c r="G20" i="91"/>
  <c r="G24" i="90"/>
  <c r="G43" i="79"/>
  <c r="AE43" i="79" s="1"/>
  <c r="G39" i="78"/>
  <c r="AE39" i="78" s="1"/>
  <c r="G17" i="62"/>
  <c r="G43" i="81"/>
  <c r="AE43" i="81" s="1"/>
  <c r="G24" i="68"/>
  <c r="G26" i="80"/>
  <c r="AE26" i="80" s="1"/>
  <c r="G13" i="87"/>
  <c r="G18" i="85"/>
  <c r="D38" i="80"/>
  <c r="AB38" i="80" s="1"/>
  <c r="D39" i="62"/>
  <c r="D25" i="78"/>
  <c r="AB25" i="78" s="1"/>
  <c r="D41" i="68"/>
  <c r="D26" i="86"/>
  <c r="D34" i="87"/>
  <c r="D30" i="79"/>
  <c r="AB30" i="79" s="1"/>
  <c r="D39" i="89"/>
  <c r="D2" i="81"/>
  <c r="AB2" i="81" s="1"/>
  <c r="D41" i="90"/>
  <c r="D24" i="91"/>
  <c r="D25" i="85"/>
  <c r="F38" i="90"/>
  <c r="F18" i="81"/>
  <c r="AD18" i="81" s="1"/>
  <c r="F32" i="62"/>
  <c r="F38" i="86"/>
  <c r="F38" i="68"/>
  <c r="F40" i="80"/>
  <c r="AD40" i="80" s="1"/>
  <c r="F5" i="91"/>
  <c r="F15" i="78"/>
  <c r="AD15" i="78" s="1"/>
  <c r="F14" i="85"/>
  <c r="F14" i="79"/>
  <c r="AD14" i="79" s="1"/>
  <c r="F33" i="87"/>
  <c r="F32" i="89"/>
  <c r="BC22" i="89"/>
  <c r="AK17" i="86"/>
  <c r="AW35" i="79"/>
  <c r="BB22" i="62"/>
  <c r="BB19" i="62"/>
  <c r="BC18" i="89"/>
  <c r="AK28" i="86"/>
  <c r="AW49" i="79"/>
  <c r="L45" i="89"/>
  <c r="L24" i="81"/>
  <c r="AJ24" i="81" s="1"/>
  <c r="L45" i="91"/>
  <c r="L48" i="90"/>
  <c r="L43" i="85"/>
  <c r="L29" i="86"/>
  <c r="L45" i="62"/>
  <c r="L10" i="80"/>
  <c r="AJ10" i="80" s="1"/>
  <c r="L45" i="87"/>
  <c r="L7" i="78"/>
  <c r="AJ7" i="78" s="1"/>
  <c r="L48" i="68"/>
  <c r="L22" i="79"/>
  <c r="AJ22" i="79" s="1"/>
  <c r="B38" i="91"/>
  <c r="B21" i="90"/>
  <c r="B38" i="85"/>
  <c r="B52" i="79"/>
  <c r="Z52" i="79" s="1"/>
  <c r="B10" i="62"/>
  <c r="B44" i="78"/>
  <c r="Z44" i="78" s="1"/>
  <c r="B21" i="68"/>
  <c r="B50" i="81"/>
  <c r="Z50" i="81" s="1"/>
  <c r="B8" i="87"/>
  <c r="B43" i="86"/>
  <c r="B10" i="89"/>
  <c r="B35" i="80"/>
  <c r="Z35" i="80" s="1"/>
  <c r="BR2" i="68"/>
  <c r="CE2" i="90"/>
  <c r="Q9" i="86"/>
  <c r="AO9" i="86" s="1"/>
  <c r="AP29" i="62"/>
  <c r="AQ29" i="89"/>
  <c r="AE29" i="89" s="1"/>
  <c r="AK15" i="85"/>
  <c r="AW18" i="78"/>
  <c r="L41" i="95"/>
  <c r="Q41" i="95"/>
  <c r="G27" i="68"/>
  <c r="G36" i="86"/>
  <c r="G15" i="89"/>
  <c r="G12" i="85"/>
  <c r="G3" i="91"/>
  <c r="G27" i="90"/>
  <c r="G25" i="80"/>
  <c r="AE25" i="80" s="1"/>
  <c r="G37" i="79"/>
  <c r="AE37" i="79" s="1"/>
  <c r="G10" i="87"/>
  <c r="G37" i="78"/>
  <c r="AE37" i="78" s="1"/>
  <c r="G16" i="62"/>
  <c r="G35" i="81"/>
  <c r="AE35" i="81" s="1"/>
  <c r="AY5" i="68"/>
  <c r="AZ5" i="90"/>
  <c r="AT19" i="81"/>
  <c r="U20" i="86"/>
  <c r="AI17" i="90"/>
  <c r="AO48" i="80"/>
  <c r="AH17" i="68"/>
  <c r="W2" i="90"/>
  <c r="H19" i="62"/>
  <c r="H49" i="79"/>
  <c r="AF49" i="79" s="1"/>
  <c r="H23" i="68"/>
  <c r="H31" i="78"/>
  <c r="AF31" i="78" s="1"/>
  <c r="H15" i="87"/>
  <c r="H50" i="80"/>
  <c r="AF50" i="80" s="1"/>
  <c r="H18" i="89"/>
  <c r="H51" i="81"/>
  <c r="AF51" i="81" s="1"/>
  <c r="H27" i="91"/>
  <c r="H23" i="90"/>
  <c r="H28" i="86"/>
  <c r="H27" i="85"/>
  <c r="P2" i="95"/>
  <c r="AF22" i="62"/>
  <c r="AG22" i="89"/>
  <c r="AA19" i="85"/>
  <c r="AM13" i="78"/>
  <c r="AK5" i="89"/>
  <c r="AE7" i="85"/>
  <c r="AQ47" i="78"/>
  <c r="AJ5" i="62"/>
  <c r="AW14" i="89"/>
  <c r="AE7" i="86"/>
  <c r="AQ47" i="79"/>
  <c r="AV15" i="62"/>
  <c r="AV17" i="90"/>
  <c r="AP6" i="81"/>
  <c r="AU17" i="68"/>
  <c r="U19" i="86"/>
  <c r="AS19" i="86" s="1"/>
  <c r="AP44" i="79"/>
  <c r="AU2" i="62"/>
  <c r="AV2" i="89"/>
  <c r="AD9" i="86"/>
  <c r="AP48" i="78"/>
  <c r="AI2" i="62"/>
  <c r="AJ2" i="89"/>
  <c r="AD5" i="85"/>
  <c r="AT5" i="78"/>
  <c r="AM20" i="62"/>
  <c r="AN20" i="89"/>
  <c r="AB20" i="89" s="1"/>
  <c r="AH30" i="85"/>
  <c r="B14" i="90"/>
  <c r="B33" i="79"/>
  <c r="Z33" i="79" s="1"/>
  <c r="B51" i="89"/>
  <c r="B14" i="68"/>
  <c r="B29" i="91"/>
  <c r="B33" i="81"/>
  <c r="Z33" i="81" s="1"/>
  <c r="B40" i="78"/>
  <c r="Z40" i="78" s="1"/>
  <c r="B15" i="80"/>
  <c r="Z15" i="80" s="1"/>
  <c r="B51" i="85"/>
  <c r="B51" i="62"/>
  <c r="B15" i="86"/>
  <c r="B50" i="87"/>
  <c r="G7" i="87"/>
  <c r="G52" i="80"/>
  <c r="AE52" i="80" s="1"/>
  <c r="G8" i="89"/>
  <c r="G7" i="81"/>
  <c r="AE7" i="81" s="1"/>
  <c r="G4" i="91"/>
  <c r="G20" i="90"/>
  <c r="G24" i="79"/>
  <c r="AE24" i="79" s="1"/>
  <c r="G32" i="78"/>
  <c r="AE32" i="78" s="1"/>
  <c r="G8" i="62"/>
  <c r="G37" i="86"/>
  <c r="G20" i="68"/>
  <c r="G13" i="85"/>
  <c r="AJ36" i="68"/>
  <c r="AK36" i="90"/>
  <c r="Y36" i="90" s="1"/>
  <c r="Q27" i="68"/>
  <c r="Q16" i="62"/>
  <c r="Q10" i="87"/>
  <c r="Q15" i="89"/>
  <c r="Q3" i="91"/>
  <c r="Q27" i="90"/>
  <c r="AH8" i="68"/>
  <c r="AI8" i="90"/>
  <c r="AO37" i="80"/>
  <c r="AY2" i="62"/>
  <c r="AZ2" i="89"/>
  <c r="AH9" i="86"/>
  <c r="AT44" i="79"/>
  <c r="AM19" i="62"/>
  <c r="AN18" i="89"/>
  <c r="AB18" i="89" s="1"/>
  <c r="AH27" i="85"/>
  <c r="AT31" i="78"/>
  <c r="O47" i="89"/>
  <c r="O43" i="91"/>
  <c r="O50" i="90"/>
  <c r="O47" i="62"/>
  <c r="O48" i="87"/>
  <c r="O50" i="68"/>
  <c r="AN17" i="68"/>
  <c r="AO17" i="90"/>
  <c r="AC17" i="90" s="1"/>
  <c r="AU48" i="80"/>
  <c r="R29" i="62"/>
  <c r="R28" i="87"/>
  <c r="R29" i="89"/>
  <c r="R36" i="90"/>
  <c r="R36" i="68"/>
  <c r="R6" i="91"/>
  <c r="BE24" i="62"/>
  <c r="BR24" i="89"/>
  <c r="BB19" i="68"/>
  <c r="BC19" i="90"/>
  <c r="AW49" i="81"/>
  <c r="AP19" i="68"/>
  <c r="AQ19" i="90"/>
  <c r="AW18" i="80"/>
  <c r="AY32" i="62"/>
  <c r="AZ32" i="89"/>
  <c r="AH38" i="86"/>
  <c r="AL4" i="68"/>
  <c r="AM4" i="90"/>
  <c r="AS39" i="80"/>
  <c r="AO19" i="68"/>
  <c r="AP19" i="90"/>
  <c r="AD19" i="90" s="1"/>
  <c r="AV18" i="80"/>
  <c r="P32" i="95"/>
  <c r="C29" i="89"/>
  <c r="C15" i="85"/>
  <c r="C6" i="91"/>
  <c r="C36" i="90"/>
  <c r="C24" i="80"/>
  <c r="AA24" i="80" s="1"/>
  <c r="C3" i="81"/>
  <c r="AA3" i="81" s="1"/>
  <c r="C28" i="87"/>
  <c r="C20" i="79"/>
  <c r="AA20" i="79" s="1"/>
  <c r="C36" i="68"/>
  <c r="C18" i="78"/>
  <c r="AA18" i="78" s="1"/>
  <c r="C29" i="62"/>
  <c r="C39" i="86"/>
  <c r="AB39" i="86"/>
  <c r="AN20" i="79"/>
  <c r="BB34" i="68"/>
  <c r="BC34" i="90"/>
  <c r="AW9" i="81"/>
  <c r="AF18" i="86"/>
  <c r="AR48" i="79"/>
  <c r="AX9" i="62"/>
  <c r="AW9" i="62"/>
  <c r="AX9" i="89"/>
  <c r="AY9" i="89"/>
  <c r="AZ21" i="62"/>
  <c r="BA21" i="89"/>
  <c r="AI45" i="86"/>
  <c r="AU50" i="79"/>
  <c r="AZ26" i="68"/>
  <c r="BA26" i="90"/>
  <c r="AU52" i="81"/>
  <c r="AJ2" i="68"/>
  <c r="AK2" i="90"/>
  <c r="AQ23" i="80"/>
  <c r="BW20" i="68"/>
  <c r="CJ20" i="90"/>
  <c r="V37" i="86"/>
  <c r="AT37" i="86" s="1"/>
  <c r="L10" i="68"/>
  <c r="L32" i="81"/>
  <c r="AJ32" i="81" s="1"/>
  <c r="L17" i="91"/>
  <c r="L10" i="90"/>
  <c r="L21" i="79"/>
  <c r="AJ21" i="79" s="1"/>
  <c r="L49" i="78"/>
  <c r="AJ49" i="78" s="1"/>
  <c r="L24" i="62"/>
  <c r="L46" i="80"/>
  <c r="AJ46" i="80" s="1"/>
  <c r="L27" i="87"/>
  <c r="L10" i="86"/>
  <c r="L24" i="89"/>
  <c r="L8" i="85"/>
  <c r="AS12" i="79"/>
  <c r="AG51" i="86"/>
  <c r="L2" i="89"/>
  <c r="L23" i="80"/>
  <c r="AJ23" i="80" s="1"/>
  <c r="L10" i="91"/>
  <c r="L2" i="90"/>
  <c r="L9" i="86"/>
  <c r="L5" i="85"/>
  <c r="L2" i="62"/>
  <c r="L44" i="79"/>
  <c r="AJ44" i="79" s="1"/>
  <c r="L2" i="68"/>
  <c r="L48" i="78"/>
  <c r="AJ48" i="78" s="1"/>
  <c r="L2" i="87"/>
  <c r="L42" i="81"/>
  <c r="AJ42" i="81" s="1"/>
  <c r="B7" i="87"/>
  <c r="B32" i="78"/>
  <c r="Z32" i="78" s="1"/>
  <c r="B20" i="68"/>
  <c r="B37" i="86"/>
  <c r="B8" i="89"/>
  <c r="B13" i="85"/>
  <c r="B4" i="91"/>
  <c r="B20" i="90"/>
  <c r="B52" i="80"/>
  <c r="Z52" i="80" s="1"/>
  <c r="B7" i="81"/>
  <c r="Z7" i="81" s="1"/>
  <c r="B8" i="62"/>
  <c r="B24" i="79"/>
  <c r="Z24" i="79" s="1"/>
  <c r="AJ11" i="62"/>
  <c r="AK11" i="89"/>
  <c r="AE39" i="85"/>
  <c r="AQ35" i="78"/>
  <c r="O19" i="62"/>
  <c r="O15" i="87"/>
  <c r="O23" i="68"/>
  <c r="O27" i="91"/>
  <c r="O18" i="89"/>
  <c r="O23" i="90"/>
  <c r="AZ18" i="90"/>
  <c r="AT48" i="81"/>
  <c r="AY18" i="68"/>
  <c r="O42" i="87"/>
  <c r="O47" i="91"/>
  <c r="O47" i="90"/>
  <c r="O42" i="89"/>
  <c r="O47" i="68"/>
  <c r="O42" i="62"/>
  <c r="AT3" i="62"/>
  <c r="AU3" i="89"/>
  <c r="AC16" i="86"/>
  <c r="AO45" i="79"/>
  <c r="BW23" i="90"/>
  <c r="U27" i="85"/>
  <c r="AS27" i="85" s="1"/>
  <c r="BJ23" i="68"/>
  <c r="AH18" i="85"/>
  <c r="AT39" i="78"/>
  <c r="AN16" i="89"/>
  <c r="AM17" i="62"/>
  <c r="AT39" i="79"/>
  <c r="AY26" i="62"/>
  <c r="AZ26" i="89"/>
  <c r="AH33" i="86"/>
  <c r="AL35" i="62"/>
  <c r="AM35" i="89"/>
  <c r="AG4" i="85"/>
  <c r="AS30" i="78"/>
  <c r="AN28" i="68"/>
  <c r="AO28" i="90"/>
  <c r="AU51" i="80"/>
  <c r="BA20" i="89"/>
  <c r="AI32" i="86"/>
  <c r="AU2" i="79"/>
  <c r="AZ20" i="62"/>
  <c r="AK13" i="86"/>
  <c r="AW5" i="79"/>
  <c r="BB35" i="62"/>
  <c r="BC35" i="89"/>
  <c r="AP35" i="62"/>
  <c r="AQ35" i="89"/>
  <c r="AK4" i="85"/>
  <c r="AW30" i="78"/>
  <c r="AG52" i="85"/>
  <c r="AS50" i="78"/>
  <c r="AL3" i="62"/>
  <c r="AM3" i="89"/>
  <c r="AK18" i="90"/>
  <c r="AQ21" i="80"/>
  <c r="AJ18" i="68"/>
  <c r="DH29" i="93"/>
  <c r="AN35" i="79"/>
  <c r="AB17" i="86"/>
  <c r="Q7" i="87"/>
  <c r="Q8" i="62"/>
  <c r="Q20" i="68"/>
  <c r="Q8" i="89"/>
  <c r="Q4" i="91"/>
  <c r="Q20" i="90"/>
  <c r="AK24" i="89"/>
  <c r="AE8" i="85"/>
  <c r="AQ49" i="78"/>
  <c r="AJ24" i="62"/>
  <c r="AG47" i="86"/>
  <c r="AS23" i="79"/>
  <c r="AH8" i="86"/>
  <c r="AT9" i="79"/>
  <c r="AY13" i="62"/>
  <c r="AZ13" i="89"/>
  <c r="AP40" i="62"/>
  <c r="AQ40" i="89"/>
  <c r="AK23" i="85"/>
  <c r="AW20" i="78"/>
  <c r="DH13" i="93"/>
  <c r="O48" i="95"/>
  <c r="O12" i="62"/>
  <c r="O22" i="68"/>
  <c r="O12" i="89"/>
  <c r="O44" i="91"/>
  <c r="O22" i="90"/>
  <c r="O9" i="87"/>
  <c r="AD41" i="86"/>
  <c r="AP29" i="79"/>
  <c r="AU36" i="62"/>
  <c r="AV36" i="89"/>
  <c r="AG33" i="86"/>
  <c r="AS33" i="86" s="1"/>
  <c r="AS39" i="79"/>
  <c r="AL26" i="62"/>
  <c r="AM26" i="89"/>
  <c r="AG32" i="85"/>
  <c r="AS38" i="78"/>
  <c r="AL28" i="68"/>
  <c r="AM28" i="90"/>
  <c r="AS51" i="80"/>
  <c r="AY10" i="62"/>
  <c r="AZ10" i="89"/>
  <c r="AH43" i="86"/>
  <c r="AT52" i="79"/>
  <c r="AY21" i="68"/>
  <c r="AZ21" i="90"/>
  <c r="AT50" i="81"/>
  <c r="BJ28" i="62"/>
  <c r="BW28" i="89"/>
  <c r="AT7" i="62"/>
  <c r="AU7" i="89"/>
  <c r="AC14" i="86"/>
  <c r="AO17" i="79"/>
  <c r="Q21" i="62"/>
  <c r="Q12" i="87"/>
  <c r="Q26" i="68"/>
  <c r="Q21" i="89"/>
  <c r="Q40" i="91"/>
  <c r="Q26" i="90"/>
  <c r="O3" i="62"/>
  <c r="O3" i="87"/>
  <c r="O3" i="68"/>
  <c r="O3" i="89"/>
  <c r="O37" i="91"/>
  <c r="O3" i="90"/>
  <c r="H28" i="91"/>
  <c r="H4" i="90"/>
  <c r="H5" i="81"/>
  <c r="AF5" i="81" s="1"/>
  <c r="H50" i="85"/>
  <c r="H7" i="62"/>
  <c r="H14" i="86"/>
  <c r="H16" i="87"/>
  <c r="H10" i="78"/>
  <c r="AF10" i="78" s="1"/>
  <c r="H4" i="68"/>
  <c r="H17" i="79"/>
  <c r="AF17" i="79" s="1"/>
  <c r="H7" i="89"/>
  <c r="H39" i="80"/>
  <c r="AF39" i="80" s="1"/>
  <c r="AZ23" i="68"/>
  <c r="BA23" i="90"/>
  <c r="AU51" i="81"/>
  <c r="AV43" i="68"/>
  <c r="AW43" i="90"/>
  <c r="AQ10" i="81"/>
  <c r="AC48" i="86"/>
  <c r="AO46" i="79"/>
  <c r="AT12" i="62"/>
  <c r="AU12" i="89"/>
  <c r="BA7" i="62"/>
  <c r="BB7" i="89"/>
  <c r="AJ14" i="86"/>
  <c r="AV17" i="79"/>
  <c r="AW47" i="80"/>
  <c r="AP40" i="68"/>
  <c r="AQ40" i="90"/>
  <c r="AE40" i="90" s="1"/>
  <c r="AP38" i="62"/>
  <c r="AQ38" i="89"/>
  <c r="AK36" i="85"/>
  <c r="AW6" i="78"/>
  <c r="AZ4" i="90"/>
  <c r="AT5" i="81"/>
  <c r="AY4" i="68"/>
  <c r="B17" i="89"/>
  <c r="B21" i="85"/>
  <c r="B22" i="91"/>
  <c r="B25" i="90"/>
  <c r="B20" i="80"/>
  <c r="Z20" i="80" s="1"/>
  <c r="B22" i="86"/>
  <c r="B18" i="62"/>
  <c r="B36" i="79"/>
  <c r="Z36" i="79" s="1"/>
  <c r="B25" i="68"/>
  <c r="B14" i="87"/>
  <c r="B36" i="78"/>
  <c r="Z36" i="78" s="1"/>
  <c r="B36" i="81"/>
  <c r="Z36" i="81" s="1"/>
  <c r="R7" i="87"/>
  <c r="R8" i="62"/>
  <c r="R20" i="68"/>
  <c r="R8" i="89"/>
  <c r="R4" i="91"/>
  <c r="R20" i="90"/>
  <c r="AJ5" i="89"/>
  <c r="X5" i="89" s="1"/>
  <c r="AD7" i="85"/>
  <c r="AP47" i="78"/>
  <c r="AI5" i="62"/>
  <c r="AI5" i="68"/>
  <c r="AJ5" i="90"/>
  <c r="AP34" i="80"/>
  <c r="AP17" i="68"/>
  <c r="AQ17" i="90"/>
  <c r="AW48" i="80"/>
  <c r="BC12" i="90"/>
  <c r="AW28" i="81"/>
  <c r="BB12" i="68"/>
  <c r="AJ34" i="62"/>
  <c r="AK34" i="89"/>
  <c r="AE16" i="85"/>
  <c r="AZ20" i="68"/>
  <c r="BA20" i="90"/>
  <c r="AU7" i="81"/>
  <c r="M14" i="68"/>
  <c r="M33" i="81"/>
  <c r="AK33" i="81" s="1"/>
  <c r="M51" i="89"/>
  <c r="M40" i="78"/>
  <c r="AK40" i="78" s="1"/>
  <c r="M29" i="91"/>
  <c r="M14" i="90"/>
  <c r="M15" i="80"/>
  <c r="AK15" i="80" s="1"/>
  <c r="M51" i="85"/>
  <c r="M50" i="87"/>
  <c r="M15" i="86"/>
  <c r="M33" i="79"/>
  <c r="AK33" i="79" s="1"/>
  <c r="M51" i="62"/>
  <c r="J47" i="62"/>
  <c r="J24" i="85"/>
  <c r="J48" i="87"/>
  <c r="J34" i="86"/>
  <c r="J50" i="68"/>
  <c r="J24" i="78"/>
  <c r="AH24" i="78" s="1"/>
  <c r="J47" i="89"/>
  <c r="J25" i="79"/>
  <c r="AH25" i="79" s="1"/>
  <c r="J50" i="90"/>
  <c r="J43" i="91"/>
  <c r="J31" i="81"/>
  <c r="AH31" i="81" s="1"/>
  <c r="J8" i="80"/>
  <c r="AH8" i="80" s="1"/>
  <c r="C52" i="95"/>
  <c r="O52" i="95"/>
  <c r="H36" i="95"/>
  <c r="P36" i="95"/>
  <c r="G28" i="78"/>
  <c r="AE28" i="78" s="1"/>
  <c r="G8" i="81"/>
  <c r="AE8" i="81" s="1"/>
  <c r="G41" i="62"/>
  <c r="G35" i="85"/>
  <c r="G46" i="68"/>
  <c r="G31" i="79"/>
  <c r="AE31" i="79" s="1"/>
  <c r="G41" i="87"/>
  <c r="G42" i="86"/>
  <c r="G41" i="89"/>
  <c r="G4" i="80"/>
  <c r="AE4" i="80" s="1"/>
  <c r="G36" i="91"/>
  <c r="G46" i="90"/>
  <c r="G39" i="87"/>
  <c r="G50" i="86"/>
  <c r="G37" i="89"/>
  <c r="G12" i="80"/>
  <c r="AE12" i="80" s="1"/>
  <c r="G48" i="91"/>
  <c r="G44" i="90"/>
  <c r="G28" i="79"/>
  <c r="AE28" i="79" s="1"/>
  <c r="G20" i="81"/>
  <c r="AE20" i="81" s="1"/>
  <c r="G37" i="62"/>
  <c r="G12" i="78"/>
  <c r="AE12" i="78" s="1"/>
  <c r="G44" i="68"/>
  <c r="G29" i="85"/>
  <c r="D23" i="86"/>
  <c r="D40" i="62"/>
  <c r="D42" i="80"/>
  <c r="AB42" i="80" s="1"/>
  <c r="D36" i="87"/>
  <c r="D39" i="81"/>
  <c r="AB39" i="81" s="1"/>
  <c r="D40" i="89"/>
  <c r="D40" i="79"/>
  <c r="AB40" i="79" s="1"/>
  <c r="D42" i="68"/>
  <c r="D20" i="78"/>
  <c r="AB20" i="78" s="1"/>
  <c r="D51" i="91"/>
  <c r="D42" i="90"/>
  <c r="D23" i="85"/>
  <c r="K10" i="62"/>
  <c r="K44" i="78"/>
  <c r="AI44" i="78" s="1"/>
  <c r="K21" i="68"/>
  <c r="K50" i="81"/>
  <c r="AI50" i="81" s="1"/>
  <c r="K8" i="87"/>
  <c r="K43" i="86"/>
  <c r="K10" i="89"/>
  <c r="K35" i="80"/>
  <c r="AI35" i="80" s="1"/>
  <c r="K21" i="90"/>
  <c r="K38" i="91"/>
  <c r="K38" i="85"/>
  <c r="K52" i="79"/>
  <c r="AI52" i="79" s="1"/>
  <c r="F50" i="89"/>
  <c r="F16" i="90"/>
  <c r="F34" i="81"/>
  <c r="AD34" i="81" s="1"/>
  <c r="F13" i="80"/>
  <c r="AD13" i="80" s="1"/>
  <c r="F50" i="62"/>
  <c r="F29" i="78"/>
  <c r="AD29" i="78" s="1"/>
  <c r="F16" i="68"/>
  <c r="F48" i="85"/>
  <c r="F51" i="87"/>
  <c r="F4" i="86"/>
  <c r="F23" i="91"/>
  <c r="F34" i="79"/>
  <c r="AD34" i="79" s="1"/>
  <c r="M50" i="68"/>
  <c r="M24" i="85"/>
  <c r="M50" i="90"/>
  <c r="M24" i="78"/>
  <c r="AK24" i="78" s="1"/>
  <c r="M43" i="91"/>
  <c r="M25" i="79"/>
  <c r="AK25" i="79" s="1"/>
  <c r="M31" i="81"/>
  <c r="AK31" i="81" s="1"/>
  <c r="M8" i="80"/>
  <c r="AK8" i="80" s="1"/>
  <c r="M34" i="86"/>
  <c r="M47" i="62"/>
  <c r="M48" i="87"/>
  <c r="M47" i="89"/>
  <c r="M4" i="81"/>
  <c r="AK4" i="81" s="1"/>
  <c r="M13" i="62"/>
  <c r="M2" i="78"/>
  <c r="AK2" i="78" s="1"/>
  <c r="M20" i="87"/>
  <c r="M9" i="79"/>
  <c r="AK9" i="79" s="1"/>
  <c r="M7" i="68"/>
  <c r="M9" i="85"/>
  <c r="M13" i="89"/>
  <c r="M8" i="86"/>
  <c r="M7" i="90"/>
  <c r="M34" i="91"/>
  <c r="M33" i="80"/>
  <c r="AK33" i="80" s="1"/>
  <c r="M39" i="78"/>
  <c r="AK39" i="78" s="1"/>
  <c r="M17" i="62"/>
  <c r="M43" i="81"/>
  <c r="AK43" i="81" s="1"/>
  <c r="M24" i="68"/>
  <c r="M26" i="80"/>
  <c r="AK26" i="80" s="1"/>
  <c r="M13" i="87"/>
  <c r="M18" i="85"/>
  <c r="M16" i="89"/>
  <c r="M20" i="86"/>
  <c r="M20" i="91"/>
  <c r="M24" i="90"/>
  <c r="M43" i="79"/>
  <c r="AK43" i="79" s="1"/>
  <c r="E51" i="89"/>
  <c r="E40" i="78"/>
  <c r="AC40" i="78" s="1"/>
  <c r="E29" i="91"/>
  <c r="E14" i="90"/>
  <c r="E15" i="80"/>
  <c r="AC15" i="80" s="1"/>
  <c r="E51" i="85"/>
  <c r="E51" i="62"/>
  <c r="E50" i="87"/>
  <c r="E14" i="68"/>
  <c r="E15" i="86"/>
  <c r="E33" i="79"/>
  <c r="AC33" i="79" s="1"/>
  <c r="E33" i="81"/>
  <c r="AC33" i="81" s="1"/>
  <c r="K36" i="85"/>
  <c r="K38" i="62"/>
  <c r="K16" i="79"/>
  <c r="AI16" i="79" s="1"/>
  <c r="K35" i="87"/>
  <c r="K47" i="80"/>
  <c r="AI47" i="80" s="1"/>
  <c r="K40" i="68"/>
  <c r="K30" i="81"/>
  <c r="AI30" i="81" s="1"/>
  <c r="K38" i="89"/>
  <c r="K6" i="78"/>
  <c r="AI6" i="78" s="1"/>
  <c r="K15" i="91"/>
  <c r="K40" i="90"/>
  <c r="K24" i="86"/>
  <c r="D39" i="79"/>
  <c r="AB39" i="79" s="1"/>
  <c r="D26" i="62"/>
  <c r="D32" i="85"/>
  <c r="D33" i="68"/>
  <c r="D38" i="78"/>
  <c r="AB38" i="78" s="1"/>
  <c r="D26" i="87"/>
  <c r="D38" i="81"/>
  <c r="AB38" i="81" s="1"/>
  <c r="D26" i="89"/>
  <c r="D19" i="80"/>
  <c r="AB19" i="80" s="1"/>
  <c r="D33" i="90"/>
  <c r="D32" i="91"/>
  <c r="D33" i="86"/>
  <c r="D17" i="78"/>
  <c r="AB17" i="78" s="1"/>
  <c r="D34" i="62"/>
  <c r="D16" i="85"/>
  <c r="D37" i="87"/>
  <c r="D26" i="79"/>
  <c r="AB26" i="79" s="1"/>
  <c r="D34" i="89"/>
  <c r="D16" i="81"/>
  <c r="AB16" i="81" s="1"/>
  <c r="D45" i="68"/>
  <c r="D7" i="80"/>
  <c r="AB7" i="80" s="1"/>
  <c r="D7" i="91"/>
  <c r="D45" i="90"/>
  <c r="D40" i="86"/>
  <c r="J45" i="62"/>
  <c r="J22" i="79"/>
  <c r="AH22" i="79" s="1"/>
  <c r="J45" i="87"/>
  <c r="J24" i="81"/>
  <c r="AH24" i="81" s="1"/>
  <c r="J48" i="68"/>
  <c r="J43" i="85"/>
  <c r="J45" i="89"/>
  <c r="J29" i="86"/>
  <c r="J48" i="90"/>
  <c r="J45" i="91"/>
  <c r="J7" i="78"/>
  <c r="AH7" i="78" s="1"/>
  <c r="J10" i="80"/>
  <c r="AH10" i="80" s="1"/>
  <c r="E35" i="89"/>
  <c r="E45" i="80"/>
  <c r="AC45" i="80" s="1"/>
  <c r="E11" i="90"/>
  <c r="E14" i="91"/>
  <c r="E14" i="81"/>
  <c r="AC14" i="81" s="1"/>
  <c r="E13" i="86"/>
  <c r="E35" i="62"/>
  <c r="E5" i="79"/>
  <c r="AC5" i="79" s="1"/>
  <c r="E11" i="68"/>
  <c r="E4" i="85"/>
  <c r="E30" i="78"/>
  <c r="AC30" i="78" s="1"/>
  <c r="E40" i="87"/>
  <c r="I26" i="85"/>
  <c r="I14" i="80"/>
  <c r="AG14" i="80" s="1"/>
  <c r="I13" i="81"/>
  <c r="AG13" i="81" s="1"/>
  <c r="I47" i="87"/>
  <c r="I52" i="68"/>
  <c r="I18" i="79"/>
  <c r="AG18" i="79" s="1"/>
  <c r="I52" i="90"/>
  <c r="I27" i="86"/>
  <c r="I25" i="91"/>
  <c r="I19" i="78"/>
  <c r="AG19" i="78" s="1"/>
  <c r="I46" i="62"/>
  <c r="I46" i="89"/>
  <c r="H15" i="95"/>
  <c r="P15" i="95"/>
  <c r="F21" i="91"/>
  <c r="F49" i="90"/>
  <c r="F5" i="80"/>
  <c r="AD5" i="80" s="1"/>
  <c r="F21" i="86"/>
  <c r="F44" i="62"/>
  <c r="F25" i="81"/>
  <c r="AD25" i="81" s="1"/>
  <c r="F43" i="87"/>
  <c r="F23" i="78"/>
  <c r="AD23" i="78" s="1"/>
  <c r="F49" i="68"/>
  <c r="F22" i="85"/>
  <c r="F44" i="89"/>
  <c r="F32" i="79"/>
  <c r="AD32" i="79" s="1"/>
  <c r="K24" i="90"/>
  <c r="K43" i="79"/>
  <c r="AI43" i="79" s="1"/>
  <c r="K39" i="78"/>
  <c r="AI39" i="78" s="1"/>
  <c r="K13" i="87"/>
  <c r="K43" i="81"/>
  <c r="AI43" i="81" s="1"/>
  <c r="K17" i="62"/>
  <c r="K26" i="80"/>
  <c r="AI26" i="80" s="1"/>
  <c r="K24" i="68"/>
  <c r="K18" i="85"/>
  <c r="K16" i="89"/>
  <c r="K20" i="86"/>
  <c r="K20" i="91"/>
  <c r="K17" i="81"/>
  <c r="AI17" i="81" s="1"/>
  <c r="K52" i="62"/>
  <c r="K9" i="78"/>
  <c r="AI9" i="78" s="1"/>
  <c r="K3" i="85"/>
  <c r="K10" i="79"/>
  <c r="AI10" i="79" s="1"/>
  <c r="K3" i="80"/>
  <c r="AI3" i="80" s="1"/>
  <c r="K15" i="68"/>
  <c r="K5" i="86"/>
  <c r="K52" i="87"/>
  <c r="K33" i="91"/>
  <c r="K15" i="90"/>
  <c r="K52" i="89"/>
  <c r="K11" i="95"/>
  <c r="K54" i="95" s="1"/>
  <c r="P11" i="95"/>
  <c r="E36" i="89"/>
  <c r="E34" i="85"/>
  <c r="E35" i="91"/>
  <c r="E43" i="90"/>
  <c r="E10" i="81"/>
  <c r="AC10" i="81" s="1"/>
  <c r="E41" i="86"/>
  <c r="E45" i="78"/>
  <c r="AC45" i="78" s="1"/>
  <c r="E6" i="80"/>
  <c r="AC6" i="80" s="1"/>
  <c r="E36" i="62"/>
  <c r="E38" i="87"/>
  <c r="E43" i="68"/>
  <c r="E29" i="79"/>
  <c r="AC29" i="79" s="1"/>
  <c r="E50" i="81"/>
  <c r="AC50" i="81" s="1"/>
  <c r="E43" i="86"/>
  <c r="E8" i="87"/>
  <c r="E38" i="85"/>
  <c r="E21" i="68"/>
  <c r="E52" i="79"/>
  <c r="AC52" i="79" s="1"/>
  <c r="E10" i="89"/>
  <c r="E44" i="78"/>
  <c r="AC44" i="78" s="1"/>
  <c r="E38" i="91"/>
  <c r="E35" i="80"/>
  <c r="AC35" i="80" s="1"/>
  <c r="E10" i="62"/>
  <c r="E21" i="90"/>
  <c r="E23" i="89"/>
  <c r="E12" i="79"/>
  <c r="AC12" i="79" s="1"/>
  <c r="E49" i="91"/>
  <c r="E29" i="90"/>
  <c r="E22" i="78"/>
  <c r="AC22" i="78" s="1"/>
  <c r="E51" i="86"/>
  <c r="E16" i="80"/>
  <c r="AC16" i="80" s="1"/>
  <c r="E23" i="62"/>
  <c r="E23" i="87"/>
  <c r="E29" i="68"/>
  <c r="E45" i="85"/>
  <c r="E21" i="81"/>
  <c r="AC21" i="81" s="1"/>
  <c r="E33" i="91"/>
  <c r="E10" i="79"/>
  <c r="AC10" i="79" s="1"/>
  <c r="E15" i="90"/>
  <c r="E52" i="89"/>
  <c r="E3" i="80"/>
  <c r="AC3" i="80" s="1"/>
  <c r="E5" i="86"/>
  <c r="E9" i="78"/>
  <c r="AC9" i="78" s="1"/>
  <c r="E52" i="62"/>
  <c r="E52" i="87"/>
  <c r="E15" i="68"/>
  <c r="E3" i="85"/>
  <c r="E17" i="81"/>
  <c r="AC17" i="81" s="1"/>
  <c r="E21" i="85"/>
  <c r="E18" i="62"/>
  <c r="E20" i="80"/>
  <c r="AC20" i="80" s="1"/>
  <c r="E14" i="87"/>
  <c r="E22" i="86"/>
  <c r="E25" i="68"/>
  <c r="E36" i="79"/>
  <c r="AC36" i="79" s="1"/>
  <c r="E17" i="89"/>
  <c r="E36" i="78"/>
  <c r="AC36" i="78" s="1"/>
  <c r="E25" i="90"/>
  <c r="E22" i="91"/>
  <c r="E36" i="81"/>
  <c r="AC36" i="81" s="1"/>
  <c r="F41" i="81"/>
  <c r="AD41" i="81" s="1"/>
  <c r="F41" i="79"/>
  <c r="AD41" i="79" s="1"/>
  <c r="F31" i="62"/>
  <c r="F29" i="87"/>
  <c r="F35" i="68"/>
  <c r="F30" i="80"/>
  <c r="AD30" i="80" s="1"/>
  <c r="F31" i="89"/>
  <c r="F52" i="86"/>
  <c r="F50" i="91"/>
  <c r="F41" i="78"/>
  <c r="AD41" i="78" s="1"/>
  <c r="F46" i="85"/>
  <c r="F35" i="90"/>
  <c r="F47" i="91"/>
  <c r="F47" i="90"/>
  <c r="F16" i="78"/>
  <c r="AD16" i="78" s="1"/>
  <c r="F17" i="80"/>
  <c r="AD17" i="80" s="1"/>
  <c r="F49" i="86"/>
  <c r="F42" i="62"/>
  <c r="F42" i="87"/>
  <c r="F27" i="79"/>
  <c r="AD27" i="79" s="1"/>
  <c r="F47" i="68"/>
  <c r="F23" i="81"/>
  <c r="AD23" i="81" s="1"/>
  <c r="F42" i="89"/>
  <c r="F28" i="85"/>
  <c r="F39" i="62"/>
  <c r="F38" i="80"/>
  <c r="AD38" i="80" s="1"/>
  <c r="F34" i="87"/>
  <c r="F26" i="86"/>
  <c r="F41" i="68"/>
  <c r="F30" i="79"/>
  <c r="AD30" i="79" s="1"/>
  <c r="F39" i="89"/>
  <c r="F2" i="81"/>
  <c r="AD2" i="81" s="1"/>
  <c r="F41" i="90"/>
  <c r="F24" i="91"/>
  <c r="F25" i="85"/>
  <c r="F25" i="78"/>
  <c r="AD25" i="78" s="1"/>
  <c r="F45" i="91"/>
  <c r="F48" i="90"/>
  <c r="F24" i="81"/>
  <c r="AD24" i="81" s="1"/>
  <c r="F29" i="86"/>
  <c r="F43" i="85"/>
  <c r="F45" i="62"/>
  <c r="F48" i="68"/>
  <c r="F7" i="78"/>
  <c r="AD7" i="78" s="1"/>
  <c r="F45" i="87"/>
  <c r="F10" i="80"/>
  <c r="AD10" i="80" s="1"/>
  <c r="F45" i="89"/>
  <c r="F22" i="79"/>
  <c r="AD22" i="79" s="1"/>
  <c r="F16" i="91"/>
  <c r="F34" i="78"/>
  <c r="AD34" i="78" s="1"/>
  <c r="F33" i="62"/>
  <c r="F12" i="81"/>
  <c r="AD12" i="81" s="1"/>
  <c r="F32" i="87"/>
  <c r="F37" i="85"/>
  <c r="F39" i="68"/>
  <c r="F33" i="89"/>
  <c r="F39" i="90"/>
  <c r="F43" i="80"/>
  <c r="AD43" i="80" s="1"/>
  <c r="F25" i="86"/>
  <c r="F7" i="79"/>
  <c r="AD7" i="79" s="1"/>
  <c r="L25" i="95"/>
  <c r="Q25" i="95"/>
  <c r="C51" i="95"/>
  <c r="O51" i="95"/>
  <c r="O22" i="95"/>
  <c r="C22" i="95"/>
  <c r="D20" i="80"/>
  <c r="AB20" i="80" s="1"/>
  <c r="D18" i="62"/>
  <c r="D22" i="86"/>
  <c r="D25" i="68"/>
  <c r="D36" i="79"/>
  <c r="AB36" i="79" s="1"/>
  <c r="D14" i="87"/>
  <c r="D36" i="78"/>
  <c r="AB36" i="78" s="1"/>
  <c r="D17" i="89"/>
  <c r="D36" i="81"/>
  <c r="AB36" i="81" s="1"/>
  <c r="D25" i="90"/>
  <c r="D22" i="91"/>
  <c r="D21" i="85"/>
  <c r="H35" i="95"/>
  <c r="P35" i="95"/>
  <c r="H45" i="95"/>
  <c r="P45" i="95"/>
  <c r="H30" i="95"/>
  <c r="P30" i="95"/>
  <c r="G19" i="91"/>
  <c r="G31" i="90"/>
  <c r="G26" i="78"/>
  <c r="AE26" i="78" s="1"/>
  <c r="G29" i="80"/>
  <c r="AE29" i="80" s="1"/>
  <c r="G25" i="62"/>
  <c r="G17" i="85"/>
  <c r="G25" i="87"/>
  <c r="G19" i="79"/>
  <c r="AE19" i="79" s="1"/>
  <c r="G31" i="68"/>
  <c r="G27" i="81"/>
  <c r="AE27" i="81" s="1"/>
  <c r="G25" i="89"/>
  <c r="G19" i="86"/>
  <c r="G43" i="80"/>
  <c r="AE43" i="80" s="1"/>
  <c r="G33" i="62"/>
  <c r="G25" i="86"/>
  <c r="G32" i="87"/>
  <c r="G12" i="81"/>
  <c r="AE12" i="81" s="1"/>
  <c r="G39" i="68"/>
  <c r="G37" i="85"/>
  <c r="G33" i="89"/>
  <c r="G7" i="79"/>
  <c r="AE7" i="79" s="1"/>
  <c r="G16" i="91"/>
  <c r="G39" i="90"/>
  <c r="G34" i="78"/>
  <c r="AE34" i="78" s="1"/>
  <c r="G3" i="90"/>
  <c r="G50" i="78"/>
  <c r="AE50" i="78" s="1"/>
  <c r="G45" i="79"/>
  <c r="AE45" i="79" s="1"/>
  <c r="G3" i="62"/>
  <c r="G45" i="81"/>
  <c r="AE45" i="81" s="1"/>
  <c r="G3" i="87"/>
  <c r="G32" i="80"/>
  <c r="AE32" i="80" s="1"/>
  <c r="G3" i="68"/>
  <c r="G52" i="85"/>
  <c r="G3" i="89"/>
  <c r="G16" i="86"/>
  <c r="G37" i="91"/>
  <c r="G40" i="89"/>
  <c r="G39" i="81"/>
  <c r="AE39" i="81" s="1"/>
  <c r="G42" i="90"/>
  <c r="G51" i="91"/>
  <c r="G40" i="79"/>
  <c r="AE40" i="79" s="1"/>
  <c r="G20" i="78"/>
  <c r="AE20" i="78" s="1"/>
  <c r="G40" i="62"/>
  <c r="G23" i="86"/>
  <c r="G36" i="87"/>
  <c r="G23" i="85"/>
  <c r="G42" i="68"/>
  <c r="G42" i="80"/>
  <c r="AE42" i="80" s="1"/>
  <c r="AL16" i="62"/>
  <c r="AM15" i="89"/>
  <c r="AG12" i="85"/>
  <c r="AS37" i="78"/>
  <c r="AB16" i="86"/>
  <c r="AN45" i="79"/>
  <c r="BB39" i="68"/>
  <c r="BC39" i="90"/>
  <c r="AW12" i="81"/>
  <c r="U44" i="86"/>
  <c r="AG44" i="86"/>
  <c r="AS51" i="79"/>
  <c r="R31" i="90"/>
  <c r="R25" i="62"/>
  <c r="R25" i="87"/>
  <c r="R31" i="68"/>
  <c r="R25" i="89"/>
  <c r="R19" i="91"/>
  <c r="AQ22" i="78"/>
  <c r="AJ23" i="62"/>
  <c r="AK23" i="89"/>
  <c r="AE45" i="85"/>
  <c r="R28" i="91"/>
  <c r="R4" i="90"/>
  <c r="R7" i="62"/>
  <c r="R16" i="87"/>
  <c r="R4" i="68"/>
  <c r="R7" i="89"/>
  <c r="AK7" i="85"/>
  <c r="AW47" i="78"/>
  <c r="AP5" i="62"/>
  <c r="AQ5" i="89"/>
  <c r="AE5" i="89" s="1"/>
  <c r="AP44" i="81"/>
  <c r="AU22" i="68"/>
  <c r="AV22" i="90"/>
  <c r="AI22" i="68"/>
  <c r="AJ22" i="90"/>
  <c r="AP28" i="80"/>
  <c r="BB36" i="68"/>
  <c r="BC36" i="90"/>
  <c r="AW3" i="81"/>
  <c r="O16" i="87"/>
  <c r="O4" i="68"/>
  <c r="O7" i="89"/>
  <c r="O28" i="91"/>
  <c r="O4" i="90"/>
  <c r="O7" i="62"/>
  <c r="AJ30" i="68"/>
  <c r="AK30" i="90"/>
  <c r="AL29" i="62"/>
  <c r="AM29" i="89"/>
  <c r="AG15" i="85"/>
  <c r="AJ42" i="62"/>
  <c r="AK42" i="89"/>
  <c r="AE28" i="85"/>
  <c r="AQ16" i="78"/>
  <c r="AG9" i="86"/>
  <c r="AS44" i="79"/>
  <c r="AG20" i="86"/>
  <c r="AS43" i="79"/>
  <c r="AO36" i="68"/>
  <c r="AP36" i="90"/>
  <c r="AD36" i="90" s="1"/>
  <c r="AV24" i="80"/>
  <c r="AQ44" i="62"/>
  <c r="AR44" i="89"/>
  <c r="Z21" i="86"/>
  <c r="AL32" i="79"/>
  <c r="H34" i="68"/>
  <c r="H27" i="78"/>
  <c r="AF27" i="78" s="1"/>
  <c r="H28" i="89"/>
  <c r="H9" i="81"/>
  <c r="AF9" i="81" s="1"/>
  <c r="H34" i="90"/>
  <c r="H2" i="91"/>
  <c r="H10" i="85"/>
  <c r="H8" i="79"/>
  <c r="AF8" i="79" s="1"/>
  <c r="H28" i="62"/>
  <c r="H35" i="86"/>
  <c r="H30" i="87"/>
  <c r="H41" i="80"/>
  <c r="AF41" i="80" s="1"/>
  <c r="AA17" i="86"/>
  <c r="AM35" i="79"/>
  <c r="AR22" i="62"/>
  <c r="AS22" i="62"/>
  <c r="AS22" i="89"/>
  <c r="AT22" i="89"/>
  <c r="B17" i="91"/>
  <c r="B49" i="78"/>
  <c r="Z49" i="78" s="1"/>
  <c r="B46" i="80"/>
  <c r="Z46" i="80" s="1"/>
  <c r="B24" i="62"/>
  <c r="B10" i="86"/>
  <c r="B27" i="87"/>
  <c r="B8" i="85"/>
  <c r="B10" i="68"/>
  <c r="B32" i="81"/>
  <c r="Z32" i="81" s="1"/>
  <c r="B24" i="89"/>
  <c r="B21" i="79"/>
  <c r="Z21" i="79" s="1"/>
  <c r="B10" i="90"/>
  <c r="H3" i="91"/>
  <c r="H27" i="90"/>
  <c r="H12" i="85"/>
  <c r="H37" i="79"/>
  <c r="AF37" i="79" s="1"/>
  <c r="H16" i="62"/>
  <c r="H37" i="78"/>
  <c r="AF37" i="78" s="1"/>
  <c r="H10" i="87"/>
  <c r="H35" i="81"/>
  <c r="AF35" i="81" s="1"/>
  <c r="H27" i="68"/>
  <c r="H36" i="86"/>
  <c r="H15" i="89"/>
  <c r="H25" i="80"/>
  <c r="AF25" i="80" s="1"/>
  <c r="AS47" i="78"/>
  <c r="AL5" i="62"/>
  <c r="AM5" i="89"/>
  <c r="AG7" i="85"/>
  <c r="B50" i="90"/>
  <c r="B43" i="91"/>
  <c r="B31" i="81"/>
  <c r="Z31" i="81" s="1"/>
  <c r="B8" i="80"/>
  <c r="Z8" i="80" s="1"/>
  <c r="B47" i="62"/>
  <c r="B24" i="85"/>
  <c r="B48" i="87"/>
  <c r="B34" i="86"/>
  <c r="B50" i="68"/>
  <c r="B24" i="78"/>
  <c r="Z24" i="78" s="1"/>
  <c r="B47" i="89"/>
  <c r="B25" i="79"/>
  <c r="Z25" i="79" s="1"/>
  <c r="AH6" i="90"/>
  <c r="AN31" i="80"/>
  <c r="AG6" i="68"/>
  <c r="AT5" i="62"/>
  <c r="AU5" i="89"/>
  <c r="AC6" i="86"/>
  <c r="AO3" i="79"/>
  <c r="AP11" i="62"/>
  <c r="AQ11" i="89"/>
  <c r="AE11" i="89" s="1"/>
  <c r="AK39" i="85"/>
  <c r="AW35" i="78"/>
  <c r="AO24" i="80"/>
  <c r="AH36" i="68"/>
  <c r="AI36" i="90"/>
  <c r="W36" i="90" s="1"/>
  <c r="AL32" i="62"/>
  <c r="AM32" i="89"/>
  <c r="AG14" i="85"/>
  <c r="AJ17" i="68"/>
  <c r="AK17" i="90"/>
  <c r="AQ48" i="80"/>
  <c r="H32" i="91"/>
  <c r="H33" i="90"/>
  <c r="H32" i="85"/>
  <c r="H38" i="78"/>
  <c r="AF38" i="78" s="1"/>
  <c r="H26" i="62"/>
  <c r="H38" i="81"/>
  <c r="AF38" i="81" s="1"/>
  <c r="H26" i="87"/>
  <c r="H33" i="86"/>
  <c r="H33" i="68"/>
  <c r="H39" i="79"/>
  <c r="AF39" i="79" s="1"/>
  <c r="H26" i="89"/>
  <c r="H19" i="80"/>
  <c r="AF19" i="80" s="1"/>
  <c r="R40" i="87"/>
  <c r="R35" i="89"/>
  <c r="R11" i="90"/>
  <c r="R14" i="91"/>
  <c r="R35" i="62"/>
  <c r="R11" i="68"/>
  <c r="AP28" i="62"/>
  <c r="AQ28" i="89"/>
  <c r="AE28" i="89" s="1"/>
  <c r="AK10" i="85"/>
  <c r="AW27" i="78"/>
  <c r="AN21" i="62"/>
  <c r="AO21" i="89"/>
  <c r="AC21" i="89" s="1"/>
  <c r="AI41" i="85"/>
  <c r="AU21" i="78"/>
  <c r="O45" i="62"/>
  <c r="O45" i="87"/>
  <c r="O48" i="68"/>
  <c r="O45" i="89"/>
  <c r="O45" i="91"/>
  <c r="O48" i="90"/>
  <c r="P13" i="95"/>
  <c r="AG45" i="86"/>
  <c r="AS45" i="86" s="1"/>
  <c r="AS50" i="79"/>
  <c r="AL23" i="62"/>
  <c r="AM23" i="89"/>
  <c r="AG45" i="85"/>
  <c r="AS22" i="78"/>
  <c r="O11" i="87"/>
  <c r="O20" i="62"/>
  <c r="O20" i="89"/>
  <c r="O28" i="90"/>
  <c r="O28" i="68"/>
  <c r="O31" i="91"/>
  <c r="AV4" i="68"/>
  <c r="AW4" i="90"/>
  <c r="AQ5" i="81"/>
  <c r="AP26" i="68"/>
  <c r="AQ26" i="90"/>
  <c r="AE26" i="90" s="1"/>
  <c r="AW49" i="80"/>
  <c r="AW32" i="78"/>
  <c r="AP8" i="62"/>
  <c r="AQ8" i="89"/>
  <c r="AK13" i="85"/>
  <c r="B18" i="89"/>
  <c r="B49" i="79"/>
  <c r="Z49" i="79" s="1"/>
  <c r="B27" i="91"/>
  <c r="B23" i="90"/>
  <c r="B31" i="78"/>
  <c r="Z31" i="78" s="1"/>
  <c r="B50" i="80"/>
  <c r="Z50" i="80" s="1"/>
  <c r="B19" i="62"/>
  <c r="B51" i="81"/>
  <c r="Z51" i="81" s="1"/>
  <c r="B15" i="87"/>
  <c r="B28" i="86"/>
  <c r="B23" i="68"/>
  <c r="B27" i="85"/>
  <c r="AG46" i="86"/>
  <c r="AS38" i="79"/>
  <c r="P48" i="86"/>
  <c r="AN48" i="86" s="1"/>
  <c r="AH22" i="90"/>
  <c r="AN28" i="80"/>
  <c r="AG22" i="68"/>
  <c r="B47" i="91"/>
  <c r="B47" i="90"/>
  <c r="B23" i="81"/>
  <c r="Z23" i="81" s="1"/>
  <c r="B28" i="85"/>
  <c r="B42" i="62"/>
  <c r="B16" i="78"/>
  <c r="Z16" i="78" s="1"/>
  <c r="B47" i="68"/>
  <c r="B49" i="86"/>
  <c r="B42" i="87"/>
  <c r="B17" i="80"/>
  <c r="Z17" i="80" s="1"/>
  <c r="B42" i="89"/>
  <c r="B27" i="79"/>
  <c r="Z27" i="79" s="1"/>
  <c r="O37" i="62"/>
  <c r="O39" i="87"/>
  <c r="O44" i="68"/>
  <c r="O37" i="89"/>
  <c r="O48" i="91"/>
  <c r="O44" i="90"/>
  <c r="AU5" i="78"/>
  <c r="AN20" i="62"/>
  <c r="AO20" i="89"/>
  <c r="AC20" i="89" s="1"/>
  <c r="AI30" i="85"/>
  <c r="O40" i="62"/>
  <c r="O36" i="87"/>
  <c r="O42" i="68"/>
  <c r="O51" i="91"/>
  <c r="O40" i="89"/>
  <c r="O42" i="90"/>
  <c r="AL7" i="68"/>
  <c r="AM7" i="90"/>
  <c r="AS33" i="80"/>
  <c r="O8" i="68"/>
  <c r="O14" i="89"/>
  <c r="O52" i="91"/>
  <c r="O8" i="90"/>
  <c r="O15" i="62"/>
  <c r="O21" i="87"/>
  <c r="AP12" i="62"/>
  <c r="AQ12" i="89"/>
  <c r="AE12" i="89" s="1"/>
  <c r="AK42" i="85"/>
  <c r="AW52" i="78"/>
  <c r="BB22" i="68"/>
  <c r="BC22" i="90"/>
  <c r="AW44" i="81"/>
  <c r="AN6" i="86"/>
  <c r="AR5" i="68"/>
  <c r="AT5" i="90"/>
  <c r="AS5" i="90"/>
  <c r="AM19" i="81"/>
  <c r="AS5" i="68"/>
  <c r="O16" i="91"/>
  <c r="O33" i="62"/>
  <c r="O39" i="68"/>
  <c r="O32" i="87"/>
  <c r="O33" i="89"/>
  <c r="O39" i="90"/>
  <c r="AP9" i="62"/>
  <c r="AQ9" i="89"/>
  <c r="AE9" i="89" s="1"/>
  <c r="AK20" i="85"/>
  <c r="AW14" i="78"/>
  <c r="H7" i="87"/>
  <c r="H13" i="85"/>
  <c r="H8" i="89"/>
  <c r="H52" i="80"/>
  <c r="AF52" i="80" s="1"/>
  <c r="H4" i="91"/>
  <c r="H20" i="90"/>
  <c r="H7" i="81"/>
  <c r="AF7" i="81" s="1"/>
  <c r="H24" i="79"/>
  <c r="AF24" i="79" s="1"/>
  <c r="H8" i="62"/>
  <c r="H32" i="78"/>
  <c r="AF32" i="78" s="1"/>
  <c r="H20" i="68"/>
  <c r="H37" i="86"/>
  <c r="AV24" i="62"/>
  <c r="AW24" i="89"/>
  <c r="AE10" i="86"/>
  <c r="AQ21" i="79"/>
  <c r="AH28" i="89"/>
  <c r="AB10" i="85"/>
  <c r="AG28" i="62"/>
  <c r="AS20" i="80"/>
  <c r="AL25" i="68"/>
  <c r="AM25" i="90"/>
  <c r="C48" i="91"/>
  <c r="C44" i="90"/>
  <c r="C50" i="86"/>
  <c r="C12" i="80"/>
  <c r="AA12" i="80" s="1"/>
  <c r="C39" i="87"/>
  <c r="C28" i="79"/>
  <c r="AA28" i="79" s="1"/>
  <c r="C37" i="62"/>
  <c r="C20" i="81"/>
  <c r="AA20" i="81" s="1"/>
  <c r="C44" i="68"/>
  <c r="C12" i="78"/>
  <c r="AA12" i="78" s="1"/>
  <c r="C37" i="89"/>
  <c r="C29" i="85"/>
  <c r="B44" i="91"/>
  <c r="B22" i="90"/>
  <c r="B48" i="86"/>
  <c r="B28" i="80"/>
  <c r="Z28" i="80" s="1"/>
  <c r="B12" i="62"/>
  <c r="B42" i="85"/>
  <c r="B9" i="87"/>
  <c r="B46" i="79"/>
  <c r="Z46" i="79" s="1"/>
  <c r="B22" i="68"/>
  <c r="B52" i="78"/>
  <c r="Z52" i="78" s="1"/>
  <c r="B12" i="89"/>
  <c r="B44" i="81"/>
  <c r="Z44" i="81" s="1"/>
  <c r="AY6" i="68"/>
  <c r="AZ6" i="90"/>
  <c r="AT46" i="81"/>
  <c r="AP24" i="62"/>
  <c r="AQ24" i="89"/>
  <c r="AK8" i="85"/>
  <c r="AW49" i="78"/>
  <c r="AH37" i="89"/>
  <c r="AB29" i="85"/>
  <c r="AN12" i="78"/>
  <c r="AG37" i="62"/>
  <c r="AI7" i="89"/>
  <c r="W7" i="89" s="1"/>
  <c r="AC50" i="85"/>
  <c r="AO10" i="78"/>
  <c r="AH7" i="62"/>
  <c r="AV22" i="68"/>
  <c r="AW22" i="90"/>
  <c r="AQ44" i="81"/>
  <c r="BB21" i="68"/>
  <c r="BC21" i="90"/>
  <c r="AW50" i="81"/>
  <c r="H40" i="91"/>
  <c r="H26" i="90"/>
  <c r="H50" i="79"/>
  <c r="AF50" i="79" s="1"/>
  <c r="H49" i="80"/>
  <c r="AF49" i="80" s="1"/>
  <c r="H21" i="62"/>
  <c r="H52" i="81"/>
  <c r="AF52" i="81" s="1"/>
  <c r="H12" i="87"/>
  <c r="H41" i="85"/>
  <c r="H26" i="68"/>
  <c r="H21" i="78"/>
  <c r="AF21" i="78" s="1"/>
  <c r="H21" i="89"/>
  <c r="H45" i="86"/>
  <c r="B37" i="91"/>
  <c r="B3" i="90"/>
  <c r="B45" i="81"/>
  <c r="Z45" i="81" s="1"/>
  <c r="B32" i="80"/>
  <c r="Z32" i="80" s="1"/>
  <c r="B3" i="62"/>
  <c r="B52" i="85"/>
  <c r="B3" i="87"/>
  <c r="B16" i="86"/>
  <c r="B3" i="68"/>
  <c r="B50" i="78"/>
  <c r="Z50" i="78" s="1"/>
  <c r="B3" i="89"/>
  <c r="B45" i="79"/>
  <c r="Z45" i="79" s="1"/>
  <c r="DH32" i="93"/>
  <c r="O22" i="62"/>
  <c r="O22" i="87"/>
  <c r="O30" i="68"/>
  <c r="O9" i="91"/>
  <c r="O22" i="89"/>
  <c r="O30" i="90"/>
  <c r="AV36" i="62"/>
  <c r="AW36" i="89"/>
  <c r="AE41" i="86"/>
  <c r="AQ29" i="79"/>
  <c r="BB41" i="68"/>
  <c r="AW2" i="81"/>
  <c r="BC41" i="90"/>
  <c r="AP39" i="62"/>
  <c r="AQ39" i="89"/>
  <c r="AK25" i="85"/>
  <c r="AW25" i="78"/>
  <c r="AM6" i="89"/>
  <c r="AG49" i="85"/>
  <c r="AS4" i="78"/>
  <c r="AL6" i="62"/>
  <c r="U18" i="86"/>
  <c r="BB16" i="62"/>
  <c r="BC15" i="89"/>
  <c r="AK36" i="86"/>
  <c r="AW37" i="79"/>
  <c r="BE5" i="68"/>
  <c r="BR5" i="90"/>
  <c r="P7" i="85"/>
  <c r="AN7" i="85" s="1"/>
  <c r="P10" i="95"/>
  <c r="P7" i="95"/>
  <c r="L20" i="68"/>
  <c r="L37" i="86"/>
  <c r="L4" i="91"/>
  <c r="L20" i="90"/>
  <c r="L13" i="85"/>
  <c r="L52" i="80"/>
  <c r="AJ52" i="80" s="1"/>
  <c r="L8" i="62"/>
  <c r="L7" i="81"/>
  <c r="AJ7" i="81" s="1"/>
  <c r="L7" i="87"/>
  <c r="L24" i="79"/>
  <c r="AJ24" i="79" s="1"/>
  <c r="L32" i="78"/>
  <c r="AJ32" i="78" s="1"/>
  <c r="L8" i="89"/>
  <c r="BB17" i="68"/>
  <c r="BC17" i="90"/>
  <c r="AW6" i="81"/>
  <c r="DH44" i="93"/>
  <c r="AV34" i="62"/>
  <c r="AW34" i="89"/>
  <c r="AE40" i="86"/>
  <c r="F26" i="62"/>
  <c r="F19" i="80"/>
  <c r="AD19" i="80" s="1"/>
  <c r="F26" i="87"/>
  <c r="F33" i="86"/>
  <c r="F33" i="68"/>
  <c r="F39" i="79"/>
  <c r="AD39" i="79" s="1"/>
  <c r="F26" i="89"/>
  <c r="F32" i="85"/>
  <c r="F33" i="90"/>
  <c r="F32" i="91"/>
  <c r="F38" i="78"/>
  <c r="AD38" i="78" s="1"/>
  <c r="F38" i="81"/>
  <c r="AD38" i="81" s="1"/>
  <c r="M45" i="87"/>
  <c r="M10" i="80"/>
  <c r="AK10" i="80" s="1"/>
  <c r="M48" i="90"/>
  <c r="M24" i="81"/>
  <c r="AK24" i="81" s="1"/>
  <c r="M43" i="85"/>
  <c r="M29" i="86"/>
  <c r="M7" i="78"/>
  <c r="AK7" i="78" s="1"/>
  <c r="M22" i="79"/>
  <c r="AK22" i="79" s="1"/>
  <c r="M45" i="62"/>
  <c r="M48" i="68"/>
  <c r="M45" i="89"/>
  <c r="M45" i="91"/>
  <c r="K48" i="62"/>
  <c r="K44" i="85"/>
  <c r="K51" i="68"/>
  <c r="K26" i="81"/>
  <c r="AI26" i="81" s="1"/>
  <c r="K46" i="87"/>
  <c r="K8" i="78"/>
  <c r="AI8" i="78" s="1"/>
  <c r="K51" i="90"/>
  <c r="K9" i="80"/>
  <c r="AI9" i="80" s="1"/>
  <c r="K48" i="89"/>
  <c r="K46" i="91"/>
  <c r="K13" i="79"/>
  <c r="AI13" i="79" s="1"/>
  <c r="K30" i="86"/>
  <c r="D46" i="86"/>
  <c r="D27" i="62"/>
  <c r="D37" i="81"/>
  <c r="AB37" i="81" s="1"/>
  <c r="D24" i="87"/>
  <c r="D38" i="79"/>
  <c r="AB38" i="79" s="1"/>
  <c r="D32" i="68"/>
  <c r="D42" i="78"/>
  <c r="AB42" i="78" s="1"/>
  <c r="D27" i="89"/>
  <c r="D27" i="80"/>
  <c r="AB27" i="80" s="1"/>
  <c r="D41" i="91"/>
  <c r="D32" i="90"/>
  <c r="D33" i="85"/>
  <c r="I47" i="81"/>
  <c r="AG47" i="81" s="1"/>
  <c r="I37" i="80"/>
  <c r="AG37" i="80" s="1"/>
  <c r="I15" i="62"/>
  <c r="I47" i="85"/>
  <c r="I21" i="87"/>
  <c r="I7" i="86"/>
  <c r="I8" i="68"/>
  <c r="I47" i="79"/>
  <c r="AG47" i="79" s="1"/>
  <c r="I14" i="89"/>
  <c r="I51" i="78"/>
  <c r="AG51" i="78" s="1"/>
  <c r="I52" i="91"/>
  <c r="I8" i="90"/>
  <c r="J20" i="78"/>
  <c r="AH20" i="78" s="1"/>
  <c r="J40" i="79"/>
  <c r="AH40" i="79" s="1"/>
  <c r="J23" i="85"/>
  <c r="J42" i="90"/>
  <c r="J51" i="91"/>
  <c r="J42" i="80"/>
  <c r="AH42" i="80" s="1"/>
  <c r="J23" i="86"/>
  <c r="J36" i="87"/>
  <c r="J39" i="81"/>
  <c r="AH39" i="81" s="1"/>
  <c r="J42" i="68"/>
  <c r="J40" i="62"/>
  <c r="J40" i="89"/>
  <c r="D29" i="86"/>
  <c r="D45" i="62"/>
  <c r="D7" i="78"/>
  <c r="AB7" i="78" s="1"/>
  <c r="D45" i="87"/>
  <c r="D22" i="79"/>
  <c r="AB22" i="79" s="1"/>
  <c r="D48" i="68"/>
  <c r="D24" i="81"/>
  <c r="AB24" i="81" s="1"/>
  <c r="D45" i="89"/>
  <c r="D10" i="80"/>
  <c r="AB10" i="80" s="1"/>
  <c r="D45" i="91"/>
  <c r="D48" i="90"/>
  <c r="D43" i="85"/>
  <c r="L31" i="95"/>
  <c r="Q31" i="95"/>
  <c r="C50" i="95"/>
  <c r="O50" i="95"/>
  <c r="L49" i="95"/>
  <c r="Q49" i="95"/>
  <c r="K25" i="68"/>
  <c r="K36" i="81"/>
  <c r="AI36" i="81" s="1"/>
  <c r="K14" i="87"/>
  <c r="K21" i="85"/>
  <c r="K17" i="89"/>
  <c r="K22" i="86"/>
  <c r="K25" i="90"/>
  <c r="K22" i="91"/>
  <c r="K20" i="80"/>
  <c r="AI20" i="80" s="1"/>
  <c r="K36" i="79"/>
  <c r="AI36" i="79" s="1"/>
  <c r="K18" i="62"/>
  <c r="K36" i="78"/>
  <c r="AI36" i="78" s="1"/>
  <c r="M37" i="80"/>
  <c r="AK37" i="80" s="1"/>
  <c r="M47" i="85"/>
  <c r="M15" i="62"/>
  <c r="M7" i="86"/>
  <c r="M8" i="68"/>
  <c r="M47" i="79"/>
  <c r="AK47" i="79" s="1"/>
  <c r="M21" i="87"/>
  <c r="M51" i="78"/>
  <c r="AK51" i="78" s="1"/>
  <c r="M14" i="89"/>
  <c r="M47" i="81"/>
  <c r="AK47" i="81" s="1"/>
  <c r="M52" i="91"/>
  <c r="M8" i="90"/>
  <c r="E43" i="79"/>
  <c r="AC43" i="79" s="1"/>
  <c r="E39" i="78"/>
  <c r="AC39" i="78" s="1"/>
  <c r="E17" i="62"/>
  <c r="E43" i="81"/>
  <c r="AC43" i="81" s="1"/>
  <c r="E24" i="68"/>
  <c r="E26" i="80"/>
  <c r="AC26" i="80" s="1"/>
  <c r="E13" i="87"/>
  <c r="E18" i="85"/>
  <c r="E16" i="89"/>
  <c r="E20" i="86"/>
  <c r="E20" i="91"/>
  <c r="E24" i="90"/>
  <c r="M2" i="87"/>
  <c r="M44" i="79"/>
  <c r="AK44" i="79" s="1"/>
  <c r="M2" i="89"/>
  <c r="M48" i="78"/>
  <c r="AK48" i="78" s="1"/>
  <c r="M10" i="91"/>
  <c r="M2" i="90"/>
  <c r="M42" i="81"/>
  <c r="AK42" i="81" s="1"/>
  <c r="M23" i="80"/>
  <c r="AK23" i="80" s="1"/>
  <c r="M2" i="68"/>
  <c r="M9" i="86"/>
  <c r="M2" i="62"/>
  <c r="M5" i="85"/>
  <c r="D43" i="78"/>
  <c r="AB43" i="78" s="1"/>
  <c r="D30" i="62"/>
  <c r="D15" i="81"/>
  <c r="AB15" i="81" s="1"/>
  <c r="D31" i="87"/>
  <c r="D40" i="85"/>
  <c r="D37" i="68"/>
  <c r="D47" i="86"/>
  <c r="D30" i="89"/>
  <c r="D36" i="80"/>
  <c r="AB36" i="80" s="1"/>
  <c r="D37" i="90"/>
  <c r="D42" i="91"/>
  <c r="D23" i="79"/>
  <c r="AB23" i="79" s="1"/>
  <c r="D52" i="80"/>
  <c r="AB52" i="80" s="1"/>
  <c r="D8" i="62"/>
  <c r="D7" i="81"/>
  <c r="AB7" i="81" s="1"/>
  <c r="D7" i="87"/>
  <c r="D24" i="79"/>
  <c r="AB24" i="79" s="1"/>
  <c r="D8" i="89"/>
  <c r="D32" i="78"/>
  <c r="AB32" i="78" s="1"/>
  <c r="D20" i="68"/>
  <c r="D37" i="86"/>
  <c r="D4" i="91"/>
  <c r="D20" i="90"/>
  <c r="D13" i="85"/>
  <c r="J12" i="62"/>
  <c r="J42" i="85"/>
  <c r="J9" i="87"/>
  <c r="J46" i="79"/>
  <c r="AH46" i="79" s="1"/>
  <c r="J22" i="68"/>
  <c r="J52" i="78"/>
  <c r="AH52" i="78" s="1"/>
  <c r="J12" i="89"/>
  <c r="J44" i="81"/>
  <c r="AH44" i="81" s="1"/>
  <c r="J44" i="91"/>
  <c r="J22" i="90"/>
  <c r="J48" i="86"/>
  <c r="J28" i="80"/>
  <c r="AH28" i="80" s="1"/>
  <c r="J30" i="91"/>
  <c r="J17" i="90"/>
  <c r="J48" i="80"/>
  <c r="AH48" i="80" s="1"/>
  <c r="J46" i="78"/>
  <c r="AH46" i="78" s="1"/>
  <c r="J4" i="62"/>
  <c r="J4" i="79"/>
  <c r="AH4" i="79" s="1"/>
  <c r="J4" i="87"/>
  <c r="J6" i="81"/>
  <c r="AH6" i="81" s="1"/>
  <c r="J17" i="68"/>
  <c r="J31" i="85"/>
  <c r="J4" i="89"/>
  <c r="J31" i="86"/>
  <c r="I22" i="79"/>
  <c r="AG22" i="79" s="1"/>
  <c r="I45" i="89"/>
  <c r="I43" i="85"/>
  <c r="I45" i="91"/>
  <c r="I24" i="81"/>
  <c r="AG24" i="81" s="1"/>
  <c r="I29" i="86"/>
  <c r="I45" i="62"/>
  <c r="I45" i="87"/>
  <c r="I48" i="68"/>
  <c r="I48" i="90"/>
  <c r="I10" i="80"/>
  <c r="AG10" i="80" s="1"/>
  <c r="I7" i="78"/>
  <c r="AG7" i="78" s="1"/>
  <c r="I25" i="78"/>
  <c r="AG25" i="78" s="1"/>
  <c r="I38" i="80"/>
  <c r="AG38" i="80" s="1"/>
  <c r="I39" i="62"/>
  <c r="I26" i="86"/>
  <c r="I41" i="68"/>
  <c r="I30" i="79"/>
  <c r="AG30" i="79" s="1"/>
  <c r="I34" i="87"/>
  <c r="I2" i="81"/>
  <c r="AG2" i="81" s="1"/>
  <c r="I39" i="89"/>
  <c r="I25" i="85"/>
  <c r="I24" i="91"/>
  <c r="I41" i="90"/>
  <c r="E34" i="90"/>
  <c r="E35" i="86"/>
  <c r="E27" i="78"/>
  <c r="AC27" i="78" s="1"/>
  <c r="E28" i="62"/>
  <c r="E9" i="81"/>
  <c r="AC9" i="81" s="1"/>
  <c r="E30" i="87"/>
  <c r="E10" i="85"/>
  <c r="E34" i="68"/>
  <c r="E28" i="89"/>
  <c r="E2" i="91"/>
  <c r="E8" i="79"/>
  <c r="AC8" i="79" s="1"/>
  <c r="E41" i="80"/>
  <c r="AC41" i="80" s="1"/>
  <c r="E54" i="95"/>
  <c r="L22" i="95"/>
  <c r="Q22" i="95"/>
  <c r="K47" i="62"/>
  <c r="K8" i="80"/>
  <c r="AI8" i="80" s="1"/>
  <c r="K48" i="87"/>
  <c r="K34" i="86"/>
  <c r="K50" i="68"/>
  <c r="K24" i="85"/>
  <c r="K47" i="89"/>
  <c r="K24" i="78"/>
  <c r="AI24" i="78" s="1"/>
  <c r="K43" i="91"/>
  <c r="K50" i="90"/>
  <c r="K25" i="79"/>
  <c r="AI25" i="79" s="1"/>
  <c r="K31" i="81"/>
  <c r="AI31" i="81" s="1"/>
  <c r="K36" i="62"/>
  <c r="K6" i="80"/>
  <c r="AI6" i="80" s="1"/>
  <c r="K43" i="68"/>
  <c r="K34" i="85"/>
  <c r="K38" i="87"/>
  <c r="K10" i="81"/>
  <c r="AI10" i="81" s="1"/>
  <c r="K36" i="89"/>
  <c r="K41" i="86"/>
  <c r="K35" i="91"/>
  <c r="K43" i="90"/>
  <c r="K29" i="79"/>
  <c r="AI29" i="79" s="1"/>
  <c r="K45" i="78"/>
  <c r="AI45" i="78" s="1"/>
  <c r="K19" i="87"/>
  <c r="K4" i="78"/>
  <c r="AI4" i="78" s="1"/>
  <c r="K6" i="68"/>
  <c r="K31" i="80"/>
  <c r="AI31" i="80" s="1"/>
  <c r="K6" i="89"/>
  <c r="K49" i="85"/>
  <c r="K26" i="91"/>
  <c r="K6" i="90"/>
  <c r="K2" i="86"/>
  <c r="K42" i="79"/>
  <c r="AI42" i="79" s="1"/>
  <c r="K6" i="62"/>
  <c r="K46" i="81"/>
  <c r="AI46" i="81" s="1"/>
  <c r="K13" i="78"/>
  <c r="AI13" i="78" s="1"/>
  <c r="K22" i="62"/>
  <c r="K22" i="80"/>
  <c r="AI22" i="80" s="1"/>
  <c r="K22" i="87"/>
  <c r="K40" i="81"/>
  <c r="AI40" i="81" s="1"/>
  <c r="K30" i="68"/>
  <c r="K19" i="85"/>
  <c r="K22" i="89"/>
  <c r="K17" i="86"/>
  <c r="K9" i="91"/>
  <c r="K30" i="90"/>
  <c r="K35" i="79"/>
  <c r="AI35" i="79" s="1"/>
  <c r="L43" i="95"/>
  <c r="Q43" i="95"/>
  <c r="E46" i="89"/>
  <c r="E18" i="79"/>
  <c r="AC18" i="79" s="1"/>
  <c r="E25" i="91"/>
  <c r="E52" i="90"/>
  <c r="E27" i="86"/>
  <c r="E13" i="81"/>
  <c r="AC13" i="81" s="1"/>
  <c r="E46" i="62"/>
  <c r="E19" i="78"/>
  <c r="AC19" i="78" s="1"/>
  <c r="E52" i="68"/>
  <c r="E47" i="87"/>
  <c r="E14" i="80"/>
  <c r="AC14" i="80" s="1"/>
  <c r="E26" i="85"/>
  <c r="E27" i="89"/>
  <c r="E42" i="78"/>
  <c r="AC42" i="78" s="1"/>
  <c r="E41" i="91"/>
  <c r="E32" i="90"/>
  <c r="E27" i="80"/>
  <c r="AC27" i="80" s="1"/>
  <c r="E33" i="85"/>
  <c r="E24" i="87"/>
  <c r="E32" i="68"/>
  <c r="E37" i="81"/>
  <c r="AC37" i="81" s="1"/>
  <c r="E46" i="86"/>
  <c r="E38" i="79"/>
  <c r="AC38" i="79" s="1"/>
  <c r="E27" i="62"/>
  <c r="E23" i="79"/>
  <c r="AC23" i="79" s="1"/>
  <c r="E30" i="62"/>
  <c r="E43" i="78"/>
  <c r="AC43" i="78" s="1"/>
  <c r="E31" i="87"/>
  <c r="E15" i="81"/>
  <c r="AC15" i="81" s="1"/>
  <c r="E37" i="68"/>
  <c r="E36" i="80"/>
  <c r="AC36" i="80" s="1"/>
  <c r="E30" i="89"/>
  <c r="E40" i="85"/>
  <c r="E37" i="90"/>
  <c r="E42" i="91"/>
  <c r="E47" i="86"/>
  <c r="E27" i="87"/>
  <c r="E10" i="86"/>
  <c r="E24" i="89"/>
  <c r="E8" i="85"/>
  <c r="E17" i="91"/>
  <c r="E10" i="90"/>
  <c r="E32" i="81"/>
  <c r="AC32" i="81" s="1"/>
  <c r="E21" i="79"/>
  <c r="AC21" i="79" s="1"/>
  <c r="E24" i="62"/>
  <c r="E49" i="78"/>
  <c r="AC49" i="78" s="1"/>
  <c r="E10" i="68"/>
  <c r="E46" i="80"/>
  <c r="AC46" i="80" s="1"/>
  <c r="F15" i="90"/>
  <c r="F52" i="89"/>
  <c r="F3" i="80"/>
  <c r="AD3" i="80" s="1"/>
  <c r="F5" i="86"/>
  <c r="F52" i="62"/>
  <c r="F3" i="85"/>
  <c r="F52" i="87"/>
  <c r="F17" i="81"/>
  <c r="AD17" i="81" s="1"/>
  <c r="F15" i="68"/>
  <c r="F9" i="78"/>
  <c r="AD9" i="78" s="1"/>
  <c r="F33" i="91"/>
  <c r="F10" i="79"/>
  <c r="AD10" i="79" s="1"/>
  <c r="F30" i="62"/>
  <c r="F43" i="78"/>
  <c r="AD43" i="78" s="1"/>
  <c r="F31" i="87"/>
  <c r="F15" i="81"/>
  <c r="AD15" i="81" s="1"/>
  <c r="F37" i="68"/>
  <c r="F36" i="80"/>
  <c r="AD36" i="80" s="1"/>
  <c r="F30" i="89"/>
  <c r="F40" i="85"/>
  <c r="F37" i="90"/>
  <c r="F42" i="91"/>
  <c r="F47" i="86"/>
  <c r="F23" i="79"/>
  <c r="AD23" i="79" s="1"/>
  <c r="F31" i="91"/>
  <c r="F28" i="90"/>
  <c r="F51" i="80"/>
  <c r="AD51" i="80" s="1"/>
  <c r="F22" i="81"/>
  <c r="AD22" i="81" s="1"/>
  <c r="F20" i="62"/>
  <c r="F5" i="78"/>
  <c r="AD5" i="78" s="1"/>
  <c r="F28" i="68"/>
  <c r="F2" i="79"/>
  <c r="AD2" i="79" s="1"/>
  <c r="F11" i="87"/>
  <c r="F30" i="85"/>
  <c r="F20" i="89"/>
  <c r="F32" i="86"/>
  <c r="F22" i="87"/>
  <c r="F35" i="79"/>
  <c r="AD35" i="79" s="1"/>
  <c r="F30" i="68"/>
  <c r="F13" i="78"/>
  <c r="AD13" i="78" s="1"/>
  <c r="F9" i="91"/>
  <c r="F30" i="90"/>
  <c r="F22" i="62"/>
  <c r="F22" i="89"/>
  <c r="F40" i="81"/>
  <c r="AD40" i="81" s="1"/>
  <c r="F19" i="85"/>
  <c r="F17" i="86"/>
  <c r="F22" i="80"/>
  <c r="AD22" i="80" s="1"/>
  <c r="C33" i="95"/>
  <c r="O33" i="95"/>
  <c r="C45" i="95"/>
  <c r="O45" i="95"/>
  <c r="O17" i="95"/>
  <c r="C17" i="95"/>
  <c r="O25" i="95"/>
  <c r="C25" i="95"/>
  <c r="H47" i="95"/>
  <c r="P47" i="95"/>
  <c r="H29" i="95"/>
  <c r="P29" i="95"/>
  <c r="G30" i="79"/>
  <c r="AE30" i="79" s="1"/>
  <c r="G2" i="81"/>
  <c r="AE2" i="81" s="1"/>
  <c r="G39" i="62"/>
  <c r="G25" i="85"/>
  <c r="G34" i="87"/>
  <c r="G25" i="78"/>
  <c r="AE25" i="78" s="1"/>
  <c r="G41" i="68"/>
  <c r="G38" i="80"/>
  <c r="AE38" i="80" s="1"/>
  <c r="G39" i="89"/>
  <c r="G26" i="86"/>
  <c r="G24" i="91"/>
  <c r="G41" i="90"/>
  <c r="H23" i="95"/>
  <c r="P23" i="95"/>
  <c r="U36" i="86"/>
  <c r="AQ26" i="89"/>
  <c r="AE26" i="89" s="1"/>
  <c r="AK32" i="85"/>
  <c r="AW38" i="78"/>
  <c r="AP26" i="62"/>
  <c r="AP33" i="68"/>
  <c r="AQ33" i="90"/>
  <c r="AW19" i="80"/>
  <c r="AG3" i="68"/>
  <c r="AH3" i="90"/>
  <c r="AN32" i="80"/>
  <c r="BB33" i="62"/>
  <c r="BC33" i="89"/>
  <c r="AK25" i="86"/>
  <c r="AW7" i="79"/>
  <c r="AM11" i="89"/>
  <c r="AG39" i="85"/>
  <c r="AS35" i="78"/>
  <c r="AL11" i="62"/>
  <c r="L25" i="89"/>
  <c r="L29" i="80"/>
  <c r="AJ29" i="80" s="1"/>
  <c r="L19" i="91"/>
  <c r="L31" i="90"/>
  <c r="L17" i="85"/>
  <c r="L19" i="86"/>
  <c r="L25" i="62"/>
  <c r="L19" i="79"/>
  <c r="AJ19" i="79" s="1"/>
  <c r="L25" i="87"/>
  <c r="L27" i="81"/>
  <c r="AJ27" i="81" s="1"/>
  <c r="L31" i="68"/>
  <c r="L26" i="78"/>
  <c r="AJ26" i="78" s="1"/>
  <c r="AV23" i="62"/>
  <c r="AW23" i="89"/>
  <c r="AE51" i="86"/>
  <c r="AQ12" i="79"/>
  <c r="R35" i="87"/>
  <c r="R38" i="62"/>
  <c r="R40" i="68"/>
  <c r="R15" i="91"/>
  <c r="R38" i="89"/>
  <c r="R40" i="90"/>
  <c r="U25" i="86"/>
  <c r="AS25" i="86" s="1"/>
  <c r="U52" i="86"/>
  <c r="AS52" i="86" s="1"/>
  <c r="AP52" i="78"/>
  <c r="AI12" i="62"/>
  <c r="AJ12" i="89"/>
  <c r="X12" i="89" s="1"/>
  <c r="AD42" i="85"/>
  <c r="B50" i="85"/>
  <c r="B7" i="62"/>
  <c r="B14" i="86"/>
  <c r="B16" i="87"/>
  <c r="B10" i="78"/>
  <c r="Z10" i="78" s="1"/>
  <c r="B4" i="68"/>
  <c r="B39" i="80"/>
  <c r="Z39" i="80" s="1"/>
  <c r="B7" i="89"/>
  <c r="B17" i="79"/>
  <c r="Z17" i="79" s="1"/>
  <c r="B28" i="91"/>
  <c r="B4" i="90"/>
  <c r="B5" i="81"/>
  <c r="Z5" i="81" s="1"/>
  <c r="I40" i="68"/>
  <c r="I30" i="81"/>
  <c r="AG30" i="81" s="1"/>
  <c r="I38" i="89"/>
  <c r="I6" i="78"/>
  <c r="AG6" i="78" s="1"/>
  <c r="I40" i="90"/>
  <c r="I15" i="91"/>
  <c r="I36" i="85"/>
  <c r="I24" i="86"/>
  <c r="I38" i="62"/>
  <c r="I47" i="80"/>
  <c r="AG47" i="80" s="1"/>
  <c r="I35" i="87"/>
  <c r="I16" i="79"/>
  <c r="AG16" i="79" s="1"/>
  <c r="K27" i="78"/>
  <c r="AI27" i="78" s="1"/>
  <c r="K9" i="81"/>
  <c r="AI9" i="81" s="1"/>
  <c r="K28" i="89"/>
  <c r="K2" i="91"/>
  <c r="K34" i="90"/>
  <c r="K10" i="85"/>
  <c r="K8" i="79"/>
  <c r="AI8" i="79" s="1"/>
  <c r="K28" i="62"/>
  <c r="K41" i="80"/>
  <c r="AI41" i="80" s="1"/>
  <c r="K30" i="87"/>
  <c r="K35" i="86"/>
  <c r="K34" i="68"/>
  <c r="AV30" i="68"/>
  <c r="AW30" i="90"/>
  <c r="AY5" i="62"/>
  <c r="AZ5" i="89"/>
  <c r="AH6" i="86"/>
  <c r="AT3" i="79"/>
  <c r="AV47" i="68"/>
  <c r="AW47" i="90"/>
  <c r="AQ23" i="81"/>
  <c r="AL2" i="62"/>
  <c r="AM2" i="89"/>
  <c r="AG5" i="85"/>
  <c r="AS48" i="78"/>
  <c r="U9" i="86"/>
  <c r="AS9" i="86" s="1"/>
  <c r="AT17" i="68"/>
  <c r="AU17" i="90"/>
  <c r="AO6" i="81"/>
  <c r="BF2" i="68"/>
  <c r="BS2" i="90"/>
  <c r="Q5" i="85"/>
  <c r="AO5" i="85" s="1"/>
  <c r="AM45" i="68"/>
  <c r="AN45" i="90"/>
  <c r="AT7" i="80"/>
  <c r="AJ5" i="68"/>
  <c r="AK5" i="90"/>
  <c r="AQ34" i="80"/>
  <c r="AI17" i="68"/>
  <c r="AJ17" i="90"/>
  <c r="X17" i="90" s="1"/>
  <c r="AP48" i="80"/>
  <c r="AU2" i="68"/>
  <c r="AV2" i="90"/>
  <c r="AP42" i="81"/>
  <c r="AS32" i="78"/>
  <c r="AL8" i="62"/>
  <c r="AM8" i="89"/>
  <c r="AG13" i="85"/>
  <c r="O27" i="87"/>
  <c r="O24" i="62"/>
  <c r="O10" i="68"/>
  <c r="O17" i="91"/>
  <c r="O24" i="89"/>
  <c r="O10" i="90"/>
  <c r="AJ29" i="62"/>
  <c r="AK29" i="89"/>
  <c r="AE15" i="85"/>
  <c r="AY25" i="68"/>
  <c r="AZ25" i="90"/>
  <c r="AT36" i="81"/>
  <c r="R17" i="87"/>
  <c r="R5" i="68"/>
  <c r="R5" i="89"/>
  <c r="R11" i="91"/>
  <c r="R5" i="90"/>
  <c r="R5" i="62"/>
  <c r="AI3" i="68"/>
  <c r="AJ3" i="90"/>
  <c r="AP32" i="80"/>
  <c r="AW27" i="81"/>
  <c r="BB31" i="68"/>
  <c r="BC31" i="90"/>
  <c r="AE31" i="90" s="1"/>
  <c r="AO18" i="78"/>
  <c r="AH29" i="62"/>
  <c r="AI29" i="89"/>
  <c r="W29" i="89" s="1"/>
  <c r="AC15" i="85"/>
  <c r="O49" i="62"/>
  <c r="O49" i="87"/>
  <c r="O13" i="68"/>
  <c r="O49" i="89"/>
  <c r="O13" i="90"/>
  <c r="O18" i="91"/>
  <c r="AZ38" i="90"/>
  <c r="AY38" i="68"/>
  <c r="AL7" i="62"/>
  <c r="AM7" i="89"/>
  <c r="AG50" i="85"/>
  <c r="AS10" i="78"/>
  <c r="AZ3" i="89"/>
  <c r="AH16" i="86"/>
  <c r="AT45" i="79"/>
  <c r="AY3" i="62"/>
  <c r="R6" i="89"/>
  <c r="R26" i="91"/>
  <c r="R6" i="90"/>
  <c r="R19" i="87"/>
  <c r="R6" i="62"/>
  <c r="R6" i="68"/>
  <c r="P38" i="95"/>
  <c r="AP11" i="89"/>
  <c r="AJ39" i="85"/>
  <c r="AV35" i="78"/>
  <c r="AO11" i="62"/>
  <c r="Q20" i="95"/>
  <c r="L35" i="89"/>
  <c r="L14" i="81"/>
  <c r="AJ14" i="81" s="1"/>
  <c r="L11" i="90"/>
  <c r="L14" i="91"/>
  <c r="L13" i="86"/>
  <c r="L5" i="79"/>
  <c r="AJ5" i="79" s="1"/>
  <c r="L35" i="62"/>
  <c r="L4" i="85"/>
  <c r="L11" i="68"/>
  <c r="L30" i="78"/>
  <c r="AJ30" i="78" s="1"/>
  <c r="L40" i="87"/>
  <c r="L45" i="80"/>
  <c r="AJ45" i="80" s="1"/>
  <c r="P39" i="86"/>
  <c r="AN39" i="86" s="1"/>
  <c r="AK18" i="68"/>
  <c r="AL18" i="90"/>
  <c r="Z18" i="90" s="1"/>
  <c r="AR21" i="80"/>
  <c r="AN26" i="68"/>
  <c r="AO26" i="90"/>
  <c r="AC26" i="90" s="1"/>
  <c r="AU49" i="80"/>
  <c r="AV2" i="68"/>
  <c r="AW2" i="90"/>
  <c r="AQ42" i="81"/>
  <c r="B48" i="90"/>
  <c r="B45" i="91"/>
  <c r="B7" i="78"/>
  <c r="Z7" i="78" s="1"/>
  <c r="B10" i="80"/>
  <c r="Z10" i="80" s="1"/>
  <c r="B45" i="62"/>
  <c r="B22" i="79"/>
  <c r="Z22" i="79" s="1"/>
  <c r="B45" i="87"/>
  <c r="B24" i="81"/>
  <c r="Z24" i="81" s="1"/>
  <c r="B48" i="68"/>
  <c r="B43" i="85"/>
  <c r="B45" i="89"/>
  <c r="B29" i="86"/>
  <c r="H35" i="62"/>
  <c r="H45" i="80"/>
  <c r="AF45" i="80" s="1"/>
  <c r="H40" i="87"/>
  <c r="H14" i="81"/>
  <c r="AF14" i="81" s="1"/>
  <c r="H11" i="68"/>
  <c r="H13" i="86"/>
  <c r="H35" i="89"/>
  <c r="H5" i="79"/>
  <c r="AF5" i="79" s="1"/>
  <c r="H14" i="91"/>
  <c r="H11" i="90"/>
  <c r="H4" i="85"/>
  <c r="H30" i="78"/>
  <c r="AF30" i="78" s="1"/>
  <c r="AG41" i="85"/>
  <c r="AS21" i="78"/>
  <c r="AL21" i="62"/>
  <c r="AM21" i="89"/>
  <c r="B20" i="89"/>
  <c r="B22" i="81"/>
  <c r="Z22" i="81" s="1"/>
  <c r="B28" i="90"/>
  <c r="B31" i="91"/>
  <c r="B2" i="79"/>
  <c r="Z2" i="79" s="1"/>
  <c r="B5" i="78"/>
  <c r="Z5" i="78" s="1"/>
  <c r="B20" i="62"/>
  <c r="B30" i="85"/>
  <c r="B11" i="87"/>
  <c r="B32" i="86"/>
  <c r="B28" i="68"/>
  <c r="B51" i="80"/>
  <c r="Z51" i="80" s="1"/>
  <c r="K3" i="78"/>
  <c r="AI3" i="78" s="1"/>
  <c r="K43" i="62"/>
  <c r="K6" i="85"/>
  <c r="K44" i="87"/>
  <c r="K6" i="79"/>
  <c r="AI6" i="79" s="1"/>
  <c r="K12" i="68"/>
  <c r="K28" i="81"/>
  <c r="AI28" i="81" s="1"/>
  <c r="K43" i="89"/>
  <c r="K3" i="86"/>
  <c r="K13" i="91"/>
  <c r="K12" i="90"/>
  <c r="K44" i="80"/>
  <c r="AI44" i="80" s="1"/>
  <c r="P8" i="86"/>
  <c r="AJ19" i="68"/>
  <c r="AK19" i="90"/>
  <c r="Y19" i="90" s="1"/>
  <c r="AQ18" i="80"/>
  <c r="AV11" i="62"/>
  <c r="AW11" i="89"/>
  <c r="AE44" i="86"/>
  <c r="AQ51" i="79"/>
  <c r="AL32" i="68"/>
  <c r="AM32" i="90"/>
  <c r="AS27" i="80"/>
  <c r="R11" i="89"/>
  <c r="R39" i="91"/>
  <c r="R11" i="62"/>
  <c r="R5" i="87"/>
  <c r="R19" i="68"/>
  <c r="R19" i="90"/>
  <c r="O39" i="91"/>
  <c r="O19" i="90"/>
  <c r="O11" i="62"/>
  <c r="O5" i="87"/>
  <c r="O19" i="68"/>
  <c r="O11" i="89"/>
  <c r="AI3" i="89"/>
  <c r="AC52" i="85"/>
  <c r="AO50" i="78"/>
  <c r="AH3" i="62"/>
  <c r="O29" i="62"/>
  <c r="O28" i="87"/>
  <c r="O6" i="91"/>
  <c r="O36" i="90"/>
  <c r="O36" i="68"/>
  <c r="O29" i="89"/>
  <c r="BB4" i="68"/>
  <c r="BC4" i="90"/>
  <c r="AW5" i="81"/>
  <c r="B48" i="91"/>
  <c r="B44" i="90"/>
  <c r="B50" i="86"/>
  <c r="B12" i="80"/>
  <c r="Z12" i="80" s="1"/>
  <c r="B37" i="62"/>
  <c r="B28" i="79"/>
  <c r="Z28" i="79" s="1"/>
  <c r="B39" i="87"/>
  <c r="B20" i="81"/>
  <c r="Z20" i="81" s="1"/>
  <c r="B44" i="68"/>
  <c r="B12" i="78"/>
  <c r="Z12" i="78" s="1"/>
  <c r="B37" i="89"/>
  <c r="B29" i="85"/>
  <c r="B20" i="78"/>
  <c r="Z20" i="78" s="1"/>
  <c r="B40" i="79"/>
  <c r="Z40" i="79" s="1"/>
  <c r="B23" i="85"/>
  <c r="B40" i="62"/>
  <c r="B36" i="87"/>
  <c r="B42" i="80"/>
  <c r="Z42" i="80" s="1"/>
  <c r="B23" i="86"/>
  <c r="B40" i="89"/>
  <c r="B42" i="90"/>
  <c r="B39" i="81"/>
  <c r="Z39" i="81" s="1"/>
  <c r="B42" i="68"/>
  <c r="B51" i="91"/>
  <c r="B52" i="91"/>
  <c r="B8" i="90"/>
  <c r="B51" i="78"/>
  <c r="Z51" i="78" s="1"/>
  <c r="B47" i="81"/>
  <c r="Z47" i="81" s="1"/>
  <c r="B15" i="62"/>
  <c r="B37" i="80"/>
  <c r="Z37" i="80" s="1"/>
  <c r="B21" i="87"/>
  <c r="B47" i="85"/>
  <c r="B8" i="68"/>
  <c r="B7" i="86"/>
  <c r="B14" i="89"/>
  <c r="B47" i="79"/>
  <c r="Z47" i="79" s="1"/>
  <c r="O34" i="68"/>
  <c r="O2" i="91"/>
  <c r="O28" i="89"/>
  <c r="O34" i="90"/>
  <c r="O28" i="62"/>
  <c r="O30" i="87"/>
  <c r="N54" i="95"/>
  <c r="AQ22" i="90"/>
  <c r="AE22" i="90" s="1"/>
  <c r="AW28" i="80"/>
  <c r="AP22" i="68"/>
  <c r="O9" i="62"/>
  <c r="O6" i="87"/>
  <c r="O18" i="68"/>
  <c r="O9" i="89"/>
  <c r="O12" i="91"/>
  <c r="O18" i="90"/>
  <c r="AQ14" i="78"/>
  <c r="AJ9" i="62"/>
  <c r="AK9" i="89"/>
  <c r="Y9" i="89" s="1"/>
  <c r="AE20" i="85"/>
  <c r="B39" i="90"/>
  <c r="B7" i="79"/>
  <c r="Z7" i="79" s="1"/>
  <c r="B34" i="78"/>
  <c r="Z34" i="78" s="1"/>
  <c r="B33" i="62"/>
  <c r="B43" i="80"/>
  <c r="Z43" i="80" s="1"/>
  <c r="B39" i="68"/>
  <c r="B12" i="81"/>
  <c r="Z12" i="81" s="1"/>
  <c r="B32" i="87"/>
  <c r="B37" i="85"/>
  <c r="B33" i="89"/>
  <c r="B25" i="86"/>
  <c r="B16" i="91"/>
  <c r="BB18" i="68"/>
  <c r="BC18" i="90"/>
  <c r="AW48" i="81"/>
  <c r="AG30" i="68"/>
  <c r="AH30" i="90"/>
  <c r="AN22" i="80"/>
  <c r="AJ10" i="68"/>
  <c r="AK10" i="90"/>
  <c r="AQ46" i="80"/>
  <c r="AL37" i="68"/>
  <c r="AM37" i="90"/>
  <c r="AS36" i="80"/>
  <c r="AM7" i="68"/>
  <c r="AN7" i="90"/>
  <c r="AT33" i="80"/>
  <c r="AT2" i="78"/>
  <c r="AM13" i="62"/>
  <c r="AN13" i="89"/>
  <c r="AB13" i="89" s="1"/>
  <c r="AH9" i="85"/>
  <c r="AW40" i="79"/>
  <c r="BB40" i="62"/>
  <c r="BC40" i="89"/>
  <c r="AK23" i="86"/>
  <c r="BC42" i="90"/>
  <c r="AW39" i="81"/>
  <c r="BB42" i="68"/>
  <c r="D40" i="80"/>
  <c r="AB40" i="80" s="1"/>
  <c r="D32" i="62"/>
  <c r="D15" i="78"/>
  <c r="AB15" i="78" s="1"/>
  <c r="D33" i="87"/>
  <c r="D14" i="85"/>
  <c r="D38" i="68"/>
  <c r="D14" i="79"/>
  <c r="AB14" i="79" s="1"/>
  <c r="D32" i="89"/>
  <c r="D18" i="81"/>
  <c r="AB18" i="81" s="1"/>
  <c r="D5" i="91"/>
  <c r="D38" i="90"/>
  <c r="D38" i="86"/>
  <c r="AG34" i="68"/>
  <c r="AH34" i="90"/>
  <c r="P41" i="95"/>
  <c r="Q36" i="95"/>
  <c r="AI8" i="68"/>
  <c r="AJ8" i="90"/>
  <c r="X8" i="90" s="1"/>
  <c r="AP37" i="80"/>
  <c r="Q37" i="95"/>
  <c r="AM32" i="68"/>
  <c r="AN32" i="90"/>
  <c r="AB32" i="90" s="1"/>
  <c r="AT27" i="80"/>
  <c r="AM10" i="62"/>
  <c r="AN10" i="89"/>
  <c r="AB10" i="89" s="1"/>
  <c r="AH38" i="85"/>
  <c r="AT44" i="78"/>
  <c r="AH4" i="68"/>
  <c r="AI4" i="90"/>
  <c r="W4" i="90" s="1"/>
  <c r="AO39" i="80"/>
  <c r="AP21" i="68"/>
  <c r="AQ21" i="90"/>
  <c r="AE21" i="90" s="1"/>
  <c r="AW35" i="80"/>
  <c r="O7" i="68"/>
  <c r="O20" i="87"/>
  <c r="O13" i="89"/>
  <c r="O7" i="90"/>
  <c r="O34" i="91"/>
  <c r="O13" i="62"/>
  <c r="B9" i="91"/>
  <c r="B13" i="78"/>
  <c r="Z13" i="78" s="1"/>
  <c r="B22" i="80"/>
  <c r="Z22" i="80" s="1"/>
  <c r="B22" i="62"/>
  <c r="B40" i="81"/>
  <c r="Z40" i="81" s="1"/>
  <c r="B22" i="87"/>
  <c r="B19" i="85"/>
  <c r="B30" i="68"/>
  <c r="B17" i="86"/>
  <c r="B22" i="89"/>
  <c r="B35" i="79"/>
  <c r="Z35" i="79" s="1"/>
  <c r="B30" i="90"/>
  <c r="AU50" i="80"/>
  <c r="AN23" i="68"/>
  <c r="AO23" i="90"/>
  <c r="AC23" i="90" s="1"/>
  <c r="AL9" i="62"/>
  <c r="AM9" i="89"/>
  <c r="AG20" i="85"/>
  <c r="AS14" i="78"/>
  <c r="AG18" i="86"/>
  <c r="AS48" i="79"/>
  <c r="AQ27" i="90"/>
  <c r="AE27" i="90" s="1"/>
  <c r="AW25" i="80"/>
  <c r="AP27" i="68"/>
  <c r="V5" i="90"/>
  <c r="AP7" i="89"/>
  <c r="AD7" i="89" s="1"/>
  <c r="AJ50" i="85"/>
  <c r="AV10" i="78"/>
  <c r="AO7" i="62"/>
  <c r="BB38" i="62"/>
  <c r="BC38" i="89"/>
  <c r="AK24" i="86"/>
  <c r="AW16" i="79"/>
  <c r="H6" i="86"/>
  <c r="H7" i="85"/>
  <c r="H5" i="62"/>
  <c r="H47" i="78"/>
  <c r="AF47" i="78" s="1"/>
  <c r="H5" i="89"/>
  <c r="H3" i="79"/>
  <c r="AF3" i="79" s="1"/>
  <c r="H17" i="87"/>
  <c r="H19" i="81"/>
  <c r="AF19" i="81" s="1"/>
  <c r="H5" i="68"/>
  <c r="H34" i="80"/>
  <c r="AF34" i="80" s="1"/>
  <c r="H11" i="91"/>
  <c r="H5" i="90"/>
  <c r="H7" i="91"/>
  <c r="H45" i="90"/>
  <c r="H16" i="85"/>
  <c r="H7" i="80"/>
  <c r="AF7" i="80" s="1"/>
  <c r="H34" i="62"/>
  <c r="H26" i="79"/>
  <c r="AF26" i="79" s="1"/>
  <c r="H45" i="68"/>
  <c r="H16" i="81"/>
  <c r="AF16" i="81" s="1"/>
  <c r="H37" i="87"/>
  <c r="H17" i="78"/>
  <c r="AF17" i="78" s="1"/>
  <c r="H34" i="89"/>
  <c r="H40" i="86"/>
  <c r="AY21" i="62"/>
  <c r="AZ21" i="89"/>
  <c r="AH45" i="86"/>
  <c r="AT50" i="79"/>
  <c r="AT52" i="81"/>
  <c r="AY26" i="68"/>
  <c r="AZ26" i="90"/>
  <c r="AV5" i="90"/>
  <c r="AP19" i="81"/>
  <c r="AU5" i="68"/>
  <c r="BB4" i="62"/>
  <c r="BC4" i="89"/>
  <c r="AK31" i="86"/>
  <c r="AW4" i="79"/>
  <c r="O6" i="90"/>
  <c r="O6" i="68"/>
  <c r="O6" i="62"/>
  <c r="O6" i="89"/>
  <c r="O26" i="91"/>
  <c r="O19" i="87"/>
  <c r="I24" i="62"/>
  <c r="I32" i="81"/>
  <c r="AG32" i="81" s="1"/>
  <c r="I10" i="68"/>
  <c r="I27" i="87"/>
  <c r="I21" i="79"/>
  <c r="AG21" i="79" s="1"/>
  <c r="I24" i="89"/>
  <c r="I10" i="90"/>
  <c r="I46" i="80"/>
  <c r="AG46" i="80" s="1"/>
  <c r="I10" i="86"/>
  <c r="I8" i="85"/>
  <c r="I17" i="91"/>
  <c r="I49" i="78"/>
  <c r="AG49" i="78" s="1"/>
  <c r="AJ45" i="68"/>
  <c r="AK45" i="90"/>
  <c r="D21" i="81"/>
  <c r="AB21" i="81" s="1"/>
  <c r="D23" i="62"/>
  <c r="D12" i="79"/>
  <c r="AB12" i="79" s="1"/>
  <c r="D23" i="87"/>
  <c r="D22" i="78"/>
  <c r="AB22" i="78" s="1"/>
  <c r="D29" i="68"/>
  <c r="D51" i="86"/>
  <c r="D23" i="89"/>
  <c r="D16" i="80"/>
  <c r="AB16" i="80" s="1"/>
  <c r="D49" i="91"/>
  <c r="D29" i="90"/>
  <c r="D45" i="85"/>
  <c r="G24" i="81"/>
  <c r="AE24" i="81" s="1"/>
  <c r="G45" i="62"/>
  <c r="G43" i="85"/>
  <c r="G48" i="68"/>
  <c r="G7" i="78"/>
  <c r="AE7" i="78" s="1"/>
  <c r="G45" i="87"/>
  <c r="G10" i="80"/>
  <c r="AE10" i="80" s="1"/>
  <c r="G45" i="89"/>
  <c r="G29" i="86"/>
  <c r="G48" i="90"/>
  <c r="G45" i="91"/>
  <c r="G22" i="79"/>
  <c r="AE22" i="79" s="1"/>
  <c r="E20" i="89"/>
  <c r="E51" i="80"/>
  <c r="AC51" i="80" s="1"/>
  <c r="E31" i="91"/>
  <c r="E28" i="90"/>
  <c r="E22" i="81"/>
  <c r="AC22" i="81" s="1"/>
  <c r="E5" i="78"/>
  <c r="AC5" i="78" s="1"/>
  <c r="E20" i="62"/>
  <c r="E28" i="68"/>
  <c r="E11" i="87"/>
  <c r="E2" i="79"/>
  <c r="AC2" i="79" s="1"/>
  <c r="E30" i="85"/>
  <c r="E32" i="86"/>
  <c r="C41" i="95"/>
  <c r="O41" i="95"/>
  <c r="H52" i="95"/>
  <c r="P52" i="95"/>
  <c r="M20" i="81"/>
  <c r="AK20" i="81" s="1"/>
  <c r="M39" i="87"/>
  <c r="M12" i="80"/>
  <c r="AK12" i="80" s="1"/>
  <c r="M48" i="91"/>
  <c r="M44" i="90"/>
  <c r="M12" i="78"/>
  <c r="AK12" i="78" s="1"/>
  <c r="M29" i="85"/>
  <c r="M50" i="86"/>
  <c r="M37" i="62"/>
  <c r="M28" i="79"/>
  <c r="AK28" i="79" s="1"/>
  <c r="M44" i="68"/>
  <c r="M37" i="89"/>
  <c r="M47" i="87"/>
  <c r="M26" i="85"/>
  <c r="M46" i="89"/>
  <c r="M18" i="79"/>
  <c r="AK18" i="79" s="1"/>
  <c r="M25" i="91"/>
  <c r="M52" i="90"/>
  <c r="M27" i="86"/>
  <c r="M13" i="81"/>
  <c r="AK13" i="81" s="1"/>
  <c r="M46" i="62"/>
  <c r="M52" i="68"/>
  <c r="M19" i="78"/>
  <c r="AK19" i="78" s="1"/>
  <c r="M14" i="80"/>
  <c r="AK14" i="80" s="1"/>
  <c r="M8" i="81"/>
  <c r="AK8" i="81" s="1"/>
  <c r="M35" i="85"/>
  <c r="M46" i="68"/>
  <c r="M42" i="86"/>
  <c r="M41" i="87"/>
  <c r="M4" i="80"/>
  <c r="AK4" i="80" s="1"/>
  <c r="M41" i="89"/>
  <c r="M28" i="78"/>
  <c r="AK28" i="78" s="1"/>
  <c r="M31" i="79"/>
  <c r="AK31" i="79" s="1"/>
  <c r="M41" i="62"/>
  <c r="M36" i="91"/>
  <c r="M46" i="90"/>
  <c r="F40" i="68"/>
  <c r="F36" i="85"/>
  <c r="F35" i="87"/>
  <c r="F24" i="86"/>
  <c r="F15" i="91"/>
  <c r="F40" i="90"/>
  <c r="F6" i="78"/>
  <c r="AD6" i="78" s="1"/>
  <c r="F16" i="79"/>
  <c r="AD16" i="79" s="1"/>
  <c r="F38" i="62"/>
  <c r="F38" i="89"/>
  <c r="F47" i="80"/>
  <c r="AD47" i="80" s="1"/>
  <c r="F30" i="81"/>
  <c r="AD30" i="81" s="1"/>
  <c r="J13" i="68"/>
  <c r="J2" i="85"/>
  <c r="J49" i="89"/>
  <c r="J15" i="79"/>
  <c r="AH15" i="79" s="1"/>
  <c r="J18" i="91"/>
  <c r="J13" i="90"/>
  <c r="J33" i="78"/>
  <c r="AH33" i="78" s="1"/>
  <c r="J49" i="62"/>
  <c r="J49" i="87"/>
  <c r="J29" i="81"/>
  <c r="AH29" i="81" s="1"/>
  <c r="J12" i="86"/>
  <c r="J2" i="80"/>
  <c r="AH2" i="80" s="1"/>
  <c r="D10" i="87"/>
  <c r="D25" i="80"/>
  <c r="AB25" i="80" s="1"/>
  <c r="D15" i="89"/>
  <c r="D36" i="86"/>
  <c r="D27" i="68"/>
  <c r="D3" i="91"/>
  <c r="D27" i="90"/>
  <c r="D37" i="79"/>
  <c r="AB37" i="79" s="1"/>
  <c r="D37" i="78"/>
  <c r="AB37" i="78" s="1"/>
  <c r="D35" i="81"/>
  <c r="AB35" i="81" s="1"/>
  <c r="D12" i="85"/>
  <c r="D16" i="62"/>
  <c r="G34" i="79"/>
  <c r="AE34" i="79" s="1"/>
  <c r="G34" i="81"/>
  <c r="AE34" i="81" s="1"/>
  <c r="G16" i="68"/>
  <c r="G13" i="80"/>
  <c r="AE13" i="80" s="1"/>
  <c r="G51" i="87"/>
  <c r="G29" i="78"/>
  <c r="AE29" i="78" s="1"/>
  <c r="G50" i="62"/>
  <c r="G48" i="85"/>
  <c r="G50" i="89"/>
  <c r="G4" i="86"/>
  <c r="G16" i="90"/>
  <c r="G23" i="91"/>
  <c r="D21" i="78"/>
  <c r="AB21" i="78" s="1"/>
  <c r="D21" i="62"/>
  <c r="D50" i="79"/>
  <c r="AB50" i="79" s="1"/>
  <c r="D12" i="87"/>
  <c r="D49" i="80"/>
  <c r="AB49" i="80" s="1"/>
  <c r="D26" i="68"/>
  <c r="D52" i="81"/>
  <c r="AB52" i="81" s="1"/>
  <c r="D21" i="89"/>
  <c r="D45" i="86"/>
  <c r="D40" i="91"/>
  <c r="D26" i="90"/>
  <c r="D41" i="85"/>
  <c r="D23" i="81"/>
  <c r="AB23" i="81" s="1"/>
  <c r="D42" i="62"/>
  <c r="D28" i="85"/>
  <c r="D42" i="87"/>
  <c r="D16" i="78"/>
  <c r="AB16" i="78" s="1"/>
  <c r="D42" i="89"/>
  <c r="D49" i="86"/>
  <c r="D47" i="68"/>
  <c r="D17" i="80"/>
  <c r="AB17" i="80" s="1"/>
  <c r="D47" i="91"/>
  <c r="D47" i="90"/>
  <c r="D27" i="79"/>
  <c r="AB27" i="79" s="1"/>
  <c r="D48" i="85"/>
  <c r="D50" i="62"/>
  <c r="D4" i="86"/>
  <c r="D51" i="87"/>
  <c r="D34" i="79"/>
  <c r="AB34" i="79" s="1"/>
  <c r="D16" i="68"/>
  <c r="D34" i="81"/>
  <c r="AB34" i="81" s="1"/>
  <c r="D23" i="91"/>
  <c r="D13" i="80"/>
  <c r="AB13" i="80" s="1"/>
  <c r="D50" i="89"/>
  <c r="D16" i="90"/>
  <c r="D29" i="78"/>
  <c r="AB29" i="78" s="1"/>
  <c r="J48" i="62"/>
  <c r="J26" i="81"/>
  <c r="AH26" i="81" s="1"/>
  <c r="J51" i="68"/>
  <c r="J8" i="78"/>
  <c r="AH8" i="78" s="1"/>
  <c r="J46" i="87"/>
  <c r="J9" i="80"/>
  <c r="AH9" i="80" s="1"/>
  <c r="J48" i="89"/>
  <c r="J13" i="79"/>
  <c r="AH13" i="79" s="1"/>
  <c r="J46" i="91"/>
  <c r="J51" i="90"/>
  <c r="J44" i="85"/>
  <c r="J30" i="86"/>
  <c r="J37" i="62"/>
  <c r="J28" i="79"/>
  <c r="AH28" i="79" s="1"/>
  <c r="J39" i="87"/>
  <c r="J20" i="81"/>
  <c r="AH20" i="81" s="1"/>
  <c r="J44" i="68"/>
  <c r="J12" i="78"/>
  <c r="AH12" i="78" s="1"/>
  <c r="J37" i="89"/>
  <c r="J29" i="85"/>
  <c r="J48" i="91"/>
  <c r="J44" i="90"/>
  <c r="J50" i="86"/>
  <c r="J12" i="80"/>
  <c r="AH12" i="80" s="1"/>
  <c r="J40" i="78"/>
  <c r="AH40" i="78" s="1"/>
  <c r="J51" i="62"/>
  <c r="J15" i="80"/>
  <c r="AH15" i="80" s="1"/>
  <c r="J14" i="68"/>
  <c r="J14" i="90"/>
  <c r="J51" i="89"/>
  <c r="J29" i="91"/>
  <c r="J33" i="81"/>
  <c r="AH33" i="81" s="1"/>
  <c r="J51" i="85"/>
  <c r="J15" i="86"/>
  <c r="J50" i="87"/>
  <c r="J33" i="79"/>
  <c r="AH33" i="79" s="1"/>
  <c r="J39" i="68"/>
  <c r="J12" i="81"/>
  <c r="AH12" i="81" s="1"/>
  <c r="J32" i="87"/>
  <c r="J37" i="85"/>
  <c r="J33" i="89"/>
  <c r="J16" i="91"/>
  <c r="J39" i="90"/>
  <c r="J7" i="79"/>
  <c r="AH7" i="79" s="1"/>
  <c r="J34" i="78"/>
  <c r="AH34" i="78" s="1"/>
  <c r="J33" i="62"/>
  <c r="J43" i="80"/>
  <c r="AH43" i="80" s="1"/>
  <c r="J25" i="86"/>
  <c r="I10" i="79"/>
  <c r="AG10" i="79" s="1"/>
  <c r="I3" i="80"/>
  <c r="AG3" i="80" s="1"/>
  <c r="I9" i="78"/>
  <c r="AG9" i="78" s="1"/>
  <c r="I52" i="62"/>
  <c r="I15" i="68"/>
  <c r="I3" i="85"/>
  <c r="I52" i="87"/>
  <c r="I33" i="91"/>
  <c r="I5" i="86"/>
  <c r="I15" i="90"/>
  <c r="I52" i="89"/>
  <c r="I17" i="81"/>
  <c r="AG17" i="81" s="1"/>
  <c r="F28" i="87"/>
  <c r="F24" i="80"/>
  <c r="AD24" i="80" s="1"/>
  <c r="F36" i="68"/>
  <c r="F3" i="81"/>
  <c r="AD3" i="81" s="1"/>
  <c r="F6" i="91"/>
  <c r="F36" i="90"/>
  <c r="F15" i="85"/>
  <c r="F20" i="79"/>
  <c r="AD20" i="79" s="1"/>
  <c r="F29" i="62"/>
  <c r="F29" i="89"/>
  <c r="F18" i="78"/>
  <c r="AD18" i="78" s="1"/>
  <c r="F39" i="86"/>
  <c r="G13" i="68"/>
  <c r="G12" i="86"/>
  <c r="G18" i="91"/>
  <c r="G2" i="80"/>
  <c r="AE2" i="80" s="1"/>
  <c r="G13" i="90"/>
  <c r="G49" i="89"/>
  <c r="G2" i="85"/>
  <c r="G15" i="79"/>
  <c r="AE15" i="79" s="1"/>
  <c r="G49" i="62"/>
  <c r="G33" i="78"/>
  <c r="AE33" i="78" s="1"/>
  <c r="G49" i="87"/>
  <c r="G29" i="81"/>
  <c r="AE29" i="81" s="1"/>
  <c r="K38" i="86"/>
  <c r="K32" i="62"/>
  <c r="K40" i="80"/>
  <c r="AI40" i="80" s="1"/>
  <c r="K33" i="87"/>
  <c r="K14" i="85"/>
  <c r="K38" i="68"/>
  <c r="K14" i="79"/>
  <c r="AI14" i="79" s="1"/>
  <c r="K32" i="89"/>
  <c r="K18" i="81"/>
  <c r="AI18" i="81" s="1"/>
  <c r="K5" i="91"/>
  <c r="K38" i="90"/>
  <c r="K15" i="78"/>
  <c r="AI15" i="78" s="1"/>
  <c r="L32" i="95"/>
  <c r="Q32" i="95"/>
  <c r="L33" i="95"/>
  <c r="Q33" i="95"/>
  <c r="E19" i="80"/>
  <c r="AC19" i="80" s="1"/>
  <c r="E26" i="62"/>
  <c r="E33" i="86"/>
  <c r="E26" i="87"/>
  <c r="E39" i="79"/>
  <c r="AC39" i="79" s="1"/>
  <c r="E33" i="68"/>
  <c r="E32" i="85"/>
  <c r="E26" i="89"/>
  <c r="E38" i="78"/>
  <c r="AC38" i="78" s="1"/>
  <c r="E33" i="90"/>
  <c r="E32" i="91"/>
  <c r="E38" i="81"/>
  <c r="AC38" i="81" s="1"/>
  <c r="E39" i="68"/>
  <c r="E34" i="78"/>
  <c r="AC34" i="78" s="1"/>
  <c r="E33" i="89"/>
  <c r="E43" i="80"/>
  <c r="AC43" i="80" s="1"/>
  <c r="E39" i="90"/>
  <c r="E16" i="91"/>
  <c r="E12" i="81"/>
  <c r="AC12" i="81" s="1"/>
  <c r="E37" i="85"/>
  <c r="E33" i="62"/>
  <c r="E25" i="86"/>
  <c r="E7" i="79"/>
  <c r="AC7" i="79" s="1"/>
  <c r="E32" i="87"/>
  <c r="F27" i="91"/>
  <c r="F23" i="90"/>
  <c r="F27" i="85"/>
  <c r="F49" i="79"/>
  <c r="AD49" i="79" s="1"/>
  <c r="F19" i="62"/>
  <c r="F31" i="78"/>
  <c r="AD31" i="78" s="1"/>
  <c r="F15" i="87"/>
  <c r="F50" i="80"/>
  <c r="AD50" i="80" s="1"/>
  <c r="F23" i="68"/>
  <c r="F51" i="81"/>
  <c r="AD51" i="81" s="1"/>
  <c r="F18" i="89"/>
  <c r="F28" i="86"/>
  <c r="F40" i="62"/>
  <c r="F23" i="86"/>
  <c r="F36" i="87"/>
  <c r="F42" i="80"/>
  <c r="AD42" i="80" s="1"/>
  <c r="F42" i="68"/>
  <c r="F39" i="81"/>
  <c r="AD39" i="81" s="1"/>
  <c r="F40" i="89"/>
  <c r="F40" i="79"/>
  <c r="AD40" i="79" s="1"/>
  <c r="F51" i="91"/>
  <c r="F42" i="90"/>
  <c r="F20" i="78"/>
  <c r="AD20" i="78" s="1"/>
  <c r="F23" i="85"/>
  <c r="F20" i="68"/>
  <c r="F52" i="80"/>
  <c r="AD52" i="80" s="1"/>
  <c r="F7" i="87"/>
  <c r="F7" i="81"/>
  <c r="AD7" i="81" s="1"/>
  <c r="F4" i="91"/>
  <c r="F20" i="90"/>
  <c r="F8" i="62"/>
  <c r="F8" i="89"/>
  <c r="F32" i="78"/>
  <c r="AD32" i="78" s="1"/>
  <c r="F37" i="86"/>
  <c r="F13" i="85"/>
  <c r="F24" i="79"/>
  <c r="AD24" i="79" s="1"/>
  <c r="D25" i="81"/>
  <c r="AB25" i="81" s="1"/>
  <c r="D44" i="62"/>
  <c r="D23" i="78"/>
  <c r="AB23" i="78" s="1"/>
  <c r="D43" i="87"/>
  <c r="D22" i="85"/>
  <c r="D49" i="68"/>
  <c r="D32" i="79"/>
  <c r="AB32" i="79" s="1"/>
  <c r="D44" i="89"/>
  <c r="D5" i="80"/>
  <c r="AB5" i="80" s="1"/>
  <c r="D21" i="91"/>
  <c r="D49" i="90"/>
  <c r="D21" i="86"/>
  <c r="O24" i="95"/>
  <c r="C24" i="95"/>
  <c r="C29" i="95"/>
  <c r="O29" i="95"/>
  <c r="O21" i="95"/>
  <c r="C21" i="95"/>
  <c r="O18" i="95"/>
  <c r="C18" i="95"/>
  <c r="H48" i="95"/>
  <c r="P48" i="95"/>
  <c r="H51" i="95"/>
  <c r="P51" i="95"/>
  <c r="G44" i="62"/>
  <c r="G5" i="80"/>
  <c r="AE5" i="80" s="1"/>
  <c r="G43" i="87"/>
  <c r="G25" i="81"/>
  <c r="AE25" i="81" s="1"/>
  <c r="G49" i="68"/>
  <c r="G23" i="78"/>
  <c r="AE23" i="78" s="1"/>
  <c r="G44" i="89"/>
  <c r="G22" i="85"/>
  <c r="G21" i="91"/>
  <c r="G49" i="90"/>
  <c r="G32" i="79"/>
  <c r="AE32" i="79" s="1"/>
  <c r="G21" i="86"/>
  <c r="G32" i="68"/>
  <c r="G37" i="81"/>
  <c r="AE37" i="81" s="1"/>
  <c r="G27" i="89"/>
  <c r="G46" i="86"/>
  <c r="G32" i="90"/>
  <c r="G41" i="91"/>
  <c r="G38" i="79"/>
  <c r="AE38" i="79" s="1"/>
  <c r="G42" i="78"/>
  <c r="AE42" i="78" s="1"/>
  <c r="G27" i="62"/>
  <c r="G27" i="80"/>
  <c r="AE27" i="80" s="1"/>
  <c r="G24" i="87"/>
  <c r="G33" i="85"/>
  <c r="G38" i="78"/>
  <c r="AE38" i="78" s="1"/>
  <c r="G38" i="81"/>
  <c r="AE38" i="81" s="1"/>
  <c r="G26" i="87"/>
  <c r="G19" i="80"/>
  <c r="AE19" i="80" s="1"/>
  <c r="G26" i="62"/>
  <c r="G33" i="86"/>
  <c r="G33" i="68"/>
  <c r="G39" i="79"/>
  <c r="AE39" i="79" s="1"/>
  <c r="G26" i="89"/>
  <c r="G32" i="85"/>
  <c r="G32" i="91"/>
  <c r="G33" i="90"/>
  <c r="K25" i="91"/>
  <c r="K27" i="86"/>
  <c r="K46" i="89"/>
  <c r="K52" i="90"/>
  <c r="K13" i="81"/>
  <c r="AI13" i="81" s="1"/>
  <c r="K19" i="78"/>
  <c r="AI19" i="78" s="1"/>
  <c r="K46" i="62"/>
  <c r="K14" i="80"/>
  <c r="AI14" i="80" s="1"/>
  <c r="K47" i="87"/>
  <c r="K26" i="85"/>
  <c r="K52" i="68"/>
  <c r="K18" i="79"/>
  <c r="AI18" i="79" s="1"/>
  <c r="AG36" i="86"/>
  <c r="AS37" i="79"/>
  <c r="BC33" i="90"/>
  <c r="AW38" i="81"/>
  <c r="BB33" i="68"/>
  <c r="L40" i="68"/>
  <c r="L6" i="78"/>
  <c r="AJ6" i="78" s="1"/>
  <c r="L15" i="91"/>
  <c r="L40" i="90"/>
  <c r="L36" i="85"/>
  <c r="L24" i="86"/>
  <c r="L38" i="62"/>
  <c r="L16" i="79"/>
  <c r="AJ16" i="79" s="1"/>
  <c r="L35" i="87"/>
  <c r="L47" i="80"/>
  <c r="AJ47" i="80" s="1"/>
  <c r="L38" i="89"/>
  <c r="L30" i="81"/>
  <c r="AJ30" i="81" s="1"/>
  <c r="AL39" i="68"/>
  <c r="AM39" i="90"/>
  <c r="AS43" i="80"/>
  <c r="AG37" i="85"/>
  <c r="AS34" i="78"/>
  <c r="AL33" i="62"/>
  <c r="AM33" i="89"/>
  <c r="AW34" i="80"/>
  <c r="AP5" i="68"/>
  <c r="AQ5" i="90"/>
  <c r="AE5" i="90" s="1"/>
  <c r="AP36" i="68"/>
  <c r="AQ36" i="90"/>
  <c r="AE36" i="90" s="1"/>
  <c r="AW24" i="80"/>
  <c r="O2" i="90"/>
  <c r="O10" i="91"/>
  <c r="O2" i="62"/>
  <c r="O2" i="87"/>
  <c r="O2" i="68"/>
  <c r="O2" i="89"/>
  <c r="H12" i="95"/>
  <c r="P12" i="95"/>
  <c r="AJ22" i="62"/>
  <c r="AK22" i="89"/>
  <c r="Y22" i="89" s="1"/>
  <c r="AE19" i="85"/>
  <c r="AG39" i="86"/>
  <c r="AP32" i="62"/>
  <c r="AK14" i="85"/>
  <c r="AQ32" i="89"/>
  <c r="AE32" i="89" s="1"/>
  <c r="AW15" i="78"/>
  <c r="O39" i="89"/>
  <c r="O41" i="90"/>
  <c r="O24" i="91"/>
  <c r="O39" i="62"/>
  <c r="O41" i="68"/>
  <c r="O34" i="87"/>
  <c r="R27" i="91"/>
  <c r="R23" i="90"/>
  <c r="R18" i="89"/>
  <c r="R19" i="62"/>
  <c r="R15" i="87"/>
  <c r="R23" i="68"/>
  <c r="R30" i="89"/>
  <c r="R42" i="91"/>
  <c r="R31" i="87"/>
  <c r="R37" i="68"/>
  <c r="R30" i="62"/>
  <c r="R37" i="90"/>
  <c r="AV18" i="78"/>
  <c r="AP29" i="89"/>
  <c r="AD29" i="89" s="1"/>
  <c r="AJ15" i="85"/>
  <c r="AO29" i="62"/>
  <c r="AE49" i="68"/>
  <c r="AF49" i="90"/>
  <c r="T49" i="90" s="1"/>
  <c r="AL5" i="80"/>
  <c r="AQ2" i="87"/>
  <c r="AT10" i="91"/>
  <c r="O13" i="87"/>
  <c r="O24" i="68"/>
  <c r="O20" i="91"/>
  <c r="O17" i="62"/>
  <c r="O16" i="89"/>
  <c r="O24" i="90"/>
  <c r="AT22" i="81"/>
  <c r="AY28" i="68"/>
  <c r="AZ28" i="90"/>
  <c r="AE39" i="86"/>
  <c r="AV29" i="62"/>
  <c r="AW29" i="89"/>
  <c r="E44" i="89"/>
  <c r="E32" i="79"/>
  <c r="AC32" i="79" s="1"/>
  <c r="E21" i="91"/>
  <c r="E49" i="90"/>
  <c r="E5" i="80"/>
  <c r="AC5" i="80" s="1"/>
  <c r="E21" i="86"/>
  <c r="E44" i="62"/>
  <c r="E25" i="81"/>
  <c r="AC25" i="81" s="1"/>
  <c r="E49" i="68"/>
  <c r="E23" i="78"/>
  <c r="AC23" i="78" s="1"/>
  <c r="E22" i="85"/>
  <c r="E43" i="87"/>
  <c r="AM25" i="68"/>
  <c r="AN25" i="90"/>
  <c r="AT20" i="80"/>
  <c r="AL5" i="68"/>
  <c r="AM5" i="90"/>
  <c r="AS34" i="80"/>
  <c r="AT15" i="62"/>
  <c r="AU14" i="89"/>
  <c r="AC7" i="86"/>
  <c r="AO47" i="79"/>
  <c r="AT8" i="68"/>
  <c r="AU8" i="90"/>
  <c r="AO47" i="81"/>
  <c r="AM2" i="68"/>
  <c r="AN2" i="90"/>
  <c r="AB2" i="90" s="1"/>
  <c r="AT23" i="80"/>
  <c r="BA4" i="89"/>
  <c r="AZ4" i="62"/>
  <c r="AI31" i="86"/>
  <c r="AU4" i="79"/>
  <c r="AB49" i="85"/>
  <c r="AN4" i="78"/>
  <c r="AG6" i="62"/>
  <c r="AH6" i="89"/>
  <c r="L5" i="89"/>
  <c r="L6" i="86"/>
  <c r="L11" i="91"/>
  <c r="L5" i="90"/>
  <c r="L7" i="85"/>
  <c r="L47" i="78"/>
  <c r="AJ47" i="78" s="1"/>
  <c r="L5" i="62"/>
  <c r="L3" i="79"/>
  <c r="AJ3" i="79" s="1"/>
  <c r="L17" i="87"/>
  <c r="L34" i="80"/>
  <c r="AJ34" i="80" s="1"/>
  <c r="L5" i="68"/>
  <c r="L19" i="81"/>
  <c r="AJ19" i="81" s="1"/>
  <c r="AV21" i="68"/>
  <c r="AW21" i="90"/>
  <c r="AQ50" i="81"/>
  <c r="AJ21" i="68"/>
  <c r="AK21" i="90"/>
  <c r="AQ35" i="80"/>
  <c r="O8" i="95"/>
  <c r="AH5" i="62"/>
  <c r="AI5" i="89"/>
  <c r="W5" i="89" s="1"/>
  <c r="AC7" i="85"/>
  <c r="AO47" i="78"/>
  <c r="B49" i="87"/>
  <c r="B2" i="85"/>
  <c r="B13" i="68"/>
  <c r="B12" i="86"/>
  <c r="B49" i="89"/>
  <c r="B18" i="91"/>
  <c r="B49" i="62"/>
  <c r="B2" i="80"/>
  <c r="Z2" i="80" s="1"/>
  <c r="B13" i="90"/>
  <c r="B33" i="78"/>
  <c r="Z33" i="78" s="1"/>
  <c r="B29" i="81"/>
  <c r="Z29" i="81" s="1"/>
  <c r="B15" i="79"/>
  <c r="Z15" i="79" s="1"/>
  <c r="AG38" i="86"/>
  <c r="AV17" i="68"/>
  <c r="AW17" i="90"/>
  <c r="AQ6" i="81"/>
  <c r="L6" i="89"/>
  <c r="L31" i="80"/>
  <c r="AJ31" i="80" s="1"/>
  <c r="L26" i="91"/>
  <c r="L6" i="90"/>
  <c r="L49" i="85"/>
  <c r="L2" i="86"/>
  <c r="L6" i="62"/>
  <c r="L42" i="79"/>
  <c r="AJ42" i="79" s="1"/>
  <c r="L19" i="87"/>
  <c r="L46" i="81"/>
  <c r="AJ46" i="81" s="1"/>
  <c r="L6" i="68"/>
  <c r="L4" i="78"/>
  <c r="AJ4" i="78" s="1"/>
  <c r="H38" i="91"/>
  <c r="H21" i="90"/>
  <c r="H38" i="85"/>
  <c r="H52" i="79"/>
  <c r="AF52" i="79" s="1"/>
  <c r="H10" i="62"/>
  <c r="H43" i="86"/>
  <c r="H8" i="87"/>
  <c r="H44" i="78"/>
  <c r="AF44" i="78" s="1"/>
  <c r="H21" i="68"/>
  <c r="H50" i="81"/>
  <c r="AF50" i="81" s="1"/>
  <c r="H10" i="89"/>
  <c r="H35" i="80"/>
  <c r="AF35" i="80" s="1"/>
  <c r="L24" i="68"/>
  <c r="L20" i="86"/>
  <c r="L20" i="91"/>
  <c r="L24" i="90"/>
  <c r="L26" i="80"/>
  <c r="AJ26" i="80" s="1"/>
  <c r="L43" i="79"/>
  <c r="AJ43" i="79" s="1"/>
  <c r="L17" i="62"/>
  <c r="L39" i="78"/>
  <c r="AJ39" i="78" s="1"/>
  <c r="L13" i="87"/>
  <c r="L43" i="81"/>
  <c r="AJ43" i="81" s="1"/>
  <c r="L18" i="85"/>
  <c r="L16" i="89"/>
  <c r="H6" i="68"/>
  <c r="H4" i="78"/>
  <c r="AF4" i="78" s="1"/>
  <c r="H19" i="87"/>
  <c r="H49" i="85"/>
  <c r="H6" i="89"/>
  <c r="H2" i="86"/>
  <c r="H26" i="91"/>
  <c r="H6" i="90"/>
  <c r="H42" i="79"/>
  <c r="AF42" i="79" s="1"/>
  <c r="H31" i="80"/>
  <c r="AF31" i="80" s="1"/>
  <c r="H6" i="62"/>
  <c r="H46" i="81"/>
  <c r="AF46" i="81" s="1"/>
  <c r="AZ16" i="62"/>
  <c r="BA15" i="89"/>
  <c r="AI36" i="86"/>
  <c r="AU37" i="79"/>
  <c r="AE14" i="86"/>
  <c r="AQ17" i="79"/>
  <c r="AV7" i="62"/>
  <c r="AW7" i="89"/>
  <c r="AK45" i="86"/>
  <c r="AW50" i="79"/>
  <c r="BB21" i="62"/>
  <c r="BC21" i="89"/>
  <c r="AB8" i="86"/>
  <c r="AN9" i="79"/>
  <c r="BC8" i="89"/>
  <c r="AK37" i="86"/>
  <c r="AW24" i="79"/>
  <c r="BB8" i="62"/>
  <c r="AB42" i="85"/>
  <c r="AN52" i="78"/>
  <c r="AG12" i="62"/>
  <c r="AH12" i="89"/>
  <c r="B39" i="91"/>
  <c r="B19" i="90"/>
  <c r="B35" i="78"/>
  <c r="Z35" i="78" s="1"/>
  <c r="B49" i="81"/>
  <c r="Z49" i="81" s="1"/>
  <c r="B11" i="62"/>
  <c r="B44" i="86"/>
  <c r="B5" i="87"/>
  <c r="B18" i="80"/>
  <c r="Z18" i="80" s="1"/>
  <c r="B19" i="68"/>
  <c r="B39" i="85"/>
  <c r="B11" i="89"/>
  <c r="B51" i="79"/>
  <c r="Z51" i="79" s="1"/>
  <c r="AH3" i="68"/>
  <c r="AI3" i="90"/>
  <c r="W3" i="90" s="1"/>
  <c r="AO32" i="80"/>
  <c r="AY17" i="62"/>
  <c r="AZ16" i="89"/>
  <c r="AH20" i="86"/>
  <c r="AT43" i="79"/>
  <c r="B36" i="68"/>
  <c r="B39" i="86"/>
  <c r="B29" i="89"/>
  <c r="B15" i="85"/>
  <c r="B6" i="91"/>
  <c r="B36" i="90"/>
  <c r="B24" i="80"/>
  <c r="Z24" i="80" s="1"/>
  <c r="B3" i="81"/>
  <c r="Z3" i="81" s="1"/>
  <c r="B29" i="62"/>
  <c r="B20" i="79"/>
  <c r="Z20" i="79" s="1"/>
  <c r="B28" i="87"/>
  <c r="B18" i="78"/>
  <c r="Z18" i="78" s="1"/>
  <c r="P34" i="95"/>
  <c r="R21" i="68"/>
  <c r="R10" i="62"/>
  <c r="R8" i="87"/>
  <c r="R21" i="90"/>
  <c r="R10" i="89"/>
  <c r="R38" i="91"/>
  <c r="R7" i="91"/>
  <c r="R45" i="90"/>
  <c r="R34" i="89"/>
  <c r="R37" i="87"/>
  <c r="R45" i="68"/>
  <c r="R34" i="62"/>
  <c r="BB11" i="68"/>
  <c r="BC11" i="90"/>
  <c r="AW14" i="81"/>
  <c r="B30" i="87"/>
  <c r="B34" i="68"/>
  <c r="B28" i="89"/>
  <c r="B8" i="79"/>
  <c r="Z8" i="79" s="1"/>
  <c r="B41" i="80"/>
  <c r="Z41" i="80" s="1"/>
  <c r="B2" i="91"/>
  <c r="B34" i="90"/>
  <c r="B9" i="81"/>
  <c r="Z9" i="81" s="1"/>
  <c r="B10" i="85"/>
  <c r="B35" i="86"/>
  <c r="B27" i="78"/>
  <c r="Z27" i="78" s="1"/>
  <c r="B28" i="62"/>
  <c r="B54" i="95"/>
  <c r="AS16" i="86"/>
  <c r="B9" i="62"/>
  <c r="B48" i="79"/>
  <c r="Z48" i="79" s="1"/>
  <c r="B6" i="87"/>
  <c r="B48" i="81"/>
  <c r="Z48" i="81" s="1"/>
  <c r="B18" i="68"/>
  <c r="B14" i="78"/>
  <c r="Z14" i="78" s="1"/>
  <c r="B9" i="89"/>
  <c r="B21" i="80"/>
  <c r="Z21" i="80" s="1"/>
  <c r="B12" i="91"/>
  <c r="B18" i="90"/>
  <c r="B20" i="85"/>
  <c r="B18" i="86"/>
  <c r="BF2" i="62"/>
  <c r="BS2" i="89"/>
  <c r="AA6" i="86"/>
  <c r="AM3" i="79"/>
  <c r="AR5" i="62"/>
  <c r="AS5" i="62"/>
  <c r="AS5" i="89"/>
  <c r="AT5" i="89"/>
  <c r="V5" i="89" s="1"/>
  <c r="AN41" i="86"/>
  <c r="U47" i="86"/>
  <c r="AS47" i="86" s="1"/>
  <c r="H27" i="62"/>
  <c r="H42" i="78"/>
  <c r="AF42" i="78" s="1"/>
  <c r="H24" i="87"/>
  <c r="H33" i="85"/>
  <c r="H32" i="68"/>
  <c r="H37" i="81"/>
  <c r="AF37" i="81" s="1"/>
  <c r="H27" i="89"/>
  <c r="H46" i="86"/>
  <c r="H32" i="90"/>
  <c r="H41" i="91"/>
  <c r="H38" i="79"/>
  <c r="AF38" i="79" s="1"/>
  <c r="H27" i="80"/>
  <c r="AF27" i="80" s="1"/>
  <c r="L41" i="89"/>
  <c r="L28" i="78"/>
  <c r="AJ28" i="78" s="1"/>
  <c r="L36" i="91"/>
  <c r="L46" i="90"/>
  <c r="L8" i="81"/>
  <c r="AJ8" i="81" s="1"/>
  <c r="L35" i="85"/>
  <c r="L41" i="62"/>
  <c r="L31" i="79"/>
  <c r="AJ31" i="79" s="1"/>
  <c r="L41" i="87"/>
  <c r="L42" i="86"/>
  <c r="L46" i="68"/>
  <c r="L4" i="80"/>
  <c r="AJ4" i="80" s="1"/>
  <c r="AU43" i="68"/>
  <c r="AV43" i="90"/>
  <c r="AP10" i="81"/>
  <c r="L3" i="89"/>
  <c r="L32" i="80"/>
  <c r="AJ32" i="80" s="1"/>
  <c r="L37" i="91"/>
  <c r="L3" i="90"/>
  <c r="L45" i="79"/>
  <c r="AJ45" i="79" s="1"/>
  <c r="L45" i="81"/>
  <c r="AJ45" i="81" s="1"/>
  <c r="L3" i="62"/>
  <c r="L52" i="85"/>
  <c r="L3" i="87"/>
  <c r="L16" i="86"/>
  <c r="L3" i="68"/>
  <c r="L50" i="78"/>
  <c r="AJ50" i="78" s="1"/>
  <c r="AZ50" i="78" s="1"/>
  <c r="R38" i="90"/>
  <c r="R33" i="87"/>
  <c r="R32" i="62"/>
  <c r="R38" i="68"/>
  <c r="R5" i="91"/>
  <c r="R32" i="89"/>
  <c r="P50" i="86"/>
  <c r="AN50" i="86" s="1"/>
  <c r="O26" i="62"/>
  <c r="O26" i="87"/>
  <c r="O33" i="90"/>
  <c r="O26" i="89"/>
  <c r="O32" i="91"/>
  <c r="O33" i="68"/>
  <c r="P49" i="95"/>
  <c r="AJ12" i="62"/>
  <c r="AK12" i="89"/>
  <c r="AE42" i="85"/>
  <c r="AQ52" i="78"/>
  <c r="AP32" i="68"/>
  <c r="AQ32" i="90"/>
  <c r="AE32" i="90" s="1"/>
  <c r="AW27" i="80"/>
  <c r="B34" i="91"/>
  <c r="B7" i="90"/>
  <c r="B8" i="86"/>
  <c r="B33" i="80"/>
  <c r="Z33" i="80" s="1"/>
  <c r="B13" i="62"/>
  <c r="B4" i="81"/>
  <c r="Z4" i="81" s="1"/>
  <c r="B7" i="68"/>
  <c r="B9" i="79"/>
  <c r="Z9" i="79" s="1"/>
  <c r="B20" i="87"/>
  <c r="B9" i="85"/>
  <c r="B13" i="89"/>
  <c r="B2" i="78"/>
  <c r="Z2" i="78" s="1"/>
  <c r="AI28" i="86"/>
  <c r="AU49" i="79"/>
  <c r="AZ19" i="62"/>
  <c r="BA18" i="89"/>
  <c r="U43" i="86"/>
  <c r="AS43" i="86" s="1"/>
  <c r="AL21" i="68"/>
  <c r="AM21" i="90"/>
  <c r="AS35" i="80"/>
  <c r="AW30" i="79"/>
  <c r="BB39" i="62"/>
  <c r="BC39" i="89"/>
  <c r="AK26" i="86"/>
  <c r="AY19" i="68"/>
  <c r="AZ19" i="90"/>
  <c r="AT49" i="81"/>
  <c r="AM19" i="68"/>
  <c r="AN19" i="90"/>
  <c r="AT18" i="80"/>
  <c r="U2" i="86"/>
  <c r="BR2" i="62"/>
  <c r="CE2" i="89"/>
  <c r="AO4" i="68"/>
  <c r="AP4" i="90"/>
  <c r="AD4" i="90" s="1"/>
  <c r="AV39" i="80"/>
  <c r="AM21" i="62"/>
  <c r="AN21" i="89"/>
  <c r="AH41" i="85"/>
  <c r="AT21" i="78"/>
  <c r="B42" i="79"/>
  <c r="Z42" i="79" s="1"/>
  <c r="B6" i="62"/>
  <c r="B46" i="81"/>
  <c r="Z46" i="81" s="1"/>
  <c r="B19" i="87"/>
  <c r="B4" i="78"/>
  <c r="Z4" i="78" s="1"/>
  <c r="B6" i="68"/>
  <c r="B31" i="80"/>
  <c r="Z31" i="80" s="1"/>
  <c r="B6" i="89"/>
  <c r="B49" i="85"/>
  <c r="B26" i="91"/>
  <c r="B6" i="90"/>
  <c r="B2" i="86"/>
  <c r="O5" i="62"/>
  <c r="O17" i="87"/>
  <c r="O5" i="68"/>
  <c r="O5" i="89"/>
  <c r="O11" i="91"/>
  <c r="O5" i="90"/>
  <c r="AQ43" i="89"/>
  <c r="AE43" i="89" s="1"/>
  <c r="AK6" i="85"/>
  <c r="AW3" i="78"/>
  <c r="AP43" i="62"/>
  <c r="AW11" i="90"/>
  <c r="AV11" i="68"/>
  <c r="AV35" i="62"/>
  <c r="AW35" i="89"/>
  <c r="AE13" i="86"/>
  <c r="K32" i="85"/>
  <c r="K26" i="62"/>
  <c r="K38" i="78"/>
  <c r="AI38" i="78" s="1"/>
  <c r="K19" i="80"/>
  <c r="AI19" i="80" s="1"/>
  <c r="K33" i="68"/>
  <c r="K33" i="86"/>
  <c r="K26" i="87"/>
  <c r="K26" i="89"/>
  <c r="K33" i="90"/>
  <c r="K32" i="91"/>
  <c r="K39" i="79"/>
  <c r="AI39" i="79" s="1"/>
  <c r="K38" i="81"/>
  <c r="AI38" i="81" s="1"/>
  <c r="I48" i="86"/>
  <c r="I28" i="80"/>
  <c r="AG28" i="80" s="1"/>
  <c r="I12" i="62"/>
  <c r="I42" i="85"/>
  <c r="I9" i="87"/>
  <c r="I46" i="79"/>
  <c r="AG46" i="79" s="1"/>
  <c r="I22" i="68"/>
  <c r="I52" i="78"/>
  <c r="AG52" i="78" s="1"/>
  <c r="I12" i="89"/>
  <c r="I44" i="81"/>
  <c r="AG44" i="81" s="1"/>
  <c r="I44" i="91"/>
  <c r="I22" i="90"/>
  <c r="H43" i="95"/>
  <c r="P43" i="95"/>
  <c r="G9" i="68"/>
  <c r="G11" i="81"/>
  <c r="AE11" i="81" s="1"/>
  <c r="G19" i="89"/>
  <c r="G11" i="78"/>
  <c r="AE11" i="78" s="1"/>
  <c r="G8" i="91"/>
  <c r="G9" i="90"/>
  <c r="G11" i="86"/>
  <c r="G11" i="80"/>
  <c r="AE11" i="80" s="1"/>
  <c r="G14" i="62"/>
  <c r="G11" i="85"/>
  <c r="G18" i="87"/>
  <c r="G11" i="79"/>
  <c r="AE11" i="79" s="1"/>
  <c r="K42" i="62"/>
  <c r="K28" i="85"/>
  <c r="K47" i="68"/>
  <c r="K16" i="78"/>
  <c r="AI16" i="78" s="1"/>
  <c r="K42" i="87"/>
  <c r="K49" i="86"/>
  <c r="K42" i="89"/>
  <c r="K17" i="80"/>
  <c r="AI17" i="80" s="1"/>
  <c r="K47" i="91"/>
  <c r="K47" i="90"/>
  <c r="K27" i="79"/>
  <c r="AI27" i="79" s="1"/>
  <c r="K23" i="81"/>
  <c r="AI23" i="81" s="1"/>
  <c r="K27" i="62"/>
  <c r="K38" i="79"/>
  <c r="AI38" i="79" s="1"/>
  <c r="K24" i="87"/>
  <c r="K42" i="78"/>
  <c r="AI42" i="78" s="1"/>
  <c r="K32" i="68"/>
  <c r="K27" i="80"/>
  <c r="AI27" i="80" s="1"/>
  <c r="K27" i="89"/>
  <c r="K33" i="85"/>
  <c r="K41" i="91"/>
  <c r="K32" i="90"/>
  <c r="K37" i="81"/>
  <c r="AI37" i="81" s="1"/>
  <c r="K46" i="86"/>
  <c r="K13" i="62"/>
  <c r="K8" i="86"/>
  <c r="K7" i="68"/>
  <c r="K33" i="80"/>
  <c r="AI33" i="80" s="1"/>
  <c r="K20" i="87"/>
  <c r="K4" i="81"/>
  <c r="AI4" i="81" s="1"/>
  <c r="K13" i="89"/>
  <c r="K2" i="78"/>
  <c r="AI2" i="78" s="1"/>
  <c r="K7" i="90"/>
  <c r="K34" i="91"/>
  <c r="K9" i="79"/>
  <c r="AI9" i="79" s="1"/>
  <c r="K9" i="85"/>
  <c r="E45" i="89"/>
  <c r="E22" i="79"/>
  <c r="AC22" i="79" s="1"/>
  <c r="E45" i="91"/>
  <c r="E48" i="90"/>
  <c r="E24" i="81"/>
  <c r="AC24" i="81" s="1"/>
  <c r="E43" i="85"/>
  <c r="E45" i="62"/>
  <c r="E48" i="68"/>
  <c r="E45" i="87"/>
  <c r="E29" i="86"/>
  <c r="E7" i="78"/>
  <c r="AC7" i="78" s="1"/>
  <c r="E10" i="80"/>
  <c r="AC10" i="80" s="1"/>
  <c r="D52" i="79"/>
  <c r="AB52" i="79" s="1"/>
  <c r="D10" i="62"/>
  <c r="D44" i="78"/>
  <c r="AB44" i="78" s="1"/>
  <c r="D21" i="68"/>
  <c r="D50" i="81"/>
  <c r="AB50" i="81" s="1"/>
  <c r="D8" i="87"/>
  <c r="D43" i="86"/>
  <c r="D10" i="89"/>
  <c r="D35" i="80"/>
  <c r="AB35" i="80" s="1"/>
  <c r="D21" i="90"/>
  <c r="D38" i="91"/>
  <c r="D38" i="85"/>
  <c r="M26" i="81"/>
  <c r="AK26" i="81" s="1"/>
  <c r="M46" i="87"/>
  <c r="M51" i="68"/>
  <c r="M44" i="85"/>
  <c r="M8" i="78"/>
  <c r="AK8" i="78" s="1"/>
  <c r="M9" i="80"/>
  <c r="AK9" i="80" s="1"/>
  <c r="M13" i="79"/>
  <c r="AK13" i="79" s="1"/>
  <c r="M30" i="86"/>
  <c r="M48" i="62"/>
  <c r="M48" i="89"/>
  <c r="M51" i="90"/>
  <c r="M46" i="91"/>
  <c r="G8" i="79"/>
  <c r="AE8" i="79" s="1"/>
  <c r="G41" i="80"/>
  <c r="AE41" i="80" s="1"/>
  <c r="G30" i="87"/>
  <c r="G35" i="86"/>
  <c r="G34" i="68"/>
  <c r="G27" i="78"/>
  <c r="AE27" i="78" s="1"/>
  <c r="G28" i="62"/>
  <c r="G9" i="81"/>
  <c r="AE9" i="81" s="1"/>
  <c r="G28" i="89"/>
  <c r="G10" i="85"/>
  <c r="G34" i="90"/>
  <c r="G2" i="91"/>
  <c r="G54" i="95"/>
  <c r="J14" i="91"/>
  <c r="J11" i="90"/>
  <c r="J5" i="79"/>
  <c r="AH5" i="79" s="1"/>
  <c r="J4" i="85"/>
  <c r="J35" i="62"/>
  <c r="J30" i="78"/>
  <c r="AH30" i="78" s="1"/>
  <c r="J11" i="68"/>
  <c r="J45" i="80"/>
  <c r="AH45" i="80" s="1"/>
  <c r="J40" i="87"/>
  <c r="J14" i="81"/>
  <c r="AH14" i="81" s="1"/>
  <c r="J35" i="89"/>
  <c r="J13" i="86"/>
  <c r="D18" i="86"/>
  <c r="D9" i="62"/>
  <c r="D48" i="79"/>
  <c r="AB48" i="79" s="1"/>
  <c r="D18" i="68"/>
  <c r="D48" i="81"/>
  <c r="AB48" i="81" s="1"/>
  <c r="D6" i="87"/>
  <c r="D14" i="78"/>
  <c r="AB14" i="78" s="1"/>
  <c r="D9" i="89"/>
  <c r="D21" i="80"/>
  <c r="AB21" i="80" s="1"/>
  <c r="D12" i="91"/>
  <c r="D18" i="90"/>
  <c r="D20" i="85"/>
  <c r="D15" i="86"/>
  <c r="D51" i="62"/>
  <c r="D33" i="79"/>
  <c r="AB33" i="79" s="1"/>
  <c r="D14" i="68"/>
  <c r="D33" i="81"/>
  <c r="AB33" i="81" s="1"/>
  <c r="D50" i="87"/>
  <c r="D40" i="78"/>
  <c r="AB40" i="78" s="1"/>
  <c r="D51" i="89"/>
  <c r="D15" i="80"/>
  <c r="AB15" i="80" s="1"/>
  <c r="D29" i="91"/>
  <c r="D14" i="90"/>
  <c r="D51" i="85"/>
  <c r="D44" i="86"/>
  <c r="D11" i="62"/>
  <c r="D51" i="79"/>
  <c r="AB51" i="79" s="1"/>
  <c r="D5" i="87"/>
  <c r="D35" i="78"/>
  <c r="AB35" i="78" s="1"/>
  <c r="D19" i="68"/>
  <c r="D49" i="81"/>
  <c r="AB49" i="81" s="1"/>
  <c r="D11" i="89"/>
  <c r="D18" i="80"/>
  <c r="AB18" i="80" s="1"/>
  <c r="D39" i="91"/>
  <c r="D19" i="90"/>
  <c r="D39" i="85"/>
  <c r="J30" i="62"/>
  <c r="J36" i="80"/>
  <c r="AH36" i="80" s="1"/>
  <c r="J31" i="87"/>
  <c r="J40" i="85"/>
  <c r="J37" i="68"/>
  <c r="J47" i="86"/>
  <c r="J30" i="89"/>
  <c r="J23" i="79"/>
  <c r="AH23" i="79" s="1"/>
  <c r="J42" i="91"/>
  <c r="J37" i="90"/>
  <c r="J43" i="78"/>
  <c r="AH43" i="78" s="1"/>
  <c r="J15" i="81"/>
  <c r="AH15" i="81" s="1"/>
  <c r="J25" i="78"/>
  <c r="AH25" i="78" s="1"/>
  <c r="J39" i="62"/>
  <c r="J38" i="80"/>
  <c r="AH38" i="80" s="1"/>
  <c r="J41" i="68"/>
  <c r="J26" i="86"/>
  <c r="J34" i="87"/>
  <c r="J30" i="79"/>
  <c r="AH30" i="79" s="1"/>
  <c r="J39" i="89"/>
  <c r="J25" i="85"/>
  <c r="J24" i="91"/>
  <c r="J41" i="90"/>
  <c r="J2" i="81"/>
  <c r="AH2" i="81" s="1"/>
  <c r="K24" i="91"/>
  <c r="K25" i="78"/>
  <c r="AI25" i="78" s="1"/>
  <c r="K38" i="80"/>
  <c r="AI38" i="80" s="1"/>
  <c r="K41" i="68"/>
  <c r="K26" i="86"/>
  <c r="K34" i="87"/>
  <c r="K30" i="79"/>
  <c r="AI30" i="79" s="1"/>
  <c r="K39" i="62"/>
  <c r="K2" i="81"/>
  <c r="AI2" i="81" s="1"/>
  <c r="K39" i="89"/>
  <c r="K25" i="85"/>
  <c r="K41" i="90"/>
  <c r="I16" i="78"/>
  <c r="AG16" i="78" s="1"/>
  <c r="I42" i="89"/>
  <c r="I47" i="91"/>
  <c r="I27" i="79"/>
  <c r="AG27" i="79" s="1"/>
  <c r="I49" i="86"/>
  <c r="I47" i="90"/>
  <c r="I42" i="62"/>
  <c r="I28" i="85"/>
  <c r="I47" i="68"/>
  <c r="I23" i="81"/>
  <c r="AG23" i="81" s="1"/>
  <c r="I42" i="87"/>
  <c r="I17" i="80"/>
  <c r="AG17" i="80" s="1"/>
  <c r="I11" i="81"/>
  <c r="AG11" i="81" s="1"/>
  <c r="I11" i="78"/>
  <c r="AG11" i="78" s="1"/>
  <c r="I14" i="62"/>
  <c r="I11" i="80"/>
  <c r="AG11" i="80" s="1"/>
  <c r="I9" i="68"/>
  <c r="I11" i="85"/>
  <c r="I18" i="87"/>
  <c r="I11" i="86"/>
  <c r="I19" i="89"/>
  <c r="I11" i="79"/>
  <c r="AG11" i="79" s="1"/>
  <c r="I8" i="91"/>
  <c r="I9" i="90"/>
  <c r="I22" i="85"/>
  <c r="I43" i="87"/>
  <c r="I21" i="86"/>
  <c r="I44" i="89"/>
  <c r="I32" i="79"/>
  <c r="AG32" i="79" s="1"/>
  <c r="I21" i="91"/>
  <c r="I49" i="68"/>
  <c r="I44" i="62"/>
  <c r="I49" i="90"/>
  <c r="I5" i="80"/>
  <c r="AG5" i="80" s="1"/>
  <c r="I23" i="78"/>
  <c r="AG23" i="78" s="1"/>
  <c r="I25" i="81"/>
  <c r="AG25" i="81" s="1"/>
  <c r="D44" i="80"/>
  <c r="AB44" i="80" s="1"/>
  <c r="D43" i="62"/>
  <c r="D3" i="78"/>
  <c r="AB3" i="78" s="1"/>
  <c r="D12" i="68"/>
  <c r="D6" i="85"/>
  <c r="D44" i="87"/>
  <c r="D6" i="79"/>
  <c r="AB6" i="79" s="1"/>
  <c r="D43" i="89"/>
  <c r="D28" i="81"/>
  <c r="AB28" i="81" s="1"/>
  <c r="D13" i="91"/>
  <c r="D12" i="90"/>
  <c r="D3" i="86"/>
  <c r="D24" i="86"/>
  <c r="D38" i="62"/>
  <c r="D16" i="79"/>
  <c r="AB16" i="79" s="1"/>
  <c r="D35" i="87"/>
  <c r="D47" i="80"/>
  <c r="AB47" i="80" s="1"/>
  <c r="D40" i="68"/>
  <c r="D30" i="81"/>
  <c r="AB30" i="81" s="1"/>
  <c r="D38" i="89"/>
  <c r="D6" i="78"/>
  <c r="AB6" i="78" s="1"/>
  <c r="D15" i="91"/>
  <c r="D40" i="90"/>
  <c r="D36" i="85"/>
  <c r="K30" i="62"/>
  <c r="K15" i="81"/>
  <c r="AI15" i="81" s="1"/>
  <c r="K31" i="87"/>
  <c r="K36" i="80"/>
  <c r="AI36" i="80" s="1"/>
  <c r="K37" i="68"/>
  <c r="K40" i="85"/>
  <c r="K30" i="89"/>
  <c r="K47" i="86"/>
  <c r="K37" i="90"/>
  <c r="K42" i="91"/>
  <c r="K23" i="79"/>
  <c r="AI23" i="79" s="1"/>
  <c r="K43" i="78"/>
  <c r="AI43" i="78" s="1"/>
  <c r="K45" i="62"/>
  <c r="K22" i="79"/>
  <c r="AI22" i="79" s="1"/>
  <c r="K45" i="87"/>
  <c r="K24" i="81"/>
  <c r="AI24" i="81" s="1"/>
  <c r="K48" i="68"/>
  <c r="K43" i="85"/>
  <c r="K45" i="89"/>
  <c r="K29" i="86"/>
  <c r="K45" i="91"/>
  <c r="K48" i="90"/>
  <c r="K7" i="78"/>
  <c r="AI7" i="78" s="1"/>
  <c r="K10" i="80"/>
  <c r="AI10" i="80" s="1"/>
  <c r="K41" i="62"/>
  <c r="K4" i="80"/>
  <c r="AI4" i="80" s="1"/>
  <c r="K41" i="87"/>
  <c r="K28" i="78"/>
  <c r="AI28" i="78" s="1"/>
  <c r="K46" i="68"/>
  <c r="K8" i="81"/>
  <c r="AI8" i="81" s="1"/>
  <c r="K41" i="89"/>
  <c r="K35" i="85"/>
  <c r="K36" i="91"/>
  <c r="K46" i="90"/>
  <c r="K31" i="79"/>
  <c r="AI31" i="79" s="1"/>
  <c r="K42" i="86"/>
  <c r="F18" i="90"/>
  <c r="F48" i="81"/>
  <c r="AD48" i="81" s="1"/>
  <c r="F9" i="62"/>
  <c r="F21" i="80"/>
  <c r="AD21" i="80" s="1"/>
  <c r="F6" i="87"/>
  <c r="F20" i="85"/>
  <c r="F18" i="68"/>
  <c r="F9" i="89"/>
  <c r="F12" i="91"/>
  <c r="F14" i="78"/>
  <c r="AD14" i="78" s="1"/>
  <c r="F18" i="86"/>
  <c r="F48" i="79"/>
  <c r="AD48" i="79" s="1"/>
  <c r="L23" i="95"/>
  <c r="Q23" i="95"/>
  <c r="L21" i="95"/>
  <c r="Q21" i="95"/>
  <c r="E52" i="81"/>
  <c r="AC52" i="81" s="1"/>
  <c r="E45" i="86"/>
  <c r="E12" i="87"/>
  <c r="E21" i="78"/>
  <c r="AC21" i="78" s="1"/>
  <c r="E26" i="68"/>
  <c r="E50" i="79"/>
  <c r="AC50" i="79" s="1"/>
  <c r="E21" i="89"/>
  <c r="E49" i="80"/>
  <c r="AC49" i="80" s="1"/>
  <c r="E40" i="91"/>
  <c r="E26" i="90"/>
  <c r="E41" i="85"/>
  <c r="E21" i="62"/>
  <c r="E15" i="79"/>
  <c r="AC15" i="79" s="1"/>
  <c r="E33" i="78"/>
  <c r="AC33" i="78" s="1"/>
  <c r="E49" i="62"/>
  <c r="E29" i="81"/>
  <c r="AC29" i="81" s="1"/>
  <c r="E49" i="87"/>
  <c r="E12" i="86"/>
  <c r="E13" i="68"/>
  <c r="E2" i="80"/>
  <c r="AC2" i="80" s="1"/>
  <c r="E13" i="90"/>
  <c r="E2" i="85"/>
  <c r="E49" i="89"/>
  <c r="E18" i="91"/>
  <c r="F18" i="87"/>
  <c r="F11" i="79"/>
  <c r="AD11" i="79" s="1"/>
  <c r="F9" i="68"/>
  <c r="F11" i="81"/>
  <c r="AD11" i="81" s="1"/>
  <c r="F9" i="90"/>
  <c r="F8" i="91"/>
  <c r="F14" i="62"/>
  <c r="F19" i="89"/>
  <c r="F11" i="80"/>
  <c r="AD11" i="80" s="1"/>
  <c r="F11" i="85"/>
  <c r="F11" i="86"/>
  <c r="F11" i="78"/>
  <c r="AD11" i="78" s="1"/>
  <c r="F21" i="62"/>
  <c r="F45" i="86"/>
  <c r="F12" i="87"/>
  <c r="F41" i="85"/>
  <c r="F26" i="68"/>
  <c r="F21" i="78"/>
  <c r="AD21" i="78" s="1"/>
  <c r="F21" i="89"/>
  <c r="F50" i="79"/>
  <c r="AD50" i="79" s="1"/>
  <c r="F40" i="91"/>
  <c r="F26" i="90"/>
  <c r="F49" i="80"/>
  <c r="AD49" i="80" s="1"/>
  <c r="F52" i="81"/>
  <c r="AD52" i="81" s="1"/>
  <c r="F45" i="90"/>
  <c r="F16" i="81"/>
  <c r="AD16" i="81" s="1"/>
  <c r="F34" i="62"/>
  <c r="F17" i="78"/>
  <c r="AD17" i="78" s="1"/>
  <c r="F37" i="87"/>
  <c r="F40" i="86"/>
  <c r="F45" i="68"/>
  <c r="F34" i="89"/>
  <c r="F7" i="91"/>
  <c r="F7" i="80"/>
  <c r="AD7" i="80" s="1"/>
  <c r="F16" i="85"/>
  <c r="F26" i="79"/>
  <c r="AD26" i="79" s="1"/>
  <c r="J24" i="86"/>
  <c r="J38" i="62"/>
  <c r="J16" i="79"/>
  <c r="AH16" i="79" s="1"/>
  <c r="J35" i="87"/>
  <c r="J47" i="80"/>
  <c r="AH47" i="80" s="1"/>
  <c r="J40" i="68"/>
  <c r="J30" i="81"/>
  <c r="AH30" i="81" s="1"/>
  <c r="J38" i="89"/>
  <c r="J6" i="78"/>
  <c r="AH6" i="78" s="1"/>
  <c r="J40" i="90"/>
  <c r="J15" i="91"/>
  <c r="J36" i="85"/>
  <c r="O16" i="95"/>
  <c r="C16" i="95"/>
  <c r="C7" i="95"/>
  <c r="O7" i="95"/>
  <c r="D39" i="78"/>
  <c r="AB39" i="78" s="1"/>
  <c r="D17" i="62"/>
  <c r="D26" i="80"/>
  <c r="AB26" i="80" s="1"/>
  <c r="D13" i="87"/>
  <c r="D43" i="81"/>
  <c r="AB43" i="81" s="1"/>
  <c r="D24" i="68"/>
  <c r="D18" i="85"/>
  <c r="D16" i="89"/>
  <c r="D20" i="86"/>
  <c r="D20" i="91"/>
  <c r="D24" i="90"/>
  <c r="D43" i="79"/>
  <c r="AB43" i="79" s="1"/>
  <c r="P16" i="95"/>
  <c r="H16" i="95"/>
  <c r="H25" i="95"/>
  <c r="P25" i="95"/>
  <c r="G26" i="91"/>
  <c r="G6" i="90"/>
  <c r="G42" i="79"/>
  <c r="AE42" i="79" s="1"/>
  <c r="G46" i="81"/>
  <c r="AE46" i="81" s="1"/>
  <c r="G6" i="68"/>
  <c r="G4" i="78"/>
  <c r="AE4" i="78" s="1"/>
  <c r="G6" i="62"/>
  <c r="G31" i="80"/>
  <c r="AE31" i="80" s="1"/>
  <c r="G19" i="87"/>
  <c r="G49" i="85"/>
  <c r="G6" i="89"/>
  <c r="G2" i="86"/>
  <c r="G21" i="89"/>
  <c r="G21" i="78"/>
  <c r="AE21" i="78" s="1"/>
  <c r="G40" i="91"/>
  <c r="G26" i="90"/>
  <c r="G50" i="79"/>
  <c r="AE50" i="79" s="1"/>
  <c r="G49" i="80"/>
  <c r="AE49" i="80" s="1"/>
  <c r="G21" i="62"/>
  <c r="G52" i="81"/>
  <c r="AE52" i="81" s="1"/>
  <c r="G12" i="87"/>
  <c r="G45" i="86"/>
  <c r="G26" i="68"/>
  <c r="G41" i="85"/>
  <c r="G29" i="87"/>
  <c r="G52" i="86"/>
  <c r="G35" i="68"/>
  <c r="G30" i="80"/>
  <c r="AE30" i="80" s="1"/>
  <c r="G31" i="89"/>
  <c r="G46" i="85"/>
  <c r="G50" i="91"/>
  <c r="G35" i="90"/>
  <c r="G41" i="79"/>
  <c r="AE41" i="79" s="1"/>
  <c r="G41" i="78"/>
  <c r="AE41" i="78" s="1"/>
  <c r="G31" i="62"/>
  <c r="G41" i="81"/>
  <c r="AE41" i="81" s="1"/>
  <c r="E34" i="89"/>
  <c r="E26" i="79"/>
  <c r="AC26" i="79" s="1"/>
  <c r="E7" i="91"/>
  <c r="E45" i="90"/>
  <c r="E16" i="81"/>
  <c r="AC16" i="81" s="1"/>
  <c r="E7" i="80"/>
  <c r="AC7" i="80" s="1"/>
  <c r="E34" i="62"/>
  <c r="E17" i="78"/>
  <c r="AC17" i="78" s="1"/>
  <c r="E16" i="85"/>
  <c r="E37" i="87"/>
  <c r="E45" i="68"/>
  <c r="E40" i="86"/>
  <c r="AP30" i="68"/>
  <c r="AQ30" i="90"/>
  <c r="AE30" i="90" s="1"/>
  <c r="AW22" i="80"/>
  <c r="AP23" i="68"/>
  <c r="AQ23" i="90"/>
  <c r="AE23" i="90" s="1"/>
  <c r="AW50" i="80"/>
  <c r="AH3" i="89"/>
  <c r="AB52" i="85"/>
  <c r="AN50" i="78"/>
  <c r="AG3" i="62"/>
  <c r="P16" i="86"/>
  <c r="AN16" i="86" s="1"/>
  <c r="AW43" i="80"/>
  <c r="AP39" i="68"/>
  <c r="AQ39" i="90"/>
  <c r="AE39" i="90" s="1"/>
  <c r="I54" i="95"/>
  <c r="AY31" i="68"/>
  <c r="AZ31" i="90"/>
  <c r="AT27" i="81"/>
  <c r="R40" i="89"/>
  <c r="R42" i="90"/>
  <c r="R40" i="62"/>
  <c r="R36" i="87"/>
  <c r="R42" i="68"/>
  <c r="R51" i="91"/>
  <c r="B2" i="87"/>
  <c r="B5" i="85"/>
  <c r="B2" i="90"/>
  <c r="B10" i="91"/>
  <c r="N10" i="91" s="1"/>
  <c r="B44" i="79"/>
  <c r="Z44" i="79" s="1"/>
  <c r="B48" i="78"/>
  <c r="Z48" i="78" s="1"/>
  <c r="BF48" i="78" s="1"/>
  <c r="B2" i="62"/>
  <c r="B42" i="81"/>
  <c r="Z42" i="81" s="1"/>
  <c r="B2" i="68"/>
  <c r="B2" i="89"/>
  <c r="B23" i="80"/>
  <c r="Z23" i="80" s="1"/>
  <c r="B9" i="86"/>
  <c r="D25" i="86"/>
  <c r="D33" i="62"/>
  <c r="D7" i="79"/>
  <c r="AB7" i="79" s="1"/>
  <c r="D39" i="68"/>
  <c r="D34" i="78"/>
  <c r="AB34" i="78" s="1"/>
  <c r="D32" i="87"/>
  <c r="D43" i="80"/>
  <c r="AB43" i="80" s="1"/>
  <c r="D33" i="89"/>
  <c r="D12" i="81"/>
  <c r="AB12" i="81" s="1"/>
  <c r="D39" i="90"/>
  <c r="D16" i="91"/>
  <c r="D37" i="85"/>
  <c r="BC38" i="90"/>
  <c r="AW18" i="81"/>
  <c r="BB38" i="68"/>
  <c r="B25" i="78"/>
  <c r="Z25" i="78" s="1"/>
  <c r="B38" i="80"/>
  <c r="Z38" i="80" s="1"/>
  <c r="B41" i="90"/>
  <c r="B26" i="86"/>
  <c r="B30" i="79"/>
  <c r="Z30" i="79" s="1"/>
  <c r="B39" i="62"/>
  <c r="B25" i="85"/>
  <c r="B41" i="68"/>
  <c r="B2" i="81"/>
  <c r="Z2" i="81" s="1"/>
  <c r="B34" i="87"/>
  <c r="B39" i="89"/>
  <c r="B24" i="91"/>
  <c r="AV42" i="62"/>
  <c r="AW42" i="89"/>
  <c r="AE49" i="86"/>
  <c r="AQ27" i="79"/>
  <c r="L18" i="89"/>
  <c r="L28" i="86"/>
  <c r="L27" i="91"/>
  <c r="L23" i="90"/>
  <c r="L27" i="85"/>
  <c r="L49" i="79"/>
  <c r="AJ49" i="79" s="1"/>
  <c r="L19" i="62"/>
  <c r="L31" i="78"/>
  <c r="AJ31" i="78" s="1"/>
  <c r="L15" i="87"/>
  <c r="L50" i="80"/>
  <c r="AJ50" i="80" s="1"/>
  <c r="L23" i="68"/>
  <c r="L51" i="81"/>
  <c r="AJ51" i="81" s="1"/>
  <c r="L30" i="89"/>
  <c r="L47" i="86"/>
  <c r="L37" i="90"/>
  <c r="L42" i="91"/>
  <c r="L23" i="79"/>
  <c r="AJ23" i="79" s="1"/>
  <c r="L36" i="80"/>
  <c r="AJ36" i="80" s="1"/>
  <c r="L30" i="62"/>
  <c r="L43" i="78"/>
  <c r="AJ43" i="78" s="1"/>
  <c r="L31" i="87"/>
  <c r="L15" i="81"/>
  <c r="AJ15" i="81" s="1"/>
  <c r="L37" i="68"/>
  <c r="L40" i="85"/>
  <c r="AU4" i="89"/>
  <c r="AC31" i="86"/>
  <c r="AO4" i="79"/>
  <c r="AT4" i="62"/>
  <c r="AZ45" i="90"/>
  <c r="AT16" i="81"/>
  <c r="AY45" i="68"/>
  <c r="AR30" i="68"/>
  <c r="AS30" i="68"/>
  <c r="AS30" i="90"/>
  <c r="AT30" i="90"/>
  <c r="AM40" i="81"/>
  <c r="AV5" i="68"/>
  <c r="AW5" i="90"/>
  <c r="AQ19" i="81"/>
  <c r="AV8" i="68"/>
  <c r="AW8" i="90"/>
  <c r="AQ47" i="81"/>
  <c r="BR43" i="90"/>
  <c r="P34" i="85"/>
  <c r="AN34" i="85" s="1"/>
  <c r="BE43" i="68"/>
  <c r="AL31" i="68"/>
  <c r="AM31" i="90"/>
  <c r="AS29" i="80"/>
  <c r="AL20" i="68"/>
  <c r="AM20" i="90"/>
  <c r="AS52" i="80"/>
  <c r="AG37" i="86"/>
  <c r="AS24" i="79"/>
  <c r="B24" i="90"/>
  <c r="B39" i="78"/>
  <c r="Z39" i="78" s="1"/>
  <c r="B17" i="62"/>
  <c r="B26" i="80"/>
  <c r="Z26" i="80" s="1"/>
  <c r="B13" i="87"/>
  <c r="B18" i="85"/>
  <c r="B20" i="91"/>
  <c r="B43" i="81"/>
  <c r="Z43" i="81" s="1"/>
  <c r="B20" i="86"/>
  <c r="B43" i="79"/>
  <c r="Z43" i="79" s="1"/>
  <c r="B24" i="68"/>
  <c r="B16" i="89"/>
  <c r="O35" i="62"/>
  <c r="O11" i="68"/>
  <c r="O40" i="87"/>
  <c r="O35" i="89"/>
  <c r="O11" i="90"/>
  <c r="O14" i="91"/>
  <c r="K44" i="89"/>
  <c r="K21" i="86"/>
  <c r="K21" i="91"/>
  <c r="K49" i="90"/>
  <c r="K25" i="81"/>
  <c r="AI25" i="81" s="1"/>
  <c r="K23" i="78"/>
  <c r="AI23" i="78" s="1"/>
  <c r="K44" i="62"/>
  <c r="K22" i="85"/>
  <c r="K43" i="87"/>
  <c r="K32" i="79"/>
  <c r="AI32" i="79" s="1"/>
  <c r="K49" i="68"/>
  <c r="K5" i="80"/>
  <c r="AI5" i="80" s="1"/>
  <c r="AN17" i="89"/>
  <c r="AB17" i="89" s="1"/>
  <c r="AH21" i="85"/>
  <c r="AT36" i="78"/>
  <c r="AM18" i="62"/>
  <c r="U6" i="86"/>
  <c r="AS6" i="86" s="1"/>
  <c r="R12" i="89"/>
  <c r="R44" i="91"/>
  <c r="R22" i="90"/>
  <c r="R9" i="87"/>
  <c r="R12" i="62"/>
  <c r="R22" i="68"/>
  <c r="AU3" i="68"/>
  <c r="AV3" i="90"/>
  <c r="AP45" i="81"/>
  <c r="BB25" i="62"/>
  <c r="BC25" i="89"/>
  <c r="AK19" i="86"/>
  <c r="AW19" i="79"/>
  <c r="R24" i="91"/>
  <c r="R39" i="62"/>
  <c r="R41" i="68"/>
  <c r="R34" i="87"/>
  <c r="R39" i="89"/>
  <c r="R41" i="90"/>
  <c r="Q52" i="95"/>
  <c r="P8" i="95"/>
  <c r="O21" i="62"/>
  <c r="O12" i="87"/>
  <c r="O26" i="68"/>
  <c r="O21" i="89"/>
  <c r="O40" i="91"/>
  <c r="O26" i="90"/>
  <c r="AL38" i="68"/>
  <c r="AM38" i="90"/>
  <c r="AM38" i="68"/>
  <c r="AN38" i="90"/>
  <c r="O16" i="62"/>
  <c r="O10" i="87"/>
  <c r="O15" i="89"/>
  <c r="O3" i="91"/>
  <c r="O27" i="90"/>
  <c r="O27" i="68"/>
  <c r="AM3" i="62"/>
  <c r="AN3" i="89"/>
  <c r="AB3" i="89" s="1"/>
  <c r="AH52" i="85"/>
  <c r="AT50" i="78"/>
  <c r="BF50" i="78"/>
  <c r="P39" i="95"/>
  <c r="R26" i="68"/>
  <c r="R21" i="89"/>
  <c r="R40" i="91"/>
  <c r="R26" i="90"/>
  <c r="R21" i="62"/>
  <c r="R12" i="87"/>
  <c r="BA11" i="62"/>
  <c r="BB11" i="89"/>
  <c r="AJ44" i="86"/>
  <c r="AV51" i="79"/>
  <c r="R43" i="62"/>
  <c r="R44" i="87"/>
  <c r="R12" i="68"/>
  <c r="R43" i="89"/>
  <c r="R13" i="91"/>
  <c r="R12" i="90"/>
  <c r="BS24" i="62"/>
  <c r="CF24" i="89"/>
  <c r="AG36" i="68"/>
  <c r="AH36" i="90"/>
  <c r="AN24" i="80"/>
  <c r="AP34" i="68"/>
  <c r="AQ34" i="90"/>
  <c r="AW41" i="80"/>
  <c r="AF20" i="85"/>
  <c r="AR14" i="78"/>
  <c r="AK9" i="62"/>
  <c r="AL9" i="89"/>
  <c r="Z9" i="89" s="1"/>
  <c r="AP6" i="68"/>
  <c r="AQ6" i="90"/>
  <c r="AE6" i="90" s="1"/>
  <c r="AW31" i="80"/>
  <c r="AJ2" i="62"/>
  <c r="AK2" i="89"/>
  <c r="Y2" i="89" s="1"/>
  <c r="AE5" i="85"/>
  <c r="AQ48" i="78"/>
  <c r="P26" i="95"/>
  <c r="AZ27" i="68"/>
  <c r="BA27" i="90"/>
  <c r="AU35" i="81"/>
  <c r="U46" i="86"/>
  <c r="AS46" i="86" s="1"/>
  <c r="AM18" i="68"/>
  <c r="AN18" i="90"/>
  <c r="AB18" i="90" s="1"/>
  <c r="AT21" i="80"/>
  <c r="P2" i="68"/>
  <c r="P2" i="89"/>
  <c r="P10" i="91"/>
  <c r="P2" i="90"/>
  <c r="P2" i="62"/>
  <c r="P2" i="87"/>
  <c r="O37" i="95"/>
  <c r="AT38" i="78"/>
  <c r="AM26" i="62"/>
  <c r="AN26" i="89"/>
  <c r="AB26" i="89" s="1"/>
  <c r="AH32" i="85"/>
  <c r="AM33" i="68"/>
  <c r="AN33" i="90"/>
  <c r="AB33" i="90" s="1"/>
  <c r="AT19" i="80"/>
  <c r="U13" i="86"/>
  <c r="AS13" i="86" s="1"/>
  <c r="BB7" i="62"/>
  <c r="BC7" i="89"/>
  <c r="AK14" i="86"/>
  <c r="AW17" i="79"/>
  <c r="BC35" i="90"/>
  <c r="AW41" i="81"/>
  <c r="BB35" i="68"/>
  <c r="BB31" i="62"/>
  <c r="BC31" i="89"/>
  <c r="AK52" i="86"/>
  <c r="AW41" i="79"/>
  <c r="H34" i="91"/>
  <c r="H7" i="90"/>
  <c r="H8" i="86"/>
  <c r="H33" i="80"/>
  <c r="AF33" i="80" s="1"/>
  <c r="H13" i="62"/>
  <c r="H4" i="81"/>
  <c r="AF4" i="81" s="1"/>
  <c r="H20" i="87"/>
  <c r="H2" i="78"/>
  <c r="AF2" i="78" s="1"/>
  <c r="H7" i="68"/>
  <c r="H9" i="79"/>
  <c r="AF9" i="79" s="1"/>
  <c r="H13" i="89"/>
  <c r="H9" i="85"/>
  <c r="L10" i="89"/>
  <c r="L35" i="80"/>
  <c r="AJ35" i="80" s="1"/>
  <c r="L21" i="90"/>
  <c r="L38" i="91"/>
  <c r="L38" i="85"/>
  <c r="L52" i="79"/>
  <c r="AJ52" i="79" s="1"/>
  <c r="L10" i="62"/>
  <c r="L44" i="78"/>
  <c r="AJ44" i="78" s="1"/>
  <c r="L21" i="68"/>
  <c r="L50" i="81"/>
  <c r="AJ50" i="81" s="1"/>
  <c r="L8" i="87"/>
  <c r="L43" i="86"/>
  <c r="L34" i="89"/>
  <c r="L7" i="80"/>
  <c r="AJ7" i="80" s="1"/>
  <c r="L7" i="91"/>
  <c r="L45" i="90"/>
  <c r="L40" i="86"/>
  <c r="L17" i="78"/>
  <c r="AJ17" i="78" s="1"/>
  <c r="L34" i="62"/>
  <c r="L16" i="85"/>
  <c r="L37" i="87"/>
  <c r="L26" i="79"/>
  <c r="AJ26" i="79" s="1"/>
  <c r="L45" i="68"/>
  <c r="L16" i="81"/>
  <c r="AJ16" i="81" s="1"/>
  <c r="AY30" i="68"/>
  <c r="AZ30" i="90"/>
  <c r="AT40" i="81"/>
  <c r="P9" i="95"/>
  <c r="C19" i="87"/>
  <c r="C4" i="78"/>
  <c r="AA4" i="78" s="1"/>
  <c r="C6" i="68"/>
  <c r="C31" i="80"/>
  <c r="AA31" i="80" s="1"/>
  <c r="C6" i="89"/>
  <c r="C49" i="85"/>
  <c r="C26" i="91"/>
  <c r="C6" i="90"/>
  <c r="C2" i="86"/>
  <c r="C42" i="79"/>
  <c r="AA42" i="79" s="1"/>
  <c r="C6" i="62"/>
  <c r="C46" i="81"/>
  <c r="AA46" i="81" s="1"/>
  <c r="AW18" i="90"/>
  <c r="AQ48" i="81"/>
  <c r="AV18" i="68"/>
  <c r="AL34" i="62"/>
  <c r="AM34" i="89"/>
  <c r="AG16" i="85"/>
  <c r="AS17" i="78"/>
  <c r="P17" i="86"/>
  <c r="AN17" i="86" s="1"/>
  <c r="BW8" i="62"/>
  <c r="CJ8" i="89"/>
  <c r="Q35" i="95"/>
  <c r="AV10" i="68"/>
  <c r="AW10" i="90"/>
  <c r="AQ32" i="81"/>
  <c r="R9" i="62"/>
  <c r="R6" i="87"/>
  <c r="R18" i="68"/>
  <c r="R9" i="89"/>
  <c r="R12" i="91"/>
  <c r="R18" i="90"/>
  <c r="AY7" i="68"/>
  <c r="AZ7" i="90"/>
  <c r="AT4" i="81"/>
  <c r="AP42" i="68"/>
  <c r="AQ42" i="90"/>
  <c r="AE42" i="90" s="1"/>
  <c r="AW42" i="80"/>
  <c r="O31" i="62"/>
  <c r="O29" i="87"/>
  <c r="O35" i="90"/>
  <c r="O50" i="91"/>
  <c r="O31" i="89"/>
  <c r="O35" i="68"/>
  <c r="DH23" i="93"/>
  <c r="DH16" i="93"/>
  <c r="F25" i="62"/>
  <c r="F17" i="85"/>
  <c r="F25" i="87"/>
  <c r="F19" i="86"/>
  <c r="F19" i="79"/>
  <c r="AD19" i="79" s="1"/>
  <c r="F27" i="81"/>
  <c r="AD27" i="81" s="1"/>
  <c r="F31" i="68"/>
  <c r="F25" i="89"/>
  <c r="F19" i="91"/>
  <c r="F31" i="90"/>
  <c r="F26" i="78"/>
  <c r="AD26" i="78" s="1"/>
  <c r="F29" i="80"/>
  <c r="AD29" i="80" s="1"/>
  <c r="AB35" i="86"/>
  <c r="AL18" i="62"/>
  <c r="AM17" i="89"/>
  <c r="AG21" i="85"/>
  <c r="AS36" i="78"/>
  <c r="U17" i="86"/>
  <c r="AS17" i="86" s="1"/>
  <c r="AI43" i="68"/>
  <c r="AJ43" i="90"/>
  <c r="X43" i="90" s="1"/>
  <c r="AP6" i="80"/>
  <c r="AI15" i="62"/>
  <c r="AJ14" i="89"/>
  <c r="AD47" i="85"/>
  <c r="AP51" i="78"/>
  <c r="AD7" i="86"/>
  <c r="AP47" i="79"/>
  <c r="AU15" i="62"/>
  <c r="AV14" i="89"/>
  <c r="AS19" i="80"/>
  <c r="AL33" i="68"/>
  <c r="AM33" i="90"/>
  <c r="BB24" i="62"/>
  <c r="BC24" i="89"/>
  <c r="AK10" i="86"/>
  <c r="AW21" i="79"/>
  <c r="AM27" i="62"/>
  <c r="AN27" i="89"/>
  <c r="AB27" i="89" s="1"/>
  <c r="AH33" i="85"/>
  <c r="AT42" i="78"/>
  <c r="AN21" i="90"/>
  <c r="AT35" i="80"/>
  <c r="AM21" i="68"/>
  <c r="P19" i="95"/>
  <c r="L32" i="89"/>
  <c r="L18" i="81"/>
  <c r="AJ18" i="81" s="1"/>
  <c r="L5" i="91"/>
  <c r="L38" i="90"/>
  <c r="L40" i="80"/>
  <c r="AJ40" i="80" s="1"/>
  <c r="L38" i="86"/>
  <c r="L32" i="62"/>
  <c r="L15" i="78"/>
  <c r="AJ15" i="78" s="1"/>
  <c r="L33" i="87"/>
  <c r="L14" i="85"/>
  <c r="L38" i="68"/>
  <c r="L14" i="79"/>
  <c r="AJ14" i="79" s="1"/>
  <c r="B32" i="91"/>
  <c r="B33" i="90"/>
  <c r="B32" i="85"/>
  <c r="B38" i="78"/>
  <c r="Z38" i="78" s="1"/>
  <c r="B26" i="62"/>
  <c r="B38" i="81"/>
  <c r="Z38" i="81" s="1"/>
  <c r="B33" i="68"/>
  <c r="B19" i="80"/>
  <c r="Z19" i="80" s="1"/>
  <c r="B26" i="87"/>
  <c r="B33" i="86"/>
  <c r="B26" i="89"/>
  <c r="B39" i="79"/>
  <c r="Z39" i="79" s="1"/>
  <c r="H23" i="62"/>
  <c r="H51" i="86"/>
  <c r="H29" i="68"/>
  <c r="H45" i="85"/>
  <c r="H23" i="89"/>
  <c r="H21" i="81"/>
  <c r="AF21" i="81" s="1"/>
  <c r="H23" i="87"/>
  <c r="H16" i="80"/>
  <c r="AF16" i="80" s="1"/>
  <c r="H49" i="91"/>
  <c r="H29" i="90"/>
  <c r="H12" i="79"/>
  <c r="AF12" i="79" s="1"/>
  <c r="H22" i="78"/>
  <c r="AF22" i="78" s="1"/>
  <c r="AV12" i="62"/>
  <c r="AW12" i="89"/>
  <c r="AE48" i="86"/>
  <c r="AQ46" i="79"/>
  <c r="AQ10" i="89"/>
  <c r="AE10" i="89" s="1"/>
  <c r="AK38" i="85"/>
  <c r="AW44" i="78"/>
  <c r="AP10" i="62"/>
  <c r="O15" i="68"/>
  <c r="O52" i="62"/>
  <c r="O52" i="87"/>
  <c r="O33" i="91"/>
  <c r="O15" i="90"/>
  <c r="O52" i="89"/>
  <c r="AI27" i="85"/>
  <c r="AU31" i="78"/>
  <c r="AN19" i="62"/>
  <c r="AO18" i="89"/>
  <c r="AN11" i="89"/>
  <c r="AB11" i="89" s="1"/>
  <c r="AH39" i="85"/>
  <c r="AT35" i="78"/>
  <c r="AM11" i="62"/>
  <c r="AG2" i="86"/>
  <c r="AS42" i="79"/>
  <c r="AH22" i="68"/>
  <c r="AI22" i="90"/>
  <c r="W22" i="90" s="1"/>
  <c r="AO28" i="80"/>
  <c r="BG24" i="62"/>
  <c r="BT24" i="89"/>
  <c r="BK8" i="62"/>
  <c r="BX8" i="89"/>
  <c r="BL8" i="89" s="1"/>
  <c r="AN26" i="90"/>
  <c r="AT49" i="80"/>
  <c r="AM26" i="68"/>
  <c r="O38" i="68"/>
  <c r="O5" i="91"/>
  <c r="O33" i="87"/>
  <c r="O32" i="62"/>
  <c r="O32" i="89"/>
  <c r="O38" i="90"/>
  <c r="AQ4" i="89"/>
  <c r="AE4" i="89" s="1"/>
  <c r="AK31" i="85"/>
  <c r="AW46" i="78"/>
  <c r="AP4" i="62"/>
  <c r="B5" i="90"/>
  <c r="B47" i="78"/>
  <c r="Z47" i="78" s="1"/>
  <c r="BI47" i="78" s="1"/>
  <c r="B3" i="79"/>
  <c r="Z3" i="79" s="1"/>
  <c r="B5" i="62"/>
  <c r="B19" i="81"/>
  <c r="Z19" i="81" s="1"/>
  <c r="B17" i="87"/>
  <c r="B34" i="80"/>
  <c r="Z34" i="80" s="1"/>
  <c r="B5" i="68"/>
  <c r="B6" i="86"/>
  <c r="B5" i="89"/>
  <c r="B7" i="85"/>
  <c r="B11" i="91"/>
  <c r="AV45" i="68"/>
  <c r="AW45" i="90"/>
  <c r="AI13" i="85"/>
  <c r="AU32" i="78"/>
  <c r="AN8" i="62"/>
  <c r="AO8" i="89"/>
  <c r="AC8" i="89" s="1"/>
  <c r="DH17" i="93"/>
  <c r="BB3" i="79" l="1"/>
  <c r="AA9" i="89"/>
  <c r="N2" i="68"/>
  <c r="N2" i="87"/>
  <c r="W3" i="89"/>
  <c r="X2" i="89"/>
  <c r="AB21" i="89"/>
  <c r="AS32" i="86"/>
  <c r="W6" i="90"/>
  <c r="BC48" i="78"/>
  <c r="CF2" i="62" s="1"/>
  <c r="AS40" i="80"/>
  <c r="AB9" i="89"/>
  <c r="BH24" i="89"/>
  <c r="BE42" i="79"/>
  <c r="AQ16" i="81"/>
  <c r="BT45" i="68" s="1"/>
  <c r="AT40" i="80"/>
  <c r="V14" i="85" s="1"/>
  <c r="AT14" i="85" s="1"/>
  <c r="Y21" i="90"/>
  <c r="AE34" i="90"/>
  <c r="N2" i="62"/>
  <c r="AB25" i="90"/>
  <c r="AS44" i="86"/>
  <c r="AC18" i="89"/>
  <c r="Y5" i="89"/>
  <c r="AB26" i="90"/>
  <c r="AN12" i="81"/>
  <c r="BB44" i="79"/>
  <c r="CQ2" i="62" s="1"/>
  <c r="BG2" i="90"/>
  <c r="AB21" i="90"/>
  <c r="AB38" i="90"/>
  <c r="AC28" i="90"/>
  <c r="W17" i="90"/>
  <c r="T17" i="90"/>
  <c r="AS11" i="81"/>
  <c r="AQ7" i="80"/>
  <c r="BH45" i="68" s="1"/>
  <c r="AS3" i="81"/>
  <c r="BA4" i="78"/>
  <c r="CD6" i="62" s="1"/>
  <c r="AB19" i="90"/>
  <c r="AS2" i="80"/>
  <c r="BW13" i="90" s="1"/>
  <c r="BB45" i="79"/>
  <c r="CQ3" i="62" s="1"/>
  <c r="AS18" i="78"/>
  <c r="BJ29" i="62" s="1"/>
  <c r="AN41" i="80"/>
  <c r="BE34" i="68" s="1"/>
  <c r="BE50" i="78"/>
  <c r="CH3" i="62" s="1"/>
  <c r="AS22" i="86"/>
  <c r="X14" i="89"/>
  <c r="AQ40" i="81"/>
  <c r="BT30" i="68" s="1"/>
  <c r="AZ42" i="79"/>
  <c r="CL5" i="62"/>
  <c r="DK5" i="89"/>
  <c r="AV26" i="87"/>
  <c r="AY32" i="91"/>
  <c r="U39" i="86"/>
  <c r="AS39" i="86" s="1"/>
  <c r="AV12" i="87"/>
  <c r="AY40" i="91"/>
  <c r="CI2" i="62"/>
  <c r="DH2" i="89"/>
  <c r="CQ5" i="62"/>
  <c r="DP5" i="89"/>
  <c r="Q42" i="85"/>
  <c r="AO42" i="85" s="1"/>
  <c r="BF22" i="68"/>
  <c r="BS22" i="90"/>
  <c r="AK23" i="62"/>
  <c r="AL23" i="89"/>
  <c r="AF45" i="85"/>
  <c r="AR22" i="78"/>
  <c r="AE33" i="68"/>
  <c r="AF33" i="90"/>
  <c r="AL19" i="80"/>
  <c r="BA32" i="62"/>
  <c r="BB32" i="89"/>
  <c r="AJ38" i="86"/>
  <c r="AV14" i="79"/>
  <c r="BS15" i="62"/>
  <c r="CF14" i="89"/>
  <c r="CA42" i="90"/>
  <c r="Y23" i="85"/>
  <c r="AW23" i="85" s="1"/>
  <c r="BN42" i="68"/>
  <c r="Q2" i="68"/>
  <c r="Q2" i="89"/>
  <c r="Q10" i="91"/>
  <c r="Q2" i="90"/>
  <c r="Q2" i="62"/>
  <c r="Q2" i="87"/>
  <c r="AK13" i="62"/>
  <c r="AR2" i="78"/>
  <c r="AL13" i="89"/>
  <c r="AF9" i="85"/>
  <c r="DE2" i="89"/>
  <c r="AN44" i="62"/>
  <c r="AO44" i="89"/>
  <c r="AI22" i="85"/>
  <c r="AU23" i="78"/>
  <c r="AQ24" i="68"/>
  <c r="AR24" i="90"/>
  <c r="AL43" i="81"/>
  <c r="BT5" i="68"/>
  <c r="CG5" i="90"/>
  <c r="S6" i="86"/>
  <c r="AQ6" i="86" s="1"/>
  <c r="AO19" i="62"/>
  <c r="AP18" i="89"/>
  <c r="AJ27" i="85"/>
  <c r="AV31" i="78"/>
  <c r="CG42" i="89"/>
  <c r="BT42" i="62"/>
  <c r="AQ41" i="68"/>
  <c r="AR41" i="90"/>
  <c r="AL2" i="81"/>
  <c r="AE39" i="62"/>
  <c r="AF39" i="89"/>
  <c r="Z25" i="85"/>
  <c r="AL25" i="78"/>
  <c r="BN39" i="68"/>
  <c r="CA39" i="90"/>
  <c r="Y37" i="85"/>
  <c r="AW37" i="85" s="1"/>
  <c r="BN23" i="68"/>
  <c r="CA23" i="90"/>
  <c r="Y27" i="85"/>
  <c r="AW27" i="85" s="1"/>
  <c r="AT34" i="62"/>
  <c r="AU34" i="89"/>
  <c r="AC40" i="86"/>
  <c r="AO26" i="79"/>
  <c r="AJ21" i="62"/>
  <c r="AK21" i="89"/>
  <c r="AE41" i="85"/>
  <c r="AQ21" i="78"/>
  <c r="AJ6" i="62"/>
  <c r="AK6" i="89"/>
  <c r="AE49" i="85"/>
  <c r="AQ4" i="78"/>
  <c r="BC4" i="78"/>
  <c r="H18" i="87"/>
  <c r="H11" i="79"/>
  <c r="AF11" i="79" s="1"/>
  <c r="H19" i="89"/>
  <c r="H11" i="81"/>
  <c r="AF11" i="81" s="1"/>
  <c r="H9" i="68"/>
  <c r="H11" i="78"/>
  <c r="AF11" i="78" s="1"/>
  <c r="H8" i="91"/>
  <c r="H9" i="90"/>
  <c r="H11" i="80"/>
  <c r="AF11" i="80" s="1"/>
  <c r="H11" i="85"/>
  <c r="H14" i="62"/>
  <c r="H11" i="86"/>
  <c r="C9" i="90"/>
  <c r="C8" i="91"/>
  <c r="C11" i="79"/>
  <c r="AA11" i="79" s="1"/>
  <c r="C11" i="81"/>
  <c r="AA11" i="81" s="1"/>
  <c r="C14" i="62"/>
  <c r="C11" i="78"/>
  <c r="AA11" i="78" s="1"/>
  <c r="C9" i="68"/>
  <c r="C11" i="80"/>
  <c r="AA11" i="80" s="1"/>
  <c r="C18" i="87"/>
  <c r="C11" i="85"/>
  <c r="C19" i="89"/>
  <c r="C11" i="86"/>
  <c r="AP7" i="80"/>
  <c r="AI45" i="68"/>
  <c r="AJ45" i="90"/>
  <c r="AP16" i="81"/>
  <c r="AU45" i="68"/>
  <c r="AV45" i="90"/>
  <c r="AJ21" i="89"/>
  <c r="AD41" i="85"/>
  <c r="AI21" i="62"/>
  <c r="AP21" i="78"/>
  <c r="AU14" i="62"/>
  <c r="AV19" i="89"/>
  <c r="AD11" i="86"/>
  <c r="AP11" i="79"/>
  <c r="AI9" i="62"/>
  <c r="AJ9" i="89"/>
  <c r="AD20" i="85"/>
  <c r="AP14" i="78"/>
  <c r="AV18" i="90"/>
  <c r="AP48" i="81"/>
  <c r="AU18" i="68"/>
  <c r="AZ46" i="68"/>
  <c r="BA46" i="90"/>
  <c r="AZ45" i="62"/>
  <c r="BA45" i="89"/>
  <c r="AI29" i="86"/>
  <c r="AU22" i="79"/>
  <c r="AL49" i="68"/>
  <c r="AM49" i="90"/>
  <c r="AS5" i="80"/>
  <c r="AS23" i="81"/>
  <c r="AM35" i="62"/>
  <c r="AN35" i="89"/>
  <c r="AH4" i="85"/>
  <c r="AT30" i="78"/>
  <c r="BB48" i="62"/>
  <c r="BC48" i="89"/>
  <c r="AK30" i="86"/>
  <c r="AW13" i="79"/>
  <c r="AG10" i="62"/>
  <c r="AH10" i="89"/>
  <c r="AB38" i="85"/>
  <c r="AN44" i="78"/>
  <c r="AZ13" i="62"/>
  <c r="BA13" i="89"/>
  <c r="AI8" i="86"/>
  <c r="AU9" i="79"/>
  <c r="AZ42" i="62"/>
  <c r="BA42" i="89"/>
  <c r="AI49" i="86"/>
  <c r="AU27" i="79"/>
  <c r="H47" i="62"/>
  <c r="H24" i="78"/>
  <c r="AF24" i="78" s="1"/>
  <c r="H48" i="87"/>
  <c r="H25" i="79"/>
  <c r="AF25" i="79" s="1"/>
  <c r="H47" i="89"/>
  <c r="H31" i="81"/>
  <c r="AF31" i="81" s="1"/>
  <c r="H50" i="68"/>
  <c r="H8" i="80"/>
  <c r="AF8" i="80" s="1"/>
  <c r="H50" i="90"/>
  <c r="H43" i="91"/>
  <c r="H24" i="85"/>
  <c r="H34" i="86"/>
  <c r="BK21" i="62"/>
  <c r="BX21" i="89"/>
  <c r="BU12" i="89"/>
  <c r="BH12" i="62"/>
  <c r="BA41" i="62"/>
  <c r="BB41" i="89"/>
  <c r="AJ42" i="86"/>
  <c r="AV31" i="79"/>
  <c r="AK32" i="68"/>
  <c r="AL32" i="90"/>
  <c r="AR27" i="80"/>
  <c r="AR18" i="90"/>
  <c r="AL48" i="81"/>
  <c r="AQ18" i="68"/>
  <c r="BZ8" i="62"/>
  <c r="CM8" i="89"/>
  <c r="AK6" i="68"/>
  <c r="AL6" i="90"/>
  <c r="AR31" i="80"/>
  <c r="AL6" i="89"/>
  <c r="AF49" i="85"/>
  <c r="AR4" i="78"/>
  <c r="BD4" i="78"/>
  <c r="AK6" i="62"/>
  <c r="BA17" i="62"/>
  <c r="BB16" i="89"/>
  <c r="AJ20" i="86"/>
  <c r="AV43" i="79"/>
  <c r="AW21" i="68"/>
  <c r="AX21" i="68"/>
  <c r="AX21" i="90"/>
  <c r="AY21" i="90"/>
  <c r="AA21" i="90" s="1"/>
  <c r="AR50" i="81"/>
  <c r="AT49" i="68"/>
  <c r="AU49" i="90"/>
  <c r="AO25" i="81"/>
  <c r="AQ20" i="79"/>
  <c r="BZ29" i="89"/>
  <c r="BM29" i="62"/>
  <c r="Q13" i="91"/>
  <c r="Q12" i="90"/>
  <c r="Q43" i="62"/>
  <c r="Q44" i="87"/>
  <c r="Q12" i="68"/>
  <c r="Q43" i="89"/>
  <c r="CA36" i="90"/>
  <c r="Y15" i="85"/>
  <c r="AW15" i="85" s="1"/>
  <c r="BN36" i="68"/>
  <c r="AO40" i="68"/>
  <c r="AP40" i="90"/>
  <c r="AV47" i="80"/>
  <c r="AV6" i="78"/>
  <c r="AO38" i="62"/>
  <c r="AP38" i="89"/>
  <c r="AJ36" i="85"/>
  <c r="AI27" i="86"/>
  <c r="AU18" i="79"/>
  <c r="AZ46" i="62"/>
  <c r="BA46" i="89"/>
  <c r="AE33" i="86"/>
  <c r="AQ39" i="79"/>
  <c r="AV26" i="62"/>
  <c r="AW26" i="89"/>
  <c r="Q40" i="62"/>
  <c r="Q51" i="91"/>
  <c r="Q40" i="89"/>
  <c r="Q42" i="90"/>
  <c r="Q42" i="68"/>
  <c r="Q36" i="87"/>
  <c r="P14" i="68"/>
  <c r="P51" i="89"/>
  <c r="P29" i="91"/>
  <c r="P14" i="90"/>
  <c r="P51" i="62"/>
  <c r="P50" i="87"/>
  <c r="AU8" i="62"/>
  <c r="AV8" i="89"/>
  <c r="AD37" i="86"/>
  <c r="AP24" i="79"/>
  <c r="AV20" i="90"/>
  <c r="AP7" i="81"/>
  <c r="AU20" i="68"/>
  <c r="AP40" i="79"/>
  <c r="AU40" i="62"/>
  <c r="AV40" i="89"/>
  <c r="AD23" i="86"/>
  <c r="AU19" i="62"/>
  <c r="AV18" i="89"/>
  <c r="AD28" i="86"/>
  <c r="AP49" i="79"/>
  <c r="AO38" i="81"/>
  <c r="AT33" i="68"/>
  <c r="AU33" i="90"/>
  <c r="AU15" i="78"/>
  <c r="AN32" i="62"/>
  <c r="AO32" i="89"/>
  <c r="AI14" i="85"/>
  <c r="AW49" i="89"/>
  <c r="AE12" i="86"/>
  <c r="AQ15" i="79"/>
  <c r="AV49" i="62"/>
  <c r="AU36" i="68"/>
  <c r="AV36" i="90"/>
  <c r="AP3" i="81"/>
  <c r="AY14" i="68"/>
  <c r="AZ14" i="90"/>
  <c r="AT33" i="81"/>
  <c r="AM44" i="68"/>
  <c r="AN44" i="90"/>
  <c r="AT12" i="80"/>
  <c r="AY44" i="68"/>
  <c r="AZ44" i="90"/>
  <c r="AT20" i="81"/>
  <c r="AT13" i="79"/>
  <c r="AY48" i="62"/>
  <c r="AZ48" i="89"/>
  <c r="AH30" i="86"/>
  <c r="AH50" i="89"/>
  <c r="AG50" i="62"/>
  <c r="AB48" i="85"/>
  <c r="AN29" i="78"/>
  <c r="AU40" i="68"/>
  <c r="AV40" i="90"/>
  <c r="AP30" i="81"/>
  <c r="AP41" i="62"/>
  <c r="AK35" i="85"/>
  <c r="AQ41" i="89"/>
  <c r="AW28" i="78"/>
  <c r="AW14" i="80"/>
  <c r="AP52" i="68"/>
  <c r="AQ52" i="90"/>
  <c r="AK27" i="86"/>
  <c r="AW18" i="79"/>
  <c r="BB46" i="62"/>
  <c r="BC46" i="89"/>
  <c r="Q8" i="90"/>
  <c r="Q15" i="62"/>
  <c r="Q21" i="87"/>
  <c r="Q8" i="68"/>
  <c r="Q14" i="89"/>
  <c r="Q52" i="91"/>
  <c r="AW45" i="89"/>
  <c r="AE29" i="86"/>
  <c r="AQ22" i="79"/>
  <c r="AV45" i="62"/>
  <c r="Z19" i="85"/>
  <c r="AL13" i="78"/>
  <c r="AE22" i="62"/>
  <c r="AF22" i="89"/>
  <c r="CA21" i="90"/>
  <c r="Y38" i="85"/>
  <c r="AW38" i="85" s="1"/>
  <c r="BN21" i="68"/>
  <c r="AG32" i="62"/>
  <c r="AH32" i="89"/>
  <c r="AB14" i="85"/>
  <c r="AN15" i="78"/>
  <c r="V9" i="85"/>
  <c r="AT9" i="85" s="1"/>
  <c r="BK7" i="68"/>
  <c r="BX7" i="90"/>
  <c r="AE33" i="62"/>
  <c r="AF33" i="89"/>
  <c r="Z37" i="85"/>
  <c r="AL34" i="78"/>
  <c r="AL47" i="79"/>
  <c r="AQ15" i="62"/>
  <c r="AR14" i="89"/>
  <c r="Z7" i="86"/>
  <c r="AL47" i="81"/>
  <c r="AQ8" i="68"/>
  <c r="AR8" i="90"/>
  <c r="AE44" i="68"/>
  <c r="AF44" i="90"/>
  <c r="AL12" i="80"/>
  <c r="AZ12" i="68"/>
  <c r="BA12" i="90"/>
  <c r="AR30" i="78"/>
  <c r="AK35" i="62"/>
  <c r="AL35" i="89"/>
  <c r="AF4" i="85"/>
  <c r="AW11" i="68"/>
  <c r="AX11" i="68"/>
  <c r="AX11" i="90"/>
  <c r="AY11" i="90"/>
  <c r="AR14" i="81"/>
  <c r="AR48" i="90"/>
  <c r="AL24" i="81"/>
  <c r="AQ48" i="68"/>
  <c r="BT2" i="68"/>
  <c r="CG2" i="90"/>
  <c r="S9" i="86"/>
  <c r="AQ9" i="86" s="1"/>
  <c r="X3" i="90"/>
  <c r="BW25" i="68"/>
  <c r="CJ25" i="90"/>
  <c r="V22" i="86"/>
  <c r="AT22" i="86" s="1"/>
  <c r="AI10" i="91"/>
  <c r="AF2" i="87"/>
  <c r="BE48" i="78"/>
  <c r="BW5" i="62"/>
  <c r="CJ5" i="89"/>
  <c r="AL40" i="68"/>
  <c r="AM40" i="90"/>
  <c r="AS47" i="80"/>
  <c r="AS30" i="81"/>
  <c r="BE3" i="68"/>
  <c r="BR3" i="90"/>
  <c r="P52" i="85"/>
  <c r="AN52" i="85" s="1"/>
  <c r="P46" i="62"/>
  <c r="P52" i="68"/>
  <c r="P25" i="91"/>
  <c r="P46" i="89"/>
  <c r="P52" i="90"/>
  <c r="P47" i="87"/>
  <c r="AH37" i="68"/>
  <c r="AI37" i="90"/>
  <c r="AO36" i="80"/>
  <c r="AO38" i="79"/>
  <c r="AT27" i="62"/>
  <c r="AU27" i="89"/>
  <c r="AC46" i="86"/>
  <c r="L43" i="91"/>
  <c r="L24" i="78"/>
  <c r="AJ24" i="78" s="1"/>
  <c r="L50" i="90"/>
  <c r="L47" i="89"/>
  <c r="L25" i="79"/>
  <c r="AJ25" i="79" s="1"/>
  <c r="L8" i="80"/>
  <c r="AJ8" i="80" s="1"/>
  <c r="L47" i="62"/>
  <c r="L31" i="81"/>
  <c r="AJ31" i="81" s="1"/>
  <c r="L50" i="68"/>
  <c r="L24" i="85"/>
  <c r="L48" i="87"/>
  <c r="L34" i="86"/>
  <c r="AZ30" i="68"/>
  <c r="BA30" i="90"/>
  <c r="AM4" i="62"/>
  <c r="AN4" i="89"/>
  <c r="AH31" i="85"/>
  <c r="AT46" i="78"/>
  <c r="AY22" i="68"/>
  <c r="AZ22" i="90"/>
  <c r="AT44" i="81"/>
  <c r="AP2" i="62"/>
  <c r="AQ2" i="89"/>
  <c r="AK5" i="85"/>
  <c r="BI48" i="78"/>
  <c r="AW48" i="78"/>
  <c r="R49" i="91"/>
  <c r="R29" i="90"/>
  <c r="R23" i="62"/>
  <c r="R23" i="87"/>
  <c r="R29" i="68"/>
  <c r="R23" i="89"/>
  <c r="AT42" i="80"/>
  <c r="AM42" i="68"/>
  <c r="AN42" i="90"/>
  <c r="AL15" i="62"/>
  <c r="AM14" i="89"/>
  <c r="AG47" i="85"/>
  <c r="AS51" i="78"/>
  <c r="AL8" i="68"/>
  <c r="AM8" i="90"/>
  <c r="AS37" i="80"/>
  <c r="AI33" i="68"/>
  <c r="AJ33" i="90"/>
  <c r="AP19" i="80"/>
  <c r="BZ17" i="68"/>
  <c r="CM17" i="90"/>
  <c r="Y31" i="86"/>
  <c r="AW31" i="86" s="1"/>
  <c r="Q5" i="62"/>
  <c r="Q17" i="87"/>
  <c r="Q5" i="68"/>
  <c r="Q5" i="89"/>
  <c r="Q11" i="91"/>
  <c r="Q5" i="90"/>
  <c r="AK26" i="68"/>
  <c r="AL26" i="90"/>
  <c r="AR49" i="80"/>
  <c r="BE37" i="62"/>
  <c r="BR37" i="89"/>
  <c r="AQ12" i="62"/>
  <c r="AR12" i="89"/>
  <c r="Z48" i="86"/>
  <c r="AL46" i="79"/>
  <c r="AF44" i="68"/>
  <c r="AG44" i="90"/>
  <c r="AM12" i="80"/>
  <c r="AS15" i="78"/>
  <c r="BG22" i="68"/>
  <c r="BT22" i="90"/>
  <c r="R42" i="85"/>
  <c r="AP42" i="85" s="1"/>
  <c r="AV5" i="87"/>
  <c r="AY39" i="91"/>
  <c r="AJ31" i="68"/>
  <c r="AK31" i="90"/>
  <c r="AQ29" i="80"/>
  <c r="Q43" i="68"/>
  <c r="Q36" i="62"/>
  <c r="Q38" i="87"/>
  <c r="Q35" i="91"/>
  <c r="Q43" i="90"/>
  <c r="Q36" i="89"/>
  <c r="P40" i="62"/>
  <c r="P36" i="87"/>
  <c r="P42" i="68"/>
  <c r="P51" i="91"/>
  <c r="P40" i="89"/>
  <c r="P42" i="90"/>
  <c r="AU45" i="62"/>
  <c r="AV45" i="89"/>
  <c r="AD29" i="86"/>
  <c r="AP22" i="79"/>
  <c r="AV41" i="90"/>
  <c r="AP2" i="81"/>
  <c r="AU41" i="68"/>
  <c r="AP17" i="80"/>
  <c r="AI47" i="68"/>
  <c r="AJ47" i="90"/>
  <c r="AT25" i="68"/>
  <c r="AU25" i="90"/>
  <c r="AO36" i="81"/>
  <c r="AT29" i="68"/>
  <c r="AU29" i="90"/>
  <c r="AO21" i="81"/>
  <c r="AI10" i="89"/>
  <c r="AC38" i="85"/>
  <c r="AH10" i="62"/>
  <c r="AO44" i="78"/>
  <c r="AC41" i="86"/>
  <c r="AO29" i="79"/>
  <c r="AT36" i="62"/>
  <c r="AU36" i="89"/>
  <c r="AW43" i="79"/>
  <c r="BB17" i="62"/>
  <c r="BC16" i="89"/>
  <c r="AK20" i="86"/>
  <c r="AP47" i="62"/>
  <c r="AQ47" i="89"/>
  <c r="AK24" i="85"/>
  <c r="AW24" i="78"/>
  <c r="AZ10" i="62"/>
  <c r="BA10" i="89"/>
  <c r="AI43" i="86"/>
  <c r="AU52" i="79"/>
  <c r="AZ21" i="68"/>
  <c r="BA21" i="90"/>
  <c r="AU50" i="81"/>
  <c r="AJ44" i="68"/>
  <c r="AK44" i="90"/>
  <c r="AQ12" i="80"/>
  <c r="Q41" i="87"/>
  <c r="Q46" i="68"/>
  <c r="Q41" i="89"/>
  <c r="Q36" i="91"/>
  <c r="Q46" i="90"/>
  <c r="Q41" i="62"/>
  <c r="AY47" i="62"/>
  <c r="AZ47" i="89"/>
  <c r="AH34" i="86"/>
  <c r="AT25" i="79"/>
  <c r="AP51" i="62"/>
  <c r="AQ51" i="89"/>
  <c r="AK51" i="85"/>
  <c r="AW40" i="78"/>
  <c r="AE17" i="90"/>
  <c r="AR25" i="90"/>
  <c r="AL36" i="81"/>
  <c r="AQ25" i="68"/>
  <c r="AW4" i="68"/>
  <c r="AX4" i="68"/>
  <c r="AX4" i="90"/>
  <c r="AY4" i="90"/>
  <c r="AR5" i="81"/>
  <c r="BR7" i="62"/>
  <c r="CE7" i="89"/>
  <c r="Y24" i="89"/>
  <c r="AB16" i="89"/>
  <c r="CE3" i="89"/>
  <c r="BR3" i="62"/>
  <c r="AQ8" i="62"/>
  <c r="AR8" i="89"/>
  <c r="Z37" i="86"/>
  <c r="AL24" i="79"/>
  <c r="AV44" i="79"/>
  <c r="BA2" i="62"/>
  <c r="BB2" i="89"/>
  <c r="AJ9" i="86"/>
  <c r="BH44" i="79"/>
  <c r="AZ4" i="91"/>
  <c r="AW7" i="87"/>
  <c r="AM20" i="79"/>
  <c r="AR29" i="62"/>
  <c r="AS29" i="62"/>
  <c r="AS29" i="89"/>
  <c r="AT29" i="89"/>
  <c r="AA39" i="86"/>
  <c r="Q26" i="87"/>
  <c r="Q33" i="90"/>
  <c r="Q33" i="68"/>
  <c r="Q26" i="62"/>
  <c r="Q26" i="89"/>
  <c r="Q32" i="91"/>
  <c r="AT14" i="79"/>
  <c r="AQ51" i="62"/>
  <c r="AR51" i="89"/>
  <c r="Z15" i="86"/>
  <c r="AL33" i="79"/>
  <c r="BS2" i="62"/>
  <c r="CF2" i="89"/>
  <c r="BT15" i="62"/>
  <c r="CG14" i="89"/>
  <c r="BQ22" i="89"/>
  <c r="BD22" i="62"/>
  <c r="AX19" i="62"/>
  <c r="AW19" i="62"/>
  <c r="AX18" i="89"/>
  <c r="AY18" i="89"/>
  <c r="AA18" i="89" s="1"/>
  <c r="AF28" i="86"/>
  <c r="AR49" i="79"/>
  <c r="CJ5" i="90"/>
  <c r="V6" i="86"/>
  <c r="AT6" i="86" s="1"/>
  <c r="BW5" i="68"/>
  <c r="AQ25" i="80"/>
  <c r="AJ27" i="68"/>
  <c r="AK27" i="90"/>
  <c r="L27" i="89"/>
  <c r="L27" i="80"/>
  <c r="AJ27" i="80" s="1"/>
  <c r="L41" i="91"/>
  <c r="L32" i="90"/>
  <c r="L33" i="85"/>
  <c r="L46" i="86"/>
  <c r="L27" i="62"/>
  <c r="L37" i="81"/>
  <c r="AJ37" i="81" s="1"/>
  <c r="L32" i="68"/>
  <c r="L38" i="79"/>
  <c r="AJ38" i="79" s="1"/>
  <c r="L24" i="87"/>
  <c r="L42" i="78"/>
  <c r="AJ42" i="78" s="1"/>
  <c r="AE10" i="62"/>
  <c r="AF10" i="89"/>
  <c r="Z38" i="85"/>
  <c r="AL44" i="78"/>
  <c r="AO45" i="62"/>
  <c r="AP45" i="89"/>
  <c r="AJ43" i="85"/>
  <c r="AV7" i="78"/>
  <c r="BA48" i="68"/>
  <c r="BB48" i="90"/>
  <c r="AV24" i="81"/>
  <c r="AD14" i="85"/>
  <c r="AP15" i="78"/>
  <c r="AI32" i="62"/>
  <c r="AJ32" i="89"/>
  <c r="AW24" i="90"/>
  <c r="AQ43" i="81"/>
  <c r="AV24" i="68"/>
  <c r="AU20" i="90"/>
  <c r="AO7" i="81"/>
  <c r="AT20" i="68"/>
  <c r="P17" i="68"/>
  <c r="P4" i="62"/>
  <c r="P4" i="87"/>
  <c r="P17" i="90"/>
  <c r="P30" i="91"/>
  <c r="P4" i="89"/>
  <c r="AM52" i="68"/>
  <c r="AN52" i="90"/>
  <c r="AT14" i="80"/>
  <c r="AU21" i="68"/>
  <c r="AV21" i="90"/>
  <c r="AP50" i="81"/>
  <c r="AI21" i="68"/>
  <c r="AJ21" i="90"/>
  <c r="AP35" i="80"/>
  <c r="AV50" i="90"/>
  <c r="AU50" i="68"/>
  <c r="AP31" i="81"/>
  <c r="AH16" i="62"/>
  <c r="AI15" i="89"/>
  <c r="AC12" i="85"/>
  <c r="AO37" i="78"/>
  <c r="AU17" i="79"/>
  <c r="AZ7" i="62"/>
  <c r="BA7" i="89"/>
  <c r="AI14" i="86"/>
  <c r="AU25" i="68"/>
  <c r="AV25" i="90"/>
  <c r="AP36" i="81"/>
  <c r="AI25" i="68"/>
  <c r="AJ25" i="90"/>
  <c r="AP20" i="80"/>
  <c r="AP44" i="62"/>
  <c r="AQ44" i="89"/>
  <c r="AK22" i="85"/>
  <c r="AW23" i="78"/>
  <c r="AW32" i="79"/>
  <c r="BB44" i="62"/>
  <c r="BC44" i="89"/>
  <c r="AK21" i="86"/>
  <c r="AL50" i="68"/>
  <c r="AM50" i="90"/>
  <c r="AS8" i="80"/>
  <c r="AZ35" i="62"/>
  <c r="BA35" i="89"/>
  <c r="AI13" i="86"/>
  <c r="AU5" i="79"/>
  <c r="AN8" i="81"/>
  <c r="AI13" i="68"/>
  <c r="AJ13" i="90"/>
  <c r="AP2" i="80"/>
  <c r="AP36" i="62"/>
  <c r="AQ36" i="89"/>
  <c r="AK34" i="85"/>
  <c r="AW45" i="78"/>
  <c r="AS20" i="81"/>
  <c r="AP12" i="79"/>
  <c r="AU23" i="62"/>
  <c r="AV23" i="89"/>
  <c r="AD51" i="86"/>
  <c r="AU37" i="62"/>
  <c r="AV37" i="89"/>
  <c r="AD50" i="86"/>
  <c r="AP28" i="79"/>
  <c r="AY35" i="68"/>
  <c r="AZ35" i="90"/>
  <c r="AT41" i="81"/>
  <c r="AM35" i="68"/>
  <c r="AN35" i="90"/>
  <c r="AT30" i="80"/>
  <c r="AL42" i="68"/>
  <c r="AM42" i="90"/>
  <c r="AS42" i="80"/>
  <c r="AG23" i="86"/>
  <c r="AS40" i="79"/>
  <c r="AA8" i="86"/>
  <c r="AM9" i="79"/>
  <c r="AR13" i="62"/>
  <c r="AS13" i="62"/>
  <c r="AS13" i="89"/>
  <c r="AT13" i="89"/>
  <c r="BW18" i="90"/>
  <c r="U20" i="85"/>
  <c r="AS20" i="85" s="1"/>
  <c r="BJ18" i="68"/>
  <c r="AP39" i="90"/>
  <c r="AV43" i="80"/>
  <c r="AO39" i="68"/>
  <c r="AV11" i="87"/>
  <c r="AY31" i="91"/>
  <c r="BA4" i="62"/>
  <c r="BB4" i="89"/>
  <c r="AJ31" i="86"/>
  <c r="AV4" i="79"/>
  <c r="AE18" i="90"/>
  <c r="AL17" i="78"/>
  <c r="AE34" i="62"/>
  <c r="AF34" i="89"/>
  <c r="Z16" i="85"/>
  <c r="P29" i="62"/>
  <c r="P28" i="87"/>
  <c r="P36" i="68"/>
  <c r="P29" i="89"/>
  <c r="P6" i="91"/>
  <c r="P36" i="90"/>
  <c r="BR6" i="62"/>
  <c r="CE6" i="89"/>
  <c r="AE40" i="68"/>
  <c r="AF40" i="90"/>
  <c r="AL47" i="80"/>
  <c r="BN25" i="62"/>
  <c r="CA25" i="89"/>
  <c r="BE3" i="79"/>
  <c r="AQ12" i="68"/>
  <c r="AR12" i="90"/>
  <c r="AL28" i="81"/>
  <c r="BX27" i="90"/>
  <c r="V12" i="85"/>
  <c r="AT12" i="85" s="1"/>
  <c r="BK27" i="68"/>
  <c r="BI3" i="79"/>
  <c r="AE18" i="89"/>
  <c r="AK7" i="90"/>
  <c r="AQ33" i="80"/>
  <c r="AJ7" i="68"/>
  <c r="AJ28" i="68"/>
  <c r="AK28" i="90"/>
  <c r="AQ51" i="80"/>
  <c r="H46" i="91"/>
  <c r="H51" i="90"/>
  <c r="H44" i="85"/>
  <c r="H30" i="86"/>
  <c r="H48" i="62"/>
  <c r="H9" i="80"/>
  <c r="AF9" i="80" s="1"/>
  <c r="H46" i="87"/>
  <c r="H26" i="81"/>
  <c r="AF26" i="81" s="1"/>
  <c r="H51" i="68"/>
  <c r="H8" i="78"/>
  <c r="AF8" i="78" s="1"/>
  <c r="H48" i="89"/>
  <c r="H13" i="79"/>
  <c r="AF13" i="79" s="1"/>
  <c r="C43" i="91"/>
  <c r="C50" i="90"/>
  <c r="C25" i="79"/>
  <c r="AA25" i="79" s="1"/>
  <c r="C34" i="86"/>
  <c r="C47" i="62"/>
  <c r="C31" i="81"/>
  <c r="AA31" i="81" s="1"/>
  <c r="C48" i="87"/>
  <c r="C8" i="80"/>
  <c r="AA8" i="80" s="1"/>
  <c r="C50" i="68"/>
  <c r="C24" i="85"/>
  <c r="C47" i="89"/>
  <c r="C24" i="78"/>
  <c r="AA24" i="78" s="1"/>
  <c r="AN25" i="62"/>
  <c r="AO25" i="89"/>
  <c r="AI17" i="85"/>
  <c r="AU26" i="78"/>
  <c r="AH44" i="68"/>
  <c r="AI44" i="90"/>
  <c r="AO12" i="80"/>
  <c r="AT39" i="62"/>
  <c r="AU39" i="89"/>
  <c r="AC26" i="86"/>
  <c r="AO30" i="79"/>
  <c r="L37" i="89"/>
  <c r="L12" i="78"/>
  <c r="AJ12" i="78" s="1"/>
  <c r="L48" i="91"/>
  <c r="L44" i="90"/>
  <c r="L29" i="85"/>
  <c r="L50" i="86"/>
  <c r="L37" i="62"/>
  <c r="L12" i="80"/>
  <c r="AJ12" i="80" s="1"/>
  <c r="L39" i="87"/>
  <c r="L28" i="79"/>
  <c r="AJ28" i="79" s="1"/>
  <c r="L20" i="81"/>
  <c r="AJ20" i="81" s="1"/>
  <c r="L44" i="68"/>
  <c r="AN42" i="68"/>
  <c r="AO42" i="90"/>
  <c r="C33" i="89"/>
  <c r="C25" i="86"/>
  <c r="C39" i="90"/>
  <c r="C16" i="91"/>
  <c r="C7" i="79"/>
  <c r="AA7" i="79" s="1"/>
  <c r="C34" i="78"/>
  <c r="AA34" i="78" s="1"/>
  <c r="C39" i="68"/>
  <c r="C43" i="80"/>
  <c r="AA43" i="80" s="1"/>
  <c r="C33" i="62"/>
  <c r="C12" i="81"/>
  <c r="AA12" i="81" s="1"/>
  <c r="C32" i="87"/>
  <c r="C37" i="85"/>
  <c r="AG35" i="62"/>
  <c r="AH35" i="89"/>
  <c r="AB4" i="85"/>
  <c r="AN30" i="78"/>
  <c r="AG41" i="86"/>
  <c r="AS29" i="79"/>
  <c r="AB28" i="86"/>
  <c r="AN49" i="79"/>
  <c r="AN11" i="81"/>
  <c r="AB52" i="86"/>
  <c r="AN41" i="79"/>
  <c r="AN29" i="62"/>
  <c r="AO29" i="89"/>
  <c r="AI15" i="85"/>
  <c r="AU18" i="78"/>
  <c r="BB25" i="68"/>
  <c r="BC25" i="90"/>
  <c r="AW36" i="81"/>
  <c r="AL16" i="68"/>
  <c r="AM16" i="90"/>
  <c r="AS13" i="80"/>
  <c r="AG4" i="86"/>
  <c r="AS34" i="79"/>
  <c r="AN4" i="79"/>
  <c r="AB31" i="86"/>
  <c r="AZ44" i="89"/>
  <c r="AH21" i="86"/>
  <c r="AY44" i="62"/>
  <c r="AT32" i="79"/>
  <c r="BR4" i="68"/>
  <c r="CE4" i="90"/>
  <c r="Q14" i="86"/>
  <c r="AO14" i="86" s="1"/>
  <c r="BW6" i="62"/>
  <c r="CJ6" i="89"/>
  <c r="AY22" i="91"/>
  <c r="AV14" i="87"/>
  <c r="AP45" i="68"/>
  <c r="AW7" i="80"/>
  <c r="AQ45" i="90"/>
  <c r="BJ30" i="62"/>
  <c r="BW30" i="89"/>
  <c r="AX16" i="89"/>
  <c r="AY16" i="89"/>
  <c r="AA16" i="89" s="1"/>
  <c r="AF20" i="86"/>
  <c r="AR43" i="79"/>
  <c r="AX17" i="62"/>
  <c r="AW17" i="62"/>
  <c r="V22" i="89"/>
  <c r="BW22" i="62"/>
  <c r="CJ22" i="89"/>
  <c r="CJ33" i="90"/>
  <c r="V33" i="86"/>
  <c r="AT33" i="86" s="1"/>
  <c r="BW33" i="68"/>
  <c r="BT19" i="68"/>
  <c r="CG19" i="90"/>
  <c r="S44" i="86"/>
  <c r="AQ44" i="86" s="1"/>
  <c r="BL27" i="68"/>
  <c r="BY27" i="90"/>
  <c r="W12" i="85"/>
  <c r="AU12" i="85" s="1"/>
  <c r="BZ6" i="62"/>
  <c r="CM6" i="89"/>
  <c r="V29" i="89"/>
  <c r="BS4" i="62"/>
  <c r="CF4" i="89"/>
  <c r="Y14" i="89"/>
  <c r="U30" i="90"/>
  <c r="W4" i="89"/>
  <c r="AW3" i="68"/>
  <c r="AX3" i="68"/>
  <c r="AX3" i="90"/>
  <c r="AY3" i="90"/>
  <c r="AA3" i="90" s="1"/>
  <c r="AR45" i="81"/>
  <c r="AE22" i="89"/>
  <c r="C36" i="91"/>
  <c r="C46" i="90"/>
  <c r="C31" i="79"/>
  <c r="AA31" i="79" s="1"/>
  <c r="C42" i="86"/>
  <c r="C41" i="62"/>
  <c r="C4" i="80"/>
  <c r="AA4" i="80" s="1"/>
  <c r="C41" i="87"/>
  <c r="C28" i="78"/>
  <c r="AA28" i="78" s="1"/>
  <c r="C46" i="68"/>
  <c r="C8" i="81"/>
  <c r="AA8" i="81" s="1"/>
  <c r="C41" i="89"/>
  <c r="C35" i="85"/>
  <c r="AH41" i="62"/>
  <c r="AI41" i="89"/>
  <c r="AC35" i="85"/>
  <c r="AO28" i="78"/>
  <c r="AN14" i="62"/>
  <c r="AO19" i="89"/>
  <c r="AI11" i="85"/>
  <c r="AU11" i="78"/>
  <c r="AY12" i="68"/>
  <c r="AZ12" i="90"/>
  <c r="AT28" i="81"/>
  <c r="AB17" i="85"/>
  <c r="AG25" i="62"/>
  <c r="AH25" i="89"/>
  <c r="AN26" i="78"/>
  <c r="C15" i="89"/>
  <c r="C25" i="80"/>
  <c r="AA25" i="80" s="1"/>
  <c r="C3" i="91"/>
  <c r="C27" i="90"/>
  <c r="C37" i="79"/>
  <c r="AA37" i="79" s="1"/>
  <c r="C37" i="78"/>
  <c r="AA37" i="78" s="1"/>
  <c r="BA37" i="78" s="1"/>
  <c r="C16" i="62"/>
  <c r="C35" i="81"/>
  <c r="AA35" i="81" s="1"/>
  <c r="C27" i="68"/>
  <c r="C36" i="86"/>
  <c r="C10" i="87"/>
  <c r="C12" i="85"/>
  <c r="L48" i="89"/>
  <c r="L9" i="80"/>
  <c r="AJ9" i="80" s="1"/>
  <c r="L51" i="90"/>
  <c r="L46" i="91"/>
  <c r="L13" i="79"/>
  <c r="AJ13" i="79" s="1"/>
  <c r="L44" i="85"/>
  <c r="L48" i="62"/>
  <c r="L30" i="86"/>
  <c r="L46" i="87"/>
  <c r="L26" i="81"/>
  <c r="AJ26" i="81" s="1"/>
  <c r="L51" i="68"/>
  <c r="L8" i="78"/>
  <c r="AJ8" i="78" s="1"/>
  <c r="AB26" i="85"/>
  <c r="AG46" i="62"/>
  <c r="AH46" i="89"/>
  <c r="AN19" i="78"/>
  <c r="AB5" i="86"/>
  <c r="AN10" i="79"/>
  <c r="AZ29" i="68"/>
  <c r="BA29" i="90"/>
  <c r="AU21" i="81"/>
  <c r="AG48" i="62"/>
  <c r="AH48" i="89"/>
  <c r="AB44" i="85"/>
  <c r="AN8" i="78"/>
  <c r="AV51" i="90"/>
  <c r="AP26" i="81"/>
  <c r="AU51" i="68"/>
  <c r="Y11" i="90"/>
  <c r="AE28" i="86"/>
  <c r="AQ49" i="79"/>
  <c r="AV19" i="62"/>
  <c r="AW18" i="89"/>
  <c r="AF15" i="90"/>
  <c r="AE15" i="68"/>
  <c r="AL3" i="80"/>
  <c r="BX6" i="90"/>
  <c r="V49" i="85"/>
  <c r="AT49" i="85" s="1"/>
  <c r="BK6" i="68"/>
  <c r="AO43" i="68"/>
  <c r="AP43" i="90"/>
  <c r="AV6" i="80"/>
  <c r="BJ13" i="62"/>
  <c r="BW13" i="89"/>
  <c r="AS3" i="89"/>
  <c r="AT3" i="89"/>
  <c r="AA16" i="86"/>
  <c r="AY45" i="79"/>
  <c r="AM45" i="79"/>
  <c r="AR3" i="62"/>
  <c r="AS3" i="62"/>
  <c r="AM42" i="81"/>
  <c r="AR2" i="68"/>
  <c r="AS2" i="68"/>
  <c r="AS2" i="90"/>
  <c r="AT2" i="90"/>
  <c r="V2" i="90" s="1"/>
  <c r="BE7" i="68"/>
  <c r="BR7" i="90"/>
  <c r="P9" i="85"/>
  <c r="AN9" i="85" s="1"/>
  <c r="Y4" i="90"/>
  <c r="AR35" i="78"/>
  <c r="AK11" i="62"/>
  <c r="AL11" i="89"/>
  <c r="AF39" i="85"/>
  <c r="AT18" i="68"/>
  <c r="AU18" i="90"/>
  <c r="AO48" i="81"/>
  <c r="AF21" i="89"/>
  <c r="Z41" i="85"/>
  <c r="AL21" i="78"/>
  <c r="AE21" i="62"/>
  <c r="BS6" i="90"/>
  <c r="Q49" i="85"/>
  <c r="AO49" i="85" s="1"/>
  <c r="BF6" i="68"/>
  <c r="BZ11" i="62"/>
  <c r="CM11" i="89"/>
  <c r="AW30" i="68"/>
  <c r="AX30" i="68"/>
  <c r="AX30" i="90"/>
  <c r="AY30" i="90"/>
  <c r="AR40" i="81"/>
  <c r="W5" i="90"/>
  <c r="BA41" i="68"/>
  <c r="BB41" i="90"/>
  <c r="AV2" i="81"/>
  <c r="AO12" i="62"/>
  <c r="AP12" i="89"/>
  <c r="AJ42" i="85"/>
  <c r="AV52" i="78"/>
  <c r="AI6" i="86"/>
  <c r="BG3" i="79"/>
  <c r="AU3" i="79"/>
  <c r="AZ5" i="62"/>
  <c r="BA5" i="89"/>
  <c r="BH10" i="90"/>
  <c r="AV40" i="79"/>
  <c r="BA40" i="62"/>
  <c r="BB40" i="89"/>
  <c r="AJ23" i="86"/>
  <c r="AB31" i="90"/>
  <c r="BC4" i="62"/>
  <c r="BP4" i="89"/>
  <c r="AE33" i="89"/>
  <c r="AJ15" i="89"/>
  <c r="AD12" i="85"/>
  <c r="BB37" i="78"/>
  <c r="AI16" i="62"/>
  <c r="AP37" i="78"/>
  <c r="AW43" i="89"/>
  <c r="AE3" i="86"/>
  <c r="AQ6" i="79"/>
  <c r="AV43" i="62"/>
  <c r="AJ12" i="68"/>
  <c r="AK12" i="90"/>
  <c r="AQ44" i="80"/>
  <c r="H24" i="91"/>
  <c r="H41" i="90"/>
  <c r="H26" i="86"/>
  <c r="H30" i="79"/>
  <c r="AF30" i="79" s="1"/>
  <c r="H39" i="62"/>
  <c r="H2" i="81"/>
  <c r="AF2" i="81" s="1"/>
  <c r="H34" i="87"/>
  <c r="H25" i="85"/>
  <c r="H39" i="89"/>
  <c r="H25" i="78"/>
  <c r="AF25" i="78" s="1"/>
  <c r="H41" i="68"/>
  <c r="H38" i="80"/>
  <c r="AF38" i="80" s="1"/>
  <c r="P18" i="68"/>
  <c r="P9" i="89"/>
  <c r="P12" i="91"/>
  <c r="P18" i="90"/>
  <c r="P9" i="62"/>
  <c r="P6" i="87"/>
  <c r="P13" i="91"/>
  <c r="P12" i="90"/>
  <c r="P43" i="62"/>
  <c r="P44" i="87"/>
  <c r="P12" i="68"/>
  <c r="P43" i="89"/>
  <c r="AI7" i="68"/>
  <c r="AJ7" i="90"/>
  <c r="AP33" i="80"/>
  <c r="AI27" i="62"/>
  <c r="AJ27" i="89"/>
  <c r="AD33" i="85"/>
  <c r="AP42" i="78"/>
  <c r="AO49" i="79"/>
  <c r="AT19" i="62"/>
  <c r="AU18" i="89"/>
  <c r="AC28" i="86"/>
  <c r="AI16" i="86"/>
  <c r="BG45" i="79"/>
  <c r="AU45" i="79"/>
  <c r="AZ3" i="62"/>
  <c r="BA3" i="89"/>
  <c r="L22" i="87"/>
  <c r="L40" i="81"/>
  <c r="AJ40" i="81" s="1"/>
  <c r="L9" i="91"/>
  <c r="L30" i="90"/>
  <c r="L19" i="85"/>
  <c r="L17" i="86"/>
  <c r="L22" i="62"/>
  <c r="L35" i="79"/>
  <c r="AJ35" i="79" s="1"/>
  <c r="BC35" i="79" s="1"/>
  <c r="L22" i="89"/>
  <c r="L22" i="80"/>
  <c r="AJ22" i="80" s="1"/>
  <c r="L30" i="68"/>
  <c r="L13" i="78"/>
  <c r="AJ13" i="78" s="1"/>
  <c r="AX13" i="78" s="1"/>
  <c r="AN37" i="80"/>
  <c r="AG8" i="68"/>
  <c r="AH8" i="90"/>
  <c r="AP52" i="62"/>
  <c r="AQ52" i="89"/>
  <c r="AK3" i="85"/>
  <c r="AW9" i="78"/>
  <c r="AN35" i="68"/>
  <c r="AO35" i="90"/>
  <c r="AU7" i="62"/>
  <c r="AV7" i="89"/>
  <c r="AD14" i="86"/>
  <c r="AP17" i="79"/>
  <c r="AO17" i="80"/>
  <c r="AH47" i="68"/>
  <c r="AI47" i="90"/>
  <c r="AM47" i="68"/>
  <c r="AN47" i="90"/>
  <c r="AT17" i="80"/>
  <c r="BA38" i="68"/>
  <c r="BB38" i="90"/>
  <c r="AV18" i="81"/>
  <c r="AE5" i="62"/>
  <c r="AF5" i="89"/>
  <c r="Z7" i="85"/>
  <c r="AX47" i="78"/>
  <c r="AL47" i="78"/>
  <c r="AZ47" i="78"/>
  <c r="AL34" i="80"/>
  <c r="AE5" i="68"/>
  <c r="AF5" i="90"/>
  <c r="T5" i="90" s="1"/>
  <c r="BN4" i="62"/>
  <c r="CA4" i="89"/>
  <c r="BN10" i="62"/>
  <c r="CA10" i="89"/>
  <c r="AL19" i="81"/>
  <c r="AQ5" i="68"/>
  <c r="AR5" i="90"/>
  <c r="AF51" i="86"/>
  <c r="AR12" i="79"/>
  <c r="AX23" i="62"/>
  <c r="AW23" i="62"/>
  <c r="AX23" i="89"/>
  <c r="AY23" i="89"/>
  <c r="BK27" i="62"/>
  <c r="BX27" i="89"/>
  <c r="AN8" i="79"/>
  <c r="BW30" i="68"/>
  <c r="CJ30" i="90"/>
  <c r="V17" i="86"/>
  <c r="AT17" i="86" s="1"/>
  <c r="BZ31" i="62"/>
  <c r="CM31" i="89"/>
  <c r="BZ7" i="62"/>
  <c r="CM7" i="89"/>
  <c r="BX38" i="90"/>
  <c r="AZ49" i="68"/>
  <c r="BA49" i="90"/>
  <c r="BW45" i="68"/>
  <c r="CJ45" i="90"/>
  <c r="V40" i="86"/>
  <c r="AT40" i="86" s="1"/>
  <c r="AN43" i="80"/>
  <c r="AG39" i="68"/>
  <c r="AH39" i="90"/>
  <c r="AF2" i="90"/>
  <c r="AL23" i="80"/>
  <c r="Q18" i="87"/>
  <c r="Q19" i="89"/>
  <c r="Q9" i="90"/>
  <c r="Q8" i="91"/>
  <c r="Q9" i="68"/>
  <c r="Q14" i="62"/>
  <c r="AN43" i="81"/>
  <c r="P19" i="89"/>
  <c r="P9" i="90"/>
  <c r="P8" i="91"/>
  <c r="P9" i="68"/>
  <c r="P14" i="62"/>
  <c r="P18" i="87"/>
  <c r="AM40" i="68"/>
  <c r="AN40" i="90"/>
  <c r="AT47" i="80"/>
  <c r="AI9" i="68"/>
  <c r="AJ9" i="90"/>
  <c r="AP11" i="80"/>
  <c r="AT26" i="68"/>
  <c r="AU26" i="90"/>
  <c r="AO52" i="81"/>
  <c r="AG38" i="62"/>
  <c r="AH38" i="89"/>
  <c r="AB36" i="85"/>
  <c r="AN6" i="78"/>
  <c r="AL42" i="62"/>
  <c r="AM42" i="89"/>
  <c r="AG28" i="85"/>
  <c r="AS16" i="78"/>
  <c r="AH25" i="85"/>
  <c r="AT25" i="78"/>
  <c r="AM39" i="62"/>
  <c r="AN39" i="89"/>
  <c r="AG19" i="68"/>
  <c r="AH19" i="90"/>
  <c r="AN18" i="80"/>
  <c r="AN33" i="81"/>
  <c r="AH18" i="90"/>
  <c r="AN21" i="80"/>
  <c r="AG18" i="68"/>
  <c r="AJ34" i="68"/>
  <c r="AK34" i="90"/>
  <c r="AQ41" i="80"/>
  <c r="AP51" i="68"/>
  <c r="AQ51" i="90"/>
  <c r="AW9" i="80"/>
  <c r="AN32" i="68"/>
  <c r="AO32" i="90"/>
  <c r="AU27" i="80"/>
  <c r="AE6" i="68"/>
  <c r="AF6" i="90"/>
  <c r="AL31" i="80"/>
  <c r="AE13" i="62"/>
  <c r="AF13" i="89"/>
  <c r="Z9" i="85"/>
  <c r="AL2" i="78"/>
  <c r="AE7" i="68"/>
  <c r="AF7" i="90"/>
  <c r="BS43" i="68"/>
  <c r="CF43" i="90"/>
  <c r="R41" i="86"/>
  <c r="AP41" i="86" s="1"/>
  <c r="AF46" i="86"/>
  <c r="AR38" i="79"/>
  <c r="AX27" i="62"/>
  <c r="AW27" i="62"/>
  <c r="AX27" i="89"/>
  <c r="AY27" i="89"/>
  <c r="AA27" i="89" s="1"/>
  <c r="Q13" i="62"/>
  <c r="Q7" i="68"/>
  <c r="Q20" i="87"/>
  <c r="Q13" i="89"/>
  <c r="Q7" i="90"/>
  <c r="Q34" i="91"/>
  <c r="BZ21" i="62"/>
  <c r="CM21" i="89"/>
  <c r="BX16" i="62"/>
  <c r="CK15" i="89"/>
  <c r="AX6" i="62"/>
  <c r="AX6" i="89"/>
  <c r="AY6" i="89"/>
  <c r="AA6" i="89" s="1"/>
  <c r="AF2" i="86"/>
  <c r="AR42" i="79"/>
  <c r="BD42" i="79"/>
  <c r="AW6" i="62"/>
  <c r="AO24" i="68"/>
  <c r="AP24" i="90"/>
  <c r="AV26" i="80"/>
  <c r="AS14" i="79"/>
  <c r="AF13" i="90"/>
  <c r="AE13" i="68"/>
  <c r="AL2" i="80"/>
  <c r="BA47" i="78"/>
  <c r="BB5" i="89"/>
  <c r="AJ6" i="86"/>
  <c r="AV3" i="79"/>
  <c r="BH3" i="79"/>
  <c r="BA5" i="62"/>
  <c r="AZ4" i="78"/>
  <c r="BK25" i="68"/>
  <c r="BX25" i="90"/>
  <c r="BL25" i="90" s="1"/>
  <c r="V21" i="85"/>
  <c r="AT21" i="85" s="1"/>
  <c r="BC49" i="68"/>
  <c r="BP49" i="90"/>
  <c r="N22" i="85"/>
  <c r="AL22" i="85" s="1"/>
  <c r="AS20" i="79"/>
  <c r="H12" i="68"/>
  <c r="H44" i="80"/>
  <c r="AF44" i="80" s="1"/>
  <c r="H43" i="89"/>
  <c r="H3" i="78"/>
  <c r="AF3" i="78" s="1"/>
  <c r="H12" i="90"/>
  <c r="H13" i="91"/>
  <c r="H6" i="85"/>
  <c r="H6" i="79"/>
  <c r="AF6" i="79" s="1"/>
  <c r="H43" i="62"/>
  <c r="H28" i="81"/>
  <c r="AF28" i="81" s="1"/>
  <c r="H44" i="87"/>
  <c r="H3" i="86"/>
  <c r="BJ33" i="62"/>
  <c r="BW33" i="89"/>
  <c r="H40" i="62"/>
  <c r="H23" i="85"/>
  <c r="H36" i="87"/>
  <c r="H23" i="86"/>
  <c r="H42" i="68"/>
  <c r="H42" i="80"/>
  <c r="AF42" i="80" s="1"/>
  <c r="H40" i="89"/>
  <c r="H39" i="81"/>
  <c r="AF39" i="81" s="1"/>
  <c r="H42" i="90"/>
  <c r="H51" i="91"/>
  <c r="H40" i="79"/>
  <c r="AF40" i="79" s="1"/>
  <c r="H20" i="78"/>
  <c r="AF20" i="78" s="1"/>
  <c r="C51" i="89"/>
  <c r="C15" i="86"/>
  <c r="C29" i="91"/>
  <c r="C14" i="90"/>
  <c r="C33" i="79"/>
  <c r="AA33" i="79" s="1"/>
  <c r="C33" i="81"/>
  <c r="AA33" i="81" s="1"/>
  <c r="C51" i="62"/>
  <c r="C40" i="78"/>
  <c r="AA40" i="78" s="1"/>
  <c r="C50" i="87"/>
  <c r="C15" i="80"/>
  <c r="AA15" i="80" s="1"/>
  <c r="C14" i="68"/>
  <c r="C51" i="85"/>
  <c r="AB21" i="86"/>
  <c r="AN32" i="79"/>
  <c r="AT39" i="68"/>
  <c r="AU39" i="90"/>
  <c r="AO12" i="81"/>
  <c r="AN38" i="68"/>
  <c r="AO38" i="90"/>
  <c r="AI29" i="62"/>
  <c r="AJ29" i="89"/>
  <c r="AD15" i="85"/>
  <c r="AP18" i="78"/>
  <c r="AM39" i="68"/>
  <c r="AN39" i="90"/>
  <c r="AT43" i="80"/>
  <c r="AB45" i="86"/>
  <c r="AN50" i="79"/>
  <c r="AM49" i="62"/>
  <c r="AN49" i="89"/>
  <c r="AH2" i="85"/>
  <c r="AT33" i="78"/>
  <c r="AI40" i="68"/>
  <c r="AJ40" i="90"/>
  <c r="X40" i="90" s="1"/>
  <c r="AP47" i="80"/>
  <c r="AP46" i="62"/>
  <c r="AQ46" i="89"/>
  <c r="AE46" i="89" s="1"/>
  <c r="AK26" i="85"/>
  <c r="AW19" i="78"/>
  <c r="H52" i="91"/>
  <c r="H8" i="90"/>
  <c r="H37" i="80"/>
  <c r="AF37" i="80" s="1"/>
  <c r="H47" i="85"/>
  <c r="H15" i="62"/>
  <c r="H7" i="86"/>
  <c r="H8" i="68"/>
  <c r="H47" i="79"/>
  <c r="AF47" i="79" s="1"/>
  <c r="H21" i="87"/>
  <c r="H51" i="78"/>
  <c r="AF51" i="78" s="1"/>
  <c r="H14" i="89"/>
  <c r="H47" i="81"/>
  <c r="AF47" i="81" s="1"/>
  <c r="Y45" i="90"/>
  <c r="BW21" i="62"/>
  <c r="CJ21" i="89"/>
  <c r="AX45" i="68"/>
  <c r="AX45" i="90"/>
  <c r="AY45" i="90"/>
  <c r="AR16" i="81"/>
  <c r="AW45" i="68"/>
  <c r="AF7" i="85"/>
  <c r="BD47" i="78"/>
  <c r="AR47" i="78"/>
  <c r="AK5" i="62"/>
  <c r="AL5" i="89"/>
  <c r="BN27" i="68"/>
  <c r="CA27" i="90"/>
  <c r="Y12" i="85"/>
  <c r="AW12" i="85" s="1"/>
  <c r="AB7" i="90"/>
  <c r="BE30" i="68"/>
  <c r="BR30" i="90"/>
  <c r="P19" i="85"/>
  <c r="AN19" i="85" s="1"/>
  <c r="AL7" i="79"/>
  <c r="AQ33" i="62"/>
  <c r="AR33" i="89"/>
  <c r="Z25" i="86"/>
  <c r="AE15" i="62"/>
  <c r="AF14" i="89"/>
  <c r="T14" i="89" s="1"/>
  <c r="Z47" i="85"/>
  <c r="AL51" i="78"/>
  <c r="BT11" i="62"/>
  <c r="CG11" i="89"/>
  <c r="AQ28" i="68"/>
  <c r="AR28" i="90"/>
  <c r="AL22" i="81"/>
  <c r="AV5" i="79"/>
  <c r="BA35" i="62"/>
  <c r="BB35" i="89"/>
  <c r="AJ13" i="86"/>
  <c r="BH5" i="68"/>
  <c r="BU5" i="90"/>
  <c r="BI5" i="90" s="1"/>
  <c r="S7" i="85"/>
  <c r="AQ7" i="85" s="1"/>
  <c r="BJ2" i="62"/>
  <c r="BW2" i="89"/>
  <c r="BF3" i="79"/>
  <c r="AE7" i="62"/>
  <c r="AF7" i="89"/>
  <c r="Z50" i="85"/>
  <c r="AL10" i="78"/>
  <c r="BG12" i="62"/>
  <c r="BT12" i="89"/>
  <c r="AV41" i="68"/>
  <c r="AW41" i="90"/>
  <c r="AQ2" i="81"/>
  <c r="C10" i="90"/>
  <c r="C21" i="79"/>
  <c r="AA21" i="79" s="1"/>
  <c r="C49" i="78"/>
  <c r="AA49" i="78" s="1"/>
  <c r="C24" i="62"/>
  <c r="C46" i="80"/>
  <c r="AA46" i="80" s="1"/>
  <c r="C27" i="87"/>
  <c r="C10" i="86"/>
  <c r="C10" i="68"/>
  <c r="C8" i="85"/>
  <c r="C24" i="89"/>
  <c r="C32" i="81"/>
  <c r="AA32" i="81" s="1"/>
  <c r="C17" i="91"/>
  <c r="AU22" i="62"/>
  <c r="AV22" i="89"/>
  <c r="AD17" i="86"/>
  <c r="BB35" i="79"/>
  <c r="AP35" i="79"/>
  <c r="AI20" i="62"/>
  <c r="AJ20" i="89"/>
  <c r="AD30" i="85"/>
  <c r="AP5" i="78"/>
  <c r="AI30" i="62"/>
  <c r="AJ30" i="89"/>
  <c r="AD40" i="85"/>
  <c r="AP43" i="78"/>
  <c r="AH24" i="62"/>
  <c r="AI24" i="89"/>
  <c r="AC8" i="85"/>
  <c r="AO49" i="78"/>
  <c r="AC33" i="85"/>
  <c r="AH27" i="62"/>
  <c r="AI27" i="89"/>
  <c r="AO42" i="78"/>
  <c r="AT52" i="68"/>
  <c r="AU52" i="90"/>
  <c r="AO13" i="81"/>
  <c r="AZ22" i="62"/>
  <c r="BA22" i="89"/>
  <c r="AI17" i="86"/>
  <c r="BG35" i="79"/>
  <c r="AU35" i="79"/>
  <c r="AN36" i="62"/>
  <c r="AO36" i="89"/>
  <c r="AI34" i="85"/>
  <c r="AU45" i="78"/>
  <c r="AI24" i="85"/>
  <c r="BG24" i="78"/>
  <c r="AN47" i="62"/>
  <c r="AO47" i="89"/>
  <c r="AU24" i="78"/>
  <c r="R25" i="68"/>
  <c r="R18" i="62"/>
  <c r="R14" i="87"/>
  <c r="R17" i="89"/>
  <c r="R25" i="90"/>
  <c r="R22" i="91"/>
  <c r="AM17" i="68"/>
  <c r="AN17" i="90"/>
  <c r="AT48" i="80"/>
  <c r="AN7" i="81"/>
  <c r="L23" i="89"/>
  <c r="L51" i="86"/>
  <c r="L49" i="91"/>
  <c r="L29" i="90"/>
  <c r="L45" i="85"/>
  <c r="L16" i="80"/>
  <c r="AJ16" i="80" s="1"/>
  <c r="L23" i="62"/>
  <c r="L21" i="81"/>
  <c r="AJ21" i="81" s="1"/>
  <c r="L23" i="87"/>
  <c r="L12" i="79"/>
  <c r="AJ12" i="79" s="1"/>
  <c r="L29" i="68"/>
  <c r="L22" i="78"/>
  <c r="AJ22" i="78" s="1"/>
  <c r="AG48" i="68"/>
  <c r="AH48" i="90"/>
  <c r="AN10" i="80"/>
  <c r="AS47" i="81"/>
  <c r="AB46" i="86"/>
  <c r="AN38" i="79"/>
  <c r="AO20" i="68"/>
  <c r="AP20" i="90"/>
  <c r="AV52" i="80"/>
  <c r="BN39" i="62"/>
  <c r="CA39" i="89"/>
  <c r="BT36" i="62"/>
  <c r="CG36" i="89"/>
  <c r="AX21" i="62"/>
  <c r="AW21" i="62"/>
  <c r="AX21" i="89"/>
  <c r="AY21" i="89"/>
  <c r="AF45" i="86"/>
  <c r="AR50" i="79"/>
  <c r="BW6" i="68"/>
  <c r="CJ6" i="90"/>
  <c r="V2" i="86"/>
  <c r="AT2" i="86" s="1"/>
  <c r="AR52" i="80"/>
  <c r="AK20" i="68"/>
  <c r="AL20" i="90"/>
  <c r="BP5" i="68"/>
  <c r="BQ5" i="68"/>
  <c r="CC5" i="90"/>
  <c r="CD5" i="90"/>
  <c r="O6" i="86"/>
  <c r="AM6" i="86" s="1"/>
  <c r="BY20" i="89"/>
  <c r="BL20" i="62"/>
  <c r="AQ42" i="62"/>
  <c r="AR42" i="89"/>
  <c r="Z49" i="86"/>
  <c r="AL27" i="79"/>
  <c r="AT44" i="91"/>
  <c r="AQ9" i="87"/>
  <c r="AL51" i="81"/>
  <c r="AQ23" i="68"/>
  <c r="AR23" i="90"/>
  <c r="BT4" i="68"/>
  <c r="CG4" i="90"/>
  <c r="S14" i="86"/>
  <c r="AQ14" i="86" s="1"/>
  <c r="BL21" i="62"/>
  <c r="BY21" i="89"/>
  <c r="AK33" i="68"/>
  <c r="AL33" i="90"/>
  <c r="AR19" i="80"/>
  <c r="AR38" i="78"/>
  <c r="AK26" i="62"/>
  <c r="AL26" i="89"/>
  <c r="AF32" i="85"/>
  <c r="BN11" i="62"/>
  <c r="CA11" i="89"/>
  <c r="BO11" i="89" s="1"/>
  <c r="BA3" i="79"/>
  <c r="AK28" i="62"/>
  <c r="AL28" i="89"/>
  <c r="AF10" i="85"/>
  <c r="AR27" i="78"/>
  <c r="X15" i="85"/>
  <c r="AV15" i="85" s="1"/>
  <c r="BM36" i="68"/>
  <c r="BZ36" i="90"/>
  <c r="X22" i="90"/>
  <c r="BN5" i="62"/>
  <c r="CA5" i="89"/>
  <c r="CM39" i="90"/>
  <c r="Y25" i="86"/>
  <c r="AW25" i="86" s="1"/>
  <c r="BZ39" i="68"/>
  <c r="AW3" i="89"/>
  <c r="AE16" i="86"/>
  <c r="AQ45" i="79"/>
  <c r="BC45" i="79"/>
  <c r="AV3" i="62"/>
  <c r="AE17" i="85"/>
  <c r="AQ26" i="78"/>
  <c r="AJ25" i="62"/>
  <c r="AK25" i="89"/>
  <c r="H36" i="62"/>
  <c r="H41" i="86"/>
  <c r="H38" i="87"/>
  <c r="H29" i="79"/>
  <c r="AF29" i="79" s="1"/>
  <c r="H43" i="68"/>
  <c r="H45" i="78"/>
  <c r="AF45" i="78" s="1"/>
  <c r="H36" i="89"/>
  <c r="H6" i="80"/>
  <c r="AF6" i="80" s="1"/>
  <c r="H35" i="91"/>
  <c r="H43" i="90"/>
  <c r="H34" i="85"/>
  <c r="H10" i="81"/>
  <c r="AF10" i="81" s="1"/>
  <c r="AB22" i="86"/>
  <c r="AN36" i="79"/>
  <c r="C51" i="91"/>
  <c r="C42" i="90"/>
  <c r="C42" i="80"/>
  <c r="AA42" i="80" s="1"/>
  <c r="C39" i="81"/>
  <c r="AA39" i="81" s="1"/>
  <c r="C40" i="62"/>
  <c r="C40" i="79"/>
  <c r="AA40" i="79" s="1"/>
  <c r="BB40" i="79" s="1"/>
  <c r="C36" i="87"/>
  <c r="C20" i="78"/>
  <c r="AA20" i="78" s="1"/>
  <c r="C42" i="68"/>
  <c r="C23" i="85"/>
  <c r="C40" i="89"/>
  <c r="C23" i="86"/>
  <c r="AU48" i="68"/>
  <c r="AV48" i="90"/>
  <c r="AP24" i="81"/>
  <c r="AI42" i="62"/>
  <c r="AJ42" i="89"/>
  <c r="AD28" i="85"/>
  <c r="AP16" i="78"/>
  <c r="AH25" i="68"/>
  <c r="AI25" i="90"/>
  <c r="W25" i="90" s="1"/>
  <c r="AO20" i="80"/>
  <c r="AH52" i="62"/>
  <c r="AI52" i="89"/>
  <c r="AC3" i="85"/>
  <c r="AO9" i="78"/>
  <c r="AZ15" i="68"/>
  <c r="BA15" i="90"/>
  <c r="AZ24" i="68"/>
  <c r="BA24" i="90"/>
  <c r="AU43" i="81"/>
  <c r="AC4" i="85"/>
  <c r="AH35" i="62"/>
  <c r="AI35" i="89"/>
  <c r="AO30" i="78"/>
  <c r="AN38" i="81"/>
  <c r="AZ38" i="62"/>
  <c r="BA38" i="89"/>
  <c r="AI24" i="86"/>
  <c r="AU16" i="79"/>
  <c r="AW43" i="81"/>
  <c r="BB24" i="68"/>
  <c r="BC24" i="90"/>
  <c r="AB23" i="86"/>
  <c r="AN40" i="79"/>
  <c r="H36" i="91"/>
  <c r="H46" i="90"/>
  <c r="H28" i="78"/>
  <c r="AF28" i="78" s="1"/>
  <c r="BA28" i="78" s="1"/>
  <c r="H8" i="81"/>
  <c r="AF8" i="81" s="1"/>
  <c r="H41" i="62"/>
  <c r="H35" i="85"/>
  <c r="H41" i="87"/>
  <c r="H31" i="79"/>
  <c r="AF31" i="79" s="1"/>
  <c r="BB31" i="79" s="1"/>
  <c r="H46" i="68"/>
  <c r="H42" i="86"/>
  <c r="H41" i="89"/>
  <c r="H4" i="80"/>
  <c r="AF4" i="80" s="1"/>
  <c r="BC51" i="89"/>
  <c r="AK15" i="86"/>
  <c r="BB51" i="62"/>
  <c r="AW33" i="79"/>
  <c r="AE18" i="62"/>
  <c r="AF17" i="89"/>
  <c r="Z21" i="85"/>
  <c r="AL36" i="78"/>
  <c r="BT43" i="68"/>
  <c r="CG43" i="90"/>
  <c r="S41" i="86"/>
  <c r="AQ41" i="86" s="1"/>
  <c r="AW7" i="62"/>
  <c r="AX7" i="89"/>
  <c r="AY7" i="89"/>
  <c r="AF14" i="86"/>
  <c r="AR17" i="79"/>
  <c r="AX7" i="62"/>
  <c r="BJ3" i="62"/>
  <c r="BW3" i="89"/>
  <c r="BK17" i="62"/>
  <c r="BX16" i="89"/>
  <c r="AP24" i="89"/>
  <c r="AJ8" i="85"/>
  <c r="AV49" i="78"/>
  <c r="AO24" i="62"/>
  <c r="BM19" i="68"/>
  <c r="BZ19" i="90"/>
  <c r="X39" i="85"/>
  <c r="AV39" i="85" s="1"/>
  <c r="BF44" i="79"/>
  <c r="BN29" i="62"/>
  <c r="CA29" i="89"/>
  <c r="BZ22" i="62"/>
  <c r="CM22" i="89"/>
  <c r="AH39" i="89"/>
  <c r="AB25" i="85"/>
  <c r="AG39" i="62"/>
  <c r="AN25" i="78"/>
  <c r="C4" i="89"/>
  <c r="C31" i="86"/>
  <c r="C17" i="90"/>
  <c r="C48" i="80"/>
  <c r="AA48" i="80" s="1"/>
  <c r="C4" i="62"/>
  <c r="C4" i="87"/>
  <c r="C17" i="68"/>
  <c r="C30" i="91"/>
  <c r="C46" i="78"/>
  <c r="AA46" i="78" s="1"/>
  <c r="C4" i="79"/>
  <c r="AA4" i="79" s="1"/>
  <c r="C6" i="81"/>
  <c r="AA6" i="81" s="1"/>
  <c r="C31" i="85"/>
  <c r="AI10" i="62"/>
  <c r="AJ10" i="89"/>
  <c r="AD38" i="85"/>
  <c r="AP44" i="78"/>
  <c r="AI47" i="62"/>
  <c r="AJ47" i="89"/>
  <c r="AD24" i="85"/>
  <c r="BB24" i="78"/>
  <c r="AP24" i="78"/>
  <c r="AH50" i="68"/>
  <c r="AI50" i="90"/>
  <c r="AO8" i="80"/>
  <c r="AN2" i="62"/>
  <c r="AO2" i="89"/>
  <c r="AI5" i="85"/>
  <c r="AU48" i="78"/>
  <c r="BG48" i="78"/>
  <c r="AZ4" i="68"/>
  <c r="BA4" i="90"/>
  <c r="AU5" i="81"/>
  <c r="BA16" i="90"/>
  <c r="AZ16" i="68"/>
  <c r="AI18" i="62"/>
  <c r="AJ17" i="89"/>
  <c r="AD21" i="85"/>
  <c r="AP36" i="78"/>
  <c r="BB49" i="68"/>
  <c r="BC49" i="90"/>
  <c r="AW25" i="81"/>
  <c r="AN35" i="62"/>
  <c r="AO35" i="89"/>
  <c r="AC35" i="89" s="1"/>
  <c r="AI4" i="85"/>
  <c r="AU30" i="78"/>
  <c r="AH46" i="90"/>
  <c r="AN4" i="80"/>
  <c r="AG46" i="68"/>
  <c r="AI49" i="62"/>
  <c r="AJ49" i="89"/>
  <c r="AD2" i="85"/>
  <c r="AP33" i="78"/>
  <c r="AK12" i="86"/>
  <c r="AW15" i="79"/>
  <c r="BB49" i="62"/>
  <c r="BC49" i="89"/>
  <c r="BB13" i="68"/>
  <c r="BC13" i="90"/>
  <c r="AW29" i="81"/>
  <c r="BB9" i="68"/>
  <c r="BC9" i="90"/>
  <c r="AW11" i="81"/>
  <c r="BB36" i="62"/>
  <c r="BC36" i="89"/>
  <c r="AK41" i="86"/>
  <c r="AW29" i="79"/>
  <c r="AZ8" i="68"/>
  <c r="BA8" i="90"/>
  <c r="AU47" i="81"/>
  <c r="AD45" i="85"/>
  <c r="AI23" i="62"/>
  <c r="AJ23" i="89"/>
  <c r="X23" i="89" s="1"/>
  <c r="AP22" i="78"/>
  <c r="AN31" i="89"/>
  <c r="AH46" i="85"/>
  <c r="AT41" i="78"/>
  <c r="AM31" i="62"/>
  <c r="AS39" i="81"/>
  <c r="AR7" i="68"/>
  <c r="AT7" i="90"/>
  <c r="AS7" i="90"/>
  <c r="AM4" i="81"/>
  <c r="AS7" i="68"/>
  <c r="AQ50" i="62"/>
  <c r="AR50" i="89"/>
  <c r="Z4" i="86"/>
  <c r="AL34" i="79"/>
  <c r="AE16" i="68"/>
  <c r="AF16" i="90"/>
  <c r="AL13" i="80"/>
  <c r="BW23" i="62"/>
  <c r="CJ23" i="89"/>
  <c r="BJ22" i="62"/>
  <c r="BW22" i="89"/>
  <c r="AV46" i="78"/>
  <c r="AO4" i="62"/>
  <c r="AP4" i="89"/>
  <c r="AD4" i="89" s="1"/>
  <c r="AJ31" i="85"/>
  <c r="CJ3" i="90"/>
  <c r="V16" i="86"/>
  <c r="AT16" i="86" s="1"/>
  <c r="BW3" i="68"/>
  <c r="AT15" i="78"/>
  <c r="BR5" i="68"/>
  <c r="CE5" i="90"/>
  <c r="Q6" i="86"/>
  <c r="AO6" i="86" s="1"/>
  <c r="BA27" i="68"/>
  <c r="BB27" i="90"/>
  <c r="AV35" i="81"/>
  <c r="CJ20" i="89"/>
  <c r="BW20" i="62"/>
  <c r="AE48" i="62"/>
  <c r="AF48" i="89"/>
  <c r="Z44" i="85"/>
  <c r="AL8" i="78"/>
  <c r="BK5" i="62"/>
  <c r="BX5" i="89"/>
  <c r="BL5" i="89" s="1"/>
  <c r="BZ32" i="62"/>
  <c r="CM32" i="89"/>
  <c r="BZ5" i="62"/>
  <c r="CM5" i="89"/>
  <c r="AZ13" i="68"/>
  <c r="BA13" i="90"/>
  <c r="AJ51" i="68"/>
  <c r="AK51" i="90"/>
  <c r="AQ9" i="80"/>
  <c r="Q9" i="87"/>
  <c r="Q12" i="62"/>
  <c r="Q22" i="68"/>
  <c r="Q12" i="89"/>
  <c r="Q44" i="91"/>
  <c r="Q22" i="90"/>
  <c r="P26" i="90"/>
  <c r="P21" i="62"/>
  <c r="P12" i="87"/>
  <c r="P26" i="68"/>
  <c r="P21" i="89"/>
  <c r="P40" i="91"/>
  <c r="AO13" i="80"/>
  <c r="AH16" i="68"/>
  <c r="AI16" i="90"/>
  <c r="AT7" i="68"/>
  <c r="AU7" i="90"/>
  <c r="AO4" i="81"/>
  <c r="AH19" i="68"/>
  <c r="AI19" i="90"/>
  <c r="AO18" i="80"/>
  <c r="R51" i="62"/>
  <c r="R50" i="87"/>
  <c r="R14" i="68"/>
  <c r="R51" i="89"/>
  <c r="R29" i="91"/>
  <c r="R14" i="90"/>
  <c r="AZ40" i="62"/>
  <c r="BA40" i="89"/>
  <c r="AI23" i="86"/>
  <c r="AU40" i="79"/>
  <c r="AG31" i="86"/>
  <c r="AS4" i="79"/>
  <c r="AM52" i="62"/>
  <c r="AN52" i="89"/>
  <c r="AH3" i="85"/>
  <c r="AT9" i="78"/>
  <c r="AM15" i="68"/>
  <c r="AN15" i="90"/>
  <c r="AT3" i="80"/>
  <c r="AH41" i="86"/>
  <c r="AT29" i="79"/>
  <c r="AY36" i="62"/>
  <c r="AZ36" i="89"/>
  <c r="AB12" i="86"/>
  <c r="AN15" i="79"/>
  <c r="AN36" i="68"/>
  <c r="AO36" i="90"/>
  <c r="BB18" i="62"/>
  <c r="BC17" i="89"/>
  <c r="AK22" i="86"/>
  <c r="AW36" i="79"/>
  <c r="BB20" i="62"/>
  <c r="BC20" i="89"/>
  <c r="AK32" i="86"/>
  <c r="AW2" i="79"/>
  <c r="AQ28" i="90"/>
  <c r="AW51" i="80"/>
  <c r="AP28" i="68"/>
  <c r="AL50" i="62"/>
  <c r="AM50" i="89"/>
  <c r="AG48" i="85"/>
  <c r="AS29" i="78"/>
  <c r="BC25" i="79"/>
  <c r="AV47" i="62"/>
  <c r="AW47" i="89"/>
  <c r="AE34" i="86"/>
  <c r="AQ25" i="79"/>
  <c r="AK50" i="90"/>
  <c r="AQ8" i="80"/>
  <c r="AJ50" i="68"/>
  <c r="AB32" i="86"/>
  <c r="AN2" i="79"/>
  <c r="AY49" i="68"/>
  <c r="AZ49" i="90"/>
  <c r="AT25" i="81"/>
  <c r="BK4" i="68"/>
  <c r="BX4" i="90"/>
  <c r="V50" i="85"/>
  <c r="AT50" i="85" s="1"/>
  <c r="P35" i="87"/>
  <c r="P38" i="62"/>
  <c r="P40" i="68"/>
  <c r="P15" i="91"/>
  <c r="P38" i="89"/>
  <c r="P40" i="90"/>
  <c r="AE9" i="68"/>
  <c r="AF9" i="90"/>
  <c r="AL11" i="80"/>
  <c r="AQ23" i="62"/>
  <c r="AR23" i="89"/>
  <c r="Z51" i="86"/>
  <c r="AL12" i="79"/>
  <c r="BJ30" i="68"/>
  <c r="BW30" i="90"/>
  <c r="U19" i="85"/>
  <c r="AS19" i="85" s="1"/>
  <c r="BB45" i="68"/>
  <c r="BC45" i="90"/>
  <c r="AW16" i="81"/>
  <c r="BF35" i="79"/>
  <c r="BK9" i="62"/>
  <c r="BX9" i="89"/>
  <c r="BW9" i="62"/>
  <c r="CJ9" i="89"/>
  <c r="Y7" i="89"/>
  <c r="AC27" i="90"/>
  <c r="AX37" i="68"/>
  <c r="AX37" i="90"/>
  <c r="AY37" i="90"/>
  <c r="AR15" i="81"/>
  <c r="AW37" i="68"/>
  <c r="BY19" i="68"/>
  <c r="CL19" i="90"/>
  <c r="X44" i="86"/>
  <c r="AV44" i="86" s="1"/>
  <c r="BK3" i="68"/>
  <c r="BX3" i="90"/>
  <c r="BL3" i="90" s="1"/>
  <c r="V52" i="85"/>
  <c r="AT52" i="85" s="1"/>
  <c r="BL20" i="90"/>
  <c r="BS3" i="62"/>
  <c r="CF3" i="89"/>
  <c r="BK16" i="62"/>
  <c r="BX15" i="89"/>
  <c r="AY28" i="90"/>
  <c r="AR22" i="81"/>
  <c r="AW28" i="68"/>
  <c r="AX28" i="68"/>
  <c r="AX28" i="90"/>
  <c r="AS12" i="62"/>
  <c r="AS12" i="89"/>
  <c r="AT12" i="89"/>
  <c r="V12" i="89" s="1"/>
  <c r="AA48" i="86"/>
  <c r="AM46" i="79"/>
  <c r="AR12" i="62"/>
  <c r="AS24" i="80"/>
  <c r="BA34" i="68"/>
  <c r="AV9" i="81"/>
  <c r="BB34" i="90"/>
  <c r="AO28" i="79"/>
  <c r="AQ25" i="62"/>
  <c r="AR25" i="89"/>
  <c r="Z19" i="86"/>
  <c r="AL19" i="79"/>
  <c r="AO3" i="78"/>
  <c r="AF25" i="89"/>
  <c r="Z17" i="85"/>
  <c r="AL26" i="78"/>
  <c r="AE25" i="62"/>
  <c r="AV12" i="90"/>
  <c r="AP28" i="81"/>
  <c r="AU12" i="68"/>
  <c r="AP44" i="80"/>
  <c r="AI12" i="68"/>
  <c r="AJ12" i="90"/>
  <c r="AJ15" i="68"/>
  <c r="AK15" i="90"/>
  <c r="AQ3" i="80"/>
  <c r="P30" i="62"/>
  <c r="P37" i="90"/>
  <c r="P30" i="89"/>
  <c r="P42" i="91"/>
  <c r="P31" i="87"/>
  <c r="P37" i="68"/>
  <c r="AU6" i="62"/>
  <c r="AV6" i="89"/>
  <c r="AD2" i="86"/>
  <c r="AP42" i="79"/>
  <c r="AU46" i="68"/>
  <c r="AV46" i="90"/>
  <c r="AP8" i="81"/>
  <c r="AD42" i="86"/>
  <c r="AU41" i="62"/>
  <c r="AV41" i="89"/>
  <c r="AP31" i="79"/>
  <c r="R9" i="68"/>
  <c r="R14" i="62"/>
  <c r="R18" i="87"/>
  <c r="R19" i="89"/>
  <c r="S19" i="89" s="1"/>
  <c r="R9" i="90"/>
  <c r="S9" i="90" s="1"/>
  <c r="R8" i="91"/>
  <c r="AZ22" i="68"/>
  <c r="BA22" i="90"/>
  <c r="AU44" i="81"/>
  <c r="AZ43" i="89"/>
  <c r="AH3" i="86"/>
  <c r="AT6" i="79"/>
  <c r="AY43" i="62"/>
  <c r="AZ50" i="89"/>
  <c r="AH4" i="86"/>
  <c r="AT34" i="79"/>
  <c r="AY50" i="62"/>
  <c r="BA10" i="90"/>
  <c r="AZ10" i="68"/>
  <c r="Q49" i="68"/>
  <c r="Q44" i="62"/>
  <c r="Q21" i="91"/>
  <c r="Q49" i="90"/>
  <c r="Q44" i="89"/>
  <c r="Q43" i="87"/>
  <c r="P20" i="89"/>
  <c r="P28" i="90"/>
  <c r="P11" i="87"/>
  <c r="P20" i="62"/>
  <c r="P28" i="68"/>
  <c r="P31" i="91"/>
  <c r="AZ23" i="62"/>
  <c r="BA23" i="89"/>
  <c r="AU12" i="79"/>
  <c r="AI51" i="86"/>
  <c r="AI51" i="68"/>
  <c r="AJ51" i="90"/>
  <c r="X51" i="90" s="1"/>
  <c r="AP9" i="80"/>
  <c r="CE22" i="90"/>
  <c r="Q48" i="86"/>
  <c r="AO48" i="86" s="1"/>
  <c r="BR22" i="68"/>
  <c r="BU43" i="90"/>
  <c r="BI43" i="90" s="1"/>
  <c r="S34" i="85"/>
  <c r="AQ34" i="85" s="1"/>
  <c r="BH43" i="68"/>
  <c r="AW31" i="68"/>
  <c r="AX31" i="68"/>
  <c r="AX31" i="90"/>
  <c r="AY31" i="90"/>
  <c r="AR27" i="81"/>
  <c r="AK25" i="62"/>
  <c r="AL25" i="89"/>
  <c r="AF17" i="85"/>
  <c r="AR26" i="78"/>
  <c r="BJ20" i="62"/>
  <c r="BW20" i="89"/>
  <c r="AB6" i="90"/>
  <c r="AF35" i="90"/>
  <c r="AL30" i="80"/>
  <c r="AE35" i="68"/>
  <c r="AO9" i="62"/>
  <c r="AP9" i="89"/>
  <c r="AV14" i="78"/>
  <c r="AJ20" i="85"/>
  <c r="AK2" i="68"/>
  <c r="AL2" i="90"/>
  <c r="AR23" i="80"/>
  <c r="AX2" i="90"/>
  <c r="AY2" i="90"/>
  <c r="AR42" i="81"/>
  <c r="AW2" i="68"/>
  <c r="AX2" i="68"/>
  <c r="BN31" i="62"/>
  <c r="CA31" i="89"/>
  <c r="BO31" i="89" s="1"/>
  <c r="AH17" i="91"/>
  <c r="V17" i="91" s="1"/>
  <c r="AE27" i="87"/>
  <c r="AF3" i="62"/>
  <c r="AG3" i="89"/>
  <c r="U3" i="89" s="1"/>
  <c r="AA52" i="85"/>
  <c r="AM50" i="78"/>
  <c r="AY50" i="78"/>
  <c r="V7" i="90"/>
  <c r="AO12" i="68"/>
  <c r="AP12" i="90"/>
  <c r="AV44" i="80"/>
  <c r="AO26" i="68"/>
  <c r="AP26" i="90"/>
  <c r="AV49" i="80"/>
  <c r="AN2" i="86"/>
  <c r="BW2" i="68"/>
  <c r="CJ2" i="90"/>
  <c r="V9" i="86"/>
  <c r="AT9" i="86" s="1"/>
  <c r="BX28" i="90"/>
  <c r="V30" i="85"/>
  <c r="AT30" i="85" s="1"/>
  <c r="BK28" i="68"/>
  <c r="AS33" i="78"/>
  <c r="AE51" i="85"/>
  <c r="AJ51" i="62"/>
  <c r="AK51" i="89"/>
  <c r="AQ40" i="78"/>
  <c r="Q39" i="62"/>
  <c r="Q41" i="68"/>
  <c r="Q34" i="87"/>
  <c r="Q39" i="89"/>
  <c r="Q41" i="90"/>
  <c r="Q24" i="91"/>
  <c r="AZ45" i="68"/>
  <c r="BA45" i="90"/>
  <c r="C9" i="89"/>
  <c r="C21" i="80"/>
  <c r="AA21" i="80" s="1"/>
  <c r="C12" i="91"/>
  <c r="C18" i="90"/>
  <c r="C18" i="86"/>
  <c r="C20" i="85"/>
  <c r="C9" i="62"/>
  <c r="C48" i="79"/>
  <c r="AA48" i="79" s="1"/>
  <c r="C6" i="87"/>
  <c r="C48" i="81"/>
  <c r="AA48" i="81" s="1"/>
  <c r="C18" i="68"/>
  <c r="C14" i="78"/>
  <c r="AA14" i="78" s="1"/>
  <c r="C43" i="89"/>
  <c r="C3" i="86"/>
  <c r="C13" i="91"/>
  <c r="C12" i="90"/>
  <c r="C44" i="80"/>
  <c r="AA44" i="80" s="1"/>
  <c r="C3" i="78"/>
  <c r="AA3" i="78" s="1"/>
  <c r="C43" i="62"/>
  <c r="C6" i="85"/>
  <c r="C44" i="87"/>
  <c r="C6" i="79"/>
  <c r="AA6" i="79" s="1"/>
  <c r="BC6" i="79" s="1"/>
  <c r="C12" i="68"/>
  <c r="C28" i="81"/>
  <c r="AA28" i="81" s="1"/>
  <c r="AI13" i="62"/>
  <c r="AJ13" i="89"/>
  <c r="AD9" i="85"/>
  <c r="AP2" i="78"/>
  <c r="AI46" i="62"/>
  <c r="AJ46" i="89"/>
  <c r="AD26" i="85"/>
  <c r="AP19" i="78"/>
  <c r="AT23" i="68"/>
  <c r="AU23" i="90"/>
  <c r="AO51" i="81"/>
  <c r="AT14" i="62"/>
  <c r="AU19" i="89"/>
  <c r="AC11" i="86"/>
  <c r="AO11" i="79"/>
  <c r="AN37" i="62"/>
  <c r="AO37" i="89"/>
  <c r="AI29" i="85"/>
  <c r="AU12" i="78"/>
  <c r="BA3" i="90"/>
  <c r="AZ3" i="68"/>
  <c r="AU45" i="81"/>
  <c r="AG3" i="86"/>
  <c r="AS6" i="79"/>
  <c r="AH42" i="86"/>
  <c r="AT31" i="79"/>
  <c r="AY41" i="62"/>
  <c r="AZ41" i="89"/>
  <c r="AT47" i="79"/>
  <c r="AY15" i="62"/>
  <c r="AZ14" i="89"/>
  <c r="AH7" i="86"/>
  <c r="AM9" i="68"/>
  <c r="AN9" i="90"/>
  <c r="AT11" i="80"/>
  <c r="AB34" i="86"/>
  <c r="AN25" i="79"/>
  <c r="AZ25" i="79"/>
  <c r="AY28" i="62"/>
  <c r="AZ28" i="89"/>
  <c r="AH35" i="86"/>
  <c r="AT8" i="79"/>
  <c r="AV31" i="90"/>
  <c r="AP27" i="81"/>
  <c r="AU31" i="68"/>
  <c r="BT18" i="68"/>
  <c r="CG18" i="90"/>
  <c r="S18" i="86"/>
  <c r="AQ18" i="86" s="1"/>
  <c r="AV17" i="78"/>
  <c r="AO34" i="62"/>
  <c r="AP34" i="89"/>
  <c r="AJ16" i="85"/>
  <c r="BB21" i="90"/>
  <c r="AV50" i="81"/>
  <c r="BA21" i="68"/>
  <c r="AO21" i="68"/>
  <c r="AP21" i="90"/>
  <c r="AV35" i="80"/>
  <c r="AY7" i="90"/>
  <c r="AR4" i="81"/>
  <c r="AW7" i="68"/>
  <c r="AX7" i="68"/>
  <c r="AX7" i="90"/>
  <c r="AV24" i="87"/>
  <c r="AY41" i="91"/>
  <c r="BV9" i="89"/>
  <c r="BI9" i="62"/>
  <c r="BY11" i="62"/>
  <c r="CL11" i="89"/>
  <c r="BS3" i="68"/>
  <c r="CF3" i="90"/>
  <c r="R16" i="86"/>
  <c r="AP16" i="86" s="1"/>
  <c r="AN49" i="68"/>
  <c r="AO49" i="90"/>
  <c r="AC49" i="90" s="1"/>
  <c r="BA37" i="68"/>
  <c r="BB37" i="90"/>
  <c r="AV15" i="81"/>
  <c r="BA19" i="62"/>
  <c r="BB18" i="89"/>
  <c r="AJ28" i="86"/>
  <c r="AV49" i="79"/>
  <c r="BZ38" i="68"/>
  <c r="CM38" i="90"/>
  <c r="Y38" i="86"/>
  <c r="AW38" i="86" s="1"/>
  <c r="BW31" i="68"/>
  <c r="CJ31" i="90"/>
  <c r="V19" i="86"/>
  <c r="AT19" i="86" s="1"/>
  <c r="AQ3" i="87"/>
  <c r="AT37" i="91"/>
  <c r="AH34" i="62"/>
  <c r="AI34" i="89"/>
  <c r="W34" i="89" s="1"/>
  <c r="AC16" i="85"/>
  <c r="AO17" i="78"/>
  <c r="AW35" i="90"/>
  <c r="AQ41" i="81"/>
  <c r="AV35" i="68"/>
  <c r="AQ30" i="80"/>
  <c r="AJ35" i="68"/>
  <c r="AK35" i="90"/>
  <c r="AV26" i="68"/>
  <c r="AW26" i="90"/>
  <c r="AQ52" i="81"/>
  <c r="AV6" i="68"/>
  <c r="AW6" i="90"/>
  <c r="AQ46" i="81"/>
  <c r="AB20" i="86"/>
  <c r="AN43" i="79"/>
  <c r="AU26" i="68"/>
  <c r="AV26" i="90"/>
  <c r="AP52" i="81"/>
  <c r="AT13" i="68"/>
  <c r="AU13" i="90"/>
  <c r="AO29" i="81"/>
  <c r="AI26" i="90"/>
  <c r="AO49" i="80"/>
  <c r="AH26" i="68"/>
  <c r="R44" i="89"/>
  <c r="R43" i="87"/>
  <c r="R49" i="68"/>
  <c r="R44" i="62"/>
  <c r="R21" i="91"/>
  <c r="R49" i="90"/>
  <c r="AI35" i="85"/>
  <c r="BG28" i="78"/>
  <c r="AN41" i="62"/>
  <c r="AO41" i="89"/>
  <c r="AU28" i="78"/>
  <c r="AU43" i="78"/>
  <c r="AN30" i="62"/>
  <c r="AO30" i="89"/>
  <c r="AI40" i="85"/>
  <c r="AN37" i="68"/>
  <c r="AO37" i="90"/>
  <c r="AS11" i="80"/>
  <c r="AL9" i="68"/>
  <c r="AM9" i="90"/>
  <c r="AY37" i="68"/>
  <c r="AZ37" i="90"/>
  <c r="AT15" i="81"/>
  <c r="AV28" i="62"/>
  <c r="AW28" i="89"/>
  <c r="AE35" i="86"/>
  <c r="AQ8" i="79"/>
  <c r="AP48" i="62"/>
  <c r="AQ48" i="89"/>
  <c r="AE48" i="89" s="1"/>
  <c r="AK44" i="85"/>
  <c r="AW8" i="78"/>
  <c r="AG21" i="68"/>
  <c r="AH21" i="90"/>
  <c r="AN35" i="80"/>
  <c r="AN52" i="79"/>
  <c r="AB43" i="86"/>
  <c r="AT48" i="68"/>
  <c r="AU48" i="90"/>
  <c r="AO24" i="81"/>
  <c r="AK27" i="62"/>
  <c r="AL27" i="89"/>
  <c r="Z27" i="89" s="1"/>
  <c r="AF33" i="85"/>
  <c r="AR42" i="78"/>
  <c r="AR9" i="89"/>
  <c r="Z18" i="86"/>
  <c r="AL48" i="79"/>
  <c r="AQ9" i="62"/>
  <c r="AL9" i="81"/>
  <c r="AQ34" i="68"/>
  <c r="AR34" i="90"/>
  <c r="CM11" i="90"/>
  <c r="Y13" i="86"/>
  <c r="AW13" i="86" s="1"/>
  <c r="BZ11" i="68"/>
  <c r="AE29" i="62"/>
  <c r="AF29" i="89"/>
  <c r="Z15" i="85"/>
  <c r="AL18" i="78"/>
  <c r="AF19" i="90"/>
  <c r="AL18" i="80"/>
  <c r="AE19" i="68"/>
  <c r="AK10" i="62"/>
  <c r="AL10" i="89"/>
  <c r="AF38" i="85"/>
  <c r="AR44" i="78"/>
  <c r="AO6" i="62"/>
  <c r="AP6" i="89"/>
  <c r="AJ49" i="85"/>
  <c r="AV4" i="78"/>
  <c r="BH4" i="78"/>
  <c r="BF5" i="62"/>
  <c r="BS5" i="89"/>
  <c r="S43" i="86"/>
  <c r="AQ43" i="86" s="1"/>
  <c r="BT21" i="68"/>
  <c r="CG21" i="90"/>
  <c r="BR15" i="62"/>
  <c r="CE14" i="89"/>
  <c r="BA38" i="62"/>
  <c r="BB38" i="89"/>
  <c r="AJ24" i="86"/>
  <c r="AV16" i="79"/>
  <c r="AJ32" i="68"/>
  <c r="AK32" i="90"/>
  <c r="AQ27" i="80"/>
  <c r="AV32" i="68"/>
  <c r="AW32" i="90"/>
  <c r="AQ37" i="81"/>
  <c r="AJ44" i="62"/>
  <c r="AK44" i="89"/>
  <c r="AE22" i="85"/>
  <c r="AQ23" i="78"/>
  <c r="Q37" i="62"/>
  <c r="Q39" i="87"/>
  <c r="Q44" i="68"/>
  <c r="Q37" i="89"/>
  <c r="Q48" i="91"/>
  <c r="Q44" i="90"/>
  <c r="C39" i="89"/>
  <c r="C26" i="86"/>
  <c r="C41" i="90"/>
  <c r="C24" i="91"/>
  <c r="C25" i="78"/>
  <c r="AA25" i="78" s="1"/>
  <c r="C38" i="80"/>
  <c r="AA38" i="80" s="1"/>
  <c r="C41" i="68"/>
  <c r="C30" i="79"/>
  <c r="AA30" i="79" s="1"/>
  <c r="C39" i="62"/>
  <c r="C2" i="81"/>
  <c r="AA2" i="81" s="1"/>
  <c r="C34" i="87"/>
  <c r="C25" i="85"/>
  <c r="AI20" i="68"/>
  <c r="AJ20" i="90"/>
  <c r="X20" i="90" s="1"/>
  <c r="AP52" i="80"/>
  <c r="AU42" i="68"/>
  <c r="AV42" i="90"/>
  <c r="AP39" i="81"/>
  <c r="AU23" i="68"/>
  <c r="AV23" i="90"/>
  <c r="AP51" i="81"/>
  <c r="AI36" i="68"/>
  <c r="AJ36" i="90"/>
  <c r="X36" i="90" s="1"/>
  <c r="AP24" i="80"/>
  <c r="AY39" i="68"/>
  <c r="AZ39" i="90"/>
  <c r="AT12" i="81"/>
  <c r="AT28" i="79"/>
  <c r="AY37" i="62"/>
  <c r="AZ37" i="89"/>
  <c r="AH50" i="86"/>
  <c r="AM51" i="68"/>
  <c r="AN51" i="90"/>
  <c r="AT9" i="80"/>
  <c r="AE48" i="85"/>
  <c r="AJ50" i="62"/>
  <c r="AK50" i="89"/>
  <c r="AQ29" i="78"/>
  <c r="AN35" i="81"/>
  <c r="P36" i="86" s="1"/>
  <c r="AG27" i="68"/>
  <c r="AH27" i="90"/>
  <c r="AN25" i="80"/>
  <c r="AW4" i="80"/>
  <c r="AP46" i="68"/>
  <c r="AQ46" i="90"/>
  <c r="AP37" i="62"/>
  <c r="AQ37" i="89"/>
  <c r="AK29" i="85"/>
  <c r="AW12" i="78"/>
  <c r="P27" i="62"/>
  <c r="P24" i="87"/>
  <c r="P32" i="68"/>
  <c r="P27" i="89"/>
  <c r="P41" i="91"/>
  <c r="P32" i="90"/>
  <c r="AI20" i="89"/>
  <c r="AC30" i="85"/>
  <c r="AH20" i="62"/>
  <c r="AO5" i="78"/>
  <c r="AS21" i="79"/>
  <c r="AG10" i="86"/>
  <c r="R41" i="62"/>
  <c r="R41" i="87"/>
  <c r="R46" i="68"/>
  <c r="R41" i="89"/>
  <c r="R36" i="91"/>
  <c r="R46" i="90"/>
  <c r="AN18" i="81"/>
  <c r="AH38" i="90"/>
  <c r="AN40" i="80"/>
  <c r="AG38" i="68"/>
  <c r="BZ40" i="62"/>
  <c r="CM40" i="89"/>
  <c r="V30" i="90"/>
  <c r="AF42" i="90"/>
  <c r="AL42" i="80"/>
  <c r="AE42" i="68"/>
  <c r="AF37" i="89"/>
  <c r="Z29" i="85"/>
  <c r="AL12" i="78"/>
  <c r="AE37" i="62"/>
  <c r="AN8" i="86"/>
  <c r="AZ43" i="62"/>
  <c r="BA43" i="89"/>
  <c r="AI3" i="86"/>
  <c r="AU6" i="79"/>
  <c r="AK11" i="68"/>
  <c r="AL11" i="90"/>
  <c r="Z11" i="90" s="1"/>
  <c r="AR45" i="80"/>
  <c r="AQ45" i="62"/>
  <c r="AR45" i="89"/>
  <c r="Z29" i="86"/>
  <c r="AL22" i="79"/>
  <c r="AQ28" i="87"/>
  <c r="AT6" i="91"/>
  <c r="BM11" i="62"/>
  <c r="BZ11" i="89"/>
  <c r="BW7" i="89"/>
  <c r="BJ7" i="62"/>
  <c r="BF29" i="62"/>
  <c r="BS29" i="89"/>
  <c r="BJ8" i="62"/>
  <c r="BW8" i="89"/>
  <c r="Y5" i="90"/>
  <c r="AQ4" i="68"/>
  <c r="AR4" i="90"/>
  <c r="AL5" i="81"/>
  <c r="AP25" i="89"/>
  <c r="AJ17" i="85"/>
  <c r="AV26" i="78"/>
  <c r="AO25" i="62"/>
  <c r="AV39" i="62"/>
  <c r="AW39" i="89"/>
  <c r="AE26" i="86"/>
  <c r="AQ30" i="79"/>
  <c r="P24" i="62"/>
  <c r="P10" i="68"/>
  <c r="P17" i="91"/>
  <c r="P24" i="89"/>
  <c r="P10" i="90"/>
  <c r="P27" i="87"/>
  <c r="AU30" i="68"/>
  <c r="AV30" i="90"/>
  <c r="AP40" i="81"/>
  <c r="AO15" i="81"/>
  <c r="AT37" i="68"/>
  <c r="AU37" i="90"/>
  <c r="AT32" i="68"/>
  <c r="AU32" i="90"/>
  <c r="AO37" i="81"/>
  <c r="AN30" i="68"/>
  <c r="AO30" i="90"/>
  <c r="AC30" i="90" s="1"/>
  <c r="AZ36" i="62"/>
  <c r="BA36" i="89"/>
  <c r="AI41" i="86"/>
  <c r="AU29" i="79"/>
  <c r="L17" i="89"/>
  <c r="L36" i="81"/>
  <c r="AJ36" i="81" s="1"/>
  <c r="L25" i="90"/>
  <c r="L22" i="91"/>
  <c r="L21" i="85"/>
  <c r="L20" i="80"/>
  <c r="AJ20" i="80" s="1"/>
  <c r="L18" i="62"/>
  <c r="L22" i="86"/>
  <c r="L25" i="68"/>
  <c r="L36" i="79"/>
  <c r="AJ36" i="79" s="1"/>
  <c r="L14" i="87"/>
  <c r="L36" i="78"/>
  <c r="AJ36" i="78" s="1"/>
  <c r="AL41" i="68"/>
  <c r="AM41" i="90"/>
  <c r="AS38" i="80"/>
  <c r="AM12" i="62"/>
  <c r="AN12" i="89"/>
  <c r="AH42" i="85"/>
  <c r="AT52" i="78"/>
  <c r="BB2" i="62"/>
  <c r="BC2" i="89"/>
  <c r="AK9" i="86"/>
  <c r="BI44" i="79"/>
  <c r="AW44" i="79"/>
  <c r="AI24" i="90"/>
  <c r="AO26" i="80"/>
  <c r="AH24" i="68"/>
  <c r="BB8" i="68"/>
  <c r="BC8" i="90"/>
  <c r="AW47" i="81"/>
  <c r="P31" i="62"/>
  <c r="P29" i="87"/>
  <c r="P35" i="68"/>
  <c r="P31" i="89"/>
  <c r="P35" i="90"/>
  <c r="P50" i="91"/>
  <c r="AG7" i="86"/>
  <c r="AS47" i="79"/>
  <c r="AN51" i="68"/>
  <c r="AO51" i="90"/>
  <c r="BB48" i="68"/>
  <c r="BC48" i="90"/>
  <c r="AW24" i="81"/>
  <c r="AQ26" i="79"/>
  <c r="AH11" i="91"/>
  <c r="AE17" i="87"/>
  <c r="AK21" i="62"/>
  <c r="AL21" i="89"/>
  <c r="Z21" i="89" s="1"/>
  <c r="AF41" i="85"/>
  <c r="AR21" i="78"/>
  <c r="AM12" i="78"/>
  <c r="AF37" i="62"/>
  <c r="AG37" i="89"/>
  <c r="AA29" i="85"/>
  <c r="CA12" i="89"/>
  <c r="BN12" i="62"/>
  <c r="AL23" i="81"/>
  <c r="AQ47" i="68"/>
  <c r="AR47" i="90"/>
  <c r="Q35" i="62"/>
  <c r="Q11" i="68"/>
  <c r="Q40" i="87"/>
  <c r="Q35" i="89"/>
  <c r="Q11" i="90"/>
  <c r="Q14" i="91"/>
  <c r="AR35" i="81"/>
  <c r="AW27" i="68"/>
  <c r="AX27" i="68"/>
  <c r="AX27" i="90"/>
  <c r="AY27" i="90"/>
  <c r="AA27" i="90" s="1"/>
  <c r="BH42" i="62"/>
  <c r="BU42" i="89"/>
  <c r="BI42" i="89" s="1"/>
  <c r="AJ40" i="62"/>
  <c r="AK40" i="89"/>
  <c r="AE23" i="85"/>
  <c r="BC20" i="78"/>
  <c r="AQ20" i="78"/>
  <c r="AJ3" i="62"/>
  <c r="AK3" i="89"/>
  <c r="Y3" i="89" s="1"/>
  <c r="BC50" i="78"/>
  <c r="AE52" i="85"/>
  <c r="AQ50" i="78"/>
  <c r="AV31" i="68"/>
  <c r="AW31" i="90"/>
  <c r="AQ27" i="81"/>
  <c r="R46" i="62"/>
  <c r="R52" i="68"/>
  <c r="R25" i="91"/>
  <c r="R46" i="89"/>
  <c r="R52" i="90"/>
  <c r="R47" i="87"/>
  <c r="AI48" i="68"/>
  <c r="AJ48" i="90"/>
  <c r="AP10" i="80"/>
  <c r="AU39" i="62"/>
  <c r="AV39" i="89"/>
  <c r="AD26" i="86"/>
  <c r="AP30" i="79"/>
  <c r="AU47" i="68"/>
  <c r="AV47" i="90"/>
  <c r="AP23" i="81"/>
  <c r="AI35" i="68"/>
  <c r="AJ35" i="90"/>
  <c r="AP30" i="80"/>
  <c r="AU23" i="89"/>
  <c r="AC51" i="86"/>
  <c r="AT23" i="62"/>
  <c r="AO12" i="79"/>
  <c r="AO52" i="79"/>
  <c r="AT10" i="62"/>
  <c r="AU10" i="89"/>
  <c r="AC43" i="86"/>
  <c r="AI44" i="62"/>
  <c r="AJ44" i="89"/>
  <c r="AD22" i="85"/>
  <c r="AP23" i="78"/>
  <c r="Q16" i="91"/>
  <c r="Q33" i="62"/>
  <c r="Q39" i="68"/>
  <c r="Q32" i="87"/>
  <c r="Q33" i="89"/>
  <c r="Q39" i="90"/>
  <c r="AG27" i="86"/>
  <c r="AS18" i="79"/>
  <c r="AO45" i="80"/>
  <c r="AH11" i="68"/>
  <c r="AI11" i="90"/>
  <c r="AI50" i="62"/>
  <c r="AJ50" i="89"/>
  <c r="AD48" i="85"/>
  <c r="AP29" i="78"/>
  <c r="AN10" i="62"/>
  <c r="AO10" i="89"/>
  <c r="AC10" i="89" s="1"/>
  <c r="AI38" i="85"/>
  <c r="AU44" i="78"/>
  <c r="AJ37" i="62"/>
  <c r="AK37" i="89"/>
  <c r="AE29" i="85"/>
  <c r="AQ12" i="78"/>
  <c r="AV41" i="62"/>
  <c r="AW41" i="89"/>
  <c r="AE42" i="86"/>
  <c r="AQ31" i="79"/>
  <c r="BC31" i="79"/>
  <c r="P15" i="62"/>
  <c r="P21" i="87"/>
  <c r="P8" i="68"/>
  <c r="P14" i="89"/>
  <c r="P52" i="91"/>
  <c r="P8" i="90"/>
  <c r="BF24" i="78"/>
  <c r="AM47" i="62"/>
  <c r="AN47" i="89"/>
  <c r="AB47" i="89" s="1"/>
  <c r="AH24" i="85"/>
  <c r="AT24" i="78"/>
  <c r="BB14" i="68"/>
  <c r="BC14" i="90"/>
  <c r="AW33" i="81"/>
  <c r="Y34" i="89"/>
  <c r="BT5" i="90"/>
  <c r="R7" i="85"/>
  <c r="AP7" i="85" s="1"/>
  <c r="BG5" i="68"/>
  <c r="AE38" i="89"/>
  <c r="BW10" i="62"/>
  <c r="CJ10" i="89"/>
  <c r="BJ26" i="62"/>
  <c r="BW26" i="89"/>
  <c r="AE40" i="89"/>
  <c r="BL28" i="68"/>
  <c r="BY28" i="90"/>
  <c r="W30" i="85"/>
  <c r="AU30" i="85" s="1"/>
  <c r="AL7" i="81"/>
  <c r="AQ20" i="68"/>
  <c r="AR20" i="90"/>
  <c r="AE8" i="62"/>
  <c r="AF8" i="89"/>
  <c r="T8" i="89" s="1"/>
  <c r="Z13" i="85"/>
  <c r="AL32" i="78"/>
  <c r="BB24" i="89"/>
  <c r="AJ10" i="86"/>
  <c r="AV21" i="79"/>
  <c r="BA24" i="62"/>
  <c r="BX21" i="62"/>
  <c r="CK21" i="89"/>
  <c r="AR36" i="68"/>
  <c r="AS36" i="68"/>
  <c r="AS36" i="90"/>
  <c r="AT36" i="90"/>
  <c r="V36" i="90" s="1"/>
  <c r="AM3" i="81"/>
  <c r="BW2" i="62"/>
  <c r="CJ2" i="89"/>
  <c r="AW20" i="90"/>
  <c r="AQ7" i="81"/>
  <c r="AV20" i="68"/>
  <c r="AE14" i="68"/>
  <c r="AF14" i="90"/>
  <c r="AL15" i="80"/>
  <c r="BT2" i="89"/>
  <c r="BH2" i="89" s="1"/>
  <c r="BG2" i="62"/>
  <c r="AV25" i="87"/>
  <c r="AY19" i="91"/>
  <c r="AW23" i="68"/>
  <c r="AX23" i="68"/>
  <c r="AX23" i="90"/>
  <c r="AY23" i="90"/>
  <c r="AA23" i="90" s="1"/>
  <c r="AR51" i="81"/>
  <c r="AE21" i="68"/>
  <c r="AF21" i="90"/>
  <c r="AL35" i="80"/>
  <c r="AQ10" i="62"/>
  <c r="AR10" i="89"/>
  <c r="Z43" i="86"/>
  <c r="AL52" i="79"/>
  <c r="AP48" i="90"/>
  <c r="AD48" i="90" s="1"/>
  <c r="AV10" i="80"/>
  <c r="AO48" i="68"/>
  <c r="AI38" i="68"/>
  <c r="AJ38" i="90"/>
  <c r="AP40" i="80"/>
  <c r="AJ17" i="62"/>
  <c r="AK16" i="89"/>
  <c r="AE18" i="85"/>
  <c r="AQ39" i="78"/>
  <c r="AH20" i="68"/>
  <c r="AO52" i="80"/>
  <c r="AI20" i="90"/>
  <c r="W20" i="90" s="1"/>
  <c r="P33" i="68"/>
  <c r="P26" i="62"/>
  <c r="P26" i="87"/>
  <c r="P33" i="90"/>
  <c r="P26" i="89"/>
  <c r="P32" i="91"/>
  <c r="AM46" i="62"/>
  <c r="AN46" i="89"/>
  <c r="AH26" i="85"/>
  <c r="AT19" i="78"/>
  <c r="AO37" i="79"/>
  <c r="AT16" i="62"/>
  <c r="AU15" i="89"/>
  <c r="AC36" i="86"/>
  <c r="BA37" i="79"/>
  <c r="AT50" i="68"/>
  <c r="AU50" i="90"/>
  <c r="AO31" i="81"/>
  <c r="AH31" i="68"/>
  <c r="AI31" i="90"/>
  <c r="AO29" i="80"/>
  <c r="AC14" i="85"/>
  <c r="AI32" i="89"/>
  <c r="AH32" i="62"/>
  <c r="AO15" i="78"/>
  <c r="AP43" i="68"/>
  <c r="AQ43" i="90"/>
  <c r="AW6" i="80"/>
  <c r="AN15" i="62"/>
  <c r="AO14" i="89"/>
  <c r="AI47" i="85"/>
  <c r="AU51" i="78"/>
  <c r="AG50" i="86"/>
  <c r="AS28" i="79"/>
  <c r="AP16" i="80"/>
  <c r="AI29" i="68"/>
  <c r="AJ29" i="90"/>
  <c r="AI44" i="68"/>
  <c r="AJ44" i="90"/>
  <c r="AP12" i="80"/>
  <c r="AN19" i="68"/>
  <c r="AO19" i="90"/>
  <c r="AU18" i="80"/>
  <c r="BH36" i="62"/>
  <c r="BU36" i="89"/>
  <c r="BI36" i="89" s="1"/>
  <c r="AJ37" i="85"/>
  <c r="AV34" i="78"/>
  <c r="AO33" i="62"/>
  <c r="AP33" i="89"/>
  <c r="BA39" i="68"/>
  <c r="BB39" i="90"/>
  <c r="AV12" i="81"/>
  <c r="AO17" i="68"/>
  <c r="AP17" i="90"/>
  <c r="AV48" i="80"/>
  <c r="AQ46" i="62"/>
  <c r="AR46" i="89"/>
  <c r="Z27" i="86"/>
  <c r="AL18" i="79"/>
  <c r="BK22" i="62"/>
  <c r="BX22" i="89"/>
  <c r="BL22" i="89" s="1"/>
  <c r="AE7" i="89"/>
  <c r="BR3" i="68"/>
  <c r="CE3" i="90"/>
  <c r="Q16" i="86"/>
  <c r="AO16" i="86" s="1"/>
  <c r="AQ46" i="68"/>
  <c r="AR46" i="90"/>
  <c r="AL8" i="81"/>
  <c r="BN20" i="68"/>
  <c r="CA20" i="90"/>
  <c r="Y13" i="85"/>
  <c r="AW13" i="85" s="1"/>
  <c r="AY24" i="62"/>
  <c r="AZ24" i="89"/>
  <c r="AH10" i="86"/>
  <c r="AT21" i="79"/>
  <c r="AF37" i="90"/>
  <c r="AL36" i="80"/>
  <c r="AE37" i="68"/>
  <c r="AO16" i="62"/>
  <c r="AP15" i="89"/>
  <c r="AJ12" i="85"/>
  <c r="AV37" i="78"/>
  <c r="BH37" i="78"/>
  <c r="AV37" i="79"/>
  <c r="BH37" i="79"/>
  <c r="BA16" i="62"/>
  <c r="BB15" i="89"/>
  <c r="AJ36" i="86"/>
  <c r="AQ38" i="62"/>
  <c r="AR38" i="89"/>
  <c r="Z24" i="86"/>
  <c r="AL16" i="79"/>
  <c r="AE25" i="89"/>
  <c r="BW18" i="62"/>
  <c r="CJ17" i="89"/>
  <c r="AE43" i="62"/>
  <c r="AF43" i="89"/>
  <c r="Z6" i="85"/>
  <c r="AX3" i="78"/>
  <c r="AL3" i="78"/>
  <c r="X39" i="86"/>
  <c r="AV39" i="86" s="1"/>
  <c r="BY36" i="68"/>
  <c r="CL36" i="90"/>
  <c r="BF47" i="78"/>
  <c r="AJ52" i="68"/>
  <c r="AK52" i="90"/>
  <c r="AQ14" i="80"/>
  <c r="H44" i="91"/>
  <c r="H22" i="90"/>
  <c r="H42" i="85"/>
  <c r="H46" i="79"/>
  <c r="AF46" i="79" s="1"/>
  <c r="BH46" i="79" s="1"/>
  <c r="H12" i="62"/>
  <c r="H52" i="78"/>
  <c r="AF52" i="78" s="1"/>
  <c r="BF52" i="78" s="1"/>
  <c r="H22" i="68"/>
  <c r="H44" i="81"/>
  <c r="AF44" i="81" s="1"/>
  <c r="H9" i="87"/>
  <c r="H48" i="86"/>
  <c r="H12" i="89"/>
  <c r="H28" i="80"/>
  <c r="AF28" i="80" s="1"/>
  <c r="C40" i="91"/>
  <c r="C26" i="90"/>
  <c r="C21" i="78"/>
  <c r="AA21" i="78" s="1"/>
  <c r="BB21" i="78" s="1"/>
  <c r="C50" i="79"/>
  <c r="AA50" i="79" s="1"/>
  <c r="AZ50" i="79" s="1"/>
  <c r="C21" i="62"/>
  <c r="C49" i="80"/>
  <c r="AA49" i="80" s="1"/>
  <c r="C12" i="87"/>
  <c r="C52" i="81"/>
  <c r="AA52" i="81" s="1"/>
  <c r="C26" i="68"/>
  <c r="C45" i="86"/>
  <c r="C21" i="89"/>
  <c r="C41" i="85"/>
  <c r="AH43" i="62"/>
  <c r="AI43" i="89"/>
  <c r="AC6" i="85"/>
  <c r="BA3" i="78"/>
  <c r="AZ31" i="68"/>
  <c r="BA31" i="90"/>
  <c r="AU11" i="62"/>
  <c r="AV11" i="89"/>
  <c r="AD44" i="86"/>
  <c r="AP51" i="79"/>
  <c r="AO22" i="80"/>
  <c r="AH30" i="68"/>
  <c r="AI30" i="90"/>
  <c r="AT16" i="68"/>
  <c r="AU16" i="90"/>
  <c r="AO34" i="81"/>
  <c r="AH7" i="68"/>
  <c r="AI7" i="90"/>
  <c r="W7" i="90" s="1"/>
  <c r="AO33" i="80"/>
  <c r="AT19" i="68"/>
  <c r="AU19" i="90"/>
  <c r="AO49" i="81"/>
  <c r="L51" i="89"/>
  <c r="L15" i="80"/>
  <c r="AJ15" i="80" s="1"/>
  <c r="L29" i="91"/>
  <c r="L14" i="90"/>
  <c r="L51" i="85"/>
  <c r="L15" i="86"/>
  <c r="L51" i="62"/>
  <c r="L33" i="79"/>
  <c r="AJ33" i="79" s="1"/>
  <c r="L50" i="87"/>
  <c r="L33" i="81"/>
  <c r="AJ33" i="81" s="1"/>
  <c r="L14" i="68"/>
  <c r="L40" i="78"/>
  <c r="AJ40" i="78" s="1"/>
  <c r="AN14" i="68"/>
  <c r="AO14" i="90"/>
  <c r="AL4" i="62"/>
  <c r="AM4" i="89"/>
  <c r="AG31" i="85"/>
  <c r="AS46" i="78"/>
  <c r="AY15" i="68"/>
  <c r="AZ15" i="90"/>
  <c r="AT17" i="81"/>
  <c r="AN29" i="81"/>
  <c r="AN51" i="81"/>
  <c r="AB11" i="86"/>
  <c r="AN11" i="79"/>
  <c r="AN41" i="81"/>
  <c r="AZ29" i="62"/>
  <c r="BA29" i="89"/>
  <c r="AI39" i="86"/>
  <c r="AU20" i="79"/>
  <c r="AJ47" i="62"/>
  <c r="AK47" i="89"/>
  <c r="Y47" i="89" s="1"/>
  <c r="AE24" i="85"/>
  <c r="BC24" i="78"/>
  <c r="AQ24" i="78"/>
  <c r="BB42" i="62"/>
  <c r="BC42" i="89"/>
  <c r="AK49" i="86"/>
  <c r="AW27" i="79"/>
  <c r="AG4" i="62"/>
  <c r="AH4" i="89"/>
  <c r="AB31" i="85"/>
  <c r="AN46" i="78"/>
  <c r="BX8" i="62"/>
  <c r="CK8" i="89"/>
  <c r="AB4" i="90"/>
  <c r="C38" i="89"/>
  <c r="C6" i="78"/>
  <c r="AA6" i="78" s="1"/>
  <c r="C15" i="91"/>
  <c r="C40" i="90"/>
  <c r="C36" i="85"/>
  <c r="C24" i="86"/>
  <c r="C38" i="62"/>
  <c r="C16" i="79"/>
  <c r="AA16" i="79" s="1"/>
  <c r="C35" i="87"/>
  <c r="C47" i="80"/>
  <c r="AA47" i="80" s="1"/>
  <c r="C40" i="68"/>
  <c r="C30" i="81"/>
  <c r="AA30" i="81" s="1"/>
  <c r="BZ32" i="68"/>
  <c r="CM32" i="90"/>
  <c r="Y46" i="86"/>
  <c r="AW46" i="86" s="1"/>
  <c r="AA30" i="90"/>
  <c r="AK24" i="68"/>
  <c r="AL24" i="90"/>
  <c r="AR26" i="80"/>
  <c r="BK30" i="68"/>
  <c r="BX30" i="90"/>
  <c r="BL30" i="90" s="1"/>
  <c r="V19" i="85"/>
  <c r="AT19" i="85" s="1"/>
  <c r="AE11" i="90"/>
  <c r="CI18" i="90"/>
  <c r="T18" i="86"/>
  <c r="AR18" i="86" s="1"/>
  <c r="BU18" i="68"/>
  <c r="BV18" i="68"/>
  <c r="CH18" i="90"/>
  <c r="BZ28" i="62"/>
  <c r="CM28" i="89"/>
  <c r="AB3" i="90"/>
  <c r="AK7" i="87"/>
  <c r="AN4" i="91"/>
  <c r="AB4" i="91" s="1"/>
  <c r="CG10" i="89"/>
  <c r="BT10" i="62"/>
  <c r="AW3" i="62"/>
  <c r="AX3" i="89"/>
  <c r="AY3" i="89"/>
  <c r="AF16" i="86"/>
  <c r="BD45" i="79"/>
  <c r="AR45" i="79"/>
  <c r="AX3" i="62"/>
  <c r="AQ32" i="68"/>
  <c r="AR32" i="90"/>
  <c r="AL37" i="81"/>
  <c r="AL4" i="81"/>
  <c r="AQ31" i="68"/>
  <c r="AR31" i="90"/>
  <c r="AL27" i="81"/>
  <c r="AU43" i="62"/>
  <c r="AV43" i="89"/>
  <c r="AD3" i="86"/>
  <c r="BB6" i="79"/>
  <c r="AP6" i="79"/>
  <c r="AE5" i="86"/>
  <c r="AV52" i="62"/>
  <c r="AW52" i="89"/>
  <c r="AQ10" i="79"/>
  <c r="C37" i="90"/>
  <c r="C42" i="91"/>
  <c r="C23" i="79"/>
  <c r="AA23" i="79" s="1"/>
  <c r="C43" i="78"/>
  <c r="AA43" i="78" s="1"/>
  <c r="BI43" i="78" s="1"/>
  <c r="C30" i="62"/>
  <c r="C15" i="81"/>
  <c r="AA15" i="81" s="1"/>
  <c r="C31" i="87"/>
  <c r="C36" i="80"/>
  <c r="AA36" i="80" s="1"/>
  <c r="C37" i="68"/>
  <c r="C40" i="85"/>
  <c r="C30" i="89"/>
  <c r="C47" i="86"/>
  <c r="AI41" i="62"/>
  <c r="AJ41" i="89"/>
  <c r="X41" i="89" s="1"/>
  <c r="AD35" i="85"/>
  <c r="BB28" i="78"/>
  <c r="AP28" i="78"/>
  <c r="AH46" i="68"/>
  <c r="AI46" i="90"/>
  <c r="AO4" i="80"/>
  <c r="L19" i="89"/>
  <c r="L11" i="80"/>
  <c r="AJ11" i="80" s="1"/>
  <c r="L9" i="90"/>
  <c r="N9" i="90" s="1"/>
  <c r="L8" i="91"/>
  <c r="L11" i="85"/>
  <c r="L11" i="86"/>
  <c r="L14" i="62"/>
  <c r="L11" i="79"/>
  <c r="AJ11" i="79" s="1"/>
  <c r="AZ11" i="79" s="1"/>
  <c r="L9" i="68"/>
  <c r="L11" i="81"/>
  <c r="AJ11" i="81" s="1"/>
  <c r="L18" i="87"/>
  <c r="L11" i="78"/>
  <c r="AJ11" i="78" s="1"/>
  <c r="BC11" i="78" s="1"/>
  <c r="AZ9" i="68"/>
  <c r="BA9" i="90"/>
  <c r="AZ39" i="68"/>
  <c r="BA39" i="90"/>
  <c r="AH4" i="90"/>
  <c r="AN39" i="80"/>
  <c r="AG4" i="68"/>
  <c r="AN5" i="81"/>
  <c r="AN27" i="81"/>
  <c r="H44" i="62"/>
  <c r="H5" i="80"/>
  <c r="AF5" i="80" s="1"/>
  <c r="H49" i="68"/>
  <c r="H21" i="86"/>
  <c r="H43" i="87"/>
  <c r="H25" i="81"/>
  <c r="AF25" i="81" s="1"/>
  <c r="H44" i="89"/>
  <c r="H23" i="78"/>
  <c r="AF23" i="78" s="1"/>
  <c r="H21" i="91"/>
  <c r="H49" i="90"/>
  <c r="H22" i="85"/>
  <c r="H32" i="79"/>
  <c r="AF32" i="79" s="1"/>
  <c r="AN13" i="81"/>
  <c r="AP3" i="68"/>
  <c r="AQ3" i="90"/>
  <c r="AW32" i="80"/>
  <c r="C20" i="89"/>
  <c r="C22" i="81"/>
  <c r="AA22" i="81" s="1"/>
  <c r="C31" i="91"/>
  <c r="C28" i="68"/>
  <c r="C28" i="90"/>
  <c r="C32" i="86"/>
  <c r="C5" i="78"/>
  <c r="AA5" i="78" s="1"/>
  <c r="C2" i="79"/>
  <c r="AA2" i="79" s="1"/>
  <c r="C30" i="85"/>
  <c r="C20" i="62"/>
  <c r="C51" i="80"/>
  <c r="AA51" i="80" s="1"/>
  <c r="C11" i="87"/>
  <c r="AB3" i="85"/>
  <c r="AG52" i="62"/>
  <c r="AH52" i="89"/>
  <c r="AN9" i="78"/>
  <c r="AN26" i="81"/>
  <c r="BL20" i="68"/>
  <c r="BY20" i="90"/>
  <c r="W13" i="85"/>
  <c r="AU13" i="85" s="1"/>
  <c r="AV23" i="68"/>
  <c r="AW23" i="90"/>
  <c r="AQ51" i="81"/>
  <c r="AE38" i="68"/>
  <c r="AF38" i="90"/>
  <c r="AL40" i="80"/>
  <c r="BS5" i="62"/>
  <c r="CF5" i="89"/>
  <c r="CM40" i="90"/>
  <c r="Y24" i="86"/>
  <c r="AW24" i="86" s="1"/>
  <c r="BZ40" i="68"/>
  <c r="Y43" i="90"/>
  <c r="Z5" i="86"/>
  <c r="AQ52" i="62"/>
  <c r="AR52" i="89"/>
  <c r="AL10" i="79"/>
  <c r="AE27" i="89"/>
  <c r="AK31" i="68"/>
  <c r="AL31" i="90"/>
  <c r="Z31" i="90" s="1"/>
  <c r="AR29" i="80"/>
  <c r="U5" i="89"/>
  <c r="AR44" i="79"/>
  <c r="BD44" i="79"/>
  <c r="AW2" i="62"/>
  <c r="AX2" i="62"/>
  <c r="AX2" i="89"/>
  <c r="AF9" i="86"/>
  <c r="AY2" i="89"/>
  <c r="AF2" i="62"/>
  <c r="AG2" i="89"/>
  <c r="AA5" i="85"/>
  <c r="AM48" i="78"/>
  <c r="AY48" i="78"/>
  <c r="BE13" i="62"/>
  <c r="BR13" i="89"/>
  <c r="AK19" i="68"/>
  <c r="AL19" i="90"/>
  <c r="AR18" i="80"/>
  <c r="AF15" i="89"/>
  <c r="Z12" i="85"/>
  <c r="AX37" i="78"/>
  <c r="AL37" i="78"/>
  <c r="AE16" i="62"/>
  <c r="BA8" i="68"/>
  <c r="BB8" i="90"/>
  <c r="AV47" i="81"/>
  <c r="AV38" i="80"/>
  <c r="AO41" i="68"/>
  <c r="AP41" i="90"/>
  <c r="AD41" i="90" s="1"/>
  <c r="BA12" i="62"/>
  <c r="BB12" i="89"/>
  <c r="AJ48" i="86"/>
  <c r="AV46" i="79"/>
  <c r="AN5" i="62"/>
  <c r="AO5" i="89"/>
  <c r="AC5" i="89" s="1"/>
  <c r="AI7" i="85"/>
  <c r="BG47" i="78"/>
  <c r="AU47" i="78"/>
  <c r="Y8" i="90"/>
  <c r="AG27" i="87"/>
  <c r="AJ17" i="91"/>
  <c r="BW16" i="62"/>
  <c r="CJ15" i="89"/>
  <c r="BJ31" i="62"/>
  <c r="BW31" i="89"/>
  <c r="BA42" i="68"/>
  <c r="BB42" i="90"/>
  <c r="AV39" i="81"/>
  <c r="BH20" i="78"/>
  <c r="AV20" i="78"/>
  <c r="AO40" i="62"/>
  <c r="AP40" i="89"/>
  <c r="AD40" i="89" s="1"/>
  <c r="AJ23" i="85"/>
  <c r="Y29" i="90"/>
  <c r="T4" i="89"/>
  <c r="BN33" i="62"/>
  <c r="CA33" i="89"/>
  <c r="BJ27" i="68"/>
  <c r="BW27" i="90"/>
  <c r="U12" i="85"/>
  <c r="AS12" i="85" s="1"/>
  <c r="AU16" i="62"/>
  <c r="AV15" i="89"/>
  <c r="AD36" i="86"/>
  <c r="AP37" i="79"/>
  <c r="BB37" i="79"/>
  <c r="AI27" i="68"/>
  <c r="AJ27" i="90"/>
  <c r="AP25" i="80"/>
  <c r="AV12" i="68"/>
  <c r="AW12" i="90"/>
  <c r="AQ28" i="81"/>
  <c r="Q31" i="62"/>
  <c r="Q29" i="87"/>
  <c r="Q35" i="68"/>
  <c r="Q31" i="89"/>
  <c r="Q35" i="90"/>
  <c r="Q50" i="91"/>
  <c r="C16" i="68"/>
  <c r="C34" i="81"/>
  <c r="AA34" i="81" s="1"/>
  <c r="C23" i="91"/>
  <c r="C13" i="80"/>
  <c r="AA13" i="80" s="1"/>
  <c r="C50" i="89"/>
  <c r="C16" i="90"/>
  <c r="C29" i="78"/>
  <c r="AA29" i="78" s="1"/>
  <c r="C4" i="86"/>
  <c r="C50" i="62"/>
  <c r="C48" i="85"/>
  <c r="C51" i="87"/>
  <c r="C34" i="79"/>
  <c r="AA34" i="79" s="1"/>
  <c r="AH40" i="62"/>
  <c r="AI40" i="89"/>
  <c r="AC23" i="85"/>
  <c r="BA20" i="78"/>
  <c r="AO20" i="78"/>
  <c r="AM8" i="68"/>
  <c r="AN8" i="90"/>
  <c r="AT37" i="80"/>
  <c r="AH50" i="90"/>
  <c r="AN8" i="80"/>
  <c r="AG50" i="68"/>
  <c r="P7" i="86"/>
  <c r="AM28" i="62"/>
  <c r="AN28" i="89"/>
  <c r="AH10" i="85"/>
  <c r="AT27" i="78"/>
  <c r="AN31" i="62"/>
  <c r="AO31" i="89"/>
  <c r="AI46" i="85"/>
  <c r="AU41" i="78"/>
  <c r="AR5" i="89"/>
  <c r="Z6" i="86"/>
  <c r="AX3" i="79"/>
  <c r="AQ5" i="62"/>
  <c r="AL3" i="79"/>
  <c r="AZ3" i="79"/>
  <c r="BG15" i="62"/>
  <c r="BT14" i="89"/>
  <c r="BH14" i="89" s="1"/>
  <c r="AV22" i="87"/>
  <c r="AY9" i="91"/>
  <c r="AU25" i="62"/>
  <c r="AV25" i="89"/>
  <c r="AD19" i="86"/>
  <c r="AP19" i="79"/>
  <c r="BW7" i="68"/>
  <c r="CJ7" i="90"/>
  <c r="V8" i="86"/>
  <c r="AT8" i="86" s="1"/>
  <c r="AQ22" i="87"/>
  <c r="AT9" i="91"/>
  <c r="BX27" i="68"/>
  <c r="CK27" i="90"/>
  <c r="W36" i="86"/>
  <c r="AU36" i="86" s="1"/>
  <c r="BJ20" i="68"/>
  <c r="BW20" i="90"/>
  <c r="U13" i="85"/>
  <c r="AS13" i="85" s="1"/>
  <c r="AE38" i="87"/>
  <c r="AH35" i="91"/>
  <c r="CD30" i="90"/>
  <c r="O17" i="86"/>
  <c r="AM17" i="86" s="1"/>
  <c r="BQ30" i="68"/>
  <c r="BP30" i="68"/>
  <c r="CC30" i="90"/>
  <c r="AB37" i="85"/>
  <c r="AG33" i="62"/>
  <c r="AH33" i="89"/>
  <c r="AN34" i="78"/>
  <c r="BN30" i="68"/>
  <c r="CA30" i="90"/>
  <c r="Y19" i="85"/>
  <c r="AW19" i="85" s="1"/>
  <c r="AQ42" i="79"/>
  <c r="AV6" i="62"/>
  <c r="AW6" i="89"/>
  <c r="AE2" i="86"/>
  <c r="BC42" i="79"/>
  <c r="AN26" i="80"/>
  <c r="AG24" i="68"/>
  <c r="AH24" i="90"/>
  <c r="AZ38" i="89"/>
  <c r="AH24" i="86"/>
  <c r="AY38" i="62"/>
  <c r="AT16" i="79"/>
  <c r="AI26" i="68"/>
  <c r="AJ26" i="90"/>
  <c r="X26" i="90" s="1"/>
  <c r="AP49" i="80"/>
  <c r="L49" i="68"/>
  <c r="L5" i="80"/>
  <c r="AJ5" i="80" s="1"/>
  <c r="L21" i="91"/>
  <c r="L49" i="90"/>
  <c r="L21" i="86"/>
  <c r="L25" i="81"/>
  <c r="AJ25" i="81" s="1"/>
  <c r="L44" i="62"/>
  <c r="L23" i="78"/>
  <c r="AJ23" i="78" s="1"/>
  <c r="L43" i="87"/>
  <c r="L22" i="85"/>
  <c r="L44" i="89"/>
  <c r="L32" i="79"/>
  <c r="AJ32" i="79" s="1"/>
  <c r="AZ41" i="62"/>
  <c r="BA41" i="89"/>
  <c r="AI42" i="86"/>
  <c r="BG31" i="79"/>
  <c r="AU31" i="79"/>
  <c r="AZ30" i="62"/>
  <c r="BA30" i="89"/>
  <c r="AI47" i="86"/>
  <c r="BG23" i="79"/>
  <c r="AU23" i="79"/>
  <c r="AN30" i="81"/>
  <c r="AG43" i="62"/>
  <c r="AH43" i="89"/>
  <c r="AB6" i="85"/>
  <c r="AZ3" i="78"/>
  <c r="AN3" i="78"/>
  <c r="AN41" i="68"/>
  <c r="AO41" i="90"/>
  <c r="AY39" i="62"/>
  <c r="AZ39" i="89"/>
  <c r="AH26" i="86"/>
  <c r="AT30" i="79"/>
  <c r="AN30" i="89"/>
  <c r="AH40" i="85"/>
  <c r="AT43" i="78"/>
  <c r="AM30" i="62"/>
  <c r="AN49" i="81"/>
  <c r="AB15" i="86"/>
  <c r="AN33" i="79"/>
  <c r="AH9" i="89"/>
  <c r="AB20" i="85"/>
  <c r="AG9" i="62"/>
  <c r="AN14" i="78"/>
  <c r="AH13" i="86"/>
  <c r="AT5" i="79"/>
  <c r="AY35" i="62"/>
  <c r="AZ35" i="89"/>
  <c r="AV34" i="68"/>
  <c r="AW34" i="90"/>
  <c r="AQ9" i="81"/>
  <c r="AI48" i="90"/>
  <c r="W48" i="90" s="1"/>
  <c r="AO10" i="80"/>
  <c r="AH48" i="68"/>
  <c r="AO13" i="89"/>
  <c r="AC13" i="89" s="1"/>
  <c r="AI9" i="85"/>
  <c r="AU2" i="78"/>
  <c r="AN13" i="62"/>
  <c r="AN27" i="62"/>
  <c r="AO27" i="89"/>
  <c r="AI33" i="85"/>
  <c r="AU42" i="78"/>
  <c r="AN47" i="68"/>
  <c r="AO47" i="90"/>
  <c r="AV14" i="62"/>
  <c r="AW19" i="89"/>
  <c r="AE11" i="86"/>
  <c r="AQ11" i="79"/>
  <c r="AJ14" i="62"/>
  <c r="AK19" i="89"/>
  <c r="AE11" i="85"/>
  <c r="AQ11" i="78"/>
  <c r="AS44" i="81"/>
  <c r="AL22" i="68"/>
  <c r="AM22" i="90"/>
  <c r="AS28" i="80"/>
  <c r="BN43" i="62"/>
  <c r="CA43" i="89"/>
  <c r="AE6" i="62"/>
  <c r="AF6" i="89"/>
  <c r="Z49" i="85"/>
  <c r="AL4" i="78"/>
  <c r="AX4" i="78"/>
  <c r="AS2" i="86"/>
  <c r="AV8" i="87"/>
  <c r="AY38" i="91"/>
  <c r="Y12" i="89"/>
  <c r="BA3" i="68"/>
  <c r="BB3" i="90"/>
  <c r="AV45" i="81"/>
  <c r="BB46" i="90"/>
  <c r="AV8" i="81"/>
  <c r="BA46" i="68"/>
  <c r="CD5" i="89"/>
  <c r="BF5" i="89" s="1"/>
  <c r="BQ5" i="62"/>
  <c r="BP5" i="62"/>
  <c r="CC5" i="89"/>
  <c r="BS3" i="90"/>
  <c r="BG3" i="90" s="1"/>
  <c r="Q52" i="85"/>
  <c r="AO52" i="85" s="1"/>
  <c r="BF3" i="68"/>
  <c r="AO5" i="62"/>
  <c r="AP5" i="89"/>
  <c r="AD5" i="89" s="1"/>
  <c r="AJ7" i="85"/>
  <c r="AV47" i="78"/>
  <c r="BH47" i="78"/>
  <c r="BK2" i="68"/>
  <c r="BX2" i="90"/>
  <c r="BL2" i="90" s="1"/>
  <c r="V5" i="85"/>
  <c r="AT5" i="85" s="1"/>
  <c r="AH49" i="68"/>
  <c r="AI49" i="90"/>
  <c r="W49" i="90" s="1"/>
  <c r="AO5" i="80"/>
  <c r="AQ13" i="78"/>
  <c r="BJ39" i="68"/>
  <c r="BW39" i="90"/>
  <c r="U37" i="85"/>
  <c r="AS37" i="85" s="1"/>
  <c r="BZ33" i="68"/>
  <c r="CM33" i="90"/>
  <c r="Y33" i="86"/>
  <c r="AW33" i="86" s="1"/>
  <c r="H48" i="91"/>
  <c r="H44" i="90"/>
  <c r="H28" i="79"/>
  <c r="AF28" i="79" s="1"/>
  <c r="BB28" i="79" s="1"/>
  <c r="H20" i="81"/>
  <c r="AF20" i="81" s="1"/>
  <c r="H37" i="62"/>
  <c r="H12" i="78"/>
  <c r="AF12" i="78" s="1"/>
  <c r="AX12" i="78" s="1"/>
  <c r="H37" i="89"/>
  <c r="H29" i="85"/>
  <c r="H44" i="68"/>
  <c r="H50" i="86"/>
  <c r="H39" i="87"/>
  <c r="H12" i="80"/>
  <c r="AF12" i="80" s="1"/>
  <c r="P39" i="89"/>
  <c r="P41" i="90"/>
  <c r="P24" i="91"/>
  <c r="P39" i="62"/>
  <c r="P41" i="68"/>
  <c r="P34" i="87"/>
  <c r="AJ8" i="89"/>
  <c r="X8" i="89" s="1"/>
  <c r="AD13" i="85"/>
  <c r="AI8" i="62"/>
  <c r="AP32" i="78"/>
  <c r="AH26" i="62"/>
  <c r="AI26" i="89"/>
  <c r="AC32" i="85"/>
  <c r="AO38" i="78"/>
  <c r="AH33" i="68"/>
  <c r="AI33" i="90"/>
  <c r="W33" i="90" s="1"/>
  <c r="AO19" i="80"/>
  <c r="AZ38" i="68"/>
  <c r="BA38" i="90"/>
  <c r="AM33" i="62"/>
  <c r="AN33" i="89"/>
  <c r="AH37" i="85"/>
  <c r="AT34" i="78"/>
  <c r="AG16" i="68"/>
  <c r="AH16" i="90"/>
  <c r="AN13" i="80"/>
  <c r="AH42" i="89"/>
  <c r="AB28" i="85"/>
  <c r="AG42" i="62"/>
  <c r="AN16" i="78"/>
  <c r="AH21" i="89"/>
  <c r="AB41" i="85"/>
  <c r="AN21" i="78"/>
  <c r="AG21" i="62"/>
  <c r="AG16" i="62"/>
  <c r="AH15" i="89"/>
  <c r="AB12" i="85"/>
  <c r="AZ37" i="78"/>
  <c r="AN37" i="78"/>
  <c r="C41" i="91"/>
  <c r="C32" i="90"/>
  <c r="C37" i="81"/>
  <c r="AA37" i="81" s="1"/>
  <c r="C46" i="86"/>
  <c r="C27" i="62"/>
  <c r="C38" i="79"/>
  <c r="AA38" i="79" s="1"/>
  <c r="C24" i="87"/>
  <c r="C42" i="78"/>
  <c r="AA42" i="78" s="1"/>
  <c r="BE42" i="78" s="1"/>
  <c r="C32" i="68"/>
  <c r="C27" i="80"/>
  <c r="AA27" i="80" s="1"/>
  <c r="C27" i="89"/>
  <c r="C33" i="85"/>
  <c r="AO22" i="81"/>
  <c r="AT28" i="68"/>
  <c r="AU28" i="90"/>
  <c r="AV48" i="68"/>
  <c r="AW48" i="90"/>
  <c r="AQ24" i="81"/>
  <c r="AG23" i="62"/>
  <c r="AH23" i="89"/>
  <c r="AB45" i="85"/>
  <c r="AN22" i="78"/>
  <c r="AL24" i="62"/>
  <c r="AM24" i="89"/>
  <c r="AG8" i="85"/>
  <c r="AS49" i="78"/>
  <c r="BS5" i="68"/>
  <c r="CF5" i="90"/>
  <c r="R6" i="86"/>
  <c r="AP6" i="86" s="1"/>
  <c r="AR26" i="79"/>
  <c r="AW34" i="62"/>
  <c r="AX34" i="62"/>
  <c r="AX34" i="89"/>
  <c r="AY34" i="89"/>
  <c r="AF40" i="86"/>
  <c r="AR34" i="80"/>
  <c r="AK5" i="68"/>
  <c r="AL5" i="90"/>
  <c r="BM7" i="62"/>
  <c r="BZ7" i="89"/>
  <c r="Q50" i="85"/>
  <c r="AO50" i="85" s="1"/>
  <c r="BF4" i="68"/>
  <c r="BS4" i="90"/>
  <c r="BG4" i="90" s="1"/>
  <c r="V33" i="85"/>
  <c r="AT33" i="85" s="1"/>
  <c r="BK32" i="68"/>
  <c r="BX32" i="90"/>
  <c r="Q24" i="87"/>
  <c r="Q27" i="89"/>
  <c r="Q41" i="91"/>
  <c r="Q32" i="90"/>
  <c r="Q27" i="62"/>
  <c r="Q32" i="68"/>
  <c r="U40" i="85"/>
  <c r="AS40" i="85" s="1"/>
  <c r="BJ37" i="68"/>
  <c r="BW37" i="90"/>
  <c r="AN12" i="68"/>
  <c r="AO12" i="90"/>
  <c r="AC12" i="90" s="1"/>
  <c r="AA21" i="89"/>
  <c r="BL26" i="68"/>
  <c r="BY26" i="90"/>
  <c r="W41" i="85"/>
  <c r="AU41" i="85" s="1"/>
  <c r="AO11" i="68"/>
  <c r="AP11" i="90"/>
  <c r="AV45" i="80"/>
  <c r="AQ18" i="78"/>
  <c r="BS2" i="68"/>
  <c r="CF2" i="90"/>
  <c r="R9" i="86"/>
  <c r="AP9" i="86" s="1"/>
  <c r="CE17" i="90"/>
  <c r="Q31" i="86"/>
  <c r="AO31" i="86" s="1"/>
  <c r="BR17" i="68"/>
  <c r="AA2" i="89"/>
  <c r="BN33" i="68"/>
  <c r="CA33" i="90"/>
  <c r="Y32" i="85"/>
  <c r="AW32" i="85" s="1"/>
  <c r="AJ41" i="68"/>
  <c r="AK41" i="90"/>
  <c r="Y41" i="90" s="1"/>
  <c r="AQ38" i="80"/>
  <c r="Q29" i="91"/>
  <c r="Q14" i="90"/>
  <c r="Q51" i="62"/>
  <c r="Q14" i="68"/>
  <c r="Q50" i="87"/>
  <c r="Q51" i="89"/>
  <c r="P48" i="68"/>
  <c r="P45" i="89"/>
  <c r="P45" i="91"/>
  <c r="P48" i="90"/>
  <c r="P45" i="62"/>
  <c r="P45" i="87"/>
  <c r="AU28" i="68"/>
  <c r="AV28" i="90"/>
  <c r="AP22" i="81"/>
  <c r="AU52" i="62"/>
  <c r="AV52" i="89"/>
  <c r="AD5" i="86"/>
  <c r="AP10" i="79"/>
  <c r="AT24" i="62"/>
  <c r="AU24" i="89"/>
  <c r="AC10" i="86"/>
  <c r="AO21" i="79"/>
  <c r="AN43" i="68"/>
  <c r="AO43" i="90"/>
  <c r="AT34" i="68"/>
  <c r="AU34" i="90"/>
  <c r="AO9" i="81"/>
  <c r="AM39" i="89"/>
  <c r="AG25" i="85"/>
  <c r="AL39" i="62"/>
  <c r="AS25" i="78"/>
  <c r="BE25" i="78"/>
  <c r="AS24" i="81"/>
  <c r="AG20" i="68"/>
  <c r="AH20" i="90"/>
  <c r="AN52" i="80"/>
  <c r="AP8" i="68"/>
  <c r="AQ8" i="90"/>
  <c r="AE8" i="90" s="1"/>
  <c r="AW37" i="80"/>
  <c r="C35" i="90"/>
  <c r="C50" i="91"/>
  <c r="C41" i="79"/>
  <c r="AA41" i="79" s="1"/>
  <c r="BA41" i="79" s="1"/>
  <c r="C41" i="78"/>
  <c r="AA41" i="78" s="1"/>
  <c r="C31" i="62"/>
  <c r="C41" i="81"/>
  <c r="AA41" i="81" s="1"/>
  <c r="C29" i="87"/>
  <c r="C52" i="86"/>
  <c r="C35" i="68"/>
  <c r="C30" i="80"/>
  <c r="AA30" i="80" s="1"/>
  <c r="C31" i="89"/>
  <c r="C46" i="85"/>
  <c r="AN24" i="81"/>
  <c r="AN37" i="81"/>
  <c r="BF5" i="90"/>
  <c r="AS18" i="86"/>
  <c r="AE39" i="89"/>
  <c r="BF7" i="62"/>
  <c r="BS7" i="89"/>
  <c r="BG7" i="89" s="1"/>
  <c r="AK8" i="62"/>
  <c r="AL8" i="89"/>
  <c r="AF13" i="85"/>
  <c r="AR32" i="78"/>
  <c r="BI52" i="78"/>
  <c r="AF47" i="90"/>
  <c r="T47" i="90" s="1"/>
  <c r="AL17" i="80"/>
  <c r="AE47" i="68"/>
  <c r="AE23" i="68"/>
  <c r="AF23" i="90"/>
  <c r="T23" i="90" s="1"/>
  <c r="AL50" i="80"/>
  <c r="AE8" i="89"/>
  <c r="BJ23" i="62"/>
  <c r="BW23" i="89"/>
  <c r="AR39" i="79"/>
  <c r="AW26" i="62"/>
  <c r="AX26" i="62"/>
  <c r="AX26" i="89"/>
  <c r="AY26" i="89"/>
  <c r="AF33" i="86"/>
  <c r="BE6" i="68"/>
  <c r="BR6" i="90"/>
  <c r="P49" i="85"/>
  <c r="AN49" i="85" s="1"/>
  <c r="AR24" i="89"/>
  <c r="Z10" i="86"/>
  <c r="AL21" i="79"/>
  <c r="AQ24" i="62"/>
  <c r="AF10" i="90"/>
  <c r="AL46" i="80"/>
  <c r="AE10" i="68"/>
  <c r="BP22" i="62"/>
  <c r="BQ22" i="62"/>
  <c r="CC22" i="89"/>
  <c r="CD22" i="89"/>
  <c r="AR8" i="79"/>
  <c r="AW28" i="62"/>
  <c r="AX28" i="62"/>
  <c r="AX28" i="89"/>
  <c r="AY28" i="89"/>
  <c r="AA28" i="89" s="1"/>
  <c r="AF35" i="86"/>
  <c r="Y23" i="89"/>
  <c r="AQ40" i="79"/>
  <c r="AV40" i="62"/>
  <c r="AW40" i="89"/>
  <c r="AE23" i="86"/>
  <c r="BC40" i="79"/>
  <c r="AV39" i="68"/>
  <c r="AW39" i="90"/>
  <c r="AQ12" i="81"/>
  <c r="L52" i="68"/>
  <c r="L18" i="79"/>
  <c r="AJ18" i="79" s="1"/>
  <c r="L25" i="91"/>
  <c r="L52" i="90"/>
  <c r="L27" i="86"/>
  <c r="L13" i="81"/>
  <c r="AJ13" i="81" s="1"/>
  <c r="L46" i="62"/>
  <c r="L19" i="78"/>
  <c r="AJ19" i="78" s="1"/>
  <c r="L47" i="87"/>
  <c r="L14" i="80"/>
  <c r="AJ14" i="80" s="1"/>
  <c r="L46" i="89"/>
  <c r="L26" i="85"/>
  <c r="AO36" i="78"/>
  <c r="AC21" i="85"/>
  <c r="AH18" i="62"/>
  <c r="AI17" i="89"/>
  <c r="AH15" i="68"/>
  <c r="AI15" i="90"/>
  <c r="AO3" i="80"/>
  <c r="AN17" i="62"/>
  <c r="AO16" i="89"/>
  <c r="AI18" i="85"/>
  <c r="AU39" i="78"/>
  <c r="H16" i="91"/>
  <c r="H39" i="90"/>
  <c r="H34" i="78"/>
  <c r="AF34" i="78" s="1"/>
  <c r="BF34" i="78" s="1"/>
  <c r="H43" i="80"/>
  <c r="AF43" i="80" s="1"/>
  <c r="H33" i="62"/>
  <c r="H12" i="81"/>
  <c r="AF12" i="81" s="1"/>
  <c r="H32" i="87"/>
  <c r="H37" i="85"/>
  <c r="H39" i="68"/>
  <c r="H25" i="86"/>
  <c r="H33" i="89"/>
  <c r="H7" i="79"/>
  <c r="AF7" i="79" s="1"/>
  <c r="AX7" i="79" s="1"/>
  <c r="AG45" i="68"/>
  <c r="AH45" i="90"/>
  <c r="AN7" i="80"/>
  <c r="AG34" i="62"/>
  <c r="AH34" i="89"/>
  <c r="AB16" i="85"/>
  <c r="AN17" i="78"/>
  <c r="AG26" i="62"/>
  <c r="AH26" i="89"/>
  <c r="AB32" i="85"/>
  <c r="AN38" i="78"/>
  <c r="AN38" i="62"/>
  <c r="AO38" i="89"/>
  <c r="AI36" i="85"/>
  <c r="AU6" i="78"/>
  <c r="AO15" i="80"/>
  <c r="AH14" i="68"/>
  <c r="AI14" i="90"/>
  <c r="AP17" i="62"/>
  <c r="AQ16" i="89"/>
  <c r="AE16" i="89" s="1"/>
  <c r="AK18" i="85"/>
  <c r="AW39" i="78"/>
  <c r="AK8" i="86"/>
  <c r="AW9" i="79"/>
  <c r="BB13" i="62"/>
  <c r="BC13" i="89"/>
  <c r="AN39" i="81"/>
  <c r="C47" i="81"/>
  <c r="AA47" i="81" s="1"/>
  <c r="C14" i="89"/>
  <c r="C7" i="86"/>
  <c r="C37" i="80"/>
  <c r="AA37" i="80" s="1"/>
  <c r="C8" i="90"/>
  <c r="C47" i="79"/>
  <c r="AA47" i="79" s="1"/>
  <c r="BF47" i="79" s="1"/>
  <c r="C47" i="85"/>
  <c r="C15" i="62"/>
  <c r="C21" i="87"/>
  <c r="C8" i="68"/>
  <c r="C52" i="91"/>
  <c r="C51" i="78"/>
  <c r="AA51" i="78" s="1"/>
  <c r="X5" i="90"/>
  <c r="AK7" i="62"/>
  <c r="AL7" i="89"/>
  <c r="Z7" i="89" s="1"/>
  <c r="AF50" i="85"/>
  <c r="AR10" i="78"/>
  <c r="BN35" i="62"/>
  <c r="CA35" i="89"/>
  <c r="BZ35" i="62"/>
  <c r="CM35" i="89"/>
  <c r="BW18" i="68"/>
  <c r="CJ18" i="90"/>
  <c r="V18" i="86"/>
  <c r="AT18" i="86" s="1"/>
  <c r="BH11" i="62"/>
  <c r="BU11" i="89"/>
  <c r="AE20" i="68"/>
  <c r="AF20" i="90"/>
  <c r="T20" i="90" s="1"/>
  <c r="AL52" i="80"/>
  <c r="BH2" i="68"/>
  <c r="BU2" i="90"/>
  <c r="BI2" i="90" s="1"/>
  <c r="S5" i="85"/>
  <c r="AQ5" i="85" s="1"/>
  <c r="BU9" i="62"/>
  <c r="BV9" i="62"/>
  <c r="CH9" i="89"/>
  <c r="CI9" i="89"/>
  <c r="AF36" i="68"/>
  <c r="AG36" i="90"/>
  <c r="U36" i="90" s="1"/>
  <c r="AM24" i="80"/>
  <c r="BY17" i="90"/>
  <c r="W31" i="85"/>
  <c r="AU31" i="85" s="1"/>
  <c r="BL17" i="68"/>
  <c r="Z51" i="85"/>
  <c r="AL40" i="78"/>
  <c r="AE51" i="62"/>
  <c r="AF51" i="89"/>
  <c r="T51" i="89" s="1"/>
  <c r="BB48" i="78"/>
  <c r="U22" i="89"/>
  <c r="AQ35" i="81"/>
  <c r="AV27" i="68"/>
  <c r="AW27" i="90"/>
  <c r="BZ19" i="62"/>
  <c r="CM18" i="89"/>
  <c r="AN2" i="81"/>
  <c r="AG41" i="68"/>
  <c r="AH41" i="90"/>
  <c r="AN38" i="80"/>
  <c r="AW16" i="89"/>
  <c r="AE20" i="86"/>
  <c r="AQ43" i="79"/>
  <c r="AV17" i="62"/>
  <c r="C26" i="89"/>
  <c r="C33" i="86"/>
  <c r="C33" i="90"/>
  <c r="C26" i="62"/>
  <c r="C19" i="80"/>
  <c r="AA19" i="80" s="1"/>
  <c r="C33" i="68"/>
  <c r="C26" i="87"/>
  <c r="C32" i="91"/>
  <c r="C39" i="79"/>
  <c r="AA39" i="79" s="1"/>
  <c r="C32" i="85"/>
  <c r="C38" i="78"/>
  <c r="AA38" i="78" s="1"/>
  <c r="C38" i="81"/>
  <c r="AA38" i="81" s="1"/>
  <c r="AZ52" i="90"/>
  <c r="AT13" i="81"/>
  <c r="AY52" i="68"/>
  <c r="AP52" i="79"/>
  <c r="AU10" i="62"/>
  <c r="AV10" i="89"/>
  <c r="AD43" i="86"/>
  <c r="AH27" i="68"/>
  <c r="AI27" i="90"/>
  <c r="AO25" i="80"/>
  <c r="AT48" i="62"/>
  <c r="AU48" i="89"/>
  <c r="AC30" i="86"/>
  <c r="AO13" i="79"/>
  <c r="AI9" i="86"/>
  <c r="AU44" i="79"/>
  <c r="BG44" i="79"/>
  <c r="AZ2" i="62"/>
  <c r="BA2" i="89"/>
  <c r="AN4" i="68"/>
  <c r="AO4" i="90"/>
  <c r="AU39" i="80"/>
  <c r="AZ50" i="62"/>
  <c r="BA50" i="89"/>
  <c r="AI4" i="86"/>
  <c r="AU34" i="79"/>
  <c r="AI25" i="89"/>
  <c r="AC17" i="85"/>
  <c r="AO26" i="78"/>
  <c r="AH25" i="62"/>
  <c r="AL47" i="62"/>
  <c r="AM47" i="89"/>
  <c r="AG24" i="85"/>
  <c r="BE24" i="78"/>
  <c r="AS24" i="78"/>
  <c r="AT38" i="68"/>
  <c r="AU38" i="90"/>
  <c r="AO18" i="81"/>
  <c r="AP49" i="62"/>
  <c r="AQ49" i="89"/>
  <c r="AE49" i="89" s="1"/>
  <c r="AK2" i="85"/>
  <c r="AW33" i="78"/>
  <c r="BB14" i="62"/>
  <c r="BC19" i="89"/>
  <c r="AK11" i="86"/>
  <c r="AW11" i="79"/>
  <c r="AL40" i="62"/>
  <c r="AM40" i="89"/>
  <c r="AG23" i="85"/>
  <c r="BE20" i="78"/>
  <c r="AS20" i="78"/>
  <c r="AF7" i="68"/>
  <c r="AG7" i="90"/>
  <c r="U7" i="90" s="1"/>
  <c r="AM33" i="80"/>
  <c r="CA41" i="90"/>
  <c r="Y25" i="85"/>
  <c r="AW25" i="85" s="1"/>
  <c r="BN41" i="68"/>
  <c r="AV37" i="87"/>
  <c r="AY7" i="91"/>
  <c r="BF13" i="78"/>
  <c r="AS8" i="86"/>
  <c r="R2" i="87"/>
  <c r="R2" i="90"/>
  <c r="R2" i="68"/>
  <c r="R2" i="62"/>
  <c r="R2" i="89"/>
  <c r="R10" i="91"/>
  <c r="S10" i="91" s="1"/>
  <c r="AE45" i="68"/>
  <c r="AF45" i="90"/>
  <c r="AL7" i="80"/>
  <c r="BZ37" i="68"/>
  <c r="CM37" i="90"/>
  <c r="Y47" i="86"/>
  <c r="AW47" i="86" s="1"/>
  <c r="AY10" i="68"/>
  <c r="AZ10" i="90"/>
  <c r="AT32" i="81"/>
  <c r="AQ36" i="62"/>
  <c r="AR36" i="89"/>
  <c r="Z41" i="86"/>
  <c r="AL29" i="79"/>
  <c r="AE43" i="68"/>
  <c r="AF43" i="90"/>
  <c r="AL6" i="80"/>
  <c r="AE12" i="68"/>
  <c r="AF12" i="90"/>
  <c r="T12" i="90" s="1"/>
  <c r="AL44" i="80"/>
  <c r="AR51" i="90"/>
  <c r="AL26" i="81"/>
  <c r="AQ51" i="68"/>
  <c r="BJ24" i="68"/>
  <c r="BW24" i="90"/>
  <c r="U18" i="85"/>
  <c r="AS18" i="85" s="1"/>
  <c r="BJ2" i="68"/>
  <c r="BW2" i="90"/>
  <c r="U5" i="85"/>
  <c r="AS5" i="85" s="1"/>
  <c r="BN38" i="68"/>
  <c r="CA38" i="90"/>
  <c r="BO38" i="90" s="1"/>
  <c r="Y14" i="85"/>
  <c r="AW14" i="85" s="1"/>
  <c r="AO49" i="89"/>
  <c r="AI2" i="85"/>
  <c r="AU33" i="78"/>
  <c r="AN49" i="62"/>
  <c r="AN13" i="68"/>
  <c r="AO13" i="90"/>
  <c r="AC13" i="90" s="1"/>
  <c r="AW20" i="89"/>
  <c r="AE32" i="86"/>
  <c r="AQ2" i="79"/>
  <c r="AV20" i="62"/>
  <c r="AJ48" i="62"/>
  <c r="AK48" i="89"/>
  <c r="AE44" i="85"/>
  <c r="AQ8" i="78"/>
  <c r="P7" i="62"/>
  <c r="P16" i="87"/>
  <c r="P4" i="68"/>
  <c r="P7" i="89"/>
  <c r="P28" i="91"/>
  <c r="P4" i="90"/>
  <c r="AT12" i="68"/>
  <c r="AU12" i="90"/>
  <c r="AO28" i="81"/>
  <c r="AP18" i="80"/>
  <c r="AI19" i="68"/>
  <c r="AJ19" i="90"/>
  <c r="AI11" i="62"/>
  <c r="AJ11" i="89"/>
  <c r="X11" i="89" s="1"/>
  <c r="AD39" i="85"/>
  <c r="AP35" i="78"/>
  <c r="AO20" i="81"/>
  <c r="AT44" i="68"/>
  <c r="AU44" i="90"/>
  <c r="AI11" i="89"/>
  <c r="AC39" i="85"/>
  <c r="AH11" i="62"/>
  <c r="AO35" i="78"/>
  <c r="BA51" i="89"/>
  <c r="AI15" i="86"/>
  <c r="AU33" i="79"/>
  <c r="AZ51" i="62"/>
  <c r="Q6" i="91"/>
  <c r="Q29" i="62"/>
  <c r="Q28" i="87"/>
  <c r="Q36" i="68"/>
  <c r="Q29" i="89"/>
  <c r="Q36" i="90"/>
  <c r="AL36" i="62"/>
  <c r="AM36" i="89"/>
  <c r="AG34" i="85"/>
  <c r="AS45" i="78"/>
  <c r="AH5" i="86"/>
  <c r="AT10" i="79"/>
  <c r="AY52" i="62"/>
  <c r="AZ52" i="89"/>
  <c r="AV50" i="68"/>
  <c r="AW50" i="90"/>
  <c r="AQ31" i="81"/>
  <c r="AP47" i="68"/>
  <c r="AQ47" i="90"/>
  <c r="AW17" i="80"/>
  <c r="AS8" i="81"/>
  <c r="AQ14" i="62"/>
  <c r="AR19" i="89"/>
  <c r="Z11" i="86"/>
  <c r="AL11" i="79"/>
  <c r="AE14" i="62"/>
  <c r="AF19" i="89"/>
  <c r="Z11" i="85"/>
  <c r="AX11" i="78"/>
  <c r="AL11" i="78"/>
  <c r="AE29" i="68"/>
  <c r="AF29" i="90"/>
  <c r="AL16" i="80"/>
  <c r="CA10" i="90"/>
  <c r="Y8" i="85"/>
  <c r="AW8" i="85" s="1"/>
  <c r="BN10" i="68"/>
  <c r="BJ45" i="68"/>
  <c r="BW45" i="90"/>
  <c r="U16" i="85"/>
  <c r="AS16" i="85" s="1"/>
  <c r="AB30" i="90"/>
  <c r="AW25" i="68"/>
  <c r="AX25" i="68"/>
  <c r="AX25" i="90"/>
  <c r="AY25" i="90"/>
  <c r="AA25" i="90" s="1"/>
  <c r="AR36" i="81"/>
  <c r="BZ26" i="68"/>
  <c r="CM26" i="90"/>
  <c r="Y45" i="86"/>
  <c r="AW45" i="86" s="1"/>
  <c r="BL16" i="62"/>
  <c r="BY15" i="89"/>
  <c r="BM15" i="89" s="1"/>
  <c r="AK30" i="62"/>
  <c r="AR43" i="78"/>
  <c r="AL30" i="89"/>
  <c r="AF40" i="85"/>
  <c r="BN6" i="62"/>
  <c r="CA6" i="89"/>
  <c r="BO6" i="89" s="1"/>
  <c r="BW34" i="62"/>
  <c r="CJ34" i="89"/>
  <c r="AL28" i="90"/>
  <c r="Z28" i="90" s="1"/>
  <c r="AR51" i="80"/>
  <c r="AK28" i="68"/>
  <c r="AF32" i="90"/>
  <c r="T32" i="90" s="1"/>
  <c r="AL27" i="80"/>
  <c r="AE32" i="68"/>
  <c r="AP34" i="90"/>
  <c r="AD34" i="90" s="1"/>
  <c r="AV41" i="80"/>
  <c r="AO34" i="68"/>
  <c r="BZ26" i="62"/>
  <c r="CM26" i="89"/>
  <c r="BZ23" i="68"/>
  <c r="CM23" i="90"/>
  <c r="Y28" i="86"/>
  <c r="AW28" i="86" s="1"/>
  <c r="AU11" i="68"/>
  <c r="AV11" i="90"/>
  <c r="AP14" i="81"/>
  <c r="AW25" i="90"/>
  <c r="AQ36" i="81"/>
  <c r="AV25" i="68"/>
  <c r="Q35" i="87"/>
  <c r="Q40" i="68"/>
  <c r="Q38" i="62"/>
  <c r="Q15" i="91"/>
  <c r="Q38" i="89"/>
  <c r="Q40" i="90"/>
  <c r="C24" i="90"/>
  <c r="C43" i="79"/>
  <c r="AA43" i="79" s="1"/>
  <c r="BD43" i="79" s="1"/>
  <c r="C39" i="78"/>
  <c r="AA39" i="78" s="1"/>
  <c r="BF39" i="78" s="1"/>
  <c r="C13" i="87"/>
  <c r="C43" i="81"/>
  <c r="AA43" i="81" s="1"/>
  <c r="C17" i="62"/>
  <c r="C26" i="80"/>
  <c r="AA26" i="80" s="1"/>
  <c r="C24" i="68"/>
  <c r="C20" i="86"/>
  <c r="C16" i="89"/>
  <c r="C18" i="85"/>
  <c r="C20" i="91"/>
  <c r="R31" i="62"/>
  <c r="R29" i="87"/>
  <c r="R35" i="68"/>
  <c r="R31" i="89"/>
  <c r="R35" i="90"/>
  <c r="R50" i="91"/>
  <c r="AI42" i="85"/>
  <c r="AU52" i="78"/>
  <c r="BG52" i="78"/>
  <c r="AN12" i="62"/>
  <c r="AO12" i="89"/>
  <c r="AZ14" i="62"/>
  <c r="BA19" i="89"/>
  <c r="AI11" i="86"/>
  <c r="AU11" i="79"/>
  <c r="AJ32" i="62"/>
  <c r="AK32" i="89"/>
  <c r="AE14" i="85"/>
  <c r="AQ15" i="78"/>
  <c r="BA33" i="89"/>
  <c r="AI25" i="86"/>
  <c r="AU7" i="79"/>
  <c r="AZ33" i="62"/>
  <c r="AM16" i="68"/>
  <c r="AN16" i="90"/>
  <c r="AT13" i="80"/>
  <c r="AO10" i="90"/>
  <c r="AC10" i="90" s="1"/>
  <c r="AN10" i="68"/>
  <c r="AJ40" i="68"/>
  <c r="AK40" i="90"/>
  <c r="AQ47" i="80"/>
  <c r="AJ38" i="62"/>
  <c r="AK38" i="89"/>
  <c r="AE36" i="85"/>
  <c r="AQ6" i="78"/>
  <c r="BB3" i="68"/>
  <c r="BC3" i="90"/>
  <c r="AW45" i="81"/>
  <c r="AW13" i="80"/>
  <c r="AP16" i="68"/>
  <c r="AQ16" i="90"/>
  <c r="AI17" i="62"/>
  <c r="AJ16" i="89"/>
  <c r="AD18" i="85"/>
  <c r="AP39" i="78"/>
  <c r="AI24" i="68"/>
  <c r="AJ24" i="90"/>
  <c r="AP26" i="80"/>
  <c r="AB30" i="86"/>
  <c r="AN13" i="79"/>
  <c r="P49" i="91"/>
  <c r="P29" i="90"/>
  <c r="P23" i="62"/>
  <c r="P23" i="87"/>
  <c r="P29" i="68"/>
  <c r="P23" i="89"/>
  <c r="AC20" i="90"/>
  <c r="Y22" i="90"/>
  <c r="BK29" i="68"/>
  <c r="BX29" i="90"/>
  <c r="V45" i="85"/>
  <c r="AT45" i="85" s="1"/>
  <c r="AW25" i="62"/>
  <c r="AX25" i="89"/>
  <c r="AY25" i="89"/>
  <c r="AA25" i="89" s="1"/>
  <c r="AF19" i="86"/>
  <c r="AR19" i="79"/>
  <c r="AX25" i="62"/>
  <c r="Q32" i="89"/>
  <c r="Q38" i="90"/>
  <c r="Q33" i="87"/>
  <c r="Q32" i="62"/>
  <c r="Q38" i="68"/>
  <c r="Q5" i="91"/>
  <c r="BA18" i="68"/>
  <c r="BB18" i="90"/>
  <c r="AV48" i="81"/>
  <c r="AO18" i="68"/>
  <c r="AP18" i="90"/>
  <c r="AV21" i="80"/>
  <c r="P19" i="87"/>
  <c r="P6" i="62"/>
  <c r="P6" i="68"/>
  <c r="P6" i="89"/>
  <c r="P26" i="91"/>
  <c r="P6" i="90"/>
  <c r="AR48" i="78"/>
  <c r="BD48" i="78"/>
  <c r="AK2" i="62"/>
  <c r="AL2" i="89"/>
  <c r="Z2" i="89" s="1"/>
  <c r="AF5" i="85"/>
  <c r="AE31" i="89"/>
  <c r="AZ46" i="79"/>
  <c r="BJ27" i="62"/>
  <c r="BW27" i="89"/>
  <c r="BN21" i="62"/>
  <c r="CA21" i="89"/>
  <c r="BO21" i="89" s="1"/>
  <c r="AS51" i="86"/>
  <c r="BA21" i="62"/>
  <c r="BB21" i="89"/>
  <c r="AJ45" i="86"/>
  <c r="BH50" i="79"/>
  <c r="AV50" i="79"/>
  <c r="Y40" i="85"/>
  <c r="AW40" i="85" s="1"/>
  <c r="BN37" i="68"/>
  <c r="CA37" i="90"/>
  <c r="AT9" i="62"/>
  <c r="AU9" i="89"/>
  <c r="AC18" i="86"/>
  <c r="AO48" i="79"/>
  <c r="AQ26" i="68"/>
  <c r="AR26" i="90"/>
  <c r="AL52" i="81"/>
  <c r="AF17" i="86"/>
  <c r="BD35" i="79"/>
  <c r="AR35" i="79"/>
  <c r="AX22" i="62"/>
  <c r="AY22" i="89"/>
  <c r="AW22" i="62"/>
  <c r="AX22" i="89"/>
  <c r="AK30" i="68"/>
  <c r="AL30" i="90"/>
  <c r="Z30" i="90" s="1"/>
  <c r="AR22" i="80"/>
  <c r="Y10" i="89"/>
  <c r="BL4" i="62"/>
  <c r="BY4" i="89"/>
  <c r="W14" i="89"/>
  <c r="AE35" i="62"/>
  <c r="AF35" i="89"/>
  <c r="Z4" i="85"/>
  <c r="AL30" i="78"/>
  <c r="AQ11" i="68"/>
  <c r="AR11" i="90"/>
  <c r="AL14" i="81"/>
  <c r="AS37" i="86"/>
  <c r="BH8" i="68"/>
  <c r="BU8" i="90"/>
  <c r="S47" i="85"/>
  <c r="AQ47" i="85" s="1"/>
  <c r="Q3" i="87"/>
  <c r="Q3" i="68"/>
  <c r="Q37" i="91"/>
  <c r="Q3" i="90"/>
  <c r="Q3" i="89"/>
  <c r="Q3" i="62"/>
  <c r="BI34" i="78"/>
  <c r="Q54" i="95"/>
  <c r="H50" i="91"/>
  <c r="H35" i="90"/>
  <c r="H46" i="85"/>
  <c r="H41" i="79"/>
  <c r="AF41" i="79" s="1"/>
  <c r="H31" i="62"/>
  <c r="H41" i="78"/>
  <c r="AF41" i="78" s="1"/>
  <c r="H29" i="87"/>
  <c r="H41" i="81"/>
  <c r="AF41" i="81" s="1"/>
  <c r="H31" i="89"/>
  <c r="H52" i="86"/>
  <c r="H35" i="68"/>
  <c r="H30" i="80"/>
  <c r="AF30" i="80" s="1"/>
  <c r="AU26" i="79"/>
  <c r="AZ34" i="62"/>
  <c r="BA34" i="89"/>
  <c r="AI40" i="86"/>
  <c r="P16" i="90"/>
  <c r="P51" i="87"/>
  <c r="P50" i="62"/>
  <c r="P16" i="68"/>
  <c r="P23" i="91"/>
  <c r="P50" i="89"/>
  <c r="AV34" i="90"/>
  <c r="AP9" i="81"/>
  <c r="AU34" i="68"/>
  <c r="AU46" i="62"/>
  <c r="AV46" i="89"/>
  <c r="AD27" i="86"/>
  <c r="AP18" i="79"/>
  <c r="AU52" i="68"/>
  <c r="AV52" i="90"/>
  <c r="AP13" i="81"/>
  <c r="AU32" i="68"/>
  <c r="AV32" i="90"/>
  <c r="AP37" i="81"/>
  <c r="AT40" i="62"/>
  <c r="AU40" i="89"/>
  <c r="AC23" i="86"/>
  <c r="AO40" i="79"/>
  <c r="AN44" i="68"/>
  <c r="AO44" i="90"/>
  <c r="AZ44" i="68"/>
  <c r="BA44" i="90"/>
  <c r="AN3" i="62"/>
  <c r="AO3" i="89"/>
  <c r="AC3" i="89" s="1"/>
  <c r="AI52" i="85"/>
  <c r="AU50" i="78"/>
  <c r="BG50" i="78"/>
  <c r="P35" i="62"/>
  <c r="P11" i="68"/>
  <c r="P11" i="90"/>
  <c r="P14" i="91"/>
  <c r="P40" i="87"/>
  <c r="P35" i="89"/>
  <c r="AS44" i="80"/>
  <c r="AL12" i="68"/>
  <c r="AM12" i="90"/>
  <c r="AN19" i="89"/>
  <c r="AM14" i="62"/>
  <c r="AH11" i="85"/>
  <c r="BF11" i="78"/>
  <c r="AT11" i="78"/>
  <c r="AP15" i="68"/>
  <c r="AQ15" i="90"/>
  <c r="AW3" i="80"/>
  <c r="AZ31" i="62"/>
  <c r="BA31" i="89"/>
  <c r="AI52" i="86"/>
  <c r="AU41" i="79"/>
  <c r="AI35" i="90"/>
  <c r="AO30" i="80"/>
  <c r="AH35" i="68"/>
  <c r="AY47" i="68"/>
  <c r="AZ47" i="90"/>
  <c r="AT23" i="81"/>
  <c r="AK29" i="68"/>
  <c r="AL29" i="90"/>
  <c r="AR16" i="80"/>
  <c r="AQ26" i="62"/>
  <c r="AR26" i="89"/>
  <c r="Z33" i="86"/>
  <c r="AL39" i="79"/>
  <c r="AE26" i="62"/>
  <c r="AF26" i="89"/>
  <c r="Z32" i="85"/>
  <c r="AL38" i="78"/>
  <c r="AO32" i="62"/>
  <c r="AP32" i="89"/>
  <c r="AD32" i="89" s="1"/>
  <c r="AJ14" i="85"/>
  <c r="AV15" i="78"/>
  <c r="Q25" i="87"/>
  <c r="Q31" i="68"/>
  <c r="Q25" i="89"/>
  <c r="Q19" i="91"/>
  <c r="Q31" i="90"/>
  <c r="Q25" i="62"/>
  <c r="BW33" i="90"/>
  <c r="U32" i="85"/>
  <c r="AS32" i="85" s="1"/>
  <c r="BJ33" i="68"/>
  <c r="AI31" i="68"/>
  <c r="AJ31" i="90"/>
  <c r="X31" i="90" s="1"/>
  <c r="AP29" i="80"/>
  <c r="BT10" i="68"/>
  <c r="CG10" i="90"/>
  <c r="S10" i="86"/>
  <c r="AQ10" i="86" s="1"/>
  <c r="BJ34" i="62"/>
  <c r="BW34" i="89"/>
  <c r="AS6" i="68"/>
  <c r="AS6" i="90"/>
  <c r="AT6" i="90"/>
  <c r="V6" i="90" s="1"/>
  <c r="AM46" i="81"/>
  <c r="AR6" i="68"/>
  <c r="AF6" i="68"/>
  <c r="AG6" i="90"/>
  <c r="AM31" i="80"/>
  <c r="BA45" i="68"/>
  <c r="BB45" i="90"/>
  <c r="AV44" i="78"/>
  <c r="AO10" i="62"/>
  <c r="AP10" i="89"/>
  <c r="AJ38" i="85"/>
  <c r="AR33" i="80"/>
  <c r="AK7" i="68"/>
  <c r="AL7" i="90"/>
  <c r="Z7" i="90" s="1"/>
  <c r="BN6" i="68"/>
  <c r="CA6" i="90"/>
  <c r="Y49" i="85"/>
  <c r="AW49" i="85" s="1"/>
  <c r="BN34" i="68"/>
  <c r="CA34" i="90"/>
  <c r="Y10" i="85"/>
  <c r="AW10" i="85" s="1"/>
  <c r="BJ38" i="68"/>
  <c r="BW38" i="90"/>
  <c r="U14" i="85"/>
  <c r="AS14" i="85" s="1"/>
  <c r="AV17" i="87"/>
  <c r="AY11" i="91"/>
  <c r="AZ44" i="62"/>
  <c r="BA44" i="89"/>
  <c r="AI21" i="86"/>
  <c r="AU32" i="79"/>
  <c r="AL26" i="80"/>
  <c r="AE24" i="68"/>
  <c r="AF24" i="90"/>
  <c r="T24" i="90" s="1"/>
  <c r="BR4" i="62"/>
  <c r="CE4" i="89"/>
  <c r="AO30" i="62"/>
  <c r="AP30" i="89"/>
  <c r="AJ40" i="85"/>
  <c r="AV43" i="78"/>
  <c r="BB23" i="90"/>
  <c r="AV51" i="81"/>
  <c r="BA23" i="68"/>
  <c r="AQ39" i="62"/>
  <c r="AR39" i="89"/>
  <c r="Z26" i="86"/>
  <c r="AL30" i="79"/>
  <c r="AX30" i="79"/>
  <c r="AL42" i="81"/>
  <c r="BE3" i="62"/>
  <c r="BR3" i="89"/>
  <c r="AH45" i="68"/>
  <c r="AI45" i="90"/>
  <c r="AO7" i="80"/>
  <c r="AJ31" i="62"/>
  <c r="AK31" i="89"/>
  <c r="AE46" i="85"/>
  <c r="AQ41" i="78"/>
  <c r="AJ26" i="68"/>
  <c r="AK26" i="90"/>
  <c r="Y26" i="90" s="1"/>
  <c r="AQ49" i="80"/>
  <c r="AH49" i="62"/>
  <c r="AI49" i="89"/>
  <c r="AC2" i="85"/>
  <c r="AO33" i="78"/>
  <c r="AU21" i="89"/>
  <c r="AC45" i="86"/>
  <c r="BA50" i="79"/>
  <c r="AO50" i="79"/>
  <c r="AT21" i="62"/>
  <c r="R50" i="62"/>
  <c r="R16" i="68"/>
  <c r="R51" i="87"/>
  <c r="R23" i="91"/>
  <c r="R50" i="89"/>
  <c r="R16" i="90"/>
  <c r="AO46" i="90"/>
  <c r="AC46" i="90" s="1"/>
  <c r="AN46" i="68"/>
  <c r="AZ37" i="68"/>
  <c r="BA37" i="90"/>
  <c r="AG11" i="86"/>
  <c r="AS11" i="79"/>
  <c r="AL14" i="62"/>
  <c r="AM19" i="89"/>
  <c r="AG11" i="85"/>
  <c r="BE11" i="78"/>
  <c r="AS11" i="78"/>
  <c r="AN39" i="62"/>
  <c r="AO39" i="89"/>
  <c r="AI25" i="85"/>
  <c r="BG25" i="78"/>
  <c r="AU25" i="78"/>
  <c r="AN37" i="90"/>
  <c r="AB37" i="90" s="1"/>
  <c r="AT36" i="80"/>
  <c r="AM37" i="68"/>
  <c r="AY11" i="68"/>
  <c r="AZ11" i="90"/>
  <c r="AT14" i="81"/>
  <c r="AH45" i="62"/>
  <c r="AI45" i="89"/>
  <c r="AC43" i="85"/>
  <c r="AO7" i="78"/>
  <c r="AZ32" i="68"/>
  <c r="BA32" i="90"/>
  <c r="AU37" i="81"/>
  <c r="BK19" i="68"/>
  <c r="BX19" i="90"/>
  <c r="V39" i="85"/>
  <c r="AT39" i="85" s="1"/>
  <c r="BA3" i="62"/>
  <c r="BB3" i="89"/>
  <c r="AJ16" i="86"/>
  <c r="AV45" i="79"/>
  <c r="BH45" i="79"/>
  <c r="AO46" i="68"/>
  <c r="AP46" i="90"/>
  <c r="AV4" i="80"/>
  <c r="AY3" i="79"/>
  <c r="AE18" i="68"/>
  <c r="AF18" i="90"/>
  <c r="T18" i="90" s="1"/>
  <c r="AL21" i="80"/>
  <c r="AV3" i="87"/>
  <c r="AY37" i="91"/>
  <c r="AR29" i="89"/>
  <c r="Z39" i="86"/>
  <c r="AL20" i="79"/>
  <c r="AQ29" i="62"/>
  <c r="BE12" i="62"/>
  <c r="BR12" i="89"/>
  <c r="BA24" i="68"/>
  <c r="BB24" i="90"/>
  <c r="AV43" i="81"/>
  <c r="AV46" i="81"/>
  <c r="BA6" i="68"/>
  <c r="BB6" i="90"/>
  <c r="AO6" i="68"/>
  <c r="AP6" i="90"/>
  <c r="AV31" i="80"/>
  <c r="AS18" i="81"/>
  <c r="BE6" i="62"/>
  <c r="BR6" i="89"/>
  <c r="BN32" i="62"/>
  <c r="CA32" i="89"/>
  <c r="BO32" i="89" s="1"/>
  <c r="AN52" i="68"/>
  <c r="AO52" i="90"/>
  <c r="AJ33" i="68"/>
  <c r="AK33" i="90"/>
  <c r="AQ19" i="80"/>
  <c r="AE33" i="85"/>
  <c r="AJ27" i="62"/>
  <c r="AK27" i="89"/>
  <c r="AQ42" i="78"/>
  <c r="AW49" i="90"/>
  <c r="AQ25" i="81"/>
  <c r="AV49" i="68"/>
  <c r="C33" i="78"/>
  <c r="AA33" i="78" s="1"/>
  <c r="C49" i="87"/>
  <c r="C2" i="80"/>
  <c r="AA2" i="80" s="1"/>
  <c r="C13" i="68"/>
  <c r="C29" i="81"/>
  <c r="AA29" i="81" s="1"/>
  <c r="C49" i="62"/>
  <c r="C12" i="86"/>
  <c r="C49" i="89"/>
  <c r="C2" i="85"/>
  <c r="C13" i="90"/>
  <c r="C18" i="91"/>
  <c r="C15" i="79"/>
  <c r="AA15" i="79" s="1"/>
  <c r="AI42" i="68"/>
  <c r="AJ42" i="90"/>
  <c r="X42" i="90" s="1"/>
  <c r="AP42" i="80"/>
  <c r="AI23" i="68"/>
  <c r="AJ23" i="90"/>
  <c r="X23" i="90" s="1"/>
  <c r="AP50" i="80"/>
  <c r="AO43" i="80"/>
  <c r="AH39" i="68"/>
  <c r="AI39" i="90"/>
  <c r="W39" i="90" s="1"/>
  <c r="R15" i="68"/>
  <c r="R52" i="62"/>
  <c r="R52" i="87"/>
  <c r="R33" i="91"/>
  <c r="R15" i="90"/>
  <c r="R52" i="89"/>
  <c r="AV13" i="68"/>
  <c r="AW13" i="90"/>
  <c r="AQ29" i="81"/>
  <c r="AJ13" i="68"/>
  <c r="AK13" i="90"/>
  <c r="AQ2" i="80"/>
  <c r="AU29" i="62"/>
  <c r="AV29" i="89"/>
  <c r="AD39" i="86"/>
  <c r="AP20" i="79"/>
  <c r="AS17" i="81"/>
  <c r="AY33" i="62"/>
  <c r="AZ33" i="89"/>
  <c r="AH25" i="86"/>
  <c r="BF7" i="79"/>
  <c r="AT7" i="79"/>
  <c r="AY51" i="62"/>
  <c r="AZ51" i="89"/>
  <c r="AH15" i="86"/>
  <c r="AT33" i="79"/>
  <c r="AM48" i="62"/>
  <c r="AN48" i="89"/>
  <c r="AB48" i="89" s="1"/>
  <c r="AH44" i="85"/>
  <c r="AT8" i="78"/>
  <c r="AB49" i="86"/>
  <c r="AN27" i="79"/>
  <c r="AJ16" i="68"/>
  <c r="AK16" i="90"/>
  <c r="AQ13" i="80"/>
  <c r="AB36" i="86"/>
  <c r="AZ37" i="79"/>
  <c r="AN37" i="79"/>
  <c r="AM13" i="68"/>
  <c r="AN13" i="90"/>
  <c r="AT2" i="80"/>
  <c r="AY49" i="62"/>
  <c r="AZ49" i="89"/>
  <c r="AH12" i="86"/>
  <c r="AT15" i="79"/>
  <c r="AU38" i="62"/>
  <c r="AV38" i="89"/>
  <c r="AD24" i="86"/>
  <c r="AP16" i="79"/>
  <c r="BB52" i="68"/>
  <c r="BC52" i="90"/>
  <c r="AW13" i="81"/>
  <c r="AB38" i="86"/>
  <c r="AN14" i="79"/>
  <c r="BZ42" i="68"/>
  <c r="CM42" i="90"/>
  <c r="Y23" i="86"/>
  <c r="AW23" i="86" s="1"/>
  <c r="AA37" i="90"/>
  <c r="BZ18" i="68"/>
  <c r="CM18" i="90"/>
  <c r="Y18" i="86"/>
  <c r="AW18" i="86" s="1"/>
  <c r="AQ39" i="68"/>
  <c r="AR39" i="90"/>
  <c r="AL12" i="81"/>
  <c r="AR44" i="90"/>
  <c r="AL20" i="81"/>
  <c r="AQ44" i="68"/>
  <c r="BZ4" i="68"/>
  <c r="CM4" i="90"/>
  <c r="Y14" i="86"/>
  <c r="AW14" i="86" s="1"/>
  <c r="AX35" i="62"/>
  <c r="AW35" i="62"/>
  <c r="AX35" i="89"/>
  <c r="AY35" i="89"/>
  <c r="AA35" i="89" s="1"/>
  <c r="AF13" i="86"/>
  <c r="AR5" i="79"/>
  <c r="AE48" i="68"/>
  <c r="AF48" i="90"/>
  <c r="T48" i="90" s="1"/>
  <c r="AL10" i="80"/>
  <c r="AD11" i="89"/>
  <c r="AA7" i="89"/>
  <c r="BK45" i="68"/>
  <c r="BX45" i="90"/>
  <c r="BL45" i="90" s="1"/>
  <c r="V16" i="85"/>
  <c r="AT16" i="85" s="1"/>
  <c r="AZ34" i="68"/>
  <c r="BA34" i="90"/>
  <c r="AV29" i="87"/>
  <c r="AY50" i="91"/>
  <c r="BA31" i="68"/>
  <c r="BB31" i="90"/>
  <c r="AV27" i="81"/>
  <c r="AO31" i="68"/>
  <c r="AP31" i="90"/>
  <c r="AV29" i="80"/>
  <c r="BZ33" i="62"/>
  <c r="CM33" i="89"/>
  <c r="AE33" i="90"/>
  <c r="AS36" i="86"/>
  <c r="H51" i="62"/>
  <c r="H51" i="85"/>
  <c r="H50" i="87"/>
  <c r="H15" i="86"/>
  <c r="H14" i="68"/>
  <c r="H33" i="79"/>
  <c r="AF33" i="79" s="1"/>
  <c r="BI33" i="79" s="1"/>
  <c r="H14" i="90"/>
  <c r="H33" i="81"/>
  <c r="AF33" i="81" s="1"/>
  <c r="H51" i="89"/>
  <c r="H29" i="91"/>
  <c r="H40" i="78"/>
  <c r="AF40" i="78" s="1"/>
  <c r="AX40" i="78" s="1"/>
  <c r="H15" i="80"/>
  <c r="AF15" i="80" s="1"/>
  <c r="C45" i="91"/>
  <c r="C48" i="90"/>
  <c r="C7" i="78"/>
  <c r="AA7" i="78" s="1"/>
  <c r="C10" i="80"/>
  <c r="AA10" i="80" s="1"/>
  <c r="C45" i="87"/>
  <c r="C22" i="79"/>
  <c r="AA22" i="79" s="1"/>
  <c r="C48" i="68"/>
  <c r="C24" i="81"/>
  <c r="AA24" i="81" s="1"/>
  <c r="C45" i="62"/>
  <c r="C43" i="85"/>
  <c r="C45" i="89"/>
  <c r="C29" i="86"/>
  <c r="AI28" i="68"/>
  <c r="AJ28" i="90"/>
  <c r="X28" i="90" s="1"/>
  <c r="AP51" i="80"/>
  <c r="AI15" i="68"/>
  <c r="AJ15" i="90"/>
  <c r="AP3" i="80"/>
  <c r="AT10" i="68"/>
  <c r="AU10" i="90"/>
  <c r="AO32" i="81"/>
  <c r="AH30" i="62"/>
  <c r="AI30" i="89"/>
  <c r="AC40" i="85"/>
  <c r="AO43" i="78"/>
  <c r="AH52" i="68"/>
  <c r="AI52" i="90"/>
  <c r="W52" i="90" s="1"/>
  <c r="AO14" i="80"/>
  <c r="AN22" i="62"/>
  <c r="AO22" i="89"/>
  <c r="AC22" i="89" s="1"/>
  <c r="AI19" i="85"/>
  <c r="BG13" i="78"/>
  <c r="AU13" i="78"/>
  <c r="AH34" i="68"/>
  <c r="AI34" i="90"/>
  <c r="AO41" i="80"/>
  <c r="AS2" i="81"/>
  <c r="AG43" i="85"/>
  <c r="AL45" i="62"/>
  <c r="AM45" i="89"/>
  <c r="AS7" i="78"/>
  <c r="AY17" i="68"/>
  <c r="AZ17" i="90"/>
  <c r="AT6" i="81"/>
  <c r="AM22" i="68"/>
  <c r="AN22" i="90"/>
  <c r="AB22" i="90" s="1"/>
  <c r="AT28" i="80"/>
  <c r="BF46" i="79"/>
  <c r="AY12" i="62"/>
  <c r="AZ12" i="89"/>
  <c r="AH48" i="86"/>
  <c r="AT46" i="79"/>
  <c r="AZ23" i="79"/>
  <c r="AB47" i="86"/>
  <c r="AN23" i="79"/>
  <c r="AP2" i="68"/>
  <c r="AQ2" i="90"/>
  <c r="AW23" i="80"/>
  <c r="AT24" i="68"/>
  <c r="AU24" i="90"/>
  <c r="AO43" i="81"/>
  <c r="AQ14" i="89"/>
  <c r="AK47" i="85"/>
  <c r="AW51" i="78"/>
  <c r="BI51" i="78"/>
  <c r="AP15" i="62"/>
  <c r="AN18" i="62"/>
  <c r="AO17" i="89"/>
  <c r="AI21" i="85"/>
  <c r="AU36" i="78"/>
  <c r="R20" i="89"/>
  <c r="R28" i="90"/>
  <c r="R11" i="87"/>
  <c r="R20" i="62"/>
  <c r="R28" i="68"/>
  <c r="R31" i="91"/>
  <c r="AY40" i="62"/>
  <c r="AZ40" i="89"/>
  <c r="AH23" i="86"/>
  <c r="BF40" i="79"/>
  <c r="AT40" i="79"/>
  <c r="AO48" i="89"/>
  <c r="AI44" i="85"/>
  <c r="AN48" i="62"/>
  <c r="AU8" i="78"/>
  <c r="AP48" i="68"/>
  <c r="AQ48" i="90"/>
  <c r="AW10" i="80"/>
  <c r="AD33" i="86"/>
  <c r="AU26" i="62"/>
  <c r="AV26" i="89"/>
  <c r="AP39" i="79"/>
  <c r="AJ13" i="85"/>
  <c r="AV32" i="78"/>
  <c r="AO8" i="62"/>
  <c r="AP8" i="89"/>
  <c r="AQ3" i="62"/>
  <c r="AR3" i="89"/>
  <c r="Z16" i="86"/>
  <c r="AX45" i="79"/>
  <c r="AL45" i="79"/>
  <c r="AE3" i="68"/>
  <c r="AF3" i="90"/>
  <c r="AL32" i="80"/>
  <c r="BZ21" i="68"/>
  <c r="CM21" i="90"/>
  <c r="Y43" i="86"/>
  <c r="AW43" i="86" s="1"/>
  <c r="AQ22" i="68"/>
  <c r="AR22" i="90"/>
  <c r="AL44" i="81"/>
  <c r="AF22" i="90"/>
  <c r="AL28" i="80"/>
  <c r="AE22" i="68"/>
  <c r="AT44" i="90"/>
  <c r="V44" i="90" s="1"/>
  <c r="AM20" i="81"/>
  <c r="AR44" i="68"/>
  <c r="AS44" i="68"/>
  <c r="AS44" i="90"/>
  <c r="AE19" i="62"/>
  <c r="AF18" i="89"/>
  <c r="Z27" i="85"/>
  <c r="AL31" i="78"/>
  <c r="BJ5" i="62"/>
  <c r="BW5" i="89"/>
  <c r="AK16" i="62"/>
  <c r="AL15" i="89"/>
  <c r="AF12" i="85"/>
  <c r="BD37" i="78"/>
  <c r="AR37" i="78"/>
  <c r="AF24" i="89"/>
  <c r="Z8" i="85"/>
  <c r="AL49" i="78"/>
  <c r="AE24" i="62"/>
  <c r="AY35" i="79"/>
  <c r="AQ22" i="80"/>
  <c r="AZ45" i="79"/>
  <c r="AJ42" i="68"/>
  <c r="AK42" i="90"/>
  <c r="AQ42" i="80"/>
  <c r="AJ33" i="62"/>
  <c r="AK33" i="89"/>
  <c r="AE37" i="85"/>
  <c r="BC34" i="78"/>
  <c r="AQ34" i="78"/>
  <c r="AV25" i="62"/>
  <c r="AW25" i="89"/>
  <c r="AE19" i="86"/>
  <c r="AQ19" i="79"/>
  <c r="Q17" i="68"/>
  <c r="Q4" i="62"/>
  <c r="Q4" i="87"/>
  <c r="Q17" i="90"/>
  <c r="Q30" i="91"/>
  <c r="Q4" i="89"/>
  <c r="AV33" i="89"/>
  <c r="AD25" i="86"/>
  <c r="AP7" i="79"/>
  <c r="BB7" i="79"/>
  <c r="AU33" i="62"/>
  <c r="AU39" i="68"/>
  <c r="AV39" i="90"/>
  <c r="AP12" i="81"/>
  <c r="AD43" i="85"/>
  <c r="AI45" i="62"/>
  <c r="AJ45" i="89"/>
  <c r="X45" i="89" s="1"/>
  <c r="AP7" i="78"/>
  <c r="AI39" i="62"/>
  <c r="AJ39" i="89"/>
  <c r="X39" i="89" s="1"/>
  <c r="AD25" i="85"/>
  <c r="AP25" i="78"/>
  <c r="BB25" i="78"/>
  <c r="AU42" i="62"/>
  <c r="AV42" i="89"/>
  <c r="AD49" i="86"/>
  <c r="AP27" i="79"/>
  <c r="AU15" i="90"/>
  <c r="AO17" i="81"/>
  <c r="AT15" i="68"/>
  <c r="AH43" i="68"/>
  <c r="AI43" i="90"/>
  <c r="AO6" i="80"/>
  <c r="Q9" i="62"/>
  <c r="Q18" i="68"/>
  <c r="Q6" i="87"/>
  <c r="Q9" i="89"/>
  <c r="Q12" i="91"/>
  <c r="Q18" i="90"/>
  <c r="AN15" i="68"/>
  <c r="AO15" i="90"/>
  <c r="AC15" i="90" s="1"/>
  <c r="BA16" i="89"/>
  <c r="AI20" i="86"/>
  <c r="BG43" i="79"/>
  <c r="AU43" i="79"/>
  <c r="AZ17" i="62"/>
  <c r="AU49" i="68"/>
  <c r="AV49" i="90"/>
  <c r="AP25" i="81"/>
  <c r="AT35" i="62"/>
  <c r="AU35" i="89"/>
  <c r="AC13" i="86"/>
  <c r="AO5" i="79"/>
  <c r="AM48" i="68"/>
  <c r="AN48" i="90"/>
  <c r="AT10" i="80"/>
  <c r="AY48" i="68"/>
  <c r="AZ48" i="90"/>
  <c r="AT24" i="81"/>
  <c r="AT14" i="68"/>
  <c r="AU14" i="90"/>
  <c r="AO33" i="81"/>
  <c r="AW33" i="80"/>
  <c r="AP7" i="68"/>
  <c r="AQ7" i="90"/>
  <c r="AP50" i="68"/>
  <c r="AQ50" i="90"/>
  <c r="AW8" i="80"/>
  <c r="AV50" i="89"/>
  <c r="AD4" i="86"/>
  <c r="AP34" i="79"/>
  <c r="AU50" i="62"/>
  <c r="AI16" i="68"/>
  <c r="AJ16" i="90"/>
  <c r="AP13" i="80"/>
  <c r="AN21" i="68"/>
  <c r="AO21" i="90"/>
  <c r="AC21" i="90" s="1"/>
  <c r="AU35" i="80"/>
  <c r="AV44" i="68"/>
  <c r="AW44" i="90"/>
  <c r="AQ20" i="81"/>
  <c r="AM50" i="68"/>
  <c r="AN50" i="90"/>
  <c r="AT8" i="80"/>
  <c r="BX20" i="68"/>
  <c r="CK20" i="90"/>
  <c r="W37" i="86"/>
  <c r="AU37" i="86" s="1"/>
  <c r="AQ18" i="62"/>
  <c r="AR17" i="89"/>
  <c r="Z22" i="86"/>
  <c r="AL36" i="79"/>
  <c r="BX23" i="68"/>
  <c r="CK23" i="90"/>
  <c r="W28" i="86"/>
  <c r="AU28" i="86" s="1"/>
  <c r="AA26" i="89"/>
  <c r="CF36" i="89"/>
  <c r="BS36" i="62"/>
  <c r="P44" i="68"/>
  <c r="P37" i="89"/>
  <c r="P48" i="91"/>
  <c r="P44" i="90"/>
  <c r="P37" i="62"/>
  <c r="P39" i="87"/>
  <c r="S20" i="85"/>
  <c r="AQ20" i="85" s="1"/>
  <c r="BH18" i="68"/>
  <c r="BU18" i="90"/>
  <c r="BI18" i="90" s="1"/>
  <c r="BA2" i="68"/>
  <c r="BB2" i="90"/>
  <c r="AV42" i="81"/>
  <c r="Y2" i="90"/>
  <c r="BJ4" i="68"/>
  <c r="BW4" i="90"/>
  <c r="U50" i="85"/>
  <c r="AS50" i="85" s="1"/>
  <c r="BN19" i="68"/>
  <c r="CA19" i="90"/>
  <c r="Y39" i="85"/>
  <c r="AW39" i="85" s="1"/>
  <c r="BK19" i="62"/>
  <c r="BX18" i="89"/>
  <c r="AJ20" i="68"/>
  <c r="AK20" i="90"/>
  <c r="Y20" i="90" s="1"/>
  <c r="AQ52" i="80"/>
  <c r="AQ14" i="68"/>
  <c r="AR14" i="90"/>
  <c r="AL33" i="81"/>
  <c r="R31" i="86"/>
  <c r="AP31" i="86" s="1"/>
  <c r="BS17" i="68"/>
  <c r="CF17" i="90"/>
  <c r="BC47" i="78"/>
  <c r="AK23" i="68"/>
  <c r="AL23" i="90"/>
  <c r="Z23" i="90" s="1"/>
  <c r="AR50" i="80"/>
  <c r="BF17" i="68"/>
  <c r="BS17" i="90"/>
  <c r="Q31" i="85"/>
  <c r="AO31" i="85" s="1"/>
  <c r="AH8" i="62"/>
  <c r="AI8" i="89"/>
  <c r="AC13" i="85"/>
  <c r="AO32" i="78"/>
  <c r="Q52" i="89"/>
  <c r="Q15" i="68"/>
  <c r="Q52" i="62"/>
  <c r="Q52" i="87"/>
  <c r="Q33" i="91"/>
  <c r="Q15" i="90"/>
  <c r="AH27" i="86"/>
  <c r="AT18" i="79"/>
  <c r="AY46" i="62"/>
  <c r="AZ46" i="89"/>
  <c r="AV14" i="90"/>
  <c r="AP33" i="81"/>
  <c r="AU14" i="68"/>
  <c r="AI14" i="68"/>
  <c r="AJ14" i="90"/>
  <c r="AP15" i="80"/>
  <c r="AI50" i="68"/>
  <c r="AJ50" i="90"/>
  <c r="X50" i="90" s="1"/>
  <c r="AP8" i="80"/>
  <c r="R34" i="91"/>
  <c r="R13" i="62"/>
  <c r="R7" i="68"/>
  <c r="R20" i="87"/>
  <c r="R13" i="89"/>
  <c r="R7" i="90"/>
  <c r="AN50" i="62"/>
  <c r="AO50" i="89"/>
  <c r="AI48" i="85"/>
  <c r="AU29" i="78"/>
  <c r="AP36" i="79"/>
  <c r="AU18" i="62"/>
  <c r="AV17" i="89"/>
  <c r="AD22" i="86"/>
  <c r="AT25" i="62"/>
  <c r="AU25" i="89"/>
  <c r="AC19" i="86"/>
  <c r="AO19" i="79"/>
  <c r="AL48" i="62"/>
  <c r="AM48" i="89"/>
  <c r="AG44" i="85"/>
  <c r="AS8" i="78"/>
  <c r="AS13" i="79"/>
  <c r="AG30" i="86"/>
  <c r="AU49" i="62"/>
  <c r="AV49" i="89"/>
  <c r="AD12" i="86"/>
  <c r="AP15" i="79"/>
  <c r="AP9" i="68"/>
  <c r="AQ9" i="90"/>
  <c r="AE9" i="90" s="1"/>
  <c r="AW11" i="80"/>
  <c r="P47" i="68"/>
  <c r="P42" i="62"/>
  <c r="P42" i="87"/>
  <c r="P47" i="91"/>
  <c r="P47" i="90"/>
  <c r="P42" i="89"/>
  <c r="AL44" i="68"/>
  <c r="AM44" i="90"/>
  <c r="AS12" i="80"/>
  <c r="AP21" i="81"/>
  <c r="AU29" i="68"/>
  <c r="AV29" i="90"/>
  <c r="AI37" i="62"/>
  <c r="AJ37" i="89"/>
  <c r="X37" i="89" s="1"/>
  <c r="AD29" i="85"/>
  <c r="BB12" i="78"/>
  <c r="AP12" i="78"/>
  <c r="AY31" i="62"/>
  <c r="AZ31" i="89"/>
  <c r="AH52" i="86"/>
  <c r="AT41" i="79"/>
  <c r="AO11" i="89"/>
  <c r="AI39" i="85"/>
  <c r="AU35" i="78"/>
  <c r="AN11" i="62"/>
  <c r="BK7" i="62"/>
  <c r="BX7" i="89"/>
  <c r="BN16" i="62"/>
  <c r="CA15" i="89"/>
  <c r="AE41" i="90"/>
  <c r="Y36" i="89"/>
  <c r="BZ27" i="62"/>
  <c r="CM27" i="89"/>
  <c r="BA33" i="62"/>
  <c r="BB33" i="89"/>
  <c r="AJ25" i="86"/>
  <c r="AV7" i="79"/>
  <c r="BH7" i="79"/>
  <c r="BF4" i="78"/>
  <c r="AA22" i="89"/>
  <c r="AE52" i="68"/>
  <c r="AF52" i="90"/>
  <c r="AL14" i="80"/>
  <c r="BQ5" i="90"/>
  <c r="BE5" i="90" s="1"/>
  <c r="O7" i="85"/>
  <c r="AM7" i="85" s="1"/>
  <c r="BD5" i="68"/>
  <c r="BX28" i="68"/>
  <c r="CK28" i="90"/>
  <c r="W32" i="86"/>
  <c r="AU32" i="86" s="1"/>
  <c r="BW11" i="90"/>
  <c r="U4" i="85"/>
  <c r="AS4" i="85" s="1"/>
  <c r="BJ11" i="68"/>
  <c r="AF41" i="89"/>
  <c r="Z35" i="85"/>
  <c r="AL28" i="78"/>
  <c r="AX28" i="78"/>
  <c r="AE41" i="62"/>
  <c r="BJ26" i="68"/>
  <c r="BW26" i="90"/>
  <c r="U41" i="85"/>
  <c r="AS41" i="85" s="1"/>
  <c r="AV16" i="87"/>
  <c r="AY28" i="91"/>
  <c r="AM10" i="68"/>
  <c r="AN10" i="90"/>
  <c r="AB10" i="90" s="1"/>
  <c r="AT46" i="80"/>
  <c r="AT49" i="78"/>
  <c r="AM24" i="62"/>
  <c r="AN24" i="89"/>
  <c r="AB24" i="89" s="1"/>
  <c r="AH8" i="85"/>
  <c r="BF6" i="62"/>
  <c r="BS6" i="89"/>
  <c r="BG6" i="89" s="1"/>
  <c r="Z47" i="86"/>
  <c r="AX23" i="79"/>
  <c r="AL23" i="79"/>
  <c r="AQ30" i="62"/>
  <c r="AR30" i="89"/>
  <c r="AR37" i="90"/>
  <c r="AL15" i="81"/>
  <c r="AQ37" i="68"/>
  <c r="AE36" i="62"/>
  <c r="AF36" i="89"/>
  <c r="T36" i="89" s="1"/>
  <c r="Z34" i="85"/>
  <c r="AL45" i="78"/>
  <c r="AE38" i="62"/>
  <c r="AF38" i="89"/>
  <c r="T38" i="89" s="1"/>
  <c r="Z36" i="85"/>
  <c r="AL6" i="78"/>
  <c r="BG3" i="62"/>
  <c r="BT3" i="89"/>
  <c r="BH3" i="89" s="1"/>
  <c r="BX17" i="68"/>
  <c r="CK17" i="90"/>
  <c r="W31" i="86"/>
  <c r="AU31" i="86" s="1"/>
  <c r="BK2" i="62"/>
  <c r="BX2" i="89"/>
  <c r="BL2" i="89" s="1"/>
  <c r="BT4" i="89"/>
  <c r="BH4" i="89" s="1"/>
  <c r="BG4" i="62"/>
  <c r="AA2" i="90"/>
  <c r="AB5" i="89"/>
  <c r="AE38" i="90"/>
  <c r="BW25" i="62"/>
  <c r="CJ25" i="89"/>
  <c r="AZ49" i="62"/>
  <c r="BA49" i="89"/>
  <c r="AI12" i="86"/>
  <c r="AU15" i="79"/>
  <c r="AV13" i="62"/>
  <c r="AW13" i="89"/>
  <c r="AE8" i="86"/>
  <c r="AQ9" i="79"/>
  <c r="AJ46" i="62"/>
  <c r="AK46" i="89"/>
  <c r="AE26" i="85"/>
  <c r="AQ19" i="78"/>
  <c r="AQ26" i="81"/>
  <c r="AV51" i="68"/>
  <c r="AW51" i="90"/>
  <c r="C7" i="89"/>
  <c r="C39" i="80"/>
  <c r="AA39" i="80" s="1"/>
  <c r="C28" i="91"/>
  <c r="C4" i="90"/>
  <c r="C17" i="79"/>
  <c r="AA17" i="79" s="1"/>
  <c r="AZ17" i="79" s="1"/>
  <c r="C14" i="86"/>
  <c r="C7" i="62"/>
  <c r="C5" i="81"/>
  <c r="AA5" i="81" s="1"/>
  <c r="C16" i="87"/>
  <c r="C50" i="85"/>
  <c r="C4" i="68"/>
  <c r="C10" i="78"/>
  <c r="AA10" i="78" s="1"/>
  <c r="AX10" i="78" s="1"/>
  <c r="AH22" i="62"/>
  <c r="AI22" i="89"/>
  <c r="AC19" i="85"/>
  <c r="AO13" i="78"/>
  <c r="BA13" i="78"/>
  <c r="AH41" i="68"/>
  <c r="AI41" i="90"/>
  <c r="AO38" i="80"/>
  <c r="AO51" i="89"/>
  <c r="AI51" i="85"/>
  <c r="AN51" i="62"/>
  <c r="AU40" i="78"/>
  <c r="H3" i="81"/>
  <c r="AF3" i="81" s="1"/>
  <c r="H20" i="79"/>
  <c r="AF20" i="79" s="1"/>
  <c r="BI20" i="79" s="1"/>
  <c r="H29" i="62"/>
  <c r="H18" i="78"/>
  <c r="AF18" i="78" s="1"/>
  <c r="BH18" i="78" s="1"/>
  <c r="H28" i="87"/>
  <c r="H15" i="85"/>
  <c r="H36" i="68"/>
  <c r="H24" i="80"/>
  <c r="AF24" i="80" s="1"/>
  <c r="H29" i="89"/>
  <c r="H39" i="86"/>
  <c r="H6" i="91"/>
  <c r="H36" i="90"/>
  <c r="AN14" i="81"/>
  <c r="AB13" i="86"/>
  <c r="AN5" i="79"/>
  <c r="AS10" i="81"/>
  <c r="AG49" i="62"/>
  <c r="AH49" i="89"/>
  <c r="AB2" i="85"/>
  <c r="AN33" i="78"/>
  <c r="AG23" i="68"/>
  <c r="AH23" i="90"/>
  <c r="AN50" i="80"/>
  <c r="AG9" i="68"/>
  <c r="AH9" i="90"/>
  <c r="AN11" i="80"/>
  <c r="AZ36" i="68"/>
  <c r="BA36" i="90"/>
  <c r="AN22" i="81"/>
  <c r="AB30" i="85"/>
  <c r="AG20" i="62"/>
  <c r="AH20" i="89"/>
  <c r="AN5" i="78"/>
  <c r="AN48" i="80"/>
  <c r="AG17" i="68"/>
  <c r="AH17" i="90"/>
  <c r="AT23" i="78"/>
  <c r="AM44" i="62"/>
  <c r="AN44" i="89"/>
  <c r="AB44" i="89" s="1"/>
  <c r="AH22" i="85"/>
  <c r="BS12" i="89"/>
  <c r="BF12" i="62"/>
  <c r="AL11" i="81"/>
  <c r="AQ9" i="68"/>
  <c r="AR9" i="90"/>
  <c r="AQ29" i="68"/>
  <c r="AR29" i="90"/>
  <c r="AL21" i="81"/>
  <c r="AE10" i="90"/>
  <c r="X36" i="89"/>
  <c r="BB34" i="62"/>
  <c r="BC34" i="89"/>
  <c r="AK40" i="86"/>
  <c r="AW26" i="79"/>
  <c r="AR43" i="81"/>
  <c r="AW24" i="68"/>
  <c r="AX24" i="68"/>
  <c r="AX24" i="90"/>
  <c r="AY24" i="90"/>
  <c r="AA24" i="90" s="1"/>
  <c r="AA45" i="90"/>
  <c r="BN11" i="68"/>
  <c r="CA11" i="90"/>
  <c r="Y4" i="85"/>
  <c r="AW4" i="85" s="1"/>
  <c r="BU4" i="89"/>
  <c r="BH4" i="62"/>
  <c r="CJ23" i="90"/>
  <c r="V28" i="86"/>
  <c r="AT28" i="86" s="1"/>
  <c r="BW23" i="68"/>
  <c r="BC3" i="79"/>
  <c r="AK3" i="62"/>
  <c r="AL3" i="89"/>
  <c r="Z3" i="89" s="1"/>
  <c r="AF52" i="85"/>
  <c r="AR50" i="78"/>
  <c r="BD50" i="78"/>
  <c r="R13" i="68"/>
  <c r="R49" i="89"/>
  <c r="R13" i="90"/>
  <c r="R18" i="91"/>
  <c r="R49" i="62"/>
  <c r="R49" i="87"/>
  <c r="AJ25" i="68"/>
  <c r="AK25" i="90"/>
  <c r="Y25" i="90" s="1"/>
  <c r="AQ20" i="80"/>
  <c r="H36" i="85"/>
  <c r="H24" i="86"/>
  <c r="H38" i="62"/>
  <c r="H16" i="79"/>
  <c r="AF16" i="79" s="1"/>
  <c r="BC16" i="79" s="1"/>
  <c r="H40" i="68"/>
  <c r="H47" i="80"/>
  <c r="AF47" i="80" s="1"/>
  <c r="H35" i="87"/>
  <c r="H30" i="81"/>
  <c r="AF30" i="81" s="1"/>
  <c r="H38" i="89"/>
  <c r="H6" i="78"/>
  <c r="AF6" i="78" s="1"/>
  <c r="BC6" i="78" s="1"/>
  <c r="H40" i="90"/>
  <c r="H15" i="91"/>
  <c r="P16" i="89"/>
  <c r="P20" i="91"/>
  <c r="P24" i="90"/>
  <c r="P17" i="62"/>
  <c r="P13" i="87"/>
  <c r="P24" i="68"/>
  <c r="AJ46" i="90"/>
  <c r="X46" i="90" s="1"/>
  <c r="AP4" i="80"/>
  <c r="AI46" i="68"/>
  <c r="L31" i="89"/>
  <c r="L52" i="86"/>
  <c r="L35" i="90"/>
  <c r="L50" i="91"/>
  <c r="L41" i="79"/>
  <c r="AJ41" i="79" s="1"/>
  <c r="BF41" i="79" s="1"/>
  <c r="L30" i="80"/>
  <c r="AJ30" i="80" s="1"/>
  <c r="L31" i="62"/>
  <c r="L41" i="78"/>
  <c r="AJ41" i="78" s="1"/>
  <c r="L29" i="87"/>
  <c r="L41" i="81"/>
  <c r="AJ41" i="81" s="1"/>
  <c r="L35" i="68"/>
  <c r="L46" i="85"/>
  <c r="AN39" i="68"/>
  <c r="AO39" i="90"/>
  <c r="AY16" i="68"/>
  <c r="AZ16" i="90"/>
  <c r="AT34" i="81"/>
  <c r="AG7" i="62"/>
  <c r="AH7" i="89"/>
  <c r="AB50" i="85"/>
  <c r="AN10" i="78"/>
  <c r="AB19" i="86"/>
  <c r="AN19" i="79"/>
  <c r="AV38" i="62"/>
  <c r="AW38" i="89"/>
  <c r="AE24" i="86"/>
  <c r="AQ16" i="79"/>
  <c r="AK51" i="86"/>
  <c r="AW12" i="79"/>
  <c r="BB23" i="62"/>
  <c r="BC23" i="89"/>
  <c r="AP23" i="62"/>
  <c r="AQ23" i="89"/>
  <c r="AK45" i="85"/>
  <c r="AW22" i="78"/>
  <c r="AB27" i="86"/>
  <c r="AN18" i="79"/>
  <c r="AH52" i="90"/>
  <c r="AN14" i="80"/>
  <c r="AG52" i="68"/>
  <c r="BB3" i="62"/>
  <c r="BC3" i="89"/>
  <c r="AK16" i="86"/>
  <c r="AW45" i="79"/>
  <c r="BI45" i="79"/>
  <c r="AN17" i="81"/>
  <c r="BB16" i="68"/>
  <c r="BC16" i="90"/>
  <c r="AW34" i="81"/>
  <c r="AV16" i="89"/>
  <c r="AD20" i="86"/>
  <c r="AP43" i="79"/>
  <c r="AU17" i="62"/>
  <c r="BB43" i="79"/>
  <c r="AU24" i="68"/>
  <c r="AV24" i="90"/>
  <c r="AP43" i="81"/>
  <c r="C49" i="91"/>
  <c r="C29" i="90"/>
  <c r="C21" i="81"/>
  <c r="AA21" i="81" s="1"/>
  <c r="C16" i="80"/>
  <c r="AA16" i="80" s="1"/>
  <c r="C23" i="87"/>
  <c r="C12" i="79"/>
  <c r="AA12" i="79" s="1"/>
  <c r="BD12" i="79" s="1"/>
  <c r="C29" i="68"/>
  <c r="C22" i="78"/>
  <c r="AA22" i="78" s="1"/>
  <c r="BD22" i="78" s="1"/>
  <c r="C23" i="62"/>
  <c r="C51" i="86"/>
  <c r="C23" i="89"/>
  <c r="C45" i="85"/>
  <c r="AJ23" i="68"/>
  <c r="AK23" i="90"/>
  <c r="Y23" i="90" s="1"/>
  <c r="AQ50" i="80"/>
  <c r="AQ38" i="68"/>
  <c r="AR38" i="90"/>
  <c r="AL18" i="81"/>
  <c r="AE52" i="62"/>
  <c r="AF52" i="89"/>
  <c r="Z3" i="85"/>
  <c r="AL9" i="78"/>
  <c r="AB29" i="90"/>
  <c r="H32" i="62"/>
  <c r="H18" i="81"/>
  <c r="AF18" i="81" s="1"/>
  <c r="H38" i="68"/>
  <c r="H15" i="78"/>
  <c r="AF15" i="78" s="1"/>
  <c r="H33" i="87"/>
  <c r="H38" i="86"/>
  <c r="H32" i="89"/>
  <c r="H40" i="80"/>
  <c r="AF40" i="80" s="1"/>
  <c r="H38" i="90"/>
  <c r="H5" i="91"/>
  <c r="H14" i="85"/>
  <c r="H14" i="79"/>
  <c r="AF14" i="79" s="1"/>
  <c r="BQ5" i="89"/>
  <c r="BD5" i="62"/>
  <c r="CM12" i="89"/>
  <c r="BZ12" i="62"/>
  <c r="BK24" i="68"/>
  <c r="BX24" i="90"/>
  <c r="V18" i="85"/>
  <c r="AT18" i="85" s="1"/>
  <c r="AY44" i="79"/>
  <c r="AR2" i="62"/>
  <c r="AS2" i="62"/>
  <c r="AT2" i="89"/>
  <c r="V2" i="89" s="1"/>
  <c r="AS2" i="89"/>
  <c r="AA9" i="86"/>
  <c r="AM44" i="79"/>
  <c r="BH6" i="79"/>
  <c r="AV6" i="79"/>
  <c r="BA43" i="62"/>
  <c r="BB43" i="89"/>
  <c r="AJ3" i="86"/>
  <c r="AE37" i="90"/>
  <c r="BR6" i="68"/>
  <c r="CE6" i="90"/>
  <c r="Q2" i="86"/>
  <c r="AO2" i="86" s="1"/>
  <c r="AV51" i="78"/>
  <c r="BH51" i="78"/>
  <c r="AO15" i="62"/>
  <c r="AP14" i="89"/>
  <c r="AJ47" i="85"/>
  <c r="AO8" i="68"/>
  <c r="AP8" i="90"/>
  <c r="AD8" i="90" s="1"/>
  <c r="AV37" i="80"/>
  <c r="AO39" i="62"/>
  <c r="AP39" i="89"/>
  <c r="AJ25" i="85"/>
  <c r="AV25" i="78"/>
  <c r="BH25" i="78"/>
  <c r="AU34" i="80"/>
  <c r="AN5" i="68"/>
  <c r="AO5" i="90"/>
  <c r="CL29" i="89"/>
  <c r="BY29" i="62"/>
  <c r="BW27" i="68"/>
  <c r="CJ27" i="90"/>
  <c r="V36" i="86"/>
  <c r="AT36" i="86" s="1"/>
  <c r="AO42" i="68"/>
  <c r="AP42" i="90"/>
  <c r="AD42" i="90" s="1"/>
  <c r="AV42" i="80"/>
  <c r="BH29" i="68"/>
  <c r="BU29" i="90"/>
  <c r="S45" i="85"/>
  <c r="AQ45" i="85" s="1"/>
  <c r="AJ14" i="68"/>
  <c r="AK14" i="90"/>
  <c r="AQ15" i="80"/>
  <c r="AV14" i="68"/>
  <c r="AW14" i="90"/>
  <c r="AQ33" i="81"/>
  <c r="AJ30" i="62"/>
  <c r="AK30" i="89"/>
  <c r="AE40" i="85"/>
  <c r="AQ43" i="78"/>
  <c r="BC43" i="78"/>
  <c r="AQ36" i="80"/>
  <c r="AJ37" i="68"/>
  <c r="AK37" i="90"/>
  <c r="AN34" i="62"/>
  <c r="AO34" i="89"/>
  <c r="AI16" i="85"/>
  <c r="AU17" i="78"/>
  <c r="P43" i="90"/>
  <c r="P36" i="89"/>
  <c r="P43" i="68"/>
  <c r="P36" i="62"/>
  <c r="P38" i="87"/>
  <c r="P35" i="91"/>
  <c r="AI34" i="68"/>
  <c r="AJ34" i="90"/>
  <c r="AP41" i="80"/>
  <c r="AH23" i="68"/>
  <c r="AI23" i="90"/>
  <c r="W23" i="90" s="1"/>
  <c r="AO50" i="80"/>
  <c r="C35" i="89"/>
  <c r="C13" i="86"/>
  <c r="C11" i="90"/>
  <c r="C14" i="91"/>
  <c r="C5" i="79"/>
  <c r="AA5" i="79" s="1"/>
  <c r="BG5" i="79" s="1"/>
  <c r="C4" i="85"/>
  <c r="C35" i="62"/>
  <c r="C30" i="78"/>
  <c r="AA30" i="78" s="1"/>
  <c r="BA30" i="78" s="1"/>
  <c r="C11" i="68"/>
  <c r="C45" i="80"/>
  <c r="AA45" i="80" s="1"/>
  <c r="C40" i="87"/>
  <c r="C14" i="81"/>
  <c r="AA14" i="81" s="1"/>
  <c r="AL43" i="62"/>
  <c r="AM43" i="89"/>
  <c r="AG6" i="85"/>
  <c r="BE3" i="78"/>
  <c r="AS3" i="78"/>
  <c r="AY8" i="68"/>
  <c r="AZ8" i="90"/>
  <c r="AT47" i="81"/>
  <c r="AY9" i="68"/>
  <c r="AZ9" i="90"/>
  <c r="AT11" i="81"/>
  <c r="AG47" i="62"/>
  <c r="AH47" i="89"/>
  <c r="AB24" i="85"/>
  <c r="AZ24" i="78"/>
  <c r="AN24" i="78"/>
  <c r="AN31" i="81"/>
  <c r="P34" i="86" s="1"/>
  <c r="AN34" i="86" s="1"/>
  <c r="AG15" i="62"/>
  <c r="AH14" i="89"/>
  <c r="AB47" i="85"/>
  <c r="AN51" i="78"/>
  <c r="AZ51" i="78"/>
  <c r="BA35" i="90"/>
  <c r="AZ35" i="68"/>
  <c r="AM42" i="62"/>
  <c r="AN42" i="89"/>
  <c r="AH28" i="85"/>
  <c r="AT16" i="78"/>
  <c r="BT12" i="62"/>
  <c r="CG12" i="89"/>
  <c r="BJ18" i="62"/>
  <c r="BW17" i="89"/>
  <c r="AI25" i="62"/>
  <c r="AJ25" i="89"/>
  <c r="X25" i="89" s="1"/>
  <c r="AD17" i="85"/>
  <c r="AP26" i="78"/>
  <c r="Q11" i="62"/>
  <c r="Q5" i="87"/>
  <c r="Q19" i="68"/>
  <c r="Q11" i="89"/>
  <c r="Q39" i="91"/>
  <c r="Q19" i="90"/>
  <c r="Q22" i="62"/>
  <c r="Q30" i="68"/>
  <c r="Q22" i="87"/>
  <c r="Q9" i="91"/>
  <c r="Q22" i="89"/>
  <c r="Q30" i="90"/>
  <c r="BT8" i="68"/>
  <c r="CG8" i="90"/>
  <c r="S7" i="86"/>
  <c r="AQ7" i="86" s="1"/>
  <c r="AB25" i="86"/>
  <c r="AN7" i="79"/>
  <c r="CC3" i="62"/>
  <c r="DB3" i="89"/>
  <c r="AO16" i="81"/>
  <c r="AT45" i="68"/>
  <c r="AU45" i="90"/>
  <c r="AW31" i="89"/>
  <c r="AE52" i="86"/>
  <c r="AV31" i="62"/>
  <c r="AQ41" i="79"/>
  <c r="AQ50" i="79"/>
  <c r="AV21" i="62"/>
  <c r="AW21" i="89"/>
  <c r="AE45" i="86"/>
  <c r="BC50" i="79"/>
  <c r="AG17" i="62"/>
  <c r="AH16" i="89"/>
  <c r="AB18" i="85"/>
  <c r="AN39" i="78"/>
  <c r="AZ39" i="78"/>
  <c r="AH36" i="85"/>
  <c r="AT6" i="78"/>
  <c r="AM38" i="62"/>
  <c r="AN38" i="89"/>
  <c r="AB38" i="89" s="1"/>
  <c r="AT49" i="62"/>
  <c r="AU49" i="89"/>
  <c r="AC12" i="86"/>
  <c r="AO15" i="79"/>
  <c r="L23" i="91"/>
  <c r="L13" i="80"/>
  <c r="AJ13" i="80" s="1"/>
  <c r="L50" i="89"/>
  <c r="L16" i="90"/>
  <c r="L29" i="78"/>
  <c r="AJ29" i="78" s="1"/>
  <c r="L48" i="85"/>
  <c r="L50" i="62"/>
  <c r="L4" i="86"/>
  <c r="L51" i="87"/>
  <c r="L34" i="79"/>
  <c r="AJ34" i="79" s="1"/>
  <c r="L16" i="68"/>
  <c r="L34" i="81"/>
  <c r="AJ34" i="81" s="1"/>
  <c r="AG40" i="68"/>
  <c r="AH40" i="90"/>
  <c r="AN47" i="80"/>
  <c r="AN28" i="81"/>
  <c r="AG12" i="68"/>
  <c r="AH12" i="90"/>
  <c r="AN44" i="80"/>
  <c r="AG21" i="86"/>
  <c r="AS32" i="79"/>
  <c r="U11" i="86"/>
  <c r="AZ41" i="68"/>
  <c r="BA41" i="90"/>
  <c r="AB39" i="85"/>
  <c r="AG11" i="62"/>
  <c r="AH11" i="89"/>
  <c r="AN35" i="78"/>
  <c r="AG14" i="68"/>
  <c r="AH14" i="90"/>
  <c r="AN15" i="80"/>
  <c r="AN48" i="81"/>
  <c r="AJ28" i="62"/>
  <c r="AK28" i="89"/>
  <c r="Y28" i="89" s="1"/>
  <c r="AE10" i="85"/>
  <c r="AQ27" i="78"/>
  <c r="AO22" i="79"/>
  <c r="AT45" i="62"/>
  <c r="AU45" i="89"/>
  <c r="AC29" i="86"/>
  <c r="AZ7" i="68"/>
  <c r="BA7" i="90"/>
  <c r="AU4" i="81"/>
  <c r="BA27" i="89"/>
  <c r="AU38" i="79"/>
  <c r="BG38" i="79"/>
  <c r="AZ27" i="62"/>
  <c r="AI46" i="86"/>
  <c r="AV9" i="68"/>
  <c r="AQ11" i="81"/>
  <c r="AW9" i="90"/>
  <c r="AM12" i="89"/>
  <c r="AG42" i="85"/>
  <c r="BE52" i="78"/>
  <c r="AL12" i="62"/>
  <c r="AS52" i="78"/>
  <c r="AZ33" i="68"/>
  <c r="BA33" i="90"/>
  <c r="AU38" i="81"/>
  <c r="AU19" i="80"/>
  <c r="AN33" i="68"/>
  <c r="AO33" i="90"/>
  <c r="AQ5" i="79"/>
  <c r="AQ6" i="68"/>
  <c r="AR6" i="90"/>
  <c r="AL46" i="81"/>
  <c r="BZ4" i="90"/>
  <c r="X50" i="85"/>
  <c r="AV50" i="85" s="1"/>
  <c r="BM4" i="68"/>
  <c r="AQ13" i="62"/>
  <c r="AR13" i="89"/>
  <c r="Z8" i="86"/>
  <c r="AL9" i="79"/>
  <c r="BN32" i="68"/>
  <c r="CA32" i="90"/>
  <c r="BO32" i="90" s="1"/>
  <c r="Y33" i="85"/>
  <c r="AW33" i="85" s="1"/>
  <c r="Q49" i="91"/>
  <c r="Q29" i="90"/>
  <c r="Q23" i="62"/>
  <c r="Q23" i="87"/>
  <c r="Q29" i="68"/>
  <c r="Q23" i="89"/>
  <c r="AT48" i="91"/>
  <c r="AQ39" i="87"/>
  <c r="AV50" i="78"/>
  <c r="AO3" i="62"/>
  <c r="AP3" i="89"/>
  <c r="AD3" i="89" s="1"/>
  <c r="AJ52" i="85"/>
  <c r="BH50" i="78"/>
  <c r="AV31" i="87"/>
  <c r="AY42" i="91"/>
  <c r="AE34" i="68"/>
  <c r="AF34" i="90"/>
  <c r="T34" i="90" s="1"/>
  <c r="AL41" i="80"/>
  <c r="AQ49" i="62"/>
  <c r="AR49" i="89"/>
  <c r="Z12" i="86"/>
  <c r="AL15" i="79"/>
  <c r="BB5" i="90"/>
  <c r="AV19" i="81"/>
  <c r="BA5" i="68"/>
  <c r="BN5" i="68"/>
  <c r="CA5" i="90"/>
  <c r="Y7" i="85"/>
  <c r="AW7" i="85" s="1"/>
  <c r="AV27" i="62"/>
  <c r="AW27" i="89"/>
  <c r="AE46" i="86"/>
  <c r="BC38" i="79"/>
  <c r="AQ38" i="79"/>
  <c r="AV44" i="62"/>
  <c r="AW44" i="89"/>
  <c r="AE21" i="86"/>
  <c r="AQ32" i="79"/>
  <c r="P49" i="62"/>
  <c r="P49" i="87"/>
  <c r="P13" i="68"/>
  <c r="P49" i="89"/>
  <c r="P13" i="90"/>
  <c r="P18" i="91"/>
  <c r="AG44" i="62"/>
  <c r="AH44" i="89"/>
  <c r="AB22" i="85"/>
  <c r="AN23" i="78"/>
  <c r="AI40" i="62"/>
  <c r="AJ40" i="89"/>
  <c r="X40" i="89" s="1"/>
  <c r="AD23" i="85"/>
  <c r="BB20" i="78"/>
  <c r="AP20" i="78"/>
  <c r="AT33" i="62"/>
  <c r="AU33" i="89"/>
  <c r="AC25" i="86"/>
  <c r="BA7" i="79"/>
  <c r="AO7" i="79"/>
  <c r="L33" i="91"/>
  <c r="L3" i="80"/>
  <c r="AJ3" i="80" s="1"/>
  <c r="L15" i="90"/>
  <c r="L52" i="89"/>
  <c r="L5" i="86"/>
  <c r="L3" i="85"/>
  <c r="L15" i="68"/>
  <c r="L52" i="87"/>
  <c r="L17" i="81"/>
  <c r="AJ17" i="81" s="1"/>
  <c r="L9" i="78"/>
  <c r="AJ9" i="78" s="1"/>
  <c r="L10" i="79"/>
  <c r="AJ10" i="79" s="1"/>
  <c r="L52" i="62"/>
  <c r="AU14" i="79"/>
  <c r="AZ32" i="62"/>
  <c r="BA32" i="89"/>
  <c r="AI38" i="86"/>
  <c r="AL52" i="62"/>
  <c r="AM52" i="89"/>
  <c r="AG3" i="85"/>
  <c r="AS9" i="78"/>
  <c r="AM14" i="68"/>
  <c r="AN14" i="90"/>
  <c r="AB14" i="90" s="1"/>
  <c r="AT15" i="80"/>
  <c r="AN34" i="81"/>
  <c r="AN52" i="81"/>
  <c r="AI38" i="62"/>
  <c r="AJ38" i="89"/>
  <c r="X38" i="89" s="1"/>
  <c r="AD36" i="85"/>
  <c r="AP6" i="78"/>
  <c r="AW12" i="80"/>
  <c r="AP44" i="68"/>
  <c r="AQ44" i="90"/>
  <c r="AJ48" i="68"/>
  <c r="AK48" i="90"/>
  <c r="Y48" i="90" s="1"/>
  <c r="AQ10" i="80"/>
  <c r="AB51" i="86"/>
  <c r="AZ12" i="79"/>
  <c r="AN12" i="79"/>
  <c r="AS32" i="81"/>
  <c r="BZ4" i="62"/>
  <c r="CM4" i="89"/>
  <c r="AK45" i="68"/>
  <c r="AL45" i="90"/>
  <c r="Z45" i="90" s="1"/>
  <c r="AR7" i="80"/>
  <c r="AR19" i="81"/>
  <c r="AW5" i="68"/>
  <c r="AX5" i="68"/>
  <c r="AX5" i="90"/>
  <c r="AY5" i="90"/>
  <c r="BZ38" i="62"/>
  <c r="CM38" i="89"/>
  <c r="BL23" i="68"/>
  <c r="BY23" i="90"/>
  <c r="W27" i="85"/>
  <c r="AU27" i="85" s="1"/>
  <c r="AL40" i="81"/>
  <c r="AQ30" i="68"/>
  <c r="AR30" i="90"/>
  <c r="AL5" i="78"/>
  <c r="AE20" i="62"/>
  <c r="AF20" i="89"/>
  <c r="Z30" i="85"/>
  <c r="BJ21" i="62"/>
  <c r="BW21" i="89"/>
  <c r="AL7" i="78"/>
  <c r="AE45" i="62"/>
  <c r="AF45" i="89"/>
  <c r="T45" i="89" s="1"/>
  <c r="Z43" i="85"/>
  <c r="AJ4" i="85"/>
  <c r="AV30" i="78"/>
  <c r="AO35" i="62"/>
  <c r="AP35" i="89"/>
  <c r="AD35" i="89" s="1"/>
  <c r="BA11" i="68"/>
  <c r="BB11" i="90"/>
  <c r="AV14" i="81"/>
  <c r="Q21" i="68"/>
  <c r="Q10" i="62"/>
  <c r="Q8" i="87"/>
  <c r="Q21" i="90"/>
  <c r="Q10" i="89"/>
  <c r="Q38" i="91"/>
  <c r="BW3" i="62"/>
  <c r="CJ3" i="89"/>
  <c r="AB45" i="90"/>
  <c r="BT47" i="68"/>
  <c r="CG47" i="90"/>
  <c r="S49" i="86"/>
  <c r="AQ49" i="86" s="1"/>
  <c r="AS29" i="81"/>
  <c r="AN34" i="68"/>
  <c r="AO34" i="90"/>
  <c r="AC34" i="90" s="1"/>
  <c r="AN28" i="62"/>
  <c r="AO28" i="89"/>
  <c r="AI10" i="85"/>
  <c r="AU27" i="78"/>
  <c r="AQ7" i="62"/>
  <c r="AR7" i="89"/>
  <c r="Z14" i="86"/>
  <c r="AL17" i="79"/>
  <c r="BT23" i="62"/>
  <c r="CG23" i="89"/>
  <c r="Q50" i="62"/>
  <c r="Q16" i="68"/>
  <c r="Q23" i="91"/>
  <c r="Q50" i="89"/>
  <c r="Q16" i="90"/>
  <c r="Q51" i="87"/>
  <c r="AK39" i="89"/>
  <c r="Y39" i="89" s="1"/>
  <c r="AE25" i="85"/>
  <c r="AJ39" i="62"/>
  <c r="AQ25" i="78"/>
  <c r="BC25" i="78"/>
  <c r="Q47" i="90"/>
  <c r="Q42" i="89"/>
  <c r="Q47" i="68"/>
  <c r="Q42" i="87"/>
  <c r="Q42" i="62"/>
  <c r="Q47" i="91"/>
  <c r="P15" i="68"/>
  <c r="P52" i="62"/>
  <c r="P52" i="87"/>
  <c r="P33" i="91"/>
  <c r="P15" i="90"/>
  <c r="P52" i="89"/>
  <c r="AI37" i="68"/>
  <c r="AJ37" i="90"/>
  <c r="AP36" i="80"/>
  <c r="AI52" i="62"/>
  <c r="AJ52" i="89"/>
  <c r="X52" i="89" s="1"/>
  <c r="AD3" i="85"/>
  <c r="AP9" i="78"/>
  <c r="AT46" i="62"/>
  <c r="AU46" i="89"/>
  <c r="AC27" i="86"/>
  <c r="AO18" i="79"/>
  <c r="AZ6" i="68"/>
  <c r="BA6" i="90"/>
  <c r="AU46" i="81"/>
  <c r="AN6" i="68"/>
  <c r="AO6" i="90"/>
  <c r="AU31" i="80"/>
  <c r="AZ50" i="68"/>
  <c r="BA50" i="90"/>
  <c r="AT28" i="62"/>
  <c r="AU28" i="89"/>
  <c r="AC35" i="86"/>
  <c r="AO8" i="79"/>
  <c r="AH28" i="62"/>
  <c r="AI28" i="89"/>
  <c r="AC10" i="85"/>
  <c r="AO27" i="78"/>
  <c r="AM48" i="90"/>
  <c r="AS10" i="80"/>
  <c r="AL48" i="68"/>
  <c r="AG8" i="62"/>
  <c r="AH8" i="89"/>
  <c r="AB13" i="85"/>
  <c r="AN32" i="78"/>
  <c r="AN15" i="81"/>
  <c r="BB2" i="68"/>
  <c r="BC2" i="90"/>
  <c r="AW42" i="81"/>
  <c r="L20" i="89"/>
  <c r="N20" i="89" s="1"/>
  <c r="L2" i="79"/>
  <c r="AJ2" i="79" s="1"/>
  <c r="BD2" i="79" s="1"/>
  <c r="L31" i="91"/>
  <c r="L28" i="90"/>
  <c r="L5" i="78"/>
  <c r="AJ5" i="78" s="1"/>
  <c r="AZ5" i="78" s="1"/>
  <c r="L30" i="85"/>
  <c r="L32" i="86"/>
  <c r="L51" i="80"/>
  <c r="AJ51" i="80" s="1"/>
  <c r="L22" i="81"/>
  <c r="AJ22" i="81" s="1"/>
  <c r="L20" i="62"/>
  <c r="L11" i="87"/>
  <c r="L28" i="68"/>
  <c r="AB29" i="86"/>
  <c r="AN22" i="79"/>
  <c r="AZ42" i="90"/>
  <c r="AT39" i="81"/>
  <c r="AY42" i="68"/>
  <c r="AM40" i="62"/>
  <c r="AN40" i="89"/>
  <c r="AB40" i="89" s="1"/>
  <c r="AH23" i="85"/>
  <c r="BF20" i="78"/>
  <c r="AT20" i="78"/>
  <c r="AG32" i="68"/>
  <c r="AH32" i="90"/>
  <c r="AN27" i="80"/>
  <c r="BA8" i="62"/>
  <c r="BB8" i="89"/>
  <c r="AJ37" i="86"/>
  <c r="AV24" i="79"/>
  <c r="BZ16" i="62"/>
  <c r="CM15" i="89"/>
  <c r="BE4" i="78"/>
  <c r="AL45" i="81"/>
  <c r="AQ3" i="68"/>
  <c r="AR3" i="90"/>
  <c r="BN24" i="62"/>
  <c r="CA24" i="89"/>
  <c r="BT24" i="62"/>
  <c r="CG24" i="89"/>
  <c r="AW8" i="62"/>
  <c r="AX8" i="89"/>
  <c r="AX8" i="62"/>
  <c r="AY8" i="89"/>
  <c r="AF37" i="86"/>
  <c r="AR24" i="79"/>
  <c r="BN9" i="62"/>
  <c r="CA9" i="89"/>
  <c r="AT11" i="91"/>
  <c r="AQ17" i="87"/>
  <c r="BJ7" i="68"/>
  <c r="BW7" i="90"/>
  <c r="U9" i="85"/>
  <c r="AS9" i="85" s="1"/>
  <c r="CA8" i="89"/>
  <c r="BO8" i="89" s="1"/>
  <c r="BN8" i="62"/>
  <c r="AA23" i="89"/>
  <c r="BH17" i="68"/>
  <c r="BU17" i="90"/>
  <c r="S31" i="85"/>
  <c r="AQ31" i="85" s="1"/>
  <c r="BR5" i="62"/>
  <c r="CE5" i="89"/>
  <c r="Z34" i="86"/>
  <c r="AX25" i="79"/>
  <c r="AL25" i="79"/>
  <c r="AQ47" i="62"/>
  <c r="AR47" i="89"/>
  <c r="AF50" i="90"/>
  <c r="AL8" i="80"/>
  <c r="AE50" i="68"/>
  <c r="BE47" i="78"/>
  <c r="AL32" i="81"/>
  <c r="AQ10" i="68"/>
  <c r="AR10" i="90"/>
  <c r="BO44" i="62"/>
  <c r="CB44" i="89"/>
  <c r="Y42" i="89"/>
  <c r="Y30" i="90"/>
  <c r="BZ36" i="68"/>
  <c r="CM36" i="90"/>
  <c r="Y39" i="86"/>
  <c r="AW39" i="86" s="1"/>
  <c r="BS22" i="68"/>
  <c r="CF22" i="90"/>
  <c r="R48" i="86"/>
  <c r="AP48" i="86" s="1"/>
  <c r="BH23" i="62"/>
  <c r="BU23" i="89"/>
  <c r="AJ3" i="68"/>
  <c r="AK3" i="90"/>
  <c r="AQ32" i="80"/>
  <c r="H30" i="91"/>
  <c r="H17" i="90"/>
  <c r="H46" i="78"/>
  <c r="AF46" i="78" s="1"/>
  <c r="H4" i="79"/>
  <c r="AF4" i="79" s="1"/>
  <c r="BE4" i="79" s="1"/>
  <c r="H4" i="62"/>
  <c r="H6" i="81"/>
  <c r="AF6" i="81" s="1"/>
  <c r="H4" i="87"/>
  <c r="H31" i="85"/>
  <c r="H17" i="68"/>
  <c r="H31" i="86"/>
  <c r="H4" i="89"/>
  <c r="H48" i="80"/>
  <c r="AF48" i="80" s="1"/>
  <c r="AN36" i="81"/>
  <c r="AN20" i="80"/>
  <c r="AG25" i="68"/>
  <c r="AH25" i="90"/>
  <c r="AT18" i="62"/>
  <c r="AU17" i="89"/>
  <c r="AC22" i="86"/>
  <c r="AO36" i="79"/>
  <c r="AH29" i="68"/>
  <c r="AI29" i="90"/>
  <c r="W29" i="90" s="1"/>
  <c r="AO16" i="80"/>
  <c r="AH36" i="62"/>
  <c r="AI36" i="89"/>
  <c r="W36" i="89" s="1"/>
  <c r="AC34" i="85"/>
  <c r="AO45" i="78"/>
  <c r="K20" i="85"/>
  <c r="K9" i="62"/>
  <c r="K48" i="79"/>
  <c r="AI48" i="79" s="1"/>
  <c r="BE48" i="79" s="1"/>
  <c r="K6" i="87"/>
  <c r="K48" i="81"/>
  <c r="AI48" i="81" s="1"/>
  <c r="AU8" i="81" s="1"/>
  <c r="K18" i="68"/>
  <c r="K14" i="78"/>
  <c r="AI14" i="78" s="1"/>
  <c r="AZ14" i="78" s="1"/>
  <c r="K9" i="89"/>
  <c r="K21" i="80"/>
  <c r="AI21" i="80" s="1"/>
  <c r="AU5" i="80" s="1"/>
  <c r="K12" i="91"/>
  <c r="K18" i="90"/>
  <c r="K18" i="86"/>
  <c r="AU10" i="79"/>
  <c r="AZ52" i="62"/>
  <c r="BA52" i="89"/>
  <c r="AI5" i="86"/>
  <c r="AS13" i="81"/>
  <c r="AT7" i="78"/>
  <c r="AM45" i="62"/>
  <c r="AN45" i="89"/>
  <c r="AH43" i="85"/>
  <c r="AN16" i="81"/>
  <c r="BA40" i="90"/>
  <c r="AZ40" i="68"/>
  <c r="AT51" i="62"/>
  <c r="AU51" i="89"/>
  <c r="AC15" i="86"/>
  <c r="AO33" i="79"/>
  <c r="AP13" i="62"/>
  <c r="AQ13" i="89"/>
  <c r="AK9" i="85"/>
  <c r="AW2" i="78"/>
  <c r="BB50" i="68"/>
  <c r="BC50" i="90"/>
  <c r="AW31" i="81"/>
  <c r="AU16" i="68"/>
  <c r="AV16" i="90"/>
  <c r="AP34" i="81"/>
  <c r="AN42" i="80"/>
  <c r="AG42" i="68"/>
  <c r="AH42" i="90"/>
  <c r="AE50" i="86"/>
  <c r="AV37" i="62"/>
  <c r="AW37" i="89"/>
  <c r="AQ28" i="79"/>
  <c r="AZ50" i="90"/>
  <c r="AT31" i="81"/>
  <c r="AY50" i="68"/>
  <c r="AQ14" i="90"/>
  <c r="AE14" i="90" s="1"/>
  <c r="AW15" i="80"/>
  <c r="AP14" i="68"/>
  <c r="Y3" i="86"/>
  <c r="AW3" i="86" s="1"/>
  <c r="BZ12" i="68"/>
  <c r="CM12" i="90"/>
  <c r="CJ4" i="90"/>
  <c r="V14" i="86"/>
  <c r="AT14" i="86" s="1"/>
  <c r="BW4" i="68"/>
  <c r="AN9" i="81"/>
  <c r="Y18" i="90"/>
  <c r="AJ15" i="87"/>
  <c r="AM27" i="91"/>
  <c r="AA27" i="91" s="1"/>
  <c r="Y11" i="89"/>
  <c r="BB10" i="90"/>
  <c r="AV32" i="81"/>
  <c r="BA10" i="68"/>
  <c r="BZ34" i="68"/>
  <c r="CM34" i="90"/>
  <c r="Y35" i="86"/>
  <c r="AW35" i="86" s="1"/>
  <c r="AA4" i="90"/>
  <c r="AE19" i="90"/>
  <c r="BH5" i="62"/>
  <c r="BU5" i="89"/>
  <c r="Q34" i="68"/>
  <c r="Q2" i="91"/>
  <c r="Q28" i="89"/>
  <c r="Q34" i="90"/>
  <c r="Q28" i="62"/>
  <c r="Q30" i="87"/>
  <c r="P54" i="95"/>
  <c r="AK15" i="89"/>
  <c r="AE12" i="85"/>
  <c r="BC37" i="78"/>
  <c r="AJ16" i="62"/>
  <c r="AQ37" i="78"/>
  <c r="AB26" i="86"/>
  <c r="AN30" i="79"/>
  <c r="H52" i="62"/>
  <c r="H5" i="86"/>
  <c r="H52" i="87"/>
  <c r="H3" i="85"/>
  <c r="H15" i="68"/>
  <c r="H17" i="81"/>
  <c r="AF17" i="81" s="1"/>
  <c r="H52" i="89"/>
  <c r="H9" i="78"/>
  <c r="AF9" i="78" s="1"/>
  <c r="H33" i="91"/>
  <c r="H15" i="90"/>
  <c r="H10" i="79"/>
  <c r="AF10" i="79" s="1"/>
  <c r="H3" i="80"/>
  <c r="AF3" i="80" s="1"/>
  <c r="BB40" i="78"/>
  <c r="AI51" i="62"/>
  <c r="AJ51" i="89"/>
  <c r="AD51" i="85"/>
  <c r="AP40" i="78"/>
  <c r="AT27" i="68"/>
  <c r="AU27" i="90"/>
  <c r="AO35" i="81"/>
  <c r="AT51" i="68"/>
  <c r="AU51" i="90"/>
  <c r="AO26" i="81"/>
  <c r="AO9" i="80"/>
  <c r="AH51" i="68"/>
  <c r="AI51" i="90"/>
  <c r="AN2" i="68"/>
  <c r="AO2" i="90"/>
  <c r="AU23" i="80"/>
  <c r="L13" i="89"/>
  <c r="L33" i="80"/>
  <c r="AJ33" i="80" s="1"/>
  <c r="L7" i="90"/>
  <c r="L34" i="91"/>
  <c r="L4" i="81"/>
  <c r="AJ4" i="81" s="1"/>
  <c r="L2" i="78"/>
  <c r="AJ2" i="78" s="1"/>
  <c r="BI2" i="78" s="1"/>
  <c r="L13" i="62"/>
  <c r="L7" i="68"/>
  <c r="L20" i="87"/>
  <c r="L9" i="79"/>
  <c r="AJ9" i="79" s="1"/>
  <c r="AY9" i="79" s="1"/>
  <c r="L9" i="85"/>
  <c r="L8" i="86"/>
  <c r="AU10" i="78"/>
  <c r="BG10" i="78"/>
  <c r="AN7" i="62"/>
  <c r="AO7" i="89"/>
  <c r="AC7" i="89" s="1"/>
  <c r="AI50" i="85"/>
  <c r="AP49" i="68"/>
  <c r="AQ49" i="90"/>
  <c r="AE49" i="90" s="1"/>
  <c r="AW5" i="80"/>
  <c r="AZ11" i="68"/>
  <c r="BA11" i="90"/>
  <c r="AG41" i="62"/>
  <c r="AH41" i="89"/>
  <c r="AB35" i="85"/>
  <c r="AZ28" i="78"/>
  <c r="AN28" i="78"/>
  <c r="AP13" i="68"/>
  <c r="AQ13" i="90"/>
  <c r="AE13" i="90" s="1"/>
  <c r="AW2" i="80"/>
  <c r="BB43" i="68"/>
  <c r="BC43" i="90"/>
  <c r="AW10" i="81"/>
  <c r="C47" i="91"/>
  <c r="C47" i="90"/>
  <c r="C27" i="79"/>
  <c r="AA27" i="79" s="1"/>
  <c r="C23" i="81"/>
  <c r="AA23" i="81" s="1"/>
  <c r="C42" i="62"/>
  <c r="C28" i="85"/>
  <c r="C47" i="68"/>
  <c r="C16" i="78"/>
  <c r="AA16" i="78" s="1"/>
  <c r="C42" i="87"/>
  <c r="C49" i="86"/>
  <c r="C42" i="89"/>
  <c r="C17" i="80"/>
  <c r="AA17" i="80" s="1"/>
  <c r="AU44" i="68"/>
  <c r="AV44" i="90"/>
  <c r="AP20" i="81"/>
  <c r="BA11" i="89"/>
  <c r="AI44" i="86"/>
  <c r="AU51" i="79"/>
  <c r="AZ11" i="62"/>
  <c r="Y35" i="89"/>
  <c r="BZ43" i="62"/>
  <c r="CM43" i="89"/>
  <c r="BJ6" i="68"/>
  <c r="BW6" i="90"/>
  <c r="U49" i="85"/>
  <c r="AS49" i="85" s="1"/>
  <c r="BE44" i="68"/>
  <c r="BR44" i="90"/>
  <c r="P29" i="85"/>
  <c r="AN29" i="85" s="1"/>
  <c r="BZ10" i="68"/>
  <c r="CM10" i="90"/>
  <c r="Y10" i="86"/>
  <c r="AW10" i="86" s="1"/>
  <c r="BK6" i="62"/>
  <c r="BX6" i="89"/>
  <c r="BL6" i="89" s="1"/>
  <c r="BA17" i="68"/>
  <c r="BB17" i="90"/>
  <c r="AV6" i="81"/>
  <c r="AE46" i="62"/>
  <c r="AF46" i="89"/>
  <c r="T46" i="89" s="1"/>
  <c r="Z26" i="85"/>
  <c r="AL19" i="78"/>
  <c r="U5" i="90"/>
  <c r="AA11" i="90"/>
  <c r="Q25" i="68"/>
  <c r="Q18" i="62"/>
  <c r="Q14" i="87"/>
  <c r="Q17" i="89"/>
  <c r="Q25" i="90"/>
  <c r="Q22" i="91"/>
  <c r="BZ6" i="68"/>
  <c r="CM6" i="90"/>
  <c r="Y2" i="86"/>
  <c r="AW2" i="86" s="1"/>
  <c r="AQ45" i="68"/>
  <c r="AR45" i="90"/>
  <c r="AL16" i="81"/>
  <c r="AH10" i="91"/>
  <c r="V10" i="91" s="1"/>
  <c r="AE2" i="87"/>
  <c r="BZ30" i="62"/>
  <c r="CM30" i="89"/>
  <c r="AL43" i="78"/>
  <c r="AE30" i="62"/>
  <c r="AF30" i="89"/>
  <c r="T30" i="89" s="1"/>
  <c r="Z40" i="85"/>
  <c r="AX43" i="78"/>
  <c r="AL13" i="79"/>
  <c r="AQ48" i="62"/>
  <c r="AR48" i="89"/>
  <c r="Z30" i="86"/>
  <c r="BJ35" i="68"/>
  <c r="BW35" i="90"/>
  <c r="U46" i="85"/>
  <c r="AS46" i="85" s="1"/>
  <c r="BO4" i="62"/>
  <c r="CB4" i="89"/>
  <c r="R45" i="62"/>
  <c r="R45" i="87"/>
  <c r="R48" i="68"/>
  <c r="R45" i="89"/>
  <c r="R45" i="91"/>
  <c r="R48" i="90"/>
  <c r="AJ13" i="62"/>
  <c r="AK13" i="89"/>
  <c r="AE9" i="85"/>
  <c r="AQ2" i="78"/>
  <c r="AJ20" i="62"/>
  <c r="AK20" i="89"/>
  <c r="Y20" i="89" s="1"/>
  <c r="AE30" i="85"/>
  <c r="BC5" i="78"/>
  <c r="AQ5" i="78"/>
  <c r="AV46" i="62"/>
  <c r="AW46" i="89"/>
  <c r="AE27" i="86"/>
  <c r="AQ18" i="79"/>
  <c r="Q10" i="68"/>
  <c r="Q17" i="91"/>
  <c r="Q24" i="89"/>
  <c r="Q10" i="90"/>
  <c r="Q27" i="87"/>
  <c r="Q24" i="62"/>
  <c r="P11" i="62"/>
  <c r="P5" i="87"/>
  <c r="P19" i="68"/>
  <c r="P11" i="89"/>
  <c r="P39" i="91"/>
  <c r="P19" i="90"/>
  <c r="AT50" i="62"/>
  <c r="AU50" i="89"/>
  <c r="AC4" i="86"/>
  <c r="AO34" i="79"/>
  <c r="AO9" i="79"/>
  <c r="AT13" i="62"/>
  <c r="AU13" i="89"/>
  <c r="AC8" i="86"/>
  <c r="AC44" i="86"/>
  <c r="AO51" i="79"/>
  <c r="AT11" i="62"/>
  <c r="AU11" i="89"/>
  <c r="P28" i="62"/>
  <c r="P30" i="87"/>
  <c r="P34" i="68"/>
  <c r="P2" i="91"/>
  <c r="P28" i="89"/>
  <c r="P34" i="90"/>
  <c r="O54" i="95"/>
  <c r="AM17" i="90"/>
  <c r="AS48" i="80"/>
  <c r="AL17" i="68"/>
  <c r="AZ36" i="90"/>
  <c r="AT3" i="81"/>
  <c r="AY36" i="68"/>
  <c r="AM29" i="62"/>
  <c r="AN29" i="89"/>
  <c r="AH15" i="85"/>
  <c r="AT18" i="78"/>
  <c r="AM43" i="68"/>
  <c r="AN43" i="90"/>
  <c r="AT6" i="80"/>
  <c r="AY43" i="68"/>
  <c r="AZ43" i="90"/>
  <c r="AT10" i="81"/>
  <c r="AG35" i="68"/>
  <c r="AH35" i="90"/>
  <c r="AN30" i="80"/>
  <c r="AW20" i="80"/>
  <c r="AP25" i="68"/>
  <c r="AQ25" i="90"/>
  <c r="AE25" i="90" s="1"/>
  <c r="AQ20" i="89"/>
  <c r="AE20" i="89" s="1"/>
  <c r="AK30" i="85"/>
  <c r="AW5" i="78"/>
  <c r="AP20" i="62"/>
  <c r="AS34" i="81"/>
  <c r="P31" i="86"/>
  <c r="AN31" i="86" s="1"/>
  <c r="AL41" i="62"/>
  <c r="AM41" i="89"/>
  <c r="AG35" i="85"/>
  <c r="AS28" i="78"/>
  <c r="BE28" i="78"/>
  <c r="BZ10" i="62"/>
  <c r="CM10" i="89"/>
  <c r="CJ29" i="90"/>
  <c r="V51" i="86"/>
  <c r="AT51" i="86" s="1"/>
  <c r="BW29" i="68"/>
  <c r="BE35" i="79"/>
  <c r="AZ13" i="78"/>
  <c r="AV30" i="87"/>
  <c r="AY2" i="91"/>
  <c r="AK18" i="62"/>
  <c r="AL17" i="89"/>
  <c r="AF21" i="85"/>
  <c r="AR36" i="78"/>
  <c r="AW30" i="62"/>
  <c r="AX30" i="62"/>
  <c r="AX30" i="89"/>
  <c r="AY30" i="89"/>
  <c r="AF47" i="86"/>
  <c r="BD23" i="79"/>
  <c r="AR23" i="79"/>
  <c r="AE6" i="89"/>
  <c r="BR29" i="89"/>
  <c r="BE29" i="62"/>
  <c r="BN30" i="62"/>
  <c r="CA30" i="89"/>
  <c r="CA31" i="90"/>
  <c r="Y17" i="85"/>
  <c r="AW17" i="85" s="1"/>
  <c r="BN31" i="68"/>
  <c r="AQ3" i="81"/>
  <c r="BC51" i="78"/>
  <c r="BT5" i="62"/>
  <c r="CG5" i="89"/>
  <c r="BF4" i="62"/>
  <c r="BS4" i="89"/>
  <c r="BG4" i="89" s="1"/>
  <c r="AW20" i="62"/>
  <c r="AX20" i="62"/>
  <c r="AX20" i="89"/>
  <c r="AY20" i="89"/>
  <c r="AA20" i="89" s="1"/>
  <c r="AF32" i="86"/>
  <c r="AR2" i="79"/>
  <c r="AR22" i="68"/>
  <c r="AS22" i="68"/>
  <c r="AS22" i="90"/>
  <c r="AT22" i="90"/>
  <c r="AM44" i="81"/>
  <c r="AF22" i="68"/>
  <c r="AG22" i="90"/>
  <c r="AM28" i="80"/>
  <c r="L49" i="89"/>
  <c r="L2" i="85"/>
  <c r="L13" i="90"/>
  <c r="L18" i="91"/>
  <c r="L15" i="79"/>
  <c r="AJ15" i="79" s="1"/>
  <c r="L33" i="78"/>
  <c r="AJ33" i="78" s="1"/>
  <c r="L49" i="62"/>
  <c r="L29" i="81"/>
  <c r="AJ29" i="81" s="1"/>
  <c r="L49" i="87"/>
  <c r="L12" i="86"/>
  <c r="L13" i="68"/>
  <c r="L2" i="80"/>
  <c r="AJ2" i="80" s="1"/>
  <c r="AF27" i="89"/>
  <c r="Z33" i="85"/>
  <c r="AL42" i="78"/>
  <c r="AE27" i="62"/>
  <c r="L54" i="95"/>
  <c r="AV8" i="79"/>
  <c r="BA28" i="62"/>
  <c r="BB28" i="89"/>
  <c r="AJ35" i="86"/>
  <c r="AJ35" i="89"/>
  <c r="AD4" i="85"/>
  <c r="AI35" i="62"/>
  <c r="AP30" i="78"/>
  <c r="AK17" i="89"/>
  <c r="AE21" i="85"/>
  <c r="AJ18" i="62"/>
  <c r="AQ36" i="78"/>
  <c r="AJ52" i="62"/>
  <c r="AK52" i="89"/>
  <c r="Y52" i="89" s="1"/>
  <c r="AE3" i="85"/>
  <c r="AQ9" i="78"/>
  <c r="P33" i="87"/>
  <c r="P32" i="62"/>
  <c r="P38" i="68"/>
  <c r="P5" i="91"/>
  <c r="P32" i="89"/>
  <c r="P38" i="90"/>
  <c r="AU6" i="68"/>
  <c r="AV6" i="90"/>
  <c r="AP46" i="81"/>
  <c r="AJ6" i="90"/>
  <c r="AI6" i="68"/>
  <c r="AP31" i="80"/>
  <c r="AT46" i="68"/>
  <c r="AU46" i="90"/>
  <c r="AO8" i="81"/>
  <c r="AU28" i="80"/>
  <c r="AN22" i="68"/>
  <c r="AO22" i="90"/>
  <c r="AC22" i="90" s="1"/>
  <c r="AZ12" i="62"/>
  <c r="BA12" i="89"/>
  <c r="AI48" i="86"/>
  <c r="AU46" i="79"/>
  <c r="BG46" i="79"/>
  <c r="H13" i="90"/>
  <c r="H49" i="89"/>
  <c r="H12" i="86"/>
  <c r="H13" i="68"/>
  <c r="H15" i="79"/>
  <c r="AF15" i="79" s="1"/>
  <c r="H49" i="87"/>
  <c r="H33" i="78"/>
  <c r="AF33" i="78" s="1"/>
  <c r="BC33" i="78" s="1"/>
  <c r="H18" i="91"/>
  <c r="H49" i="62"/>
  <c r="H2" i="80"/>
  <c r="AF2" i="80" s="1"/>
  <c r="H2" i="85"/>
  <c r="H29" i="81"/>
  <c r="AF29" i="81" s="1"/>
  <c r="AV38" i="68"/>
  <c r="AW38" i="90"/>
  <c r="AQ18" i="81"/>
  <c r="AM43" i="62"/>
  <c r="AN43" i="89"/>
  <c r="AB43" i="89" s="1"/>
  <c r="AH6" i="85"/>
  <c r="BF3" i="78"/>
  <c r="AT3" i="78"/>
  <c r="AM50" i="62"/>
  <c r="AN50" i="89"/>
  <c r="AB50" i="89" s="1"/>
  <c r="AH48" i="85"/>
  <c r="AT29" i="78"/>
  <c r="AN24" i="62"/>
  <c r="AO24" i="89"/>
  <c r="AI8" i="85"/>
  <c r="AU49" i="78"/>
  <c r="AV40" i="68"/>
  <c r="AW40" i="90"/>
  <c r="AQ30" i="81"/>
  <c r="AP29" i="68"/>
  <c r="AQ29" i="90"/>
  <c r="AW16" i="80"/>
  <c r="P21" i="90"/>
  <c r="P10" i="89"/>
  <c r="P38" i="91"/>
  <c r="P21" i="68"/>
  <c r="P10" i="62"/>
  <c r="P8" i="87"/>
  <c r="AL15" i="78"/>
  <c r="AE32" i="62"/>
  <c r="AF32" i="89"/>
  <c r="Z14" i="85"/>
  <c r="BW7" i="62"/>
  <c r="CJ7" i="89"/>
  <c r="BW10" i="89"/>
  <c r="BJ10" i="62"/>
  <c r="AQ15" i="68"/>
  <c r="AR15" i="90"/>
  <c r="AL17" i="81"/>
  <c r="BH22" i="68"/>
  <c r="BU22" i="90"/>
  <c r="S42" i="85"/>
  <c r="AQ42" i="85" s="1"/>
  <c r="BW32" i="68"/>
  <c r="CJ32" i="90"/>
  <c r="V46" i="86"/>
  <c r="AT46" i="86" s="1"/>
  <c r="BS8" i="68"/>
  <c r="CF8" i="90"/>
  <c r="R7" i="86"/>
  <c r="AP7" i="86" s="1"/>
  <c r="AL41" i="79"/>
  <c r="AQ31" i="62"/>
  <c r="AR31" i="89"/>
  <c r="Z52" i="86"/>
  <c r="AL41" i="81"/>
  <c r="AQ35" i="68"/>
  <c r="AR35" i="90"/>
  <c r="BA9" i="62"/>
  <c r="BB9" i="89"/>
  <c r="AJ18" i="86"/>
  <c r="BH48" i="79"/>
  <c r="AV48" i="79"/>
  <c r="BA43" i="68"/>
  <c r="BB43" i="90"/>
  <c r="AV10" i="81"/>
  <c r="AJ41" i="86"/>
  <c r="AV29" i="79"/>
  <c r="BA36" i="62"/>
  <c r="BB36" i="89"/>
  <c r="BZ9" i="62"/>
  <c r="CM9" i="89"/>
  <c r="AY47" i="78"/>
  <c r="BI46" i="79"/>
  <c r="AE35" i="90"/>
  <c r="AB24" i="90"/>
  <c r="AG3" i="90"/>
  <c r="AM32" i="80"/>
  <c r="AF3" i="68"/>
  <c r="V13" i="89"/>
  <c r="AE21" i="89"/>
  <c r="Q30" i="62"/>
  <c r="Q37" i="90"/>
  <c r="Q30" i="89"/>
  <c r="Q42" i="91"/>
  <c r="Q31" i="87"/>
  <c r="Q37" i="68"/>
  <c r="BB12" i="90"/>
  <c r="AV28" i="81"/>
  <c r="BA12" i="68"/>
  <c r="AP21" i="89"/>
  <c r="AD21" i="89" s="1"/>
  <c r="AJ41" i="85"/>
  <c r="AV21" i="78"/>
  <c r="BH21" i="78"/>
  <c r="AO21" i="62"/>
  <c r="AL37" i="79"/>
  <c r="AQ16" i="62"/>
  <c r="AR15" i="89"/>
  <c r="Z36" i="86"/>
  <c r="AX37" i="79"/>
  <c r="AQ27" i="68"/>
  <c r="AR27" i="90"/>
  <c r="AL35" i="81"/>
  <c r="AH18" i="68"/>
  <c r="AI18" i="90"/>
  <c r="W18" i="90" s="1"/>
  <c r="AO21" i="80"/>
  <c r="AF26" i="90"/>
  <c r="AL49" i="80"/>
  <c r="AE26" i="68"/>
  <c r="AK22" i="62"/>
  <c r="AL22" i="89"/>
  <c r="AF19" i="85"/>
  <c r="BD13" i="78"/>
  <c r="AR13" i="78"/>
  <c r="AC4" i="89"/>
  <c r="BA51" i="78"/>
  <c r="AE11" i="68"/>
  <c r="AF11" i="90"/>
  <c r="AL45" i="80"/>
  <c r="BC44" i="62"/>
  <c r="BP44" i="89"/>
  <c r="BH20" i="79"/>
  <c r="BS12" i="62"/>
  <c r="CF12" i="89"/>
  <c r="BZ5" i="68"/>
  <c r="CM5" i="90"/>
  <c r="Y6" i="86"/>
  <c r="AW6" i="86" s="1"/>
  <c r="BE7" i="79"/>
  <c r="BO17" i="68"/>
  <c r="CB17" i="90"/>
  <c r="N31" i="86"/>
  <c r="AL31" i="86" s="1"/>
  <c r="BJ19" i="68"/>
  <c r="BW19" i="90"/>
  <c r="U39" i="85"/>
  <c r="AS39" i="85" s="1"/>
  <c r="C35" i="91"/>
  <c r="C43" i="90"/>
  <c r="C29" i="79"/>
  <c r="AA29" i="79" s="1"/>
  <c r="BG29" i="79" s="1"/>
  <c r="C45" i="78"/>
  <c r="AA45" i="78" s="1"/>
  <c r="BF45" i="78" s="1"/>
  <c r="C36" i="62"/>
  <c r="C6" i="80"/>
  <c r="AA6" i="80" s="1"/>
  <c r="C43" i="68"/>
  <c r="C34" i="85"/>
  <c r="C38" i="87"/>
  <c r="C10" i="81"/>
  <c r="AA10" i="81" s="1"/>
  <c r="C36" i="89"/>
  <c r="C41" i="86"/>
  <c r="AD10" i="85"/>
  <c r="AI28" i="62"/>
  <c r="AJ28" i="89"/>
  <c r="AP27" i="78"/>
  <c r="AH40" i="68"/>
  <c r="AI40" i="90"/>
  <c r="AO47" i="80"/>
  <c r="AH38" i="62"/>
  <c r="AI38" i="89"/>
  <c r="AC36" i="85"/>
  <c r="AO6" i="78"/>
  <c r="BA11" i="78"/>
  <c r="AI19" i="89"/>
  <c r="W19" i="89" s="1"/>
  <c r="AC11" i="85"/>
  <c r="AO11" i="78"/>
  <c r="AH14" i="62"/>
  <c r="AU42" i="90"/>
  <c r="AO39" i="81"/>
  <c r="AT42" i="68"/>
  <c r="BA37" i="89"/>
  <c r="AI50" i="86"/>
  <c r="AU28" i="79"/>
  <c r="BG28" i="79"/>
  <c r="AZ37" i="62"/>
  <c r="P4" i="91"/>
  <c r="P20" i="90"/>
  <c r="P7" i="87"/>
  <c r="P8" i="62"/>
  <c r="P20" i="68"/>
  <c r="P8" i="89"/>
  <c r="AM46" i="68"/>
  <c r="AN46" i="90"/>
  <c r="AT4" i="80"/>
  <c r="AZ46" i="90"/>
  <c r="AT8" i="81"/>
  <c r="AY46" i="68"/>
  <c r="AY34" i="68"/>
  <c r="AZ34" i="90"/>
  <c r="AT9" i="81"/>
  <c r="AT35" i="68"/>
  <c r="AU35" i="90"/>
  <c r="AO41" i="81"/>
  <c r="AT31" i="62"/>
  <c r="AU31" i="89"/>
  <c r="AC52" i="86"/>
  <c r="AO41" i="79"/>
  <c r="AC28" i="85"/>
  <c r="AO16" i="78"/>
  <c r="AH42" i="62"/>
  <c r="AI42" i="89"/>
  <c r="BL8" i="62"/>
  <c r="BY8" i="89"/>
  <c r="BM8" i="89" s="1"/>
  <c r="BL19" i="62"/>
  <c r="BY18" i="89"/>
  <c r="AW29" i="68"/>
  <c r="AX29" i="68"/>
  <c r="AX29" i="90"/>
  <c r="AY29" i="90"/>
  <c r="AA29" i="90" s="1"/>
  <c r="AR21" i="81"/>
  <c r="BK21" i="68"/>
  <c r="BX21" i="90"/>
  <c r="V38" i="85"/>
  <c r="AT38" i="85" s="1"/>
  <c r="BZ24" i="62"/>
  <c r="CM24" i="89"/>
  <c r="BB42" i="79"/>
  <c r="AS6" i="89"/>
  <c r="AT6" i="89"/>
  <c r="V6" i="89" s="1"/>
  <c r="AA2" i="86"/>
  <c r="AM42" i="79"/>
  <c r="AY42" i="79"/>
  <c r="AR6" i="62"/>
  <c r="AS6" i="62"/>
  <c r="BI4" i="78"/>
  <c r="AF6" i="62"/>
  <c r="AG6" i="89"/>
  <c r="AA49" i="85"/>
  <c r="AM4" i="78"/>
  <c r="AY4" i="78"/>
  <c r="BA34" i="62"/>
  <c r="BB34" i="89"/>
  <c r="AJ40" i="86"/>
  <c r="AV26" i="79"/>
  <c r="AO45" i="68"/>
  <c r="AP45" i="90"/>
  <c r="AV52" i="79"/>
  <c r="BA10" i="62"/>
  <c r="BB10" i="89"/>
  <c r="AJ43" i="86"/>
  <c r="AY13" i="89"/>
  <c r="AA13" i="89" s="1"/>
  <c r="AF8" i="86"/>
  <c r="BD9" i="79"/>
  <c r="AR9" i="79"/>
  <c r="AX13" i="62"/>
  <c r="AW13" i="62"/>
  <c r="AX13" i="89"/>
  <c r="CM35" i="90"/>
  <c r="Y52" i="86"/>
  <c r="AW52" i="86" s="1"/>
  <c r="BZ35" i="68"/>
  <c r="AV40" i="87"/>
  <c r="AY14" i="91"/>
  <c r="BX26" i="89"/>
  <c r="BK26" i="62"/>
  <c r="BK18" i="68"/>
  <c r="BX18" i="90"/>
  <c r="BL18" i="90" s="1"/>
  <c r="V20" i="85"/>
  <c r="AT20" i="85" s="1"/>
  <c r="Q19" i="87"/>
  <c r="Q6" i="62"/>
  <c r="Q6" i="68"/>
  <c r="Q6" i="89"/>
  <c r="Q26" i="91"/>
  <c r="Q6" i="90"/>
  <c r="CI3" i="62"/>
  <c r="DH3" i="89"/>
  <c r="R52" i="91"/>
  <c r="R8" i="90"/>
  <c r="R15" i="62"/>
  <c r="R21" i="87"/>
  <c r="R8" i="68"/>
  <c r="R14" i="89"/>
  <c r="BZ25" i="62"/>
  <c r="CM25" i="89"/>
  <c r="AR16" i="89"/>
  <c r="Z20" i="86"/>
  <c r="AL43" i="79"/>
  <c r="AQ17" i="62"/>
  <c r="AE17" i="62"/>
  <c r="AF16" i="89"/>
  <c r="Z18" i="85"/>
  <c r="AX39" i="78"/>
  <c r="AL39" i="78"/>
  <c r="BJ31" i="68"/>
  <c r="BW31" i="90"/>
  <c r="U17" i="85"/>
  <c r="AS17" i="85" s="1"/>
  <c r="AV36" i="80"/>
  <c r="AO37" i="68"/>
  <c r="AP37" i="90"/>
  <c r="AD37" i="90" s="1"/>
  <c r="AO23" i="68"/>
  <c r="AP23" i="90"/>
  <c r="AD23" i="90" s="1"/>
  <c r="AV50" i="80"/>
  <c r="AX48" i="78"/>
  <c r="Z5" i="85"/>
  <c r="AL48" i="78"/>
  <c r="BA48" i="78"/>
  <c r="AZ48" i="78"/>
  <c r="AK6" i="90"/>
  <c r="Y6" i="90" s="1"/>
  <c r="AQ31" i="80"/>
  <c r="AJ6" i="68"/>
  <c r="Q52" i="90"/>
  <c r="Q52" i="68"/>
  <c r="Q25" i="91"/>
  <c r="Q46" i="89"/>
  <c r="Q47" i="87"/>
  <c r="Q46" i="62"/>
  <c r="P45" i="90"/>
  <c r="P34" i="89"/>
  <c r="P37" i="87"/>
  <c r="P45" i="68"/>
  <c r="P34" i="62"/>
  <c r="P7" i="91"/>
  <c r="AU34" i="62"/>
  <c r="AV34" i="89"/>
  <c r="AD40" i="86"/>
  <c r="AP26" i="79"/>
  <c r="AI34" i="62"/>
  <c r="AJ34" i="89"/>
  <c r="AD16" i="85"/>
  <c r="AP17" i="78"/>
  <c r="AU21" i="62"/>
  <c r="AV21" i="89"/>
  <c r="AD45" i="86"/>
  <c r="BB50" i="79"/>
  <c r="AP50" i="79"/>
  <c r="AI14" i="62"/>
  <c r="AJ19" i="89"/>
  <c r="X19" i="89" s="1"/>
  <c r="AD11" i="85"/>
  <c r="AP11" i="78"/>
  <c r="BB11" i="78"/>
  <c r="AU9" i="68"/>
  <c r="AV9" i="90"/>
  <c r="AP11" i="81"/>
  <c r="AI13" i="90"/>
  <c r="AO2" i="80"/>
  <c r="AH13" i="68"/>
  <c r="AH21" i="62"/>
  <c r="AI21" i="89"/>
  <c r="W21" i="89" s="1"/>
  <c r="AC41" i="85"/>
  <c r="BA21" i="78"/>
  <c r="AO21" i="78"/>
  <c r="AU9" i="62"/>
  <c r="AV9" i="89"/>
  <c r="AD18" i="86"/>
  <c r="AP48" i="79"/>
  <c r="AI18" i="68"/>
  <c r="AJ18" i="90"/>
  <c r="X18" i="90" s="1"/>
  <c r="AP21" i="80"/>
  <c r="AN48" i="68"/>
  <c r="AO48" i="90"/>
  <c r="AZ48" i="68"/>
  <c r="BA48" i="90"/>
  <c r="AS25" i="81"/>
  <c r="AL47" i="68"/>
  <c r="AM47" i="90"/>
  <c r="AS17" i="80"/>
  <c r="AG49" i="86"/>
  <c r="AS27" i="79"/>
  <c r="AY41" i="68"/>
  <c r="AZ41" i="90"/>
  <c r="AT2" i="81"/>
  <c r="AY30" i="62"/>
  <c r="AZ30" i="89"/>
  <c r="AH47" i="86"/>
  <c r="BF23" i="79"/>
  <c r="AT23" i="79"/>
  <c r="AT45" i="80"/>
  <c r="AM11" i="68"/>
  <c r="AN11" i="90"/>
  <c r="AB11" i="90" s="1"/>
  <c r="AW26" i="81"/>
  <c r="BB51" i="68"/>
  <c r="BC51" i="90"/>
  <c r="AN50" i="81"/>
  <c r="AI33" i="86"/>
  <c r="AU39" i="79"/>
  <c r="AZ26" i="62"/>
  <c r="BA26" i="89"/>
  <c r="AU38" i="78"/>
  <c r="AO26" i="89"/>
  <c r="AI32" i="85"/>
  <c r="AN26" i="62"/>
  <c r="BZ39" i="62"/>
  <c r="CM39" i="89"/>
  <c r="CK18" i="89"/>
  <c r="BX19" i="62"/>
  <c r="AJ35" i="85"/>
  <c r="BH28" i="78"/>
  <c r="AV28" i="78"/>
  <c r="AO41" i="62"/>
  <c r="AP41" i="89"/>
  <c r="AD41" i="89" s="1"/>
  <c r="AY32" i="90"/>
  <c r="AA32" i="90" s="1"/>
  <c r="AR37" i="81"/>
  <c r="AW32" i="68"/>
  <c r="AX32" i="68"/>
  <c r="AX32" i="90"/>
  <c r="AQ38" i="87"/>
  <c r="AT35" i="91"/>
  <c r="BG2" i="89"/>
  <c r="AE9" i="62"/>
  <c r="AF9" i="89"/>
  <c r="T9" i="89" s="1"/>
  <c r="Z20" i="85"/>
  <c r="AL14" i="78"/>
  <c r="AX14" i="78"/>
  <c r="AQ28" i="62"/>
  <c r="AR28" i="89"/>
  <c r="Z35" i="86"/>
  <c r="AL8" i="79"/>
  <c r="AL3" i="81"/>
  <c r="AQ36" i="68"/>
  <c r="AR36" i="90"/>
  <c r="BF43" i="79"/>
  <c r="AQ11" i="62"/>
  <c r="AR11" i="89"/>
  <c r="Z44" i="86"/>
  <c r="AL51" i="79"/>
  <c r="AQ19" i="68"/>
  <c r="AR19" i="90"/>
  <c r="AL49" i="81"/>
  <c r="AW6" i="68"/>
  <c r="AX6" i="68"/>
  <c r="AX6" i="90"/>
  <c r="AY6" i="90"/>
  <c r="AA6" i="90" s="1"/>
  <c r="AR46" i="81"/>
  <c r="AJ18" i="85"/>
  <c r="AV39" i="78"/>
  <c r="BH39" i="78"/>
  <c r="AO17" i="62"/>
  <c r="AP16" i="89"/>
  <c r="AD16" i="89" s="1"/>
  <c r="AK21" i="68"/>
  <c r="AL21" i="90"/>
  <c r="Z21" i="90" s="1"/>
  <c r="AR35" i="80"/>
  <c r="AX10" i="89"/>
  <c r="AY10" i="89"/>
  <c r="AF43" i="86"/>
  <c r="AR52" i="79"/>
  <c r="AW10" i="62"/>
  <c r="AX10" i="62"/>
  <c r="AV42" i="79"/>
  <c r="BA6" i="62"/>
  <c r="BB6" i="89"/>
  <c r="AJ2" i="86"/>
  <c r="BH42" i="79"/>
  <c r="BT17" i="68"/>
  <c r="CG17" i="90"/>
  <c r="S31" i="86"/>
  <c r="AQ31" i="86" s="1"/>
  <c r="AQ13" i="68"/>
  <c r="AR13" i="90"/>
  <c r="AL29" i="81"/>
  <c r="P30" i="68"/>
  <c r="P9" i="91"/>
  <c r="P22" i="89"/>
  <c r="P30" i="90"/>
  <c r="P22" i="62"/>
  <c r="P22" i="87"/>
  <c r="Q7" i="86"/>
  <c r="AO7" i="86" s="1"/>
  <c r="BR8" i="68"/>
  <c r="CE8" i="90"/>
  <c r="U7" i="85"/>
  <c r="AS7" i="85" s="1"/>
  <c r="BJ5" i="68"/>
  <c r="BW5" i="90"/>
  <c r="AI44" i="89"/>
  <c r="AC22" i="85"/>
  <c r="AO23" i="78"/>
  <c r="AH44" i="62"/>
  <c r="AU44" i="89"/>
  <c r="AC21" i="86"/>
  <c r="AO32" i="79"/>
  <c r="AT44" i="62"/>
  <c r="BB40" i="90"/>
  <c r="AV30" i="81"/>
  <c r="BA40" i="68"/>
  <c r="AN46" i="62"/>
  <c r="AO46" i="89"/>
  <c r="AC46" i="89" s="1"/>
  <c r="AI26" i="85"/>
  <c r="AU19" i="78"/>
  <c r="AQ38" i="81"/>
  <c r="AV33" i="68"/>
  <c r="AW33" i="90"/>
  <c r="AJ49" i="68"/>
  <c r="AK49" i="90"/>
  <c r="Y49" i="90" s="1"/>
  <c r="AQ5" i="80"/>
  <c r="C43" i="87"/>
  <c r="C32" i="79"/>
  <c r="AA32" i="79" s="1"/>
  <c r="BG32" i="79" s="1"/>
  <c r="C49" i="68"/>
  <c r="C5" i="80"/>
  <c r="AA5" i="80" s="1"/>
  <c r="C44" i="89"/>
  <c r="C21" i="86"/>
  <c r="C49" i="90"/>
  <c r="C25" i="81"/>
  <c r="AA25" i="81" s="1"/>
  <c r="C23" i="78"/>
  <c r="AA23" i="78" s="1"/>
  <c r="C44" i="62"/>
  <c r="C22" i="85"/>
  <c r="C21" i="91"/>
  <c r="AI19" i="62"/>
  <c r="AJ18" i="89"/>
  <c r="X18" i="89" s="1"/>
  <c r="AD27" i="85"/>
  <c r="AP31" i="78"/>
  <c r="AH33" i="62"/>
  <c r="AI33" i="89"/>
  <c r="W33" i="89" s="1"/>
  <c r="AC37" i="85"/>
  <c r="BA34" i="78"/>
  <c r="AO34" i="78"/>
  <c r="R26" i="89"/>
  <c r="R32" i="91"/>
  <c r="R33" i="68"/>
  <c r="R26" i="62"/>
  <c r="R26" i="87"/>
  <c r="R33" i="90"/>
  <c r="AJ49" i="62"/>
  <c r="AE2" i="85"/>
  <c r="AQ33" i="78"/>
  <c r="AK49" i="89"/>
  <c r="Y49" i="89" s="1"/>
  <c r="AL15" i="68"/>
  <c r="AM15" i="90"/>
  <c r="AS3" i="80"/>
  <c r="AN37" i="89"/>
  <c r="AB37" i="89" s="1"/>
  <c r="AH29" i="85"/>
  <c r="BF12" i="78"/>
  <c r="AM37" i="62"/>
  <c r="AT12" i="78"/>
  <c r="AZ51" i="90"/>
  <c r="AT26" i="81"/>
  <c r="AY51" i="68"/>
  <c r="AV16" i="68"/>
  <c r="AW16" i="90"/>
  <c r="AQ34" i="81"/>
  <c r="AY13" i="68"/>
  <c r="AZ13" i="90"/>
  <c r="AT29" i="81"/>
  <c r="BI28" i="79"/>
  <c r="AW28" i="79"/>
  <c r="BB37" i="62"/>
  <c r="BC37" i="89"/>
  <c r="AK50" i="86"/>
  <c r="AT20" i="62"/>
  <c r="AU20" i="89"/>
  <c r="AC32" i="86"/>
  <c r="AO2" i="79"/>
  <c r="BA2" i="79"/>
  <c r="AH28" i="68"/>
  <c r="AI28" i="90"/>
  <c r="W28" i="90" s="1"/>
  <c r="AO51" i="80"/>
  <c r="R3" i="62"/>
  <c r="R3" i="87"/>
  <c r="R3" i="68"/>
  <c r="R37" i="91"/>
  <c r="R3" i="90"/>
  <c r="R3" i="89"/>
  <c r="BK13" i="62"/>
  <c r="BX13" i="89"/>
  <c r="BH10" i="68"/>
  <c r="BU10" i="90"/>
  <c r="BI10" i="90" s="1"/>
  <c r="S8" i="85"/>
  <c r="AQ8" i="85" s="1"/>
  <c r="AE39" i="68"/>
  <c r="AF39" i="90"/>
  <c r="T39" i="90" s="1"/>
  <c r="AL43" i="80"/>
  <c r="BH9" i="62"/>
  <c r="BU9" i="89"/>
  <c r="AE8" i="68"/>
  <c r="AF8" i="90"/>
  <c r="T8" i="90" s="1"/>
  <c r="AL37" i="80"/>
  <c r="AQ42" i="68"/>
  <c r="AR42" i="90"/>
  <c r="AL39" i="81"/>
  <c r="AQ40" i="62"/>
  <c r="AR40" i="89"/>
  <c r="Z23" i="86"/>
  <c r="AL40" i="79"/>
  <c r="AX40" i="79"/>
  <c r="AL28" i="79"/>
  <c r="AX28" i="79"/>
  <c r="AQ37" i="62"/>
  <c r="AR37" i="89"/>
  <c r="Z50" i="86"/>
  <c r="BF3" i="62"/>
  <c r="BS3" i="89"/>
  <c r="BG3" i="89" s="1"/>
  <c r="BJ32" i="68"/>
  <c r="BW32" i="90"/>
  <c r="U33" i="85"/>
  <c r="AS33" i="85" s="1"/>
  <c r="BU19" i="90"/>
  <c r="BI19" i="90" s="1"/>
  <c r="S39" i="85"/>
  <c r="AQ39" i="85" s="1"/>
  <c r="BH19" i="68"/>
  <c r="AN43" i="62"/>
  <c r="AO43" i="89"/>
  <c r="AC43" i="89" s="1"/>
  <c r="AI6" i="85"/>
  <c r="BG3" i="78"/>
  <c r="AU3" i="78"/>
  <c r="AQ20" i="62"/>
  <c r="AR20" i="89"/>
  <c r="Z32" i="86"/>
  <c r="AL2" i="79"/>
  <c r="AX2" i="79"/>
  <c r="T20" i="85"/>
  <c r="AR20" i="85" s="1"/>
  <c r="BI18" i="68"/>
  <c r="BV18" i="90"/>
  <c r="BJ18" i="90" s="1"/>
  <c r="BF45" i="79"/>
  <c r="Y19" i="86"/>
  <c r="AW19" i="86" s="1"/>
  <c r="BZ31" i="68"/>
  <c r="CM31" i="90"/>
  <c r="Y29" i="89"/>
  <c r="BG17" i="68"/>
  <c r="BT17" i="90"/>
  <c r="BH17" i="90" s="1"/>
  <c r="R31" i="85"/>
  <c r="AP31" i="85" s="1"/>
  <c r="BE16" i="79"/>
  <c r="AG24" i="86"/>
  <c r="AS16" i="79"/>
  <c r="AL38" i="62"/>
  <c r="AM38" i="89"/>
  <c r="AG36" i="85"/>
  <c r="AS6" i="78"/>
  <c r="AV32" i="87"/>
  <c r="AY16" i="91"/>
  <c r="BA25" i="62"/>
  <c r="BB25" i="89"/>
  <c r="AJ19" i="86"/>
  <c r="AV19" i="79"/>
  <c r="H16" i="90"/>
  <c r="H23" i="91"/>
  <c r="H48" i="85"/>
  <c r="H4" i="86"/>
  <c r="H50" i="62"/>
  <c r="H34" i="79"/>
  <c r="AF34" i="79" s="1"/>
  <c r="BB34" i="79" s="1"/>
  <c r="H16" i="68"/>
  <c r="H34" i="81"/>
  <c r="AF34" i="81" s="1"/>
  <c r="H51" i="87"/>
  <c r="H29" i="78"/>
  <c r="AF29" i="78" s="1"/>
  <c r="BG29" i="78" s="1"/>
  <c r="H50" i="89"/>
  <c r="H13" i="80"/>
  <c r="AF13" i="80" s="1"/>
  <c r="H42" i="62"/>
  <c r="H49" i="86"/>
  <c r="H42" i="87"/>
  <c r="H16" i="78"/>
  <c r="AF16" i="78" s="1"/>
  <c r="H47" i="68"/>
  <c r="H27" i="79"/>
  <c r="AF27" i="79" s="1"/>
  <c r="H42" i="89"/>
  <c r="H23" i="81"/>
  <c r="AF23" i="81" s="1"/>
  <c r="H47" i="91"/>
  <c r="H47" i="90"/>
  <c r="H28" i="85"/>
  <c r="H17" i="80"/>
  <c r="AF17" i="80" s="1"/>
  <c r="C33" i="91"/>
  <c r="C5" i="86"/>
  <c r="C15" i="90"/>
  <c r="C9" i="78"/>
  <c r="AA9" i="78" s="1"/>
  <c r="BE9" i="78" s="1"/>
  <c r="C10" i="79"/>
  <c r="AA10" i="79" s="1"/>
  <c r="C52" i="62"/>
  <c r="C3" i="80"/>
  <c r="AA3" i="80" s="1"/>
  <c r="C15" i="68"/>
  <c r="C52" i="87"/>
  <c r="C52" i="89"/>
  <c r="C3" i="85"/>
  <c r="C17" i="81"/>
  <c r="AA17" i="81" s="1"/>
  <c r="N9" i="91"/>
  <c r="AT30" i="62"/>
  <c r="AU30" i="89"/>
  <c r="AC47" i="86"/>
  <c r="AO23" i="79"/>
  <c r="BA23" i="79"/>
  <c r="AH32" i="68"/>
  <c r="AI32" i="90"/>
  <c r="W32" i="90" s="1"/>
  <c r="AO27" i="80"/>
  <c r="AZ47" i="62"/>
  <c r="BA47" i="89"/>
  <c r="AI34" i="86"/>
  <c r="BG25" i="79"/>
  <c r="AU25" i="79"/>
  <c r="AG26" i="86"/>
  <c r="AS30" i="79"/>
  <c r="BE30" i="79"/>
  <c r="AT4" i="79"/>
  <c r="AY4" i="62"/>
  <c r="AZ4" i="89"/>
  <c r="AH31" i="86"/>
  <c r="AH17" i="62"/>
  <c r="AI16" i="89"/>
  <c r="AC18" i="85"/>
  <c r="AO39" i="78"/>
  <c r="BA39" i="78"/>
  <c r="BC14" i="89"/>
  <c r="AK7" i="86"/>
  <c r="AW47" i="79"/>
  <c r="BI47" i="79"/>
  <c r="BB15" i="62"/>
  <c r="AI22" i="86"/>
  <c r="AU36" i="79"/>
  <c r="AZ18" i="62"/>
  <c r="BA17" i="89"/>
  <c r="AU36" i="81"/>
  <c r="AZ25" i="68"/>
  <c r="BA25" i="90"/>
  <c r="AZ51" i="68"/>
  <c r="BA51" i="90"/>
  <c r="AU26" i="81"/>
  <c r="AW22" i="79"/>
  <c r="BB45" i="62"/>
  <c r="BC45" i="89"/>
  <c r="AK29" i="86"/>
  <c r="AV33" i="90"/>
  <c r="AP38" i="81"/>
  <c r="AU33" i="68"/>
  <c r="BJ6" i="62"/>
  <c r="BW6" i="89"/>
  <c r="BZ41" i="68"/>
  <c r="CM41" i="90"/>
  <c r="BO41" i="90" s="1"/>
  <c r="Y26" i="86"/>
  <c r="AW26" i="86" s="1"/>
  <c r="AF3" i="89"/>
  <c r="AL50" i="78"/>
  <c r="Z52" i="85"/>
  <c r="AX50" i="78"/>
  <c r="AE3" i="62"/>
  <c r="AW26" i="68"/>
  <c r="AX26" i="68"/>
  <c r="AX26" i="90"/>
  <c r="AY26" i="90"/>
  <c r="AA26" i="90" s="1"/>
  <c r="AR52" i="81"/>
  <c r="AE12" i="62"/>
  <c r="AF12" i="89"/>
  <c r="T12" i="89" s="1"/>
  <c r="Z42" i="85"/>
  <c r="AL52" i="78"/>
  <c r="AX52" i="78"/>
  <c r="AY28" i="79"/>
  <c r="AR37" i="62"/>
  <c r="AS37" i="62"/>
  <c r="AS37" i="89"/>
  <c r="AT37" i="89"/>
  <c r="V37" i="89" s="1"/>
  <c r="AA50" i="86"/>
  <c r="AM28" i="79"/>
  <c r="BJ25" i="68"/>
  <c r="BW25" i="90"/>
  <c r="U21" i="85"/>
  <c r="AS21" i="85" s="1"/>
  <c r="AW20" i="68"/>
  <c r="AX20" i="68"/>
  <c r="AX20" i="90"/>
  <c r="AY20" i="90"/>
  <c r="AA20" i="90" s="1"/>
  <c r="AR7" i="81"/>
  <c r="BI14" i="78"/>
  <c r="AA7" i="90"/>
  <c r="BE22" i="68"/>
  <c r="BR22" i="90"/>
  <c r="P42" i="85"/>
  <c r="AN42" i="85" s="1"/>
  <c r="BN26" i="68"/>
  <c r="CA26" i="90"/>
  <c r="BO26" i="90" s="1"/>
  <c r="Y41" i="85"/>
  <c r="AW41" i="85" s="1"/>
  <c r="Y17" i="90"/>
  <c r="AQ50" i="68"/>
  <c r="AR50" i="90"/>
  <c r="AL31" i="81"/>
  <c r="AL27" i="90"/>
  <c r="Z27" i="90" s="1"/>
  <c r="AR25" i="80"/>
  <c r="AK27" i="68"/>
  <c r="AY15" i="89"/>
  <c r="AA15" i="89" s="1"/>
  <c r="AF36" i="86"/>
  <c r="BD37" i="79"/>
  <c r="AR37" i="79"/>
  <c r="AW16" i="62"/>
  <c r="AX16" i="62"/>
  <c r="AX15" i="89"/>
  <c r="H54" i="95"/>
  <c r="AV42" i="68"/>
  <c r="AW42" i="90"/>
  <c r="AQ39" i="81"/>
  <c r="Q45" i="62"/>
  <c r="Q45" i="87"/>
  <c r="Q48" i="68"/>
  <c r="Q45" i="89"/>
  <c r="Q45" i="91"/>
  <c r="Q48" i="90"/>
  <c r="C22" i="86"/>
  <c r="C20" i="80"/>
  <c r="AA20" i="80" s="1"/>
  <c r="C18" i="62"/>
  <c r="C36" i="79"/>
  <c r="AA36" i="79" s="1"/>
  <c r="BI36" i="79" s="1"/>
  <c r="C25" i="68"/>
  <c r="C36" i="78"/>
  <c r="AA36" i="78" s="1"/>
  <c r="AX36" i="78" s="1"/>
  <c r="C14" i="87"/>
  <c r="C36" i="81"/>
  <c r="AA36" i="81" s="1"/>
  <c r="C17" i="89"/>
  <c r="C21" i="85"/>
  <c r="C25" i="90"/>
  <c r="C22" i="91"/>
  <c r="AI39" i="68"/>
  <c r="AJ39" i="90"/>
  <c r="AP43" i="80"/>
  <c r="AI33" i="62"/>
  <c r="AJ33" i="89"/>
  <c r="X33" i="89" s="1"/>
  <c r="AD37" i="85"/>
  <c r="BB34" i="78"/>
  <c r="AP34" i="78"/>
  <c r="AI41" i="68"/>
  <c r="AJ41" i="90"/>
  <c r="X41" i="90" s="1"/>
  <c r="AP38" i="80"/>
  <c r="AI31" i="62"/>
  <c r="AJ31" i="89"/>
  <c r="AD46" i="85"/>
  <c r="AP41" i="78"/>
  <c r="AU31" i="62"/>
  <c r="AV31" i="89"/>
  <c r="AD52" i="86"/>
  <c r="AP41" i="79"/>
  <c r="AO10" i="79"/>
  <c r="AT52" i="62"/>
  <c r="AU52" i="89"/>
  <c r="AC5" i="86"/>
  <c r="AI21" i="90"/>
  <c r="AO35" i="80"/>
  <c r="AH21" i="68"/>
  <c r="AV44" i="89"/>
  <c r="AD21" i="86"/>
  <c r="AP32" i="79"/>
  <c r="AU44" i="62"/>
  <c r="AL46" i="62"/>
  <c r="AM46" i="89"/>
  <c r="AG26" i="85"/>
  <c r="AS19" i="78"/>
  <c r="AL52" i="68"/>
  <c r="AM52" i="90"/>
  <c r="AS14" i="80"/>
  <c r="AY45" i="62"/>
  <c r="AZ45" i="89"/>
  <c r="AH29" i="86"/>
  <c r="AT22" i="79"/>
  <c r="AH51" i="62"/>
  <c r="AI51" i="89"/>
  <c r="W51" i="89" s="1"/>
  <c r="AC51" i="85"/>
  <c r="BA40" i="78"/>
  <c r="AO40" i="78"/>
  <c r="BC47" i="89"/>
  <c r="AK34" i="86"/>
  <c r="AW25" i="79"/>
  <c r="BI25" i="79"/>
  <c r="BB47" i="62"/>
  <c r="AJ46" i="68"/>
  <c r="AK46" i="90"/>
  <c r="AQ4" i="80"/>
  <c r="AW46" i="90"/>
  <c r="AQ8" i="81"/>
  <c r="AV46" i="68"/>
  <c r="BB47" i="78"/>
  <c r="BN40" i="68"/>
  <c r="CA40" i="90"/>
  <c r="BO40" i="90" s="1"/>
  <c r="Y36" i="85"/>
  <c r="AW36" i="85" s="1"/>
  <c r="BR12" i="62"/>
  <c r="CE12" i="89"/>
  <c r="V43" i="86"/>
  <c r="AT43" i="86" s="1"/>
  <c r="BW21" i="68"/>
  <c r="CJ21" i="90"/>
  <c r="BW28" i="90"/>
  <c r="U30" i="85"/>
  <c r="AS30" i="85" s="1"/>
  <c r="BJ28" i="68"/>
  <c r="BW13" i="62"/>
  <c r="CJ13" i="89"/>
  <c r="BH24" i="62"/>
  <c r="BU24" i="89"/>
  <c r="BI24" i="89" s="1"/>
  <c r="AA3" i="89"/>
  <c r="AE35" i="89"/>
  <c r="BX20" i="62"/>
  <c r="CK20" i="89"/>
  <c r="BJ35" i="62"/>
  <c r="BW35" i="89"/>
  <c r="BW26" i="62"/>
  <c r="CJ26" i="89"/>
  <c r="AO2" i="62"/>
  <c r="AP2" i="89"/>
  <c r="AD2" i="89" s="1"/>
  <c r="AJ5" i="85"/>
  <c r="BH48" i="78"/>
  <c r="AV48" i="78"/>
  <c r="AO2" i="68"/>
  <c r="AP2" i="90"/>
  <c r="AD2" i="90" s="1"/>
  <c r="AV23" i="80"/>
  <c r="BX26" i="68"/>
  <c r="CK26" i="90"/>
  <c r="W45" i="86"/>
  <c r="AU45" i="86" s="1"/>
  <c r="AM18" i="78"/>
  <c r="AF29" i="62"/>
  <c r="AG29" i="89"/>
  <c r="U29" i="89" s="1"/>
  <c r="AA15" i="85"/>
  <c r="BF8" i="68"/>
  <c r="BS8" i="90"/>
  <c r="BG8" i="90" s="1"/>
  <c r="Q47" i="85"/>
  <c r="AO47" i="85" s="1"/>
  <c r="AJ8" i="62"/>
  <c r="AK8" i="89"/>
  <c r="AE13" i="85"/>
  <c r="AQ32" i="78"/>
  <c r="BK20" i="62"/>
  <c r="BX20" i="89"/>
  <c r="BL20" i="89" s="1"/>
  <c r="AK19" i="62"/>
  <c r="AL18" i="89"/>
  <c r="Z18" i="89" s="1"/>
  <c r="AF27" i="85"/>
  <c r="AR31" i="78"/>
  <c r="AR2" i="87"/>
  <c r="AU10" i="91"/>
  <c r="AQ21" i="68"/>
  <c r="AR21" i="90"/>
  <c r="AL50" i="81"/>
  <c r="AJ29" i="86"/>
  <c r="AV22" i="79"/>
  <c r="BA45" i="62"/>
  <c r="BB45" i="89"/>
  <c r="AD38" i="86"/>
  <c r="AP14" i="79"/>
  <c r="AU32" i="62"/>
  <c r="AV32" i="89"/>
  <c r="AU38" i="68"/>
  <c r="AV38" i="90"/>
  <c r="AP18" i="81"/>
  <c r="AJ24" i="68"/>
  <c r="AK24" i="90"/>
  <c r="Y24" i="90" s="1"/>
  <c r="AQ26" i="80"/>
  <c r="AU8" i="89"/>
  <c r="AC37" i="86"/>
  <c r="AO24" i="79"/>
  <c r="AT8" i="62"/>
  <c r="C23" i="90"/>
  <c r="C49" i="79"/>
  <c r="AA49" i="79" s="1"/>
  <c r="BB49" i="79" s="1"/>
  <c r="C31" i="78"/>
  <c r="AA31" i="78" s="1"/>
  <c r="BH31" i="78" s="1"/>
  <c r="C19" i="62"/>
  <c r="C50" i="80"/>
  <c r="AA50" i="80" s="1"/>
  <c r="C15" i="87"/>
  <c r="C28" i="86"/>
  <c r="C23" i="68"/>
  <c r="C51" i="81"/>
  <c r="AA51" i="81" s="1"/>
  <c r="C18" i="89"/>
  <c r="C27" i="85"/>
  <c r="C27" i="91"/>
  <c r="AU51" i="62"/>
  <c r="AV51" i="89"/>
  <c r="AD15" i="86"/>
  <c r="AP33" i="79"/>
  <c r="AT47" i="62"/>
  <c r="AU47" i="89"/>
  <c r="AC34" i="86"/>
  <c r="BA25" i="79"/>
  <c r="AO25" i="79"/>
  <c r="R47" i="68"/>
  <c r="R42" i="62"/>
  <c r="R42" i="87"/>
  <c r="R47" i="91"/>
  <c r="R47" i="90"/>
  <c r="R42" i="89"/>
  <c r="AT31" i="68"/>
  <c r="AU31" i="90"/>
  <c r="AO27" i="81"/>
  <c r="AS33" i="81"/>
  <c r="AG15" i="86"/>
  <c r="AS33" i="79"/>
  <c r="AG34" i="86"/>
  <c r="BE25" i="79"/>
  <c r="AS25" i="79"/>
  <c r="AS26" i="81"/>
  <c r="AL51" i="68"/>
  <c r="AM51" i="90"/>
  <c r="AS9" i="80"/>
  <c r="AH38" i="68"/>
  <c r="AI38" i="90"/>
  <c r="W38" i="90" s="1"/>
  <c r="AO40" i="80"/>
  <c r="AT32" i="62"/>
  <c r="AU32" i="89"/>
  <c r="AC38" i="86"/>
  <c r="AO14" i="79"/>
  <c r="AU13" i="68"/>
  <c r="AV13" i="90"/>
  <c r="AP29" i="81"/>
  <c r="AN8" i="68"/>
  <c r="AO8" i="90"/>
  <c r="AC8" i="90" s="1"/>
  <c r="AU37" i="80"/>
  <c r="AL37" i="62"/>
  <c r="AM37" i="89"/>
  <c r="AG29" i="85"/>
  <c r="BE12" i="78"/>
  <c r="AS12" i="78"/>
  <c r="P51" i="90"/>
  <c r="P48" i="89"/>
  <c r="P46" i="91"/>
  <c r="P51" i="68"/>
  <c r="P48" i="62"/>
  <c r="P46" i="87"/>
  <c r="BA19" i="90"/>
  <c r="AZ19" i="68"/>
  <c r="AU49" i="81"/>
  <c r="BY4" i="68"/>
  <c r="CL4" i="90"/>
  <c r="X14" i="86"/>
  <c r="AV14" i="86" s="1"/>
  <c r="AE15" i="89"/>
  <c r="Q16" i="87"/>
  <c r="Q4" i="68"/>
  <c r="Q7" i="89"/>
  <c r="Q28" i="91"/>
  <c r="Q4" i="90"/>
  <c r="Q7" i="62"/>
  <c r="Z48" i="85"/>
  <c r="AL29" i="78"/>
  <c r="AE50" i="62"/>
  <c r="AF50" i="89"/>
  <c r="T50" i="89" s="1"/>
  <c r="AR52" i="90"/>
  <c r="AL13" i="81"/>
  <c r="AQ52" i="68"/>
  <c r="Q17" i="62"/>
  <c r="Q13" i="87"/>
  <c r="Q24" i="68"/>
  <c r="Q16" i="89"/>
  <c r="Q20" i="91"/>
  <c r="Q24" i="90"/>
  <c r="AQ41" i="62"/>
  <c r="AR41" i="89"/>
  <c r="Z42" i="86"/>
  <c r="AX31" i="79"/>
  <c r="AL31" i="79"/>
  <c r="AE46" i="68"/>
  <c r="AF46" i="90"/>
  <c r="T46" i="90" s="1"/>
  <c r="AL4" i="80"/>
  <c r="W6" i="89"/>
  <c r="AQ40" i="68"/>
  <c r="AR40" i="90"/>
  <c r="AL30" i="81"/>
  <c r="BB50" i="78"/>
  <c r="AB2" i="89"/>
  <c r="BE39" i="78"/>
  <c r="AS15" i="79"/>
  <c r="BK25" i="62"/>
  <c r="BX25" i="89"/>
  <c r="BL25" i="89" s="1"/>
  <c r="BN19" i="62"/>
  <c r="CA18" i="89"/>
  <c r="BO18" i="89" s="1"/>
  <c r="AQ4" i="81"/>
  <c r="AV7" i="68"/>
  <c r="AW7" i="90"/>
  <c r="AV52" i="68"/>
  <c r="AW52" i="90"/>
  <c r="AQ13" i="81"/>
  <c r="H24" i="62"/>
  <c r="H32" i="81"/>
  <c r="AF32" i="81" s="1"/>
  <c r="H10" i="68"/>
  <c r="H21" i="79"/>
  <c r="AF21" i="79" s="1"/>
  <c r="BG21" i="79" s="1"/>
  <c r="H27" i="87"/>
  <c r="H49" i="78"/>
  <c r="AF49" i="78" s="1"/>
  <c r="BH49" i="78" s="1"/>
  <c r="H24" i="89"/>
  <c r="H46" i="80"/>
  <c r="AF46" i="80" s="1"/>
  <c r="H10" i="90"/>
  <c r="H17" i="91"/>
  <c r="H10" i="86"/>
  <c r="H8" i="85"/>
  <c r="C39" i="91"/>
  <c r="C19" i="90"/>
  <c r="C51" i="79"/>
  <c r="AA51" i="79" s="1"/>
  <c r="BF51" i="79" s="1"/>
  <c r="C35" i="78"/>
  <c r="AA35" i="78" s="1"/>
  <c r="BA35" i="78" s="1"/>
  <c r="C5" i="87"/>
  <c r="C49" i="81"/>
  <c r="AA49" i="81" s="1"/>
  <c r="C19" i="68"/>
  <c r="C44" i="86"/>
  <c r="C11" i="62"/>
  <c r="C18" i="80"/>
  <c r="AA18" i="80" s="1"/>
  <c r="C11" i="89"/>
  <c r="C39" i="85"/>
  <c r="AC3" i="86"/>
  <c r="BA6" i="79"/>
  <c r="AT43" i="62"/>
  <c r="AU43" i="89"/>
  <c r="AO6" i="79"/>
  <c r="AH12" i="68"/>
  <c r="AI12" i="90"/>
  <c r="AO44" i="80"/>
  <c r="AN31" i="68"/>
  <c r="AO31" i="90"/>
  <c r="AC31" i="90" s="1"/>
  <c r="AT22" i="62"/>
  <c r="AU22" i="89"/>
  <c r="AC17" i="86"/>
  <c r="BA35" i="79"/>
  <c r="AO35" i="79"/>
  <c r="AC50" i="86"/>
  <c r="BA28" i="79"/>
  <c r="AT37" i="62"/>
  <c r="AU37" i="89"/>
  <c r="AH37" i="62"/>
  <c r="AI37" i="89"/>
  <c r="AC29" i="85"/>
  <c r="BA12" i="78"/>
  <c r="AO12" i="78"/>
  <c r="AT41" i="68"/>
  <c r="AU41" i="90"/>
  <c r="AO2" i="81"/>
  <c r="AI39" i="89"/>
  <c r="W39" i="89" s="1"/>
  <c r="AC25" i="85"/>
  <c r="AH39" i="62"/>
  <c r="AO25" i="78"/>
  <c r="BA25" i="78"/>
  <c r="AZ14" i="68"/>
  <c r="BA14" i="90"/>
  <c r="AU33" i="81"/>
  <c r="C34" i="68"/>
  <c r="C41" i="80"/>
  <c r="AA41" i="80" s="1"/>
  <c r="C28" i="89"/>
  <c r="C35" i="86"/>
  <c r="C34" i="90"/>
  <c r="C27" i="78"/>
  <c r="AA27" i="78" s="1"/>
  <c r="BF27" i="78" s="1"/>
  <c r="C9" i="81"/>
  <c r="AA9" i="81" s="1"/>
  <c r="C10" i="85"/>
  <c r="C8" i="79"/>
  <c r="AA8" i="79" s="1"/>
  <c r="BH8" i="79" s="1"/>
  <c r="C28" i="62"/>
  <c r="C30" i="87"/>
  <c r="C2" i="91"/>
  <c r="C54" i="95"/>
  <c r="AG11" i="68"/>
  <c r="AH11" i="90"/>
  <c r="AN45" i="80"/>
  <c r="AL43" i="68"/>
  <c r="AM43" i="90"/>
  <c r="AS6" i="80"/>
  <c r="AM36" i="68"/>
  <c r="AN36" i="90"/>
  <c r="AB36" i="90" s="1"/>
  <c r="AT24" i="80"/>
  <c r="AT45" i="78"/>
  <c r="AM36" i="62"/>
  <c r="AN36" i="89"/>
  <c r="AB36" i="89" s="1"/>
  <c r="AH34" i="85"/>
  <c r="AG13" i="68"/>
  <c r="AH13" i="90"/>
  <c r="AN2" i="80"/>
  <c r="AG19" i="62"/>
  <c r="AH18" i="89"/>
  <c r="AB27" i="85"/>
  <c r="AN31" i="78"/>
  <c r="AG14" i="62"/>
  <c r="AH19" i="89"/>
  <c r="AB11" i="85"/>
  <c r="AN11" i="78"/>
  <c r="AG31" i="62"/>
  <c r="AH31" i="89"/>
  <c r="AB46" i="85"/>
  <c r="AN41" i="78"/>
  <c r="BC28" i="90"/>
  <c r="AW22" i="81"/>
  <c r="BB28" i="68"/>
  <c r="AP42" i="62"/>
  <c r="AQ42" i="89"/>
  <c r="AE42" i="89" s="1"/>
  <c r="AK28" i="85"/>
  <c r="AW16" i="78"/>
  <c r="AG28" i="68"/>
  <c r="AH28" i="90"/>
  <c r="AN51" i="80"/>
  <c r="AM49" i="68"/>
  <c r="AN49" i="90"/>
  <c r="AB49" i="90" s="1"/>
  <c r="AT5" i="80"/>
  <c r="P34" i="91"/>
  <c r="P13" i="62"/>
  <c r="P7" i="68"/>
  <c r="P20" i="87"/>
  <c r="P13" i="89"/>
  <c r="P7" i="90"/>
  <c r="AK16" i="85"/>
  <c r="AP34" i="62"/>
  <c r="AQ34" i="89"/>
  <c r="AW17" i="78"/>
  <c r="AA30" i="89"/>
  <c r="AL16" i="89"/>
  <c r="Z16" i="89" s="1"/>
  <c r="AF18" i="85"/>
  <c r="AR39" i="78"/>
  <c r="AK17" i="62"/>
  <c r="BD39" i="78"/>
  <c r="BE22" i="62"/>
  <c r="BR22" i="89"/>
  <c r="BF22" i="89" s="1"/>
  <c r="BN4" i="68"/>
  <c r="CA4" i="90"/>
  <c r="BO4" i="90" s="1"/>
  <c r="Y50" i="85"/>
  <c r="AW50" i="85" s="1"/>
  <c r="BH7" i="62"/>
  <c r="BU7" i="89"/>
  <c r="AC15" i="89"/>
  <c r="BJ29" i="68"/>
  <c r="BW29" i="90"/>
  <c r="U45" i="85"/>
  <c r="AS45" i="85" s="1"/>
  <c r="BG2" i="68"/>
  <c r="BT2" i="90"/>
  <c r="BH2" i="90" s="1"/>
  <c r="R5" i="85"/>
  <c r="AP5" i="85" s="1"/>
  <c r="BH15" i="62"/>
  <c r="BU14" i="89"/>
  <c r="BI14" i="89" s="1"/>
  <c r="AK3" i="68"/>
  <c r="AL3" i="90"/>
  <c r="Z3" i="90" s="1"/>
  <c r="AR32" i="80"/>
  <c r="BU47" i="90"/>
  <c r="BI47" i="90" s="1"/>
  <c r="S28" i="85"/>
  <c r="AQ28" i="85" s="1"/>
  <c r="BH47" i="68"/>
  <c r="BK5" i="68"/>
  <c r="BX5" i="90"/>
  <c r="BL5" i="90" s="1"/>
  <c r="V7" i="85"/>
  <c r="AT7" i="85" s="1"/>
  <c r="BP17" i="90"/>
  <c r="BC17" i="68"/>
  <c r="N31" i="85"/>
  <c r="AL31" i="85" s="1"/>
  <c r="BN22" i="62"/>
  <c r="CA22" i="89"/>
  <c r="BO22" i="89" s="1"/>
  <c r="AD13" i="86"/>
  <c r="AP5" i="79"/>
  <c r="BB5" i="79"/>
  <c r="AU35" i="62"/>
  <c r="AV35" i="89"/>
  <c r="AV18" i="62"/>
  <c r="AW17" i="89"/>
  <c r="AE22" i="86"/>
  <c r="AQ36" i="79"/>
  <c r="BC36" i="79"/>
  <c r="C32" i="89"/>
  <c r="C18" i="81"/>
  <c r="AA18" i="81" s="1"/>
  <c r="C5" i="91"/>
  <c r="C38" i="90"/>
  <c r="C15" i="78"/>
  <c r="AA15" i="78" s="1"/>
  <c r="BH15" i="78" s="1"/>
  <c r="C38" i="86"/>
  <c r="C32" i="62"/>
  <c r="C40" i="80"/>
  <c r="AA40" i="80" s="1"/>
  <c r="C33" i="87"/>
  <c r="C14" i="85"/>
  <c r="C38" i="68"/>
  <c r="C14" i="79"/>
  <c r="AA14" i="79" s="1"/>
  <c r="AX14" i="79" s="1"/>
  <c r="AU41" i="89"/>
  <c r="AC42" i="86"/>
  <c r="BA31" i="79"/>
  <c r="AT41" i="62"/>
  <c r="AO31" i="79"/>
  <c r="AN9" i="68"/>
  <c r="AO9" i="90"/>
  <c r="AC9" i="90" s="1"/>
  <c r="Q13" i="90"/>
  <c r="Q18" i="91"/>
  <c r="Q49" i="62"/>
  <c r="Q49" i="87"/>
  <c r="Q13" i="68"/>
  <c r="Q49" i="89"/>
  <c r="AQ14" i="79"/>
  <c r="AV32" i="62"/>
  <c r="AW32" i="89"/>
  <c r="AE38" i="86"/>
  <c r="AN33" i="62"/>
  <c r="AO33" i="89"/>
  <c r="AC33" i="89" s="1"/>
  <c r="AI37" i="85"/>
  <c r="BG34" i="78"/>
  <c r="AU34" i="78"/>
  <c r="AM12" i="68"/>
  <c r="AN12" i="90"/>
  <c r="AB12" i="90" s="1"/>
  <c r="AT44" i="80"/>
  <c r="AH31" i="90"/>
  <c r="AN29" i="80"/>
  <c r="AG31" i="68"/>
  <c r="AZ24" i="62"/>
  <c r="BA24" i="89"/>
  <c r="AI10" i="86"/>
  <c r="AU21" i="79"/>
  <c r="BC29" i="90"/>
  <c r="AW21" i="81"/>
  <c r="BB29" i="68"/>
  <c r="AG15" i="68"/>
  <c r="AH15" i="90"/>
  <c r="AN3" i="80"/>
  <c r="AG51" i="68"/>
  <c r="AH51" i="90"/>
  <c r="AN9" i="80"/>
  <c r="C21" i="90"/>
  <c r="C38" i="91"/>
  <c r="C38" i="85"/>
  <c r="C52" i="79"/>
  <c r="AA52" i="79" s="1"/>
  <c r="BG52" i="79" s="1"/>
  <c r="C10" i="62"/>
  <c r="C44" i="78"/>
  <c r="AA44" i="78" s="1"/>
  <c r="C21" i="68"/>
  <c r="C50" i="81"/>
  <c r="AA50" i="81" s="1"/>
  <c r="C8" i="87"/>
  <c r="C43" i="86"/>
  <c r="C10" i="89"/>
  <c r="C35" i="80"/>
  <c r="AA35" i="80" s="1"/>
  <c r="BN12" i="68"/>
  <c r="CA12" i="90"/>
  <c r="Y6" i="85"/>
  <c r="AW6" i="85" s="1"/>
  <c r="AE27" i="85"/>
  <c r="AQ31" i="78"/>
  <c r="AJ19" i="62"/>
  <c r="AK18" i="89"/>
  <c r="Y18" i="89" s="1"/>
  <c r="AR32" i="89"/>
  <c r="Z38" i="86"/>
  <c r="AL14" i="79"/>
  <c r="AQ32" i="62"/>
  <c r="BK23" i="62"/>
  <c r="BX23" i="89"/>
  <c r="BL23" i="89" s="1"/>
  <c r="AJ30" i="87"/>
  <c r="AM2" i="91"/>
  <c r="AA2" i="91" s="1"/>
  <c r="AF31" i="89"/>
  <c r="T31" i="89" s="1"/>
  <c r="Z46" i="85"/>
  <c r="AL41" i="78"/>
  <c r="AE31" i="62"/>
  <c r="BT9" i="62"/>
  <c r="CG9" i="89"/>
  <c r="BE45" i="79"/>
  <c r="AF2" i="68"/>
  <c r="AG2" i="90"/>
  <c r="U2" i="90" s="1"/>
  <c r="AM23" i="80"/>
  <c r="BT2" i="62"/>
  <c r="CG2" i="89"/>
  <c r="AX11" i="89"/>
  <c r="AY11" i="89"/>
  <c r="AA11" i="89" s="1"/>
  <c r="AF44" i="86"/>
  <c r="BD51" i="79"/>
  <c r="AR51" i="79"/>
  <c r="AX11" i="62"/>
  <c r="AW11" i="62"/>
  <c r="AW19" i="68"/>
  <c r="AX19" i="68"/>
  <c r="AX19" i="90"/>
  <c r="AY19" i="90"/>
  <c r="AR49" i="81"/>
  <c r="BT4" i="62"/>
  <c r="CG4" i="89"/>
  <c r="BH47" i="79"/>
  <c r="BA15" i="62"/>
  <c r="BB14" i="89"/>
  <c r="AJ7" i="86"/>
  <c r="AV47" i="79"/>
  <c r="AJ26" i="86"/>
  <c r="AV30" i="79"/>
  <c r="BA39" i="62"/>
  <c r="BB39" i="89"/>
  <c r="BH30" i="79"/>
  <c r="AV44" i="81"/>
  <c r="BA22" i="68"/>
  <c r="BB22" i="90"/>
  <c r="AO22" i="68"/>
  <c r="AP22" i="90"/>
  <c r="AV28" i="80"/>
  <c r="BF15" i="62"/>
  <c r="BS14" i="89"/>
  <c r="BG14" i="89" s="1"/>
  <c r="AZ5" i="68"/>
  <c r="BA5" i="90"/>
  <c r="AU19" i="81"/>
  <c r="AR35" i="89"/>
  <c r="Z13" i="86"/>
  <c r="AX5" i="79"/>
  <c r="AL5" i="79"/>
  <c r="AQ35" i="62"/>
  <c r="T44" i="89"/>
  <c r="BB46" i="79"/>
  <c r="AA19" i="90"/>
  <c r="BZ30" i="68"/>
  <c r="CM30" i="90"/>
  <c r="Y17" i="86"/>
  <c r="AW17" i="86" s="1"/>
  <c r="AU27" i="68"/>
  <c r="AV27" i="90"/>
  <c r="AP35" i="81"/>
  <c r="AV51" i="62"/>
  <c r="AW51" i="89"/>
  <c r="AE15" i="86"/>
  <c r="AQ33" i="79"/>
  <c r="AJ43" i="62"/>
  <c r="AK43" i="89"/>
  <c r="Y43" i="89" s="1"/>
  <c r="AE6" i="85"/>
  <c r="BC3" i="78"/>
  <c r="AQ3" i="78"/>
  <c r="BC23" i="79"/>
  <c r="AV30" i="62"/>
  <c r="AW30" i="89"/>
  <c r="AE47" i="86"/>
  <c r="AQ23" i="79"/>
  <c r="AV37" i="68"/>
  <c r="AW37" i="90"/>
  <c r="AQ15" i="81"/>
  <c r="C31" i="90"/>
  <c r="C19" i="79"/>
  <c r="AA19" i="79" s="1"/>
  <c r="BB19" i="79" s="1"/>
  <c r="C27" i="81"/>
  <c r="AA27" i="81" s="1"/>
  <c r="C25" i="62"/>
  <c r="C26" i="78"/>
  <c r="AA26" i="78" s="1"/>
  <c r="C25" i="87"/>
  <c r="C29" i="80"/>
  <c r="AA29" i="80" s="1"/>
  <c r="C31" i="68"/>
  <c r="C17" i="85"/>
  <c r="C25" i="89"/>
  <c r="C19" i="86"/>
  <c r="C19" i="91"/>
  <c r="AI32" i="68"/>
  <c r="AJ32" i="90"/>
  <c r="X32" i="90" s="1"/>
  <c r="AP27" i="80"/>
  <c r="AU40" i="90"/>
  <c r="AO30" i="81"/>
  <c r="AT40" i="68"/>
  <c r="AH9" i="68"/>
  <c r="AI9" i="90"/>
  <c r="AO11" i="80"/>
  <c r="C8" i="89"/>
  <c r="C13" i="85"/>
  <c r="C4" i="91"/>
  <c r="C20" i="90"/>
  <c r="C52" i="80"/>
  <c r="AA52" i="80" s="1"/>
  <c r="C7" i="81"/>
  <c r="AA7" i="81" s="1"/>
  <c r="C8" i="62"/>
  <c r="C24" i="79"/>
  <c r="AA24" i="79" s="1"/>
  <c r="BC24" i="79" s="1"/>
  <c r="C7" i="87"/>
  <c r="C32" i="78"/>
  <c r="AA32" i="78" s="1"/>
  <c r="BD32" i="78" s="1"/>
  <c r="C20" i="68"/>
  <c r="C37" i="86"/>
  <c r="AB7" i="86"/>
  <c r="AN47" i="79"/>
  <c r="AZ47" i="79"/>
  <c r="BB15" i="68"/>
  <c r="BC15" i="90"/>
  <c r="AW17" i="81"/>
  <c r="BC52" i="89"/>
  <c r="AK5" i="86"/>
  <c r="AW10" i="79"/>
  <c r="BB52" i="62"/>
  <c r="AI4" i="68"/>
  <c r="AJ4" i="90"/>
  <c r="AP39" i="80"/>
  <c r="AU4" i="68"/>
  <c r="AV4" i="90"/>
  <c r="AP5" i="81"/>
  <c r="AH31" i="62"/>
  <c r="AI31" i="89"/>
  <c r="W31" i="89" s="1"/>
  <c r="AC46" i="85"/>
  <c r="AO41" i="78"/>
  <c r="AT47" i="68"/>
  <c r="AU47" i="90"/>
  <c r="AO23" i="81"/>
  <c r="AZ42" i="89"/>
  <c r="AH49" i="86"/>
  <c r="AT27" i="79"/>
  <c r="AY42" i="62"/>
  <c r="BK26" i="68"/>
  <c r="BX26" i="90"/>
  <c r="V41" i="85"/>
  <c r="AT41" i="85" s="1"/>
  <c r="AQ33" i="68"/>
  <c r="AR33" i="90"/>
  <c r="AL38" i="81"/>
  <c r="BK11" i="62"/>
  <c r="BX11" i="89"/>
  <c r="AO38" i="68"/>
  <c r="AP38" i="90"/>
  <c r="AD38" i="90" s="1"/>
  <c r="AV40" i="80"/>
  <c r="BG43" i="68"/>
  <c r="BT43" i="90"/>
  <c r="BH43" i="90" s="1"/>
  <c r="R34" i="85"/>
  <c r="AP34" i="85" s="1"/>
  <c r="R38" i="87"/>
  <c r="R35" i="91"/>
  <c r="R43" i="68"/>
  <c r="R36" i="62"/>
  <c r="R43" i="90"/>
  <c r="R36" i="89"/>
  <c r="AA34" i="89"/>
  <c r="BX33" i="90"/>
  <c r="BL33" i="90" s="1"/>
  <c r="V32" i="85"/>
  <c r="AT32" i="85" s="1"/>
  <c r="BK33" i="68"/>
  <c r="P3" i="62"/>
  <c r="P3" i="87"/>
  <c r="P3" i="68"/>
  <c r="P37" i="91"/>
  <c r="P3" i="90"/>
  <c r="P3" i="89"/>
  <c r="BH2" i="62"/>
  <c r="BU2" i="89"/>
  <c r="BR36" i="90"/>
  <c r="P15" i="85"/>
  <c r="AN15" i="85" s="1"/>
  <c r="BE36" i="68"/>
  <c r="BK3" i="62"/>
  <c r="BX3" i="89"/>
  <c r="BL3" i="89" s="1"/>
  <c r="BK18" i="62"/>
  <c r="BX17" i="89"/>
  <c r="BL17" i="89" s="1"/>
  <c r="AA31" i="90"/>
  <c r="BB30" i="89"/>
  <c r="AJ47" i="86"/>
  <c r="AV23" i="79"/>
  <c r="BH23" i="79"/>
  <c r="BA30" i="62"/>
  <c r="AF41" i="90"/>
  <c r="T41" i="90" s="1"/>
  <c r="AL38" i="80"/>
  <c r="AE41" i="68"/>
  <c r="P25" i="86"/>
  <c r="AN25" i="86" s="1"/>
  <c r="AX44" i="79"/>
  <c r="Z9" i="86"/>
  <c r="AL44" i="79"/>
  <c r="BA44" i="79"/>
  <c r="AZ44" i="79"/>
  <c r="V3" i="89"/>
  <c r="H52" i="68"/>
  <c r="H19" i="78"/>
  <c r="AF19" i="78" s="1"/>
  <c r="H52" i="90"/>
  <c r="H14" i="80"/>
  <c r="AF14" i="80" s="1"/>
  <c r="H46" i="89"/>
  <c r="H25" i="91"/>
  <c r="H26" i="85"/>
  <c r="H18" i="79"/>
  <c r="AF18" i="79" s="1"/>
  <c r="H46" i="62"/>
  <c r="H27" i="86"/>
  <c r="H47" i="87"/>
  <c r="H13" i="81"/>
  <c r="AF13" i="81" s="1"/>
  <c r="C34" i="89"/>
  <c r="C7" i="80"/>
  <c r="AA7" i="80" s="1"/>
  <c r="C7" i="91"/>
  <c r="C45" i="90"/>
  <c r="C17" i="78"/>
  <c r="AA17" i="78" s="1"/>
  <c r="BD17" i="78" s="1"/>
  <c r="C40" i="86"/>
  <c r="C34" i="62"/>
  <c r="C16" i="85"/>
  <c r="C37" i="87"/>
  <c r="C26" i="79"/>
  <c r="AA26" i="79" s="1"/>
  <c r="BI26" i="79" s="1"/>
  <c r="C45" i="68"/>
  <c r="C16" i="81"/>
  <c r="AA16" i="81" s="1"/>
  <c r="AY40" i="68"/>
  <c r="AZ40" i="90"/>
  <c r="AT30" i="81"/>
  <c r="AN45" i="62"/>
  <c r="AO45" i="89"/>
  <c r="AC45" i="89" s="1"/>
  <c r="AI43" i="85"/>
  <c r="AU7" i="78"/>
  <c r="AB24" i="86"/>
  <c r="AZ16" i="79"/>
  <c r="AN16" i="79"/>
  <c r="AB3" i="86"/>
  <c r="AZ6" i="79"/>
  <c r="AN6" i="79"/>
  <c r="AS23" i="78"/>
  <c r="AM44" i="89"/>
  <c r="AL44" i="62"/>
  <c r="AG22" i="85"/>
  <c r="BE23" i="78"/>
  <c r="AZ39" i="62"/>
  <c r="BA39" i="89"/>
  <c r="AI26" i="86"/>
  <c r="BG30" i="79"/>
  <c r="AU30" i="79"/>
  <c r="AM41" i="68"/>
  <c r="AN41" i="90"/>
  <c r="AT38" i="80"/>
  <c r="AB44" i="86"/>
  <c r="AN51" i="79"/>
  <c r="AZ51" i="79"/>
  <c r="AG51" i="62"/>
  <c r="AH51" i="89"/>
  <c r="AB51" i="85"/>
  <c r="AZ40" i="78"/>
  <c r="AN40" i="78"/>
  <c r="AB18" i="86"/>
  <c r="AZ48" i="79"/>
  <c r="AN48" i="79"/>
  <c r="AN7" i="68"/>
  <c r="AO7" i="90"/>
  <c r="AC7" i="90" s="1"/>
  <c r="AU33" i="80"/>
  <c r="AZ47" i="68"/>
  <c r="BA47" i="90"/>
  <c r="AU23" i="81"/>
  <c r="AI28" i="85"/>
  <c r="AN42" i="62"/>
  <c r="AO42" i="89"/>
  <c r="AC42" i="89" s="1"/>
  <c r="AU16" i="78"/>
  <c r="AJ9" i="68"/>
  <c r="AK9" i="90"/>
  <c r="Y9" i="90" s="1"/>
  <c r="AQ11" i="80"/>
  <c r="Q50" i="68"/>
  <c r="Q47" i="89"/>
  <c r="Q43" i="91"/>
  <c r="Q50" i="90"/>
  <c r="Q47" i="62"/>
  <c r="Q48" i="87"/>
  <c r="AG48" i="86"/>
  <c r="AS46" i="79"/>
  <c r="BE46" i="79"/>
  <c r="AQ14" i="81"/>
  <c r="AQ6" i="62"/>
  <c r="AR6" i="89"/>
  <c r="AL42" i="79"/>
  <c r="AX42" i="79"/>
  <c r="BW19" i="68"/>
  <c r="CJ19" i="90"/>
  <c r="V44" i="86"/>
  <c r="AT44" i="86" s="1"/>
  <c r="U38" i="85"/>
  <c r="AS38" i="85" s="1"/>
  <c r="BJ21" i="68"/>
  <c r="BW21" i="90"/>
  <c r="AQ7" i="68"/>
  <c r="AR7" i="90"/>
  <c r="AO3" i="68"/>
  <c r="AP3" i="90"/>
  <c r="AD3" i="90" s="1"/>
  <c r="AV32" i="80"/>
  <c r="AE28" i="62"/>
  <c r="AF28" i="89"/>
  <c r="T28" i="89" s="1"/>
  <c r="Z10" i="85"/>
  <c r="AL27" i="78"/>
  <c r="AE36" i="68"/>
  <c r="AF36" i="90"/>
  <c r="AL24" i="80"/>
  <c r="BW17" i="62"/>
  <c r="CJ16" i="89"/>
  <c r="AL35" i="78"/>
  <c r="AE11" i="62"/>
  <c r="AF11" i="89"/>
  <c r="Z39" i="85"/>
  <c r="BT7" i="62"/>
  <c r="CG7" i="89"/>
  <c r="AE49" i="62"/>
  <c r="AF49" i="89"/>
  <c r="AL33" i="78"/>
  <c r="AX33" i="78"/>
  <c r="S38" i="85"/>
  <c r="AQ38" i="85" s="1"/>
  <c r="BH21" i="68"/>
  <c r="BU21" i="90"/>
  <c r="BI21" i="90" s="1"/>
  <c r="AV34" i="80"/>
  <c r="BE34" i="80" s="1"/>
  <c r="AO5" i="68"/>
  <c r="AP5" i="90"/>
  <c r="AD5" i="90" s="1"/>
  <c r="BX4" i="62"/>
  <c r="CK4" i="89"/>
  <c r="AA5" i="90"/>
  <c r="BW28" i="68"/>
  <c r="CJ28" i="90"/>
  <c r="V32" i="86"/>
  <c r="AT32" i="86" s="1"/>
  <c r="AZ52" i="68"/>
  <c r="BA52" i="90"/>
  <c r="AU13" i="81"/>
  <c r="AJ26" i="62"/>
  <c r="AK26" i="89"/>
  <c r="Y26" i="89" s="1"/>
  <c r="AE32" i="85"/>
  <c r="AQ38" i="78"/>
  <c r="P49" i="68"/>
  <c r="P44" i="62"/>
  <c r="P21" i="91"/>
  <c r="P49" i="90"/>
  <c r="P44" i="89"/>
  <c r="P43" i="87"/>
  <c r="AH49" i="90"/>
  <c r="AN5" i="80"/>
  <c r="AG49" i="68"/>
  <c r="AN25" i="81"/>
  <c r="AT26" i="62"/>
  <c r="AU26" i="89"/>
  <c r="AC33" i="86"/>
  <c r="AO39" i="79"/>
  <c r="L26" i="87"/>
  <c r="L19" i="80"/>
  <c r="AJ19" i="80" s="1"/>
  <c r="L33" i="90"/>
  <c r="L32" i="91"/>
  <c r="L33" i="86"/>
  <c r="L39" i="79"/>
  <c r="AJ39" i="79" s="1"/>
  <c r="AZ39" i="79" s="1"/>
  <c r="L26" i="89"/>
  <c r="L32" i="85"/>
  <c r="L38" i="78"/>
  <c r="AJ38" i="78" s="1"/>
  <c r="L38" i="81"/>
  <c r="AJ38" i="81" s="1"/>
  <c r="L26" i="62"/>
  <c r="L33" i="68"/>
  <c r="AG5" i="86"/>
  <c r="AS10" i="79"/>
  <c r="AH51" i="85"/>
  <c r="BF40" i="78"/>
  <c r="AM51" i="62"/>
  <c r="AN51" i="89"/>
  <c r="AT40" i="78"/>
  <c r="AB4" i="86"/>
  <c r="AN34" i="79"/>
  <c r="AH47" i="90"/>
  <c r="AN17" i="80"/>
  <c r="AG47" i="68"/>
  <c r="AN23" i="81"/>
  <c r="AG26" i="68"/>
  <c r="AH26" i="90"/>
  <c r="AN49" i="80"/>
  <c r="AE4" i="86"/>
  <c r="BC34" i="79"/>
  <c r="AQ34" i="79"/>
  <c r="AV50" i="62"/>
  <c r="AW50" i="89"/>
  <c r="BB41" i="62"/>
  <c r="BC41" i="89"/>
  <c r="AK42" i="86"/>
  <c r="AW31" i="79"/>
  <c r="BI31" i="79"/>
  <c r="BB46" i="68"/>
  <c r="BC46" i="90"/>
  <c r="AW8" i="81"/>
  <c r="BB44" i="68"/>
  <c r="BC44" i="90"/>
  <c r="AW20" i="81"/>
  <c r="AJ45" i="62"/>
  <c r="AK45" i="89"/>
  <c r="Y45" i="89" s="1"/>
  <c r="AE43" i="85"/>
  <c r="AQ7" i="78"/>
  <c r="AG29" i="68"/>
  <c r="AH29" i="90"/>
  <c r="AN16" i="80"/>
  <c r="AN21" i="81"/>
  <c r="AL10" i="68"/>
  <c r="AM10" i="90"/>
  <c r="AS46" i="80"/>
  <c r="BW26" i="68"/>
  <c r="CJ26" i="90"/>
  <c r="V45" i="86"/>
  <c r="AT45" i="86" s="1"/>
  <c r="AK34" i="62"/>
  <c r="AL34" i="89"/>
  <c r="Z34" i="89" s="1"/>
  <c r="AF16" i="85"/>
  <c r="AR17" i="78"/>
  <c r="AX5" i="89"/>
  <c r="AY5" i="89"/>
  <c r="AA5" i="89" s="1"/>
  <c r="AF6" i="86"/>
  <c r="BD3" i="79"/>
  <c r="AR3" i="79"/>
  <c r="AX5" i="62"/>
  <c r="AW5" i="62"/>
  <c r="BJ9" i="62"/>
  <c r="BW9" i="89"/>
  <c r="BK9" i="89" s="1"/>
  <c r="AQ22" i="62"/>
  <c r="AR22" i="89"/>
  <c r="Z17" i="86"/>
  <c r="AX35" i="79"/>
  <c r="AL35" i="79"/>
  <c r="AE30" i="68"/>
  <c r="AF30" i="90"/>
  <c r="T30" i="90" s="1"/>
  <c r="AL22" i="80"/>
  <c r="BK10" i="62"/>
  <c r="BX10" i="89"/>
  <c r="BL10" i="89" s="1"/>
  <c r="BG8" i="68"/>
  <c r="BT8" i="90"/>
  <c r="BH8" i="90" s="1"/>
  <c r="R47" i="85"/>
  <c r="AP47" i="85" s="1"/>
  <c r="BF2" i="78"/>
  <c r="Y10" i="90"/>
  <c r="BC14" i="78"/>
  <c r="BN22" i="68"/>
  <c r="CA22" i="90"/>
  <c r="Y42" i="85"/>
  <c r="AW42" i="85" s="1"/>
  <c r="AE40" i="62"/>
  <c r="AF40" i="89"/>
  <c r="Z23" i="85"/>
  <c r="AL20" i="78"/>
  <c r="AX20" i="78"/>
  <c r="BA50" i="78"/>
  <c r="AE28" i="68"/>
  <c r="AF28" i="90"/>
  <c r="T28" i="90" s="1"/>
  <c r="AL51" i="80"/>
  <c r="R20" i="91"/>
  <c r="R24" i="90"/>
  <c r="R17" i="62"/>
  <c r="R13" i="87"/>
  <c r="R24" i="68"/>
  <c r="R16" i="89"/>
  <c r="AT18" i="81"/>
  <c r="BG3" i="68"/>
  <c r="BT3" i="90"/>
  <c r="BH3" i="90" s="1"/>
  <c r="R52" i="85"/>
  <c r="AP52" i="85" s="1"/>
  <c r="AA8" i="89"/>
  <c r="AV2" i="87"/>
  <c r="AY10" i="91"/>
  <c r="AZ28" i="62"/>
  <c r="BA28" i="89"/>
  <c r="AI35" i="86"/>
  <c r="AU8" i="79"/>
  <c r="AF4" i="90"/>
  <c r="T4" i="90" s="1"/>
  <c r="AE4" i="68"/>
  <c r="AL39" i="80"/>
  <c r="BJ11" i="62"/>
  <c r="BW11" i="89"/>
  <c r="BN26" i="62"/>
  <c r="CA26" i="89"/>
  <c r="BO26" i="89" s="1"/>
  <c r="C46" i="62"/>
  <c r="C14" i="80"/>
  <c r="AA14" i="80" s="1"/>
  <c r="C47" i="87"/>
  <c r="C26" i="85"/>
  <c r="C52" i="68"/>
  <c r="C18" i="79"/>
  <c r="AA18" i="79" s="1"/>
  <c r="C46" i="89"/>
  <c r="C27" i="86"/>
  <c r="C25" i="91"/>
  <c r="C52" i="90"/>
  <c r="C13" i="81"/>
  <c r="AA13" i="81" s="1"/>
  <c r="C19" i="78"/>
  <c r="AA19" i="78" s="1"/>
  <c r="BA19" i="78" s="1"/>
  <c r="AI30" i="68"/>
  <c r="AJ30" i="90"/>
  <c r="X30" i="90" s="1"/>
  <c r="AP22" i="80"/>
  <c r="AI22" i="62"/>
  <c r="AJ22" i="89"/>
  <c r="X22" i="89" s="1"/>
  <c r="AD19" i="85"/>
  <c r="BB13" i="78"/>
  <c r="AP13" i="78"/>
  <c r="AD32" i="86"/>
  <c r="AP2" i="79"/>
  <c r="BB2" i="79"/>
  <c r="AU20" i="62"/>
  <c r="AV20" i="89"/>
  <c r="AU30" i="62"/>
  <c r="AV30" i="89"/>
  <c r="AD47" i="86"/>
  <c r="AP23" i="79"/>
  <c r="BB23" i="79"/>
  <c r="AP15" i="81"/>
  <c r="AU37" i="68"/>
  <c r="AV37" i="90"/>
  <c r="AU15" i="68"/>
  <c r="AV15" i="90"/>
  <c r="AP17" i="81"/>
  <c r="AH10" i="68"/>
  <c r="AI10" i="90"/>
  <c r="W10" i="90" s="1"/>
  <c r="AO46" i="80"/>
  <c r="AH46" i="62"/>
  <c r="AI46" i="89"/>
  <c r="AC26" i="85"/>
  <c r="AO19" i="78"/>
  <c r="R47" i="62"/>
  <c r="R48" i="87"/>
  <c r="R50" i="68"/>
  <c r="R47" i="89"/>
  <c r="R43" i="91"/>
  <c r="R50" i="90"/>
  <c r="AZ6" i="62"/>
  <c r="BA6" i="89"/>
  <c r="AI2" i="86"/>
  <c r="AU42" i="79"/>
  <c r="BG42" i="79"/>
  <c r="AN6" i="62"/>
  <c r="AO6" i="89"/>
  <c r="AU4" i="78"/>
  <c r="AI49" i="85"/>
  <c r="BG4" i="78"/>
  <c r="BA43" i="90"/>
  <c r="AU10" i="81"/>
  <c r="AZ43" i="68"/>
  <c r="AO50" i="90"/>
  <c r="AC50" i="90" s="1"/>
  <c r="AN50" i="68"/>
  <c r="AG29" i="86"/>
  <c r="AS22" i="79"/>
  <c r="AB37" i="86"/>
  <c r="AZ24" i="79"/>
  <c r="AN24" i="79"/>
  <c r="AG37" i="68"/>
  <c r="AH37" i="90"/>
  <c r="AN36" i="80"/>
  <c r="AH30" i="89"/>
  <c r="AB40" i="85"/>
  <c r="AN43" i="78"/>
  <c r="AZ43" i="78"/>
  <c r="AG30" i="62"/>
  <c r="AC20" i="86"/>
  <c r="AT17" i="62"/>
  <c r="AU16" i="89"/>
  <c r="AO43" i="79"/>
  <c r="BA43" i="79"/>
  <c r="AN25" i="68"/>
  <c r="AO25" i="90"/>
  <c r="AC25" i="90" s="1"/>
  <c r="AU20" i="80"/>
  <c r="AG45" i="62"/>
  <c r="AH45" i="89"/>
  <c r="AB43" i="85"/>
  <c r="AN7" i="78"/>
  <c r="AG27" i="62"/>
  <c r="AH27" i="89"/>
  <c r="AB33" i="85"/>
  <c r="AN42" i="78"/>
  <c r="BA48" i="89"/>
  <c r="AI30" i="86"/>
  <c r="AU13" i="79"/>
  <c r="AZ48" i="62"/>
  <c r="AK43" i="85"/>
  <c r="AP45" i="62"/>
  <c r="AQ45" i="89"/>
  <c r="AE45" i="89" s="1"/>
  <c r="AW7" i="78"/>
  <c r="AJ26" i="89"/>
  <c r="X26" i="89" s="1"/>
  <c r="AD32" i="85"/>
  <c r="AI26" i="62"/>
  <c r="AP38" i="78"/>
  <c r="AV7" i="81"/>
  <c r="BA20" i="68"/>
  <c r="BB20" i="90"/>
  <c r="Q45" i="90"/>
  <c r="Q34" i="89"/>
  <c r="Q37" i="87"/>
  <c r="Q45" i="68"/>
  <c r="Q34" i="62"/>
  <c r="Q7" i="91"/>
  <c r="BT22" i="68"/>
  <c r="CG22" i="90"/>
  <c r="S48" i="86"/>
  <c r="AQ48" i="86" s="1"/>
  <c r="AE24" i="89"/>
  <c r="AN27" i="78"/>
  <c r="BZ22" i="68"/>
  <c r="CM22" i="90"/>
  <c r="Y48" i="86"/>
  <c r="AW48" i="86" s="1"/>
  <c r="AE42" i="62"/>
  <c r="AF42" i="89"/>
  <c r="T42" i="89" s="1"/>
  <c r="Z28" i="85"/>
  <c r="AL16" i="78"/>
  <c r="V22" i="90"/>
  <c r="AQ19" i="62"/>
  <c r="AR18" i="89"/>
  <c r="Z28" i="86"/>
  <c r="AL49" i="79"/>
  <c r="CA28" i="89"/>
  <c r="BO28" i="89" s="1"/>
  <c r="BN28" i="62"/>
  <c r="AW33" i="68"/>
  <c r="AX33" i="68"/>
  <c r="AX33" i="90"/>
  <c r="AY33" i="90"/>
  <c r="AA33" i="90" s="1"/>
  <c r="AR38" i="81"/>
  <c r="BF36" i="68"/>
  <c r="BS36" i="90"/>
  <c r="Q15" i="85"/>
  <c r="AO15" i="85" s="1"/>
  <c r="AE47" i="62"/>
  <c r="AF47" i="89"/>
  <c r="T47" i="89" s="1"/>
  <c r="Z24" i="85"/>
  <c r="AL24" i="78"/>
  <c r="AX24" i="78"/>
  <c r="AR41" i="80"/>
  <c r="AK34" i="68"/>
  <c r="AL34" i="90"/>
  <c r="AX34" i="90"/>
  <c r="AY34" i="90"/>
  <c r="AA34" i="90" s="1"/>
  <c r="AR9" i="81"/>
  <c r="AW34" i="68"/>
  <c r="AX34" i="68"/>
  <c r="BE44" i="79"/>
  <c r="BW15" i="89"/>
  <c r="BJ16" i="62"/>
  <c r="AV3" i="68"/>
  <c r="AW3" i="90"/>
  <c r="AQ45" i="81"/>
  <c r="AV33" i="62"/>
  <c r="AW33" i="89"/>
  <c r="AE25" i="86"/>
  <c r="AQ7" i="79"/>
  <c r="BC7" i="79"/>
  <c r="AJ39" i="68"/>
  <c r="AK39" i="90"/>
  <c r="AQ43" i="80"/>
  <c r="H45" i="62"/>
  <c r="H43" i="85"/>
  <c r="H45" i="87"/>
  <c r="H29" i="86"/>
  <c r="H48" i="68"/>
  <c r="H7" i="78"/>
  <c r="AF7" i="78" s="1"/>
  <c r="BG7" i="78" s="1"/>
  <c r="H45" i="89"/>
  <c r="H10" i="80"/>
  <c r="AF10" i="80" s="1"/>
  <c r="H48" i="90"/>
  <c r="H45" i="91"/>
  <c r="H22" i="79"/>
  <c r="AF22" i="79" s="1"/>
  <c r="AZ22" i="79" s="1"/>
  <c r="H24" i="81"/>
  <c r="AF24" i="81" s="1"/>
  <c r="AH17" i="89"/>
  <c r="AB21" i="85"/>
  <c r="AG18" i="62"/>
  <c r="AN36" i="78"/>
  <c r="AZ36" i="78"/>
  <c r="P25" i="68"/>
  <c r="P18" i="62"/>
  <c r="P14" i="87"/>
  <c r="P17" i="89"/>
  <c r="P25" i="90"/>
  <c r="P22" i="91"/>
  <c r="AU35" i="68"/>
  <c r="AV35" i="90"/>
  <c r="AP41" i="81"/>
  <c r="AC45" i="85"/>
  <c r="BA22" i="78"/>
  <c r="AO22" i="78"/>
  <c r="AH23" i="62"/>
  <c r="AI23" i="89"/>
  <c r="W23" i="89" s="1"/>
  <c r="AU21" i="90"/>
  <c r="AO50" i="81"/>
  <c r="AT21" i="68"/>
  <c r="AT43" i="68"/>
  <c r="AU43" i="90"/>
  <c r="AO10" i="81"/>
  <c r="AN52" i="62"/>
  <c r="AO52" i="89"/>
  <c r="AC52" i="89" s="1"/>
  <c r="AI3" i="85"/>
  <c r="AU9" i="78"/>
  <c r="AN24" i="68"/>
  <c r="AO24" i="90"/>
  <c r="AC24" i="90" s="1"/>
  <c r="AU26" i="80"/>
  <c r="AJ49" i="90"/>
  <c r="X49" i="90" s="1"/>
  <c r="AP5" i="80"/>
  <c r="AI49" i="68"/>
  <c r="AT11" i="68"/>
  <c r="AU11" i="90"/>
  <c r="AO14" i="81"/>
  <c r="AZ26" i="79"/>
  <c r="AB40" i="86"/>
  <c r="AN26" i="79"/>
  <c r="AG33" i="68"/>
  <c r="AH33" i="90"/>
  <c r="AN19" i="80"/>
  <c r="AB33" i="86"/>
  <c r="AN39" i="79"/>
  <c r="AN40" i="68"/>
  <c r="AO40" i="90"/>
  <c r="AC40" i="90" s="1"/>
  <c r="AP24" i="68"/>
  <c r="AQ24" i="90"/>
  <c r="AE24" i="90" s="1"/>
  <c r="AW26" i="80"/>
  <c r="BB7" i="68"/>
  <c r="BC7" i="90"/>
  <c r="AW4" i="81"/>
  <c r="AG40" i="62"/>
  <c r="AH40" i="89"/>
  <c r="AB23" i="85"/>
  <c r="AZ20" i="78"/>
  <c r="AN20" i="78"/>
  <c r="AQ28" i="78"/>
  <c r="AK41" i="89"/>
  <c r="Y41" i="89" s="1"/>
  <c r="AJ41" i="62"/>
  <c r="AE35" i="85"/>
  <c r="BC28" i="78"/>
  <c r="AQ17" i="78"/>
  <c r="BN17" i="68"/>
  <c r="CA17" i="90"/>
  <c r="BO17" i="90" s="1"/>
  <c r="Y31" i="85"/>
  <c r="AW31" i="85" s="1"/>
  <c r="BG5" i="62"/>
  <c r="BT5" i="89"/>
  <c r="BH5" i="89" s="1"/>
  <c r="AE25" i="68"/>
  <c r="AF25" i="90"/>
  <c r="T25" i="90" s="1"/>
  <c r="AL20" i="80"/>
  <c r="BN38" i="62"/>
  <c r="CA38" i="89"/>
  <c r="BO38" i="89" s="1"/>
  <c r="BY7" i="62"/>
  <c r="CL7" i="89"/>
  <c r="BA46" i="79"/>
  <c r="AK4" i="68"/>
  <c r="AR39" i="80"/>
  <c r="AL4" i="90"/>
  <c r="Z4" i="90" s="1"/>
  <c r="AA28" i="90"/>
  <c r="CA40" i="89"/>
  <c r="BO40" i="89" s="1"/>
  <c r="BN40" i="62"/>
  <c r="BF9" i="79"/>
  <c r="BG2" i="79"/>
  <c r="BA45" i="79"/>
  <c r="BC35" i="78"/>
  <c r="AO10" i="68"/>
  <c r="AP10" i="90"/>
  <c r="AD10" i="90" s="1"/>
  <c r="AV46" i="80"/>
  <c r="CM19" i="90"/>
  <c r="BO19" i="90" s="1"/>
  <c r="Y44" i="86"/>
  <c r="AW44" i="86" s="1"/>
  <c r="BZ19" i="68"/>
  <c r="W8" i="90"/>
  <c r="AQ24" i="80"/>
  <c r="AV8" i="62"/>
  <c r="AW8" i="89"/>
  <c r="AE37" i="86"/>
  <c r="AQ24" i="79"/>
  <c r="BC47" i="79"/>
  <c r="AS20" i="86"/>
  <c r="BC37" i="79"/>
  <c r="AV16" i="62"/>
  <c r="AW15" i="89"/>
  <c r="AE36" i="86"/>
  <c r="AQ37" i="79"/>
  <c r="R32" i="68"/>
  <c r="R27" i="89"/>
  <c r="R41" i="91"/>
  <c r="R27" i="62"/>
  <c r="R24" i="87"/>
  <c r="R32" i="90"/>
  <c r="P18" i="89"/>
  <c r="P19" i="62"/>
  <c r="P15" i="87"/>
  <c r="P23" i="68"/>
  <c r="P27" i="91"/>
  <c r="P23" i="90"/>
  <c r="AU47" i="62"/>
  <c r="AV47" i="89"/>
  <c r="AD34" i="86"/>
  <c r="AP25" i="79"/>
  <c r="BB25" i="79"/>
  <c r="AH47" i="62"/>
  <c r="AI47" i="89"/>
  <c r="W47" i="89" s="1"/>
  <c r="AC24" i="85"/>
  <c r="BA24" i="78"/>
  <c r="AO24" i="78"/>
  <c r="AH48" i="62"/>
  <c r="AI48" i="89"/>
  <c r="W48" i="89" s="1"/>
  <c r="AC44" i="85"/>
  <c r="AO8" i="78"/>
  <c r="BA2" i="90"/>
  <c r="AU42" i="81"/>
  <c r="AZ2" i="68"/>
  <c r="L47" i="68"/>
  <c r="L17" i="80"/>
  <c r="AJ17" i="80" s="1"/>
  <c r="L47" i="91"/>
  <c r="L47" i="90"/>
  <c r="L27" i="79"/>
  <c r="AJ27" i="79" s="1"/>
  <c r="L23" i="81"/>
  <c r="AJ23" i="81" s="1"/>
  <c r="L42" i="62"/>
  <c r="L28" i="85"/>
  <c r="L42" i="89"/>
  <c r="L16" i="78"/>
  <c r="AJ16" i="78" s="1"/>
  <c r="L42" i="87"/>
  <c r="L49" i="86"/>
  <c r="AN16" i="68"/>
  <c r="AO16" i="90"/>
  <c r="AC16" i="90" s="1"/>
  <c r="BE40" i="78"/>
  <c r="AL51" i="62"/>
  <c r="AM51" i="89"/>
  <c r="AG51" i="85"/>
  <c r="AS40" i="78"/>
  <c r="AL14" i="68"/>
  <c r="AM14" i="90"/>
  <c r="AS15" i="80"/>
  <c r="AS31" i="81"/>
  <c r="AN11" i="68"/>
  <c r="AO11" i="90"/>
  <c r="AC11" i="90" s="1"/>
  <c r="AU45" i="80"/>
  <c r="AB42" i="86"/>
  <c r="AZ31" i="79"/>
  <c r="AN31" i="79"/>
  <c r="AK11" i="85"/>
  <c r="BI11" i="78"/>
  <c r="AP14" i="62"/>
  <c r="AQ19" i="89"/>
  <c r="AE19" i="89" s="1"/>
  <c r="AW11" i="78"/>
  <c r="AZ15" i="62"/>
  <c r="BA14" i="89"/>
  <c r="AI7" i="86"/>
  <c r="BG47" i="79"/>
  <c r="AU47" i="79"/>
  <c r="C46" i="91"/>
  <c r="C48" i="89"/>
  <c r="C13" i="79"/>
  <c r="AA13" i="79" s="1"/>
  <c r="BE13" i="79" s="1"/>
  <c r="C44" i="85"/>
  <c r="C48" i="62"/>
  <c r="C30" i="86"/>
  <c r="C51" i="68"/>
  <c r="C26" i="81"/>
  <c r="AA26" i="81" s="1"/>
  <c r="C46" i="87"/>
  <c r="C8" i="78"/>
  <c r="AA8" i="78" s="1"/>
  <c r="BA8" i="78" s="1"/>
  <c r="C51" i="90"/>
  <c r="C9" i="80"/>
  <c r="AA9" i="80" s="1"/>
  <c r="AQ30" i="78"/>
  <c r="AG13" i="89"/>
  <c r="U13" i="89" s="1"/>
  <c r="AA9" i="85"/>
  <c r="AY2" i="78"/>
  <c r="AM2" i="78"/>
  <c r="AF13" i="62"/>
  <c r="BW11" i="62"/>
  <c r="CJ11" i="89"/>
  <c r="AQ16" i="68"/>
  <c r="AR16" i="90"/>
  <c r="AL34" i="81"/>
  <c r="Y20" i="85"/>
  <c r="AW20" i="85" s="1"/>
  <c r="BN18" i="68"/>
  <c r="CA18" i="90"/>
  <c r="BO18" i="90" s="1"/>
  <c r="BJ3" i="68"/>
  <c r="BW3" i="90"/>
  <c r="U52" i="85"/>
  <c r="AS52" i="85" s="1"/>
  <c r="BN7" i="62"/>
  <c r="CA7" i="89"/>
  <c r="BO7" i="89" s="1"/>
  <c r="BW24" i="68"/>
  <c r="CJ24" i="90"/>
  <c r="V20" i="86"/>
  <c r="AT20" i="86" s="1"/>
  <c r="AQ34" i="62"/>
  <c r="AR34" i="89"/>
  <c r="Z40" i="86"/>
  <c r="AL26" i="79"/>
  <c r="AB32" i="89"/>
  <c r="CE36" i="90"/>
  <c r="Q39" i="86"/>
  <c r="AO39" i="86" s="1"/>
  <c r="BR36" i="68"/>
  <c r="BA42" i="79"/>
  <c r="AQ43" i="68"/>
  <c r="AR43" i="90"/>
  <c r="AL10" i="81"/>
  <c r="AO27" i="68"/>
  <c r="AP27" i="90"/>
  <c r="AD27" i="90" s="1"/>
  <c r="AV25" i="80"/>
  <c r="BX23" i="90"/>
  <c r="BL23" i="90" s="1"/>
  <c r="V27" i="85"/>
  <c r="AT27" i="85" s="1"/>
  <c r="BK23" i="68"/>
  <c r="AR43" i="89"/>
  <c r="Z3" i="86"/>
  <c r="AX6" i="79"/>
  <c r="AQ43" i="62"/>
  <c r="AL6" i="79"/>
  <c r="AE51" i="68"/>
  <c r="AF51" i="90"/>
  <c r="T51" i="90" s="1"/>
  <c r="AL9" i="80"/>
  <c r="BK34" i="62"/>
  <c r="BX34" i="89"/>
  <c r="BL34" i="89" s="1"/>
  <c r="BW16" i="89"/>
  <c r="BJ17" i="62"/>
  <c r="CM29" i="89"/>
  <c r="BZ29" i="62"/>
  <c r="BT29" i="68"/>
  <c r="CG29" i="90"/>
  <c r="S51" i="86"/>
  <c r="AQ51" i="86" s="1"/>
  <c r="AV28" i="68"/>
  <c r="AW28" i="90"/>
  <c r="AQ22" i="81"/>
  <c r="AV48" i="62"/>
  <c r="AW48" i="89"/>
  <c r="AE30" i="86"/>
  <c r="AQ13" i="79"/>
  <c r="Q51" i="68"/>
  <c r="Q48" i="62"/>
  <c r="Q46" i="87"/>
  <c r="Q51" i="90"/>
  <c r="Q48" i="89"/>
  <c r="Q46" i="91"/>
  <c r="P48" i="87"/>
  <c r="P50" i="68"/>
  <c r="P47" i="89"/>
  <c r="P43" i="91"/>
  <c r="P50" i="90"/>
  <c r="P47" i="62"/>
  <c r="BA25" i="89"/>
  <c r="AI19" i="86"/>
  <c r="AU19" i="79"/>
  <c r="AZ25" i="62"/>
  <c r="AU19" i="68"/>
  <c r="AV19" i="90"/>
  <c r="AP49" i="81"/>
  <c r="AT30" i="68"/>
  <c r="AU30" i="90"/>
  <c r="AO40" i="81"/>
  <c r="AH50" i="62"/>
  <c r="AI50" i="89"/>
  <c r="W50" i="89" s="1"/>
  <c r="AC48" i="85"/>
  <c r="BA29" i="78"/>
  <c r="AO29" i="78"/>
  <c r="AI13" i="89"/>
  <c r="W13" i="89" s="1"/>
  <c r="AC9" i="85"/>
  <c r="BA2" i="78"/>
  <c r="AH13" i="62"/>
  <c r="AO2" i="78"/>
  <c r="R37" i="89"/>
  <c r="R48" i="91"/>
  <c r="R44" i="90"/>
  <c r="R37" i="62"/>
  <c r="R39" i="87"/>
  <c r="R44" i="68"/>
  <c r="BA42" i="90"/>
  <c r="AU39" i="81"/>
  <c r="AZ42" i="68"/>
  <c r="AN40" i="62"/>
  <c r="AO40" i="89"/>
  <c r="AC40" i="89" s="1"/>
  <c r="AI23" i="85"/>
  <c r="BG20" i="78"/>
  <c r="AU20" i="78"/>
  <c r="P32" i="87"/>
  <c r="P33" i="89"/>
  <c r="P39" i="90"/>
  <c r="P16" i="91"/>
  <c r="P33" i="62"/>
  <c r="P39" i="68"/>
  <c r="AS6" i="81"/>
  <c r="U31" i="86" s="1"/>
  <c r="AS31" i="86" s="1"/>
  <c r="AY29" i="62"/>
  <c r="AZ29" i="89"/>
  <c r="AH39" i="86"/>
  <c r="BF20" i="79"/>
  <c r="AT20" i="79"/>
  <c r="AP18" i="62"/>
  <c r="AQ17" i="89"/>
  <c r="AE17" i="89" s="1"/>
  <c r="AK21" i="85"/>
  <c r="AW36" i="78"/>
  <c r="BI36" i="78"/>
  <c r="BB47" i="68"/>
  <c r="BC47" i="90"/>
  <c r="AW23" i="81"/>
  <c r="AG42" i="86"/>
  <c r="BE31" i="79"/>
  <c r="AS31" i="79"/>
  <c r="AM46" i="90"/>
  <c r="AS4" i="80"/>
  <c r="AL46" i="68"/>
  <c r="W12" i="89"/>
  <c r="AE23" i="62"/>
  <c r="AF23" i="89"/>
  <c r="T23" i="89" s="1"/>
  <c r="AL22" i="78"/>
  <c r="Z45" i="85"/>
  <c r="AX22" i="78"/>
  <c r="BW27" i="62"/>
  <c r="CJ27" i="89"/>
  <c r="BF42" i="79"/>
  <c r="BG36" i="62"/>
  <c r="BT36" i="89"/>
  <c r="BH36" i="89" s="1"/>
  <c r="AS27" i="87"/>
  <c r="AV17" i="91"/>
  <c r="AE4" i="90"/>
  <c r="AK25" i="68"/>
  <c r="AL25" i="90"/>
  <c r="Z25" i="90" s="1"/>
  <c r="AR20" i="80"/>
  <c r="BD36" i="79"/>
  <c r="AW18" i="62"/>
  <c r="AX18" i="62"/>
  <c r="AX17" i="89"/>
  <c r="AY17" i="89"/>
  <c r="AA17" i="89" s="1"/>
  <c r="AF22" i="86"/>
  <c r="AR36" i="79"/>
  <c r="AK37" i="68"/>
  <c r="AL37" i="90"/>
  <c r="Z37" i="90" s="1"/>
  <c r="AR36" i="80"/>
  <c r="BI42" i="79"/>
  <c r="AE30" i="89"/>
  <c r="BW19" i="62"/>
  <c r="CJ18" i="89"/>
  <c r="X2" i="90"/>
  <c r="BD30" i="68"/>
  <c r="O19" i="85"/>
  <c r="AM19" i="85" s="1"/>
  <c r="BQ30" i="90"/>
  <c r="BE30" i="90" s="1"/>
  <c r="BO49" i="68"/>
  <c r="CB49" i="90"/>
  <c r="N21" i="86"/>
  <c r="AL21" i="86" s="1"/>
  <c r="Y47" i="90"/>
  <c r="AB5" i="90"/>
  <c r="AK20" i="62"/>
  <c r="AL20" i="89"/>
  <c r="AF30" i="85"/>
  <c r="BD5" i="78"/>
  <c r="AR5" i="78"/>
  <c r="AA42" i="85"/>
  <c r="AM52" i="78"/>
  <c r="AY52" i="78"/>
  <c r="AF12" i="62"/>
  <c r="AG12" i="89"/>
  <c r="U12" i="89" s="1"/>
  <c r="AQ27" i="62"/>
  <c r="AR27" i="89"/>
  <c r="Z46" i="86"/>
  <c r="AL38" i="79"/>
  <c r="AX38" i="79"/>
  <c r="AO28" i="62"/>
  <c r="AP28" i="89"/>
  <c r="AJ10" i="85"/>
  <c r="AV27" i="78"/>
  <c r="AL33" i="80"/>
  <c r="AE31" i="68"/>
  <c r="AF31" i="90"/>
  <c r="T31" i="90" s="1"/>
  <c r="AL29" i="80"/>
  <c r="AI11" i="68"/>
  <c r="AJ11" i="90"/>
  <c r="X11" i="90" s="1"/>
  <c r="AP45" i="80"/>
  <c r="AI43" i="62"/>
  <c r="AJ43" i="89"/>
  <c r="X43" i="89" s="1"/>
  <c r="AD6" i="85"/>
  <c r="BB3" i="78"/>
  <c r="AP3" i="78"/>
  <c r="AV15" i="68"/>
  <c r="AW15" i="90"/>
  <c r="AQ17" i="81"/>
  <c r="P36" i="91"/>
  <c r="P46" i="90"/>
  <c r="P41" i="62"/>
  <c r="P41" i="87"/>
  <c r="P46" i="68"/>
  <c r="P41" i="89"/>
  <c r="AD49" i="85"/>
  <c r="AP4" i="78"/>
  <c r="AI6" i="62"/>
  <c r="AJ6" i="89"/>
  <c r="X6" i="89" s="1"/>
  <c r="BB4" i="78"/>
  <c r="AJ38" i="68"/>
  <c r="AK38" i="90"/>
  <c r="Y38" i="90" s="1"/>
  <c r="AQ40" i="80"/>
  <c r="AB14" i="86"/>
  <c r="AN17" i="79"/>
  <c r="P27" i="68"/>
  <c r="P16" i="62"/>
  <c r="P10" i="87"/>
  <c r="P15" i="89"/>
  <c r="P3" i="91"/>
  <c r="P27" i="90"/>
  <c r="R51" i="68"/>
  <c r="R48" i="62"/>
  <c r="R46" i="87"/>
  <c r="R51" i="90"/>
  <c r="R48" i="89"/>
  <c r="R46" i="91"/>
  <c r="BI50" i="78"/>
  <c r="AW50" i="78"/>
  <c r="AP3" i="62"/>
  <c r="AQ3" i="89"/>
  <c r="AK52" i="85"/>
  <c r="AP50" i="62"/>
  <c r="AQ50" i="89"/>
  <c r="AK48" i="85"/>
  <c r="BI29" i="78"/>
  <c r="AW29" i="78"/>
  <c r="BC50" i="89"/>
  <c r="AK4" i="86"/>
  <c r="BI34" i="79"/>
  <c r="AW34" i="79"/>
  <c r="BB50" i="62"/>
  <c r="AU16" i="80"/>
  <c r="AN29" i="68"/>
  <c r="AO29" i="90"/>
  <c r="AC29" i="90" s="1"/>
  <c r="AI45" i="85"/>
  <c r="AU22" i="78"/>
  <c r="BG22" i="78"/>
  <c r="AN23" i="62"/>
  <c r="AO23" i="89"/>
  <c r="AC23" i="89" s="1"/>
  <c r="AI48" i="62"/>
  <c r="AJ48" i="89"/>
  <c r="AD44" i="85"/>
  <c r="AP8" i="78"/>
  <c r="AV48" i="89"/>
  <c r="AU48" i="62"/>
  <c r="AD30" i="86"/>
  <c r="AP13" i="79"/>
  <c r="AQ45" i="80"/>
  <c r="AE12" i="90"/>
  <c r="CM27" i="90"/>
  <c r="BO27" i="90" s="1"/>
  <c r="Y36" i="86"/>
  <c r="AW36" i="86" s="1"/>
  <c r="BZ27" i="68"/>
  <c r="AA10" i="89"/>
  <c r="BN27" i="62"/>
  <c r="CA27" i="89"/>
  <c r="AB23" i="89"/>
  <c r="AJ34" i="85"/>
  <c r="AV45" i="78"/>
  <c r="AO36" i="62"/>
  <c r="AP36" i="89"/>
  <c r="AD36" i="89" s="1"/>
  <c r="BC48" i="79"/>
  <c r="CA35" i="90"/>
  <c r="BO35" i="90" s="1"/>
  <c r="Y46" i="85"/>
  <c r="AW46" i="85" s="1"/>
  <c r="BN35" i="68"/>
  <c r="AT3" i="90"/>
  <c r="V3" i="90" s="1"/>
  <c r="AS3" i="90"/>
  <c r="AM45" i="81"/>
  <c r="AS3" i="68"/>
  <c r="AR3" i="68"/>
  <c r="BZ20" i="68"/>
  <c r="CM20" i="90"/>
  <c r="Y37" i="86"/>
  <c r="AW37" i="86" s="1"/>
  <c r="BH4" i="68"/>
  <c r="BU4" i="90"/>
  <c r="BI4" i="90" s="1"/>
  <c r="S50" i="85"/>
  <c r="AQ50" i="85" s="1"/>
  <c r="BC44" i="79"/>
  <c r="AV3" i="78"/>
  <c r="BH3" i="78"/>
  <c r="AO43" i="62"/>
  <c r="AP43" i="89"/>
  <c r="AD43" i="89" s="1"/>
  <c r="AJ6" i="85"/>
  <c r="AV52" i="81"/>
  <c r="BA26" i="68"/>
  <c r="BB26" i="90"/>
  <c r="AE27" i="68"/>
  <c r="AF27" i="90"/>
  <c r="T27" i="90" s="1"/>
  <c r="AL25" i="80"/>
  <c r="AH9" i="62"/>
  <c r="AI9" i="89"/>
  <c r="W9" i="89" s="1"/>
  <c r="AC20" i="85"/>
  <c r="BA14" i="78"/>
  <c r="AO14" i="78"/>
  <c r="AQ21" i="62"/>
  <c r="AR21" i="89"/>
  <c r="Z45" i="86"/>
  <c r="AL50" i="79"/>
  <c r="AX50" i="79"/>
  <c r="BR29" i="62"/>
  <c r="CE29" i="89"/>
  <c r="BI51" i="79"/>
  <c r="BF5" i="68"/>
  <c r="BS5" i="90"/>
  <c r="BG5" i="90" s="1"/>
  <c r="Q7" i="85"/>
  <c r="AO7" i="85" s="1"/>
  <c r="BU10" i="89"/>
  <c r="BI10" i="89" s="1"/>
  <c r="BH10" i="62"/>
  <c r="AB28" i="90"/>
  <c r="BJ25" i="62"/>
  <c r="BW25" i="89"/>
  <c r="S20" i="89"/>
  <c r="AQ35" i="79"/>
  <c r="BK31" i="68"/>
  <c r="BX31" i="90"/>
  <c r="BL31" i="90" s="1"/>
  <c r="V17" i="85"/>
  <c r="AT17" i="85" s="1"/>
  <c r="AU7" i="80"/>
  <c r="AN45" i="68"/>
  <c r="AO45" i="90"/>
  <c r="AC45" i="90" s="1"/>
  <c r="P31" i="90"/>
  <c r="P25" i="62"/>
  <c r="P25" i="87"/>
  <c r="P31" i="68"/>
  <c r="P25" i="89"/>
  <c r="P19" i="91"/>
  <c r="AU28" i="62"/>
  <c r="AV28" i="89"/>
  <c r="AD35" i="86"/>
  <c r="AP8" i="79"/>
  <c r="AV7" i="90"/>
  <c r="AP4" i="81"/>
  <c r="AU7" i="68"/>
  <c r="AU13" i="62"/>
  <c r="AV13" i="89"/>
  <c r="AD8" i="86"/>
  <c r="BB9" i="79"/>
  <c r="AP9" i="79"/>
  <c r="AP14" i="80"/>
  <c r="AI52" i="68"/>
  <c r="AJ52" i="90"/>
  <c r="X52" i="90" s="1"/>
  <c r="AD46" i="86"/>
  <c r="BB38" i="79"/>
  <c r="AP38" i="79"/>
  <c r="AU27" i="62"/>
  <c r="AV27" i="89"/>
  <c r="AT38" i="62"/>
  <c r="AU38" i="89"/>
  <c r="AC24" i="86"/>
  <c r="BA16" i="79"/>
  <c r="AO16" i="79"/>
  <c r="AH19" i="62"/>
  <c r="AI18" i="89"/>
  <c r="W18" i="89" s="1"/>
  <c r="AC27" i="85"/>
  <c r="AO31" i="78"/>
  <c r="BA31" i="78"/>
  <c r="AT9" i="68"/>
  <c r="AU9" i="90"/>
  <c r="AO11" i="81"/>
  <c r="AO42" i="80"/>
  <c r="AH42" i="68"/>
  <c r="AI42" i="90"/>
  <c r="W42" i="90" s="1"/>
  <c r="AN3" i="68"/>
  <c r="AO3" i="90"/>
  <c r="AC3" i="90" s="1"/>
  <c r="AU32" i="80"/>
  <c r="R22" i="62"/>
  <c r="R22" i="87"/>
  <c r="R30" i="68"/>
  <c r="R9" i="91"/>
  <c r="R22" i="89"/>
  <c r="R30" i="90"/>
  <c r="AS28" i="81"/>
  <c r="AN41" i="89"/>
  <c r="AB41" i="89" s="1"/>
  <c r="AH35" i="85"/>
  <c r="BF28" i="78"/>
  <c r="AM41" i="62"/>
  <c r="AT28" i="78"/>
  <c r="AN14" i="89"/>
  <c r="AB14" i="89" s="1"/>
  <c r="BF51" i="78"/>
  <c r="AH47" i="85"/>
  <c r="AT51" i="78"/>
  <c r="AM15" i="62"/>
  <c r="AT11" i="79"/>
  <c r="AY14" i="62"/>
  <c r="AH11" i="86"/>
  <c r="AZ19" i="89"/>
  <c r="BF11" i="79"/>
  <c r="AN34" i="90"/>
  <c r="AB34" i="90" s="1"/>
  <c r="AT41" i="80"/>
  <c r="AM34" i="68"/>
  <c r="AD50" i="85"/>
  <c r="AI7" i="62"/>
  <c r="AJ7" i="89"/>
  <c r="X7" i="89" s="1"/>
  <c r="BB10" i="78"/>
  <c r="AP10" i="78"/>
  <c r="AT42" i="62"/>
  <c r="AU42" i="89"/>
  <c r="AC49" i="86"/>
  <c r="AO27" i="79"/>
  <c r="W17" i="87" a="1"/>
  <c r="W17" i="87" s="1"/>
  <c r="BP47" i="78"/>
  <c r="BL47" i="78"/>
  <c r="BM3" i="79"/>
  <c r="BQ3" i="79"/>
  <c r="X17" i="87" a="1"/>
  <c r="X17" i="87" s="1"/>
  <c r="BM47" i="78"/>
  <c r="BQ47" i="78"/>
  <c r="BO3" i="79"/>
  <c r="BK3" i="79"/>
  <c r="BN3" i="79"/>
  <c r="BJ3" i="79"/>
  <c r="BP3" i="79"/>
  <c r="BL3" i="79"/>
  <c r="BN47" i="78"/>
  <c r="BJ47" i="78"/>
  <c r="N5" i="89"/>
  <c r="S5" i="90"/>
  <c r="N5" i="90"/>
  <c r="N11" i="91"/>
  <c r="S11" i="91"/>
  <c r="S5" i="89"/>
  <c r="BI19" i="81" l="1"/>
  <c r="BA6" i="78"/>
  <c r="AX26" i="79"/>
  <c r="BB45" i="78"/>
  <c r="BB41" i="79"/>
  <c r="BH45" i="78"/>
  <c r="AZ34" i="79"/>
  <c r="T49" i="89"/>
  <c r="AE29" i="90"/>
  <c r="W12" i="90"/>
  <c r="BC10" i="79"/>
  <c r="BE14" i="78"/>
  <c r="BI5" i="78"/>
  <c r="AZ7" i="79"/>
  <c r="BG40" i="78"/>
  <c r="W34" i="90"/>
  <c r="BG7" i="79"/>
  <c r="BF43" i="78"/>
  <c r="Y39" i="90"/>
  <c r="BD44" i="89"/>
  <c r="AC51" i="89"/>
  <c r="T3" i="89"/>
  <c r="BE6" i="78"/>
  <c r="BB6" i="78"/>
  <c r="BG6" i="79"/>
  <c r="BE33" i="79"/>
  <c r="BO37" i="90"/>
  <c r="BN11" i="89"/>
  <c r="T11" i="90"/>
  <c r="BB30" i="79"/>
  <c r="DG3" i="89"/>
  <c r="BW29" i="89"/>
  <c r="BA43" i="78"/>
  <c r="BG11" i="79"/>
  <c r="AX11" i="79"/>
  <c r="AC4" i="90"/>
  <c r="BK38" i="68"/>
  <c r="BC13" i="79"/>
  <c r="W46" i="89"/>
  <c r="BC31" i="78"/>
  <c r="AU10" i="80"/>
  <c r="AE48" i="90"/>
  <c r="AB28" i="89"/>
  <c r="BE13" i="78"/>
  <c r="BG40" i="79"/>
  <c r="W27" i="89"/>
  <c r="CG45" i="90"/>
  <c r="BG9" i="78"/>
  <c r="AU8" i="80"/>
  <c r="AU29" i="80"/>
  <c r="AE13" i="89"/>
  <c r="BD43" i="78"/>
  <c r="AX51" i="78"/>
  <c r="BF30" i="79"/>
  <c r="BA30" i="79"/>
  <c r="CP39" i="62" s="1"/>
  <c r="BE5" i="89"/>
  <c r="T52" i="89"/>
  <c r="AC39" i="90"/>
  <c r="BE43" i="78"/>
  <c r="BI11" i="89"/>
  <c r="AC38" i="89"/>
  <c r="BO33" i="90"/>
  <c r="AZ21" i="78"/>
  <c r="CC21" i="62" s="1"/>
  <c r="BI13" i="78"/>
  <c r="X48" i="90"/>
  <c r="S17" i="86"/>
  <c r="AQ17" i="86" s="1"/>
  <c r="AU47" i="80"/>
  <c r="AU11" i="80"/>
  <c r="BA9" i="79"/>
  <c r="AU14" i="81"/>
  <c r="BC28" i="79"/>
  <c r="CR37" i="62" s="1"/>
  <c r="AZ10" i="78"/>
  <c r="BA40" i="79"/>
  <c r="BC11" i="79"/>
  <c r="W26" i="90"/>
  <c r="BG19" i="79"/>
  <c r="AU13" i="80"/>
  <c r="BF27" i="79"/>
  <c r="AZ18" i="78"/>
  <c r="AU24" i="81"/>
  <c r="BH43" i="78"/>
  <c r="BI11" i="79"/>
  <c r="BF31" i="79"/>
  <c r="AY13" i="78"/>
  <c r="BC41" i="79"/>
  <c r="AC34" i="89"/>
  <c r="AD46" i="90"/>
  <c r="AX41" i="79"/>
  <c r="BI23" i="89"/>
  <c r="BH30" i="78"/>
  <c r="AX29" i="78"/>
  <c r="T24" i="89"/>
  <c r="DP2" i="89"/>
  <c r="S16" i="85"/>
  <c r="AQ16" i="85" s="1"/>
  <c r="AC50" i="89"/>
  <c r="T11" i="89"/>
  <c r="BD17" i="90"/>
  <c r="BF4" i="79"/>
  <c r="Y13" i="89"/>
  <c r="AS11" i="86"/>
  <c r="X34" i="90"/>
  <c r="CG30" i="90"/>
  <c r="BB30" i="78"/>
  <c r="CE35" i="62" s="1"/>
  <c r="BC30" i="79"/>
  <c r="AD21" i="90"/>
  <c r="DC6" i="89"/>
  <c r="S40" i="86"/>
  <c r="AQ40" i="86" s="1"/>
  <c r="BC2" i="78"/>
  <c r="AZ41" i="78"/>
  <c r="BB38" i="78"/>
  <c r="T40" i="89"/>
  <c r="BI10" i="79"/>
  <c r="X45" i="90"/>
  <c r="AX18" i="79"/>
  <c r="BE10" i="79"/>
  <c r="AB43" i="90"/>
  <c r="BJ13" i="68"/>
  <c r="BB8" i="79"/>
  <c r="AE50" i="89"/>
  <c r="T25" i="89"/>
  <c r="AZ40" i="79"/>
  <c r="S2" i="91"/>
  <c r="AB41" i="90"/>
  <c r="BE15" i="79"/>
  <c r="BG8" i="79"/>
  <c r="X31" i="89"/>
  <c r="AB51" i="89"/>
  <c r="BO27" i="89"/>
  <c r="AD28" i="89"/>
  <c r="BC14" i="79"/>
  <c r="BB41" i="78"/>
  <c r="X14" i="90"/>
  <c r="AE3" i="89"/>
  <c r="BH27" i="78"/>
  <c r="Z20" i="89"/>
  <c r="BA27" i="79"/>
  <c r="BE39" i="79"/>
  <c r="BE18" i="78"/>
  <c r="BA34" i="80"/>
  <c r="BB13" i="79"/>
  <c r="BB8" i="78"/>
  <c r="BE49" i="79"/>
  <c r="BF38" i="78"/>
  <c r="DH26" i="89" s="1"/>
  <c r="AX35" i="78"/>
  <c r="T36" i="90"/>
  <c r="BO12" i="90"/>
  <c r="BA10" i="79"/>
  <c r="BB48" i="79"/>
  <c r="AX42" i="78"/>
  <c r="BO30" i="89"/>
  <c r="BF6" i="78"/>
  <c r="CI38" i="62" s="1"/>
  <c r="BA17" i="79"/>
  <c r="BA41" i="78"/>
  <c r="T26" i="90"/>
  <c r="BF15" i="79"/>
  <c r="BF18" i="78"/>
  <c r="AX17" i="79"/>
  <c r="BB32" i="80"/>
  <c r="AX49" i="79"/>
  <c r="DL18" i="89" s="1"/>
  <c r="AZ42" i="78"/>
  <c r="BE27" i="78"/>
  <c r="BI2" i="89"/>
  <c r="BA33" i="79"/>
  <c r="AX27" i="78"/>
  <c r="BF17" i="79"/>
  <c r="BB33" i="79"/>
  <c r="AY18" i="78"/>
  <c r="CB29" i="62" s="1"/>
  <c r="X39" i="90"/>
  <c r="AD45" i="90"/>
  <c r="AX41" i="78"/>
  <c r="Z22" i="89"/>
  <c r="U2" i="85"/>
  <c r="AS2" i="85" s="1"/>
  <c r="BU45" i="90"/>
  <c r="X48" i="89"/>
  <c r="BC33" i="79"/>
  <c r="DQ51" i="89" s="1"/>
  <c r="AE34" i="89"/>
  <c r="AZ31" i="78"/>
  <c r="BB32" i="79"/>
  <c r="W28" i="89"/>
  <c r="BM23" i="90"/>
  <c r="BC41" i="78"/>
  <c r="BC42" i="78"/>
  <c r="U6" i="90"/>
  <c r="X12" i="90"/>
  <c r="T16" i="89"/>
  <c r="AB46" i="90"/>
  <c r="BI12" i="79"/>
  <c r="X34" i="89"/>
  <c r="AB44" i="90"/>
  <c r="P10" i="85"/>
  <c r="AN10" i="85" s="1"/>
  <c r="BB19" i="78"/>
  <c r="DD46" i="89" s="1"/>
  <c r="U6" i="89"/>
  <c r="T26" i="89"/>
  <c r="BR34" i="90"/>
  <c r="AY34" i="80"/>
  <c r="BA7" i="78"/>
  <c r="CD45" i="62" s="1"/>
  <c r="BC42" i="81"/>
  <c r="T19" i="89"/>
  <c r="AZ41" i="79"/>
  <c r="Y35" i="90"/>
  <c r="BH4" i="79"/>
  <c r="BF19" i="81"/>
  <c r="DT5" i="90" s="1"/>
  <c r="AD22" i="90"/>
  <c r="BI27" i="79"/>
  <c r="CX42" i="62" s="1"/>
  <c r="AV16" i="81"/>
  <c r="AD6" i="90"/>
  <c r="BA38" i="78"/>
  <c r="CD26" i="62" s="1"/>
  <c r="BF46" i="78"/>
  <c r="AX34" i="78"/>
  <c r="AB35" i="90"/>
  <c r="AY19" i="81"/>
  <c r="AZ32" i="80"/>
  <c r="DB3" i="90" s="1"/>
  <c r="BC15" i="79"/>
  <c r="DQ49" i="89" s="1"/>
  <c r="AD18" i="90"/>
  <c r="BE27" i="79"/>
  <c r="BF16" i="78"/>
  <c r="CI42" i="62" s="1"/>
  <c r="BE45" i="81"/>
  <c r="AH54" i="68" a="1"/>
  <c r="AH54" i="68" s="1"/>
  <c r="BF57" i="68" s="1"/>
  <c r="BF48" i="79"/>
  <c r="BA31" i="80"/>
  <c r="DC6" i="90" s="1"/>
  <c r="W44" i="89"/>
  <c r="W51" i="90"/>
  <c r="BB22" i="79"/>
  <c r="DP45" i="89" s="1"/>
  <c r="BB33" i="78"/>
  <c r="CE49" i="62" s="1"/>
  <c r="BB34" i="80"/>
  <c r="BE2" i="79"/>
  <c r="BA16" i="78"/>
  <c r="BO35" i="89"/>
  <c r="BE5" i="78"/>
  <c r="DP3" i="89"/>
  <c r="BD31" i="78"/>
  <c r="CG19" i="62" s="1"/>
  <c r="AC26" i="89"/>
  <c r="X6" i="90"/>
  <c r="AH54" i="62" a="1"/>
  <c r="AH54" i="62" s="1"/>
  <c r="BF57" i="62" s="1"/>
  <c r="AB48" i="90"/>
  <c r="BF41" i="78"/>
  <c r="DH31" i="89" s="1"/>
  <c r="BB29" i="78"/>
  <c r="BH6" i="78"/>
  <c r="S8" i="91"/>
  <c r="X25" i="90"/>
  <c r="CU42" i="62"/>
  <c r="DT42" i="89"/>
  <c r="CQ19" i="62"/>
  <c r="DP18" i="89"/>
  <c r="CR43" i="62"/>
  <c r="DQ43" i="89"/>
  <c r="CJ45" i="62"/>
  <c r="DI45" i="89"/>
  <c r="CK24" i="62"/>
  <c r="DJ24" i="89"/>
  <c r="CX18" i="62"/>
  <c r="DW17" i="89"/>
  <c r="CH52" i="62"/>
  <c r="DG52" i="89"/>
  <c r="BL49" i="68"/>
  <c r="BY49" i="90"/>
  <c r="W22" i="85"/>
  <c r="AU22" i="85" s="1"/>
  <c r="CN5" i="68"/>
  <c r="CO5" i="68"/>
  <c r="DM5" i="90"/>
  <c r="DN5" i="90"/>
  <c r="DR23" i="89"/>
  <c r="CS23" i="62"/>
  <c r="CT23" i="62"/>
  <c r="DS23" i="89"/>
  <c r="CA7" i="62"/>
  <c r="CZ7" i="89"/>
  <c r="CC3" i="68"/>
  <c r="CR49" i="62"/>
  <c r="CQ37" i="62"/>
  <c r="DP37" i="89"/>
  <c r="CL30" i="62"/>
  <c r="DK30" i="89"/>
  <c r="DL46" i="89"/>
  <c r="CM46" i="62"/>
  <c r="DD21" i="89"/>
  <c r="CE21" i="62"/>
  <c r="CI26" i="62"/>
  <c r="CX5" i="68"/>
  <c r="DW5" i="90"/>
  <c r="CW28" i="62"/>
  <c r="DV28" i="89"/>
  <c r="CX29" i="62"/>
  <c r="DW29" i="89"/>
  <c r="CI17" i="62"/>
  <c r="DH16" i="89"/>
  <c r="DT14" i="89"/>
  <c r="CU15" i="62"/>
  <c r="CH20" i="62"/>
  <c r="DG20" i="89"/>
  <c r="CK32" i="62"/>
  <c r="DJ32" i="89"/>
  <c r="CJ50" i="62"/>
  <c r="DI50" i="89"/>
  <c r="DH42" i="89"/>
  <c r="CN13" i="62"/>
  <c r="CO13" i="62"/>
  <c r="DM13" i="89"/>
  <c r="DN13" i="89"/>
  <c r="CC9" i="62"/>
  <c r="DB9" i="89"/>
  <c r="CF31" i="62"/>
  <c r="DE31" i="89"/>
  <c r="CA51" i="62"/>
  <c r="CZ51" i="89"/>
  <c r="CS17" i="62"/>
  <c r="CT17" i="62"/>
  <c r="DR16" i="89"/>
  <c r="DS16" i="89"/>
  <c r="DL33" i="89"/>
  <c r="CM33" i="62"/>
  <c r="CU9" i="62"/>
  <c r="DT9" i="89"/>
  <c r="CQ40" i="62"/>
  <c r="DP40" i="89"/>
  <c r="CZ22" i="89"/>
  <c r="CA22" i="62"/>
  <c r="CD42" i="62"/>
  <c r="DC42" i="89"/>
  <c r="CG8" i="62"/>
  <c r="DF8" i="89"/>
  <c r="DD3" i="90"/>
  <c r="CE3" i="68"/>
  <c r="CV10" i="62"/>
  <c r="DU10" i="89"/>
  <c r="CK19" i="62"/>
  <c r="DJ18" i="89"/>
  <c r="CU49" i="62"/>
  <c r="DT49" i="89"/>
  <c r="CD35" i="62"/>
  <c r="DC35" i="89"/>
  <c r="CQ45" i="62"/>
  <c r="DD49" i="89"/>
  <c r="CA15" i="62"/>
  <c r="CZ14" i="89"/>
  <c r="CI33" i="62"/>
  <c r="DH33" i="89"/>
  <c r="DD5" i="90"/>
  <c r="CE5" i="68"/>
  <c r="CV36" i="62"/>
  <c r="DU36" i="89"/>
  <c r="CU31" i="62"/>
  <c r="DT31" i="89"/>
  <c r="CF38" i="62"/>
  <c r="DE38" i="89"/>
  <c r="CI31" i="62"/>
  <c r="CZ37" i="89"/>
  <c r="CA37" i="62"/>
  <c r="CE50" i="62"/>
  <c r="DD50" i="89"/>
  <c r="CK38" i="62"/>
  <c r="DJ38" i="89"/>
  <c r="CI12" i="62"/>
  <c r="DH12" i="89"/>
  <c r="BX46" i="68"/>
  <c r="CK46" i="90"/>
  <c r="W42" i="86"/>
  <c r="AU42" i="86" s="1"/>
  <c r="CV44" i="62"/>
  <c r="DU44" i="89"/>
  <c r="CX34" i="62"/>
  <c r="DW34" i="89"/>
  <c r="CD11" i="62"/>
  <c r="DC11" i="89"/>
  <c r="CA18" i="62"/>
  <c r="CZ17" i="89"/>
  <c r="CQ50" i="62"/>
  <c r="DP50" i="89"/>
  <c r="CL13" i="62"/>
  <c r="DK13" i="89"/>
  <c r="CC20" i="62"/>
  <c r="DB20" i="89"/>
  <c r="DU35" i="89"/>
  <c r="CV35" i="62"/>
  <c r="DA5" i="90"/>
  <c r="CB5" i="68"/>
  <c r="DF23" i="89"/>
  <c r="CT23" i="89" s="1"/>
  <c r="CG23" i="62"/>
  <c r="DQ2" i="90"/>
  <c r="CR2" i="68"/>
  <c r="CW4" i="62"/>
  <c r="DV4" i="89"/>
  <c r="CR22" i="62"/>
  <c r="DQ22" i="89"/>
  <c r="CI28" i="62"/>
  <c r="DH28" i="89"/>
  <c r="CD48" i="62"/>
  <c r="DC48" i="89"/>
  <c r="DG5" i="90"/>
  <c r="CH5" i="68"/>
  <c r="CQ25" i="62"/>
  <c r="DP25" i="89"/>
  <c r="CU11" i="62"/>
  <c r="DT11" i="89"/>
  <c r="DQ52" i="89"/>
  <c r="CR52" i="62"/>
  <c r="BY45" i="68"/>
  <c r="CL45" i="90"/>
  <c r="X40" i="86"/>
  <c r="AV40" i="86" s="1"/>
  <c r="CX51" i="62"/>
  <c r="DW51" i="89"/>
  <c r="DG27" i="89"/>
  <c r="CH27" i="62"/>
  <c r="CI4" i="62"/>
  <c r="DH4" i="89"/>
  <c r="CD41" i="62"/>
  <c r="DC41" i="89"/>
  <c r="CD16" i="62"/>
  <c r="DC15" i="89"/>
  <c r="CZ33" i="89"/>
  <c r="CA33" i="62"/>
  <c r="BH11" i="68"/>
  <c r="BU11" i="90"/>
  <c r="S4" i="85"/>
  <c r="AQ4" i="85" s="1"/>
  <c r="BN50" i="62"/>
  <c r="CA50" i="89"/>
  <c r="BN3" i="62"/>
  <c r="CA3" i="89"/>
  <c r="DW6" i="89"/>
  <c r="CX6" i="62"/>
  <c r="AV4" i="87"/>
  <c r="AY30" i="91"/>
  <c r="CJ40" i="62"/>
  <c r="DI40" i="89"/>
  <c r="BO43" i="68"/>
  <c r="CB43" i="90"/>
  <c r="N41" i="86"/>
  <c r="AL41" i="86" s="1"/>
  <c r="AZ20" i="91"/>
  <c r="AW13" i="87"/>
  <c r="BE32" i="80"/>
  <c r="AF51" i="68"/>
  <c r="AG51" i="90"/>
  <c r="AM9" i="80"/>
  <c r="BJ51" i="62"/>
  <c r="BW51" i="89"/>
  <c r="CR15" i="62"/>
  <c r="DQ14" i="89"/>
  <c r="DO3" i="89"/>
  <c r="CP3" i="62"/>
  <c r="BC25" i="68"/>
  <c r="BP25" i="90"/>
  <c r="N21" i="85"/>
  <c r="AL21" i="85" s="1"/>
  <c r="CC40" i="62"/>
  <c r="DB40" i="89"/>
  <c r="P32" i="85"/>
  <c r="AN32" i="85" s="1"/>
  <c r="BE33" i="68"/>
  <c r="BR33" i="90"/>
  <c r="BR21" i="68"/>
  <c r="CE21" i="90"/>
  <c r="Q43" i="86"/>
  <c r="AO43" i="86" s="1"/>
  <c r="CC18" i="62"/>
  <c r="DB17" i="89"/>
  <c r="CA47" i="62"/>
  <c r="CZ47" i="89"/>
  <c r="BC42" i="62"/>
  <c r="BP42" i="89"/>
  <c r="BR28" i="89"/>
  <c r="BE28" i="62"/>
  <c r="W21" i="85"/>
  <c r="AU21" i="85" s="1"/>
  <c r="BL25" i="68"/>
  <c r="BY25" i="90"/>
  <c r="CD46" i="62"/>
  <c r="DC46" i="89"/>
  <c r="BX28" i="62"/>
  <c r="CK28" i="89"/>
  <c r="CA40" i="62"/>
  <c r="CZ40" i="89"/>
  <c r="BE29" i="68"/>
  <c r="BR29" i="90"/>
  <c r="P45" i="85"/>
  <c r="AN45" i="85" s="1"/>
  <c r="Y50" i="86"/>
  <c r="AW50" i="86" s="1"/>
  <c r="BZ44" i="68"/>
  <c r="CM44" i="90"/>
  <c r="BE26" i="68"/>
  <c r="BR26" i="90"/>
  <c r="P41" i="85"/>
  <c r="AN41" i="85" s="1"/>
  <c r="AV39" i="79"/>
  <c r="BH39" i="79"/>
  <c r="BA26" i="62"/>
  <c r="BB26" i="89"/>
  <c r="AJ33" i="86"/>
  <c r="BC36" i="68"/>
  <c r="BP36" i="90"/>
  <c r="N15" i="85"/>
  <c r="AL15" i="85" s="1"/>
  <c r="BO6" i="62"/>
  <c r="CB6" i="89"/>
  <c r="BL42" i="62"/>
  <c r="BY42" i="89"/>
  <c r="BY7" i="90"/>
  <c r="W9" i="85"/>
  <c r="AU9" i="85" s="1"/>
  <c r="BL7" i="68"/>
  <c r="AA16" i="85"/>
  <c r="AY17" i="78"/>
  <c r="AF34" i="62"/>
  <c r="AG34" i="89"/>
  <c r="AM17" i="78"/>
  <c r="BE17" i="78"/>
  <c r="BC17" i="78"/>
  <c r="AQ32" i="87"/>
  <c r="AT16" i="91"/>
  <c r="AH6" i="91"/>
  <c r="V6" i="91" s="1"/>
  <c r="AE28" i="87"/>
  <c r="AA37" i="86"/>
  <c r="AY24" i="79"/>
  <c r="AR8" i="62"/>
  <c r="AS8" i="62"/>
  <c r="AS8" i="89"/>
  <c r="AT8" i="89"/>
  <c r="AM24" i="79"/>
  <c r="BI24" i="79"/>
  <c r="BE24" i="79"/>
  <c r="BF9" i="68"/>
  <c r="BS9" i="90"/>
  <c r="Q11" i="85"/>
  <c r="AO11" i="85" s="1"/>
  <c r="AG25" i="89"/>
  <c r="AA17" i="85"/>
  <c r="AM26" i="78"/>
  <c r="AY26" i="78"/>
  <c r="AF25" i="62"/>
  <c r="BI26" i="78"/>
  <c r="BF26" i="78"/>
  <c r="CG30" i="89"/>
  <c r="BT30" i="62"/>
  <c r="BY22" i="68"/>
  <c r="CL22" i="90"/>
  <c r="X48" i="86"/>
  <c r="AV48" i="86" s="1"/>
  <c r="AF10" i="62"/>
  <c r="AG10" i="89"/>
  <c r="AA38" i="85"/>
  <c r="AY44" i="78"/>
  <c r="AM44" i="78"/>
  <c r="BF44" i="78"/>
  <c r="BI44" i="78"/>
  <c r="BX24" i="62"/>
  <c r="CK24" i="89"/>
  <c r="AJ23" i="87"/>
  <c r="AM49" i="91"/>
  <c r="BE11" i="68"/>
  <c r="BR11" i="90"/>
  <c r="P4" i="85"/>
  <c r="AN4" i="85" s="1"/>
  <c r="BX14" i="68"/>
  <c r="CK14" i="90"/>
  <c r="W15" i="86"/>
  <c r="AU15" i="86" s="1"/>
  <c r="BR41" i="68"/>
  <c r="CE41" i="90"/>
  <c r="Q26" i="86"/>
  <c r="AO26" i="86" s="1"/>
  <c r="AR21" i="79"/>
  <c r="AW24" i="62"/>
  <c r="AX24" i="62"/>
  <c r="AX24" i="89"/>
  <c r="AY24" i="89"/>
  <c r="AA24" i="89" s="1"/>
  <c r="AF10" i="86"/>
  <c r="BD21" i="79"/>
  <c r="CH17" i="62"/>
  <c r="DG16" i="89"/>
  <c r="BL8" i="68"/>
  <c r="BY8" i="90"/>
  <c r="W47" i="85"/>
  <c r="AU47" i="85" s="1"/>
  <c r="U15" i="86"/>
  <c r="AS15" i="86" s="1"/>
  <c r="BS51" i="62"/>
  <c r="CF51" i="89"/>
  <c r="CF38" i="90"/>
  <c r="R38" i="86"/>
  <c r="AP38" i="86" s="1"/>
  <c r="BS38" i="68"/>
  <c r="AX12" i="87"/>
  <c r="BA40" i="91"/>
  <c r="BS31" i="62"/>
  <c r="CF31" i="89"/>
  <c r="BV26" i="68"/>
  <c r="CH26" i="90"/>
  <c r="CI26" i="90"/>
  <c r="BK26" i="90" s="1"/>
  <c r="T45" i="86"/>
  <c r="AR45" i="86" s="1"/>
  <c r="BU26" i="68"/>
  <c r="BC3" i="62"/>
  <c r="BP3" i="89"/>
  <c r="CK51" i="90"/>
  <c r="W30" i="86"/>
  <c r="AU30" i="86" s="1"/>
  <c r="BX51" i="68"/>
  <c r="CD17" i="62"/>
  <c r="DC16" i="89"/>
  <c r="CU4" i="62"/>
  <c r="DT4" i="89"/>
  <c r="AF15" i="68"/>
  <c r="AG15" i="90"/>
  <c r="AM3" i="80"/>
  <c r="BY25" i="62"/>
  <c r="CL25" i="89"/>
  <c r="BJ38" i="62"/>
  <c r="BW38" i="89"/>
  <c r="BL43" i="62"/>
  <c r="BY43" i="89"/>
  <c r="BI9" i="89"/>
  <c r="BK37" i="62"/>
  <c r="BX37" i="89"/>
  <c r="CF49" i="62"/>
  <c r="DE49" i="89"/>
  <c r="BT18" i="89"/>
  <c r="BG19" i="62"/>
  <c r="AF44" i="62"/>
  <c r="AG44" i="89"/>
  <c r="AA22" i="85"/>
  <c r="AY23" i="78"/>
  <c r="AM23" i="78"/>
  <c r="AX23" i="78"/>
  <c r="BL46" i="62"/>
  <c r="BY46" i="89"/>
  <c r="CE44" i="89"/>
  <c r="BR44" i="62"/>
  <c r="AR21" i="87"/>
  <c r="AU52" i="91"/>
  <c r="BM17" i="62"/>
  <c r="BZ16" i="89"/>
  <c r="BG39" i="79"/>
  <c r="BK11" i="68"/>
  <c r="BX11" i="90"/>
  <c r="V4" i="85"/>
  <c r="AT4" i="85" s="1"/>
  <c r="BX48" i="68"/>
  <c r="CK48" i="90"/>
  <c r="W29" i="86"/>
  <c r="AU29" i="86" s="1"/>
  <c r="BS34" i="62"/>
  <c r="CF34" i="89"/>
  <c r="AJ25" i="87"/>
  <c r="AM19" i="91"/>
  <c r="AA19" i="91" s="1"/>
  <c r="BH52" i="79"/>
  <c r="BY34" i="62"/>
  <c r="CL34" i="89"/>
  <c r="DO31" i="89"/>
  <c r="CP31" i="62"/>
  <c r="BX37" i="62"/>
  <c r="CK37" i="89"/>
  <c r="BF40" i="68"/>
  <c r="BS40" i="90"/>
  <c r="Q36" i="85"/>
  <c r="AO36" i="85" s="1"/>
  <c r="AF36" i="62"/>
  <c r="AG36" i="89"/>
  <c r="AA34" i="85"/>
  <c r="AY45" i="78"/>
  <c r="AM45" i="78"/>
  <c r="BC45" i="78"/>
  <c r="CK21" i="62"/>
  <c r="DJ21" i="89"/>
  <c r="BD3" i="68"/>
  <c r="BQ3" i="90"/>
  <c r="O52" i="85"/>
  <c r="AM52" i="85" s="1"/>
  <c r="AY32" i="80"/>
  <c r="BY9" i="62"/>
  <c r="CL9" i="89"/>
  <c r="BT38" i="68"/>
  <c r="CG38" i="90"/>
  <c r="S38" i="86"/>
  <c r="AQ38" i="86" s="1"/>
  <c r="BD33" i="78"/>
  <c r="AR33" i="78"/>
  <c r="AK49" i="62"/>
  <c r="AL49" i="89"/>
  <c r="AF2" i="85"/>
  <c r="BX12" i="62"/>
  <c r="CK12" i="89"/>
  <c r="BG35" i="62"/>
  <c r="BT35" i="89"/>
  <c r="AO13" i="68"/>
  <c r="AP13" i="90"/>
  <c r="AV2" i="80"/>
  <c r="S39" i="86"/>
  <c r="AQ39" i="86" s="1"/>
  <c r="BT36" i="68"/>
  <c r="CG36" i="90"/>
  <c r="U4" i="86"/>
  <c r="AS4" i="86" s="1"/>
  <c r="BN25" i="68"/>
  <c r="CA25" i="90"/>
  <c r="Y21" i="85"/>
  <c r="AW21" i="85" s="1"/>
  <c r="BW36" i="68"/>
  <c r="CJ36" i="90"/>
  <c r="V39" i="86"/>
  <c r="AT39" i="86" s="1"/>
  <c r="BT46" i="62"/>
  <c r="CG46" i="89"/>
  <c r="AJ29" i="87"/>
  <c r="AM50" i="91"/>
  <c r="AA50" i="91" s="1"/>
  <c r="CA30" i="62"/>
  <c r="CZ30" i="89"/>
  <c r="AE39" i="87"/>
  <c r="AH48" i="91"/>
  <c r="V48" i="91" s="1"/>
  <c r="BY2" i="90"/>
  <c r="W5" i="85"/>
  <c r="AU5" i="85" s="1"/>
  <c r="BG23" i="80"/>
  <c r="BL2" i="68"/>
  <c r="CE51" i="62"/>
  <c r="DD51" i="89"/>
  <c r="AZ30" i="87"/>
  <c r="BC2" i="91"/>
  <c r="AB45" i="89"/>
  <c r="BG10" i="79"/>
  <c r="AK4" i="62"/>
  <c r="AL4" i="89"/>
  <c r="AF31" i="85"/>
  <c r="BD46" i="78"/>
  <c r="AR46" i="78"/>
  <c r="BO9" i="89"/>
  <c r="CH6" i="62"/>
  <c r="DG6" i="89"/>
  <c r="P33" i="85"/>
  <c r="AN33" i="85" s="1"/>
  <c r="BE32" i="68"/>
  <c r="BR32" i="90"/>
  <c r="BA20" i="62"/>
  <c r="BB20" i="89"/>
  <c r="AJ32" i="86"/>
  <c r="BH2" i="79"/>
  <c r="AV2" i="79"/>
  <c r="AX5" i="78"/>
  <c r="BC34" i="68"/>
  <c r="N10" i="85"/>
  <c r="AL10" i="85" s="1"/>
  <c r="BP34" i="90"/>
  <c r="BO13" i="62"/>
  <c r="CB13" i="89"/>
  <c r="BN4" i="90"/>
  <c r="BX33" i="68"/>
  <c r="CK33" i="90"/>
  <c r="W33" i="86"/>
  <c r="AU33" i="86" s="1"/>
  <c r="CK7" i="90"/>
  <c r="W8" i="86"/>
  <c r="AU8" i="86" s="1"/>
  <c r="BX7" i="68"/>
  <c r="BH28" i="62"/>
  <c r="BU28" i="89"/>
  <c r="AU2" i="81"/>
  <c r="CR21" i="62"/>
  <c r="DQ21" i="89"/>
  <c r="AB42" i="89"/>
  <c r="V11" i="86"/>
  <c r="AT11" i="86" s="1"/>
  <c r="BW9" i="68"/>
  <c r="CJ9" i="90"/>
  <c r="Y37" i="90"/>
  <c r="BT14" i="68"/>
  <c r="CG14" i="90"/>
  <c r="S15" i="86"/>
  <c r="AQ15" i="86" s="1"/>
  <c r="BI29" i="90"/>
  <c r="BM39" i="62"/>
  <c r="BZ39" i="89"/>
  <c r="AD14" i="89"/>
  <c r="AK38" i="68"/>
  <c r="AL38" i="90"/>
  <c r="AR40" i="80"/>
  <c r="BO38" i="68"/>
  <c r="CB38" i="90"/>
  <c r="N38" i="86"/>
  <c r="AL38" i="86" s="1"/>
  <c r="BZ23" i="62"/>
  <c r="CM23" i="89"/>
  <c r="AZ19" i="79"/>
  <c r="BW16" i="68"/>
  <c r="CJ16" i="90"/>
  <c r="V4" i="86"/>
  <c r="AT4" i="86" s="1"/>
  <c r="BA35" i="68"/>
  <c r="BB35" i="90"/>
  <c r="AV41" i="81"/>
  <c r="DF3" i="89"/>
  <c r="CG3" i="62"/>
  <c r="AZ27" i="91"/>
  <c r="AW15" i="87"/>
  <c r="BZ34" i="62"/>
  <c r="CM34" i="89"/>
  <c r="BE9" i="68"/>
  <c r="BR9" i="90"/>
  <c r="P11" i="85"/>
  <c r="AN11" i="85" s="1"/>
  <c r="AK29" i="62"/>
  <c r="AL29" i="89"/>
  <c r="AF15" i="85"/>
  <c r="BD18" i="78"/>
  <c r="AR18" i="78"/>
  <c r="AM17" i="79"/>
  <c r="AR7" i="62"/>
  <c r="AS7" i="62"/>
  <c r="AS7" i="89"/>
  <c r="AT7" i="89"/>
  <c r="AA14" i="86"/>
  <c r="AY17" i="79"/>
  <c r="BC17" i="79"/>
  <c r="BI17" i="79"/>
  <c r="BH46" i="62"/>
  <c r="BU46" i="89"/>
  <c r="CM30" i="62"/>
  <c r="DL30" i="89"/>
  <c r="BK24" i="62"/>
  <c r="BX24" i="89"/>
  <c r="DV33" i="89"/>
  <c r="CW33" i="62"/>
  <c r="DD37" i="89"/>
  <c r="CR37" i="89" s="1"/>
  <c r="CE37" i="62"/>
  <c r="BN9" i="68"/>
  <c r="CA9" i="90"/>
  <c r="Y11" i="85"/>
  <c r="AW11" i="85" s="1"/>
  <c r="BA19" i="79"/>
  <c r="BG14" i="68"/>
  <c r="BT14" i="90"/>
  <c r="R51" i="85"/>
  <c r="AP51" i="85" s="1"/>
  <c r="BL18" i="89"/>
  <c r="BL21" i="68"/>
  <c r="BY21" i="90"/>
  <c r="W38" i="85"/>
  <c r="AU38" i="85" s="1"/>
  <c r="BN7" i="68"/>
  <c r="CA7" i="90"/>
  <c r="Y9" i="85"/>
  <c r="AW9" i="85" s="1"/>
  <c r="BS43" i="90"/>
  <c r="Q34" i="85"/>
  <c r="AO34" i="85" s="1"/>
  <c r="BF43" i="68"/>
  <c r="BG45" i="62"/>
  <c r="BT45" i="89"/>
  <c r="BU33" i="89"/>
  <c r="BH33" i="62"/>
  <c r="BE31" i="78"/>
  <c r="BM8" i="62"/>
  <c r="BZ8" i="89"/>
  <c r="CA48" i="90"/>
  <c r="Y43" i="85"/>
  <c r="AW43" i="85" s="1"/>
  <c r="BN48" i="68"/>
  <c r="BW40" i="62"/>
  <c r="CJ40" i="89"/>
  <c r="BN2" i="68"/>
  <c r="CA2" i="90"/>
  <c r="Y5" i="85"/>
  <c r="AW5" i="85" s="1"/>
  <c r="BI23" i="80"/>
  <c r="BY31" i="68"/>
  <c r="X19" i="86"/>
  <c r="AV19" i="86" s="1"/>
  <c r="CL31" i="90"/>
  <c r="BC48" i="68"/>
  <c r="N43" i="85"/>
  <c r="AL43" i="85" s="1"/>
  <c r="BP48" i="90"/>
  <c r="BK48" i="62"/>
  <c r="BX48" i="89"/>
  <c r="BS29" i="62"/>
  <c r="CF29" i="89"/>
  <c r="CG13" i="90"/>
  <c r="S12" i="86"/>
  <c r="AQ12" i="86" s="1"/>
  <c r="BT13" i="68"/>
  <c r="BY24" i="68"/>
  <c r="CL24" i="90"/>
  <c r="X20" i="86"/>
  <c r="AV20" i="86" s="1"/>
  <c r="CO5" i="62"/>
  <c r="DM5" i="89"/>
  <c r="DN5" i="89"/>
  <c r="CN5" i="62"/>
  <c r="BJ14" i="62"/>
  <c r="BW19" i="89"/>
  <c r="BA33" i="78"/>
  <c r="BH31" i="62"/>
  <c r="BU31" i="89"/>
  <c r="BO6" i="90"/>
  <c r="AT27" i="87"/>
  <c r="AW17" i="91"/>
  <c r="AJ26" i="87"/>
  <c r="AM32" i="91"/>
  <c r="AA32" i="91" s="1"/>
  <c r="Z29" i="90"/>
  <c r="BX31" i="62"/>
  <c r="CK31" i="89"/>
  <c r="BX19" i="89"/>
  <c r="BK14" i="62"/>
  <c r="BO11" i="68"/>
  <c r="CB11" i="90"/>
  <c r="N13" i="86"/>
  <c r="AL13" i="86" s="1"/>
  <c r="CI25" i="89"/>
  <c r="BU25" i="62"/>
  <c r="BV25" i="62"/>
  <c r="CH25" i="89"/>
  <c r="BL29" i="90"/>
  <c r="BB39" i="78"/>
  <c r="BZ3" i="68"/>
  <c r="CM3" i="90"/>
  <c r="Y16" i="86"/>
  <c r="AW16" i="86" s="1"/>
  <c r="BI45" i="81"/>
  <c r="S36" i="85"/>
  <c r="AQ36" i="85" s="1"/>
  <c r="BH40" i="68"/>
  <c r="BU40" i="90"/>
  <c r="Y32" i="89"/>
  <c r="AC12" i="89"/>
  <c r="AF24" i="68"/>
  <c r="AG24" i="90"/>
  <c r="AM26" i="80"/>
  <c r="BE26" i="80" s="1"/>
  <c r="BS11" i="68"/>
  <c r="R13" i="86"/>
  <c r="AP13" i="86" s="1"/>
  <c r="CF11" i="90"/>
  <c r="BV28" i="90"/>
  <c r="T30" i="85"/>
  <c r="AR30" i="85" s="1"/>
  <c r="BI28" i="68"/>
  <c r="CG30" i="62"/>
  <c r="DF30" i="89"/>
  <c r="BC29" i="68"/>
  <c r="BP29" i="90"/>
  <c r="N45" i="85"/>
  <c r="AL45" i="85" s="1"/>
  <c r="BO14" i="62"/>
  <c r="CB19" i="89"/>
  <c r="BR44" i="68"/>
  <c r="CE44" i="90"/>
  <c r="Q50" i="86"/>
  <c r="AO50" i="86" s="1"/>
  <c r="R39" i="85"/>
  <c r="AP39" i="85" s="1"/>
  <c r="BG19" i="68"/>
  <c r="BT19" i="90"/>
  <c r="BC2" i="79"/>
  <c r="BL49" i="62"/>
  <c r="BY49" i="89"/>
  <c r="AJ2" i="87"/>
  <c r="AM10" i="91"/>
  <c r="AA10" i="91" s="1"/>
  <c r="BF17" i="78"/>
  <c r="T43" i="90"/>
  <c r="BW10" i="68"/>
  <c r="CJ10" i="90"/>
  <c r="V10" i="86"/>
  <c r="AT10" i="86" s="1"/>
  <c r="T45" i="90"/>
  <c r="AV20" i="87"/>
  <c r="AY34" i="91"/>
  <c r="BN49" i="62"/>
  <c r="CA49" i="89"/>
  <c r="CH47" i="62"/>
  <c r="DG47" i="89"/>
  <c r="W25" i="89"/>
  <c r="BI9" i="79"/>
  <c r="AZ38" i="78"/>
  <c r="AZ17" i="78"/>
  <c r="BG39" i="78"/>
  <c r="BA36" i="78"/>
  <c r="CG40" i="89"/>
  <c r="BT40" i="62"/>
  <c r="BU28" i="62"/>
  <c r="BV28" i="62"/>
  <c r="CH28" i="89"/>
  <c r="CI28" i="89"/>
  <c r="BK28" i="89" s="1"/>
  <c r="AZ21" i="79"/>
  <c r="AE19" i="87"/>
  <c r="AH26" i="91"/>
  <c r="Z8" i="89"/>
  <c r="AS2" i="87"/>
  <c r="AV10" i="91"/>
  <c r="AS17" i="87"/>
  <c r="AV11" i="91"/>
  <c r="BE23" i="62"/>
  <c r="BR23" i="89"/>
  <c r="CC16" i="62"/>
  <c r="DB15" i="89"/>
  <c r="AU18" i="81"/>
  <c r="BH22" i="62"/>
  <c r="BU22" i="89"/>
  <c r="AF3" i="87"/>
  <c r="AI37" i="91"/>
  <c r="AV19" i="87"/>
  <c r="AY26" i="91"/>
  <c r="BJ22" i="68"/>
  <c r="BW22" i="90"/>
  <c r="U42" i="85"/>
  <c r="AS42" i="85" s="1"/>
  <c r="BG2" i="78"/>
  <c r="BK30" i="62"/>
  <c r="BX30" i="89"/>
  <c r="CV41" i="62"/>
  <c r="DU41" i="89"/>
  <c r="AO44" i="62"/>
  <c r="AP44" i="89"/>
  <c r="AJ22" i="85"/>
  <c r="AV23" i="78"/>
  <c r="BH23" i="78"/>
  <c r="BG26" i="68"/>
  <c r="BT26" i="90"/>
  <c r="R41" i="85"/>
  <c r="AP41" i="85" s="1"/>
  <c r="V35" i="91"/>
  <c r="CA16" i="62"/>
  <c r="CZ15" i="89"/>
  <c r="CB2" i="62"/>
  <c r="DA2" i="89"/>
  <c r="T38" i="90"/>
  <c r="AF28" i="68"/>
  <c r="AG28" i="90"/>
  <c r="AM51" i="80"/>
  <c r="AU12" i="81"/>
  <c r="BA9" i="68"/>
  <c r="BB9" i="90"/>
  <c r="AV11" i="81"/>
  <c r="AV11" i="80"/>
  <c r="AO9" i="68"/>
  <c r="AP9" i="90"/>
  <c r="AS37" i="68"/>
  <c r="AR37" i="68"/>
  <c r="AT37" i="90"/>
  <c r="AS37" i="90"/>
  <c r="AM15" i="81"/>
  <c r="CL22" i="62"/>
  <c r="DK22" i="89"/>
  <c r="AA24" i="86"/>
  <c r="AY16" i="79"/>
  <c r="AR38" i="62"/>
  <c r="AS38" i="62"/>
  <c r="AS38" i="89"/>
  <c r="AT38" i="89"/>
  <c r="AM16" i="79"/>
  <c r="BI16" i="79"/>
  <c r="BZ42" i="62"/>
  <c r="CM42" i="89"/>
  <c r="BJ4" i="62"/>
  <c r="BW4" i="89"/>
  <c r="AO51" i="62"/>
  <c r="AP51" i="89"/>
  <c r="AJ51" i="85"/>
  <c r="BH40" i="78"/>
  <c r="AV40" i="78"/>
  <c r="BB51" i="79"/>
  <c r="CD43" i="62"/>
  <c r="DC43" i="89"/>
  <c r="AS26" i="68"/>
  <c r="AS26" i="90"/>
  <c r="AT26" i="90"/>
  <c r="V26" i="90" s="1"/>
  <c r="AR26" i="68"/>
  <c r="AM52" i="81"/>
  <c r="BD52" i="81" s="1"/>
  <c r="AK22" i="68"/>
  <c r="AL22" i="90"/>
  <c r="AR28" i="80"/>
  <c r="BE28" i="80" s="1"/>
  <c r="AW12" i="62"/>
  <c r="AX12" i="62"/>
  <c r="AX12" i="89"/>
  <c r="AY12" i="89"/>
  <c r="AF48" i="86"/>
  <c r="BD46" i="79"/>
  <c r="AR46" i="79"/>
  <c r="BC46" i="79"/>
  <c r="BZ33" i="89"/>
  <c r="BM33" i="62"/>
  <c r="BG44" i="68"/>
  <c r="BT44" i="90"/>
  <c r="R29" i="85"/>
  <c r="AP29" i="85" s="1"/>
  <c r="BR16" i="62"/>
  <c r="CE15" i="89"/>
  <c r="BH17" i="62"/>
  <c r="BU16" i="89"/>
  <c r="BC21" i="68"/>
  <c r="N38" i="85"/>
  <c r="AL38" i="85" s="1"/>
  <c r="BP21" i="90"/>
  <c r="BC14" i="68"/>
  <c r="N51" i="85"/>
  <c r="AL51" i="85" s="1"/>
  <c r="BP14" i="90"/>
  <c r="BC8" i="62"/>
  <c r="BP8" i="89"/>
  <c r="BL10" i="62"/>
  <c r="BY10" i="89"/>
  <c r="X44" i="89"/>
  <c r="BT31" i="68"/>
  <c r="CG31" i="90"/>
  <c r="S19" i="86"/>
  <c r="AQ19" i="86" s="1"/>
  <c r="BH40" i="62"/>
  <c r="BU40" i="89"/>
  <c r="BG5" i="78"/>
  <c r="BI21" i="62"/>
  <c r="BV21" i="89"/>
  <c r="BT34" i="62"/>
  <c r="CG34" i="89"/>
  <c r="BE47" i="79"/>
  <c r="BZ8" i="68"/>
  <c r="CM8" i="90"/>
  <c r="Y7" i="86"/>
  <c r="AW7" i="86" s="1"/>
  <c r="BJ41" i="68"/>
  <c r="BW41" i="90"/>
  <c r="U25" i="85"/>
  <c r="AS25" i="85" s="1"/>
  <c r="AD25" i="89"/>
  <c r="BG29" i="89"/>
  <c r="BA5" i="78"/>
  <c r="BN46" i="68"/>
  <c r="CA46" i="90"/>
  <c r="Y35" i="85"/>
  <c r="AW35" i="85" s="1"/>
  <c r="BC29" i="78"/>
  <c r="BF28" i="79"/>
  <c r="BS23" i="68"/>
  <c r="CF23" i="90"/>
  <c r="R28" i="86"/>
  <c r="AP28" i="86" s="1"/>
  <c r="BI25" i="78"/>
  <c r="AY25" i="78"/>
  <c r="AM25" i="78"/>
  <c r="AF39" i="62"/>
  <c r="AG39" i="89"/>
  <c r="AA25" i="85"/>
  <c r="BT32" i="68"/>
  <c r="CG32" i="90"/>
  <c r="S46" i="86"/>
  <c r="AQ46" i="86" s="1"/>
  <c r="BC19" i="68"/>
  <c r="N39" i="85"/>
  <c r="AL39" i="85" s="1"/>
  <c r="BP19" i="90"/>
  <c r="BO9" i="62"/>
  <c r="CB9" i="89"/>
  <c r="BR48" i="68"/>
  <c r="CE48" i="90"/>
  <c r="Q29" i="86"/>
  <c r="AO29" i="86" s="1"/>
  <c r="BJ9" i="68"/>
  <c r="BW9" i="90"/>
  <c r="U11" i="85"/>
  <c r="AS11" i="85" s="1"/>
  <c r="BG43" i="78"/>
  <c r="W13" i="90"/>
  <c r="BT6" i="68"/>
  <c r="CG6" i="90"/>
  <c r="S2" i="86"/>
  <c r="AQ2" i="86" s="1"/>
  <c r="BC46" i="81"/>
  <c r="BH35" i="68"/>
  <c r="BU35" i="90"/>
  <c r="S46" i="85"/>
  <c r="AQ46" i="85" s="1"/>
  <c r="AS3" i="87"/>
  <c r="AV37" i="91"/>
  <c r="BH17" i="78"/>
  <c r="AC37" i="89"/>
  <c r="BB2" i="78"/>
  <c r="AF9" i="62"/>
  <c r="AG9" i="89"/>
  <c r="AA20" i="85"/>
  <c r="AM14" i="78"/>
  <c r="AY14" i="78"/>
  <c r="BD14" i="78"/>
  <c r="BC40" i="78"/>
  <c r="AW2" i="87"/>
  <c r="AZ10" i="91"/>
  <c r="AD12" i="90"/>
  <c r="AD9" i="89"/>
  <c r="BD26" i="78"/>
  <c r="BX23" i="62"/>
  <c r="CK23" i="89"/>
  <c r="AU32" i="81"/>
  <c r="BF6" i="79"/>
  <c r="CQ41" i="62"/>
  <c r="DP41" i="89"/>
  <c r="Y15" i="90"/>
  <c r="BW49" i="68"/>
  <c r="CJ49" i="90"/>
  <c r="V21" i="86"/>
  <c r="AT21" i="86" s="1"/>
  <c r="Y50" i="90"/>
  <c r="AU24" i="80"/>
  <c r="BW36" i="62"/>
  <c r="CJ36" i="89"/>
  <c r="BC16" i="68"/>
  <c r="BP16" i="90"/>
  <c r="N48" i="85"/>
  <c r="AL48" i="85" s="1"/>
  <c r="BK31" i="62"/>
  <c r="BX31" i="89"/>
  <c r="BG30" i="78"/>
  <c r="BL2" i="62"/>
  <c r="BY2" i="89"/>
  <c r="CE47" i="62"/>
  <c r="DD47" i="89"/>
  <c r="BB44" i="78"/>
  <c r="BD17" i="79"/>
  <c r="BX24" i="68"/>
  <c r="CK24" i="90"/>
  <c r="W20" i="86"/>
  <c r="AU20" i="86" s="1"/>
  <c r="X42" i="89"/>
  <c r="CG3" i="89"/>
  <c r="BT3" i="62"/>
  <c r="AT16" i="87"/>
  <c r="AW28" i="91"/>
  <c r="BM20" i="89"/>
  <c r="BO39" i="89"/>
  <c r="U7" i="86"/>
  <c r="AS7" i="86" s="1"/>
  <c r="BA29" i="68"/>
  <c r="BB29" i="90"/>
  <c r="AV21" i="81"/>
  <c r="P37" i="86"/>
  <c r="AN37" i="86" s="1"/>
  <c r="BG45" i="78"/>
  <c r="BS22" i="62"/>
  <c r="CF22" i="89"/>
  <c r="BC34" i="80"/>
  <c r="BY35" i="62"/>
  <c r="CL35" i="89"/>
  <c r="AK15" i="62"/>
  <c r="AL14" i="89"/>
  <c r="AF47" i="85"/>
  <c r="BD51" i="78"/>
  <c r="AR51" i="78"/>
  <c r="X29" i="89"/>
  <c r="AZ32" i="79"/>
  <c r="AY40" i="89"/>
  <c r="AF23" i="86"/>
  <c r="AR40" i="79"/>
  <c r="BD40" i="79"/>
  <c r="AW40" i="62"/>
  <c r="AX40" i="62"/>
  <c r="AX40" i="89"/>
  <c r="CD5" i="62"/>
  <c r="DC5" i="89"/>
  <c r="P20" i="85"/>
  <c r="AN20" i="85" s="1"/>
  <c r="BE18" i="68"/>
  <c r="BR18" i="90"/>
  <c r="BE38" i="62"/>
  <c r="BR38" i="89"/>
  <c r="BG9" i="68"/>
  <c r="BT9" i="90"/>
  <c r="R11" i="85"/>
  <c r="AP11" i="85" s="1"/>
  <c r="AK33" i="87"/>
  <c r="AN5" i="91"/>
  <c r="AW22" i="87"/>
  <c r="AZ9" i="91"/>
  <c r="BO10" i="89"/>
  <c r="BC5" i="62"/>
  <c r="BP5" i="89"/>
  <c r="BX47" i="90"/>
  <c r="V28" i="85"/>
  <c r="AT28" i="85" s="1"/>
  <c r="BK47" i="68"/>
  <c r="AV22" i="80"/>
  <c r="AO30" i="68"/>
  <c r="AP30" i="90"/>
  <c r="AV40" i="81"/>
  <c r="BA30" i="68"/>
  <c r="BB30" i="90"/>
  <c r="AK41" i="68"/>
  <c r="AL41" i="90"/>
  <c r="AR38" i="80"/>
  <c r="AX39" i="89"/>
  <c r="AY39" i="89"/>
  <c r="AA39" i="89" s="1"/>
  <c r="AF26" i="86"/>
  <c r="AR30" i="79"/>
  <c r="BD30" i="79"/>
  <c r="AX39" i="62"/>
  <c r="AW39" i="62"/>
  <c r="BT43" i="62"/>
  <c r="CG43" i="89"/>
  <c r="X15" i="89"/>
  <c r="BY40" i="62"/>
  <c r="CL40" i="89"/>
  <c r="AX21" i="78"/>
  <c r="CN3" i="62"/>
  <c r="CO3" i="62"/>
  <c r="DM3" i="89"/>
  <c r="DN3" i="89"/>
  <c r="BZ43" i="90"/>
  <c r="X34" i="85"/>
  <c r="AV34" i="85" s="1"/>
  <c r="BM43" i="68"/>
  <c r="BE46" i="62"/>
  <c r="BR46" i="89"/>
  <c r="AR16" i="62"/>
  <c r="AS16" i="62"/>
  <c r="AS15" i="89"/>
  <c r="AT15" i="89"/>
  <c r="AA36" i="86"/>
  <c r="AY37" i="79"/>
  <c r="AM37" i="79"/>
  <c r="BE37" i="79"/>
  <c r="BG37" i="79"/>
  <c r="BI37" i="79"/>
  <c r="AC19" i="89"/>
  <c r="AR41" i="62"/>
  <c r="AS41" i="62"/>
  <c r="AS41" i="89"/>
  <c r="AT41" i="89"/>
  <c r="AA42" i="86"/>
  <c r="AY31" i="79"/>
  <c r="AM31" i="79"/>
  <c r="U48" i="85"/>
  <c r="AS48" i="85" s="1"/>
  <c r="BJ16" i="68"/>
  <c r="BW16" i="90"/>
  <c r="AZ30" i="78"/>
  <c r="AR33" i="62"/>
  <c r="AS33" i="62"/>
  <c r="AS33" i="89"/>
  <c r="AT33" i="89"/>
  <c r="AA25" i="86"/>
  <c r="AY7" i="79"/>
  <c r="AM7" i="79"/>
  <c r="CX5" i="62"/>
  <c r="DW5" i="89"/>
  <c r="BE40" i="79"/>
  <c r="V52" i="86"/>
  <c r="AT52" i="86" s="1"/>
  <c r="BW35" i="68"/>
  <c r="CJ35" i="90"/>
  <c r="BB12" i="79"/>
  <c r="BC10" i="62"/>
  <c r="BP10" i="89"/>
  <c r="BB32" i="90"/>
  <c r="AV37" i="81"/>
  <c r="BA32" i="68"/>
  <c r="Y27" i="90"/>
  <c r="BV19" i="62"/>
  <c r="CH18" i="89"/>
  <c r="BU19" i="62"/>
  <c r="CI18" i="89"/>
  <c r="BK18" i="89" s="1"/>
  <c r="AX24" i="79"/>
  <c r="BF10" i="62"/>
  <c r="BS10" i="89"/>
  <c r="BR25" i="68"/>
  <c r="CE25" i="90"/>
  <c r="Q22" i="86"/>
  <c r="AO22" i="86" s="1"/>
  <c r="AG9" i="87"/>
  <c r="AJ44" i="91"/>
  <c r="BI26" i="68"/>
  <c r="BV26" i="90"/>
  <c r="BJ26" i="90" s="1"/>
  <c r="T41" i="85"/>
  <c r="AR41" i="85" s="1"/>
  <c r="AV8" i="80"/>
  <c r="AO50" i="68"/>
  <c r="AP50" i="90"/>
  <c r="CH2" i="62"/>
  <c r="DG2" i="89"/>
  <c r="BU11" i="68"/>
  <c r="BV11" i="68"/>
  <c r="CH11" i="90"/>
  <c r="CI11" i="90"/>
  <c r="T13" i="86"/>
  <c r="AR13" i="86" s="1"/>
  <c r="BD30" i="78"/>
  <c r="AK20" i="87"/>
  <c r="AN34" i="91"/>
  <c r="AN8" i="87"/>
  <c r="AQ38" i="91"/>
  <c r="BT45" i="62"/>
  <c r="CG45" i="89"/>
  <c r="BS20" i="68"/>
  <c r="CF20" i="90"/>
  <c r="R37" i="86"/>
  <c r="AP37" i="86" s="1"/>
  <c r="BO36" i="90"/>
  <c r="BH31" i="79"/>
  <c r="BL21" i="89"/>
  <c r="AW50" i="68"/>
  <c r="AX50" i="68"/>
  <c r="AX50" i="90"/>
  <c r="AY50" i="90"/>
  <c r="AR31" i="81"/>
  <c r="BE10" i="62"/>
  <c r="BR10" i="89"/>
  <c r="BJ49" i="68"/>
  <c r="BW49" i="90"/>
  <c r="U22" i="85"/>
  <c r="AS22" i="85" s="1"/>
  <c r="BG21" i="62"/>
  <c r="BT21" i="89"/>
  <c r="BU21" i="89"/>
  <c r="BH21" i="62"/>
  <c r="BO39" i="90"/>
  <c r="BY44" i="89"/>
  <c r="BL44" i="62"/>
  <c r="BA28" i="80"/>
  <c r="BE38" i="78"/>
  <c r="BF26" i="79"/>
  <c r="U3" i="86"/>
  <c r="AS3" i="86" s="1"/>
  <c r="BS7" i="68"/>
  <c r="CF7" i="90"/>
  <c r="R8" i="86"/>
  <c r="AP8" i="86" s="1"/>
  <c r="AK25" i="87"/>
  <c r="AN19" i="91"/>
  <c r="BY26" i="68"/>
  <c r="CL26" i="90"/>
  <c r="X45" i="86"/>
  <c r="AV45" i="86" s="1"/>
  <c r="BH52" i="81"/>
  <c r="AH16" i="87"/>
  <c r="AK28" i="91"/>
  <c r="CR9" i="62"/>
  <c r="DQ9" i="89"/>
  <c r="BS48" i="62"/>
  <c r="CF48" i="89"/>
  <c r="CL50" i="62"/>
  <c r="DK50" i="89"/>
  <c r="CL3" i="62"/>
  <c r="DK3" i="89"/>
  <c r="BH38" i="68"/>
  <c r="BU38" i="90"/>
  <c r="S14" i="85"/>
  <c r="AQ14" i="85" s="1"/>
  <c r="BI37" i="68"/>
  <c r="BV37" i="90"/>
  <c r="T40" i="85"/>
  <c r="AR40" i="85" s="1"/>
  <c r="BC23" i="62"/>
  <c r="BP23" i="89"/>
  <c r="BC51" i="68"/>
  <c r="BP51" i="90"/>
  <c r="N44" i="85"/>
  <c r="AL44" i="85" s="1"/>
  <c r="AY13" i="79"/>
  <c r="AM13" i="79"/>
  <c r="AR48" i="62"/>
  <c r="AS48" i="62"/>
  <c r="AS48" i="89"/>
  <c r="AT48" i="89"/>
  <c r="V48" i="89" s="1"/>
  <c r="AA30" i="86"/>
  <c r="BN14" i="62"/>
  <c r="CA19" i="89"/>
  <c r="W4" i="85"/>
  <c r="AU4" i="85" s="1"/>
  <c r="BL11" i="68"/>
  <c r="BY11" i="90"/>
  <c r="CQ47" i="62"/>
  <c r="DP47" i="89"/>
  <c r="BT8" i="62"/>
  <c r="CG8" i="89"/>
  <c r="CV20" i="62"/>
  <c r="DU20" i="89"/>
  <c r="BI4" i="68"/>
  <c r="BV4" i="90"/>
  <c r="T50" i="85"/>
  <c r="AR50" i="85" s="1"/>
  <c r="BU34" i="89"/>
  <c r="BH34" i="62"/>
  <c r="BE18" i="62"/>
  <c r="BR17" i="89"/>
  <c r="AK48" i="68"/>
  <c r="AL48" i="90"/>
  <c r="AR10" i="80"/>
  <c r="BH39" i="68"/>
  <c r="BU39" i="90"/>
  <c r="S37" i="85"/>
  <c r="AQ37" i="85" s="1"/>
  <c r="CG3" i="90"/>
  <c r="S16" i="86"/>
  <c r="AQ16" i="86" s="1"/>
  <c r="BC45" i="81"/>
  <c r="BT3" i="68"/>
  <c r="BC47" i="62"/>
  <c r="BP47" i="89"/>
  <c r="CH33" i="90"/>
  <c r="CI33" i="90"/>
  <c r="BK33" i="90" s="1"/>
  <c r="T33" i="86"/>
  <c r="AR33" i="86" s="1"/>
  <c r="BU33" i="68"/>
  <c r="BV33" i="68"/>
  <c r="BO19" i="62"/>
  <c r="CB18" i="89"/>
  <c r="CE26" i="62"/>
  <c r="DD26" i="89"/>
  <c r="CC30" i="62"/>
  <c r="DB30" i="89"/>
  <c r="CV6" i="62"/>
  <c r="DU6" i="89"/>
  <c r="BS10" i="90"/>
  <c r="Q8" i="85"/>
  <c r="AO8" i="85" s="1"/>
  <c r="BF10" i="68"/>
  <c r="CF37" i="90"/>
  <c r="R47" i="86"/>
  <c r="AP47" i="86" s="1"/>
  <c r="BS37" i="68"/>
  <c r="CQ20" i="62"/>
  <c r="DP20" i="89"/>
  <c r="BT30" i="90"/>
  <c r="R19" i="85"/>
  <c r="AP19" i="85" s="1"/>
  <c r="BG30" i="68"/>
  <c r="AG3" i="87"/>
  <c r="AJ37" i="91"/>
  <c r="X37" i="91" s="1"/>
  <c r="BC40" i="62"/>
  <c r="BP40" i="89"/>
  <c r="CF9" i="62"/>
  <c r="DE9" i="89"/>
  <c r="AW12" i="87"/>
  <c r="AZ40" i="91"/>
  <c r="CA11" i="62"/>
  <c r="CZ11" i="89"/>
  <c r="BX39" i="62"/>
  <c r="CK39" i="89"/>
  <c r="BL45" i="62"/>
  <c r="BY45" i="89"/>
  <c r="AS45" i="90"/>
  <c r="AS45" i="68"/>
  <c r="AR45" i="68"/>
  <c r="AT45" i="90"/>
  <c r="AM16" i="81"/>
  <c r="AX46" i="89"/>
  <c r="AY46" i="89"/>
  <c r="AA46" i="89" s="1"/>
  <c r="AF27" i="86"/>
  <c r="AR18" i="79"/>
  <c r="BD18" i="79"/>
  <c r="AX46" i="62"/>
  <c r="AW46" i="62"/>
  <c r="W9" i="90"/>
  <c r="CW39" i="62"/>
  <c r="DV39" i="89"/>
  <c r="BE15" i="68"/>
  <c r="BR15" i="90"/>
  <c r="P3" i="85"/>
  <c r="AN3" i="85" s="1"/>
  <c r="AF32" i="62"/>
  <c r="AG32" i="89"/>
  <c r="AA14" i="85"/>
  <c r="AY15" i="78"/>
  <c r="AM15" i="78"/>
  <c r="BF15" i="78"/>
  <c r="BI15" i="78"/>
  <c r="BE15" i="78"/>
  <c r="BN34" i="62"/>
  <c r="CA34" i="89"/>
  <c r="BE28" i="68"/>
  <c r="BR28" i="90"/>
  <c r="P30" i="85"/>
  <c r="AN30" i="85" s="1"/>
  <c r="BE14" i="62"/>
  <c r="BR19" i="89"/>
  <c r="BK36" i="62"/>
  <c r="BX36" i="89"/>
  <c r="BL36" i="89" s="1"/>
  <c r="AR34" i="68"/>
  <c r="AS34" i="68"/>
  <c r="AS34" i="90"/>
  <c r="AT34" i="90"/>
  <c r="V34" i="90" s="1"/>
  <c r="AM9" i="81"/>
  <c r="W17" i="85"/>
  <c r="AU17" i="85" s="1"/>
  <c r="BL31" i="68"/>
  <c r="BY31" i="90"/>
  <c r="BT7" i="68"/>
  <c r="CG7" i="90"/>
  <c r="S8" i="86"/>
  <c r="AQ8" i="86" s="1"/>
  <c r="U30" i="86"/>
  <c r="AS30" i="86" s="1"/>
  <c r="BR31" i="68"/>
  <c r="CE31" i="90"/>
  <c r="Q19" i="86"/>
  <c r="AO19" i="86" s="1"/>
  <c r="BR8" i="62"/>
  <c r="CE8" i="89"/>
  <c r="BH46" i="68"/>
  <c r="BU46" i="90"/>
  <c r="S35" i="85"/>
  <c r="AQ35" i="85" s="1"/>
  <c r="BF51" i="62"/>
  <c r="BS51" i="89"/>
  <c r="Q38" i="85"/>
  <c r="AO38" i="85" s="1"/>
  <c r="BF21" i="68"/>
  <c r="BS21" i="90"/>
  <c r="BG21" i="90" s="1"/>
  <c r="CQ31" i="62"/>
  <c r="DP31" i="89"/>
  <c r="AT25" i="90"/>
  <c r="V25" i="90" s="1"/>
  <c r="AS25" i="90"/>
  <c r="AS25" i="68"/>
  <c r="AR25" i="68"/>
  <c r="AM36" i="81"/>
  <c r="AJ14" i="87"/>
  <c r="AM22" i="91"/>
  <c r="AA22" i="91" s="1"/>
  <c r="BS33" i="68"/>
  <c r="CF33" i="90"/>
  <c r="R33" i="86"/>
  <c r="AP33" i="86" s="1"/>
  <c r="BX18" i="62"/>
  <c r="CK17" i="89"/>
  <c r="BF17" i="62"/>
  <c r="BS16" i="89"/>
  <c r="BW4" i="62"/>
  <c r="CJ4" i="89"/>
  <c r="AW50" i="62"/>
  <c r="AX50" i="62"/>
  <c r="AX50" i="89"/>
  <c r="AY50" i="89"/>
  <c r="AA50" i="89" s="1"/>
  <c r="AF4" i="86"/>
  <c r="BD34" i="79"/>
  <c r="AR34" i="79"/>
  <c r="CJ43" i="62"/>
  <c r="DI43" i="89"/>
  <c r="CB42" i="90"/>
  <c r="N23" i="86"/>
  <c r="AL23" i="86" s="1"/>
  <c r="BO42" i="68"/>
  <c r="BL13" i="89"/>
  <c r="CH9" i="62"/>
  <c r="DG9" i="89"/>
  <c r="AS49" i="68"/>
  <c r="AR49" i="68"/>
  <c r="AT49" i="90"/>
  <c r="V49" i="90" s="1"/>
  <c r="AS49" i="90"/>
  <c r="AM25" i="81"/>
  <c r="BU49" i="90"/>
  <c r="S22" i="85"/>
  <c r="AQ22" i="85" s="1"/>
  <c r="BH49" i="68"/>
  <c r="BA32" i="79"/>
  <c r="CA9" i="62"/>
  <c r="CZ9" i="89"/>
  <c r="BM41" i="62"/>
  <c r="BZ41" i="89"/>
  <c r="BG38" i="78"/>
  <c r="BW30" i="62"/>
  <c r="CJ30" i="89"/>
  <c r="BS9" i="62"/>
  <c r="CF9" i="89"/>
  <c r="CE14" i="62"/>
  <c r="DD19" i="89"/>
  <c r="BB26" i="79"/>
  <c r="X27" i="85"/>
  <c r="AV27" i="85" s="1"/>
  <c r="BM23" i="68"/>
  <c r="BZ23" i="90"/>
  <c r="BO17" i="62"/>
  <c r="CB16" i="89"/>
  <c r="BL26" i="89"/>
  <c r="BH26" i="79"/>
  <c r="BU29" i="68"/>
  <c r="BV29" i="68"/>
  <c r="CH29" i="90"/>
  <c r="CI29" i="90"/>
  <c r="BK29" i="90" s="1"/>
  <c r="T51" i="86"/>
  <c r="AR51" i="86" s="1"/>
  <c r="W40" i="90"/>
  <c r="AM29" i="79"/>
  <c r="AR36" i="62"/>
  <c r="AS36" i="62"/>
  <c r="AS36" i="89"/>
  <c r="AT36" i="89"/>
  <c r="V36" i="89" s="1"/>
  <c r="AA41" i="86"/>
  <c r="AY29" i="79"/>
  <c r="BB29" i="79"/>
  <c r="BC29" i="79"/>
  <c r="AO4" i="87"/>
  <c r="AR30" i="91"/>
  <c r="CD15" i="62"/>
  <c r="DC14" i="89"/>
  <c r="BM21" i="62"/>
  <c r="BZ21" i="89"/>
  <c r="U3" i="90"/>
  <c r="CW9" i="62"/>
  <c r="DV9" i="89"/>
  <c r="BO15" i="68"/>
  <c r="CB15" i="90"/>
  <c r="N5" i="86"/>
  <c r="AL5" i="86" s="1"/>
  <c r="T32" i="89"/>
  <c r="BG49" i="78"/>
  <c r="BY28" i="62"/>
  <c r="CL28" i="89"/>
  <c r="BI18" i="62"/>
  <c r="BV17" i="89"/>
  <c r="CC22" i="62"/>
  <c r="DB22" i="89"/>
  <c r="CH41" i="62"/>
  <c r="DG41" i="89"/>
  <c r="P46" i="85"/>
  <c r="AN46" i="85" s="1"/>
  <c r="BE35" i="68"/>
  <c r="BR35" i="90"/>
  <c r="BH13" i="62"/>
  <c r="BU13" i="89"/>
  <c r="BN13" i="68"/>
  <c r="CA13" i="90"/>
  <c r="Y2" i="85"/>
  <c r="AW2" i="85" s="1"/>
  <c r="W13" i="86"/>
  <c r="AU13" i="86" s="1"/>
  <c r="BX11" i="68"/>
  <c r="CK11" i="90"/>
  <c r="AC2" i="90"/>
  <c r="BR27" i="68"/>
  <c r="CE27" i="90"/>
  <c r="Q36" i="86"/>
  <c r="AO36" i="86" s="1"/>
  <c r="AK15" i="68"/>
  <c r="AL15" i="90"/>
  <c r="AR3" i="80"/>
  <c r="DE15" i="89"/>
  <c r="CF16" i="62"/>
  <c r="BW50" i="68"/>
  <c r="CJ50" i="90"/>
  <c r="V34" i="86"/>
  <c r="AT34" i="86" s="1"/>
  <c r="BX52" i="62"/>
  <c r="CK52" i="89"/>
  <c r="AZ18" i="68"/>
  <c r="BA18" i="90"/>
  <c r="AU48" i="81"/>
  <c r="AS9" i="87"/>
  <c r="AV44" i="91"/>
  <c r="BC50" i="68"/>
  <c r="BP50" i="90"/>
  <c r="N24" i="85"/>
  <c r="AL24" i="85" s="1"/>
  <c r="BW42" i="68"/>
  <c r="CJ42" i="90"/>
  <c r="V23" i="86"/>
  <c r="AT23" i="86" s="1"/>
  <c r="BB28" i="90"/>
  <c r="AV22" i="81"/>
  <c r="BA28" i="68"/>
  <c r="V8" i="89"/>
  <c r="BR46" i="62"/>
  <c r="CE46" i="89"/>
  <c r="CF39" i="62"/>
  <c r="DE39" i="89"/>
  <c r="X13" i="86"/>
  <c r="AV13" i="86" s="1"/>
  <c r="BY11" i="68"/>
  <c r="CL11" i="90"/>
  <c r="AX7" i="78"/>
  <c r="BO30" i="68"/>
  <c r="N17" i="86"/>
  <c r="AL17" i="86" s="1"/>
  <c r="CB30" i="90"/>
  <c r="AE44" i="90"/>
  <c r="AZ52" i="81"/>
  <c r="P45" i="86"/>
  <c r="AN45" i="86" s="1"/>
  <c r="BB52" i="89"/>
  <c r="AJ5" i="86"/>
  <c r="BH10" i="79"/>
  <c r="AV10" i="79"/>
  <c r="BA52" i="62"/>
  <c r="BG40" i="62"/>
  <c r="BT40" i="89"/>
  <c r="BT44" i="62"/>
  <c r="CG44" i="89"/>
  <c r="BY5" i="68"/>
  <c r="CL5" i="90"/>
  <c r="X6" i="86"/>
  <c r="AV6" i="86" s="1"/>
  <c r="BH19" i="81"/>
  <c r="AX9" i="79"/>
  <c r="BO6" i="68"/>
  <c r="CB6" i="90"/>
  <c r="AX46" i="81"/>
  <c r="BE46" i="81"/>
  <c r="AZ46" i="81"/>
  <c r="BT9" i="68"/>
  <c r="CG9" i="90"/>
  <c r="S11" i="86"/>
  <c r="AQ11" i="86" s="1"/>
  <c r="BE11" i="62"/>
  <c r="BR11" i="89"/>
  <c r="P3" i="86"/>
  <c r="AN3" i="86" s="1"/>
  <c r="CE49" i="89"/>
  <c r="BR49" i="62"/>
  <c r="BK38" i="62"/>
  <c r="BX38" i="89"/>
  <c r="BN23" i="62"/>
  <c r="CA23" i="89"/>
  <c r="BO23" i="89" s="1"/>
  <c r="CX23" i="62"/>
  <c r="DW23" i="89"/>
  <c r="AK40" i="68"/>
  <c r="AL40" i="90"/>
  <c r="AR47" i="80"/>
  <c r="BV3" i="89"/>
  <c r="BI3" i="62"/>
  <c r="BF41" i="68"/>
  <c r="BS41" i="90"/>
  <c r="BG41" i="90" s="1"/>
  <c r="Q25" i="85"/>
  <c r="AO25" i="85" s="1"/>
  <c r="AF7" i="62"/>
  <c r="AG7" i="89"/>
  <c r="U7" i="89" s="1"/>
  <c r="AA50" i="85"/>
  <c r="AM10" i="78"/>
  <c r="AY10" i="78"/>
  <c r="BH10" i="78"/>
  <c r="BE10" i="78"/>
  <c r="BC19" i="78"/>
  <c r="AX4" i="87"/>
  <c r="BA30" i="91"/>
  <c r="BK10" i="68"/>
  <c r="BX10" i="90"/>
  <c r="V8" i="85"/>
  <c r="AT8" i="85" s="1"/>
  <c r="AJ40" i="87"/>
  <c r="AM14" i="91"/>
  <c r="AA14" i="91" s="1"/>
  <c r="AG11" i="91"/>
  <c r="AD17" i="87"/>
  <c r="BY33" i="62"/>
  <c r="CL33" i="89"/>
  <c r="BO15" i="89"/>
  <c r="AC11" i="89"/>
  <c r="BR25" i="62"/>
  <c r="CE25" i="89"/>
  <c r="BS18" i="62"/>
  <c r="CF17" i="89"/>
  <c r="BW46" i="62"/>
  <c r="CJ46" i="89"/>
  <c r="BF8" i="62"/>
  <c r="BS8" i="89"/>
  <c r="AS4" i="87"/>
  <c r="AV30" i="91"/>
  <c r="AK12" i="91"/>
  <c r="AH6" i="87"/>
  <c r="AX36" i="79"/>
  <c r="BR14" i="68"/>
  <c r="CE14" i="90"/>
  <c r="Q15" i="86"/>
  <c r="AO15" i="86" s="1"/>
  <c r="W43" i="90"/>
  <c r="CQ33" i="62"/>
  <c r="DP33" i="89"/>
  <c r="CF33" i="62"/>
  <c r="DE33" i="89"/>
  <c r="BH30" i="68"/>
  <c r="BU30" i="90"/>
  <c r="BI30" i="90" s="1"/>
  <c r="S19" i="85"/>
  <c r="AQ19" i="85" s="1"/>
  <c r="BV15" i="89"/>
  <c r="BI16" i="62"/>
  <c r="AX31" i="78"/>
  <c r="BP44" i="68"/>
  <c r="BQ44" i="68"/>
  <c r="CC44" i="90"/>
  <c r="CD44" i="90"/>
  <c r="BF44" i="90" s="1"/>
  <c r="O50" i="86"/>
  <c r="AM50" i="86" s="1"/>
  <c r="BA10" i="78"/>
  <c r="BO3" i="62"/>
  <c r="CB3" i="89"/>
  <c r="BH32" i="78"/>
  <c r="CU40" i="62"/>
  <c r="DT40" i="89"/>
  <c r="CL15" i="62"/>
  <c r="DK14" i="89"/>
  <c r="AE2" i="90"/>
  <c r="BJ45" i="62"/>
  <c r="BW45" i="89"/>
  <c r="AF48" i="68"/>
  <c r="AG48" i="90"/>
  <c r="AM10" i="80"/>
  <c r="AX14" i="68"/>
  <c r="AX14" i="90"/>
  <c r="AY14" i="90"/>
  <c r="AA14" i="90" s="1"/>
  <c r="AW14" i="68"/>
  <c r="AR33" i="81"/>
  <c r="AV10" i="87"/>
  <c r="AY3" i="91"/>
  <c r="CB39" i="90"/>
  <c r="N25" i="86"/>
  <c r="AL25" i="86" s="1"/>
  <c r="BO39" i="68"/>
  <c r="AZ36" i="87"/>
  <c r="BC51" i="91"/>
  <c r="BB20" i="79"/>
  <c r="AM29" i="81"/>
  <c r="AS13" i="68"/>
  <c r="AR13" i="68"/>
  <c r="AT13" i="90"/>
  <c r="AS13" i="90"/>
  <c r="BH27" i="62"/>
  <c r="BU27" i="89"/>
  <c r="AU14" i="80"/>
  <c r="U38" i="86"/>
  <c r="AS38" i="86" s="1"/>
  <c r="BM46" i="68"/>
  <c r="BZ46" i="90"/>
  <c r="X35" i="85"/>
  <c r="AV35" i="85" s="1"/>
  <c r="AK5" i="87"/>
  <c r="AN39" i="91"/>
  <c r="BF45" i="62"/>
  <c r="BS45" i="89"/>
  <c r="BK37" i="68"/>
  <c r="BX37" i="90"/>
  <c r="V40" i="85"/>
  <c r="AT40" i="85" s="1"/>
  <c r="CH14" i="62"/>
  <c r="DG19" i="89"/>
  <c r="BF49" i="62"/>
  <c r="BS49" i="89"/>
  <c r="BY23" i="68"/>
  <c r="CL23" i="90"/>
  <c r="X28" i="86"/>
  <c r="AV28" i="86" s="1"/>
  <c r="BM10" i="62"/>
  <c r="BZ10" i="89"/>
  <c r="BA46" i="81"/>
  <c r="CC6" i="90"/>
  <c r="CD6" i="90"/>
  <c r="BF6" i="90" s="1"/>
  <c r="O2" i="86"/>
  <c r="AM2" i="86" s="1"/>
  <c r="AY46" i="81"/>
  <c r="BQ6" i="68"/>
  <c r="BP6" i="68"/>
  <c r="BM32" i="62"/>
  <c r="BZ32" i="89"/>
  <c r="BG41" i="79"/>
  <c r="CI14" i="62"/>
  <c r="DH19" i="89"/>
  <c r="BR40" i="62"/>
  <c r="CE40" i="89"/>
  <c r="BS52" i="68"/>
  <c r="CF52" i="90"/>
  <c r="R27" i="86"/>
  <c r="AP27" i="86" s="1"/>
  <c r="BM4" i="89"/>
  <c r="BR9" i="62"/>
  <c r="CE9" i="89"/>
  <c r="AN31" i="87"/>
  <c r="AQ42" i="91"/>
  <c r="BD19" i="79"/>
  <c r="BG17" i="62"/>
  <c r="BT16" i="89"/>
  <c r="Y40" i="90"/>
  <c r="Z30" i="89"/>
  <c r="AJ37" i="87"/>
  <c r="AM7" i="91"/>
  <c r="AA7" i="91" s="1"/>
  <c r="T29" i="90"/>
  <c r="CM14" i="62"/>
  <c r="DL19" i="89"/>
  <c r="BT50" i="68"/>
  <c r="CG50" i="90"/>
  <c r="S34" i="86"/>
  <c r="AQ34" i="86" s="1"/>
  <c r="BJ36" i="62"/>
  <c r="BW36" i="89"/>
  <c r="BF11" i="62"/>
  <c r="BS11" i="89"/>
  <c r="BG11" i="62"/>
  <c r="BT11" i="89"/>
  <c r="BR12" i="68"/>
  <c r="CE12" i="90"/>
  <c r="Q3" i="86"/>
  <c r="AO3" i="86" s="1"/>
  <c r="BT20" i="62"/>
  <c r="CG20" i="89"/>
  <c r="CI22" i="62"/>
  <c r="DH22" i="89"/>
  <c r="AA40" i="89"/>
  <c r="BX50" i="62"/>
  <c r="CK50" i="89"/>
  <c r="BS10" i="62"/>
  <c r="CF10" i="89"/>
  <c r="AR26" i="62"/>
  <c r="AS26" i="62"/>
  <c r="AS26" i="89"/>
  <c r="AT26" i="89"/>
  <c r="V26" i="89" s="1"/>
  <c r="AA33" i="86"/>
  <c r="AY39" i="79"/>
  <c r="AM39" i="79"/>
  <c r="CE2" i="62"/>
  <c r="DD2" i="89"/>
  <c r="CR2" i="89" s="1"/>
  <c r="AL4" i="87"/>
  <c r="AO30" i="91"/>
  <c r="AG14" i="89"/>
  <c r="AY51" i="78"/>
  <c r="AA47" i="85"/>
  <c r="AM51" i="78"/>
  <c r="AF15" i="62"/>
  <c r="BB51" i="78"/>
  <c r="AG8" i="90"/>
  <c r="AM37" i="80"/>
  <c r="AF8" i="68"/>
  <c r="BZ13" i="62"/>
  <c r="CM13" i="89"/>
  <c r="BF14" i="68"/>
  <c r="BS14" i="90"/>
  <c r="Q51" i="85"/>
  <c r="AO51" i="85" s="1"/>
  <c r="P16" i="85"/>
  <c r="AN16" i="85" s="1"/>
  <c r="BE45" i="68"/>
  <c r="BR45" i="90"/>
  <c r="BL17" i="62"/>
  <c r="BY16" i="89"/>
  <c r="W17" i="89"/>
  <c r="AO46" i="62"/>
  <c r="AP46" i="89"/>
  <c r="AJ26" i="85"/>
  <c r="AV19" i="78"/>
  <c r="BH19" i="78"/>
  <c r="S25" i="86"/>
  <c r="AQ25" i="86" s="1"/>
  <c r="BT39" i="68"/>
  <c r="CG39" i="90"/>
  <c r="BB21" i="79"/>
  <c r="BV26" i="62"/>
  <c r="CH26" i="89"/>
  <c r="CI26" i="89"/>
  <c r="BU26" i="62"/>
  <c r="P46" i="86"/>
  <c r="AN46" i="86" s="1"/>
  <c r="AS35" i="68"/>
  <c r="AR35" i="68"/>
  <c r="AT35" i="90"/>
  <c r="V35" i="90" s="1"/>
  <c r="AS35" i="90"/>
  <c r="AM41" i="81"/>
  <c r="BA21" i="79"/>
  <c r="BI7" i="79"/>
  <c r="AL12" i="87"/>
  <c r="AO40" i="91"/>
  <c r="AF16" i="87"/>
  <c r="AI28" i="91"/>
  <c r="AZ22" i="78"/>
  <c r="AS27" i="62"/>
  <c r="AS27" i="89"/>
  <c r="AT27" i="89"/>
  <c r="V27" i="89" s="1"/>
  <c r="AA46" i="86"/>
  <c r="AY38" i="79"/>
  <c r="AR27" i="62"/>
  <c r="AM38" i="79"/>
  <c r="BF38" i="79"/>
  <c r="BI38" i="79"/>
  <c r="BE38" i="79"/>
  <c r="BE42" i="62"/>
  <c r="BR42" i="89"/>
  <c r="BX33" i="89"/>
  <c r="BK33" i="62"/>
  <c r="Q32" i="85"/>
  <c r="AO32" i="85" s="1"/>
  <c r="BF33" i="68"/>
  <c r="BS33" i="90"/>
  <c r="BG8" i="62"/>
  <c r="BT8" i="89"/>
  <c r="AZ26" i="87"/>
  <c r="BC32" i="91"/>
  <c r="BC20" i="79"/>
  <c r="DJ5" i="89"/>
  <c r="CK5" i="62"/>
  <c r="BY3" i="68"/>
  <c r="CL3" i="90"/>
  <c r="X16" i="86"/>
  <c r="AV16" i="86" s="1"/>
  <c r="BH45" i="81"/>
  <c r="CA6" i="62"/>
  <c r="CZ6" i="89"/>
  <c r="DQ19" i="89"/>
  <c r="CR14" i="62"/>
  <c r="BG42" i="78"/>
  <c r="DH30" i="89"/>
  <c r="CI30" i="62"/>
  <c r="AU38" i="80"/>
  <c r="P24" i="86"/>
  <c r="AN24" i="86" s="1"/>
  <c r="AN22" i="87"/>
  <c r="AQ9" i="91"/>
  <c r="BK8" i="68"/>
  <c r="BX8" i="90"/>
  <c r="V47" i="85"/>
  <c r="AT47" i="85" s="1"/>
  <c r="AS50" i="89"/>
  <c r="AT50" i="89"/>
  <c r="AA4" i="86"/>
  <c r="AM34" i="79"/>
  <c r="AY34" i="79"/>
  <c r="AR50" i="62"/>
  <c r="AS50" i="62"/>
  <c r="AF16" i="68"/>
  <c r="AG16" i="90"/>
  <c r="AM13" i="80"/>
  <c r="CQ16" i="62"/>
  <c r="DP15" i="89"/>
  <c r="BZ40" i="89"/>
  <c r="BN40" i="89" s="1"/>
  <c r="BM40" i="62"/>
  <c r="BD2" i="62"/>
  <c r="BQ2" i="89"/>
  <c r="P30" i="86"/>
  <c r="AN30" i="86" s="1"/>
  <c r="AR28" i="68"/>
  <c r="AS28" i="68"/>
  <c r="AS28" i="90"/>
  <c r="AT28" i="90"/>
  <c r="AM22" i="81"/>
  <c r="BE22" i="81" s="1"/>
  <c r="AK49" i="68"/>
  <c r="AL49" i="90"/>
  <c r="AR5" i="80"/>
  <c r="BO31" i="68"/>
  <c r="CB31" i="90"/>
  <c r="N19" i="86"/>
  <c r="AL19" i="86" s="1"/>
  <c r="AK22" i="87"/>
  <c r="AN9" i="91"/>
  <c r="AB9" i="91" s="1"/>
  <c r="AZ24" i="87"/>
  <c r="BC41" i="91"/>
  <c r="BE46" i="78"/>
  <c r="CF11" i="89"/>
  <c r="BS11" i="62"/>
  <c r="AD15" i="89"/>
  <c r="CH22" i="62"/>
  <c r="DG22" i="89"/>
  <c r="BH34" i="78"/>
  <c r="X44" i="90"/>
  <c r="BL15" i="62"/>
  <c r="BY14" i="89"/>
  <c r="BF32" i="62"/>
  <c r="BS32" i="89"/>
  <c r="BR50" i="68"/>
  <c r="CE50" i="90"/>
  <c r="Q34" i="86"/>
  <c r="AO34" i="86" s="1"/>
  <c r="BK46" i="62"/>
  <c r="BX46" i="89"/>
  <c r="BM48" i="68"/>
  <c r="BZ48" i="90"/>
  <c r="X43" i="85"/>
  <c r="AV43" i="85" s="1"/>
  <c r="T21" i="90"/>
  <c r="T14" i="90"/>
  <c r="BQ36" i="68"/>
  <c r="BP36" i="68"/>
  <c r="CC36" i="90"/>
  <c r="CD36" i="90"/>
  <c r="BF36" i="90" s="1"/>
  <c r="O39" i="86"/>
  <c r="AM39" i="86" s="1"/>
  <c r="BH21" i="79"/>
  <c r="AL11" i="87"/>
  <c r="AO31" i="91"/>
  <c r="W11" i="90"/>
  <c r="BA12" i="79"/>
  <c r="CF40" i="62"/>
  <c r="DE40" i="89"/>
  <c r="BD21" i="78"/>
  <c r="BZ48" i="68"/>
  <c r="CM48" i="90"/>
  <c r="Y29" i="86"/>
  <c r="AW29" i="86" s="1"/>
  <c r="AO25" i="68"/>
  <c r="AP25" i="90"/>
  <c r="AV20" i="80"/>
  <c r="BO4" i="68"/>
  <c r="CB4" i="90"/>
  <c r="N14" i="86"/>
  <c r="AL14" i="86" s="1"/>
  <c r="AX22" i="79"/>
  <c r="BX43" i="62"/>
  <c r="CK43" i="89"/>
  <c r="BC37" i="62"/>
  <c r="BP37" i="89"/>
  <c r="BN37" i="62"/>
  <c r="CA37" i="89"/>
  <c r="BR27" i="90"/>
  <c r="P12" i="85"/>
  <c r="AN12" i="85" s="1"/>
  <c r="BE27" i="68"/>
  <c r="BW37" i="62"/>
  <c r="CJ37" i="89"/>
  <c r="AT8" i="87"/>
  <c r="AW38" i="91"/>
  <c r="BD44" i="78"/>
  <c r="T19" i="90"/>
  <c r="AZ40" i="87"/>
  <c r="BC14" i="91"/>
  <c r="BN48" i="62"/>
  <c r="CA48" i="89"/>
  <c r="AU36" i="80"/>
  <c r="BL41" i="62"/>
  <c r="BY41" i="89"/>
  <c r="BC5" i="91"/>
  <c r="AZ33" i="87"/>
  <c r="BY37" i="68"/>
  <c r="CL37" i="90"/>
  <c r="X47" i="86"/>
  <c r="AV47" i="86" s="1"/>
  <c r="BZ34" i="89"/>
  <c r="BN34" i="89" s="1"/>
  <c r="BM34" i="62"/>
  <c r="BW15" i="62"/>
  <c r="CJ14" i="89"/>
  <c r="BI25" i="62"/>
  <c r="BV25" i="89"/>
  <c r="AR9" i="87"/>
  <c r="AU44" i="91"/>
  <c r="BW43" i="62"/>
  <c r="CJ43" i="89"/>
  <c r="AX26" i="78"/>
  <c r="AY46" i="79"/>
  <c r="BF32" i="80"/>
  <c r="AM9" i="91"/>
  <c r="AA9" i="91" s="1"/>
  <c r="AJ22" i="87"/>
  <c r="BC9" i="68"/>
  <c r="BP9" i="90"/>
  <c r="N11" i="85"/>
  <c r="AL11" i="85" s="1"/>
  <c r="BT47" i="62"/>
  <c r="CG47" i="89"/>
  <c r="AC36" i="90"/>
  <c r="BF29" i="79"/>
  <c r="AB52" i="89"/>
  <c r="Q39" i="85"/>
  <c r="AO39" i="85" s="1"/>
  <c r="BF19" i="68"/>
  <c r="BS19" i="90"/>
  <c r="BF16" i="68"/>
  <c r="BS16" i="90"/>
  <c r="Q48" i="85"/>
  <c r="AO48" i="85" s="1"/>
  <c r="AU29" i="81"/>
  <c r="BX32" i="89"/>
  <c r="BK32" i="62"/>
  <c r="T16" i="90"/>
  <c r="CK8" i="90"/>
  <c r="W7" i="86"/>
  <c r="AU7" i="86" s="1"/>
  <c r="BX8" i="68"/>
  <c r="BZ9" i="68"/>
  <c r="CM9" i="90"/>
  <c r="Y11" i="86"/>
  <c r="AW11" i="86" s="1"/>
  <c r="BI15" i="79"/>
  <c r="BZ49" i="68"/>
  <c r="CM49" i="90"/>
  <c r="Y21" i="86"/>
  <c r="AW21" i="86" s="1"/>
  <c r="AF17" i="68"/>
  <c r="AG17" i="90"/>
  <c r="AM48" i="80"/>
  <c r="AM5" i="87"/>
  <c r="AP39" i="91"/>
  <c r="AD24" i="89"/>
  <c r="W52" i="89"/>
  <c r="AK43" i="68"/>
  <c r="AL43" i="90"/>
  <c r="AR6" i="80"/>
  <c r="Y25" i="89"/>
  <c r="Z28" i="89"/>
  <c r="BD38" i="78"/>
  <c r="BI20" i="68"/>
  <c r="BV20" i="90"/>
  <c r="T13" i="85"/>
  <c r="AR13" i="85" s="1"/>
  <c r="BE48" i="68"/>
  <c r="BR48" i="90"/>
  <c r="P43" i="85"/>
  <c r="AN43" i="85" s="1"/>
  <c r="BK17" i="68"/>
  <c r="BX17" i="90"/>
  <c r="V31" i="85"/>
  <c r="AT31" i="85" s="1"/>
  <c r="BR52" i="68"/>
  <c r="CE52" i="90"/>
  <c r="Q27" i="86"/>
  <c r="AO27" i="86" s="1"/>
  <c r="BF24" i="62"/>
  <c r="BS24" i="89"/>
  <c r="X30" i="89"/>
  <c r="CQ22" i="62"/>
  <c r="DP22" i="89"/>
  <c r="BT41" i="68"/>
  <c r="CG41" i="90"/>
  <c r="S26" i="86"/>
  <c r="AQ26" i="86" s="1"/>
  <c r="AH17" i="87"/>
  <c r="AK11" i="91"/>
  <c r="BO28" i="68"/>
  <c r="CB28" i="90"/>
  <c r="N32" i="86"/>
  <c r="AL32" i="86" s="1"/>
  <c r="AE22" i="87"/>
  <c r="AH9" i="91"/>
  <c r="V9" i="91" s="1"/>
  <c r="Z5" i="89"/>
  <c r="AR14" i="68"/>
  <c r="AS14" i="68"/>
  <c r="AS14" i="90"/>
  <c r="AT14" i="90"/>
  <c r="AM33" i="81"/>
  <c r="AW43" i="62"/>
  <c r="AX43" i="89"/>
  <c r="AX43" i="62"/>
  <c r="AY43" i="89"/>
  <c r="AA43" i="89" s="1"/>
  <c r="AF3" i="86"/>
  <c r="AR6" i="79"/>
  <c r="BD6" i="79"/>
  <c r="BC13" i="68"/>
  <c r="BP13" i="90"/>
  <c r="BJ2" i="80"/>
  <c r="N2" i="85"/>
  <c r="DR6" i="89"/>
  <c r="DS6" i="89"/>
  <c r="CS6" i="62"/>
  <c r="CT6" i="62"/>
  <c r="AV35" i="91"/>
  <c r="AS38" i="87"/>
  <c r="T13" i="89"/>
  <c r="Y44" i="85"/>
  <c r="AW44" i="85" s="1"/>
  <c r="BN51" i="68"/>
  <c r="CA51" i="90"/>
  <c r="BK39" i="62"/>
  <c r="BX39" i="89"/>
  <c r="AZ6" i="78"/>
  <c r="X9" i="90"/>
  <c r="AW37" i="87"/>
  <c r="AZ7" i="91"/>
  <c r="CA5" i="62"/>
  <c r="CZ5" i="89"/>
  <c r="AB47" i="90"/>
  <c r="AE52" i="89"/>
  <c r="BT7" i="90"/>
  <c r="BH7" i="90" s="1"/>
  <c r="R9" i="85"/>
  <c r="AP9" i="85" s="1"/>
  <c r="BG7" i="68"/>
  <c r="BH40" i="79"/>
  <c r="BM12" i="62"/>
  <c r="BZ12" i="89"/>
  <c r="BI11" i="62"/>
  <c r="BV11" i="89"/>
  <c r="AD43" i="90"/>
  <c r="BC15" i="68"/>
  <c r="N3" i="85"/>
  <c r="AL3" i="85" s="1"/>
  <c r="BP15" i="90"/>
  <c r="AZ19" i="78"/>
  <c r="AT46" i="90"/>
  <c r="AR46" i="68"/>
  <c r="AS46" i="68"/>
  <c r="AS46" i="90"/>
  <c r="AM8" i="81"/>
  <c r="AL10" i="87"/>
  <c r="AO3" i="91"/>
  <c r="AC29" i="89"/>
  <c r="BA44" i="68"/>
  <c r="BB44" i="90"/>
  <c r="AV20" i="81"/>
  <c r="Q29" i="85"/>
  <c r="AO29" i="85" s="1"/>
  <c r="BF44" i="68"/>
  <c r="BS44" i="90"/>
  <c r="BG44" i="90" s="1"/>
  <c r="AF47" i="62"/>
  <c r="AG47" i="89"/>
  <c r="AA24" i="85"/>
  <c r="AY24" i="78"/>
  <c r="AM24" i="78"/>
  <c r="AW51" i="68"/>
  <c r="AX51" i="68"/>
  <c r="AX51" i="90"/>
  <c r="AY51" i="90"/>
  <c r="AR26" i="81"/>
  <c r="BH28" i="68"/>
  <c r="BU28" i="90"/>
  <c r="S30" i="85"/>
  <c r="AQ30" i="85" s="1"/>
  <c r="T34" i="89"/>
  <c r="BY4" i="62"/>
  <c r="CL4" i="89"/>
  <c r="AE36" i="89"/>
  <c r="BG25" i="68"/>
  <c r="BT25" i="90"/>
  <c r="R21" i="85"/>
  <c r="AP21" i="85" s="1"/>
  <c r="BS50" i="68"/>
  <c r="CF50" i="90"/>
  <c r="R34" i="86"/>
  <c r="AP34" i="86" s="1"/>
  <c r="X32" i="89"/>
  <c r="BW32" i="62"/>
  <c r="CJ32" i="89"/>
  <c r="BO8" i="62"/>
  <c r="CB8" i="89"/>
  <c r="AZ35" i="79"/>
  <c r="AE51" i="89"/>
  <c r="BX21" i="68"/>
  <c r="CK21" i="90"/>
  <c r="W43" i="86"/>
  <c r="AU43" i="86" s="1"/>
  <c r="BN47" i="62"/>
  <c r="CA47" i="89"/>
  <c r="BA44" i="78"/>
  <c r="BS45" i="62"/>
  <c r="CF45" i="89"/>
  <c r="BH22" i="90"/>
  <c r="AX46" i="79"/>
  <c r="Z26" i="90"/>
  <c r="BJ8" i="68"/>
  <c r="BW8" i="90"/>
  <c r="U47" i="85"/>
  <c r="AS47" i="85" s="1"/>
  <c r="AB42" i="90"/>
  <c r="BA47" i="62"/>
  <c r="BB47" i="89"/>
  <c r="AJ34" i="86"/>
  <c r="BH25" i="79"/>
  <c r="AV25" i="79"/>
  <c r="BR27" i="62"/>
  <c r="CE27" i="89"/>
  <c r="BE35" i="78"/>
  <c r="BI35" i="62"/>
  <c r="BV35" i="89"/>
  <c r="BC33" i="62"/>
  <c r="BP33" i="89"/>
  <c r="BE32" i="62"/>
  <c r="BR32" i="89"/>
  <c r="BO21" i="90"/>
  <c r="BC22" i="79"/>
  <c r="BN52" i="68"/>
  <c r="CA52" i="90"/>
  <c r="Y26" i="85"/>
  <c r="AW26" i="85" s="1"/>
  <c r="BL32" i="62"/>
  <c r="BY32" i="89"/>
  <c r="BM38" i="62"/>
  <c r="BZ38" i="89"/>
  <c r="BN29" i="89"/>
  <c r="DF6" i="89"/>
  <c r="CG6" i="62"/>
  <c r="BY41" i="62"/>
  <c r="CL41" i="89"/>
  <c r="AZ44" i="78"/>
  <c r="X9" i="89"/>
  <c r="AZ11" i="78"/>
  <c r="AF14" i="62"/>
  <c r="AG19" i="89"/>
  <c r="AA11" i="85"/>
  <c r="AY11" i="78"/>
  <c r="AM11" i="78"/>
  <c r="AY19" i="89"/>
  <c r="AA19" i="89" s="1"/>
  <c r="AF11" i="86"/>
  <c r="BD11" i="79"/>
  <c r="AW14" i="62"/>
  <c r="AR11" i="79"/>
  <c r="AX19" i="89"/>
  <c r="AX14" i="62"/>
  <c r="BC21" i="78"/>
  <c r="BC19" i="81"/>
  <c r="BG23" i="78"/>
  <c r="Z13" i="89"/>
  <c r="BY32" i="62"/>
  <c r="CL32" i="89"/>
  <c r="AF9" i="87"/>
  <c r="AI44" i="91"/>
  <c r="W44" i="91" s="1"/>
  <c r="BE33" i="78"/>
  <c r="BI39" i="79"/>
  <c r="CM21" i="62"/>
  <c r="DL21" i="89"/>
  <c r="CD3" i="90"/>
  <c r="O16" i="86"/>
  <c r="AM16" i="86" s="1"/>
  <c r="BP3" i="68"/>
  <c r="BQ3" i="68"/>
  <c r="CC3" i="90"/>
  <c r="AY45" i="81"/>
  <c r="CQ48" i="62"/>
  <c r="DP48" i="89"/>
  <c r="CE48" i="62"/>
  <c r="DD48" i="89"/>
  <c r="BL29" i="68"/>
  <c r="BY29" i="90"/>
  <c r="W45" i="85"/>
  <c r="AU45" i="85" s="1"/>
  <c r="BG43" i="62"/>
  <c r="BT43" i="89"/>
  <c r="BC31" i="68"/>
  <c r="N17" i="85"/>
  <c r="AL17" i="85" s="1"/>
  <c r="BP31" i="90"/>
  <c r="CB12" i="62"/>
  <c r="DA12" i="89"/>
  <c r="AG9" i="91"/>
  <c r="AD22" i="87"/>
  <c r="CS18" i="62"/>
  <c r="CT18" i="62"/>
  <c r="DS17" i="89"/>
  <c r="DR17" i="89"/>
  <c r="BF50" i="62"/>
  <c r="BS50" i="89"/>
  <c r="BS19" i="68"/>
  <c r="CF19" i="90"/>
  <c r="R44" i="86"/>
  <c r="AP44" i="86" s="1"/>
  <c r="DQ48" i="89"/>
  <c r="CR48" i="62"/>
  <c r="CM34" i="62"/>
  <c r="DL34" i="89"/>
  <c r="AY8" i="78"/>
  <c r="AF48" i="62"/>
  <c r="AG48" i="89"/>
  <c r="AA44" i="85"/>
  <c r="AM8" i="78"/>
  <c r="AO42" i="62"/>
  <c r="AP42" i="89"/>
  <c r="AJ28" i="85"/>
  <c r="BH16" i="78"/>
  <c r="AV16" i="78"/>
  <c r="AO47" i="68"/>
  <c r="AP47" i="90"/>
  <c r="AV17" i="80"/>
  <c r="CF47" i="89"/>
  <c r="BS47" i="62"/>
  <c r="BT16" i="62"/>
  <c r="CG15" i="89"/>
  <c r="CR8" i="62"/>
  <c r="DQ8" i="89"/>
  <c r="AZ5" i="87"/>
  <c r="BC39" i="91"/>
  <c r="CU13" i="62"/>
  <c r="DT13" i="89"/>
  <c r="CF41" i="62"/>
  <c r="DE41" i="89"/>
  <c r="BT49" i="90"/>
  <c r="R22" i="85"/>
  <c r="AP22" i="85" s="1"/>
  <c r="BG49" i="68"/>
  <c r="CJ52" i="62"/>
  <c r="DI52" i="89"/>
  <c r="CH34" i="90"/>
  <c r="CI34" i="90"/>
  <c r="BK34" i="90" s="1"/>
  <c r="T35" i="86"/>
  <c r="AR35" i="86" s="1"/>
  <c r="BU34" i="68"/>
  <c r="BV34" i="68"/>
  <c r="AT9" i="87"/>
  <c r="AW44" i="91"/>
  <c r="BX48" i="62"/>
  <c r="CK48" i="89"/>
  <c r="BE30" i="62"/>
  <c r="BR30" i="89"/>
  <c r="BX43" i="68"/>
  <c r="CK43" i="90"/>
  <c r="W41" i="86"/>
  <c r="AU41" i="86" s="1"/>
  <c r="BX6" i="62"/>
  <c r="CK6" i="89"/>
  <c r="CQ30" i="62"/>
  <c r="DP30" i="89"/>
  <c r="BS20" i="62"/>
  <c r="CF20" i="89"/>
  <c r="BA18" i="79"/>
  <c r="AR46" i="62"/>
  <c r="AS46" i="62"/>
  <c r="AS46" i="89"/>
  <c r="AT46" i="89"/>
  <c r="V46" i="89" s="1"/>
  <c r="AA27" i="86"/>
  <c r="AM18" i="79"/>
  <c r="AY18" i="79"/>
  <c r="BC30" i="68"/>
  <c r="N19" i="85"/>
  <c r="AL19" i="85" s="1"/>
  <c r="BP30" i="90"/>
  <c r="BK51" i="62"/>
  <c r="BX51" i="89"/>
  <c r="CK52" i="90"/>
  <c r="W27" i="86"/>
  <c r="AU27" i="86" s="1"/>
  <c r="BX52" i="68"/>
  <c r="AK38" i="91"/>
  <c r="Y38" i="91" s="1"/>
  <c r="AH8" i="87"/>
  <c r="BM3" i="68"/>
  <c r="BZ3" i="90"/>
  <c r="X52" i="85"/>
  <c r="AV52" i="85" s="1"/>
  <c r="BH32" i="80"/>
  <c r="AJ8" i="87"/>
  <c r="AM38" i="91"/>
  <c r="AA38" i="91" s="1"/>
  <c r="CV39" i="62"/>
  <c r="DU39" i="89"/>
  <c r="BJ44" i="62"/>
  <c r="BW44" i="89"/>
  <c r="N25" i="85"/>
  <c r="AL25" i="85" s="1"/>
  <c r="BC41" i="68"/>
  <c r="BP41" i="90"/>
  <c r="BM38" i="68"/>
  <c r="BZ38" i="90"/>
  <c r="X14" i="85"/>
  <c r="AV14" i="85" s="1"/>
  <c r="BZ52" i="62"/>
  <c r="CM52" i="89"/>
  <c r="AR20" i="68"/>
  <c r="AS20" i="68"/>
  <c r="AS20" i="90"/>
  <c r="AT20" i="90"/>
  <c r="AM7" i="81"/>
  <c r="BB7" i="81" s="1"/>
  <c r="AS31" i="68"/>
  <c r="AR31" i="68"/>
  <c r="AT31" i="90"/>
  <c r="V31" i="90" s="1"/>
  <c r="AS31" i="90"/>
  <c r="AM27" i="81"/>
  <c r="BT51" i="62"/>
  <c r="CG51" i="89"/>
  <c r="BO35" i="62"/>
  <c r="CB35" i="89"/>
  <c r="CW15" i="62"/>
  <c r="DV14" i="89"/>
  <c r="BC31" i="62"/>
  <c r="BP31" i="89"/>
  <c r="AF21" i="68"/>
  <c r="AG21" i="90"/>
  <c r="AM35" i="80"/>
  <c r="BA35" i="80" s="1"/>
  <c r="AY52" i="79"/>
  <c r="AR10" i="62"/>
  <c r="AS10" i="62"/>
  <c r="AS10" i="89"/>
  <c r="AT10" i="89"/>
  <c r="AA43" i="86"/>
  <c r="AM52" i="79"/>
  <c r="BF52" i="79"/>
  <c r="BL33" i="62"/>
  <c r="BY33" i="89"/>
  <c r="BL9" i="68"/>
  <c r="BY9" i="90"/>
  <c r="W11" i="85"/>
  <c r="AU11" i="85" s="1"/>
  <c r="AR32" i="62"/>
  <c r="AS32" i="62"/>
  <c r="AS32" i="89"/>
  <c r="AT32" i="89"/>
  <c r="V32" i="89" s="1"/>
  <c r="AA38" i="86"/>
  <c r="AM14" i="79"/>
  <c r="AY14" i="79"/>
  <c r="BF14" i="79"/>
  <c r="BI14" i="79"/>
  <c r="BE14" i="79"/>
  <c r="AC4" i="87"/>
  <c r="AF30" i="91"/>
  <c r="T30" i="91" s="1"/>
  <c r="V28" i="90"/>
  <c r="CM28" i="90"/>
  <c r="Y32" i="86"/>
  <c r="AW32" i="86" s="1"/>
  <c r="BZ28" i="68"/>
  <c r="BR13" i="90"/>
  <c r="P2" i="85"/>
  <c r="AN2" i="85" s="1"/>
  <c r="BE13" i="68"/>
  <c r="BK36" i="68"/>
  <c r="V15" i="85"/>
  <c r="AT15" i="85" s="1"/>
  <c r="BX36" i="90"/>
  <c r="AF28" i="62"/>
  <c r="AG28" i="89"/>
  <c r="AA10" i="85"/>
  <c r="AY27" i="78"/>
  <c r="AM27" i="78"/>
  <c r="CP37" i="62"/>
  <c r="DO37" i="89"/>
  <c r="CP43" i="62"/>
  <c r="DO43" i="89"/>
  <c r="AR19" i="68"/>
  <c r="AT19" i="90"/>
  <c r="AS19" i="90"/>
  <c r="AS19" i="68"/>
  <c r="AM49" i="81"/>
  <c r="BH49" i="81" s="1"/>
  <c r="AY10" i="90"/>
  <c r="AR32" i="81"/>
  <c r="AW10" i="68"/>
  <c r="AX10" i="68"/>
  <c r="AX10" i="90"/>
  <c r="CE3" i="62"/>
  <c r="DD3" i="89"/>
  <c r="CR3" i="89" s="1"/>
  <c r="BO41" i="62"/>
  <c r="CB41" i="89"/>
  <c r="BX19" i="68"/>
  <c r="CK19" i="90"/>
  <c r="W44" i="86"/>
  <c r="AU44" i="86" s="1"/>
  <c r="BR47" i="62"/>
  <c r="CE47" i="89"/>
  <c r="BA24" i="79"/>
  <c r="CL45" i="89"/>
  <c r="BY45" i="62"/>
  <c r="BH8" i="62"/>
  <c r="BU8" i="89"/>
  <c r="BI8" i="89" s="1"/>
  <c r="AJ11" i="87"/>
  <c r="AM31" i="91"/>
  <c r="AA31" i="91" s="1"/>
  <c r="AQ15" i="91"/>
  <c r="AN35" i="87"/>
  <c r="Y46" i="90"/>
  <c r="DC51" i="89"/>
  <c r="CD51" i="62"/>
  <c r="W21" i="90"/>
  <c r="BG41" i="68"/>
  <c r="BT41" i="90"/>
  <c r="R25" i="85"/>
  <c r="AP25" i="85" s="1"/>
  <c r="BG39" i="68"/>
  <c r="BT39" i="90"/>
  <c r="R37" i="85"/>
  <c r="AP37" i="85" s="1"/>
  <c r="AN12" i="87"/>
  <c r="AQ40" i="91"/>
  <c r="CL9" i="62"/>
  <c r="DK9" i="89"/>
  <c r="CN37" i="62"/>
  <c r="CO37" i="62"/>
  <c r="DM37" i="89"/>
  <c r="DN37" i="89"/>
  <c r="BS32" i="90"/>
  <c r="Q33" i="85"/>
  <c r="AO33" i="85" s="1"/>
  <c r="BF32" i="68"/>
  <c r="AS52" i="62"/>
  <c r="AS52" i="89"/>
  <c r="AT52" i="89"/>
  <c r="V52" i="89" s="1"/>
  <c r="AA5" i="86"/>
  <c r="AM10" i="79"/>
  <c r="AY10" i="79"/>
  <c r="AR52" i="62"/>
  <c r="AL12" i="91"/>
  <c r="AI6" i="87"/>
  <c r="AJ24" i="87"/>
  <c r="AM41" i="91"/>
  <c r="AA41" i="91" s="1"/>
  <c r="DL37" i="89"/>
  <c r="CM37" i="62"/>
  <c r="N37" i="85"/>
  <c r="AL37" i="85" s="1"/>
  <c r="BP39" i="90"/>
  <c r="BD39" i="90" s="1"/>
  <c r="BC39" i="68"/>
  <c r="BF28" i="68"/>
  <c r="BS28" i="90"/>
  <c r="Q30" i="85"/>
  <c r="AO30" i="85" s="1"/>
  <c r="BT16" i="68"/>
  <c r="CG16" i="90"/>
  <c r="S4" i="86"/>
  <c r="AQ4" i="86" s="1"/>
  <c r="DH37" i="89"/>
  <c r="CI37" i="62"/>
  <c r="BH49" i="62"/>
  <c r="BU49" i="89"/>
  <c r="BY6" i="62"/>
  <c r="CL6" i="89"/>
  <c r="BI21" i="68"/>
  <c r="BV21" i="90"/>
  <c r="T38" i="85"/>
  <c r="AR38" i="85" s="1"/>
  <c r="BU6" i="68"/>
  <c r="BV6" i="68"/>
  <c r="CH6" i="90"/>
  <c r="CI6" i="90"/>
  <c r="BK6" i="90" s="1"/>
  <c r="T2" i="86"/>
  <c r="AR2" i="86" s="1"/>
  <c r="BD46" i="81"/>
  <c r="BO11" i="62"/>
  <c r="CB11" i="89"/>
  <c r="CB36" i="90"/>
  <c r="N39" i="86"/>
  <c r="AL39" i="86" s="1"/>
  <c r="BO36" i="68"/>
  <c r="BC9" i="62"/>
  <c r="BP9" i="89"/>
  <c r="BD9" i="89" s="1"/>
  <c r="CK41" i="62"/>
  <c r="DJ41" i="89"/>
  <c r="P43" i="86"/>
  <c r="AN43" i="86" s="1"/>
  <c r="CU30" i="62"/>
  <c r="DT30" i="89"/>
  <c r="DP9" i="89"/>
  <c r="CQ9" i="62"/>
  <c r="BG14" i="62"/>
  <c r="BT19" i="89"/>
  <c r="BH6" i="68"/>
  <c r="BU6" i="90"/>
  <c r="BI6" i="90" s="1"/>
  <c r="S49" i="85"/>
  <c r="AQ49" i="85" s="1"/>
  <c r="BC31" i="80"/>
  <c r="CL6" i="62"/>
  <c r="DK6" i="89"/>
  <c r="CQ6" i="62"/>
  <c r="DP6" i="89"/>
  <c r="W42" i="89"/>
  <c r="CD14" i="62"/>
  <c r="DC19" i="89"/>
  <c r="AT43" i="90"/>
  <c r="V43" i="90" s="1"/>
  <c r="AS43" i="90"/>
  <c r="AS43" i="68"/>
  <c r="AR43" i="68"/>
  <c r="AM10" i="81"/>
  <c r="N41" i="85"/>
  <c r="AL41" i="85" s="1"/>
  <c r="BP26" i="90"/>
  <c r="BC26" i="68"/>
  <c r="CM16" i="62"/>
  <c r="DL15" i="89"/>
  <c r="BH29" i="79"/>
  <c r="AW24" i="87"/>
  <c r="AZ41" i="91"/>
  <c r="BL24" i="62"/>
  <c r="BY24" i="89"/>
  <c r="AR15" i="79"/>
  <c r="AX49" i="62"/>
  <c r="AW49" i="62"/>
  <c r="AX49" i="89"/>
  <c r="AY49" i="89"/>
  <c r="AA49" i="89" s="1"/>
  <c r="AF12" i="86"/>
  <c r="BD15" i="79"/>
  <c r="BG6" i="68"/>
  <c r="BT6" i="90"/>
  <c r="R49" i="85"/>
  <c r="AP49" i="85" s="1"/>
  <c r="BB31" i="80"/>
  <c r="DD35" i="89"/>
  <c r="CS20" i="62"/>
  <c r="CT20" i="62"/>
  <c r="DR20" i="89"/>
  <c r="DS20" i="89"/>
  <c r="BV30" i="62"/>
  <c r="CH30" i="89"/>
  <c r="CI30" i="89"/>
  <c r="BK30" i="89" s="1"/>
  <c r="BU30" i="62"/>
  <c r="BJ41" i="62"/>
  <c r="BW41" i="89"/>
  <c r="BN20" i="62"/>
  <c r="CA20" i="89"/>
  <c r="DH29" i="89"/>
  <c r="CI29" i="62"/>
  <c r="CF13" i="62"/>
  <c r="DE13" i="89"/>
  <c r="BO45" i="68"/>
  <c r="CB45" i="90"/>
  <c r="N40" i="86"/>
  <c r="AL40" i="86" s="1"/>
  <c r="BC46" i="62"/>
  <c r="BP46" i="89"/>
  <c r="AG47" i="90"/>
  <c r="AF47" i="68"/>
  <c r="AM17" i="80"/>
  <c r="AR47" i="68"/>
  <c r="AT47" i="90"/>
  <c r="AS47" i="90"/>
  <c r="AS47" i="68"/>
  <c r="AM23" i="81"/>
  <c r="CJ7" i="62"/>
  <c r="DI7" i="89"/>
  <c r="AO13" i="62"/>
  <c r="AP13" i="89"/>
  <c r="AJ9" i="85"/>
  <c r="BH2" i="78"/>
  <c r="AV2" i="78"/>
  <c r="AF5" i="86"/>
  <c r="AR10" i="79"/>
  <c r="BD10" i="79"/>
  <c r="AW52" i="62"/>
  <c r="AX52" i="62"/>
  <c r="AX52" i="89"/>
  <c r="AY52" i="89"/>
  <c r="AA52" i="89" s="1"/>
  <c r="BE42" i="68"/>
  <c r="BR42" i="90"/>
  <c r="P23" i="85"/>
  <c r="AN23" i="85" s="1"/>
  <c r="CA13" i="89"/>
  <c r="BO13" i="89" s="1"/>
  <c r="BN13" i="62"/>
  <c r="BK45" i="62"/>
  <c r="BX45" i="89"/>
  <c r="T50" i="90"/>
  <c r="AJ20" i="87"/>
  <c r="AM34" i="91"/>
  <c r="AA34" i="91" s="1"/>
  <c r="BD24" i="79"/>
  <c r="AO28" i="68"/>
  <c r="AP28" i="90"/>
  <c r="AV51" i="80"/>
  <c r="BZ2" i="68"/>
  <c r="CM2" i="90"/>
  <c r="Y9" i="86"/>
  <c r="AW9" i="86" s="1"/>
  <c r="BI42" i="81"/>
  <c r="AU31" i="81"/>
  <c r="BG37" i="68"/>
  <c r="BT37" i="90"/>
  <c r="R40" i="85"/>
  <c r="AP40" i="85" s="1"/>
  <c r="BU39" i="89"/>
  <c r="BH39" i="62"/>
  <c r="AU41" i="80"/>
  <c r="T20" i="89"/>
  <c r="U10" i="86"/>
  <c r="AS10" i="86" s="1"/>
  <c r="P4" i="86"/>
  <c r="AN4" i="86" s="1"/>
  <c r="AO52" i="62"/>
  <c r="AP52" i="89"/>
  <c r="AD52" i="89" s="1"/>
  <c r="AJ3" i="85"/>
  <c r="BH9" i="78"/>
  <c r="AV9" i="78"/>
  <c r="AO15" i="68"/>
  <c r="AP15" i="90"/>
  <c r="AV3" i="80"/>
  <c r="CE40" i="62"/>
  <c r="DD40" i="89"/>
  <c r="CR40" i="89" s="1"/>
  <c r="BC32" i="79"/>
  <c r="BM3" i="62"/>
  <c r="BZ3" i="89"/>
  <c r="AV18" i="87"/>
  <c r="AY8" i="91"/>
  <c r="BE40" i="68"/>
  <c r="BR40" i="90"/>
  <c r="P36" i="85"/>
  <c r="AN36" i="85" s="1"/>
  <c r="BA15" i="79"/>
  <c r="AQ48" i="87"/>
  <c r="AT43" i="91"/>
  <c r="AT35" i="89"/>
  <c r="AA13" i="86"/>
  <c r="AY5" i="79"/>
  <c r="AM5" i="79"/>
  <c r="AR35" i="62"/>
  <c r="AS35" i="62"/>
  <c r="AS35" i="89"/>
  <c r="BE5" i="79"/>
  <c r="BC5" i="79"/>
  <c r="BI5" i="79"/>
  <c r="BG34" i="68"/>
  <c r="BT34" i="90"/>
  <c r="R10" i="85"/>
  <c r="AP10" i="85" s="1"/>
  <c r="BU37" i="90"/>
  <c r="S40" i="85"/>
  <c r="AQ40" i="85" s="1"/>
  <c r="BH37" i="68"/>
  <c r="BM42" i="68"/>
  <c r="BZ42" i="90"/>
  <c r="X23" i="85"/>
  <c r="AV23" i="85" s="1"/>
  <c r="AD39" i="89"/>
  <c r="CK15" i="62"/>
  <c r="DJ14" i="89"/>
  <c r="BC52" i="62"/>
  <c r="BP52" i="89"/>
  <c r="AF23" i="62"/>
  <c r="AG23" i="89"/>
  <c r="AM22" i="78"/>
  <c r="AA45" i="85"/>
  <c r="AY22" i="78"/>
  <c r="BE22" i="78"/>
  <c r="BC22" i="78"/>
  <c r="BS24" i="68"/>
  <c r="CF24" i="90"/>
  <c r="R20" i="86"/>
  <c r="AP20" i="86" s="1"/>
  <c r="BZ16" i="68"/>
  <c r="CM16" i="90"/>
  <c r="Y4" i="86"/>
  <c r="AW4" i="86" s="1"/>
  <c r="BI22" i="78"/>
  <c r="BH41" i="78"/>
  <c r="AO31" i="62"/>
  <c r="AP31" i="89"/>
  <c r="AJ46" i="85"/>
  <c r="AV41" i="78"/>
  <c r="BK44" i="62"/>
  <c r="BX44" i="89"/>
  <c r="AW29" i="62"/>
  <c r="AX29" i="89"/>
  <c r="AY29" i="89"/>
  <c r="AA29" i="89" s="1"/>
  <c r="AF39" i="86"/>
  <c r="AR20" i="79"/>
  <c r="BD20" i="79"/>
  <c r="AX29" i="62"/>
  <c r="W41" i="90"/>
  <c r="CK49" i="89"/>
  <c r="BX49" i="62"/>
  <c r="BK11" i="90"/>
  <c r="CJ31" i="89"/>
  <c r="BW31" i="62"/>
  <c r="BL50" i="62"/>
  <c r="BY50" i="89"/>
  <c r="BM50" i="89" s="1"/>
  <c r="BA32" i="78"/>
  <c r="BI23" i="68"/>
  <c r="BV23" i="90"/>
  <c r="T27" i="85"/>
  <c r="AR27" i="85" s="1"/>
  <c r="BO14" i="68"/>
  <c r="CB14" i="90"/>
  <c r="N15" i="86"/>
  <c r="AL15" i="86" s="1"/>
  <c r="BC49" i="78"/>
  <c r="BO18" i="62"/>
  <c r="CB17" i="89"/>
  <c r="BK50" i="68"/>
  <c r="BX50" i="90"/>
  <c r="BL50" i="90" s="1"/>
  <c r="V24" i="85"/>
  <c r="AT24" i="85" s="1"/>
  <c r="BR35" i="62"/>
  <c r="CE35" i="89"/>
  <c r="BS33" i="62"/>
  <c r="CF33" i="89"/>
  <c r="CO22" i="62"/>
  <c r="CN22" i="62"/>
  <c r="DM22" i="89"/>
  <c r="DN22" i="89"/>
  <c r="CG16" i="62"/>
  <c r="DF15" i="89"/>
  <c r="BC19" i="62"/>
  <c r="BP18" i="89"/>
  <c r="BD18" i="89" s="1"/>
  <c r="CM3" i="62"/>
  <c r="DL3" i="89"/>
  <c r="BN15" i="62"/>
  <c r="CA14" i="89"/>
  <c r="CU12" i="62"/>
  <c r="DT12" i="89"/>
  <c r="BL22" i="62"/>
  <c r="BY22" i="89"/>
  <c r="BF30" i="62"/>
  <c r="BS30" i="89"/>
  <c r="R3" i="85"/>
  <c r="AP3" i="85" s="1"/>
  <c r="BG15" i="68"/>
  <c r="BT15" i="90"/>
  <c r="AF45" i="62"/>
  <c r="AG45" i="89"/>
  <c r="AA43" i="85"/>
  <c r="AY7" i="78"/>
  <c r="AM7" i="78"/>
  <c r="AK37" i="87"/>
  <c r="AN7" i="91"/>
  <c r="BS38" i="62"/>
  <c r="CF38" i="89"/>
  <c r="BH16" i="68"/>
  <c r="BU16" i="90"/>
  <c r="BI16" i="90" s="1"/>
  <c r="S48" i="85"/>
  <c r="AQ48" i="85" s="1"/>
  <c r="BW33" i="62"/>
  <c r="CJ33" i="89"/>
  <c r="BH15" i="79"/>
  <c r="AS49" i="89"/>
  <c r="AT49" i="89"/>
  <c r="V49" i="89" s="1"/>
  <c r="AA12" i="86"/>
  <c r="AY15" i="79"/>
  <c r="AM15" i="79"/>
  <c r="AR49" i="62"/>
  <c r="AS49" i="62"/>
  <c r="Y27" i="89"/>
  <c r="AC52" i="90"/>
  <c r="BM6" i="68"/>
  <c r="BZ6" i="90"/>
  <c r="X49" i="85"/>
  <c r="AV49" i="85" s="1"/>
  <c r="BH31" i="80"/>
  <c r="BL19" i="90"/>
  <c r="AX42" i="81"/>
  <c r="N9" i="86"/>
  <c r="AL9" i="86" s="1"/>
  <c r="AZ42" i="81"/>
  <c r="BE42" i="81"/>
  <c r="BA42" i="81"/>
  <c r="CB26" i="89"/>
  <c r="BO26" i="62"/>
  <c r="V49" i="86"/>
  <c r="AT49" i="86" s="1"/>
  <c r="BW47" i="68"/>
  <c r="CJ47" i="90"/>
  <c r="CP40" i="62"/>
  <c r="DO40" i="89"/>
  <c r="BS34" i="68"/>
  <c r="CF34" i="90"/>
  <c r="R35" i="86"/>
  <c r="AP35" i="86" s="1"/>
  <c r="BA48" i="79"/>
  <c r="BY21" i="62"/>
  <c r="CL21" i="89"/>
  <c r="AZ2" i="78"/>
  <c r="AZ13" i="79"/>
  <c r="BX33" i="62"/>
  <c r="CK33" i="89"/>
  <c r="BC15" i="78"/>
  <c r="CJ12" i="62"/>
  <c r="DI12" i="89"/>
  <c r="AT24" i="90"/>
  <c r="V24" i="90" s="1"/>
  <c r="AM43" i="81"/>
  <c r="BB43" i="81" s="1"/>
  <c r="AR24" i="68"/>
  <c r="AS24" i="68"/>
  <c r="AS24" i="90"/>
  <c r="BM34" i="68"/>
  <c r="BZ34" i="90"/>
  <c r="X10" i="85"/>
  <c r="AV10" i="85" s="1"/>
  <c r="BI30" i="62"/>
  <c r="BV30" i="89"/>
  <c r="BU25" i="68"/>
  <c r="BV25" i="68"/>
  <c r="CH25" i="90"/>
  <c r="CI25" i="90"/>
  <c r="BK25" i="90" s="1"/>
  <c r="T22" i="86"/>
  <c r="AR22" i="86" s="1"/>
  <c r="BE45" i="78"/>
  <c r="BU48" i="89"/>
  <c r="BH48" i="62"/>
  <c r="BG33" i="78"/>
  <c r="N30" i="86"/>
  <c r="AL30" i="86" s="1"/>
  <c r="BO51" i="68"/>
  <c r="CB51" i="90"/>
  <c r="AZ29" i="79"/>
  <c r="BF10" i="78"/>
  <c r="BB52" i="79"/>
  <c r="P26" i="86"/>
  <c r="AN26" i="86" s="1"/>
  <c r="BM17" i="90"/>
  <c r="AH2" i="87"/>
  <c r="AK10" i="91"/>
  <c r="BL38" i="62"/>
  <c r="BY38" i="89"/>
  <c r="V45" i="90"/>
  <c r="AW39" i="68"/>
  <c r="AX39" i="68"/>
  <c r="AX39" i="90"/>
  <c r="AY39" i="90"/>
  <c r="AA39" i="90" s="1"/>
  <c r="AR12" i="81"/>
  <c r="BD39" i="79"/>
  <c r="BC47" i="68"/>
  <c r="BP47" i="90"/>
  <c r="N28" i="85"/>
  <c r="AL28" i="85" s="1"/>
  <c r="P29" i="86"/>
  <c r="AN29" i="86" s="1"/>
  <c r="BE20" i="68"/>
  <c r="BR20" i="90"/>
  <c r="P13" i="85"/>
  <c r="AN13" i="85" s="1"/>
  <c r="BR24" i="62"/>
  <c r="CE24" i="89"/>
  <c r="BU41" i="90"/>
  <c r="S25" i="85"/>
  <c r="AQ25" i="85" s="1"/>
  <c r="BH41" i="68"/>
  <c r="BM26" i="90"/>
  <c r="BL32" i="90"/>
  <c r="CE28" i="90"/>
  <c r="Q32" i="86"/>
  <c r="AO32" i="86" s="1"/>
  <c r="BR28" i="68"/>
  <c r="V15" i="89"/>
  <c r="AL37" i="89"/>
  <c r="AF29" i="85"/>
  <c r="BD12" i="78"/>
  <c r="AK37" i="62"/>
  <c r="AR12" i="78"/>
  <c r="BF49" i="68"/>
  <c r="BS49" i="90"/>
  <c r="Q22" i="85"/>
  <c r="AO22" i="85" s="1"/>
  <c r="BM5" i="62"/>
  <c r="BZ5" i="89"/>
  <c r="BC6" i="62"/>
  <c r="BP6" i="89"/>
  <c r="BT14" i="62"/>
  <c r="CG19" i="89"/>
  <c r="BL27" i="62"/>
  <c r="BY27" i="89"/>
  <c r="AC41" i="90"/>
  <c r="BX30" i="62"/>
  <c r="CK30" i="89"/>
  <c r="BA49" i="68"/>
  <c r="BB49" i="90"/>
  <c r="AV25" i="81"/>
  <c r="P18" i="85"/>
  <c r="AN18" i="85" s="1"/>
  <c r="BE24" i="68"/>
  <c r="BR24" i="90"/>
  <c r="AZ26" i="80"/>
  <c r="BO30" i="90"/>
  <c r="BY31" i="89"/>
  <c r="BM31" i="89" s="1"/>
  <c r="BL31" i="62"/>
  <c r="AB8" i="90"/>
  <c r="CF15" i="89"/>
  <c r="BS16" i="62"/>
  <c r="BO33" i="89"/>
  <c r="CK40" i="62"/>
  <c r="DJ40" i="89"/>
  <c r="BM41" i="68"/>
  <c r="BZ41" i="90"/>
  <c r="X25" i="85"/>
  <c r="AV25" i="85" s="1"/>
  <c r="T15" i="89"/>
  <c r="BT23" i="68"/>
  <c r="CG23" i="90"/>
  <c r="S28" i="86"/>
  <c r="AQ28" i="86" s="1"/>
  <c r="BE52" i="62"/>
  <c r="BR52" i="89"/>
  <c r="AJ11" i="86"/>
  <c r="AV11" i="79"/>
  <c r="BH11" i="79"/>
  <c r="BA14" i="62"/>
  <c r="BB19" i="89"/>
  <c r="BF46" i="68"/>
  <c r="BS46" i="90"/>
  <c r="Q35" i="85"/>
  <c r="AO35" i="85" s="1"/>
  <c r="AF30" i="62"/>
  <c r="AG30" i="89"/>
  <c r="AA40" i="85"/>
  <c r="AY43" i="78"/>
  <c r="AM43" i="78"/>
  <c r="BU3" i="62"/>
  <c r="BV3" i="62"/>
  <c r="CH3" i="89"/>
  <c r="CI3" i="89"/>
  <c r="BG20" i="79"/>
  <c r="BA14" i="68"/>
  <c r="BB14" i="90"/>
  <c r="AV33" i="81"/>
  <c r="AP14" i="90"/>
  <c r="AV15" i="80"/>
  <c r="AO14" i="68"/>
  <c r="BR16" i="68"/>
  <c r="CE16" i="90"/>
  <c r="Q4" i="86"/>
  <c r="AO4" i="86" s="1"/>
  <c r="W43" i="89"/>
  <c r="AF26" i="68"/>
  <c r="AG26" i="90"/>
  <c r="U26" i="90" s="1"/>
  <c r="AM49" i="80"/>
  <c r="AR3" i="87"/>
  <c r="AU37" i="91"/>
  <c r="BO46" i="62"/>
  <c r="CB46" i="89"/>
  <c r="BF19" i="78"/>
  <c r="Y16" i="89"/>
  <c r="BM28" i="90"/>
  <c r="BK47" i="62"/>
  <c r="BX47" i="89"/>
  <c r="BH37" i="62"/>
  <c r="BU37" i="89"/>
  <c r="BA52" i="79"/>
  <c r="CQ39" i="62"/>
  <c r="DP39" i="89"/>
  <c r="BO12" i="89"/>
  <c r="BO45" i="62"/>
  <c r="CB45" i="89"/>
  <c r="W20" i="89"/>
  <c r="BI12" i="78"/>
  <c r="V44" i="85"/>
  <c r="AT44" i="85" s="1"/>
  <c r="BK51" i="68"/>
  <c r="BX51" i="90"/>
  <c r="BW39" i="68"/>
  <c r="CJ39" i="90"/>
  <c r="V25" i="86"/>
  <c r="AT25" i="86" s="1"/>
  <c r="BG5" i="89"/>
  <c r="BV10" i="89"/>
  <c r="BI10" i="62"/>
  <c r="AX18" i="78"/>
  <c r="BO11" i="90"/>
  <c r="BI8" i="78"/>
  <c r="AC37" i="90"/>
  <c r="AC41" i="89"/>
  <c r="R45" i="86"/>
  <c r="AP45" i="86" s="1"/>
  <c r="BB52" i="81"/>
  <c r="BS26" i="68"/>
  <c r="CF26" i="90"/>
  <c r="BT35" i="68"/>
  <c r="CG35" i="90"/>
  <c r="S52" i="86"/>
  <c r="AQ52" i="86" s="1"/>
  <c r="BF8" i="79"/>
  <c r="V11" i="85"/>
  <c r="AT11" i="85" s="1"/>
  <c r="BK9" i="68"/>
  <c r="BX9" i="90"/>
  <c r="BL9" i="90" s="1"/>
  <c r="W16" i="86"/>
  <c r="AU16" i="86" s="1"/>
  <c r="BG45" i="81"/>
  <c r="BX3" i="68"/>
  <c r="CK3" i="90"/>
  <c r="BA11" i="79"/>
  <c r="BG46" i="62"/>
  <c r="BT46" i="89"/>
  <c r="X13" i="89"/>
  <c r="AA6" i="85"/>
  <c r="AY3" i="78"/>
  <c r="AF43" i="62"/>
  <c r="AG43" i="89"/>
  <c r="AM3" i="78"/>
  <c r="BI3" i="78"/>
  <c r="AR18" i="68"/>
  <c r="AS18" i="68"/>
  <c r="AS18" i="90"/>
  <c r="AT18" i="90"/>
  <c r="V18" i="90" s="1"/>
  <c r="AM48" i="81"/>
  <c r="AG18" i="90"/>
  <c r="AF18" i="68"/>
  <c r="AM21" i="80"/>
  <c r="BJ49" i="62"/>
  <c r="BW49" i="89"/>
  <c r="T5" i="85"/>
  <c r="AR5" i="85" s="1"/>
  <c r="BI2" i="68"/>
  <c r="BV2" i="90"/>
  <c r="BD23" i="80"/>
  <c r="BS46" i="68"/>
  <c r="CF46" i="90"/>
  <c r="R42" i="86"/>
  <c r="AP42" i="86" s="1"/>
  <c r="BC25" i="62"/>
  <c r="BP25" i="89"/>
  <c r="CD12" i="89"/>
  <c r="BP12" i="62"/>
  <c r="BQ12" i="62"/>
  <c r="CC12" i="89"/>
  <c r="T32" i="86"/>
  <c r="AR32" i="86" s="1"/>
  <c r="BU28" i="68"/>
  <c r="BV28" i="68"/>
  <c r="CH28" i="90"/>
  <c r="CI28" i="90"/>
  <c r="BK28" i="90" s="1"/>
  <c r="AK3" i="87"/>
  <c r="AN37" i="91"/>
  <c r="BU37" i="68"/>
  <c r="BV37" i="68"/>
  <c r="CH37" i="90"/>
  <c r="CI37" i="90"/>
  <c r="BK37" i="90" s="1"/>
  <c r="T47" i="86"/>
  <c r="AR47" i="86" s="1"/>
  <c r="BL9" i="89"/>
  <c r="T9" i="90"/>
  <c r="W19" i="90"/>
  <c r="CL27" i="90"/>
  <c r="X36" i="86"/>
  <c r="AV36" i="86" s="1"/>
  <c r="BY27" i="68"/>
  <c r="BM4" i="62"/>
  <c r="BZ4" i="89"/>
  <c r="BN4" i="89" s="1"/>
  <c r="CD7" i="90"/>
  <c r="O8" i="86"/>
  <c r="AM8" i="86" s="1"/>
  <c r="BP7" i="68"/>
  <c r="BQ7" i="68"/>
  <c r="CC7" i="90"/>
  <c r="BZ49" i="62"/>
  <c r="CM49" i="89"/>
  <c r="BE46" i="68"/>
  <c r="BR46" i="90"/>
  <c r="P35" i="85"/>
  <c r="AN35" i="85" s="1"/>
  <c r="AU34" i="81"/>
  <c r="AC2" i="89"/>
  <c r="X47" i="89"/>
  <c r="AS17" i="68"/>
  <c r="AR17" i="68"/>
  <c r="AT17" i="90"/>
  <c r="V17" i="90" s="1"/>
  <c r="AS17" i="90"/>
  <c r="AM6" i="81"/>
  <c r="BN19" i="90"/>
  <c r="BL16" i="89"/>
  <c r="BC18" i="62"/>
  <c r="BP17" i="89"/>
  <c r="BD17" i="89" s="1"/>
  <c r="P33" i="86"/>
  <c r="AN33" i="86" s="1"/>
  <c r="BB16" i="78"/>
  <c r="AF40" i="62"/>
  <c r="AG40" i="89"/>
  <c r="AA23" i="85"/>
  <c r="AM20" i="78"/>
  <c r="AY20" i="78"/>
  <c r="AZ36" i="79"/>
  <c r="BI26" i="62"/>
  <c r="BV26" i="89"/>
  <c r="BJ26" i="89" s="1"/>
  <c r="BO42" i="62"/>
  <c r="CB42" i="89"/>
  <c r="AP17" i="87"/>
  <c r="AS11" i="91"/>
  <c r="AZ27" i="78"/>
  <c r="X13" i="85"/>
  <c r="AV13" i="85" s="1"/>
  <c r="BM20" i="68"/>
  <c r="BZ20" i="90"/>
  <c r="AO29" i="68"/>
  <c r="AP29" i="90"/>
  <c r="AD29" i="90" s="1"/>
  <c r="AV16" i="80"/>
  <c r="AB17" i="90"/>
  <c r="BL47" i="62"/>
  <c r="BY47" i="89"/>
  <c r="AC36" i="89"/>
  <c r="BA49" i="78"/>
  <c r="T7" i="89"/>
  <c r="BF30" i="90"/>
  <c r="AX14" i="89"/>
  <c r="AY14" i="89"/>
  <c r="AF7" i="86"/>
  <c r="BD47" i="79"/>
  <c r="AR47" i="79"/>
  <c r="AW15" i="62"/>
  <c r="AX15" i="62"/>
  <c r="BI19" i="78"/>
  <c r="BX49" i="89"/>
  <c r="BK49" i="62"/>
  <c r="BX39" i="90"/>
  <c r="V37" i="85"/>
  <c r="AT37" i="85" s="1"/>
  <c r="BK39" i="68"/>
  <c r="AU40" i="80"/>
  <c r="AS51" i="89"/>
  <c r="AT51" i="89"/>
  <c r="V51" i="89" s="1"/>
  <c r="AA15" i="86"/>
  <c r="AY33" i="79"/>
  <c r="AM33" i="79"/>
  <c r="AR51" i="62"/>
  <c r="AS51" i="62"/>
  <c r="AC43" i="87"/>
  <c r="AF21" i="91"/>
  <c r="DB6" i="89"/>
  <c r="CC6" i="62"/>
  <c r="BU6" i="62"/>
  <c r="BV6" i="62"/>
  <c r="CH6" i="89"/>
  <c r="CI6" i="89"/>
  <c r="AE51" i="90"/>
  <c r="P15" i="86"/>
  <c r="AN15" i="86" s="1"/>
  <c r="BO4" i="89"/>
  <c r="BA22" i="62"/>
  <c r="BB22" i="89"/>
  <c r="AJ17" i="86"/>
  <c r="AV35" i="79"/>
  <c r="BH35" i="79"/>
  <c r="X7" i="90"/>
  <c r="AL39" i="89"/>
  <c r="Z39" i="89" s="1"/>
  <c r="AF25" i="85"/>
  <c r="AR25" i="78"/>
  <c r="AK39" i="62"/>
  <c r="BD25" i="78"/>
  <c r="BD4" i="89"/>
  <c r="BH52" i="78"/>
  <c r="T21" i="89"/>
  <c r="BD35" i="78"/>
  <c r="CK29" i="90"/>
  <c r="W51" i="86"/>
  <c r="AU51" i="86" s="1"/>
  <c r="BX29" i="68"/>
  <c r="V3" i="86"/>
  <c r="AT3" i="86" s="1"/>
  <c r="BW12" i="68"/>
  <c r="CJ12" i="90"/>
  <c r="BF41" i="62"/>
  <c r="BS41" i="89"/>
  <c r="BM27" i="90"/>
  <c r="AE45" i="90"/>
  <c r="AZ4" i="79"/>
  <c r="BE29" i="79"/>
  <c r="BH28" i="79"/>
  <c r="AV28" i="79"/>
  <c r="BA37" i="62"/>
  <c r="BB37" i="89"/>
  <c r="AJ50" i="86"/>
  <c r="AJ29" i="85"/>
  <c r="BH12" i="78"/>
  <c r="AO37" i="62"/>
  <c r="AP37" i="89"/>
  <c r="AV12" i="78"/>
  <c r="W44" i="90"/>
  <c r="AY25" i="79"/>
  <c r="AM25" i="79"/>
  <c r="AR47" i="62"/>
  <c r="AS47" i="62"/>
  <c r="AS47" i="89"/>
  <c r="AT47" i="89"/>
  <c r="AA34" i="86"/>
  <c r="Y28" i="90"/>
  <c r="BM39" i="68"/>
  <c r="BZ39" i="90"/>
  <c r="X37" i="85"/>
  <c r="AV37" i="85" s="1"/>
  <c r="U23" i="85"/>
  <c r="AS23" i="85" s="1"/>
  <c r="BJ42" i="68"/>
  <c r="BW42" i="90"/>
  <c r="BK52" i="68"/>
  <c r="BX52" i="90"/>
  <c r="V26" i="85"/>
  <c r="AT26" i="85" s="1"/>
  <c r="BH7" i="78"/>
  <c r="T10" i="89"/>
  <c r="BU27" i="90"/>
  <c r="S12" i="85"/>
  <c r="AQ12" i="85" s="1"/>
  <c r="BH27" i="68"/>
  <c r="CW2" i="62"/>
  <c r="DV2" i="89"/>
  <c r="BZ17" i="62"/>
  <c r="CM16" i="89"/>
  <c r="BU31" i="90"/>
  <c r="S17" i="85"/>
  <c r="AQ17" i="85" s="1"/>
  <c r="BH31" i="68"/>
  <c r="BO12" i="62"/>
  <c r="CB12" i="89"/>
  <c r="CA2" i="89"/>
  <c r="BN2" i="62"/>
  <c r="BA38" i="79"/>
  <c r="U24" i="86"/>
  <c r="AS24" i="86" s="1"/>
  <c r="AT2" i="87"/>
  <c r="AW10" i="91"/>
  <c r="AU28" i="81"/>
  <c r="BO8" i="68"/>
  <c r="CB8" i="90"/>
  <c r="N7" i="86"/>
  <c r="AL7" i="86" s="1"/>
  <c r="AZ15" i="78"/>
  <c r="T22" i="89"/>
  <c r="BN41" i="62"/>
  <c r="CA41" i="89"/>
  <c r="BE50" i="62"/>
  <c r="BR50" i="89"/>
  <c r="BW14" i="68"/>
  <c r="CJ14" i="90"/>
  <c r="V15" i="86"/>
  <c r="AT15" i="86" s="1"/>
  <c r="BT49" i="62"/>
  <c r="CG49" i="89"/>
  <c r="BS8" i="62"/>
  <c r="CF8" i="89"/>
  <c r="BG18" i="79"/>
  <c r="BM40" i="68"/>
  <c r="BZ40" i="90"/>
  <c r="X36" i="85"/>
  <c r="AV36" i="85" s="1"/>
  <c r="BT29" i="62"/>
  <c r="CG29" i="89"/>
  <c r="BI6" i="62"/>
  <c r="BV6" i="89"/>
  <c r="BJ6" i="89" s="1"/>
  <c r="BD25" i="79"/>
  <c r="AR25" i="79"/>
  <c r="AX47" i="62"/>
  <c r="AW47" i="62"/>
  <c r="AX47" i="89"/>
  <c r="AY47" i="89"/>
  <c r="AA47" i="89" s="1"/>
  <c r="AF34" i="86"/>
  <c r="BK35" i="62"/>
  <c r="BX35" i="89"/>
  <c r="BG45" i="68"/>
  <c r="BT45" i="90"/>
  <c r="R16" i="85"/>
  <c r="AP16" i="85" s="1"/>
  <c r="AK9" i="68"/>
  <c r="AL9" i="90"/>
  <c r="AR11" i="80"/>
  <c r="AX25" i="78"/>
  <c r="AT17" i="87"/>
  <c r="AW11" i="91"/>
  <c r="BI13" i="62"/>
  <c r="BV13" i="89"/>
  <c r="BH14" i="79"/>
  <c r="BI23" i="62"/>
  <c r="BV23" i="89"/>
  <c r="BI27" i="78"/>
  <c r="BF49" i="79"/>
  <c r="BH35" i="78"/>
  <c r="BH17" i="79"/>
  <c r="BE51" i="79"/>
  <c r="AV28" i="87"/>
  <c r="AY6" i="91"/>
  <c r="BE43" i="79"/>
  <c r="CU14" i="62"/>
  <c r="DT19" i="89"/>
  <c r="CQ13" i="62"/>
  <c r="DP13" i="89"/>
  <c r="CQ28" i="62"/>
  <c r="DP28" i="89"/>
  <c r="AF17" i="87"/>
  <c r="AI11" i="91"/>
  <c r="BO21" i="62"/>
  <c r="CB21" i="89"/>
  <c r="DD43" i="89"/>
  <c r="CE43" i="62"/>
  <c r="CM27" i="62"/>
  <c r="DL27" i="89"/>
  <c r="BD12" i="62"/>
  <c r="BQ12" i="89"/>
  <c r="BI25" i="68"/>
  <c r="BV25" i="90"/>
  <c r="BJ25" i="90" s="1"/>
  <c r="T21" i="85"/>
  <c r="AR21" i="85" s="1"/>
  <c r="CM47" i="90"/>
  <c r="Y49" i="86"/>
  <c r="AW49" i="86" s="1"/>
  <c r="BZ47" i="68"/>
  <c r="BW29" i="62"/>
  <c r="CJ29" i="89"/>
  <c r="CD50" i="62"/>
  <c r="DC50" i="89"/>
  <c r="BT28" i="68"/>
  <c r="CG28" i="90"/>
  <c r="S32" i="86"/>
  <c r="AQ32" i="86" s="1"/>
  <c r="AK15" i="87"/>
  <c r="AN27" i="91"/>
  <c r="AB27" i="91" s="1"/>
  <c r="CP6" i="62"/>
  <c r="DO6" i="89"/>
  <c r="CQ6" i="89" s="1"/>
  <c r="BO34" i="62"/>
  <c r="CB34" i="89"/>
  <c r="BD13" i="62"/>
  <c r="BQ13" i="89"/>
  <c r="CP12" i="62"/>
  <c r="DO12" i="89"/>
  <c r="BD7" i="78"/>
  <c r="AK45" i="62"/>
  <c r="AL45" i="89"/>
  <c r="AF43" i="85"/>
  <c r="AR7" i="78"/>
  <c r="BG13" i="79"/>
  <c r="BE45" i="62"/>
  <c r="BR45" i="89"/>
  <c r="CP17" i="62"/>
  <c r="DO16" i="89"/>
  <c r="BS30" i="62"/>
  <c r="CF30" i="89"/>
  <c r="BC28" i="68"/>
  <c r="N30" i="85"/>
  <c r="AL30" i="85" s="1"/>
  <c r="BP28" i="90"/>
  <c r="AX51" i="80"/>
  <c r="CI13" i="62"/>
  <c r="DH13" i="89"/>
  <c r="CV13" i="89" s="1"/>
  <c r="BI34" i="62"/>
  <c r="BV34" i="89"/>
  <c r="BH45" i="62"/>
  <c r="BU45" i="89"/>
  <c r="BI45" i="89" s="1"/>
  <c r="BZ46" i="68"/>
  <c r="CM46" i="90"/>
  <c r="Y42" i="86"/>
  <c r="AW42" i="86" s="1"/>
  <c r="P49" i="86"/>
  <c r="AN49" i="86" s="1"/>
  <c r="P21" i="86"/>
  <c r="AN21" i="86" s="1"/>
  <c r="CA49" i="62"/>
  <c r="CZ49" i="89"/>
  <c r="DG28" i="89"/>
  <c r="CH28" i="62"/>
  <c r="S13" i="86"/>
  <c r="AQ13" i="86" s="1"/>
  <c r="BT11" i="68"/>
  <c r="CG11" i="90"/>
  <c r="BG16" i="78"/>
  <c r="AS34" i="89"/>
  <c r="AT34" i="89"/>
  <c r="AA40" i="86"/>
  <c r="AM26" i="79"/>
  <c r="AY26" i="79"/>
  <c r="AR34" i="62"/>
  <c r="AS34" i="62"/>
  <c r="BC26" i="79"/>
  <c r="AG45" i="90"/>
  <c r="U45" i="90" s="1"/>
  <c r="AF45" i="68"/>
  <c r="AM7" i="80"/>
  <c r="DO2" i="89"/>
  <c r="CP2" i="62"/>
  <c r="AK12" i="87"/>
  <c r="AN40" i="91"/>
  <c r="BR47" i="68"/>
  <c r="CE47" i="90"/>
  <c r="Q49" i="86"/>
  <c r="AO49" i="86" s="1"/>
  <c r="BS4" i="68"/>
  <c r="CF4" i="90"/>
  <c r="R14" i="86"/>
  <c r="AP14" i="86" s="1"/>
  <c r="CX52" i="62"/>
  <c r="DW52" i="89"/>
  <c r="AF20" i="68"/>
  <c r="AG20" i="90"/>
  <c r="U20" i="90" s="1"/>
  <c r="AM52" i="80"/>
  <c r="BE52" i="80" s="1"/>
  <c r="AA19" i="86"/>
  <c r="AY19" i="79"/>
  <c r="AM19" i="79"/>
  <c r="AS25" i="62"/>
  <c r="AS25" i="89"/>
  <c r="AR25" i="62"/>
  <c r="AT25" i="89"/>
  <c r="V25" i="89" s="1"/>
  <c r="BF19" i="79"/>
  <c r="BI19" i="79"/>
  <c r="BE19" i="79"/>
  <c r="CR51" i="62"/>
  <c r="AZ22" i="87"/>
  <c r="BC9" i="91"/>
  <c r="CM35" i="62"/>
  <c r="DL35" i="89"/>
  <c r="BZ22" i="90"/>
  <c r="BN22" i="90" s="1"/>
  <c r="X42" i="85"/>
  <c r="AV42" i="85" s="1"/>
  <c r="BM22" i="68"/>
  <c r="BH28" i="80"/>
  <c r="BD2" i="68"/>
  <c r="BQ2" i="90"/>
  <c r="O5" i="85"/>
  <c r="AM5" i="85" s="1"/>
  <c r="AY23" i="80"/>
  <c r="CA31" i="62"/>
  <c r="CZ31" i="89"/>
  <c r="CU7" i="62"/>
  <c r="DT7" i="89"/>
  <c r="CF19" i="62"/>
  <c r="DE18" i="89"/>
  <c r="DI33" i="89"/>
  <c r="CJ33" i="62"/>
  <c r="CG32" i="89"/>
  <c r="BT32" i="62"/>
  <c r="BB23" i="80"/>
  <c r="CG17" i="62"/>
  <c r="DF16" i="89"/>
  <c r="CT16" i="89" s="1"/>
  <c r="V13" i="90"/>
  <c r="CD39" i="62"/>
  <c r="DC39" i="89"/>
  <c r="BF37" i="62"/>
  <c r="BS37" i="89"/>
  <c r="BO40" i="68"/>
  <c r="CB40" i="90"/>
  <c r="N24" i="86"/>
  <c r="AL24" i="86" s="1"/>
  <c r="CM41" i="62"/>
  <c r="DL41" i="89"/>
  <c r="BP50" i="89"/>
  <c r="BC50" i="62"/>
  <c r="BJ37" i="62"/>
  <c r="BW37" i="89"/>
  <c r="BS13" i="68"/>
  <c r="CF13" i="90"/>
  <c r="R12" i="86"/>
  <c r="AP12" i="86" s="1"/>
  <c r="BF38" i="68"/>
  <c r="BS38" i="90"/>
  <c r="Q14" i="85"/>
  <c r="AO14" i="85" s="1"/>
  <c r="CP47" i="62"/>
  <c r="DO47" i="89"/>
  <c r="AF23" i="68"/>
  <c r="AG23" i="90"/>
  <c r="AM50" i="80"/>
  <c r="BH50" i="80" s="1"/>
  <c r="BH22" i="79"/>
  <c r="BC32" i="78"/>
  <c r="X5" i="85"/>
  <c r="AV5" i="85" s="1"/>
  <c r="BM2" i="68"/>
  <c r="BZ2" i="90"/>
  <c r="BH23" i="80"/>
  <c r="BJ52" i="68"/>
  <c r="BW52" i="90"/>
  <c r="U26" i="85"/>
  <c r="AS26" i="85" s="1"/>
  <c r="AM36" i="78"/>
  <c r="AY36" i="78"/>
  <c r="AF18" i="62"/>
  <c r="AG17" i="89"/>
  <c r="AA21" i="85"/>
  <c r="BF36" i="78"/>
  <c r="BE36" i="78"/>
  <c r="BI27" i="68"/>
  <c r="BV27" i="90"/>
  <c r="T12" i="85"/>
  <c r="AR12" i="85" s="1"/>
  <c r="BU20" i="68"/>
  <c r="BV20" i="68"/>
  <c r="CH20" i="90"/>
  <c r="CI20" i="90"/>
  <c r="BK20" i="90" s="1"/>
  <c r="T37" i="86"/>
  <c r="AR37" i="86" s="1"/>
  <c r="CA12" i="62"/>
  <c r="CZ12" i="89"/>
  <c r="AZ34" i="87"/>
  <c r="BC24" i="91"/>
  <c r="W16" i="89"/>
  <c r="AS15" i="68"/>
  <c r="AR15" i="68"/>
  <c r="AT15" i="90"/>
  <c r="V15" i="90" s="1"/>
  <c r="AS15" i="90"/>
  <c r="AM17" i="81"/>
  <c r="AA3" i="85"/>
  <c r="AY9" i="78"/>
  <c r="AF52" i="62"/>
  <c r="AG52" i="89"/>
  <c r="AM9" i="78"/>
  <c r="AW47" i="68"/>
  <c r="AX47" i="68"/>
  <c r="AX47" i="90"/>
  <c r="AY47" i="90"/>
  <c r="AA47" i="90" s="1"/>
  <c r="AR23" i="81"/>
  <c r="AK16" i="68"/>
  <c r="AL16" i="90"/>
  <c r="AR13" i="80"/>
  <c r="DL20" i="89"/>
  <c r="CM20" i="62"/>
  <c r="BO37" i="62"/>
  <c r="CB37" i="89"/>
  <c r="BF33" i="62"/>
  <c r="BS33" i="89"/>
  <c r="AT4" i="87"/>
  <c r="AW30" i="91"/>
  <c r="AX51" i="79"/>
  <c r="BE8" i="79"/>
  <c r="BY48" i="90"/>
  <c r="BM48" i="90" s="1"/>
  <c r="W43" i="85"/>
  <c r="AU43" i="85" s="1"/>
  <c r="BL48" i="68"/>
  <c r="BG10" i="80"/>
  <c r="BG34" i="62"/>
  <c r="BT34" i="89"/>
  <c r="BH34" i="89" s="1"/>
  <c r="BC17" i="62"/>
  <c r="BP16" i="89"/>
  <c r="V42" i="86"/>
  <c r="AT42" i="86" s="1"/>
  <c r="BW46" i="68"/>
  <c r="CJ46" i="90"/>
  <c r="BF38" i="62"/>
  <c r="BS38" i="89"/>
  <c r="BG28" i="62"/>
  <c r="BT28" i="89"/>
  <c r="DV29" i="89"/>
  <c r="CW29" i="62"/>
  <c r="BY36" i="62"/>
  <c r="CL36" i="89"/>
  <c r="CB31" i="89"/>
  <c r="BO31" i="62"/>
  <c r="BC32" i="62"/>
  <c r="BP32" i="89"/>
  <c r="BN29" i="68"/>
  <c r="CA29" i="90"/>
  <c r="Y45" i="85"/>
  <c r="AW45" i="85" s="1"/>
  <c r="BK43" i="62"/>
  <c r="BX43" i="89"/>
  <c r="BL43" i="89" s="1"/>
  <c r="AX13" i="90"/>
  <c r="AY13" i="90"/>
  <c r="AA13" i="90" s="1"/>
  <c r="AR29" i="81"/>
  <c r="AW13" i="68"/>
  <c r="AX13" i="68"/>
  <c r="BC36" i="78"/>
  <c r="AN25" i="87"/>
  <c r="AQ19" i="91"/>
  <c r="CS30" i="62"/>
  <c r="CT30" i="62"/>
  <c r="DR30" i="89"/>
  <c r="DS30" i="89"/>
  <c r="Z17" i="89"/>
  <c r="BK29" i="62"/>
  <c r="BX29" i="89"/>
  <c r="BJ17" i="68"/>
  <c r="BW17" i="90"/>
  <c r="U31" i="85"/>
  <c r="AS31" i="85" s="1"/>
  <c r="BE31" i="80"/>
  <c r="BX11" i="62"/>
  <c r="CK11" i="89"/>
  <c r="AR42" i="62"/>
  <c r="AS42" i="62"/>
  <c r="AS42" i="89"/>
  <c r="AT42" i="89"/>
  <c r="AA49" i="86"/>
  <c r="AY27" i="79"/>
  <c r="AM27" i="79"/>
  <c r="BC27" i="79"/>
  <c r="BL7" i="62"/>
  <c r="BY7" i="89"/>
  <c r="BA7" i="68"/>
  <c r="BB7" i="90"/>
  <c r="AV4" i="81"/>
  <c r="AZ4" i="81" s="1"/>
  <c r="Y15" i="89"/>
  <c r="BI5" i="89"/>
  <c r="BT37" i="62"/>
  <c r="CG37" i="89"/>
  <c r="BI37" i="89" s="1"/>
  <c r="BS16" i="68"/>
  <c r="R4" i="86"/>
  <c r="AP4" i="86" s="1"/>
  <c r="CF16" i="90"/>
  <c r="BF7" i="78"/>
  <c r="AZ9" i="62"/>
  <c r="BA9" i="89"/>
  <c r="AI18" i="86"/>
  <c r="AU48" i="79"/>
  <c r="BG48" i="79"/>
  <c r="BF29" i="68"/>
  <c r="BS29" i="90"/>
  <c r="Q45" i="85"/>
  <c r="AO45" i="85" s="1"/>
  <c r="BH3" i="68"/>
  <c r="BU3" i="90"/>
  <c r="BI3" i="90" s="1"/>
  <c r="S52" i="85"/>
  <c r="AQ52" i="85" s="1"/>
  <c r="BC32" i="80"/>
  <c r="AH4" i="87"/>
  <c r="AK30" i="91"/>
  <c r="CH8" i="89"/>
  <c r="CI8" i="89"/>
  <c r="BU8" i="62"/>
  <c r="BV8" i="62"/>
  <c r="BO24" i="89"/>
  <c r="BY8" i="62"/>
  <c r="CL8" i="89"/>
  <c r="BX40" i="89"/>
  <c r="BK40" i="62"/>
  <c r="BR28" i="62"/>
  <c r="CE28" i="89"/>
  <c r="BL6" i="68"/>
  <c r="BY6" i="90"/>
  <c r="W49" i="85"/>
  <c r="AU49" i="85" s="1"/>
  <c r="BG31" i="80"/>
  <c r="X37" i="90"/>
  <c r="BL28" i="62"/>
  <c r="BY28" i="89"/>
  <c r="BM28" i="89" s="1"/>
  <c r="U12" i="86"/>
  <c r="AS12" i="86" s="1"/>
  <c r="AO27" i="91"/>
  <c r="AL15" i="87"/>
  <c r="BN44" i="68"/>
  <c r="CA44" i="90"/>
  <c r="BO44" i="90" s="1"/>
  <c r="Y29" i="85"/>
  <c r="AW29" i="85" s="1"/>
  <c r="BK14" i="68"/>
  <c r="BX14" i="90"/>
  <c r="V51" i="85"/>
  <c r="AT51" i="85" s="1"/>
  <c r="BA15" i="68"/>
  <c r="BB15" i="90"/>
  <c r="AV17" i="81"/>
  <c r="AN17" i="87"/>
  <c r="AQ11" i="91"/>
  <c r="BO49" i="62"/>
  <c r="CB49" i="89"/>
  <c r="BJ12" i="62"/>
  <c r="BW12" i="89"/>
  <c r="BA22" i="79"/>
  <c r="BE32" i="79"/>
  <c r="DB16" i="89"/>
  <c r="CC17" i="62"/>
  <c r="AW52" i="91"/>
  <c r="AT21" i="87"/>
  <c r="AU41" i="81"/>
  <c r="BE47" i="62"/>
  <c r="BR47" i="89"/>
  <c r="BW8" i="68"/>
  <c r="CJ8" i="90"/>
  <c r="V7" i="86"/>
  <c r="AT7" i="86" s="1"/>
  <c r="AS11" i="90"/>
  <c r="AS11" i="68"/>
  <c r="AR11" i="68"/>
  <c r="AT11" i="90"/>
  <c r="V11" i="90" s="1"/>
  <c r="AM14" i="81"/>
  <c r="BD14" i="81" s="1"/>
  <c r="BL34" i="62"/>
  <c r="BY34" i="89"/>
  <c r="CF30" i="62"/>
  <c r="DE30" i="89"/>
  <c r="S51" i="85"/>
  <c r="AQ51" i="85" s="1"/>
  <c r="BH14" i="68"/>
  <c r="BU14" i="90"/>
  <c r="BI14" i="90" s="1"/>
  <c r="BE26" i="78"/>
  <c r="BM15" i="62"/>
  <c r="BZ14" i="89"/>
  <c r="CL43" i="89"/>
  <c r="BY43" i="62"/>
  <c r="CN2" i="62"/>
  <c r="CO2" i="62"/>
  <c r="DM2" i="89"/>
  <c r="DN2" i="89"/>
  <c r="AX9" i="78"/>
  <c r="BH23" i="68"/>
  <c r="BU23" i="90"/>
  <c r="BI23" i="90" s="1"/>
  <c r="S27" i="85"/>
  <c r="AQ27" i="85" s="1"/>
  <c r="CG38" i="89"/>
  <c r="BT38" i="62"/>
  <c r="BE7" i="62"/>
  <c r="BR7" i="89"/>
  <c r="AU43" i="80"/>
  <c r="BG46" i="68"/>
  <c r="BT46" i="90"/>
  <c r="R35" i="85"/>
  <c r="AP35" i="85" s="1"/>
  <c r="AX38" i="62"/>
  <c r="AX38" i="89"/>
  <c r="AY38" i="89"/>
  <c r="AA38" i="89" s="1"/>
  <c r="AF24" i="86"/>
  <c r="AR16" i="79"/>
  <c r="BD16" i="79"/>
  <c r="AW38" i="62"/>
  <c r="BI4" i="89"/>
  <c r="BF23" i="78"/>
  <c r="BE23" i="68"/>
  <c r="BR23" i="90"/>
  <c r="P27" i="85"/>
  <c r="AN27" i="85" s="1"/>
  <c r="U41" i="86"/>
  <c r="AS41" i="86" s="1"/>
  <c r="AY36" i="90"/>
  <c r="AA36" i="90" s="1"/>
  <c r="AW36" i="68"/>
  <c r="AX36" i="68"/>
  <c r="AX36" i="90"/>
  <c r="AR3" i="81"/>
  <c r="AF4" i="68"/>
  <c r="AG4" i="90"/>
  <c r="AM39" i="80"/>
  <c r="BF39" i="80" s="1"/>
  <c r="Y46" i="89"/>
  <c r="BG15" i="79"/>
  <c r="AX6" i="78"/>
  <c r="N47" i="86"/>
  <c r="AL47" i="86" s="1"/>
  <c r="BO37" i="68"/>
  <c r="CB37" i="90"/>
  <c r="CA41" i="62"/>
  <c r="CZ41" i="89"/>
  <c r="BC52" i="68"/>
  <c r="N26" i="85"/>
  <c r="AL26" i="85" s="1"/>
  <c r="BP52" i="90"/>
  <c r="BL7" i="89"/>
  <c r="BB15" i="79"/>
  <c r="BE8" i="78"/>
  <c r="AN5" i="87"/>
  <c r="AQ39" i="91"/>
  <c r="BY2" i="68"/>
  <c r="CL2" i="90"/>
  <c r="X9" i="86"/>
  <c r="AV9" i="86" s="1"/>
  <c r="BH42" i="81"/>
  <c r="AB50" i="90"/>
  <c r="R48" i="85"/>
  <c r="AP48" i="85" s="1"/>
  <c r="BG16" i="68"/>
  <c r="BT16" i="90"/>
  <c r="BN50" i="68"/>
  <c r="CA50" i="90"/>
  <c r="Y24" i="85"/>
  <c r="AW24" i="85" s="1"/>
  <c r="BX17" i="62"/>
  <c r="CK16" i="89"/>
  <c r="CE39" i="62"/>
  <c r="DD39" i="89"/>
  <c r="CR39" i="89" s="1"/>
  <c r="BB7" i="78"/>
  <c r="BC19" i="79"/>
  <c r="Y33" i="89"/>
  <c r="BB49" i="78"/>
  <c r="AZ8" i="87"/>
  <c r="BC38" i="91"/>
  <c r="BS26" i="62"/>
  <c r="CF26" i="89"/>
  <c r="BL48" i="62"/>
  <c r="BY48" i="89"/>
  <c r="BM48" i="89" s="1"/>
  <c r="BG36" i="78"/>
  <c r="BK22" i="68"/>
  <c r="V42" i="85"/>
  <c r="AT42" i="85" s="1"/>
  <c r="BX22" i="90"/>
  <c r="BF28" i="80"/>
  <c r="DI22" i="89"/>
  <c r="CJ22" i="62"/>
  <c r="CD30" i="62"/>
  <c r="DC30" i="89"/>
  <c r="X15" i="90"/>
  <c r="AF15" i="86"/>
  <c r="BD33" i="79"/>
  <c r="AR33" i="79"/>
  <c r="AX51" i="62"/>
  <c r="AW51" i="62"/>
  <c r="AX51" i="89"/>
  <c r="AY51" i="89"/>
  <c r="AA51" i="89" s="1"/>
  <c r="CH35" i="89"/>
  <c r="CI35" i="89"/>
  <c r="BK35" i="89" s="1"/>
  <c r="BU35" i="62"/>
  <c r="BV35" i="62"/>
  <c r="BC28" i="91"/>
  <c r="AZ16" i="87"/>
  <c r="BB16" i="79"/>
  <c r="Y16" i="90"/>
  <c r="DT33" i="89"/>
  <c r="CU33" i="62"/>
  <c r="BF39" i="68"/>
  <c r="BS39" i="90"/>
  <c r="Q37" i="85"/>
  <c r="AO37" i="85" s="1"/>
  <c r="AF13" i="68"/>
  <c r="AG13" i="90"/>
  <c r="AM2" i="80"/>
  <c r="BF12" i="89"/>
  <c r="W45" i="89"/>
  <c r="BL39" i="62"/>
  <c r="BY39" i="89"/>
  <c r="AU4" i="80"/>
  <c r="W49" i="89"/>
  <c r="Y31" i="89"/>
  <c r="CM39" i="62"/>
  <c r="DL39" i="89"/>
  <c r="CK30" i="62"/>
  <c r="DJ30" i="89"/>
  <c r="AN30" i="87"/>
  <c r="AQ2" i="91"/>
  <c r="AE2" i="91" s="1"/>
  <c r="BG31" i="68"/>
  <c r="BT31" i="90"/>
  <c r="R17" i="85"/>
  <c r="AP17" i="85" s="1"/>
  <c r="AX39" i="79"/>
  <c r="AU20" i="81"/>
  <c r="AR41" i="81"/>
  <c r="BC41" i="81" s="1"/>
  <c r="AY35" i="90"/>
  <c r="AA35" i="90" s="1"/>
  <c r="AW35" i="68"/>
  <c r="AX35" i="68"/>
  <c r="AX35" i="90"/>
  <c r="BC35" i="62"/>
  <c r="BP35" i="89"/>
  <c r="BU22" i="62"/>
  <c r="BV22" i="62"/>
  <c r="CH22" i="89"/>
  <c r="CI22" i="89"/>
  <c r="CW21" i="62"/>
  <c r="DV21" i="89"/>
  <c r="CG2" i="62"/>
  <c r="DF2" i="89"/>
  <c r="BM18" i="68"/>
  <c r="X20" i="85"/>
  <c r="AV20" i="85" s="1"/>
  <c r="BZ18" i="90"/>
  <c r="X16" i="89"/>
  <c r="BH38" i="62"/>
  <c r="BU38" i="89"/>
  <c r="CV33" i="62"/>
  <c r="DU33" i="89"/>
  <c r="BX14" i="62"/>
  <c r="CK19" i="89"/>
  <c r="BL12" i="62"/>
  <c r="BY12" i="89"/>
  <c r="BM12" i="89" s="1"/>
  <c r="BC14" i="62"/>
  <c r="BP19" i="89"/>
  <c r="BD19" i="89" s="1"/>
  <c r="AC49" i="89"/>
  <c r="BE23" i="80"/>
  <c r="CB36" i="89"/>
  <c r="BO36" i="62"/>
  <c r="AZ31" i="87"/>
  <c r="BC42" i="91"/>
  <c r="BD7" i="68"/>
  <c r="BQ7" i="90"/>
  <c r="BE7" i="90" s="1"/>
  <c r="O9" i="85"/>
  <c r="AM9" i="85" s="1"/>
  <c r="CX14" i="62"/>
  <c r="DW19" i="89"/>
  <c r="CV2" i="62"/>
  <c r="DU2" i="89"/>
  <c r="BF27" i="68"/>
  <c r="BS27" i="90"/>
  <c r="BG27" i="90" s="1"/>
  <c r="Q12" i="85"/>
  <c r="AO12" i="85" s="1"/>
  <c r="BC43" i="79"/>
  <c r="BQ36" i="90"/>
  <c r="O15" i="85"/>
  <c r="AM15" i="85" s="1"/>
  <c r="BD36" i="68"/>
  <c r="BD10" i="78"/>
  <c r="BN17" i="62"/>
  <c r="CA16" i="89"/>
  <c r="BO16" i="89" s="1"/>
  <c r="BG6" i="78"/>
  <c r="AC16" i="89"/>
  <c r="BA52" i="68"/>
  <c r="BB52" i="90"/>
  <c r="AV13" i="81"/>
  <c r="BO24" i="62"/>
  <c r="CB24" i="89"/>
  <c r="AF31" i="62"/>
  <c r="AG31" i="89"/>
  <c r="AA46" i="85"/>
  <c r="AY41" i="78"/>
  <c r="AM41" i="78"/>
  <c r="V20" i="90"/>
  <c r="Q35" i="86"/>
  <c r="AO35" i="86" s="1"/>
  <c r="BR34" i="68"/>
  <c r="CE34" i="90"/>
  <c r="BS28" i="68"/>
  <c r="CF28" i="90"/>
  <c r="R32" i="86"/>
  <c r="AP32" i="86" s="1"/>
  <c r="BB22" i="81"/>
  <c r="BH29" i="62"/>
  <c r="BU29" i="89"/>
  <c r="AM42" i="91"/>
  <c r="AA42" i="91" s="1"/>
  <c r="AJ31" i="87"/>
  <c r="BN7" i="89"/>
  <c r="BE49" i="78"/>
  <c r="AZ16" i="78"/>
  <c r="BB32" i="78"/>
  <c r="U48" i="86"/>
  <c r="AS48" i="86" s="1"/>
  <c r="BW35" i="62"/>
  <c r="CJ35" i="89"/>
  <c r="AB30" i="89"/>
  <c r="CV30" i="62"/>
  <c r="DU30" i="89"/>
  <c r="BW38" i="62"/>
  <c r="CJ38" i="89"/>
  <c r="BL38" i="89" s="1"/>
  <c r="CR6" i="62"/>
  <c r="DQ6" i="89"/>
  <c r="AJ7" i="87"/>
  <c r="AM4" i="91"/>
  <c r="CF25" i="89"/>
  <c r="BS25" i="62"/>
  <c r="BG41" i="78"/>
  <c r="AT16" i="90"/>
  <c r="V16" i="90" s="1"/>
  <c r="AM34" i="81"/>
  <c r="AR16" i="68"/>
  <c r="AS16" i="68"/>
  <c r="AS16" i="90"/>
  <c r="BT12" i="68"/>
  <c r="CG12" i="90"/>
  <c r="S3" i="86"/>
  <c r="AQ3" i="86" s="1"/>
  <c r="BY42" i="68"/>
  <c r="CL42" i="90"/>
  <c r="X23" i="86"/>
  <c r="AV23" i="86" s="1"/>
  <c r="X17" i="91"/>
  <c r="BY12" i="62"/>
  <c r="CL12" i="89"/>
  <c r="BY8" i="68"/>
  <c r="CL8" i="90"/>
  <c r="X7" i="86"/>
  <c r="AV7" i="86" s="1"/>
  <c r="BI19" i="68"/>
  <c r="BV19" i="90"/>
  <c r="T39" i="85"/>
  <c r="AR39" i="85" s="1"/>
  <c r="U2" i="89"/>
  <c r="CS2" i="62"/>
  <c r="DR2" i="89"/>
  <c r="DS2" i="89"/>
  <c r="CT2" i="62"/>
  <c r="BO52" i="62"/>
  <c r="CB52" i="89"/>
  <c r="AZ35" i="87"/>
  <c r="BC15" i="91"/>
  <c r="AS20" i="89"/>
  <c r="AT20" i="89"/>
  <c r="V20" i="89" s="1"/>
  <c r="AA32" i="86"/>
  <c r="AY2" i="79"/>
  <c r="AR20" i="62"/>
  <c r="AS20" i="62"/>
  <c r="AM2" i="79"/>
  <c r="CA3" i="90"/>
  <c r="BO3" i="90" s="1"/>
  <c r="Y52" i="85"/>
  <c r="AW52" i="85" s="1"/>
  <c r="BI32" i="80"/>
  <c r="BN3" i="68"/>
  <c r="AK44" i="62"/>
  <c r="AL44" i="89"/>
  <c r="AF22" i="85"/>
  <c r="BD23" i="78"/>
  <c r="AR23" i="78"/>
  <c r="P19" i="86"/>
  <c r="AN19" i="86" s="1"/>
  <c r="AU11" i="81"/>
  <c r="W46" i="90"/>
  <c r="AM23" i="79"/>
  <c r="AR30" i="62"/>
  <c r="AS30" i="62"/>
  <c r="AS30" i="89"/>
  <c r="AT30" i="89"/>
  <c r="V30" i="89" s="1"/>
  <c r="AA47" i="86"/>
  <c r="AY23" i="79"/>
  <c r="BI23" i="79"/>
  <c r="BE23" i="79"/>
  <c r="BS43" i="62"/>
  <c r="CF43" i="89"/>
  <c r="CS3" i="62"/>
  <c r="CT3" i="62"/>
  <c r="DS3" i="89"/>
  <c r="DR3" i="89"/>
  <c r="BE4" i="62"/>
  <c r="BR4" i="89"/>
  <c r="BX29" i="62"/>
  <c r="CK29" i="89"/>
  <c r="P28" i="86"/>
  <c r="AN28" i="86" s="1"/>
  <c r="AY28" i="87"/>
  <c r="BB6" i="91"/>
  <c r="BY39" i="68"/>
  <c r="CL39" i="90"/>
  <c r="X25" i="86"/>
  <c r="AV25" i="86" s="1"/>
  <c r="X29" i="90"/>
  <c r="BG51" i="78"/>
  <c r="BA15" i="78"/>
  <c r="AX52" i="79"/>
  <c r="BI18" i="78"/>
  <c r="BY24" i="62"/>
  <c r="CL24" i="89"/>
  <c r="Q4" i="85"/>
  <c r="AO4" i="85" s="1"/>
  <c r="BF11" i="68"/>
  <c r="BS11" i="90"/>
  <c r="BS39" i="62"/>
  <c r="CF39" i="89"/>
  <c r="BH3" i="62"/>
  <c r="BU3" i="89"/>
  <c r="BI3" i="89" s="1"/>
  <c r="Y40" i="89"/>
  <c r="BK12" i="62"/>
  <c r="BX12" i="89"/>
  <c r="AO18" i="62"/>
  <c r="AP17" i="89"/>
  <c r="AJ21" i="85"/>
  <c r="AV36" i="78"/>
  <c r="BH36" i="78"/>
  <c r="T37" i="89"/>
  <c r="BE38" i="68"/>
  <c r="BR38" i="90"/>
  <c r="P14" i="85"/>
  <c r="AN14" i="85" s="1"/>
  <c r="AB51" i="90"/>
  <c r="BS42" i="68"/>
  <c r="CF42" i="90"/>
  <c r="R23" i="86"/>
  <c r="AP23" i="86" s="1"/>
  <c r="AS41" i="68"/>
  <c r="AR41" i="68"/>
  <c r="AT41" i="90"/>
  <c r="V41" i="90" s="1"/>
  <c r="AS41" i="90"/>
  <c r="AM2" i="81"/>
  <c r="BC23" i="78"/>
  <c r="BH32" i="68"/>
  <c r="BU32" i="90"/>
  <c r="BI32" i="90" s="1"/>
  <c r="S33" i="85"/>
  <c r="AQ33" i="85" s="1"/>
  <c r="BC29" i="62"/>
  <c r="BP29" i="89"/>
  <c r="BD42" i="78"/>
  <c r="V47" i="86"/>
  <c r="AT47" i="86" s="1"/>
  <c r="BW37" i="68"/>
  <c r="CJ37" i="90"/>
  <c r="BT26" i="68"/>
  <c r="CG26" i="90"/>
  <c r="S45" i="86"/>
  <c r="AQ45" i="86" s="1"/>
  <c r="BC52" i="81"/>
  <c r="CL21" i="90"/>
  <c r="X43" i="86"/>
  <c r="AV43" i="86" s="1"/>
  <c r="BY21" i="68"/>
  <c r="AT6" i="87"/>
  <c r="AW12" i="91"/>
  <c r="BW28" i="62"/>
  <c r="CJ28" i="89"/>
  <c r="AB9" i="90"/>
  <c r="BR14" i="62"/>
  <c r="CE19" i="89"/>
  <c r="AG12" i="90"/>
  <c r="AF12" i="68"/>
  <c r="AM44" i="80"/>
  <c r="AQ19" i="87"/>
  <c r="AT26" i="91"/>
  <c r="DA3" i="89"/>
  <c r="CO3" i="89" s="1"/>
  <c r="CB3" i="62"/>
  <c r="Z2" i="90"/>
  <c r="N46" i="85"/>
  <c r="AL46" i="85" s="1"/>
  <c r="BC35" i="68"/>
  <c r="BP35" i="90"/>
  <c r="Z25" i="89"/>
  <c r="BG51" i="68"/>
  <c r="BT51" i="90"/>
  <c r="R44" i="85"/>
  <c r="AP44" i="85" s="1"/>
  <c r="BF34" i="79"/>
  <c r="BR37" i="62"/>
  <c r="CE37" i="89"/>
  <c r="AZ15" i="79"/>
  <c r="V3" i="85"/>
  <c r="AT3" i="85" s="1"/>
  <c r="BK15" i="68"/>
  <c r="BX15" i="90"/>
  <c r="AX8" i="78"/>
  <c r="BF45" i="81"/>
  <c r="BH46" i="78"/>
  <c r="AX34" i="79"/>
  <c r="AB31" i="89"/>
  <c r="V46" i="90"/>
  <c r="AA31" i="86"/>
  <c r="AM4" i="79"/>
  <c r="AY4" i="79"/>
  <c r="AR4" i="62"/>
  <c r="AS4" i="62"/>
  <c r="AS4" i="89"/>
  <c r="AT4" i="89"/>
  <c r="BC4" i="79"/>
  <c r="BI4" i="79"/>
  <c r="BG4" i="79"/>
  <c r="BA4" i="79"/>
  <c r="AX4" i="79"/>
  <c r="BB4" i="79"/>
  <c r="AK46" i="68"/>
  <c r="AL46" i="90"/>
  <c r="AR4" i="80"/>
  <c r="AW46" i="68"/>
  <c r="AX46" i="68"/>
  <c r="AX46" i="90"/>
  <c r="AY46" i="90"/>
  <c r="AR8" i="81"/>
  <c r="BI8" i="81" s="1"/>
  <c r="BS35" i="89"/>
  <c r="BF35" i="62"/>
  <c r="AU17" i="81"/>
  <c r="BS25" i="90"/>
  <c r="BG25" i="90" s="1"/>
  <c r="Q21" i="85"/>
  <c r="AO21" i="85" s="1"/>
  <c r="BF25" i="68"/>
  <c r="BS48" i="68"/>
  <c r="CF48" i="90"/>
  <c r="R29" i="86"/>
  <c r="AP29" i="86" s="1"/>
  <c r="AK36" i="62"/>
  <c r="AL36" i="89"/>
  <c r="AF34" i="85"/>
  <c r="BD45" i="78"/>
  <c r="AR45" i="78"/>
  <c r="BH25" i="62"/>
  <c r="BU25" i="89"/>
  <c r="BN36" i="90"/>
  <c r="CP5" i="62"/>
  <c r="DO5" i="89"/>
  <c r="BI33" i="68"/>
  <c r="BV33" i="90"/>
  <c r="BJ33" i="90" s="1"/>
  <c r="T32" i="85"/>
  <c r="AR32" i="85" s="1"/>
  <c r="AX27" i="79"/>
  <c r="BF46" i="81"/>
  <c r="AD20" i="90"/>
  <c r="AC47" i="89"/>
  <c r="BG20" i="62"/>
  <c r="BT20" i="89"/>
  <c r="BH20" i="89" s="1"/>
  <c r="BI5" i="62"/>
  <c r="BV5" i="89"/>
  <c r="BN46" i="62"/>
  <c r="CA46" i="89"/>
  <c r="AB39" i="90"/>
  <c r="AC38" i="90"/>
  <c r="AW42" i="68"/>
  <c r="AX42" i="68"/>
  <c r="AX42" i="90"/>
  <c r="AY42" i="90"/>
  <c r="AA42" i="90" s="1"/>
  <c r="AR39" i="81"/>
  <c r="BD49" i="90"/>
  <c r="T13" i="90"/>
  <c r="BC6" i="68"/>
  <c r="N49" i="85"/>
  <c r="AL49" i="85" s="1"/>
  <c r="BP6" i="90"/>
  <c r="BD6" i="90" s="1"/>
  <c r="AX31" i="80"/>
  <c r="BR19" i="90"/>
  <c r="P39" i="85"/>
  <c r="AN39" i="85" s="1"/>
  <c r="BE19" i="68"/>
  <c r="BJ42" i="62"/>
  <c r="BW42" i="89"/>
  <c r="V38" i="89"/>
  <c r="BK40" i="68"/>
  <c r="BX40" i="90"/>
  <c r="V36" i="85"/>
  <c r="AT36" i="85" s="1"/>
  <c r="AX23" i="80"/>
  <c r="N5" i="85"/>
  <c r="AL5" i="85" s="1"/>
  <c r="BN5" i="85" s="1"/>
  <c r="BA23" i="80"/>
  <c r="AZ23" i="80"/>
  <c r="BU23" i="62"/>
  <c r="BV23" i="62"/>
  <c r="CH23" i="89"/>
  <c r="CI23" i="89"/>
  <c r="BK23" i="89" s="1"/>
  <c r="T5" i="89"/>
  <c r="W47" i="90"/>
  <c r="AC35" i="90"/>
  <c r="BR19" i="62"/>
  <c r="CE18" i="89"/>
  <c r="CH30" i="90"/>
  <c r="CI30" i="90"/>
  <c r="BK30" i="90" s="1"/>
  <c r="T17" i="86"/>
  <c r="AR17" i="86" s="1"/>
  <c r="BU30" i="68"/>
  <c r="BV30" i="68"/>
  <c r="BR18" i="68"/>
  <c r="CE18" i="90"/>
  <c r="Q18" i="86"/>
  <c r="AO18" i="86" s="1"/>
  <c r="BF31" i="80"/>
  <c r="T15" i="90"/>
  <c r="BS51" i="68"/>
  <c r="CF51" i="90"/>
  <c r="R30" i="86"/>
  <c r="AP30" i="86" s="1"/>
  <c r="AF27" i="68"/>
  <c r="AG27" i="90"/>
  <c r="AM25" i="80"/>
  <c r="AZ25" i="80" s="1"/>
  <c r="AG41" i="89"/>
  <c r="U41" i="89" s="1"/>
  <c r="AA35" i="85"/>
  <c r="AM28" i="78"/>
  <c r="AY28" i="78"/>
  <c r="AF41" i="62"/>
  <c r="CI16" i="89"/>
  <c r="BK16" i="89" s="1"/>
  <c r="BU17" i="62"/>
  <c r="BV17" i="62"/>
  <c r="CH16" i="89"/>
  <c r="BN45" i="68"/>
  <c r="CA45" i="90"/>
  <c r="Y16" i="85"/>
  <c r="AW16" i="85" s="1"/>
  <c r="AR16" i="87"/>
  <c r="AU28" i="91"/>
  <c r="CM25" i="90"/>
  <c r="Y22" i="86"/>
  <c r="AW22" i="86" s="1"/>
  <c r="BZ25" i="68"/>
  <c r="AS39" i="68"/>
  <c r="AR39" i="68"/>
  <c r="AT39" i="90"/>
  <c r="V39" i="90" s="1"/>
  <c r="AS39" i="90"/>
  <c r="AM12" i="81"/>
  <c r="BC12" i="81" s="1"/>
  <c r="AK51" i="68"/>
  <c r="AL51" i="90"/>
  <c r="Z51" i="90" s="1"/>
  <c r="AR9" i="80"/>
  <c r="BO25" i="89"/>
  <c r="BC34" i="62"/>
  <c r="BP34" i="89"/>
  <c r="AD39" i="90"/>
  <c r="BS37" i="62"/>
  <c r="CF37" i="89"/>
  <c r="BG13" i="68"/>
  <c r="BT13" i="90"/>
  <c r="R2" i="85"/>
  <c r="AP2" i="85" s="1"/>
  <c r="BZ44" i="62"/>
  <c r="CM44" i="89"/>
  <c r="BX7" i="62"/>
  <c r="CK7" i="89"/>
  <c r="AB52" i="90"/>
  <c r="BB15" i="78"/>
  <c r="BM45" i="62"/>
  <c r="BZ45" i="89"/>
  <c r="BO25" i="68"/>
  <c r="CB25" i="90"/>
  <c r="N22" i="86"/>
  <c r="AL22" i="86" s="1"/>
  <c r="BW47" i="62"/>
  <c r="CJ47" i="89"/>
  <c r="AE47" i="89"/>
  <c r="X47" i="90"/>
  <c r="Y31" i="90"/>
  <c r="BC30" i="91"/>
  <c r="AZ4" i="87"/>
  <c r="BX42" i="90"/>
  <c r="BL42" i="90" s="1"/>
  <c r="V23" i="85"/>
  <c r="AT23" i="85" s="1"/>
  <c r="BK42" i="68"/>
  <c r="DK2" i="89"/>
  <c r="CL2" i="62"/>
  <c r="BK4" i="62"/>
  <c r="BX4" i="89"/>
  <c r="BL4" i="89" s="1"/>
  <c r="BF37" i="68"/>
  <c r="BS37" i="90"/>
  <c r="Q40" i="85"/>
  <c r="AO40" i="85" s="1"/>
  <c r="BJ40" i="68"/>
  <c r="BW40" i="90"/>
  <c r="U36" i="85"/>
  <c r="AS36" i="85" s="1"/>
  <c r="W10" i="91"/>
  <c r="T33" i="89"/>
  <c r="AE41" i="89"/>
  <c r="BW48" i="62"/>
  <c r="CJ48" i="89"/>
  <c r="BB24" i="79"/>
  <c r="BX46" i="62"/>
  <c r="CK46" i="89"/>
  <c r="AD40" i="90"/>
  <c r="BR49" i="68"/>
  <c r="CE49" i="90"/>
  <c r="Q21" i="86"/>
  <c r="AO21" i="86" s="1"/>
  <c r="BH43" i="79"/>
  <c r="N18" i="86"/>
  <c r="AL18" i="86" s="1"/>
  <c r="BO18" i="68"/>
  <c r="CB18" i="90"/>
  <c r="BX13" i="62"/>
  <c r="CK13" i="89"/>
  <c r="V10" i="89"/>
  <c r="BF30" i="78"/>
  <c r="CK45" i="89"/>
  <c r="BX45" i="62"/>
  <c r="BS14" i="62"/>
  <c r="CF19" i="89"/>
  <c r="AS9" i="68"/>
  <c r="AR9" i="68"/>
  <c r="AT9" i="90"/>
  <c r="V9" i="90" s="1"/>
  <c r="AS9" i="90"/>
  <c r="AM11" i="81"/>
  <c r="CF6" i="62"/>
  <c r="DE6" i="89"/>
  <c r="Y21" i="89"/>
  <c r="AN15" i="87"/>
  <c r="AQ27" i="91"/>
  <c r="BC39" i="62"/>
  <c r="BP39" i="89"/>
  <c r="AC44" i="89"/>
  <c r="AT37" i="87"/>
  <c r="AW7" i="91"/>
  <c r="BI8" i="79"/>
  <c r="BA52" i="78"/>
  <c r="BF37" i="79"/>
  <c r="BG52" i="68"/>
  <c r="BT52" i="90"/>
  <c r="BH52" i="90" s="1"/>
  <c r="R26" i="85"/>
  <c r="AP26" i="85" s="1"/>
  <c r="CE7" i="62"/>
  <c r="DD7" i="89"/>
  <c r="BX41" i="89"/>
  <c r="BK41" i="62"/>
  <c r="BF42" i="68"/>
  <c r="BS42" i="90"/>
  <c r="Q23" i="85"/>
  <c r="AO23" i="85" s="1"/>
  <c r="BS27" i="62"/>
  <c r="CF27" i="89"/>
  <c r="BT22" i="62"/>
  <c r="CG22" i="89"/>
  <c r="BP27" i="90"/>
  <c r="BC27" i="68"/>
  <c r="N12" i="85"/>
  <c r="AL12" i="85" s="1"/>
  <c r="AZ7" i="87"/>
  <c r="BC4" i="91"/>
  <c r="CK36" i="62"/>
  <c r="DJ36" i="89"/>
  <c r="BZ50" i="62"/>
  <c r="CM50" i="89"/>
  <c r="DD6" i="89"/>
  <c r="CR6" i="89" s="1"/>
  <c r="CE6" i="62"/>
  <c r="BO27" i="62"/>
  <c r="CB27" i="89"/>
  <c r="BU18" i="62"/>
  <c r="BV18" i="62"/>
  <c r="CH17" i="89"/>
  <c r="CI17" i="89"/>
  <c r="BK17" i="89" s="1"/>
  <c r="CU6" i="62"/>
  <c r="DT6" i="89"/>
  <c r="CU29" i="62"/>
  <c r="DT29" i="89"/>
  <c r="BO43" i="62"/>
  <c r="CB43" i="89"/>
  <c r="AN6" i="87"/>
  <c r="AQ12" i="91"/>
  <c r="CB13" i="62"/>
  <c r="DA13" i="89"/>
  <c r="CO13" i="89" s="1"/>
  <c r="AR51" i="68"/>
  <c r="AT51" i="90"/>
  <c r="AS51" i="90"/>
  <c r="AS51" i="68"/>
  <c r="AM26" i="81"/>
  <c r="BX15" i="62"/>
  <c r="CK14" i="89"/>
  <c r="CL14" i="62"/>
  <c r="DK19" i="89"/>
  <c r="U34" i="86"/>
  <c r="AS34" i="86" s="1"/>
  <c r="DG51" i="89"/>
  <c r="CH51" i="62"/>
  <c r="BF47" i="62"/>
  <c r="BS47" i="89"/>
  <c r="BG47" i="89" s="1"/>
  <c r="BZ10" i="90"/>
  <c r="X8" i="85"/>
  <c r="AV8" i="85" s="1"/>
  <c r="BM10" i="68"/>
  <c r="BZ7" i="68"/>
  <c r="CM7" i="90"/>
  <c r="Y8" i="86"/>
  <c r="AW8" i="86" s="1"/>
  <c r="BL40" i="68"/>
  <c r="BY40" i="90"/>
  <c r="W36" i="85"/>
  <c r="AU36" i="85" s="1"/>
  <c r="W18" i="85"/>
  <c r="AU18" i="85" s="1"/>
  <c r="BL24" i="68"/>
  <c r="BY24" i="90"/>
  <c r="BM24" i="90" s="1"/>
  <c r="BG26" i="80"/>
  <c r="BR43" i="68"/>
  <c r="CE43" i="90"/>
  <c r="Q41" i="86"/>
  <c r="AO41" i="86" s="1"/>
  <c r="BF23" i="62"/>
  <c r="BS23" i="89"/>
  <c r="DQ33" i="89"/>
  <c r="CR33" i="62"/>
  <c r="BN45" i="62"/>
  <c r="CA45" i="89"/>
  <c r="AZ7" i="78"/>
  <c r="BR17" i="62"/>
  <c r="CE16" i="89"/>
  <c r="BG16" i="89" s="1"/>
  <c r="BE22" i="79"/>
  <c r="CJ6" i="62"/>
  <c r="DI6" i="89"/>
  <c r="CW6" i="89" s="1"/>
  <c r="BF46" i="62"/>
  <c r="BS46" i="89"/>
  <c r="BG46" i="89" s="1"/>
  <c r="CF15" i="90"/>
  <c r="R5" i="86"/>
  <c r="AP5" i="86" s="1"/>
  <c r="BS15" i="68"/>
  <c r="BG22" i="62"/>
  <c r="BT22" i="89"/>
  <c r="BH22" i="89" s="1"/>
  <c r="AX19" i="78"/>
  <c r="AF46" i="62"/>
  <c r="AG46" i="89"/>
  <c r="U46" i="89" s="1"/>
  <c r="AA26" i="85"/>
  <c r="AY19" i="78"/>
  <c r="AM19" i="78"/>
  <c r="BC4" i="68"/>
  <c r="BP4" i="90"/>
  <c r="BD4" i="90" s="1"/>
  <c r="N50" i="85"/>
  <c r="AL50" i="85" s="1"/>
  <c r="BW38" i="68"/>
  <c r="CJ38" i="90"/>
  <c r="BL38" i="90" s="1"/>
  <c r="V38" i="86"/>
  <c r="AT38" i="86" s="1"/>
  <c r="CG34" i="62"/>
  <c r="DF34" i="89"/>
  <c r="BJ10" i="68"/>
  <c r="BW10" i="90"/>
  <c r="U8" i="85"/>
  <c r="AS8" i="85" s="1"/>
  <c r="BA33" i="68"/>
  <c r="BB33" i="90"/>
  <c r="AV38" i="81"/>
  <c r="AO33" i="68"/>
  <c r="AP33" i="90"/>
  <c r="AV19" i="80"/>
  <c r="BC49" i="62"/>
  <c r="BP49" i="89"/>
  <c r="BP28" i="89"/>
  <c r="BC28" i="62"/>
  <c r="AW5" i="87"/>
  <c r="AZ39" i="91"/>
  <c r="AK26" i="87"/>
  <c r="AN32" i="91"/>
  <c r="BL26" i="90"/>
  <c r="BR40" i="68"/>
  <c r="CE40" i="90"/>
  <c r="Q24" i="86"/>
  <c r="AO24" i="86" s="1"/>
  <c r="CR30" i="62"/>
  <c r="DQ30" i="89"/>
  <c r="BY39" i="62"/>
  <c r="CL39" i="89"/>
  <c r="BU11" i="62"/>
  <c r="BV11" i="62"/>
  <c r="CH11" i="89"/>
  <c r="CI11" i="89"/>
  <c r="BK11" i="89" s="1"/>
  <c r="BH19" i="62"/>
  <c r="BU18" i="89"/>
  <c r="AR38" i="68"/>
  <c r="AS38" i="68"/>
  <c r="AS38" i="90"/>
  <c r="AT38" i="90"/>
  <c r="AM18" i="81"/>
  <c r="AH42" i="87"/>
  <c r="AK47" i="91"/>
  <c r="AG2" i="87"/>
  <c r="AJ10" i="91"/>
  <c r="X10" i="91" s="1"/>
  <c r="BI7" i="89"/>
  <c r="BI17" i="78"/>
  <c r="BN42" i="62"/>
  <c r="CA42" i="89"/>
  <c r="BE31" i="62"/>
  <c r="BR31" i="89"/>
  <c r="BF39" i="62"/>
  <c r="BS39" i="89"/>
  <c r="CD37" i="62"/>
  <c r="DC37" i="89"/>
  <c r="CQ37" i="89" s="1"/>
  <c r="BR22" i="62"/>
  <c r="CE22" i="89"/>
  <c r="BF12" i="68"/>
  <c r="BS12" i="90"/>
  <c r="BG12" i="90" s="1"/>
  <c r="Q6" i="85"/>
  <c r="AO6" i="85" s="1"/>
  <c r="AF11" i="62"/>
  <c r="AG11" i="89"/>
  <c r="AA39" i="85"/>
  <c r="AY35" i="78"/>
  <c r="AM35" i="78"/>
  <c r="BF35" i="78"/>
  <c r="AK10" i="68"/>
  <c r="AL10" i="90"/>
  <c r="Z10" i="90" s="1"/>
  <c r="AR46" i="80"/>
  <c r="BT52" i="68"/>
  <c r="CG52" i="90"/>
  <c r="S27" i="86"/>
  <c r="AQ27" i="86" s="1"/>
  <c r="CA50" i="62"/>
  <c r="CZ50" i="89"/>
  <c r="BE52" i="79"/>
  <c r="CH37" i="62"/>
  <c r="DG37" i="89"/>
  <c r="BI19" i="62"/>
  <c r="BV18" i="89"/>
  <c r="BJ18" i="89" s="1"/>
  <c r="BS44" i="62"/>
  <c r="CF44" i="89"/>
  <c r="BP37" i="62"/>
  <c r="BQ37" i="62"/>
  <c r="CC37" i="89"/>
  <c r="CD37" i="89"/>
  <c r="BF37" i="89" s="1"/>
  <c r="BC12" i="62"/>
  <c r="BP12" i="89"/>
  <c r="CX15" i="62"/>
  <c r="DW14" i="89"/>
  <c r="BO20" i="62"/>
  <c r="CB20" i="89"/>
  <c r="CM40" i="62"/>
  <c r="DL40" i="89"/>
  <c r="BC8" i="68"/>
  <c r="BP8" i="90"/>
  <c r="N47" i="85"/>
  <c r="AL47" i="85" s="1"/>
  <c r="CD33" i="62"/>
  <c r="DC33" i="89"/>
  <c r="BB31" i="78"/>
  <c r="AJ17" i="87"/>
  <c r="AM11" i="91"/>
  <c r="AA11" i="91" s="1"/>
  <c r="AX8" i="79"/>
  <c r="BL26" i="62"/>
  <c r="BY26" i="89"/>
  <c r="BJ47" i="68"/>
  <c r="BW47" i="90"/>
  <c r="U28" i="85"/>
  <c r="AS28" i="85" s="1"/>
  <c r="AC48" i="90"/>
  <c r="BF13" i="68"/>
  <c r="BS13" i="90"/>
  <c r="Q2" i="85"/>
  <c r="AO2" i="85" s="1"/>
  <c r="BB17" i="78"/>
  <c r="DB2" i="89"/>
  <c r="CC2" i="62"/>
  <c r="CA17" i="62"/>
  <c r="CZ16" i="89"/>
  <c r="CH13" i="89"/>
  <c r="CI13" i="89"/>
  <c r="BK13" i="89" s="1"/>
  <c r="BU13" i="62"/>
  <c r="BV13" i="62"/>
  <c r="CL10" i="89"/>
  <c r="BY10" i="62"/>
  <c r="BF42" i="62"/>
  <c r="BS42" i="89"/>
  <c r="CE35" i="90"/>
  <c r="Q52" i="86"/>
  <c r="AO52" i="86" s="1"/>
  <c r="BR35" i="68"/>
  <c r="BR42" i="68"/>
  <c r="CE42" i="90"/>
  <c r="Q23" i="86"/>
  <c r="AO23" i="86" s="1"/>
  <c r="CD38" i="62"/>
  <c r="DC38" i="89"/>
  <c r="X28" i="89"/>
  <c r="BI22" i="62"/>
  <c r="BV22" i="89"/>
  <c r="BS18" i="90"/>
  <c r="Q20" i="85"/>
  <c r="AO20" i="85" s="1"/>
  <c r="BF18" i="68"/>
  <c r="DW12" i="89"/>
  <c r="CX12" i="62"/>
  <c r="CM31" i="62"/>
  <c r="DL31" i="89"/>
  <c r="AX15" i="78"/>
  <c r="AC24" i="89"/>
  <c r="CI43" i="62"/>
  <c r="DH43" i="89"/>
  <c r="BH18" i="62"/>
  <c r="BU17" i="89"/>
  <c r="X35" i="89"/>
  <c r="CA27" i="62"/>
  <c r="CZ27" i="89"/>
  <c r="BA13" i="68"/>
  <c r="BB13" i="90"/>
  <c r="AV29" i="81"/>
  <c r="BE29" i="81" s="1"/>
  <c r="BD22" i="68"/>
  <c r="BQ22" i="90"/>
  <c r="O42" i="85"/>
  <c r="AM42" i="85" s="1"/>
  <c r="AY28" i="80"/>
  <c r="BU20" i="62"/>
  <c r="BV20" i="62"/>
  <c r="CH20" i="89"/>
  <c r="CI20" i="89"/>
  <c r="BO31" i="90"/>
  <c r="BW43" i="68"/>
  <c r="CJ43" i="90"/>
  <c r="V41" i="86"/>
  <c r="AT41" i="86" s="1"/>
  <c r="CP13" i="62"/>
  <c r="DO13" i="89"/>
  <c r="BH20" i="62"/>
  <c r="BU20" i="89"/>
  <c r="BI20" i="89" s="1"/>
  <c r="BC30" i="62"/>
  <c r="BP30" i="89"/>
  <c r="AZ27" i="87"/>
  <c r="BC17" i="91"/>
  <c r="AJ19" i="87"/>
  <c r="AM26" i="91"/>
  <c r="AA26" i="91" s="1"/>
  <c r="BG51" i="79"/>
  <c r="BE41" i="62"/>
  <c r="BR41" i="89"/>
  <c r="Y22" i="85"/>
  <c r="AW22" i="85" s="1"/>
  <c r="BN49" i="68"/>
  <c r="CA49" i="90"/>
  <c r="BG51" i="62"/>
  <c r="BT51" i="89"/>
  <c r="BH51" i="89" s="1"/>
  <c r="P35" i="86"/>
  <c r="AN35" i="86" s="1"/>
  <c r="AZ44" i="87"/>
  <c r="BC13" i="91"/>
  <c r="AU30" i="81"/>
  <c r="U27" i="86"/>
  <c r="AS27" i="86" s="1"/>
  <c r="Y3" i="90"/>
  <c r="BI17" i="90"/>
  <c r="BH24" i="79"/>
  <c r="CI40" i="62"/>
  <c r="DH40" i="89"/>
  <c r="CV40" i="89" s="1"/>
  <c r="U43" i="85"/>
  <c r="AS43" i="85" s="1"/>
  <c r="BJ48" i="68"/>
  <c r="BW48" i="90"/>
  <c r="BE10" i="80"/>
  <c r="BA8" i="79"/>
  <c r="AC6" i="90"/>
  <c r="BC20" i="62"/>
  <c r="BP20" i="89"/>
  <c r="BU5" i="68"/>
  <c r="BV5" i="68"/>
  <c r="CH5" i="90"/>
  <c r="T6" i="86"/>
  <c r="AR6" i="86" s="1"/>
  <c r="CI5" i="90"/>
  <c r="BK5" i="90" s="1"/>
  <c r="BD19" i="81"/>
  <c r="BG38" i="62"/>
  <c r="BT38" i="89"/>
  <c r="BH38" i="89" s="1"/>
  <c r="BR33" i="62"/>
  <c r="CE33" i="89"/>
  <c r="BO5" i="90"/>
  <c r="AX15" i="79"/>
  <c r="BT35" i="62"/>
  <c r="CG35" i="89"/>
  <c r="BC27" i="78"/>
  <c r="AZ35" i="78"/>
  <c r="AO50" i="62"/>
  <c r="AP50" i="89"/>
  <c r="AJ48" i="85"/>
  <c r="AV29" i="78"/>
  <c r="BH29" i="78"/>
  <c r="BE17" i="62"/>
  <c r="BR16" i="89"/>
  <c r="BT21" i="62"/>
  <c r="CG21" i="89"/>
  <c r="BR45" i="68"/>
  <c r="CE45" i="90"/>
  <c r="Q40" i="86"/>
  <c r="AO40" i="86" s="1"/>
  <c r="BG25" i="62"/>
  <c r="BT25" i="89"/>
  <c r="CC47" i="62"/>
  <c r="DB47" i="89"/>
  <c r="BG17" i="78"/>
  <c r="BH30" i="62"/>
  <c r="BU30" i="89"/>
  <c r="Y14" i="90"/>
  <c r="AC5" i="90"/>
  <c r="BM8" i="68"/>
  <c r="BZ8" i="90"/>
  <c r="BN8" i="90" s="1"/>
  <c r="X47" i="85"/>
  <c r="AV47" i="85" s="1"/>
  <c r="AR19" i="87"/>
  <c r="AU26" i="91"/>
  <c r="CW43" i="62"/>
  <c r="DV43" i="89"/>
  <c r="AW32" i="62"/>
  <c r="AX32" i="62"/>
  <c r="AX32" i="89"/>
  <c r="AY32" i="89"/>
  <c r="AA32" i="89" s="1"/>
  <c r="AF38" i="86"/>
  <c r="AR14" i="79"/>
  <c r="BD14" i="79"/>
  <c r="AK32" i="62"/>
  <c r="AL32" i="89"/>
  <c r="AF14" i="85"/>
  <c r="BD15" i="78"/>
  <c r="AR15" i="78"/>
  <c r="AA51" i="86"/>
  <c r="AY12" i="79"/>
  <c r="AR23" i="62"/>
  <c r="AS23" i="62"/>
  <c r="AS23" i="89"/>
  <c r="AT23" i="89"/>
  <c r="V23" i="89" s="1"/>
  <c r="AM12" i="79"/>
  <c r="BC12" i="79"/>
  <c r="BE12" i="79"/>
  <c r="BF12" i="79"/>
  <c r="P26" i="85"/>
  <c r="AN26" i="85" s="1"/>
  <c r="BE52" i="68"/>
  <c r="BR52" i="90"/>
  <c r="AE23" i="89"/>
  <c r="CR38" i="62"/>
  <c r="DQ38" i="89"/>
  <c r="CC7" i="62"/>
  <c r="DB7" i="89"/>
  <c r="AV30" i="80"/>
  <c r="AO35" i="68"/>
  <c r="AP35" i="90"/>
  <c r="AD35" i="90" s="1"/>
  <c r="CB9" i="90"/>
  <c r="N11" i="86"/>
  <c r="AL11" i="86" s="1"/>
  <c r="BO9" i="68"/>
  <c r="P32" i="86"/>
  <c r="AN32" i="86" s="1"/>
  <c r="AZ22" i="81"/>
  <c r="AZ5" i="79"/>
  <c r="AK36" i="68"/>
  <c r="AL36" i="90"/>
  <c r="AR24" i="80"/>
  <c r="BL51" i="62"/>
  <c r="BY51" i="89"/>
  <c r="CD22" i="62"/>
  <c r="DC22" i="89"/>
  <c r="AZ45" i="78"/>
  <c r="BF49" i="78"/>
  <c r="BC41" i="62"/>
  <c r="BP41" i="89"/>
  <c r="BD41" i="89" s="1"/>
  <c r="AX11" i="87"/>
  <c r="BA31" i="91"/>
  <c r="T52" i="90"/>
  <c r="BS49" i="62"/>
  <c r="CF49" i="89"/>
  <c r="BJ48" i="62"/>
  <c r="BW48" i="89"/>
  <c r="BS14" i="68"/>
  <c r="CF14" i="90"/>
  <c r="R15" i="86"/>
  <c r="AP15" i="86" s="1"/>
  <c r="W8" i="89"/>
  <c r="X16" i="90"/>
  <c r="AE50" i="90"/>
  <c r="BW48" i="68"/>
  <c r="CJ48" i="90"/>
  <c r="V29" i="86"/>
  <c r="AT29" i="86" s="1"/>
  <c r="DU16" i="89"/>
  <c r="CV17" i="62"/>
  <c r="BR15" i="68"/>
  <c r="CE15" i="90"/>
  <c r="Q5" i="86"/>
  <c r="AO5" i="86" s="1"/>
  <c r="BG39" i="62"/>
  <c r="BT39" i="89"/>
  <c r="CG25" i="89"/>
  <c r="BT25" i="62"/>
  <c r="Z15" i="89"/>
  <c r="T18" i="89"/>
  <c r="BP22" i="90"/>
  <c r="AX28" i="80"/>
  <c r="N42" i="85"/>
  <c r="AL42" i="85" s="1"/>
  <c r="BC22" i="68"/>
  <c r="BL18" i="62"/>
  <c r="BY17" i="89"/>
  <c r="AE14" i="89"/>
  <c r="BE7" i="78"/>
  <c r="BD5" i="79"/>
  <c r="BK13" i="68"/>
  <c r="BX13" i="90"/>
  <c r="V2" i="85"/>
  <c r="AT2" i="85" s="1"/>
  <c r="BF8" i="78"/>
  <c r="BG23" i="68"/>
  <c r="BT23" i="90"/>
  <c r="BH23" i="90" s="1"/>
  <c r="R27" i="85"/>
  <c r="AP27" i="85" s="1"/>
  <c r="BB50" i="80"/>
  <c r="CF27" i="62"/>
  <c r="DE27" i="89"/>
  <c r="CW3" i="62"/>
  <c r="DV3" i="89"/>
  <c r="CJ39" i="62"/>
  <c r="DI39" i="89"/>
  <c r="BR21" i="62"/>
  <c r="CE21" i="89"/>
  <c r="BO39" i="62"/>
  <c r="CB39" i="89"/>
  <c r="BM30" i="62"/>
  <c r="BZ30" i="89"/>
  <c r="BO34" i="90"/>
  <c r="BI7" i="68"/>
  <c r="BV7" i="90"/>
  <c r="T9" i="85"/>
  <c r="AR9" i="85" s="1"/>
  <c r="AB19" i="89"/>
  <c r="BB18" i="79"/>
  <c r="CL33" i="62"/>
  <c r="DK33" i="89"/>
  <c r="AH21" i="87"/>
  <c r="AK52" i="91"/>
  <c r="Y52" i="91" s="1"/>
  <c r="AX30" i="78"/>
  <c r="BI30" i="68"/>
  <c r="BV30" i="90"/>
  <c r="T19" i="85"/>
  <c r="AR19" i="85" s="1"/>
  <c r="CS22" i="62"/>
  <c r="CT22" i="62"/>
  <c r="DR22" i="89"/>
  <c r="DS22" i="89"/>
  <c r="BI2" i="62"/>
  <c r="BV2" i="89"/>
  <c r="AU46" i="80"/>
  <c r="DU19" i="89"/>
  <c r="CV14" i="62"/>
  <c r="BI39" i="78"/>
  <c r="AF17" i="62"/>
  <c r="AG16" i="89"/>
  <c r="AA18" i="85"/>
  <c r="AY39" i="78"/>
  <c r="AM39" i="78"/>
  <c r="AZ15" i="87"/>
  <c r="BC27" i="91"/>
  <c r="BC52" i="79"/>
  <c r="CA14" i="62"/>
  <c r="CZ19" i="89"/>
  <c r="CN19" i="89" s="1"/>
  <c r="BC8" i="78"/>
  <c r="AU2" i="80"/>
  <c r="BC12" i="68"/>
  <c r="N6" i="85"/>
  <c r="AL6" i="85" s="1"/>
  <c r="BP12" i="90"/>
  <c r="AX29" i="79"/>
  <c r="BZ14" i="62"/>
  <c r="CM19" i="89"/>
  <c r="CE38" i="90"/>
  <c r="Q38" i="86"/>
  <c r="AO38" i="86" s="1"/>
  <c r="BR38" i="68"/>
  <c r="CK2" i="89"/>
  <c r="BX2" i="62"/>
  <c r="W27" i="90"/>
  <c r="BW52" i="68"/>
  <c r="CJ52" i="90"/>
  <c r="V27" i="86"/>
  <c r="AT27" i="86" s="1"/>
  <c r="BT17" i="62"/>
  <c r="CG16" i="89"/>
  <c r="AW6" i="87"/>
  <c r="AZ12" i="91"/>
  <c r="BI7" i="62"/>
  <c r="BV7" i="89"/>
  <c r="AS8" i="90"/>
  <c r="AT8" i="90"/>
  <c r="V8" i="90" s="1"/>
  <c r="AM47" i="81"/>
  <c r="AR8" i="68"/>
  <c r="AS8" i="68"/>
  <c r="BR34" i="89"/>
  <c r="BE34" i="62"/>
  <c r="AX33" i="89"/>
  <c r="AY33" i="89"/>
  <c r="AA33" i="89" s="1"/>
  <c r="AF25" i="86"/>
  <c r="BD7" i="79"/>
  <c r="AR7" i="79"/>
  <c r="AX33" i="62"/>
  <c r="AW33" i="62"/>
  <c r="AL39" i="90"/>
  <c r="Z39" i="90" s="1"/>
  <c r="AK39" i="68"/>
  <c r="AR43" i="80"/>
  <c r="BF18" i="62"/>
  <c r="BS17" i="89"/>
  <c r="CR40" i="62"/>
  <c r="DQ40" i="89"/>
  <c r="AX21" i="79"/>
  <c r="CL12" i="62"/>
  <c r="DK12" i="89"/>
  <c r="AR31" i="62"/>
  <c r="AS31" i="62"/>
  <c r="AS31" i="89"/>
  <c r="AT31" i="89"/>
  <c r="AA52" i="86"/>
  <c r="AY41" i="79"/>
  <c r="AM41" i="79"/>
  <c r="BE41" i="79"/>
  <c r="BI41" i="79"/>
  <c r="BA18" i="78"/>
  <c r="BJ24" i="62"/>
  <c r="BW24" i="89"/>
  <c r="AR32" i="68"/>
  <c r="AS32" i="68"/>
  <c r="AS32" i="90"/>
  <c r="AT32" i="90"/>
  <c r="V32" i="90" s="1"/>
  <c r="AM37" i="81"/>
  <c r="AX37" i="81" s="1"/>
  <c r="AB33" i="89"/>
  <c r="BF26" i="62"/>
  <c r="BS26" i="89"/>
  <c r="AK44" i="68"/>
  <c r="AL44" i="90"/>
  <c r="AR12" i="80"/>
  <c r="AX44" i="90"/>
  <c r="AY44" i="90"/>
  <c r="AA44" i="90" s="1"/>
  <c r="AW44" i="68"/>
  <c r="AX44" i="68"/>
  <c r="AR20" i="81"/>
  <c r="T6" i="89"/>
  <c r="BH14" i="62"/>
  <c r="BU19" i="89"/>
  <c r="BI19" i="89" s="1"/>
  <c r="AC27" i="89"/>
  <c r="BS48" i="90"/>
  <c r="BG48" i="90" s="1"/>
  <c r="Q43" i="85"/>
  <c r="AO43" i="85" s="1"/>
  <c r="BF48" i="68"/>
  <c r="BA10" i="80"/>
  <c r="BF5" i="79"/>
  <c r="CU39" i="62"/>
  <c r="DT39" i="89"/>
  <c r="BR43" i="89"/>
  <c r="BE43" i="62"/>
  <c r="AV32" i="79"/>
  <c r="BA44" i="62"/>
  <c r="BB44" i="89"/>
  <c r="AJ21" i="86"/>
  <c r="BH32" i="79"/>
  <c r="BE33" i="62"/>
  <c r="BR33" i="89"/>
  <c r="BF40" i="62"/>
  <c r="BS40" i="89"/>
  <c r="BG40" i="89" s="1"/>
  <c r="CW12" i="62"/>
  <c r="DV12" i="89"/>
  <c r="Z19" i="90"/>
  <c r="BU2" i="62"/>
  <c r="BV2" i="62"/>
  <c r="CH2" i="89"/>
  <c r="CI2" i="89"/>
  <c r="BK2" i="89" s="1"/>
  <c r="AF20" i="62"/>
  <c r="AG20" i="89"/>
  <c r="AA30" i="85"/>
  <c r="AY5" i="78"/>
  <c r="AM5" i="78"/>
  <c r="AE3" i="90"/>
  <c r="P14" i="86"/>
  <c r="AN14" i="86" s="1"/>
  <c r="CQ43" i="62"/>
  <c r="DP43" i="89"/>
  <c r="BO7" i="68"/>
  <c r="CB7" i="90"/>
  <c r="N8" i="86"/>
  <c r="AL8" i="86" s="1"/>
  <c r="BE4" i="81"/>
  <c r="BD26" i="80"/>
  <c r="BI24" i="68"/>
  <c r="BV24" i="90"/>
  <c r="T18" i="85"/>
  <c r="AR18" i="85" s="1"/>
  <c r="AR40" i="68"/>
  <c r="AS40" i="68"/>
  <c r="AS40" i="90"/>
  <c r="AT40" i="90"/>
  <c r="V40" i="90" s="1"/>
  <c r="AM30" i="81"/>
  <c r="AZ46" i="78"/>
  <c r="P12" i="86"/>
  <c r="AN12" i="86" s="1"/>
  <c r="AZ29" i="81"/>
  <c r="BA51" i="62"/>
  <c r="BB51" i="89"/>
  <c r="AJ15" i="86"/>
  <c r="AV33" i="79"/>
  <c r="BH33" i="79"/>
  <c r="BR19" i="68"/>
  <c r="CE19" i="90"/>
  <c r="BG19" i="90" s="1"/>
  <c r="Q44" i="86"/>
  <c r="AO44" i="86" s="1"/>
  <c r="AS21" i="89"/>
  <c r="AT21" i="89"/>
  <c r="V21" i="89" s="1"/>
  <c r="AA45" i="86"/>
  <c r="AY50" i="79"/>
  <c r="AR21" i="62"/>
  <c r="AS21" i="62"/>
  <c r="AM50" i="79"/>
  <c r="BE50" i="79"/>
  <c r="BI50" i="79"/>
  <c r="BG50" i="79"/>
  <c r="BF50" i="79"/>
  <c r="AX22" i="90"/>
  <c r="AY22" i="90"/>
  <c r="AA22" i="90" s="1"/>
  <c r="AR44" i="81"/>
  <c r="BB44" i="81" s="1"/>
  <c r="AX22" i="68"/>
  <c r="AW22" i="68"/>
  <c r="BH52" i="68"/>
  <c r="BU52" i="90"/>
  <c r="BI52" i="90" s="1"/>
  <c r="S26" i="85"/>
  <c r="AQ26" i="85" s="1"/>
  <c r="BC43" i="62"/>
  <c r="BP43" i="89"/>
  <c r="AX16" i="79"/>
  <c r="CW16" i="62"/>
  <c r="DV15" i="89"/>
  <c r="BP37" i="90"/>
  <c r="N40" i="85"/>
  <c r="AL40" i="85" s="1"/>
  <c r="BC37" i="68"/>
  <c r="AN7" i="87"/>
  <c r="AQ4" i="91"/>
  <c r="AC14" i="89"/>
  <c r="W32" i="89"/>
  <c r="CP16" i="62"/>
  <c r="DO15" i="89"/>
  <c r="AB46" i="89"/>
  <c r="R14" i="85"/>
  <c r="AP14" i="85" s="1"/>
  <c r="BG38" i="68"/>
  <c r="BT38" i="90"/>
  <c r="BH38" i="90" s="1"/>
  <c r="CB10" i="89"/>
  <c r="BO10" i="62"/>
  <c r="BT20" i="68"/>
  <c r="CG20" i="90"/>
  <c r="S37" i="86"/>
  <c r="AQ37" i="86" s="1"/>
  <c r="BC7" i="81"/>
  <c r="AJ11" i="91"/>
  <c r="X11" i="91" s="1"/>
  <c r="AG17" i="87"/>
  <c r="Y37" i="89"/>
  <c r="R46" i="85"/>
  <c r="AP46" i="85" s="1"/>
  <c r="BG35" i="68"/>
  <c r="BT35" i="90"/>
  <c r="U37" i="89"/>
  <c r="AU9" i="80"/>
  <c r="BS24" i="90"/>
  <c r="Q18" i="85"/>
  <c r="AO18" i="85" s="1"/>
  <c r="BF24" i="68"/>
  <c r="AU22" i="80"/>
  <c r="AZ22" i="80" s="1"/>
  <c r="BR37" i="68"/>
  <c r="CE37" i="90"/>
  <c r="Q47" i="86"/>
  <c r="AO47" i="86" s="1"/>
  <c r="BH26" i="78"/>
  <c r="V38" i="90"/>
  <c r="AE37" i="89"/>
  <c r="AN36" i="86"/>
  <c r="BH44" i="62"/>
  <c r="BU44" i="89"/>
  <c r="BI44" i="89" s="1"/>
  <c r="Y32" i="90"/>
  <c r="CK6" i="62"/>
  <c r="DJ6" i="89"/>
  <c r="Z10" i="89"/>
  <c r="BI27" i="62"/>
  <c r="BV27" i="89"/>
  <c r="CJ41" i="62"/>
  <c r="DI41" i="89"/>
  <c r="CW41" i="89" s="1"/>
  <c r="BF34" i="62"/>
  <c r="BS34" i="89"/>
  <c r="BH49" i="79"/>
  <c r="CJ41" i="89"/>
  <c r="BW41" i="62"/>
  <c r="AR12" i="68"/>
  <c r="AS12" i="68"/>
  <c r="AS12" i="90"/>
  <c r="AT12" i="90"/>
  <c r="AM28" i="81"/>
  <c r="AS9" i="89"/>
  <c r="AT9" i="89"/>
  <c r="V9" i="89" s="1"/>
  <c r="AA18" i="86"/>
  <c r="AY48" i="79"/>
  <c r="AR9" i="62"/>
  <c r="AS9" i="62"/>
  <c r="AM48" i="79"/>
  <c r="AU16" i="81"/>
  <c r="BA16" i="81" s="1"/>
  <c r="BZ26" i="90"/>
  <c r="BN26" i="90" s="1"/>
  <c r="X41" i="85"/>
  <c r="AV41" i="85" s="1"/>
  <c r="BM26" i="68"/>
  <c r="BH49" i="80"/>
  <c r="BD3" i="62"/>
  <c r="BQ3" i="89"/>
  <c r="BE2" i="78"/>
  <c r="T35" i="90"/>
  <c r="BW50" i="62"/>
  <c r="CJ50" i="89"/>
  <c r="BX22" i="68"/>
  <c r="CK22" i="90"/>
  <c r="W48" i="86"/>
  <c r="AU48" i="86" s="1"/>
  <c r="BG12" i="68"/>
  <c r="BT12" i="90"/>
  <c r="R6" i="85"/>
  <c r="AP6" i="85" s="1"/>
  <c r="BL15" i="89"/>
  <c r="CU22" i="62"/>
  <c r="DT22" i="89"/>
  <c r="AX12" i="79"/>
  <c r="AK16" i="87"/>
  <c r="AN28" i="91"/>
  <c r="AZ2" i="79"/>
  <c r="Y30" i="85"/>
  <c r="AW30" i="85" s="1"/>
  <c r="BN28" i="68"/>
  <c r="CA28" i="90"/>
  <c r="BO28" i="90" s="1"/>
  <c r="CM17" i="89"/>
  <c r="BZ18" i="62"/>
  <c r="AB15" i="90"/>
  <c r="BR7" i="68"/>
  <c r="CE7" i="90"/>
  <c r="Q8" i="86"/>
  <c r="AO8" i="86" s="1"/>
  <c r="BA4" i="81"/>
  <c r="BP48" i="89"/>
  <c r="BC48" i="62"/>
  <c r="AW3" i="87"/>
  <c r="AZ37" i="91"/>
  <c r="BK22" i="89"/>
  <c r="BO50" i="62"/>
  <c r="CB50" i="89"/>
  <c r="BG23" i="62"/>
  <c r="BT23" i="89"/>
  <c r="BI29" i="79"/>
  <c r="BZ13" i="68"/>
  <c r="CM13" i="90"/>
  <c r="Y12" i="86"/>
  <c r="AW12" i="86" s="1"/>
  <c r="BI29" i="81"/>
  <c r="BL35" i="62"/>
  <c r="BY35" i="89"/>
  <c r="BB36" i="78"/>
  <c r="BX4" i="68"/>
  <c r="CK4" i="90"/>
  <c r="W14" i="86"/>
  <c r="AU14" i="86" s="1"/>
  <c r="BF50" i="68"/>
  <c r="BS50" i="90"/>
  <c r="BG50" i="90" s="1"/>
  <c r="Q24" i="85"/>
  <c r="AO24" i="85" s="1"/>
  <c r="BT10" i="89"/>
  <c r="BH10" i="89" s="1"/>
  <c r="BG10" i="62"/>
  <c r="AY46" i="78"/>
  <c r="AF4" i="62"/>
  <c r="AG4" i="89"/>
  <c r="U4" i="89" s="1"/>
  <c r="AA31" i="85"/>
  <c r="AM46" i="78"/>
  <c r="BA46" i="78"/>
  <c r="BC46" i="78"/>
  <c r="BB46" i="78"/>
  <c r="AX46" i="78"/>
  <c r="BG46" i="78"/>
  <c r="BI46" i="78"/>
  <c r="BO29" i="89"/>
  <c r="AZ20" i="79"/>
  <c r="BK3" i="89"/>
  <c r="T17" i="89"/>
  <c r="AF35" i="85"/>
  <c r="BD28" i="78"/>
  <c r="AK41" i="62"/>
  <c r="AL41" i="89"/>
  <c r="AR28" i="78"/>
  <c r="CM24" i="90"/>
  <c r="Y20" i="86"/>
  <c r="AW20" i="86" s="1"/>
  <c r="BZ24" i="68"/>
  <c r="BI43" i="81"/>
  <c r="W35" i="89"/>
  <c r="AR40" i="62"/>
  <c r="AS40" i="62"/>
  <c r="AS40" i="89"/>
  <c r="AT40" i="89"/>
  <c r="V40" i="89" s="1"/>
  <c r="AA23" i="86"/>
  <c r="AY40" i="79"/>
  <c r="AM40" i="79"/>
  <c r="BI40" i="79"/>
  <c r="BC26" i="78"/>
  <c r="Z33" i="90"/>
  <c r="AW19" i="87"/>
  <c r="AZ26" i="91"/>
  <c r="BH22" i="78"/>
  <c r="AO23" i="62"/>
  <c r="AP23" i="89"/>
  <c r="AJ45" i="85"/>
  <c r="AV22" i="78"/>
  <c r="BX22" i="62"/>
  <c r="CK22" i="89"/>
  <c r="BF27" i="62"/>
  <c r="BS27" i="89"/>
  <c r="BG27" i="89" s="1"/>
  <c r="W24" i="89"/>
  <c r="AF10" i="68"/>
  <c r="AG10" i="90"/>
  <c r="AM46" i="80"/>
  <c r="CU5" i="62"/>
  <c r="DT5" i="89"/>
  <c r="CG5" i="62"/>
  <c r="DF5" i="89"/>
  <c r="AB49" i="89"/>
  <c r="CW5" i="62"/>
  <c r="DV5" i="89"/>
  <c r="T7" i="90"/>
  <c r="T6" i="90"/>
  <c r="BU34" i="90"/>
  <c r="S10" i="85"/>
  <c r="AQ10" i="85" s="1"/>
  <c r="BH34" i="68"/>
  <c r="V19" i="90"/>
  <c r="BE16" i="78"/>
  <c r="AB40" i="90"/>
  <c r="P20" i="86"/>
  <c r="AN20" i="86" s="1"/>
  <c r="AZ43" i="81"/>
  <c r="AU25" i="81"/>
  <c r="BL27" i="89"/>
  <c r="BX3" i="62"/>
  <c r="CK3" i="89"/>
  <c r="BG27" i="62"/>
  <c r="BT27" i="89"/>
  <c r="BH27" i="89" s="1"/>
  <c r="BH12" i="68"/>
  <c r="BU12" i="90"/>
  <c r="BI12" i="90" s="1"/>
  <c r="S6" i="85"/>
  <c r="AQ6" i="85" s="1"/>
  <c r="BG16" i="62"/>
  <c r="BT15" i="89"/>
  <c r="BH15" i="89" s="1"/>
  <c r="AD12" i="89"/>
  <c r="AI26" i="91"/>
  <c r="AF19" i="87"/>
  <c r="CD2" i="90"/>
  <c r="BF2" i="90" s="1"/>
  <c r="CC2" i="90"/>
  <c r="O9" i="86"/>
  <c r="AM9" i="86" s="1"/>
  <c r="AY42" i="81"/>
  <c r="BP2" i="68"/>
  <c r="BQ2" i="68"/>
  <c r="BI41" i="78"/>
  <c r="BH13" i="79"/>
  <c r="BA48" i="62"/>
  <c r="BB48" i="89"/>
  <c r="AJ30" i="86"/>
  <c r="AV13" i="79"/>
  <c r="CI3" i="90"/>
  <c r="T16" i="86"/>
  <c r="AR16" i="86" s="1"/>
  <c r="BD45" i="81"/>
  <c r="BU3" i="68"/>
  <c r="BV3" i="68"/>
  <c r="CH3" i="90"/>
  <c r="AW26" i="87"/>
  <c r="AZ32" i="91"/>
  <c r="BE35" i="62"/>
  <c r="BR35" i="89"/>
  <c r="AO44" i="68"/>
  <c r="AP44" i="90"/>
  <c r="AD44" i="90" s="1"/>
  <c r="AV12" i="80"/>
  <c r="BL25" i="62"/>
  <c r="BY25" i="89"/>
  <c r="AN3" i="91"/>
  <c r="AK10" i="87"/>
  <c r="AX17" i="78"/>
  <c r="BQ13" i="62"/>
  <c r="BP13" i="62"/>
  <c r="CC13" i="89"/>
  <c r="CD13" i="89"/>
  <c r="BF13" i="89" s="1"/>
  <c r="BS23" i="62"/>
  <c r="CF23" i="89"/>
  <c r="X13" i="90"/>
  <c r="BJ50" i="68"/>
  <c r="BW50" i="90"/>
  <c r="U24" i="85"/>
  <c r="AS24" i="85" s="1"/>
  <c r="BN44" i="62"/>
  <c r="CA44" i="89"/>
  <c r="R22" i="86"/>
  <c r="AP22" i="86" s="1"/>
  <c r="BS25" i="68"/>
  <c r="CF25" i="90"/>
  <c r="BF16" i="62"/>
  <c r="BS15" i="89"/>
  <c r="BG15" i="89" s="1"/>
  <c r="BT21" i="90"/>
  <c r="R38" i="85"/>
  <c r="AP38" i="85" s="1"/>
  <c r="BB35" i="80"/>
  <c r="BG21" i="68"/>
  <c r="BR20" i="68"/>
  <c r="CE20" i="90"/>
  <c r="Q37" i="86"/>
  <c r="AO37" i="86" s="1"/>
  <c r="BA7" i="81"/>
  <c r="BT32" i="89"/>
  <c r="BG32" i="62"/>
  <c r="AO27" i="62"/>
  <c r="AP27" i="89"/>
  <c r="AJ33" i="85"/>
  <c r="BH42" i="78"/>
  <c r="AV42" i="78"/>
  <c r="BO51" i="62"/>
  <c r="CB51" i="89"/>
  <c r="BF25" i="79"/>
  <c r="BX10" i="62"/>
  <c r="CK10" i="89"/>
  <c r="W10" i="89"/>
  <c r="BI35" i="78"/>
  <c r="BJ15" i="62"/>
  <c r="BW14" i="89"/>
  <c r="AO47" i="62"/>
  <c r="AP47" i="89"/>
  <c r="AD47" i="89" s="1"/>
  <c r="AJ24" i="85"/>
  <c r="BH24" i="78"/>
  <c r="AV24" i="78"/>
  <c r="W37" i="90"/>
  <c r="BI38" i="78"/>
  <c r="BC22" i="62"/>
  <c r="BP22" i="89"/>
  <c r="BZ46" i="62"/>
  <c r="CM46" i="89"/>
  <c r="BI28" i="78"/>
  <c r="BW44" i="68"/>
  <c r="CJ44" i="90"/>
  <c r="V50" i="86"/>
  <c r="AT50" i="86" s="1"/>
  <c r="Q33" i="86"/>
  <c r="AO33" i="86" s="1"/>
  <c r="BR33" i="68"/>
  <c r="CE33" i="90"/>
  <c r="BY17" i="62"/>
  <c r="CL16" i="89"/>
  <c r="Z6" i="89"/>
  <c r="AK47" i="62"/>
  <c r="AL47" i="89"/>
  <c r="AF24" i="85"/>
  <c r="BD24" i="78"/>
  <c r="AR24" i="78"/>
  <c r="BG9" i="79"/>
  <c r="BS18" i="68"/>
  <c r="CF18" i="90"/>
  <c r="R18" i="86"/>
  <c r="AP18" i="86" s="1"/>
  <c r="BB11" i="79"/>
  <c r="X21" i="89"/>
  <c r="N19" i="89"/>
  <c r="BE11" i="79"/>
  <c r="AS19" i="89"/>
  <c r="AT19" i="89"/>
  <c r="V19" i="89" s="1"/>
  <c r="AA11" i="86"/>
  <c r="AY11" i="79"/>
  <c r="AM11" i="79"/>
  <c r="AR14" i="62"/>
  <c r="AS14" i="62"/>
  <c r="BH6" i="62"/>
  <c r="BU6" i="89"/>
  <c r="BO23" i="90"/>
  <c r="BD2" i="78"/>
  <c r="Z23" i="89"/>
  <c r="BC16" i="78"/>
  <c r="BF14" i="78"/>
  <c r="AZ12" i="78"/>
  <c r="AK7" i="91"/>
  <c r="Y7" i="91" s="1"/>
  <c r="AH37" i="87"/>
  <c r="BA20" i="79"/>
  <c r="BC10" i="78"/>
  <c r="BF19" i="62"/>
  <c r="BS18" i="89"/>
  <c r="BG18" i="89" s="1"/>
  <c r="BS28" i="62"/>
  <c r="CF28" i="89"/>
  <c r="BR42" i="62"/>
  <c r="CE42" i="89"/>
  <c r="BW14" i="62"/>
  <c r="CJ19" i="89"/>
  <c r="CI41" i="62"/>
  <c r="DH41" i="89"/>
  <c r="BR9" i="68"/>
  <c r="CE9" i="90"/>
  <c r="Q11" i="86"/>
  <c r="AO11" i="86" s="1"/>
  <c r="CE38" i="89"/>
  <c r="BR38" i="62"/>
  <c r="CQ27" i="62"/>
  <c r="DP27" i="89"/>
  <c r="CK43" i="62"/>
  <c r="DJ43" i="89"/>
  <c r="BM36" i="62"/>
  <c r="BZ36" i="89"/>
  <c r="BN36" i="89" s="1"/>
  <c r="BC3" i="91"/>
  <c r="AZ10" i="87"/>
  <c r="CJ23" i="62"/>
  <c r="DI23" i="89"/>
  <c r="DW50" i="89"/>
  <c r="CX50" i="62"/>
  <c r="N9" i="85"/>
  <c r="AL9" i="85" s="1"/>
  <c r="BC7" i="68"/>
  <c r="BP7" i="90"/>
  <c r="BI20" i="62"/>
  <c r="BV20" i="89"/>
  <c r="AR21" i="91"/>
  <c r="AO43" i="87"/>
  <c r="BX42" i="68"/>
  <c r="CK42" i="90"/>
  <c r="W23" i="86"/>
  <c r="AU23" i="86" s="1"/>
  <c r="BS13" i="89"/>
  <c r="BF13" i="62"/>
  <c r="BM27" i="68"/>
  <c r="BZ27" i="90"/>
  <c r="X12" i="85"/>
  <c r="AV12" i="85" s="1"/>
  <c r="AJ3" i="87"/>
  <c r="AM37" i="91"/>
  <c r="AA37" i="91" s="1"/>
  <c r="BO16" i="68"/>
  <c r="CB16" i="90"/>
  <c r="N4" i="86"/>
  <c r="AL4" i="86" s="1"/>
  <c r="DU14" i="89"/>
  <c r="CV15" i="62"/>
  <c r="BJ14" i="68"/>
  <c r="U51" i="85"/>
  <c r="AS51" i="85" s="1"/>
  <c r="BW14" i="90"/>
  <c r="BX2" i="68"/>
  <c r="CK2" i="90"/>
  <c r="BG42" i="81"/>
  <c r="W9" i="86"/>
  <c r="AU9" i="86" s="1"/>
  <c r="CD47" i="62"/>
  <c r="DC47" i="89"/>
  <c r="CD23" i="62"/>
  <c r="DC23" i="89"/>
  <c r="AW48" i="68"/>
  <c r="AX48" i="68"/>
  <c r="AX48" i="90"/>
  <c r="AY48" i="90"/>
  <c r="AA48" i="90" s="1"/>
  <c r="AR24" i="81"/>
  <c r="BT33" i="62"/>
  <c r="CG33" i="89"/>
  <c r="Z34" i="90"/>
  <c r="AZ9" i="87"/>
  <c r="BC44" i="91"/>
  <c r="BE37" i="68"/>
  <c r="BR37" i="90"/>
  <c r="P40" i="85"/>
  <c r="AN40" i="85" s="1"/>
  <c r="CE22" i="62"/>
  <c r="DD22" i="89"/>
  <c r="CR22" i="89" s="1"/>
  <c r="AM13" i="81"/>
  <c r="AR52" i="68"/>
  <c r="AS52" i="68"/>
  <c r="AS52" i="90"/>
  <c r="AT52" i="90"/>
  <c r="V52" i="90" s="1"/>
  <c r="AG21" i="87"/>
  <c r="AJ52" i="91"/>
  <c r="BO22" i="62"/>
  <c r="CB22" i="89"/>
  <c r="AA10" i="90"/>
  <c r="BT50" i="62"/>
  <c r="CG50" i="89"/>
  <c r="BE47" i="68"/>
  <c r="BR47" i="90"/>
  <c r="P28" i="85"/>
  <c r="AN28" i="85" s="1"/>
  <c r="CI51" i="62"/>
  <c r="DH51" i="89"/>
  <c r="AJ32" i="85"/>
  <c r="BH38" i="78"/>
  <c r="AO26" i="62"/>
  <c r="AP26" i="89"/>
  <c r="AD26" i="89" s="1"/>
  <c r="AV38" i="78"/>
  <c r="BR49" i="90"/>
  <c r="P22" i="85"/>
  <c r="AN22" i="85" s="1"/>
  <c r="BE49" i="68"/>
  <c r="BH26" i="62"/>
  <c r="BU26" i="89"/>
  <c r="BP11" i="89"/>
  <c r="BD11" i="89" s="1"/>
  <c r="BC11" i="62"/>
  <c r="CZ28" i="89"/>
  <c r="CA28" i="62"/>
  <c r="BH9" i="68"/>
  <c r="BU9" i="90"/>
  <c r="BI9" i="90" s="1"/>
  <c r="S11" i="85"/>
  <c r="AQ11" i="85" s="1"/>
  <c r="BX47" i="68"/>
  <c r="CK47" i="90"/>
  <c r="W49" i="86"/>
  <c r="AU49" i="86" s="1"/>
  <c r="AX52" i="90"/>
  <c r="AY52" i="90"/>
  <c r="AA52" i="90" s="1"/>
  <c r="AR13" i="81"/>
  <c r="AW52" i="68"/>
  <c r="AX52" i="68"/>
  <c r="AK52" i="68"/>
  <c r="AL52" i="90"/>
  <c r="AR14" i="80"/>
  <c r="CW30" i="62"/>
  <c r="DV30" i="89"/>
  <c r="BL11" i="89"/>
  <c r="S47" i="86"/>
  <c r="AQ47" i="86" s="1"/>
  <c r="BT37" i="68"/>
  <c r="CG37" i="90"/>
  <c r="BH43" i="62"/>
  <c r="BU43" i="89"/>
  <c r="BI43" i="89" s="1"/>
  <c r="CH19" i="90"/>
  <c r="CI19" i="90"/>
  <c r="BD49" i="81"/>
  <c r="BU19" i="68"/>
  <c r="BV19" i="68"/>
  <c r="T44" i="86"/>
  <c r="AR44" i="86" s="1"/>
  <c r="DR11" i="89"/>
  <c r="CS11" i="62"/>
  <c r="CT11" i="62"/>
  <c r="DS11" i="89"/>
  <c r="CM32" i="62"/>
  <c r="DL32" i="89"/>
  <c r="BZ29" i="68"/>
  <c r="CM29" i="90"/>
  <c r="Y51" i="86"/>
  <c r="AW51" i="86" s="1"/>
  <c r="BE31" i="68"/>
  <c r="BR31" i="90"/>
  <c r="P17" i="85"/>
  <c r="AN17" i="85" s="1"/>
  <c r="BR41" i="62"/>
  <c r="CE41" i="89"/>
  <c r="CQ35" i="62"/>
  <c r="DP35" i="89"/>
  <c r="BI17" i="62"/>
  <c r="BV16" i="89"/>
  <c r="BI16" i="78"/>
  <c r="CC31" i="62"/>
  <c r="DB31" i="89"/>
  <c r="DB18" i="89"/>
  <c r="CC19" i="62"/>
  <c r="CI36" i="62"/>
  <c r="DH36" i="89"/>
  <c r="BW43" i="90"/>
  <c r="U34" i="85"/>
  <c r="AS34" i="85" s="1"/>
  <c r="BJ43" i="68"/>
  <c r="CP22" i="62"/>
  <c r="DO22" i="89"/>
  <c r="AS11" i="62"/>
  <c r="AS11" i="89"/>
  <c r="AT11" i="89"/>
  <c r="V11" i="89" s="1"/>
  <c r="AA44" i="86"/>
  <c r="AY51" i="79"/>
  <c r="AM51" i="79"/>
  <c r="AR11" i="62"/>
  <c r="BH51" i="79"/>
  <c r="AM31" i="78"/>
  <c r="AF19" i="62"/>
  <c r="AG18" i="89"/>
  <c r="AA27" i="85"/>
  <c r="AY31" i="78"/>
  <c r="BG31" i="78"/>
  <c r="BH24" i="68"/>
  <c r="BU24" i="90"/>
  <c r="S18" i="85"/>
  <c r="AQ18" i="85" s="1"/>
  <c r="BC26" i="80"/>
  <c r="CF32" i="89"/>
  <c r="BS32" i="62"/>
  <c r="BO21" i="68"/>
  <c r="CB21" i="90"/>
  <c r="N43" i="86"/>
  <c r="AL43" i="86" s="1"/>
  <c r="Y8" i="89"/>
  <c r="DD5" i="89"/>
  <c r="CR5" i="89" s="1"/>
  <c r="CE5" i="62"/>
  <c r="CX47" i="62"/>
  <c r="DW47" i="89"/>
  <c r="CQ44" i="62"/>
  <c r="DP44" i="89"/>
  <c r="BT31" i="89"/>
  <c r="BH31" i="89" s="1"/>
  <c r="BG31" i="62"/>
  <c r="BG33" i="62"/>
  <c r="BT33" i="89"/>
  <c r="BH33" i="89" s="1"/>
  <c r="BF36" i="79"/>
  <c r="AM36" i="79"/>
  <c r="AY36" i="79"/>
  <c r="AR18" i="62"/>
  <c r="AS18" i="62"/>
  <c r="AS17" i="89"/>
  <c r="AT17" i="89"/>
  <c r="V17" i="89" s="1"/>
  <c r="AA22" i="86"/>
  <c r="BO50" i="68"/>
  <c r="CB50" i="90"/>
  <c r="N34" i="86"/>
  <c r="AL34" i="86" s="1"/>
  <c r="BX25" i="68"/>
  <c r="CK25" i="90"/>
  <c r="W22" i="86"/>
  <c r="AU22" i="86" s="1"/>
  <c r="BZ15" i="62"/>
  <c r="CM14" i="89"/>
  <c r="BX47" i="62"/>
  <c r="CK47" i="89"/>
  <c r="CP30" i="62"/>
  <c r="DO30" i="89"/>
  <c r="AX42" i="89"/>
  <c r="AY42" i="89"/>
  <c r="AA42" i="89" s="1"/>
  <c r="AF49" i="86"/>
  <c r="BD27" i="79"/>
  <c r="AR27" i="79"/>
  <c r="AW42" i="62"/>
  <c r="AX42" i="62"/>
  <c r="AF48" i="85"/>
  <c r="BD29" i="78"/>
  <c r="AR29" i="78"/>
  <c r="AK50" i="62"/>
  <c r="AL50" i="89"/>
  <c r="Z50" i="89" s="1"/>
  <c r="AZ25" i="87"/>
  <c r="BC19" i="91"/>
  <c r="BO40" i="62"/>
  <c r="CB40" i="89"/>
  <c r="CP20" i="62"/>
  <c r="DO20" i="89"/>
  <c r="CM37" i="89"/>
  <c r="BZ37" i="62"/>
  <c r="BJ15" i="68"/>
  <c r="BW15" i="90"/>
  <c r="U3" i="85"/>
  <c r="AS3" i="85" s="1"/>
  <c r="AG49" i="90"/>
  <c r="U49" i="90" s="1"/>
  <c r="AM5" i="80"/>
  <c r="AF49" i="68"/>
  <c r="BY40" i="68"/>
  <c r="CL40" i="90"/>
  <c r="X24" i="86"/>
  <c r="AV24" i="86" s="1"/>
  <c r="BA23" i="78"/>
  <c r="S9" i="91"/>
  <c r="BD52" i="79"/>
  <c r="BO28" i="62"/>
  <c r="CB28" i="89"/>
  <c r="CI32" i="90"/>
  <c r="BK32" i="90" s="1"/>
  <c r="T46" i="86"/>
  <c r="AR46" i="86" s="1"/>
  <c r="BU32" i="68"/>
  <c r="BV32" i="68"/>
  <c r="CH32" i="90"/>
  <c r="CM51" i="90"/>
  <c r="BO51" i="90" s="1"/>
  <c r="Y30" i="86"/>
  <c r="AW30" i="86" s="1"/>
  <c r="BZ51" i="68"/>
  <c r="CD2" i="62"/>
  <c r="DC2" i="89"/>
  <c r="AK6" i="87"/>
  <c r="AN12" i="91"/>
  <c r="AB12" i="91" s="1"/>
  <c r="DR13" i="89"/>
  <c r="CS13" i="62"/>
  <c r="CT13" i="62"/>
  <c r="DS13" i="89"/>
  <c r="AV7" i="80"/>
  <c r="BD7" i="80" s="1"/>
  <c r="CB6" i="62"/>
  <c r="DA6" i="89"/>
  <c r="CO6" i="62"/>
  <c r="CN6" i="62"/>
  <c r="DM6" i="89"/>
  <c r="DN6" i="89"/>
  <c r="BK46" i="68"/>
  <c r="BX46" i="90"/>
  <c r="BL46" i="90" s="1"/>
  <c r="V35" i="85"/>
  <c r="AT35" i="85" s="1"/>
  <c r="AJ5" i="87"/>
  <c r="AM39" i="91"/>
  <c r="AA39" i="91" s="1"/>
  <c r="CG22" i="62"/>
  <c r="DF22" i="89"/>
  <c r="BY12" i="68"/>
  <c r="CL12" i="90"/>
  <c r="X3" i="86"/>
  <c r="AV3" i="86" s="1"/>
  <c r="CB5" i="62"/>
  <c r="DA5" i="89"/>
  <c r="CO5" i="89" s="1"/>
  <c r="BY43" i="68"/>
  <c r="CL43" i="90"/>
  <c r="X41" i="86"/>
  <c r="AV41" i="86" s="1"/>
  <c r="AK13" i="68"/>
  <c r="AL13" i="90"/>
  <c r="Z13" i="90" s="1"/>
  <c r="AR2" i="80"/>
  <c r="BE2" i="80" s="1"/>
  <c r="BB46" i="81"/>
  <c r="BS6" i="68"/>
  <c r="CF6" i="90"/>
  <c r="R2" i="86"/>
  <c r="AP2" i="86" s="1"/>
  <c r="BP27" i="89"/>
  <c r="BD27" i="89" s="1"/>
  <c r="BC27" i="62"/>
  <c r="U22" i="90"/>
  <c r="BD36" i="78"/>
  <c r="AW23" i="87"/>
  <c r="AZ49" i="91"/>
  <c r="DK20" i="89"/>
  <c r="CL20" i="62"/>
  <c r="AB29" i="89"/>
  <c r="BR13" i="62"/>
  <c r="CE13" i="89"/>
  <c r="CF20" i="62"/>
  <c r="DE20" i="89"/>
  <c r="BI46" i="81"/>
  <c r="DB41" i="89"/>
  <c r="CC41" i="62"/>
  <c r="BS51" i="90"/>
  <c r="Q44" i="85"/>
  <c r="AO44" i="85" s="1"/>
  <c r="BF51" i="68"/>
  <c r="AK52" i="62"/>
  <c r="AL52" i="89"/>
  <c r="Z52" i="89" s="1"/>
  <c r="AF3" i="85"/>
  <c r="BD9" i="78"/>
  <c r="AR9" i="78"/>
  <c r="BF31" i="78"/>
  <c r="BY10" i="68"/>
  <c r="CL10" i="90"/>
  <c r="X10" i="86"/>
  <c r="AV10" i="86" s="1"/>
  <c r="AN18" i="68"/>
  <c r="AO18" i="90"/>
  <c r="AC18" i="90" s="1"/>
  <c r="AU21" i="80"/>
  <c r="AX21" i="80" s="1"/>
  <c r="BE25" i="68"/>
  <c r="BR25" i="90"/>
  <c r="P21" i="85"/>
  <c r="AN21" i="85" s="1"/>
  <c r="AX17" i="68"/>
  <c r="AX17" i="90"/>
  <c r="AY17" i="90"/>
  <c r="AA17" i="90" s="1"/>
  <c r="AW17" i="68"/>
  <c r="AR6" i="81"/>
  <c r="AZ28" i="87"/>
  <c r="BC6" i="91"/>
  <c r="BO47" i="62"/>
  <c r="CB47" i="89"/>
  <c r="AO20" i="62"/>
  <c r="AP20" i="89"/>
  <c r="AJ30" i="85"/>
  <c r="BH5" i="78"/>
  <c r="AV5" i="78"/>
  <c r="P47" i="86"/>
  <c r="AN47" i="86" s="1"/>
  <c r="BG52" i="62"/>
  <c r="BT52" i="89"/>
  <c r="AC28" i="89"/>
  <c r="AT42" i="87"/>
  <c r="AW47" i="91"/>
  <c r="BC45" i="62"/>
  <c r="BP45" i="89"/>
  <c r="BC51" i="79"/>
  <c r="BI45" i="68"/>
  <c r="BV45" i="90"/>
  <c r="T16" i="85"/>
  <c r="AR16" i="85" s="1"/>
  <c r="DD38" i="89"/>
  <c r="CE38" i="62"/>
  <c r="CP33" i="62"/>
  <c r="DO33" i="89"/>
  <c r="AN24" i="87"/>
  <c r="AQ41" i="91"/>
  <c r="AE41" i="91" s="1"/>
  <c r="AC33" i="90"/>
  <c r="CH12" i="62"/>
  <c r="DG12" i="89"/>
  <c r="CV27" i="62"/>
  <c r="DU27" i="89"/>
  <c r="P18" i="86"/>
  <c r="AN18" i="86" s="1"/>
  <c r="BA16" i="68"/>
  <c r="BB16" i="90"/>
  <c r="AV34" i="81"/>
  <c r="BT31" i="62"/>
  <c r="CG31" i="89"/>
  <c r="CP3" i="89"/>
  <c r="BB26" i="78"/>
  <c r="CC15" i="62"/>
  <c r="DB14" i="89"/>
  <c r="AF11" i="68"/>
  <c r="AG11" i="90"/>
  <c r="U11" i="90" s="1"/>
  <c r="AM45" i="80"/>
  <c r="BH45" i="80" s="1"/>
  <c r="BP2" i="62"/>
  <c r="BQ2" i="62"/>
  <c r="CC2" i="89"/>
  <c r="CD2" i="89"/>
  <c r="BF2" i="89" s="1"/>
  <c r="AK13" i="87"/>
  <c r="AN20" i="91"/>
  <c r="AB20" i="91" s="1"/>
  <c r="CQ17" i="62"/>
  <c r="DP16" i="89"/>
  <c r="P5" i="86"/>
  <c r="AN5" i="86" s="1"/>
  <c r="BA31" i="62"/>
  <c r="BB31" i="89"/>
  <c r="AJ52" i="86"/>
  <c r="AV41" i="79"/>
  <c r="BH41" i="79"/>
  <c r="AK38" i="62"/>
  <c r="AL38" i="89"/>
  <c r="AF36" i="85"/>
  <c r="AR6" i="78"/>
  <c r="BD6" i="78"/>
  <c r="CR5" i="62"/>
  <c r="DQ5" i="89"/>
  <c r="AU3" i="81"/>
  <c r="BF22" i="62"/>
  <c r="BS22" i="89"/>
  <c r="BG22" i="89" s="1"/>
  <c r="AS4" i="68"/>
  <c r="AS4" i="90"/>
  <c r="AT4" i="90"/>
  <c r="AR4" i="68"/>
  <c r="AM5" i="81"/>
  <c r="BA5" i="81" s="1"/>
  <c r="CG13" i="89"/>
  <c r="BT13" i="62"/>
  <c r="BC36" i="62"/>
  <c r="BP36" i="89"/>
  <c r="BB36" i="79"/>
  <c r="BG50" i="68"/>
  <c r="BT50" i="90"/>
  <c r="BH50" i="90" s="1"/>
  <c r="R24" i="85"/>
  <c r="AP24" i="85" s="1"/>
  <c r="DE5" i="89"/>
  <c r="CF5" i="62"/>
  <c r="S13" i="85"/>
  <c r="AQ13" i="85" s="1"/>
  <c r="BH20" i="68"/>
  <c r="BU20" i="90"/>
  <c r="BI20" i="90" s="1"/>
  <c r="BT44" i="68"/>
  <c r="CG44" i="90"/>
  <c r="S50" i="86"/>
  <c r="AQ50" i="86" s="1"/>
  <c r="BS39" i="68"/>
  <c r="CF39" i="90"/>
  <c r="R25" i="86"/>
  <c r="AP25" i="86" s="1"/>
  <c r="BH42" i="68"/>
  <c r="BU42" i="90"/>
  <c r="S23" i="85"/>
  <c r="AQ23" i="85" s="1"/>
  <c r="BC24" i="62"/>
  <c r="BP24" i="89"/>
  <c r="BD24" i="89" s="1"/>
  <c r="T22" i="90"/>
  <c r="BG8" i="78"/>
  <c r="BR24" i="68"/>
  <c r="CE24" i="90"/>
  <c r="Q20" i="86"/>
  <c r="AO20" i="86" s="1"/>
  <c r="BA43" i="81"/>
  <c r="W30" i="89"/>
  <c r="BG28" i="68"/>
  <c r="BT28" i="90"/>
  <c r="BH28" i="90" s="1"/>
  <c r="R30" i="85"/>
  <c r="AP30" i="85" s="1"/>
  <c r="BB51" i="80"/>
  <c r="AR48" i="68"/>
  <c r="AS48" i="68"/>
  <c r="AS48" i="90"/>
  <c r="AT48" i="90"/>
  <c r="V48" i="90" s="1"/>
  <c r="AM24" i="81"/>
  <c r="AK14" i="68"/>
  <c r="AL14" i="90"/>
  <c r="AR15" i="80"/>
  <c r="BM31" i="68"/>
  <c r="BZ31" i="90"/>
  <c r="BN31" i="90" s="1"/>
  <c r="X17" i="85"/>
  <c r="AV17" i="85" s="1"/>
  <c r="BC18" i="78"/>
  <c r="AZ6" i="87"/>
  <c r="BC12" i="91"/>
  <c r="AB13" i="90"/>
  <c r="AZ27" i="79"/>
  <c r="BW51" i="62"/>
  <c r="CJ51" i="89"/>
  <c r="S2" i="85"/>
  <c r="AQ2" i="85" s="1"/>
  <c r="BH13" i="68"/>
  <c r="BU13" i="90"/>
  <c r="BI13" i="90" s="1"/>
  <c r="BI33" i="78"/>
  <c r="AF49" i="62"/>
  <c r="AG49" i="89"/>
  <c r="U49" i="89" s="1"/>
  <c r="AA2" i="85"/>
  <c r="AY33" i="78"/>
  <c r="AM33" i="78"/>
  <c r="BC18" i="68"/>
  <c r="BP18" i="90"/>
  <c r="N20" i="85"/>
  <c r="AL20" i="85" s="1"/>
  <c r="BY3" i="62"/>
  <c r="CL3" i="89"/>
  <c r="CK32" i="90"/>
  <c r="W46" i="86"/>
  <c r="AU46" i="86" s="1"/>
  <c r="BX32" i="68"/>
  <c r="BW11" i="68"/>
  <c r="CJ11" i="90"/>
  <c r="V13" i="86"/>
  <c r="AT13" i="86" s="1"/>
  <c r="BF14" i="81"/>
  <c r="CP21" i="62"/>
  <c r="DO21" i="89"/>
  <c r="BH26" i="68"/>
  <c r="BU26" i="90"/>
  <c r="S41" i="85"/>
  <c r="AQ41" i="85" s="1"/>
  <c r="BC49" i="80"/>
  <c r="BS45" i="90"/>
  <c r="Q16" i="85"/>
  <c r="AO16" i="85" s="1"/>
  <c r="BF45" i="68"/>
  <c r="BA7" i="80"/>
  <c r="BC24" i="68"/>
  <c r="N18" i="85"/>
  <c r="AL18" i="85" s="1"/>
  <c r="BP24" i="90"/>
  <c r="AX26" i="80"/>
  <c r="BH44" i="78"/>
  <c r="BD6" i="68"/>
  <c r="BQ6" i="90"/>
  <c r="BE6" i="90" s="1"/>
  <c r="O49" i="85"/>
  <c r="AM49" i="85" s="1"/>
  <c r="AY31" i="80"/>
  <c r="AX38" i="78"/>
  <c r="CA15" i="90"/>
  <c r="Y3" i="85"/>
  <c r="AW3" i="85" s="1"/>
  <c r="BN15" i="68"/>
  <c r="BS46" i="62"/>
  <c r="CF46" i="89"/>
  <c r="BG26" i="79"/>
  <c r="AK31" i="62"/>
  <c r="AL31" i="89"/>
  <c r="AF46" i="85"/>
  <c r="BD41" i="78"/>
  <c r="AR41" i="78"/>
  <c r="BI8" i="90"/>
  <c r="BG24" i="68"/>
  <c r="BT24" i="90"/>
  <c r="BH24" i="90" s="1"/>
  <c r="R18" i="85"/>
  <c r="AP18" i="85" s="1"/>
  <c r="BB26" i="80"/>
  <c r="AE16" i="90"/>
  <c r="AX43" i="79"/>
  <c r="AR17" i="62"/>
  <c r="AS17" i="62"/>
  <c r="AS16" i="89"/>
  <c r="AT16" i="89"/>
  <c r="V16" i="89" s="1"/>
  <c r="AA20" i="86"/>
  <c r="AY43" i="79"/>
  <c r="AM43" i="79"/>
  <c r="BC32" i="68"/>
  <c r="N33" i="85"/>
  <c r="AL33" i="85" s="1"/>
  <c r="BP32" i="90"/>
  <c r="U42" i="86"/>
  <c r="AS42" i="86" s="1"/>
  <c r="BX51" i="62"/>
  <c r="CK51" i="89"/>
  <c r="W11" i="89"/>
  <c r="BB35" i="78"/>
  <c r="Y48" i="89"/>
  <c r="AN33" i="87"/>
  <c r="AQ5" i="91"/>
  <c r="AE5" i="91" s="1"/>
  <c r="AM20" i="91"/>
  <c r="AJ13" i="87"/>
  <c r="BF25" i="62"/>
  <c r="BS25" i="89"/>
  <c r="BG25" i="89" s="1"/>
  <c r="BG34" i="79"/>
  <c r="AF33" i="68"/>
  <c r="AG33" i="90"/>
  <c r="AM19" i="80"/>
  <c r="BC51" i="62"/>
  <c r="BP51" i="89"/>
  <c r="BD51" i="89" s="1"/>
  <c r="BC23" i="80"/>
  <c r="P23" i="86"/>
  <c r="AN23" i="86" s="1"/>
  <c r="AK33" i="62"/>
  <c r="AL33" i="89"/>
  <c r="AF37" i="85"/>
  <c r="BD34" i="78"/>
  <c r="AR34" i="78"/>
  <c r="BF15" i="68"/>
  <c r="BS15" i="90"/>
  <c r="Q3" i="85"/>
  <c r="AO3" i="85" s="1"/>
  <c r="AF35" i="68"/>
  <c r="AG35" i="90"/>
  <c r="U35" i="90" s="1"/>
  <c r="AM30" i="80"/>
  <c r="U29" i="86"/>
  <c r="AS29" i="86" s="1"/>
  <c r="AR4" i="87"/>
  <c r="AU30" i="91"/>
  <c r="BM11" i="68"/>
  <c r="BZ11" i="90"/>
  <c r="BN11" i="90" s="1"/>
  <c r="X4" i="85"/>
  <c r="AV4" i="85" s="1"/>
  <c r="AU44" i="80"/>
  <c r="AK24" i="87"/>
  <c r="AN41" i="91"/>
  <c r="AB41" i="91" s="1"/>
  <c r="Z5" i="90"/>
  <c r="BD26" i="79"/>
  <c r="BT48" i="68"/>
  <c r="CG48" i="90"/>
  <c r="S29" i="86"/>
  <c r="AQ29" i="86" s="1"/>
  <c r="AF32" i="68"/>
  <c r="AG32" i="90"/>
  <c r="U32" i="90" s="1"/>
  <c r="AM27" i="80"/>
  <c r="V42" i="89"/>
  <c r="AW37" i="62"/>
  <c r="AX37" i="89"/>
  <c r="AY37" i="89"/>
  <c r="AF50" i="86"/>
  <c r="AR28" i="79"/>
  <c r="BD28" i="79"/>
  <c r="AX37" i="62"/>
  <c r="AJ32" i="87"/>
  <c r="AM16" i="91"/>
  <c r="AA16" i="91" s="1"/>
  <c r="BF23" i="80"/>
  <c r="CF14" i="62"/>
  <c r="DE19" i="89"/>
  <c r="CS19" i="89" s="1"/>
  <c r="AZ33" i="79"/>
  <c r="BW39" i="62"/>
  <c r="CJ39" i="89"/>
  <c r="CC43" i="62"/>
  <c r="DB43" i="89"/>
  <c r="BF16" i="79"/>
  <c r="V33" i="89"/>
  <c r="AS9" i="91"/>
  <c r="AP22" i="87"/>
  <c r="CB5" i="89"/>
  <c r="BO5" i="62"/>
  <c r="AC31" i="89"/>
  <c r="AN7" i="86"/>
  <c r="CD40" i="62"/>
  <c r="DC40" i="89"/>
  <c r="CQ40" i="89" s="1"/>
  <c r="AO4" i="91"/>
  <c r="AL7" i="87"/>
  <c r="AZ9" i="78"/>
  <c r="AW49" i="68"/>
  <c r="AX49" i="68"/>
  <c r="AX49" i="90"/>
  <c r="AY49" i="90"/>
  <c r="AA49" i="90" s="1"/>
  <c r="AR25" i="81"/>
  <c r="BG41" i="62"/>
  <c r="BT41" i="89"/>
  <c r="BO32" i="68"/>
  <c r="CB32" i="90"/>
  <c r="N46" i="86"/>
  <c r="AL46" i="86" s="1"/>
  <c r="BE17" i="79"/>
  <c r="AU6" i="87"/>
  <c r="AX12" i="91"/>
  <c r="Z24" i="90"/>
  <c r="BH47" i="62"/>
  <c r="BU47" i="89"/>
  <c r="BI47" i="89" s="1"/>
  <c r="BW15" i="68"/>
  <c r="CJ15" i="90"/>
  <c r="V5" i="86"/>
  <c r="AT5" i="86" s="1"/>
  <c r="AU15" i="80"/>
  <c r="W30" i="90"/>
  <c r="AU27" i="81"/>
  <c r="BF27" i="81" s="1"/>
  <c r="AF21" i="62"/>
  <c r="AG21" i="89"/>
  <c r="U21" i="89" s="1"/>
  <c r="AA41" i="85"/>
  <c r="AY21" i="78"/>
  <c r="AM21" i="78"/>
  <c r="BE21" i="78"/>
  <c r="BI21" i="78"/>
  <c r="BG21" i="78"/>
  <c r="BF21" i="78"/>
  <c r="Y52" i="90"/>
  <c r="CA43" i="62"/>
  <c r="CZ43" i="89"/>
  <c r="BO38" i="62"/>
  <c r="CB38" i="89"/>
  <c r="BY16" i="62"/>
  <c r="CL15" i="89"/>
  <c r="T37" i="90"/>
  <c r="BO20" i="90"/>
  <c r="BA45" i="81"/>
  <c r="W39" i="85"/>
  <c r="AU39" i="85" s="1"/>
  <c r="BL19" i="68"/>
  <c r="BY19" i="90"/>
  <c r="BM19" i="90" s="1"/>
  <c r="BG29" i="68"/>
  <c r="BT29" i="90"/>
  <c r="R45" i="85"/>
  <c r="AP45" i="85" s="1"/>
  <c r="BF20" i="68"/>
  <c r="BS20" i="90"/>
  <c r="Q13" i="85"/>
  <c r="AO13" i="85" s="1"/>
  <c r="BA52" i="80"/>
  <c r="X38" i="90"/>
  <c r="BU23" i="68"/>
  <c r="BV23" i="68"/>
  <c r="CH23" i="90"/>
  <c r="CI23" i="90"/>
  <c r="BK23" i="90" s="1"/>
  <c r="T28" i="86"/>
  <c r="AR28" i="86" s="1"/>
  <c r="BK26" i="89"/>
  <c r="BH5" i="90"/>
  <c r="CR41" i="62"/>
  <c r="DQ41" i="89"/>
  <c r="BC12" i="78"/>
  <c r="BG50" i="62"/>
  <c r="BT50" i="89"/>
  <c r="BT44" i="89"/>
  <c r="BG44" i="62"/>
  <c r="X35" i="90"/>
  <c r="CF3" i="62"/>
  <c r="DE3" i="89"/>
  <c r="CH27" i="90"/>
  <c r="CI27" i="90"/>
  <c r="BK27" i="90" s="1"/>
  <c r="T36" i="86"/>
  <c r="AR36" i="86" s="1"/>
  <c r="BU27" i="68"/>
  <c r="BV27" i="68"/>
  <c r="AC51" i="90"/>
  <c r="W24" i="90"/>
  <c r="BA18" i="62"/>
  <c r="BB17" i="89"/>
  <c r="AJ22" i="86"/>
  <c r="AV36" i="79"/>
  <c r="BH36" i="79"/>
  <c r="BA25" i="68"/>
  <c r="BB25" i="90"/>
  <c r="AV36" i="81"/>
  <c r="BD36" i="81" s="1"/>
  <c r="BS30" i="68"/>
  <c r="CF30" i="90"/>
  <c r="R17" i="86"/>
  <c r="AP17" i="86" s="1"/>
  <c r="CV43" i="62"/>
  <c r="DU43" i="89"/>
  <c r="BP42" i="90"/>
  <c r="BD42" i="90" s="1"/>
  <c r="BC42" i="68"/>
  <c r="N23" i="85"/>
  <c r="AL23" i="85" s="1"/>
  <c r="P38" i="86"/>
  <c r="AN38" i="86" s="1"/>
  <c r="BH50" i="62"/>
  <c r="BU50" i="89"/>
  <c r="BI50" i="89" s="1"/>
  <c r="R15" i="85"/>
  <c r="AP15" i="85" s="1"/>
  <c r="BG36" i="68"/>
  <c r="BT36" i="90"/>
  <c r="BB24" i="80"/>
  <c r="AZ30" i="79"/>
  <c r="AR39" i="62"/>
  <c r="AS39" i="62"/>
  <c r="AS39" i="89"/>
  <c r="AT39" i="89"/>
  <c r="V39" i="89" s="1"/>
  <c r="AA26" i="86"/>
  <c r="AM30" i="79"/>
  <c r="AY30" i="79"/>
  <c r="BM6" i="62"/>
  <c r="BZ6" i="89"/>
  <c r="T29" i="89"/>
  <c r="BO34" i="68"/>
  <c r="CB34" i="90"/>
  <c r="N35" i="86"/>
  <c r="AL35" i="86" s="1"/>
  <c r="AZ52" i="79"/>
  <c r="AC30" i="89"/>
  <c r="BF26" i="68"/>
  <c r="BS26" i="90"/>
  <c r="Q41" i="85"/>
  <c r="AO41" i="85" s="1"/>
  <c r="BA49" i="80"/>
  <c r="AZ43" i="79"/>
  <c r="BA17" i="78"/>
  <c r="AW25" i="87"/>
  <c r="AZ19" i="91"/>
  <c r="BY19" i="62"/>
  <c r="CL18" i="89"/>
  <c r="CI7" i="90"/>
  <c r="BK7" i="90" s="1"/>
  <c r="T8" i="86"/>
  <c r="AR8" i="86" s="1"/>
  <c r="BD4" i="81"/>
  <c r="BU7" i="68"/>
  <c r="BV7" i="68"/>
  <c r="CH7" i="90"/>
  <c r="DT41" i="89"/>
  <c r="CU41" i="62"/>
  <c r="BL37" i="62"/>
  <c r="BY37" i="89"/>
  <c r="BM37" i="89" s="1"/>
  <c r="X46" i="89"/>
  <c r="BH51" i="62"/>
  <c r="BU51" i="89"/>
  <c r="BI51" i="89" s="1"/>
  <c r="AN31" i="91"/>
  <c r="AK11" i="87"/>
  <c r="AD26" i="90"/>
  <c r="CH31" i="90"/>
  <c r="CI31" i="90"/>
  <c r="BK31" i="90" s="1"/>
  <c r="T19" i="86"/>
  <c r="AR19" i="86" s="1"/>
  <c r="BU31" i="68"/>
  <c r="BV31" i="68"/>
  <c r="AH38" i="87"/>
  <c r="AK35" i="91"/>
  <c r="BS41" i="62"/>
  <c r="CF41" i="89"/>
  <c r="BS6" i="62"/>
  <c r="CF6" i="89"/>
  <c r="BF43" i="62"/>
  <c r="BS43" i="89"/>
  <c r="BY34" i="68"/>
  <c r="CL34" i="90"/>
  <c r="X35" i="86"/>
  <c r="AV35" i="86" s="1"/>
  <c r="BB39" i="91"/>
  <c r="AY5" i="87"/>
  <c r="BI16" i="81"/>
  <c r="BZ45" i="68"/>
  <c r="CM45" i="90"/>
  <c r="Y40" i="86"/>
  <c r="AW40" i="86" s="1"/>
  <c r="BO23" i="62"/>
  <c r="CB23" i="89"/>
  <c r="BL4" i="90"/>
  <c r="DQ47" i="89"/>
  <c r="CR47" i="62"/>
  <c r="AE28" i="90"/>
  <c r="BA19" i="81"/>
  <c r="BZ36" i="62"/>
  <c r="CM36" i="89"/>
  <c r="BG49" i="62"/>
  <c r="BT49" i="89"/>
  <c r="BH49" i="89" s="1"/>
  <c r="BG18" i="62"/>
  <c r="BT17" i="89"/>
  <c r="BH17" i="89" s="1"/>
  <c r="W50" i="90"/>
  <c r="AZ25" i="78"/>
  <c r="BG16" i="79"/>
  <c r="AW43" i="68"/>
  <c r="AX43" i="68"/>
  <c r="AX43" i="90"/>
  <c r="AY43" i="90"/>
  <c r="AA43" i="90" s="1"/>
  <c r="AR10" i="81"/>
  <c r="BE10" i="81" s="1"/>
  <c r="AX36" i="89"/>
  <c r="AY36" i="89"/>
  <c r="AA36" i="89" s="1"/>
  <c r="AF41" i="86"/>
  <c r="BD29" i="79"/>
  <c r="AR29" i="79"/>
  <c r="AW36" i="62"/>
  <c r="AX36" i="62"/>
  <c r="AZ32" i="87"/>
  <c r="BC16" i="91"/>
  <c r="AP6" i="91"/>
  <c r="AD6" i="91" s="1"/>
  <c r="AM28" i="87"/>
  <c r="BD50" i="79"/>
  <c r="CJ47" i="62"/>
  <c r="DI47" i="89"/>
  <c r="CV22" i="62"/>
  <c r="DU22" i="89"/>
  <c r="X20" i="89"/>
  <c r="BH12" i="89"/>
  <c r="BI25" i="80"/>
  <c r="BG29" i="62"/>
  <c r="BT29" i="89"/>
  <c r="BH29" i="89" s="1"/>
  <c r="BR39" i="68"/>
  <c r="CE39" i="90"/>
  <c r="BG39" i="90" s="1"/>
  <c r="Q25" i="86"/>
  <c r="AO25" i="86" s="1"/>
  <c r="BA12" i="81"/>
  <c r="AG14" i="90"/>
  <c r="U14" i="90" s="1"/>
  <c r="AF14" i="68"/>
  <c r="AM15" i="80"/>
  <c r="AZ15" i="80" s="1"/>
  <c r="AK42" i="68"/>
  <c r="AL42" i="90"/>
  <c r="AR42" i="80"/>
  <c r="AK43" i="62"/>
  <c r="AL43" i="89"/>
  <c r="Z43" i="89" s="1"/>
  <c r="AF6" i="85"/>
  <c r="BD3" i="78"/>
  <c r="AR3" i="78"/>
  <c r="BY5" i="62"/>
  <c r="CL5" i="89"/>
  <c r="BM24" i="68"/>
  <c r="BZ24" i="90"/>
  <c r="BN24" i="90" s="1"/>
  <c r="X18" i="85"/>
  <c r="AV18" i="85" s="1"/>
  <c r="BH26" i="80"/>
  <c r="BD38" i="79"/>
  <c r="Y34" i="90"/>
  <c r="BR26" i="68"/>
  <c r="CE26" i="90"/>
  <c r="Q45" i="86"/>
  <c r="AO45" i="86" s="1"/>
  <c r="BA52" i="81"/>
  <c r="CL38" i="90"/>
  <c r="X38" i="86"/>
  <c r="AV38" i="86" s="1"/>
  <c r="BY38" i="68"/>
  <c r="Q28" i="85"/>
  <c r="AO28" i="85" s="1"/>
  <c r="BF47" i="68"/>
  <c r="BS47" i="90"/>
  <c r="AU30" i="80"/>
  <c r="BE8" i="68"/>
  <c r="BR8" i="90"/>
  <c r="P47" i="85"/>
  <c r="AN47" i="85" s="1"/>
  <c r="CV3" i="62"/>
  <c r="DU3" i="89"/>
  <c r="BB42" i="78"/>
  <c r="Y12" i="90"/>
  <c r="BG6" i="90"/>
  <c r="AH34" i="91"/>
  <c r="AE20" i="87"/>
  <c r="AK19" i="87"/>
  <c r="AN26" i="91"/>
  <c r="BE48" i="62"/>
  <c r="BR48" i="89"/>
  <c r="AP48" i="89"/>
  <c r="AD48" i="89" s="1"/>
  <c r="AJ44" i="85"/>
  <c r="BH8" i="78"/>
  <c r="AO48" i="62"/>
  <c r="AV8" i="78"/>
  <c r="AS27" i="68"/>
  <c r="AR27" i="68"/>
  <c r="AT27" i="90"/>
  <c r="V27" i="90" s="1"/>
  <c r="AS27" i="90"/>
  <c r="AM35" i="81"/>
  <c r="BA35" i="81" s="1"/>
  <c r="AZ26" i="78"/>
  <c r="BL14" i="62"/>
  <c r="BY19" i="89"/>
  <c r="BM19" i="89" s="1"/>
  <c r="W41" i="89"/>
  <c r="AF46" i="68"/>
  <c r="AG46" i="90"/>
  <c r="U46" i="90" s="1"/>
  <c r="AM4" i="80"/>
  <c r="AZ4" i="80" s="1"/>
  <c r="BE34" i="79"/>
  <c r="AF39" i="68"/>
  <c r="AG39" i="90"/>
  <c r="U39" i="90" s="1"/>
  <c r="AM43" i="80"/>
  <c r="AU42" i="80"/>
  <c r="BR39" i="62"/>
  <c r="CE39" i="89"/>
  <c r="BG26" i="78"/>
  <c r="AF50" i="68"/>
  <c r="AG50" i="90"/>
  <c r="AM8" i="80"/>
  <c r="AR13" i="79"/>
  <c r="AW48" i="62"/>
  <c r="AX48" i="62"/>
  <c r="AX48" i="89"/>
  <c r="AY48" i="89"/>
  <c r="AA48" i="89" s="1"/>
  <c r="AF30" i="86"/>
  <c r="BD13" i="79"/>
  <c r="BH7" i="68"/>
  <c r="BU7" i="90"/>
  <c r="BI7" i="90" s="1"/>
  <c r="S9" i="85"/>
  <c r="AQ9" i="85" s="1"/>
  <c r="BL27" i="90"/>
  <c r="BC40" i="68"/>
  <c r="BP40" i="90"/>
  <c r="BD40" i="90" s="1"/>
  <c r="N36" i="85"/>
  <c r="AL36" i="85" s="1"/>
  <c r="BI10" i="78"/>
  <c r="BK35" i="68"/>
  <c r="BX35" i="90"/>
  <c r="BL35" i="90" s="1"/>
  <c r="V46" i="85"/>
  <c r="AT46" i="85" s="1"/>
  <c r="U50" i="86"/>
  <c r="AS50" i="86" s="1"/>
  <c r="AA50" i="90"/>
  <c r="BI23" i="78"/>
  <c r="X21" i="90"/>
  <c r="AD45" i="89"/>
  <c r="AW17" i="87"/>
  <c r="AZ11" i="91"/>
  <c r="AX33" i="79"/>
  <c r="AY20" i="79"/>
  <c r="BU4" i="68"/>
  <c r="BV4" i="68"/>
  <c r="CH4" i="90"/>
  <c r="CI4" i="90"/>
  <c r="BK4" i="90" s="1"/>
  <c r="T14" i="86"/>
  <c r="AR14" i="86" s="1"/>
  <c r="BI24" i="78"/>
  <c r="BA29" i="79"/>
  <c r="BR29" i="68"/>
  <c r="CE29" i="90"/>
  <c r="Q51" i="86"/>
  <c r="AO51" i="86" s="1"/>
  <c r="BG47" i="68"/>
  <c r="BT47" i="90"/>
  <c r="R28" i="85"/>
  <c r="AP28" i="85" s="1"/>
  <c r="BJ32" i="62"/>
  <c r="BW32" i="89"/>
  <c r="BE51" i="78"/>
  <c r="AE2" i="89"/>
  <c r="AB4" i="89"/>
  <c r="AZ22" i="91"/>
  <c r="AW14" i="87"/>
  <c r="BC44" i="68"/>
  <c r="N29" i="85"/>
  <c r="AL29" i="85" s="1"/>
  <c r="BP44" i="90"/>
  <c r="BL7" i="90"/>
  <c r="BI18" i="79"/>
  <c r="V50" i="89"/>
  <c r="BS36" i="68"/>
  <c r="CF36" i="90"/>
  <c r="R39" i="86"/>
  <c r="AP39" i="86" s="1"/>
  <c r="BG15" i="78"/>
  <c r="BC39" i="79"/>
  <c r="BI24" i="80"/>
  <c r="BI6" i="68"/>
  <c r="BV6" i="90"/>
  <c r="BJ6" i="90" s="1"/>
  <c r="T49" i="85"/>
  <c r="AR49" i="85" s="1"/>
  <c r="BD31" i="80"/>
  <c r="T33" i="85"/>
  <c r="AR33" i="85" s="1"/>
  <c r="BI32" i="68"/>
  <c r="BV32" i="90"/>
  <c r="BJ32" i="90" s="1"/>
  <c r="BI13" i="79"/>
  <c r="AB35" i="89"/>
  <c r="N8" i="91"/>
  <c r="AK14" i="62"/>
  <c r="AL19" i="89"/>
  <c r="Z19" i="89" s="1"/>
  <c r="AF11" i="85"/>
  <c r="BD11" i="78"/>
  <c r="AR11" i="78"/>
  <c r="BA26" i="79"/>
  <c r="T39" i="89"/>
  <c r="BM19" i="62"/>
  <c r="BZ18" i="89"/>
  <c r="BN18" i="89" s="1"/>
  <c r="N20" i="86"/>
  <c r="AL20" i="86" s="1"/>
  <c r="BO24" i="68"/>
  <c r="CB24" i="90"/>
  <c r="AX43" i="81"/>
  <c r="BE43" i="81"/>
  <c r="AN36" i="87"/>
  <c r="AQ51" i="91"/>
  <c r="AE51" i="91" s="1"/>
  <c r="BF2" i="79"/>
  <c r="BE41" i="78"/>
  <c r="BI20" i="78"/>
  <c r="AZ28" i="79"/>
  <c r="CD19" i="62"/>
  <c r="DC18" i="89"/>
  <c r="BT7" i="89"/>
  <c r="BG7" i="62"/>
  <c r="BS13" i="62"/>
  <c r="CF13" i="89"/>
  <c r="CP42" i="62"/>
  <c r="DO42" i="89"/>
  <c r="CP38" i="62"/>
  <c r="DO38" i="89"/>
  <c r="BK25" i="89"/>
  <c r="DC5" i="90"/>
  <c r="CD5" i="68"/>
  <c r="BM43" i="62"/>
  <c r="BZ43" i="89"/>
  <c r="BN43" i="89" s="1"/>
  <c r="BG48" i="62"/>
  <c r="BT48" i="89"/>
  <c r="BY23" i="89"/>
  <c r="BM23" i="89" s="1"/>
  <c r="BL23" i="62"/>
  <c r="DJ28" i="89"/>
  <c r="CX28" i="89" s="1"/>
  <c r="CK28" i="62"/>
  <c r="CG20" i="62"/>
  <c r="DF20" i="89"/>
  <c r="CT20" i="89" s="1"/>
  <c r="BW46" i="90"/>
  <c r="U35" i="85"/>
  <c r="AS35" i="85" s="1"/>
  <c r="BJ46" i="68"/>
  <c r="CL18" i="62"/>
  <c r="DK17" i="89"/>
  <c r="CY17" i="89" s="1"/>
  <c r="BX25" i="62"/>
  <c r="CK25" i="89"/>
  <c r="CG48" i="89"/>
  <c r="BT48" i="62"/>
  <c r="CM43" i="62"/>
  <c r="DL43" i="89"/>
  <c r="AU6" i="91"/>
  <c r="AR28" i="87"/>
  <c r="BK3" i="90"/>
  <c r="BA47" i="68"/>
  <c r="BB47" i="90"/>
  <c r="AV23" i="81"/>
  <c r="BG23" i="81" s="1"/>
  <c r="CR16" i="62"/>
  <c r="DQ15" i="89"/>
  <c r="S15" i="85"/>
  <c r="AQ15" i="85" s="1"/>
  <c r="BH36" i="68"/>
  <c r="BU36" i="90"/>
  <c r="BI36" i="90" s="1"/>
  <c r="BC24" i="80"/>
  <c r="AN4" i="87"/>
  <c r="AQ30" i="91"/>
  <c r="AE30" i="91" s="1"/>
  <c r="BH41" i="62"/>
  <c r="BU41" i="89"/>
  <c r="BR11" i="68"/>
  <c r="CE11" i="90"/>
  <c r="Q13" i="86"/>
  <c r="AO13" i="86" s="1"/>
  <c r="BA14" i="81"/>
  <c r="AX45" i="62"/>
  <c r="AW45" i="62"/>
  <c r="AX45" i="89"/>
  <c r="AY45" i="89"/>
  <c r="AA45" i="89" s="1"/>
  <c r="AF29" i="86"/>
  <c r="AR22" i="79"/>
  <c r="BD22" i="79"/>
  <c r="CH29" i="62"/>
  <c r="DG29" i="89"/>
  <c r="AF28" i="87"/>
  <c r="AI6" i="91"/>
  <c r="BY20" i="68"/>
  <c r="CL20" i="90"/>
  <c r="X37" i="86"/>
  <c r="AV37" i="86" s="1"/>
  <c r="BH7" i="81"/>
  <c r="BE27" i="62"/>
  <c r="BR27" i="89"/>
  <c r="V37" i="90"/>
  <c r="BL6" i="62"/>
  <c r="BY6" i="89"/>
  <c r="BM6" i="89" s="1"/>
  <c r="AF52" i="68"/>
  <c r="AG52" i="90"/>
  <c r="AM14" i="80"/>
  <c r="AN9" i="87"/>
  <c r="AQ44" i="91"/>
  <c r="CM22" i="62"/>
  <c r="DL22" i="89"/>
  <c r="CH5" i="89"/>
  <c r="CI5" i="89"/>
  <c r="BU5" i="62"/>
  <c r="BV5" i="62"/>
  <c r="CX41" i="62"/>
  <c r="DW41" i="89"/>
  <c r="DQ50" i="89"/>
  <c r="CR50" i="62"/>
  <c r="V47" i="90"/>
  <c r="BR26" i="62"/>
  <c r="CE26" i="89"/>
  <c r="BC38" i="78"/>
  <c r="AW11" i="87"/>
  <c r="AZ31" i="91"/>
  <c r="BM5" i="68"/>
  <c r="BZ5" i="90"/>
  <c r="BN5" i="90" s="1"/>
  <c r="X7" i="85"/>
  <c r="AV7" i="85" s="1"/>
  <c r="BH34" i="80"/>
  <c r="BR51" i="89"/>
  <c r="BE51" i="62"/>
  <c r="BK41" i="68"/>
  <c r="BX41" i="90"/>
  <c r="V25" i="85"/>
  <c r="AT25" i="85" s="1"/>
  <c r="CH44" i="62"/>
  <c r="DG44" i="89"/>
  <c r="CJ40" i="90"/>
  <c r="V24" i="86"/>
  <c r="AT24" i="86" s="1"/>
  <c r="BW40" i="68"/>
  <c r="BY30" i="62"/>
  <c r="CL30" i="89"/>
  <c r="AZ24" i="80"/>
  <c r="CD31" i="62"/>
  <c r="DC31" i="89"/>
  <c r="CQ31" i="89" s="1"/>
  <c r="BG4" i="68"/>
  <c r="BT4" i="90"/>
  <c r="R50" i="85"/>
  <c r="AP50" i="85" s="1"/>
  <c r="BZ15" i="68"/>
  <c r="CM15" i="90"/>
  <c r="Y5" i="86"/>
  <c r="AW5" i="86" s="1"/>
  <c r="AF8" i="62"/>
  <c r="AG8" i="89"/>
  <c r="U8" i="89" s="1"/>
  <c r="AA13" i="85"/>
  <c r="AM32" i="78"/>
  <c r="AY32" i="78"/>
  <c r="BG32" i="78"/>
  <c r="BI32" i="78"/>
  <c r="BE32" i="78"/>
  <c r="BG32" i="68"/>
  <c r="BT32" i="90"/>
  <c r="R33" i="85"/>
  <c r="AP33" i="85" s="1"/>
  <c r="AG31" i="90"/>
  <c r="U31" i="90" s="1"/>
  <c r="AM29" i="80"/>
  <c r="BH29" i="80" s="1"/>
  <c r="AF31" i="68"/>
  <c r="CF43" i="62"/>
  <c r="DE43" i="89"/>
  <c r="CS43" i="89" s="1"/>
  <c r="BX5" i="68"/>
  <c r="CK5" i="90"/>
  <c r="W6" i="86"/>
  <c r="AU6" i="86" s="1"/>
  <c r="BG19" i="81"/>
  <c r="BY15" i="62"/>
  <c r="CL14" i="89"/>
  <c r="BO32" i="62"/>
  <c r="CB32" i="89"/>
  <c r="AS21" i="68"/>
  <c r="AR21" i="68"/>
  <c r="AT21" i="90"/>
  <c r="AS21" i="90"/>
  <c r="BE51" i="68"/>
  <c r="BR51" i="90"/>
  <c r="P44" i="85"/>
  <c r="AN44" i="85" s="1"/>
  <c r="AF38" i="68"/>
  <c r="AG38" i="90"/>
  <c r="U38" i="90" s="1"/>
  <c r="AM40" i="80"/>
  <c r="CR18" i="62"/>
  <c r="DQ17" i="89"/>
  <c r="BS35" i="62"/>
  <c r="CF35" i="89"/>
  <c r="BF34" i="80"/>
  <c r="BV3" i="90"/>
  <c r="BJ3" i="90" s="1"/>
  <c r="T52" i="85"/>
  <c r="AR52" i="85" s="1"/>
  <c r="BD32" i="80"/>
  <c r="BI3" i="68"/>
  <c r="AN16" i="87"/>
  <c r="AQ28" i="91"/>
  <c r="AE28" i="91" s="1"/>
  <c r="DD36" i="89"/>
  <c r="CE36" i="62"/>
  <c r="BK49" i="68"/>
  <c r="BX49" i="90"/>
  <c r="BL49" i="90" s="1"/>
  <c r="V22" i="85"/>
  <c r="AT22" i="85" s="1"/>
  <c r="BE19" i="62"/>
  <c r="BR18" i="89"/>
  <c r="AF34" i="68"/>
  <c r="AG34" i="90"/>
  <c r="U34" i="90" s="1"/>
  <c r="AM41" i="80"/>
  <c r="BC41" i="80" s="1"/>
  <c r="W37" i="89"/>
  <c r="AF19" i="68"/>
  <c r="AG19" i="90"/>
  <c r="U19" i="90" s="1"/>
  <c r="AM18" i="80"/>
  <c r="BH18" i="80" s="1"/>
  <c r="AK24" i="62"/>
  <c r="AL24" i="89"/>
  <c r="Z24" i="89" s="1"/>
  <c r="AF8" i="85"/>
  <c r="AR49" i="78"/>
  <c r="BD49" i="78"/>
  <c r="BO52" i="68"/>
  <c r="CB52" i="90"/>
  <c r="N27" i="86"/>
  <c r="AL27" i="86" s="1"/>
  <c r="AA37" i="89"/>
  <c r="BR32" i="62"/>
  <c r="CE32" i="89"/>
  <c r="U44" i="85"/>
  <c r="AS44" i="85" s="1"/>
  <c r="BJ51" i="68"/>
  <c r="BW51" i="90"/>
  <c r="AZ49" i="79"/>
  <c r="AR19" i="62"/>
  <c r="AS19" i="62"/>
  <c r="AS18" i="89"/>
  <c r="AT18" i="89"/>
  <c r="V18" i="89" s="1"/>
  <c r="AA28" i="86"/>
  <c r="AY49" i="79"/>
  <c r="AM49" i="79"/>
  <c r="BG49" i="79"/>
  <c r="BB14" i="79"/>
  <c r="BD29" i="62"/>
  <c r="BQ29" i="89"/>
  <c r="BM2" i="62"/>
  <c r="BZ2" i="89"/>
  <c r="BZ47" i="62"/>
  <c r="CM47" i="89"/>
  <c r="BF22" i="79"/>
  <c r="BJ46" i="62"/>
  <c r="BW46" i="89"/>
  <c r="BR52" i="62"/>
  <c r="CE52" i="89"/>
  <c r="CE31" i="62"/>
  <c r="DD31" i="89"/>
  <c r="CR31" i="89" s="1"/>
  <c r="CE33" i="62"/>
  <c r="DD33" i="89"/>
  <c r="CR33" i="89" s="1"/>
  <c r="BU16" i="62"/>
  <c r="BV16" i="62"/>
  <c r="CH15" i="89"/>
  <c r="CI15" i="89"/>
  <c r="BK15" i="89" s="1"/>
  <c r="AE9" i="87"/>
  <c r="AH44" i="91"/>
  <c r="V44" i="91" s="1"/>
  <c r="CA3" i="62"/>
  <c r="CZ3" i="89"/>
  <c r="CN3" i="89" s="1"/>
  <c r="BK6" i="89"/>
  <c r="BZ45" i="62"/>
  <c r="CM45" i="89"/>
  <c r="BG36" i="79"/>
  <c r="DU47" i="89"/>
  <c r="CV47" i="62"/>
  <c r="BR30" i="62"/>
  <c r="CE30" i="89"/>
  <c r="CU3" i="62"/>
  <c r="DT3" i="89"/>
  <c r="CV3" i="89" s="1"/>
  <c r="AK17" i="91"/>
  <c r="AH27" i="87"/>
  <c r="BR20" i="62"/>
  <c r="CE20" i="89"/>
  <c r="CX37" i="62"/>
  <c r="DW37" i="89"/>
  <c r="BW51" i="68"/>
  <c r="CJ51" i="90"/>
  <c r="V30" i="86"/>
  <c r="AT30" i="86" s="1"/>
  <c r="CG33" i="90"/>
  <c r="S33" i="86"/>
  <c r="AQ33" i="86" s="1"/>
  <c r="BT33" i="68"/>
  <c r="BF44" i="62"/>
  <c r="BS44" i="89"/>
  <c r="CW6" i="62"/>
  <c r="DV6" i="89"/>
  <c r="BU10" i="62"/>
  <c r="BV10" i="62"/>
  <c r="CH10" i="89"/>
  <c r="CI10" i="89"/>
  <c r="BK10" i="89" s="1"/>
  <c r="BW41" i="68"/>
  <c r="CJ41" i="90"/>
  <c r="V26" i="86"/>
  <c r="AT26" i="86" s="1"/>
  <c r="BT18" i="90"/>
  <c r="R20" i="85"/>
  <c r="AP20" i="85" s="1"/>
  <c r="BG18" i="68"/>
  <c r="BF21" i="62"/>
  <c r="BS21" i="89"/>
  <c r="BG21" i="89" s="1"/>
  <c r="BS9" i="68"/>
  <c r="CF9" i="90"/>
  <c r="R11" i="86"/>
  <c r="AP11" i="86" s="1"/>
  <c r="BS21" i="62"/>
  <c r="CF21" i="89"/>
  <c r="BM37" i="68"/>
  <c r="BZ37" i="90"/>
  <c r="BN37" i="90" s="1"/>
  <c r="X40" i="85"/>
  <c r="AV40" i="85" s="1"/>
  <c r="BQ6" i="89"/>
  <c r="BD6" i="62"/>
  <c r="BP6" i="62"/>
  <c r="BQ6" i="62"/>
  <c r="CC6" i="89"/>
  <c r="CD6" i="89"/>
  <c r="BF6" i="89" s="1"/>
  <c r="AK8" i="87"/>
  <c r="AN38" i="91"/>
  <c r="BM18" i="89"/>
  <c r="W38" i="89"/>
  <c r="BB27" i="78"/>
  <c r="AF43" i="68"/>
  <c r="AG43" i="90"/>
  <c r="U43" i="90" s="1"/>
  <c r="AM6" i="80"/>
  <c r="BK19" i="90"/>
  <c r="BC11" i="91"/>
  <c r="AZ17" i="87"/>
  <c r="BC11" i="68"/>
  <c r="BP11" i="90"/>
  <c r="BD11" i="90" s="1"/>
  <c r="N4" i="85"/>
  <c r="AL4" i="85" s="1"/>
  <c r="BO16" i="62"/>
  <c r="CB15" i="89"/>
  <c r="AS21" i="87"/>
  <c r="AV52" i="91"/>
  <c r="AK44" i="91"/>
  <c r="Y44" i="91" s="1"/>
  <c r="AH9" i="87"/>
  <c r="S24" i="86"/>
  <c r="AQ24" i="86" s="1"/>
  <c r="BT40" i="68"/>
  <c r="CG40" i="90"/>
  <c r="BK50" i="62"/>
  <c r="BX50" i="89"/>
  <c r="BL22" i="68"/>
  <c r="BY22" i="90"/>
  <c r="W42" i="85"/>
  <c r="AU42" i="85" s="1"/>
  <c r="BG28" i="80"/>
  <c r="BH52" i="62"/>
  <c r="BU52" i="89"/>
  <c r="AO49" i="62"/>
  <c r="AP49" i="89"/>
  <c r="AV33" i="78"/>
  <c r="BH33" i="78"/>
  <c r="AJ2" i="85"/>
  <c r="BA51" i="79"/>
  <c r="BR50" i="62"/>
  <c r="CE50" i="89"/>
  <c r="BI31" i="78"/>
  <c r="BO48" i="62"/>
  <c r="CB48" i="89"/>
  <c r="AZ19" i="87"/>
  <c r="BC26" i="91"/>
  <c r="BY17" i="68"/>
  <c r="CL17" i="90"/>
  <c r="X31" i="86"/>
  <c r="AV31" i="86" s="1"/>
  <c r="AF42" i="62"/>
  <c r="AG42" i="89"/>
  <c r="U42" i="89" s="1"/>
  <c r="AA28" i="85"/>
  <c r="AM16" i="78"/>
  <c r="AY16" i="78"/>
  <c r="BZ43" i="68"/>
  <c r="Y41" i="86"/>
  <c r="AW41" i="86" s="1"/>
  <c r="CM43" i="90"/>
  <c r="BI10" i="81"/>
  <c r="BA13" i="62"/>
  <c r="BB13" i="89"/>
  <c r="AJ8" i="86"/>
  <c r="AV9" i="79"/>
  <c r="BH9" i="79"/>
  <c r="AO7" i="68"/>
  <c r="AP7" i="90"/>
  <c r="AD7" i="90" s="1"/>
  <c r="AV33" i="80"/>
  <c r="AX33" i="80" s="1"/>
  <c r="Q30" i="86"/>
  <c r="AO30" i="86" s="1"/>
  <c r="BR51" i="68"/>
  <c r="CE51" i="90"/>
  <c r="X51" i="89"/>
  <c r="BN14" i="68"/>
  <c r="CA14" i="90"/>
  <c r="Y51" i="85"/>
  <c r="AW51" i="85" s="1"/>
  <c r="Y34" i="86"/>
  <c r="AW34" i="86" s="1"/>
  <c r="BZ50" i="68"/>
  <c r="CM50" i="90"/>
  <c r="CP51" i="62"/>
  <c r="DO51" i="89"/>
  <c r="AZ16" i="81"/>
  <c r="P40" i="86"/>
  <c r="AN40" i="86" s="1"/>
  <c r="BF36" i="62"/>
  <c r="BS36" i="89"/>
  <c r="BA36" i="79"/>
  <c r="P22" i="86"/>
  <c r="AN22" i="86" s="1"/>
  <c r="BO10" i="68"/>
  <c r="CB10" i="90"/>
  <c r="N10" i="86"/>
  <c r="AL10" i="86" s="1"/>
  <c r="CM47" i="62"/>
  <c r="DL47" i="89"/>
  <c r="BE8" i="62"/>
  <c r="BR8" i="89"/>
  <c r="BA27" i="78"/>
  <c r="BX6" i="68"/>
  <c r="CK6" i="90"/>
  <c r="W2" i="86"/>
  <c r="AU2" i="86" s="1"/>
  <c r="BG46" i="81"/>
  <c r="BB9" i="78"/>
  <c r="BO7" i="62"/>
  <c r="CB7" i="89"/>
  <c r="BM35" i="62"/>
  <c r="BZ35" i="89"/>
  <c r="BN35" i="89" s="1"/>
  <c r="BH48" i="68"/>
  <c r="BU48" i="90"/>
  <c r="S43" i="85"/>
  <c r="AQ43" i="85" s="1"/>
  <c r="BC10" i="80"/>
  <c r="BJ52" i="62"/>
  <c r="BW52" i="89"/>
  <c r="BG14" i="79"/>
  <c r="BE44" i="62"/>
  <c r="BR44" i="89"/>
  <c r="CG27" i="89"/>
  <c r="BT27" i="62"/>
  <c r="BI34" i="80"/>
  <c r="CK3" i="62"/>
  <c r="DJ3" i="89"/>
  <c r="CX3" i="89" s="1"/>
  <c r="BX27" i="62"/>
  <c r="CK27" i="89"/>
  <c r="BE14" i="68"/>
  <c r="BR14" i="90"/>
  <c r="P51" i="85"/>
  <c r="AN51" i="85" s="1"/>
  <c r="BE12" i="68"/>
  <c r="BR12" i="90"/>
  <c r="P6" i="85"/>
  <c r="AN6" i="85" s="1"/>
  <c r="BK42" i="62"/>
  <c r="BX42" i="89"/>
  <c r="BE15" i="62"/>
  <c r="BR14" i="89"/>
  <c r="V47" i="89"/>
  <c r="BJ43" i="62"/>
  <c r="BW43" i="89"/>
  <c r="Y30" i="89"/>
  <c r="AW10" i="87"/>
  <c r="AZ3" i="91"/>
  <c r="W7" i="85"/>
  <c r="AU7" i="85" s="1"/>
  <c r="BG34" i="80"/>
  <c r="BL5" i="68"/>
  <c r="BY5" i="90"/>
  <c r="BL24" i="90"/>
  <c r="AW38" i="68"/>
  <c r="AX38" i="68"/>
  <c r="AX38" i="90"/>
  <c r="AY38" i="90"/>
  <c r="AA38" i="90" s="1"/>
  <c r="AR18" i="81"/>
  <c r="AG29" i="90"/>
  <c r="AF29" i="68"/>
  <c r="AM16" i="80"/>
  <c r="CX3" i="62"/>
  <c r="DW3" i="89"/>
  <c r="V7" i="89"/>
  <c r="AQ14" i="91"/>
  <c r="AE14" i="91" s="1"/>
  <c r="AN40" i="87"/>
  <c r="BG43" i="81"/>
  <c r="CI24" i="90"/>
  <c r="BK24" i="90" s="1"/>
  <c r="T20" i="86"/>
  <c r="AR20" i="86" s="1"/>
  <c r="BD43" i="81"/>
  <c r="BU24" i="68"/>
  <c r="BV24" i="68"/>
  <c r="CH24" i="90"/>
  <c r="BG12" i="89"/>
  <c r="BE17" i="68"/>
  <c r="BR17" i="90"/>
  <c r="P31" i="85"/>
  <c r="AN31" i="85" s="1"/>
  <c r="BE49" i="62"/>
  <c r="BR49" i="89"/>
  <c r="CJ51" i="62"/>
  <c r="DI51" i="89"/>
  <c r="BC9" i="79"/>
  <c r="AX45" i="78"/>
  <c r="T41" i="89"/>
  <c r="BL11" i="62"/>
  <c r="BY11" i="89"/>
  <c r="BM11" i="89" s="1"/>
  <c r="BS29" i="68"/>
  <c r="CF29" i="90"/>
  <c r="R51" i="86"/>
  <c r="AP51" i="86" s="1"/>
  <c r="BF18" i="79"/>
  <c r="AX15" i="87"/>
  <c r="BA27" i="91"/>
  <c r="AE7" i="90"/>
  <c r="BA5" i="79"/>
  <c r="BB27" i="79"/>
  <c r="Y42" i="90"/>
  <c r="AX49" i="78"/>
  <c r="BK5" i="89"/>
  <c r="BO22" i="68"/>
  <c r="CB22" i="90"/>
  <c r="N48" i="86"/>
  <c r="AL48" i="86" s="1"/>
  <c r="AZ44" i="81"/>
  <c r="BP3" i="90"/>
  <c r="AX32" i="80"/>
  <c r="BC3" i="68"/>
  <c r="N52" i="85"/>
  <c r="AL52" i="85" s="1"/>
  <c r="AD8" i="89"/>
  <c r="BB39" i="79"/>
  <c r="AC17" i="89"/>
  <c r="BW12" i="62"/>
  <c r="CJ12" i="89"/>
  <c r="BW17" i="68"/>
  <c r="CJ17" i="90"/>
  <c r="V31" i="86"/>
  <c r="AT31" i="86" s="1"/>
  <c r="U26" i="86"/>
  <c r="AS26" i="86" s="1"/>
  <c r="AK51" i="62"/>
  <c r="AL51" i="89"/>
  <c r="Z51" i="89" s="1"/>
  <c r="AF51" i="85"/>
  <c r="AR40" i="78"/>
  <c r="BD40" i="78"/>
  <c r="AD31" i="90"/>
  <c r="AU9" i="81"/>
  <c r="BD9" i="81" s="1"/>
  <c r="AZ14" i="79"/>
  <c r="BF33" i="79"/>
  <c r="Y13" i="90"/>
  <c r="BH33" i="68"/>
  <c r="BU33" i="90"/>
  <c r="S32" i="85"/>
  <c r="AQ32" i="85" s="1"/>
  <c r="AX20" i="79"/>
  <c r="AC39" i="89"/>
  <c r="W45" i="90"/>
  <c r="AD30" i="89"/>
  <c r="BI31" i="80"/>
  <c r="BC26" i="62"/>
  <c r="BP26" i="89"/>
  <c r="BD26" i="89" s="1"/>
  <c r="BF35" i="68"/>
  <c r="BS35" i="90"/>
  <c r="Q46" i="85"/>
  <c r="AO46" i="85" s="1"/>
  <c r="AE15" i="90"/>
  <c r="CJ3" i="62"/>
  <c r="DI3" i="89"/>
  <c r="AU12" i="80"/>
  <c r="CF32" i="90"/>
  <c r="R46" i="86"/>
  <c r="AP46" i="86" s="1"/>
  <c r="BS32" i="68"/>
  <c r="CK34" i="89"/>
  <c r="BX34" i="62"/>
  <c r="T35" i="89"/>
  <c r="BO26" i="68"/>
  <c r="CB26" i="90"/>
  <c r="N45" i="86"/>
  <c r="AL45" i="86" s="1"/>
  <c r="AX52" i="81"/>
  <c r="BY18" i="68"/>
  <c r="CL18" i="90"/>
  <c r="X18" i="86"/>
  <c r="AV18" i="86" s="1"/>
  <c r="X24" i="90"/>
  <c r="Y38" i="89"/>
  <c r="BK16" i="68"/>
  <c r="BX16" i="90"/>
  <c r="BL16" i="90" s="1"/>
  <c r="V48" i="85"/>
  <c r="AT48" i="85" s="1"/>
  <c r="BH32" i="62"/>
  <c r="BU32" i="89"/>
  <c r="BI32" i="89" s="1"/>
  <c r="BT25" i="68"/>
  <c r="CG25" i="90"/>
  <c r="S22" i="86"/>
  <c r="AQ22" i="86" s="1"/>
  <c r="BI52" i="81"/>
  <c r="AN27" i="87"/>
  <c r="AQ17" i="91"/>
  <c r="BN47" i="68"/>
  <c r="CA47" i="90"/>
  <c r="BO47" i="90" s="1"/>
  <c r="Y28" i="85"/>
  <c r="AW28" i="85" s="1"/>
  <c r="BF10" i="79"/>
  <c r="BG33" i="79"/>
  <c r="X19" i="90"/>
  <c r="BJ40" i="62"/>
  <c r="BW40" i="89"/>
  <c r="BA26" i="78"/>
  <c r="BL4" i="68"/>
  <c r="BY4" i="90"/>
  <c r="W50" i="85"/>
  <c r="AU50" i="85" s="1"/>
  <c r="BR48" i="62"/>
  <c r="CE48" i="89"/>
  <c r="AT33" i="90"/>
  <c r="V33" i="90" s="1"/>
  <c r="AS33" i="90"/>
  <c r="AS33" i="68"/>
  <c r="AR33" i="68"/>
  <c r="AM38" i="81"/>
  <c r="BP20" i="90"/>
  <c r="BC20" i="68"/>
  <c r="N13" i="85"/>
  <c r="AL13" i="85" s="1"/>
  <c r="AX52" i="80"/>
  <c r="BF52" i="80"/>
  <c r="V34" i="89"/>
  <c r="W15" i="90"/>
  <c r="BC10" i="68"/>
  <c r="BP10" i="90"/>
  <c r="N8" i="85"/>
  <c r="AL8" i="85" s="1"/>
  <c r="BP23" i="90"/>
  <c r="BC23" i="68"/>
  <c r="N27" i="85"/>
  <c r="AL27" i="85" s="1"/>
  <c r="AX50" i="80"/>
  <c r="BI8" i="62"/>
  <c r="BV8" i="89"/>
  <c r="BJ8" i="89" s="1"/>
  <c r="CH39" i="62"/>
  <c r="DG39" i="89"/>
  <c r="AU6" i="80"/>
  <c r="BS52" i="62"/>
  <c r="CF52" i="89"/>
  <c r="AN26" i="87"/>
  <c r="AQ32" i="91"/>
  <c r="AE32" i="91" s="1"/>
  <c r="BG17" i="90"/>
  <c r="AD11" i="90"/>
  <c r="BA39" i="80"/>
  <c r="BU34" i="62"/>
  <c r="BV34" i="62"/>
  <c r="CH34" i="89"/>
  <c r="CI34" i="89"/>
  <c r="BK34" i="89" s="1"/>
  <c r="BE21" i="62"/>
  <c r="BR21" i="89"/>
  <c r="BE16" i="68"/>
  <c r="BR16" i="90"/>
  <c r="P48" i="85"/>
  <c r="AN48" i="85" s="1"/>
  <c r="AN10" i="91"/>
  <c r="AB10" i="91" s="1"/>
  <c r="AK2" i="87"/>
  <c r="BO43" i="89"/>
  <c r="AU17" i="80"/>
  <c r="BT34" i="68"/>
  <c r="CG34" i="90"/>
  <c r="S35" i="86"/>
  <c r="AQ35" i="86" s="1"/>
  <c r="BE9" i="62"/>
  <c r="BR9" i="89"/>
  <c r="P44" i="86"/>
  <c r="AN44" i="86" s="1"/>
  <c r="AO49" i="68"/>
  <c r="AP49" i="90"/>
  <c r="AD49" i="90" s="1"/>
  <c r="AV5" i="80"/>
  <c r="BF4" i="81"/>
  <c r="AM29" i="78"/>
  <c r="AF50" i="62"/>
  <c r="AG50" i="89"/>
  <c r="AA48" i="85"/>
  <c r="AY29" i="78"/>
  <c r="BG27" i="68"/>
  <c r="BT27" i="90"/>
  <c r="R12" i="85"/>
  <c r="AP12" i="85" s="1"/>
  <c r="BB25" i="80"/>
  <c r="BE25" i="80"/>
  <c r="BL5" i="62"/>
  <c r="BY5" i="89"/>
  <c r="BV31" i="90"/>
  <c r="T17" i="85"/>
  <c r="AR17" i="85" s="1"/>
  <c r="BI31" i="68"/>
  <c r="AX10" i="79"/>
  <c r="BM20" i="90"/>
  <c r="P27" i="86"/>
  <c r="AN27" i="86" s="1"/>
  <c r="BE4" i="68"/>
  <c r="BR4" i="90"/>
  <c r="P50" i="85"/>
  <c r="AN50" i="85" s="1"/>
  <c r="AZ39" i="80"/>
  <c r="AO14" i="62"/>
  <c r="AP19" i="89"/>
  <c r="AD19" i="89" s="1"/>
  <c r="AJ11" i="85"/>
  <c r="BH11" i="78"/>
  <c r="AV11" i="78"/>
  <c r="CE41" i="62"/>
  <c r="DD41" i="89"/>
  <c r="CR41" i="89" s="1"/>
  <c r="AF37" i="68"/>
  <c r="AG37" i="90"/>
  <c r="U37" i="90" s="1"/>
  <c r="AM36" i="80"/>
  <c r="BT52" i="62"/>
  <c r="CG52" i="89"/>
  <c r="AF40" i="68"/>
  <c r="AG40" i="90"/>
  <c r="AM47" i="80"/>
  <c r="BA47" i="80" s="1"/>
  <c r="AA36" i="85"/>
  <c r="AY6" i="78"/>
  <c r="AF38" i="62"/>
  <c r="AG38" i="89"/>
  <c r="U38" i="89" s="1"/>
  <c r="AM6" i="78"/>
  <c r="BI6" i="78"/>
  <c r="V4" i="89"/>
  <c r="CF47" i="62"/>
  <c r="DE47" i="89"/>
  <c r="AC14" i="90"/>
  <c r="BD52" i="78"/>
  <c r="AK12" i="62"/>
  <c r="AL12" i="89"/>
  <c r="Z12" i="89" s="1"/>
  <c r="AF42" i="85"/>
  <c r="AR52" i="78"/>
  <c r="AZ52" i="78"/>
  <c r="BB52" i="78"/>
  <c r="BC52" i="78"/>
  <c r="DJ15" i="89"/>
  <c r="CK16" i="62"/>
  <c r="BW24" i="62"/>
  <c r="CJ24" i="89"/>
  <c r="BL24" i="89" s="1"/>
  <c r="BM17" i="68"/>
  <c r="BZ17" i="90"/>
  <c r="X31" i="85"/>
  <c r="AV31" i="85" s="1"/>
  <c r="AD33" i="89"/>
  <c r="AC19" i="90"/>
  <c r="BE28" i="79"/>
  <c r="BN43" i="68"/>
  <c r="Y34" i="85"/>
  <c r="AW34" i="85" s="1"/>
  <c r="CA43" i="90"/>
  <c r="BF31" i="68"/>
  <c r="BS31" i="90"/>
  <c r="BG31" i="90" s="1"/>
  <c r="Q17" i="85"/>
  <c r="AO17" i="85" s="1"/>
  <c r="BD48" i="79"/>
  <c r="BF32" i="78"/>
  <c r="BO20" i="68"/>
  <c r="CB20" i="90"/>
  <c r="N37" i="86"/>
  <c r="AL37" i="86" s="1"/>
  <c r="AX7" i="81"/>
  <c r="BF7" i="81"/>
  <c r="BE7" i="81"/>
  <c r="CI47" i="62"/>
  <c r="DH47" i="89"/>
  <c r="BT41" i="62"/>
  <c r="CG41" i="89"/>
  <c r="BE18" i="79"/>
  <c r="BB23" i="78"/>
  <c r="BR10" i="62"/>
  <c r="CE10" i="89"/>
  <c r="AY12" i="78"/>
  <c r="BZ2" i="62"/>
  <c r="CM2" i="89"/>
  <c r="AB12" i="89"/>
  <c r="CG39" i="89"/>
  <c r="BI39" i="89" s="1"/>
  <c r="BT39" i="62"/>
  <c r="BM25" i="62"/>
  <c r="BZ25" i="89"/>
  <c r="BN25" i="89" s="1"/>
  <c r="BK8" i="89"/>
  <c r="BI11" i="68"/>
  <c r="BV11" i="90"/>
  <c r="BJ11" i="90" s="1"/>
  <c r="T4" i="85"/>
  <c r="AR4" i="85" s="1"/>
  <c r="AQ20" i="87"/>
  <c r="AT34" i="91"/>
  <c r="T42" i="90"/>
  <c r="BF20" i="62"/>
  <c r="BS20" i="89"/>
  <c r="AE46" i="90"/>
  <c r="Y50" i="89"/>
  <c r="BG20" i="68"/>
  <c r="BT20" i="90"/>
  <c r="BH20" i="90" s="1"/>
  <c r="R13" i="85"/>
  <c r="AP13" i="85" s="1"/>
  <c r="BB52" i="80"/>
  <c r="Y44" i="89"/>
  <c r="BY38" i="62"/>
  <c r="CL38" i="89"/>
  <c r="BE21" i="68"/>
  <c r="BR21" i="90"/>
  <c r="P38" i="85"/>
  <c r="AN38" i="85" s="1"/>
  <c r="AZ35" i="80"/>
  <c r="BT28" i="62"/>
  <c r="CG28" i="89"/>
  <c r="BJ9" i="89"/>
  <c r="AD34" i="89"/>
  <c r="BG12" i="78"/>
  <c r="AA3" i="86"/>
  <c r="AM6" i="79"/>
  <c r="AY6" i="79"/>
  <c r="AR43" i="62"/>
  <c r="AS43" i="62"/>
  <c r="AS43" i="89"/>
  <c r="AT43" i="89"/>
  <c r="BI6" i="79"/>
  <c r="Y51" i="89"/>
  <c r="BL28" i="90"/>
  <c r="BM9" i="62"/>
  <c r="BZ9" i="89"/>
  <c r="BK20" i="89"/>
  <c r="BS12" i="68"/>
  <c r="CF12" i="90"/>
  <c r="R3" i="86"/>
  <c r="AP3" i="86" s="1"/>
  <c r="BO25" i="62"/>
  <c r="CB25" i="89"/>
  <c r="BW50" i="89"/>
  <c r="BJ50" i="62"/>
  <c r="BI2" i="79"/>
  <c r="BK52" i="62"/>
  <c r="BX52" i="89"/>
  <c r="CV40" i="62"/>
  <c r="DU40" i="89"/>
  <c r="BH51" i="68"/>
  <c r="BU51" i="90"/>
  <c r="S44" i="85"/>
  <c r="AQ44" i="85" s="1"/>
  <c r="T48" i="89"/>
  <c r="AR17" i="87"/>
  <c r="AU11" i="91"/>
  <c r="U23" i="86"/>
  <c r="AS23" i="86" s="1"/>
  <c r="X10" i="89"/>
  <c r="BE39" i="62"/>
  <c r="BR39" i="89"/>
  <c r="CB22" i="62"/>
  <c r="DA22" i="89"/>
  <c r="CO22" i="89" s="1"/>
  <c r="AT38" i="87"/>
  <c r="AW35" i="91"/>
  <c r="BZ51" i="62"/>
  <c r="CM51" i="89"/>
  <c r="BX38" i="62"/>
  <c r="CK38" i="89"/>
  <c r="BA9" i="78"/>
  <c r="BG42" i="62"/>
  <c r="BT42" i="89"/>
  <c r="AS42" i="68"/>
  <c r="AS42" i="90"/>
  <c r="AT42" i="90"/>
  <c r="V42" i="90" s="1"/>
  <c r="AR42" i="68"/>
  <c r="AM39" i="81"/>
  <c r="AX39" i="81" s="1"/>
  <c r="BI28" i="62"/>
  <c r="BV28" i="89"/>
  <c r="BJ28" i="89" s="1"/>
  <c r="BM21" i="89"/>
  <c r="BO23" i="68"/>
  <c r="CB23" i="90"/>
  <c r="N28" i="86"/>
  <c r="AL28" i="86" s="1"/>
  <c r="AZ38" i="79"/>
  <c r="BA23" i="62"/>
  <c r="BB23" i="89"/>
  <c r="AJ51" i="86"/>
  <c r="BH12" i="79"/>
  <c r="AV12" i="79"/>
  <c r="BG30" i="62"/>
  <c r="BT30" i="89"/>
  <c r="BH30" i="89" s="1"/>
  <c r="AR10" i="68"/>
  <c r="AS10" i="68"/>
  <c r="AS10" i="90"/>
  <c r="AT10" i="90"/>
  <c r="V10" i="90" s="1"/>
  <c r="AM32" i="81"/>
  <c r="BF32" i="81" s="1"/>
  <c r="AZ49" i="78"/>
  <c r="AA8" i="85"/>
  <c r="AY49" i="78"/>
  <c r="AM49" i="78"/>
  <c r="AF24" i="62"/>
  <c r="AG24" i="89"/>
  <c r="BI49" i="78"/>
  <c r="BC15" i="62"/>
  <c r="BP14" i="89"/>
  <c r="AN10" i="87"/>
  <c r="AQ3" i="91"/>
  <c r="AE3" i="91" s="1"/>
  <c r="AY8" i="90"/>
  <c r="AA8" i="90" s="1"/>
  <c r="AR47" i="81"/>
  <c r="BH47" i="81" s="1"/>
  <c r="AW8" i="68"/>
  <c r="AX8" i="90"/>
  <c r="AX8" i="68"/>
  <c r="BF33" i="78"/>
  <c r="BB18" i="78"/>
  <c r="AD24" i="90"/>
  <c r="BV27" i="62"/>
  <c r="CH27" i="89"/>
  <c r="CI27" i="89"/>
  <c r="BK27" i="89" s="1"/>
  <c r="BU27" i="62"/>
  <c r="AX2" i="78"/>
  <c r="BY32" i="90"/>
  <c r="W33" i="85"/>
  <c r="AU33" i="85" s="1"/>
  <c r="BL32" i="68"/>
  <c r="BF25" i="78"/>
  <c r="BC5" i="68"/>
  <c r="BP5" i="90"/>
  <c r="AX34" i="80"/>
  <c r="N7" i="85"/>
  <c r="AL7" i="85" s="1"/>
  <c r="AZ34" i="80"/>
  <c r="BS7" i="62"/>
  <c r="CF7" i="89"/>
  <c r="BN52" i="62"/>
  <c r="CA52" i="89"/>
  <c r="BO52" i="89" s="1"/>
  <c r="BH13" i="78"/>
  <c r="AO22" i="62"/>
  <c r="AP22" i="89"/>
  <c r="AJ19" i="85"/>
  <c r="AV13" i="78"/>
  <c r="BC13" i="78"/>
  <c r="AW41" i="68"/>
  <c r="AX41" i="68"/>
  <c r="AX41" i="90"/>
  <c r="AY41" i="90"/>
  <c r="AA41" i="90" s="1"/>
  <c r="AR2" i="81"/>
  <c r="AX2" i="81" s="1"/>
  <c r="CE16" i="62"/>
  <c r="DD15" i="89"/>
  <c r="CR15" i="89" s="1"/>
  <c r="BX5" i="62"/>
  <c r="CK5" i="89"/>
  <c r="BC44" i="78"/>
  <c r="BF7" i="90"/>
  <c r="BL6" i="90"/>
  <c r="BC49" i="79"/>
  <c r="AZ8" i="78"/>
  <c r="AZ10" i="79"/>
  <c r="BE25" i="62"/>
  <c r="BR25" i="89"/>
  <c r="BG11" i="78"/>
  <c r="AT5" i="87"/>
  <c r="AW39" i="91"/>
  <c r="BW44" i="62"/>
  <c r="CJ44" i="89"/>
  <c r="BL44" i="89" s="1"/>
  <c r="BL29" i="62"/>
  <c r="BY29" i="89"/>
  <c r="BM29" i="89" s="1"/>
  <c r="P11" i="86"/>
  <c r="AN11" i="86" s="1"/>
  <c r="V35" i="89"/>
  <c r="AC42" i="90"/>
  <c r="Y7" i="90"/>
  <c r="T40" i="90"/>
  <c r="BE9" i="79"/>
  <c r="AJ6" i="87"/>
  <c r="AM12" i="91"/>
  <c r="BN36" i="62"/>
  <c r="CA36" i="89"/>
  <c r="P42" i="86"/>
  <c r="AN42" i="86" s="1"/>
  <c r="BI35" i="79"/>
  <c r="AV38" i="79"/>
  <c r="BA27" i="62"/>
  <c r="BB27" i="89"/>
  <c r="AJ46" i="86"/>
  <c r="BH38" i="79"/>
  <c r="AO32" i="68"/>
  <c r="AP32" i="90"/>
  <c r="AD32" i="90" s="1"/>
  <c r="AV27" i="80"/>
  <c r="BB27" i="80" s="1"/>
  <c r="CC29" i="89"/>
  <c r="CD29" i="89"/>
  <c r="BF29" i="89" s="1"/>
  <c r="BP29" i="62"/>
  <c r="BQ29" i="62"/>
  <c r="BY2" i="62"/>
  <c r="CL2" i="89"/>
  <c r="BN51" i="62"/>
  <c r="CA51" i="89"/>
  <c r="BH44" i="68"/>
  <c r="BU44" i="90"/>
  <c r="S29" i="85"/>
  <c r="AQ29" i="85" s="1"/>
  <c r="BI43" i="79"/>
  <c r="CE36" i="89"/>
  <c r="BR36" i="62"/>
  <c r="BD44" i="68"/>
  <c r="BQ44" i="90"/>
  <c r="BE44" i="90" s="1"/>
  <c r="O29" i="85"/>
  <c r="AM29" i="85" s="1"/>
  <c r="BG33" i="68"/>
  <c r="BT33" i="90"/>
  <c r="BH33" i="90" s="1"/>
  <c r="R32" i="85"/>
  <c r="AP32" i="85" s="1"/>
  <c r="BB50" i="90"/>
  <c r="AV31" i="81"/>
  <c r="BA50" i="68"/>
  <c r="AH37" i="91"/>
  <c r="V37" i="91" s="1"/>
  <c r="AE3" i="87"/>
  <c r="BO48" i="68"/>
  <c r="CB48" i="90"/>
  <c r="N29" i="86"/>
  <c r="AL29" i="86" s="1"/>
  <c r="Z35" i="89"/>
  <c r="T44" i="90"/>
  <c r="BO15" i="62"/>
  <c r="CB14" i="89"/>
  <c r="AZ29" i="78"/>
  <c r="BS19" i="62"/>
  <c r="CF18" i="89"/>
  <c r="BS40" i="62"/>
  <c r="CF40" i="89"/>
  <c r="BT26" i="62"/>
  <c r="CG26" i="89"/>
  <c r="CH21" i="90"/>
  <c r="CI21" i="90"/>
  <c r="BK21" i="90" s="1"/>
  <c r="T43" i="86"/>
  <c r="AR43" i="86" s="1"/>
  <c r="BU21" i="68"/>
  <c r="BV21" i="68"/>
  <c r="Z6" i="90"/>
  <c r="Z32" i="90"/>
  <c r="BI12" i="89"/>
  <c r="AK50" i="68"/>
  <c r="AL50" i="90"/>
  <c r="Z50" i="90" s="1"/>
  <c r="AR8" i="80"/>
  <c r="BX42" i="62"/>
  <c r="CK42" i="89"/>
  <c r="BZ48" i="62"/>
  <c r="CM48" i="89"/>
  <c r="BG9" i="62"/>
  <c r="BT9" i="89"/>
  <c r="BH9" i="89" s="1"/>
  <c r="Y6" i="89"/>
  <c r="BR34" i="62"/>
  <c r="CE34" i="89"/>
  <c r="BO42" i="90"/>
  <c r="BC33" i="68"/>
  <c r="N32" i="85"/>
  <c r="AL32" i="85" s="1"/>
  <c r="BP33" i="90"/>
  <c r="BG22" i="90"/>
  <c r="AJ49" i="87"/>
  <c r="AM18" i="91"/>
  <c r="BE36" i="79"/>
  <c r="BI48" i="79"/>
  <c r="CY5" i="89"/>
  <c r="DC9" i="89"/>
  <c r="CD9" i="62"/>
  <c r="CI15" i="62"/>
  <c r="DH14" i="89"/>
  <c r="CV14" i="89" s="1"/>
  <c r="BK34" i="68"/>
  <c r="BX34" i="90"/>
  <c r="V10" i="85"/>
  <c r="AT10" i="85" s="1"/>
  <c r="BK15" i="62"/>
  <c r="BX14" i="89"/>
  <c r="BL14" i="89" s="1"/>
  <c r="BL3" i="68"/>
  <c r="BY3" i="90"/>
  <c r="BM3" i="90" s="1"/>
  <c r="W52" i="85"/>
  <c r="AU52" i="85" s="1"/>
  <c r="BG32" i="80"/>
  <c r="BL45" i="68"/>
  <c r="BY45" i="90"/>
  <c r="W16" i="85"/>
  <c r="AU16" i="85" s="1"/>
  <c r="BG7" i="80"/>
  <c r="CX11" i="62"/>
  <c r="DW11" i="89"/>
  <c r="BF9" i="62"/>
  <c r="BS9" i="89"/>
  <c r="BG9" i="89" s="1"/>
  <c r="CR2" i="62"/>
  <c r="DQ2" i="89"/>
  <c r="CS2" i="89" s="1"/>
  <c r="AN29" i="87"/>
  <c r="AQ50" i="91"/>
  <c r="BG6" i="62"/>
  <c r="BT6" i="89"/>
  <c r="BH6" i="89" s="1"/>
  <c r="BT15" i="68"/>
  <c r="CG15" i="90"/>
  <c r="S5" i="86"/>
  <c r="AQ5" i="86" s="1"/>
  <c r="R4" i="85"/>
  <c r="AP4" i="85" s="1"/>
  <c r="BG11" i="68"/>
  <c r="BT11" i="90"/>
  <c r="BH11" i="90" s="1"/>
  <c r="BM28" i="62"/>
  <c r="BZ28" i="89"/>
  <c r="BN28" i="89" s="1"/>
  <c r="CA23" i="62"/>
  <c r="CZ23" i="89"/>
  <c r="AA46" i="90"/>
  <c r="BN18" i="62"/>
  <c r="CA17" i="89"/>
  <c r="BO17" i="89" s="1"/>
  <c r="BL40" i="62"/>
  <c r="BY40" i="89"/>
  <c r="CD13" i="62"/>
  <c r="DC13" i="89"/>
  <c r="CQ13" i="89" s="1"/>
  <c r="BR30" i="68"/>
  <c r="CE30" i="90"/>
  <c r="Q17" i="86"/>
  <c r="AO17" i="86" s="1"/>
  <c r="DU25" i="89"/>
  <c r="CV25" i="62"/>
  <c r="AW49" i="91"/>
  <c r="AT23" i="87"/>
  <c r="BH35" i="62"/>
  <c r="BU35" i="89"/>
  <c r="BI35" i="89" s="1"/>
  <c r="BL16" i="68"/>
  <c r="BY16" i="90"/>
  <c r="W48" i="85"/>
  <c r="AU48" i="85" s="1"/>
  <c r="BA42" i="62"/>
  <c r="BB42" i="89"/>
  <c r="AJ49" i="86"/>
  <c r="BH27" i="79"/>
  <c r="AV27" i="79"/>
  <c r="BF48" i="62"/>
  <c r="BS48" i="89"/>
  <c r="BG48" i="89" s="1"/>
  <c r="AV13" i="87"/>
  <c r="AY20" i="91"/>
  <c r="CF11" i="62"/>
  <c r="DE11" i="89"/>
  <c r="CP7" i="62"/>
  <c r="DO7" i="89"/>
  <c r="BE40" i="62"/>
  <c r="BR40" i="89"/>
  <c r="BN24" i="68"/>
  <c r="CA24" i="90"/>
  <c r="Y18" i="85"/>
  <c r="AW18" i="85" s="1"/>
  <c r="BI26" i="80"/>
  <c r="BL52" i="62"/>
  <c r="BY52" i="89"/>
  <c r="BM52" i="89" s="1"/>
  <c r="BS35" i="68"/>
  <c r="CF35" i="90"/>
  <c r="R52" i="86"/>
  <c r="AP52" i="86" s="1"/>
  <c r="BB41" i="81"/>
  <c r="BI34" i="68"/>
  <c r="BV34" i="90"/>
  <c r="BJ34" i="90" s="1"/>
  <c r="T10" i="85"/>
  <c r="AR10" i="85" s="1"/>
  <c r="BG36" i="90"/>
  <c r="AX16" i="78"/>
  <c r="BG26" i="62"/>
  <c r="BT26" i="89"/>
  <c r="BH26" i="89" s="1"/>
  <c r="BI7" i="78"/>
  <c r="CC27" i="62"/>
  <c r="DB27" i="89"/>
  <c r="BL50" i="68"/>
  <c r="BY50" i="90"/>
  <c r="W24" i="85"/>
  <c r="AU24" i="85" s="1"/>
  <c r="AC6" i="89"/>
  <c r="CV28" i="62"/>
  <c r="DU28" i="89"/>
  <c r="DC3" i="89"/>
  <c r="CQ3" i="89" s="1"/>
  <c r="CD3" i="62"/>
  <c r="BO22" i="90"/>
  <c r="CS5" i="62"/>
  <c r="CT5" i="62"/>
  <c r="DS5" i="89"/>
  <c r="DR5" i="89"/>
  <c r="P51" i="86"/>
  <c r="AN51" i="86" s="1"/>
  <c r="BC7" i="78"/>
  <c r="BZ41" i="62"/>
  <c r="CM41" i="89"/>
  <c r="BA39" i="79"/>
  <c r="CM6" i="62"/>
  <c r="DL6" i="89"/>
  <c r="CC51" i="62"/>
  <c r="DB51" i="89"/>
  <c r="AK46" i="62"/>
  <c r="AL46" i="89"/>
  <c r="Z46" i="89" s="1"/>
  <c r="AF26" i="85"/>
  <c r="BD19" i="78"/>
  <c r="AR19" i="78"/>
  <c r="AG38" i="87"/>
  <c r="AJ35" i="91"/>
  <c r="X35" i="91" s="1"/>
  <c r="BO33" i="68"/>
  <c r="CB33" i="90"/>
  <c r="N33" i="86"/>
  <c r="AL33" i="86" s="1"/>
  <c r="BW42" i="62"/>
  <c r="CJ42" i="89"/>
  <c r="BS31" i="89"/>
  <c r="BF31" i="62"/>
  <c r="X4" i="90"/>
  <c r="BS27" i="68"/>
  <c r="CF27" i="90"/>
  <c r="R36" i="86"/>
  <c r="AP36" i="86" s="1"/>
  <c r="BB35" i="81"/>
  <c r="CQ12" i="62"/>
  <c r="DP12" i="89"/>
  <c r="AN44" i="87"/>
  <c r="AQ13" i="91"/>
  <c r="V51" i="90"/>
  <c r="DU24" i="89"/>
  <c r="CV24" i="62"/>
  <c r="BK12" i="68"/>
  <c r="BX12" i="90"/>
  <c r="BL12" i="90" s="1"/>
  <c r="V6" i="85"/>
  <c r="AT6" i="85" s="1"/>
  <c r="CR32" i="62"/>
  <c r="DQ32" i="89"/>
  <c r="CP41" i="62"/>
  <c r="DO41" i="89"/>
  <c r="BT18" i="62"/>
  <c r="CG17" i="89"/>
  <c r="AK17" i="87"/>
  <c r="AN11" i="91"/>
  <c r="CC29" i="62"/>
  <c r="DB29" i="89"/>
  <c r="BI52" i="79"/>
  <c r="V31" i="89"/>
  <c r="AS28" i="89"/>
  <c r="AT28" i="89"/>
  <c r="V28" i="89" s="1"/>
  <c r="AA35" i="86"/>
  <c r="AY8" i="79"/>
  <c r="AR28" i="62"/>
  <c r="AS28" i="62"/>
  <c r="AM8" i="79"/>
  <c r="AZ8" i="79"/>
  <c r="CE43" i="89"/>
  <c r="BR43" i="62"/>
  <c r="BC46" i="68"/>
  <c r="BP46" i="90"/>
  <c r="N35" i="85"/>
  <c r="AL35" i="85" s="1"/>
  <c r="BB28" i="91"/>
  <c r="AY16" i="87"/>
  <c r="BA14" i="79"/>
  <c r="AA51" i="90"/>
  <c r="CQ51" i="62"/>
  <c r="DP51" i="89"/>
  <c r="AM50" i="81"/>
  <c r="BG50" i="81" s="1"/>
  <c r="AT23" i="90"/>
  <c r="V23" i="90" s="1"/>
  <c r="AS23" i="90"/>
  <c r="AM51" i="81"/>
  <c r="BB51" i="81" s="1"/>
  <c r="AS23" i="68"/>
  <c r="AR23" i="68"/>
  <c r="AF21" i="87"/>
  <c r="AI52" i="91"/>
  <c r="W52" i="91" s="1"/>
  <c r="CK2" i="62"/>
  <c r="DJ2" i="89"/>
  <c r="CX2" i="89" s="1"/>
  <c r="AW8" i="87"/>
  <c r="AZ38" i="91"/>
  <c r="BT46" i="68"/>
  <c r="CG46" i="90"/>
  <c r="S42" i="86"/>
  <c r="AQ42" i="86" s="1"/>
  <c r="BC8" i="81"/>
  <c r="CJ45" i="89"/>
  <c r="BW45" i="62"/>
  <c r="BE19" i="78"/>
  <c r="CP52" i="62"/>
  <c r="DO52" i="89"/>
  <c r="AG25" i="90"/>
  <c r="U25" i="90" s="1"/>
  <c r="AM20" i="80"/>
  <c r="AF25" i="68"/>
  <c r="CG42" i="90"/>
  <c r="S23" i="86"/>
  <c r="AQ23" i="86" s="1"/>
  <c r="BT42" i="68"/>
  <c r="CS16" i="62"/>
  <c r="CT16" i="62"/>
  <c r="DS15" i="89"/>
  <c r="DR15" i="89"/>
  <c r="BI22" i="79"/>
  <c r="AK47" i="68"/>
  <c r="AL47" i="90"/>
  <c r="Z47" i="90" s="1"/>
  <c r="AR17" i="80"/>
  <c r="AL42" i="89"/>
  <c r="Z42" i="89" s="1"/>
  <c r="AF28" i="85"/>
  <c r="BD16" i="78"/>
  <c r="AK42" i="62"/>
  <c r="AR16" i="78"/>
  <c r="AY16" i="90"/>
  <c r="AA16" i="90" s="1"/>
  <c r="AR34" i="81"/>
  <c r="AX16" i="90"/>
  <c r="AX16" i="68"/>
  <c r="AW16" i="68"/>
  <c r="BH19" i="79"/>
  <c r="CH38" i="62"/>
  <c r="DG38" i="89"/>
  <c r="AG4" i="87"/>
  <c r="AJ30" i="91"/>
  <c r="X30" i="91" s="1"/>
  <c r="AH5" i="87"/>
  <c r="AK39" i="91"/>
  <c r="BW13" i="68"/>
  <c r="V12" i="86"/>
  <c r="AT12" i="86" s="1"/>
  <c r="CJ13" i="90"/>
  <c r="BF29" i="81"/>
  <c r="BF32" i="79"/>
  <c r="AS44" i="89"/>
  <c r="AT44" i="89"/>
  <c r="V44" i="89" s="1"/>
  <c r="AA21" i="86"/>
  <c r="AM32" i="79"/>
  <c r="AY32" i="79"/>
  <c r="AR44" i="62"/>
  <c r="AS44" i="62"/>
  <c r="AX32" i="79"/>
  <c r="BG19" i="78"/>
  <c r="BH29" i="81"/>
  <c r="BO13" i="68"/>
  <c r="CB13" i="90"/>
  <c r="N12" i="86"/>
  <c r="AL12" i="86" s="1"/>
  <c r="AX29" i="81"/>
  <c r="CK17" i="62"/>
  <c r="DJ16" i="89"/>
  <c r="BO19" i="68"/>
  <c r="CB19" i="90"/>
  <c r="N44" i="86"/>
  <c r="AL44" i="86" s="1"/>
  <c r="CU17" i="62"/>
  <c r="DT16" i="89"/>
  <c r="CV16" i="89" s="1"/>
  <c r="BX26" i="62"/>
  <c r="CK26" i="89"/>
  <c r="U21" i="86"/>
  <c r="AS21" i="86" s="1"/>
  <c r="CD21" i="62"/>
  <c r="DC21" i="89"/>
  <c r="CQ21" i="62"/>
  <c r="DP21" i="89"/>
  <c r="AZ29" i="87"/>
  <c r="BC50" i="91"/>
  <c r="BL21" i="90"/>
  <c r="BR31" i="62"/>
  <c r="CE31" i="89"/>
  <c r="CJ34" i="90"/>
  <c r="V35" i="86"/>
  <c r="AT35" i="86" s="1"/>
  <c r="BF9" i="81"/>
  <c r="BW34" i="68"/>
  <c r="CV37" i="62"/>
  <c r="DU37" i="89"/>
  <c r="BF14" i="62"/>
  <c r="BS19" i="89"/>
  <c r="BG19" i="89" s="1"/>
  <c r="BO27" i="68"/>
  <c r="CB27" i="90"/>
  <c r="N36" i="86"/>
  <c r="AL36" i="86" s="1"/>
  <c r="AX35" i="81"/>
  <c r="BE35" i="81"/>
  <c r="CB35" i="90"/>
  <c r="N52" i="86"/>
  <c r="AL52" i="86" s="1"/>
  <c r="BO35" i="68"/>
  <c r="AX41" i="81"/>
  <c r="BE41" i="81"/>
  <c r="BI22" i="90"/>
  <c r="BF29" i="78"/>
  <c r="CV12" i="62"/>
  <c r="DU12" i="89"/>
  <c r="BR46" i="68"/>
  <c r="CE46" i="90"/>
  <c r="Q42" i="86"/>
  <c r="AO42" i="86" s="1"/>
  <c r="BC9" i="78"/>
  <c r="Y17" i="89"/>
  <c r="T27" i="89"/>
  <c r="BA49" i="62"/>
  <c r="BB49" i="89"/>
  <c r="AJ12" i="86"/>
  <c r="AV15" i="79"/>
  <c r="BQ22" i="68"/>
  <c r="BP22" i="68"/>
  <c r="CC22" i="90"/>
  <c r="CD22" i="90"/>
  <c r="BF22" i="90" s="1"/>
  <c r="O48" i="86"/>
  <c r="AM48" i="86" s="1"/>
  <c r="AY44" i="81"/>
  <c r="CF15" i="62"/>
  <c r="DE14" i="89"/>
  <c r="CS14" i="89" s="1"/>
  <c r="AQ4" i="87"/>
  <c r="AT30" i="91"/>
  <c r="BK43" i="68"/>
  <c r="BX43" i="90"/>
  <c r="BL43" i="90" s="1"/>
  <c r="V34" i="85"/>
  <c r="AT34" i="85" s="1"/>
  <c r="BR11" i="62"/>
  <c r="CE11" i="89"/>
  <c r="BA34" i="79"/>
  <c r="BC18" i="79"/>
  <c r="AX13" i="79"/>
  <c r="BS44" i="68"/>
  <c r="CF44" i="90"/>
  <c r="R50" i="86"/>
  <c r="AP50" i="86" s="1"/>
  <c r="V41" i="89"/>
  <c r="AX15" i="68"/>
  <c r="AX15" i="90"/>
  <c r="AY15" i="90"/>
  <c r="AA15" i="90" s="1"/>
  <c r="AW15" i="68"/>
  <c r="AR17" i="81"/>
  <c r="BE17" i="81" s="1"/>
  <c r="BH16" i="62"/>
  <c r="BU15" i="89"/>
  <c r="BI15" i="89" s="1"/>
  <c r="AW16" i="87"/>
  <c r="AZ28" i="91"/>
  <c r="BR51" i="62"/>
  <c r="CE51" i="89"/>
  <c r="AN9" i="62"/>
  <c r="AO9" i="89"/>
  <c r="AC9" i="89" s="1"/>
  <c r="AI20" i="85"/>
  <c r="AU14" i="78"/>
  <c r="BG14" i="78"/>
  <c r="BA45" i="78"/>
  <c r="BR18" i="62"/>
  <c r="CE17" i="89"/>
  <c r="AK17" i="68"/>
  <c r="AL17" i="90"/>
  <c r="Z17" i="90" s="1"/>
  <c r="AR48" i="80"/>
  <c r="BH48" i="80" s="1"/>
  <c r="AW4" i="62"/>
  <c r="AX4" i="62"/>
  <c r="AX4" i="89"/>
  <c r="AY4" i="89"/>
  <c r="AA4" i="89" s="1"/>
  <c r="AF31" i="86"/>
  <c r="BD4" i="79"/>
  <c r="AR4" i="79"/>
  <c r="CH5" i="62"/>
  <c r="DG5" i="89"/>
  <c r="BO3" i="68"/>
  <c r="CB3" i="90"/>
  <c r="N16" i="86"/>
  <c r="AL16" i="86" s="1"/>
  <c r="AX45" i="81"/>
  <c r="AZ45" i="81"/>
  <c r="AZ32" i="78"/>
  <c r="BF28" i="62"/>
  <c r="BS28" i="89"/>
  <c r="BG28" i="89" s="1"/>
  <c r="CM7" i="62"/>
  <c r="DL7" i="89"/>
  <c r="BG27" i="78"/>
  <c r="CK35" i="62"/>
  <c r="DJ35" i="89"/>
  <c r="BX32" i="62"/>
  <c r="CK32" i="89"/>
  <c r="AZ23" i="78"/>
  <c r="CR27" i="62"/>
  <c r="DQ27" i="89"/>
  <c r="CK29" i="62"/>
  <c r="DJ29" i="89"/>
  <c r="CX29" i="89" s="1"/>
  <c r="AP28" i="91"/>
  <c r="AM16" i="87"/>
  <c r="BY33" i="90"/>
  <c r="BM33" i="90" s="1"/>
  <c r="W32" i="85"/>
  <c r="AU32" i="85" s="1"/>
  <c r="BL33" i="68"/>
  <c r="AA12" i="89"/>
  <c r="BR45" i="62"/>
  <c r="CE45" i="89"/>
  <c r="V14" i="90"/>
  <c r="V12" i="90"/>
  <c r="AV34" i="79"/>
  <c r="BA50" i="62"/>
  <c r="BB50" i="89"/>
  <c r="AJ4" i="86"/>
  <c r="BH34" i="79"/>
  <c r="AO16" i="68"/>
  <c r="AP16" i="90"/>
  <c r="AV13" i="80"/>
  <c r="BI13" i="80" s="1"/>
  <c r="CR31" i="62"/>
  <c r="DQ31" i="89"/>
  <c r="CH43" i="62"/>
  <c r="DG43" i="89"/>
  <c r="AF35" i="62"/>
  <c r="AG35" i="89"/>
  <c r="U35" i="89" s="1"/>
  <c r="AA4" i="85"/>
  <c r="AY30" i="78"/>
  <c r="AM30" i="78"/>
  <c r="BE30" i="78"/>
  <c r="BI30" i="78"/>
  <c r="BC30" i="78"/>
  <c r="BF23" i="68"/>
  <c r="BS23" i="90"/>
  <c r="Q27" i="85"/>
  <c r="AO27" i="85" s="1"/>
  <c r="BA50" i="80"/>
  <c r="AH23" i="87"/>
  <c r="AK49" i="91"/>
  <c r="Y49" i="91" s="1"/>
  <c r="CK39" i="62"/>
  <c r="DJ39" i="89"/>
  <c r="CX39" i="89" s="1"/>
  <c r="BE44" i="78"/>
  <c r="AS29" i="68"/>
  <c r="AR29" i="68"/>
  <c r="AT29" i="90"/>
  <c r="V29" i="90" s="1"/>
  <c r="AS29" i="90"/>
  <c r="AM21" i="81"/>
  <c r="BG21" i="81" s="1"/>
  <c r="BS17" i="62"/>
  <c r="CF16" i="89"/>
  <c r="BZ3" i="62"/>
  <c r="CM3" i="89"/>
  <c r="AZ18" i="79"/>
  <c r="AW40" i="68"/>
  <c r="AX40" i="68"/>
  <c r="AX40" i="90"/>
  <c r="AY40" i="90"/>
  <c r="AA40" i="90" s="1"/>
  <c r="AR30" i="81"/>
  <c r="BF30" i="81" s="1"/>
  <c r="BH25" i="68"/>
  <c r="BU25" i="90"/>
  <c r="S21" i="85"/>
  <c r="AQ21" i="85" s="1"/>
  <c r="CH30" i="62"/>
  <c r="DG30" i="89"/>
  <c r="CU30" i="89" s="1"/>
  <c r="BO29" i="68"/>
  <c r="CB29" i="90"/>
  <c r="N51" i="86"/>
  <c r="AL51" i="86" s="1"/>
  <c r="BE20" i="62"/>
  <c r="BR20" i="89"/>
  <c r="AZ33" i="78"/>
  <c r="P13" i="86"/>
  <c r="AN13" i="86" s="1"/>
  <c r="AZ14" i="81"/>
  <c r="W22" i="89"/>
  <c r="BT51" i="68"/>
  <c r="CG51" i="90"/>
  <c r="S30" i="86"/>
  <c r="AQ30" i="86" s="1"/>
  <c r="BC38" i="62"/>
  <c r="BP38" i="89"/>
  <c r="BO30" i="62"/>
  <c r="CB30" i="89"/>
  <c r="AJ12" i="87"/>
  <c r="AM40" i="91"/>
  <c r="AA40" i="91" s="1"/>
  <c r="CI6" i="62"/>
  <c r="DH6" i="89"/>
  <c r="CV6" i="89" s="1"/>
  <c r="BG35" i="78"/>
  <c r="BT37" i="89"/>
  <c r="BH37" i="89" s="1"/>
  <c r="BG37" i="62"/>
  <c r="U29" i="85"/>
  <c r="AS29" i="85" s="1"/>
  <c r="BJ44" i="68"/>
  <c r="BW44" i="90"/>
  <c r="AF4" i="87"/>
  <c r="AI30" i="91"/>
  <c r="W30" i="91" s="1"/>
  <c r="AM28" i="91"/>
  <c r="AA28" i="91" s="1"/>
  <c r="AJ16" i="87"/>
  <c r="AX7" i="87"/>
  <c r="BA4" i="91"/>
  <c r="BS50" i="62"/>
  <c r="CF50" i="89"/>
  <c r="V43" i="85"/>
  <c r="AT43" i="85" s="1"/>
  <c r="BK48" i="68"/>
  <c r="BX48" i="90"/>
  <c r="BL48" i="90" s="1"/>
  <c r="BF10" i="80"/>
  <c r="BS49" i="68"/>
  <c r="CF49" i="90"/>
  <c r="R21" i="86"/>
  <c r="AP21" i="86" s="1"/>
  <c r="AU3" i="80"/>
  <c r="BA3" i="80" s="1"/>
  <c r="CF42" i="89"/>
  <c r="BS42" i="62"/>
  <c r="T3" i="90"/>
  <c r="AC48" i="89"/>
  <c r="BF34" i="68"/>
  <c r="BS34" i="90"/>
  <c r="Q10" i="85"/>
  <c r="AO10" i="85" s="1"/>
  <c r="BF52" i="68"/>
  <c r="BS52" i="90"/>
  <c r="BG52" i="90" s="1"/>
  <c r="Q26" i="85"/>
  <c r="AO26" i="85" s="1"/>
  <c r="BR10" i="68"/>
  <c r="CE10" i="90"/>
  <c r="Q10" i="86"/>
  <c r="AO10" i="86" s="1"/>
  <c r="AR45" i="62"/>
  <c r="AS45" i="62"/>
  <c r="AS45" i="89"/>
  <c r="AT45" i="89"/>
  <c r="V45" i="89" s="1"/>
  <c r="AA29" i="86"/>
  <c r="AY22" i="79"/>
  <c r="AM22" i="79"/>
  <c r="BO44" i="68"/>
  <c r="CB44" i="90"/>
  <c r="N50" i="86"/>
  <c r="AL50" i="86" s="1"/>
  <c r="BZ52" i="68"/>
  <c r="CM52" i="90"/>
  <c r="Y27" i="86"/>
  <c r="AW27" i="86" s="1"/>
  <c r="BW49" i="62"/>
  <c r="CJ49" i="89"/>
  <c r="U5" i="86"/>
  <c r="AS5" i="86" s="1"/>
  <c r="BG42" i="68"/>
  <c r="BT42" i="90"/>
  <c r="BH42" i="90" s="1"/>
  <c r="R23" i="85"/>
  <c r="AP23" i="85" s="1"/>
  <c r="BT49" i="68"/>
  <c r="CG49" i="90"/>
  <c r="S21" i="86"/>
  <c r="AQ21" i="86" s="1"/>
  <c r="Y33" i="90"/>
  <c r="BY6" i="68"/>
  <c r="CL6" i="90"/>
  <c r="X2" i="86"/>
  <c r="AV2" i="86" s="1"/>
  <c r="BH46" i="81"/>
  <c r="BO29" i="62"/>
  <c r="CB29" i="89"/>
  <c r="AU15" i="81"/>
  <c r="BH15" i="81" s="1"/>
  <c r="CK44" i="89"/>
  <c r="BX44" i="62"/>
  <c r="AJ33" i="87"/>
  <c r="AM5" i="91"/>
  <c r="AN19" i="87"/>
  <c r="AQ26" i="91"/>
  <c r="AD10" i="89"/>
  <c r="BI29" i="68"/>
  <c r="BV29" i="90"/>
  <c r="BJ29" i="90" s="1"/>
  <c r="T45" i="85"/>
  <c r="AR45" i="85" s="1"/>
  <c r="W35" i="90"/>
  <c r="BW12" i="90"/>
  <c r="U6" i="85"/>
  <c r="AS6" i="85" s="1"/>
  <c r="BJ12" i="68"/>
  <c r="BL3" i="62"/>
  <c r="BY3" i="89"/>
  <c r="BM3" i="89" s="1"/>
  <c r="AC44" i="90"/>
  <c r="AR30" i="80"/>
  <c r="AL35" i="90"/>
  <c r="Z35" i="90" s="1"/>
  <c r="AK35" i="68"/>
  <c r="AF52" i="86"/>
  <c r="BD41" i="79"/>
  <c r="AR41" i="79"/>
  <c r="AX31" i="62"/>
  <c r="AW31" i="62"/>
  <c r="AX31" i="89"/>
  <c r="AY31" i="89"/>
  <c r="AA31" i="89" s="1"/>
  <c r="AV7" i="87"/>
  <c r="AY4" i="91"/>
  <c r="AV23" i="87"/>
  <c r="AY49" i="91"/>
  <c r="AK23" i="87"/>
  <c r="AN49" i="91"/>
  <c r="BN16" i="68"/>
  <c r="CA16" i="90"/>
  <c r="BO16" i="90" s="1"/>
  <c r="Y48" i="85"/>
  <c r="AW48" i="85" s="1"/>
  <c r="AB16" i="90"/>
  <c r="AZ12" i="87"/>
  <c r="BC40" i="91"/>
  <c r="BO10" i="90"/>
  <c r="AE47" i="90"/>
  <c r="BW52" i="62"/>
  <c r="CJ52" i="89"/>
  <c r="BC43" i="68"/>
  <c r="BP43" i="90"/>
  <c r="BD43" i="90" s="1"/>
  <c r="N34" i="85"/>
  <c r="AL34" i="85" s="1"/>
  <c r="BC45" i="68"/>
  <c r="N16" i="85"/>
  <c r="AL16" i="85" s="1"/>
  <c r="BP45" i="90"/>
  <c r="BD45" i="90" s="1"/>
  <c r="AX7" i="80"/>
  <c r="AQ24" i="91"/>
  <c r="AE24" i="91" s="1"/>
  <c r="AN34" i="87"/>
  <c r="DG40" i="89"/>
  <c r="CH40" i="62"/>
  <c r="BJ47" i="62"/>
  <c r="BW47" i="89"/>
  <c r="BA13" i="79"/>
  <c r="AF26" i="62"/>
  <c r="AG26" i="89"/>
  <c r="U26" i="89" s="1"/>
  <c r="AA32" i="85"/>
  <c r="AY38" i="78"/>
  <c r="AM38" i="78"/>
  <c r="BE41" i="68"/>
  <c r="BR41" i="90"/>
  <c r="P25" i="85"/>
  <c r="AN25" i="85" s="1"/>
  <c r="BT27" i="68"/>
  <c r="CG27" i="90"/>
  <c r="S36" i="86"/>
  <c r="AQ36" i="86" s="1"/>
  <c r="AA7" i="86"/>
  <c r="AY47" i="79"/>
  <c r="AM47" i="79"/>
  <c r="AR15" i="62"/>
  <c r="AS15" i="62"/>
  <c r="AS14" i="89"/>
  <c r="AT14" i="89"/>
  <c r="V14" i="89" s="1"/>
  <c r="BB47" i="79"/>
  <c r="BA47" i="79"/>
  <c r="W14" i="90"/>
  <c r="BE26" i="62"/>
  <c r="BR26" i="89"/>
  <c r="AO52" i="68"/>
  <c r="AP52" i="90"/>
  <c r="AD52" i="90" s="1"/>
  <c r="AV14" i="80"/>
  <c r="BA14" i="80" s="1"/>
  <c r="BA46" i="62"/>
  <c r="BB46" i="89"/>
  <c r="AJ27" i="86"/>
  <c r="AV18" i="79"/>
  <c r="BH18" i="79"/>
  <c r="BD8" i="79"/>
  <c r="T10" i="90"/>
  <c r="AZ31" i="80"/>
  <c r="AV6" i="87"/>
  <c r="AY12" i="91"/>
  <c r="BN8" i="68"/>
  <c r="CA8" i="90"/>
  <c r="BO8" i="90" s="1"/>
  <c r="Y47" i="85"/>
  <c r="AW47" i="85" s="1"/>
  <c r="BJ39" i="62"/>
  <c r="BW39" i="89"/>
  <c r="AC43" i="90"/>
  <c r="BB10" i="79"/>
  <c r="BB42" i="81"/>
  <c r="T7" i="85"/>
  <c r="AR7" i="85" s="1"/>
  <c r="BD34" i="80"/>
  <c r="BI5" i="68"/>
  <c r="BV5" i="90"/>
  <c r="BJ5" i="90" s="1"/>
  <c r="BB19" i="81"/>
  <c r="AF27" i="62"/>
  <c r="AG27" i="89"/>
  <c r="U27" i="89" s="1"/>
  <c r="AA33" i="85"/>
  <c r="AM42" i="78"/>
  <c r="AY42" i="78"/>
  <c r="BF42" i="78"/>
  <c r="BE16" i="62"/>
  <c r="BR15" i="89"/>
  <c r="W26" i="89"/>
  <c r="BA32" i="80"/>
  <c r="BY46" i="68"/>
  <c r="CL46" i="90"/>
  <c r="X42" i="86"/>
  <c r="AV42" i="86" s="1"/>
  <c r="Y19" i="89"/>
  <c r="AC47" i="90"/>
  <c r="BL13" i="62"/>
  <c r="BY13" i="89"/>
  <c r="BM13" i="89" s="1"/>
  <c r="V43" i="89"/>
  <c r="BX41" i="62"/>
  <c r="CK41" i="89"/>
  <c r="CG6" i="89"/>
  <c r="BT6" i="62"/>
  <c r="AZ34" i="78"/>
  <c r="AX10" i="87"/>
  <c r="BA3" i="91"/>
  <c r="AW20" i="87"/>
  <c r="AZ34" i="91"/>
  <c r="CM5" i="62"/>
  <c r="DL5" i="89"/>
  <c r="BK28" i="62"/>
  <c r="BX28" i="89"/>
  <c r="BL28" i="89" s="1"/>
  <c r="P24" i="85"/>
  <c r="AN24" i="85" s="1"/>
  <c r="BE50" i="68"/>
  <c r="BR50" i="90"/>
  <c r="W40" i="89"/>
  <c r="X27" i="90"/>
  <c r="AM3" i="91"/>
  <c r="AA3" i="91" s="1"/>
  <c r="AJ10" i="87"/>
  <c r="CJ5" i="62"/>
  <c r="DI5" i="89"/>
  <c r="BC16" i="62"/>
  <c r="BP15" i="89"/>
  <c r="BC38" i="68"/>
  <c r="BP38" i="90"/>
  <c r="N14" i="85"/>
  <c r="AL14" i="85" s="1"/>
  <c r="AX40" i="80"/>
  <c r="AY44" i="89"/>
  <c r="AA44" i="89" s="1"/>
  <c r="AF21" i="86"/>
  <c r="AR32" i="79"/>
  <c r="BD32" i="79"/>
  <c r="AW44" i="62"/>
  <c r="AX44" i="62"/>
  <c r="AX44" i="89"/>
  <c r="V4" i="90"/>
  <c r="P52" i="86"/>
  <c r="AN52" i="86" s="1"/>
  <c r="AZ41" i="81"/>
  <c r="BF7" i="68"/>
  <c r="BS7" i="90"/>
  <c r="BG7" i="90" s="1"/>
  <c r="Q9" i="85"/>
  <c r="AO9" i="85" s="1"/>
  <c r="BA22" i="80"/>
  <c r="BF30" i="68"/>
  <c r="BS30" i="90"/>
  <c r="BG30" i="90" s="1"/>
  <c r="Q19" i="85"/>
  <c r="AO19" i="85" s="1"/>
  <c r="CI5" i="62"/>
  <c r="DH5" i="89"/>
  <c r="CV5" i="89" s="1"/>
  <c r="T43" i="89"/>
  <c r="BM16" i="62"/>
  <c r="BZ15" i="89"/>
  <c r="BF21" i="79"/>
  <c r="BO46" i="68"/>
  <c r="CB46" i="90"/>
  <c r="N42" i="86"/>
  <c r="AL42" i="86" s="1"/>
  <c r="AD17" i="90"/>
  <c r="AE43" i="90"/>
  <c r="W31" i="90"/>
  <c r="BC39" i="78"/>
  <c r="BI49" i="79"/>
  <c r="BF5" i="78"/>
  <c r="AX32" i="78"/>
  <c r="BF39" i="79"/>
  <c r="BZ14" i="68"/>
  <c r="CM14" i="90"/>
  <c r="Y15" i="86"/>
  <c r="AW15" i="86" s="1"/>
  <c r="BI33" i="81"/>
  <c r="BG44" i="78"/>
  <c r="X50" i="89"/>
  <c r="BR23" i="62"/>
  <c r="CE23" i="89"/>
  <c r="CF47" i="90"/>
  <c r="R49" i="86"/>
  <c r="AP49" i="86" s="1"/>
  <c r="BS47" i="68"/>
  <c r="R43" i="85"/>
  <c r="AP43" i="85" s="1"/>
  <c r="BG48" i="68"/>
  <c r="BT48" i="90"/>
  <c r="BH48" i="90" s="1"/>
  <c r="BB10" i="80"/>
  <c r="N49" i="86"/>
  <c r="AL49" i="86" s="1"/>
  <c r="BO47" i="68"/>
  <c r="CB47" i="90"/>
  <c r="BD37" i="62"/>
  <c r="BQ37" i="89"/>
  <c r="BE37" i="89" s="1"/>
  <c r="V11" i="91"/>
  <c r="CX2" i="62"/>
  <c r="DW2" i="89"/>
  <c r="BX36" i="62"/>
  <c r="CK36" i="89"/>
  <c r="BR32" i="68"/>
  <c r="CE32" i="90"/>
  <c r="Q46" i="86"/>
  <c r="AO46" i="86" s="1"/>
  <c r="CR39" i="62"/>
  <c r="DQ39" i="89"/>
  <c r="AF41" i="68"/>
  <c r="AG41" i="90"/>
  <c r="U41" i="90" s="1"/>
  <c r="AM38" i="80"/>
  <c r="BH16" i="79"/>
  <c r="AD6" i="89"/>
  <c r="BI14" i="81"/>
  <c r="AX48" i="79"/>
  <c r="V21" i="90"/>
  <c r="BC8" i="79"/>
  <c r="BL30" i="62"/>
  <c r="BY30" i="89"/>
  <c r="BM30" i="89" s="1"/>
  <c r="BR13" i="68"/>
  <c r="CE13" i="90"/>
  <c r="Q12" i="86"/>
  <c r="AO12" i="86" s="1"/>
  <c r="BA29" i="81"/>
  <c r="BB45" i="81"/>
  <c r="BM21" i="68"/>
  <c r="BZ21" i="90"/>
  <c r="BN21" i="90" s="1"/>
  <c r="X38" i="85"/>
  <c r="AV38" i="85" s="1"/>
  <c r="BH35" i="80"/>
  <c r="CF31" i="90"/>
  <c r="R19" i="86"/>
  <c r="AP19" i="86" s="1"/>
  <c r="BS31" i="68"/>
  <c r="BB27" i="81"/>
  <c r="BE6" i="79"/>
  <c r="BR23" i="68"/>
  <c r="CE23" i="90"/>
  <c r="Q28" i="86"/>
  <c r="AO28" i="86" s="1"/>
  <c r="BG13" i="62"/>
  <c r="BT13" i="89"/>
  <c r="BF42" i="81"/>
  <c r="BZ12" i="90"/>
  <c r="BN12" i="90" s="1"/>
  <c r="X6" i="85"/>
  <c r="AV6" i="85" s="1"/>
  <c r="BM12" i="68"/>
  <c r="BD42" i="81"/>
  <c r="BV2" i="68"/>
  <c r="BU2" i="68"/>
  <c r="CH2" i="90"/>
  <c r="CI2" i="90"/>
  <c r="BK2" i="90" s="1"/>
  <c r="T9" i="86"/>
  <c r="AR9" i="86" s="1"/>
  <c r="BH14" i="78"/>
  <c r="BG12" i="79"/>
  <c r="BH15" i="68"/>
  <c r="BU15" i="90"/>
  <c r="S3" i="85"/>
  <c r="AQ3" i="85" s="1"/>
  <c r="AX19" i="79"/>
  <c r="BJ36" i="68"/>
  <c r="BW36" i="90"/>
  <c r="U15" i="85"/>
  <c r="AS15" i="85" s="1"/>
  <c r="BE24" i="80"/>
  <c r="BG24" i="79"/>
  <c r="BU50" i="90"/>
  <c r="BI50" i="90" s="1"/>
  <c r="S24" i="85"/>
  <c r="AQ24" i="85" s="1"/>
  <c r="BH50" i="68"/>
  <c r="BE29" i="78"/>
  <c r="BZ20" i="62"/>
  <c r="CM20" i="89"/>
  <c r="BF9" i="78"/>
  <c r="BX40" i="62"/>
  <c r="CK40" i="89"/>
  <c r="W16" i="90"/>
  <c r="Y51" i="90"/>
  <c r="BB22" i="78"/>
  <c r="X49" i="89"/>
  <c r="X17" i="89"/>
  <c r="CJ2" i="62"/>
  <c r="DI2" i="89"/>
  <c r="CW2" i="89" s="1"/>
  <c r="BG47" i="62"/>
  <c r="BT47" i="89"/>
  <c r="CU2" i="62"/>
  <c r="DT2" i="89"/>
  <c r="CV2" i="89" s="1"/>
  <c r="BM24" i="62"/>
  <c r="BZ24" i="89"/>
  <c r="BN24" i="89" s="1"/>
  <c r="BU7" i="62"/>
  <c r="BV7" i="62"/>
  <c r="CH7" i="89"/>
  <c r="CI7" i="89"/>
  <c r="BK7" i="89" s="1"/>
  <c r="AX41" i="89"/>
  <c r="AY41" i="89"/>
  <c r="AA41" i="89" s="1"/>
  <c r="AF42" i="86"/>
  <c r="BD31" i="79"/>
  <c r="AR31" i="79"/>
  <c r="AW41" i="62"/>
  <c r="AX41" i="62"/>
  <c r="BF52" i="62"/>
  <c r="BS52" i="89"/>
  <c r="AF42" i="68"/>
  <c r="AG42" i="90"/>
  <c r="U42" i="90" s="1"/>
  <c r="AM42" i="80"/>
  <c r="CR3" i="62"/>
  <c r="DQ3" i="89"/>
  <c r="BO5" i="89"/>
  <c r="BD27" i="78"/>
  <c r="Z26" i="89"/>
  <c r="Z20" i="90"/>
  <c r="BV21" i="62"/>
  <c r="CH21" i="89"/>
  <c r="CI21" i="89"/>
  <c r="BK21" i="89" s="1"/>
  <c r="BU21" i="62"/>
  <c r="BY36" i="89"/>
  <c r="BL36" i="62"/>
  <c r="BA42" i="78"/>
  <c r="BB43" i="78"/>
  <c r="BB5" i="78"/>
  <c r="BE21" i="79"/>
  <c r="AS24" i="62"/>
  <c r="AS24" i="89"/>
  <c r="AY21" i="79"/>
  <c r="AM21" i="79"/>
  <c r="AR24" i="62"/>
  <c r="AT24" i="89"/>
  <c r="V24" i="89" s="1"/>
  <c r="AA10" i="86"/>
  <c r="BI21" i="79"/>
  <c r="BC21" i="79"/>
  <c r="BC7" i="62"/>
  <c r="BP7" i="89"/>
  <c r="BH5" i="79"/>
  <c r="BO33" i="62"/>
  <c r="CB33" i="89"/>
  <c r="CI45" i="90"/>
  <c r="BK45" i="90" s="1"/>
  <c r="BU45" i="68"/>
  <c r="T40" i="86"/>
  <c r="AR40" i="86" s="1"/>
  <c r="BD16" i="81"/>
  <c r="BV45" i="68"/>
  <c r="CH45" i="90"/>
  <c r="AK8" i="68"/>
  <c r="AL8" i="90"/>
  <c r="AR37" i="80"/>
  <c r="BI37" i="80" s="1"/>
  <c r="BG40" i="68"/>
  <c r="BT40" i="90"/>
  <c r="R36" i="85"/>
  <c r="AP36" i="85" s="1"/>
  <c r="AF51" i="62"/>
  <c r="AG51" i="89"/>
  <c r="U51" i="89" s="1"/>
  <c r="AA51" i="85"/>
  <c r="AY40" i="78"/>
  <c r="AM40" i="78"/>
  <c r="AK40" i="62"/>
  <c r="AL40" i="89"/>
  <c r="Z40" i="89" s="1"/>
  <c r="AF23" i="85"/>
  <c r="BD20" i="78"/>
  <c r="AR20" i="78"/>
  <c r="AW12" i="68"/>
  <c r="AX12" i="68"/>
  <c r="AX12" i="90"/>
  <c r="AY12" i="90"/>
  <c r="AA12" i="90" s="1"/>
  <c r="AR28" i="81"/>
  <c r="BH28" i="81" s="1"/>
  <c r="AK12" i="68"/>
  <c r="AL12" i="90"/>
  <c r="AR44" i="80"/>
  <c r="AX44" i="80" s="1"/>
  <c r="AK14" i="87"/>
  <c r="AN22" i="91"/>
  <c r="AB22" i="91" s="1"/>
  <c r="BC13" i="62"/>
  <c r="BP13" i="89"/>
  <c r="BD13" i="89" s="1"/>
  <c r="AC32" i="90"/>
  <c r="AB39" i="89"/>
  <c r="BR39" i="90"/>
  <c r="P37" i="85"/>
  <c r="AN37" i="85" s="1"/>
  <c r="BE39" i="68"/>
  <c r="BF40" i="80"/>
  <c r="BO5" i="68"/>
  <c r="CB5" i="90"/>
  <c r="N6" i="86"/>
  <c r="AL6" i="86" s="1"/>
  <c r="BG6" i="86" s="1"/>
  <c r="AX19" i="81"/>
  <c r="AZ19" i="81"/>
  <c r="BE19" i="81"/>
  <c r="CC5" i="62"/>
  <c r="DB5" i="89"/>
  <c r="CP5" i="89" s="1"/>
  <c r="BB17" i="79"/>
  <c r="BI9" i="78"/>
  <c r="BA49" i="79"/>
  <c r="X27" i="89"/>
  <c r="CV5" i="62"/>
  <c r="DU5" i="89"/>
  <c r="BY41" i="68"/>
  <c r="CL41" i="90"/>
  <c r="X26" i="86"/>
  <c r="AV26" i="86" s="1"/>
  <c r="BH2" i="81"/>
  <c r="BC21" i="62"/>
  <c r="BP21" i="89"/>
  <c r="BD21" i="89" s="1"/>
  <c r="Z11" i="89"/>
  <c r="BQ3" i="62"/>
  <c r="BP3" i="62"/>
  <c r="CC3" i="89"/>
  <c r="CD3" i="89"/>
  <c r="BF3" i="89" s="1"/>
  <c r="BE26" i="79"/>
  <c r="BI42" i="78"/>
  <c r="CG18" i="89"/>
  <c r="BT19" i="62"/>
  <c r="AV26" i="81"/>
  <c r="BC26" i="81" s="1"/>
  <c r="BA51" i="68"/>
  <c r="BB51" i="90"/>
  <c r="AV9" i="80"/>
  <c r="BC9" i="80" s="1"/>
  <c r="AO51" i="68"/>
  <c r="AP51" i="90"/>
  <c r="AF16" i="62"/>
  <c r="AG15" i="89"/>
  <c r="U15" i="89" s="1"/>
  <c r="AA12" i="85"/>
  <c r="AY37" i="78"/>
  <c r="AM37" i="78"/>
  <c r="BG37" i="78"/>
  <c r="BI37" i="78"/>
  <c r="BF37" i="78"/>
  <c r="BE37" i="78"/>
  <c r="BG18" i="78"/>
  <c r="AA37" i="85"/>
  <c r="AY34" i="78"/>
  <c r="AF33" i="62"/>
  <c r="AG33" i="89"/>
  <c r="U33" i="89" s="1"/>
  <c r="AM34" i="78"/>
  <c r="BE34" i="78"/>
  <c r="AC25" i="89"/>
  <c r="AS50" i="68"/>
  <c r="AS50" i="90"/>
  <c r="AT50" i="90"/>
  <c r="V50" i="90" s="1"/>
  <c r="AR50" i="68"/>
  <c r="AM31" i="81"/>
  <c r="AK48" i="62"/>
  <c r="AL48" i="89"/>
  <c r="Z48" i="89" s="1"/>
  <c r="AF44" i="85"/>
  <c r="AR8" i="78"/>
  <c r="BD8" i="78"/>
  <c r="BO12" i="68"/>
  <c r="CB12" i="90"/>
  <c r="BD12" i="90" s="1"/>
  <c r="N3" i="86"/>
  <c r="AL3" i="86" s="1"/>
  <c r="BK18" i="90"/>
  <c r="BI45" i="78"/>
  <c r="CK35" i="89"/>
  <c r="BX35" i="62"/>
  <c r="BI32" i="79"/>
  <c r="AE44" i="89"/>
  <c r="BG17" i="79"/>
  <c r="W15" i="89"/>
  <c r="R43" i="86"/>
  <c r="AP43" i="86" s="1"/>
  <c r="BB50" i="81"/>
  <c r="BS21" i="68"/>
  <c r="CF21" i="90"/>
  <c r="S20" i="86"/>
  <c r="AQ20" i="86" s="1"/>
  <c r="BC43" i="81"/>
  <c r="BT24" i="68"/>
  <c r="CG24" i="90"/>
  <c r="CL48" i="90"/>
  <c r="X29" i="86"/>
  <c r="AV29" i="86" s="1"/>
  <c r="BH24" i="81"/>
  <c r="BY48" i="68"/>
  <c r="AX44" i="78"/>
  <c r="BD49" i="79"/>
  <c r="BE22" i="89"/>
  <c r="BF24" i="79"/>
  <c r="BI40" i="78"/>
  <c r="Y44" i="90"/>
  <c r="R26" i="86"/>
  <c r="AP26" i="86" s="1"/>
  <c r="BS41" i="68"/>
  <c r="CF41" i="90"/>
  <c r="BB2" i="81"/>
  <c r="U44" i="90"/>
  <c r="X33" i="90"/>
  <c r="AA14" i="89"/>
  <c r="V48" i="86"/>
  <c r="AT48" i="86" s="1"/>
  <c r="BF44" i="81"/>
  <c r="BW22" i="68"/>
  <c r="CJ22" i="90"/>
  <c r="AU40" i="81"/>
  <c r="BI40" i="81" s="1"/>
  <c r="BF3" i="90"/>
  <c r="AX47" i="79"/>
  <c r="BI35" i="80"/>
  <c r="AE52" i="90"/>
  <c r="R24" i="86"/>
  <c r="AP24" i="86" s="1"/>
  <c r="BS40" i="68"/>
  <c r="CF40" i="90"/>
  <c r="BF13" i="79"/>
  <c r="V29" i="85"/>
  <c r="AT29" i="85" s="1"/>
  <c r="BK44" i="68"/>
  <c r="BX44" i="90"/>
  <c r="BL44" i="90" s="1"/>
  <c r="AC32" i="89"/>
  <c r="AD38" i="89"/>
  <c r="AN28" i="87"/>
  <c r="AQ6" i="91"/>
  <c r="AE6" i="91" s="1"/>
  <c r="BE20" i="79"/>
  <c r="BG27" i="79"/>
  <c r="U49" i="86"/>
  <c r="AS49" i="86" s="1"/>
  <c r="BE23" i="81"/>
  <c r="BG22" i="79"/>
  <c r="BB14" i="78"/>
  <c r="CF45" i="90"/>
  <c r="R40" i="86"/>
  <c r="AP40" i="86" s="1"/>
  <c r="BB16" i="81"/>
  <c r="BS45" i="68"/>
  <c r="AM11" i="80"/>
  <c r="BG11" i="80" s="1"/>
  <c r="AF9" i="68"/>
  <c r="AG9" i="90"/>
  <c r="U9" i="90" s="1"/>
  <c r="AX9" i="90"/>
  <c r="AY9" i="90"/>
  <c r="AA9" i="90" s="1"/>
  <c r="AR11" i="81"/>
  <c r="AW9" i="68"/>
  <c r="AX9" i="68"/>
  <c r="AN32" i="87"/>
  <c r="AQ16" i="91"/>
  <c r="AE16" i="91" s="1"/>
  <c r="BO41" i="68"/>
  <c r="CB41" i="90"/>
  <c r="N26" i="86"/>
  <c r="AL26" i="86" s="1"/>
  <c r="AD18" i="89"/>
  <c r="T33" i="90"/>
  <c r="AE30" i="87"/>
  <c r="AH2" i="91"/>
  <c r="BF22" i="78"/>
  <c r="BI30" i="79"/>
  <c r="AZ9" i="79"/>
  <c r="AT22" i="87"/>
  <c r="AW9" i="91"/>
  <c r="EB5" i="89"/>
  <c r="CY5" i="62"/>
  <c r="ED5" i="89"/>
  <c r="DA5" i="62"/>
  <c r="EQ5" i="89"/>
  <c r="DJ5" i="62"/>
  <c r="EP5" i="89"/>
  <c r="DI5" i="62"/>
  <c r="EE5" i="89"/>
  <c r="DB5" i="62"/>
  <c r="EN5" i="89"/>
  <c r="DG5" i="62"/>
  <c r="BO47" i="78"/>
  <c r="BK47" i="78"/>
  <c r="AB5" i="62" a="1"/>
  <c r="AB5" i="62" s="1"/>
  <c r="AA5" i="62" a="1"/>
  <c r="AA5" i="62" s="1"/>
  <c r="BM34" i="80"/>
  <c r="BQ34" i="80"/>
  <c r="AA5" i="68" a="1"/>
  <c r="AA5" i="68" s="1"/>
  <c r="AB5" i="68" a="1"/>
  <c r="AB5" i="68" s="1"/>
  <c r="AA28" i="68" a="1"/>
  <c r="AA28" i="68" s="1"/>
  <c r="AB28" i="68" a="1"/>
  <c r="AB28" i="68" s="1"/>
  <c r="BM19" i="81"/>
  <c r="BQ19" i="81"/>
  <c r="AB20" i="62" a="1"/>
  <c r="AB20" i="62" s="1"/>
  <c r="AA20" i="62" a="1"/>
  <c r="AA20" i="62" s="1"/>
  <c r="BO34" i="80"/>
  <c r="BK34" i="80"/>
  <c r="Z5" i="68" a="1"/>
  <c r="Z5" i="68" s="1"/>
  <c r="Y5" i="68" a="1"/>
  <c r="Y5" i="68" s="1"/>
  <c r="Y5" i="62" a="1"/>
  <c r="Y5" i="62" s="1"/>
  <c r="Z5" i="62" a="1"/>
  <c r="Z5" i="62" s="1"/>
  <c r="BO19" i="81"/>
  <c r="BK19" i="81"/>
  <c r="BE48" i="81" l="1"/>
  <c r="BA37" i="81"/>
  <c r="BF51" i="80"/>
  <c r="AX20" i="81"/>
  <c r="CS49" i="89"/>
  <c r="AX38" i="81"/>
  <c r="BI46" i="89"/>
  <c r="BI45" i="90"/>
  <c r="AX6" i="80"/>
  <c r="BQ49" i="85"/>
  <c r="AZ20" i="81"/>
  <c r="BE49" i="81"/>
  <c r="BD41" i="80"/>
  <c r="BD45" i="80"/>
  <c r="BO43" i="90"/>
  <c r="BI38" i="81"/>
  <c r="AX12" i="80"/>
  <c r="BN27" i="90"/>
  <c r="BI51" i="80"/>
  <c r="CY12" i="89"/>
  <c r="BM17" i="89"/>
  <c r="BO42" i="89"/>
  <c r="AX48" i="81"/>
  <c r="BN45" i="89"/>
  <c r="BI29" i="89"/>
  <c r="DF18" i="89"/>
  <c r="CM19" i="62"/>
  <c r="CE46" i="62"/>
  <c r="AZ20" i="80"/>
  <c r="BG39" i="80"/>
  <c r="BH47" i="89"/>
  <c r="BH8" i="81"/>
  <c r="BA8" i="81"/>
  <c r="AZ49" i="81"/>
  <c r="BE37" i="81"/>
  <c r="BB47" i="80"/>
  <c r="BN15" i="89"/>
  <c r="BD38" i="90"/>
  <c r="BE45" i="80"/>
  <c r="AX49" i="81"/>
  <c r="AZ8" i="80"/>
  <c r="BI44" i="90"/>
  <c r="U50" i="89"/>
  <c r="BM4" i="90"/>
  <c r="BH48" i="81"/>
  <c r="CW3" i="89"/>
  <c r="AX44" i="81"/>
  <c r="BH44" i="89"/>
  <c r="BH39" i="80"/>
  <c r="BJ20" i="89"/>
  <c r="BH25" i="89"/>
  <c r="AX39" i="80"/>
  <c r="BO7" i="90"/>
  <c r="BH13" i="90"/>
  <c r="U48" i="89"/>
  <c r="DH38" i="89"/>
  <c r="BG44" i="89"/>
  <c r="BG37" i="81"/>
  <c r="BA48" i="81"/>
  <c r="BG34" i="90"/>
  <c r="BB20" i="81"/>
  <c r="BE17" i="80"/>
  <c r="AE13" i="91"/>
  <c r="AD22" i="89"/>
  <c r="DB21" i="89"/>
  <c r="AZ48" i="81"/>
  <c r="DA29" i="89"/>
  <c r="BB48" i="81"/>
  <c r="BE36" i="90"/>
  <c r="BD35" i="89"/>
  <c r="BM24" i="89"/>
  <c r="DO39" i="89"/>
  <c r="CQ39" i="89" s="1"/>
  <c r="BH42" i="80"/>
  <c r="CK42" i="68" s="1"/>
  <c r="AX8" i="81"/>
  <c r="BB45" i="80"/>
  <c r="AZ8" i="81"/>
  <c r="CX15" i="89"/>
  <c r="AZ36" i="80"/>
  <c r="DQ37" i="89"/>
  <c r="BE8" i="81"/>
  <c r="BD45" i="89"/>
  <c r="BL40" i="89"/>
  <c r="AB40" i="91"/>
  <c r="BL36" i="90"/>
  <c r="BO34" i="89"/>
  <c r="DC26" i="89"/>
  <c r="BA17" i="81"/>
  <c r="BN9" i="89"/>
  <c r="BB37" i="81"/>
  <c r="BE39" i="80"/>
  <c r="BN6" i="89"/>
  <c r="BD37" i="81"/>
  <c r="BO44" i="89"/>
  <c r="BC2" i="80"/>
  <c r="CU3" i="89"/>
  <c r="U13" i="90"/>
  <c r="BC51" i="80"/>
  <c r="CF28" i="68" s="1"/>
  <c r="BI34" i="89"/>
  <c r="BG52" i="89"/>
  <c r="AX45" i="80"/>
  <c r="Y17" i="91"/>
  <c r="BB39" i="80"/>
  <c r="BI43" i="80"/>
  <c r="Z14" i="90"/>
  <c r="AD20" i="89"/>
  <c r="CQ47" i="89"/>
  <c r="CW39" i="89"/>
  <c r="BD28" i="90"/>
  <c r="BI31" i="90"/>
  <c r="BL10" i="90"/>
  <c r="BG45" i="90"/>
  <c r="BG25" i="80"/>
  <c r="AX4" i="81"/>
  <c r="BI4" i="81"/>
  <c r="BD34" i="89"/>
  <c r="BH18" i="90"/>
  <c r="BH25" i="80"/>
  <c r="BA2" i="80"/>
  <c r="BD8" i="90"/>
  <c r="BD52" i="89"/>
  <c r="BH10" i="80"/>
  <c r="BJ30" i="90"/>
  <c r="AB7" i="91"/>
  <c r="AX25" i="80"/>
  <c r="CS47" i="89"/>
  <c r="BD15" i="89"/>
  <c r="AZ41" i="80"/>
  <c r="BA51" i="81"/>
  <c r="BO51" i="89"/>
  <c r="BM22" i="90"/>
  <c r="BD18" i="90"/>
  <c r="BG35" i="89"/>
  <c r="BI38" i="89"/>
  <c r="BN3" i="90"/>
  <c r="BA24" i="81"/>
  <c r="CX43" i="89"/>
  <c r="BD37" i="90"/>
  <c r="BD49" i="89"/>
  <c r="AE39" i="91"/>
  <c r="BD30" i="90"/>
  <c r="CT6" i="89"/>
  <c r="BB23" i="81"/>
  <c r="BF41" i="80"/>
  <c r="BJ22" i="89"/>
  <c r="CS6" i="89"/>
  <c r="BH37" i="90"/>
  <c r="AD28" i="90"/>
  <c r="AX23" i="81"/>
  <c r="BA41" i="80"/>
  <c r="CQ21" i="89"/>
  <c r="BJ31" i="90"/>
  <c r="BD19" i="80"/>
  <c r="BD7" i="81"/>
  <c r="AE4" i="91"/>
  <c r="AZ36" i="81"/>
  <c r="BD15" i="90"/>
  <c r="AX10" i="80"/>
  <c r="BC50" i="80"/>
  <c r="BD33" i="90"/>
  <c r="BG49" i="89"/>
  <c r="AZ46" i="80"/>
  <c r="BD38" i="89"/>
  <c r="BL50" i="89"/>
  <c r="Z32" i="89"/>
  <c r="CN27" i="89"/>
  <c r="BA41" i="81"/>
  <c r="BH16" i="90"/>
  <c r="CN41" i="89"/>
  <c r="AZ43" i="80"/>
  <c r="BI15" i="80"/>
  <c r="Z42" i="90"/>
  <c r="BJ16" i="89"/>
  <c r="Z47" i="89"/>
  <c r="BJ16" i="86"/>
  <c r="AE44" i="91"/>
  <c r="W26" i="91"/>
  <c r="BC3" i="80"/>
  <c r="BC35" i="81"/>
  <c r="AE26" i="91"/>
  <c r="BG31" i="89"/>
  <c r="AX24" i="81"/>
  <c r="DL48" i="90" s="1"/>
  <c r="BC25" i="81"/>
  <c r="BD7" i="90"/>
  <c r="BO36" i="89"/>
  <c r="BM5" i="90"/>
  <c r="BH4" i="90"/>
  <c r="BI15" i="90"/>
  <c r="BG20" i="90"/>
  <c r="AZ3" i="81"/>
  <c r="BF31" i="81"/>
  <c r="AB11" i="91"/>
  <c r="BC36" i="81"/>
  <c r="CQ2" i="89"/>
  <c r="BD50" i="81"/>
  <c r="AD9" i="90"/>
  <c r="Z46" i="90"/>
  <c r="AX46" i="80"/>
  <c r="CA10" i="68" s="1"/>
  <c r="U47" i="90"/>
  <c r="CU5" i="89"/>
  <c r="BH40" i="90"/>
  <c r="BB30" i="81"/>
  <c r="BF12" i="80"/>
  <c r="Z8" i="90"/>
  <c r="BA33" i="80"/>
  <c r="BF30" i="80"/>
  <c r="DH35" i="90" s="1"/>
  <c r="BC12" i="80"/>
  <c r="BD10" i="90"/>
  <c r="BE6" i="89"/>
  <c r="BC10" i="81"/>
  <c r="Z33" i="89"/>
  <c r="CT22" i="89"/>
  <c r="BD35" i="80"/>
  <c r="CS9" i="89"/>
  <c r="AX28" i="81"/>
  <c r="BG20" i="89"/>
  <c r="BI33" i="90"/>
  <c r="BI22" i="81"/>
  <c r="BD31" i="90"/>
  <c r="BB33" i="81"/>
  <c r="BF33" i="80"/>
  <c r="BI25" i="90"/>
  <c r="BG8" i="80"/>
  <c r="BB21" i="80"/>
  <c r="CO6" i="89"/>
  <c r="AX13" i="81"/>
  <c r="BD20" i="89"/>
  <c r="BC20" i="81"/>
  <c r="BI40" i="89"/>
  <c r="CV31" i="89"/>
  <c r="BN49" i="85"/>
  <c r="BX26" i="91" s="1"/>
  <c r="BN42" i="90"/>
  <c r="BN17" i="90"/>
  <c r="BB46" i="80"/>
  <c r="BE46" i="80"/>
  <c r="BE12" i="80"/>
  <c r="AY12" i="80"/>
  <c r="U40" i="90"/>
  <c r="BB3" i="81"/>
  <c r="AZ18" i="81"/>
  <c r="BD28" i="89"/>
  <c r="Y30" i="91"/>
  <c r="BJ5" i="85"/>
  <c r="AZ10" i="80"/>
  <c r="BL46" i="89"/>
  <c r="BG8" i="89"/>
  <c r="Y28" i="91"/>
  <c r="AZ5" i="81"/>
  <c r="AX17" i="81"/>
  <c r="DL15" i="90" s="1"/>
  <c r="BJ9" i="86"/>
  <c r="BQ2" i="87" s="1"/>
  <c r="BI13" i="81"/>
  <c r="BA32" i="81"/>
  <c r="BC20" i="80"/>
  <c r="BE25" i="81"/>
  <c r="Y39" i="91"/>
  <c r="AZ13" i="81"/>
  <c r="AE17" i="91"/>
  <c r="BB14" i="80"/>
  <c r="DD52" i="90" s="1"/>
  <c r="BC24" i="81"/>
  <c r="BD32" i="90"/>
  <c r="BD12" i="89"/>
  <c r="BG26" i="81"/>
  <c r="CV51" i="68" s="1"/>
  <c r="BD16" i="89"/>
  <c r="AD37" i="89"/>
  <c r="BA22" i="81"/>
  <c r="BI41" i="90"/>
  <c r="AX22" i="81"/>
  <c r="BG14" i="90"/>
  <c r="AD30" i="90"/>
  <c r="CD6" i="68"/>
  <c r="AB49" i="91"/>
  <c r="BB25" i="81"/>
  <c r="AD16" i="90"/>
  <c r="AX19" i="80"/>
  <c r="BA29" i="80"/>
  <c r="BC30" i="81"/>
  <c r="BM51" i="89"/>
  <c r="BC29" i="81"/>
  <c r="DQ13" i="90" s="1"/>
  <c r="BJ23" i="89"/>
  <c r="W54" i="89"/>
  <c r="W56" i="89" s="1"/>
  <c r="W54" i="90"/>
  <c r="W56" i="90" s="1"/>
  <c r="DC45" i="89"/>
  <c r="BE21" i="81"/>
  <c r="BJ52" i="85"/>
  <c r="BT37" i="91" s="1"/>
  <c r="BA6" i="80"/>
  <c r="DC43" i="90" s="1"/>
  <c r="BC38" i="81"/>
  <c r="CR33" i="68" s="1"/>
  <c r="BB12" i="81"/>
  <c r="CQ39" i="68" s="1"/>
  <c r="BA49" i="81"/>
  <c r="BB12" i="80"/>
  <c r="DD44" i="90" s="1"/>
  <c r="BM5" i="85"/>
  <c r="BW10" i="91" s="1"/>
  <c r="BI25" i="89"/>
  <c r="BC13" i="80"/>
  <c r="DE16" i="90" s="1"/>
  <c r="BG49" i="81"/>
  <c r="AC40" i="91"/>
  <c r="CR50" i="89"/>
  <c r="BM36" i="89"/>
  <c r="BF54" i="68" a="1"/>
  <c r="BF54" i="68" s="1"/>
  <c r="BF58" i="68" s="1"/>
  <c r="BC32" i="81"/>
  <c r="BE29" i="80"/>
  <c r="BF44" i="80"/>
  <c r="BD20" i="90"/>
  <c r="BC19" i="80"/>
  <c r="DE33" i="90" s="1"/>
  <c r="BD5" i="81"/>
  <c r="CS4" i="68" s="1"/>
  <c r="AB26" i="91"/>
  <c r="BD36" i="89"/>
  <c r="Z52" i="90"/>
  <c r="Z44" i="90"/>
  <c r="BG42" i="89"/>
  <c r="AD33" i="90"/>
  <c r="BH46" i="80"/>
  <c r="DJ10" i="90" s="1"/>
  <c r="BC2" i="81"/>
  <c r="CR41" i="68" s="1"/>
  <c r="BC22" i="81"/>
  <c r="BD6" i="89"/>
  <c r="CX14" i="89"/>
  <c r="U47" i="89"/>
  <c r="CN33" i="89"/>
  <c r="DW42" i="89"/>
  <c r="CU5" i="68"/>
  <c r="BF20" i="80"/>
  <c r="DH25" i="90" s="1"/>
  <c r="BD29" i="80"/>
  <c r="W6" i="91"/>
  <c r="BB8" i="80"/>
  <c r="CE50" i="68" s="1"/>
  <c r="BA15" i="80"/>
  <c r="BI26" i="90"/>
  <c r="Z38" i="89"/>
  <c r="BG51" i="90"/>
  <c r="Z36" i="90"/>
  <c r="CY19" i="89"/>
  <c r="AZ50" i="80"/>
  <c r="AZ10" i="81"/>
  <c r="BC27" i="81"/>
  <c r="BG24" i="89"/>
  <c r="BE51" i="80"/>
  <c r="DG28" i="90" s="1"/>
  <c r="BF40" i="81"/>
  <c r="CU30" i="68" s="1"/>
  <c r="BO24" i="90"/>
  <c r="BM32" i="90"/>
  <c r="BA18" i="81"/>
  <c r="CP38" i="68" s="1"/>
  <c r="BA27" i="80"/>
  <c r="DC32" i="90" s="1"/>
  <c r="BG5" i="80"/>
  <c r="BG13" i="89"/>
  <c r="AD14" i="90"/>
  <c r="AC30" i="91"/>
  <c r="BG19" i="80"/>
  <c r="CJ33" i="68" s="1"/>
  <c r="BB19" i="80"/>
  <c r="BG7" i="85"/>
  <c r="BB17" i="87" s="1"/>
  <c r="BL52" i="89"/>
  <c r="BD23" i="90"/>
  <c r="AZ32" i="81"/>
  <c r="BM49" i="85"/>
  <c r="BW26" i="91" s="1"/>
  <c r="CS5" i="89"/>
  <c r="BA13" i="81"/>
  <c r="DO52" i="90" s="1"/>
  <c r="AZ30" i="81"/>
  <c r="BG47" i="81"/>
  <c r="CV8" i="68" s="1"/>
  <c r="BG18" i="90"/>
  <c r="BE3" i="81"/>
  <c r="BJ30" i="89"/>
  <c r="BG8" i="81"/>
  <c r="CV46" i="68" s="1"/>
  <c r="BJ25" i="89"/>
  <c r="BF41" i="81"/>
  <c r="CU35" i="68" s="1"/>
  <c r="AZ3" i="80"/>
  <c r="BD3" i="89"/>
  <c r="CO5" i="90"/>
  <c r="CV42" i="89"/>
  <c r="BN17" i="87"/>
  <c r="CC11" i="91"/>
  <c r="CW8" i="68"/>
  <c r="DV8" i="90"/>
  <c r="CM42" i="68"/>
  <c r="DL42" i="90"/>
  <c r="DB37" i="90"/>
  <c r="CC37" i="68"/>
  <c r="CS34" i="68"/>
  <c r="CT34" i="68"/>
  <c r="DR34" i="90"/>
  <c r="DS34" i="90"/>
  <c r="DG10" i="90"/>
  <c r="CH10" i="68"/>
  <c r="CF16" i="68"/>
  <c r="DJ19" i="90"/>
  <c r="CK19" i="68"/>
  <c r="CV21" i="68"/>
  <c r="DU21" i="90"/>
  <c r="DB30" i="90"/>
  <c r="CC30" i="68"/>
  <c r="DH4" i="90"/>
  <c r="CI4" i="68"/>
  <c r="DG20" i="90"/>
  <c r="CH20" i="68"/>
  <c r="CZ12" i="90"/>
  <c r="CA12" i="68"/>
  <c r="DO15" i="90"/>
  <c r="CP15" i="68"/>
  <c r="CQ20" i="68"/>
  <c r="DP20" i="90"/>
  <c r="DG24" i="90"/>
  <c r="CH24" i="68"/>
  <c r="DT50" i="90"/>
  <c r="CU50" i="68"/>
  <c r="DE51" i="90"/>
  <c r="CF51" i="68"/>
  <c r="CW12" i="68"/>
  <c r="DV12" i="90"/>
  <c r="CW37" i="68"/>
  <c r="DV37" i="90"/>
  <c r="CU40" i="68"/>
  <c r="DT40" i="90"/>
  <c r="CF37" i="91"/>
  <c r="BQ3" i="87"/>
  <c r="CX33" i="68"/>
  <c r="DW33" i="90"/>
  <c r="DC14" i="90"/>
  <c r="CD14" i="68"/>
  <c r="CU31" i="68"/>
  <c r="DT31" i="90"/>
  <c r="CQ22" i="68"/>
  <c r="DP22" i="90"/>
  <c r="DE28" i="90"/>
  <c r="DQ31" i="90"/>
  <c r="CR31" i="68"/>
  <c r="DC13" i="90"/>
  <c r="CD13" i="68"/>
  <c r="CX30" i="68"/>
  <c r="DW30" i="90"/>
  <c r="DB25" i="90"/>
  <c r="CC25" i="68"/>
  <c r="DC40" i="90"/>
  <c r="CD40" i="68"/>
  <c r="CV47" i="68"/>
  <c r="DU47" i="90"/>
  <c r="DO48" i="90"/>
  <c r="CP48" i="68"/>
  <c r="DI49" i="90"/>
  <c r="CJ49" i="68"/>
  <c r="DB27" i="90"/>
  <c r="CC27" i="68"/>
  <c r="DJ23" i="90"/>
  <c r="CK23" i="68"/>
  <c r="CS26" i="68"/>
  <c r="CT26" i="68"/>
  <c r="DR26" i="90"/>
  <c r="DS26" i="90"/>
  <c r="DG47" i="90"/>
  <c r="CH47" i="68"/>
  <c r="DC21" i="90"/>
  <c r="CD21" i="68"/>
  <c r="DJ42" i="90"/>
  <c r="CV29" i="68"/>
  <c r="DU29" i="90"/>
  <c r="DD32" i="90"/>
  <c r="CE32" i="68"/>
  <c r="CP27" i="68"/>
  <c r="DO27" i="90"/>
  <c r="DR25" i="90"/>
  <c r="DS25" i="90"/>
  <c r="CS25" i="68"/>
  <c r="CT25" i="68"/>
  <c r="CR35" i="68"/>
  <c r="DQ35" i="90"/>
  <c r="DS11" i="90"/>
  <c r="CS11" i="68"/>
  <c r="CT11" i="68"/>
  <c r="DR11" i="90"/>
  <c r="DU46" i="90"/>
  <c r="CC15" i="68"/>
  <c r="DB15" i="90"/>
  <c r="CR51" i="68"/>
  <c r="DQ51" i="90"/>
  <c r="DK8" i="90"/>
  <c r="CL8" i="68"/>
  <c r="CU10" i="68"/>
  <c r="DT10" i="90"/>
  <c r="DJ31" i="90"/>
  <c r="CK31" i="68"/>
  <c r="CC46" i="68"/>
  <c r="DB46" i="90"/>
  <c r="DF33" i="90"/>
  <c r="CG33" i="68"/>
  <c r="CP4" i="68"/>
  <c r="DO4" i="90"/>
  <c r="CR39" i="68"/>
  <c r="DQ39" i="90"/>
  <c r="CM15" i="68"/>
  <c r="CF10" i="91"/>
  <c r="CW19" i="68"/>
  <c r="DV19" i="90"/>
  <c r="DI9" i="90"/>
  <c r="CJ9" i="68"/>
  <c r="DC15" i="90"/>
  <c r="CD15" i="68"/>
  <c r="CL16" i="68"/>
  <c r="DK16" i="90"/>
  <c r="CQ23" i="68"/>
  <c r="DP23" i="90"/>
  <c r="CZ7" i="90"/>
  <c r="CA7" i="68"/>
  <c r="CQ45" i="68"/>
  <c r="DP45" i="90"/>
  <c r="BC38" i="80"/>
  <c r="O25" i="85"/>
  <c r="AM25" i="85" s="1"/>
  <c r="AY38" i="80"/>
  <c r="BD41" i="68"/>
  <c r="BQ41" i="90"/>
  <c r="CZ38" i="90"/>
  <c r="CA38" i="68"/>
  <c r="CP48" i="62"/>
  <c r="DO48" i="89"/>
  <c r="AM48" i="91"/>
  <c r="AJ39" i="87"/>
  <c r="AW30" i="87"/>
  <c r="AZ2" i="91"/>
  <c r="DB5" i="90"/>
  <c r="CP5" i="90" s="1"/>
  <c r="CC5" i="68"/>
  <c r="BD24" i="62"/>
  <c r="BQ24" i="89"/>
  <c r="AV13" i="91"/>
  <c r="AS44" i="87"/>
  <c r="CX43" i="62"/>
  <c r="DW43" i="89"/>
  <c r="CJ37" i="62"/>
  <c r="DI37" i="89"/>
  <c r="CW37" i="89" s="1"/>
  <c r="DF11" i="90"/>
  <c r="CG11" i="68"/>
  <c r="DJ17" i="90"/>
  <c r="CK17" i="68"/>
  <c r="CF12" i="62"/>
  <c r="DE12" i="89"/>
  <c r="CB38" i="62"/>
  <c r="DA38" i="89"/>
  <c r="DL52" i="89"/>
  <c r="CM52" i="62"/>
  <c r="AQ5" i="87"/>
  <c r="AT39" i="91"/>
  <c r="DC4" i="90"/>
  <c r="CD4" i="68"/>
  <c r="BL43" i="68"/>
  <c r="BY43" i="90"/>
  <c r="BM43" i="90" s="1"/>
  <c r="W34" i="85"/>
  <c r="AU34" i="85" s="1"/>
  <c r="BG6" i="80"/>
  <c r="DT52" i="89"/>
  <c r="CU52" i="62"/>
  <c r="CX26" i="68"/>
  <c r="DW26" i="90"/>
  <c r="AK51" i="87"/>
  <c r="AN23" i="91"/>
  <c r="AF29" i="87"/>
  <c r="AI50" i="91"/>
  <c r="DT51" i="89"/>
  <c r="CU51" i="62"/>
  <c r="CQ42" i="62"/>
  <c r="DP42" i="89"/>
  <c r="CA36" i="62"/>
  <c r="CZ36" i="89"/>
  <c r="BE16" i="80"/>
  <c r="BD29" i="68"/>
  <c r="BQ29" i="90"/>
  <c r="O45" i="85"/>
  <c r="AM45" i="85" s="1"/>
  <c r="AY16" i="80"/>
  <c r="BF16" i="80"/>
  <c r="BC16" i="80"/>
  <c r="AZ44" i="80"/>
  <c r="CP18" i="62"/>
  <c r="DO17" i="89"/>
  <c r="BC35" i="91"/>
  <c r="AZ38" i="87"/>
  <c r="AY4" i="87"/>
  <c r="BB30" i="91"/>
  <c r="DQ40" i="90"/>
  <c r="CR40" i="68"/>
  <c r="AJ46" i="87"/>
  <c r="AM46" i="91"/>
  <c r="CG24" i="62"/>
  <c r="DF24" i="89"/>
  <c r="AK43" i="87"/>
  <c r="AN21" i="91"/>
  <c r="CV5" i="68"/>
  <c r="DU5" i="90"/>
  <c r="DA8" i="89"/>
  <c r="CB8" i="62"/>
  <c r="BF38" i="80"/>
  <c r="BB4" i="91"/>
  <c r="AY7" i="87"/>
  <c r="CS45" i="62"/>
  <c r="CT45" i="62"/>
  <c r="DS45" i="89"/>
  <c r="DR45" i="89"/>
  <c r="AU14" i="91"/>
  <c r="AR40" i="87"/>
  <c r="DE36" i="90"/>
  <c r="CF36" i="68"/>
  <c r="AJ41" i="87"/>
  <c r="AM36" i="91"/>
  <c r="CG6" i="68"/>
  <c r="DF6" i="90"/>
  <c r="AS28" i="87"/>
  <c r="AV6" i="91"/>
  <c r="CZ44" i="90"/>
  <c r="CA44" i="68"/>
  <c r="AH20" i="87"/>
  <c r="AK34" i="91"/>
  <c r="BL42" i="68"/>
  <c r="BY42" i="90"/>
  <c r="BM42" i="90" s="1"/>
  <c r="W23" i="85"/>
  <c r="AU23" i="85" s="1"/>
  <c r="BG42" i="80"/>
  <c r="W46" i="85"/>
  <c r="AU46" i="85" s="1"/>
  <c r="BG30" i="80"/>
  <c r="BL35" i="68"/>
  <c r="BY35" i="90"/>
  <c r="AP20" i="91"/>
  <c r="AM13" i="87"/>
  <c r="CP39" i="68"/>
  <c r="DO39" i="90"/>
  <c r="CT36" i="62"/>
  <c r="DR36" i="89"/>
  <c r="DS36" i="89"/>
  <c r="CS36" i="62"/>
  <c r="BB40" i="81"/>
  <c r="BY18" i="62"/>
  <c r="CL17" i="89"/>
  <c r="AU15" i="87"/>
  <c r="AX27" i="91"/>
  <c r="AF7" i="87"/>
  <c r="AI4" i="91"/>
  <c r="BQ21" i="89"/>
  <c r="BD21" i="62"/>
  <c r="AW52" i="87"/>
  <c r="AZ33" i="91"/>
  <c r="DJ11" i="90"/>
  <c r="CK11" i="68"/>
  <c r="AY45" i="91"/>
  <c r="AV45" i="87"/>
  <c r="DF33" i="89"/>
  <c r="CG33" i="62"/>
  <c r="BP17" i="62"/>
  <c r="BQ17" i="62"/>
  <c r="CC16" i="89"/>
  <c r="CD16" i="89"/>
  <c r="AF37" i="87"/>
  <c r="AI7" i="91"/>
  <c r="DT11" i="90"/>
  <c r="CU11" i="68"/>
  <c r="AP19" i="91"/>
  <c r="AM25" i="87"/>
  <c r="DO24" i="90"/>
  <c r="CP24" i="68"/>
  <c r="BC42" i="80"/>
  <c r="CR44" i="68"/>
  <c r="DQ44" i="90"/>
  <c r="AT33" i="91"/>
  <c r="AQ52" i="87"/>
  <c r="CE25" i="62"/>
  <c r="DD25" i="89"/>
  <c r="CR25" i="89" s="1"/>
  <c r="BJ45" i="90"/>
  <c r="BE6" i="81"/>
  <c r="CI17" i="90"/>
  <c r="BK17" i="90" s="1"/>
  <c r="T31" i="86"/>
  <c r="AR31" i="86" s="1"/>
  <c r="BU17" i="68"/>
  <c r="BV17" i="68"/>
  <c r="CH17" i="90"/>
  <c r="BD6" i="81"/>
  <c r="CI19" i="62"/>
  <c r="DH18" i="89"/>
  <c r="BI26" i="81"/>
  <c r="AX31" i="81"/>
  <c r="DE24" i="90"/>
  <c r="CF24" i="68"/>
  <c r="AJ50" i="87"/>
  <c r="AM29" i="91"/>
  <c r="CC37" i="62"/>
  <c r="DB37" i="89"/>
  <c r="CP37" i="89" s="1"/>
  <c r="BI47" i="62"/>
  <c r="BV47" i="89"/>
  <c r="CL41" i="62"/>
  <c r="DK41" i="89"/>
  <c r="CY41" i="89" s="1"/>
  <c r="CL26" i="62"/>
  <c r="DK26" i="89"/>
  <c r="BM27" i="62"/>
  <c r="BZ27" i="89"/>
  <c r="AR7" i="87"/>
  <c r="AU4" i="91"/>
  <c r="AJ48" i="87"/>
  <c r="AM43" i="91"/>
  <c r="BM44" i="68"/>
  <c r="BZ44" i="90"/>
  <c r="X29" i="85"/>
  <c r="AV29" i="85" s="1"/>
  <c r="BH12" i="80"/>
  <c r="DI27" i="90"/>
  <c r="CJ27" i="68"/>
  <c r="AP2" i="87"/>
  <c r="AS10" i="91"/>
  <c r="BG9" i="86"/>
  <c r="DE34" i="90"/>
  <c r="CF34" i="68"/>
  <c r="DN40" i="89"/>
  <c r="CO40" i="62"/>
  <c r="CN40" i="62"/>
  <c r="DM40" i="89"/>
  <c r="DE4" i="89"/>
  <c r="CF4" i="62"/>
  <c r="CX36" i="62"/>
  <c r="DW36" i="89"/>
  <c r="BN16" i="86"/>
  <c r="AB28" i="91"/>
  <c r="DH28" i="90"/>
  <c r="CI28" i="68"/>
  <c r="DV18" i="89"/>
  <c r="CX18" i="89" s="1"/>
  <c r="CW19" i="62"/>
  <c r="AF13" i="87"/>
  <c r="AI20" i="91"/>
  <c r="AK25" i="91"/>
  <c r="AH47" i="87"/>
  <c r="CU21" i="62"/>
  <c r="DT21" i="89"/>
  <c r="BY51" i="62"/>
  <c r="CL51" i="89"/>
  <c r="T50" i="86"/>
  <c r="AR50" i="86" s="1"/>
  <c r="BD20" i="81"/>
  <c r="BU44" i="68"/>
  <c r="BV44" i="68"/>
  <c r="CH44" i="90"/>
  <c r="CI44" i="90"/>
  <c r="BG26" i="89"/>
  <c r="BU33" i="62"/>
  <c r="BV33" i="62"/>
  <c r="CH33" i="89"/>
  <c r="CI33" i="89"/>
  <c r="BK33" i="89" s="1"/>
  <c r="CM36" i="62"/>
  <c r="DL36" i="89"/>
  <c r="AI20" i="87"/>
  <c r="AL34" i="91"/>
  <c r="BL13" i="90"/>
  <c r="AC9" i="87"/>
  <c r="AF44" i="91"/>
  <c r="AW45" i="87"/>
  <c r="AZ45" i="91"/>
  <c r="AH25" i="91"/>
  <c r="AE47" i="87"/>
  <c r="CS32" i="62"/>
  <c r="CT32" i="62"/>
  <c r="DR32" i="89"/>
  <c r="DS32" i="89"/>
  <c r="DO45" i="90"/>
  <c r="CP45" i="68"/>
  <c r="CK50" i="62"/>
  <c r="DJ50" i="89"/>
  <c r="CP28" i="62"/>
  <c r="DO28" i="89"/>
  <c r="AN43" i="87"/>
  <c r="AQ21" i="91"/>
  <c r="BA39" i="81"/>
  <c r="BG13" i="90"/>
  <c r="AC21" i="87"/>
  <c r="AF52" i="91"/>
  <c r="AF44" i="87"/>
  <c r="AI13" i="91"/>
  <c r="BT10" i="91"/>
  <c r="BE2" i="87"/>
  <c r="AW33" i="87"/>
  <c r="AZ5" i="91"/>
  <c r="CB46" i="62"/>
  <c r="DA46" i="89"/>
  <c r="AS52" i="87"/>
  <c r="AV33" i="91"/>
  <c r="BG47" i="80"/>
  <c r="BE31" i="81"/>
  <c r="BD27" i="90"/>
  <c r="BE47" i="80"/>
  <c r="BE36" i="81"/>
  <c r="BI51" i="68"/>
  <c r="T44" i="85"/>
  <c r="AR44" i="85" s="1"/>
  <c r="BD9" i="80"/>
  <c r="BV51" i="90"/>
  <c r="BO45" i="90"/>
  <c r="BD41" i="62"/>
  <c r="BQ41" i="89"/>
  <c r="DB2" i="90"/>
  <c r="CC2" i="68"/>
  <c r="AV45" i="91"/>
  <c r="AS45" i="87"/>
  <c r="AK52" i="87"/>
  <c r="AN33" i="91"/>
  <c r="AB33" i="91" s="1"/>
  <c r="AY8" i="87"/>
  <c r="BB38" i="91"/>
  <c r="AS36" i="87"/>
  <c r="AV51" i="91"/>
  <c r="AZ51" i="81"/>
  <c r="AQ25" i="87"/>
  <c r="AT19" i="91"/>
  <c r="AQ37" i="91"/>
  <c r="BQ52" i="85"/>
  <c r="AN3" i="87"/>
  <c r="BB51" i="91"/>
  <c r="AY36" i="87"/>
  <c r="CB31" i="62"/>
  <c r="DA31" i="89"/>
  <c r="AG25" i="87"/>
  <c r="AJ19" i="91"/>
  <c r="AK9" i="87"/>
  <c r="AN44" i="91"/>
  <c r="CA38" i="62"/>
  <c r="CZ38" i="89"/>
  <c r="CH25" i="62"/>
  <c r="DG25" i="89"/>
  <c r="AK50" i="87"/>
  <c r="AN29" i="91"/>
  <c r="AO26" i="91"/>
  <c r="BO49" i="85"/>
  <c r="AL19" i="87"/>
  <c r="AF23" i="87"/>
  <c r="AI49" i="91"/>
  <c r="CI45" i="62"/>
  <c r="DH45" i="89"/>
  <c r="CO42" i="62"/>
  <c r="CN42" i="62"/>
  <c r="DM42" i="89"/>
  <c r="DN42" i="89"/>
  <c r="DG6" i="90"/>
  <c r="CH6" i="68"/>
  <c r="AN23" i="87"/>
  <c r="AQ49" i="91"/>
  <c r="AO45" i="91"/>
  <c r="AL45" i="87"/>
  <c r="CH18" i="62"/>
  <c r="DG17" i="89"/>
  <c r="CU17" i="89" s="1"/>
  <c r="CF8" i="62"/>
  <c r="DE8" i="89"/>
  <c r="CS8" i="89" s="1"/>
  <c r="AO35" i="87"/>
  <c r="AR15" i="91"/>
  <c r="AR42" i="87"/>
  <c r="AU47" i="91"/>
  <c r="AZ7" i="80"/>
  <c r="AY7" i="80"/>
  <c r="BD45" i="68"/>
  <c r="BQ45" i="90"/>
  <c r="O16" i="85"/>
  <c r="AM16" i="85" s="1"/>
  <c r="BF7" i="80"/>
  <c r="BE7" i="80"/>
  <c r="CX46" i="68"/>
  <c r="DW46" i="90"/>
  <c r="CA39" i="62"/>
  <c r="CZ39" i="89"/>
  <c r="CN39" i="89" s="1"/>
  <c r="BL35" i="89"/>
  <c r="CS47" i="62"/>
  <c r="CT47" i="62"/>
  <c r="DS47" i="89"/>
  <c r="CU47" i="89" s="1"/>
  <c r="DR47" i="89"/>
  <c r="AX47" i="81"/>
  <c r="AK47" i="87"/>
  <c r="AN25" i="91"/>
  <c r="AM32" i="87"/>
  <c r="AP16" i="91"/>
  <c r="AW44" i="87"/>
  <c r="AZ13" i="91"/>
  <c r="BY22" i="62"/>
  <c r="CL22" i="89"/>
  <c r="BL38" i="68"/>
  <c r="BY38" i="90"/>
  <c r="W14" i="85"/>
  <c r="AU14" i="85" s="1"/>
  <c r="CB40" i="62"/>
  <c r="DA40" i="89"/>
  <c r="BN52" i="85"/>
  <c r="BE21" i="80"/>
  <c r="BD18" i="68"/>
  <c r="BQ18" i="90"/>
  <c r="O20" i="85"/>
  <c r="AM20" i="85" s="1"/>
  <c r="AY21" i="80"/>
  <c r="BD21" i="80"/>
  <c r="BC21" i="80"/>
  <c r="BF21" i="80"/>
  <c r="BI21" i="80"/>
  <c r="CL43" i="62"/>
  <c r="DK43" i="89"/>
  <c r="CY43" i="89" s="1"/>
  <c r="BL51" i="90"/>
  <c r="BE49" i="80"/>
  <c r="BD26" i="68"/>
  <c r="BQ26" i="90"/>
  <c r="O41" i="85"/>
  <c r="AM41" i="85" s="1"/>
  <c r="BQ41" i="85" s="1"/>
  <c r="AY49" i="80"/>
  <c r="BF49" i="80"/>
  <c r="BI49" i="80"/>
  <c r="BA4" i="80"/>
  <c r="BH38" i="80"/>
  <c r="BU39" i="68"/>
  <c r="BV39" i="68"/>
  <c r="CH39" i="90"/>
  <c r="CI39" i="90"/>
  <c r="BK39" i="90" s="1"/>
  <c r="T25" i="86"/>
  <c r="AR25" i="86" s="1"/>
  <c r="BD12" i="81"/>
  <c r="CI7" i="62"/>
  <c r="DH7" i="89"/>
  <c r="CV7" i="89" s="1"/>
  <c r="BI48" i="89"/>
  <c r="AS30" i="87"/>
  <c r="AV2" i="91"/>
  <c r="AW42" i="87"/>
  <c r="AZ47" i="91"/>
  <c r="BB3" i="80"/>
  <c r="BJ23" i="90"/>
  <c r="CK31" i="62"/>
  <c r="DJ31" i="89"/>
  <c r="BP35" i="62"/>
  <c r="BQ35" i="62"/>
  <c r="CC35" i="89"/>
  <c r="CD35" i="89"/>
  <c r="AE35" i="87"/>
  <c r="AH15" i="91"/>
  <c r="DJ52" i="89"/>
  <c r="CK52" i="62"/>
  <c r="BX50" i="68"/>
  <c r="CK50" i="90"/>
  <c r="W34" i="86"/>
  <c r="AU34" i="86" s="1"/>
  <c r="BG31" i="81"/>
  <c r="CS8" i="62"/>
  <c r="CT8" i="62"/>
  <c r="DR8" i="89"/>
  <c r="DS8" i="89"/>
  <c r="O28" i="85"/>
  <c r="AM28" i="85" s="1"/>
  <c r="AY17" i="80"/>
  <c r="BD47" i="68"/>
  <c r="BQ47" i="90"/>
  <c r="BC17" i="80"/>
  <c r="AX49" i="80"/>
  <c r="DE6" i="90"/>
  <c r="CF6" i="68"/>
  <c r="AT51" i="87"/>
  <c r="AW23" i="91"/>
  <c r="AJ16" i="91"/>
  <c r="AG32" i="87"/>
  <c r="CV19" i="68"/>
  <c r="DU19" i="90"/>
  <c r="BD41" i="90"/>
  <c r="AF9" i="91"/>
  <c r="AC22" i="87"/>
  <c r="BM47" i="68"/>
  <c r="BZ47" i="90"/>
  <c r="X28" i="85"/>
  <c r="AV28" i="85" s="1"/>
  <c r="BH17" i="80"/>
  <c r="BG16" i="80"/>
  <c r="CN3" i="68"/>
  <c r="CO3" i="68"/>
  <c r="DM3" i="90"/>
  <c r="DN3" i="90"/>
  <c r="CP3" i="90" s="1"/>
  <c r="CX26" i="62"/>
  <c r="DW26" i="89"/>
  <c r="CJ44" i="62"/>
  <c r="DI44" i="89"/>
  <c r="CW44" i="89" s="1"/>
  <c r="BN38" i="89"/>
  <c r="CR45" i="62"/>
  <c r="DQ45" i="89"/>
  <c r="CH11" i="62"/>
  <c r="DG11" i="89"/>
  <c r="CU11" i="89" s="1"/>
  <c r="BB31" i="81"/>
  <c r="T30" i="86"/>
  <c r="AR30" i="86" s="1"/>
  <c r="BD26" i="81"/>
  <c r="BU51" i="68"/>
  <c r="BV51" i="68"/>
  <c r="CH51" i="90"/>
  <c r="CI51" i="90"/>
  <c r="BK51" i="90" s="1"/>
  <c r="BB33" i="80"/>
  <c r="BQ14" i="68"/>
  <c r="BP14" i="68"/>
  <c r="CC14" i="90"/>
  <c r="CD14" i="90"/>
  <c r="BF14" i="90" s="1"/>
  <c r="O15" i="86"/>
  <c r="AM15" i="86" s="1"/>
  <c r="AY33" i="81"/>
  <c r="BL17" i="90"/>
  <c r="BJ20" i="90"/>
  <c r="AZ43" i="87"/>
  <c r="BC21" i="91"/>
  <c r="BA13" i="80"/>
  <c r="BD9" i="90"/>
  <c r="BZ25" i="90"/>
  <c r="X21" i="85"/>
  <c r="AV21" i="85" s="1"/>
  <c r="BM25" i="68"/>
  <c r="BH20" i="80"/>
  <c r="DF21" i="89"/>
  <c r="CG21" i="62"/>
  <c r="CW24" i="62"/>
  <c r="DV24" i="89"/>
  <c r="AR48" i="87"/>
  <c r="AU43" i="91"/>
  <c r="CK33" i="62"/>
  <c r="DJ33" i="89"/>
  <c r="CX33" i="89" s="1"/>
  <c r="CO50" i="62"/>
  <c r="CN50" i="62"/>
  <c r="DM50" i="89"/>
  <c r="DN50" i="89"/>
  <c r="CV30" i="89"/>
  <c r="AY3" i="87"/>
  <c r="BB37" i="91"/>
  <c r="BP16" i="86"/>
  <c r="BL33" i="89"/>
  <c r="CO27" i="62"/>
  <c r="DM27" i="89"/>
  <c r="DN27" i="89"/>
  <c r="CP27" i="89" s="1"/>
  <c r="CN27" i="62"/>
  <c r="AE37" i="87"/>
  <c r="AH7" i="91"/>
  <c r="BD8" i="68"/>
  <c r="O47" i="85"/>
  <c r="AM47" i="85" s="1"/>
  <c r="BQ8" i="90"/>
  <c r="AY37" i="80"/>
  <c r="BB37" i="80"/>
  <c r="BC31" i="81"/>
  <c r="AE42" i="91"/>
  <c r="AB39" i="91"/>
  <c r="BL52" i="68"/>
  <c r="BY52" i="90"/>
  <c r="BM52" i="90" s="1"/>
  <c r="W26" i="85"/>
  <c r="AU26" i="85" s="1"/>
  <c r="BG14" i="80"/>
  <c r="CQ29" i="62"/>
  <c r="DP29" i="89"/>
  <c r="AP39" i="87"/>
  <c r="AS48" i="91"/>
  <c r="AK9" i="91"/>
  <c r="Y9" i="91" s="1"/>
  <c r="AH22" i="87"/>
  <c r="Y12" i="91"/>
  <c r="BD7" i="62"/>
  <c r="BQ7" i="89"/>
  <c r="AQ44" i="87"/>
  <c r="AT13" i="91"/>
  <c r="AX40" i="81"/>
  <c r="AW36" i="87"/>
  <c r="AZ51" i="91"/>
  <c r="Z15" i="90"/>
  <c r="BN21" i="89"/>
  <c r="CQ36" i="62"/>
  <c r="DP36" i="89"/>
  <c r="BA25" i="81"/>
  <c r="BP49" i="68"/>
  <c r="BQ49" i="68"/>
  <c r="CC49" i="90"/>
  <c r="CD49" i="90"/>
  <c r="BF49" i="90" s="1"/>
  <c r="O21" i="86"/>
  <c r="AM21" i="86" s="1"/>
  <c r="AY25" i="81"/>
  <c r="AX25" i="81"/>
  <c r="BC4" i="80"/>
  <c r="BG29" i="80"/>
  <c r="BQ32" i="89"/>
  <c r="BD32" i="62"/>
  <c r="CH46" i="89"/>
  <c r="CI46" i="89"/>
  <c r="BK46" i="89" s="1"/>
  <c r="BU46" i="62"/>
  <c r="BV46" i="62"/>
  <c r="BD40" i="89"/>
  <c r="BH30" i="90"/>
  <c r="AH32" i="87"/>
  <c r="AK16" i="91"/>
  <c r="AV44" i="87"/>
  <c r="AY13" i="91"/>
  <c r="AD50" i="90"/>
  <c r="CM8" i="62"/>
  <c r="DL8" i="89"/>
  <c r="BQ41" i="62"/>
  <c r="CC41" i="89"/>
  <c r="CD41" i="89"/>
  <c r="BP41" i="62"/>
  <c r="CX16" i="62"/>
  <c r="DW15" i="89"/>
  <c r="BN43" i="90"/>
  <c r="BB11" i="80"/>
  <c r="CT40" i="62"/>
  <c r="DR40" i="89"/>
  <c r="DS40" i="89"/>
  <c r="CS40" i="62"/>
  <c r="CJ36" i="62"/>
  <c r="DI36" i="89"/>
  <c r="CW36" i="89" s="1"/>
  <c r="AX13" i="87"/>
  <c r="BA20" i="91"/>
  <c r="BM2" i="89"/>
  <c r="CF51" i="62"/>
  <c r="DE51" i="89"/>
  <c r="CS51" i="89" s="1"/>
  <c r="BI35" i="90"/>
  <c r="BE11" i="80"/>
  <c r="AW41" i="91"/>
  <c r="AT24" i="87"/>
  <c r="CL39" i="62"/>
  <c r="DK39" i="89"/>
  <c r="AN41" i="87"/>
  <c r="AQ36" i="91"/>
  <c r="AX15" i="80"/>
  <c r="BI16" i="89"/>
  <c r="CC38" i="89"/>
  <c r="CD38" i="89"/>
  <c r="BF38" i="89" s="1"/>
  <c r="BP38" i="62"/>
  <c r="BQ38" i="62"/>
  <c r="BM44" i="62"/>
  <c r="BZ44" i="89"/>
  <c r="CJ13" i="62"/>
  <c r="DI13" i="89"/>
  <c r="W37" i="91"/>
  <c r="CX13" i="62"/>
  <c r="DW13" i="89"/>
  <c r="BB18" i="80"/>
  <c r="AX16" i="80"/>
  <c r="AL31" i="91"/>
  <c r="AI11" i="87"/>
  <c r="BC37" i="91"/>
  <c r="BQ16" i="86"/>
  <c r="AZ3" i="87"/>
  <c r="BL19" i="89"/>
  <c r="CZ48" i="90"/>
  <c r="CA48" i="68"/>
  <c r="DK2" i="90"/>
  <c r="CL2" i="68"/>
  <c r="BO48" i="90"/>
  <c r="BG35" i="80"/>
  <c r="BH14" i="90"/>
  <c r="AH8" i="91"/>
  <c r="AE18" i="87"/>
  <c r="BC33" i="81"/>
  <c r="AW18" i="87"/>
  <c r="AZ8" i="91"/>
  <c r="BI28" i="89"/>
  <c r="AC30" i="87"/>
  <c r="BI4" i="62"/>
  <c r="BV4" i="89"/>
  <c r="BM2" i="90"/>
  <c r="AN14" i="87"/>
  <c r="AQ22" i="91"/>
  <c r="CX21" i="89"/>
  <c r="BG24" i="81"/>
  <c r="CV26" i="62"/>
  <c r="DU26" i="89"/>
  <c r="BM46" i="89"/>
  <c r="BE20" i="80"/>
  <c r="AS33" i="87"/>
  <c r="AV5" i="91"/>
  <c r="BM8" i="90"/>
  <c r="AX50" i="87"/>
  <c r="BA29" i="91"/>
  <c r="AA49" i="91"/>
  <c r="BI30" i="89"/>
  <c r="BA11" i="80"/>
  <c r="DA34" i="89"/>
  <c r="CB34" i="62"/>
  <c r="BA50" i="81"/>
  <c r="CP40" i="89"/>
  <c r="CW40" i="89"/>
  <c r="CQ15" i="89"/>
  <c r="BC37" i="80"/>
  <c r="BC49" i="81"/>
  <c r="BI50" i="80"/>
  <c r="CQ42" i="89"/>
  <c r="AM8" i="87"/>
  <c r="AP38" i="91"/>
  <c r="AD38" i="91" s="1"/>
  <c r="CF17" i="62"/>
  <c r="DE16" i="89"/>
  <c r="CB35" i="62"/>
  <c r="DA35" i="89"/>
  <c r="CC44" i="62"/>
  <c r="DB44" i="89"/>
  <c r="DG31" i="90"/>
  <c r="CH31" i="68"/>
  <c r="CM44" i="62"/>
  <c r="DL44" i="89"/>
  <c r="AL24" i="87"/>
  <c r="AO41" i="91"/>
  <c r="O23" i="86"/>
  <c r="AM23" i="86" s="1"/>
  <c r="BQ42" i="68"/>
  <c r="CD42" i="90"/>
  <c r="CC42" i="90"/>
  <c r="BP42" i="68"/>
  <c r="AY39" i="81"/>
  <c r="AO7" i="87"/>
  <c r="AR4" i="91"/>
  <c r="DH23" i="89"/>
  <c r="CI23" i="62"/>
  <c r="AO34" i="87"/>
  <c r="AR24" i="91"/>
  <c r="BU9" i="68"/>
  <c r="BV9" i="68"/>
  <c r="CH9" i="90"/>
  <c r="CI9" i="90"/>
  <c r="BK9" i="90" s="1"/>
  <c r="T11" i="86"/>
  <c r="AR11" i="86" s="1"/>
  <c r="BD11" i="81"/>
  <c r="AS37" i="87"/>
  <c r="AV7" i="91"/>
  <c r="AK39" i="87"/>
  <c r="AN48" i="91"/>
  <c r="CI7" i="68"/>
  <c r="DH7" i="90"/>
  <c r="CL51" i="62"/>
  <c r="DK51" i="89"/>
  <c r="CY51" i="89" s="1"/>
  <c r="AS8" i="87"/>
  <c r="AV38" i="91"/>
  <c r="DG15" i="89"/>
  <c r="CU15" i="89" s="1"/>
  <c r="CH16" i="62"/>
  <c r="CM5" i="68"/>
  <c r="DL5" i="90"/>
  <c r="AE32" i="87"/>
  <c r="AH16" i="91"/>
  <c r="V16" i="91" s="1"/>
  <c r="DD30" i="89"/>
  <c r="CR30" i="89" s="1"/>
  <c r="CE30" i="62"/>
  <c r="DD23" i="89"/>
  <c r="CE23" i="62"/>
  <c r="CH50" i="62"/>
  <c r="DG50" i="89"/>
  <c r="AX10" i="91"/>
  <c r="BL9" i="86"/>
  <c r="AU2" i="87"/>
  <c r="AM44" i="87"/>
  <c r="AP13" i="91"/>
  <c r="AZ50" i="87"/>
  <c r="BC29" i="91"/>
  <c r="DC30" i="90"/>
  <c r="CD30" i="68"/>
  <c r="AC33" i="87"/>
  <c r="AF5" i="91"/>
  <c r="DC3" i="90"/>
  <c r="CD3" i="68"/>
  <c r="CQ52" i="62"/>
  <c r="DP52" i="89"/>
  <c r="DN14" i="89"/>
  <c r="CP14" i="89" s="1"/>
  <c r="CN15" i="62"/>
  <c r="CO15" i="62"/>
  <c r="DM14" i="89"/>
  <c r="BB42" i="80"/>
  <c r="CX52" i="68"/>
  <c r="DW52" i="90"/>
  <c r="CM44" i="68"/>
  <c r="DL44" i="90"/>
  <c r="CP10" i="68"/>
  <c r="DO10" i="90"/>
  <c r="DC34" i="90"/>
  <c r="CD34" i="68"/>
  <c r="BL15" i="68"/>
  <c r="BY15" i="90"/>
  <c r="W3" i="85"/>
  <c r="AU3" i="85" s="1"/>
  <c r="BG3" i="80"/>
  <c r="AK45" i="87"/>
  <c r="AN45" i="91"/>
  <c r="AX21" i="81"/>
  <c r="AF15" i="87"/>
  <c r="AI27" i="91"/>
  <c r="BB48" i="80"/>
  <c r="T31" i="85"/>
  <c r="AR31" i="85" s="1"/>
  <c r="BD48" i="80"/>
  <c r="BI17" i="68"/>
  <c r="BV17" i="90"/>
  <c r="BJ17" i="90" s="1"/>
  <c r="CQ44" i="68"/>
  <c r="DP44" i="90"/>
  <c r="BY49" i="62"/>
  <c r="CL49" i="89"/>
  <c r="AR41" i="87"/>
  <c r="AU36" i="91"/>
  <c r="DL35" i="90"/>
  <c r="CM35" i="68"/>
  <c r="CU13" i="68"/>
  <c r="DT13" i="90"/>
  <c r="BV16" i="68"/>
  <c r="CH16" i="90"/>
  <c r="CI16" i="90"/>
  <c r="T4" i="86"/>
  <c r="AR4" i="86" s="1"/>
  <c r="BU16" i="68"/>
  <c r="BD34" i="81"/>
  <c r="BC39" i="81"/>
  <c r="AK44" i="87"/>
  <c r="AN13" i="91"/>
  <c r="AZ21" i="81"/>
  <c r="AL2" i="91"/>
  <c r="AI30" i="87"/>
  <c r="BY42" i="62"/>
  <c r="CL42" i="89"/>
  <c r="AU9" i="91"/>
  <c r="AR22" i="87"/>
  <c r="CX17" i="62"/>
  <c r="DW16" i="89"/>
  <c r="CW27" i="62"/>
  <c r="DV27" i="89"/>
  <c r="CR19" i="62"/>
  <c r="DQ18" i="89"/>
  <c r="CI41" i="90"/>
  <c r="BK41" i="90" s="1"/>
  <c r="T26" i="86"/>
  <c r="AR26" i="86" s="1"/>
  <c r="BD2" i="81"/>
  <c r="BU41" i="68"/>
  <c r="BV41" i="68"/>
  <c r="CH41" i="90"/>
  <c r="AC17" i="87"/>
  <c r="AF11" i="91"/>
  <c r="BF7" i="85"/>
  <c r="BH7" i="85"/>
  <c r="CE29" i="62"/>
  <c r="DD29" i="89"/>
  <c r="CR29" i="89" s="1"/>
  <c r="CB24" i="62"/>
  <c r="DA24" i="89"/>
  <c r="BE51" i="81"/>
  <c r="AL14" i="91"/>
  <c r="AI40" i="87"/>
  <c r="BI6" i="80"/>
  <c r="AP30" i="91"/>
  <c r="AD30" i="91" s="1"/>
  <c r="AM4" i="87"/>
  <c r="CE12" i="62"/>
  <c r="DD12" i="89"/>
  <c r="CR12" i="89" s="1"/>
  <c r="DB4" i="90"/>
  <c r="CC4" i="68"/>
  <c r="DF31" i="90"/>
  <c r="CG31" i="68"/>
  <c r="DG27" i="90"/>
  <c r="CH27" i="68"/>
  <c r="DB10" i="90"/>
  <c r="CC10" i="68"/>
  <c r="DH20" i="90"/>
  <c r="CI20" i="68"/>
  <c r="CD25" i="62"/>
  <c r="DC25" i="89"/>
  <c r="AN42" i="87"/>
  <c r="AQ47" i="91"/>
  <c r="CR25" i="68"/>
  <c r="DQ25" i="90"/>
  <c r="DL26" i="90"/>
  <c r="CM26" i="68"/>
  <c r="CQ32" i="68"/>
  <c r="DP32" i="90"/>
  <c r="BE2" i="81"/>
  <c r="CM22" i="68"/>
  <c r="DL22" i="90"/>
  <c r="CP35" i="62"/>
  <c r="DO35" i="89"/>
  <c r="CQ35" i="89" s="1"/>
  <c r="BB21" i="81"/>
  <c r="CR13" i="62"/>
  <c r="DQ13" i="89"/>
  <c r="AZ48" i="80"/>
  <c r="CV24" i="68"/>
  <c r="DU24" i="90"/>
  <c r="AE44" i="87"/>
  <c r="AH13" i="91"/>
  <c r="V13" i="91" s="1"/>
  <c r="DU32" i="89"/>
  <c r="CV32" i="62"/>
  <c r="AX32" i="81"/>
  <c r="BG36" i="89"/>
  <c r="CW13" i="62"/>
  <c r="DV13" i="89"/>
  <c r="BQ6" i="86"/>
  <c r="BB11" i="81"/>
  <c r="AG6" i="87"/>
  <c r="AJ12" i="91"/>
  <c r="AW32" i="91"/>
  <c r="AT26" i="87"/>
  <c r="BE29" i="89"/>
  <c r="BI24" i="62"/>
  <c r="BV24" i="89"/>
  <c r="BD34" i="68"/>
  <c r="BQ34" i="90"/>
  <c r="O10" i="85"/>
  <c r="AM10" i="85" s="1"/>
  <c r="AY41" i="80"/>
  <c r="DF3" i="90"/>
  <c r="CG3" i="68"/>
  <c r="BD38" i="68"/>
  <c r="BQ38" i="90"/>
  <c r="O14" i="85"/>
  <c r="AM14" i="85" s="1"/>
  <c r="AY40" i="80"/>
  <c r="BE40" i="80"/>
  <c r="BI40" i="80"/>
  <c r="AX17" i="87"/>
  <c r="BA11" i="91"/>
  <c r="BO6" i="86"/>
  <c r="AG24" i="87"/>
  <c r="AJ41" i="91"/>
  <c r="BD8" i="62"/>
  <c r="BQ8" i="89"/>
  <c r="CE4" i="68"/>
  <c r="DD4" i="90"/>
  <c r="AK34" i="87"/>
  <c r="AN24" i="91"/>
  <c r="CH45" i="89"/>
  <c r="CI45" i="89"/>
  <c r="BU45" i="62"/>
  <c r="BV45" i="62"/>
  <c r="AI19" i="87"/>
  <c r="BL49" i="85"/>
  <c r="AL26" i="91"/>
  <c r="CL44" i="62"/>
  <c r="DK44" i="89"/>
  <c r="CL7" i="62"/>
  <c r="DK7" i="89"/>
  <c r="BU48" i="62"/>
  <c r="BV48" i="62"/>
  <c r="CH48" i="89"/>
  <c r="CI48" i="89"/>
  <c r="AX43" i="80"/>
  <c r="BQ39" i="90"/>
  <c r="O37" i="85"/>
  <c r="AM37" i="85" s="1"/>
  <c r="AY43" i="80"/>
  <c r="BD39" i="68"/>
  <c r="BM48" i="62"/>
  <c r="BZ48" i="89"/>
  <c r="CE27" i="62"/>
  <c r="DD27" i="89"/>
  <c r="CR27" i="89" s="1"/>
  <c r="BA17" i="80"/>
  <c r="CP26" i="68"/>
  <c r="DO26" i="90"/>
  <c r="AR32" i="87"/>
  <c r="AU16" i="91"/>
  <c r="CV38" i="62"/>
  <c r="DU38" i="89"/>
  <c r="BH9" i="81"/>
  <c r="BH41" i="89"/>
  <c r="AU25" i="87"/>
  <c r="AX19" i="91"/>
  <c r="AQ33" i="87"/>
  <c r="AT5" i="91"/>
  <c r="AS22" i="87"/>
  <c r="AV9" i="91"/>
  <c r="AX3" i="91"/>
  <c r="AU10" i="87"/>
  <c r="BH50" i="89"/>
  <c r="AL5" i="87"/>
  <c r="AO39" i="91"/>
  <c r="CN43" i="89"/>
  <c r="CB21" i="62"/>
  <c r="DA21" i="89"/>
  <c r="AM40" i="87"/>
  <c r="AP14" i="91"/>
  <c r="BD35" i="68"/>
  <c r="O46" i="85"/>
  <c r="AM46" i="85" s="1"/>
  <c r="AY30" i="80"/>
  <c r="BQ35" i="90"/>
  <c r="BE30" i="80"/>
  <c r="BI30" i="80"/>
  <c r="AY19" i="80"/>
  <c r="BD33" i="68"/>
  <c r="BQ33" i="90"/>
  <c r="O32" i="85"/>
  <c r="AM32" i="85" s="1"/>
  <c r="BE19" i="80"/>
  <c r="BI19" i="80"/>
  <c r="BF19" i="80"/>
  <c r="AA20" i="91"/>
  <c r="CO17" i="62"/>
  <c r="DM16" i="89"/>
  <c r="DN16" i="89"/>
  <c r="CP16" i="89" s="1"/>
  <c r="CN17" i="62"/>
  <c r="DD24" i="90"/>
  <c r="CE24" i="68"/>
  <c r="Z31" i="89"/>
  <c r="AQ33" i="91"/>
  <c r="AN52" i="87"/>
  <c r="CK10" i="62"/>
  <c r="DJ10" i="89"/>
  <c r="AW40" i="87"/>
  <c r="AZ14" i="91"/>
  <c r="AR13" i="87"/>
  <c r="AU20" i="91"/>
  <c r="AH36" i="87"/>
  <c r="AK51" i="91"/>
  <c r="AT39" i="87"/>
  <c r="AW48" i="91"/>
  <c r="W39" i="86"/>
  <c r="AU39" i="86" s="1"/>
  <c r="BX36" i="68"/>
  <c r="CK36" i="90"/>
  <c r="BG3" i="81"/>
  <c r="CW31" i="62"/>
  <c r="DV31" i="89"/>
  <c r="BH52" i="89"/>
  <c r="BY18" i="90"/>
  <c r="W20" i="85"/>
  <c r="AU20" i="85" s="1"/>
  <c r="BJ20" i="85" s="1"/>
  <c r="BL18" i="68"/>
  <c r="BG21" i="80"/>
  <c r="BI52" i="62"/>
  <c r="BV52" i="89"/>
  <c r="BA9" i="80"/>
  <c r="BC46" i="91"/>
  <c r="AZ46" i="87"/>
  <c r="BU42" i="62"/>
  <c r="BV42" i="62"/>
  <c r="CH42" i="89"/>
  <c r="CI42" i="89"/>
  <c r="BK42" i="89" s="1"/>
  <c r="AO48" i="87"/>
  <c r="AR43" i="91"/>
  <c r="CO18" i="62"/>
  <c r="CN18" i="62"/>
  <c r="DM17" i="89"/>
  <c r="DN17" i="89"/>
  <c r="BE50" i="81"/>
  <c r="AK20" i="91"/>
  <c r="AH13" i="87"/>
  <c r="BD19" i="62"/>
  <c r="BQ18" i="89"/>
  <c r="BI21" i="81"/>
  <c r="AZ5" i="80"/>
  <c r="CV51" i="89"/>
  <c r="CH48" i="90"/>
  <c r="CI48" i="90"/>
  <c r="T29" i="86"/>
  <c r="AR29" i="86" s="1"/>
  <c r="BD24" i="81"/>
  <c r="BU48" i="68"/>
  <c r="BV48" i="68"/>
  <c r="BG39" i="81"/>
  <c r="CV41" i="89"/>
  <c r="CI9" i="62"/>
  <c r="DH9" i="89"/>
  <c r="CV9" i="89" s="1"/>
  <c r="CG47" i="62"/>
  <c r="DF47" i="89"/>
  <c r="CT47" i="89" s="1"/>
  <c r="CL11" i="62"/>
  <c r="DK11" i="89"/>
  <c r="CY11" i="89" s="1"/>
  <c r="CK27" i="62"/>
  <c r="DJ27" i="89"/>
  <c r="BB36" i="81"/>
  <c r="BC44" i="80"/>
  <c r="CT5" i="89"/>
  <c r="CK23" i="62"/>
  <c r="DJ23" i="89"/>
  <c r="AZ13" i="87"/>
  <c r="BC20" i="91"/>
  <c r="CD4" i="62"/>
  <c r="DC4" i="89"/>
  <c r="AF48" i="87"/>
  <c r="AI43" i="91"/>
  <c r="W43" i="91" s="1"/>
  <c r="CE18" i="62"/>
  <c r="DD17" i="89"/>
  <c r="BH23" i="89"/>
  <c r="BB44" i="80"/>
  <c r="CH13" i="62"/>
  <c r="DG13" i="89"/>
  <c r="CU13" i="89" s="1"/>
  <c r="BX45" i="68"/>
  <c r="CK45" i="90"/>
  <c r="W40" i="86"/>
  <c r="AU40" i="86" s="1"/>
  <c r="BG16" i="81"/>
  <c r="BQ12" i="68"/>
  <c r="BP12" i="68"/>
  <c r="CC12" i="90"/>
  <c r="CD12" i="90"/>
  <c r="BF12" i="90" s="1"/>
  <c r="O3" i="86"/>
  <c r="AM3" i="86" s="1"/>
  <c r="AY28" i="81"/>
  <c r="BI28" i="81"/>
  <c r="CX6" i="89"/>
  <c r="CK25" i="62"/>
  <c r="DJ25" i="89"/>
  <c r="BG24" i="90"/>
  <c r="AX36" i="80"/>
  <c r="CV21" i="62"/>
  <c r="DU21" i="89"/>
  <c r="AQ16" i="87"/>
  <c r="AT28" i="91"/>
  <c r="BY44" i="62"/>
  <c r="CL44" i="89"/>
  <c r="AF45" i="87"/>
  <c r="AI45" i="91"/>
  <c r="BG17" i="89"/>
  <c r="DR33" i="89"/>
  <c r="CS33" i="62"/>
  <c r="CT33" i="62"/>
  <c r="DS33" i="89"/>
  <c r="CD8" i="90"/>
  <c r="O7" i="86"/>
  <c r="AM7" i="86" s="1"/>
  <c r="BQ8" i="68"/>
  <c r="BP8" i="68"/>
  <c r="CC8" i="90"/>
  <c r="AY47" i="81"/>
  <c r="BA47" i="81"/>
  <c r="BB47" i="81"/>
  <c r="AZ47" i="81"/>
  <c r="BC47" i="81"/>
  <c r="U16" i="89"/>
  <c r="CZ35" i="89"/>
  <c r="CN35" i="89" s="1"/>
  <c r="CA35" i="62"/>
  <c r="BJ7" i="90"/>
  <c r="DD23" i="90"/>
  <c r="CR23" i="90" s="1"/>
  <c r="CE23" i="68"/>
  <c r="CZ22" i="90"/>
  <c r="CA22" i="68"/>
  <c r="AX11" i="81"/>
  <c r="CU23" i="62"/>
  <c r="DT23" i="89"/>
  <c r="CN23" i="62"/>
  <c r="CO23" i="62"/>
  <c r="DM23" i="89"/>
  <c r="DN23" i="89"/>
  <c r="BU32" i="62"/>
  <c r="BV32" i="62"/>
  <c r="CI32" i="89"/>
  <c r="BK32" i="89" s="1"/>
  <c r="CH32" i="89"/>
  <c r="AR37" i="87"/>
  <c r="AU7" i="91"/>
  <c r="BM50" i="62"/>
  <c r="BZ50" i="89"/>
  <c r="CM49" i="62"/>
  <c r="DL49" i="89"/>
  <c r="AU17" i="87"/>
  <c r="AX11" i="91"/>
  <c r="BL6" i="86"/>
  <c r="DG48" i="90"/>
  <c r="CH48" i="68"/>
  <c r="BI3" i="81"/>
  <c r="AZ9" i="81"/>
  <c r="BF41" i="89"/>
  <c r="BF10" i="81"/>
  <c r="AI12" i="91"/>
  <c r="AF6" i="87"/>
  <c r="AU51" i="91"/>
  <c r="AR36" i="87"/>
  <c r="CM28" i="62"/>
  <c r="DL28" i="89"/>
  <c r="CI11" i="62"/>
  <c r="DH11" i="89"/>
  <c r="CV11" i="89" s="1"/>
  <c r="AR38" i="87"/>
  <c r="AU35" i="91"/>
  <c r="AL35" i="87"/>
  <c r="AO15" i="91"/>
  <c r="AV48" i="87"/>
  <c r="AY43" i="91"/>
  <c r="CU16" i="62"/>
  <c r="DT15" i="89"/>
  <c r="BD39" i="89"/>
  <c r="BP9" i="68"/>
  <c r="BQ9" i="68"/>
  <c r="CC9" i="90"/>
  <c r="CD9" i="90"/>
  <c r="O11" i="86"/>
  <c r="AM11" i="86" s="1"/>
  <c r="AY11" i="81"/>
  <c r="BE11" i="81"/>
  <c r="AJ35" i="87"/>
  <c r="AM15" i="91"/>
  <c r="AX36" i="81"/>
  <c r="AZ14" i="87"/>
  <c r="BC22" i="91"/>
  <c r="DC2" i="90"/>
  <c r="CD2" i="68"/>
  <c r="AC19" i="87"/>
  <c r="BF49" i="85"/>
  <c r="AF26" i="91"/>
  <c r="AI26" i="87"/>
  <c r="AL32" i="91"/>
  <c r="CM50" i="62"/>
  <c r="DL50" i="89"/>
  <c r="CN50" i="89" s="1"/>
  <c r="AW31" i="87"/>
  <c r="AZ42" i="91"/>
  <c r="CF44" i="62"/>
  <c r="DE44" i="89"/>
  <c r="AF40" i="87"/>
  <c r="AI14" i="91"/>
  <c r="W14" i="91" s="1"/>
  <c r="BH12" i="81"/>
  <c r="AT27" i="91"/>
  <c r="AQ15" i="87"/>
  <c r="BI44" i="62"/>
  <c r="BV44" i="89"/>
  <c r="AY21" i="87"/>
  <c r="BB52" i="91"/>
  <c r="BH34" i="81"/>
  <c r="CC16" i="90"/>
  <c r="CD16" i="90"/>
  <c r="O4" i="86"/>
  <c r="AM4" i="86" s="1"/>
  <c r="AY34" i="81"/>
  <c r="BQ16" i="68"/>
  <c r="BP16" i="68"/>
  <c r="AG6" i="91"/>
  <c r="AD28" i="87"/>
  <c r="BH31" i="90"/>
  <c r="BK2" i="80"/>
  <c r="O2" i="85"/>
  <c r="AM2" i="85" s="1"/>
  <c r="AY2" i="80"/>
  <c r="BD13" i="68"/>
  <c r="BQ13" i="90"/>
  <c r="AG51" i="87"/>
  <c r="AJ23" i="91"/>
  <c r="CV49" i="62"/>
  <c r="DU49" i="89"/>
  <c r="CI44" i="62"/>
  <c r="DH44" i="89"/>
  <c r="BC15" i="80"/>
  <c r="CC11" i="90"/>
  <c r="CD11" i="90"/>
  <c r="BF11" i="90" s="1"/>
  <c r="O13" i="86"/>
  <c r="AM13" i="86" s="1"/>
  <c r="BI13" i="86" s="1"/>
  <c r="AY14" i="81"/>
  <c r="BP11" i="68"/>
  <c r="BQ11" i="68"/>
  <c r="BQ7" i="85"/>
  <c r="BL14" i="90"/>
  <c r="AC27" i="91"/>
  <c r="BM6" i="90"/>
  <c r="BG29" i="90"/>
  <c r="BY7" i="68"/>
  <c r="CL7" i="90"/>
  <c r="X8" i="86"/>
  <c r="AV8" i="86" s="1"/>
  <c r="BH4" i="81"/>
  <c r="BE48" i="80"/>
  <c r="BO29" i="90"/>
  <c r="AW41" i="87"/>
  <c r="AZ36" i="91"/>
  <c r="T49" i="86"/>
  <c r="AR49" i="86" s="1"/>
  <c r="BD23" i="81"/>
  <c r="BU47" i="68"/>
  <c r="BV47" i="68"/>
  <c r="CH47" i="90"/>
  <c r="CI47" i="90"/>
  <c r="CB52" i="62"/>
  <c r="DA52" i="89"/>
  <c r="CI18" i="62"/>
  <c r="DH17" i="89"/>
  <c r="BA40" i="80"/>
  <c r="DJ22" i="90"/>
  <c r="CK22" i="68"/>
  <c r="BG47" i="90"/>
  <c r="AZ41" i="87"/>
  <c r="BC36" i="91"/>
  <c r="CG45" i="62"/>
  <c r="DF45" i="89"/>
  <c r="CT45" i="89" s="1"/>
  <c r="BD20" i="80"/>
  <c r="BV9" i="90"/>
  <c r="BJ9" i="90" s="1"/>
  <c r="BD11" i="80"/>
  <c r="T11" i="85"/>
  <c r="AR11" i="85" s="1"/>
  <c r="BI9" i="68"/>
  <c r="CV46" i="62"/>
  <c r="DU46" i="89"/>
  <c r="AO21" i="87"/>
  <c r="AR52" i="91"/>
  <c r="BE30" i="81"/>
  <c r="BC25" i="80"/>
  <c r="BL52" i="90"/>
  <c r="BN39" i="90"/>
  <c r="CD47" i="89"/>
  <c r="BP47" i="62"/>
  <c r="BQ47" i="62"/>
  <c r="CC47" i="89"/>
  <c r="CG39" i="62"/>
  <c r="DF39" i="89"/>
  <c r="BF43" i="80"/>
  <c r="CD24" i="62"/>
  <c r="DC24" i="89"/>
  <c r="BQ40" i="89"/>
  <c r="BD40" i="62"/>
  <c r="AB37" i="91"/>
  <c r="BD43" i="62"/>
  <c r="BQ43" i="89"/>
  <c r="CP14" i="62"/>
  <c r="DO19" i="89"/>
  <c r="CQ19" i="89" s="1"/>
  <c r="AK18" i="87"/>
  <c r="AN8" i="91"/>
  <c r="DP26" i="90"/>
  <c r="CQ26" i="68"/>
  <c r="BJ10" i="89"/>
  <c r="BM14" i="68"/>
  <c r="BZ14" i="90"/>
  <c r="X51" i="85"/>
  <c r="AV51" i="85" s="1"/>
  <c r="BH15" i="80"/>
  <c r="AF41" i="87"/>
  <c r="AI36" i="91"/>
  <c r="AP24" i="91"/>
  <c r="AM34" i="87"/>
  <c r="AE13" i="87"/>
  <c r="AH20" i="91"/>
  <c r="BM27" i="89"/>
  <c r="BA5" i="80"/>
  <c r="Z37" i="89"/>
  <c r="BK5" i="85"/>
  <c r="CH36" i="62"/>
  <c r="DG36" i="89"/>
  <c r="BI36" i="81"/>
  <c r="BH15" i="90"/>
  <c r="CT15" i="89"/>
  <c r="CF24" i="62"/>
  <c r="DE24" i="89"/>
  <c r="CL23" i="62"/>
  <c r="DK23" i="89"/>
  <c r="CY23" i="89" s="1"/>
  <c r="BB41" i="80"/>
  <c r="DN35" i="89"/>
  <c r="CN35" i="62"/>
  <c r="CO35" i="62"/>
  <c r="DM35" i="89"/>
  <c r="CR44" i="62"/>
  <c r="DQ44" i="89"/>
  <c r="BL34" i="68"/>
  <c r="BY34" i="90"/>
  <c r="W10" i="85"/>
  <c r="AU10" i="85" s="1"/>
  <c r="BK10" i="85" s="1"/>
  <c r="BG41" i="80"/>
  <c r="CX2" i="68"/>
  <c r="DW2" i="90"/>
  <c r="AZ42" i="80"/>
  <c r="CS52" i="62"/>
  <c r="CT52" i="62"/>
  <c r="DR52" i="89"/>
  <c r="DS52" i="89"/>
  <c r="DS49" i="89"/>
  <c r="DR49" i="89"/>
  <c r="CS49" i="62"/>
  <c r="CT49" i="62"/>
  <c r="AK26" i="91"/>
  <c r="AH19" i="87"/>
  <c r="BK49" i="85"/>
  <c r="AC32" i="87"/>
  <c r="AF16" i="91"/>
  <c r="Z12" i="91"/>
  <c r="BH39" i="90"/>
  <c r="CQ51" i="89"/>
  <c r="AX5" i="87"/>
  <c r="BA39" i="91"/>
  <c r="U28" i="89"/>
  <c r="AE49" i="87"/>
  <c r="AH18" i="91"/>
  <c r="BM33" i="89"/>
  <c r="BG13" i="81"/>
  <c r="AX22" i="80"/>
  <c r="AG43" i="87"/>
  <c r="AJ21" i="91"/>
  <c r="AD47" i="90"/>
  <c r="BD48" i="62"/>
  <c r="BQ48" i="89"/>
  <c r="AL23" i="87"/>
  <c r="AO49" i="91"/>
  <c r="CH49" i="62"/>
  <c r="DG49" i="89"/>
  <c r="CR5" i="68"/>
  <c r="DQ5" i="90"/>
  <c r="BE37" i="80"/>
  <c r="AS48" i="87"/>
  <c r="AV43" i="91"/>
  <c r="AG20" i="87"/>
  <c r="AJ34" i="91"/>
  <c r="CS43" i="62"/>
  <c r="CT43" i="62"/>
  <c r="DS43" i="89"/>
  <c r="DR43" i="89"/>
  <c r="BO49" i="90"/>
  <c r="AF51" i="87"/>
  <c r="AI23" i="91"/>
  <c r="CU36" i="62"/>
  <c r="DT36" i="89"/>
  <c r="CV36" i="89" s="1"/>
  <c r="AD25" i="90"/>
  <c r="CS40" i="89"/>
  <c r="AY3" i="81"/>
  <c r="CK48" i="68"/>
  <c r="DJ48" i="90"/>
  <c r="CU22" i="89"/>
  <c r="AX27" i="81"/>
  <c r="CC50" i="89"/>
  <c r="CD50" i="89"/>
  <c r="BF50" i="89" s="1"/>
  <c r="BP50" i="62"/>
  <c r="BQ50" i="62"/>
  <c r="AE9" i="91"/>
  <c r="CJ27" i="62"/>
  <c r="DI27" i="89"/>
  <c r="CW27" i="89" s="1"/>
  <c r="BH8" i="89"/>
  <c r="CQ24" i="62"/>
  <c r="DP24" i="89"/>
  <c r="AD46" i="89"/>
  <c r="U8" i="90"/>
  <c r="CV22" i="89"/>
  <c r="AT48" i="87"/>
  <c r="AW43" i="91"/>
  <c r="BH51" i="81"/>
  <c r="AK31" i="87"/>
  <c r="AN42" i="91"/>
  <c r="BI27" i="89"/>
  <c r="BD48" i="68"/>
  <c r="BQ48" i="90"/>
  <c r="O43" i="85"/>
  <c r="AM43" i="85" s="1"/>
  <c r="AY10" i="80"/>
  <c r="BC22" i="80"/>
  <c r="BA33" i="81"/>
  <c r="BJ3" i="89"/>
  <c r="CM6" i="68"/>
  <c r="DL6" i="90"/>
  <c r="AO22" i="87"/>
  <c r="AR9" i="91"/>
  <c r="BI13" i="89"/>
  <c r="CP22" i="89"/>
  <c r="DM36" i="89"/>
  <c r="DN36" i="89"/>
  <c r="CO36" i="62"/>
  <c r="CN36" i="62"/>
  <c r="AU23" i="87"/>
  <c r="AX49" i="91"/>
  <c r="AH41" i="87"/>
  <c r="AK36" i="91"/>
  <c r="DA32" i="89"/>
  <c r="CB32" i="62"/>
  <c r="BM45" i="89"/>
  <c r="AI17" i="91"/>
  <c r="AF27" i="87"/>
  <c r="BI39" i="90"/>
  <c r="AL40" i="87"/>
  <c r="AO14" i="91"/>
  <c r="BQ48" i="62"/>
  <c r="CC48" i="89"/>
  <c r="CD48" i="89"/>
  <c r="BP48" i="62"/>
  <c r="BD36" i="80"/>
  <c r="CY3" i="89"/>
  <c r="AB19" i="91"/>
  <c r="CU34" i="62"/>
  <c r="DT34" i="89"/>
  <c r="CW41" i="62"/>
  <c r="DV41" i="89"/>
  <c r="AX14" i="91"/>
  <c r="AU40" i="87"/>
  <c r="BD10" i="89"/>
  <c r="CN41" i="62"/>
  <c r="CO41" i="62"/>
  <c r="DM41" i="89"/>
  <c r="DN41" i="89"/>
  <c r="DU15" i="89"/>
  <c r="CV16" i="62"/>
  <c r="AG18" i="87"/>
  <c r="AJ8" i="91"/>
  <c r="AE6" i="87"/>
  <c r="BH20" i="85"/>
  <c r="AH12" i="91"/>
  <c r="BU40" i="62"/>
  <c r="BV40" i="62"/>
  <c r="CH40" i="89"/>
  <c r="CI40" i="89"/>
  <c r="BK40" i="89" s="1"/>
  <c r="Z14" i="89"/>
  <c r="AZ7" i="81"/>
  <c r="BE22" i="80"/>
  <c r="DF9" i="89"/>
  <c r="CG9" i="62"/>
  <c r="CK34" i="62"/>
  <c r="DJ34" i="89"/>
  <c r="AJ18" i="87"/>
  <c r="AM8" i="91"/>
  <c r="AA8" i="91" s="1"/>
  <c r="BO46" i="90"/>
  <c r="BJ21" i="89"/>
  <c r="BD14" i="90"/>
  <c r="BN33" i="89"/>
  <c r="AD51" i="89"/>
  <c r="BZ9" i="90"/>
  <c r="X11" i="85"/>
  <c r="AV11" i="85" s="1"/>
  <c r="BM9" i="68"/>
  <c r="BH11" i="80"/>
  <c r="BG52" i="80"/>
  <c r="BI22" i="80"/>
  <c r="DG22" i="90"/>
  <c r="CH22" i="68"/>
  <c r="AG5" i="87"/>
  <c r="AJ39" i="91"/>
  <c r="AC23" i="87"/>
  <c r="AF49" i="91"/>
  <c r="BJ28" i="90"/>
  <c r="BE14" i="81"/>
  <c r="BD48" i="90"/>
  <c r="AN2" i="87"/>
  <c r="AQ10" i="91"/>
  <c r="BQ5" i="85"/>
  <c r="BN8" i="89"/>
  <c r="AO38" i="91"/>
  <c r="AL8" i="87"/>
  <c r="BF9" i="90"/>
  <c r="BG40" i="80"/>
  <c r="BD40" i="80"/>
  <c r="BI38" i="68"/>
  <c r="BV38" i="90"/>
  <c r="T14" i="85"/>
  <c r="AR14" i="85" s="1"/>
  <c r="AW29" i="91"/>
  <c r="AT50" i="87"/>
  <c r="CG4" i="62"/>
  <c r="DF4" i="89"/>
  <c r="BO25" i="90"/>
  <c r="AT28" i="87"/>
  <c r="AW6" i="91"/>
  <c r="AI15" i="91"/>
  <c r="AF35" i="87"/>
  <c r="AX45" i="87"/>
  <c r="BA45" i="91"/>
  <c r="BN16" i="89"/>
  <c r="BH18" i="89"/>
  <c r="U10" i="89"/>
  <c r="CI25" i="62"/>
  <c r="DH25" i="89"/>
  <c r="AF18" i="87"/>
  <c r="AI8" i="91"/>
  <c r="CW26" i="62"/>
  <c r="DV26" i="89"/>
  <c r="AR8" i="87"/>
  <c r="AU38" i="91"/>
  <c r="BO50" i="89"/>
  <c r="AX41" i="87"/>
  <c r="BA36" i="91"/>
  <c r="CV33" i="89"/>
  <c r="BG49" i="80"/>
  <c r="CR21" i="89"/>
  <c r="CX39" i="62"/>
  <c r="DW39" i="89"/>
  <c r="CL21" i="68"/>
  <c r="DK21" i="90"/>
  <c r="CQ21" i="68"/>
  <c r="DP21" i="90"/>
  <c r="CB51" i="62"/>
  <c r="DA51" i="89"/>
  <c r="CE20" i="62"/>
  <c r="DD20" i="89"/>
  <c r="CR20" i="89" s="1"/>
  <c r="CQ2" i="68"/>
  <c r="DP2" i="90"/>
  <c r="CA45" i="68"/>
  <c r="CZ45" i="90"/>
  <c r="DH12" i="90"/>
  <c r="CI12" i="68"/>
  <c r="AL3" i="87"/>
  <c r="BO52" i="85"/>
  <c r="AO37" i="91"/>
  <c r="CU48" i="62"/>
  <c r="DT48" i="89"/>
  <c r="CH33" i="62"/>
  <c r="DG33" i="89"/>
  <c r="AD51" i="90"/>
  <c r="CL27" i="62"/>
  <c r="DK27" i="89"/>
  <c r="CP19" i="62"/>
  <c r="DO18" i="89"/>
  <c r="AO17" i="87"/>
  <c r="AR11" i="91"/>
  <c r="BF6" i="86"/>
  <c r="BH6" i="86"/>
  <c r="BM6" i="86"/>
  <c r="BV12" i="90"/>
  <c r="T6" i="85"/>
  <c r="AR6" i="85" s="1"/>
  <c r="BI12" i="68"/>
  <c r="BD44" i="80"/>
  <c r="CD27" i="62"/>
  <c r="DC27" i="89"/>
  <c r="CM25" i="62"/>
  <c r="DL25" i="89"/>
  <c r="CR28" i="62"/>
  <c r="DQ28" i="89"/>
  <c r="CM47" i="68"/>
  <c r="DL47" i="90"/>
  <c r="AV47" i="91"/>
  <c r="AS42" i="87"/>
  <c r="CD7" i="68"/>
  <c r="DC7" i="90"/>
  <c r="DO14" i="89"/>
  <c r="CP15" i="62"/>
  <c r="AC37" i="87"/>
  <c r="AF7" i="91"/>
  <c r="AN51" i="87"/>
  <c r="AQ23" i="91"/>
  <c r="CH31" i="89"/>
  <c r="CI31" i="89"/>
  <c r="BK31" i="89" s="1"/>
  <c r="BU31" i="62"/>
  <c r="BV31" i="62"/>
  <c r="AG36" i="87"/>
  <c r="AJ51" i="91"/>
  <c r="X51" i="91" s="1"/>
  <c r="AZ47" i="87"/>
  <c r="BC25" i="91"/>
  <c r="BP45" i="62"/>
  <c r="BQ45" i="62"/>
  <c r="CC45" i="89"/>
  <c r="CD45" i="89"/>
  <c r="BF45" i="89" s="1"/>
  <c r="AR27" i="87"/>
  <c r="AU17" i="91"/>
  <c r="AF30" i="87"/>
  <c r="AI2" i="91"/>
  <c r="BI10" i="85"/>
  <c r="CQ49" i="68"/>
  <c r="DP49" i="90"/>
  <c r="AO23" i="87"/>
  <c r="AR49" i="91"/>
  <c r="CH10" i="62"/>
  <c r="DG10" i="89"/>
  <c r="BG23" i="90"/>
  <c r="CC8" i="62"/>
  <c r="DB8" i="89"/>
  <c r="BU4" i="62"/>
  <c r="BV4" i="62"/>
  <c r="CH4" i="89"/>
  <c r="BJ4" i="89" s="1"/>
  <c r="CI4" i="89"/>
  <c r="AS39" i="87"/>
  <c r="AV48" i="91"/>
  <c r="BF6" i="80"/>
  <c r="CM13" i="68"/>
  <c r="DL13" i="90"/>
  <c r="CH46" i="62"/>
  <c r="DG46" i="89"/>
  <c r="CP32" i="62"/>
  <c r="DO32" i="89"/>
  <c r="AQ23" i="87"/>
  <c r="AT49" i="91"/>
  <c r="DK24" i="90"/>
  <c r="CL24" i="68"/>
  <c r="CW42" i="62"/>
  <c r="DV42" i="89"/>
  <c r="BA40" i="81"/>
  <c r="BH52" i="85"/>
  <c r="AK48" i="91"/>
  <c r="AH39" i="87"/>
  <c r="CZ5" i="90"/>
  <c r="CA5" i="68"/>
  <c r="CZ13" i="89"/>
  <c r="CA13" i="62"/>
  <c r="DH49" i="89"/>
  <c r="CV49" i="89" s="1"/>
  <c r="CI49" i="62"/>
  <c r="AO15" i="87"/>
  <c r="AR27" i="91"/>
  <c r="CX20" i="62"/>
  <c r="DW20" i="89"/>
  <c r="CC12" i="62"/>
  <c r="DB12" i="89"/>
  <c r="BD40" i="68"/>
  <c r="BQ40" i="90"/>
  <c r="O36" i="85"/>
  <c r="AM36" i="85" s="1"/>
  <c r="AY47" i="80"/>
  <c r="AE16" i="87"/>
  <c r="AH28" i="91"/>
  <c r="DD27" i="90"/>
  <c r="CE27" i="68"/>
  <c r="BD50" i="62"/>
  <c r="BQ50" i="89"/>
  <c r="BI2" i="87"/>
  <c r="BX10" i="91"/>
  <c r="DD10" i="90"/>
  <c r="CE10" i="68"/>
  <c r="CZ20" i="90"/>
  <c r="CA20" i="68"/>
  <c r="AT14" i="87"/>
  <c r="AW22" i="91"/>
  <c r="AO12" i="87"/>
  <c r="AR40" i="91"/>
  <c r="AS24" i="87"/>
  <c r="AV41" i="91"/>
  <c r="DL29" i="89"/>
  <c r="CM29" i="62"/>
  <c r="BX34" i="68"/>
  <c r="CK34" i="90"/>
  <c r="W35" i="86"/>
  <c r="AU35" i="86" s="1"/>
  <c r="AV34" i="87"/>
  <c r="AY24" i="91"/>
  <c r="CQ26" i="62"/>
  <c r="DP26" i="89"/>
  <c r="CR26" i="89" s="1"/>
  <c r="AR44" i="91"/>
  <c r="AO9" i="87"/>
  <c r="AS23" i="87"/>
  <c r="AV49" i="91"/>
  <c r="U29" i="90"/>
  <c r="CD28" i="62"/>
  <c r="DC28" i="89"/>
  <c r="CQ28" i="89" s="1"/>
  <c r="AO27" i="87"/>
  <c r="AR17" i="91"/>
  <c r="AZ48" i="87"/>
  <c r="BC43" i="91"/>
  <c r="BY13" i="62"/>
  <c r="CL13" i="89"/>
  <c r="CB42" i="62"/>
  <c r="DA42" i="89"/>
  <c r="CO42" i="89" s="1"/>
  <c r="CP11" i="62"/>
  <c r="DO11" i="89"/>
  <c r="DI22" i="90"/>
  <c r="CJ22" i="68"/>
  <c r="AS18" i="87"/>
  <c r="AV8" i="91"/>
  <c r="CU45" i="62"/>
  <c r="DT45" i="89"/>
  <c r="AL37" i="91"/>
  <c r="AI3" i="87"/>
  <c r="BL52" i="85"/>
  <c r="BH32" i="90"/>
  <c r="AG16" i="87"/>
  <c r="AJ28" i="91"/>
  <c r="BL41" i="90"/>
  <c r="DK40" i="89"/>
  <c r="CL40" i="62"/>
  <c r="BB17" i="80"/>
  <c r="CP36" i="62"/>
  <c r="DO36" i="89"/>
  <c r="CN29" i="62"/>
  <c r="CO29" i="62"/>
  <c r="DM29" i="89"/>
  <c r="DN29" i="89"/>
  <c r="AX47" i="80"/>
  <c r="BD50" i="68"/>
  <c r="BQ50" i="90"/>
  <c r="O24" i="85"/>
  <c r="AM24" i="85" s="1"/>
  <c r="AY8" i="80"/>
  <c r="AR12" i="87"/>
  <c r="AU40" i="91"/>
  <c r="T23" i="85"/>
  <c r="AR23" i="85" s="1"/>
  <c r="BD42" i="80"/>
  <c r="BI42" i="68"/>
  <c r="BV42" i="90"/>
  <c r="CR43" i="68"/>
  <c r="DQ43" i="90"/>
  <c r="AZ37" i="87"/>
  <c r="BC7" i="91"/>
  <c r="AY30" i="87"/>
  <c r="BB2" i="91"/>
  <c r="CS7" i="68"/>
  <c r="CT7" i="68"/>
  <c r="DR7" i="90"/>
  <c r="DS7" i="90"/>
  <c r="CD34" i="62"/>
  <c r="DC34" i="89"/>
  <c r="BE9" i="81"/>
  <c r="CN39" i="62"/>
  <c r="CO39" i="62"/>
  <c r="DM39" i="89"/>
  <c r="DN39" i="89"/>
  <c r="CE36" i="68"/>
  <c r="DD36" i="90"/>
  <c r="AX42" i="80"/>
  <c r="CP3" i="68"/>
  <c r="DO3" i="90"/>
  <c r="CH49" i="90"/>
  <c r="CI49" i="90"/>
  <c r="BK49" i="90" s="1"/>
  <c r="T21" i="86"/>
  <c r="AR21" i="86" s="1"/>
  <c r="BD25" i="81"/>
  <c r="BU49" i="68"/>
  <c r="BV49" i="68"/>
  <c r="AC4" i="91"/>
  <c r="DS37" i="89"/>
  <c r="CU37" i="89" s="1"/>
  <c r="DR37" i="89"/>
  <c r="CS37" i="62"/>
  <c r="CT37" i="62"/>
  <c r="DS34" i="89"/>
  <c r="CS34" i="62"/>
  <c r="CT34" i="62"/>
  <c r="DR34" i="89"/>
  <c r="U33" i="90"/>
  <c r="AG13" i="87"/>
  <c r="AJ20" i="91"/>
  <c r="BO15" i="90"/>
  <c r="CZ24" i="90"/>
  <c r="CA24" i="68"/>
  <c r="DE26" i="90"/>
  <c r="CF26" i="68"/>
  <c r="CZ18" i="90"/>
  <c r="CA18" i="68"/>
  <c r="BI42" i="90"/>
  <c r="AG48" i="87"/>
  <c r="AJ43" i="91"/>
  <c r="BE5" i="81"/>
  <c r="BQ4" i="68"/>
  <c r="BP4" i="68"/>
  <c r="CC4" i="90"/>
  <c r="CD4" i="90"/>
  <c r="BF4" i="90" s="1"/>
  <c r="O14" i="86"/>
  <c r="AM14" i="86" s="1"/>
  <c r="BK14" i="86" s="1"/>
  <c r="AY5" i="81"/>
  <c r="BH5" i="81"/>
  <c r="BF5" i="81"/>
  <c r="BI5" i="81"/>
  <c r="CL31" i="89"/>
  <c r="BY31" i="62"/>
  <c r="BF35" i="81"/>
  <c r="CR11" i="62"/>
  <c r="DQ11" i="89"/>
  <c r="CS11" i="89" s="1"/>
  <c r="CG52" i="62"/>
  <c r="DF52" i="89"/>
  <c r="AY44" i="87"/>
  <c r="BB13" i="91"/>
  <c r="BF4" i="80"/>
  <c r="CT42" i="62"/>
  <c r="DR42" i="89"/>
  <c r="DS42" i="89"/>
  <c r="CS42" i="62"/>
  <c r="BQ18" i="62"/>
  <c r="CC17" i="89"/>
  <c r="CD17" i="89"/>
  <c r="BP18" i="62"/>
  <c r="AX50" i="81"/>
  <c r="BI24" i="90"/>
  <c r="CW11" i="62"/>
  <c r="DV11" i="89"/>
  <c r="BC49" i="91"/>
  <c r="AZ23" i="87"/>
  <c r="BD14" i="80"/>
  <c r="T26" i="85"/>
  <c r="AR26" i="85" s="1"/>
  <c r="BI52" i="68"/>
  <c r="BV52" i="90"/>
  <c r="AE43" i="87"/>
  <c r="AH21" i="91"/>
  <c r="AX2" i="87"/>
  <c r="BA10" i="91"/>
  <c r="BO9" i="86"/>
  <c r="BM52" i="85"/>
  <c r="AX36" i="87"/>
  <c r="BA51" i="91"/>
  <c r="CF42" i="62"/>
  <c r="DE42" i="89"/>
  <c r="BP14" i="62"/>
  <c r="BQ14" i="62"/>
  <c r="CC19" i="89"/>
  <c r="CD19" i="89"/>
  <c r="BF19" i="89" s="1"/>
  <c r="CQ14" i="62"/>
  <c r="DP19" i="89"/>
  <c r="CR19" i="89" s="1"/>
  <c r="BA38" i="81"/>
  <c r="BM47" i="62"/>
  <c r="BZ47" i="89"/>
  <c r="CA34" i="62"/>
  <c r="CZ34" i="89"/>
  <c r="CN34" i="89" s="1"/>
  <c r="AK13" i="91"/>
  <c r="AH44" i="87"/>
  <c r="BX49" i="68"/>
  <c r="CK49" i="90"/>
  <c r="W21" i="86"/>
  <c r="AU21" i="86" s="1"/>
  <c r="BG25" i="81"/>
  <c r="AK2" i="91"/>
  <c r="AH30" i="87"/>
  <c r="BD4" i="62"/>
  <c r="BQ4" i="89"/>
  <c r="BM35" i="89"/>
  <c r="BD48" i="89"/>
  <c r="DK28" i="90"/>
  <c r="CL28" i="68"/>
  <c r="CM23" i="62"/>
  <c r="DL23" i="89"/>
  <c r="CN23" i="89" s="1"/>
  <c r="BG44" i="81"/>
  <c r="BE3" i="89"/>
  <c r="BQ9" i="62"/>
  <c r="BP9" i="62"/>
  <c r="CC9" i="89"/>
  <c r="CD9" i="89"/>
  <c r="BF9" i="89" s="1"/>
  <c r="BG34" i="89"/>
  <c r="BA15" i="81"/>
  <c r="BL51" i="68"/>
  <c r="BY51" i="90"/>
  <c r="BM51" i="90" s="1"/>
  <c r="W44" i="85"/>
  <c r="AU44" i="85" s="1"/>
  <c r="BG9" i="80"/>
  <c r="BB40" i="80"/>
  <c r="DW21" i="89"/>
  <c r="CX21" i="62"/>
  <c r="CM7" i="68"/>
  <c r="DL7" i="90"/>
  <c r="AY40" i="81"/>
  <c r="CD29" i="62"/>
  <c r="DC29" i="89"/>
  <c r="CR10" i="62"/>
  <c r="DQ10" i="89"/>
  <c r="AG15" i="87"/>
  <c r="AJ27" i="91"/>
  <c r="DS35" i="89"/>
  <c r="DR35" i="89"/>
  <c r="CS35" i="62"/>
  <c r="CT35" i="62"/>
  <c r="BD22" i="90"/>
  <c r="AR52" i="87"/>
  <c r="AU33" i="91"/>
  <c r="BK48" i="89"/>
  <c r="BI36" i="68"/>
  <c r="BV36" i="90"/>
  <c r="T15" i="85"/>
  <c r="AR15" i="85" s="1"/>
  <c r="BD24" i="80"/>
  <c r="BK48" i="90"/>
  <c r="AQ30" i="87"/>
  <c r="AT2" i="91"/>
  <c r="V2" i="91" s="1"/>
  <c r="BD30" i="89"/>
  <c r="AW38" i="87"/>
  <c r="AZ35" i="91"/>
  <c r="CA32" i="62"/>
  <c r="CZ32" i="89"/>
  <c r="CN32" i="89" s="1"/>
  <c r="AX37" i="80"/>
  <c r="AT47" i="87"/>
  <c r="AW25" i="91"/>
  <c r="BD11" i="62"/>
  <c r="BQ11" i="89"/>
  <c r="BI18" i="89"/>
  <c r="AB32" i="91"/>
  <c r="AJ27" i="87"/>
  <c r="AM17" i="91"/>
  <c r="CC45" i="62"/>
  <c r="DB45" i="89"/>
  <c r="AP17" i="91"/>
  <c r="AM27" i="87"/>
  <c r="BL41" i="89"/>
  <c r="CD12" i="62"/>
  <c r="DC12" i="89"/>
  <c r="CQ12" i="89" s="1"/>
  <c r="CI35" i="62"/>
  <c r="DH35" i="89"/>
  <c r="AO6" i="87"/>
  <c r="AR12" i="91"/>
  <c r="DP8" i="89"/>
  <c r="CQ8" i="62"/>
  <c r="AR22" i="91"/>
  <c r="AO14" i="87"/>
  <c r="BD40" i="81"/>
  <c r="AF10" i="91"/>
  <c r="BF5" i="85"/>
  <c r="BP10" i="91" s="1"/>
  <c r="BI5" i="85"/>
  <c r="BH5" i="85"/>
  <c r="BI36" i="62"/>
  <c r="BV36" i="89"/>
  <c r="BF8" i="81"/>
  <c r="CI46" i="90"/>
  <c r="BK46" i="90" s="1"/>
  <c r="T42" i="86"/>
  <c r="AR42" i="86" s="1"/>
  <c r="BD8" i="81"/>
  <c r="BU46" i="68"/>
  <c r="BV46" i="68"/>
  <c r="CH46" i="90"/>
  <c r="CQ4" i="62"/>
  <c r="DP4" i="89"/>
  <c r="CK4" i="62"/>
  <c r="DJ4" i="89"/>
  <c r="CX4" i="89" s="1"/>
  <c r="AX30" i="80"/>
  <c r="CR26" i="68"/>
  <c r="DQ26" i="90"/>
  <c r="CG27" i="62"/>
  <c r="DF27" i="89"/>
  <c r="CD41" i="90"/>
  <c r="BF41" i="90" s="1"/>
  <c r="O26" i="86"/>
  <c r="AM26" i="86" s="1"/>
  <c r="AY2" i="81"/>
  <c r="BP41" i="68"/>
  <c r="BQ41" i="68"/>
  <c r="CC41" i="90"/>
  <c r="BI2" i="81"/>
  <c r="CK18" i="62"/>
  <c r="DJ17" i="89"/>
  <c r="BB16" i="91"/>
  <c r="AY32" i="87"/>
  <c r="CG44" i="62"/>
  <c r="DF44" i="89"/>
  <c r="CC20" i="89"/>
  <c r="CD20" i="89"/>
  <c r="BF20" i="89" s="1"/>
  <c r="BP20" i="62"/>
  <c r="BQ20" i="62"/>
  <c r="BE44" i="81"/>
  <c r="U31" i="89"/>
  <c r="BH21" i="80"/>
  <c r="CQ30" i="89"/>
  <c r="CJ18" i="62"/>
  <c r="DI17" i="89"/>
  <c r="CE24" i="62"/>
  <c r="DD24" i="89"/>
  <c r="BI8" i="80"/>
  <c r="CH48" i="62"/>
  <c r="DG48" i="89"/>
  <c r="BB4" i="80"/>
  <c r="BF47" i="89"/>
  <c r="AE11" i="91"/>
  <c r="DE3" i="90"/>
  <c r="CF3" i="68"/>
  <c r="BB34" i="81"/>
  <c r="AJ4" i="87"/>
  <c r="AM30" i="91"/>
  <c r="AA30" i="91" s="1"/>
  <c r="BU13" i="68"/>
  <c r="BV13" i="68"/>
  <c r="CH13" i="90"/>
  <c r="CI13" i="90"/>
  <c r="BK13" i="90" s="1"/>
  <c r="T12" i="86"/>
  <c r="AR12" i="86" s="1"/>
  <c r="BD29" i="81"/>
  <c r="BE14" i="80"/>
  <c r="AF33" i="87"/>
  <c r="AI5" i="91"/>
  <c r="CE2" i="68"/>
  <c r="DD2" i="90"/>
  <c r="CR2" i="90" s="1"/>
  <c r="CN49" i="89"/>
  <c r="CZ28" i="90"/>
  <c r="CA28" i="68"/>
  <c r="AI14" i="87"/>
  <c r="AL22" i="91"/>
  <c r="CR43" i="89"/>
  <c r="CW32" i="62"/>
  <c r="DV32" i="89"/>
  <c r="Z9" i="90"/>
  <c r="AV35" i="87"/>
  <c r="AY15" i="91"/>
  <c r="BC29" i="80"/>
  <c r="DM47" i="89"/>
  <c r="DN47" i="89"/>
  <c r="CN47" i="62"/>
  <c r="CO47" i="62"/>
  <c r="CI14" i="89"/>
  <c r="BU15" i="62"/>
  <c r="BV15" i="62"/>
  <c r="CH14" i="89"/>
  <c r="BH52" i="80"/>
  <c r="BH35" i="81"/>
  <c r="BD15" i="81"/>
  <c r="DF2" i="90"/>
  <c r="CG2" i="68"/>
  <c r="U18" i="90"/>
  <c r="U43" i="89"/>
  <c r="CU28" i="62"/>
  <c r="DT28" i="89"/>
  <c r="CV28" i="89" s="1"/>
  <c r="AV40" i="91"/>
  <c r="AS12" i="87"/>
  <c r="AK46" i="87"/>
  <c r="AN46" i="91"/>
  <c r="CI46" i="62"/>
  <c r="DH46" i="89"/>
  <c r="BG46" i="90"/>
  <c r="BN41" i="90"/>
  <c r="BY49" i="68"/>
  <c r="CL49" i="90"/>
  <c r="X21" i="86"/>
  <c r="AV21" i="86" s="1"/>
  <c r="BJ21" i="86" s="1"/>
  <c r="BH25" i="81"/>
  <c r="AF43" i="87"/>
  <c r="AI21" i="91"/>
  <c r="AH34" i="87"/>
  <c r="AK24" i="91"/>
  <c r="AZ24" i="81"/>
  <c r="Y10" i="91"/>
  <c r="DJ6" i="90"/>
  <c r="CK6" i="68"/>
  <c r="BP49" i="62"/>
  <c r="BQ49" i="62"/>
  <c r="CC49" i="89"/>
  <c r="CD49" i="89"/>
  <c r="BF49" i="89" s="1"/>
  <c r="AX33" i="81"/>
  <c r="CD8" i="62"/>
  <c r="DC8" i="89"/>
  <c r="BI34" i="81"/>
  <c r="CF23" i="62"/>
  <c r="DE23" i="89"/>
  <c r="BC36" i="80"/>
  <c r="CX35" i="62"/>
  <c r="DW35" i="89"/>
  <c r="AZ2" i="87"/>
  <c r="BC10" i="91"/>
  <c r="BQ9" i="86"/>
  <c r="AE36" i="87"/>
  <c r="AH51" i="91"/>
  <c r="BU52" i="62"/>
  <c r="BV52" i="62"/>
  <c r="CH52" i="89"/>
  <c r="CI52" i="89"/>
  <c r="BK52" i="89" s="1"/>
  <c r="CS13" i="89"/>
  <c r="BD26" i="90"/>
  <c r="AZ50" i="81"/>
  <c r="AO28" i="87"/>
  <c r="AR6" i="91"/>
  <c r="AF24" i="91"/>
  <c r="T24" i="91" s="1"/>
  <c r="AC34" i="87"/>
  <c r="CK3" i="68"/>
  <c r="DJ3" i="90"/>
  <c r="BG10" i="81"/>
  <c r="AX2" i="91"/>
  <c r="AU30" i="87"/>
  <c r="BH49" i="90"/>
  <c r="BB49" i="81"/>
  <c r="AX29" i="80"/>
  <c r="BM29" i="90"/>
  <c r="CF21" i="62"/>
  <c r="DE21" i="89"/>
  <c r="CS21" i="89" s="1"/>
  <c r="BQ19" i="89"/>
  <c r="BD14" i="62"/>
  <c r="CC10" i="62"/>
  <c r="DB10" i="89"/>
  <c r="BM32" i="89"/>
  <c r="AJ21" i="87"/>
  <c r="AM52" i="91"/>
  <c r="CD10" i="62"/>
  <c r="DC10" i="89"/>
  <c r="BJ11" i="89"/>
  <c r="BI9" i="80"/>
  <c r="CH43" i="89"/>
  <c r="CI43" i="89"/>
  <c r="BK43" i="89" s="1"/>
  <c r="BU43" i="62"/>
  <c r="BV43" i="62"/>
  <c r="CM28" i="68"/>
  <c r="DL28" i="90"/>
  <c r="AT34" i="87"/>
  <c r="AW24" i="91"/>
  <c r="DB48" i="90"/>
  <c r="CC48" i="68"/>
  <c r="CG26" i="62"/>
  <c r="DF26" i="89"/>
  <c r="AD39" i="91"/>
  <c r="AX21" i="87"/>
  <c r="BA52" i="91"/>
  <c r="BG16" i="90"/>
  <c r="BM41" i="89"/>
  <c r="AP28" i="87"/>
  <c r="AS6" i="91"/>
  <c r="AM45" i="87"/>
  <c r="AP45" i="91"/>
  <c r="BI27" i="81"/>
  <c r="AF50" i="87"/>
  <c r="AI29" i="91"/>
  <c r="CE15" i="62"/>
  <c r="DD14" i="89"/>
  <c r="BH11" i="89"/>
  <c r="CV19" i="89"/>
  <c r="DM6" i="90"/>
  <c r="DN6" i="90"/>
  <c r="CN6" i="68"/>
  <c r="CO6" i="68"/>
  <c r="AY15" i="87"/>
  <c r="BB27" i="91"/>
  <c r="BL37" i="90"/>
  <c r="BH4" i="80"/>
  <c r="U48" i="90"/>
  <c r="AU29" i="91"/>
  <c r="AR50" i="87"/>
  <c r="U11" i="91"/>
  <c r="BI47" i="80"/>
  <c r="T36" i="85"/>
  <c r="AR36" i="85" s="1"/>
  <c r="BD47" i="80"/>
  <c r="BI40" i="68"/>
  <c r="BV40" i="90"/>
  <c r="AQ12" i="87"/>
  <c r="AT40" i="91"/>
  <c r="AW48" i="87"/>
  <c r="AZ43" i="91"/>
  <c r="AX40" i="87"/>
  <c r="BA14" i="91"/>
  <c r="BO13" i="86"/>
  <c r="AO52" i="87"/>
  <c r="AR33" i="91"/>
  <c r="CQ14" i="89"/>
  <c r="AO36" i="87"/>
  <c r="AR51" i="91"/>
  <c r="BP25" i="68"/>
  <c r="BQ25" i="68"/>
  <c r="CC25" i="90"/>
  <c r="CD25" i="90"/>
  <c r="BF25" i="90" s="1"/>
  <c r="O22" i="86"/>
  <c r="AM22" i="86" s="1"/>
  <c r="AY36" i="81"/>
  <c r="BI46" i="90"/>
  <c r="BE26" i="81"/>
  <c r="BG10" i="90"/>
  <c r="BD47" i="89"/>
  <c r="BO19" i="89"/>
  <c r="CO48" i="62"/>
  <c r="CN48" i="62"/>
  <c r="DM48" i="89"/>
  <c r="DN48" i="89"/>
  <c r="AI31" i="87"/>
  <c r="AL42" i="91"/>
  <c r="CH26" i="62"/>
  <c r="DG26" i="89"/>
  <c r="BI21" i="89"/>
  <c r="AE38" i="91"/>
  <c r="X24" i="85"/>
  <c r="AV24" i="85" s="1"/>
  <c r="BM50" i="68"/>
  <c r="BZ50" i="90"/>
  <c r="BH8" i="80"/>
  <c r="BA36" i="81"/>
  <c r="CC35" i="62"/>
  <c r="DB35" i="89"/>
  <c r="CP35" i="89" s="1"/>
  <c r="BI41" i="68"/>
  <c r="BV41" i="90"/>
  <c r="T25" i="85"/>
  <c r="AR25" i="85" s="1"/>
  <c r="BD38" i="80"/>
  <c r="BH22" i="80"/>
  <c r="BM30" i="68"/>
  <c r="BZ30" i="90"/>
  <c r="X19" i="85"/>
  <c r="AV19" i="85" s="1"/>
  <c r="BH9" i="90"/>
  <c r="BB10" i="81"/>
  <c r="AT4" i="91"/>
  <c r="AQ7" i="87"/>
  <c r="CJ35" i="62"/>
  <c r="DI35" i="89"/>
  <c r="CW35" i="89" s="1"/>
  <c r="CG25" i="62"/>
  <c r="DF25" i="89"/>
  <c r="CB9" i="62"/>
  <c r="DA9" i="89"/>
  <c r="CR6" i="68"/>
  <c r="DQ6" i="90"/>
  <c r="BD19" i="90"/>
  <c r="AS15" i="87"/>
  <c r="AV27" i="91"/>
  <c r="BI47" i="81"/>
  <c r="AC50" i="87"/>
  <c r="AF29" i="91"/>
  <c r="BH3" i="81"/>
  <c r="CC37" i="90"/>
  <c r="CD37" i="90"/>
  <c r="BF37" i="90" s="1"/>
  <c r="O47" i="86"/>
  <c r="AM47" i="86" s="1"/>
  <c r="AY15" i="81"/>
  <c r="BP37" i="68"/>
  <c r="BQ37" i="68"/>
  <c r="BY9" i="68"/>
  <c r="CL9" i="90"/>
  <c r="X11" i="86"/>
  <c r="AV11" i="86" s="1"/>
  <c r="BH11" i="81"/>
  <c r="AD44" i="89"/>
  <c r="AJ9" i="87"/>
  <c r="AM44" i="91"/>
  <c r="BI22" i="89"/>
  <c r="V26" i="91"/>
  <c r="BA20" i="81"/>
  <c r="BD29" i="90"/>
  <c r="BB14" i="81"/>
  <c r="AO40" i="87"/>
  <c r="AR14" i="91"/>
  <c r="BF13" i="86"/>
  <c r="BM13" i="86"/>
  <c r="AT49" i="87"/>
  <c r="AW18" i="91"/>
  <c r="AC45" i="87"/>
  <c r="AF45" i="91"/>
  <c r="BO2" i="90"/>
  <c r="AF38" i="87"/>
  <c r="AI35" i="91"/>
  <c r="BM21" i="90"/>
  <c r="CP25" i="62"/>
  <c r="DO25" i="89"/>
  <c r="CX7" i="62"/>
  <c r="DW7" i="89"/>
  <c r="BQ7" i="62"/>
  <c r="BP7" i="62"/>
  <c r="CC7" i="89"/>
  <c r="CD7" i="89"/>
  <c r="BF7" i="89" s="1"/>
  <c r="CT3" i="89"/>
  <c r="Z38" i="90"/>
  <c r="BM13" i="68"/>
  <c r="BZ13" i="90"/>
  <c r="X2" i="85"/>
  <c r="AV2" i="85" s="1"/>
  <c r="BH2" i="80"/>
  <c r="Z49" i="89"/>
  <c r="CF36" i="62"/>
  <c r="DE36" i="89"/>
  <c r="BG40" i="90"/>
  <c r="CW10" i="62"/>
  <c r="DV10" i="89"/>
  <c r="CA44" i="62"/>
  <c r="CZ44" i="89"/>
  <c r="CN44" i="89" s="1"/>
  <c r="CQ16" i="89"/>
  <c r="CU16" i="89"/>
  <c r="BU24" i="62"/>
  <c r="BV24" i="62"/>
  <c r="CH24" i="89"/>
  <c r="CI24" i="89"/>
  <c r="BK24" i="89" s="1"/>
  <c r="CL25" i="62"/>
  <c r="DK25" i="89"/>
  <c r="BG9" i="90"/>
  <c r="AX24" i="80"/>
  <c r="BY26" i="62"/>
  <c r="CL26" i="89"/>
  <c r="AZ39" i="87"/>
  <c r="BC48" i="91"/>
  <c r="BD42" i="89"/>
  <c r="AX20" i="80"/>
  <c r="CQ41" i="89"/>
  <c r="BI30" i="81"/>
  <c r="AL43" i="87"/>
  <c r="AO21" i="91"/>
  <c r="BI50" i="81"/>
  <c r="AE34" i="87"/>
  <c r="AH24" i="91"/>
  <c r="BM16" i="68"/>
  <c r="BZ16" i="90"/>
  <c r="X48" i="85"/>
  <c r="AV48" i="85" s="1"/>
  <c r="BL9" i="62"/>
  <c r="BY9" i="89"/>
  <c r="CF45" i="62"/>
  <c r="DE45" i="89"/>
  <c r="CS45" i="89" s="1"/>
  <c r="DF34" i="90"/>
  <c r="CG34" i="68"/>
  <c r="DD11" i="90"/>
  <c r="CE11" i="68"/>
  <c r="AQ41" i="87"/>
  <c r="AT36" i="91"/>
  <c r="CC48" i="62"/>
  <c r="DB48" i="89"/>
  <c r="CM15" i="62"/>
  <c r="DL14" i="89"/>
  <c r="CN14" i="89" s="1"/>
  <c r="CU8" i="62"/>
  <c r="DT8" i="89"/>
  <c r="AO44" i="87"/>
  <c r="AR13" i="91"/>
  <c r="CI16" i="62"/>
  <c r="DH15" i="89"/>
  <c r="BV40" i="89"/>
  <c r="BI40" i="62"/>
  <c r="CE9" i="62"/>
  <c r="DD9" i="89"/>
  <c r="CR9" i="89" s="1"/>
  <c r="CV7" i="62"/>
  <c r="DU7" i="89"/>
  <c r="CW7" i="89" s="1"/>
  <c r="BD33" i="62"/>
  <c r="BQ33" i="89"/>
  <c r="CL16" i="62"/>
  <c r="DK15" i="89"/>
  <c r="CY15" i="89" s="1"/>
  <c r="CW41" i="68"/>
  <c r="DV41" i="90"/>
  <c r="DK52" i="89"/>
  <c r="CY52" i="89" s="1"/>
  <c r="CL52" i="62"/>
  <c r="Z12" i="90"/>
  <c r="CG40" i="62"/>
  <c r="DF40" i="89"/>
  <c r="CT40" i="89" s="1"/>
  <c r="CW35" i="62"/>
  <c r="DV35" i="89"/>
  <c r="CX35" i="89" s="1"/>
  <c r="CC24" i="89"/>
  <c r="CD24" i="89"/>
  <c r="BF24" i="89" s="1"/>
  <c r="BP24" i="62"/>
  <c r="BQ24" i="62"/>
  <c r="CG28" i="62"/>
  <c r="DF28" i="89"/>
  <c r="AK43" i="91"/>
  <c r="Y43" i="91" s="1"/>
  <c r="AH48" i="87"/>
  <c r="DE15" i="90"/>
  <c r="CF15" i="68"/>
  <c r="CU2" i="68"/>
  <c r="DT2" i="90"/>
  <c r="CQ31" i="68"/>
  <c r="DP31" i="90"/>
  <c r="CQ3" i="68"/>
  <c r="DP3" i="90"/>
  <c r="CR3" i="90" s="1"/>
  <c r="AO42" i="87"/>
  <c r="AR47" i="91"/>
  <c r="AF20" i="87"/>
  <c r="AI34" i="91"/>
  <c r="CC33" i="62"/>
  <c r="DB33" i="89"/>
  <c r="CQ5" i="68"/>
  <c r="DP5" i="90"/>
  <c r="CQ15" i="62"/>
  <c r="DP14" i="89"/>
  <c r="CR27" i="68"/>
  <c r="DQ27" i="90"/>
  <c r="BD26" i="62"/>
  <c r="BQ26" i="89"/>
  <c r="CT31" i="62"/>
  <c r="DS31" i="89"/>
  <c r="DR31" i="89"/>
  <c r="CS31" i="62"/>
  <c r="CR10" i="68"/>
  <c r="DQ10" i="90"/>
  <c r="DM45" i="89"/>
  <c r="DN45" i="89"/>
  <c r="CN45" i="62"/>
  <c r="CO45" i="62"/>
  <c r="AS43" i="87"/>
  <c r="AV21" i="91"/>
  <c r="CJ11" i="62"/>
  <c r="DI11" i="89"/>
  <c r="BU40" i="68"/>
  <c r="BV40" i="68"/>
  <c r="CH40" i="90"/>
  <c r="CI40" i="90"/>
  <c r="BK40" i="90" s="1"/>
  <c r="T24" i="86"/>
  <c r="AR24" i="86" s="1"/>
  <c r="CW50" i="62"/>
  <c r="DV50" i="89"/>
  <c r="AD28" i="91"/>
  <c r="DS4" i="89"/>
  <c r="CS4" i="62"/>
  <c r="CT4" i="62"/>
  <c r="DR4" i="89"/>
  <c r="BU15" i="68"/>
  <c r="BV15" i="68"/>
  <c r="CH15" i="90"/>
  <c r="CI15" i="90"/>
  <c r="BK15" i="90" s="1"/>
  <c r="T5" i="86"/>
  <c r="AR5" i="86" s="1"/>
  <c r="BD17" i="81"/>
  <c r="AK38" i="87"/>
  <c r="AN35" i="91"/>
  <c r="CN22" i="68"/>
  <c r="CO22" i="68"/>
  <c r="DM22" i="90"/>
  <c r="DN22" i="90"/>
  <c r="AO29" i="87"/>
  <c r="AR50" i="91"/>
  <c r="AO49" i="87"/>
  <c r="AR18" i="91"/>
  <c r="CO44" i="62"/>
  <c r="CN44" i="62"/>
  <c r="DM44" i="89"/>
  <c r="DN44" i="89"/>
  <c r="AW49" i="87"/>
  <c r="AZ18" i="91"/>
  <c r="BI42" i="62"/>
  <c r="BV42" i="89"/>
  <c r="BJ42" i="89" s="1"/>
  <c r="CX45" i="62"/>
  <c r="DW45" i="89"/>
  <c r="AT36" i="87"/>
  <c r="AW51" i="91"/>
  <c r="AX51" i="81"/>
  <c r="O28" i="86"/>
  <c r="AM28" i="86" s="1"/>
  <c r="BQ28" i="86" s="1"/>
  <c r="AY51" i="81"/>
  <c r="BP23" i="68"/>
  <c r="BQ23" i="68"/>
  <c r="CC23" i="90"/>
  <c r="CD23" i="90"/>
  <c r="BF23" i="90" s="1"/>
  <c r="BF51" i="81"/>
  <c r="BG51" i="81"/>
  <c r="BI51" i="81"/>
  <c r="CQ27" i="68"/>
  <c r="DP27" i="90"/>
  <c r="BI46" i="62"/>
  <c r="BV46" i="89"/>
  <c r="CL45" i="62"/>
  <c r="DK45" i="89"/>
  <c r="AN13" i="87"/>
  <c r="AQ20" i="91"/>
  <c r="AE20" i="91" s="1"/>
  <c r="AG40" i="87"/>
  <c r="AJ14" i="91"/>
  <c r="AE50" i="91"/>
  <c r="DI45" i="90"/>
  <c r="CJ45" i="68"/>
  <c r="DB34" i="90"/>
  <c r="CC34" i="68"/>
  <c r="CL39" i="68"/>
  <c r="DK39" i="90"/>
  <c r="DA44" i="90"/>
  <c r="CB44" i="68"/>
  <c r="AZ11" i="81"/>
  <c r="CK22" i="62"/>
  <c r="DJ22" i="89"/>
  <c r="BD5" i="90"/>
  <c r="BD14" i="89"/>
  <c r="CC24" i="62"/>
  <c r="DB24" i="89"/>
  <c r="BY23" i="62"/>
  <c r="CL23" i="89"/>
  <c r="AH46" i="87"/>
  <c r="AK46" i="91"/>
  <c r="CI8" i="62"/>
  <c r="DH8" i="89"/>
  <c r="AN38" i="87"/>
  <c r="AQ35" i="91"/>
  <c r="AE35" i="91" s="1"/>
  <c r="BV12" i="89"/>
  <c r="BI12" i="62"/>
  <c r="AL19" i="91"/>
  <c r="Z19" i="91" s="1"/>
  <c r="AI25" i="87"/>
  <c r="AG10" i="87"/>
  <c r="AJ3" i="91"/>
  <c r="CU7" i="68"/>
  <c r="DT7" i="90"/>
  <c r="BC9" i="81"/>
  <c r="AC7" i="87"/>
  <c r="AF4" i="91"/>
  <c r="BA30" i="80"/>
  <c r="BF6" i="81"/>
  <c r="T38" i="86"/>
  <c r="AR38" i="86" s="1"/>
  <c r="BD18" i="81"/>
  <c r="BU38" i="68"/>
  <c r="BV38" i="68"/>
  <c r="CH38" i="90"/>
  <c r="CI38" i="90"/>
  <c r="BK38" i="90" s="1"/>
  <c r="DI5" i="90"/>
  <c r="CW5" i="90" s="1"/>
  <c r="CJ5" i="68"/>
  <c r="BD7" i="89"/>
  <c r="AQ37" i="87"/>
  <c r="AT7" i="91"/>
  <c r="BD42" i="62"/>
  <c r="BQ42" i="89"/>
  <c r="AO44" i="91"/>
  <c r="AL9" i="87"/>
  <c r="AT35" i="87"/>
  <c r="AW15" i="91"/>
  <c r="AB38" i="91"/>
  <c r="BH36" i="80"/>
  <c r="BF2" i="81"/>
  <c r="CQ32" i="62"/>
  <c r="DP32" i="89"/>
  <c r="BI41" i="89"/>
  <c r="AH28" i="87"/>
  <c r="AK6" i="91"/>
  <c r="BH13" i="89"/>
  <c r="CP34" i="62"/>
  <c r="DO34" i="89"/>
  <c r="CX48" i="62"/>
  <c r="DW48" i="89"/>
  <c r="AG42" i="87"/>
  <c r="AJ47" i="91"/>
  <c r="CL47" i="62"/>
  <c r="DK47" i="89"/>
  <c r="CY47" i="89" s="1"/>
  <c r="CM51" i="62"/>
  <c r="DL51" i="89"/>
  <c r="CN51" i="89" s="1"/>
  <c r="BE20" i="81"/>
  <c r="AC35" i="87"/>
  <c r="AF15" i="91"/>
  <c r="T15" i="91" s="1"/>
  <c r="BF36" i="85"/>
  <c r="CT48" i="62"/>
  <c r="DR48" i="89"/>
  <c r="DS48" i="89"/>
  <c r="CS48" i="62"/>
  <c r="U50" i="90"/>
  <c r="CC25" i="62"/>
  <c r="DB25" i="89"/>
  <c r="CK48" i="62"/>
  <c r="DJ48" i="89"/>
  <c r="CC39" i="62"/>
  <c r="DB39" i="89"/>
  <c r="CP39" i="89" s="1"/>
  <c r="CP5" i="68"/>
  <c r="DO5" i="90"/>
  <c r="AU20" i="87"/>
  <c r="AX34" i="91"/>
  <c r="BL8" i="86"/>
  <c r="AX9" i="81"/>
  <c r="BQ39" i="62"/>
  <c r="CC39" i="89"/>
  <c r="CD39" i="89"/>
  <c r="BF39" i="89" s="1"/>
  <c r="BP39" i="62"/>
  <c r="BH36" i="90"/>
  <c r="AF51" i="91"/>
  <c r="AC36" i="87"/>
  <c r="CF37" i="62"/>
  <c r="DE37" i="89"/>
  <c r="CS37" i="89" s="1"/>
  <c r="BB16" i="80"/>
  <c r="BF17" i="81"/>
  <c r="CH37" i="89"/>
  <c r="CI37" i="89"/>
  <c r="BK37" i="89" s="1"/>
  <c r="BU37" i="62"/>
  <c r="BV37" i="62"/>
  <c r="AX27" i="80"/>
  <c r="BD32" i="68"/>
  <c r="AY27" i="80"/>
  <c r="BQ32" i="90"/>
  <c r="O33" i="85"/>
  <c r="AM33" i="85" s="1"/>
  <c r="BI27" i="80"/>
  <c r="BE27" i="80"/>
  <c r="BQ14" i="85"/>
  <c r="CV34" i="62"/>
  <c r="DU34" i="89"/>
  <c r="CA26" i="62"/>
  <c r="CZ26" i="89"/>
  <c r="BD24" i="90"/>
  <c r="AK40" i="91"/>
  <c r="AH12" i="87"/>
  <c r="AF12" i="91"/>
  <c r="BF20" i="85"/>
  <c r="AC6" i="87"/>
  <c r="CL49" i="62"/>
  <c r="DK49" i="89"/>
  <c r="BI14" i="68"/>
  <c r="BV14" i="90"/>
  <c r="T51" i="85"/>
  <c r="AR51" i="85" s="1"/>
  <c r="DD28" i="90"/>
  <c r="CE28" i="68"/>
  <c r="BC45" i="80"/>
  <c r="BD11" i="68"/>
  <c r="BQ11" i="90"/>
  <c r="BE11" i="90" s="1"/>
  <c r="O4" i="85"/>
  <c r="AM4" i="85" s="1"/>
  <c r="BJ4" i="85" s="1"/>
  <c r="AY45" i="80"/>
  <c r="CP41" i="89"/>
  <c r="CY20" i="89"/>
  <c r="AS19" i="87"/>
  <c r="AV26" i="91"/>
  <c r="BH10" i="81"/>
  <c r="AK41" i="87"/>
  <c r="AN36" i="91"/>
  <c r="AB36" i="91" s="1"/>
  <c r="CS32" i="68"/>
  <c r="CT32" i="68"/>
  <c r="DR32" i="90"/>
  <c r="DS32" i="90"/>
  <c r="DS10" i="89"/>
  <c r="CS10" i="62"/>
  <c r="CT10" i="62"/>
  <c r="DR10" i="89"/>
  <c r="O22" i="85"/>
  <c r="AM22" i="85" s="1"/>
  <c r="AY5" i="80"/>
  <c r="BD49" i="68"/>
  <c r="BQ49" i="90"/>
  <c r="BE49" i="90" s="1"/>
  <c r="AX5" i="80"/>
  <c r="DT17" i="89"/>
  <c r="CU18" i="62"/>
  <c r="AO8" i="87"/>
  <c r="AR38" i="91"/>
  <c r="AU5" i="87"/>
  <c r="AX39" i="91"/>
  <c r="AX42" i="87"/>
  <c r="BA47" i="91"/>
  <c r="CN28" i="89"/>
  <c r="AZ17" i="80"/>
  <c r="BB13" i="81"/>
  <c r="CD52" i="90"/>
  <c r="BF52" i="90" s="1"/>
  <c r="O27" i="86"/>
  <c r="AM27" i="86" s="1"/>
  <c r="AY13" i="81"/>
  <c r="BQ52" i="68"/>
  <c r="BP52" i="68"/>
  <c r="CC52" i="90"/>
  <c r="CV2" i="68"/>
  <c r="DU2" i="90"/>
  <c r="DJ27" i="90"/>
  <c r="CK27" i="68"/>
  <c r="CF7" i="62"/>
  <c r="DE7" i="89"/>
  <c r="CO14" i="62"/>
  <c r="CN14" i="62"/>
  <c r="DM19" i="89"/>
  <c r="DN19" i="89"/>
  <c r="AS6" i="87"/>
  <c r="AV12" i="91"/>
  <c r="AR26" i="87"/>
  <c r="AU32" i="91"/>
  <c r="BD22" i="89"/>
  <c r="CK47" i="62"/>
  <c r="DJ47" i="89"/>
  <c r="AD27" i="89"/>
  <c r="BF35" i="89"/>
  <c r="CW48" i="62"/>
  <c r="DV48" i="89"/>
  <c r="BI49" i="85"/>
  <c r="BI34" i="90"/>
  <c r="BI41" i="62"/>
  <c r="BV41" i="89"/>
  <c r="CP7" i="68"/>
  <c r="DO7" i="90"/>
  <c r="AX9" i="87"/>
  <c r="BA44" i="91"/>
  <c r="AR31" i="87"/>
  <c r="AU42" i="91"/>
  <c r="BJ7" i="85"/>
  <c r="CP19" i="68"/>
  <c r="DO19" i="90"/>
  <c r="AO20" i="87"/>
  <c r="AR34" i="91"/>
  <c r="BF8" i="86"/>
  <c r="BD20" i="62"/>
  <c r="BQ20" i="89"/>
  <c r="BE20" i="89" s="1"/>
  <c r="AY37" i="81"/>
  <c r="BQ32" i="68"/>
  <c r="BP32" i="68"/>
  <c r="CC32" i="90"/>
  <c r="CD32" i="90"/>
  <c r="BF32" i="90" s="1"/>
  <c r="O46" i="86"/>
  <c r="AM46" i="86" s="1"/>
  <c r="BF37" i="81"/>
  <c r="BI37" i="81"/>
  <c r="CX31" i="62"/>
  <c r="DW31" i="89"/>
  <c r="T37" i="85"/>
  <c r="AR37" i="85" s="1"/>
  <c r="BD43" i="80"/>
  <c r="BI39" i="68"/>
  <c r="BV39" i="90"/>
  <c r="AW47" i="87"/>
  <c r="AZ25" i="91"/>
  <c r="AC44" i="87"/>
  <c r="AF13" i="91"/>
  <c r="CL17" i="62"/>
  <c r="DK16" i="89"/>
  <c r="BD33" i="80"/>
  <c r="DG45" i="89"/>
  <c r="CU45" i="89" s="1"/>
  <c r="CH45" i="62"/>
  <c r="BG15" i="90"/>
  <c r="AO18" i="87"/>
  <c r="AR8" i="91"/>
  <c r="CR23" i="62"/>
  <c r="DQ23" i="89"/>
  <c r="BI32" i="62"/>
  <c r="BV32" i="89"/>
  <c r="BJ32" i="89" s="1"/>
  <c r="BH37" i="80"/>
  <c r="CJ34" i="62"/>
  <c r="DI34" i="89"/>
  <c r="AD50" i="89"/>
  <c r="BE13" i="81"/>
  <c r="DU11" i="89"/>
  <c r="CV11" i="62"/>
  <c r="CB22" i="68"/>
  <c r="DA22" i="90"/>
  <c r="CO22" i="90" s="1"/>
  <c r="BM7" i="85"/>
  <c r="CB11" i="62"/>
  <c r="DA11" i="89"/>
  <c r="Y47" i="91"/>
  <c r="BM33" i="68"/>
  <c r="BZ33" i="90"/>
  <c r="X32" i="85"/>
  <c r="AV32" i="85" s="1"/>
  <c r="BK32" i="85" s="1"/>
  <c r="BH19" i="80"/>
  <c r="CZ4" i="90"/>
  <c r="CA4" i="68"/>
  <c r="BO45" i="89"/>
  <c r="BN10" i="90"/>
  <c r="DV16" i="89"/>
  <c r="CX16" i="89" s="1"/>
  <c r="CW17" i="62"/>
  <c r="CY2" i="89"/>
  <c r="BP39" i="68"/>
  <c r="BQ39" i="68"/>
  <c r="CC39" i="90"/>
  <c r="CD39" i="90"/>
  <c r="BF39" i="90" s="1"/>
  <c r="O25" i="86"/>
  <c r="AM25" i="86" s="1"/>
  <c r="AY12" i="81"/>
  <c r="AZ12" i="81"/>
  <c r="O12" i="85"/>
  <c r="AM12" i="85" s="1"/>
  <c r="BJ12" i="85" s="1"/>
  <c r="AY25" i="80"/>
  <c r="BD27" i="68"/>
  <c r="BQ27" i="90"/>
  <c r="DH6" i="90"/>
  <c r="CI6" i="68"/>
  <c r="AU22" i="87"/>
  <c r="AX9" i="91"/>
  <c r="AZ18" i="80"/>
  <c r="CG36" i="62"/>
  <c r="DF36" i="89"/>
  <c r="CT36" i="89" s="1"/>
  <c r="BA20" i="80"/>
  <c r="CM4" i="62"/>
  <c r="DL4" i="89"/>
  <c r="DT3" i="90"/>
  <c r="CU3" i="68"/>
  <c r="BD35" i="90"/>
  <c r="BE44" i="80"/>
  <c r="AY44" i="80"/>
  <c r="BD12" i="68"/>
  <c r="BQ12" i="90"/>
  <c r="BE12" i="90" s="1"/>
  <c r="O6" i="85"/>
  <c r="AM6" i="85" s="1"/>
  <c r="BI44" i="80"/>
  <c r="AT12" i="87"/>
  <c r="AW40" i="91"/>
  <c r="BD29" i="89"/>
  <c r="BZ17" i="89"/>
  <c r="BN17" i="89" s="1"/>
  <c r="BM18" i="62"/>
  <c r="AT44" i="87"/>
  <c r="AW13" i="91"/>
  <c r="CJ31" i="62"/>
  <c r="DI31" i="89"/>
  <c r="AV9" i="87"/>
  <c r="AY44" i="91"/>
  <c r="CJ38" i="62"/>
  <c r="DI38" i="89"/>
  <c r="CW38" i="89" s="1"/>
  <c r="CR17" i="62"/>
  <c r="DQ16" i="89"/>
  <c r="BN18" i="90"/>
  <c r="CQ38" i="62"/>
  <c r="DP38" i="89"/>
  <c r="CR38" i="89" s="1"/>
  <c r="AN48" i="87"/>
  <c r="AQ43" i="91"/>
  <c r="AE43" i="91" s="1"/>
  <c r="CW2" i="68"/>
  <c r="DV2" i="90"/>
  <c r="DP49" i="89"/>
  <c r="CQ49" i="62"/>
  <c r="BE15" i="81"/>
  <c r="BI39" i="80"/>
  <c r="BD4" i="68"/>
  <c r="BQ4" i="90"/>
  <c r="O50" i="85"/>
  <c r="AM50" i="85" s="1"/>
  <c r="BF50" i="85" s="1"/>
  <c r="AY39" i="80"/>
  <c r="BC39" i="80"/>
  <c r="AG41" i="87"/>
  <c r="AJ36" i="91"/>
  <c r="DE23" i="90"/>
  <c r="CF23" i="68"/>
  <c r="BI12" i="80"/>
  <c r="AV49" i="87"/>
  <c r="AY18" i="91"/>
  <c r="AA18" i="91" s="1"/>
  <c r="BK52" i="85"/>
  <c r="AK37" i="91"/>
  <c r="AH3" i="87"/>
  <c r="CV9" i="62"/>
  <c r="DU9" i="89"/>
  <c r="AS51" i="87"/>
  <c r="AV23" i="91"/>
  <c r="BD32" i="89"/>
  <c r="BH28" i="89"/>
  <c r="CM11" i="62"/>
  <c r="DL11" i="89"/>
  <c r="BB17" i="81"/>
  <c r="BQ15" i="68"/>
  <c r="CC15" i="90"/>
  <c r="CD15" i="90"/>
  <c r="O5" i="86"/>
  <c r="AM5" i="86" s="1"/>
  <c r="AY17" i="81"/>
  <c r="BP15" i="68"/>
  <c r="U17" i="89"/>
  <c r="CW45" i="62"/>
  <c r="DV45" i="89"/>
  <c r="BG38" i="90"/>
  <c r="BG37" i="89"/>
  <c r="CN31" i="89"/>
  <c r="AM9" i="87"/>
  <c r="AP44" i="91"/>
  <c r="CC25" i="89"/>
  <c r="CD25" i="89"/>
  <c r="BP25" i="62"/>
  <c r="BQ25" i="62"/>
  <c r="BB5" i="81"/>
  <c r="CR34" i="62"/>
  <c r="DQ34" i="89"/>
  <c r="CJ42" i="62"/>
  <c r="DI42" i="89"/>
  <c r="BL29" i="89"/>
  <c r="DV7" i="89"/>
  <c r="CW7" i="62"/>
  <c r="BJ13" i="89"/>
  <c r="CP27" i="62"/>
  <c r="DO27" i="89"/>
  <c r="AH25" i="87"/>
  <c r="AK19" i="91"/>
  <c r="AK3" i="91"/>
  <c r="AH10" i="87"/>
  <c r="BG41" i="89"/>
  <c r="BA49" i="91"/>
  <c r="AX23" i="87"/>
  <c r="BV39" i="89"/>
  <c r="BI39" i="62"/>
  <c r="CC51" i="89"/>
  <c r="CD51" i="89"/>
  <c r="BF51" i="89" s="1"/>
  <c r="BP51" i="62"/>
  <c r="BQ51" i="62"/>
  <c r="AK32" i="87"/>
  <c r="AN16" i="91"/>
  <c r="DR14" i="89"/>
  <c r="DS14" i="89"/>
  <c r="CS15" i="62"/>
  <c r="CT15" i="62"/>
  <c r="BM47" i="89"/>
  <c r="BN20" i="90"/>
  <c r="U40" i="89"/>
  <c r="BX16" i="68"/>
  <c r="CK16" i="90"/>
  <c r="BM16" i="90" s="1"/>
  <c r="W4" i="86"/>
  <c r="AU4" i="86" s="1"/>
  <c r="BG34" i="81"/>
  <c r="AU31" i="87"/>
  <c r="AX42" i="91"/>
  <c r="BJ2" i="90"/>
  <c r="CD18" i="90"/>
  <c r="O18" i="86"/>
  <c r="AM18" i="86" s="1"/>
  <c r="AY48" i="81"/>
  <c r="BQ18" i="68"/>
  <c r="BP18" i="68"/>
  <c r="CC18" i="90"/>
  <c r="BD48" i="81"/>
  <c r="BI48" i="81"/>
  <c r="BF48" i="81"/>
  <c r="BC48" i="81"/>
  <c r="BF12" i="81"/>
  <c r="CP10" i="62"/>
  <c r="DO10" i="89"/>
  <c r="X15" i="86"/>
  <c r="AV15" i="86" s="1"/>
  <c r="BY14" i="68"/>
  <c r="CL14" i="90"/>
  <c r="BH33" i="81"/>
  <c r="BD30" i="62"/>
  <c r="BQ30" i="89"/>
  <c r="BC51" i="81"/>
  <c r="BG49" i="90"/>
  <c r="CP28" i="68"/>
  <c r="DO28" i="90"/>
  <c r="AQ45" i="87"/>
  <c r="AT45" i="91"/>
  <c r="BP24" i="68"/>
  <c r="CC24" i="90"/>
  <c r="O20" i="86"/>
  <c r="AM20" i="86" s="1"/>
  <c r="BH20" i="86" s="1"/>
  <c r="CD24" i="90"/>
  <c r="AY43" i="81"/>
  <c r="BQ24" i="68"/>
  <c r="BF43" i="81"/>
  <c r="DB13" i="89"/>
  <c r="CP13" i="89" s="1"/>
  <c r="CC13" i="62"/>
  <c r="BI41" i="80"/>
  <c r="AM19" i="87"/>
  <c r="AP26" i="91"/>
  <c r="BP49" i="85"/>
  <c r="CN49" i="62"/>
  <c r="CO49" i="62"/>
  <c r="DM49" i="89"/>
  <c r="DN49" i="89"/>
  <c r="AH51" i="87"/>
  <c r="AK23" i="91"/>
  <c r="BD45" i="62"/>
  <c r="BQ45" i="89"/>
  <c r="BE45" i="89" s="1"/>
  <c r="AJ33" i="91"/>
  <c r="X33" i="91" s="1"/>
  <c r="AG52" i="87"/>
  <c r="BO14" i="89"/>
  <c r="BF8" i="80"/>
  <c r="AR29" i="91"/>
  <c r="AO50" i="87"/>
  <c r="BC23" i="91"/>
  <c r="AZ51" i="87"/>
  <c r="CH23" i="62"/>
  <c r="DG23" i="89"/>
  <c r="CU23" i="89" s="1"/>
  <c r="CR35" i="62"/>
  <c r="DQ35" i="89"/>
  <c r="BF42" i="90"/>
  <c r="BP47" i="68"/>
  <c r="BQ47" i="68"/>
  <c r="CC47" i="90"/>
  <c r="CD47" i="90"/>
  <c r="BF47" i="90" s="1"/>
  <c r="O49" i="86"/>
  <c r="AM49" i="86" s="1"/>
  <c r="AY23" i="81"/>
  <c r="BC23" i="81"/>
  <c r="BD46" i="89"/>
  <c r="CR35" i="89"/>
  <c r="AC12" i="87"/>
  <c r="AF40" i="91"/>
  <c r="T40" i="91" s="1"/>
  <c r="AQ8" i="87"/>
  <c r="AT38" i="91"/>
  <c r="BI49" i="89"/>
  <c r="BA51" i="80"/>
  <c r="AJ24" i="91"/>
  <c r="AG34" i="87"/>
  <c r="BQ36" i="85"/>
  <c r="BU10" i="68"/>
  <c r="BV10" i="68"/>
  <c r="CH10" i="90"/>
  <c r="CI10" i="90"/>
  <c r="BK10" i="90" s="1"/>
  <c r="T10" i="86"/>
  <c r="AR10" i="86" s="1"/>
  <c r="BD32" i="81"/>
  <c r="BF24" i="80"/>
  <c r="CX28" i="68"/>
  <c r="DW28" i="90"/>
  <c r="DM10" i="89"/>
  <c r="DN10" i="89"/>
  <c r="CO10" i="62"/>
  <c r="CN10" i="62"/>
  <c r="BH40" i="80"/>
  <c r="AM3" i="87"/>
  <c r="AP37" i="91"/>
  <c r="BP52" i="85"/>
  <c r="AX47" i="87"/>
  <c r="BA25" i="91"/>
  <c r="CP46" i="62"/>
  <c r="DO46" i="89"/>
  <c r="CQ46" i="89" s="1"/>
  <c r="AX38" i="87"/>
  <c r="BA35" i="91"/>
  <c r="BM42" i="62"/>
  <c r="BZ42" i="89"/>
  <c r="AS5" i="87"/>
  <c r="AV39" i="91"/>
  <c r="AC25" i="87"/>
  <c r="AF19" i="91"/>
  <c r="CB14" i="62"/>
  <c r="DA19" i="89"/>
  <c r="BY47" i="62"/>
  <c r="CL47" i="89"/>
  <c r="BO47" i="89"/>
  <c r="CC46" i="62"/>
  <c r="DB46" i="89"/>
  <c r="AN46" i="87"/>
  <c r="AQ46" i="91"/>
  <c r="AO11" i="87"/>
  <c r="AR31" i="91"/>
  <c r="AR47" i="87"/>
  <c r="AU25" i="91"/>
  <c r="AH45" i="91"/>
  <c r="V45" i="91" s="1"/>
  <c r="AE45" i="87"/>
  <c r="CX49" i="62"/>
  <c r="DW49" i="89"/>
  <c r="CG10" i="62"/>
  <c r="DF10" i="89"/>
  <c r="CT10" i="89" s="1"/>
  <c r="BH12" i="85"/>
  <c r="AH3" i="91"/>
  <c r="AE10" i="87"/>
  <c r="CM45" i="62"/>
  <c r="DL45" i="89"/>
  <c r="DO23" i="89"/>
  <c r="CP23" i="62"/>
  <c r="BN48" i="90"/>
  <c r="BG32" i="89"/>
  <c r="BI49" i="68"/>
  <c r="BV49" i="90"/>
  <c r="BJ49" i="90" s="1"/>
  <c r="T22" i="85"/>
  <c r="AR22" i="85" s="1"/>
  <c r="BD5" i="80"/>
  <c r="AZ26" i="81"/>
  <c r="BH13" i="80"/>
  <c r="BD16" i="68"/>
  <c r="BQ16" i="90"/>
  <c r="BE16" i="90" s="1"/>
  <c r="O48" i="85"/>
  <c r="AM48" i="85" s="1"/>
  <c r="AY13" i="80"/>
  <c r="BG33" i="90"/>
  <c r="AZ37" i="81"/>
  <c r="AP19" i="87"/>
  <c r="AS26" i="91"/>
  <c r="AM41" i="87"/>
  <c r="AP36" i="91"/>
  <c r="CK8" i="62"/>
  <c r="DJ8" i="89"/>
  <c r="Z40" i="90"/>
  <c r="BC11" i="81"/>
  <c r="BH40" i="89"/>
  <c r="CA45" i="62"/>
  <c r="CZ45" i="89"/>
  <c r="AR10" i="87"/>
  <c r="AU3" i="91"/>
  <c r="BI2" i="80"/>
  <c r="BJ17" i="89"/>
  <c r="CP44" i="62"/>
  <c r="DO44" i="89"/>
  <c r="AS26" i="87"/>
  <c r="AV32" i="91"/>
  <c r="AY46" i="91"/>
  <c r="AV46" i="87"/>
  <c r="AO19" i="91"/>
  <c r="AL25" i="87"/>
  <c r="U32" i="89"/>
  <c r="BC43" i="80"/>
  <c r="AC46" i="87"/>
  <c r="AF46" i="91"/>
  <c r="BJ37" i="90"/>
  <c r="CY50" i="89"/>
  <c r="BB4" i="81"/>
  <c r="BH21" i="89"/>
  <c r="T34" i="86"/>
  <c r="AR34" i="86" s="1"/>
  <c r="BD31" i="81"/>
  <c r="BU50" i="68"/>
  <c r="BV50" i="68"/>
  <c r="CH50" i="90"/>
  <c r="CI50" i="90"/>
  <c r="BK50" i="90" s="1"/>
  <c r="BD49" i="80"/>
  <c r="AR14" i="87"/>
  <c r="AU22" i="91"/>
  <c r="CQ23" i="62"/>
  <c r="DP23" i="89"/>
  <c r="BP33" i="62"/>
  <c r="BQ33" i="62"/>
  <c r="CC33" i="89"/>
  <c r="CD33" i="89"/>
  <c r="BF33" i="89" s="1"/>
  <c r="BE13" i="80"/>
  <c r="BP16" i="62"/>
  <c r="BQ16" i="62"/>
  <c r="CC15" i="89"/>
  <c r="CD15" i="89"/>
  <c r="BF15" i="89" s="1"/>
  <c r="Z41" i="90"/>
  <c r="BF17" i="80"/>
  <c r="CQ5" i="89"/>
  <c r="BY29" i="68"/>
  <c r="CL29" i="90"/>
  <c r="X51" i="86"/>
  <c r="AV51" i="86" s="1"/>
  <c r="BH21" i="81"/>
  <c r="CS7" i="62"/>
  <c r="CT7" i="62"/>
  <c r="DS7" i="89"/>
  <c r="DR7" i="89"/>
  <c r="BL31" i="89"/>
  <c r="W15" i="85"/>
  <c r="AU15" i="85" s="1"/>
  <c r="BK15" i="85" s="1"/>
  <c r="BL36" i="68"/>
  <c r="BY36" i="90"/>
  <c r="BM36" i="90" s="1"/>
  <c r="BG24" i="80"/>
  <c r="BD9" i="62"/>
  <c r="BQ9" i="89"/>
  <c r="AW26" i="91"/>
  <c r="AT19" i="87"/>
  <c r="AC5" i="87"/>
  <c r="AF39" i="91"/>
  <c r="CD20" i="62"/>
  <c r="DC20" i="89"/>
  <c r="CQ20" i="89" s="1"/>
  <c r="BC52" i="91"/>
  <c r="AZ21" i="87"/>
  <c r="DI20" i="89"/>
  <c r="CW20" i="89" s="1"/>
  <c r="CJ20" i="62"/>
  <c r="BM10" i="89"/>
  <c r="CR12" i="62"/>
  <c r="DQ12" i="89"/>
  <c r="BI22" i="68"/>
  <c r="BV22" i="90"/>
  <c r="T42" i="85"/>
  <c r="AR42" i="85" s="1"/>
  <c r="BG42" i="85" s="1"/>
  <c r="BD28" i="80"/>
  <c r="BC28" i="80"/>
  <c r="AZ28" i="80"/>
  <c r="BI28" i="80"/>
  <c r="CQ43" i="89"/>
  <c r="BK4" i="89"/>
  <c r="CO2" i="89"/>
  <c r="BB49" i="80"/>
  <c r="BJ6" i="86"/>
  <c r="AW27" i="87"/>
  <c r="AZ17" i="91"/>
  <c r="BM49" i="89"/>
  <c r="AR39" i="87"/>
  <c r="AU48" i="91"/>
  <c r="BC47" i="80"/>
  <c r="CE17" i="62"/>
  <c r="DD16" i="89"/>
  <c r="CR16" i="89" s="1"/>
  <c r="BI31" i="89"/>
  <c r="CH19" i="62"/>
  <c r="DG18" i="89"/>
  <c r="BG43" i="90"/>
  <c r="BI11" i="80"/>
  <c r="CR7" i="62"/>
  <c r="DQ7" i="89"/>
  <c r="BV29" i="89"/>
  <c r="BI29" i="62"/>
  <c r="BY35" i="68"/>
  <c r="CL35" i="90"/>
  <c r="X52" i="86"/>
  <c r="AV52" i="86" s="1"/>
  <c r="BH41" i="81"/>
  <c r="BG4" i="81"/>
  <c r="CA20" i="62"/>
  <c r="CZ20" i="89"/>
  <c r="CN20" i="89" s="1"/>
  <c r="AZ27" i="80"/>
  <c r="Z4" i="89"/>
  <c r="CR51" i="89"/>
  <c r="BF3" i="81"/>
  <c r="BE34" i="81"/>
  <c r="AD13" i="90"/>
  <c r="BD36" i="62"/>
  <c r="BQ36" i="89"/>
  <c r="BD44" i="62"/>
  <c r="BQ44" i="89"/>
  <c r="BA2" i="81"/>
  <c r="AZ45" i="80"/>
  <c r="BH44" i="81"/>
  <c r="CO8" i="62"/>
  <c r="CN8" i="62"/>
  <c r="DM8" i="89"/>
  <c r="DN8" i="89"/>
  <c r="CF34" i="62"/>
  <c r="DE34" i="89"/>
  <c r="BG33" i="80"/>
  <c r="AC28" i="87"/>
  <c r="AF6" i="91"/>
  <c r="T6" i="91" s="1"/>
  <c r="AZ49" i="80"/>
  <c r="AZ16" i="80"/>
  <c r="AC14" i="87"/>
  <c r="AF22" i="91"/>
  <c r="BK4" i="85"/>
  <c r="AK14" i="91"/>
  <c r="AH40" i="87"/>
  <c r="BC7" i="80"/>
  <c r="AZ33" i="80"/>
  <c r="BM49" i="90"/>
  <c r="CX24" i="89"/>
  <c r="AY45" i="87"/>
  <c r="BB45" i="91"/>
  <c r="CK9" i="62"/>
  <c r="DJ9" i="89"/>
  <c r="CX9" i="89" s="1"/>
  <c r="CQ47" i="68"/>
  <c r="DP47" i="90"/>
  <c r="AL49" i="91"/>
  <c r="AI23" i="87"/>
  <c r="CP46" i="68"/>
  <c r="DO46" i="90"/>
  <c r="CU44" i="62"/>
  <c r="DT44" i="89"/>
  <c r="AX17" i="80"/>
  <c r="BI47" i="68"/>
  <c r="BV47" i="90"/>
  <c r="BJ47" i="90" s="1"/>
  <c r="T28" i="85"/>
  <c r="AR28" i="85" s="1"/>
  <c r="BD17" i="80"/>
  <c r="CV45" i="62"/>
  <c r="DU45" i="89"/>
  <c r="CW45" i="89" s="1"/>
  <c r="W17" i="86"/>
  <c r="AU17" i="86" s="1"/>
  <c r="BG40" i="81"/>
  <c r="BX30" i="68"/>
  <c r="CK30" i="90"/>
  <c r="CQ41" i="68"/>
  <c r="DP41" i="90"/>
  <c r="CS19" i="62"/>
  <c r="CT19" i="62"/>
  <c r="DR18" i="89"/>
  <c r="CT18" i="89" s="1"/>
  <c r="DS18" i="89"/>
  <c r="CR24" i="68"/>
  <c r="DQ24" i="90"/>
  <c r="AZ31" i="81"/>
  <c r="BQ50" i="68"/>
  <c r="BP50" i="68"/>
  <c r="CC50" i="90"/>
  <c r="CD50" i="90"/>
  <c r="O34" i="86"/>
  <c r="AM34" i="86" s="1"/>
  <c r="AY31" i="81"/>
  <c r="CJ16" i="62"/>
  <c r="DI15" i="89"/>
  <c r="CW15" i="89" s="1"/>
  <c r="BM51" i="68"/>
  <c r="BZ51" i="90"/>
  <c r="X44" i="85"/>
  <c r="AV44" i="85" s="1"/>
  <c r="BH9" i="80"/>
  <c r="AY34" i="87"/>
  <c r="BB24" i="91"/>
  <c r="CQ7" i="62"/>
  <c r="DP7" i="89"/>
  <c r="CR7" i="89" s="1"/>
  <c r="CE40" i="68"/>
  <c r="DD40" i="90"/>
  <c r="CN24" i="62"/>
  <c r="DM24" i="89"/>
  <c r="DN24" i="89"/>
  <c r="CO24" i="62"/>
  <c r="AH52" i="87"/>
  <c r="AK33" i="91"/>
  <c r="CP13" i="68"/>
  <c r="DO13" i="90"/>
  <c r="CM9" i="62"/>
  <c r="DL9" i="89"/>
  <c r="CN9" i="89" s="1"/>
  <c r="DD48" i="90"/>
  <c r="CE48" i="68"/>
  <c r="CU26" i="62"/>
  <c r="DT26" i="89"/>
  <c r="CV26" i="89" s="1"/>
  <c r="CM46" i="68"/>
  <c r="DL46" i="90"/>
  <c r="DS44" i="89"/>
  <c r="CS44" i="62"/>
  <c r="CT44" i="62"/>
  <c r="DR44" i="89"/>
  <c r="DB6" i="90"/>
  <c r="CC6" i="68"/>
  <c r="BM52" i="68"/>
  <c r="BZ52" i="90"/>
  <c r="X26" i="85"/>
  <c r="AV26" i="85" s="1"/>
  <c r="BH14" i="80"/>
  <c r="AW3" i="91"/>
  <c r="AT10" i="87"/>
  <c r="DA26" i="89"/>
  <c r="CB26" i="62"/>
  <c r="CU40" i="89"/>
  <c r="AZ6" i="80"/>
  <c r="AJ44" i="87"/>
  <c r="AM13" i="91"/>
  <c r="AA13" i="91" s="1"/>
  <c r="BX37" i="68"/>
  <c r="CK37" i="90"/>
  <c r="W47" i="86"/>
  <c r="AU47" i="86" s="1"/>
  <c r="BG15" i="81"/>
  <c r="BH13" i="86"/>
  <c r="AQ40" i="87"/>
  <c r="AT14" i="91"/>
  <c r="CF35" i="62"/>
  <c r="DE35" i="89"/>
  <c r="CS35" i="89" s="1"/>
  <c r="CU43" i="89"/>
  <c r="DL3" i="90"/>
  <c r="CM3" i="68"/>
  <c r="AP9" i="87"/>
  <c r="AS44" i="91"/>
  <c r="CM19" i="68"/>
  <c r="DL19" i="90"/>
  <c r="BP44" i="62"/>
  <c r="BQ44" i="62"/>
  <c r="CC44" i="89"/>
  <c r="CD44" i="89"/>
  <c r="BF44" i="89" s="1"/>
  <c r="CD28" i="89"/>
  <c r="BF28" i="89" s="1"/>
  <c r="BP28" i="62"/>
  <c r="BQ28" i="62"/>
  <c r="CC28" i="89"/>
  <c r="CX10" i="62"/>
  <c r="DW10" i="89"/>
  <c r="AV3" i="91"/>
  <c r="AS10" i="87"/>
  <c r="DL33" i="90"/>
  <c r="CM33" i="68"/>
  <c r="CG46" i="62"/>
  <c r="DF46" i="89"/>
  <c r="CQ35" i="68"/>
  <c r="DP35" i="90"/>
  <c r="BC17" i="81"/>
  <c r="AL37" i="87"/>
  <c r="AO7" i="91"/>
  <c r="BY50" i="68"/>
  <c r="CL50" i="90"/>
  <c r="X34" i="86"/>
  <c r="AV34" i="86" s="1"/>
  <c r="BH31" i="81"/>
  <c r="AD39" i="87"/>
  <c r="AG48" i="91"/>
  <c r="AA12" i="91"/>
  <c r="AQ18" i="87"/>
  <c r="AT8" i="91"/>
  <c r="DI19" i="89"/>
  <c r="CW19" i="89" s="1"/>
  <c r="CJ14" i="62"/>
  <c r="CF10" i="62"/>
  <c r="DE10" i="89"/>
  <c r="CS10" i="89" s="1"/>
  <c r="BQ10" i="68"/>
  <c r="BP10" i="68"/>
  <c r="CC10" i="90"/>
  <c r="CD10" i="90"/>
  <c r="BF10" i="90" s="1"/>
  <c r="O10" i="86"/>
  <c r="AM10" i="86" s="1"/>
  <c r="AY32" i="81"/>
  <c r="BI32" i="81"/>
  <c r="CW23" i="62"/>
  <c r="DV23" i="89"/>
  <c r="BE39" i="81"/>
  <c r="BI51" i="90"/>
  <c r="CE20" i="68"/>
  <c r="DD20" i="90"/>
  <c r="CB37" i="62"/>
  <c r="DA37" i="89"/>
  <c r="CO37" i="89" s="1"/>
  <c r="CT9" i="62"/>
  <c r="DS9" i="89"/>
  <c r="DR9" i="89"/>
  <c r="CS9" i="62"/>
  <c r="CL38" i="62"/>
  <c r="DK38" i="89"/>
  <c r="BM14" i="62"/>
  <c r="BZ19" i="89"/>
  <c r="BH27" i="90"/>
  <c r="BM49" i="68"/>
  <c r="BZ49" i="90"/>
  <c r="X22" i="85"/>
  <c r="AV22" i="85" s="1"/>
  <c r="BH5" i="80"/>
  <c r="AT30" i="87"/>
  <c r="AW2" i="91"/>
  <c r="AC27" i="87"/>
  <c r="AF17" i="91"/>
  <c r="T17" i="91" s="1"/>
  <c r="BI15" i="81"/>
  <c r="BI17" i="80"/>
  <c r="W29" i="85"/>
  <c r="AU29" i="85" s="1"/>
  <c r="BG12" i="80"/>
  <c r="BL44" i="68"/>
  <c r="BY44" i="90"/>
  <c r="AH26" i="87"/>
  <c r="AK32" i="91"/>
  <c r="Y32" i="91" s="1"/>
  <c r="CG51" i="62"/>
  <c r="DF51" i="89"/>
  <c r="AW4" i="87"/>
  <c r="AZ30" i="91"/>
  <c r="AC3" i="87"/>
  <c r="AF37" i="91"/>
  <c r="BF52" i="85"/>
  <c r="AL17" i="87"/>
  <c r="BO7" i="85"/>
  <c r="AO11" i="91"/>
  <c r="AC11" i="91" s="1"/>
  <c r="DB14" i="90"/>
  <c r="CC14" i="68"/>
  <c r="DK5" i="90"/>
  <c r="CY5" i="90" s="1"/>
  <c r="CL5" i="68"/>
  <c r="DE48" i="90"/>
  <c r="CF48" i="68"/>
  <c r="BA26" i="81"/>
  <c r="CK49" i="62"/>
  <c r="DJ49" i="89"/>
  <c r="CZ11" i="90"/>
  <c r="CA11" i="68"/>
  <c r="BD43" i="68"/>
  <c r="BQ43" i="90"/>
  <c r="O34" i="85"/>
  <c r="AM34" i="85" s="1"/>
  <c r="AY6" i="80"/>
  <c r="BB6" i="80"/>
  <c r="AM31" i="87"/>
  <c r="AP42" i="91"/>
  <c r="AZ24" i="91"/>
  <c r="AW34" i="87"/>
  <c r="BF26" i="81"/>
  <c r="CV19" i="62"/>
  <c r="DU18" i="89"/>
  <c r="CM52" i="68"/>
  <c r="DL52" i="90"/>
  <c r="CR36" i="89"/>
  <c r="DH5" i="90"/>
  <c r="CV5" i="90" s="1"/>
  <c r="CI5" i="68"/>
  <c r="AZ9" i="80"/>
  <c r="AZ15" i="91"/>
  <c r="AW35" i="87"/>
  <c r="CH31" i="62"/>
  <c r="DG31" i="89"/>
  <c r="CM24" i="68"/>
  <c r="DL24" i="90"/>
  <c r="BI14" i="62"/>
  <c r="BV19" i="89"/>
  <c r="DK36" i="90"/>
  <c r="CL36" i="68"/>
  <c r="CX46" i="62"/>
  <c r="DW46" i="89"/>
  <c r="BH47" i="90"/>
  <c r="DS4" i="90"/>
  <c r="BN6" i="86"/>
  <c r="AV39" i="87"/>
  <c r="AY48" i="91"/>
  <c r="AZ35" i="81"/>
  <c r="BQ27" i="68"/>
  <c r="CC27" i="90"/>
  <c r="CD27" i="90"/>
  <c r="O36" i="86"/>
  <c r="AM36" i="86" s="1"/>
  <c r="BK36" i="86" s="1"/>
  <c r="AY35" i="81"/>
  <c r="BP27" i="68"/>
  <c r="BI35" i="81"/>
  <c r="AZ37" i="80"/>
  <c r="AF42" i="87"/>
  <c r="AI47" i="91"/>
  <c r="W47" i="91" s="1"/>
  <c r="CW47" i="89"/>
  <c r="BU43" i="68"/>
  <c r="BV43" i="68"/>
  <c r="CH43" i="90"/>
  <c r="CI43" i="90"/>
  <c r="T41" i="86"/>
  <c r="AR41" i="86" s="1"/>
  <c r="BD10" i="81"/>
  <c r="Y35" i="91"/>
  <c r="DC26" i="90"/>
  <c r="CQ26" i="90" s="1"/>
  <c r="CD26" i="68"/>
  <c r="AO30" i="87"/>
  <c r="AR2" i="91"/>
  <c r="BY25" i="68"/>
  <c r="CL25" i="90"/>
  <c r="X22" i="86"/>
  <c r="AV22" i="86" s="1"/>
  <c r="BH36" i="81"/>
  <c r="CS3" i="89"/>
  <c r="AG23" i="87"/>
  <c r="AJ49" i="91"/>
  <c r="X49" i="91" s="1"/>
  <c r="DH21" i="89"/>
  <c r="CV21" i="89" s="1"/>
  <c r="CI21" i="62"/>
  <c r="CM32" i="68"/>
  <c r="DL32" i="90"/>
  <c r="AF52" i="87"/>
  <c r="AI33" i="91"/>
  <c r="AZ39" i="81"/>
  <c r="CV50" i="62"/>
  <c r="DU50" i="89"/>
  <c r="CW50" i="89" s="1"/>
  <c r="AV41" i="87"/>
  <c r="AY36" i="91"/>
  <c r="AC13" i="87"/>
  <c r="AF20" i="91"/>
  <c r="CV32" i="68"/>
  <c r="DU32" i="90"/>
  <c r="DE13" i="90"/>
  <c r="CF13" i="68"/>
  <c r="AG11" i="87"/>
  <c r="AJ31" i="91"/>
  <c r="CJ48" i="62"/>
  <c r="DI48" i="89"/>
  <c r="CG38" i="62"/>
  <c r="DF38" i="89"/>
  <c r="CL16" i="90"/>
  <c r="X4" i="86"/>
  <c r="AV4" i="86" s="1"/>
  <c r="BY16" i="68"/>
  <c r="AZ15" i="81"/>
  <c r="BH32" i="81"/>
  <c r="CX6" i="68"/>
  <c r="DW6" i="90"/>
  <c r="AY38" i="87"/>
  <c r="BB35" i="91"/>
  <c r="BM45" i="68"/>
  <c r="BZ45" i="90"/>
  <c r="BN45" i="90" s="1"/>
  <c r="X16" i="85"/>
  <c r="AV16" i="85" s="1"/>
  <c r="BN16" i="85" s="1"/>
  <c r="BH7" i="80"/>
  <c r="BV50" i="89"/>
  <c r="BI50" i="62"/>
  <c r="BG36" i="81"/>
  <c r="CJ19" i="62"/>
  <c r="DI18" i="89"/>
  <c r="BQ11" i="62"/>
  <c r="BP11" i="62"/>
  <c r="CC11" i="89"/>
  <c r="CD11" i="89"/>
  <c r="BF11" i="89" s="1"/>
  <c r="BE6" i="80"/>
  <c r="BM26" i="62"/>
  <c r="BZ26" i="89"/>
  <c r="AE42" i="87"/>
  <c r="AH47" i="91"/>
  <c r="AX34" i="81"/>
  <c r="AM10" i="87"/>
  <c r="AP3" i="91"/>
  <c r="BP12" i="85"/>
  <c r="AC20" i="87"/>
  <c r="AF34" i="91"/>
  <c r="CP29" i="62"/>
  <c r="DO29" i="89"/>
  <c r="CG13" i="62"/>
  <c r="DF13" i="89"/>
  <c r="CT13" i="89" s="1"/>
  <c r="BF20" i="81"/>
  <c r="CE21" i="68"/>
  <c r="DD21" i="90"/>
  <c r="CR21" i="90" s="1"/>
  <c r="AS14" i="87"/>
  <c r="AV22" i="91"/>
  <c r="DR3" i="90"/>
  <c r="DS3" i="90"/>
  <c r="CS3" i="68"/>
  <c r="CT3" i="68"/>
  <c r="DK31" i="89"/>
  <c r="CL31" i="62"/>
  <c r="AQ13" i="87"/>
  <c r="AT20" i="91"/>
  <c r="Z41" i="89"/>
  <c r="DK4" i="89"/>
  <c r="CL4" i="62"/>
  <c r="BA8" i="80"/>
  <c r="DW13" i="90"/>
  <c r="CX13" i="68"/>
  <c r="AU34" i="91"/>
  <c r="BI8" i="86"/>
  <c r="AR20" i="87"/>
  <c r="DJ26" i="90"/>
  <c r="CK26" i="68"/>
  <c r="BH35" i="90"/>
  <c r="CR20" i="68"/>
  <c r="DQ20" i="90"/>
  <c r="CM38" i="62"/>
  <c r="DL38" i="89"/>
  <c r="BQ21" i="62"/>
  <c r="CC21" i="89"/>
  <c r="CD21" i="89"/>
  <c r="BF21" i="89" s="1"/>
  <c r="BP21" i="62"/>
  <c r="AR5" i="87"/>
  <c r="AU39" i="91"/>
  <c r="AL20" i="91"/>
  <c r="AI13" i="87"/>
  <c r="CB20" i="62"/>
  <c r="DA20" i="89"/>
  <c r="BJ7" i="89"/>
  <c r="AR33" i="87"/>
  <c r="AU5" i="91"/>
  <c r="CI24" i="62"/>
  <c r="DH24" i="89"/>
  <c r="BP23" i="62"/>
  <c r="BQ23" i="62"/>
  <c r="CC23" i="89"/>
  <c r="CD23" i="89"/>
  <c r="BF23" i="89" s="1"/>
  <c r="CG32" i="62"/>
  <c r="DF32" i="89"/>
  <c r="CT32" i="89" s="1"/>
  <c r="AP52" i="91"/>
  <c r="AD52" i="91" s="1"/>
  <c r="AM21" i="87"/>
  <c r="CP47" i="89"/>
  <c r="AJ45" i="87"/>
  <c r="AM45" i="91"/>
  <c r="AA45" i="91" s="1"/>
  <c r="AV47" i="87"/>
  <c r="AY25" i="91"/>
  <c r="AD9" i="87"/>
  <c r="AG44" i="91"/>
  <c r="DO35" i="90"/>
  <c r="CP35" i="68"/>
  <c r="CP2" i="89"/>
  <c r="AM47" i="91"/>
  <c r="AJ42" i="87"/>
  <c r="BA37" i="80"/>
  <c r="BA30" i="81"/>
  <c r="AC16" i="87"/>
  <c r="AF28" i="91"/>
  <c r="CZ46" i="89"/>
  <c r="CN46" i="89" s="1"/>
  <c r="CA46" i="62"/>
  <c r="DI24" i="90"/>
  <c r="CW24" i="90" s="1"/>
  <c r="CJ24" i="68"/>
  <c r="CX7" i="68"/>
  <c r="DW7" i="90"/>
  <c r="DW28" i="89"/>
  <c r="CX28" i="62"/>
  <c r="AE27" i="91"/>
  <c r="AR43" i="87"/>
  <c r="AU21" i="91"/>
  <c r="BA36" i="80"/>
  <c r="BF42" i="80"/>
  <c r="U27" i="90"/>
  <c r="CP18" i="68"/>
  <c r="DO18" i="90"/>
  <c r="BF47" i="80"/>
  <c r="CP4" i="62"/>
  <c r="DO4" i="89"/>
  <c r="DM4" i="89"/>
  <c r="DN4" i="89"/>
  <c r="CO4" i="62"/>
  <c r="CN4" i="62"/>
  <c r="CZ48" i="89"/>
  <c r="CA48" i="62"/>
  <c r="CU50" i="62"/>
  <c r="DT50" i="89"/>
  <c r="AZ40" i="80"/>
  <c r="BH39" i="89"/>
  <c r="DK29" i="89"/>
  <c r="CY29" i="89" s="1"/>
  <c r="CL29" i="62"/>
  <c r="BQ30" i="62"/>
  <c r="CC30" i="89"/>
  <c r="CD30" i="89"/>
  <c r="BP30" i="62"/>
  <c r="Z44" i="89"/>
  <c r="BD18" i="80"/>
  <c r="CE8" i="62"/>
  <c r="DD8" i="89"/>
  <c r="BA9" i="81"/>
  <c r="BA25" i="80"/>
  <c r="AY33" i="80"/>
  <c r="AP12" i="91"/>
  <c r="AM6" i="87"/>
  <c r="BP20" i="85"/>
  <c r="BU35" i="68"/>
  <c r="BV35" i="68"/>
  <c r="T52" i="86"/>
  <c r="AR52" i="86" s="1"/>
  <c r="CH35" i="90"/>
  <c r="CI35" i="90"/>
  <c r="BK35" i="90" s="1"/>
  <c r="BD41" i="81"/>
  <c r="BL46" i="68"/>
  <c r="BY46" i="90"/>
  <c r="BM46" i="90" s="1"/>
  <c r="W35" i="85"/>
  <c r="AU35" i="85" s="1"/>
  <c r="BG4" i="80"/>
  <c r="BA43" i="80"/>
  <c r="CR25" i="62"/>
  <c r="DQ25" i="89"/>
  <c r="BO50" i="90"/>
  <c r="AY2" i="87"/>
  <c r="BB10" i="91"/>
  <c r="BP9" i="86"/>
  <c r="U4" i="90"/>
  <c r="AV38" i="87"/>
  <c r="AY35" i="91"/>
  <c r="DS38" i="89"/>
  <c r="CU38" i="89" s="1"/>
  <c r="CS38" i="62"/>
  <c r="CT38" i="62"/>
  <c r="DR38" i="89"/>
  <c r="BH46" i="90"/>
  <c r="AH15" i="87"/>
  <c r="AK27" i="91"/>
  <c r="AH50" i="87"/>
  <c r="AK29" i="91"/>
  <c r="Y29" i="91" s="1"/>
  <c r="BX35" i="68"/>
  <c r="CK35" i="90"/>
  <c r="W52" i="86"/>
  <c r="AU52" i="86" s="1"/>
  <c r="BG41" i="81"/>
  <c r="CP45" i="62"/>
  <c r="DO45" i="89"/>
  <c r="CQ45" i="89" s="1"/>
  <c r="BY15" i="68"/>
  <c r="CL15" i="90"/>
  <c r="X5" i="86"/>
  <c r="AV5" i="86" s="1"/>
  <c r="BH17" i="81"/>
  <c r="AN39" i="87"/>
  <c r="AQ48" i="91"/>
  <c r="BX9" i="62"/>
  <c r="CK9" i="89"/>
  <c r="BM7" i="89"/>
  <c r="BD25" i="80"/>
  <c r="DJ2" i="90"/>
  <c r="CK2" i="68"/>
  <c r="BE50" i="80"/>
  <c r="AY50" i="80"/>
  <c r="BD23" i="68"/>
  <c r="BQ23" i="90"/>
  <c r="O27" i="85"/>
  <c r="AM27" i="85" s="1"/>
  <c r="BN27" i="85" s="1"/>
  <c r="BG50" i="80"/>
  <c r="BF50" i="80"/>
  <c r="BD50" i="89"/>
  <c r="DM25" i="89"/>
  <c r="DN25" i="89"/>
  <c r="CN25" i="62"/>
  <c r="CO25" i="62"/>
  <c r="AS16" i="87"/>
  <c r="AV28" i="91"/>
  <c r="BJ14" i="86"/>
  <c r="BC14" i="81"/>
  <c r="AZ25" i="81"/>
  <c r="AC11" i="87"/>
  <c r="AF31" i="91"/>
  <c r="CV48" i="62"/>
  <c r="DU48" i="89"/>
  <c r="BE13" i="89"/>
  <c r="CK11" i="62"/>
  <c r="DJ11" i="89"/>
  <c r="CX11" i="89" s="1"/>
  <c r="BB7" i="80"/>
  <c r="BO41" i="89"/>
  <c r="BX12" i="68"/>
  <c r="CK12" i="90"/>
  <c r="W3" i="86"/>
  <c r="AU3" i="86" s="1"/>
  <c r="BG28" i="81"/>
  <c r="BI27" i="90"/>
  <c r="BZ37" i="89"/>
  <c r="BM37" i="62"/>
  <c r="BY37" i="62"/>
  <c r="CL37" i="89"/>
  <c r="CN51" i="62"/>
  <c r="CO51" i="62"/>
  <c r="DM51" i="89"/>
  <c r="DN51" i="89"/>
  <c r="CP51" i="89" s="1"/>
  <c r="BL39" i="90"/>
  <c r="O31" i="86"/>
  <c r="AM31" i="86" s="1"/>
  <c r="BP17" i="68"/>
  <c r="BQ17" i="68"/>
  <c r="CC17" i="90"/>
  <c r="CD17" i="90"/>
  <c r="AY6" i="81"/>
  <c r="AZ6" i="81"/>
  <c r="BA6" i="81"/>
  <c r="BG6" i="81"/>
  <c r="BI6" i="81"/>
  <c r="BC6" i="81"/>
  <c r="BB6" i="81"/>
  <c r="AX6" i="81"/>
  <c r="BB3" i="91"/>
  <c r="AY10" i="87"/>
  <c r="BD25" i="89"/>
  <c r="CB43" i="62"/>
  <c r="DA43" i="89"/>
  <c r="CV3" i="68"/>
  <c r="DU3" i="90"/>
  <c r="AT29" i="87"/>
  <c r="AW50" i="91"/>
  <c r="AW32" i="87"/>
  <c r="AZ16" i="91"/>
  <c r="CL37" i="62"/>
  <c r="DK37" i="89"/>
  <c r="CY37" i="89" s="1"/>
  <c r="BA34" i="81"/>
  <c r="CB30" i="62"/>
  <c r="DA30" i="89"/>
  <c r="AW27" i="91"/>
  <c r="AT15" i="87"/>
  <c r="AC42" i="87"/>
  <c r="AF47" i="91"/>
  <c r="AX26" i="81"/>
  <c r="AU14" i="87"/>
  <c r="AX22" i="91"/>
  <c r="BH41" i="80"/>
  <c r="CP2" i="68"/>
  <c r="DO2" i="90"/>
  <c r="BN6" i="90"/>
  <c r="CB45" i="62"/>
  <c r="DA45" i="89"/>
  <c r="BG30" i="89"/>
  <c r="AN43" i="91"/>
  <c r="AK48" i="87"/>
  <c r="DS29" i="89"/>
  <c r="CU29" i="89" s="1"/>
  <c r="DR29" i="89"/>
  <c r="CS29" i="62"/>
  <c r="CT29" i="62"/>
  <c r="BM31" i="62"/>
  <c r="BZ31" i="89"/>
  <c r="BN31" i="89" s="1"/>
  <c r="CB23" i="62"/>
  <c r="DA23" i="89"/>
  <c r="CO23" i="89" s="1"/>
  <c r="AH31" i="87"/>
  <c r="AK42" i="91"/>
  <c r="BM15" i="68"/>
  <c r="BZ15" i="90"/>
  <c r="X3" i="85"/>
  <c r="AV3" i="85" s="1"/>
  <c r="BH3" i="80"/>
  <c r="AZ34" i="81"/>
  <c r="BB36" i="80"/>
  <c r="BM13" i="62"/>
  <c r="BZ13" i="89"/>
  <c r="BN13" i="89" s="1"/>
  <c r="BA10" i="81"/>
  <c r="BP43" i="68"/>
  <c r="BQ43" i="68"/>
  <c r="CC43" i="90"/>
  <c r="CD43" i="90"/>
  <c r="BF43" i="90" s="1"/>
  <c r="O41" i="86"/>
  <c r="AM41" i="86" s="1"/>
  <c r="AY10" i="81"/>
  <c r="BH19" i="89"/>
  <c r="CX41" i="89"/>
  <c r="AI8" i="87"/>
  <c r="AL38" i="91"/>
  <c r="AF11" i="87"/>
  <c r="AI31" i="91"/>
  <c r="CO52" i="62"/>
  <c r="CN52" i="62"/>
  <c r="DM52" i="89"/>
  <c r="DN52" i="89"/>
  <c r="AF24" i="87"/>
  <c r="AI41" i="91"/>
  <c r="BH41" i="90"/>
  <c r="CX32" i="62"/>
  <c r="DW32" i="89"/>
  <c r="CU10" i="62"/>
  <c r="DT10" i="89"/>
  <c r="BD21" i="68"/>
  <c r="BQ21" i="90"/>
  <c r="O38" i="85"/>
  <c r="AM38" i="85" s="1"/>
  <c r="BJ38" i="85" s="1"/>
  <c r="AY35" i="80"/>
  <c r="BF35" i="80"/>
  <c r="BE35" i="80"/>
  <c r="BC35" i="80"/>
  <c r="CD20" i="90"/>
  <c r="BF20" i="90" s="1"/>
  <c r="O37" i="86"/>
  <c r="AM37" i="86" s="1"/>
  <c r="BO37" i="86" s="1"/>
  <c r="AY7" i="81"/>
  <c r="BQ20" i="68"/>
  <c r="BP20" i="68"/>
  <c r="CC20" i="90"/>
  <c r="BI7" i="81"/>
  <c r="BG7" i="81"/>
  <c r="AM33" i="87"/>
  <c r="AP5" i="91"/>
  <c r="BP14" i="85"/>
  <c r="CO46" i="62"/>
  <c r="CN46" i="62"/>
  <c r="DM46" i="89"/>
  <c r="DN46" i="89"/>
  <c r="CS41" i="89"/>
  <c r="CK42" i="62"/>
  <c r="DJ42" i="89"/>
  <c r="CR48" i="89"/>
  <c r="AP3" i="87"/>
  <c r="AS37" i="91"/>
  <c r="BG16" i="86"/>
  <c r="BI14" i="80"/>
  <c r="BD33" i="89"/>
  <c r="CW47" i="62"/>
  <c r="DV47" i="89"/>
  <c r="BB20" i="80"/>
  <c r="BA12" i="80"/>
  <c r="AC3" i="91"/>
  <c r="BN12" i="89"/>
  <c r="CC38" i="62"/>
  <c r="DB38" i="89"/>
  <c r="AY48" i="80"/>
  <c r="BD17" i="68"/>
  <c r="BQ17" i="90"/>
  <c r="O31" i="85"/>
  <c r="AM31" i="85" s="1"/>
  <c r="BH31" i="85" s="1"/>
  <c r="BA48" i="80"/>
  <c r="BI48" i="80"/>
  <c r="AX48" i="80"/>
  <c r="BC48" i="80"/>
  <c r="BG48" i="80"/>
  <c r="BI11" i="81"/>
  <c r="BA18" i="80"/>
  <c r="AY31" i="87"/>
  <c r="BB42" i="91"/>
  <c r="W40" i="85"/>
  <c r="AU40" i="85" s="1"/>
  <c r="BG36" i="80"/>
  <c r="BL37" i="68"/>
  <c r="BY37" i="90"/>
  <c r="BF27" i="90"/>
  <c r="AX5" i="81"/>
  <c r="BC45" i="91"/>
  <c r="AZ45" i="87"/>
  <c r="Z49" i="90"/>
  <c r="AQ46" i="87"/>
  <c r="AT46" i="91"/>
  <c r="U16" i="90"/>
  <c r="CX5" i="89"/>
  <c r="CX27" i="62"/>
  <c r="DW27" i="89"/>
  <c r="CX33" i="62"/>
  <c r="DW33" i="89"/>
  <c r="CY33" i="89" s="1"/>
  <c r="AT41" i="91"/>
  <c r="AQ24" i="87"/>
  <c r="BM16" i="89"/>
  <c r="BQ14" i="89"/>
  <c r="BD15" i="62"/>
  <c r="BG11" i="89"/>
  <c r="BH16" i="89"/>
  <c r="DU31" i="89"/>
  <c r="CV31" i="62"/>
  <c r="BF36" i="80"/>
  <c r="BN46" i="90"/>
  <c r="BE12" i="81"/>
  <c r="BV14" i="68"/>
  <c r="CH14" i="90"/>
  <c r="CI14" i="90"/>
  <c r="BK14" i="90" s="1"/>
  <c r="T15" i="86"/>
  <c r="AR15" i="86" s="1"/>
  <c r="BM15" i="86" s="1"/>
  <c r="BD33" i="81"/>
  <c r="BU14" i="68"/>
  <c r="BK45" i="89"/>
  <c r="CS33" i="89"/>
  <c r="CF46" i="62"/>
  <c r="DE46" i="89"/>
  <c r="BA38" i="80"/>
  <c r="AT18" i="87"/>
  <c r="AW8" i="91"/>
  <c r="DL13" i="89"/>
  <c r="CM13" i="62"/>
  <c r="BE33" i="80"/>
  <c r="BX18" i="68"/>
  <c r="CK18" i="90"/>
  <c r="W18" i="86"/>
  <c r="AU18" i="86" s="1"/>
  <c r="BG48" i="81"/>
  <c r="AN49" i="87"/>
  <c r="AQ18" i="91"/>
  <c r="BN23" i="90"/>
  <c r="BC5" i="80"/>
  <c r="CW43" i="89"/>
  <c r="AF8" i="87"/>
  <c r="AI38" i="91"/>
  <c r="W38" i="91" s="1"/>
  <c r="BC4" i="81"/>
  <c r="BG9" i="81"/>
  <c r="BP34" i="68"/>
  <c r="CC34" i="90"/>
  <c r="CD34" i="90"/>
  <c r="BF34" i="90" s="1"/>
  <c r="O35" i="86"/>
  <c r="AM35" i="86" s="1"/>
  <c r="BP35" i="86" s="1"/>
  <c r="AY9" i="81"/>
  <c r="BQ34" i="68"/>
  <c r="BI9" i="81"/>
  <c r="CD45" i="90"/>
  <c r="O40" i="86"/>
  <c r="AM40" i="86" s="1"/>
  <c r="BJ40" i="86" s="1"/>
  <c r="BP45" i="68"/>
  <c r="BQ45" i="68"/>
  <c r="CC45" i="90"/>
  <c r="AY16" i="81"/>
  <c r="BM39" i="89"/>
  <c r="BB15" i="81"/>
  <c r="BI10" i="80"/>
  <c r="BI48" i="68"/>
  <c r="BV48" i="90"/>
  <c r="BJ48" i="90" s="1"/>
  <c r="T43" i="85"/>
  <c r="AR43" i="85" s="1"/>
  <c r="BD10" i="80"/>
  <c r="BD39" i="80"/>
  <c r="BD51" i="90"/>
  <c r="CW26" i="68"/>
  <c r="DV26" i="90"/>
  <c r="AS20" i="87"/>
  <c r="AV34" i="91"/>
  <c r="BJ8" i="86"/>
  <c r="AS7" i="87"/>
  <c r="AV4" i="91"/>
  <c r="AB34" i="91"/>
  <c r="AI12" i="87"/>
  <c r="AL40" i="91"/>
  <c r="BL41" i="85"/>
  <c r="DM33" i="89"/>
  <c r="DN33" i="89"/>
  <c r="CN33" i="62"/>
  <c r="CO33" i="62"/>
  <c r="BK16" i="90"/>
  <c r="CO16" i="62"/>
  <c r="CN16" i="62"/>
  <c r="DM15" i="89"/>
  <c r="DN15" i="89"/>
  <c r="U39" i="89"/>
  <c r="BD21" i="90"/>
  <c r="BU12" i="62"/>
  <c r="BV12" i="62"/>
  <c r="CH12" i="89"/>
  <c r="CI12" i="89"/>
  <c r="Z22" i="90"/>
  <c r="AG12" i="87"/>
  <c r="AJ40" i="91"/>
  <c r="X40" i="91" s="1"/>
  <c r="BH49" i="85"/>
  <c r="CD18" i="62"/>
  <c r="DC17" i="89"/>
  <c r="CQ17" i="89" s="1"/>
  <c r="BO49" i="89"/>
  <c r="CT30" i="89"/>
  <c r="AS40" i="87"/>
  <c r="AV14" i="91"/>
  <c r="BJ13" i="86"/>
  <c r="BI40" i="90"/>
  <c r="BH43" i="81"/>
  <c r="BH27" i="81"/>
  <c r="BI33" i="80"/>
  <c r="AN18" i="87"/>
  <c r="AQ8" i="91"/>
  <c r="DN7" i="89"/>
  <c r="CP7" i="89" s="1"/>
  <c r="CN7" i="62"/>
  <c r="CO7" i="62"/>
  <c r="DM7" i="89"/>
  <c r="CG29" i="62"/>
  <c r="DF29" i="89"/>
  <c r="AX20" i="87"/>
  <c r="BA34" i="91"/>
  <c r="BO8" i="86"/>
  <c r="BY20" i="62"/>
  <c r="CL20" i="89"/>
  <c r="AE24" i="87"/>
  <c r="AH41" i="91"/>
  <c r="CN30" i="89"/>
  <c r="AW28" i="87"/>
  <c r="AZ6" i="91"/>
  <c r="AV51" i="87"/>
  <c r="AY23" i="91"/>
  <c r="BI49" i="62"/>
  <c r="BV49" i="89"/>
  <c r="CB3" i="68"/>
  <c r="DA3" i="90"/>
  <c r="CO3" i="90" s="1"/>
  <c r="CB36" i="62"/>
  <c r="DA36" i="89"/>
  <c r="BF45" i="80"/>
  <c r="CB44" i="62"/>
  <c r="DA44" i="89"/>
  <c r="CO44" i="89" s="1"/>
  <c r="BL37" i="89"/>
  <c r="AU12" i="87"/>
  <c r="AX40" i="91"/>
  <c r="BE33" i="81"/>
  <c r="CS24" i="62"/>
  <c r="CT24" i="62"/>
  <c r="DR24" i="89"/>
  <c r="DS24" i="89"/>
  <c r="AR34" i="87"/>
  <c r="AU24" i="91"/>
  <c r="AE40" i="87"/>
  <c r="AH14" i="91"/>
  <c r="CL10" i="62"/>
  <c r="DK10" i="89"/>
  <c r="AY9" i="87"/>
  <c r="BB44" i="91"/>
  <c r="CB25" i="62"/>
  <c r="DA25" i="89"/>
  <c r="CH34" i="62"/>
  <c r="DG34" i="89"/>
  <c r="CU34" i="89" s="1"/>
  <c r="AL20" i="87"/>
  <c r="AO34" i="91"/>
  <c r="BD36" i="90"/>
  <c r="AE12" i="87"/>
  <c r="AH40" i="91"/>
  <c r="AH49" i="91"/>
  <c r="V49" i="91" s="1"/>
  <c r="AE23" i="87"/>
  <c r="CN47" i="89"/>
  <c r="BD25" i="90"/>
  <c r="O44" i="85"/>
  <c r="AM44" i="85" s="1"/>
  <c r="AY9" i="80"/>
  <c r="BD51" i="68"/>
  <c r="BQ51" i="90"/>
  <c r="AX10" i="81"/>
  <c r="BI11" i="90"/>
  <c r="CV4" i="89"/>
  <c r="BG35" i="81"/>
  <c r="CV12" i="89"/>
  <c r="CN37" i="89"/>
  <c r="CX32" i="89"/>
  <c r="BF27" i="80"/>
  <c r="BI42" i="80"/>
  <c r="AH43" i="91"/>
  <c r="V43" i="91" s="1"/>
  <c r="AE48" i="87"/>
  <c r="AH14" i="87"/>
  <c r="AK22" i="91"/>
  <c r="Y22" i="91" s="1"/>
  <c r="CA10" i="62"/>
  <c r="CZ10" i="89"/>
  <c r="CX44" i="62"/>
  <c r="DW44" i="89"/>
  <c r="CM12" i="68"/>
  <c r="DL12" i="90"/>
  <c r="BD16" i="62"/>
  <c r="BQ15" i="89"/>
  <c r="T3" i="86"/>
  <c r="AR3" i="86" s="1"/>
  <c r="BU12" i="68"/>
  <c r="BV12" i="68"/>
  <c r="CH12" i="90"/>
  <c r="CI12" i="90"/>
  <c r="BK12" i="90" s="1"/>
  <c r="BD28" i="81"/>
  <c r="AR49" i="87"/>
  <c r="AU18" i="91"/>
  <c r="CH44" i="89"/>
  <c r="CI44" i="89"/>
  <c r="BK44" i="89" s="1"/>
  <c r="BU44" i="62"/>
  <c r="BV44" i="62"/>
  <c r="BF50" i="90"/>
  <c r="CW46" i="68"/>
  <c r="DV46" i="90"/>
  <c r="CI27" i="62"/>
  <c r="DH27" i="89"/>
  <c r="CZ43" i="90"/>
  <c r="CA43" i="68"/>
  <c r="DQ49" i="90"/>
  <c r="CR49" i="68"/>
  <c r="AF47" i="87"/>
  <c r="AI25" i="91"/>
  <c r="BK44" i="90"/>
  <c r="CC49" i="62"/>
  <c r="DB49" i="89"/>
  <c r="CP49" i="89" s="1"/>
  <c r="BD21" i="81"/>
  <c r="CD29" i="90"/>
  <c r="BF29" i="90" s="1"/>
  <c r="O51" i="86"/>
  <c r="AM51" i="86" s="1"/>
  <c r="BK51" i="86" s="1"/>
  <c r="AY21" i="81"/>
  <c r="BP29" i="68"/>
  <c r="BQ29" i="68"/>
  <c r="CC29" i="90"/>
  <c r="BC21" i="81"/>
  <c r="BF21" i="81"/>
  <c r="CL35" i="62"/>
  <c r="DK35" i="89"/>
  <c r="CY35" i="89" s="1"/>
  <c r="CJ28" i="62"/>
  <c r="DI28" i="89"/>
  <c r="CW28" i="89" s="1"/>
  <c r="AO3" i="87"/>
  <c r="AR37" i="91"/>
  <c r="BF16" i="86"/>
  <c r="BM16" i="86"/>
  <c r="BH16" i="86"/>
  <c r="CM48" i="62"/>
  <c r="DL48" i="89"/>
  <c r="AO5" i="87"/>
  <c r="AR39" i="91"/>
  <c r="CW25" i="62"/>
  <c r="DV25" i="89"/>
  <c r="CG42" i="62"/>
  <c r="DF42" i="89"/>
  <c r="CT42" i="89" s="1"/>
  <c r="CR46" i="68"/>
  <c r="DQ46" i="90"/>
  <c r="CP29" i="89"/>
  <c r="AO26" i="87"/>
  <c r="AR32" i="91"/>
  <c r="CP26" i="62"/>
  <c r="DO26" i="89"/>
  <c r="CQ26" i="89" s="1"/>
  <c r="DI50" i="90"/>
  <c r="CJ50" i="68"/>
  <c r="AS29" i="87"/>
  <c r="AV50" i="91"/>
  <c r="AW33" i="91"/>
  <c r="AT52" i="87"/>
  <c r="BM45" i="90"/>
  <c r="CI34" i="68"/>
  <c r="DH34" i="90"/>
  <c r="BC8" i="80"/>
  <c r="BI50" i="68"/>
  <c r="BV50" i="90"/>
  <c r="BJ50" i="90" s="1"/>
  <c r="T24" i="85"/>
  <c r="AR24" i="85" s="1"/>
  <c r="BD8" i="80"/>
  <c r="CS21" i="68"/>
  <c r="CT21" i="68"/>
  <c r="DR21" i="90"/>
  <c r="DS21" i="90"/>
  <c r="AO45" i="87"/>
  <c r="AR45" i="91"/>
  <c r="DE44" i="90"/>
  <c r="CF44" i="68"/>
  <c r="CL27" i="89"/>
  <c r="BY27" i="62"/>
  <c r="BF25" i="89"/>
  <c r="CI39" i="62"/>
  <c r="DH39" i="89"/>
  <c r="CV39" i="89" s="1"/>
  <c r="CL24" i="62"/>
  <c r="DK24" i="89"/>
  <c r="BH42" i="89"/>
  <c r="AY51" i="91"/>
  <c r="AV36" i="87"/>
  <c r="DM43" i="89"/>
  <c r="DN43" i="89"/>
  <c r="CN43" i="62"/>
  <c r="CO43" i="62"/>
  <c r="DB21" i="90"/>
  <c r="CC21" i="68"/>
  <c r="AG7" i="87"/>
  <c r="AJ4" i="91"/>
  <c r="DC31" i="90"/>
  <c r="CD31" i="68"/>
  <c r="BQ38" i="89"/>
  <c r="BD38" i="62"/>
  <c r="BI52" i="89"/>
  <c r="CK14" i="62"/>
  <c r="DJ19" i="89"/>
  <c r="AZ13" i="80"/>
  <c r="CZ23" i="90"/>
  <c r="CA23" i="68"/>
  <c r="CJ4" i="68"/>
  <c r="DI4" i="90"/>
  <c r="DV18" i="90"/>
  <c r="CW18" i="68"/>
  <c r="BV51" i="89"/>
  <c r="BI51" i="62"/>
  <c r="AH29" i="91"/>
  <c r="AE50" i="87"/>
  <c r="AH45" i="87"/>
  <c r="AK45" i="91"/>
  <c r="CE52" i="62"/>
  <c r="DD52" i="89"/>
  <c r="CR52" i="89" s="1"/>
  <c r="BG32" i="81"/>
  <c r="DK14" i="90"/>
  <c r="CL14" i="68"/>
  <c r="AR46" i="87"/>
  <c r="AU46" i="91"/>
  <c r="BZ49" i="89"/>
  <c r="BM49" i="62"/>
  <c r="AC40" i="87"/>
  <c r="AF14" i="91"/>
  <c r="BF4" i="85"/>
  <c r="AW46" i="87"/>
  <c r="AZ46" i="91"/>
  <c r="CV18" i="62"/>
  <c r="DU17" i="89"/>
  <c r="BF50" i="81"/>
  <c r="CC18" i="89"/>
  <c r="CD18" i="89"/>
  <c r="BF18" i="89" s="1"/>
  <c r="BP19" i="62"/>
  <c r="BQ19" i="62"/>
  <c r="AO47" i="87"/>
  <c r="AR25" i="91"/>
  <c r="BG18" i="80"/>
  <c r="BQ19" i="90"/>
  <c r="O39" i="85"/>
  <c r="AM39" i="85" s="1"/>
  <c r="BJ39" i="85" s="1"/>
  <c r="AY18" i="80"/>
  <c r="BD19" i="68"/>
  <c r="BC18" i="80"/>
  <c r="BF18" i="80"/>
  <c r="BE18" i="80"/>
  <c r="BI18" i="80"/>
  <c r="AE46" i="87"/>
  <c r="AH46" i="91"/>
  <c r="BH44" i="85"/>
  <c r="CH8" i="62"/>
  <c r="DG8" i="89"/>
  <c r="CU8" i="89" s="1"/>
  <c r="BI17" i="81"/>
  <c r="CF26" i="62"/>
  <c r="DE26" i="89"/>
  <c r="CQ5" i="90"/>
  <c r="DG13" i="90"/>
  <c r="CH13" i="68"/>
  <c r="CG14" i="62"/>
  <c r="DF19" i="89"/>
  <c r="CR26" i="62"/>
  <c r="DQ26" i="89"/>
  <c r="AU16" i="87"/>
  <c r="AX28" i="91"/>
  <c r="BL14" i="86"/>
  <c r="CJ25" i="62"/>
  <c r="DI25" i="89"/>
  <c r="CW25" i="89" s="1"/>
  <c r="AX4" i="80"/>
  <c r="BQ46" i="90"/>
  <c r="O35" i="85"/>
  <c r="AM35" i="85" s="1"/>
  <c r="AY4" i="80"/>
  <c r="BD46" i="68"/>
  <c r="AH52" i="91"/>
  <c r="AE21" i="87"/>
  <c r="BV43" i="89"/>
  <c r="BJ43" i="89" s="1"/>
  <c r="BI43" i="62"/>
  <c r="BD15" i="80"/>
  <c r="BD14" i="68"/>
  <c r="BQ14" i="90"/>
  <c r="BE14" i="90" s="1"/>
  <c r="O51" i="85"/>
  <c r="AM51" i="85" s="1"/>
  <c r="AY15" i="80"/>
  <c r="CX45" i="68"/>
  <c r="DW45" i="90"/>
  <c r="BG43" i="89"/>
  <c r="AI40" i="91"/>
  <c r="W40" i="91" s="1"/>
  <c r="AF12" i="87"/>
  <c r="AG28" i="87"/>
  <c r="BJ15" i="85"/>
  <c r="AJ6" i="91"/>
  <c r="BD51" i="81"/>
  <c r="BH29" i="90"/>
  <c r="CJ21" i="62"/>
  <c r="DI21" i="89"/>
  <c r="CW21" i="89" s="1"/>
  <c r="W19" i="86"/>
  <c r="AU19" i="86" s="1"/>
  <c r="BX31" i="68"/>
  <c r="CK31" i="90"/>
  <c r="BM31" i="90" s="1"/>
  <c r="BG27" i="81"/>
  <c r="AR41" i="91"/>
  <c r="AO24" i="87"/>
  <c r="AT52" i="91"/>
  <c r="AQ21" i="87"/>
  <c r="DT38" i="89"/>
  <c r="CV38" i="89" s="1"/>
  <c r="CU38" i="62"/>
  <c r="DH2" i="90"/>
  <c r="CV2" i="90" s="1"/>
  <c r="CI2" i="68"/>
  <c r="AQ36" i="87"/>
  <c r="AT51" i="91"/>
  <c r="DA6" i="90"/>
  <c r="CO6" i="90" s="1"/>
  <c r="CB6" i="68"/>
  <c r="AV16" i="91"/>
  <c r="AS32" i="87"/>
  <c r="CQ18" i="62"/>
  <c r="DP17" i="89"/>
  <c r="BI38" i="62"/>
  <c r="BV38" i="89"/>
  <c r="AQ31" i="87"/>
  <c r="AT42" i="91"/>
  <c r="AY27" i="87"/>
  <c r="BB17" i="91"/>
  <c r="CD44" i="62"/>
  <c r="DC44" i="89"/>
  <c r="CQ44" i="89" s="1"/>
  <c r="BE3" i="80"/>
  <c r="CG50" i="62"/>
  <c r="DF50" i="89"/>
  <c r="AX14" i="87"/>
  <c r="BA22" i="91"/>
  <c r="CB19" i="62"/>
  <c r="DA18" i="89"/>
  <c r="CN11" i="62"/>
  <c r="CO11" i="62"/>
  <c r="DM11" i="89"/>
  <c r="DN11" i="89"/>
  <c r="AZ29" i="80"/>
  <c r="BC15" i="81"/>
  <c r="X52" i="91"/>
  <c r="AO51" i="87"/>
  <c r="AR23" i="91"/>
  <c r="BA11" i="81"/>
  <c r="AW39" i="87"/>
  <c r="AZ48" i="91"/>
  <c r="CU47" i="62"/>
  <c r="DT47" i="89"/>
  <c r="CV47" i="89" s="1"/>
  <c r="AJ38" i="91"/>
  <c r="X38" i="91" s="1"/>
  <c r="AG8" i="87"/>
  <c r="AB3" i="91"/>
  <c r="AX37" i="91"/>
  <c r="BL16" i="86"/>
  <c r="AU3" i="87"/>
  <c r="BD10" i="68"/>
  <c r="BQ10" i="90"/>
  <c r="O8" i="85"/>
  <c r="AM8" i="85" s="1"/>
  <c r="AY46" i="80"/>
  <c r="BI46" i="80"/>
  <c r="BC46" i="80"/>
  <c r="BM23" i="62"/>
  <c r="BZ23" i="89"/>
  <c r="BN23" i="89" s="1"/>
  <c r="CF25" i="62"/>
  <c r="DE25" i="89"/>
  <c r="CJ4" i="62"/>
  <c r="DI4" i="89"/>
  <c r="BG5" i="81"/>
  <c r="AZ49" i="87"/>
  <c r="BC18" i="91"/>
  <c r="AN11" i="87"/>
  <c r="AQ31" i="91"/>
  <c r="DN9" i="89"/>
  <c r="CP9" i="89" s="1"/>
  <c r="CN9" i="62"/>
  <c r="CO9" i="62"/>
  <c r="DM9" i="89"/>
  <c r="AT7" i="87"/>
  <c r="AW4" i="91"/>
  <c r="BK37" i="86"/>
  <c r="AG33" i="87"/>
  <c r="AJ5" i="91"/>
  <c r="X5" i="91" s="1"/>
  <c r="BJ14" i="85"/>
  <c r="BD43" i="89"/>
  <c r="T48" i="86"/>
  <c r="AR48" i="86" s="1"/>
  <c r="BH48" i="86" s="1"/>
  <c r="BD44" i="81"/>
  <c r="BU22" i="68"/>
  <c r="BV22" i="68"/>
  <c r="CH22" i="90"/>
  <c r="CI22" i="90"/>
  <c r="BK22" i="90" s="1"/>
  <c r="BC44" i="81"/>
  <c r="BI44" i="81"/>
  <c r="AT18" i="91"/>
  <c r="AQ49" i="87"/>
  <c r="BJ24" i="90"/>
  <c r="CW44" i="62"/>
  <c r="DV44" i="89"/>
  <c r="BI44" i="68"/>
  <c r="BV44" i="90"/>
  <c r="BJ44" i="90" s="1"/>
  <c r="T29" i="85"/>
  <c r="AR29" i="85" s="1"/>
  <c r="BD12" i="80"/>
  <c r="AZ12" i="80"/>
  <c r="CC31" i="89"/>
  <c r="CD31" i="89"/>
  <c r="BF31" i="89" s="1"/>
  <c r="BP31" i="62"/>
  <c r="BQ31" i="62"/>
  <c r="BL13" i="68"/>
  <c r="BY13" i="90"/>
  <c r="W2" i="85"/>
  <c r="AU2" i="85" s="1"/>
  <c r="BG2" i="80"/>
  <c r="AI22" i="87"/>
  <c r="AL9" i="91"/>
  <c r="BN30" i="89"/>
  <c r="CI48" i="62"/>
  <c r="DH48" i="89"/>
  <c r="CC36" i="62"/>
  <c r="DB36" i="89"/>
  <c r="CP36" i="89" s="1"/>
  <c r="CC11" i="62"/>
  <c r="DB11" i="89"/>
  <c r="BX40" i="68"/>
  <c r="CK40" i="90"/>
  <c r="BM40" i="90" s="1"/>
  <c r="W24" i="86"/>
  <c r="AU24" i="86" s="1"/>
  <c r="BG30" i="81"/>
  <c r="BI5" i="80"/>
  <c r="BE22" i="90"/>
  <c r="BI17" i="89"/>
  <c r="CE34" i="62"/>
  <c r="DD34" i="89"/>
  <c r="BK47" i="90"/>
  <c r="CE19" i="62"/>
  <c r="DD18" i="89"/>
  <c r="CR18" i="89" s="1"/>
  <c r="BC13" i="81"/>
  <c r="U11" i="89"/>
  <c r="CL34" i="62"/>
  <c r="DK34" i="89"/>
  <c r="CY34" i="89" s="1"/>
  <c r="BH18" i="81"/>
  <c r="BQ38" i="68"/>
  <c r="BP38" i="68"/>
  <c r="CC38" i="90"/>
  <c r="CD38" i="90"/>
  <c r="BF38" i="90" s="1"/>
  <c r="O38" i="86"/>
  <c r="AM38" i="86" s="1"/>
  <c r="AY18" i="81"/>
  <c r="AR35" i="87"/>
  <c r="AU15" i="91"/>
  <c r="CT34" i="89"/>
  <c r="BC34" i="91"/>
  <c r="BQ8" i="86"/>
  <c r="AZ20" i="87"/>
  <c r="BQ20" i="85"/>
  <c r="CZ27" i="90"/>
  <c r="CA27" i="68"/>
  <c r="BA42" i="80"/>
  <c r="AF31" i="87"/>
  <c r="AI42" i="91"/>
  <c r="BB2" i="80"/>
  <c r="AR6" i="87"/>
  <c r="AU12" i="91"/>
  <c r="BI18" i="86"/>
  <c r="AK35" i="87"/>
  <c r="AN15" i="91"/>
  <c r="AB15" i="91" s="1"/>
  <c r="BN36" i="85"/>
  <c r="AE5" i="87"/>
  <c r="AH39" i="91"/>
  <c r="V39" i="91" s="1"/>
  <c r="BO46" i="89"/>
  <c r="CU6" i="68"/>
  <c r="DT6" i="90"/>
  <c r="Z36" i="89"/>
  <c r="AI22" i="91"/>
  <c r="AF14" i="87"/>
  <c r="CV4" i="62"/>
  <c r="DU4" i="89"/>
  <c r="CD4" i="89"/>
  <c r="BF4" i="89" s="1"/>
  <c r="BP4" i="62"/>
  <c r="BQ4" i="62"/>
  <c r="CC4" i="89"/>
  <c r="BF3" i="80"/>
  <c r="BB9" i="80"/>
  <c r="AC29" i="87"/>
  <c r="AF50" i="91"/>
  <c r="U12" i="90"/>
  <c r="BC27" i="80"/>
  <c r="AE33" i="87"/>
  <c r="AH5" i="91"/>
  <c r="V5" i="91" s="1"/>
  <c r="BH14" i="85"/>
  <c r="AD17" i="89"/>
  <c r="CM10" i="62"/>
  <c r="DL10" i="89"/>
  <c r="CX30" i="62"/>
  <c r="DW30" i="89"/>
  <c r="CY30" i="89" s="1"/>
  <c r="CN20" i="62"/>
  <c r="DM20" i="89"/>
  <c r="DN20" i="89"/>
  <c r="CP20" i="89" s="1"/>
  <c r="CO20" i="62"/>
  <c r="AI5" i="87"/>
  <c r="AL39" i="91"/>
  <c r="Z39" i="91" s="1"/>
  <c r="DB42" i="89"/>
  <c r="CC42" i="62"/>
  <c r="AR30" i="87"/>
  <c r="AU2" i="91"/>
  <c r="BI35" i="86"/>
  <c r="BI12" i="85"/>
  <c r="AF10" i="87"/>
  <c r="AI3" i="91"/>
  <c r="AG34" i="91"/>
  <c r="AD20" i="87"/>
  <c r="DG2" i="90"/>
  <c r="CH2" i="68"/>
  <c r="BX44" i="68"/>
  <c r="CK44" i="90"/>
  <c r="W50" i="86"/>
  <c r="AU50" i="86" s="1"/>
  <c r="BG20" i="81"/>
  <c r="AF32" i="87"/>
  <c r="AI16" i="91"/>
  <c r="W16" i="91" s="1"/>
  <c r="CW22" i="89"/>
  <c r="CE45" i="62"/>
  <c r="DD45" i="89"/>
  <c r="CR45" i="89" s="1"/>
  <c r="BD52" i="90"/>
  <c r="DB23" i="90"/>
  <c r="CC23" i="68"/>
  <c r="CH38" i="89"/>
  <c r="CI38" i="89"/>
  <c r="BK38" i="89" s="1"/>
  <c r="BU38" i="62"/>
  <c r="BV38" i="62"/>
  <c r="CS30" i="89"/>
  <c r="BK12" i="89"/>
  <c r="AE19" i="91"/>
  <c r="BG38" i="89"/>
  <c r="BL12" i="85"/>
  <c r="AL3" i="91"/>
  <c r="Z3" i="91" s="1"/>
  <c r="AI10" i="87"/>
  <c r="CB18" i="62"/>
  <c r="DA17" i="89"/>
  <c r="CO17" i="89" s="1"/>
  <c r="BN2" i="90"/>
  <c r="U23" i="90"/>
  <c r="BB29" i="81"/>
  <c r="DA2" i="90"/>
  <c r="CB2" i="68"/>
  <c r="CX25" i="62"/>
  <c r="DW25" i="89"/>
  <c r="AT21" i="91"/>
  <c r="AQ43" i="87"/>
  <c r="BH21" i="86"/>
  <c r="BI45" i="62"/>
  <c r="BV45" i="89"/>
  <c r="DQ28" i="90"/>
  <c r="CR28" i="68"/>
  <c r="BE12" i="89"/>
  <c r="W11" i="91"/>
  <c r="CU19" i="62"/>
  <c r="DT18" i="89"/>
  <c r="CV18" i="89" s="1"/>
  <c r="BK6" i="86"/>
  <c r="AG37" i="87"/>
  <c r="AJ7" i="91"/>
  <c r="X7" i="91" s="1"/>
  <c r="BH47" i="80"/>
  <c r="BK9" i="86"/>
  <c r="BO2" i="89"/>
  <c r="BE42" i="80"/>
  <c r="CW37" i="62"/>
  <c r="DV37" i="89"/>
  <c r="BF28" i="81"/>
  <c r="CG11" i="62"/>
  <c r="DF11" i="89"/>
  <c r="CT11" i="89" s="1"/>
  <c r="AZ33" i="81"/>
  <c r="CP6" i="89"/>
  <c r="AP4" i="91"/>
  <c r="AD4" i="91" s="1"/>
  <c r="AM7" i="87"/>
  <c r="CE42" i="62"/>
  <c r="DD42" i="89"/>
  <c r="CR42" i="89" s="1"/>
  <c r="AE41" i="87"/>
  <c r="AH36" i="91"/>
  <c r="V36" i="91" s="1"/>
  <c r="AS34" i="91"/>
  <c r="BG8" i="86"/>
  <c r="AP20" i="87"/>
  <c r="BL5" i="85"/>
  <c r="AI2" i="87"/>
  <c r="AL10" i="91"/>
  <c r="AX3" i="87"/>
  <c r="BA37" i="91"/>
  <c r="BO16" i="86"/>
  <c r="CL48" i="62"/>
  <c r="DK48" i="89"/>
  <c r="CY48" i="89" s="1"/>
  <c r="AR51" i="87"/>
  <c r="AU23" i="91"/>
  <c r="BV37" i="89"/>
  <c r="BJ37" i="89" s="1"/>
  <c r="BI37" i="62"/>
  <c r="AR11" i="87"/>
  <c r="AU31" i="91"/>
  <c r="BD47" i="90"/>
  <c r="AZ2" i="81"/>
  <c r="AO46" i="87"/>
  <c r="AR46" i="91"/>
  <c r="AP2" i="91"/>
  <c r="BP10" i="85"/>
  <c r="AM30" i="87"/>
  <c r="CW12" i="89"/>
  <c r="BU29" i="62"/>
  <c r="BV29" i="62"/>
  <c r="CH29" i="89"/>
  <c r="CI29" i="89"/>
  <c r="BK29" i="89" s="1"/>
  <c r="BI37" i="90"/>
  <c r="AD15" i="90"/>
  <c r="AQ51" i="87"/>
  <c r="AT23" i="91"/>
  <c r="AG31" i="87"/>
  <c r="AJ42" i="91"/>
  <c r="BM28" i="68"/>
  <c r="BZ28" i="90"/>
  <c r="X30" i="85"/>
  <c r="AV30" i="85" s="1"/>
  <c r="BH51" i="80"/>
  <c r="BL45" i="89"/>
  <c r="CK13" i="62"/>
  <c r="DJ13" i="89"/>
  <c r="CX13" i="89" s="1"/>
  <c r="BE16" i="81"/>
  <c r="CV29" i="89"/>
  <c r="DD6" i="90"/>
  <c r="CE6" i="68"/>
  <c r="DV36" i="89"/>
  <c r="CX36" i="89" s="1"/>
  <c r="CW36" i="62"/>
  <c r="DF21" i="90"/>
  <c r="CG21" i="68"/>
  <c r="BG28" i="90"/>
  <c r="BP52" i="62"/>
  <c r="BQ52" i="62"/>
  <c r="CC52" i="89"/>
  <c r="CD52" i="89"/>
  <c r="BF52" i="89" s="1"/>
  <c r="BG32" i="90"/>
  <c r="AE40" i="91"/>
  <c r="AE15" i="91"/>
  <c r="CP8" i="62"/>
  <c r="DO8" i="89"/>
  <c r="O44" i="86"/>
  <c r="AM44" i="86" s="1"/>
  <c r="BF44" i="86" s="1"/>
  <c r="AY49" i="81"/>
  <c r="BP19" i="68"/>
  <c r="BQ19" i="68"/>
  <c r="CC19" i="90"/>
  <c r="CD19" i="90"/>
  <c r="BF19" i="90" s="1"/>
  <c r="BF49" i="81"/>
  <c r="BI49" i="81"/>
  <c r="AK28" i="87"/>
  <c r="AN6" i="91"/>
  <c r="BN15" i="85"/>
  <c r="AZ11" i="87"/>
  <c r="BC31" i="91"/>
  <c r="CU32" i="62"/>
  <c r="DT32" i="89"/>
  <c r="BP10" i="62"/>
  <c r="BQ10" i="62"/>
  <c r="CC10" i="89"/>
  <c r="CD10" i="89"/>
  <c r="BF10" i="89" s="1"/>
  <c r="U21" i="90"/>
  <c r="BN38" i="90"/>
  <c r="BL51" i="89"/>
  <c r="CD46" i="89"/>
  <c r="BF46" i="89" s="1"/>
  <c r="BP46" i="62"/>
  <c r="BQ46" i="62"/>
  <c r="CC46" i="89"/>
  <c r="CB48" i="62"/>
  <c r="DA48" i="89"/>
  <c r="CO48" i="89" s="1"/>
  <c r="BU14" i="62"/>
  <c r="BV14" i="62"/>
  <c r="CH19" i="89"/>
  <c r="CI19" i="89"/>
  <c r="U19" i="89"/>
  <c r="AN47" i="87"/>
  <c r="AQ25" i="91"/>
  <c r="AE25" i="91" s="1"/>
  <c r="AG14" i="87"/>
  <c r="AJ22" i="91"/>
  <c r="X22" i="91" s="1"/>
  <c r="AH11" i="87"/>
  <c r="AK31" i="91"/>
  <c r="BD47" i="62"/>
  <c r="BQ47" i="89"/>
  <c r="BE47" i="89" s="1"/>
  <c r="AF39" i="87"/>
  <c r="AI48" i="91"/>
  <c r="W48" i="91" s="1"/>
  <c r="AC52" i="87"/>
  <c r="AF33" i="91"/>
  <c r="T33" i="91" s="1"/>
  <c r="CN5" i="89"/>
  <c r="BL39" i="89"/>
  <c r="AX2" i="80"/>
  <c r="BI43" i="68"/>
  <c r="BV43" i="90"/>
  <c r="BJ43" i="90" s="1"/>
  <c r="T34" i="85"/>
  <c r="AR34" i="85" s="1"/>
  <c r="BM34" i="85" s="1"/>
  <c r="BD6" i="80"/>
  <c r="U17" i="90"/>
  <c r="AZ18" i="87"/>
  <c r="BC8" i="91"/>
  <c r="DH3" i="90"/>
  <c r="CV3" i="90" s="1"/>
  <c r="CI3" i="68"/>
  <c r="BO48" i="89"/>
  <c r="BO37" i="89"/>
  <c r="AO16" i="87"/>
  <c r="AR28" i="91"/>
  <c r="BF14" i="86"/>
  <c r="BM14" i="86"/>
  <c r="AC31" i="91"/>
  <c r="BM14" i="89"/>
  <c r="BE27" i="81"/>
  <c r="BE2" i="89"/>
  <c r="BF37" i="80"/>
  <c r="AQ35" i="87"/>
  <c r="AT15" i="91"/>
  <c r="CN6" i="89"/>
  <c r="CR29" i="62"/>
  <c r="DQ29" i="89"/>
  <c r="BA19" i="80"/>
  <c r="CU27" i="62"/>
  <c r="DT27" i="89"/>
  <c r="CC23" i="62"/>
  <c r="DB23" i="89"/>
  <c r="CP23" i="89" s="1"/>
  <c r="CP24" i="62"/>
  <c r="DO24" i="89"/>
  <c r="AT32" i="87"/>
  <c r="AW16" i="91"/>
  <c r="BP26" i="62"/>
  <c r="BQ26" i="62"/>
  <c r="CC26" i="89"/>
  <c r="CD26" i="89"/>
  <c r="BF26" i="89" s="1"/>
  <c r="AV25" i="91"/>
  <c r="AS47" i="87"/>
  <c r="BN32" i="89"/>
  <c r="BG45" i="89"/>
  <c r="AX12" i="81"/>
  <c r="CA19" i="62"/>
  <c r="CZ18" i="89"/>
  <c r="CN18" i="89" s="1"/>
  <c r="CM18" i="62"/>
  <c r="DL17" i="89"/>
  <c r="CN17" i="89" s="1"/>
  <c r="BF54" i="62" a="1"/>
  <c r="BF54" i="62" s="1"/>
  <c r="BF58" i="62" s="1"/>
  <c r="BM4" i="85"/>
  <c r="DG7" i="89"/>
  <c r="CH7" i="62"/>
  <c r="AF34" i="87"/>
  <c r="AI24" i="91"/>
  <c r="W24" i="91" s="1"/>
  <c r="CW5" i="68"/>
  <c r="DV5" i="90"/>
  <c r="BE40" i="81"/>
  <c r="CL28" i="90"/>
  <c r="X32" i="86"/>
  <c r="AV32" i="86" s="1"/>
  <c r="BH22" i="81"/>
  <c r="BY28" i="68"/>
  <c r="AX8" i="80"/>
  <c r="BO13" i="90"/>
  <c r="AZ30" i="80"/>
  <c r="CU9" i="89"/>
  <c r="BK8" i="86"/>
  <c r="AT20" i="87"/>
  <c r="AW34" i="91"/>
  <c r="CH32" i="62"/>
  <c r="DG32" i="89"/>
  <c r="CU32" i="89" s="1"/>
  <c r="AS31" i="87"/>
  <c r="AV42" i="91"/>
  <c r="DQ3" i="90"/>
  <c r="CR3" i="68"/>
  <c r="Z48" i="90"/>
  <c r="AI16" i="87"/>
  <c r="AL28" i="91"/>
  <c r="BL50" i="85"/>
  <c r="AX9" i="80"/>
  <c r="BC40" i="80"/>
  <c r="BH48" i="89"/>
  <c r="AY12" i="87"/>
  <c r="BB40" i="91"/>
  <c r="DC22" i="90"/>
  <c r="CD22" i="68"/>
  <c r="BE5" i="80"/>
  <c r="BH6" i="80"/>
  <c r="CZ21" i="89"/>
  <c r="CN21" i="89" s="1"/>
  <c r="CA21" i="62"/>
  <c r="CT39" i="62"/>
  <c r="DS39" i="89"/>
  <c r="CU39" i="89" s="1"/>
  <c r="DR39" i="89"/>
  <c r="CS39" i="62"/>
  <c r="AK42" i="87"/>
  <c r="AN47" i="91"/>
  <c r="AB47" i="91" s="1"/>
  <c r="BN14" i="85"/>
  <c r="DE5" i="90"/>
  <c r="CS5" i="90" s="1"/>
  <c r="CF5" i="68"/>
  <c r="CE10" i="62"/>
  <c r="DD10" i="89"/>
  <c r="AX13" i="80"/>
  <c r="BF25" i="81"/>
  <c r="BN9" i="86"/>
  <c r="U9" i="89"/>
  <c r="BI18" i="81"/>
  <c r="AR45" i="87"/>
  <c r="AU45" i="91"/>
  <c r="AX18" i="80"/>
  <c r="CU37" i="62"/>
  <c r="DT37" i="89"/>
  <c r="CV37" i="89" s="1"/>
  <c r="BG51" i="80"/>
  <c r="AX35" i="80"/>
  <c r="AG39" i="87"/>
  <c r="AJ48" i="91"/>
  <c r="X48" i="91" s="1"/>
  <c r="CS12" i="62"/>
  <c r="CT12" i="62"/>
  <c r="DR12" i="89"/>
  <c r="DS12" i="89"/>
  <c r="CU12" i="89" s="1"/>
  <c r="CQ11" i="62"/>
  <c r="DP11" i="89"/>
  <c r="CO38" i="62"/>
  <c r="CN38" i="62"/>
  <c r="DM38" i="89"/>
  <c r="DN38" i="89"/>
  <c r="BG12" i="81"/>
  <c r="BX39" i="68"/>
  <c r="CK39" i="90"/>
  <c r="W25" i="86"/>
  <c r="AU25" i="86" s="1"/>
  <c r="BK25" i="86" s="1"/>
  <c r="CN15" i="89"/>
  <c r="BH26" i="90"/>
  <c r="BX38" i="68"/>
  <c r="CK38" i="90"/>
  <c r="W38" i="86"/>
  <c r="AU38" i="86" s="1"/>
  <c r="BF38" i="86" s="1"/>
  <c r="BG18" i="81"/>
  <c r="CJ17" i="62"/>
  <c r="DI16" i="89"/>
  <c r="CW16" i="89" s="1"/>
  <c r="CR20" i="62"/>
  <c r="DQ20" i="89"/>
  <c r="CS20" i="89" s="1"/>
  <c r="AX14" i="81"/>
  <c r="DC49" i="89"/>
  <c r="CD49" i="62"/>
  <c r="AY13" i="87"/>
  <c r="BB20" i="91"/>
  <c r="BP20" i="86"/>
  <c r="BI33" i="89"/>
  <c r="AN20" i="87"/>
  <c r="AQ34" i="91"/>
  <c r="BO9" i="90"/>
  <c r="AX18" i="81"/>
  <c r="BN39" i="89"/>
  <c r="BF11" i="81"/>
  <c r="BE41" i="80"/>
  <c r="DV20" i="89"/>
  <c r="CW20" i="62"/>
  <c r="CU6" i="89"/>
  <c r="CV52" i="62"/>
  <c r="DU52" i="89"/>
  <c r="CW52" i="89" s="1"/>
  <c r="BH35" i="89"/>
  <c r="CG49" i="62"/>
  <c r="DF49" i="89"/>
  <c r="BG52" i="85"/>
  <c r="AD3" i="87"/>
  <c r="AG37" i="91"/>
  <c r="U37" i="91" s="1"/>
  <c r="BN4" i="85"/>
  <c r="AK40" i="87"/>
  <c r="AN14" i="91"/>
  <c r="AB14" i="91" s="1"/>
  <c r="AY3" i="80"/>
  <c r="O3" i="85"/>
  <c r="AM3" i="85" s="1"/>
  <c r="BD15" i="68"/>
  <c r="BQ15" i="90"/>
  <c r="AV50" i="87"/>
  <c r="AY29" i="91"/>
  <c r="DH10" i="89"/>
  <c r="CI10" i="62"/>
  <c r="BD25" i="62"/>
  <c r="BQ25" i="89"/>
  <c r="BE25" i="89" s="1"/>
  <c r="CX8" i="62"/>
  <c r="DW8" i="89"/>
  <c r="BH15" i="85"/>
  <c r="BD34" i="62"/>
  <c r="BQ34" i="89"/>
  <c r="BM7" i="90"/>
  <c r="BM25" i="90"/>
  <c r="AZ19" i="80"/>
  <c r="U51" i="90"/>
  <c r="AO38" i="87"/>
  <c r="AR35" i="91"/>
  <c r="BI45" i="80"/>
  <c r="CQ11" i="89"/>
  <c r="CR49" i="89"/>
  <c r="CT8" i="89"/>
  <c r="CN22" i="89"/>
  <c r="DL41" i="90"/>
  <c r="CM41" i="68"/>
  <c r="BI48" i="62"/>
  <c r="BV48" i="89"/>
  <c r="BJ48" i="89" s="1"/>
  <c r="CX14" i="68"/>
  <c r="DW14" i="90"/>
  <c r="AY19" i="87"/>
  <c r="BB26" i="91"/>
  <c r="CD52" i="68"/>
  <c r="DC52" i="90"/>
  <c r="CD23" i="68"/>
  <c r="DC23" i="90"/>
  <c r="AT13" i="87"/>
  <c r="AW20" i="91"/>
  <c r="BK20" i="86"/>
  <c r="DT30" i="90"/>
  <c r="AG35" i="87"/>
  <c r="AJ15" i="91"/>
  <c r="BJ36" i="85"/>
  <c r="AS25" i="87"/>
  <c r="AV19" i="91"/>
  <c r="CP32" i="68"/>
  <c r="DO32" i="90"/>
  <c r="CA8" i="62"/>
  <c r="CZ8" i="89"/>
  <c r="CN8" i="89" s="1"/>
  <c r="AZ11" i="80"/>
  <c r="AY11" i="80"/>
  <c r="BD9" i="68"/>
  <c r="BQ9" i="90"/>
  <c r="BE9" i="90" s="1"/>
  <c r="O11" i="85"/>
  <c r="AM11" i="85" s="1"/>
  <c r="AS35" i="87"/>
  <c r="AV15" i="91"/>
  <c r="CB33" i="62"/>
  <c r="DA33" i="89"/>
  <c r="CO33" i="89" s="1"/>
  <c r="CB16" i="62"/>
  <c r="DA15" i="89"/>
  <c r="DH38" i="90"/>
  <c r="CI38" i="68"/>
  <c r="AU37" i="87"/>
  <c r="AX7" i="91"/>
  <c r="CR24" i="62"/>
  <c r="DQ24" i="89"/>
  <c r="BU41" i="62"/>
  <c r="BV41" i="62"/>
  <c r="CH41" i="89"/>
  <c r="CI41" i="89"/>
  <c r="BK41" i="89" s="1"/>
  <c r="CI52" i="62"/>
  <c r="DH52" i="89"/>
  <c r="CV52" i="89" s="1"/>
  <c r="CH36" i="68"/>
  <c r="DG36" i="90"/>
  <c r="CS2" i="68"/>
  <c r="CT2" i="68"/>
  <c r="DR2" i="90"/>
  <c r="DS2" i="90"/>
  <c r="CP23" i="68"/>
  <c r="DO23" i="90"/>
  <c r="AR24" i="87"/>
  <c r="AU41" i="91"/>
  <c r="CI20" i="62"/>
  <c r="DH20" i="89"/>
  <c r="AF22" i="87"/>
  <c r="AI9" i="91"/>
  <c r="W9" i="91" s="1"/>
  <c r="CW5" i="89"/>
  <c r="AY41" i="87"/>
  <c r="BB36" i="91"/>
  <c r="DA27" i="89"/>
  <c r="CO27" i="89" s="1"/>
  <c r="CB27" i="62"/>
  <c r="DF5" i="90"/>
  <c r="CG5" i="68"/>
  <c r="AN21" i="87"/>
  <c r="AQ52" i="91"/>
  <c r="AE52" i="91" s="1"/>
  <c r="CT28" i="62"/>
  <c r="DR28" i="89"/>
  <c r="DS28" i="89"/>
  <c r="CU28" i="89" s="1"/>
  <c r="CS28" i="62"/>
  <c r="AC38" i="87"/>
  <c r="AF35" i="91"/>
  <c r="AT43" i="87"/>
  <c r="AW21" i="91"/>
  <c r="BK21" i="86"/>
  <c r="AV52" i="87"/>
  <c r="AY33" i="91"/>
  <c r="AO39" i="87"/>
  <c r="AR48" i="91"/>
  <c r="CI48" i="68"/>
  <c r="DH48" i="90"/>
  <c r="CH11" i="68"/>
  <c r="DG11" i="90"/>
  <c r="CU11" i="90" s="1"/>
  <c r="CH35" i="62"/>
  <c r="DG35" i="89"/>
  <c r="CU35" i="89" s="1"/>
  <c r="CD36" i="62"/>
  <c r="DC36" i="89"/>
  <c r="CQ36" i="89" s="1"/>
  <c r="DQ46" i="89"/>
  <c r="CR46" i="62"/>
  <c r="DH50" i="89"/>
  <c r="CV50" i="89" s="1"/>
  <c r="CI50" i="62"/>
  <c r="CM27" i="68"/>
  <c r="DL27" i="90"/>
  <c r="AV43" i="87"/>
  <c r="AY21" i="91"/>
  <c r="BM21" i="86"/>
  <c r="CW13" i="68"/>
  <c r="DV13" i="90"/>
  <c r="BG20" i="80"/>
  <c r="BD25" i="68"/>
  <c r="BQ25" i="90"/>
  <c r="BE25" i="90" s="1"/>
  <c r="O21" i="85"/>
  <c r="AM21" i="85" s="1"/>
  <c r="BO21" i="85" s="1"/>
  <c r="AY20" i="80"/>
  <c r="AT41" i="87"/>
  <c r="AW36" i="91"/>
  <c r="CC21" i="90"/>
  <c r="CD21" i="90"/>
  <c r="BF21" i="90" s="1"/>
  <c r="O43" i="86"/>
  <c r="AM43" i="86" s="1"/>
  <c r="BO43" i="86" s="1"/>
  <c r="AY50" i="81"/>
  <c r="BP21" i="68"/>
  <c r="BQ21" i="68"/>
  <c r="AC41" i="87"/>
  <c r="AF36" i="91"/>
  <c r="AO43" i="91"/>
  <c r="AL48" i="87"/>
  <c r="CA42" i="62"/>
  <c r="CZ42" i="89"/>
  <c r="BG13" i="80"/>
  <c r="AK30" i="87"/>
  <c r="AN2" i="91"/>
  <c r="AB2" i="91" s="1"/>
  <c r="BN10" i="85"/>
  <c r="BC40" i="81"/>
  <c r="AC26" i="87"/>
  <c r="AF32" i="91"/>
  <c r="T32" i="91" s="1"/>
  <c r="BF32" i="85"/>
  <c r="AU8" i="87"/>
  <c r="AX38" i="91"/>
  <c r="DD33" i="90"/>
  <c r="CE33" i="68"/>
  <c r="BH27" i="80"/>
  <c r="BM32" i="68"/>
  <c r="BZ32" i="90"/>
  <c r="X33" i="85"/>
  <c r="AV33" i="85" s="1"/>
  <c r="BI33" i="85" s="1"/>
  <c r="CX22" i="62"/>
  <c r="DW22" i="89"/>
  <c r="CY22" i="89" s="1"/>
  <c r="CF22" i="62"/>
  <c r="DE22" i="89"/>
  <c r="CS22" i="89" s="1"/>
  <c r="BG27" i="80"/>
  <c r="BU8" i="68"/>
  <c r="BV8" i="68"/>
  <c r="CH8" i="90"/>
  <c r="CI8" i="90"/>
  <c r="BK8" i="90" s="1"/>
  <c r="T7" i="86"/>
  <c r="AR7" i="86" s="1"/>
  <c r="BO7" i="86" s="1"/>
  <c r="BD47" i="81"/>
  <c r="U24" i="89"/>
  <c r="BI6" i="86"/>
  <c r="BP43" i="62"/>
  <c r="BQ43" i="62"/>
  <c r="CC43" i="89"/>
  <c r="CD43" i="89"/>
  <c r="BF43" i="89" s="1"/>
  <c r="AE8" i="87"/>
  <c r="AH38" i="91"/>
  <c r="V38" i="91" s="1"/>
  <c r="BH38" i="85"/>
  <c r="DT20" i="90"/>
  <c r="CU20" i="68"/>
  <c r="AI19" i="91"/>
  <c r="AF25" i="87"/>
  <c r="AQ47" i="87"/>
  <c r="AT25" i="91"/>
  <c r="BM5" i="89"/>
  <c r="CB50" i="62"/>
  <c r="DA50" i="89"/>
  <c r="CO50" i="89" s="1"/>
  <c r="AE51" i="87"/>
  <c r="AH23" i="91"/>
  <c r="V23" i="91" s="1"/>
  <c r="AC15" i="87"/>
  <c r="AF27" i="91"/>
  <c r="T27" i="91" s="1"/>
  <c r="BM27" i="85"/>
  <c r="BE38" i="81"/>
  <c r="BP33" i="68"/>
  <c r="BQ33" i="68"/>
  <c r="CC33" i="90"/>
  <c r="CD33" i="90"/>
  <c r="BF33" i="90" s="1"/>
  <c r="O33" i="86"/>
  <c r="AM33" i="86" s="1"/>
  <c r="AY38" i="81"/>
  <c r="AL16" i="87"/>
  <c r="AO28" i="91"/>
  <c r="BO50" i="85"/>
  <c r="AY6" i="87"/>
  <c r="BB12" i="91"/>
  <c r="BP18" i="86"/>
  <c r="DK6" i="90"/>
  <c r="CY6" i="90" s="1"/>
  <c r="CL6" i="68"/>
  <c r="CZ3" i="90"/>
  <c r="CN3" i="90" s="1"/>
  <c r="CA3" i="68"/>
  <c r="CA24" i="62"/>
  <c r="CZ24" i="89"/>
  <c r="DG4" i="90"/>
  <c r="CH4" i="68"/>
  <c r="AH30" i="91"/>
  <c r="V30" i="91" s="1"/>
  <c r="AE4" i="87"/>
  <c r="DR24" i="90"/>
  <c r="DS24" i="90"/>
  <c r="CS24" i="68"/>
  <c r="CT24" i="68"/>
  <c r="BL42" i="89"/>
  <c r="BI48" i="90"/>
  <c r="CV6" i="68"/>
  <c r="DU6" i="90"/>
  <c r="AQ29" i="91"/>
  <c r="AE29" i="91" s="1"/>
  <c r="AN50" i="87"/>
  <c r="BH33" i="80"/>
  <c r="BM7" i="68"/>
  <c r="BZ7" i="90"/>
  <c r="BN7" i="90" s="1"/>
  <c r="X9" i="85"/>
  <c r="AV9" i="85" s="1"/>
  <c r="CX43" i="68"/>
  <c r="DW43" i="90"/>
  <c r="AD49" i="89"/>
  <c r="DM18" i="89"/>
  <c r="DN18" i="89"/>
  <c r="CP18" i="89" s="1"/>
  <c r="CN19" i="62"/>
  <c r="CO19" i="62"/>
  <c r="CL8" i="62"/>
  <c r="DK8" i="89"/>
  <c r="AZ52" i="87"/>
  <c r="BC33" i="91"/>
  <c r="CU44" i="89"/>
  <c r="DJ5" i="90"/>
  <c r="CK5" i="68"/>
  <c r="BD52" i="68"/>
  <c r="BQ52" i="90"/>
  <c r="BE52" i="90" s="1"/>
  <c r="O26" i="85"/>
  <c r="AM26" i="85" s="1"/>
  <c r="AY14" i="80"/>
  <c r="BY47" i="68"/>
  <c r="CL47" i="90"/>
  <c r="X49" i="86"/>
  <c r="AV49" i="86" s="1"/>
  <c r="BH23" i="81"/>
  <c r="BE4" i="80"/>
  <c r="BH7" i="89"/>
  <c r="AI24" i="87"/>
  <c r="AL41" i="91"/>
  <c r="CJ32" i="62"/>
  <c r="DI32" i="89"/>
  <c r="CW32" i="89" s="1"/>
  <c r="BD44" i="90"/>
  <c r="BA21" i="81"/>
  <c r="AN50" i="91"/>
  <c r="AK29" i="87"/>
  <c r="BF48" i="89"/>
  <c r="V34" i="91"/>
  <c r="BF8" i="90"/>
  <c r="BB5" i="91"/>
  <c r="AY33" i="87"/>
  <c r="BP38" i="86"/>
  <c r="CS27" i="62"/>
  <c r="CT27" i="62"/>
  <c r="DS27" i="89"/>
  <c r="CU27" i="89" s="1"/>
  <c r="DR27" i="89"/>
  <c r="DF43" i="89"/>
  <c r="CT43" i="89" s="1"/>
  <c r="CG43" i="62"/>
  <c r="DK27" i="90"/>
  <c r="CL27" i="68"/>
  <c r="CS21" i="62"/>
  <c r="CT21" i="62"/>
  <c r="DS21" i="89"/>
  <c r="DR21" i="89"/>
  <c r="BD27" i="81"/>
  <c r="AB31" i="91"/>
  <c r="BG26" i="90"/>
  <c r="BD35" i="81"/>
  <c r="CL21" i="62"/>
  <c r="DK21" i="89"/>
  <c r="CY21" i="89" s="1"/>
  <c r="CP43" i="89"/>
  <c r="CR48" i="68"/>
  <c r="DQ48" i="90"/>
  <c r="DE2" i="90"/>
  <c r="CS2" i="90" s="1"/>
  <c r="CF2" i="68"/>
  <c r="AC24" i="87"/>
  <c r="AF41" i="91"/>
  <c r="T41" i="91" s="1"/>
  <c r="BI31" i="62"/>
  <c r="BV31" i="89"/>
  <c r="BJ31" i="89" s="1"/>
  <c r="AG26" i="91"/>
  <c r="U26" i="91" s="1"/>
  <c r="AD19" i="87"/>
  <c r="BG49" i="85"/>
  <c r="DC45" i="90"/>
  <c r="CQ45" i="90" s="1"/>
  <c r="CD45" i="68"/>
  <c r="AX24" i="87"/>
  <c r="BA41" i="91"/>
  <c r="BD49" i="62"/>
  <c r="BQ49" i="89"/>
  <c r="BE49" i="89" s="1"/>
  <c r="BQ48" i="68"/>
  <c r="BP48" i="68"/>
  <c r="CC48" i="90"/>
  <c r="CD48" i="90"/>
  <c r="BF48" i="90" s="1"/>
  <c r="O29" i="86"/>
  <c r="AM29" i="86" s="1"/>
  <c r="BJ29" i="86" s="1"/>
  <c r="AY24" i="81"/>
  <c r="AH7" i="87"/>
  <c r="AK4" i="91"/>
  <c r="DJ4" i="90"/>
  <c r="CK4" i="68"/>
  <c r="DF45" i="90"/>
  <c r="CG45" i="68"/>
  <c r="BM20" i="62"/>
  <c r="BZ20" i="89"/>
  <c r="BN20" i="89" s="1"/>
  <c r="AH22" i="91"/>
  <c r="AE14" i="87"/>
  <c r="CQ6" i="68"/>
  <c r="DP6" i="90"/>
  <c r="BH30" i="81"/>
  <c r="AJ52" i="87"/>
  <c r="AM33" i="91"/>
  <c r="CO29" i="89"/>
  <c r="AJ38" i="87"/>
  <c r="AM35" i="91"/>
  <c r="CL42" i="62"/>
  <c r="DK42" i="89"/>
  <c r="CY42" i="89" s="1"/>
  <c r="AH19" i="91"/>
  <c r="V19" i="91" s="1"/>
  <c r="AE25" i="87"/>
  <c r="CT19" i="68"/>
  <c r="DR19" i="90"/>
  <c r="DS19" i="90"/>
  <c r="CS19" i="68"/>
  <c r="AT31" i="87"/>
  <c r="AW42" i="91"/>
  <c r="BC11" i="80"/>
  <c r="BI26" i="89"/>
  <c r="CQ23" i="89"/>
  <c r="BE15" i="80"/>
  <c r="AR18" i="87"/>
  <c r="AU8" i="91"/>
  <c r="BI6" i="89"/>
  <c r="CQ18" i="68"/>
  <c r="DP18" i="90"/>
  <c r="BF36" i="81"/>
  <c r="BH32" i="89"/>
  <c r="BH21" i="90"/>
  <c r="BM25" i="89"/>
  <c r="DG42" i="89"/>
  <c r="CH42" i="62"/>
  <c r="U10" i="90"/>
  <c r="DW40" i="89"/>
  <c r="CX40" i="62"/>
  <c r="CG41" i="62"/>
  <c r="DF41" i="89"/>
  <c r="CA4" i="62"/>
  <c r="CZ4" i="89"/>
  <c r="CN4" i="89" s="1"/>
  <c r="CB4" i="62"/>
  <c r="DA4" i="89"/>
  <c r="CO4" i="89" s="1"/>
  <c r="BA28" i="91"/>
  <c r="AX16" i="87"/>
  <c r="BO14" i="86"/>
  <c r="AG44" i="87"/>
  <c r="AJ13" i="91"/>
  <c r="X13" i="91" s="1"/>
  <c r="AP40" i="91"/>
  <c r="AM12" i="87"/>
  <c r="BP41" i="85"/>
  <c r="BJ27" i="89"/>
  <c r="AQ10" i="87"/>
  <c r="AT3" i="91"/>
  <c r="BY30" i="90"/>
  <c r="W19" i="85"/>
  <c r="AU19" i="85" s="1"/>
  <c r="BG19" i="85" s="1"/>
  <c r="BG22" i="80"/>
  <c r="BL30" i="68"/>
  <c r="AY22" i="80"/>
  <c r="BB30" i="80"/>
  <c r="DB4" i="89"/>
  <c r="CC4" i="62"/>
  <c r="U20" i="89"/>
  <c r="CU35" i="62"/>
  <c r="DT35" i="89"/>
  <c r="CN31" i="62"/>
  <c r="CO31" i="62"/>
  <c r="DM31" i="89"/>
  <c r="DN31" i="89"/>
  <c r="CP31" i="89" s="1"/>
  <c r="CM24" i="62"/>
  <c r="DL24" i="89"/>
  <c r="BF13" i="81"/>
  <c r="CF48" i="62"/>
  <c r="DE48" i="89"/>
  <c r="CS48" i="89" s="1"/>
  <c r="BD17" i="62"/>
  <c r="BQ16" i="89"/>
  <c r="BE16" i="89" s="1"/>
  <c r="BL10" i="68"/>
  <c r="BY10" i="90"/>
  <c r="W8" i="85"/>
  <c r="AU8" i="85" s="1"/>
  <c r="BG46" i="80"/>
  <c r="CQ46" i="62"/>
  <c r="DP46" i="89"/>
  <c r="CR46" i="89" s="1"/>
  <c r="BF2" i="80"/>
  <c r="CQ14" i="68"/>
  <c r="DP14" i="90"/>
  <c r="CQ22" i="89"/>
  <c r="BF16" i="89"/>
  <c r="DE28" i="89"/>
  <c r="CF28" i="62"/>
  <c r="BQ3" i="86"/>
  <c r="CQ38" i="89"/>
  <c r="AR29" i="87"/>
  <c r="AU50" i="91"/>
  <c r="CQ33" i="89"/>
  <c r="BF46" i="80"/>
  <c r="BI10" i="68"/>
  <c r="BV10" i="90"/>
  <c r="BJ10" i="90" s="1"/>
  <c r="T8" i="85"/>
  <c r="AR8" i="85" s="1"/>
  <c r="BD46" i="80"/>
  <c r="CL33" i="90"/>
  <c r="X33" i="86"/>
  <c r="AV33" i="86" s="1"/>
  <c r="BH38" i="81"/>
  <c r="BY33" i="68"/>
  <c r="BP51" i="68"/>
  <c r="BQ51" i="68"/>
  <c r="CC51" i="90"/>
  <c r="CD51" i="90"/>
  <c r="BF51" i="90" s="1"/>
  <c r="O30" i="86"/>
  <c r="AM30" i="86" s="1"/>
  <c r="AY26" i="81"/>
  <c r="AE12" i="91"/>
  <c r="AC10" i="87"/>
  <c r="AF3" i="91"/>
  <c r="BF12" i="85"/>
  <c r="AI51" i="91"/>
  <c r="W51" i="91" s="1"/>
  <c r="AF36" i="87"/>
  <c r="AG47" i="87"/>
  <c r="AJ25" i="91"/>
  <c r="BG37" i="90"/>
  <c r="AK36" i="87"/>
  <c r="AN51" i="91"/>
  <c r="AB51" i="91" s="1"/>
  <c r="AJ18" i="91"/>
  <c r="AG49" i="87"/>
  <c r="BI7" i="80"/>
  <c r="BB26" i="81"/>
  <c r="BL40" i="90"/>
  <c r="BI39" i="81"/>
  <c r="BD39" i="81"/>
  <c r="BU42" i="68"/>
  <c r="BV42" i="68"/>
  <c r="CH42" i="90"/>
  <c r="CI42" i="90"/>
  <c r="BK42" i="90" s="1"/>
  <c r="T23" i="86"/>
  <c r="AR23" i="86" s="1"/>
  <c r="CM42" i="62"/>
  <c r="DL42" i="89"/>
  <c r="CX4" i="62"/>
  <c r="DW4" i="89"/>
  <c r="BL15" i="90"/>
  <c r="AG46" i="87"/>
  <c r="AJ46" i="91"/>
  <c r="BJ44" i="85"/>
  <c r="BF15" i="81"/>
  <c r="AH24" i="87"/>
  <c r="AK41" i="91"/>
  <c r="Y41" i="91" s="1"/>
  <c r="BA45" i="80"/>
  <c r="CD32" i="62"/>
  <c r="DC32" i="89"/>
  <c r="CQ32" i="89" s="1"/>
  <c r="DN30" i="89"/>
  <c r="CP30" i="89" s="1"/>
  <c r="CO30" i="62"/>
  <c r="CN30" i="62"/>
  <c r="DM30" i="89"/>
  <c r="BX9" i="68"/>
  <c r="CK9" i="90"/>
  <c r="W11" i="86"/>
  <c r="AU11" i="86" s="1"/>
  <c r="BG11" i="81"/>
  <c r="BJ19" i="90"/>
  <c r="CQ28" i="68"/>
  <c r="DP28" i="90"/>
  <c r="CR28" i="90" s="1"/>
  <c r="CG7" i="62"/>
  <c r="DF7" i="89"/>
  <c r="CT7" i="89" s="1"/>
  <c r="CT2" i="89"/>
  <c r="CM26" i="62"/>
  <c r="DL26" i="89"/>
  <c r="CX30" i="89"/>
  <c r="BV51" i="62"/>
  <c r="CH51" i="89"/>
  <c r="CI51" i="89"/>
  <c r="BK51" i="89" s="1"/>
  <c r="BU51" i="62"/>
  <c r="DH22" i="90"/>
  <c r="CI22" i="68"/>
  <c r="BB13" i="80"/>
  <c r="AC47" i="87"/>
  <c r="AF25" i="91"/>
  <c r="T25" i="91" s="1"/>
  <c r="AX15" i="81"/>
  <c r="AX3" i="81"/>
  <c r="BV36" i="68"/>
  <c r="CH36" i="90"/>
  <c r="CI36" i="90"/>
  <c r="BK36" i="90" s="1"/>
  <c r="T39" i="86"/>
  <c r="AR39" i="86" s="1"/>
  <c r="BQ39" i="86" s="1"/>
  <c r="BD3" i="81"/>
  <c r="BU36" i="68"/>
  <c r="BA3" i="81"/>
  <c r="AH27" i="91"/>
  <c r="V27" i="91" s="1"/>
  <c r="AE15" i="87"/>
  <c r="BH27" i="85"/>
  <c r="W37" i="85"/>
  <c r="AU37" i="85" s="1"/>
  <c r="BN37" i="85" s="1"/>
  <c r="BL39" i="68"/>
  <c r="BY39" i="90"/>
  <c r="BG43" i="80"/>
  <c r="BN14" i="89"/>
  <c r="BF47" i="81"/>
  <c r="CR42" i="62"/>
  <c r="DQ42" i="89"/>
  <c r="DI48" i="90"/>
  <c r="CJ48" i="68"/>
  <c r="T48" i="85"/>
  <c r="AR48" i="85" s="1"/>
  <c r="BI16" i="68"/>
  <c r="BV16" i="90"/>
  <c r="BJ16" i="90" s="1"/>
  <c r="BD13" i="80"/>
  <c r="BD52" i="62"/>
  <c r="BQ52" i="89"/>
  <c r="CS20" i="68"/>
  <c r="CT20" i="68"/>
  <c r="DR20" i="90"/>
  <c r="DS20" i="90"/>
  <c r="BJ27" i="90"/>
  <c r="BD18" i="62"/>
  <c r="BQ17" i="89"/>
  <c r="BE17" i="89" s="1"/>
  <c r="AS49" i="87"/>
  <c r="AV18" i="91"/>
  <c r="CW33" i="89"/>
  <c r="AG10" i="91"/>
  <c r="AD2" i="87"/>
  <c r="BG5" i="85"/>
  <c r="CU25" i="62"/>
  <c r="DT25" i="89"/>
  <c r="BC52" i="80"/>
  <c r="BD20" i="68"/>
  <c r="BQ20" i="90"/>
  <c r="O13" i="85"/>
  <c r="AM13" i="85" s="1"/>
  <c r="BQ13" i="85" s="1"/>
  <c r="AY52" i="80"/>
  <c r="CO34" i="62"/>
  <c r="CN34" i="62"/>
  <c r="DM34" i="89"/>
  <c r="DN34" i="89"/>
  <c r="AZ23" i="81"/>
  <c r="BJ34" i="89"/>
  <c r="AT11" i="87"/>
  <c r="AW31" i="91"/>
  <c r="BI23" i="81"/>
  <c r="CL28" i="62"/>
  <c r="DK28" i="89"/>
  <c r="BH45" i="90"/>
  <c r="AM35" i="87"/>
  <c r="AP15" i="91"/>
  <c r="BP36" i="85"/>
  <c r="BF33" i="81"/>
  <c r="CK45" i="62"/>
  <c r="DJ45" i="89"/>
  <c r="AJ36" i="87"/>
  <c r="AM51" i="91"/>
  <c r="AQ50" i="87"/>
  <c r="AT29" i="91"/>
  <c r="BL49" i="89"/>
  <c r="BM29" i="68"/>
  <c r="BZ29" i="90"/>
  <c r="BN29" i="90" s="1"/>
  <c r="X45" i="85"/>
  <c r="AV45" i="85" s="1"/>
  <c r="BH45" i="85" s="1"/>
  <c r="BH16" i="80"/>
  <c r="CC28" i="62"/>
  <c r="DB28" i="89"/>
  <c r="BH24" i="80"/>
  <c r="AQ26" i="87"/>
  <c r="AT32" i="91"/>
  <c r="BB8" i="81"/>
  <c r="BF11" i="80"/>
  <c r="BL47" i="89"/>
  <c r="DU29" i="89"/>
  <c r="CV29" i="62"/>
  <c r="U30" i="89"/>
  <c r="CW14" i="62"/>
  <c r="DV19" i="89"/>
  <c r="DB24" i="90"/>
  <c r="CC24" i="68"/>
  <c r="AZ52" i="80"/>
  <c r="AT24" i="91"/>
  <c r="AQ34" i="87"/>
  <c r="CJ49" i="62"/>
  <c r="DI49" i="89"/>
  <c r="BN34" i="90"/>
  <c r="CP9" i="62"/>
  <c r="DO9" i="89"/>
  <c r="CQ9" i="89" s="1"/>
  <c r="U45" i="89"/>
  <c r="BM22" i="89"/>
  <c r="BD50" i="80"/>
  <c r="AD31" i="89"/>
  <c r="DP24" i="90"/>
  <c r="CQ24" i="68"/>
  <c r="BD23" i="62"/>
  <c r="BQ23" i="89"/>
  <c r="AG30" i="87"/>
  <c r="AJ2" i="91"/>
  <c r="X2" i="91" s="1"/>
  <c r="BJ10" i="85"/>
  <c r="CP49" i="62"/>
  <c r="DO49" i="89"/>
  <c r="CQ49" i="89" s="1"/>
  <c r="BE32" i="81"/>
  <c r="AX16" i="81"/>
  <c r="AG19" i="87"/>
  <c r="AJ26" i="91"/>
  <c r="BJ49" i="85"/>
  <c r="CT6" i="68"/>
  <c r="DR6" i="90"/>
  <c r="DS6" i="90"/>
  <c r="CS6" i="68"/>
  <c r="BJ21" i="90"/>
  <c r="BB38" i="80"/>
  <c r="BD28" i="62"/>
  <c r="BQ28" i="89"/>
  <c r="DM32" i="89"/>
  <c r="DN32" i="89"/>
  <c r="CO32" i="62"/>
  <c r="CN32" i="62"/>
  <c r="AO8" i="91"/>
  <c r="AL18" i="87"/>
  <c r="BF30" i="89"/>
  <c r="AD42" i="89"/>
  <c r="BG50" i="89"/>
  <c r="U9" i="91"/>
  <c r="BH43" i="89"/>
  <c r="BO52" i="90"/>
  <c r="BJ35" i="89"/>
  <c r="CM12" i="62"/>
  <c r="DL12" i="89"/>
  <c r="CN12" i="89" s="1"/>
  <c r="AX8" i="87"/>
  <c r="BA38" i="91"/>
  <c r="BH25" i="90"/>
  <c r="BI28" i="90"/>
  <c r="DA47" i="89"/>
  <c r="CO47" i="89" s="1"/>
  <c r="CB47" i="62"/>
  <c r="BY44" i="68"/>
  <c r="CL44" i="90"/>
  <c r="X50" i="86"/>
  <c r="AV50" i="86" s="1"/>
  <c r="BH20" i="81"/>
  <c r="BQ46" i="68"/>
  <c r="BP46" i="68"/>
  <c r="CC46" i="90"/>
  <c r="CD46" i="90"/>
  <c r="BF46" i="90" s="1"/>
  <c r="AY8" i="81"/>
  <c r="O42" i="86"/>
  <c r="AM42" i="86" s="1"/>
  <c r="BQ42" i="86" s="1"/>
  <c r="AX3" i="80"/>
  <c r="CW40" i="62"/>
  <c r="DV40" i="89"/>
  <c r="CX40" i="89" s="1"/>
  <c r="BK7" i="85"/>
  <c r="BF48" i="80"/>
  <c r="BD52" i="80"/>
  <c r="Z43" i="90"/>
  <c r="BL32" i="89"/>
  <c r="AX11" i="80"/>
  <c r="CO12" i="62"/>
  <c r="CN12" i="62"/>
  <c r="DM12" i="89"/>
  <c r="DN12" i="89"/>
  <c r="CH4" i="62"/>
  <c r="DG4" i="89"/>
  <c r="CU4" i="89" s="1"/>
  <c r="AO25" i="87"/>
  <c r="AR19" i="91"/>
  <c r="BD22" i="81"/>
  <c r="O32" i="86"/>
  <c r="AM32" i="86" s="1"/>
  <c r="BL32" i="86" s="1"/>
  <c r="AY22" i="81"/>
  <c r="BQ28" i="68"/>
  <c r="BP28" i="68"/>
  <c r="CC28" i="90"/>
  <c r="CD28" i="90"/>
  <c r="BF28" i="90" s="1"/>
  <c r="BF22" i="81"/>
  <c r="BG22" i="81"/>
  <c r="AN52" i="91"/>
  <c r="AK21" i="87"/>
  <c r="W25" i="85"/>
  <c r="AU25" i="85" s="1"/>
  <c r="BI25" i="85" s="1"/>
  <c r="BL41" i="68"/>
  <c r="BY41" i="90"/>
  <c r="BG38" i="80"/>
  <c r="AF26" i="87"/>
  <c r="AI32" i="91"/>
  <c r="W32" i="91" s="1"/>
  <c r="BI32" i="85"/>
  <c r="BP27" i="62"/>
  <c r="BQ27" i="62"/>
  <c r="CC27" i="89"/>
  <c r="CD27" i="89"/>
  <c r="BF27" i="89" s="1"/>
  <c r="BI50" i="85"/>
  <c r="BP35" i="68"/>
  <c r="BQ35" i="68"/>
  <c r="CC35" i="90"/>
  <c r="CD35" i="90"/>
  <c r="BF35" i="90" s="1"/>
  <c r="O52" i="86"/>
  <c r="AM52" i="86" s="1"/>
  <c r="AY41" i="81"/>
  <c r="BI41" i="81"/>
  <c r="CK46" i="62"/>
  <c r="DJ46" i="89"/>
  <c r="BF45" i="90"/>
  <c r="CB15" i="62"/>
  <c r="DA14" i="89"/>
  <c r="CO14" i="89" s="1"/>
  <c r="DM26" i="89"/>
  <c r="DN26" i="89"/>
  <c r="CO26" i="62"/>
  <c r="CN26" i="62"/>
  <c r="BA28" i="81"/>
  <c r="CS25" i="62"/>
  <c r="CT25" i="62"/>
  <c r="DS25" i="89"/>
  <c r="DR25" i="89"/>
  <c r="CP6" i="68"/>
  <c r="DO6" i="90"/>
  <c r="CQ6" i="90" s="1"/>
  <c r="BE18" i="81"/>
  <c r="DC7" i="89"/>
  <c r="CQ7" i="89" s="1"/>
  <c r="CD7" i="62"/>
  <c r="BK20" i="85"/>
  <c r="AK27" i="87"/>
  <c r="AN17" i="91"/>
  <c r="AB17" i="91" s="1"/>
  <c r="CK7" i="62"/>
  <c r="DJ7" i="89"/>
  <c r="CX7" i="89" s="1"/>
  <c r="AY17" i="87"/>
  <c r="BB11" i="91"/>
  <c r="BP6" i="86"/>
  <c r="BY52" i="62"/>
  <c r="CL52" i="89"/>
  <c r="AZ40" i="81"/>
  <c r="AY40" i="87"/>
  <c r="BB14" i="91"/>
  <c r="BP13" i="86"/>
  <c r="AC48" i="87"/>
  <c r="AF43" i="91"/>
  <c r="T43" i="91" s="1"/>
  <c r="CS15" i="89"/>
  <c r="AE29" i="87"/>
  <c r="AH50" i="91"/>
  <c r="CW34" i="62"/>
  <c r="DV34" i="89"/>
  <c r="AM15" i="87"/>
  <c r="AP27" i="91"/>
  <c r="AD27" i="91" s="1"/>
  <c r="BP27" i="85"/>
  <c r="CJ26" i="62"/>
  <c r="DI26" i="89"/>
  <c r="CW26" i="89" s="1"/>
  <c r="AK21" i="91"/>
  <c r="AH43" i="87"/>
  <c r="BK22" i="85"/>
  <c r="BU50" i="62"/>
  <c r="BV50" i="62"/>
  <c r="CH50" i="89"/>
  <c r="BJ50" i="89" s="1"/>
  <c r="CI50" i="89"/>
  <c r="BK50" i="89" s="1"/>
  <c r="BB38" i="81"/>
  <c r="BG51" i="89"/>
  <c r="BA27" i="81"/>
  <c r="AZ51" i="80"/>
  <c r="CL32" i="62"/>
  <c r="DK32" i="89"/>
  <c r="AH33" i="91"/>
  <c r="V33" i="91" s="1"/>
  <c r="AE52" i="87"/>
  <c r="BB22" i="80"/>
  <c r="BD38" i="81"/>
  <c r="AT3" i="87"/>
  <c r="AW37" i="91"/>
  <c r="BK16" i="86"/>
  <c r="BJ4" i="90"/>
  <c r="BG45" i="80"/>
  <c r="AK5" i="91"/>
  <c r="AH33" i="87"/>
  <c r="BK14" i="85"/>
  <c r="AJ43" i="87"/>
  <c r="AM21" i="91"/>
  <c r="AA21" i="91" s="1"/>
  <c r="BM22" i="85"/>
  <c r="BN9" i="85"/>
  <c r="CU2" i="89"/>
  <c r="BG10" i="89"/>
  <c r="AJ51" i="87"/>
  <c r="AM23" i="91"/>
  <c r="CI39" i="89"/>
  <c r="BK39" i="89" s="1"/>
  <c r="BU39" i="62"/>
  <c r="BV39" i="62"/>
  <c r="CH39" i="89"/>
  <c r="BL47" i="90"/>
  <c r="AB5" i="91"/>
  <c r="AZ21" i="80"/>
  <c r="BI15" i="62"/>
  <c r="BV14" i="89"/>
  <c r="BJ14" i="89" s="1"/>
  <c r="BE47" i="81"/>
  <c r="CR47" i="89"/>
  <c r="AC51" i="87"/>
  <c r="AF23" i="91"/>
  <c r="T23" i="91" s="1"/>
  <c r="AZ21" i="91"/>
  <c r="AW43" i="87"/>
  <c r="BN21" i="86"/>
  <c r="CU43" i="62"/>
  <c r="DT43" i="89"/>
  <c r="CV43" i="89" s="1"/>
  <c r="BC30" i="80"/>
  <c r="BC50" i="81"/>
  <c r="BD39" i="62"/>
  <c r="BQ39" i="89"/>
  <c r="CF50" i="62"/>
  <c r="DE50" i="89"/>
  <c r="CS50" i="89" s="1"/>
  <c r="BE38" i="80"/>
  <c r="BD8" i="89"/>
  <c r="BF38" i="85"/>
  <c r="AC8" i="87"/>
  <c r="AF38" i="91"/>
  <c r="T38" i="91" s="1"/>
  <c r="BH44" i="90"/>
  <c r="BE52" i="81"/>
  <c r="BQ26" i="68"/>
  <c r="BP26" i="68"/>
  <c r="CC26" i="90"/>
  <c r="CD26" i="90"/>
  <c r="BF26" i="90" s="1"/>
  <c r="O45" i="86"/>
  <c r="AM45" i="86" s="1"/>
  <c r="BN45" i="86" s="1"/>
  <c r="AY52" i="81"/>
  <c r="BG52" i="81"/>
  <c r="BF52" i="81"/>
  <c r="BM51" i="62"/>
  <c r="BZ51" i="89"/>
  <c r="BN51" i="89" s="1"/>
  <c r="AY51" i="80"/>
  <c r="BD28" i="68"/>
  <c r="BQ28" i="90"/>
  <c r="O30" i="85"/>
  <c r="AM30" i="85" s="1"/>
  <c r="BH30" i="85" s="1"/>
  <c r="BL30" i="89"/>
  <c r="DB34" i="89"/>
  <c r="CP34" i="89" s="1"/>
  <c r="CC34" i="62"/>
  <c r="BM8" i="86"/>
  <c r="BH19" i="90"/>
  <c r="BD51" i="80"/>
  <c r="BA26" i="80"/>
  <c r="O18" i="85"/>
  <c r="AM18" i="85" s="1"/>
  <c r="BH18" i="85" s="1"/>
  <c r="AY26" i="80"/>
  <c r="BD24" i="68"/>
  <c r="BQ24" i="90"/>
  <c r="BE24" i="90" s="1"/>
  <c r="BF26" i="80"/>
  <c r="AH35" i="87"/>
  <c r="AK15" i="91"/>
  <c r="Y15" i="91" s="1"/>
  <c r="BK36" i="85"/>
  <c r="BH14" i="81"/>
  <c r="BK19" i="89"/>
  <c r="BL48" i="89"/>
  <c r="AY25" i="87"/>
  <c r="BB19" i="91"/>
  <c r="BH45" i="89"/>
  <c r="BB15" i="80"/>
  <c r="Z29" i="89"/>
  <c r="BF34" i="81"/>
  <c r="AO33" i="87"/>
  <c r="AR5" i="91"/>
  <c r="BG38" i="81"/>
  <c r="AX41" i="80"/>
  <c r="DI2" i="90"/>
  <c r="CW2" i="90" s="1"/>
  <c r="CJ2" i="68"/>
  <c r="BC3" i="81"/>
  <c r="BC18" i="81"/>
  <c r="BE3" i="90"/>
  <c r="U36" i="89"/>
  <c r="BL11" i="90"/>
  <c r="U44" i="89"/>
  <c r="U15" i="90"/>
  <c r="AX46" i="87"/>
  <c r="BA46" i="91"/>
  <c r="BB18" i="81"/>
  <c r="BG37" i="80"/>
  <c r="BD10" i="62"/>
  <c r="BQ10" i="89"/>
  <c r="BQ8" i="62"/>
  <c r="CC8" i="89"/>
  <c r="BE8" i="89" s="1"/>
  <c r="BP8" i="62"/>
  <c r="CD8" i="89"/>
  <c r="BF8" i="89" s="1"/>
  <c r="U34" i="89"/>
  <c r="BM42" i="89"/>
  <c r="CP17" i="89"/>
  <c r="CY6" i="89"/>
  <c r="BH16" i="81"/>
  <c r="CQ48" i="89"/>
  <c r="CY13" i="89"/>
  <c r="BI52" i="80"/>
  <c r="BA44" i="81"/>
  <c r="BA24" i="80"/>
  <c r="BB28" i="80"/>
  <c r="CU52" i="89"/>
  <c r="BF25" i="80"/>
  <c r="AW9" i="87"/>
  <c r="AZ44" i="91"/>
  <c r="BN48" i="86"/>
  <c r="CL36" i="62"/>
  <c r="DK36" i="89"/>
  <c r="CY36" i="89" s="1"/>
  <c r="DI29" i="89"/>
  <c r="CJ29" i="62"/>
  <c r="BI8" i="68"/>
  <c r="BV8" i="90"/>
  <c r="T47" i="85"/>
  <c r="AR47" i="85" s="1"/>
  <c r="BM47" i="85" s="1"/>
  <c r="BD37" i="80"/>
  <c r="DT24" i="89"/>
  <c r="CU24" i="62"/>
  <c r="BY46" i="62"/>
  <c r="CL46" i="89"/>
  <c r="BQ15" i="62"/>
  <c r="BP15" i="62"/>
  <c r="CC14" i="89"/>
  <c r="CD14" i="89"/>
  <c r="BF14" i="89" s="1"/>
  <c r="DP40" i="90"/>
  <c r="CQ40" i="68"/>
  <c r="CS45" i="68"/>
  <c r="CT45" i="68"/>
  <c r="DR45" i="90"/>
  <c r="DS45" i="90"/>
  <c r="CV8" i="62"/>
  <c r="DU8" i="89"/>
  <c r="CX11" i="68"/>
  <c r="DW11" i="90"/>
  <c r="AO41" i="87"/>
  <c r="AR36" i="91"/>
  <c r="AV42" i="87"/>
  <c r="AY47" i="91"/>
  <c r="DH44" i="90"/>
  <c r="CI44" i="68"/>
  <c r="BC28" i="81"/>
  <c r="DU42" i="89"/>
  <c r="CV42" i="62"/>
  <c r="DT22" i="90"/>
  <c r="CU22" i="68"/>
  <c r="AS34" i="87"/>
  <c r="AV24" i="91"/>
  <c r="CW48" i="68"/>
  <c r="DV48" i="90"/>
  <c r="CG48" i="62"/>
  <c r="DF48" i="89"/>
  <c r="CT48" i="89" s="1"/>
  <c r="BH26" i="81"/>
  <c r="BY51" i="68"/>
  <c r="CL51" i="90"/>
  <c r="X30" i="86"/>
  <c r="AV30" i="86" s="1"/>
  <c r="BO30" i="86" s="1"/>
  <c r="DB39" i="90"/>
  <c r="CC39" i="68"/>
  <c r="BD51" i="62"/>
  <c r="BQ51" i="89"/>
  <c r="BE51" i="89" s="1"/>
  <c r="DW24" i="89"/>
  <c r="CX24" i="62"/>
  <c r="BD42" i="68"/>
  <c r="BQ42" i="90"/>
  <c r="BE42" i="90" s="1"/>
  <c r="O23" i="85"/>
  <c r="AM23" i="85" s="1"/>
  <c r="BN23" i="85" s="1"/>
  <c r="AY42" i="80"/>
  <c r="CS41" i="62"/>
  <c r="CT41" i="62"/>
  <c r="DS41" i="89"/>
  <c r="CU41" i="89" s="1"/>
  <c r="DR41" i="89"/>
  <c r="AJ28" i="87"/>
  <c r="AM6" i="91"/>
  <c r="AA6" i="91" s="1"/>
  <c r="BM15" i="85"/>
  <c r="CV23" i="62"/>
  <c r="DU23" i="89"/>
  <c r="CW23" i="89" s="1"/>
  <c r="BH44" i="80"/>
  <c r="AR15" i="87"/>
  <c r="AU27" i="91"/>
  <c r="BI28" i="86"/>
  <c r="DJ21" i="90"/>
  <c r="CK21" i="68"/>
  <c r="CW38" i="62"/>
  <c r="DV38" i="89"/>
  <c r="CX38" i="89" s="1"/>
  <c r="AG45" i="87"/>
  <c r="AJ45" i="91"/>
  <c r="X45" i="91" s="1"/>
  <c r="BJ43" i="85"/>
  <c r="DI10" i="89"/>
  <c r="CW10" i="89" s="1"/>
  <c r="CJ10" i="62"/>
  <c r="CX19" i="62"/>
  <c r="DW18" i="89"/>
  <c r="AQ29" i="87"/>
  <c r="AT50" i="91"/>
  <c r="DB50" i="90"/>
  <c r="CC50" i="68"/>
  <c r="BD27" i="62"/>
  <c r="BQ27" i="89"/>
  <c r="AI17" i="87"/>
  <c r="AL11" i="91"/>
  <c r="Z11" i="91" s="1"/>
  <c r="BL7" i="85"/>
  <c r="CW46" i="62"/>
  <c r="DV46" i="89"/>
  <c r="AZ38" i="80"/>
  <c r="T46" i="85"/>
  <c r="AR46" i="85" s="1"/>
  <c r="BD30" i="80"/>
  <c r="BI35" i="68"/>
  <c r="BV35" i="90"/>
  <c r="BJ35" i="90" s="1"/>
  <c r="BD16" i="80"/>
  <c r="CA26" i="91"/>
  <c r="BL19" i="87"/>
  <c r="CW6" i="68"/>
  <c r="DV6" i="90"/>
  <c r="DG44" i="90"/>
  <c r="CH44" i="68"/>
  <c r="AW46" i="91"/>
  <c r="AT46" i="87"/>
  <c r="DE25" i="90"/>
  <c r="CS25" i="90" s="1"/>
  <c r="CF25" i="68"/>
  <c r="BD35" i="62"/>
  <c r="BQ35" i="89"/>
  <c r="BE35" i="89" s="1"/>
  <c r="BY50" i="62"/>
  <c r="CL50" i="89"/>
  <c r="AL26" i="87"/>
  <c r="AO32" i="91"/>
  <c r="BO32" i="85"/>
  <c r="CJ9" i="62"/>
  <c r="DI9" i="89"/>
  <c r="CP50" i="62"/>
  <c r="DO50" i="89"/>
  <c r="CQ50" i="89" s="1"/>
  <c r="CF52" i="62"/>
  <c r="DE52" i="89"/>
  <c r="CS52" i="89" s="1"/>
  <c r="AO10" i="87"/>
  <c r="AR3" i="91"/>
  <c r="DT34" i="90"/>
  <c r="CU34" i="68"/>
  <c r="CJ46" i="62"/>
  <c r="DI46" i="89"/>
  <c r="CW46" i="89" s="1"/>
  <c r="BD46" i="90"/>
  <c r="CO28" i="62"/>
  <c r="CN28" i="62"/>
  <c r="DM28" i="89"/>
  <c r="DN28" i="89"/>
  <c r="BN7" i="85"/>
  <c r="BM50" i="90"/>
  <c r="AL51" i="87"/>
  <c r="AO23" i="91"/>
  <c r="BM40" i="89"/>
  <c r="CJ3" i="68"/>
  <c r="DI3" i="90"/>
  <c r="CW3" i="90" s="1"/>
  <c r="BL34" i="90"/>
  <c r="CX9" i="62"/>
  <c r="DW9" i="89"/>
  <c r="CY9" i="89" s="1"/>
  <c r="CZ33" i="90"/>
  <c r="CN33" i="90" s="1"/>
  <c r="CA33" i="68"/>
  <c r="CC50" i="62"/>
  <c r="DB50" i="89"/>
  <c r="CP50" i="89" s="1"/>
  <c r="AG26" i="87"/>
  <c r="AJ32" i="91"/>
  <c r="BJ32" i="85"/>
  <c r="BZ22" i="89"/>
  <c r="BN22" i="89" s="1"/>
  <c r="BM22" i="62"/>
  <c r="CD52" i="62"/>
  <c r="DC52" i="89"/>
  <c r="CQ52" i="89" s="1"/>
  <c r="BB28" i="81"/>
  <c r="CE44" i="62"/>
  <c r="DD44" i="89"/>
  <c r="CR44" i="89" s="1"/>
  <c r="DL20" i="90"/>
  <c r="CM20" i="68"/>
  <c r="CG12" i="62"/>
  <c r="DF12" i="89"/>
  <c r="CT12" i="89" s="1"/>
  <c r="O40" i="85"/>
  <c r="AM40" i="85" s="1"/>
  <c r="BH40" i="85" s="1"/>
  <c r="AY36" i="80"/>
  <c r="BD37" i="68"/>
  <c r="BQ37" i="90"/>
  <c r="BE37" i="90" s="1"/>
  <c r="BE36" i="80"/>
  <c r="BI36" i="80"/>
  <c r="BY47" i="90"/>
  <c r="BM47" i="90" s="1"/>
  <c r="W28" i="85"/>
  <c r="AU28" i="85" s="1"/>
  <c r="BF28" i="85" s="1"/>
  <c r="BG17" i="80"/>
  <c r="BL47" i="68"/>
  <c r="BF16" i="90"/>
  <c r="CV51" i="62"/>
  <c r="DU51" i="89"/>
  <c r="CW51" i="89" s="1"/>
  <c r="BF13" i="80"/>
  <c r="BD3" i="90"/>
  <c r="CU46" i="62"/>
  <c r="DT46" i="89"/>
  <c r="BF17" i="90"/>
  <c r="AU13" i="87"/>
  <c r="AX20" i="91"/>
  <c r="BL20" i="86"/>
  <c r="AX19" i="87"/>
  <c r="BA26" i="91"/>
  <c r="BB32" i="81"/>
  <c r="AQ14" i="87"/>
  <c r="AT22" i="91"/>
  <c r="BI31" i="81"/>
  <c r="BO14" i="90"/>
  <c r="BH6" i="81"/>
  <c r="CL19" i="62"/>
  <c r="DK18" i="89"/>
  <c r="CE28" i="62"/>
  <c r="DD28" i="89"/>
  <c r="CR28" i="89" s="1"/>
  <c r="DD18" i="90"/>
  <c r="CR18" i="90" s="1"/>
  <c r="CE18" i="68"/>
  <c r="BN2" i="89"/>
  <c r="BE9" i="80"/>
  <c r="BF5" i="80"/>
  <c r="BD31" i="68"/>
  <c r="BQ31" i="90"/>
  <c r="O17" i="85"/>
  <c r="AM17" i="85" s="1"/>
  <c r="BJ17" i="85" s="1"/>
  <c r="AY29" i="80"/>
  <c r="BF29" i="80"/>
  <c r="DI8" i="89"/>
  <c r="CJ8" i="62"/>
  <c r="DB36" i="90"/>
  <c r="CC36" i="68"/>
  <c r="AP11" i="91"/>
  <c r="AM17" i="87"/>
  <c r="BP7" i="85"/>
  <c r="U52" i="90"/>
  <c r="CW20" i="68"/>
  <c r="DV20" i="90"/>
  <c r="CP11" i="68"/>
  <c r="DO11" i="90"/>
  <c r="CQ18" i="89"/>
  <c r="CU20" i="62"/>
  <c r="DT20" i="89"/>
  <c r="AR20" i="91"/>
  <c r="BF20" i="86"/>
  <c r="AO13" i="87"/>
  <c r="BD27" i="80"/>
  <c r="CQ36" i="68"/>
  <c r="DP36" i="90"/>
  <c r="AC39" i="87"/>
  <c r="AF48" i="91"/>
  <c r="T48" i="91" s="1"/>
  <c r="CH15" i="62"/>
  <c r="DG14" i="89"/>
  <c r="CU14" i="89" s="1"/>
  <c r="AU49" i="91"/>
  <c r="BI51" i="86"/>
  <c r="AR23" i="87"/>
  <c r="BC33" i="80"/>
  <c r="DJ24" i="90"/>
  <c r="CK24" i="68"/>
  <c r="BP15" i="85"/>
  <c r="BU36" i="62"/>
  <c r="BV36" i="62"/>
  <c r="CH36" i="89"/>
  <c r="CI36" i="89"/>
  <c r="BK36" i="89" s="1"/>
  <c r="CW18" i="62"/>
  <c r="DV17" i="89"/>
  <c r="DC20" i="90"/>
  <c r="CD20" i="68"/>
  <c r="CH21" i="62"/>
  <c r="DG21" i="89"/>
  <c r="BL14" i="68"/>
  <c r="BY14" i="90"/>
  <c r="BM14" i="90" s="1"/>
  <c r="W51" i="85"/>
  <c r="AU51" i="85" s="1"/>
  <c r="BJ51" i="85" s="1"/>
  <c r="BG15" i="80"/>
  <c r="CC52" i="62"/>
  <c r="DB52" i="89"/>
  <c r="AT45" i="87"/>
  <c r="AW45" i="91"/>
  <c r="W6" i="85"/>
  <c r="AU6" i="85" s="1"/>
  <c r="BL12" i="68"/>
  <c r="BY12" i="90"/>
  <c r="BM12" i="90" s="1"/>
  <c r="BG44" i="80"/>
  <c r="BE24" i="81"/>
  <c r="BI33" i="62"/>
  <c r="BV33" i="89"/>
  <c r="BJ33" i="89" s="1"/>
  <c r="BI38" i="80"/>
  <c r="CE11" i="62"/>
  <c r="DD11" i="89"/>
  <c r="CM17" i="62"/>
  <c r="DL16" i="89"/>
  <c r="CN16" i="89" s="1"/>
  <c r="CG31" i="62"/>
  <c r="DF31" i="89"/>
  <c r="CT31" i="89" s="1"/>
  <c r="BI3" i="80"/>
  <c r="CB49" i="62"/>
  <c r="DA49" i="89"/>
  <c r="CO49" i="89" s="1"/>
  <c r="AK18" i="91"/>
  <c r="Y18" i="91" s="1"/>
  <c r="AH49" i="87"/>
  <c r="CF29" i="62"/>
  <c r="DE29" i="89"/>
  <c r="AZ17" i="81"/>
  <c r="AQ6" i="87"/>
  <c r="AT12" i="91"/>
  <c r="BH18" i="86"/>
  <c r="AL7" i="91"/>
  <c r="AI37" i="87"/>
  <c r="BL16" i="85"/>
  <c r="CK20" i="62"/>
  <c r="DJ20" i="89"/>
  <c r="AF46" i="87"/>
  <c r="AI46" i="91"/>
  <c r="W46" i="91" s="1"/>
  <c r="BI44" i="85"/>
  <c r="CG18" i="62"/>
  <c r="DF17" i="89"/>
  <c r="CT17" i="89" s="1"/>
  <c r="BI13" i="68"/>
  <c r="BV13" i="90"/>
  <c r="BJ13" i="90" s="1"/>
  <c r="T2" i="85"/>
  <c r="AR2" i="85" s="1"/>
  <c r="BP2" i="80"/>
  <c r="BD2" i="80"/>
  <c r="AU24" i="87"/>
  <c r="AX41" i="91"/>
  <c r="AY35" i="87"/>
  <c r="BB15" i="91"/>
  <c r="U18" i="89"/>
  <c r="BK43" i="90"/>
  <c r="CI52" i="90"/>
  <c r="BK52" i="90" s="1"/>
  <c r="T27" i="86"/>
  <c r="AR27" i="86" s="1"/>
  <c r="BU52" i="68"/>
  <c r="BV52" i="68"/>
  <c r="CH52" i="90"/>
  <c r="BD13" i="81"/>
  <c r="AK8" i="91"/>
  <c r="Y8" i="91" s="1"/>
  <c r="AH18" i="87"/>
  <c r="BK11" i="85"/>
  <c r="CK26" i="62"/>
  <c r="DJ26" i="89"/>
  <c r="CX26" i="89" s="1"/>
  <c r="AH42" i="91"/>
  <c r="AE31" i="87"/>
  <c r="CV13" i="62"/>
  <c r="DU13" i="89"/>
  <c r="BK14" i="89"/>
  <c r="CP20" i="68"/>
  <c r="DO20" i="90"/>
  <c r="BE8" i="80"/>
  <c r="BY48" i="62"/>
  <c r="CL48" i="89"/>
  <c r="CN2" i="68"/>
  <c r="CO2" i="68"/>
  <c r="DM2" i="90"/>
  <c r="DN2" i="90"/>
  <c r="AD23" i="89"/>
  <c r="BP40" i="62"/>
  <c r="BQ40" i="62"/>
  <c r="CC40" i="89"/>
  <c r="CD40" i="89"/>
  <c r="BF40" i="89" s="1"/>
  <c r="CX24" i="68"/>
  <c r="DW24" i="90"/>
  <c r="CE4" i="62"/>
  <c r="DD4" i="89"/>
  <c r="CR4" i="89" s="1"/>
  <c r="BH12" i="90"/>
  <c r="AG29" i="87"/>
  <c r="AJ50" i="91"/>
  <c r="AC31" i="87"/>
  <c r="AF42" i="91"/>
  <c r="BC14" i="80"/>
  <c r="CO21" i="62"/>
  <c r="DM21" i="89"/>
  <c r="DN21" i="89"/>
  <c r="CP21" i="89" s="1"/>
  <c r="CN21" i="62"/>
  <c r="CW51" i="62"/>
  <c r="DV51" i="89"/>
  <c r="BD30" i="81"/>
  <c r="AY30" i="81"/>
  <c r="BQ40" i="68"/>
  <c r="O24" i="86"/>
  <c r="AM24" i="86" s="1"/>
  <c r="BP40" i="68"/>
  <c r="CC40" i="90"/>
  <c r="CD40" i="90"/>
  <c r="BF40" i="90" s="1"/>
  <c r="DF24" i="90"/>
  <c r="CG24" i="68"/>
  <c r="DC48" i="90"/>
  <c r="CQ48" i="90" s="1"/>
  <c r="CD48" i="68"/>
  <c r="BE43" i="80"/>
  <c r="CB17" i="62"/>
  <c r="DA16" i="89"/>
  <c r="BJ2" i="89"/>
  <c r="BD22" i="80"/>
  <c r="CS27" i="89"/>
  <c r="AK49" i="87"/>
  <c r="AN18" i="91"/>
  <c r="BF24" i="81"/>
  <c r="AS50" i="87"/>
  <c r="AV29" i="91"/>
  <c r="BJ15" i="86"/>
  <c r="AQ11" i="87"/>
  <c r="AT31" i="91"/>
  <c r="BM35" i="68"/>
  <c r="BZ35" i="90"/>
  <c r="BN35" i="90" s="1"/>
  <c r="X46" i="85"/>
  <c r="AV46" i="85" s="1"/>
  <c r="BH30" i="80"/>
  <c r="AZ14" i="80"/>
  <c r="DR5" i="90"/>
  <c r="DS5" i="90"/>
  <c r="CU5" i="90" s="1"/>
  <c r="CS5" i="68"/>
  <c r="CT5" i="68"/>
  <c r="DV8" i="89"/>
  <c r="CW8" i="62"/>
  <c r="X12" i="86"/>
  <c r="AV12" i="86" s="1"/>
  <c r="BY13" i="68"/>
  <c r="CL13" i="90"/>
  <c r="BA21" i="80"/>
  <c r="BG35" i="90"/>
  <c r="AF49" i="87"/>
  <c r="AI18" i="91"/>
  <c r="BM26" i="89"/>
  <c r="BA44" i="80"/>
  <c r="BG39" i="89"/>
  <c r="BF18" i="81"/>
  <c r="BD46" i="62"/>
  <c r="BQ46" i="89"/>
  <c r="BG23" i="89"/>
  <c r="AL13" i="87"/>
  <c r="AO20" i="91"/>
  <c r="AC20" i="91" s="1"/>
  <c r="BG42" i="90"/>
  <c r="CM18" i="68"/>
  <c r="DL18" i="90"/>
  <c r="DD32" i="89"/>
  <c r="CR32" i="89" s="1"/>
  <c r="CE32" i="62"/>
  <c r="AN37" i="87"/>
  <c r="AQ7" i="91"/>
  <c r="AE7" i="91" s="1"/>
  <c r="BQ16" i="85"/>
  <c r="DA41" i="89"/>
  <c r="CO41" i="89" s="1"/>
  <c r="CB41" i="62"/>
  <c r="AS46" i="87"/>
  <c r="AV46" i="91"/>
  <c r="CZ6" i="90"/>
  <c r="CN6" i="90" s="1"/>
  <c r="CA6" i="68"/>
  <c r="BJ5" i="89"/>
  <c r="BC5" i="81"/>
  <c r="BI12" i="81"/>
  <c r="BB24" i="81"/>
  <c r="BX15" i="68"/>
  <c r="CK15" i="90"/>
  <c r="W5" i="86"/>
  <c r="AU5" i="86" s="1"/>
  <c r="BG17" i="81"/>
  <c r="BI46" i="68"/>
  <c r="BV46" i="90"/>
  <c r="T35" i="85"/>
  <c r="AR35" i="85" s="1"/>
  <c r="BD4" i="80"/>
  <c r="DQ4" i="89"/>
  <c r="CR4" i="62"/>
  <c r="BH51" i="90"/>
  <c r="BH50" i="81"/>
  <c r="BB39" i="81"/>
  <c r="BL12" i="89"/>
  <c r="BG11" i="90"/>
  <c r="CJ15" i="62"/>
  <c r="DI14" i="89"/>
  <c r="CW14" i="89" s="1"/>
  <c r="AZ27" i="81"/>
  <c r="DK3" i="90"/>
  <c r="CL3" i="68"/>
  <c r="BH39" i="81"/>
  <c r="AA4" i="91"/>
  <c r="CH24" i="62"/>
  <c r="DG24" i="89"/>
  <c r="CU24" i="89" s="1"/>
  <c r="AS11" i="87"/>
  <c r="AV31" i="91"/>
  <c r="BD31" i="62"/>
  <c r="BQ31" i="89"/>
  <c r="BE31" i="89" s="1"/>
  <c r="X27" i="86"/>
  <c r="AV27" i="86" s="1"/>
  <c r="BY52" i="68"/>
  <c r="CL52" i="90"/>
  <c r="BH13" i="81"/>
  <c r="AY24" i="80"/>
  <c r="BB29" i="80"/>
  <c r="CS51" i="62"/>
  <c r="CT51" i="62"/>
  <c r="DS51" i="89"/>
  <c r="CU51" i="89" s="1"/>
  <c r="DR51" i="89"/>
  <c r="BL22" i="90"/>
  <c r="AX14" i="80"/>
  <c r="BF47" i="86"/>
  <c r="AO31" i="87"/>
  <c r="AR42" i="91"/>
  <c r="CZ52" i="89"/>
  <c r="CN52" i="89" s="1"/>
  <c r="CA52" i="62"/>
  <c r="BM34" i="89"/>
  <c r="AW21" i="87"/>
  <c r="AZ52" i="91"/>
  <c r="BF15" i="80"/>
  <c r="BO27" i="85"/>
  <c r="DI6" i="90"/>
  <c r="CW6" i="90" s="1"/>
  <c r="CJ6" i="68"/>
  <c r="BA16" i="80"/>
  <c r="BP42" i="62"/>
  <c r="BQ42" i="62"/>
  <c r="CC42" i="89"/>
  <c r="CD42" i="89"/>
  <c r="BF42" i="89" s="1"/>
  <c r="CF18" i="62"/>
  <c r="DE17" i="89"/>
  <c r="CS17" i="89" s="1"/>
  <c r="BI16" i="80"/>
  <c r="BG33" i="89"/>
  <c r="Z16" i="90"/>
  <c r="U52" i="89"/>
  <c r="BL37" i="86"/>
  <c r="AU7" i="87"/>
  <c r="AX4" i="91"/>
  <c r="AJ47" i="87"/>
  <c r="AM25" i="91"/>
  <c r="AA25" i="91" s="1"/>
  <c r="AP10" i="91"/>
  <c r="AM2" i="87"/>
  <c r="BP5" i="85"/>
  <c r="AX30" i="81"/>
  <c r="CS18" i="89"/>
  <c r="BE2" i="90"/>
  <c r="BA23" i="81"/>
  <c r="CD34" i="89"/>
  <c r="BF34" i="89" s="1"/>
  <c r="BP34" i="62"/>
  <c r="BQ34" i="62"/>
  <c r="CC34" i="89"/>
  <c r="AW14" i="91"/>
  <c r="AT40" i="87"/>
  <c r="BK13" i="86"/>
  <c r="AT47" i="91"/>
  <c r="AQ42" i="87"/>
  <c r="Z45" i="89"/>
  <c r="BC47" i="91"/>
  <c r="AZ42" i="87"/>
  <c r="BQ49" i="86"/>
  <c r="BI7" i="85"/>
  <c r="BM39" i="86"/>
  <c r="BC16" i="81"/>
  <c r="BU47" i="62"/>
  <c r="BV47" i="62"/>
  <c r="CH47" i="89"/>
  <c r="CI47" i="89"/>
  <c r="BK47" i="89" s="1"/>
  <c r="BN40" i="90"/>
  <c r="AW50" i="87"/>
  <c r="AZ29" i="91"/>
  <c r="CC32" i="62"/>
  <c r="DB32" i="89"/>
  <c r="BF14" i="80"/>
  <c r="BH43" i="80"/>
  <c r="CK37" i="62"/>
  <c r="DJ37" i="89"/>
  <c r="DJ12" i="89"/>
  <c r="CX12" i="89" s="1"/>
  <c r="CK12" i="62"/>
  <c r="CW22" i="62"/>
  <c r="DV22" i="89"/>
  <c r="T21" i="91"/>
  <c r="CL46" i="62"/>
  <c r="DK46" i="89"/>
  <c r="CY46" i="89" s="1"/>
  <c r="AZ38" i="81"/>
  <c r="AY4" i="81"/>
  <c r="AU11" i="87"/>
  <c r="AX31" i="91"/>
  <c r="AS41" i="87"/>
  <c r="AV36" i="91"/>
  <c r="BH46" i="89"/>
  <c r="CA29" i="62"/>
  <c r="CZ29" i="89"/>
  <c r="CN29" i="89" s="1"/>
  <c r="BF9" i="80"/>
  <c r="BI16" i="86"/>
  <c r="CL19" i="89"/>
  <c r="BY14" i="62"/>
  <c r="BF24" i="90"/>
  <c r="BN5" i="89"/>
  <c r="CG37" i="62"/>
  <c r="DF37" i="89"/>
  <c r="CT37" i="89" s="1"/>
  <c r="AH4" i="91"/>
  <c r="V4" i="91" s="1"/>
  <c r="AE7" i="87"/>
  <c r="CS26" i="62"/>
  <c r="CT26" i="62"/>
  <c r="DR26" i="89"/>
  <c r="DS26" i="89"/>
  <c r="BM38" i="89"/>
  <c r="CQ10" i="62"/>
  <c r="DP10" i="89"/>
  <c r="CF32" i="62"/>
  <c r="DE32" i="89"/>
  <c r="CS32" i="89" s="1"/>
  <c r="BB9" i="81"/>
  <c r="BF23" i="81"/>
  <c r="AR10" i="91"/>
  <c r="BF9" i="86"/>
  <c r="CB10" i="91" s="1"/>
  <c r="BH9" i="86"/>
  <c r="BM9" i="86"/>
  <c r="BI9" i="86"/>
  <c r="CW49" i="62"/>
  <c r="DV49" i="89"/>
  <c r="AI15" i="87"/>
  <c r="AL27" i="91"/>
  <c r="Z27" i="91" s="1"/>
  <c r="BL27" i="85"/>
  <c r="AS13" i="87"/>
  <c r="AV20" i="91"/>
  <c r="BJ20" i="86"/>
  <c r="U23" i="89"/>
  <c r="AM36" i="87"/>
  <c r="AP51" i="91"/>
  <c r="AD51" i="91" s="1"/>
  <c r="BP23" i="85"/>
  <c r="BH34" i="90"/>
  <c r="AZ47" i="80"/>
  <c r="BN3" i="89"/>
  <c r="BM52" i="62"/>
  <c r="BZ52" i="89"/>
  <c r="AV27" i="87"/>
  <c r="AY17" i="91"/>
  <c r="AD13" i="89"/>
  <c r="AO37" i="87"/>
  <c r="AR7" i="91"/>
  <c r="BO20" i="89"/>
  <c r="BH6" i="90"/>
  <c r="BU49" i="62"/>
  <c r="BV49" i="62"/>
  <c r="CH49" i="89"/>
  <c r="CI49" i="89"/>
  <c r="BK49" i="89" s="1"/>
  <c r="AU19" i="87"/>
  <c r="AX26" i="91"/>
  <c r="BC34" i="81"/>
  <c r="BL20" i="85"/>
  <c r="BB43" i="80"/>
  <c r="CB28" i="62"/>
  <c r="DA28" i="89"/>
  <c r="CO28" i="89" s="1"/>
  <c r="AZ2" i="80"/>
  <c r="BP32" i="62"/>
  <c r="BQ32" i="62"/>
  <c r="CC32" i="89"/>
  <c r="CD32" i="89"/>
  <c r="BF32" i="89" s="1"/>
  <c r="BM9" i="90"/>
  <c r="BD31" i="89"/>
  <c r="O19" i="86"/>
  <c r="AM19" i="86" s="1"/>
  <c r="BK19" i="86" s="1"/>
  <c r="AY27" i="81"/>
  <c r="BP31" i="68"/>
  <c r="BQ31" i="68"/>
  <c r="CC31" i="90"/>
  <c r="CD31" i="90"/>
  <c r="BF31" i="90" s="1"/>
  <c r="AX38" i="80"/>
  <c r="BB5" i="80"/>
  <c r="CO12" i="89"/>
  <c r="CS14" i="62"/>
  <c r="CT14" i="62"/>
  <c r="DS19" i="89"/>
  <c r="CU19" i="89" s="1"/>
  <c r="DR19" i="89"/>
  <c r="CC14" i="62"/>
  <c r="DB19" i="89"/>
  <c r="CP19" i="89" s="1"/>
  <c r="BD13" i="90"/>
  <c r="BH19" i="85"/>
  <c r="Y11" i="91"/>
  <c r="BN31" i="85"/>
  <c r="AK4" i="87"/>
  <c r="AN30" i="91"/>
  <c r="AB30" i="91" s="1"/>
  <c r="AL4" i="91"/>
  <c r="AI7" i="87"/>
  <c r="BI25" i="81"/>
  <c r="BX13" i="68"/>
  <c r="CK13" i="90"/>
  <c r="W12" i="86"/>
  <c r="AU12" i="86" s="1"/>
  <c r="BG29" i="81"/>
  <c r="AF5" i="87"/>
  <c r="AI39" i="91"/>
  <c r="BI39" i="85"/>
  <c r="AC18" i="87"/>
  <c r="AF8" i="91"/>
  <c r="T8" i="91" s="1"/>
  <c r="BF11" i="85"/>
  <c r="CZ25" i="89"/>
  <c r="CN25" i="89" s="1"/>
  <c r="CA25" i="62"/>
  <c r="BD37" i="89"/>
  <c r="BI24" i="81"/>
  <c r="BA31" i="81"/>
  <c r="BL8" i="90"/>
  <c r="CW3" i="68"/>
  <c r="DV3" i="90"/>
  <c r="W28" i="91"/>
  <c r="BM46" i="62"/>
  <c r="BZ46" i="89"/>
  <c r="BN46" i="89" s="1"/>
  <c r="U14" i="89"/>
  <c r="AR44" i="87"/>
  <c r="AU13" i="91"/>
  <c r="BI3" i="86"/>
  <c r="BN10" i="89"/>
  <c r="AV33" i="87"/>
  <c r="AY5" i="91"/>
  <c r="AA5" i="91" s="1"/>
  <c r="BM38" i="86"/>
  <c r="BP13" i="68"/>
  <c r="BQ13" i="68"/>
  <c r="CC13" i="90"/>
  <c r="CD13" i="90"/>
  <c r="BF13" i="90" s="1"/>
  <c r="O12" i="86"/>
  <c r="AM12" i="86" s="1"/>
  <c r="AY29" i="81"/>
  <c r="AO32" i="87"/>
  <c r="AR16" i="91"/>
  <c r="CY14" i="89"/>
  <c r="AY20" i="81"/>
  <c r="BJ15" i="89"/>
  <c r="CB7" i="62"/>
  <c r="DA7" i="89"/>
  <c r="CO7" i="89" s="1"/>
  <c r="AZ28" i="81"/>
  <c r="CW52" i="62"/>
  <c r="DV52" i="89"/>
  <c r="CS39" i="89"/>
  <c r="BF39" i="81"/>
  <c r="BD50" i="90"/>
  <c r="T3" i="85"/>
  <c r="AR3" i="85" s="1"/>
  <c r="BI15" i="68"/>
  <c r="BV15" i="90"/>
  <c r="BJ15" i="90" s="1"/>
  <c r="BD3" i="80"/>
  <c r="BG14" i="81"/>
  <c r="CJ24" i="62"/>
  <c r="DI24" i="89"/>
  <c r="CW24" i="89" s="1"/>
  <c r="CR36" i="62"/>
  <c r="DQ36" i="89"/>
  <c r="BP36" i="62"/>
  <c r="BQ36" i="62"/>
  <c r="CC36" i="89"/>
  <c r="CD36" i="89"/>
  <c r="BF36" i="89" s="1"/>
  <c r="CQ34" i="62"/>
  <c r="DP34" i="89"/>
  <c r="BN41" i="89"/>
  <c r="BI49" i="90"/>
  <c r="CS50" i="62"/>
  <c r="CT50" i="62"/>
  <c r="DR50" i="89"/>
  <c r="DS50" i="89"/>
  <c r="CU50" i="89" s="1"/>
  <c r="AR25" i="87"/>
  <c r="AU19" i="91"/>
  <c r="AE11" i="87"/>
  <c r="AH31" i="91"/>
  <c r="DH32" i="89"/>
  <c r="CI32" i="62"/>
  <c r="BF15" i="90"/>
  <c r="CS46" i="62"/>
  <c r="CT46" i="62"/>
  <c r="DR46" i="89"/>
  <c r="DS46" i="89"/>
  <c r="CN11" i="89"/>
  <c r="AG22" i="87"/>
  <c r="AJ9" i="91"/>
  <c r="X9" i="91" s="1"/>
  <c r="BA46" i="80"/>
  <c r="AU26" i="87"/>
  <c r="AX32" i="91"/>
  <c r="BF17" i="89"/>
  <c r="BM11" i="90"/>
  <c r="BD23" i="89"/>
  <c r="BI38" i="90"/>
  <c r="BE28" i="81"/>
  <c r="BM44" i="89"/>
  <c r="CG35" i="62"/>
  <c r="DF35" i="89"/>
  <c r="CT35" i="89" s="1"/>
  <c r="X44" i="91"/>
  <c r="BY32" i="68"/>
  <c r="CL32" i="90"/>
  <c r="X46" i="86"/>
  <c r="AV46" i="86" s="1"/>
  <c r="BH37" i="81"/>
  <c r="AW29" i="87"/>
  <c r="AZ50" i="91"/>
  <c r="AP35" i="91"/>
  <c r="AD35" i="91" s="1"/>
  <c r="AM38" i="87"/>
  <c r="BY30" i="68"/>
  <c r="CL30" i="90"/>
  <c r="X17" i="86"/>
  <c r="AV17" i="86" s="1"/>
  <c r="BH40" i="81"/>
  <c r="BD5" i="89"/>
  <c r="BF18" i="90"/>
  <c r="CG15" i="62"/>
  <c r="DF14" i="89"/>
  <c r="CT14" i="89" s="1"/>
  <c r="AV21" i="87"/>
  <c r="AY52" i="91"/>
  <c r="BM7" i="86"/>
  <c r="BD16" i="90"/>
  <c r="BX10" i="68"/>
  <c r="CK10" i="90"/>
  <c r="W10" i="86"/>
  <c r="AU10" i="86" s="1"/>
  <c r="BP10" i="86" s="1"/>
  <c r="CE13" i="62"/>
  <c r="DD13" i="89"/>
  <c r="CR13" i="89" s="1"/>
  <c r="AH29" i="87"/>
  <c r="AK50" i="91"/>
  <c r="Y50" i="91" s="1"/>
  <c r="CJ30" i="62"/>
  <c r="DI30" i="89"/>
  <c r="CW30" i="89" s="1"/>
  <c r="BC37" i="81"/>
  <c r="CB39" i="62"/>
  <c r="DA39" i="89"/>
  <c r="CO39" i="89" s="1"/>
  <c r="BI4" i="80"/>
  <c r="AM24" i="91"/>
  <c r="AA24" i="91" s="1"/>
  <c r="BM25" i="85"/>
  <c r="AJ34" i="87"/>
  <c r="AT25" i="87"/>
  <c r="AW19" i="91"/>
  <c r="DJ51" i="89"/>
  <c r="CK51" i="62"/>
  <c r="CX38" i="62"/>
  <c r="DW38" i="89"/>
  <c r="BF22" i="80"/>
  <c r="U28" i="90"/>
  <c r="CK44" i="62"/>
  <c r="DJ44" i="89"/>
  <c r="BI52" i="85"/>
  <c r="CP15" i="89"/>
  <c r="CC26" i="62"/>
  <c r="DB26" i="89"/>
  <c r="CI34" i="62"/>
  <c r="DH34" i="89"/>
  <c r="CV34" i="89" s="1"/>
  <c r="U24" i="90"/>
  <c r="CX3" i="68"/>
  <c r="DW3" i="90"/>
  <c r="AQ45" i="91"/>
  <c r="AE45" i="91" s="1"/>
  <c r="BQ43" i="85"/>
  <c r="AN45" i="87"/>
  <c r="AG50" i="87"/>
  <c r="AJ29" i="91"/>
  <c r="AW51" i="87"/>
  <c r="AZ23" i="91"/>
  <c r="BN4" i="86"/>
  <c r="BX41" i="68"/>
  <c r="CK41" i="90"/>
  <c r="W26" i="86"/>
  <c r="AU26" i="86" s="1"/>
  <c r="BJ26" i="86" s="1"/>
  <c r="BG2" i="81"/>
  <c r="AX26" i="87"/>
  <c r="BA32" i="91"/>
  <c r="BD34" i="90"/>
  <c r="AO10" i="91"/>
  <c r="AC10" i="91" s="1"/>
  <c r="AL2" i="87"/>
  <c r="BO5" i="85"/>
  <c r="BI20" i="80"/>
  <c r="AW5" i="91"/>
  <c r="AT33" i="87"/>
  <c r="BM43" i="89"/>
  <c r="AL21" i="87"/>
  <c r="AO52" i="91"/>
  <c r="AC52" i="91" s="1"/>
  <c r="BO47" i="85"/>
  <c r="BG33" i="81"/>
  <c r="CB10" i="62"/>
  <c r="DA10" i="89"/>
  <c r="U25" i="89"/>
  <c r="BI20" i="81"/>
  <c r="CN40" i="89"/>
  <c r="AL14" i="87"/>
  <c r="AO22" i="91"/>
  <c r="AE26" i="87"/>
  <c r="AH32" i="91"/>
  <c r="BH32" i="85"/>
  <c r="DG3" i="90"/>
  <c r="CU3" i="90" s="1"/>
  <c r="CH3" i="68"/>
  <c r="BO3" i="89"/>
  <c r="AY37" i="87"/>
  <c r="BB7" i="91"/>
  <c r="BP40" i="86"/>
  <c r="CS38" i="89"/>
  <c r="CR5" i="90"/>
  <c r="BF16" i="81"/>
  <c r="BC6" i="80"/>
  <c r="CS31" i="89"/>
  <c r="CU20" i="89"/>
  <c r="BI29" i="80"/>
  <c r="CN7" i="89"/>
  <c r="BF38" i="81"/>
  <c r="EC5" i="89"/>
  <c r="CZ5" i="62"/>
  <c r="EO5" i="89"/>
  <c r="DH5" i="62"/>
  <c r="EC5" i="90"/>
  <c r="CZ5" i="68"/>
  <c r="EO5" i="90"/>
  <c r="DH5" i="68"/>
  <c r="EQ5" i="90"/>
  <c r="DJ5" i="68"/>
  <c r="EE5" i="90"/>
  <c r="DB5" i="68"/>
  <c r="S28" i="90"/>
  <c r="BP2" i="79"/>
  <c r="DM20" i="62" s="1"/>
  <c r="BL2" i="79"/>
  <c r="EH20" i="89" s="1"/>
  <c r="BK2" i="79"/>
  <c r="BO2" i="79"/>
  <c r="BN5" i="78"/>
  <c r="BJ5" i="78"/>
  <c r="X11" i="87" a="1"/>
  <c r="X11" i="87" s="1"/>
  <c r="BK5" i="78"/>
  <c r="BO5" i="78"/>
  <c r="BQ2" i="79"/>
  <c r="DN20" i="62" s="1"/>
  <c r="BM2" i="79"/>
  <c r="EI20" i="89" s="1"/>
  <c r="N28" i="90"/>
  <c r="BL5" i="78"/>
  <c r="BP5" i="78"/>
  <c r="N31" i="91"/>
  <c r="BJ2" i="79"/>
  <c r="EF20" i="89" s="1"/>
  <c r="BN2" i="79"/>
  <c r="S31" i="91"/>
  <c r="BQ5" i="78"/>
  <c r="BM5" i="78"/>
  <c r="EG5" i="89"/>
  <c r="DL5" i="62"/>
  <c r="DM5" i="62"/>
  <c r="EH5" i="89"/>
  <c r="DK5" i="62"/>
  <c r="EF5" i="89"/>
  <c r="EI5" i="89"/>
  <c r="X25" i="91" l="1"/>
  <c r="BM25" i="86"/>
  <c r="BF25" i="86"/>
  <c r="CV32" i="89"/>
  <c r="CR11" i="89"/>
  <c r="BK29" i="86"/>
  <c r="AB42" i="91"/>
  <c r="CD32" i="68"/>
  <c r="CE52" i="68"/>
  <c r="CO40" i="89"/>
  <c r="DD50" i="90"/>
  <c r="BO33" i="86"/>
  <c r="BN52" i="86"/>
  <c r="BP44" i="86"/>
  <c r="CL39" i="91" s="1"/>
  <c r="AB35" i="91"/>
  <c r="BE28" i="90"/>
  <c r="AB6" i="91"/>
  <c r="BH49" i="86"/>
  <c r="BM48" i="85"/>
  <c r="BK46" i="85"/>
  <c r="AA33" i="91"/>
  <c r="BJ47" i="86"/>
  <c r="BO11" i="85"/>
  <c r="BL13" i="86"/>
  <c r="BF4" i="86"/>
  <c r="DO38" i="90"/>
  <c r="BE3" i="87"/>
  <c r="CP52" i="89"/>
  <c r="BM49" i="86"/>
  <c r="BF48" i="85"/>
  <c r="V46" i="91"/>
  <c r="BH41" i="85"/>
  <c r="CO25" i="89"/>
  <c r="BF41" i="85"/>
  <c r="CZ10" i="90"/>
  <c r="CK10" i="68"/>
  <c r="DU51" i="90"/>
  <c r="CR13" i="68"/>
  <c r="BF36" i="86"/>
  <c r="BF50" i="86"/>
  <c r="BM39" i="87" s="1"/>
  <c r="BK47" i="86"/>
  <c r="BP36" i="86"/>
  <c r="AD37" i="91"/>
  <c r="BJ39" i="90"/>
  <c r="Y6" i="91"/>
  <c r="CN5" i="90"/>
  <c r="BL40" i="86"/>
  <c r="AE34" i="91"/>
  <c r="BH4" i="86"/>
  <c r="BH47" i="86"/>
  <c r="BI41" i="85"/>
  <c r="BP47" i="86"/>
  <c r="CM48" i="68"/>
  <c r="BK41" i="85"/>
  <c r="CU36" i="89"/>
  <c r="AB13" i="91"/>
  <c r="CH28" i="68"/>
  <c r="BN52" i="89"/>
  <c r="AD11" i="91"/>
  <c r="CS28" i="89"/>
  <c r="BK49" i="86"/>
  <c r="BE15" i="90"/>
  <c r="BH32" i="86"/>
  <c r="CU7" i="89"/>
  <c r="W25" i="91"/>
  <c r="BM4" i="86"/>
  <c r="Y23" i="91"/>
  <c r="CF33" i="68"/>
  <c r="BJ41" i="90"/>
  <c r="X43" i="91"/>
  <c r="BO30" i="85"/>
  <c r="W39" i="91"/>
  <c r="AD10" i="91"/>
  <c r="BO18" i="85"/>
  <c r="BK38" i="86"/>
  <c r="BM3" i="85"/>
  <c r="BW33" i="91" s="1"/>
  <c r="BM40" i="86"/>
  <c r="BF24" i="86"/>
  <c r="BM35" i="87" s="1"/>
  <c r="BM6" i="85"/>
  <c r="X26" i="91"/>
  <c r="CY28" i="89"/>
  <c r="BM30" i="90"/>
  <c r="BH34" i="85"/>
  <c r="CY10" i="89"/>
  <c r="BJ41" i="85"/>
  <c r="BE23" i="90"/>
  <c r="U48" i="91"/>
  <c r="BE19" i="89"/>
  <c r="W36" i="91"/>
  <c r="CI35" i="68"/>
  <c r="CO10" i="89"/>
  <c r="BF40" i="86"/>
  <c r="BM37" i="87" s="1"/>
  <c r="BM47" i="86"/>
  <c r="BF52" i="86"/>
  <c r="BM29" i="87" s="1"/>
  <c r="BH36" i="86"/>
  <c r="CT49" i="89"/>
  <c r="BI4" i="86"/>
  <c r="BP43" i="85"/>
  <c r="CO45" i="89"/>
  <c r="CR8" i="89"/>
  <c r="CN22" i="90"/>
  <c r="AB45" i="91"/>
  <c r="DQ33" i="90"/>
  <c r="CS33" i="90" s="1"/>
  <c r="V32" i="91"/>
  <c r="BE39" i="89"/>
  <c r="CP4" i="89"/>
  <c r="W3" i="91"/>
  <c r="BE38" i="90"/>
  <c r="BM37" i="90"/>
  <c r="CS13" i="90"/>
  <c r="Z49" i="91"/>
  <c r="T4" i="91"/>
  <c r="CT34" i="90"/>
  <c r="CP26" i="89"/>
  <c r="BL39" i="85"/>
  <c r="BE15" i="89"/>
  <c r="BJ40" i="89"/>
  <c r="BH39" i="85"/>
  <c r="BI38" i="85"/>
  <c r="W33" i="91"/>
  <c r="BG29" i="85"/>
  <c r="BK43" i="85"/>
  <c r="BF44" i="85"/>
  <c r="BA46" i="87" s="1"/>
  <c r="BI14" i="85"/>
  <c r="BS5" i="91" s="1"/>
  <c r="BE10" i="89"/>
  <c r="BE52" i="89"/>
  <c r="AC34" i="91"/>
  <c r="AB43" i="91"/>
  <c r="BH2" i="87"/>
  <c r="BJ16" i="85"/>
  <c r="T51" i="91"/>
  <c r="BE46" i="89"/>
  <c r="Z9" i="91"/>
  <c r="T47" i="91"/>
  <c r="Y48" i="91"/>
  <c r="CU33" i="89"/>
  <c r="BI20" i="85"/>
  <c r="DU8" i="90"/>
  <c r="BQ11" i="91"/>
  <c r="BE11" i="91" s="1"/>
  <c r="CE44" i="68"/>
  <c r="BM46" i="85"/>
  <c r="BQ30" i="85"/>
  <c r="CA31" i="91" s="1"/>
  <c r="BM32" i="86"/>
  <c r="CI31" i="91" s="1"/>
  <c r="BJ26" i="85"/>
  <c r="U44" i="91"/>
  <c r="CV8" i="89"/>
  <c r="BJ30" i="86"/>
  <c r="CP11" i="89"/>
  <c r="BK33" i="86"/>
  <c r="BJ37" i="86"/>
  <c r="BJ22" i="86"/>
  <c r="BF15" i="85"/>
  <c r="BK12" i="85"/>
  <c r="BH41" i="86"/>
  <c r="CP48" i="89"/>
  <c r="BF40" i="85"/>
  <c r="BP42" i="91" s="1"/>
  <c r="CX2" i="90"/>
  <c r="CY31" i="89"/>
  <c r="BI47" i="86"/>
  <c r="CP6" i="90"/>
  <c r="T22" i="91"/>
  <c r="CO19" i="89"/>
  <c r="BI19" i="87"/>
  <c r="BL13" i="85"/>
  <c r="BV4" i="91" s="1"/>
  <c r="CX37" i="89"/>
  <c r="CW29" i="89"/>
  <c r="CY8" i="89"/>
  <c r="BF27" i="85"/>
  <c r="BM41" i="86"/>
  <c r="X47" i="91"/>
  <c r="BM26" i="85"/>
  <c r="BK30" i="86"/>
  <c r="CQ4" i="90"/>
  <c r="Z4" i="91"/>
  <c r="CO15" i="89"/>
  <c r="BQ22" i="86"/>
  <c r="BO48" i="85"/>
  <c r="BF24" i="85"/>
  <c r="BE27" i="89"/>
  <c r="X29" i="91"/>
  <c r="BI12" i="86"/>
  <c r="BH13" i="85"/>
  <c r="CT24" i="90"/>
  <c r="CS29" i="89"/>
  <c r="AA35" i="91"/>
  <c r="BH21" i="85"/>
  <c r="BI19" i="86"/>
  <c r="CT29" i="89"/>
  <c r="BN15" i="90"/>
  <c r="AE48" i="91"/>
  <c r="BN49" i="90"/>
  <c r="CW34" i="89"/>
  <c r="BJ46" i="85"/>
  <c r="BL33" i="86"/>
  <c r="BH33" i="86"/>
  <c r="Z28" i="91"/>
  <c r="CT21" i="90"/>
  <c r="BK16" i="85"/>
  <c r="CW18" i="89"/>
  <c r="CV15" i="89"/>
  <c r="CR24" i="89"/>
  <c r="CO16" i="89"/>
  <c r="AA23" i="91"/>
  <c r="Y21" i="91"/>
  <c r="U10" i="91"/>
  <c r="BI23" i="86"/>
  <c r="BP36" i="87" s="1"/>
  <c r="CU4" i="90"/>
  <c r="CO36" i="89"/>
  <c r="BK28" i="86"/>
  <c r="BG54" i="90"/>
  <c r="W57" i="90" s="1"/>
  <c r="W63" i="90" s="1"/>
  <c r="W35" i="91"/>
  <c r="BF22" i="86"/>
  <c r="BM14" i="87" s="1"/>
  <c r="CI25" i="68"/>
  <c r="BF47" i="85"/>
  <c r="BA21" i="87" s="1"/>
  <c r="CX51" i="89"/>
  <c r="BQ40" i="85"/>
  <c r="BL31" i="87" s="1"/>
  <c r="BN7" i="86"/>
  <c r="CX20" i="89"/>
  <c r="CU21" i="89"/>
  <c r="CX46" i="89"/>
  <c r="BH15" i="86"/>
  <c r="BM39" i="90"/>
  <c r="DI33" i="90"/>
  <c r="BF34" i="85"/>
  <c r="BQ3" i="85"/>
  <c r="BJ29" i="85"/>
  <c r="W42" i="91"/>
  <c r="CV48" i="89"/>
  <c r="BI8" i="85"/>
  <c r="BM35" i="85"/>
  <c r="BW36" i="91" s="1"/>
  <c r="AC22" i="91"/>
  <c r="BM45" i="85"/>
  <c r="CX44" i="89"/>
  <c r="BP34" i="85"/>
  <c r="BJ19" i="85"/>
  <c r="CP32" i="89"/>
  <c r="BJ32" i="86"/>
  <c r="W18" i="91"/>
  <c r="X50" i="91"/>
  <c r="BH52" i="86"/>
  <c r="BJ8" i="90"/>
  <c r="BN28" i="86"/>
  <c r="BN8" i="85"/>
  <c r="BE20" i="90"/>
  <c r="BQ30" i="86"/>
  <c r="Y4" i="91"/>
  <c r="CX5" i="90"/>
  <c r="BO24" i="85"/>
  <c r="T35" i="91"/>
  <c r="BF41" i="86"/>
  <c r="CV10" i="89"/>
  <c r="BI29" i="85"/>
  <c r="W22" i="91"/>
  <c r="CS25" i="89"/>
  <c r="BE10" i="90"/>
  <c r="BN24" i="85"/>
  <c r="BX43" i="91" s="1"/>
  <c r="BK3" i="86"/>
  <c r="V14" i="91"/>
  <c r="BN37" i="89"/>
  <c r="T34" i="91"/>
  <c r="BN26" i="89"/>
  <c r="CU31" i="89"/>
  <c r="CR20" i="90"/>
  <c r="BJ10" i="86"/>
  <c r="BQ27" i="87" s="1"/>
  <c r="CS34" i="89"/>
  <c r="CU18" i="89"/>
  <c r="AE46" i="91"/>
  <c r="BN46" i="86"/>
  <c r="BU24" i="87" s="1"/>
  <c r="CY45" i="89"/>
  <c r="V28" i="91"/>
  <c r="CP52" i="68"/>
  <c r="CT50" i="89"/>
  <c r="CW8" i="89"/>
  <c r="BF42" i="86"/>
  <c r="BI11" i="86"/>
  <c r="BP18" i="87" s="1"/>
  <c r="AD2" i="91"/>
  <c r="BK34" i="86"/>
  <c r="BQ27" i="86"/>
  <c r="CM25" i="91" s="1"/>
  <c r="T12" i="91"/>
  <c r="CT52" i="89"/>
  <c r="AB8" i="91"/>
  <c r="BM3" i="86"/>
  <c r="V31" i="91"/>
  <c r="BH19" i="86"/>
  <c r="CD19" i="91" s="1"/>
  <c r="BN15" i="86"/>
  <c r="AB18" i="91"/>
  <c r="V42" i="91"/>
  <c r="AA51" i="91"/>
  <c r="X18" i="91"/>
  <c r="Z10" i="91"/>
  <c r="BE17" i="90"/>
  <c r="BL22" i="86"/>
  <c r="BS14" i="87" s="1"/>
  <c r="BQ17" i="86"/>
  <c r="CM9" i="91" s="1"/>
  <c r="BF18" i="86"/>
  <c r="CB12" i="91" s="1"/>
  <c r="BH25" i="86"/>
  <c r="CD16" i="91" s="1"/>
  <c r="BO28" i="86"/>
  <c r="BJ46" i="89"/>
  <c r="BN11" i="86"/>
  <c r="BU18" i="87" s="1"/>
  <c r="CT11" i="90"/>
  <c r="BH19" i="87"/>
  <c r="DQ41" i="90"/>
  <c r="CD43" i="68"/>
  <c r="Z7" i="91"/>
  <c r="BF29" i="85"/>
  <c r="BH22" i="86"/>
  <c r="X32" i="91"/>
  <c r="CY32" i="89"/>
  <c r="BK33" i="85"/>
  <c r="BF33" i="85"/>
  <c r="BJ45" i="89"/>
  <c r="CP42" i="89"/>
  <c r="BO22" i="86"/>
  <c r="X6" i="91"/>
  <c r="V40" i="91"/>
  <c r="CX42" i="89"/>
  <c r="DP39" i="90"/>
  <c r="DR4" i="90"/>
  <c r="BN34" i="85"/>
  <c r="BX35" i="91" s="1"/>
  <c r="BI5" i="86"/>
  <c r="BP52" i="87" s="1"/>
  <c r="BF37" i="85"/>
  <c r="BP16" i="91" s="1"/>
  <c r="BN22" i="85"/>
  <c r="BI43" i="87" s="1"/>
  <c r="BG15" i="85"/>
  <c r="BB28" i="87" s="1"/>
  <c r="CX27" i="89"/>
  <c r="BF10" i="85"/>
  <c r="BA30" i="87" s="1"/>
  <c r="BF35" i="85"/>
  <c r="BP36" i="91" s="1"/>
  <c r="BQ33" i="85"/>
  <c r="CW9" i="89"/>
  <c r="CD54" i="62" a="1"/>
  <c r="CD54" i="62" s="1"/>
  <c r="BF62" i="62" s="1"/>
  <c r="CX45" i="89"/>
  <c r="AD40" i="91"/>
  <c r="BK26" i="85"/>
  <c r="BU25" i="91" s="1"/>
  <c r="X15" i="91"/>
  <c r="BN38" i="86"/>
  <c r="CT4" i="68"/>
  <c r="BK48" i="85"/>
  <c r="BU23" i="91" s="1"/>
  <c r="BF49" i="86"/>
  <c r="CB47" i="91" s="1"/>
  <c r="BE50" i="89"/>
  <c r="BH10" i="91"/>
  <c r="DT35" i="90"/>
  <c r="AF54" i="87" a="1"/>
  <c r="AF54" i="87" s="1"/>
  <c r="BD57" i="87" s="1"/>
  <c r="BJ42" i="86"/>
  <c r="BP40" i="85"/>
  <c r="BZ42" i="91" s="1"/>
  <c r="BK50" i="86"/>
  <c r="BR39" i="87" s="1"/>
  <c r="T50" i="91"/>
  <c r="BM51" i="85"/>
  <c r="X4" i="91"/>
  <c r="T31" i="91"/>
  <c r="BE4" i="90"/>
  <c r="BO33" i="85"/>
  <c r="BY41" i="91" s="1"/>
  <c r="BP37" i="85"/>
  <c r="BZ16" i="91" s="1"/>
  <c r="BQ21" i="86"/>
  <c r="CM21" i="91" s="1"/>
  <c r="BO32" i="87"/>
  <c r="BQ34" i="87"/>
  <c r="CF24" i="91"/>
  <c r="BT11" i="87"/>
  <c r="BR49" i="91"/>
  <c r="BC23" i="87"/>
  <c r="BQ45" i="87"/>
  <c r="CF45" i="91"/>
  <c r="BV7" i="87"/>
  <c r="CK4" i="91"/>
  <c r="BX27" i="91"/>
  <c r="BI15" i="87"/>
  <c r="BR10" i="87"/>
  <c r="CG3" i="91"/>
  <c r="BQ6" i="91"/>
  <c r="BP40" i="87"/>
  <c r="CE14" i="91"/>
  <c r="BB22" i="87"/>
  <c r="BQ9" i="91"/>
  <c r="BV21" i="87"/>
  <c r="CK52" i="91"/>
  <c r="BU33" i="87"/>
  <c r="CJ5" i="91"/>
  <c r="BT14" i="91"/>
  <c r="BE40" i="87"/>
  <c r="BR16" i="87"/>
  <c r="CG28" i="91"/>
  <c r="BT12" i="91"/>
  <c r="BE6" i="87"/>
  <c r="BX22" i="87"/>
  <c r="BA41" i="87"/>
  <c r="BI36" i="87"/>
  <c r="BX51" i="91"/>
  <c r="BW13" i="91"/>
  <c r="BH44" i="87"/>
  <c r="CB48" i="91"/>
  <c r="CG32" i="91"/>
  <c r="BR26" i="87"/>
  <c r="BO9" i="87"/>
  <c r="CD44" i="91"/>
  <c r="BW29" i="91"/>
  <c r="BH50" i="87"/>
  <c r="BT39" i="91"/>
  <c r="BE5" i="87"/>
  <c r="BX7" i="91"/>
  <c r="BI37" i="87"/>
  <c r="BJ24" i="87"/>
  <c r="BX43" i="87"/>
  <c r="BP47" i="91"/>
  <c r="BA42" i="87"/>
  <c r="BX41" i="87"/>
  <c r="CM36" i="91"/>
  <c r="BS41" i="91"/>
  <c r="BD24" i="87"/>
  <c r="BQ48" i="91"/>
  <c r="BB39" i="87"/>
  <c r="BQ37" i="87"/>
  <c r="CF7" i="91"/>
  <c r="BP49" i="87"/>
  <c r="CE18" i="91"/>
  <c r="BW52" i="91"/>
  <c r="BH21" i="87"/>
  <c r="CA4" i="91"/>
  <c r="BL7" i="87"/>
  <c r="BR42" i="87"/>
  <c r="CG47" i="91"/>
  <c r="BL52" i="87"/>
  <c r="CA33" i="91"/>
  <c r="BS17" i="91"/>
  <c r="BD27" i="87"/>
  <c r="BT38" i="87"/>
  <c r="CI35" i="91"/>
  <c r="BP31" i="87"/>
  <c r="CE42" i="91"/>
  <c r="W62" i="90"/>
  <c r="W61" i="90"/>
  <c r="BE10" i="87"/>
  <c r="BT3" i="91"/>
  <c r="BP52" i="91"/>
  <c r="BT19" i="91"/>
  <c r="BE25" i="87"/>
  <c r="BR20" i="91"/>
  <c r="BC13" i="87"/>
  <c r="BL11" i="87"/>
  <c r="BX28" i="87"/>
  <c r="CM6" i="91"/>
  <c r="BX46" i="87"/>
  <c r="CM46" i="91"/>
  <c r="BR32" i="87"/>
  <c r="CG16" i="91"/>
  <c r="BR44" i="87"/>
  <c r="CG13" i="91"/>
  <c r="BZ45" i="91"/>
  <c r="BK45" i="87"/>
  <c r="BW30" i="87"/>
  <c r="CL2" i="91"/>
  <c r="BW27" i="87"/>
  <c r="CL17" i="91"/>
  <c r="CB15" i="91"/>
  <c r="BU12" i="87"/>
  <c r="CJ40" i="91"/>
  <c r="BD34" i="87"/>
  <c r="BS24" i="91"/>
  <c r="BX16" i="91"/>
  <c r="BI32" i="87"/>
  <c r="CE8" i="91"/>
  <c r="BM5" i="87"/>
  <c r="CB39" i="91"/>
  <c r="BR48" i="87"/>
  <c r="CG43" i="91"/>
  <c r="BU6" i="91"/>
  <c r="BF28" i="87"/>
  <c r="BX47" i="87"/>
  <c r="BT44" i="87"/>
  <c r="CI13" i="91"/>
  <c r="BV26" i="87"/>
  <c r="CK32" i="91"/>
  <c r="AY24" i="87"/>
  <c r="BB41" i="91"/>
  <c r="BP46" i="86"/>
  <c r="CU42" i="68"/>
  <c r="DT42" i="90"/>
  <c r="CN44" i="68"/>
  <c r="CO44" i="68"/>
  <c r="DM44" i="90"/>
  <c r="DN44" i="90"/>
  <c r="BO12" i="86"/>
  <c r="AX49" i="87"/>
  <c r="BA18" i="91"/>
  <c r="BT37" i="87"/>
  <c r="CI7" i="91"/>
  <c r="DJ39" i="90"/>
  <c r="CK39" i="68"/>
  <c r="CM40" i="68"/>
  <c r="DL40" i="90"/>
  <c r="DH14" i="90"/>
  <c r="CI14" i="68"/>
  <c r="BT31" i="87"/>
  <c r="CI42" i="91"/>
  <c r="DV42" i="90"/>
  <c r="CX42" i="90" s="1"/>
  <c r="CW42" i="68"/>
  <c r="CQ42" i="68"/>
  <c r="DP42" i="90"/>
  <c r="BL37" i="87"/>
  <c r="CA7" i="91"/>
  <c r="CS40" i="68"/>
  <c r="CT40" i="68"/>
  <c r="DR40" i="90"/>
  <c r="DS40" i="90"/>
  <c r="AU47" i="87"/>
  <c r="AX25" i="91"/>
  <c r="BL27" i="86"/>
  <c r="DI12" i="90"/>
  <c r="CJ12" i="68"/>
  <c r="CQ20" i="90"/>
  <c r="DH31" i="90"/>
  <c r="CV31" i="90" s="1"/>
  <c r="CI31" i="68"/>
  <c r="DW50" i="90"/>
  <c r="CX50" i="68"/>
  <c r="BT32" i="91"/>
  <c r="BE26" i="87"/>
  <c r="BM41" i="87"/>
  <c r="CB36" i="91"/>
  <c r="DQ36" i="90"/>
  <c r="CR36" i="68"/>
  <c r="CU16" i="68"/>
  <c r="DT16" i="90"/>
  <c r="CU26" i="68"/>
  <c r="DT26" i="90"/>
  <c r="BW23" i="91"/>
  <c r="BH51" i="87"/>
  <c r="DB28" i="90"/>
  <c r="CC28" i="68"/>
  <c r="BU21" i="91"/>
  <c r="BF43" i="87"/>
  <c r="BD26" i="87"/>
  <c r="BS32" i="91"/>
  <c r="BN47" i="85"/>
  <c r="DN28" i="90"/>
  <c r="CN28" i="68"/>
  <c r="CO28" i="68"/>
  <c r="DM28" i="90"/>
  <c r="DF20" i="90"/>
  <c r="CG20" i="68"/>
  <c r="BY8" i="91"/>
  <c r="BJ18" i="87"/>
  <c r="BT2" i="91"/>
  <c r="BE30" i="87"/>
  <c r="DF23" i="90"/>
  <c r="CG23" i="68"/>
  <c r="BH26" i="86"/>
  <c r="CX47" i="68"/>
  <c r="DW47" i="90"/>
  <c r="DC11" i="90"/>
  <c r="CQ11" i="90" s="1"/>
  <c r="CD11" i="68"/>
  <c r="DF10" i="90"/>
  <c r="CG10" i="68"/>
  <c r="CT41" i="89"/>
  <c r="CW40" i="68"/>
  <c r="DV40" i="90"/>
  <c r="DM48" i="90"/>
  <c r="DN48" i="90"/>
  <c r="CP48" i="90" s="1"/>
  <c r="CN48" i="68"/>
  <c r="CO48" i="68"/>
  <c r="BO46" i="86"/>
  <c r="BW5" i="87"/>
  <c r="BP9" i="85"/>
  <c r="AP34" i="91"/>
  <c r="AM20" i="87"/>
  <c r="CN33" i="68"/>
  <c r="CO33" i="68"/>
  <c r="DM33" i="90"/>
  <c r="DN33" i="90"/>
  <c r="BP27" i="91"/>
  <c r="BA15" i="87"/>
  <c r="BH27" i="86"/>
  <c r="BC8" i="87"/>
  <c r="BR38" i="91"/>
  <c r="CR30" i="68"/>
  <c r="DQ30" i="90"/>
  <c r="BY43" i="91"/>
  <c r="BJ48" i="87"/>
  <c r="DN21" i="90"/>
  <c r="CN21" i="68"/>
  <c r="CO21" i="68"/>
  <c r="DM21" i="90"/>
  <c r="BQ21" i="85"/>
  <c r="AG22" i="91"/>
  <c r="AD14" i="87"/>
  <c r="BG21" i="85"/>
  <c r="BM21" i="85"/>
  <c r="BN21" i="85"/>
  <c r="BR43" i="87"/>
  <c r="CG21" i="91"/>
  <c r="BI19" i="85"/>
  <c r="AX33" i="87"/>
  <c r="BA5" i="91"/>
  <c r="BO38" i="86"/>
  <c r="CV39" i="68"/>
  <c r="DU39" i="90"/>
  <c r="BU2" i="87"/>
  <c r="CJ10" i="91"/>
  <c r="BN28" i="85"/>
  <c r="AY11" i="87"/>
  <c r="BB31" i="91"/>
  <c r="BP32" i="86"/>
  <c r="CM39" i="68"/>
  <c r="DL39" i="90"/>
  <c r="BM16" i="87"/>
  <c r="CB28" i="91"/>
  <c r="BQ26" i="85"/>
  <c r="BQ32" i="86"/>
  <c r="BP51" i="87"/>
  <c r="CE23" i="91"/>
  <c r="DJ40" i="90"/>
  <c r="CX40" i="90" s="1"/>
  <c r="CK40" i="68"/>
  <c r="BS3" i="91"/>
  <c r="BD10" i="87"/>
  <c r="CN27" i="90"/>
  <c r="CR34" i="89"/>
  <c r="BL19" i="85"/>
  <c r="CW4" i="89"/>
  <c r="DA10" i="90"/>
  <c r="CB10" i="68"/>
  <c r="DB31" i="90"/>
  <c r="CC31" i="68"/>
  <c r="CS23" i="68"/>
  <c r="CT23" i="68"/>
  <c r="DR23" i="90"/>
  <c r="DS23" i="90"/>
  <c r="CZ46" i="90"/>
  <c r="CA46" i="68"/>
  <c r="CT19" i="89"/>
  <c r="DG19" i="90"/>
  <c r="CU19" i="90" s="1"/>
  <c r="CH19" i="68"/>
  <c r="BF27" i="86"/>
  <c r="CU21" i="68"/>
  <c r="DT21" i="90"/>
  <c r="CV10" i="68"/>
  <c r="DU10" i="90"/>
  <c r="V29" i="91"/>
  <c r="BF29" i="86"/>
  <c r="BR23" i="87"/>
  <c r="CG49" i="91"/>
  <c r="BQ51" i="86"/>
  <c r="AP23" i="87"/>
  <c r="AS49" i="91"/>
  <c r="BG51" i="86"/>
  <c r="BM51" i="86"/>
  <c r="BP48" i="86"/>
  <c r="BV20" i="87"/>
  <c r="CK34" i="91"/>
  <c r="CF14" i="91"/>
  <c r="BQ40" i="87"/>
  <c r="BT40" i="91"/>
  <c r="BE12" i="87"/>
  <c r="DF4" i="90"/>
  <c r="CT4" i="90" s="1"/>
  <c r="CG4" i="68"/>
  <c r="DM45" i="90"/>
  <c r="DN45" i="90"/>
  <c r="CN45" i="68"/>
  <c r="CO45" i="68"/>
  <c r="BS38" i="91"/>
  <c r="BD8" i="87"/>
  <c r="CV18" i="68"/>
  <c r="DU18" i="90"/>
  <c r="CT14" i="68"/>
  <c r="DR14" i="90"/>
  <c r="CS14" i="68"/>
  <c r="DS14" i="90"/>
  <c r="BH46" i="86"/>
  <c r="BH30" i="86"/>
  <c r="AG30" i="91"/>
  <c r="AD4" i="87"/>
  <c r="BG31" i="85"/>
  <c r="BK31" i="85"/>
  <c r="BQ31" i="85"/>
  <c r="BI31" i="85"/>
  <c r="BJ31" i="85"/>
  <c r="BO31" i="85"/>
  <c r="BF31" i="85"/>
  <c r="DH21" i="90"/>
  <c r="CI21" i="68"/>
  <c r="CP43" i="68"/>
  <c r="DO43" i="90"/>
  <c r="DW17" i="90"/>
  <c r="CX17" i="68"/>
  <c r="CI42" i="68"/>
  <c r="DH42" i="90"/>
  <c r="DO40" i="90"/>
  <c r="CP40" i="68"/>
  <c r="BQ44" i="91"/>
  <c r="BB9" i="87"/>
  <c r="BE23" i="89"/>
  <c r="BO13" i="87"/>
  <c r="CD20" i="91"/>
  <c r="BJ47" i="85"/>
  <c r="DJ45" i="90"/>
  <c r="CK45" i="68"/>
  <c r="AY14" i="87"/>
  <c r="BB22" i="91"/>
  <c r="BP22" i="86"/>
  <c r="CO27" i="68"/>
  <c r="DM27" i="90"/>
  <c r="DN27" i="90"/>
  <c r="CP27" i="90" s="1"/>
  <c r="CN27" i="68"/>
  <c r="AD42" i="91"/>
  <c r="BP37" i="91"/>
  <c r="BA3" i="87"/>
  <c r="BU32" i="91"/>
  <c r="BI32" i="91" s="1"/>
  <c r="BF26" i="87"/>
  <c r="CX37" i="68"/>
  <c r="DW37" i="90"/>
  <c r="DJ49" i="90"/>
  <c r="CK49" i="68"/>
  <c r="BH11" i="86"/>
  <c r="AY48" i="87"/>
  <c r="BB43" i="91"/>
  <c r="BP34" i="86"/>
  <c r="BG48" i="86"/>
  <c r="DF47" i="90"/>
  <c r="CG47" i="68"/>
  <c r="BP29" i="86"/>
  <c r="DE45" i="90"/>
  <c r="CF45" i="68"/>
  <c r="CC29" i="68"/>
  <c r="DB29" i="90"/>
  <c r="BE44" i="89"/>
  <c r="CU36" i="68"/>
  <c r="DT36" i="90"/>
  <c r="BP52" i="86"/>
  <c r="AY29" i="87"/>
  <c r="BB50" i="91"/>
  <c r="DD26" i="90"/>
  <c r="CR26" i="90" s="1"/>
  <c r="CE26" i="68"/>
  <c r="BL42" i="85"/>
  <c r="AI9" i="87"/>
  <c r="AL44" i="91"/>
  <c r="BK42" i="85"/>
  <c r="BQ42" i="85"/>
  <c r="BH42" i="85"/>
  <c r="BQ7" i="86"/>
  <c r="DG16" i="90"/>
  <c r="CH16" i="68"/>
  <c r="BH34" i="86"/>
  <c r="AU48" i="87"/>
  <c r="AX43" i="91"/>
  <c r="BL34" i="86"/>
  <c r="CF39" i="68"/>
  <c r="DE39" i="90"/>
  <c r="DK13" i="90"/>
  <c r="CY13" i="90" s="1"/>
  <c r="CL13" i="68"/>
  <c r="DF49" i="90"/>
  <c r="CG49" i="68"/>
  <c r="CN47" i="68"/>
  <c r="CO47" i="68"/>
  <c r="DM47" i="90"/>
  <c r="DN47" i="90"/>
  <c r="AD26" i="91"/>
  <c r="AY50" i="87"/>
  <c r="BB29" i="91"/>
  <c r="BM48" i="86"/>
  <c r="BQ6" i="85"/>
  <c r="AD44" i="87"/>
  <c r="AG13" i="91"/>
  <c r="BG6" i="85"/>
  <c r="CN39" i="68"/>
  <c r="CO39" i="68"/>
  <c r="DM39" i="90"/>
  <c r="DN39" i="90"/>
  <c r="AM26" i="87"/>
  <c r="AP32" i="91"/>
  <c r="BP32" i="85"/>
  <c r="BN27" i="86"/>
  <c r="CN32" i="68"/>
  <c r="CO32" i="68"/>
  <c r="DM32" i="90"/>
  <c r="DN32" i="90"/>
  <c r="CN26" i="89"/>
  <c r="BE32" i="90"/>
  <c r="CU15" i="68"/>
  <c r="DT15" i="90"/>
  <c r="BN13" i="85"/>
  <c r="BJ12" i="89"/>
  <c r="Y46" i="91"/>
  <c r="CX22" i="89"/>
  <c r="CX23" i="68"/>
  <c r="DW23" i="90"/>
  <c r="BF28" i="86"/>
  <c r="AP15" i="87"/>
  <c r="AS27" i="91"/>
  <c r="BG28" i="86"/>
  <c r="AU52" i="87"/>
  <c r="AX33" i="91"/>
  <c r="BL5" i="86"/>
  <c r="BN16" i="90"/>
  <c r="BO22" i="85"/>
  <c r="BN13" i="90"/>
  <c r="BF43" i="85"/>
  <c r="T14" i="91"/>
  <c r="BM42" i="85"/>
  <c r="T29" i="91"/>
  <c r="BH37" i="86"/>
  <c r="DJ30" i="90"/>
  <c r="CK30" i="68"/>
  <c r="CP25" i="68"/>
  <c r="DO25" i="90"/>
  <c r="BH45" i="86"/>
  <c r="CR14" i="89"/>
  <c r="BI42" i="85"/>
  <c r="BK48" i="86"/>
  <c r="BH39" i="86"/>
  <c r="DV49" i="90"/>
  <c r="CW49" i="68"/>
  <c r="BN44" i="85"/>
  <c r="BM24" i="86"/>
  <c r="BL21" i="85"/>
  <c r="CS3" i="90"/>
  <c r="BG26" i="86"/>
  <c r="AP34" i="87"/>
  <c r="AS24" i="91"/>
  <c r="CS30" i="68"/>
  <c r="CT30" i="68"/>
  <c r="DR30" i="90"/>
  <c r="DS30" i="90"/>
  <c r="BQ37" i="86"/>
  <c r="AA17" i="91"/>
  <c r="BH35" i="86"/>
  <c r="CV22" i="68"/>
  <c r="DU22" i="90"/>
  <c r="CW22" i="90" s="1"/>
  <c r="BK6" i="85"/>
  <c r="BO23" i="86"/>
  <c r="BH22" i="85"/>
  <c r="CX4" i="68"/>
  <c r="DW4" i="90"/>
  <c r="DA50" i="90"/>
  <c r="CB50" i="68"/>
  <c r="X28" i="91"/>
  <c r="BJ11" i="86"/>
  <c r="BF10" i="86"/>
  <c r="BJ51" i="86"/>
  <c r="BK22" i="86"/>
  <c r="BL10" i="91"/>
  <c r="CU10" i="89"/>
  <c r="W2" i="91"/>
  <c r="DF12" i="90"/>
  <c r="CG12" i="68"/>
  <c r="W8" i="91"/>
  <c r="BO29" i="86"/>
  <c r="BJ38" i="90"/>
  <c r="T49" i="91"/>
  <c r="DK30" i="90"/>
  <c r="CY30" i="90" s="1"/>
  <c r="CL30" i="68"/>
  <c r="Y36" i="91"/>
  <c r="BF17" i="86"/>
  <c r="BI43" i="85"/>
  <c r="AD45" i="87"/>
  <c r="AG45" i="91"/>
  <c r="BG43" i="85"/>
  <c r="CW23" i="68"/>
  <c r="DV23" i="90"/>
  <c r="AC49" i="91"/>
  <c r="BU26" i="91"/>
  <c r="BF19" i="87"/>
  <c r="BF7" i="86"/>
  <c r="CV17" i="89"/>
  <c r="CW7" i="68"/>
  <c r="DV7" i="90"/>
  <c r="BL17" i="87"/>
  <c r="CA11" i="91"/>
  <c r="DE14" i="90"/>
  <c r="CF14" i="68"/>
  <c r="BE13" i="90"/>
  <c r="DV39" i="90"/>
  <c r="CW39" i="68"/>
  <c r="W12" i="91"/>
  <c r="CN8" i="68"/>
  <c r="CO8" i="68"/>
  <c r="DM8" i="90"/>
  <c r="DN8" i="90"/>
  <c r="CV45" i="68"/>
  <c r="DU45" i="90"/>
  <c r="CR17" i="89"/>
  <c r="CV42" i="68"/>
  <c r="DU42" i="90"/>
  <c r="DB49" i="90"/>
  <c r="CC49" i="68"/>
  <c r="CV36" i="68"/>
  <c r="DU36" i="90"/>
  <c r="Y51" i="91"/>
  <c r="CX10" i="89"/>
  <c r="BM32" i="85"/>
  <c r="AD26" i="87"/>
  <c r="AG32" i="91"/>
  <c r="BG32" i="85"/>
  <c r="AG50" i="91"/>
  <c r="AD29" i="87"/>
  <c r="BG46" i="85"/>
  <c r="BQ46" i="85"/>
  <c r="BJ17" i="86"/>
  <c r="DA39" i="90"/>
  <c r="CO39" i="90" s="1"/>
  <c r="CB39" i="68"/>
  <c r="CY7" i="89"/>
  <c r="CL38" i="68"/>
  <c r="DK38" i="90"/>
  <c r="CB34" i="68"/>
  <c r="DA34" i="90"/>
  <c r="CV20" i="90"/>
  <c r="BI27" i="85"/>
  <c r="AO33" i="91"/>
  <c r="AL52" i="87"/>
  <c r="BO3" i="85"/>
  <c r="AB48" i="91"/>
  <c r="CV23" i="89"/>
  <c r="DK23" i="90"/>
  <c r="CL23" i="68"/>
  <c r="CO34" i="89"/>
  <c r="BJ38" i="86"/>
  <c r="AE36" i="91"/>
  <c r="DI52" i="90"/>
  <c r="CJ52" i="68"/>
  <c r="DA8" i="90"/>
  <c r="CB8" i="68"/>
  <c r="BN25" i="90"/>
  <c r="CN14" i="68"/>
  <c r="CO14" i="68"/>
  <c r="DM14" i="90"/>
  <c r="DN14" i="90"/>
  <c r="X16" i="91"/>
  <c r="AX48" i="87"/>
  <c r="BA43" i="91"/>
  <c r="BO34" i="86"/>
  <c r="DJ41" i="90"/>
  <c r="CX41" i="90" s="1"/>
  <c r="CK41" i="68"/>
  <c r="DG26" i="90"/>
  <c r="CU26" i="90" s="1"/>
  <c r="CH26" i="68"/>
  <c r="DA18" i="90"/>
  <c r="CB18" i="68"/>
  <c r="AO5" i="91"/>
  <c r="AC5" i="91" s="1"/>
  <c r="AL33" i="87"/>
  <c r="BO14" i="85"/>
  <c r="DG45" i="90"/>
  <c r="CU45" i="90" s="1"/>
  <c r="CH45" i="68"/>
  <c r="BI45" i="85"/>
  <c r="X19" i="91"/>
  <c r="CA37" i="91"/>
  <c r="BL3" i="87"/>
  <c r="DF51" i="90"/>
  <c r="CG51" i="68"/>
  <c r="CC10" i="91"/>
  <c r="BN2" i="87"/>
  <c r="CS24" i="90"/>
  <c r="AD19" i="91"/>
  <c r="BN5" i="86"/>
  <c r="BL28" i="86"/>
  <c r="CS36" i="90"/>
  <c r="BQ41" i="86"/>
  <c r="BJ45" i="85"/>
  <c r="AD23" i="87"/>
  <c r="AG49" i="91"/>
  <c r="BG45" i="85"/>
  <c r="BK45" i="85"/>
  <c r="BN45" i="85"/>
  <c r="DE41" i="90"/>
  <c r="CS41" i="90" s="1"/>
  <c r="CF41" i="68"/>
  <c r="BO12" i="85"/>
  <c r="CR32" i="90"/>
  <c r="BH29" i="85"/>
  <c r="CQ40" i="90"/>
  <c r="BN18" i="85"/>
  <c r="CQ15" i="90"/>
  <c r="CX19" i="90"/>
  <c r="DK31" i="90"/>
  <c r="CL31" i="68"/>
  <c r="BR25" i="87"/>
  <c r="CG19" i="91"/>
  <c r="BT9" i="91"/>
  <c r="BE22" i="87"/>
  <c r="BP44" i="87"/>
  <c r="CE13" i="91"/>
  <c r="BP8" i="91"/>
  <c r="BA18" i="87"/>
  <c r="BX30" i="91"/>
  <c r="BI4" i="87"/>
  <c r="BQ13" i="87"/>
  <c r="CF20" i="91"/>
  <c r="BP2" i="87"/>
  <c r="CE10" i="91"/>
  <c r="BR4" i="91"/>
  <c r="BC7" i="87"/>
  <c r="DH52" i="90"/>
  <c r="CI52" i="68"/>
  <c r="BZ10" i="91"/>
  <c r="BK2" i="87"/>
  <c r="CH4" i="91"/>
  <c r="BS7" i="87"/>
  <c r="BU21" i="87"/>
  <c r="CJ52" i="91"/>
  <c r="CW21" i="68"/>
  <c r="DV21" i="90"/>
  <c r="CV15" i="68"/>
  <c r="DU15" i="90"/>
  <c r="BY20" i="91"/>
  <c r="BJ13" i="87"/>
  <c r="DC12" i="90"/>
  <c r="CD12" i="68"/>
  <c r="DF30" i="90"/>
  <c r="CT30" i="90" s="1"/>
  <c r="CG30" i="68"/>
  <c r="T42" i="91"/>
  <c r="BU8" i="91"/>
  <c r="BF18" i="87"/>
  <c r="DI14" i="90"/>
  <c r="CJ14" i="68"/>
  <c r="BP48" i="91"/>
  <c r="BD48" i="91" s="1"/>
  <c r="BA39" i="87"/>
  <c r="BZ11" i="91"/>
  <c r="BK17" i="87"/>
  <c r="DA31" i="90"/>
  <c r="CB31" i="68"/>
  <c r="BO14" i="87"/>
  <c r="CD22" i="91"/>
  <c r="BX11" i="91"/>
  <c r="BI17" i="87"/>
  <c r="CG35" i="68"/>
  <c r="DF35" i="90"/>
  <c r="DA42" i="90"/>
  <c r="CB42" i="68"/>
  <c r="DH27" i="90"/>
  <c r="CI27" i="68"/>
  <c r="BU15" i="87"/>
  <c r="CJ27" i="91"/>
  <c r="DA24" i="90"/>
  <c r="CB24" i="68"/>
  <c r="CV26" i="68"/>
  <c r="DU26" i="90"/>
  <c r="DB18" i="90"/>
  <c r="CC18" i="68"/>
  <c r="BU5" i="91"/>
  <c r="BF33" i="87"/>
  <c r="DS33" i="90"/>
  <c r="CS33" i="68"/>
  <c r="CT33" i="68"/>
  <c r="DR33" i="90"/>
  <c r="CP31" i="68"/>
  <c r="DO31" i="90"/>
  <c r="CQ31" i="90" s="1"/>
  <c r="BW40" i="87"/>
  <c r="CL14" i="91"/>
  <c r="AB52" i="91"/>
  <c r="BI32" i="86"/>
  <c r="AP11" i="87"/>
  <c r="AS31" i="91"/>
  <c r="BG32" i="86"/>
  <c r="BO32" i="86"/>
  <c r="BN32" i="86"/>
  <c r="CI17" i="68"/>
  <c r="DH17" i="90"/>
  <c r="BM30" i="85"/>
  <c r="BT26" i="91"/>
  <c r="BE19" i="87"/>
  <c r="DJ36" i="90"/>
  <c r="CK36" i="68"/>
  <c r="BO50" i="87"/>
  <c r="CD29" i="91"/>
  <c r="DT14" i="90"/>
  <c r="CU14" i="68"/>
  <c r="BK32" i="86"/>
  <c r="BB2" i="87"/>
  <c r="BQ10" i="91"/>
  <c r="DF16" i="90"/>
  <c r="CG16" i="68"/>
  <c r="CU8" i="68"/>
  <c r="DT8" i="90"/>
  <c r="CM36" i="68"/>
  <c r="DL36" i="90"/>
  <c r="BU41" i="91"/>
  <c r="BF24" i="87"/>
  <c r="BH8" i="85"/>
  <c r="BL8" i="85"/>
  <c r="AL17" i="91"/>
  <c r="AI27" i="87"/>
  <c r="DH13" i="90"/>
  <c r="CV13" i="90" s="1"/>
  <c r="CI13" i="68"/>
  <c r="CE35" i="68"/>
  <c r="DD35" i="90"/>
  <c r="CR35" i="90" s="1"/>
  <c r="BV16" i="87"/>
  <c r="CK28" i="91"/>
  <c r="CH14" i="68"/>
  <c r="DG14" i="90"/>
  <c r="BW35" i="91"/>
  <c r="BK35" i="91" s="1"/>
  <c r="BH38" i="87"/>
  <c r="CT45" i="90"/>
  <c r="AP45" i="87"/>
  <c r="AS45" i="91"/>
  <c r="BG29" i="86"/>
  <c r="BG33" i="86"/>
  <c r="AP26" i="87"/>
  <c r="AS32" i="91"/>
  <c r="CS8" i="68"/>
  <c r="CT8" i="68"/>
  <c r="DR8" i="90"/>
  <c r="DS8" i="90"/>
  <c r="BX2" i="91"/>
  <c r="BI30" i="87"/>
  <c r="AS38" i="91"/>
  <c r="AP8" i="87"/>
  <c r="BG43" i="86"/>
  <c r="BN43" i="86"/>
  <c r="BH50" i="86"/>
  <c r="CV20" i="89"/>
  <c r="BH11" i="85"/>
  <c r="BG11" i="85"/>
  <c r="AG8" i="91"/>
  <c r="AD18" i="87"/>
  <c r="CL11" i="68"/>
  <c r="DK11" i="90"/>
  <c r="CY11" i="90" s="1"/>
  <c r="BQ9" i="85"/>
  <c r="CU49" i="68"/>
  <c r="DT49" i="90"/>
  <c r="DJ43" i="90"/>
  <c r="CK43" i="68"/>
  <c r="DE38" i="90"/>
  <c r="CF38" i="68"/>
  <c r="BR20" i="87"/>
  <c r="CG34" i="91"/>
  <c r="BH24" i="86"/>
  <c r="BJ40" i="85"/>
  <c r="BT7" i="91"/>
  <c r="BH7" i="91" s="1"/>
  <c r="BE37" i="87"/>
  <c r="BP30" i="87"/>
  <c r="CE2" i="91"/>
  <c r="BR39" i="91"/>
  <c r="BC5" i="87"/>
  <c r="CA12" i="91"/>
  <c r="BL6" i="87"/>
  <c r="CN38" i="68"/>
  <c r="CO38" i="68"/>
  <c r="DN38" i="90"/>
  <c r="DM38" i="90"/>
  <c r="AD27" i="87"/>
  <c r="AG17" i="91"/>
  <c r="BG8" i="85"/>
  <c r="BQ8" i="85"/>
  <c r="BF37" i="87"/>
  <c r="BU7" i="91"/>
  <c r="CV31" i="68"/>
  <c r="DU31" i="90"/>
  <c r="BH47" i="85"/>
  <c r="CX15" i="68"/>
  <c r="DW15" i="90"/>
  <c r="DH19" i="90"/>
  <c r="CI19" i="68"/>
  <c r="DB16" i="90"/>
  <c r="CC16" i="68"/>
  <c r="BM23" i="86"/>
  <c r="DE50" i="90"/>
  <c r="CF50" i="68"/>
  <c r="BJ52" i="86"/>
  <c r="CD37" i="91"/>
  <c r="BO3" i="87"/>
  <c r="CS12" i="68"/>
  <c r="CT12" i="68"/>
  <c r="DR12" i="90"/>
  <c r="DS12" i="90"/>
  <c r="BI26" i="86"/>
  <c r="BQ11" i="85"/>
  <c r="CG48" i="68"/>
  <c r="DF48" i="90"/>
  <c r="CN34" i="68"/>
  <c r="CO34" i="68"/>
  <c r="DM34" i="90"/>
  <c r="DN34" i="90"/>
  <c r="CP34" i="90" s="1"/>
  <c r="AX6" i="87"/>
  <c r="BA12" i="91"/>
  <c r="BO18" i="86"/>
  <c r="AU50" i="87"/>
  <c r="AX29" i="91"/>
  <c r="BL15" i="86"/>
  <c r="BK43" i="86"/>
  <c r="DC19" i="90"/>
  <c r="CQ19" i="90" s="1"/>
  <c r="CD19" i="68"/>
  <c r="CD44" i="68"/>
  <c r="DC44" i="90"/>
  <c r="DA21" i="90"/>
  <c r="CO21" i="90" s="1"/>
  <c r="CB21" i="68"/>
  <c r="Y42" i="91"/>
  <c r="CM22" i="91"/>
  <c r="BX14" i="87"/>
  <c r="CV17" i="68"/>
  <c r="DU17" i="90"/>
  <c r="AP4" i="87"/>
  <c r="AS30" i="91"/>
  <c r="BH31" i="86"/>
  <c r="BF31" i="86"/>
  <c r="BK31" i="86"/>
  <c r="BI31" i="86"/>
  <c r="BM31" i="86"/>
  <c r="BO31" i="86"/>
  <c r="BJ31" i="86"/>
  <c r="BQ31" i="86"/>
  <c r="DD45" i="90"/>
  <c r="CR45" i="90" s="1"/>
  <c r="CE45" i="68"/>
  <c r="DA23" i="90"/>
  <c r="CB23" i="68"/>
  <c r="CS35" i="68"/>
  <c r="CT35" i="68"/>
  <c r="DR35" i="90"/>
  <c r="DS35" i="90"/>
  <c r="AD12" i="91"/>
  <c r="DB38" i="90"/>
  <c r="CP38" i="90" s="1"/>
  <c r="CC38" i="68"/>
  <c r="DC37" i="90"/>
  <c r="CD37" i="68"/>
  <c r="DC8" i="90"/>
  <c r="CD8" i="68"/>
  <c r="CO20" i="89"/>
  <c r="BF9" i="85"/>
  <c r="V47" i="91"/>
  <c r="AP7" i="91"/>
  <c r="AD7" i="91" s="1"/>
  <c r="BP16" i="85"/>
  <c r="AM37" i="87"/>
  <c r="BI28" i="85"/>
  <c r="AS3" i="91"/>
  <c r="BG36" i="86"/>
  <c r="AP10" i="87"/>
  <c r="BO36" i="86"/>
  <c r="BU17" i="87"/>
  <c r="CJ11" i="91"/>
  <c r="BN24" i="86"/>
  <c r="T37" i="91"/>
  <c r="BJ8" i="85"/>
  <c r="AM43" i="87"/>
  <c r="AP21" i="91"/>
  <c r="BP22" i="85"/>
  <c r="CR15" i="68"/>
  <c r="DQ15" i="90"/>
  <c r="BP26" i="86"/>
  <c r="AI42" i="87"/>
  <c r="AL47" i="91"/>
  <c r="BL28" i="85"/>
  <c r="BL45" i="85"/>
  <c r="DB26" i="90"/>
  <c r="CC26" i="68"/>
  <c r="BJ22" i="90"/>
  <c r="BJ33" i="86"/>
  <c r="BI36" i="86"/>
  <c r="CX8" i="89"/>
  <c r="BQ22" i="85"/>
  <c r="AL21" i="91"/>
  <c r="BL22" i="85"/>
  <c r="AI43" i="87"/>
  <c r="BF32" i="86"/>
  <c r="CA15" i="91"/>
  <c r="BL35" i="87"/>
  <c r="AP42" i="87"/>
  <c r="AS47" i="91"/>
  <c r="BG49" i="86"/>
  <c r="BG20" i="86"/>
  <c r="AP13" i="87"/>
  <c r="AS20" i="91"/>
  <c r="BM20" i="86"/>
  <c r="BG54" i="89"/>
  <c r="W57" i="89" s="1"/>
  <c r="BP42" i="85"/>
  <c r="DM15" i="90"/>
  <c r="DN15" i="90"/>
  <c r="CN15" i="68"/>
  <c r="CO15" i="68"/>
  <c r="Y37" i="91"/>
  <c r="BJ35" i="85"/>
  <c r="DK4" i="90"/>
  <c r="CY4" i="90" s="1"/>
  <c r="CL4" i="68"/>
  <c r="AP32" i="87"/>
  <c r="AS16" i="91"/>
  <c r="BG25" i="86"/>
  <c r="BQ25" i="86"/>
  <c r="BN33" i="90"/>
  <c r="DF7" i="90"/>
  <c r="CT7" i="90" s="1"/>
  <c r="CG7" i="68"/>
  <c r="CX32" i="68"/>
  <c r="DW32" i="90"/>
  <c r="CS7" i="89"/>
  <c r="BM43" i="86"/>
  <c r="DE11" i="90"/>
  <c r="CF11" i="68"/>
  <c r="DA32" i="90"/>
  <c r="CO32" i="90" s="1"/>
  <c r="CB32" i="68"/>
  <c r="DD29" i="90"/>
  <c r="CE29" i="68"/>
  <c r="CS38" i="68"/>
  <c r="CT38" i="68"/>
  <c r="DR38" i="90"/>
  <c r="DS38" i="90"/>
  <c r="BF13" i="85"/>
  <c r="X3" i="91"/>
  <c r="BQ34" i="85"/>
  <c r="CV23" i="68"/>
  <c r="DU23" i="90"/>
  <c r="CM23" i="68"/>
  <c r="DL23" i="90"/>
  <c r="CN23" i="90" s="1"/>
  <c r="BM37" i="86"/>
  <c r="T45" i="91"/>
  <c r="AA44" i="91"/>
  <c r="CO9" i="89"/>
  <c r="CG41" i="68"/>
  <c r="DF41" i="90"/>
  <c r="DJ50" i="90"/>
  <c r="CK50" i="68"/>
  <c r="BL40" i="85"/>
  <c r="BI15" i="86"/>
  <c r="AD45" i="91"/>
  <c r="DK51" i="90"/>
  <c r="CL51" i="68"/>
  <c r="DU43" i="90"/>
  <c r="CV43" i="68"/>
  <c r="BF39" i="86"/>
  <c r="CM14" i="68"/>
  <c r="DL14" i="90"/>
  <c r="AY43" i="87"/>
  <c r="BB21" i="91"/>
  <c r="BP21" i="86"/>
  <c r="AB46" i="91"/>
  <c r="Z22" i="91"/>
  <c r="CW17" i="89"/>
  <c r="CX17" i="89"/>
  <c r="CU46" i="68"/>
  <c r="DT46" i="90"/>
  <c r="BM22" i="86"/>
  <c r="BP8" i="85"/>
  <c r="CZ8" i="90"/>
  <c r="CA8" i="68"/>
  <c r="X27" i="91"/>
  <c r="CP37" i="68"/>
  <c r="DO37" i="90"/>
  <c r="V21" i="91"/>
  <c r="CU4" i="68"/>
  <c r="DT4" i="90"/>
  <c r="CS26" i="90"/>
  <c r="BG17" i="86"/>
  <c r="BJ42" i="90"/>
  <c r="BQ24" i="85"/>
  <c r="BG24" i="85"/>
  <c r="AD48" i="87"/>
  <c r="AG43" i="91"/>
  <c r="BM26" i="86"/>
  <c r="BJ46" i="86"/>
  <c r="DA40" i="90"/>
  <c r="CB40" i="68"/>
  <c r="BM28" i="86"/>
  <c r="CU46" i="89"/>
  <c r="CT4" i="89"/>
  <c r="BL2" i="87"/>
  <c r="CA10" i="91"/>
  <c r="DI20" i="90"/>
  <c r="CJ20" i="68"/>
  <c r="CT9" i="89"/>
  <c r="V12" i="91"/>
  <c r="BE48" i="90"/>
  <c r="CZ30" i="90"/>
  <c r="CA30" i="68"/>
  <c r="DI34" i="90"/>
  <c r="CJ34" i="68"/>
  <c r="BN11" i="85"/>
  <c r="DF25" i="90"/>
  <c r="CT25" i="90" s="1"/>
  <c r="CG25" i="68"/>
  <c r="CT47" i="68"/>
  <c r="DR47" i="90"/>
  <c r="DS47" i="90"/>
  <c r="CS47" i="68"/>
  <c r="AY20" i="87"/>
  <c r="BB34" i="91"/>
  <c r="BP8" i="86"/>
  <c r="BH8" i="86"/>
  <c r="BN8" i="86"/>
  <c r="CV44" i="89"/>
  <c r="BI41" i="86"/>
  <c r="CU43" i="68"/>
  <c r="DT43" i="90"/>
  <c r="DW12" i="90"/>
  <c r="CX12" i="68"/>
  <c r="AX37" i="87"/>
  <c r="BA7" i="91"/>
  <c r="AC7" i="91" s="1"/>
  <c r="BO40" i="86"/>
  <c r="CX29" i="68"/>
  <c r="DW29" i="90"/>
  <c r="DI18" i="90"/>
  <c r="CW18" i="90" s="1"/>
  <c r="CJ18" i="68"/>
  <c r="BE33" i="90"/>
  <c r="BO39" i="85"/>
  <c r="BG37" i="85"/>
  <c r="AD32" i="87"/>
  <c r="AG16" i="91"/>
  <c r="BM37" i="85"/>
  <c r="BQ37" i="85"/>
  <c r="DG38" i="90"/>
  <c r="CH38" i="68"/>
  <c r="AD30" i="87"/>
  <c r="AG2" i="91"/>
  <c r="BG10" i="85"/>
  <c r="BQ10" i="85"/>
  <c r="BH10" i="85"/>
  <c r="DK43" i="90"/>
  <c r="CY43" i="90" s="1"/>
  <c r="CL43" i="68"/>
  <c r="DS41" i="90"/>
  <c r="CS41" i="68"/>
  <c r="CT41" i="68"/>
  <c r="DR41" i="90"/>
  <c r="CY16" i="89"/>
  <c r="BL10" i="85"/>
  <c r="CR42" i="68"/>
  <c r="DQ42" i="90"/>
  <c r="W27" i="91"/>
  <c r="BM15" i="90"/>
  <c r="BJ43" i="86"/>
  <c r="BN37" i="86"/>
  <c r="CS16" i="89"/>
  <c r="CR19" i="68"/>
  <c r="DQ19" i="90"/>
  <c r="DC9" i="90"/>
  <c r="CD9" i="68"/>
  <c r="AE22" i="91"/>
  <c r="DI21" i="90"/>
  <c r="CW21" i="90" s="1"/>
  <c r="CJ21" i="68"/>
  <c r="BX3" i="87"/>
  <c r="CM37" i="91"/>
  <c r="CJ31" i="68"/>
  <c r="DI31" i="90"/>
  <c r="CM30" i="68"/>
  <c r="DL30" i="90"/>
  <c r="BK19" i="85"/>
  <c r="AO25" i="91"/>
  <c r="AC25" i="91" s="1"/>
  <c r="AL47" i="87"/>
  <c r="BO26" i="85"/>
  <c r="BE8" i="90"/>
  <c r="BP15" i="86"/>
  <c r="AP50" i="87"/>
  <c r="AS29" i="91"/>
  <c r="BG15" i="86"/>
  <c r="BF19" i="85"/>
  <c r="DA47" i="90"/>
  <c r="CO47" i="90" s="1"/>
  <c r="CB47" i="68"/>
  <c r="BN49" i="86"/>
  <c r="DR39" i="90"/>
  <c r="DS39" i="90"/>
  <c r="CS39" i="68"/>
  <c r="CT39" i="68"/>
  <c r="DC46" i="90"/>
  <c r="CQ46" i="90" s="1"/>
  <c r="CD46" i="68"/>
  <c r="AD6" i="87"/>
  <c r="AG12" i="91"/>
  <c r="BG20" i="85"/>
  <c r="BM20" i="85"/>
  <c r="BM38" i="90"/>
  <c r="AD16" i="91"/>
  <c r="CI45" i="68"/>
  <c r="DH45" i="90"/>
  <c r="CU6" i="90"/>
  <c r="W49" i="91"/>
  <c r="CU25" i="89"/>
  <c r="AE37" i="91"/>
  <c r="BP43" i="86"/>
  <c r="BL44" i="85"/>
  <c r="AI46" i="87"/>
  <c r="AL46" i="91"/>
  <c r="CS4" i="89"/>
  <c r="BM24" i="85"/>
  <c r="CY26" i="89"/>
  <c r="CM50" i="68"/>
  <c r="DL50" i="90"/>
  <c r="BG31" i="86"/>
  <c r="AU4" i="87"/>
  <c r="AX30" i="91"/>
  <c r="BL31" i="86"/>
  <c r="CS44" i="90"/>
  <c r="DI35" i="90"/>
  <c r="CJ35" i="68"/>
  <c r="BK9" i="85"/>
  <c r="BE29" i="90"/>
  <c r="CS12" i="89"/>
  <c r="CT33" i="90"/>
  <c r="BK34" i="85"/>
  <c r="CU24" i="90"/>
  <c r="BS37" i="91"/>
  <c r="BD3" i="87"/>
  <c r="BZ35" i="91"/>
  <c r="BK38" i="87"/>
  <c r="BY22" i="91"/>
  <c r="BJ14" i="87"/>
  <c r="CV14" i="68"/>
  <c r="DU14" i="90"/>
  <c r="DK25" i="90"/>
  <c r="CL25" i="68"/>
  <c r="BT29" i="91"/>
  <c r="BE50" i="87"/>
  <c r="DQ32" i="90"/>
  <c r="CR32" i="68"/>
  <c r="AX27" i="87"/>
  <c r="BA17" i="91"/>
  <c r="BO10" i="86"/>
  <c r="CV11" i="68"/>
  <c r="DU11" i="90"/>
  <c r="BT32" i="87"/>
  <c r="CI16" i="91"/>
  <c r="CN31" i="68"/>
  <c r="CO31" i="68"/>
  <c r="DM31" i="90"/>
  <c r="DN31" i="90"/>
  <c r="CC13" i="68"/>
  <c r="DB13" i="90"/>
  <c r="BT2" i="87"/>
  <c r="CI10" i="91"/>
  <c r="BP3" i="87"/>
  <c r="CE37" i="91"/>
  <c r="DD31" i="90"/>
  <c r="CR31" i="90" s="1"/>
  <c r="CE31" i="68"/>
  <c r="BQ11" i="87"/>
  <c r="CF31" i="91"/>
  <c r="CY3" i="90"/>
  <c r="AX52" i="87"/>
  <c r="BA33" i="91"/>
  <c r="BO5" i="86"/>
  <c r="AY49" i="87"/>
  <c r="BB18" i="91"/>
  <c r="BP12" i="86"/>
  <c r="DB52" i="90"/>
  <c r="CC52" i="68"/>
  <c r="BQ50" i="87"/>
  <c r="CF29" i="91"/>
  <c r="BL46" i="86"/>
  <c r="BS46" i="91"/>
  <c r="BD46" i="87"/>
  <c r="CA41" i="91"/>
  <c r="BL24" i="87"/>
  <c r="AL50" i="87"/>
  <c r="AO29" i="91"/>
  <c r="AC29" i="91" s="1"/>
  <c r="BO51" i="85"/>
  <c r="CF7" i="68"/>
  <c r="DE7" i="90"/>
  <c r="AG19" i="91"/>
  <c r="AD25" i="87"/>
  <c r="BG17" i="85"/>
  <c r="BQ17" i="85"/>
  <c r="BN17" i="85"/>
  <c r="DA37" i="90"/>
  <c r="CB37" i="68"/>
  <c r="AI29" i="87"/>
  <c r="BL46" i="85"/>
  <c r="AL50" i="91"/>
  <c r="BW6" i="91"/>
  <c r="BH28" i="87"/>
  <c r="BG23" i="85"/>
  <c r="AG51" i="91"/>
  <c r="AD36" i="87"/>
  <c r="BQ23" i="85"/>
  <c r="CP39" i="90"/>
  <c r="CR12" i="68"/>
  <c r="DQ12" i="90"/>
  <c r="CW45" i="68"/>
  <c r="DV45" i="90"/>
  <c r="DV11" i="90"/>
  <c r="CW11" i="68"/>
  <c r="AD13" i="87"/>
  <c r="AG20" i="91"/>
  <c r="BG18" i="85"/>
  <c r="BM18" i="85"/>
  <c r="AG31" i="91"/>
  <c r="U31" i="91" s="1"/>
  <c r="BG30" i="85"/>
  <c r="AD11" i="87"/>
  <c r="BN30" i="85"/>
  <c r="CN26" i="68"/>
  <c r="CO26" i="68"/>
  <c r="DM26" i="90"/>
  <c r="DN26" i="90"/>
  <c r="BP23" i="91"/>
  <c r="BA51" i="87"/>
  <c r="DD30" i="90"/>
  <c r="CE30" i="68"/>
  <c r="V50" i="91"/>
  <c r="CP12" i="68"/>
  <c r="DO12" i="90"/>
  <c r="CV28" i="68"/>
  <c r="DU28" i="90"/>
  <c r="DR28" i="90"/>
  <c r="DS28" i="90"/>
  <c r="CU28" i="90" s="1"/>
  <c r="CS28" i="68"/>
  <c r="CT28" i="68"/>
  <c r="BU11" i="91"/>
  <c r="BF17" i="87"/>
  <c r="DD41" i="90"/>
  <c r="CR41" i="90" s="1"/>
  <c r="CE41" i="68"/>
  <c r="CP28" i="89"/>
  <c r="BZ15" i="91"/>
  <c r="BK35" i="87"/>
  <c r="DA20" i="90"/>
  <c r="CB20" i="68"/>
  <c r="CP36" i="68"/>
  <c r="DO36" i="90"/>
  <c r="CM37" i="68"/>
  <c r="DL37" i="90"/>
  <c r="CS42" i="68"/>
  <c r="CT42" i="68"/>
  <c r="DS42" i="90"/>
  <c r="DR42" i="90"/>
  <c r="BA10" i="87"/>
  <c r="BP3" i="91"/>
  <c r="BX44" i="87"/>
  <c r="CM13" i="91"/>
  <c r="CB30" i="68"/>
  <c r="DA30" i="90"/>
  <c r="CU25" i="68"/>
  <c r="DT25" i="90"/>
  <c r="BA24" i="87"/>
  <c r="BP41" i="91"/>
  <c r="Z41" i="91"/>
  <c r="BQ5" i="86"/>
  <c r="BW6" i="87"/>
  <c r="CL12" i="91"/>
  <c r="AU21" i="87"/>
  <c r="AX52" i="91"/>
  <c r="BL7" i="86"/>
  <c r="AC43" i="91"/>
  <c r="BP42" i="86"/>
  <c r="BJ19" i="86"/>
  <c r="BR13" i="87"/>
  <c r="CG20" i="91"/>
  <c r="BO38" i="87"/>
  <c r="CD35" i="91"/>
  <c r="BQ37" i="91"/>
  <c r="BB3" i="87"/>
  <c r="CM11" i="68"/>
  <c r="DL11" i="90"/>
  <c r="CN11" i="90" s="1"/>
  <c r="CZ19" i="90"/>
  <c r="CN19" i="90" s="1"/>
  <c r="CA19" i="68"/>
  <c r="CZ16" i="90"/>
  <c r="CA16" i="68"/>
  <c r="DG49" i="90"/>
  <c r="CH49" i="68"/>
  <c r="CZ51" i="90"/>
  <c r="CA51" i="68"/>
  <c r="BQ31" i="87"/>
  <c r="CF42" i="91"/>
  <c r="BW14" i="91"/>
  <c r="BH40" i="87"/>
  <c r="DH8" i="90"/>
  <c r="CV8" i="90" s="1"/>
  <c r="CI8" i="68"/>
  <c r="BF3" i="85"/>
  <c r="BK30" i="85"/>
  <c r="BV10" i="91"/>
  <c r="BG2" i="87"/>
  <c r="CU12" i="68"/>
  <c r="DT12" i="90"/>
  <c r="BI37" i="85"/>
  <c r="CU2" i="90"/>
  <c r="BR5" i="91"/>
  <c r="BC33" i="87"/>
  <c r="DD51" i="90"/>
  <c r="CE51" i="68"/>
  <c r="BI21" i="85"/>
  <c r="CE13" i="68"/>
  <c r="DD13" i="90"/>
  <c r="BI38" i="86"/>
  <c r="AP33" i="87"/>
  <c r="AS5" i="91"/>
  <c r="BG38" i="86"/>
  <c r="BQ38" i="86"/>
  <c r="BR7" i="87"/>
  <c r="CG4" i="91"/>
  <c r="AE31" i="91"/>
  <c r="BT38" i="91"/>
  <c r="BE8" i="87"/>
  <c r="CP9" i="68"/>
  <c r="DO9" i="90"/>
  <c r="BJ38" i="89"/>
  <c r="BT6" i="91"/>
  <c r="BE28" i="87"/>
  <c r="DA14" i="90"/>
  <c r="CO14" i="90" s="1"/>
  <c r="CB14" i="68"/>
  <c r="DE19" i="90"/>
  <c r="CS19" i="90" s="1"/>
  <c r="CF19" i="68"/>
  <c r="BJ51" i="89"/>
  <c r="CX19" i="89"/>
  <c r="CV34" i="90"/>
  <c r="BF33" i="86"/>
  <c r="BT3" i="87"/>
  <c r="CI37" i="91"/>
  <c r="DT29" i="90"/>
  <c r="CU29" i="68"/>
  <c r="CS29" i="68"/>
  <c r="CT29" i="68"/>
  <c r="DR29" i="90"/>
  <c r="DS29" i="90"/>
  <c r="BH24" i="85"/>
  <c r="CM43" i="68"/>
  <c r="DL43" i="90"/>
  <c r="CN43" i="90" s="1"/>
  <c r="BO9" i="85"/>
  <c r="BJ49" i="89"/>
  <c r="AE8" i="91"/>
  <c r="BQ20" i="87"/>
  <c r="CF34" i="91"/>
  <c r="AL45" i="91"/>
  <c r="AI45" i="87"/>
  <c r="BL43" i="85"/>
  <c r="BJ35" i="86"/>
  <c r="AP30" i="87"/>
  <c r="AS2" i="91"/>
  <c r="BG35" i="86"/>
  <c r="DC41" i="90"/>
  <c r="CD41" i="68"/>
  <c r="CX9" i="68"/>
  <c r="DW9" i="90"/>
  <c r="DD25" i="90"/>
  <c r="CE25" i="68"/>
  <c r="AD8" i="87"/>
  <c r="AG38" i="91"/>
  <c r="U38" i="91" s="1"/>
  <c r="BG38" i="85"/>
  <c r="BK38" i="85"/>
  <c r="BN38" i="85"/>
  <c r="BQ38" i="85"/>
  <c r="BM38" i="85"/>
  <c r="CA40" i="91"/>
  <c r="BL12" i="87"/>
  <c r="W31" i="91"/>
  <c r="CN43" i="68"/>
  <c r="CO43" i="68"/>
  <c r="DM43" i="90"/>
  <c r="DN43" i="90"/>
  <c r="CM51" i="68"/>
  <c r="DL51" i="90"/>
  <c r="CO30" i="89"/>
  <c r="BK52" i="86"/>
  <c r="DO17" i="90"/>
  <c r="CP17" i="68"/>
  <c r="DG23" i="90"/>
  <c r="CU23" i="90" s="1"/>
  <c r="CH23" i="68"/>
  <c r="BQ29" i="85"/>
  <c r="BK27" i="85"/>
  <c r="DA7" i="90"/>
  <c r="CB7" i="68"/>
  <c r="BM28" i="85"/>
  <c r="BP47" i="85"/>
  <c r="DC50" i="90"/>
  <c r="CD50" i="68"/>
  <c r="CW10" i="68"/>
  <c r="DV10" i="90"/>
  <c r="CX10" i="90" s="1"/>
  <c r="CS43" i="68"/>
  <c r="CT43" i="68"/>
  <c r="DR43" i="90"/>
  <c r="DS43" i="90"/>
  <c r="CX49" i="89"/>
  <c r="CP14" i="90"/>
  <c r="BF8" i="85"/>
  <c r="BJ36" i="86"/>
  <c r="BO40" i="87"/>
  <c r="CD14" i="91"/>
  <c r="DJ52" i="90"/>
  <c r="CK52" i="68"/>
  <c r="CN50" i="68"/>
  <c r="CO50" i="68"/>
  <c r="DM50" i="90"/>
  <c r="DN50" i="90"/>
  <c r="CP50" i="90" s="1"/>
  <c r="Y14" i="91"/>
  <c r="BP6" i="91"/>
  <c r="BA28" i="87"/>
  <c r="BI7" i="86"/>
  <c r="DH47" i="90"/>
  <c r="CI47" i="68"/>
  <c r="DF26" i="90"/>
  <c r="CT26" i="90" s="1"/>
  <c r="CG26" i="68"/>
  <c r="DP7" i="90"/>
  <c r="CQ7" i="68"/>
  <c r="DA16" i="90"/>
  <c r="CB16" i="68"/>
  <c r="BJ44" i="86"/>
  <c r="DH36" i="90"/>
  <c r="CV36" i="90" s="1"/>
  <c r="CI36" i="68"/>
  <c r="BJ25" i="85"/>
  <c r="BP40" i="91"/>
  <c r="BA12" i="87"/>
  <c r="DH50" i="90"/>
  <c r="CV50" i="90" s="1"/>
  <c r="CI50" i="68"/>
  <c r="CL34" i="68"/>
  <c r="DK34" i="90"/>
  <c r="DQ23" i="90"/>
  <c r="CS23" i="90" s="1"/>
  <c r="CR23" i="68"/>
  <c r="CV16" i="68"/>
  <c r="DU16" i="90"/>
  <c r="BU3" i="91"/>
  <c r="BI3" i="91" s="1"/>
  <c r="BF10" i="87"/>
  <c r="CQ4" i="68"/>
  <c r="DP4" i="90"/>
  <c r="CR4" i="90" s="1"/>
  <c r="BH5" i="86"/>
  <c r="AP52" i="87"/>
  <c r="AS33" i="91"/>
  <c r="BG5" i="86"/>
  <c r="BF3" i="87"/>
  <c r="BU37" i="91"/>
  <c r="X36" i="91"/>
  <c r="DC25" i="90"/>
  <c r="CQ25" i="90" s="1"/>
  <c r="CD25" i="68"/>
  <c r="CV6" i="90"/>
  <c r="CU32" i="68"/>
  <c r="DT32" i="90"/>
  <c r="BO49" i="86"/>
  <c r="BF43" i="86"/>
  <c r="DA49" i="90"/>
  <c r="CB49" i="68"/>
  <c r="BA6" i="87"/>
  <c r="BP12" i="91"/>
  <c r="BO42" i="85"/>
  <c r="AU33" i="87"/>
  <c r="AX5" i="91"/>
  <c r="BL38" i="86"/>
  <c r="CW45" i="90"/>
  <c r="CU23" i="68"/>
  <c r="DT23" i="90"/>
  <c r="BK23" i="86"/>
  <c r="BN12" i="86"/>
  <c r="BF12" i="86"/>
  <c r="CW11" i="89"/>
  <c r="BE26" i="89"/>
  <c r="CS15" i="90"/>
  <c r="BF3" i="86"/>
  <c r="BH25" i="85"/>
  <c r="CX40" i="68"/>
  <c r="DW40" i="90"/>
  <c r="CQ11" i="68"/>
  <c r="DP11" i="90"/>
  <c r="CR11" i="90" s="1"/>
  <c r="CO37" i="68"/>
  <c r="DM37" i="90"/>
  <c r="DN37" i="90"/>
  <c r="CP37" i="90" s="1"/>
  <c r="CN37" i="68"/>
  <c r="CX8" i="68"/>
  <c r="DW8" i="90"/>
  <c r="CY8" i="90" s="1"/>
  <c r="CQ43" i="68"/>
  <c r="DP43" i="90"/>
  <c r="BP25" i="85"/>
  <c r="AL24" i="91"/>
  <c r="AI34" i="87"/>
  <c r="BL25" i="85"/>
  <c r="BN50" i="90"/>
  <c r="Z42" i="91"/>
  <c r="CK14" i="91"/>
  <c r="BV40" i="87"/>
  <c r="BI51" i="85"/>
  <c r="CP10" i="89"/>
  <c r="CZ31" i="90"/>
  <c r="CA31" i="68"/>
  <c r="CX3" i="90"/>
  <c r="BK25" i="85"/>
  <c r="CT27" i="89"/>
  <c r="BJ36" i="89"/>
  <c r="Y2" i="91"/>
  <c r="Y13" i="91"/>
  <c r="CU42" i="89"/>
  <c r="CW4" i="68"/>
  <c r="DV4" i="90"/>
  <c r="CX4" i="90" s="1"/>
  <c r="BJ24" i="85"/>
  <c r="BE50" i="90"/>
  <c r="BI36" i="85"/>
  <c r="AD35" i="87"/>
  <c r="AG15" i="91"/>
  <c r="BG36" i="85"/>
  <c r="BF51" i="86"/>
  <c r="BI10" i="86"/>
  <c r="AL13" i="91"/>
  <c r="AI44" i="87"/>
  <c r="BL6" i="85"/>
  <c r="AC37" i="91"/>
  <c r="CV25" i="89"/>
  <c r="CG38" i="68"/>
  <c r="DF38" i="90"/>
  <c r="CT38" i="90" s="1"/>
  <c r="AE10" i="91"/>
  <c r="DJ9" i="90"/>
  <c r="CK9" i="68"/>
  <c r="DG30" i="90"/>
  <c r="CU30" i="90" s="1"/>
  <c r="CH30" i="68"/>
  <c r="BR12" i="91"/>
  <c r="BC6" i="87"/>
  <c r="W17" i="91"/>
  <c r="CM31" i="68"/>
  <c r="DL31" i="90"/>
  <c r="DG8" i="90"/>
  <c r="CU8" i="90" s="1"/>
  <c r="CH8" i="68"/>
  <c r="CV52" i="68"/>
  <c r="DU52" i="90"/>
  <c r="Y26" i="91"/>
  <c r="AL30" i="87"/>
  <c r="AO2" i="91"/>
  <c r="BO10" i="85"/>
  <c r="CX25" i="68"/>
  <c r="DW25" i="90"/>
  <c r="V20" i="91"/>
  <c r="DJ14" i="90"/>
  <c r="CK14" i="68"/>
  <c r="BE40" i="89"/>
  <c r="BQ26" i="86"/>
  <c r="AX47" i="91"/>
  <c r="BL49" i="86"/>
  <c r="AU42" i="87"/>
  <c r="CB13" i="68"/>
  <c r="DA13" i="90"/>
  <c r="BP7" i="86"/>
  <c r="BL32" i="85"/>
  <c r="CQ2" i="90"/>
  <c r="CN9" i="68"/>
  <c r="CO9" i="68"/>
  <c r="DM9" i="90"/>
  <c r="DN9" i="90"/>
  <c r="CN12" i="68"/>
  <c r="CO12" i="68"/>
  <c r="DM12" i="90"/>
  <c r="DN12" i="90"/>
  <c r="BI24" i="85"/>
  <c r="CX23" i="89"/>
  <c r="BE18" i="89"/>
  <c r="BI20" i="86"/>
  <c r="BP4" i="85"/>
  <c r="AC39" i="91"/>
  <c r="CW34" i="68"/>
  <c r="DV34" i="90"/>
  <c r="DC47" i="90"/>
  <c r="CD47" i="68"/>
  <c r="BE39" i="90"/>
  <c r="CY44" i="89"/>
  <c r="BJ33" i="85"/>
  <c r="DA38" i="90"/>
  <c r="CO38" i="90" s="1"/>
  <c r="CB38" i="68"/>
  <c r="BE34" i="90"/>
  <c r="CM10" i="68"/>
  <c r="DL10" i="90"/>
  <c r="BQ28" i="85"/>
  <c r="BL4" i="85"/>
  <c r="BR11" i="91"/>
  <c r="BC17" i="87"/>
  <c r="BK26" i="86"/>
  <c r="AU34" i="87"/>
  <c r="AX24" i="91"/>
  <c r="BL26" i="86"/>
  <c r="DR16" i="90"/>
  <c r="CS16" i="68"/>
  <c r="CT16" i="68"/>
  <c r="DS16" i="90"/>
  <c r="BS2" i="87"/>
  <c r="CH10" i="91"/>
  <c r="BH37" i="85"/>
  <c r="BN29" i="85"/>
  <c r="AP36" i="87"/>
  <c r="AS51" i="91"/>
  <c r="BG23" i="86"/>
  <c r="BQ23" i="86"/>
  <c r="DE8" i="90"/>
  <c r="CF8" i="68"/>
  <c r="CY39" i="89"/>
  <c r="DE46" i="90"/>
  <c r="CS46" i="90" s="1"/>
  <c r="CF46" i="68"/>
  <c r="CP49" i="68"/>
  <c r="DO49" i="90"/>
  <c r="AG52" i="91"/>
  <c r="AD21" i="87"/>
  <c r="BG47" i="85"/>
  <c r="BI47" i="85"/>
  <c r="DC16" i="90"/>
  <c r="CD16" i="68"/>
  <c r="T9" i="91"/>
  <c r="BH28" i="85"/>
  <c r="AD42" i="87"/>
  <c r="AG47" i="91"/>
  <c r="U47" i="91" s="1"/>
  <c r="BG28" i="85"/>
  <c r="BK28" i="85"/>
  <c r="AU32" i="87"/>
  <c r="AX16" i="91"/>
  <c r="BL25" i="86"/>
  <c r="DK26" i="90"/>
  <c r="CY26" i="90" s="1"/>
  <c r="CL26" i="68"/>
  <c r="BE18" i="90"/>
  <c r="BI16" i="85"/>
  <c r="AG7" i="91"/>
  <c r="BG16" i="85"/>
  <c r="AD37" i="87"/>
  <c r="BO43" i="85"/>
  <c r="CO31" i="89"/>
  <c r="CJ40" i="68"/>
  <c r="DI40" i="90"/>
  <c r="T52" i="91"/>
  <c r="T44" i="91"/>
  <c r="AA43" i="91"/>
  <c r="CX51" i="68"/>
  <c r="DW51" i="90"/>
  <c r="CT33" i="89"/>
  <c r="AL29" i="87"/>
  <c r="AO50" i="91"/>
  <c r="BO46" i="85"/>
  <c r="Y34" i="91"/>
  <c r="CT6" i="90"/>
  <c r="DH41" i="90"/>
  <c r="CI41" i="68"/>
  <c r="CT24" i="89"/>
  <c r="BI46" i="85"/>
  <c r="BH44" i="86"/>
  <c r="BN35" i="86"/>
  <c r="BN44" i="86"/>
  <c r="CS39" i="90"/>
  <c r="CU47" i="90"/>
  <c r="CX23" i="90"/>
  <c r="CQ32" i="90"/>
  <c r="BQ27" i="85"/>
  <c r="CN12" i="90"/>
  <c r="BN20" i="86"/>
  <c r="BR32" i="91"/>
  <c r="BC26" i="87"/>
  <c r="BW49" i="91"/>
  <c r="BH23" i="87"/>
  <c r="DF15" i="90"/>
  <c r="CG15" i="68"/>
  <c r="BM32" i="87"/>
  <c r="CB16" i="91"/>
  <c r="CP50" i="68"/>
  <c r="DO50" i="90"/>
  <c r="CX49" i="68"/>
  <c r="DW49" i="90"/>
  <c r="BR9" i="91"/>
  <c r="BC22" i="87"/>
  <c r="BO19" i="86"/>
  <c r="AP25" i="87"/>
  <c r="AS19" i="91"/>
  <c r="BG19" i="86"/>
  <c r="BQ19" i="86"/>
  <c r="BN19" i="86"/>
  <c r="DB40" i="90"/>
  <c r="CC40" i="68"/>
  <c r="BO2" i="87"/>
  <c r="CD10" i="91"/>
  <c r="DH51" i="90"/>
  <c r="CI51" i="68"/>
  <c r="BM31" i="87"/>
  <c r="CB42" i="91"/>
  <c r="DA36" i="90"/>
  <c r="CB36" i="68"/>
  <c r="BQ46" i="87"/>
  <c r="CF46" i="91"/>
  <c r="BQ10" i="86"/>
  <c r="DJ35" i="90"/>
  <c r="CK35" i="68"/>
  <c r="BT50" i="91"/>
  <c r="BE29" i="87"/>
  <c r="CG13" i="68"/>
  <c r="DF13" i="90"/>
  <c r="BO6" i="87"/>
  <c r="CD12" i="91"/>
  <c r="AO13" i="91"/>
  <c r="AL44" i="87"/>
  <c r="BO6" i="85"/>
  <c r="BE31" i="90"/>
  <c r="DI47" i="90"/>
  <c r="CW47" i="90" s="1"/>
  <c r="CJ47" i="68"/>
  <c r="AD31" i="87"/>
  <c r="AG42" i="91"/>
  <c r="BG40" i="85"/>
  <c r="CQ12" i="68"/>
  <c r="DP12" i="90"/>
  <c r="BM10" i="87"/>
  <c r="CB3" i="91"/>
  <c r="DB41" i="90"/>
  <c r="CC41" i="68"/>
  <c r="CX21" i="90"/>
  <c r="BP30" i="86"/>
  <c r="AY46" i="87"/>
  <c r="BB46" i="91"/>
  <c r="DD22" i="90"/>
  <c r="CR22" i="90" s="1"/>
  <c r="CE22" i="68"/>
  <c r="CZ34" i="90"/>
  <c r="CA34" i="68"/>
  <c r="DD14" i="90"/>
  <c r="CR14" i="90" s="1"/>
  <c r="CE14" i="68"/>
  <c r="BU15" i="91"/>
  <c r="BF35" i="87"/>
  <c r="DC24" i="90"/>
  <c r="CQ24" i="90" s="1"/>
  <c r="CD24" i="68"/>
  <c r="AP12" i="87"/>
  <c r="AS40" i="91"/>
  <c r="BG45" i="86"/>
  <c r="BQ45" i="86"/>
  <c r="CR21" i="68"/>
  <c r="DQ21" i="90"/>
  <c r="Y5" i="91"/>
  <c r="BH3" i="85"/>
  <c r="CQ33" i="68"/>
  <c r="DP33" i="90"/>
  <c r="CR33" i="90" s="1"/>
  <c r="BH46" i="85"/>
  <c r="BS28" i="91"/>
  <c r="BD16" i="87"/>
  <c r="DI41" i="90"/>
  <c r="CJ41" i="68"/>
  <c r="CU28" i="68"/>
  <c r="DT28" i="90"/>
  <c r="BM19" i="86"/>
  <c r="DB20" i="90"/>
  <c r="CC20" i="68"/>
  <c r="AD15" i="91"/>
  <c r="BJ13" i="85"/>
  <c r="BG13" i="85"/>
  <c r="AG4" i="91"/>
  <c r="AD7" i="87"/>
  <c r="BO13" i="85"/>
  <c r="CJ39" i="68"/>
  <c r="DI39" i="90"/>
  <c r="CW39" i="90" s="1"/>
  <c r="CX42" i="68"/>
  <c r="DW42" i="90"/>
  <c r="T3" i="91"/>
  <c r="BK12" i="87"/>
  <c r="BZ40" i="91"/>
  <c r="BR22" i="91"/>
  <c r="BF22" i="91" s="1"/>
  <c r="BC14" i="87"/>
  <c r="DA52" i="90"/>
  <c r="CB52" i="68"/>
  <c r="DJ7" i="90"/>
  <c r="CX7" i="90" s="1"/>
  <c r="CK7" i="68"/>
  <c r="BI17" i="85"/>
  <c r="DI25" i="90"/>
  <c r="CJ25" i="68"/>
  <c r="BC38" i="87"/>
  <c r="BR35" i="91"/>
  <c r="BF35" i="91" s="1"/>
  <c r="BQ47" i="85"/>
  <c r="BI46" i="86"/>
  <c r="BM38" i="87"/>
  <c r="CB35" i="91"/>
  <c r="BJ3" i="85"/>
  <c r="BG3" i="85"/>
  <c r="AG33" i="91"/>
  <c r="U33" i="91" s="1"/>
  <c r="AD52" i="87"/>
  <c r="DG34" i="90"/>
  <c r="CU34" i="90" s="1"/>
  <c r="CH34" i="68"/>
  <c r="BI29" i="86"/>
  <c r="CR10" i="89"/>
  <c r="BV28" i="91"/>
  <c r="BG16" i="87"/>
  <c r="DB35" i="90"/>
  <c r="CC35" i="68"/>
  <c r="DC33" i="90"/>
  <c r="CD33" i="68"/>
  <c r="DF43" i="90"/>
  <c r="CT43" i="90" s="1"/>
  <c r="CG43" i="68"/>
  <c r="Y31" i="91"/>
  <c r="BX6" i="91"/>
  <c r="BI28" i="87"/>
  <c r="CK28" i="68"/>
  <c r="DJ28" i="90"/>
  <c r="BP13" i="85"/>
  <c r="CO2" i="90"/>
  <c r="BV3" i="91"/>
  <c r="BG10" i="87"/>
  <c r="BG9" i="85"/>
  <c r="DH15" i="90"/>
  <c r="CV15" i="90" s="1"/>
  <c r="CI15" i="68"/>
  <c r="BI40" i="85"/>
  <c r="CM34" i="91"/>
  <c r="BX20" i="87"/>
  <c r="CR52" i="68"/>
  <c r="DQ52" i="90"/>
  <c r="DI13" i="90"/>
  <c r="CJ13" i="68"/>
  <c r="DB44" i="90"/>
  <c r="CC44" i="68"/>
  <c r="BM51" i="87"/>
  <c r="CB23" i="91"/>
  <c r="BH23" i="86"/>
  <c r="BH7" i="86"/>
  <c r="BP51" i="85"/>
  <c r="AD50" i="87"/>
  <c r="AG29" i="91"/>
  <c r="U29" i="91" s="1"/>
  <c r="BG51" i="85"/>
  <c r="V52" i="91"/>
  <c r="BS16" i="87"/>
  <c r="CH28" i="91"/>
  <c r="BN30" i="86"/>
  <c r="BI30" i="86"/>
  <c r="Y45" i="91"/>
  <c r="BM33" i="86"/>
  <c r="BM44" i="86"/>
  <c r="BM3" i="87"/>
  <c r="CB37" i="91"/>
  <c r="CR29" i="68"/>
  <c r="DQ29" i="90"/>
  <c r="BE51" i="90"/>
  <c r="BH33" i="85"/>
  <c r="BG12" i="87"/>
  <c r="BV40" i="91"/>
  <c r="CS46" i="89"/>
  <c r="CJ17" i="68"/>
  <c r="DI17" i="90"/>
  <c r="CW17" i="90" s="1"/>
  <c r="DA17" i="90"/>
  <c r="CB17" i="68"/>
  <c r="BZ5" i="91"/>
  <c r="BK33" i="87"/>
  <c r="DN20" i="90"/>
  <c r="CN20" i="68"/>
  <c r="CO20" i="68"/>
  <c r="DM20" i="90"/>
  <c r="BE21" i="90"/>
  <c r="BL41" i="86"/>
  <c r="AP38" i="87"/>
  <c r="AS35" i="91"/>
  <c r="BG41" i="86"/>
  <c r="BJ41" i="86"/>
  <c r="BK41" i="86"/>
  <c r="DD37" i="90"/>
  <c r="CE37" i="68"/>
  <c r="BK40" i="85"/>
  <c r="BW10" i="87"/>
  <c r="CL3" i="91"/>
  <c r="CR11" i="68"/>
  <c r="DQ11" i="90"/>
  <c r="CS11" i="90" s="1"/>
  <c r="CV35" i="68"/>
  <c r="DU35" i="90"/>
  <c r="Y27" i="91"/>
  <c r="CD27" i="68"/>
  <c r="DC27" i="90"/>
  <c r="CQ27" i="90" s="1"/>
  <c r="BM27" i="86"/>
  <c r="CV24" i="89"/>
  <c r="CW48" i="89"/>
  <c r="BM35" i="86"/>
  <c r="AU38" i="87"/>
  <c r="AX35" i="91"/>
  <c r="BJ19" i="89"/>
  <c r="DD43" i="90"/>
  <c r="CR43" i="90" s="1"/>
  <c r="CE43" i="68"/>
  <c r="BN31" i="86"/>
  <c r="BM44" i="90"/>
  <c r="DB43" i="90"/>
  <c r="CC43" i="68"/>
  <c r="AM47" i="87"/>
  <c r="AP25" i="91"/>
  <c r="BP26" i="85"/>
  <c r="AP48" i="87"/>
  <c r="AS43" i="91"/>
  <c r="BG34" i="86"/>
  <c r="CV30" i="68"/>
  <c r="DU30" i="90"/>
  <c r="BU14" i="91"/>
  <c r="BF40" i="87"/>
  <c r="BM17" i="85"/>
  <c r="DB32" i="90"/>
  <c r="CP32" i="90" s="1"/>
  <c r="CC32" i="68"/>
  <c r="BN10" i="86"/>
  <c r="BO17" i="85"/>
  <c r="BP35" i="85"/>
  <c r="BH48" i="85"/>
  <c r="AD51" i="87"/>
  <c r="BG48" i="85"/>
  <c r="AG23" i="91"/>
  <c r="V3" i="91"/>
  <c r="BH43" i="85"/>
  <c r="DJ38" i="90"/>
  <c r="CK38" i="68"/>
  <c r="CS10" i="68"/>
  <c r="CT10" i="68"/>
  <c r="DR10" i="90"/>
  <c r="DS10" i="90"/>
  <c r="CU10" i="90" s="1"/>
  <c r="BE30" i="89"/>
  <c r="CU39" i="68"/>
  <c r="DT39" i="90"/>
  <c r="DN18" i="90"/>
  <c r="CN18" i="68"/>
  <c r="CO18" i="68"/>
  <c r="DM18" i="90"/>
  <c r="BO4" i="86"/>
  <c r="AX51" i="87"/>
  <c r="BA23" i="91"/>
  <c r="AC23" i="91" s="1"/>
  <c r="BJ4" i="86"/>
  <c r="BM12" i="86"/>
  <c r="CW31" i="89"/>
  <c r="BK45" i="86"/>
  <c r="DA12" i="90"/>
  <c r="CO12" i="90" s="1"/>
  <c r="CB12" i="68"/>
  <c r="BE27" i="90"/>
  <c r="AP24" i="87"/>
  <c r="AS41" i="91"/>
  <c r="BG46" i="86"/>
  <c r="BE17" i="87"/>
  <c r="BT11" i="91"/>
  <c r="BQ36" i="86"/>
  <c r="CN52" i="68"/>
  <c r="CO52" i="68"/>
  <c r="DM52" i="90"/>
  <c r="DN52" i="90"/>
  <c r="AD43" i="87"/>
  <c r="AG21" i="91"/>
  <c r="BG22" i="85"/>
  <c r="BF22" i="85"/>
  <c r="CZ32" i="90"/>
  <c r="CN32" i="90" s="1"/>
  <c r="CA32" i="68"/>
  <c r="CU41" i="68"/>
  <c r="DT41" i="90"/>
  <c r="AC44" i="91"/>
  <c r="BV15" i="87"/>
  <c r="CK27" i="91"/>
  <c r="CP33" i="89"/>
  <c r="BK24" i="85"/>
  <c r="T13" i="91"/>
  <c r="V24" i="91"/>
  <c r="CS36" i="89"/>
  <c r="BK12" i="86"/>
  <c r="BN47" i="86"/>
  <c r="AP31" i="87"/>
  <c r="AS42" i="91"/>
  <c r="BG47" i="86"/>
  <c r="BQ47" i="86"/>
  <c r="BJ28" i="86"/>
  <c r="CT25" i="89"/>
  <c r="BF23" i="86"/>
  <c r="BJ40" i="90"/>
  <c r="W29" i="91"/>
  <c r="BG39" i="86"/>
  <c r="CQ10" i="89"/>
  <c r="CQ19" i="68"/>
  <c r="DP19" i="90"/>
  <c r="BH23" i="85"/>
  <c r="CF37" i="68"/>
  <c r="DE37" i="90"/>
  <c r="Y24" i="91"/>
  <c r="CT2" i="90"/>
  <c r="W5" i="91"/>
  <c r="DD46" i="90"/>
  <c r="CE46" i="68"/>
  <c r="CX41" i="68"/>
  <c r="DW41" i="90"/>
  <c r="BJ46" i="90"/>
  <c r="CV35" i="89"/>
  <c r="AD17" i="91"/>
  <c r="BU2" i="91"/>
  <c r="BF30" i="87"/>
  <c r="BW37" i="91"/>
  <c r="BK37" i="91" s="1"/>
  <c r="BH3" i="87"/>
  <c r="BJ52" i="90"/>
  <c r="CN4" i="68"/>
  <c r="CO4" i="68"/>
  <c r="DM4" i="90"/>
  <c r="DN4" i="90"/>
  <c r="CP4" i="90" s="1"/>
  <c r="CN24" i="90"/>
  <c r="CZ42" i="90"/>
  <c r="CN42" i="90" s="1"/>
  <c r="CA42" i="68"/>
  <c r="CQ34" i="89"/>
  <c r="DF42" i="90"/>
  <c r="CT42" i="90" s="1"/>
  <c r="CG42" i="68"/>
  <c r="DD47" i="90"/>
  <c r="CR47" i="90" s="1"/>
  <c r="CE47" i="68"/>
  <c r="BV37" i="91"/>
  <c r="BG3" i="87"/>
  <c r="BQ34" i="86"/>
  <c r="BE40" i="90"/>
  <c r="BK29" i="85"/>
  <c r="CY24" i="90"/>
  <c r="BQ48" i="85"/>
  <c r="CQ7" i="90"/>
  <c r="BJ12" i="90"/>
  <c r="CY27" i="89"/>
  <c r="BY37" i="91"/>
  <c r="BJ3" i="87"/>
  <c r="BO42" i="86"/>
  <c r="BI43" i="86"/>
  <c r="DI38" i="90"/>
  <c r="CJ38" i="68"/>
  <c r="X39" i="91"/>
  <c r="BM11" i="85"/>
  <c r="BL51" i="86"/>
  <c r="BM36" i="86"/>
  <c r="BQ46" i="86"/>
  <c r="BE48" i="89"/>
  <c r="BM34" i="90"/>
  <c r="DD34" i="90"/>
  <c r="CE34" i="68"/>
  <c r="AM50" i="87"/>
  <c r="AP29" i="91"/>
  <c r="AD29" i="91" s="1"/>
  <c r="CQ24" i="89"/>
  <c r="CO52" i="89"/>
  <c r="BN42" i="86"/>
  <c r="CW49" i="89"/>
  <c r="AD49" i="87"/>
  <c r="AG18" i="91"/>
  <c r="CN16" i="68"/>
  <c r="CO16" i="68"/>
  <c r="DM16" i="90"/>
  <c r="DN16" i="90"/>
  <c r="BJ44" i="89"/>
  <c r="BI4" i="85"/>
  <c r="Z32" i="91"/>
  <c r="AP18" i="87"/>
  <c r="AS8" i="91"/>
  <c r="BG11" i="86"/>
  <c r="BM34" i="86"/>
  <c r="CM9" i="68"/>
  <c r="DL9" i="90"/>
  <c r="W45" i="91"/>
  <c r="BL3" i="86"/>
  <c r="AP44" i="87"/>
  <c r="AS13" i="91"/>
  <c r="BG3" i="86"/>
  <c r="CS48" i="68"/>
  <c r="CT48" i="68"/>
  <c r="DR48" i="90"/>
  <c r="DS48" i="90"/>
  <c r="AL6" i="87"/>
  <c r="AO12" i="91"/>
  <c r="AC12" i="91" s="1"/>
  <c r="BO20" i="85"/>
  <c r="AX28" i="87"/>
  <c r="BA6" i="91"/>
  <c r="BO39" i="86"/>
  <c r="DA33" i="90"/>
  <c r="CO33" i="90" s="1"/>
  <c r="CB33" i="68"/>
  <c r="AD14" i="91"/>
  <c r="BH38" i="86"/>
  <c r="CZ39" i="90"/>
  <c r="CN39" i="90" s="1"/>
  <c r="CA39" i="68"/>
  <c r="BN25" i="85"/>
  <c r="X41" i="91"/>
  <c r="AD33" i="87"/>
  <c r="AG5" i="91"/>
  <c r="BG14" i="85"/>
  <c r="X12" i="91"/>
  <c r="DB17" i="90"/>
  <c r="CC17" i="68"/>
  <c r="AE47" i="91"/>
  <c r="BP11" i="91"/>
  <c r="BA17" i="87"/>
  <c r="Z2" i="91"/>
  <c r="DL29" i="90"/>
  <c r="CM29" i="68"/>
  <c r="DD42" i="90"/>
  <c r="CE42" i="68"/>
  <c r="BQ15" i="86"/>
  <c r="BP38" i="85"/>
  <c r="DG25" i="90"/>
  <c r="CU25" i="90" s="1"/>
  <c r="CH25" i="68"/>
  <c r="CW13" i="89"/>
  <c r="BE38" i="89"/>
  <c r="DL49" i="90"/>
  <c r="CM49" i="68"/>
  <c r="BG50" i="86"/>
  <c r="CS51" i="68"/>
  <c r="CT51" i="68"/>
  <c r="DR51" i="90"/>
  <c r="DS51" i="90"/>
  <c r="DI29" i="90"/>
  <c r="CW29" i="90" s="1"/>
  <c r="CJ29" i="68"/>
  <c r="DH26" i="90"/>
  <c r="CV26" i="90" s="1"/>
  <c r="CI26" i="68"/>
  <c r="BN26" i="85"/>
  <c r="BE45" i="90"/>
  <c r="CN38" i="89"/>
  <c r="CP2" i="90"/>
  <c r="BJ5" i="86"/>
  <c r="CX50" i="89"/>
  <c r="BH26" i="85"/>
  <c r="BF42" i="85"/>
  <c r="CV28" i="90"/>
  <c r="AA29" i="91"/>
  <c r="DE42" i="90"/>
  <c r="CS42" i="90" s="1"/>
  <c r="CF42" i="68"/>
  <c r="W7" i="91"/>
  <c r="BM29" i="86"/>
  <c r="DG29" i="90"/>
  <c r="CU29" i="90" s="1"/>
  <c r="CH29" i="68"/>
  <c r="W50" i="91"/>
  <c r="BM16" i="85"/>
  <c r="BN20" i="85"/>
  <c r="DE43" i="90"/>
  <c r="CS43" i="90" s="1"/>
  <c r="CF43" i="68"/>
  <c r="BY52" i="91"/>
  <c r="BM52" i="91" s="1"/>
  <c r="BJ21" i="87"/>
  <c r="BW50" i="91"/>
  <c r="BH29" i="87"/>
  <c r="CV41" i="68"/>
  <c r="DU41" i="90"/>
  <c r="BY10" i="91"/>
  <c r="BJ2" i="87"/>
  <c r="AX34" i="87"/>
  <c r="BA24" i="91"/>
  <c r="BO26" i="86"/>
  <c r="DH30" i="90"/>
  <c r="CV30" i="90" s="1"/>
  <c r="CI30" i="68"/>
  <c r="CJ50" i="91"/>
  <c r="BU29" i="87"/>
  <c r="BT33" i="87"/>
  <c r="CI5" i="91"/>
  <c r="BY31" i="91"/>
  <c r="BJ11" i="87"/>
  <c r="BS39" i="91"/>
  <c r="BD5" i="87"/>
  <c r="DD49" i="90"/>
  <c r="CR49" i="90" s="1"/>
  <c r="CE49" i="68"/>
  <c r="BV27" i="91"/>
  <c r="BG15" i="87"/>
  <c r="BS11" i="87"/>
  <c r="CH31" i="91"/>
  <c r="BU50" i="87"/>
  <c r="CJ29" i="91"/>
  <c r="CR45" i="68"/>
  <c r="DQ45" i="90"/>
  <c r="CD47" i="91"/>
  <c r="BO42" i="87"/>
  <c r="BW25" i="91"/>
  <c r="BH47" i="87"/>
  <c r="CD29" i="68"/>
  <c r="DC29" i="90"/>
  <c r="CZ52" i="90"/>
  <c r="CN52" i="90" s="1"/>
  <c r="CA52" i="68"/>
  <c r="CW52" i="68"/>
  <c r="DV52" i="90"/>
  <c r="CX52" i="90" s="1"/>
  <c r="AM29" i="87"/>
  <c r="AP50" i="91"/>
  <c r="AD50" i="91" s="1"/>
  <c r="BP46" i="85"/>
  <c r="BC31" i="87"/>
  <c r="BR42" i="91"/>
  <c r="CS52" i="68"/>
  <c r="CT52" i="68"/>
  <c r="DR52" i="90"/>
  <c r="DS52" i="90"/>
  <c r="DK41" i="90"/>
  <c r="CL41" i="68"/>
  <c r="BR45" i="87"/>
  <c r="CG45" i="91"/>
  <c r="BP23" i="87"/>
  <c r="CE49" i="91"/>
  <c r="CY18" i="89"/>
  <c r="CQ10" i="68"/>
  <c r="DP10" i="90"/>
  <c r="AL42" i="87"/>
  <c r="AO47" i="91"/>
  <c r="AC47" i="91" s="1"/>
  <c r="BO28" i="85"/>
  <c r="BY32" i="91"/>
  <c r="BM32" i="91" s="1"/>
  <c r="BJ26" i="87"/>
  <c r="BP15" i="87"/>
  <c r="CE27" i="91"/>
  <c r="DC36" i="90"/>
  <c r="CQ36" i="90" s="1"/>
  <c r="CD36" i="68"/>
  <c r="CV33" i="68"/>
  <c r="DU33" i="90"/>
  <c r="CW33" i="90" s="1"/>
  <c r="DF28" i="90"/>
  <c r="CT28" i="90" s="1"/>
  <c r="CG28" i="68"/>
  <c r="BA8" i="87"/>
  <c r="BP38" i="91"/>
  <c r="DE35" i="90"/>
  <c r="CS35" i="90" s="1"/>
  <c r="CF35" i="68"/>
  <c r="CJ11" i="68"/>
  <c r="DI11" i="90"/>
  <c r="CW11" i="90" s="1"/>
  <c r="BX17" i="91"/>
  <c r="BI27" i="87"/>
  <c r="CX35" i="68"/>
  <c r="DW35" i="90"/>
  <c r="BM41" i="90"/>
  <c r="BF19" i="86"/>
  <c r="CW44" i="68"/>
  <c r="DV44" i="90"/>
  <c r="CK38" i="91"/>
  <c r="BV8" i="87"/>
  <c r="CM45" i="68"/>
  <c r="DL45" i="90"/>
  <c r="CN45" i="90" s="1"/>
  <c r="DH9" i="90"/>
  <c r="CI9" i="68"/>
  <c r="DJ29" i="90"/>
  <c r="CK29" i="68"/>
  <c r="BM23" i="85"/>
  <c r="CT20" i="90"/>
  <c r="AL23" i="91"/>
  <c r="AI51" i="87"/>
  <c r="BL48" i="85"/>
  <c r="CS36" i="68"/>
  <c r="CT36" i="68"/>
  <c r="DR36" i="90"/>
  <c r="DS36" i="90"/>
  <c r="CU36" i="90" s="1"/>
  <c r="BM13" i="85"/>
  <c r="CU37" i="68"/>
  <c r="DT37" i="90"/>
  <c r="DH10" i="90"/>
  <c r="CV10" i="90" s="1"/>
  <c r="CI10" i="68"/>
  <c r="CJ10" i="68"/>
  <c r="DI10" i="90"/>
  <c r="CW10" i="90" s="1"/>
  <c r="CU52" i="68"/>
  <c r="DT52" i="90"/>
  <c r="DI30" i="90"/>
  <c r="CW30" i="90" s="1"/>
  <c r="CJ30" i="68"/>
  <c r="CF9" i="68"/>
  <c r="DE9" i="90"/>
  <c r="BH17" i="85"/>
  <c r="DS27" i="90"/>
  <c r="CU27" i="90" s="1"/>
  <c r="CS27" i="68"/>
  <c r="CT27" i="68"/>
  <c r="DR27" i="90"/>
  <c r="BN46" i="85"/>
  <c r="AD47" i="87"/>
  <c r="AG25" i="91"/>
  <c r="BG26" i="85"/>
  <c r="BK8" i="85"/>
  <c r="BQ51" i="85"/>
  <c r="CN24" i="89"/>
  <c r="AP41" i="91"/>
  <c r="AD41" i="91" s="1"/>
  <c r="AM24" i="87"/>
  <c r="BP33" i="85"/>
  <c r="BL43" i="86"/>
  <c r="DI16" i="90"/>
  <c r="CW16" i="90" s="1"/>
  <c r="CJ16" i="68"/>
  <c r="T36" i="91"/>
  <c r="BK42" i="86"/>
  <c r="BP35" i="91"/>
  <c r="BD35" i="91" s="1"/>
  <c r="BA38" i="87"/>
  <c r="DA9" i="90"/>
  <c r="CO9" i="90" s="1"/>
  <c r="CB9" i="68"/>
  <c r="BE34" i="89"/>
  <c r="DA15" i="90"/>
  <c r="CO15" i="90" s="1"/>
  <c r="CB15" i="68"/>
  <c r="BT48" i="91"/>
  <c r="BE39" i="87"/>
  <c r="BJ27" i="86"/>
  <c r="BL34" i="85"/>
  <c r="AI38" i="87"/>
  <c r="AL35" i="91"/>
  <c r="Z35" i="91" s="1"/>
  <c r="CN19" i="68"/>
  <c r="CO19" i="68"/>
  <c r="DN19" i="90"/>
  <c r="DM19" i="90"/>
  <c r="AM11" i="87"/>
  <c r="AP31" i="91"/>
  <c r="AD31" i="91" s="1"/>
  <c r="BP30" i="85"/>
  <c r="BO51" i="87"/>
  <c r="CD23" i="91"/>
  <c r="BN20" i="87"/>
  <c r="CC34" i="91"/>
  <c r="BR17" i="87"/>
  <c r="CG11" i="91"/>
  <c r="CQ13" i="68"/>
  <c r="DP13" i="90"/>
  <c r="BI35" i="87"/>
  <c r="BX15" i="91"/>
  <c r="DK49" i="90"/>
  <c r="CY49" i="90" s="1"/>
  <c r="CL49" i="68"/>
  <c r="AL49" i="87"/>
  <c r="AO18" i="91"/>
  <c r="AC18" i="91" s="1"/>
  <c r="DF44" i="90"/>
  <c r="CG44" i="68"/>
  <c r="BH12" i="86"/>
  <c r="CS22" i="68"/>
  <c r="CT22" i="68"/>
  <c r="DR22" i="90"/>
  <c r="DS22" i="90"/>
  <c r="BQ12" i="86"/>
  <c r="DG15" i="90"/>
  <c r="CH15" i="68"/>
  <c r="AX25" i="87"/>
  <c r="BA19" i="91"/>
  <c r="BS40" i="91"/>
  <c r="BD12" i="87"/>
  <c r="BR46" i="91"/>
  <c r="BC46" i="87"/>
  <c r="DA19" i="90"/>
  <c r="CB19" i="68"/>
  <c r="CP21" i="90"/>
  <c r="CI23" i="91"/>
  <c r="BT51" i="87"/>
  <c r="V41" i="91"/>
  <c r="DK7" i="90"/>
  <c r="CY7" i="90" s="1"/>
  <c r="CL7" i="68"/>
  <c r="Z40" i="91"/>
  <c r="AS7" i="91"/>
  <c r="BG40" i="86"/>
  <c r="AP37" i="87"/>
  <c r="BK40" i="86"/>
  <c r="BN40" i="86"/>
  <c r="DE49" i="90"/>
  <c r="CS49" i="90" s="1"/>
  <c r="CF49" i="68"/>
  <c r="DG7" i="90"/>
  <c r="CU7" i="90" s="1"/>
  <c r="CH7" i="68"/>
  <c r="BQ29" i="86"/>
  <c r="DI37" i="90"/>
  <c r="CJ37" i="68"/>
  <c r="DE17" i="90"/>
  <c r="CF17" i="68"/>
  <c r="AD5" i="91"/>
  <c r="BP37" i="86"/>
  <c r="AP7" i="87"/>
  <c r="AS4" i="91"/>
  <c r="BG37" i="86"/>
  <c r="W41" i="91"/>
  <c r="BI30" i="85"/>
  <c r="CP16" i="68"/>
  <c r="DO16" i="90"/>
  <c r="CO17" i="68"/>
  <c r="DM17" i="90"/>
  <c r="CO17" i="90" s="1"/>
  <c r="DN17" i="90"/>
  <c r="CN17" i="68"/>
  <c r="DU12" i="90"/>
  <c r="CV12" i="68"/>
  <c r="BQ16" i="87"/>
  <c r="CF28" i="91"/>
  <c r="DH23" i="90"/>
  <c r="CV23" i="90" s="1"/>
  <c r="CI23" i="68"/>
  <c r="BA50" i="91"/>
  <c r="BO52" i="86"/>
  <c r="AX29" i="87"/>
  <c r="DC39" i="90"/>
  <c r="CQ39" i="90" s="1"/>
  <c r="CD39" i="68"/>
  <c r="BL52" i="86"/>
  <c r="AU29" i="87"/>
  <c r="AX50" i="91"/>
  <c r="CP34" i="68"/>
  <c r="DO34" i="90"/>
  <c r="CQ34" i="90" s="1"/>
  <c r="DH40" i="90"/>
  <c r="CV40" i="90" s="1"/>
  <c r="CI40" i="68"/>
  <c r="AA47" i="91"/>
  <c r="Z20" i="91"/>
  <c r="CX26" i="90"/>
  <c r="CY4" i="89"/>
  <c r="DT44" i="90"/>
  <c r="CV44" i="90" s="1"/>
  <c r="CU44" i="68"/>
  <c r="BZ3" i="91"/>
  <c r="BN3" i="91" s="1"/>
  <c r="BK10" i="87"/>
  <c r="BP41" i="86"/>
  <c r="BF18" i="85"/>
  <c r="BI3" i="85"/>
  <c r="BF35" i="86"/>
  <c r="DB8" i="90"/>
  <c r="CP8" i="90" s="1"/>
  <c r="CC8" i="68"/>
  <c r="DB51" i="90"/>
  <c r="CC51" i="68"/>
  <c r="CU51" i="68"/>
  <c r="DT51" i="90"/>
  <c r="DA43" i="90"/>
  <c r="CO43" i="90" s="1"/>
  <c r="CB43" i="68"/>
  <c r="CP51" i="68"/>
  <c r="DO51" i="90"/>
  <c r="CV37" i="68"/>
  <c r="DU37" i="90"/>
  <c r="BN52" i="90"/>
  <c r="CN46" i="90"/>
  <c r="DJ51" i="90"/>
  <c r="CK51" i="68"/>
  <c r="AX22" i="87"/>
  <c r="BA9" i="91"/>
  <c r="BO17" i="86"/>
  <c r="BK17" i="86"/>
  <c r="CZ47" i="90"/>
  <c r="CN47" i="90" s="1"/>
  <c r="CA47" i="68"/>
  <c r="BF21" i="85"/>
  <c r="DV22" i="90"/>
  <c r="CX22" i="90" s="1"/>
  <c r="CW22" i="68"/>
  <c r="BE36" i="89"/>
  <c r="BJ29" i="89"/>
  <c r="CL22" i="68"/>
  <c r="DK22" i="90"/>
  <c r="CJ36" i="68"/>
  <c r="DI36" i="90"/>
  <c r="CW36" i="90" s="1"/>
  <c r="CN45" i="89"/>
  <c r="AD36" i="91"/>
  <c r="BR3" i="91"/>
  <c r="BC10" i="87"/>
  <c r="BQ44" i="85"/>
  <c r="BO27" i="86"/>
  <c r="AU27" i="87"/>
  <c r="AX17" i="91"/>
  <c r="BL10" i="86"/>
  <c r="X24" i="91"/>
  <c r="BH29" i="86"/>
  <c r="CR18" i="68"/>
  <c r="DQ18" i="90"/>
  <c r="AP6" i="87"/>
  <c r="AS12" i="91"/>
  <c r="BG18" i="86"/>
  <c r="BN18" i="86"/>
  <c r="BQ18" i="86"/>
  <c r="BL18" i="86"/>
  <c r="BM18" i="86"/>
  <c r="Y3" i="91"/>
  <c r="CF4" i="68"/>
  <c r="DE4" i="90"/>
  <c r="DG12" i="90"/>
  <c r="CH12" i="68"/>
  <c r="CO11" i="89"/>
  <c r="BX15" i="87"/>
  <c r="CM27" i="91"/>
  <c r="BJ41" i="89"/>
  <c r="CX47" i="89"/>
  <c r="BJ18" i="86"/>
  <c r="AP47" i="87"/>
  <c r="BG27" i="86"/>
  <c r="AS25" i="91"/>
  <c r="BN35" i="85"/>
  <c r="AI50" i="87"/>
  <c r="AL29" i="91"/>
  <c r="BL51" i="85"/>
  <c r="BU40" i="91"/>
  <c r="BF12" i="87"/>
  <c r="CA5" i="91"/>
  <c r="BL33" i="87"/>
  <c r="BF23" i="85"/>
  <c r="CM34" i="68"/>
  <c r="DL34" i="90"/>
  <c r="CX48" i="89"/>
  <c r="DJ37" i="90"/>
  <c r="CX37" i="90" s="1"/>
  <c r="CK37" i="68"/>
  <c r="BE42" i="89"/>
  <c r="CU17" i="68"/>
  <c r="DT17" i="90"/>
  <c r="CN10" i="90"/>
  <c r="BL17" i="85"/>
  <c r="CP24" i="89"/>
  <c r="CO44" i="90"/>
  <c r="X14" i="91"/>
  <c r="BM52" i="86"/>
  <c r="BQ43" i="87"/>
  <c r="CF21" i="91"/>
  <c r="BH42" i="86"/>
  <c r="CZ36" i="90"/>
  <c r="CN36" i="90" s="1"/>
  <c r="CA36" i="68"/>
  <c r="CP44" i="68"/>
  <c r="DO44" i="90"/>
  <c r="CQ44" i="90" s="1"/>
  <c r="CW9" i="68"/>
  <c r="DV9" i="90"/>
  <c r="BN17" i="86"/>
  <c r="AP43" i="91"/>
  <c r="AD43" i="91" s="1"/>
  <c r="AM48" i="87"/>
  <c r="BP24" i="85"/>
  <c r="BF25" i="85"/>
  <c r="V51" i="91"/>
  <c r="CS23" i="89"/>
  <c r="BJ45" i="86"/>
  <c r="CT37" i="68"/>
  <c r="CS37" i="68"/>
  <c r="DR37" i="90"/>
  <c r="DS37" i="90"/>
  <c r="CU48" i="89"/>
  <c r="DJ18" i="90"/>
  <c r="CX18" i="90" s="1"/>
  <c r="CK18" i="68"/>
  <c r="CT44" i="89"/>
  <c r="BR10" i="91"/>
  <c r="BF10" i="91" s="1"/>
  <c r="BC2" i="87"/>
  <c r="BE11" i="89"/>
  <c r="BN41" i="86"/>
  <c r="DF36" i="90"/>
  <c r="CG36" i="68"/>
  <c r="DD38" i="90"/>
  <c r="CE38" i="68"/>
  <c r="BE9" i="89"/>
  <c r="CY28" i="90"/>
  <c r="CV49" i="68"/>
  <c r="DU49" i="90"/>
  <c r="CW49" i="90" s="1"/>
  <c r="BV2" i="87"/>
  <c r="CK10" i="91"/>
  <c r="CM21" i="68"/>
  <c r="DL21" i="90"/>
  <c r="BQ14" i="86"/>
  <c r="AP16" i="87"/>
  <c r="AS28" i="91"/>
  <c r="BG14" i="86"/>
  <c r="BN14" i="86"/>
  <c r="BI14" i="86"/>
  <c r="BP14" i="86"/>
  <c r="CR36" i="90"/>
  <c r="BI23" i="85"/>
  <c r="AI36" i="87"/>
  <c r="AL51" i="91"/>
  <c r="BL23" i="85"/>
  <c r="CZ40" i="90"/>
  <c r="CN40" i="90" s="1"/>
  <c r="CA40" i="68"/>
  <c r="AX30" i="87"/>
  <c r="BA2" i="91"/>
  <c r="BO35" i="86"/>
  <c r="BM45" i="86"/>
  <c r="BH51" i="86"/>
  <c r="BJ23" i="85"/>
  <c r="AE23" i="91"/>
  <c r="CI11" i="91"/>
  <c r="BT17" i="87"/>
  <c r="W15" i="91"/>
  <c r="BK15" i="86"/>
  <c r="AP8" i="91"/>
  <c r="AM18" i="87"/>
  <c r="BP11" i="85"/>
  <c r="BJ11" i="85"/>
  <c r="BO4" i="85"/>
  <c r="BH17" i="86"/>
  <c r="BI48" i="85"/>
  <c r="X34" i="91"/>
  <c r="V18" i="91"/>
  <c r="BN14" i="90"/>
  <c r="DM11" i="90"/>
  <c r="DN11" i="90"/>
  <c r="CN11" i="68"/>
  <c r="CO11" i="68"/>
  <c r="BK4" i="86"/>
  <c r="AP51" i="87"/>
  <c r="AS23" i="91"/>
  <c r="BG4" i="86"/>
  <c r="CS44" i="89"/>
  <c r="BN32" i="85"/>
  <c r="DW36" i="90"/>
  <c r="CY36" i="90" s="1"/>
  <c r="CX36" i="68"/>
  <c r="BN50" i="89"/>
  <c r="CR8" i="68"/>
  <c r="DQ8" i="90"/>
  <c r="AP21" i="87"/>
  <c r="AS52" i="91"/>
  <c r="BG7" i="86"/>
  <c r="BJ7" i="86"/>
  <c r="BK7" i="86"/>
  <c r="CA37" i="68"/>
  <c r="CZ37" i="90"/>
  <c r="CN37" i="90" s="1"/>
  <c r="AU45" i="87"/>
  <c r="AX45" i="91"/>
  <c r="BL29" i="86"/>
  <c r="BF34" i="86"/>
  <c r="BM18" i="90"/>
  <c r="AE33" i="91"/>
  <c r="DK35" i="90"/>
  <c r="CL35" i="68"/>
  <c r="Z26" i="91"/>
  <c r="AB24" i="91"/>
  <c r="BJ24" i="89"/>
  <c r="Z14" i="91"/>
  <c r="T11" i="91"/>
  <c r="AU51" i="87"/>
  <c r="AX23" i="91"/>
  <c r="BL4" i="86"/>
  <c r="BI42" i="86"/>
  <c r="BN43" i="85"/>
  <c r="BF26" i="86"/>
  <c r="BF37" i="86"/>
  <c r="CV25" i="90"/>
  <c r="BO15" i="86"/>
  <c r="CY2" i="90"/>
  <c r="Z31" i="91"/>
  <c r="BO20" i="86"/>
  <c r="BK37" i="85"/>
  <c r="CO49" i="68"/>
  <c r="DM49" i="90"/>
  <c r="DN49" i="90"/>
  <c r="CP49" i="90" s="1"/>
  <c r="CN49" i="68"/>
  <c r="BH3" i="86"/>
  <c r="BH16" i="85"/>
  <c r="BW3" i="87"/>
  <c r="CL37" i="91"/>
  <c r="CT21" i="89"/>
  <c r="AX46" i="91"/>
  <c r="AU46" i="87"/>
  <c r="BL30" i="86"/>
  <c r="DJ47" i="90"/>
  <c r="CK47" i="68"/>
  <c r="CS6" i="90"/>
  <c r="CX52" i="89"/>
  <c r="CX31" i="89"/>
  <c r="DA26" i="90"/>
  <c r="CO26" i="90" s="1"/>
  <c r="CB26" i="68"/>
  <c r="DK18" i="90"/>
  <c r="CL18" i="68"/>
  <c r="DG18" i="90"/>
  <c r="CH18" i="68"/>
  <c r="AB25" i="91"/>
  <c r="AC45" i="91"/>
  <c r="BY26" i="91"/>
  <c r="BJ19" i="87"/>
  <c r="BP23" i="86"/>
  <c r="BN3" i="85"/>
  <c r="BE41" i="89"/>
  <c r="DG40" i="90"/>
  <c r="CU40" i="90" s="1"/>
  <c r="CH40" i="68"/>
  <c r="BK47" i="85"/>
  <c r="BI37" i="86"/>
  <c r="BE21" i="89"/>
  <c r="BP18" i="85"/>
  <c r="AA36" i="91"/>
  <c r="CO8" i="89"/>
  <c r="BM44" i="85"/>
  <c r="BP31" i="86"/>
  <c r="CC12" i="68"/>
  <c r="DB12" i="90"/>
  <c r="CN36" i="89"/>
  <c r="DI43" i="90"/>
  <c r="CJ43" i="68"/>
  <c r="BJ3" i="86"/>
  <c r="BE41" i="90"/>
  <c r="CN7" i="90"/>
  <c r="BM9" i="85"/>
  <c r="CP15" i="90"/>
  <c r="CQ52" i="90"/>
  <c r="CU20" i="90"/>
  <c r="BK10" i="91"/>
  <c r="CQ43" i="90"/>
  <c r="BW37" i="87"/>
  <c r="CL7" i="91"/>
  <c r="CU45" i="68"/>
  <c r="DT45" i="90"/>
  <c r="CX44" i="68"/>
  <c r="DW44" i="90"/>
  <c r="BW24" i="91"/>
  <c r="BH34" i="87"/>
  <c r="DV30" i="90"/>
  <c r="CW30" i="68"/>
  <c r="BR31" i="91"/>
  <c r="BC11" i="87"/>
  <c r="CX48" i="68"/>
  <c r="DW48" i="90"/>
  <c r="CZ41" i="90"/>
  <c r="CN41" i="90" s="1"/>
  <c r="CA41" i="68"/>
  <c r="DD39" i="90"/>
  <c r="CR39" i="90" s="1"/>
  <c r="CE39" i="68"/>
  <c r="BM10" i="86"/>
  <c r="BZ51" i="91"/>
  <c r="BK36" i="87"/>
  <c r="CN7" i="68"/>
  <c r="CO7" i="68"/>
  <c r="DM7" i="90"/>
  <c r="DN7" i="90"/>
  <c r="BT28" i="87"/>
  <c r="CI6" i="91"/>
  <c r="CP47" i="68"/>
  <c r="DO47" i="90"/>
  <c r="DK29" i="90"/>
  <c r="CY29" i="90" s="1"/>
  <c r="CL29" i="68"/>
  <c r="DF46" i="90"/>
  <c r="CG46" i="68"/>
  <c r="CQ48" i="68"/>
  <c r="DP48" i="90"/>
  <c r="CR48" i="90" s="1"/>
  <c r="DT48" i="90"/>
  <c r="CU48" i="68"/>
  <c r="DG39" i="90"/>
  <c r="CU39" i="90" s="1"/>
  <c r="CH39" i="68"/>
  <c r="BJ24" i="86"/>
  <c r="BG24" i="86"/>
  <c r="AP35" i="87"/>
  <c r="AS15" i="91"/>
  <c r="BP24" i="86"/>
  <c r="AL18" i="91"/>
  <c r="AI49" i="87"/>
  <c r="DK15" i="90"/>
  <c r="CY15" i="90" s="1"/>
  <c r="CL15" i="68"/>
  <c r="DF32" i="90"/>
  <c r="CT32" i="90" s="1"/>
  <c r="CG32" i="68"/>
  <c r="DH49" i="90"/>
  <c r="CV49" i="90" s="1"/>
  <c r="CI49" i="68"/>
  <c r="BY23" i="91"/>
  <c r="BJ51" i="87"/>
  <c r="AC32" i="91"/>
  <c r="BT45" i="91"/>
  <c r="BH45" i="91" s="1"/>
  <c r="BE45" i="87"/>
  <c r="CI47" i="91"/>
  <c r="BT42" i="87"/>
  <c r="CP22" i="68"/>
  <c r="DO22" i="90"/>
  <c r="CQ22" i="90" s="1"/>
  <c r="DI8" i="90"/>
  <c r="CW8" i="90" s="1"/>
  <c r="CJ8" i="68"/>
  <c r="BM33" i="87"/>
  <c r="CB5" i="91"/>
  <c r="BP19" i="86"/>
  <c r="DA28" i="90"/>
  <c r="CO28" i="90" s="1"/>
  <c r="CB28" i="68"/>
  <c r="BI20" i="87"/>
  <c r="BX34" i="91"/>
  <c r="BZ27" i="91"/>
  <c r="BK15" i="87"/>
  <c r="CN35" i="68"/>
  <c r="CO35" i="68"/>
  <c r="DM35" i="90"/>
  <c r="DN35" i="90"/>
  <c r="CP35" i="90" s="1"/>
  <c r="CZ9" i="90"/>
  <c r="CN9" i="90" s="1"/>
  <c r="CA9" i="68"/>
  <c r="CZ15" i="90"/>
  <c r="CN15" i="90" s="1"/>
  <c r="CA15" i="68"/>
  <c r="BP50" i="86"/>
  <c r="AY39" i="87"/>
  <c r="BB48" i="91"/>
  <c r="DP46" i="90"/>
  <c r="CQ46" i="68"/>
  <c r="AM23" i="87"/>
  <c r="AP49" i="91"/>
  <c r="BP45" i="85"/>
  <c r="BP39" i="86"/>
  <c r="AX6" i="91"/>
  <c r="BL39" i="86"/>
  <c r="AU28" i="87"/>
  <c r="CE16" i="68"/>
  <c r="DD16" i="90"/>
  <c r="BT46" i="91"/>
  <c r="BH46" i="91" s="1"/>
  <c r="BE46" i="87"/>
  <c r="BN23" i="86"/>
  <c r="BL23" i="86"/>
  <c r="AU36" i="87"/>
  <c r="AX51" i="91"/>
  <c r="CQ51" i="68"/>
  <c r="DP51" i="90"/>
  <c r="BT25" i="91"/>
  <c r="BE47" i="87"/>
  <c r="CW33" i="68"/>
  <c r="DV33" i="90"/>
  <c r="AO17" i="91"/>
  <c r="AC17" i="91" s="1"/>
  <c r="AL27" i="87"/>
  <c r="BO8" i="85"/>
  <c r="AO9" i="91"/>
  <c r="AL22" i="87"/>
  <c r="BO19" i="85"/>
  <c r="BR31" i="87"/>
  <c r="CG42" i="91"/>
  <c r="V22" i="91"/>
  <c r="BK13" i="85"/>
  <c r="BQ26" i="91"/>
  <c r="BB19" i="87"/>
  <c r="BW33" i="87"/>
  <c r="CL5" i="91"/>
  <c r="AB50" i="91"/>
  <c r="DG46" i="90"/>
  <c r="CH46" i="68"/>
  <c r="BJ16" i="87"/>
  <c r="BY28" i="91"/>
  <c r="BM28" i="91" s="1"/>
  <c r="W19" i="91"/>
  <c r="BN32" i="90"/>
  <c r="BP32" i="91"/>
  <c r="BA26" i="87"/>
  <c r="BM5" i="86"/>
  <c r="DB9" i="90"/>
  <c r="CP9" i="90" s="1"/>
  <c r="CC9" i="68"/>
  <c r="BT15" i="91"/>
  <c r="BE35" i="87"/>
  <c r="CQ23" i="90"/>
  <c r="CU9" i="68"/>
  <c r="DT9" i="90"/>
  <c r="CV9" i="90" s="1"/>
  <c r="BW13" i="87"/>
  <c r="CL20" i="91"/>
  <c r="AX32" i="87"/>
  <c r="BA16" i="91"/>
  <c r="BO25" i="86"/>
  <c r="BP45" i="86"/>
  <c r="CZ50" i="90"/>
  <c r="CN50" i="90" s="1"/>
  <c r="CA50" i="68"/>
  <c r="BQ44" i="86"/>
  <c r="AS39" i="91"/>
  <c r="AP5" i="87"/>
  <c r="BG44" i="86"/>
  <c r="CR6" i="90"/>
  <c r="BN28" i="90"/>
  <c r="BK30" i="87"/>
  <c r="BZ2" i="91"/>
  <c r="BN2" i="91" s="1"/>
  <c r="BV3" i="87"/>
  <c r="CK37" i="91"/>
  <c r="DG42" i="90"/>
  <c r="CH42" i="68"/>
  <c r="BO43" i="87"/>
  <c r="CD21" i="91"/>
  <c r="CV44" i="68"/>
  <c r="DU44" i="90"/>
  <c r="U34" i="91"/>
  <c r="DE32" i="90"/>
  <c r="CS32" i="90" s="1"/>
  <c r="CF32" i="68"/>
  <c r="DU40" i="90"/>
  <c r="CV40" i="68"/>
  <c r="BM13" i="90"/>
  <c r="AL48" i="91"/>
  <c r="AI39" i="87"/>
  <c r="BL29" i="85"/>
  <c r="AU9" i="87"/>
  <c r="AX44" i="91"/>
  <c r="BL48" i="86"/>
  <c r="BS3" i="87"/>
  <c r="CH37" i="91"/>
  <c r="CO18" i="89"/>
  <c r="BO31" i="87"/>
  <c r="CD42" i="91"/>
  <c r="BM46" i="86"/>
  <c r="CB46" i="68"/>
  <c r="DA46" i="90"/>
  <c r="BP39" i="85"/>
  <c r="AG39" i="91"/>
  <c r="BG39" i="85"/>
  <c r="AD5" i="87"/>
  <c r="BN39" i="85"/>
  <c r="BQ39" i="85"/>
  <c r="BM39" i="85"/>
  <c r="BK39" i="85"/>
  <c r="BF45" i="87"/>
  <c r="BU45" i="91"/>
  <c r="BI45" i="91" s="1"/>
  <c r="CY24" i="89"/>
  <c r="DF50" i="90"/>
  <c r="CG50" i="68"/>
  <c r="BK5" i="86"/>
  <c r="CV27" i="89"/>
  <c r="CN10" i="89"/>
  <c r="DA51" i="90"/>
  <c r="CB51" i="68"/>
  <c r="BR40" i="91"/>
  <c r="BC12" i="87"/>
  <c r="DH11" i="90"/>
  <c r="CV11" i="90" s="1"/>
  <c r="CI11" i="68"/>
  <c r="DV31" i="90"/>
  <c r="CW31" i="68"/>
  <c r="CL48" i="68"/>
  <c r="DK48" i="90"/>
  <c r="BE14" i="89"/>
  <c r="AL31" i="87"/>
  <c r="AO42" i="91"/>
  <c r="BO40" i="85"/>
  <c r="CZ17" i="90"/>
  <c r="CA17" i="68"/>
  <c r="CP38" i="89"/>
  <c r="BL38" i="85"/>
  <c r="CK15" i="68"/>
  <c r="DJ15" i="90"/>
  <c r="DJ34" i="90"/>
  <c r="CX34" i="90" s="1"/>
  <c r="CK34" i="68"/>
  <c r="DL17" i="90"/>
  <c r="CN17" i="90" s="1"/>
  <c r="CM17" i="68"/>
  <c r="BO3" i="86"/>
  <c r="AX44" i="87"/>
  <c r="BA13" i="91"/>
  <c r="DI23" i="90"/>
  <c r="CW23" i="90" s="1"/>
  <c r="CJ23" i="68"/>
  <c r="DF27" i="90"/>
  <c r="CT27" i="90" s="1"/>
  <c r="CG27" i="68"/>
  <c r="CW15" i="68"/>
  <c r="DV15" i="90"/>
  <c r="CJ46" i="68"/>
  <c r="DI46" i="90"/>
  <c r="CW46" i="90" s="1"/>
  <c r="CN48" i="89"/>
  <c r="BP28" i="91"/>
  <c r="BD28" i="91" s="1"/>
  <c r="BA16" i="87"/>
  <c r="BL18" i="85"/>
  <c r="AD3" i="91"/>
  <c r="CV25" i="68"/>
  <c r="DU25" i="90"/>
  <c r="CW25" i="90" s="1"/>
  <c r="BP4" i="86"/>
  <c r="AY51" i="87"/>
  <c r="BB23" i="91"/>
  <c r="BJ30" i="85"/>
  <c r="T20" i="91"/>
  <c r="BH9" i="85"/>
  <c r="BI34" i="85"/>
  <c r="AD38" i="87"/>
  <c r="BG34" i="85"/>
  <c r="AG35" i="91"/>
  <c r="U35" i="91" s="1"/>
  <c r="BJ34" i="85"/>
  <c r="BY11" i="91"/>
  <c r="BJ17" i="87"/>
  <c r="DI44" i="90"/>
  <c r="CW44" i="90" s="1"/>
  <c r="CJ44" i="68"/>
  <c r="BK35" i="86"/>
  <c r="BN19" i="89"/>
  <c r="CX10" i="68"/>
  <c r="DW10" i="90"/>
  <c r="CT46" i="89"/>
  <c r="BO47" i="86"/>
  <c r="AX31" i="87"/>
  <c r="BA42" i="91"/>
  <c r="CR40" i="90"/>
  <c r="AM46" i="87"/>
  <c r="AP46" i="91"/>
  <c r="BP44" i="85"/>
  <c r="DB7" i="90"/>
  <c r="CP7" i="90" s="1"/>
  <c r="CC7" i="68"/>
  <c r="DI7" i="90"/>
  <c r="CJ7" i="68"/>
  <c r="DB11" i="90"/>
  <c r="CP11" i="90" s="1"/>
  <c r="CC11" i="68"/>
  <c r="DB22" i="90"/>
  <c r="CP22" i="90" s="1"/>
  <c r="CC22" i="68"/>
  <c r="BF39" i="85"/>
  <c r="CW29" i="68"/>
  <c r="DV29" i="90"/>
  <c r="CX29" i="90" s="1"/>
  <c r="AC19" i="91"/>
  <c r="BI27" i="86"/>
  <c r="DC28" i="90"/>
  <c r="CD28" i="68"/>
  <c r="BQ4" i="86"/>
  <c r="CU24" i="68"/>
  <c r="DT24" i="90"/>
  <c r="CW14" i="68"/>
  <c r="DV14" i="90"/>
  <c r="CX14" i="90" s="1"/>
  <c r="CU18" i="68"/>
  <c r="DT18" i="90"/>
  <c r="BJ39" i="89"/>
  <c r="BK17" i="85"/>
  <c r="DA4" i="90"/>
  <c r="CO4" i="90" s="1"/>
  <c r="CB4" i="68"/>
  <c r="CC19" i="68"/>
  <c r="DB19" i="90"/>
  <c r="DA27" i="90"/>
  <c r="CO27" i="90" s="1"/>
  <c r="CB27" i="68"/>
  <c r="BF6" i="85"/>
  <c r="DF39" i="90"/>
  <c r="CT39" i="90" s="1"/>
  <c r="CG39" i="68"/>
  <c r="BM20" i="87"/>
  <c r="CB34" i="91"/>
  <c r="BL44" i="86"/>
  <c r="DA11" i="90"/>
  <c r="CO11" i="90" s="1"/>
  <c r="CB11" i="68"/>
  <c r="BJ14" i="90"/>
  <c r="DG32" i="90"/>
  <c r="CU32" i="90" s="1"/>
  <c r="CH32" i="68"/>
  <c r="BS20" i="87"/>
  <c r="CH34" i="91"/>
  <c r="BA35" i="87"/>
  <c r="BP15" i="91"/>
  <c r="BD15" i="91" s="1"/>
  <c r="BJ28" i="85"/>
  <c r="AU35" i="87"/>
  <c r="AX15" i="91"/>
  <c r="BL24" i="86"/>
  <c r="BI9" i="85"/>
  <c r="BM9" i="89"/>
  <c r="CX21" i="68"/>
  <c r="DW21" i="90"/>
  <c r="CY21" i="90" s="1"/>
  <c r="CZ25" i="90"/>
  <c r="CA25" i="68"/>
  <c r="BB8" i="91"/>
  <c r="BP11" i="86"/>
  <c r="AY18" i="87"/>
  <c r="AP9" i="91"/>
  <c r="AM22" i="87"/>
  <c r="BP19" i="85"/>
  <c r="CO25" i="68"/>
  <c r="DM25" i="90"/>
  <c r="DN25" i="90"/>
  <c r="CP25" i="90" s="1"/>
  <c r="CN25" i="68"/>
  <c r="BN34" i="86"/>
  <c r="CG40" i="68"/>
  <c r="DF40" i="90"/>
  <c r="DJ46" i="90"/>
  <c r="CX46" i="90" s="1"/>
  <c r="CK46" i="68"/>
  <c r="BQ19" i="85"/>
  <c r="CT26" i="89"/>
  <c r="W21" i="91"/>
  <c r="CW27" i="68"/>
  <c r="DV27" i="90"/>
  <c r="CX27" i="90" s="1"/>
  <c r="DG52" i="90"/>
  <c r="CH52" i="68"/>
  <c r="BD2" i="87"/>
  <c r="BS10" i="91"/>
  <c r="CP45" i="89"/>
  <c r="AI28" i="87"/>
  <c r="AL6" i="91"/>
  <c r="Z6" i="91" s="1"/>
  <c r="BL15" i="85"/>
  <c r="BQ15" i="85"/>
  <c r="CQ29" i="89"/>
  <c r="DI51" i="90"/>
  <c r="CW51" i="90" s="1"/>
  <c r="CJ51" i="68"/>
  <c r="AX43" i="87"/>
  <c r="BA21" i="91"/>
  <c r="AC21" i="91" s="1"/>
  <c r="BO21" i="86"/>
  <c r="BN47" i="89"/>
  <c r="BF26" i="85"/>
  <c r="AI47" i="87"/>
  <c r="AL25" i="91"/>
  <c r="Z25" i="91" s="1"/>
  <c r="BL26" i="85"/>
  <c r="DH46" i="90"/>
  <c r="CV46" i="90" s="1"/>
  <c r="CI46" i="68"/>
  <c r="CU27" i="68"/>
  <c r="DT27" i="90"/>
  <c r="BJ18" i="85"/>
  <c r="DS49" i="90"/>
  <c r="CS49" i="68"/>
  <c r="CT49" i="68"/>
  <c r="DR49" i="90"/>
  <c r="BI45" i="86"/>
  <c r="CY40" i="89"/>
  <c r="Z37" i="91"/>
  <c r="BF48" i="86"/>
  <c r="BF45" i="86"/>
  <c r="CN20" i="90"/>
  <c r="CR27" i="90"/>
  <c r="CP12" i="89"/>
  <c r="BR37" i="91"/>
  <c r="BF37" i="91" s="1"/>
  <c r="BC3" i="87"/>
  <c r="DH43" i="90"/>
  <c r="CV43" i="90" s="1"/>
  <c r="CI43" i="68"/>
  <c r="CP8" i="89"/>
  <c r="CD11" i="91"/>
  <c r="BO17" i="87"/>
  <c r="BK39" i="86"/>
  <c r="BN9" i="90"/>
  <c r="X8" i="91"/>
  <c r="AC14" i="91"/>
  <c r="CO32" i="89"/>
  <c r="BM17" i="86"/>
  <c r="CP14" i="68"/>
  <c r="DO14" i="90"/>
  <c r="CQ14" i="90" s="1"/>
  <c r="BN40" i="85"/>
  <c r="CX48" i="90"/>
  <c r="W23" i="91"/>
  <c r="BJ9" i="85"/>
  <c r="CU49" i="89"/>
  <c r="BU10" i="91"/>
  <c r="BF2" i="87"/>
  <c r="AD24" i="91"/>
  <c r="DH39" i="90"/>
  <c r="CI39" i="68"/>
  <c r="AP40" i="87"/>
  <c r="AS14" i="91"/>
  <c r="BG13" i="86"/>
  <c r="BQ13" i="86"/>
  <c r="BJ48" i="85"/>
  <c r="BH28" i="86"/>
  <c r="CM25" i="68"/>
  <c r="DL25" i="90"/>
  <c r="CQ4" i="89"/>
  <c r="DE12" i="90"/>
  <c r="CS12" i="90" s="1"/>
  <c r="CF12" i="68"/>
  <c r="Y20" i="91"/>
  <c r="BN13" i="86"/>
  <c r="DH33" i="90"/>
  <c r="CI33" i="68"/>
  <c r="DG35" i="90"/>
  <c r="CU35" i="90" s="1"/>
  <c r="CH35" i="68"/>
  <c r="BI25" i="86"/>
  <c r="BN48" i="89"/>
  <c r="BV26" i="91"/>
  <c r="BG19" i="87"/>
  <c r="CK11" i="91"/>
  <c r="BV17" i="87"/>
  <c r="DP9" i="90"/>
  <c r="CQ9" i="68"/>
  <c r="BH6" i="85"/>
  <c r="CQ25" i="89"/>
  <c r="BI17" i="86"/>
  <c r="DF17" i="90"/>
  <c r="CG17" i="68"/>
  <c r="CQ3" i="90"/>
  <c r="CN42" i="68"/>
  <c r="CO42" i="68"/>
  <c r="DM42" i="90"/>
  <c r="DN42" i="90"/>
  <c r="CP44" i="89"/>
  <c r="CR14" i="68"/>
  <c r="DQ14" i="90"/>
  <c r="BL30" i="85"/>
  <c r="BN44" i="89"/>
  <c r="CZ14" i="90"/>
  <c r="CA14" i="68"/>
  <c r="BK46" i="86"/>
  <c r="DD9" i="90"/>
  <c r="CE9" i="68"/>
  <c r="Y16" i="91"/>
  <c r="AP43" i="87"/>
  <c r="AS21" i="91"/>
  <c r="BG21" i="86"/>
  <c r="BF21" i="86"/>
  <c r="BE7" i="89"/>
  <c r="V7" i="91"/>
  <c r="DJ25" i="90"/>
  <c r="CK25" i="68"/>
  <c r="CQ50" i="68"/>
  <c r="DP50" i="90"/>
  <c r="CR50" i="90" s="1"/>
  <c r="AM42" i="87"/>
  <c r="AP47" i="91"/>
  <c r="BP28" i="85"/>
  <c r="CA26" i="68"/>
  <c r="CZ26" i="90"/>
  <c r="CN26" i="90" s="1"/>
  <c r="BH36" i="85"/>
  <c r="BO41" i="85"/>
  <c r="BG41" i="85"/>
  <c r="AD12" i="87"/>
  <c r="AG40" i="91"/>
  <c r="U40" i="91" s="1"/>
  <c r="BM41" i="85"/>
  <c r="BN41" i="85"/>
  <c r="DH18" i="90"/>
  <c r="CV18" i="90" s="1"/>
  <c r="CI18" i="68"/>
  <c r="BX37" i="91"/>
  <c r="BI3" i="87"/>
  <c r="BN3" i="86"/>
  <c r="DA45" i="90"/>
  <c r="CO45" i="90" s="1"/>
  <c r="CB45" i="68"/>
  <c r="BQ45" i="85"/>
  <c r="AC26" i="91"/>
  <c r="BN42" i="85"/>
  <c r="BI6" i="85"/>
  <c r="V25" i="91"/>
  <c r="CS44" i="68"/>
  <c r="CT44" i="68"/>
  <c r="DR44" i="90"/>
  <c r="DS44" i="90"/>
  <c r="CU44" i="90" s="1"/>
  <c r="Y25" i="91"/>
  <c r="BU3" i="87"/>
  <c r="CJ37" i="91"/>
  <c r="DJ44" i="90"/>
  <c r="CK44" i="68"/>
  <c r="BJ47" i="89"/>
  <c r="CS17" i="68"/>
  <c r="CT17" i="68"/>
  <c r="DR17" i="90"/>
  <c r="DS17" i="90"/>
  <c r="BI13" i="85"/>
  <c r="DP30" i="90"/>
  <c r="CQ30" i="68"/>
  <c r="DI42" i="90"/>
  <c r="CW42" i="90" s="1"/>
  <c r="CJ42" i="68"/>
  <c r="AA46" i="91"/>
  <c r="DE29" i="90"/>
  <c r="CS29" i="90" s="1"/>
  <c r="CF29" i="68"/>
  <c r="BN48" i="85"/>
  <c r="AL38" i="87"/>
  <c r="AO35" i="91"/>
  <c r="AC35" i="91" s="1"/>
  <c r="BO34" i="85"/>
  <c r="BJ48" i="86"/>
  <c r="BQ43" i="86"/>
  <c r="CX31" i="90"/>
  <c r="CS28" i="90"/>
  <c r="CS51" i="90"/>
  <c r="CU33" i="68"/>
  <c r="DT33" i="90"/>
  <c r="CA45" i="91"/>
  <c r="BL45" i="87"/>
  <c r="BU50" i="91"/>
  <c r="BF29" i="87"/>
  <c r="BT21" i="87"/>
  <c r="CI52" i="91"/>
  <c r="AY22" i="87"/>
  <c r="BB9" i="91"/>
  <c r="BP17" i="86"/>
  <c r="BS26" i="87"/>
  <c r="CH32" i="91"/>
  <c r="BP25" i="87"/>
  <c r="CE19" i="91"/>
  <c r="AL33" i="91"/>
  <c r="Z33" i="91" s="1"/>
  <c r="AI52" i="87"/>
  <c r="BL3" i="85"/>
  <c r="DM13" i="90"/>
  <c r="DN13" i="90"/>
  <c r="CN13" i="68"/>
  <c r="CO13" i="68"/>
  <c r="BV12" i="91"/>
  <c r="BG6" i="87"/>
  <c r="CU47" i="68"/>
  <c r="DT47" i="90"/>
  <c r="BS11" i="91"/>
  <c r="BD17" i="87"/>
  <c r="BR40" i="87"/>
  <c r="CG14" i="91"/>
  <c r="AI41" i="87"/>
  <c r="AL36" i="91"/>
  <c r="BL35" i="85"/>
  <c r="DW39" i="90"/>
  <c r="CY39" i="90" s="1"/>
  <c r="CX39" i="68"/>
  <c r="DC18" i="90"/>
  <c r="CQ18" i="90" s="1"/>
  <c r="CD18" i="68"/>
  <c r="DG50" i="90"/>
  <c r="CH50" i="68"/>
  <c r="DG51" i="90"/>
  <c r="CU51" i="90" s="1"/>
  <c r="CH51" i="68"/>
  <c r="CW17" i="68"/>
  <c r="DV17" i="90"/>
  <c r="CX17" i="90" s="1"/>
  <c r="DH16" i="90"/>
  <c r="CV16" i="90" s="1"/>
  <c r="CI16" i="68"/>
  <c r="DK37" i="90"/>
  <c r="CY37" i="90" s="1"/>
  <c r="CL37" i="68"/>
  <c r="CG46" i="91"/>
  <c r="BR46" i="87"/>
  <c r="DF29" i="90"/>
  <c r="CT29" i="90" s="1"/>
  <c r="CG29" i="68"/>
  <c r="BO29" i="87"/>
  <c r="CD50" i="91"/>
  <c r="CW51" i="68"/>
  <c r="DV51" i="90"/>
  <c r="DF8" i="90"/>
  <c r="CT8" i="90" s="1"/>
  <c r="CG8" i="68"/>
  <c r="BU9" i="87"/>
  <c r="CJ44" i="91"/>
  <c r="DK20" i="90"/>
  <c r="CL20" i="68"/>
  <c r="CQ38" i="68"/>
  <c r="DP38" i="90"/>
  <c r="DH24" i="90"/>
  <c r="CV24" i="90" s="1"/>
  <c r="CI24" i="68"/>
  <c r="BT20" i="87"/>
  <c r="CI34" i="91"/>
  <c r="DG41" i="90"/>
  <c r="CH41" i="68"/>
  <c r="BW21" i="91"/>
  <c r="BH43" i="87"/>
  <c r="BR3" i="87"/>
  <c r="CG37" i="91"/>
  <c r="BP43" i="91"/>
  <c r="BA48" i="87"/>
  <c r="AP29" i="87"/>
  <c r="AS50" i="91"/>
  <c r="U50" i="91" s="1"/>
  <c r="BG52" i="86"/>
  <c r="BQ52" i="86"/>
  <c r="AL34" i="87"/>
  <c r="BO25" i="85"/>
  <c r="AO24" i="91"/>
  <c r="AC24" i="91" s="1"/>
  <c r="BM42" i="86"/>
  <c r="AP41" i="87"/>
  <c r="AS36" i="91"/>
  <c r="BG42" i="86"/>
  <c r="BO26" i="87"/>
  <c r="CD32" i="91"/>
  <c r="DE20" i="90"/>
  <c r="CS20" i="90" s="1"/>
  <c r="CF20" i="68"/>
  <c r="AO16" i="91"/>
  <c r="AC16" i="91" s="1"/>
  <c r="AL32" i="87"/>
  <c r="BO37" i="85"/>
  <c r="DU9" i="90"/>
  <c r="CW9" i="90" s="1"/>
  <c r="CV9" i="68"/>
  <c r="X46" i="91"/>
  <c r="DK45" i="90"/>
  <c r="CY45" i="90" s="1"/>
  <c r="CL45" i="68"/>
  <c r="CO51" i="68"/>
  <c r="DM51" i="90"/>
  <c r="DN51" i="90"/>
  <c r="CN51" i="68"/>
  <c r="AY26" i="87"/>
  <c r="BB32" i="91"/>
  <c r="BP33" i="86"/>
  <c r="BI52" i="86"/>
  <c r="BM10" i="90"/>
  <c r="BJ6" i="85"/>
  <c r="CP29" i="68"/>
  <c r="DO29" i="90"/>
  <c r="CQ29" i="90" s="1"/>
  <c r="CW47" i="68"/>
  <c r="DV47" i="90"/>
  <c r="AC28" i="91"/>
  <c r="CN42" i="89"/>
  <c r="BT43" i="87"/>
  <c r="CI21" i="91"/>
  <c r="BS37" i="87"/>
  <c r="CH7" i="91"/>
  <c r="BR6" i="91"/>
  <c r="BC28" i="87"/>
  <c r="BT50" i="87"/>
  <c r="CI29" i="91"/>
  <c r="CZ21" i="90"/>
  <c r="CA21" i="68"/>
  <c r="CX38" i="68"/>
  <c r="DW38" i="90"/>
  <c r="BJ21" i="85"/>
  <c r="CX19" i="68"/>
  <c r="DW19" i="90"/>
  <c r="BH35" i="85"/>
  <c r="AX39" i="87"/>
  <c r="BA48" i="91"/>
  <c r="BO50" i="86"/>
  <c r="BV39" i="91"/>
  <c r="BG5" i="87"/>
  <c r="DC42" i="90"/>
  <c r="CD42" i="68"/>
  <c r="BI24" i="86"/>
  <c r="AX35" i="87"/>
  <c r="BA15" i="91"/>
  <c r="BO24" i="86"/>
  <c r="CX22" i="68"/>
  <c r="DW22" i="90"/>
  <c r="CF10" i="68"/>
  <c r="DE10" i="90"/>
  <c r="CS10" i="90" s="1"/>
  <c r="BN50" i="86"/>
  <c r="DF14" i="90"/>
  <c r="CG14" i="68"/>
  <c r="BO35" i="85"/>
  <c r="AD41" i="87"/>
  <c r="AG36" i="91"/>
  <c r="BG35" i="85"/>
  <c r="CS26" i="89"/>
  <c r="BE19" i="90"/>
  <c r="BP14" i="91"/>
  <c r="BA40" i="87"/>
  <c r="BH51" i="85"/>
  <c r="AI48" i="87"/>
  <c r="BL24" i="85"/>
  <c r="AL43" i="91"/>
  <c r="Z43" i="91" s="1"/>
  <c r="BI26" i="85"/>
  <c r="AU44" i="87"/>
  <c r="AX13" i="91"/>
  <c r="DK42" i="90"/>
  <c r="CL42" i="68"/>
  <c r="BG44" i="85"/>
  <c r="AD46" i="87"/>
  <c r="AG46" i="91"/>
  <c r="DV24" i="90"/>
  <c r="CX24" i="90" s="1"/>
  <c r="CW24" i="68"/>
  <c r="CQ37" i="68"/>
  <c r="DP37" i="90"/>
  <c r="CV34" i="68"/>
  <c r="DU34" i="90"/>
  <c r="AE18" i="91"/>
  <c r="BW31" i="87"/>
  <c r="CL42" i="91"/>
  <c r="DK17" i="90"/>
  <c r="CY17" i="90" s="1"/>
  <c r="CL17" i="68"/>
  <c r="DK52" i="90"/>
  <c r="CY52" i="90" s="1"/>
  <c r="CL52" i="68"/>
  <c r="CV20" i="68"/>
  <c r="DU20" i="90"/>
  <c r="DE21" i="90"/>
  <c r="CS21" i="90" s="1"/>
  <c r="CF21" i="68"/>
  <c r="Z38" i="91"/>
  <c r="AM52" i="87"/>
  <c r="AP33" i="91"/>
  <c r="BP3" i="85"/>
  <c r="CQ17" i="68"/>
  <c r="DP17" i="90"/>
  <c r="BJ27" i="85"/>
  <c r="AG27" i="91"/>
  <c r="AD15" i="87"/>
  <c r="BG27" i="85"/>
  <c r="AY52" i="87"/>
  <c r="BB33" i="91"/>
  <c r="BP5" i="86"/>
  <c r="BW2" i="87"/>
  <c r="CL10" i="91"/>
  <c r="AL41" i="87"/>
  <c r="AO36" i="91"/>
  <c r="AC36" i="91" s="1"/>
  <c r="T28" i="91"/>
  <c r="BM43" i="85"/>
  <c r="BI18" i="85"/>
  <c r="CE34" i="91"/>
  <c r="BP20" i="87"/>
  <c r="CH43" i="68"/>
  <c r="DG43" i="90"/>
  <c r="CU43" i="90" s="1"/>
  <c r="X31" i="91"/>
  <c r="CX27" i="68"/>
  <c r="DW27" i="90"/>
  <c r="CY27" i="90" s="1"/>
  <c r="BM50" i="86"/>
  <c r="BN26" i="86"/>
  <c r="BE43" i="90"/>
  <c r="CS48" i="90"/>
  <c r="CT51" i="89"/>
  <c r="AO48" i="91"/>
  <c r="BO29" i="85"/>
  <c r="AL39" i="87"/>
  <c r="CN10" i="68"/>
  <c r="CO10" i="68"/>
  <c r="DM10" i="90"/>
  <c r="DN10" i="90"/>
  <c r="CP10" i="90" s="1"/>
  <c r="BO16" i="85"/>
  <c r="BE28" i="89"/>
  <c r="CO26" i="89"/>
  <c r="BK3" i="85"/>
  <c r="BN51" i="90"/>
  <c r="CP41" i="68"/>
  <c r="DO41" i="90"/>
  <c r="DU7" i="90"/>
  <c r="CV7" i="68"/>
  <c r="DE40" i="90"/>
  <c r="CS40" i="90" s="1"/>
  <c r="CF40" i="68"/>
  <c r="BQ17" i="87"/>
  <c r="CF11" i="91"/>
  <c r="CF22" i="68"/>
  <c r="DE22" i="90"/>
  <c r="T39" i="91"/>
  <c r="AY23" i="87"/>
  <c r="BB49" i="91"/>
  <c r="BP51" i="86"/>
  <c r="T46" i="91"/>
  <c r="DJ16" i="90"/>
  <c r="CK16" i="68"/>
  <c r="BF17" i="85"/>
  <c r="CX18" i="68"/>
  <c r="DW18" i="90"/>
  <c r="AB16" i="91"/>
  <c r="BO51" i="86"/>
  <c r="Y19" i="91"/>
  <c r="CW42" i="89"/>
  <c r="CQ15" i="68"/>
  <c r="DP15" i="90"/>
  <c r="DK44" i="90"/>
  <c r="CY44" i="90" s="1"/>
  <c r="CL44" i="68"/>
  <c r="BJ50" i="85"/>
  <c r="BG50" i="85"/>
  <c r="AD16" i="87"/>
  <c r="AG28" i="91"/>
  <c r="U28" i="91" s="1"/>
  <c r="BN50" i="85"/>
  <c r="BM50" i="85"/>
  <c r="BQ50" i="85"/>
  <c r="BP50" i="85"/>
  <c r="BK18" i="86"/>
  <c r="BL17" i="86"/>
  <c r="AG3" i="91"/>
  <c r="U3" i="91" s="1"/>
  <c r="BG12" i="85"/>
  <c r="AD10" i="87"/>
  <c r="BN12" i="85"/>
  <c r="BM12" i="85"/>
  <c r="BQ12" i="85"/>
  <c r="BW11" i="91"/>
  <c r="BK11" i="91" s="1"/>
  <c r="BH17" i="87"/>
  <c r="AI32" i="87"/>
  <c r="BL37" i="85"/>
  <c r="AL16" i="91"/>
  <c r="Z16" i="91" s="1"/>
  <c r="CQ52" i="68"/>
  <c r="DP52" i="90"/>
  <c r="CR52" i="90" s="1"/>
  <c r="BH4" i="85"/>
  <c r="AG14" i="91"/>
  <c r="U14" i="91" s="1"/>
  <c r="BG4" i="85"/>
  <c r="AD40" i="87"/>
  <c r="Y40" i="91"/>
  <c r="DK32" i="90"/>
  <c r="CY32" i="90" s="1"/>
  <c r="CL32" i="68"/>
  <c r="CP25" i="89"/>
  <c r="BK24" i="86"/>
  <c r="BH40" i="86"/>
  <c r="CR34" i="68"/>
  <c r="DQ34" i="90"/>
  <c r="W34" i="91"/>
  <c r="CT28" i="89"/>
  <c r="CY25" i="89"/>
  <c r="CK13" i="68"/>
  <c r="DJ13" i="90"/>
  <c r="CX13" i="90" s="1"/>
  <c r="CI14" i="91"/>
  <c r="BT40" i="87"/>
  <c r="DV36" i="90"/>
  <c r="CW36" i="68"/>
  <c r="BN30" i="90"/>
  <c r="AS22" i="91"/>
  <c r="BG22" i="86"/>
  <c r="AP14" i="87"/>
  <c r="BN22" i="86"/>
  <c r="AL15" i="91"/>
  <c r="Z15" i="91" s="1"/>
  <c r="AI35" i="87"/>
  <c r="BL36" i="85"/>
  <c r="CX31" i="68"/>
  <c r="DW31" i="90"/>
  <c r="AA52" i="91"/>
  <c r="BL35" i="86"/>
  <c r="BX2" i="87"/>
  <c r="CM10" i="91"/>
  <c r="CX16" i="68"/>
  <c r="DW16" i="90"/>
  <c r="CY16" i="90" s="1"/>
  <c r="BI22" i="85"/>
  <c r="CV46" i="89"/>
  <c r="CK20" i="68"/>
  <c r="DJ20" i="90"/>
  <c r="CX20" i="90" s="1"/>
  <c r="CN28" i="90"/>
  <c r="CS13" i="68"/>
  <c r="CT13" i="68"/>
  <c r="DR13" i="90"/>
  <c r="DS13" i="90"/>
  <c r="CU13" i="90" s="1"/>
  <c r="CQ16" i="68"/>
  <c r="DP16" i="90"/>
  <c r="DK50" i="90"/>
  <c r="CY50" i="90" s="1"/>
  <c r="CL50" i="68"/>
  <c r="CZ35" i="90"/>
  <c r="CN35" i="90" s="1"/>
  <c r="CA35" i="68"/>
  <c r="CS46" i="68"/>
  <c r="CT46" i="68"/>
  <c r="DR46" i="90"/>
  <c r="DS46" i="90"/>
  <c r="BD10" i="91"/>
  <c r="BK27" i="86"/>
  <c r="BJ36" i="90"/>
  <c r="AL46" i="87"/>
  <c r="AO46" i="91"/>
  <c r="AC46" i="91" s="1"/>
  <c r="BO44" i="85"/>
  <c r="CS42" i="89"/>
  <c r="CG52" i="68"/>
  <c r="DF52" i="90"/>
  <c r="BP3" i="86"/>
  <c r="X20" i="91"/>
  <c r="BI21" i="86"/>
  <c r="AU43" i="87"/>
  <c r="AX21" i="91"/>
  <c r="BL21" i="86"/>
  <c r="BQ40" i="86"/>
  <c r="BI39" i="86"/>
  <c r="BH50" i="85"/>
  <c r="CP30" i="68"/>
  <c r="DO30" i="90"/>
  <c r="CQ30" i="90" s="1"/>
  <c r="BJ50" i="86"/>
  <c r="T7" i="91"/>
  <c r="BJ49" i="86"/>
  <c r="CQ27" i="89"/>
  <c r="BM17" i="87"/>
  <c r="CB11" i="91"/>
  <c r="CV12" i="90"/>
  <c r="CO51" i="89"/>
  <c r="BO38" i="85"/>
  <c r="CX34" i="89"/>
  <c r="BS40" i="87"/>
  <c r="CH14" i="91"/>
  <c r="DE30" i="90"/>
  <c r="CS30" i="90" s="1"/>
  <c r="CF30" i="68"/>
  <c r="BJ22" i="85"/>
  <c r="T16" i="91"/>
  <c r="CC42" i="68"/>
  <c r="DB42" i="90"/>
  <c r="CP42" i="90" s="1"/>
  <c r="CS24" i="89"/>
  <c r="BE43" i="89"/>
  <c r="CT39" i="89"/>
  <c r="DE27" i="90"/>
  <c r="CS27" i="90" s="1"/>
  <c r="CF27" i="68"/>
  <c r="AI18" i="87"/>
  <c r="BL11" i="85"/>
  <c r="AL8" i="91"/>
  <c r="CD38" i="68"/>
  <c r="DC38" i="90"/>
  <c r="CQ38" i="90" s="1"/>
  <c r="X23" i="91"/>
  <c r="BA19" i="87"/>
  <c r="BP26" i="91"/>
  <c r="BM36" i="85"/>
  <c r="BO36" i="85"/>
  <c r="CU48" i="90"/>
  <c r="BI40" i="86"/>
  <c r="CQ8" i="68"/>
  <c r="DP8" i="90"/>
  <c r="CX25" i="89"/>
  <c r="CE12" i="68"/>
  <c r="DD12" i="90"/>
  <c r="CQ25" i="68"/>
  <c r="DP25" i="90"/>
  <c r="BK18" i="85"/>
  <c r="DC51" i="90"/>
  <c r="CD51" i="68"/>
  <c r="DK33" i="90"/>
  <c r="CY33" i="90" s="1"/>
  <c r="CL33" i="68"/>
  <c r="BE35" i="90"/>
  <c r="CO21" i="89"/>
  <c r="BL36" i="86"/>
  <c r="BL19" i="86"/>
  <c r="BX17" i="87"/>
  <c r="CM11" i="91"/>
  <c r="CQ29" i="68"/>
  <c r="DP29" i="90"/>
  <c r="CO24" i="89"/>
  <c r="BK44" i="86"/>
  <c r="BN6" i="85"/>
  <c r="BM31" i="85"/>
  <c r="AI4" i="87"/>
  <c r="AL30" i="91"/>
  <c r="Z30" i="91" s="1"/>
  <c r="BL31" i="85"/>
  <c r="BF14" i="85"/>
  <c r="BP6" i="85"/>
  <c r="CV7" i="90"/>
  <c r="CS9" i="68"/>
  <c r="CT9" i="68"/>
  <c r="DR9" i="90"/>
  <c r="DS9" i="90"/>
  <c r="AC41" i="91"/>
  <c r="CP21" i="68"/>
  <c r="DO21" i="90"/>
  <c r="CQ21" i="90" s="1"/>
  <c r="BM10" i="85"/>
  <c r="CN48" i="90"/>
  <c r="CZ29" i="90"/>
  <c r="CA29" i="68"/>
  <c r="DQ50" i="90"/>
  <c r="CS50" i="90" s="1"/>
  <c r="CR50" i="68"/>
  <c r="BI34" i="86"/>
  <c r="DD7" i="90"/>
  <c r="CR7" i="90" s="1"/>
  <c r="CE7" i="68"/>
  <c r="BN47" i="90"/>
  <c r="DE47" i="90"/>
  <c r="CF47" i="68"/>
  <c r="V15" i="91"/>
  <c r="BE26" i="90"/>
  <c r="CF18" i="68"/>
  <c r="DE18" i="90"/>
  <c r="CS18" i="90" s="1"/>
  <c r="CM8" i="68"/>
  <c r="DL8" i="90"/>
  <c r="DB45" i="90"/>
  <c r="CP45" i="90" s="1"/>
  <c r="CC45" i="68"/>
  <c r="AE49" i="91"/>
  <c r="CV45" i="89"/>
  <c r="BN51" i="85"/>
  <c r="AB44" i="91"/>
  <c r="BJ23" i="86"/>
  <c r="CO46" i="89"/>
  <c r="W13" i="91"/>
  <c r="DO42" i="90"/>
  <c r="CP42" i="68"/>
  <c r="BL9" i="85"/>
  <c r="AU39" i="87"/>
  <c r="AX48" i="91"/>
  <c r="Z48" i="91" s="1"/>
  <c r="BL50" i="86"/>
  <c r="W20" i="91"/>
  <c r="AM39" i="87"/>
  <c r="AP48" i="91"/>
  <c r="BP29" i="85"/>
  <c r="BP17" i="85"/>
  <c r="W4" i="91"/>
  <c r="AD20" i="91"/>
  <c r="AO51" i="91"/>
  <c r="AC51" i="91" s="1"/>
  <c r="AL36" i="87"/>
  <c r="BO23" i="85"/>
  <c r="CN44" i="90"/>
  <c r="CI29" i="68"/>
  <c r="DH29" i="90"/>
  <c r="AB23" i="91"/>
  <c r="BE24" i="89"/>
  <c r="BM29" i="85"/>
  <c r="CB41" i="68"/>
  <c r="DA41" i="90"/>
  <c r="BM40" i="85"/>
  <c r="BQ32" i="85"/>
  <c r="CV35" i="90"/>
  <c r="CQ13" i="90"/>
  <c r="BK50" i="85"/>
  <c r="CV4" i="90"/>
  <c r="BN36" i="86"/>
  <c r="CR44" i="90"/>
  <c r="BH37" i="91"/>
  <c r="CG5" i="91"/>
  <c r="BR33" i="87"/>
  <c r="BU51" i="87"/>
  <c r="CJ23" i="91"/>
  <c r="DK46" i="90"/>
  <c r="CY46" i="90" s="1"/>
  <c r="CL46" i="68"/>
  <c r="CW32" i="68"/>
  <c r="DV32" i="90"/>
  <c r="DC10" i="90"/>
  <c r="CQ10" i="90" s="1"/>
  <c r="CD10" i="68"/>
  <c r="AS18" i="91"/>
  <c r="BG12" i="86"/>
  <c r="AP49" i="87"/>
  <c r="CV13" i="68"/>
  <c r="DU13" i="90"/>
  <c r="DQ16" i="90"/>
  <c r="CS16" i="90" s="1"/>
  <c r="CR16" i="68"/>
  <c r="CQ34" i="68"/>
  <c r="DP34" i="90"/>
  <c r="BQ41" i="87"/>
  <c r="CF36" i="91"/>
  <c r="BX42" i="87"/>
  <c r="CM47" i="91"/>
  <c r="BY27" i="91"/>
  <c r="BM27" i="91" s="1"/>
  <c r="BJ15" i="87"/>
  <c r="BP27" i="86"/>
  <c r="AY47" i="87"/>
  <c r="BB25" i="91"/>
  <c r="CR4" i="68"/>
  <c r="DQ4" i="90"/>
  <c r="CU38" i="68"/>
  <c r="DT38" i="90"/>
  <c r="CV38" i="90" s="1"/>
  <c r="BO11" i="87"/>
  <c r="CD31" i="91"/>
  <c r="CN40" i="68"/>
  <c r="CO40" i="68"/>
  <c r="DM40" i="90"/>
  <c r="DN40" i="90"/>
  <c r="DE52" i="90"/>
  <c r="CS52" i="90" s="1"/>
  <c r="CF52" i="68"/>
  <c r="BG37" i="87"/>
  <c r="BV7" i="91"/>
  <c r="BJ7" i="91" s="1"/>
  <c r="BZ6" i="91"/>
  <c r="BK28" i="87"/>
  <c r="BM13" i="87"/>
  <c r="CB20" i="91"/>
  <c r="BS13" i="87"/>
  <c r="CH20" i="91"/>
  <c r="CH37" i="68"/>
  <c r="DG37" i="90"/>
  <c r="CU37" i="90" s="1"/>
  <c r="BV11" i="91"/>
  <c r="BG17" i="87"/>
  <c r="DJ12" i="90"/>
  <c r="CX12" i="90" s="1"/>
  <c r="CK12" i="68"/>
  <c r="AI21" i="87"/>
  <c r="AL52" i="91"/>
  <c r="Z52" i="91" s="1"/>
  <c r="BL47" i="85"/>
  <c r="BV46" i="87"/>
  <c r="CK46" i="91"/>
  <c r="CR38" i="68"/>
  <c r="DQ38" i="90"/>
  <c r="BU43" i="87"/>
  <c r="CJ21" i="91"/>
  <c r="BW17" i="87"/>
  <c r="CL11" i="91"/>
  <c r="BU12" i="91"/>
  <c r="BF6" i="87"/>
  <c r="CN46" i="68"/>
  <c r="CO46" i="68"/>
  <c r="DM46" i="90"/>
  <c r="DN46" i="90"/>
  <c r="CP46" i="90" s="1"/>
  <c r="BJ12" i="86"/>
  <c r="BC15" i="87"/>
  <c r="BR27" i="91"/>
  <c r="CV22" i="90"/>
  <c r="AX18" i="87"/>
  <c r="BA8" i="91"/>
  <c r="AC8" i="91" s="1"/>
  <c r="BO11" i="86"/>
  <c r="AP46" i="87"/>
  <c r="AS46" i="91"/>
  <c r="BG30" i="86"/>
  <c r="BO10" i="87"/>
  <c r="CD3" i="91"/>
  <c r="CS31" i="68"/>
  <c r="CT31" i="68"/>
  <c r="DR31" i="90"/>
  <c r="CT31" i="90" s="1"/>
  <c r="DS31" i="90"/>
  <c r="CU31" i="90" s="1"/>
  <c r="AY42" i="87"/>
  <c r="BB47" i="91"/>
  <c r="BP49" i="86"/>
  <c r="BR30" i="91"/>
  <c r="BC4" i="87"/>
  <c r="BW27" i="91"/>
  <c r="BH15" i="87"/>
  <c r="BP17" i="87"/>
  <c r="CE11" i="91"/>
  <c r="DI32" i="90"/>
  <c r="CW32" i="90" s="1"/>
  <c r="CJ32" i="68"/>
  <c r="DJ32" i="90"/>
  <c r="CK32" i="68"/>
  <c r="DA25" i="90"/>
  <c r="CO25" i="90" s="1"/>
  <c r="CB25" i="68"/>
  <c r="CV48" i="90"/>
  <c r="CT5" i="90"/>
  <c r="DB33" i="90"/>
  <c r="CP33" i="90" s="1"/>
  <c r="CC33" i="68"/>
  <c r="BI40" i="87"/>
  <c r="BX14" i="91"/>
  <c r="CM38" i="68"/>
  <c r="DL38" i="90"/>
  <c r="CN38" i="90" s="1"/>
  <c r="CV38" i="68"/>
  <c r="DU38" i="90"/>
  <c r="DI28" i="90"/>
  <c r="CJ28" i="68"/>
  <c r="BX5" i="91"/>
  <c r="BL5" i="91" s="1"/>
  <c r="BI33" i="87"/>
  <c r="CW28" i="68"/>
  <c r="DV28" i="90"/>
  <c r="BT16" i="87"/>
  <c r="CI28" i="91"/>
  <c r="BQ11" i="86"/>
  <c r="CZ13" i="90"/>
  <c r="CN13" i="90" s="1"/>
  <c r="CA13" i="68"/>
  <c r="BS48" i="91"/>
  <c r="BD39" i="87"/>
  <c r="CU19" i="68"/>
  <c r="DT19" i="90"/>
  <c r="X42" i="91"/>
  <c r="BF30" i="86"/>
  <c r="BR2" i="87"/>
  <c r="CG10" i="91"/>
  <c r="BF46" i="85"/>
  <c r="BP6" i="87"/>
  <c r="CE12" i="91"/>
  <c r="CW38" i="68"/>
  <c r="DV38" i="90"/>
  <c r="CR22" i="68"/>
  <c r="DQ22" i="90"/>
  <c r="BT5" i="91"/>
  <c r="BE33" i="87"/>
  <c r="CV4" i="68"/>
  <c r="DU4" i="90"/>
  <c r="CW4" i="90" s="1"/>
  <c r="DK10" i="90"/>
  <c r="CL10" i="68"/>
  <c r="BN33" i="86"/>
  <c r="CR37" i="68"/>
  <c r="DQ37" i="90"/>
  <c r="CK22" i="91"/>
  <c r="BM22" i="91" s="1"/>
  <c r="BV14" i="87"/>
  <c r="BJ25" i="86"/>
  <c r="BF46" i="86"/>
  <c r="BE46" i="90"/>
  <c r="DK19" i="90"/>
  <c r="CY19" i="90" s="1"/>
  <c r="CL19" i="68"/>
  <c r="DI19" i="90"/>
  <c r="CW19" i="90" s="1"/>
  <c r="CJ19" i="68"/>
  <c r="CY14" i="90"/>
  <c r="CN29" i="68"/>
  <c r="CO29" i="68"/>
  <c r="DM29" i="90"/>
  <c r="DN29" i="90"/>
  <c r="BK21" i="85"/>
  <c r="DH32" i="90"/>
  <c r="CI32" i="68"/>
  <c r="CV27" i="68"/>
  <c r="DU27" i="90"/>
  <c r="CW27" i="90" s="1"/>
  <c r="BL45" i="86"/>
  <c r="BN39" i="86"/>
  <c r="BC19" i="87"/>
  <c r="BR26" i="91"/>
  <c r="BQ7" i="87"/>
  <c r="CF4" i="91"/>
  <c r="CX34" i="68"/>
  <c r="DW34" i="90"/>
  <c r="CR7" i="68"/>
  <c r="DQ7" i="90"/>
  <c r="BK11" i="86"/>
  <c r="CI37" i="68"/>
  <c r="DH37" i="90"/>
  <c r="CM4" i="68"/>
  <c r="DL4" i="90"/>
  <c r="CN4" i="90" s="1"/>
  <c r="DC17" i="90"/>
  <c r="CQ17" i="90" s="1"/>
  <c r="CD17" i="68"/>
  <c r="BN3" i="87"/>
  <c r="CC37" i="91"/>
  <c r="CX20" i="68"/>
  <c r="DW20" i="90"/>
  <c r="CH21" i="68"/>
  <c r="DG21" i="90"/>
  <c r="CU21" i="90" s="1"/>
  <c r="BR15" i="87"/>
  <c r="CG27" i="91"/>
  <c r="BN25" i="86"/>
  <c r="CO43" i="89"/>
  <c r="CR17" i="68"/>
  <c r="DQ17" i="90"/>
  <c r="BF30" i="85"/>
  <c r="BK51" i="85"/>
  <c r="BZ12" i="91"/>
  <c r="BN12" i="91" s="1"/>
  <c r="BK6" i="87"/>
  <c r="DF19" i="90"/>
  <c r="CT19" i="90" s="1"/>
  <c r="CG19" i="68"/>
  <c r="BI44" i="86"/>
  <c r="BQ14" i="87"/>
  <c r="CF22" i="91"/>
  <c r="CM16" i="68"/>
  <c r="DL16" i="90"/>
  <c r="CN16" i="90" s="1"/>
  <c r="BN51" i="86"/>
  <c r="CT38" i="89"/>
  <c r="BN33" i="85"/>
  <c r="CW25" i="68"/>
  <c r="DV25" i="90"/>
  <c r="DK47" i="90"/>
  <c r="CY47" i="90" s="1"/>
  <c r="CL47" i="68"/>
  <c r="CY38" i="89"/>
  <c r="BK10" i="86"/>
  <c r="AP27" i="87"/>
  <c r="AS17" i="91"/>
  <c r="BG10" i="86"/>
  <c r="CW50" i="68"/>
  <c r="DV50" i="90"/>
  <c r="Y33" i="91"/>
  <c r="BO45" i="86"/>
  <c r="CW35" i="68"/>
  <c r="DV35" i="90"/>
  <c r="DK9" i="90"/>
  <c r="CL9" i="68"/>
  <c r="BI50" i="86"/>
  <c r="DF22" i="90"/>
  <c r="CT22" i="90" s="1"/>
  <c r="CG22" i="68"/>
  <c r="AO6" i="91"/>
  <c r="AC6" i="91" s="1"/>
  <c r="AL28" i="87"/>
  <c r="BO15" i="85"/>
  <c r="BI22" i="86"/>
  <c r="CS50" i="68"/>
  <c r="CT50" i="68"/>
  <c r="DR50" i="90"/>
  <c r="DS50" i="90"/>
  <c r="BM30" i="86"/>
  <c r="CR9" i="68"/>
  <c r="DQ9" i="90"/>
  <c r="BM19" i="85"/>
  <c r="CP46" i="89"/>
  <c r="T19" i="91"/>
  <c r="BO41" i="86"/>
  <c r="BZ37" i="91"/>
  <c r="BN37" i="91" s="1"/>
  <c r="BK3" i="87"/>
  <c r="BH43" i="86"/>
  <c r="CR47" i="68"/>
  <c r="DQ47" i="90"/>
  <c r="BM11" i="86"/>
  <c r="BF15" i="86"/>
  <c r="BZ26" i="91"/>
  <c r="BK19" i="87"/>
  <c r="DM24" i="90"/>
  <c r="CN24" i="68"/>
  <c r="CO24" i="68"/>
  <c r="DN24" i="90"/>
  <c r="CP24" i="90" s="1"/>
  <c r="CQ28" i="90"/>
  <c r="DS18" i="90"/>
  <c r="CS18" i="68"/>
  <c r="CT18" i="68"/>
  <c r="DR18" i="90"/>
  <c r="BL47" i="86"/>
  <c r="AD44" i="91"/>
  <c r="DK12" i="90"/>
  <c r="CL12" i="68"/>
  <c r="DJ33" i="90"/>
  <c r="CX33" i="90" s="1"/>
  <c r="CK33" i="68"/>
  <c r="DJ8" i="90"/>
  <c r="CX8" i="90" s="1"/>
  <c r="CK8" i="68"/>
  <c r="BO48" i="86"/>
  <c r="BS26" i="91"/>
  <c r="BD19" i="87"/>
  <c r="BI33" i="86"/>
  <c r="CC47" i="68"/>
  <c r="DB47" i="90"/>
  <c r="CP47" i="90" s="1"/>
  <c r="CZ49" i="90"/>
  <c r="CA49" i="68"/>
  <c r="CW43" i="68"/>
  <c r="DV43" i="90"/>
  <c r="CY49" i="89"/>
  <c r="BL33" i="85"/>
  <c r="BG33" i="85"/>
  <c r="AG41" i="91"/>
  <c r="U41" i="91" s="1"/>
  <c r="AD24" i="87"/>
  <c r="DC35" i="90"/>
  <c r="CQ35" i="90" s="1"/>
  <c r="CD35" i="68"/>
  <c r="BK44" i="85"/>
  <c r="BQ18" i="85"/>
  <c r="CN23" i="68"/>
  <c r="CO23" i="68"/>
  <c r="DM23" i="90"/>
  <c r="DN23" i="90"/>
  <c r="CP23" i="90" s="1"/>
  <c r="DS15" i="90"/>
  <c r="CS15" i="68"/>
  <c r="CT15" i="68"/>
  <c r="DR15" i="90"/>
  <c r="BE33" i="89"/>
  <c r="AP23" i="91"/>
  <c r="AD23" i="91" s="1"/>
  <c r="AM51" i="87"/>
  <c r="BP48" i="85"/>
  <c r="BQ50" i="86"/>
  <c r="AM49" i="87"/>
  <c r="AP18" i="91"/>
  <c r="AD18" i="91" s="1"/>
  <c r="BM40" i="87"/>
  <c r="CB14" i="91"/>
  <c r="BF51" i="85"/>
  <c r="CU26" i="89"/>
  <c r="BF5" i="86"/>
  <c r="DK40" i="90"/>
  <c r="CY40" i="90" s="1"/>
  <c r="CL40" i="68"/>
  <c r="BP28" i="86"/>
  <c r="BN19" i="85"/>
  <c r="BI48" i="86"/>
  <c r="CQ8" i="89"/>
  <c r="CX6" i="90"/>
  <c r="DE31" i="90"/>
  <c r="CS31" i="90" s="1"/>
  <c r="CF31" i="68"/>
  <c r="BL12" i="86"/>
  <c r="AU49" i="87"/>
  <c r="AX18" i="91"/>
  <c r="BQ24" i="86"/>
  <c r="BP25" i="86"/>
  <c r="DM41" i="90"/>
  <c r="DN41" i="90"/>
  <c r="CN41" i="68"/>
  <c r="CO41" i="68"/>
  <c r="AU41" i="87"/>
  <c r="AX36" i="91"/>
  <c r="BL42" i="86"/>
  <c r="T10" i="91"/>
  <c r="BM8" i="85"/>
  <c r="CO30" i="68"/>
  <c r="DM30" i="90"/>
  <c r="DN30" i="90"/>
  <c r="CP30" i="90" s="1"/>
  <c r="CN30" i="68"/>
  <c r="BE4" i="89"/>
  <c r="CP33" i="68"/>
  <c r="DO33" i="90"/>
  <c r="BQ48" i="86"/>
  <c r="CN18" i="90"/>
  <c r="BH10" i="86"/>
  <c r="CR10" i="90"/>
  <c r="CN13" i="89"/>
  <c r="BS2" i="91"/>
  <c r="BG2" i="91" s="1"/>
  <c r="BD30" i="87"/>
  <c r="BF16" i="85"/>
  <c r="DI26" i="90"/>
  <c r="CW26" i="90" s="1"/>
  <c r="CJ26" i="68"/>
  <c r="BI11" i="85"/>
  <c r="BM14" i="85"/>
  <c r="AL5" i="91"/>
  <c r="Z5" i="91" s="1"/>
  <c r="AI33" i="87"/>
  <c r="BL14" i="85"/>
  <c r="AC38" i="91"/>
  <c r="BF45" i="85"/>
  <c r="CU22" i="90"/>
  <c r="DF37" i="90"/>
  <c r="CT37" i="90" s="1"/>
  <c r="CG37" i="68"/>
  <c r="BK35" i="85"/>
  <c r="DA48" i="90"/>
  <c r="CO48" i="90" s="1"/>
  <c r="CB48" i="68"/>
  <c r="CN36" i="68"/>
  <c r="CO36" i="68"/>
  <c r="DM36" i="90"/>
  <c r="DN36" i="90"/>
  <c r="CP36" i="90" s="1"/>
  <c r="BJ34" i="86"/>
  <c r="BO45" i="85"/>
  <c r="X21" i="91"/>
  <c r="BO44" i="86"/>
  <c r="DC49" i="90"/>
  <c r="CQ49" i="90" s="1"/>
  <c r="CD49" i="68"/>
  <c r="BI35" i="85"/>
  <c r="DF9" i="90"/>
  <c r="CT9" i="90" s="1"/>
  <c r="CG9" i="68"/>
  <c r="DG17" i="90"/>
  <c r="CU17" i="90" s="1"/>
  <c r="CH17" i="68"/>
  <c r="U6" i="91"/>
  <c r="CW16" i="68"/>
  <c r="DV16" i="90"/>
  <c r="AA15" i="91"/>
  <c r="AC15" i="91"/>
  <c r="BS12" i="91"/>
  <c r="BD6" i="87"/>
  <c r="BS17" i="87"/>
  <c r="CH11" i="91"/>
  <c r="CP8" i="68"/>
  <c r="DO8" i="90"/>
  <c r="BH14" i="86"/>
  <c r="BQ20" i="86"/>
  <c r="BJ52" i="89"/>
  <c r="BK23" i="85"/>
  <c r="CR24" i="90"/>
  <c r="DG33" i="90"/>
  <c r="CU33" i="90" s="1"/>
  <c r="CH33" i="68"/>
  <c r="DA35" i="90"/>
  <c r="CB35" i="68"/>
  <c r="CT3" i="90"/>
  <c r="BP31" i="85"/>
  <c r="BN42" i="89"/>
  <c r="BN49" i="89"/>
  <c r="DD17" i="90"/>
  <c r="CR17" i="90" s="1"/>
  <c r="CE17" i="68"/>
  <c r="DI15" i="90"/>
  <c r="CW15" i="90" s="1"/>
  <c r="CJ15" i="68"/>
  <c r="T5" i="91"/>
  <c r="AD13" i="91"/>
  <c r="CR23" i="89"/>
  <c r="BF11" i="86"/>
  <c r="AX8" i="91"/>
  <c r="BL11" i="86"/>
  <c r="AU18" i="87"/>
  <c r="CO35" i="89"/>
  <c r="DU48" i="90"/>
  <c r="CW48" i="90" s="1"/>
  <c r="CV48" i="68"/>
  <c r="V8" i="91"/>
  <c r="DD19" i="90"/>
  <c r="CE19" i="68"/>
  <c r="BQ35" i="85"/>
  <c r="DG9" i="90"/>
  <c r="CH9" i="68"/>
  <c r="BJ42" i="85"/>
  <c r="BE32" i="89"/>
  <c r="DD8" i="90"/>
  <c r="CR8" i="90" s="1"/>
  <c r="CE8" i="68"/>
  <c r="AM14" i="87"/>
  <c r="BP21" i="85"/>
  <c r="AP22" i="91"/>
  <c r="AD22" i="91" s="1"/>
  <c r="BJ37" i="85"/>
  <c r="BE47" i="90"/>
  <c r="CV50" i="68"/>
  <c r="DU50" i="90"/>
  <c r="CW50" i="90" s="1"/>
  <c r="DD15" i="90"/>
  <c r="CR15" i="90" s="1"/>
  <c r="CE15" i="68"/>
  <c r="CG18" i="68"/>
  <c r="DF18" i="90"/>
  <c r="CT18" i="90" s="1"/>
  <c r="BI49" i="86"/>
  <c r="AB29" i="91"/>
  <c r="BJ51" i="90"/>
  <c r="AE21" i="91"/>
  <c r="BN29" i="86"/>
  <c r="Z34" i="91"/>
  <c r="CS34" i="90"/>
  <c r="BN44" i="90"/>
  <c r="BN27" i="89"/>
  <c r="CX11" i="90"/>
  <c r="BM35" i="90"/>
  <c r="BJ39" i="86"/>
  <c r="AB21" i="91"/>
  <c r="DA29" i="90"/>
  <c r="CO29" i="90" s="1"/>
  <c r="CB29" i="68"/>
  <c r="CO38" i="89"/>
  <c r="AA48" i="91"/>
  <c r="AG24" i="91"/>
  <c r="U24" i="91" s="1"/>
  <c r="AD34" i="87"/>
  <c r="BG25" i="85"/>
  <c r="BQ25" i="85"/>
  <c r="BQ35" i="86"/>
  <c r="BQ33" i="86"/>
  <c r="BM33" i="85"/>
  <c r="BI15" i="85"/>
  <c r="BQ4" i="85"/>
  <c r="EQ20" i="89"/>
  <c r="DJ20" i="62"/>
  <c r="EO20" i="89"/>
  <c r="DH20" i="62"/>
  <c r="EB20" i="89"/>
  <c r="DX20" i="89" s="1"/>
  <c r="CY20" i="62"/>
  <c r="EC20" i="89"/>
  <c r="CZ20" i="62"/>
  <c r="EN20" i="89"/>
  <c r="DG20" i="62"/>
  <c r="EP20" i="89"/>
  <c r="DI20" i="62"/>
  <c r="EE20" i="89"/>
  <c r="EA20" i="89" s="1"/>
  <c r="DB20" i="62"/>
  <c r="ED20" i="89"/>
  <c r="DZ20" i="89" s="1"/>
  <c r="DA20" i="62"/>
  <c r="DX5" i="89"/>
  <c r="X22" i="87" a="1"/>
  <c r="X22" i="87" s="1"/>
  <c r="X3" i="87" a="1"/>
  <c r="X3" i="87" s="1"/>
  <c r="W9" i="87" a="1"/>
  <c r="W9" i="87" s="1"/>
  <c r="W27" i="87" a="1"/>
  <c r="W27" i="87" s="1"/>
  <c r="S35" i="90"/>
  <c r="BL51" i="80"/>
  <c r="BP51" i="80"/>
  <c r="X2" i="87" a="1"/>
  <c r="X2" i="87" s="1"/>
  <c r="X5" i="87" a="1"/>
  <c r="X5" i="87" s="1"/>
  <c r="BL22" i="81"/>
  <c r="BP22" i="81"/>
  <c r="DM28" i="68" s="1"/>
  <c r="W21" i="87" a="1"/>
  <c r="W21" i="87" s="1"/>
  <c r="W3" i="87" a="1"/>
  <c r="W3" i="87" s="1"/>
  <c r="X40" i="87" a="1"/>
  <c r="X40" i="87" s="1"/>
  <c r="W20" i="87" a="1"/>
  <c r="W20" i="87" s="1"/>
  <c r="X6" i="87" a="1"/>
  <c r="X6" i="87" s="1"/>
  <c r="X14" i="87" a="1"/>
  <c r="X14" i="87" s="1"/>
  <c r="BN22" i="81"/>
  <c r="DK28" i="68" s="1"/>
  <c r="BJ22" i="81"/>
  <c r="X15" i="87" a="1"/>
  <c r="X15" i="87" s="1"/>
  <c r="N44" i="89"/>
  <c r="X13" i="87" a="1"/>
  <c r="X13" i="87" s="1"/>
  <c r="W38" i="87" a="1"/>
  <c r="W38" i="87" s="1"/>
  <c r="S19" i="90"/>
  <c r="X12" i="87" a="1"/>
  <c r="X12" i="87" s="1"/>
  <c r="W2" i="87" a="1"/>
  <c r="W2" i="87" s="1"/>
  <c r="W28" i="87" a="1"/>
  <c r="W28" i="87" s="1"/>
  <c r="BJ51" i="80"/>
  <c r="BN51" i="80"/>
  <c r="X25" i="87" a="1"/>
  <c r="X25" i="87" s="1"/>
  <c r="W39" i="87" a="1"/>
  <c r="W39" i="87" s="1"/>
  <c r="X10" i="87" a="1"/>
  <c r="X10" i="87" s="1"/>
  <c r="X16" i="87" a="1"/>
  <c r="X16" i="87" s="1"/>
  <c r="X30" i="87" a="1"/>
  <c r="X30" i="87" s="1"/>
  <c r="S29" i="89"/>
  <c r="S6" i="91"/>
  <c r="X37" i="87" a="1"/>
  <c r="X37" i="87" s="1"/>
  <c r="N2" i="91"/>
  <c r="X19" i="87" a="1"/>
  <c r="X19" i="87" s="1"/>
  <c r="W19" i="87" a="1"/>
  <c r="W19" i="87" s="1"/>
  <c r="X24" i="87" a="1"/>
  <c r="X24" i="87" s="1"/>
  <c r="X26" i="87" a="1"/>
  <c r="X26" i="87" s="1"/>
  <c r="X20" i="87" a="1"/>
  <c r="X20" i="87" s="1"/>
  <c r="AA8" i="68" a="1"/>
  <c r="AA8" i="68" s="1"/>
  <c r="AA15" i="62" a="1"/>
  <c r="AA15" i="62" s="1"/>
  <c r="X31" i="87" a="1"/>
  <c r="X31" i="87" s="1"/>
  <c r="X8" i="87" a="1"/>
  <c r="X8" i="87" s="1"/>
  <c r="X23" i="87" a="1"/>
  <c r="X23" i="87" s="1"/>
  <c r="X7" i="87" a="1"/>
  <c r="X7" i="87" s="1"/>
  <c r="AA17" i="68" a="1"/>
  <c r="AA17" i="68" s="1"/>
  <c r="S51" i="90"/>
  <c r="S46" i="91"/>
  <c r="N48" i="90"/>
  <c r="S46" i="90"/>
  <c r="S36" i="91"/>
  <c r="S27" i="91"/>
  <c r="W16" i="87" a="1"/>
  <c r="W16" i="87" s="1"/>
  <c r="S31" i="89"/>
  <c r="S52" i="90"/>
  <c r="AA31" i="62" a="1"/>
  <c r="AA31" i="62" s="1"/>
  <c r="AA35" i="68" a="1"/>
  <c r="AA35" i="68" s="1"/>
  <c r="EA5" i="89"/>
  <c r="DZ5" i="89"/>
  <c r="DF5" i="62"/>
  <c r="DC20" i="62"/>
  <c r="DC5" i="62"/>
  <c r="DF20" i="62"/>
  <c r="DE5" i="62"/>
  <c r="DE20" i="62"/>
  <c r="DD5" i="62"/>
  <c r="DD20" i="62"/>
  <c r="EG20" i="89"/>
  <c r="DL20" i="62"/>
  <c r="ES20" i="89"/>
  <c r="ES5" i="89"/>
  <c r="DN5" i="68"/>
  <c r="EU5" i="90"/>
  <c r="DL5" i="68"/>
  <c r="ES5" i="90"/>
  <c r="ER20" i="89"/>
  <c r="EU20" i="89"/>
  <c r="ET5" i="89"/>
  <c r="EU5" i="89"/>
  <c r="ET20" i="89"/>
  <c r="DK20" i="62"/>
  <c r="DN5" i="62"/>
  <c r="ER5" i="89"/>
  <c r="Y20" i="62" a="1"/>
  <c r="Y20" i="62" s="1"/>
  <c r="CY23" i="90" l="1"/>
  <c r="CG48" i="91"/>
  <c r="BH41" i="87"/>
  <c r="CE51" i="91"/>
  <c r="CT36" i="90"/>
  <c r="BN42" i="91"/>
  <c r="CB50" i="91"/>
  <c r="BK32" i="87"/>
  <c r="BK31" i="87"/>
  <c r="BI38" i="87"/>
  <c r="U36" i="91"/>
  <c r="BM6" i="87"/>
  <c r="U49" i="91"/>
  <c r="BE10" i="91"/>
  <c r="U20" i="91"/>
  <c r="CU14" i="90"/>
  <c r="CJ8" i="91"/>
  <c r="BP46" i="91"/>
  <c r="CY48" i="90"/>
  <c r="BJ4" i="91"/>
  <c r="CP17" i="90"/>
  <c r="BH52" i="87"/>
  <c r="CE33" i="91"/>
  <c r="BG10" i="91"/>
  <c r="AD46" i="91"/>
  <c r="BG7" i="87"/>
  <c r="CP44" i="90"/>
  <c r="CH22" i="91"/>
  <c r="CD54" i="68" a="1"/>
  <c r="CD54" i="68" s="1"/>
  <c r="BF62" i="68" s="1"/>
  <c r="CR12" i="90"/>
  <c r="BD33" i="87"/>
  <c r="CJ41" i="91"/>
  <c r="CB22" i="91"/>
  <c r="CY9" i="90"/>
  <c r="BF31" i="91"/>
  <c r="CV29" i="90"/>
  <c r="CY42" i="90"/>
  <c r="CB7" i="91"/>
  <c r="CR19" i="90"/>
  <c r="CW28" i="90"/>
  <c r="CN21" i="90"/>
  <c r="CT40" i="90"/>
  <c r="AC9" i="91"/>
  <c r="BA31" i="87"/>
  <c r="CF17" i="91"/>
  <c r="BI48" i="87"/>
  <c r="BF51" i="87"/>
  <c r="AD48" i="91"/>
  <c r="AC48" i="91"/>
  <c r="CV27" i="90"/>
  <c r="BD12" i="91"/>
  <c r="CV42" i="90"/>
  <c r="CA42" i="91"/>
  <c r="CQ51" i="90"/>
  <c r="U27" i="91"/>
  <c r="CN14" i="90"/>
  <c r="CP43" i="90"/>
  <c r="BX21" i="91"/>
  <c r="BL21" i="91" s="1"/>
  <c r="CX15" i="90"/>
  <c r="CU38" i="90"/>
  <c r="CV21" i="90"/>
  <c r="CX32" i="90"/>
  <c r="CY41" i="90"/>
  <c r="BM42" i="87"/>
  <c r="BO25" i="87"/>
  <c r="BG12" i="91"/>
  <c r="BF47" i="87"/>
  <c r="BD47" i="91"/>
  <c r="CN31" i="90"/>
  <c r="BA32" i="87"/>
  <c r="CR9" i="90"/>
  <c r="BH29" i="91"/>
  <c r="CO19" i="90"/>
  <c r="CT41" i="90"/>
  <c r="CO8" i="90"/>
  <c r="BI21" i="91"/>
  <c r="CB33" i="91"/>
  <c r="BM52" i="87"/>
  <c r="BZ23" i="91"/>
  <c r="BK51" i="87"/>
  <c r="BQ32" i="87"/>
  <c r="CF16" i="91"/>
  <c r="BV18" i="87"/>
  <c r="CK8" i="91"/>
  <c r="BU10" i="87"/>
  <c r="CJ3" i="91"/>
  <c r="CO41" i="90"/>
  <c r="BY51" i="91"/>
  <c r="BJ36" i="87"/>
  <c r="CS47" i="90"/>
  <c r="BW30" i="91"/>
  <c r="BH4" i="87"/>
  <c r="BX37" i="87"/>
  <c r="CM7" i="91"/>
  <c r="BN14" i="87"/>
  <c r="CC22" i="91"/>
  <c r="BR35" i="87"/>
  <c r="CG15" i="91"/>
  <c r="BC40" i="87"/>
  <c r="BR14" i="91"/>
  <c r="BF14" i="91" s="1"/>
  <c r="CA3" i="91"/>
  <c r="BL10" i="87"/>
  <c r="BZ28" i="91"/>
  <c r="BK16" i="87"/>
  <c r="BY7" i="91"/>
  <c r="BJ37" i="87"/>
  <c r="BS25" i="91"/>
  <c r="BD47" i="87"/>
  <c r="BP29" i="87"/>
  <c r="CE50" i="91"/>
  <c r="BT41" i="87"/>
  <c r="CI36" i="91"/>
  <c r="BX8" i="87"/>
  <c r="CM38" i="91"/>
  <c r="CA49" i="91"/>
  <c r="BL23" i="87"/>
  <c r="BX40" i="91"/>
  <c r="BL40" i="91" s="1"/>
  <c r="BI12" i="87"/>
  <c r="CE9" i="91"/>
  <c r="BP22" i="87"/>
  <c r="BX40" i="87"/>
  <c r="CM14" i="91"/>
  <c r="BI10" i="91"/>
  <c r="BT22" i="87"/>
  <c r="CI9" i="91"/>
  <c r="BM12" i="87"/>
  <c r="CB40" i="91"/>
  <c r="BD40" i="91" s="1"/>
  <c r="BZ9" i="91"/>
  <c r="BK22" i="87"/>
  <c r="CT50" i="90"/>
  <c r="BX39" i="91"/>
  <c r="BI5" i="87"/>
  <c r="BV48" i="91"/>
  <c r="BG39" i="87"/>
  <c r="BS28" i="87"/>
  <c r="CH6" i="91"/>
  <c r="Z18" i="91"/>
  <c r="BQ44" i="87"/>
  <c r="CF13" i="91"/>
  <c r="BW46" i="91"/>
  <c r="BH46" i="87"/>
  <c r="BV13" i="87"/>
  <c r="CK20" i="91"/>
  <c r="BX45" i="91"/>
  <c r="BI45" i="87"/>
  <c r="BN51" i="87"/>
  <c r="CC23" i="91"/>
  <c r="BZ8" i="91"/>
  <c r="BK18" i="87"/>
  <c r="BE36" i="87"/>
  <c r="BT51" i="91"/>
  <c r="BU16" i="87"/>
  <c r="CJ28" i="91"/>
  <c r="BP24" i="91"/>
  <c r="BA34" i="87"/>
  <c r="BQ6" i="87"/>
  <c r="CF12" i="91"/>
  <c r="CS4" i="90"/>
  <c r="CX51" i="90"/>
  <c r="BS33" i="91"/>
  <c r="BG33" i="91" s="1"/>
  <c r="BD52" i="87"/>
  <c r="BW7" i="87"/>
  <c r="CL4" i="91"/>
  <c r="BZ31" i="91"/>
  <c r="BK11" i="87"/>
  <c r="BU17" i="91"/>
  <c r="BF27" i="87"/>
  <c r="CX44" i="90"/>
  <c r="BY47" i="91"/>
  <c r="BJ42" i="87"/>
  <c r="BF42" i="91"/>
  <c r="BR25" i="91"/>
  <c r="BC47" i="87"/>
  <c r="BV28" i="87"/>
  <c r="CK6" i="91"/>
  <c r="BX24" i="87"/>
  <c r="CM41" i="91"/>
  <c r="BO41" i="91" s="1"/>
  <c r="CK36" i="91"/>
  <c r="BV41" i="87"/>
  <c r="BU48" i="91"/>
  <c r="BI48" i="91" s="1"/>
  <c r="BF39" i="87"/>
  <c r="CS37" i="90"/>
  <c r="BU31" i="87"/>
  <c r="CJ42" i="91"/>
  <c r="U21" i="91"/>
  <c r="BR23" i="91"/>
  <c r="BF23" i="91" s="1"/>
  <c r="BC51" i="87"/>
  <c r="BI14" i="91"/>
  <c r="BU46" i="87"/>
  <c r="CJ46" i="91"/>
  <c r="BK50" i="87"/>
  <c r="BZ29" i="91"/>
  <c r="CW13" i="90"/>
  <c r="BQ34" i="91"/>
  <c r="BE34" i="91" s="1"/>
  <c r="BB20" i="87"/>
  <c r="BQ33" i="91"/>
  <c r="BB52" i="87"/>
  <c r="BC29" i="87"/>
  <c r="BR50" i="91"/>
  <c r="BF50" i="91" s="1"/>
  <c r="BN12" i="87"/>
  <c r="CC40" i="91"/>
  <c r="U42" i="91"/>
  <c r="BX27" i="87"/>
  <c r="CM17" i="91"/>
  <c r="CV51" i="90"/>
  <c r="BF32" i="91"/>
  <c r="BR47" i="91"/>
  <c r="BF47" i="91" s="1"/>
  <c r="BC42" i="87"/>
  <c r="BN36" i="87"/>
  <c r="CC51" i="91"/>
  <c r="BV32" i="91"/>
  <c r="BJ32" i="91" s="1"/>
  <c r="BG26" i="87"/>
  <c r="BP27" i="87"/>
  <c r="CE17" i="91"/>
  <c r="BM49" i="87"/>
  <c r="CB18" i="91"/>
  <c r="CV32" i="90"/>
  <c r="BN52" i="87"/>
  <c r="CC33" i="91"/>
  <c r="BW47" i="91"/>
  <c r="BK47" i="91" s="1"/>
  <c r="BH42" i="87"/>
  <c r="BQ38" i="91"/>
  <c r="BB8" i="87"/>
  <c r="CQ41" i="90"/>
  <c r="BM26" i="87"/>
  <c r="CB32" i="91"/>
  <c r="BS21" i="87"/>
  <c r="CH52" i="91"/>
  <c r="BW20" i="91"/>
  <c r="BH13" i="87"/>
  <c r="BK6" i="91"/>
  <c r="BB25" i="87"/>
  <c r="BQ19" i="91"/>
  <c r="CP52" i="90"/>
  <c r="CP13" i="90"/>
  <c r="Z46" i="91"/>
  <c r="CV45" i="90"/>
  <c r="BR2" i="91"/>
  <c r="BC30" i="87"/>
  <c r="BW16" i="91"/>
  <c r="BK16" i="91" s="1"/>
  <c r="BH32" i="87"/>
  <c r="CW20" i="90"/>
  <c r="BQ24" i="87"/>
  <c r="CF41" i="91"/>
  <c r="CN8" i="90"/>
  <c r="CW43" i="90"/>
  <c r="BN42" i="87"/>
  <c r="CC47" i="91"/>
  <c r="Z21" i="91"/>
  <c r="BV49" i="91"/>
  <c r="BG23" i="87"/>
  <c r="BK43" i="87"/>
  <c r="BZ21" i="91"/>
  <c r="CO23" i="90"/>
  <c r="BR4" i="87"/>
  <c r="CG30" i="91"/>
  <c r="BR8" i="87"/>
  <c r="CG38" i="91"/>
  <c r="BT36" i="87"/>
  <c r="CI51" i="91"/>
  <c r="BU8" i="87"/>
  <c r="CJ38" i="91"/>
  <c r="CX36" i="90"/>
  <c r="BN11" i="87"/>
  <c r="CC31" i="91"/>
  <c r="CP18" i="90"/>
  <c r="CQ12" i="90"/>
  <c r="BR48" i="91"/>
  <c r="BC39" i="87"/>
  <c r="BD23" i="87"/>
  <c r="BS49" i="91"/>
  <c r="BG49" i="91" s="1"/>
  <c r="CW52" i="90"/>
  <c r="BY33" i="91"/>
  <c r="BJ52" i="87"/>
  <c r="BS45" i="91"/>
  <c r="BD45" i="87"/>
  <c r="BQ23" i="87"/>
  <c r="CF49" i="91"/>
  <c r="BR21" i="91"/>
  <c r="BF21" i="91" s="1"/>
  <c r="BC43" i="87"/>
  <c r="BV22" i="91"/>
  <c r="BJ22" i="91" s="1"/>
  <c r="BG14" i="87"/>
  <c r="BS52" i="87"/>
  <c r="CH33" i="91"/>
  <c r="BZ32" i="91"/>
  <c r="BK26" i="87"/>
  <c r="U13" i="91"/>
  <c r="BX21" i="87"/>
  <c r="CM52" i="91"/>
  <c r="BW14" i="87"/>
  <c r="CL22" i="91"/>
  <c r="BY30" i="91"/>
  <c r="BJ4" i="87"/>
  <c r="BO46" i="87"/>
  <c r="CD46" i="91"/>
  <c r="BF46" i="91" s="1"/>
  <c r="BN23" i="87"/>
  <c r="CC49" i="91"/>
  <c r="CP31" i="90"/>
  <c r="BX52" i="91"/>
  <c r="BL52" i="91" s="1"/>
  <c r="BI21" i="87"/>
  <c r="BK23" i="91"/>
  <c r="CX39" i="90"/>
  <c r="BF20" i="91"/>
  <c r="BS6" i="91"/>
  <c r="BD28" i="87"/>
  <c r="BP42" i="87"/>
  <c r="CE47" i="91"/>
  <c r="BH24" i="87"/>
  <c r="BW41" i="91"/>
  <c r="BA23" i="87"/>
  <c r="BP49" i="91"/>
  <c r="BX9" i="87"/>
  <c r="CM44" i="91"/>
  <c r="BH27" i="87"/>
  <c r="BW17" i="91"/>
  <c r="BV38" i="87"/>
  <c r="CK35" i="91"/>
  <c r="BU29" i="91"/>
  <c r="BF50" i="87"/>
  <c r="BX13" i="91"/>
  <c r="BI44" i="87"/>
  <c r="BS25" i="87"/>
  <c r="CH19" i="91"/>
  <c r="BU20" i="91"/>
  <c r="BI20" i="91" s="1"/>
  <c r="BF13" i="87"/>
  <c r="BP37" i="87"/>
  <c r="CE7" i="91"/>
  <c r="BQ42" i="87"/>
  <c r="CF47" i="91"/>
  <c r="BS43" i="87"/>
  <c r="CH21" i="91"/>
  <c r="BW3" i="91"/>
  <c r="BH10" i="87"/>
  <c r="BL16" i="87"/>
  <c r="CA28" i="91"/>
  <c r="BE15" i="87"/>
  <c r="BT27" i="91"/>
  <c r="U46" i="91"/>
  <c r="BQ36" i="91"/>
  <c r="BB41" i="87"/>
  <c r="CQ42" i="90"/>
  <c r="BW26" i="87"/>
  <c r="CL32" i="91"/>
  <c r="BG11" i="91"/>
  <c r="BW22" i="87"/>
  <c r="CL9" i="91"/>
  <c r="BQ9" i="87"/>
  <c r="CF44" i="91"/>
  <c r="BW40" i="91"/>
  <c r="BH12" i="87"/>
  <c r="BZ47" i="91"/>
  <c r="BK42" i="87"/>
  <c r="BR24" i="87"/>
  <c r="CG41" i="91"/>
  <c r="BN40" i="87"/>
  <c r="CC14" i="91"/>
  <c r="BM9" i="87"/>
  <c r="CB44" i="91"/>
  <c r="BT20" i="91"/>
  <c r="BH20" i="91" s="1"/>
  <c r="BE13" i="87"/>
  <c r="BP25" i="91"/>
  <c r="BA47" i="87"/>
  <c r="CA6" i="91"/>
  <c r="BL28" i="87"/>
  <c r="BS5" i="87"/>
  <c r="CH39" i="91"/>
  <c r="BB38" i="87"/>
  <c r="BQ35" i="91"/>
  <c r="CL23" i="91"/>
  <c r="BW51" i="87"/>
  <c r="CM39" i="91"/>
  <c r="BX5" i="87"/>
  <c r="BT52" i="87"/>
  <c r="CI33" i="91"/>
  <c r="CU46" i="90"/>
  <c r="BS36" i="87"/>
  <c r="CH51" i="91"/>
  <c r="CO35" i="90"/>
  <c r="BW35" i="87"/>
  <c r="CL15" i="91"/>
  <c r="CU18" i="90"/>
  <c r="BC37" i="87"/>
  <c r="BR7" i="91"/>
  <c r="BP41" i="87"/>
  <c r="CE36" i="91"/>
  <c r="BO23" i="87"/>
  <c r="CD49" i="91"/>
  <c r="BV51" i="91"/>
  <c r="BG36" i="87"/>
  <c r="BN16" i="87"/>
  <c r="CC28" i="91"/>
  <c r="BU38" i="87"/>
  <c r="CJ35" i="91"/>
  <c r="BL35" i="91" s="1"/>
  <c r="BZ43" i="91"/>
  <c r="BK48" i="87"/>
  <c r="BV29" i="91"/>
  <c r="BG50" i="87"/>
  <c r="BV47" i="87"/>
  <c r="CK25" i="91"/>
  <c r="CY22" i="90"/>
  <c r="BP20" i="91"/>
  <c r="BD20" i="91" s="1"/>
  <c r="BA13" i="87"/>
  <c r="BS29" i="87"/>
  <c r="CH50" i="91"/>
  <c r="CU15" i="90"/>
  <c r="CT44" i="90"/>
  <c r="BV35" i="91"/>
  <c r="BG38" i="87"/>
  <c r="BQ25" i="91"/>
  <c r="BB47" i="87"/>
  <c r="BR19" i="91"/>
  <c r="BF19" i="91" s="1"/>
  <c r="BC25" i="87"/>
  <c r="BM10" i="91"/>
  <c r="BT45" i="87"/>
  <c r="CI45" i="91"/>
  <c r="CN49" i="90"/>
  <c r="BI34" i="87"/>
  <c r="BX24" i="91"/>
  <c r="BT48" i="87"/>
  <c r="CI43" i="91"/>
  <c r="BT10" i="87"/>
  <c r="CI3" i="91"/>
  <c r="CB51" i="91"/>
  <c r="BM36" i="87"/>
  <c r="BR49" i="87"/>
  <c r="CG18" i="91"/>
  <c r="BN24" i="87"/>
  <c r="CC41" i="91"/>
  <c r="BT49" i="87"/>
  <c r="CI18" i="91"/>
  <c r="BZ36" i="91"/>
  <c r="BK41" i="87"/>
  <c r="CR37" i="90"/>
  <c r="BO21" i="87"/>
  <c r="CD52" i="91"/>
  <c r="BJ28" i="91"/>
  <c r="BT33" i="91"/>
  <c r="BE52" i="87"/>
  <c r="BY4" i="91"/>
  <c r="BM4" i="91" s="1"/>
  <c r="BJ7" i="87"/>
  <c r="BT25" i="87"/>
  <c r="CI19" i="91"/>
  <c r="CJ20" i="91"/>
  <c r="BU13" i="87"/>
  <c r="BY45" i="91"/>
  <c r="BJ45" i="87"/>
  <c r="BS32" i="87"/>
  <c r="CH16" i="91"/>
  <c r="BF11" i="91"/>
  <c r="CL52" i="91"/>
  <c r="BW21" i="87"/>
  <c r="CB49" i="91"/>
  <c r="BM23" i="87"/>
  <c r="BU24" i="91"/>
  <c r="BF34" i="87"/>
  <c r="BU49" i="87"/>
  <c r="CJ18" i="91"/>
  <c r="BJ9" i="87"/>
  <c r="BY44" i="91"/>
  <c r="BR29" i="87"/>
  <c r="CG50" i="91"/>
  <c r="BN30" i="87"/>
  <c r="CC2" i="91"/>
  <c r="BS22" i="91"/>
  <c r="BD14" i="87"/>
  <c r="BK14" i="91"/>
  <c r="BQ20" i="91"/>
  <c r="BB13" i="87"/>
  <c r="Z50" i="91"/>
  <c r="BW49" i="87"/>
  <c r="CL18" i="91"/>
  <c r="BN4" i="87"/>
  <c r="CC30" i="91"/>
  <c r="BP9" i="91"/>
  <c r="BA22" i="87"/>
  <c r="BU7" i="87"/>
  <c r="CJ4" i="91"/>
  <c r="CA2" i="91"/>
  <c r="BL30" i="87"/>
  <c r="U16" i="91"/>
  <c r="BP38" i="87"/>
  <c r="CE35" i="91"/>
  <c r="CW34" i="90"/>
  <c r="BO10" i="91"/>
  <c r="BT34" i="87"/>
  <c r="CI24" i="91"/>
  <c r="BK24" i="91" s="1"/>
  <c r="BZ17" i="91"/>
  <c r="BN17" i="91" s="1"/>
  <c r="BK27" i="87"/>
  <c r="BW43" i="87"/>
  <c r="CL21" i="91"/>
  <c r="BN21" i="91" s="1"/>
  <c r="CA21" i="91"/>
  <c r="BO21" i="91" s="1"/>
  <c r="BL43" i="87"/>
  <c r="BV47" i="91"/>
  <c r="BG42" i="87"/>
  <c r="AD21" i="91"/>
  <c r="BV10" i="87"/>
  <c r="CK3" i="91"/>
  <c r="BM4" i="87"/>
  <c r="CB30" i="91"/>
  <c r="BS50" i="87"/>
  <c r="CH29" i="91"/>
  <c r="CS38" i="90"/>
  <c r="BN8" i="87"/>
  <c r="CC38" i="91"/>
  <c r="BI41" i="91"/>
  <c r="CW14" i="90"/>
  <c r="BQ32" i="91"/>
  <c r="BB26" i="87"/>
  <c r="CS14" i="90"/>
  <c r="BM22" i="87"/>
  <c r="CB9" i="91"/>
  <c r="BM27" i="87"/>
  <c r="CB17" i="91"/>
  <c r="BV36" i="87"/>
  <c r="CK51" i="91"/>
  <c r="BT35" i="87"/>
  <c r="CI15" i="91"/>
  <c r="BW44" i="91"/>
  <c r="BH9" i="87"/>
  <c r="AD32" i="91"/>
  <c r="BC9" i="87"/>
  <c r="BR44" i="91"/>
  <c r="BF44" i="91" s="1"/>
  <c r="BT30" i="91"/>
  <c r="BE4" i="87"/>
  <c r="BO24" i="87"/>
  <c r="CD41" i="91"/>
  <c r="BX22" i="91"/>
  <c r="BI14" i="87"/>
  <c r="BO47" i="87"/>
  <c r="CD25" i="91"/>
  <c r="AD34" i="91"/>
  <c r="BM8" i="91"/>
  <c r="CW12" i="90"/>
  <c r="BG17" i="91"/>
  <c r="BK13" i="91"/>
  <c r="BH12" i="91"/>
  <c r="BD16" i="91"/>
  <c r="BL27" i="91"/>
  <c r="BX26" i="87"/>
  <c r="CM32" i="91"/>
  <c r="BZ22" i="91"/>
  <c r="BK14" i="87"/>
  <c r="BL41" i="87"/>
  <c r="CA36" i="91"/>
  <c r="BO36" i="91" s="1"/>
  <c r="BS18" i="87"/>
  <c r="CH8" i="91"/>
  <c r="BP7" i="91"/>
  <c r="BD7" i="91" s="1"/>
  <c r="BA37" i="87"/>
  <c r="BW32" i="87"/>
  <c r="CL16" i="91"/>
  <c r="BN16" i="91" s="1"/>
  <c r="BP29" i="91"/>
  <c r="BA50" i="87"/>
  <c r="BQ41" i="91"/>
  <c r="BE41" i="91" s="1"/>
  <c r="BB24" i="87"/>
  <c r="BM50" i="87"/>
  <c r="CB29" i="91"/>
  <c r="BP39" i="87"/>
  <c r="CE48" i="91"/>
  <c r="BG48" i="91" s="1"/>
  <c r="BP31" i="91"/>
  <c r="BA11" i="87"/>
  <c r="BP50" i="91"/>
  <c r="BD50" i="91" s="1"/>
  <c r="BA29" i="87"/>
  <c r="CC18" i="91"/>
  <c r="BN49" i="87"/>
  <c r="BU28" i="91"/>
  <c r="BI28" i="91" s="1"/>
  <c r="BF16" i="87"/>
  <c r="BW48" i="91"/>
  <c r="BH39" i="87"/>
  <c r="BS39" i="87"/>
  <c r="CH48" i="91"/>
  <c r="BJ48" i="91" s="1"/>
  <c r="BQ36" i="87"/>
  <c r="CF51" i="91"/>
  <c r="BW2" i="91"/>
  <c r="BH30" i="87"/>
  <c r="BR5" i="87"/>
  <c r="CG39" i="91"/>
  <c r="BS10" i="87"/>
  <c r="CH3" i="91"/>
  <c r="Z8" i="91"/>
  <c r="BY46" i="91"/>
  <c r="BM46" i="91" s="1"/>
  <c r="BJ46" i="87"/>
  <c r="BS21" i="91"/>
  <c r="BD43" i="87"/>
  <c r="BX3" i="91"/>
  <c r="BL3" i="91" s="1"/>
  <c r="BI10" i="87"/>
  <c r="BW28" i="91"/>
  <c r="BK28" i="91" s="1"/>
  <c r="BH16" i="87"/>
  <c r="BP19" i="91"/>
  <c r="BA25" i="87"/>
  <c r="CS22" i="90"/>
  <c r="BV43" i="91"/>
  <c r="BG48" i="87"/>
  <c r="BT22" i="91"/>
  <c r="BH22" i="91" s="1"/>
  <c r="BE14" i="87"/>
  <c r="BY24" i="91"/>
  <c r="BJ34" i="87"/>
  <c r="BV33" i="91"/>
  <c r="BG52" i="87"/>
  <c r="BY35" i="91"/>
  <c r="BM35" i="91" s="1"/>
  <c r="BJ38" i="87"/>
  <c r="AD47" i="91"/>
  <c r="BM43" i="87"/>
  <c r="CB21" i="91"/>
  <c r="BR13" i="91"/>
  <c r="BC44" i="87"/>
  <c r="BP32" i="87"/>
  <c r="CE16" i="91"/>
  <c r="BT34" i="91"/>
  <c r="BH34" i="91" s="1"/>
  <c r="BE20" i="87"/>
  <c r="BV6" i="91"/>
  <c r="BG28" i="87"/>
  <c r="AD9" i="91"/>
  <c r="BP47" i="87"/>
  <c r="CE25" i="91"/>
  <c r="BR30" i="87"/>
  <c r="CG2" i="91"/>
  <c r="BI2" i="91" s="1"/>
  <c r="BV38" i="91"/>
  <c r="BG8" i="87"/>
  <c r="BQ39" i="91"/>
  <c r="BB5" i="87"/>
  <c r="BU36" i="87"/>
  <c r="CJ51" i="91"/>
  <c r="BL51" i="91" s="1"/>
  <c r="BW28" i="87"/>
  <c r="CL6" i="91"/>
  <c r="BW25" i="87"/>
  <c r="CL19" i="91"/>
  <c r="BT27" i="87"/>
  <c r="CI17" i="91"/>
  <c r="BX33" i="91"/>
  <c r="BI52" i="87"/>
  <c r="CX47" i="90"/>
  <c r="BO44" i="87"/>
  <c r="CD13" i="91"/>
  <c r="BS51" i="87"/>
  <c r="CH23" i="91"/>
  <c r="AD8" i="91"/>
  <c r="BT12" i="87"/>
  <c r="CI40" i="91"/>
  <c r="Z51" i="91"/>
  <c r="BV19" i="91"/>
  <c r="BJ19" i="91" s="1"/>
  <c r="BG25" i="87"/>
  <c r="CA46" i="91"/>
  <c r="BO46" i="91" s="1"/>
  <c r="BL46" i="87"/>
  <c r="BW38" i="87"/>
  <c r="CL35" i="91"/>
  <c r="BN35" i="91" s="1"/>
  <c r="CM18" i="91"/>
  <c r="BX49" i="87"/>
  <c r="BQ47" i="87"/>
  <c r="CF25" i="91"/>
  <c r="BH25" i="91" s="1"/>
  <c r="CH38" i="91"/>
  <c r="BS8" i="87"/>
  <c r="U25" i="91"/>
  <c r="CS9" i="90"/>
  <c r="BM25" i="87"/>
  <c r="CB19" i="91"/>
  <c r="BZ50" i="91"/>
  <c r="BK29" i="87"/>
  <c r="BX12" i="91"/>
  <c r="BI6" i="87"/>
  <c r="BQ52" i="87"/>
  <c r="CF33" i="91"/>
  <c r="BN44" i="87"/>
  <c r="CC13" i="91"/>
  <c r="BN18" i="87"/>
  <c r="CC8" i="91"/>
  <c r="BS23" i="87"/>
  <c r="CH49" i="91"/>
  <c r="BM37" i="91"/>
  <c r="BX48" i="87"/>
  <c r="CM43" i="91"/>
  <c r="BC36" i="87"/>
  <c r="BR51" i="91"/>
  <c r="BQ51" i="87"/>
  <c r="CF23" i="91"/>
  <c r="CV39" i="90"/>
  <c r="CX38" i="90"/>
  <c r="BY19" i="91"/>
  <c r="BJ25" i="87"/>
  <c r="BT30" i="87"/>
  <c r="CI2" i="91"/>
  <c r="BR38" i="87"/>
  <c r="CG35" i="91"/>
  <c r="BO36" i="87"/>
  <c r="CD51" i="91"/>
  <c r="BJ3" i="91"/>
  <c r="BS19" i="91"/>
  <c r="BG19" i="91" s="1"/>
  <c r="BD25" i="87"/>
  <c r="CN34" i="90"/>
  <c r="CP41" i="90"/>
  <c r="CT13" i="90"/>
  <c r="BV25" i="87"/>
  <c r="CK19" i="91"/>
  <c r="CV41" i="90"/>
  <c r="BV14" i="91"/>
  <c r="BJ14" i="91" s="1"/>
  <c r="BG40" i="87"/>
  <c r="BT41" i="91"/>
  <c r="BH41" i="91" s="1"/>
  <c r="BE24" i="87"/>
  <c r="BK40" i="87"/>
  <c r="BZ14" i="91"/>
  <c r="CO13" i="90"/>
  <c r="BF12" i="91"/>
  <c r="BQ15" i="91"/>
  <c r="BB35" i="87"/>
  <c r="CG51" i="91"/>
  <c r="BR36" i="87"/>
  <c r="BE34" i="87"/>
  <c r="BT24" i="91"/>
  <c r="BH24" i="91" s="1"/>
  <c r="CF3" i="91"/>
  <c r="BQ10" i="87"/>
  <c r="CO7" i="90"/>
  <c r="BX33" i="87"/>
  <c r="CM5" i="91"/>
  <c r="CU42" i="90"/>
  <c r="CO20" i="90"/>
  <c r="BI11" i="91"/>
  <c r="BV50" i="91"/>
  <c r="BJ50" i="91" s="1"/>
  <c r="BG29" i="87"/>
  <c r="U19" i="91"/>
  <c r="BV27" i="87"/>
  <c r="CK17" i="91"/>
  <c r="CY25" i="90"/>
  <c r="BG37" i="91"/>
  <c r="BU34" i="91"/>
  <c r="BI34" i="91" s="1"/>
  <c r="BF20" i="87"/>
  <c r="BV46" i="91"/>
  <c r="BG46" i="87"/>
  <c r="BN50" i="87"/>
  <c r="CC29" i="91"/>
  <c r="BU9" i="91"/>
  <c r="BF22" i="87"/>
  <c r="BQ8" i="87"/>
  <c r="CF38" i="91"/>
  <c r="BQ2" i="91"/>
  <c r="BE2" i="91" s="1"/>
  <c r="BB30" i="87"/>
  <c r="BV37" i="87"/>
  <c r="CK7" i="91"/>
  <c r="U43" i="91"/>
  <c r="BT14" i="87"/>
  <c r="CI22" i="91"/>
  <c r="CY51" i="90"/>
  <c r="CA35" i="91"/>
  <c r="BL38" i="87"/>
  <c r="CR29" i="90"/>
  <c r="BZ44" i="91"/>
  <c r="BK9" i="87"/>
  <c r="Z47" i="91"/>
  <c r="BP34" i="91"/>
  <c r="BD34" i="91" s="1"/>
  <c r="BA20" i="87"/>
  <c r="BO4" i="87"/>
  <c r="CD30" i="91"/>
  <c r="BF30" i="91" s="1"/>
  <c r="Z29" i="91"/>
  <c r="CP16" i="90"/>
  <c r="U8" i="91"/>
  <c r="CG31" i="91"/>
  <c r="BR11" i="87"/>
  <c r="CO42" i="90"/>
  <c r="CO31" i="90"/>
  <c r="BM20" i="91"/>
  <c r="CY31" i="90"/>
  <c r="BJ10" i="87"/>
  <c r="BY3" i="91"/>
  <c r="BM3" i="91" s="1"/>
  <c r="BT49" i="91"/>
  <c r="BH49" i="91" s="1"/>
  <c r="BE23" i="87"/>
  <c r="BQ33" i="87"/>
  <c r="CF5" i="91"/>
  <c r="BH5" i="91" s="1"/>
  <c r="AC33" i="91"/>
  <c r="U32" i="91"/>
  <c r="BO11" i="91"/>
  <c r="BQ18" i="87"/>
  <c r="CF8" i="91"/>
  <c r="BU13" i="91"/>
  <c r="BI13" i="91" s="1"/>
  <c r="BF44" i="87"/>
  <c r="BX46" i="91"/>
  <c r="BL46" i="91" s="1"/>
  <c r="BI46" i="87"/>
  <c r="BO12" i="87"/>
  <c r="CD40" i="91"/>
  <c r="BF40" i="91" s="1"/>
  <c r="BL44" i="87"/>
  <c r="CA13" i="91"/>
  <c r="BS48" i="87"/>
  <c r="CH43" i="91"/>
  <c r="CA44" i="91"/>
  <c r="BL9" i="87"/>
  <c r="CS45" i="90"/>
  <c r="BO18" i="87"/>
  <c r="CD8" i="91"/>
  <c r="BD37" i="91"/>
  <c r="BS30" i="91"/>
  <c r="BD4" i="87"/>
  <c r="CO10" i="90"/>
  <c r="BW22" i="91"/>
  <c r="BK22" i="91" s="1"/>
  <c r="BH14" i="87"/>
  <c r="BZ34" i="91"/>
  <c r="BK20" i="87"/>
  <c r="BS47" i="87"/>
  <c r="CH25" i="91"/>
  <c r="BK33" i="91"/>
  <c r="BX30" i="87"/>
  <c r="CM2" i="91"/>
  <c r="BV5" i="87"/>
  <c r="CK39" i="91"/>
  <c r="BV5" i="91"/>
  <c r="BG33" i="87"/>
  <c r="BS41" i="87"/>
  <c r="CH36" i="91"/>
  <c r="CM15" i="91"/>
  <c r="BO15" i="91" s="1"/>
  <c r="BX35" i="87"/>
  <c r="BP9" i="87"/>
  <c r="CE44" i="91"/>
  <c r="BG24" i="87"/>
  <c r="BV41" i="91"/>
  <c r="BP26" i="87"/>
  <c r="CE32" i="91"/>
  <c r="BG32" i="91" s="1"/>
  <c r="BT18" i="87"/>
  <c r="CI8" i="91"/>
  <c r="BJ11" i="91"/>
  <c r="BN6" i="91"/>
  <c r="BZ13" i="91"/>
  <c r="BK44" i="87"/>
  <c r="BY15" i="91"/>
  <c r="BJ35" i="87"/>
  <c r="BV8" i="91"/>
  <c r="BJ8" i="91" s="1"/>
  <c r="BG18" i="87"/>
  <c r="BJ8" i="87"/>
  <c r="BY38" i="91"/>
  <c r="BM38" i="91" s="1"/>
  <c r="CF48" i="91"/>
  <c r="BQ39" i="87"/>
  <c r="BV15" i="91"/>
  <c r="BG35" i="87"/>
  <c r="BX28" i="91"/>
  <c r="BI16" i="87"/>
  <c r="BU34" i="87"/>
  <c r="CJ24" i="91"/>
  <c r="BW52" i="87"/>
  <c r="CL33" i="91"/>
  <c r="BB46" i="87"/>
  <c r="BQ46" i="91"/>
  <c r="BJ39" i="91"/>
  <c r="BV36" i="91"/>
  <c r="BG41" i="87"/>
  <c r="BU44" i="87"/>
  <c r="CJ13" i="91"/>
  <c r="BN43" i="87"/>
  <c r="CC21" i="91"/>
  <c r="BV43" i="87"/>
  <c r="CK21" i="91"/>
  <c r="BU48" i="87"/>
  <c r="CJ43" i="91"/>
  <c r="BL43" i="91" s="1"/>
  <c r="BS34" i="91"/>
  <c r="BG34" i="91" s="1"/>
  <c r="BD20" i="87"/>
  <c r="BS35" i="91"/>
  <c r="BD38" i="87"/>
  <c r="BV44" i="87"/>
  <c r="CK13" i="91"/>
  <c r="CO51" i="90"/>
  <c r="U39" i="91"/>
  <c r="BD32" i="91"/>
  <c r="BY9" i="91"/>
  <c r="BJ22" i="87"/>
  <c r="BK23" i="87"/>
  <c r="BZ49" i="91"/>
  <c r="BW39" i="87"/>
  <c r="CL48" i="91"/>
  <c r="BZ20" i="91"/>
  <c r="BN20" i="91" s="1"/>
  <c r="BK13" i="87"/>
  <c r="BW36" i="87"/>
  <c r="CL51" i="91"/>
  <c r="BN51" i="91" s="1"/>
  <c r="CY18" i="90"/>
  <c r="CH46" i="91"/>
  <c r="BS46" i="87"/>
  <c r="BV50" i="87"/>
  <c r="CK29" i="91"/>
  <c r="BR51" i="87"/>
  <c r="CG23" i="91"/>
  <c r="BI23" i="91" s="1"/>
  <c r="CG29" i="91"/>
  <c r="BR50" i="87"/>
  <c r="CK2" i="91"/>
  <c r="BV30" i="87"/>
  <c r="BO41" i="87"/>
  <c r="CD36" i="91"/>
  <c r="BT6" i="87"/>
  <c r="CI12" i="91"/>
  <c r="BR22" i="87"/>
  <c r="CG9" i="91"/>
  <c r="BD11" i="87"/>
  <c r="BS31" i="91"/>
  <c r="CS17" i="90"/>
  <c r="CJ7" i="91"/>
  <c r="BL7" i="91" s="1"/>
  <c r="BU37" i="87"/>
  <c r="BZ41" i="91"/>
  <c r="BK24" i="87"/>
  <c r="BV23" i="91"/>
  <c r="BJ23" i="91" s="1"/>
  <c r="BG51" i="87"/>
  <c r="BW7" i="91"/>
  <c r="BK7" i="91" s="1"/>
  <c r="BH37" i="87"/>
  <c r="CN29" i="90"/>
  <c r="BY12" i="91"/>
  <c r="BJ6" i="87"/>
  <c r="BW8" i="91"/>
  <c r="BH18" i="87"/>
  <c r="BQ15" i="87"/>
  <c r="CF27" i="91"/>
  <c r="BR45" i="91"/>
  <c r="BC45" i="87"/>
  <c r="BU27" i="87"/>
  <c r="CJ17" i="91"/>
  <c r="BL17" i="91" s="1"/>
  <c r="CC43" i="91"/>
  <c r="BN48" i="87"/>
  <c r="BQ38" i="87"/>
  <c r="CF35" i="91"/>
  <c r="BP45" i="87"/>
  <c r="CE45" i="91"/>
  <c r="U4" i="91"/>
  <c r="BC52" i="87"/>
  <c r="BR33" i="91"/>
  <c r="CJ39" i="91"/>
  <c r="BU5" i="87"/>
  <c r="BQ7" i="91"/>
  <c r="BB37" i="87"/>
  <c r="CQ16" i="90"/>
  <c r="BX48" i="91"/>
  <c r="BI39" i="87"/>
  <c r="BP13" i="87"/>
  <c r="CE20" i="91"/>
  <c r="U15" i="91"/>
  <c r="BV24" i="91"/>
  <c r="BG34" i="87"/>
  <c r="BR24" i="91"/>
  <c r="BC34" i="87"/>
  <c r="BO52" i="87"/>
  <c r="CD33" i="91"/>
  <c r="BP17" i="91"/>
  <c r="BA27" i="87"/>
  <c r="BU27" i="91"/>
  <c r="BI27" i="91" s="1"/>
  <c r="BF15" i="87"/>
  <c r="BN33" i="87"/>
  <c r="CC5" i="91"/>
  <c r="CR51" i="90"/>
  <c r="BJ10" i="91"/>
  <c r="CO30" i="90"/>
  <c r="CA51" i="91"/>
  <c r="BL36" i="87"/>
  <c r="CS7" i="90"/>
  <c r="BW8" i="87"/>
  <c r="CL38" i="91"/>
  <c r="U2" i="91"/>
  <c r="BB32" i="87"/>
  <c r="BQ16" i="91"/>
  <c r="CN30" i="90"/>
  <c r="W62" i="89"/>
  <c r="W61" i="89"/>
  <c r="W63" i="89"/>
  <c r="BP10" i="87"/>
  <c r="CE3" i="91"/>
  <c r="BG3" i="91" s="1"/>
  <c r="BT17" i="91"/>
  <c r="BH17" i="91" s="1"/>
  <c r="BE27" i="87"/>
  <c r="BN10" i="87"/>
  <c r="CC3" i="91"/>
  <c r="CM30" i="91"/>
  <c r="BX4" i="87"/>
  <c r="CT48" i="90"/>
  <c r="CX43" i="90"/>
  <c r="BB18" i="87"/>
  <c r="BQ8" i="91"/>
  <c r="BH11" i="87"/>
  <c r="BW31" i="91"/>
  <c r="BK31" i="91" s="1"/>
  <c r="BP11" i="87"/>
  <c r="CE31" i="91"/>
  <c r="CT35" i="90"/>
  <c r="BX38" i="87"/>
  <c r="CM35" i="91"/>
  <c r="BY5" i="91"/>
  <c r="BJ33" i="87"/>
  <c r="BS27" i="91"/>
  <c r="BG27" i="91" s="1"/>
  <c r="BD15" i="87"/>
  <c r="CT12" i="90"/>
  <c r="BP45" i="91"/>
  <c r="BA45" i="87"/>
  <c r="BN15" i="87"/>
  <c r="CC27" i="91"/>
  <c r="BT9" i="87"/>
  <c r="CI44" i="91"/>
  <c r="BU44" i="91"/>
  <c r="BF9" i="87"/>
  <c r="BW29" i="87"/>
  <c r="CL50" i="91"/>
  <c r="CL45" i="91"/>
  <c r="BN45" i="91" s="1"/>
  <c r="BW45" i="87"/>
  <c r="CA30" i="91"/>
  <c r="BL4" i="87"/>
  <c r="BX23" i="87"/>
  <c r="CM49" i="91"/>
  <c r="CL31" i="91"/>
  <c r="BW11" i="87"/>
  <c r="BV33" i="87"/>
  <c r="CK5" i="91"/>
  <c r="BQ22" i="91"/>
  <c r="BB14" i="87"/>
  <c r="BO34" i="87"/>
  <c r="CD24" i="91"/>
  <c r="BO7" i="91"/>
  <c r="BO6" i="91"/>
  <c r="BK52" i="91"/>
  <c r="BT16" i="91"/>
  <c r="BH16" i="91" s="1"/>
  <c r="BE32" i="87"/>
  <c r="BO16" i="87"/>
  <c r="CD28" i="91"/>
  <c r="CA24" i="91"/>
  <c r="BL34" i="87"/>
  <c r="BU45" i="87"/>
  <c r="CJ45" i="91"/>
  <c r="CB8" i="91"/>
  <c r="BD8" i="91" s="1"/>
  <c r="BM18" i="87"/>
  <c r="BX9" i="91"/>
  <c r="BI22" i="87"/>
  <c r="CA20" i="91"/>
  <c r="BL13" i="87"/>
  <c r="BW9" i="91"/>
  <c r="BK9" i="91" s="1"/>
  <c r="BH22" i="87"/>
  <c r="BP14" i="87"/>
  <c r="CE22" i="91"/>
  <c r="BN27" i="87"/>
  <c r="CC17" i="91"/>
  <c r="BP5" i="87"/>
  <c r="CE39" i="91"/>
  <c r="BG39" i="91" s="1"/>
  <c r="BU22" i="91"/>
  <c r="BF14" i="87"/>
  <c r="CL47" i="91"/>
  <c r="BW42" i="87"/>
  <c r="CL25" i="91"/>
  <c r="BW47" i="87"/>
  <c r="BI50" i="87"/>
  <c r="BX29" i="91"/>
  <c r="BL29" i="91" s="1"/>
  <c r="BP48" i="87"/>
  <c r="CE43" i="91"/>
  <c r="BP5" i="91"/>
  <c r="BD5" i="91" s="1"/>
  <c r="BA33" i="87"/>
  <c r="BW15" i="91"/>
  <c r="BK15" i="91" s="1"/>
  <c r="BH35" i="87"/>
  <c r="BP43" i="87"/>
  <c r="CE21" i="91"/>
  <c r="BV16" i="91"/>
  <c r="BG32" i="87"/>
  <c r="BQ3" i="91"/>
  <c r="BE3" i="91" s="1"/>
  <c r="BB10" i="87"/>
  <c r="CX16" i="90"/>
  <c r="BT39" i="87"/>
  <c r="CI48" i="91"/>
  <c r="BS20" i="91"/>
  <c r="BD13" i="87"/>
  <c r="BZ33" i="91"/>
  <c r="BN33" i="91" s="1"/>
  <c r="BK52" i="87"/>
  <c r="BR29" i="91"/>
  <c r="BF29" i="91" s="1"/>
  <c r="BC50" i="87"/>
  <c r="BY36" i="91"/>
  <c r="BM36" i="91" s="1"/>
  <c r="BJ41" i="87"/>
  <c r="CK15" i="91"/>
  <c r="BV35" i="87"/>
  <c r="BV39" i="87"/>
  <c r="CK48" i="91"/>
  <c r="BX29" i="87"/>
  <c r="CM50" i="91"/>
  <c r="Z36" i="91"/>
  <c r="BQ40" i="91"/>
  <c r="BE40" i="91" s="1"/>
  <c r="BB12" i="87"/>
  <c r="BP12" i="87"/>
  <c r="CE40" i="91"/>
  <c r="BW18" i="87"/>
  <c r="CL8" i="91"/>
  <c r="BS35" i="87"/>
  <c r="CH15" i="91"/>
  <c r="CW7" i="90"/>
  <c r="BR34" i="91"/>
  <c r="BC20" i="87"/>
  <c r="BZ39" i="91"/>
  <c r="BN39" i="91" s="1"/>
  <c r="BK5" i="87"/>
  <c r="CL40" i="91"/>
  <c r="BN40" i="91" s="1"/>
  <c r="BW12" i="87"/>
  <c r="AD49" i="91"/>
  <c r="BN35" i="87"/>
  <c r="CC15" i="91"/>
  <c r="BR21" i="87"/>
  <c r="CG52" i="91"/>
  <c r="BS23" i="91"/>
  <c r="BG23" i="91" s="1"/>
  <c r="BD51" i="87"/>
  <c r="BS51" i="91"/>
  <c r="BG51" i="91" s="1"/>
  <c r="BD36" i="87"/>
  <c r="BX16" i="87"/>
  <c r="CM28" i="91"/>
  <c r="BU22" i="87"/>
  <c r="CJ9" i="91"/>
  <c r="BP51" i="91"/>
  <c r="BA36" i="87"/>
  <c r="BI41" i="87"/>
  <c r="BX36" i="91"/>
  <c r="BS6" i="87"/>
  <c r="CH12" i="91"/>
  <c r="BJ12" i="91" s="1"/>
  <c r="CD45" i="91"/>
  <c r="BO45" i="87"/>
  <c r="BF3" i="91"/>
  <c r="BV22" i="87"/>
  <c r="CK9" i="91"/>
  <c r="CP51" i="90"/>
  <c r="BR37" i="87"/>
  <c r="CG7" i="91"/>
  <c r="BI7" i="91" s="1"/>
  <c r="CP19" i="90"/>
  <c r="BI29" i="87"/>
  <c r="BX50" i="91"/>
  <c r="BL50" i="91" s="1"/>
  <c r="CV37" i="90"/>
  <c r="CY35" i="90"/>
  <c r="CU52" i="90"/>
  <c r="BO33" i="87"/>
  <c r="CD5" i="91"/>
  <c r="BF5" i="91" s="1"/>
  <c r="U18" i="91"/>
  <c r="BJ37" i="91"/>
  <c r="CR46" i="90"/>
  <c r="BX31" i="87"/>
  <c r="CM42" i="91"/>
  <c r="BU4" i="87"/>
  <c r="CJ30" i="91"/>
  <c r="BL30" i="91" s="1"/>
  <c r="CC35" i="91"/>
  <c r="BN38" i="87"/>
  <c r="CP20" i="90"/>
  <c r="CI39" i="91"/>
  <c r="BT5" i="87"/>
  <c r="BZ4" i="91"/>
  <c r="BN4" i="91" s="1"/>
  <c r="BK7" i="87"/>
  <c r="BP24" i="87"/>
  <c r="CE41" i="91"/>
  <c r="BG41" i="91" s="1"/>
  <c r="BQ4" i="91"/>
  <c r="BB7" i="87"/>
  <c r="CO36" i="90"/>
  <c r="CP40" i="90"/>
  <c r="CT15" i="90"/>
  <c r="U7" i="91"/>
  <c r="BU47" i="91"/>
  <c r="BI47" i="91" s="1"/>
  <c r="BF42" i="87"/>
  <c r="BS52" i="91"/>
  <c r="BD21" i="87"/>
  <c r="BC32" i="87"/>
  <c r="BR16" i="91"/>
  <c r="BF16" i="91" s="1"/>
  <c r="BS34" i="87"/>
  <c r="CH24" i="91"/>
  <c r="CA47" i="91"/>
  <c r="BO47" i="91" s="1"/>
  <c r="BL42" i="87"/>
  <c r="BM44" i="87"/>
  <c r="CB13" i="91"/>
  <c r="CY34" i="90"/>
  <c r="CA48" i="91"/>
  <c r="BL39" i="87"/>
  <c r="BW38" i="91"/>
  <c r="BH8" i="87"/>
  <c r="CR25" i="90"/>
  <c r="BQ30" i="87"/>
  <c r="CF2" i="91"/>
  <c r="BY34" i="91"/>
  <c r="BM34" i="91" s="1"/>
  <c r="BJ20" i="87"/>
  <c r="U5" i="91"/>
  <c r="BU31" i="91"/>
  <c r="BI31" i="91" s="1"/>
  <c r="BF11" i="87"/>
  <c r="BQ25" i="87"/>
  <c r="CF19" i="91"/>
  <c r="BH19" i="91" s="1"/>
  <c r="BN15" i="91"/>
  <c r="BX31" i="91"/>
  <c r="BI11" i="87"/>
  <c r="BS24" i="87"/>
  <c r="CH41" i="91"/>
  <c r="CK33" i="91"/>
  <c r="BV52" i="87"/>
  <c r="BU35" i="91"/>
  <c r="BI35" i="91" s="1"/>
  <c r="BF38" i="87"/>
  <c r="CW35" i="90"/>
  <c r="BW12" i="91"/>
  <c r="BH6" i="87"/>
  <c r="CU41" i="90"/>
  <c r="BY39" i="91"/>
  <c r="BJ5" i="87"/>
  <c r="BU20" i="87"/>
  <c r="CJ34" i="91"/>
  <c r="BQ43" i="91"/>
  <c r="BB48" i="87"/>
  <c r="BP50" i="87"/>
  <c r="CE29" i="91"/>
  <c r="BA7" i="87"/>
  <c r="BP4" i="91"/>
  <c r="BT36" i="91"/>
  <c r="BH36" i="91" s="1"/>
  <c r="BE41" i="87"/>
  <c r="BT13" i="87"/>
  <c r="CI20" i="91"/>
  <c r="CF32" i="91"/>
  <c r="BH32" i="91" s="1"/>
  <c r="BQ26" i="87"/>
  <c r="BW34" i="87"/>
  <c r="CL24" i="91"/>
  <c r="BQ4" i="87"/>
  <c r="CF30" i="91"/>
  <c r="BV6" i="87"/>
  <c r="CK12" i="91"/>
  <c r="CV19" i="90"/>
  <c r="CA17" i="91"/>
  <c r="BO17" i="91" s="1"/>
  <c r="BL27" i="87"/>
  <c r="BT42" i="91"/>
  <c r="BH42" i="91" s="1"/>
  <c r="BE31" i="87"/>
  <c r="BR8" i="91"/>
  <c r="BC18" i="87"/>
  <c r="CV17" i="90"/>
  <c r="CO24" i="90"/>
  <c r="BN11" i="91"/>
  <c r="BN10" i="91"/>
  <c r="CT51" i="90"/>
  <c r="BV48" i="87"/>
  <c r="CK43" i="91"/>
  <c r="BM43" i="91" s="1"/>
  <c r="BQ22" i="87"/>
  <c r="CF9" i="91"/>
  <c r="BW32" i="91"/>
  <c r="BH26" i="87"/>
  <c r="W54" i="91"/>
  <c r="W56" i="91" s="1"/>
  <c r="Z44" i="91"/>
  <c r="CX49" i="90"/>
  <c r="CX45" i="90"/>
  <c r="BU30" i="91"/>
  <c r="BF4" i="87"/>
  <c r="CT14" i="90"/>
  <c r="BV9" i="91"/>
  <c r="BG22" i="87"/>
  <c r="CV14" i="90"/>
  <c r="BD36" i="91"/>
  <c r="BB34" i="87"/>
  <c r="BQ24" i="91"/>
  <c r="BQ28" i="87"/>
  <c r="CF6" i="91"/>
  <c r="BH6" i="91" s="1"/>
  <c r="BU51" i="91"/>
  <c r="BF36" i="87"/>
  <c r="BY49" i="91"/>
  <c r="BJ23" i="87"/>
  <c r="BU36" i="91"/>
  <c r="BF41" i="87"/>
  <c r="BW15" i="87"/>
  <c r="CL27" i="91"/>
  <c r="BU46" i="91"/>
  <c r="BI46" i="91" s="1"/>
  <c r="BF46" i="87"/>
  <c r="BY6" i="91"/>
  <c r="BJ28" i="87"/>
  <c r="BX41" i="91"/>
  <c r="BL41" i="91" s="1"/>
  <c r="BI24" i="87"/>
  <c r="BR18" i="87"/>
  <c r="CG8" i="91"/>
  <c r="BI8" i="91" s="1"/>
  <c r="CJ32" i="91"/>
  <c r="BU26" i="87"/>
  <c r="BM46" i="87"/>
  <c r="CB46" i="91"/>
  <c r="BD46" i="91" s="1"/>
  <c r="BX18" i="87"/>
  <c r="CM8" i="91"/>
  <c r="BN46" i="87"/>
  <c r="CC46" i="91"/>
  <c r="BV52" i="91"/>
  <c r="BJ52" i="91" s="1"/>
  <c r="BG21" i="87"/>
  <c r="BZ19" i="91"/>
  <c r="BN19" i="91" s="1"/>
  <c r="BK25" i="87"/>
  <c r="BG20" i="87"/>
  <c r="BV34" i="91"/>
  <c r="BJ34" i="91" s="1"/>
  <c r="BV30" i="91"/>
  <c r="BG4" i="87"/>
  <c r="BT21" i="91"/>
  <c r="BH21" i="91" s="1"/>
  <c r="BE43" i="87"/>
  <c r="BF52" i="87"/>
  <c r="BU33" i="91"/>
  <c r="BW45" i="91"/>
  <c r="BH45" i="87"/>
  <c r="AD33" i="91"/>
  <c r="BY16" i="91"/>
  <c r="BJ32" i="87"/>
  <c r="BN41" i="87"/>
  <c r="CC36" i="91"/>
  <c r="BN29" i="87"/>
  <c r="CC50" i="91"/>
  <c r="BK21" i="91"/>
  <c r="BI51" i="87"/>
  <c r="BX23" i="91"/>
  <c r="BL23" i="91" s="1"/>
  <c r="BS4" i="91"/>
  <c r="BD7" i="87"/>
  <c r="BS13" i="91"/>
  <c r="BG13" i="91" s="1"/>
  <c r="BD44" i="87"/>
  <c r="BL37" i="91"/>
  <c r="BY40" i="91"/>
  <c r="BJ12" i="87"/>
  <c r="BG11" i="87"/>
  <c r="BV31" i="91"/>
  <c r="BJ31" i="91" s="1"/>
  <c r="BX42" i="91"/>
  <c r="BL42" i="91" s="1"/>
  <c r="BI31" i="87"/>
  <c r="BR28" i="87"/>
  <c r="CG6" i="91"/>
  <c r="BI6" i="91" s="1"/>
  <c r="BV31" i="87"/>
  <c r="CK42" i="91"/>
  <c r="BV20" i="91"/>
  <c r="BJ20" i="91" s="1"/>
  <c r="BG13" i="87"/>
  <c r="BU39" i="91"/>
  <c r="BF5" i="87"/>
  <c r="CO46" i="90"/>
  <c r="CH44" i="91"/>
  <c r="BS9" i="87"/>
  <c r="BV32" i="87"/>
  <c r="CK16" i="91"/>
  <c r="CR16" i="90"/>
  <c r="BN27" i="91"/>
  <c r="BQ35" i="87"/>
  <c r="CF15" i="91"/>
  <c r="BH15" i="91" s="1"/>
  <c r="CT46" i="90"/>
  <c r="BW34" i="91"/>
  <c r="BK34" i="91" s="1"/>
  <c r="BH20" i="87"/>
  <c r="BP7" i="87"/>
  <c r="CE4" i="91"/>
  <c r="BM7" i="87"/>
  <c r="CB4" i="91"/>
  <c r="CF52" i="91"/>
  <c r="BQ21" i="87"/>
  <c r="BO22" i="87"/>
  <c r="CD9" i="91"/>
  <c r="BF9" i="91" s="1"/>
  <c r="BQ12" i="87"/>
  <c r="CF40" i="91"/>
  <c r="BH40" i="91" s="1"/>
  <c r="BX6" i="87"/>
  <c r="CM12" i="91"/>
  <c r="BO12" i="91" s="1"/>
  <c r="BV29" i="87"/>
  <c r="CK50" i="91"/>
  <c r="CC4" i="91"/>
  <c r="BN7" i="87"/>
  <c r="CW37" i="90"/>
  <c r="BG40" i="91"/>
  <c r="BH48" i="91"/>
  <c r="Z23" i="91"/>
  <c r="CT52" i="90"/>
  <c r="BV34" i="87"/>
  <c r="CK24" i="91"/>
  <c r="BQ5" i="91"/>
  <c r="BB33" i="87"/>
  <c r="BS44" i="87"/>
  <c r="CH13" i="91"/>
  <c r="CR34" i="90"/>
  <c r="BN31" i="87"/>
  <c r="CC42" i="91"/>
  <c r="BU43" i="91"/>
  <c r="BI43" i="91" s="1"/>
  <c r="BF48" i="87"/>
  <c r="BV51" i="87"/>
  <c r="CK23" i="91"/>
  <c r="BM23" i="91" s="1"/>
  <c r="U23" i="91"/>
  <c r="BT47" i="87"/>
  <c r="CI25" i="91"/>
  <c r="BK25" i="91" s="1"/>
  <c r="BT26" i="87"/>
  <c r="CI32" i="91"/>
  <c r="BQ29" i="91"/>
  <c r="BB50" i="87"/>
  <c r="BD31" i="87"/>
  <c r="BS42" i="91"/>
  <c r="BG42" i="91" s="1"/>
  <c r="CX28" i="90"/>
  <c r="CQ33" i="90"/>
  <c r="CA52" i="91"/>
  <c r="BL21" i="87"/>
  <c r="BT4" i="91"/>
  <c r="BH4" i="91" s="1"/>
  <c r="BE7" i="87"/>
  <c r="CW41" i="90"/>
  <c r="BY13" i="91"/>
  <c r="BM13" i="91" s="1"/>
  <c r="BJ44" i="87"/>
  <c r="BU25" i="87"/>
  <c r="CJ19" i="91"/>
  <c r="CA27" i="91"/>
  <c r="BO27" i="91" s="1"/>
  <c r="BL15" i="87"/>
  <c r="BU30" i="87"/>
  <c r="CJ2" i="91"/>
  <c r="BL2" i="91" s="1"/>
  <c r="BY50" i="91"/>
  <c r="BJ29" i="87"/>
  <c r="BS7" i="91"/>
  <c r="BD37" i="87"/>
  <c r="BB42" i="87"/>
  <c r="BQ47" i="91"/>
  <c r="BE47" i="91" s="1"/>
  <c r="BB21" i="87"/>
  <c r="BQ52" i="91"/>
  <c r="BS42" i="87"/>
  <c r="CH47" i="91"/>
  <c r="BV13" i="91"/>
  <c r="BG44" i="87"/>
  <c r="BS15" i="91"/>
  <c r="BD35" i="87"/>
  <c r="Z24" i="91"/>
  <c r="CO49" i="90"/>
  <c r="BQ5" i="87"/>
  <c r="CF39" i="91"/>
  <c r="BH39" i="91" s="1"/>
  <c r="CV47" i="90"/>
  <c r="CA38" i="91"/>
  <c r="BO38" i="91" s="1"/>
  <c r="BL8" i="87"/>
  <c r="BV45" i="91"/>
  <c r="BG45" i="87"/>
  <c r="BA52" i="87"/>
  <c r="BP33" i="91"/>
  <c r="BD33" i="91" s="1"/>
  <c r="CN51" i="90"/>
  <c r="BX52" i="87"/>
  <c r="CM33" i="91"/>
  <c r="BO33" i="91" s="1"/>
  <c r="BO13" i="91"/>
  <c r="CR30" i="90"/>
  <c r="U51" i="91"/>
  <c r="CO37" i="90"/>
  <c r="BY29" i="91"/>
  <c r="BJ50" i="87"/>
  <c r="BW43" i="91"/>
  <c r="BK43" i="91" s="1"/>
  <c r="BH48" i="87"/>
  <c r="BQ12" i="91"/>
  <c r="BB6" i="87"/>
  <c r="BW50" i="87"/>
  <c r="CL29" i="91"/>
  <c r="CW31" i="90"/>
  <c r="CQ9" i="90"/>
  <c r="BO20" i="87"/>
  <c r="CD34" i="91"/>
  <c r="CI27" i="91"/>
  <c r="BK27" i="91" s="1"/>
  <c r="BT15" i="87"/>
  <c r="CA43" i="91"/>
  <c r="BL48" i="87"/>
  <c r="BV42" i="91"/>
  <c r="BG31" i="87"/>
  <c r="BT7" i="87"/>
  <c r="CI4" i="91"/>
  <c r="BM11" i="87"/>
  <c r="CB31" i="91"/>
  <c r="BS47" i="91"/>
  <c r="BG47" i="91" s="1"/>
  <c r="BD42" i="87"/>
  <c r="CQ8" i="90"/>
  <c r="BV4" i="87"/>
  <c r="CK30" i="91"/>
  <c r="CA8" i="91"/>
  <c r="BL18" i="87"/>
  <c r="BQ29" i="87"/>
  <c r="CF50" i="91"/>
  <c r="BH50" i="91" s="1"/>
  <c r="BQ17" i="91"/>
  <c r="BE17" i="91" s="1"/>
  <c r="BB27" i="87"/>
  <c r="BO35" i="87"/>
  <c r="CD15" i="91"/>
  <c r="CC32" i="91"/>
  <c r="BN26" i="87"/>
  <c r="Z17" i="91"/>
  <c r="BN14" i="91"/>
  <c r="BX49" i="91"/>
  <c r="BI23" i="87"/>
  <c r="BS15" i="87"/>
  <c r="CH27" i="91"/>
  <c r="BJ27" i="91" s="1"/>
  <c r="CO34" i="90"/>
  <c r="CA50" i="91"/>
  <c r="BO50" i="91" s="1"/>
  <c r="BL29" i="87"/>
  <c r="BQ45" i="91"/>
  <c r="BB45" i="87"/>
  <c r="CO50" i="90"/>
  <c r="BO30" i="87"/>
  <c r="CD2" i="91"/>
  <c r="BO28" i="87"/>
  <c r="CD6" i="91"/>
  <c r="BF6" i="91" s="1"/>
  <c r="BY21" i="91"/>
  <c r="BM21" i="91" s="1"/>
  <c r="BJ43" i="87"/>
  <c r="BX4" i="91"/>
  <c r="BL4" i="91" s="1"/>
  <c r="BI7" i="87"/>
  <c r="CT49" i="90"/>
  <c r="BO48" i="87"/>
  <c r="CD43" i="91"/>
  <c r="CT47" i="90"/>
  <c r="BT52" i="91"/>
  <c r="BE21" i="87"/>
  <c r="BB4" i="87"/>
  <c r="BQ30" i="91"/>
  <c r="BM47" i="87"/>
  <c r="CB25" i="91"/>
  <c r="BX11" i="87"/>
  <c r="CM31" i="91"/>
  <c r="BO31" i="91" s="1"/>
  <c r="U22" i="91"/>
  <c r="BV24" i="87"/>
  <c r="CK41" i="91"/>
  <c r="BM41" i="91" s="1"/>
  <c r="CT23" i="90"/>
  <c r="CR42" i="90"/>
  <c r="BV49" i="87"/>
  <c r="CK18" i="91"/>
  <c r="BH3" i="91"/>
  <c r="BK29" i="91"/>
  <c r="BH14" i="91"/>
  <c r="BD41" i="87"/>
  <c r="BS36" i="91"/>
  <c r="BK4" i="87"/>
  <c r="BZ30" i="91"/>
  <c r="CF43" i="91"/>
  <c r="BQ48" i="87"/>
  <c r="BW5" i="91"/>
  <c r="BK5" i="91" s="1"/>
  <c r="BH33" i="87"/>
  <c r="BS49" i="87"/>
  <c r="CH18" i="91"/>
  <c r="CK44" i="91"/>
  <c r="BV9" i="87"/>
  <c r="BS31" i="87"/>
  <c r="CH42" i="91"/>
  <c r="BO8" i="87"/>
  <c r="CD38" i="91"/>
  <c r="BF38" i="91" s="1"/>
  <c r="BU32" i="87"/>
  <c r="CJ16" i="91"/>
  <c r="BL16" i="91" s="1"/>
  <c r="BU28" i="87"/>
  <c r="CJ6" i="91"/>
  <c r="BL6" i="91" s="1"/>
  <c r="BQ49" i="87"/>
  <c r="CF18" i="91"/>
  <c r="CA32" i="91"/>
  <c r="BO32" i="91" s="1"/>
  <c r="BL26" i="87"/>
  <c r="BZ48" i="91"/>
  <c r="BK39" i="87"/>
  <c r="CU9" i="90"/>
  <c r="BR28" i="91"/>
  <c r="BF28" i="91" s="1"/>
  <c r="BC16" i="87"/>
  <c r="BW44" i="87"/>
  <c r="CL13" i="91"/>
  <c r="BR47" i="87"/>
  <c r="CG25" i="91"/>
  <c r="BU14" i="87"/>
  <c r="CJ22" i="91"/>
  <c r="BQ14" i="91"/>
  <c r="BE14" i="91" s="1"/>
  <c r="BB40" i="87"/>
  <c r="BS22" i="87"/>
  <c r="CH9" i="91"/>
  <c r="BQ28" i="91"/>
  <c r="BE28" i="91" s="1"/>
  <c r="BB16" i="87"/>
  <c r="BV23" i="87"/>
  <c r="CK49" i="91"/>
  <c r="CL49" i="91"/>
  <c r="BW23" i="87"/>
  <c r="BY48" i="91"/>
  <c r="BJ39" i="87"/>
  <c r="BQ27" i="91"/>
  <c r="BE27" i="91" s="1"/>
  <c r="BB15" i="87"/>
  <c r="BD14" i="91"/>
  <c r="BT13" i="91"/>
  <c r="BH13" i="91" s="1"/>
  <c r="BE44" i="87"/>
  <c r="CU50" i="90"/>
  <c r="BX44" i="91"/>
  <c r="BL44" i="91" s="1"/>
  <c r="BI9" i="87"/>
  <c r="BR15" i="91"/>
  <c r="BC35" i="87"/>
  <c r="CV33" i="90"/>
  <c r="BO15" i="87"/>
  <c r="CD27" i="91"/>
  <c r="BF27" i="91" s="1"/>
  <c r="BV25" i="91"/>
  <c r="BJ25" i="91" s="1"/>
  <c r="BG47" i="87"/>
  <c r="CA9" i="91"/>
  <c r="BO9" i="91" s="1"/>
  <c r="BL22" i="87"/>
  <c r="BP39" i="91"/>
  <c r="BD39" i="91" s="1"/>
  <c r="BA5" i="87"/>
  <c r="BM11" i="91"/>
  <c r="BT31" i="91"/>
  <c r="BH31" i="91" s="1"/>
  <c r="BE11" i="87"/>
  <c r="BJ31" i="87"/>
  <c r="BY42" i="91"/>
  <c r="BM42" i="91" s="1"/>
  <c r="BR52" i="87"/>
  <c r="CG33" i="91"/>
  <c r="BW39" i="91"/>
  <c r="BK39" i="91" s="1"/>
  <c r="BH5" i="87"/>
  <c r="BN5" i="87"/>
  <c r="CC39" i="91"/>
  <c r="BY17" i="91"/>
  <c r="BJ27" i="87"/>
  <c r="BL34" i="91"/>
  <c r="BU52" i="91"/>
  <c r="BI52" i="91" s="1"/>
  <c r="BF21" i="87"/>
  <c r="BM34" i="87"/>
  <c r="CB24" i="91"/>
  <c r="BM48" i="87"/>
  <c r="CB43" i="91"/>
  <c r="BD43" i="91" s="1"/>
  <c r="BN21" i="87"/>
  <c r="CC52" i="91"/>
  <c r="BX32" i="91"/>
  <c r="BL32" i="91" s="1"/>
  <c r="BI26" i="87"/>
  <c r="BY14" i="91"/>
  <c r="BM14" i="91" s="1"/>
  <c r="BJ40" i="87"/>
  <c r="BW16" i="87"/>
  <c r="CL28" i="91"/>
  <c r="CR38" i="90"/>
  <c r="BT29" i="87"/>
  <c r="CI50" i="91"/>
  <c r="BK50" i="91" s="1"/>
  <c r="BO5" i="91"/>
  <c r="BN47" i="87"/>
  <c r="CC25" i="91"/>
  <c r="BU6" i="87"/>
  <c r="CJ12" i="91"/>
  <c r="BS27" i="87"/>
  <c r="CH17" i="91"/>
  <c r="BX45" i="87"/>
  <c r="CM45" i="91"/>
  <c r="BO45" i="91" s="1"/>
  <c r="BN37" i="87"/>
  <c r="CC7" i="91"/>
  <c r="BR41" i="87"/>
  <c r="CG36" i="91"/>
  <c r="BW4" i="91"/>
  <c r="BK4" i="91" s="1"/>
  <c r="BH7" i="87"/>
  <c r="BX25" i="91"/>
  <c r="BI47" i="87"/>
  <c r="BZ38" i="91"/>
  <c r="BK8" i="87"/>
  <c r="BS14" i="91"/>
  <c r="BG14" i="91" s="1"/>
  <c r="BD40" i="87"/>
  <c r="CW38" i="90"/>
  <c r="CA23" i="91"/>
  <c r="BL51" i="87"/>
  <c r="BN28" i="87"/>
  <c r="CC6" i="91"/>
  <c r="BE6" i="91" s="1"/>
  <c r="BP21" i="91"/>
  <c r="BA43" i="87"/>
  <c r="BX10" i="87"/>
  <c r="CM3" i="91"/>
  <c r="BQ23" i="91"/>
  <c r="BE23" i="91" s="1"/>
  <c r="BB51" i="87"/>
  <c r="BW19" i="91"/>
  <c r="BK19" i="91" s="1"/>
  <c r="BH25" i="87"/>
  <c r="BZ25" i="91"/>
  <c r="BN25" i="91" s="1"/>
  <c r="BK47" i="87"/>
  <c r="BN5" i="91"/>
  <c r="BR41" i="91"/>
  <c r="BC24" i="87"/>
  <c r="CO52" i="90"/>
  <c r="BI15" i="91"/>
  <c r="BX25" i="87"/>
  <c r="CM19" i="91"/>
  <c r="BO5" i="87"/>
  <c r="CD39" i="91"/>
  <c r="BF39" i="91" s="1"/>
  <c r="AC50" i="91"/>
  <c r="CW40" i="90"/>
  <c r="CS8" i="90"/>
  <c r="CQ47" i="90"/>
  <c r="BD48" i="87"/>
  <c r="BS43" i="91"/>
  <c r="BG43" i="91" s="1"/>
  <c r="BY2" i="91"/>
  <c r="BM2" i="91" s="1"/>
  <c r="BJ30" i="87"/>
  <c r="CX9" i="90"/>
  <c r="BS29" i="91"/>
  <c r="BD50" i="87"/>
  <c r="BZ24" i="91"/>
  <c r="BK34" i="87"/>
  <c r="BS33" i="87"/>
  <c r="CH5" i="91"/>
  <c r="BM8" i="87"/>
  <c r="CB38" i="91"/>
  <c r="BD38" i="91" s="1"/>
  <c r="BI37" i="91"/>
  <c r="BP21" i="87"/>
  <c r="CE52" i="91"/>
  <c r="CQ50" i="90"/>
  <c r="BX38" i="91"/>
  <c r="BL38" i="91" s="1"/>
  <c r="BI8" i="87"/>
  <c r="BH38" i="91"/>
  <c r="BP33" i="87"/>
  <c r="CE5" i="91"/>
  <c r="BG5" i="91" s="1"/>
  <c r="CL36" i="91"/>
  <c r="BW41" i="87"/>
  <c r="BQ31" i="91"/>
  <c r="BB11" i="87"/>
  <c r="BQ51" i="91"/>
  <c r="BE51" i="91" s="1"/>
  <c r="BB36" i="87"/>
  <c r="BX19" i="91"/>
  <c r="BL19" i="91" s="1"/>
  <c r="BI25" i="87"/>
  <c r="BS4" i="87"/>
  <c r="CH30" i="91"/>
  <c r="U12" i="91"/>
  <c r="BU42" i="87"/>
  <c r="CJ47" i="91"/>
  <c r="CY12" i="90"/>
  <c r="BW20" i="87"/>
  <c r="CL34" i="91"/>
  <c r="BM28" i="87"/>
  <c r="CB6" i="91"/>
  <c r="BD6" i="91" s="1"/>
  <c r="BX32" i="87"/>
  <c r="CM16" i="91"/>
  <c r="BU35" i="87"/>
  <c r="CJ15" i="91"/>
  <c r="BL15" i="91" s="1"/>
  <c r="BT4" i="87"/>
  <c r="CI30" i="91"/>
  <c r="BK30" i="91" s="1"/>
  <c r="BP34" i="87"/>
  <c r="CE24" i="91"/>
  <c r="BG24" i="91" s="1"/>
  <c r="U17" i="91"/>
  <c r="CA34" i="91"/>
  <c r="BO34" i="91" s="1"/>
  <c r="BL20" i="87"/>
  <c r="CD48" i="91"/>
  <c r="BO39" i="87"/>
  <c r="BN45" i="87"/>
  <c r="CC45" i="91"/>
  <c r="BV17" i="91"/>
  <c r="BG27" i="87"/>
  <c r="BU11" i="87"/>
  <c r="CJ31" i="91"/>
  <c r="BL31" i="91" s="1"/>
  <c r="BI5" i="91"/>
  <c r="BL11" i="91"/>
  <c r="CV52" i="90"/>
  <c r="BH9" i="91"/>
  <c r="BX20" i="91"/>
  <c r="BL20" i="91" s="1"/>
  <c r="BI13" i="87"/>
  <c r="BU49" i="91"/>
  <c r="BI49" i="91" s="1"/>
  <c r="BF23" i="87"/>
  <c r="BU52" i="87"/>
  <c r="CJ33" i="91"/>
  <c r="BO37" i="91"/>
  <c r="BQ50" i="91"/>
  <c r="BE50" i="91" s="1"/>
  <c r="BB29" i="87"/>
  <c r="U45" i="91"/>
  <c r="BN34" i="87"/>
  <c r="CC24" i="91"/>
  <c r="CG44" i="91"/>
  <c r="BR9" i="87"/>
  <c r="CX30" i="90"/>
  <c r="BM15" i="87"/>
  <c r="CB27" i="91"/>
  <c r="BD27" i="91" s="1"/>
  <c r="BV44" i="91"/>
  <c r="BJ44" i="91" s="1"/>
  <c r="BG9" i="87"/>
  <c r="BN9" i="87"/>
  <c r="CC44" i="91"/>
  <c r="BE44" i="91" s="1"/>
  <c r="BW9" i="87"/>
  <c r="CL44" i="91"/>
  <c r="CB45" i="91"/>
  <c r="BM45" i="87"/>
  <c r="CA25" i="91"/>
  <c r="BO25" i="91" s="1"/>
  <c r="BL47" i="87"/>
  <c r="BX47" i="91"/>
  <c r="BI42" i="87"/>
  <c r="BS9" i="91"/>
  <c r="BD22" i="87"/>
  <c r="CA22" i="91"/>
  <c r="BO22" i="91" s="1"/>
  <c r="BL14" i="87"/>
  <c r="CT10" i="90"/>
  <c r="BD42" i="91"/>
  <c r="BO42" i="91"/>
  <c r="BW24" i="87"/>
  <c r="CL41" i="91"/>
  <c r="BI25" i="91"/>
  <c r="CA14" i="91"/>
  <c r="BO14" i="91" s="1"/>
  <c r="BL40" i="87"/>
  <c r="BT44" i="91"/>
  <c r="BH44" i="91" s="1"/>
  <c r="BE9" i="87"/>
  <c r="BX13" i="87"/>
  <c r="CM20" i="91"/>
  <c r="BS8" i="91"/>
  <c r="BG8" i="91" s="1"/>
  <c r="BD18" i="87"/>
  <c r="BO27" i="87"/>
  <c r="CD17" i="91"/>
  <c r="BX39" i="87"/>
  <c r="CM48" i="91"/>
  <c r="BT46" i="87"/>
  <c r="CI46" i="91"/>
  <c r="BV12" i="87"/>
  <c r="CK40" i="91"/>
  <c r="BR27" i="87"/>
  <c r="CG17" i="91"/>
  <c r="BU23" i="87"/>
  <c r="CJ49" i="91"/>
  <c r="BS12" i="87"/>
  <c r="CH40" i="91"/>
  <c r="BJ40" i="91" s="1"/>
  <c r="BM24" i="87"/>
  <c r="CB41" i="91"/>
  <c r="BH31" i="87"/>
  <c r="BW42" i="91"/>
  <c r="BK42" i="91" s="1"/>
  <c r="BP28" i="87"/>
  <c r="CE6" i="91"/>
  <c r="BS30" i="87"/>
  <c r="CH2" i="91"/>
  <c r="BO37" i="87"/>
  <c r="CD7" i="91"/>
  <c r="BR6" i="87"/>
  <c r="CG12" i="91"/>
  <c r="BI12" i="91" s="1"/>
  <c r="BT28" i="91"/>
  <c r="BH28" i="91" s="1"/>
  <c r="BE16" i="87"/>
  <c r="BU39" i="87"/>
  <c r="CJ48" i="91"/>
  <c r="BP35" i="87"/>
  <c r="CE15" i="91"/>
  <c r="BR36" i="91"/>
  <c r="BC41" i="87"/>
  <c r="CY20" i="90"/>
  <c r="BI50" i="91"/>
  <c r="CX25" i="90"/>
  <c r="CT17" i="90"/>
  <c r="BU40" i="87"/>
  <c r="CJ14" i="91"/>
  <c r="BL14" i="91" s="1"/>
  <c r="BT23" i="91"/>
  <c r="BH23" i="91" s="1"/>
  <c r="BE51" i="87"/>
  <c r="CN25" i="90"/>
  <c r="BT47" i="91"/>
  <c r="BH47" i="91" s="1"/>
  <c r="BE42" i="87"/>
  <c r="BA44" i="87"/>
  <c r="BP13" i="91"/>
  <c r="BD13" i="91" s="1"/>
  <c r="BU19" i="91"/>
  <c r="BI19" i="91" s="1"/>
  <c r="BF25" i="87"/>
  <c r="CM23" i="91"/>
  <c r="BX51" i="87"/>
  <c r="BZ46" i="91"/>
  <c r="BK46" i="87"/>
  <c r="CY10" i="90"/>
  <c r="BT35" i="91"/>
  <c r="BE38" i="87"/>
  <c r="AC42" i="91"/>
  <c r="CA39" i="91"/>
  <c r="BO39" i="91" s="1"/>
  <c r="BL5" i="87"/>
  <c r="BT24" i="87"/>
  <c r="CI41" i="91"/>
  <c r="BU4" i="91"/>
  <c r="BI4" i="91" s="1"/>
  <c r="BF7" i="87"/>
  <c r="BW4" i="87"/>
  <c r="CL30" i="91"/>
  <c r="BF32" i="87"/>
  <c r="BU16" i="91"/>
  <c r="BI16" i="91" s="1"/>
  <c r="CH45" i="91"/>
  <c r="BS45" i="87"/>
  <c r="BT8" i="91"/>
  <c r="BH8" i="91" s="1"/>
  <c r="BE18" i="87"/>
  <c r="BP16" i="87"/>
  <c r="CE28" i="91"/>
  <c r="BG28" i="91" s="1"/>
  <c r="BN6" i="87"/>
  <c r="CC12" i="91"/>
  <c r="BP22" i="91"/>
  <c r="BA14" i="87"/>
  <c r="BM30" i="87"/>
  <c r="CB2" i="91"/>
  <c r="CD18" i="91"/>
  <c r="BO49" i="87"/>
  <c r="BL50" i="87"/>
  <c r="CA29" i="91"/>
  <c r="BW51" i="91"/>
  <c r="BK51" i="91" s="1"/>
  <c r="BH36" i="87"/>
  <c r="BP44" i="91"/>
  <c r="BD44" i="91" s="1"/>
  <c r="BA9" i="87"/>
  <c r="BN39" i="87"/>
  <c r="CC48" i="91"/>
  <c r="BE48" i="91" s="1"/>
  <c r="BX50" i="87"/>
  <c r="CM29" i="91"/>
  <c r="BD11" i="91"/>
  <c r="BU41" i="87"/>
  <c r="CJ36" i="91"/>
  <c r="BP8" i="87"/>
  <c r="CE38" i="91"/>
  <c r="BG38" i="91" s="1"/>
  <c r="BB43" i="87"/>
  <c r="BQ21" i="91"/>
  <c r="BE21" i="91" s="1"/>
  <c r="BH11" i="91"/>
  <c r="BR12" i="87"/>
  <c r="CG40" i="91"/>
  <c r="BI40" i="91" s="1"/>
  <c r="AD25" i="91"/>
  <c r="BU42" i="91"/>
  <c r="BI42" i="91" s="1"/>
  <c r="BF31" i="87"/>
  <c r="CH35" i="91"/>
  <c r="BS38" i="87"/>
  <c r="CE46" i="91"/>
  <c r="BG46" i="91" s="1"/>
  <c r="BP46" i="87"/>
  <c r="BX12" i="87"/>
  <c r="CM40" i="91"/>
  <c r="BO40" i="91" s="1"/>
  <c r="CL46" i="91"/>
  <c r="BW46" i="87"/>
  <c r="BQ42" i="91"/>
  <c r="BE42" i="91" s="1"/>
  <c r="BB31" i="87"/>
  <c r="AC13" i="91"/>
  <c r="CX35" i="90"/>
  <c r="BN25" i="87"/>
  <c r="CC19" i="91"/>
  <c r="BS50" i="91"/>
  <c r="BG50" i="91" s="1"/>
  <c r="BD29" i="87"/>
  <c r="U52" i="91"/>
  <c r="CM51" i="91"/>
  <c r="BX36" i="87"/>
  <c r="BR34" i="87"/>
  <c r="CG24" i="91"/>
  <c r="CP12" i="90"/>
  <c r="CM24" i="91"/>
  <c r="BX34" i="87"/>
  <c r="AC2" i="91"/>
  <c r="Z13" i="91"/>
  <c r="BT43" i="91"/>
  <c r="BE48" i="87"/>
  <c r="BV42" i="87"/>
  <c r="CK47" i="91"/>
  <c r="CO16" i="90"/>
  <c r="BZ52" i="91"/>
  <c r="BN52" i="91" s="1"/>
  <c r="BK21" i="87"/>
  <c r="BU38" i="91"/>
  <c r="BI38" i="91" s="1"/>
  <c r="BF8" i="87"/>
  <c r="Z45" i="91"/>
  <c r="BC48" i="87"/>
  <c r="BR43" i="91"/>
  <c r="BF43" i="91" s="1"/>
  <c r="CR13" i="90"/>
  <c r="BS16" i="91"/>
  <c r="BD32" i="87"/>
  <c r="CU49" i="90"/>
  <c r="BE37" i="91"/>
  <c r="BD41" i="91"/>
  <c r="BD3" i="91"/>
  <c r="BD23" i="91"/>
  <c r="CA19" i="91"/>
  <c r="BO19" i="91" s="1"/>
  <c r="BL25" i="87"/>
  <c r="BJ47" i="87"/>
  <c r="BY25" i="91"/>
  <c r="BM25" i="91" s="1"/>
  <c r="BV2" i="91"/>
  <c r="BG30" i="87"/>
  <c r="BL32" i="87"/>
  <c r="CA16" i="91"/>
  <c r="BX8" i="91"/>
  <c r="BL8" i="91" s="1"/>
  <c r="BI18" i="87"/>
  <c r="CO40" i="90"/>
  <c r="BN22" i="87"/>
  <c r="CC9" i="91"/>
  <c r="BE9" i="91" s="1"/>
  <c r="CX50" i="90"/>
  <c r="BT8" i="87"/>
  <c r="CI38" i="91"/>
  <c r="BN32" i="87"/>
  <c r="CC16" i="91"/>
  <c r="BN13" i="87"/>
  <c r="CC20" i="91"/>
  <c r="BG43" i="87"/>
  <c r="BV21" i="91"/>
  <c r="BJ21" i="91" s="1"/>
  <c r="CP26" i="90"/>
  <c r="BZ7" i="91"/>
  <c r="BN7" i="91" s="1"/>
  <c r="BK37" i="87"/>
  <c r="CQ37" i="90"/>
  <c r="BP4" i="87"/>
  <c r="CE30" i="91"/>
  <c r="CU12" i="90"/>
  <c r="BR52" i="91"/>
  <c r="BF52" i="91" s="1"/>
  <c r="BC21" i="87"/>
  <c r="BC27" i="87"/>
  <c r="BR17" i="91"/>
  <c r="CT16" i="90"/>
  <c r="CK31" i="91"/>
  <c r="BM31" i="91" s="1"/>
  <c r="BV11" i="87"/>
  <c r="BQ49" i="91"/>
  <c r="BB23" i="87"/>
  <c r="CO18" i="90"/>
  <c r="CY38" i="90"/>
  <c r="CB52" i="91"/>
  <c r="BD52" i="91" s="1"/>
  <c r="BM21" i="87"/>
  <c r="BV45" i="87"/>
  <c r="CK45" i="91"/>
  <c r="BR14" i="87"/>
  <c r="CG22" i="91"/>
  <c r="BX7" i="87"/>
  <c r="CM4" i="91"/>
  <c r="BO4" i="91" s="1"/>
  <c r="BS44" i="91"/>
  <c r="BG44" i="91" s="1"/>
  <c r="BD9" i="87"/>
  <c r="BO7" i="87"/>
  <c r="CD4" i="91"/>
  <c r="BF4" i="91" s="1"/>
  <c r="BU47" i="87"/>
  <c r="CJ25" i="91"/>
  <c r="BQ13" i="91"/>
  <c r="BB44" i="87"/>
  <c r="CU16" i="90"/>
  <c r="CP29" i="90"/>
  <c r="BW48" i="87"/>
  <c r="CL43" i="91"/>
  <c r="BP30" i="91"/>
  <c r="BD30" i="91" s="1"/>
  <c r="BA4" i="87"/>
  <c r="U30" i="91"/>
  <c r="BT23" i="87"/>
  <c r="CI49" i="91"/>
  <c r="BK49" i="91" s="1"/>
  <c r="BH2" i="91"/>
  <c r="CP28" i="90"/>
  <c r="BK36" i="91"/>
  <c r="BF49" i="91"/>
  <c r="ET28" i="90"/>
  <c r="ER28" i="90"/>
  <c r="N25" i="91"/>
  <c r="N45" i="91"/>
  <c r="S38" i="89"/>
  <c r="N51" i="89"/>
  <c r="S14" i="90"/>
  <c r="S29" i="91"/>
  <c r="N49" i="90"/>
  <c r="AA4" i="62" a="1"/>
  <c r="AA4" i="62" s="1"/>
  <c r="N44" i="91"/>
  <c r="S22" i="91"/>
  <c r="Z2" i="85"/>
  <c r="AF2" i="89"/>
  <c r="AE2" i="62"/>
  <c r="AE2" i="68"/>
  <c r="EN28" i="90"/>
  <c r="DG28" i="68"/>
  <c r="EB28" i="90"/>
  <c r="CY28" i="68"/>
  <c r="EP28" i="90"/>
  <c r="DI28" i="68"/>
  <c r="ED28" i="90"/>
  <c r="DA28" i="68"/>
  <c r="S50" i="91"/>
  <c r="BB32" i="86"/>
  <c r="AX32" i="86"/>
  <c r="S25" i="91"/>
  <c r="N5" i="91"/>
  <c r="N21" i="91"/>
  <c r="N41" i="91"/>
  <c r="S18" i="89"/>
  <c r="N14" i="90"/>
  <c r="N29" i="91"/>
  <c r="AR2" i="89"/>
  <c r="S39" i="91"/>
  <c r="S47" i="91"/>
  <c r="N22" i="90"/>
  <c r="S36" i="90"/>
  <c r="AQ2" i="62"/>
  <c r="N20" i="90"/>
  <c r="S23" i="90"/>
  <c r="N22" i="89"/>
  <c r="N16" i="90"/>
  <c r="S40" i="90"/>
  <c r="N8" i="89"/>
  <c r="N36" i="89"/>
  <c r="N2" i="89"/>
  <c r="N22" i="91"/>
  <c r="S19" i="91"/>
  <c r="S41" i="89"/>
  <c r="S46" i="89"/>
  <c r="S48" i="89"/>
  <c r="N12" i="89"/>
  <c r="S17" i="89"/>
  <c r="N47" i="89"/>
  <c r="S37" i="89"/>
  <c r="S25" i="89"/>
  <c r="S23" i="89"/>
  <c r="N37" i="89"/>
  <c r="S51" i="89"/>
  <c r="N11" i="89"/>
  <c r="S44" i="90"/>
  <c r="N38" i="90"/>
  <c r="S25" i="90"/>
  <c r="S7" i="90"/>
  <c r="N44" i="90"/>
  <c r="S11" i="89"/>
  <c r="S42" i="89"/>
  <c r="N19" i="90"/>
  <c r="N50" i="90"/>
  <c r="N18" i="89"/>
  <c r="N28" i="89"/>
  <c r="S13" i="89"/>
  <c r="N50" i="89"/>
  <c r="N52" i="90"/>
  <c r="N48" i="91"/>
  <c r="N39" i="91"/>
  <c r="S29" i="90"/>
  <c r="N17" i="89"/>
  <c r="BP13" i="78"/>
  <c r="BP22" i="78"/>
  <c r="BL22" i="78"/>
  <c r="BP25" i="78"/>
  <c r="BL25" i="78"/>
  <c r="N27" i="89"/>
  <c r="BP23" i="79"/>
  <c r="BL23" i="79"/>
  <c r="BL26" i="79"/>
  <c r="BP26" i="79"/>
  <c r="BP30" i="79"/>
  <c r="BL30" i="79"/>
  <c r="N23" i="91"/>
  <c r="BP29" i="78"/>
  <c r="BL29" i="78"/>
  <c r="BP24" i="79"/>
  <c r="BL24" i="79"/>
  <c r="N20" i="91"/>
  <c r="S47" i="90"/>
  <c r="N27" i="91"/>
  <c r="BP26" i="78"/>
  <c r="BL26" i="78"/>
  <c r="BL27" i="79"/>
  <c r="BP27" i="79"/>
  <c r="BP21" i="79"/>
  <c r="BL21" i="79"/>
  <c r="S39" i="89"/>
  <c r="N33" i="89"/>
  <c r="BP30" i="78"/>
  <c r="BL30" i="78"/>
  <c r="N2" i="90"/>
  <c r="N32" i="89"/>
  <c r="BP23" i="78"/>
  <c r="BL23" i="78"/>
  <c r="BL25" i="79"/>
  <c r="BP25" i="79"/>
  <c r="N29" i="89"/>
  <c r="BP2" i="78"/>
  <c r="BL2" i="78"/>
  <c r="BP29" i="79"/>
  <c r="BL29" i="79"/>
  <c r="BL24" i="78"/>
  <c r="BP24" i="78"/>
  <c r="N30" i="90"/>
  <c r="BP28" i="78"/>
  <c r="BL28" i="78"/>
  <c r="BP21" i="78"/>
  <c r="BL21" i="78"/>
  <c r="S50" i="90"/>
  <c r="BP22" i="79"/>
  <c r="BL22" i="79"/>
  <c r="BP28" i="79"/>
  <c r="BL28" i="79"/>
  <c r="EM20" i="89"/>
  <c r="S49" i="91"/>
  <c r="BP27" i="78"/>
  <c r="BL27" i="78"/>
  <c r="N19" i="91"/>
  <c r="N45" i="90"/>
  <c r="BO17" i="79"/>
  <c r="BK17" i="79"/>
  <c r="BL4" i="78"/>
  <c r="BP4" i="78"/>
  <c r="BK6" i="78"/>
  <c r="BO6" i="78"/>
  <c r="BN36" i="79"/>
  <c r="BJ36" i="79"/>
  <c r="BN34" i="78"/>
  <c r="BJ34" i="78"/>
  <c r="N46" i="89"/>
  <c r="BN42" i="78"/>
  <c r="BJ42" i="78"/>
  <c r="BQ21" i="79"/>
  <c r="BM21" i="79"/>
  <c r="AB20" i="68" a="1"/>
  <c r="AB20" i="68" s="1"/>
  <c r="AA20" i="68" a="1"/>
  <c r="AA20" i="68" s="1"/>
  <c r="BP12" i="79"/>
  <c r="BL12" i="79"/>
  <c r="AB27" i="62" a="1"/>
  <c r="AB27" i="62" s="1"/>
  <c r="AA27" i="62" a="1"/>
  <c r="AA27" i="62" s="1"/>
  <c r="BJ31" i="78"/>
  <c r="BN31" i="78"/>
  <c r="BO48" i="78"/>
  <c r="BK48" i="78"/>
  <c r="N10" i="90"/>
  <c r="BJ21" i="79"/>
  <c r="BN21" i="79"/>
  <c r="N41" i="90"/>
  <c r="S24" i="89"/>
  <c r="BN18" i="79"/>
  <c r="BJ18" i="79"/>
  <c r="BJ7" i="78"/>
  <c r="BN7" i="78"/>
  <c r="BM32" i="81"/>
  <c r="BQ20" i="79"/>
  <c r="BM20" i="79"/>
  <c r="N6" i="91"/>
  <c r="BJ40" i="78"/>
  <c r="BN40" i="78"/>
  <c r="BJ13" i="78"/>
  <c r="BN13" i="78"/>
  <c r="BN16" i="79"/>
  <c r="BJ16" i="79"/>
  <c r="BL17" i="79"/>
  <c r="BP17" i="79"/>
  <c r="BL10" i="78"/>
  <c r="BP10" i="78"/>
  <c r="AA17" i="62" a="1"/>
  <c r="AA17" i="62" s="1"/>
  <c r="AB17" i="62" a="1"/>
  <c r="AB17" i="62" s="1"/>
  <c r="BK41" i="78"/>
  <c r="BO41" i="78"/>
  <c r="S38" i="90"/>
  <c r="Z7" i="62" a="1"/>
  <c r="Z7" i="62" s="1"/>
  <c r="Y7" i="62" a="1"/>
  <c r="Y7" i="62" s="1"/>
  <c r="BN22" i="79"/>
  <c r="BJ22" i="79"/>
  <c r="Z44" i="68" a="1"/>
  <c r="Z44" i="68" s="1"/>
  <c r="Y44" i="68" a="1"/>
  <c r="Y44" i="68" s="1"/>
  <c r="BQ10" i="79"/>
  <c r="BM10" i="79"/>
  <c r="S3" i="89"/>
  <c r="BO10" i="78"/>
  <c r="BK10" i="78"/>
  <c r="BM49" i="78"/>
  <c r="BQ49" i="78"/>
  <c r="BQ34" i="78"/>
  <c r="BM34" i="78"/>
  <c r="AA21" i="68" a="1"/>
  <c r="AA21" i="68" s="1"/>
  <c r="AB21" i="68" a="1"/>
  <c r="AB21" i="68" s="1"/>
  <c r="BL43" i="78"/>
  <c r="BP43" i="78"/>
  <c r="BO27" i="78"/>
  <c r="BK27" i="78"/>
  <c r="BK33" i="79"/>
  <c r="BO33" i="79"/>
  <c r="BQ19" i="79"/>
  <c r="BM19" i="79"/>
  <c r="BN38" i="79"/>
  <c r="BJ38" i="79"/>
  <c r="BN18" i="78"/>
  <c r="BJ18" i="78"/>
  <c r="BJ8" i="78"/>
  <c r="BK35" i="79"/>
  <c r="BO35" i="79"/>
  <c r="BP49" i="78"/>
  <c r="BQ49" i="79"/>
  <c r="BM49" i="79"/>
  <c r="BJ50" i="78"/>
  <c r="BN50" i="78"/>
  <c r="N32" i="90"/>
  <c r="BQ18" i="78"/>
  <c r="BM18" i="78"/>
  <c r="S16" i="90"/>
  <c r="N4" i="90"/>
  <c r="BK52" i="79"/>
  <c r="BO52" i="79"/>
  <c r="BM26" i="78"/>
  <c r="BQ26" i="78"/>
  <c r="BO27" i="79"/>
  <c r="BK27" i="79"/>
  <c r="BJ32" i="78"/>
  <c r="BN32" i="78"/>
  <c r="BN24" i="79"/>
  <c r="BJ24" i="79"/>
  <c r="BJ19" i="78"/>
  <c r="BN19" i="78"/>
  <c r="BJ20" i="79"/>
  <c r="BN20" i="79"/>
  <c r="BO31" i="79"/>
  <c r="BK31" i="79"/>
  <c r="AB30" i="62" a="1"/>
  <c r="AB30" i="62" s="1"/>
  <c r="AA30" i="62" a="1"/>
  <c r="AA30" i="62" s="1"/>
  <c r="BP2" i="90"/>
  <c r="BK28" i="78"/>
  <c r="BO28" i="78"/>
  <c r="BQ40" i="79"/>
  <c r="BM40" i="79"/>
  <c r="BN52" i="78"/>
  <c r="BJ52" i="78"/>
  <c r="BP9" i="79"/>
  <c r="BL9" i="79"/>
  <c r="AB7" i="68" a="1"/>
  <c r="AB7" i="68" s="1"/>
  <c r="AA7" i="68" a="1"/>
  <c r="AA7" i="68" s="1"/>
  <c r="BQ45" i="79"/>
  <c r="BM45" i="79"/>
  <c r="AA26" i="62" a="1"/>
  <c r="AA26" i="62" s="1"/>
  <c r="AB26" i="62" a="1"/>
  <c r="AB26" i="62" s="1"/>
  <c r="BO42" i="79"/>
  <c r="BK42" i="79"/>
  <c r="AB6" i="62" a="1"/>
  <c r="AB6" i="62" s="1"/>
  <c r="AA6" i="62" a="1"/>
  <c r="AA6" i="62" s="1"/>
  <c r="BL17" i="78"/>
  <c r="BP17" i="78"/>
  <c r="BN22" i="78"/>
  <c r="BJ22" i="78"/>
  <c r="AA4" i="68" a="1"/>
  <c r="AA4" i="68" s="1"/>
  <c r="AB4" i="68" a="1"/>
  <c r="AB4" i="68" s="1"/>
  <c r="BK6" i="79"/>
  <c r="BO6" i="79"/>
  <c r="S12" i="89"/>
  <c r="BM12" i="79"/>
  <c r="BQ12" i="79"/>
  <c r="Z4" i="62" a="1"/>
  <c r="Z4" i="62" s="1"/>
  <c r="Y4" i="62" a="1"/>
  <c r="Y4" i="62" s="1"/>
  <c r="BP16" i="78"/>
  <c r="BL16" i="78"/>
  <c r="BM37" i="79"/>
  <c r="BQ37" i="79"/>
  <c r="BJ2" i="78"/>
  <c r="BN2" i="78"/>
  <c r="Y2" i="68" a="1"/>
  <c r="Y2" i="68" s="1"/>
  <c r="Z2" i="68" a="1"/>
  <c r="Z2" i="68" s="1"/>
  <c r="S51" i="91"/>
  <c r="BO22" i="79"/>
  <c r="BK22" i="79"/>
  <c r="S4" i="90"/>
  <c r="BQ4" i="79"/>
  <c r="BM4" i="79"/>
  <c r="BK45" i="78"/>
  <c r="BO45" i="78"/>
  <c r="Y43" i="68" a="1"/>
  <c r="Y43" i="68" s="1"/>
  <c r="Z43" i="68" a="1"/>
  <c r="Z43" i="68" s="1"/>
  <c r="BJ30" i="79"/>
  <c r="BN30" i="79"/>
  <c r="BL20" i="78"/>
  <c r="BP20" i="78"/>
  <c r="BN26" i="79"/>
  <c r="BJ26" i="79"/>
  <c r="BM25" i="78"/>
  <c r="BQ25" i="78"/>
  <c r="BL43" i="79"/>
  <c r="BP43" i="79"/>
  <c r="BM14" i="78"/>
  <c r="BQ14" i="78"/>
  <c r="AB31" i="62" a="1"/>
  <c r="AB31" i="62" s="1"/>
  <c r="N3" i="90"/>
  <c r="BM42" i="79"/>
  <c r="BK19" i="78"/>
  <c r="BO19" i="78"/>
  <c r="N51" i="91"/>
  <c r="S35" i="91"/>
  <c r="BK50" i="79"/>
  <c r="BO50" i="79"/>
  <c r="N28" i="91"/>
  <c r="BK44" i="78"/>
  <c r="BO44" i="78"/>
  <c r="S7" i="91"/>
  <c r="BL33" i="79"/>
  <c r="BP33" i="79"/>
  <c r="AB25" i="68" a="1"/>
  <c r="AB25" i="68" s="1"/>
  <c r="AA25" i="68" a="1"/>
  <c r="AA25" i="68" s="1"/>
  <c r="BP36" i="79"/>
  <c r="BL36" i="79"/>
  <c r="S44" i="89"/>
  <c r="S43" i="89"/>
  <c r="Z7" i="68" a="1"/>
  <c r="Z7" i="68" s="1"/>
  <c r="Y7" i="68" a="1"/>
  <c r="Y7" i="68" s="1"/>
  <c r="BN46" i="78"/>
  <c r="BJ46" i="78"/>
  <c r="S39" i="90"/>
  <c r="S16" i="89"/>
  <c r="Y3" i="62" a="1"/>
  <c r="Y3" i="62" s="1"/>
  <c r="Z3" i="62" a="1"/>
  <c r="Z3" i="62" s="1"/>
  <c r="N9" i="89"/>
  <c r="BK51" i="78"/>
  <c r="BO51" i="78"/>
  <c r="BO35" i="78"/>
  <c r="BK35" i="78"/>
  <c r="BM9" i="79"/>
  <c r="BQ9" i="79"/>
  <c r="BJ50" i="79"/>
  <c r="BN50" i="79"/>
  <c r="N52" i="89"/>
  <c r="BP35" i="78"/>
  <c r="BL35" i="78"/>
  <c r="BQ50" i="79"/>
  <c r="BM50" i="79"/>
  <c r="BO36" i="79"/>
  <c r="BK36" i="79"/>
  <c r="BP4" i="79"/>
  <c r="BL4" i="79"/>
  <c r="BN30" i="78"/>
  <c r="BJ30" i="78"/>
  <c r="BM5" i="79"/>
  <c r="BQ5" i="79"/>
  <c r="BL7" i="78"/>
  <c r="BP7" i="78"/>
  <c r="BP3" i="78"/>
  <c r="BL3" i="78"/>
  <c r="BJ39" i="79"/>
  <c r="BN39" i="79"/>
  <c r="S15" i="90"/>
  <c r="S32" i="90"/>
  <c r="BN16" i="78"/>
  <c r="BJ16" i="78"/>
  <c r="BK21" i="79"/>
  <c r="BO21" i="79"/>
  <c r="BM24" i="78"/>
  <c r="BQ24" i="78"/>
  <c r="BO52" i="78"/>
  <c r="BK52" i="78"/>
  <c r="Z22" i="68" a="1"/>
  <c r="Z22" i="68" s="1"/>
  <c r="Y22" i="68" a="1"/>
  <c r="Y22" i="68" s="1"/>
  <c r="BJ44" i="78"/>
  <c r="BN44" i="78"/>
  <c r="S17" i="90"/>
  <c r="N36" i="90"/>
  <c r="BJ33" i="79"/>
  <c r="BN33" i="79"/>
  <c r="AB8" i="62" a="1"/>
  <c r="AB8" i="62" s="1"/>
  <c r="AA8" i="62" a="1"/>
  <c r="AA8" i="62" s="1"/>
  <c r="BL52" i="79"/>
  <c r="BP52" i="79"/>
  <c r="BP47" i="79"/>
  <c r="BL47" i="79"/>
  <c r="BQ13" i="78"/>
  <c r="BM13" i="78"/>
  <c r="BP38" i="78"/>
  <c r="BL38" i="78"/>
  <c r="AB33" i="68" a="1"/>
  <c r="AB33" i="68" s="1"/>
  <c r="AA33" i="68" a="1"/>
  <c r="AA33" i="68" s="1"/>
  <c r="CM2" i="62"/>
  <c r="BO2" i="62"/>
  <c r="BN44" i="79"/>
  <c r="ER2" i="89" s="1"/>
  <c r="BJ44" i="79"/>
  <c r="BO4" i="78"/>
  <c r="BK4" i="78"/>
  <c r="Y6" i="62" a="1"/>
  <c r="Y6" i="62" s="1"/>
  <c r="Z6" i="62" a="1"/>
  <c r="Z6" i="62" s="1"/>
  <c r="AB6" i="68" a="1"/>
  <c r="AB6" i="68" s="1"/>
  <c r="AA6" i="68" a="1"/>
  <c r="AA6" i="68" s="1"/>
  <c r="BJ8" i="79"/>
  <c r="BN8" i="79"/>
  <c r="BO19" i="79"/>
  <c r="BK19" i="79"/>
  <c r="N29" i="90"/>
  <c r="BQ13" i="79"/>
  <c r="BM13" i="79"/>
  <c r="S34" i="91"/>
  <c r="BJ28" i="79"/>
  <c r="BN28" i="79"/>
  <c r="AA25" i="62" a="1"/>
  <c r="AA25" i="62" s="1"/>
  <c r="AB25" i="62" a="1"/>
  <c r="AB25" i="62" s="1"/>
  <c r="BK46" i="78"/>
  <c r="BO46" i="78"/>
  <c r="S28" i="89"/>
  <c r="BM37" i="78"/>
  <c r="BQ37" i="78"/>
  <c r="N6" i="90"/>
  <c r="BO8" i="78"/>
  <c r="BK8" i="78"/>
  <c r="BN9" i="79"/>
  <c r="BJ9" i="79"/>
  <c r="S48" i="91"/>
  <c r="BN45" i="78"/>
  <c r="BJ45" i="78"/>
  <c r="BK7" i="78"/>
  <c r="BO7" i="78"/>
  <c r="Y45" i="62" a="1"/>
  <c r="Y45" i="62" s="1"/>
  <c r="BJ49" i="78"/>
  <c r="BN49" i="78"/>
  <c r="BN25" i="78"/>
  <c r="BJ25" i="78"/>
  <c r="BN17" i="78"/>
  <c r="BJ17" i="78"/>
  <c r="BN15" i="78"/>
  <c r="BJ15" i="78"/>
  <c r="BQ29" i="79"/>
  <c r="BM29" i="79"/>
  <c r="BJ32" i="79"/>
  <c r="BN32" i="79"/>
  <c r="BP49" i="79"/>
  <c r="BL49" i="79"/>
  <c r="AB23" i="68" a="1"/>
  <c r="AB23" i="68" s="1"/>
  <c r="AA23" i="68" a="1"/>
  <c r="AA23" i="68" s="1"/>
  <c r="N25" i="90"/>
  <c r="N3" i="89"/>
  <c r="BJ35" i="78"/>
  <c r="BN35" i="78"/>
  <c r="S36" i="89"/>
  <c r="BJ39" i="78"/>
  <c r="BN39" i="78"/>
  <c r="AB18" i="62" a="1"/>
  <c r="AB18" i="62" s="1"/>
  <c r="AA18" i="62" a="1"/>
  <c r="AA18" i="62" s="1"/>
  <c r="S21" i="91"/>
  <c r="AB9" i="62" a="1"/>
  <c r="AB9" i="62" s="1"/>
  <c r="AA9" i="62" a="1"/>
  <c r="AA9" i="62" s="1"/>
  <c r="S12" i="90"/>
  <c r="BK2" i="78"/>
  <c r="BO2" i="78"/>
  <c r="Z13" i="62" a="1"/>
  <c r="Z13" i="62" s="1"/>
  <c r="Y13" i="62" a="1"/>
  <c r="Y13" i="62" s="1"/>
  <c r="AB11" i="68" a="1"/>
  <c r="AB11" i="68" s="1"/>
  <c r="AA11" i="68" a="1"/>
  <c r="AA11" i="68" s="1"/>
  <c r="BL5" i="79"/>
  <c r="BP5" i="79"/>
  <c r="N18" i="91"/>
  <c r="N37" i="90"/>
  <c r="S16" i="91"/>
  <c r="Z3" i="68" a="1"/>
  <c r="Z3" i="68" s="1"/>
  <c r="Y3" i="68" a="1"/>
  <c r="Y3" i="68" s="1"/>
  <c r="N18" i="90"/>
  <c r="Z15" i="62" a="1"/>
  <c r="Z15" i="62" s="1"/>
  <c r="Y15" i="62" a="1"/>
  <c r="Y15" i="62" s="1"/>
  <c r="N46" i="90"/>
  <c r="BO25" i="79"/>
  <c r="BK25" i="79"/>
  <c r="N21" i="89"/>
  <c r="BN9" i="78"/>
  <c r="BJ9" i="78"/>
  <c r="BP51" i="79"/>
  <c r="BL51" i="79"/>
  <c r="BK36" i="78"/>
  <c r="BO36" i="78"/>
  <c r="Y18" i="62" a="1"/>
  <c r="Y18" i="62" s="1"/>
  <c r="BQ6" i="79"/>
  <c r="BM6" i="79"/>
  <c r="BQ10" i="78"/>
  <c r="BM10" i="78"/>
  <c r="S18" i="90"/>
  <c r="BP20" i="79"/>
  <c r="BL20" i="79"/>
  <c r="BO24" i="79"/>
  <c r="BK24" i="79"/>
  <c r="N32" i="91"/>
  <c r="S41" i="91"/>
  <c r="N42" i="89"/>
  <c r="N47" i="91"/>
  <c r="Z24" i="62" a="1"/>
  <c r="Z24" i="62" s="1"/>
  <c r="Y24" i="62" a="1"/>
  <c r="Y24" i="62" s="1"/>
  <c r="BO49" i="78"/>
  <c r="BK49" i="78"/>
  <c r="BM39" i="79"/>
  <c r="BQ39" i="79"/>
  <c r="BK25" i="78"/>
  <c r="BO25" i="78"/>
  <c r="BL14" i="79"/>
  <c r="BP14" i="79"/>
  <c r="S30" i="91"/>
  <c r="BP38" i="79"/>
  <c r="BL38" i="79"/>
  <c r="N23" i="90"/>
  <c r="Y6" i="68" a="1"/>
  <c r="Y6" i="68" s="1"/>
  <c r="Z6" i="68" a="1"/>
  <c r="Z6" i="68" s="1"/>
  <c r="BO38" i="79"/>
  <c r="BK38" i="79"/>
  <c r="BL42" i="79"/>
  <c r="BP42" i="79"/>
  <c r="BJ12" i="79"/>
  <c r="BN12" i="79"/>
  <c r="BM8" i="78"/>
  <c r="BQ8" i="78"/>
  <c r="N38" i="89"/>
  <c r="BN6" i="78"/>
  <c r="BJ6" i="78"/>
  <c r="BM43" i="78"/>
  <c r="BQ43" i="78"/>
  <c r="BP31" i="79"/>
  <c r="BL31" i="79"/>
  <c r="BK38" i="78"/>
  <c r="BO38" i="78"/>
  <c r="BO37" i="78"/>
  <c r="BK37" i="78"/>
  <c r="S44" i="91"/>
  <c r="BL19" i="79"/>
  <c r="BP19" i="79"/>
  <c r="BO22" i="78"/>
  <c r="BK22" i="78"/>
  <c r="W4" i="87" a="1"/>
  <c r="W4" i="87" s="1"/>
  <c r="S34" i="90"/>
  <c r="N6" i="89"/>
  <c r="BO15" i="79"/>
  <c r="BK15" i="79"/>
  <c r="BO33" i="78"/>
  <c r="BK33" i="78"/>
  <c r="BK13" i="79"/>
  <c r="BO13" i="79"/>
  <c r="BQ19" i="78"/>
  <c r="BM19" i="78"/>
  <c r="N35" i="91"/>
  <c r="S28" i="91"/>
  <c r="BQ46" i="78"/>
  <c r="BM46" i="78"/>
  <c r="BL40" i="79"/>
  <c r="BP40" i="79"/>
  <c r="BJ14" i="79"/>
  <c r="BN14" i="79"/>
  <c r="BM45" i="78"/>
  <c r="BQ45" i="78"/>
  <c r="BJ23" i="78"/>
  <c r="BN23" i="78"/>
  <c r="BK41" i="79"/>
  <c r="BO41" i="79"/>
  <c r="AB19" i="62" a="1"/>
  <c r="AB19" i="62" s="1"/>
  <c r="AA19" i="62" a="1"/>
  <c r="AA19" i="62" s="1"/>
  <c r="BP33" i="78"/>
  <c r="BL33" i="78"/>
  <c r="BO23" i="79"/>
  <c r="BK23" i="79"/>
  <c r="BJ20" i="78"/>
  <c r="BN20" i="78"/>
  <c r="BM43" i="79"/>
  <c r="BQ43" i="79"/>
  <c r="S43" i="90"/>
  <c r="BK21" i="78"/>
  <c r="BO21" i="78"/>
  <c r="Y21" i="62" a="1"/>
  <c r="Y21" i="62" s="1"/>
  <c r="S10" i="90"/>
  <c r="S41" i="90"/>
  <c r="BN7" i="79"/>
  <c r="BJ7" i="79"/>
  <c r="BQ41" i="79"/>
  <c r="BM41" i="79"/>
  <c r="BK31" i="78"/>
  <c r="BO31" i="78"/>
  <c r="AB18" i="68" a="1"/>
  <c r="AB18" i="68" s="1"/>
  <c r="AA18" i="68" a="1"/>
  <c r="AA18" i="68" s="1"/>
  <c r="BO39" i="78"/>
  <c r="BK39" i="78"/>
  <c r="BQ34" i="79"/>
  <c r="BM34" i="79"/>
  <c r="AB35" i="62" a="1"/>
  <c r="AB35" i="62" s="1"/>
  <c r="AA35" i="62" a="1"/>
  <c r="AA35" i="62" s="1"/>
  <c r="BQ15" i="79"/>
  <c r="BM15" i="79"/>
  <c r="N49" i="89"/>
  <c r="Z8" i="68" a="1"/>
  <c r="Z8" i="68" s="1"/>
  <c r="Y8" i="68" a="1"/>
  <c r="Y8" i="68" s="1"/>
  <c r="N50" i="91"/>
  <c r="S27" i="90"/>
  <c r="BK24" i="78"/>
  <c r="BO24" i="78"/>
  <c r="Y47" i="62" a="1"/>
  <c r="Y47" i="62" s="1"/>
  <c r="N33" i="91"/>
  <c r="BQ21" i="78"/>
  <c r="BM21" i="78"/>
  <c r="BJ3" i="78"/>
  <c r="BN3" i="78"/>
  <c r="BK34" i="79"/>
  <c r="BO34" i="79"/>
  <c r="S9" i="89"/>
  <c r="BO30" i="78"/>
  <c r="BK30" i="78"/>
  <c r="BQ30" i="78"/>
  <c r="BM30" i="78"/>
  <c r="S38" i="91"/>
  <c r="BO32" i="78"/>
  <c r="BK32" i="78"/>
  <c r="N33" i="90"/>
  <c r="BM44" i="78"/>
  <c r="BQ44" i="78"/>
  <c r="Y10" i="68" a="1"/>
  <c r="Y10" i="68" s="1"/>
  <c r="Z10" i="68" a="1"/>
  <c r="Z10" i="68" s="1"/>
  <c r="BM38" i="78"/>
  <c r="BQ38" i="78"/>
  <c r="BP15" i="78"/>
  <c r="BL15" i="78"/>
  <c r="AB3" i="62" a="1"/>
  <c r="AB3" i="62" s="1"/>
  <c r="AA3" i="62" a="1"/>
  <c r="AA3" i="62" s="1"/>
  <c r="N21" i="90"/>
  <c r="S8" i="90"/>
  <c r="N4" i="91"/>
  <c r="Y4" i="68" a="1"/>
  <c r="Y4" i="68" s="1"/>
  <c r="Z4" i="68" a="1"/>
  <c r="Z4" i="68" s="1"/>
  <c r="N45" i="89"/>
  <c r="BM7" i="79"/>
  <c r="BQ7" i="79"/>
  <c r="BL32" i="78"/>
  <c r="BP32" i="78"/>
  <c r="BJ35" i="79"/>
  <c r="BN35" i="79"/>
  <c r="AB23" i="62" a="1"/>
  <c r="AB23" i="62" s="1"/>
  <c r="AA23" i="62" a="1"/>
  <c r="AA23" i="62" s="1"/>
  <c r="S31" i="90"/>
  <c r="BO9" i="78"/>
  <c r="BK9" i="78"/>
  <c r="AB10" i="62" a="1"/>
  <c r="AB10" i="62" s="1"/>
  <c r="AA10" i="62" a="1"/>
  <c r="AA10" i="62" s="1"/>
  <c r="BJ46" i="79"/>
  <c r="BN46" i="79"/>
  <c r="BM35" i="79"/>
  <c r="BQ35" i="79"/>
  <c r="BP39" i="79"/>
  <c r="BL39" i="79"/>
  <c r="BJ49" i="79"/>
  <c r="BN49" i="79"/>
  <c r="AR2" i="90"/>
  <c r="T2" i="90" s="1"/>
  <c r="AQ2" i="68"/>
  <c r="N34" i="90"/>
  <c r="S26" i="91"/>
  <c r="BQ16" i="78"/>
  <c r="BM16" i="78"/>
  <c r="AB34" i="68" a="1"/>
  <c r="AB34" i="68" s="1"/>
  <c r="AA34" i="68" a="1"/>
  <c r="AA34" i="68" s="1"/>
  <c r="N15" i="91"/>
  <c r="BN26" i="78"/>
  <c r="BJ26" i="78"/>
  <c r="BO39" i="79"/>
  <c r="BK39" i="79"/>
  <c r="BJ12" i="78"/>
  <c r="BN12" i="78"/>
  <c r="AB16" i="62" a="1"/>
  <c r="AB16" i="62" s="1"/>
  <c r="AA16" i="62" a="1"/>
  <c r="AA16" i="62" s="1"/>
  <c r="S2" i="89"/>
  <c r="BO4" i="79"/>
  <c r="BK4" i="79"/>
  <c r="BQ31" i="78"/>
  <c r="BM31" i="78"/>
  <c r="Z29" i="62" a="1"/>
  <c r="Z29" i="62" s="1"/>
  <c r="Y29" i="62" a="1"/>
  <c r="Y29" i="62" s="1"/>
  <c r="BN42" i="79"/>
  <c r="BJ42" i="79"/>
  <c r="Z2" i="86"/>
  <c r="BL41" i="78"/>
  <c r="BP41" i="78"/>
  <c r="AB26" i="68" a="1"/>
  <c r="AB26" i="68" s="1"/>
  <c r="AA26" i="68" a="1"/>
  <c r="AA26" i="68" s="1"/>
  <c r="S3" i="90"/>
  <c r="BJ29" i="79"/>
  <c r="BN29" i="79"/>
  <c r="S7" i="89"/>
  <c r="BO29" i="79"/>
  <c r="BK29" i="79"/>
  <c r="BQ51" i="78"/>
  <c r="BM51" i="78"/>
  <c r="N7" i="91"/>
  <c r="BP8" i="78"/>
  <c r="BL8" i="78"/>
  <c r="BL15" i="79"/>
  <c r="BP15" i="79"/>
  <c r="N40" i="89"/>
  <c r="N7" i="89"/>
  <c r="S5" i="91"/>
  <c r="S37" i="90"/>
  <c r="S43" i="91"/>
  <c r="BO17" i="78"/>
  <c r="BK17" i="78"/>
  <c r="BN37" i="79"/>
  <c r="BJ37" i="79"/>
  <c r="BQ31" i="79"/>
  <c r="BM31" i="79"/>
  <c r="BK49" i="79"/>
  <c r="BO49" i="79"/>
  <c r="BP10" i="79"/>
  <c r="BL10" i="79"/>
  <c r="BQ35" i="78"/>
  <c r="BM35" i="78"/>
  <c r="S13" i="91"/>
  <c r="BM33" i="78"/>
  <c r="BQ33" i="78"/>
  <c r="BJ23" i="79"/>
  <c r="BN23" i="79"/>
  <c r="BN25" i="79"/>
  <c r="BJ25" i="79"/>
  <c r="BJ14" i="78"/>
  <c r="BN14" i="78"/>
  <c r="N48" i="89"/>
  <c r="N35" i="90"/>
  <c r="BP16" i="79"/>
  <c r="BL16" i="79"/>
  <c r="S3" i="91"/>
  <c r="N36" i="91"/>
  <c r="AA11" i="62" a="1"/>
  <c r="AA11" i="62" s="1"/>
  <c r="AB11" i="62" a="1"/>
  <c r="AB11" i="62" s="1"/>
  <c r="S18" i="91"/>
  <c r="BQ3" i="78"/>
  <c r="BM3" i="78"/>
  <c r="BQ17" i="79"/>
  <c r="BM17" i="79"/>
  <c r="N14" i="91"/>
  <c r="BN5" i="79"/>
  <c r="BJ5" i="79"/>
  <c r="BO7" i="79"/>
  <c r="BK7" i="79"/>
  <c r="S10" i="89"/>
  <c r="BN47" i="79"/>
  <c r="BJ47" i="79"/>
  <c r="N8" i="90"/>
  <c r="BQ46" i="79"/>
  <c r="BM46" i="79"/>
  <c r="BN38" i="78"/>
  <c r="BJ38" i="78"/>
  <c r="BN27" i="79"/>
  <c r="BJ27" i="79"/>
  <c r="BQ52" i="79"/>
  <c r="BM52" i="79"/>
  <c r="AB3" i="68" a="1"/>
  <c r="AB3" i="68" s="1"/>
  <c r="AA3" i="68" a="1"/>
  <c r="AA3" i="68" s="1"/>
  <c r="BN52" i="79"/>
  <c r="BJ52" i="79"/>
  <c r="S52" i="91"/>
  <c r="BM12" i="78"/>
  <c r="BQ12" i="78"/>
  <c r="BQ28" i="79"/>
  <c r="BM28" i="79"/>
  <c r="AB29" i="68" a="1"/>
  <c r="AB29" i="68" s="1"/>
  <c r="AA29" i="68" a="1"/>
  <c r="AA29" i="68" s="1"/>
  <c r="BP44" i="78"/>
  <c r="BL44" i="78"/>
  <c r="BQ20" i="78"/>
  <c r="BM20" i="78"/>
  <c r="BJ48" i="78"/>
  <c r="BN48" i="78"/>
  <c r="BK16" i="79"/>
  <c r="BO16" i="79"/>
  <c r="BO26" i="78"/>
  <c r="BK26" i="78"/>
  <c r="Y25" i="62" a="1"/>
  <c r="Y25" i="62" s="1"/>
  <c r="S6" i="89"/>
  <c r="N23" i="89"/>
  <c r="AB28" i="62" a="1"/>
  <c r="AB28" i="62" s="1"/>
  <c r="AA28" i="62" a="1"/>
  <c r="AA28" i="62" s="1"/>
  <c r="S30" i="90"/>
  <c r="N40" i="90"/>
  <c r="N31" i="90"/>
  <c r="BO37" i="79"/>
  <c r="BK37" i="79"/>
  <c r="AB27" i="68" a="1"/>
  <c r="AB27" i="68" s="1"/>
  <c r="AA27" i="68" a="1"/>
  <c r="AA27" i="68" s="1"/>
  <c r="BO8" i="79"/>
  <c r="BK8" i="79"/>
  <c r="S22" i="90"/>
  <c r="Y37" i="62" a="1"/>
  <c r="Y37" i="62" s="1"/>
  <c r="Z37" i="62" a="1"/>
  <c r="Z37" i="62" s="1"/>
  <c r="S2" i="90"/>
  <c r="BQ9" i="78"/>
  <c r="BM9" i="78"/>
  <c r="BK12" i="79"/>
  <c r="BO12" i="79"/>
  <c r="Y36" i="68" a="1"/>
  <c r="Y36" i="68" s="1"/>
  <c r="Z36" i="68" a="1"/>
  <c r="Z36" i="68" s="1"/>
  <c r="BO18" i="78"/>
  <c r="BK18" i="78"/>
  <c r="BJ4" i="78"/>
  <c r="BN4" i="78"/>
  <c r="BP41" i="79"/>
  <c r="BL41" i="79"/>
  <c r="N34" i="91"/>
  <c r="BK44" i="79"/>
  <c r="EG2" i="89" s="1"/>
  <c r="BO44" i="79"/>
  <c r="ES2" i="89" s="1"/>
  <c r="AB21" i="62" a="1"/>
  <c r="AB21" i="62" s="1"/>
  <c r="AA21" i="62" a="1"/>
  <c r="AA21" i="62" s="1"/>
  <c r="N43" i="90"/>
  <c r="N17" i="91"/>
  <c r="BM47" i="79"/>
  <c r="BQ47" i="79"/>
  <c r="N34" i="89"/>
  <c r="BL13" i="79"/>
  <c r="BP13" i="79"/>
  <c r="S23" i="91"/>
  <c r="BM38" i="79"/>
  <c r="BQ38" i="79"/>
  <c r="BJ45" i="79"/>
  <c r="BN45" i="79"/>
  <c r="BN40" i="79"/>
  <c r="BJ40" i="79"/>
  <c r="BQ16" i="79"/>
  <c r="BM16" i="79"/>
  <c r="S17" i="91"/>
  <c r="S24" i="91"/>
  <c r="S30" i="89"/>
  <c r="N39" i="90"/>
  <c r="BN43" i="79"/>
  <c r="BJ43" i="79"/>
  <c r="S47" i="89"/>
  <c r="AA39" i="68" a="1"/>
  <c r="AA39" i="68" s="1"/>
  <c r="BM41" i="78"/>
  <c r="BQ41" i="78"/>
  <c r="BQ22" i="79"/>
  <c r="BM22" i="79"/>
  <c r="BM14" i="79"/>
  <c r="BQ14" i="79"/>
  <c r="BN4" i="79"/>
  <c r="BJ4" i="79"/>
  <c r="N42" i="91"/>
  <c r="BK45" i="79"/>
  <c r="BO45" i="79"/>
  <c r="BK32" i="79"/>
  <c r="BO32" i="79"/>
  <c r="BK23" i="78"/>
  <c r="BO23" i="78"/>
  <c r="BN48" i="79"/>
  <c r="BJ48" i="79"/>
  <c r="N46" i="91"/>
  <c r="BN13" i="79"/>
  <c r="BJ13" i="79"/>
  <c r="N31" i="89"/>
  <c r="BJ28" i="78"/>
  <c r="BN28" i="78"/>
  <c r="N41" i="89"/>
  <c r="BO20" i="78"/>
  <c r="BK20" i="78"/>
  <c r="BK40" i="79"/>
  <c r="BO40" i="79"/>
  <c r="N40" i="91"/>
  <c r="N15" i="90"/>
  <c r="BN10" i="79"/>
  <c r="BJ10" i="79"/>
  <c r="AA19" i="68" a="1"/>
  <c r="AA19" i="68" s="1"/>
  <c r="AB19" i="68" a="1"/>
  <c r="AB19" i="68" s="1"/>
  <c r="N13" i="91"/>
  <c r="S13" i="90"/>
  <c r="N11" i="90"/>
  <c r="BO34" i="78"/>
  <c r="BK34" i="78"/>
  <c r="S21" i="90"/>
  <c r="BN51" i="78"/>
  <c r="BJ51" i="78"/>
  <c r="BQ32" i="78"/>
  <c r="BM32" i="78"/>
  <c r="S40" i="91"/>
  <c r="S4" i="91"/>
  <c r="BL19" i="78"/>
  <c r="BP19" i="78"/>
  <c r="BP18" i="79"/>
  <c r="BL18" i="79"/>
  <c r="S48" i="90"/>
  <c r="N47" i="90"/>
  <c r="N38" i="91"/>
  <c r="S14" i="89"/>
  <c r="AA30" i="68" a="1"/>
  <c r="AA30" i="68" s="1"/>
  <c r="AB30" i="68" a="1"/>
  <c r="AB30" i="68" s="1"/>
  <c r="BO26" i="79"/>
  <c r="BK26" i="79"/>
  <c r="BN29" i="78"/>
  <c r="BJ29" i="78"/>
  <c r="BJ34" i="79"/>
  <c r="BN34" i="79"/>
  <c r="N27" i="90"/>
  <c r="BQ7" i="78"/>
  <c r="BM7" i="78"/>
  <c r="BQ15" i="78"/>
  <c r="BM15" i="78"/>
  <c r="BL48" i="79"/>
  <c r="BP48" i="79"/>
  <c r="BM33" i="79"/>
  <c r="BQ33" i="79"/>
  <c r="N17" i="90"/>
  <c r="N51" i="90"/>
  <c r="S35" i="89"/>
  <c r="BN41" i="79"/>
  <c r="BJ41" i="79"/>
  <c r="S15" i="89"/>
  <c r="BO51" i="79"/>
  <c r="BK51" i="79"/>
  <c r="BJ31" i="79"/>
  <c r="BN31" i="79"/>
  <c r="BN21" i="78"/>
  <c r="BJ21" i="78"/>
  <c r="S32" i="91"/>
  <c r="N43" i="89"/>
  <c r="BQ44" i="79"/>
  <c r="BM44" i="79"/>
  <c r="DF2" i="62" s="1"/>
  <c r="BM48" i="78"/>
  <c r="BQ48" i="78"/>
  <c r="BQ32" i="79"/>
  <c r="BM32" i="79"/>
  <c r="BO29" i="78"/>
  <c r="BK29" i="78"/>
  <c r="Y50" i="62" a="1"/>
  <c r="Y50" i="62" s="1"/>
  <c r="BP46" i="78"/>
  <c r="BL46" i="78"/>
  <c r="BP18" i="78"/>
  <c r="BL18" i="78"/>
  <c r="AA29" i="62" a="1"/>
  <c r="AA29" i="62" s="1"/>
  <c r="AB2" i="68" a="1"/>
  <c r="AB2" i="68" s="1"/>
  <c r="AA2" i="68" a="1"/>
  <c r="AA2" i="68" s="1"/>
  <c r="BL44" i="79"/>
  <c r="DE2" i="62" s="1"/>
  <c r="BP44" i="79"/>
  <c r="N35" i="89"/>
  <c r="BO5" i="79"/>
  <c r="BK5" i="79"/>
  <c r="N52" i="91"/>
  <c r="BM36" i="78"/>
  <c r="BQ36" i="78"/>
  <c r="S26" i="90"/>
  <c r="BP12" i="78"/>
  <c r="BL12" i="78"/>
  <c r="AA37" i="62" a="1"/>
  <c r="AA37" i="62" s="1"/>
  <c r="S45" i="89"/>
  <c r="BM25" i="79"/>
  <c r="BQ25" i="79"/>
  <c r="BK46" i="79"/>
  <c r="BO46" i="79"/>
  <c r="BM27" i="78"/>
  <c r="BQ27" i="78"/>
  <c r="N10" i="89"/>
  <c r="AB22" i="62" a="1"/>
  <c r="AB22" i="62" s="1"/>
  <c r="AA22" i="62" a="1"/>
  <c r="AA22" i="62" s="1"/>
  <c r="BO10" i="79"/>
  <c r="BK10" i="79"/>
  <c r="AB37" i="68" a="1"/>
  <c r="AB37" i="68" s="1"/>
  <c r="AA37" i="68" a="1"/>
  <c r="AA37" i="68" s="1"/>
  <c r="BL42" i="78"/>
  <c r="BP42" i="78"/>
  <c r="AB32" i="68" a="1"/>
  <c r="AB32" i="68" s="1"/>
  <c r="AA32" i="68" a="1"/>
  <c r="AA32" i="68" s="1"/>
  <c r="Y32" i="68" a="1"/>
  <c r="Y32" i="68" s="1"/>
  <c r="AB45" i="68" a="1"/>
  <c r="AB45" i="68" s="1"/>
  <c r="AA45" i="68" a="1"/>
  <c r="AA45" i="68" s="1"/>
  <c r="S6" i="90"/>
  <c r="N49" i="91"/>
  <c r="BL8" i="79"/>
  <c r="BP8" i="79"/>
  <c r="N25" i="89"/>
  <c r="BL37" i="78"/>
  <c r="BP37" i="78"/>
  <c r="BK12" i="78"/>
  <c r="BO12" i="78"/>
  <c r="AB31" i="68" a="1"/>
  <c r="AB31" i="68" s="1"/>
  <c r="AA31" i="68" a="1"/>
  <c r="AA31" i="68" s="1"/>
  <c r="BK20" i="79"/>
  <c r="BO20" i="79"/>
  <c r="BL49" i="78"/>
  <c r="S37" i="91"/>
  <c r="S40" i="89"/>
  <c r="BK48" i="79"/>
  <c r="BO48" i="79"/>
  <c r="BO14" i="78"/>
  <c r="BK14" i="78"/>
  <c r="N24" i="89"/>
  <c r="N24" i="91"/>
  <c r="AB24" i="68" a="1"/>
  <c r="AB24" i="68" s="1"/>
  <c r="AA24" i="68" a="1"/>
  <c r="AA24" i="68" s="1"/>
  <c r="BM48" i="79"/>
  <c r="BQ48" i="79"/>
  <c r="S50" i="89"/>
  <c r="BN36" i="78"/>
  <c r="BJ36" i="78"/>
  <c r="N37" i="91"/>
  <c r="BN51" i="79"/>
  <c r="BJ51" i="79"/>
  <c r="N42" i="90"/>
  <c r="BM26" i="79"/>
  <c r="BQ26" i="79"/>
  <c r="BN17" i="79"/>
  <c r="BJ17" i="79"/>
  <c r="BJ10" i="78"/>
  <c r="BN10" i="78"/>
  <c r="S34" i="89"/>
  <c r="S32" i="89"/>
  <c r="S42" i="91"/>
  <c r="N16" i="91"/>
  <c r="N16" i="89"/>
  <c r="BL40" i="78"/>
  <c r="BP40" i="78"/>
  <c r="AA51" i="62" a="1"/>
  <c r="AA51" i="62" s="1"/>
  <c r="BP34" i="78"/>
  <c r="BL34" i="78"/>
  <c r="BL36" i="78"/>
  <c r="BP36" i="78"/>
  <c r="N3" i="91"/>
  <c r="BP9" i="78"/>
  <c r="BL9" i="78"/>
  <c r="AA52" i="62" a="1"/>
  <c r="AA52" i="62" s="1"/>
  <c r="N30" i="91"/>
  <c r="BK43" i="79"/>
  <c r="BO43" i="79"/>
  <c r="BM29" i="78"/>
  <c r="BQ29" i="78"/>
  <c r="BN15" i="79"/>
  <c r="BJ15" i="79"/>
  <c r="BN33" i="78"/>
  <c r="BJ33" i="78"/>
  <c r="BN43" i="78"/>
  <c r="BJ43" i="78"/>
  <c r="N30" i="89"/>
  <c r="S33" i="89"/>
  <c r="S20" i="91"/>
  <c r="BJ24" i="78"/>
  <c r="BN24" i="78"/>
  <c r="BO14" i="79"/>
  <c r="BK14" i="79"/>
  <c r="S14" i="91"/>
  <c r="BL6" i="78"/>
  <c r="BP6" i="78"/>
  <c r="AA38" i="62" a="1"/>
  <c r="AA38" i="62" s="1"/>
  <c r="BQ2" i="78"/>
  <c r="BM2" i="78"/>
  <c r="BP46" i="79"/>
  <c r="BL46" i="79"/>
  <c r="S26" i="89"/>
  <c r="BN6" i="79"/>
  <c r="BJ6" i="79"/>
  <c r="BQ23" i="78"/>
  <c r="BM23" i="78"/>
  <c r="AG54" i="68" a="1"/>
  <c r="AG54" i="68" s="1"/>
  <c r="S49" i="89"/>
  <c r="AB2" i="62" a="1"/>
  <c r="AB2" i="62" s="1"/>
  <c r="AA2" i="62" a="1"/>
  <c r="AA2" i="62" s="1"/>
  <c r="BP48" i="78"/>
  <c r="BL48" i="78"/>
  <c r="AP54" i="68" a="1"/>
  <c r="AP54" i="68" s="1"/>
  <c r="BN57" i="68" s="1"/>
  <c r="BL45" i="78"/>
  <c r="BP45" i="78"/>
  <c r="AA36" i="62" a="1"/>
  <c r="AA36" i="62" s="1"/>
  <c r="BL34" i="79"/>
  <c r="BP34" i="79"/>
  <c r="S8" i="89"/>
  <c r="BL6" i="79"/>
  <c r="BP6" i="79"/>
  <c r="N26" i="89"/>
  <c r="S33" i="91"/>
  <c r="AA52" i="68" a="1"/>
  <c r="AA52" i="68" s="1"/>
  <c r="S45" i="91"/>
  <c r="BO30" i="79"/>
  <c r="BK30" i="79"/>
  <c r="BL50" i="78"/>
  <c r="BP50" i="78"/>
  <c r="BL35" i="79"/>
  <c r="BP35" i="79"/>
  <c r="BL13" i="78"/>
  <c r="S15" i="91"/>
  <c r="BP51" i="78"/>
  <c r="BL51" i="78"/>
  <c r="AB13" i="62" a="1"/>
  <c r="AB13" i="62" s="1"/>
  <c r="AA13" i="62" a="1"/>
  <c r="AA13" i="62" s="1"/>
  <c r="BO13" i="78"/>
  <c r="BK13" i="78"/>
  <c r="Y22" i="62" a="1"/>
  <c r="Y22" i="62" s="1"/>
  <c r="BQ50" i="78"/>
  <c r="BM50" i="78"/>
  <c r="BK42" i="78"/>
  <c r="BO42" i="78"/>
  <c r="Y27" i="62" a="1"/>
  <c r="Y27" i="62" s="1"/>
  <c r="BJ27" i="78"/>
  <c r="BN27" i="78"/>
  <c r="AB34" i="62" a="1"/>
  <c r="AB34" i="62" s="1"/>
  <c r="AA34" i="62" a="1"/>
  <c r="AA34" i="62" s="1"/>
  <c r="BM27" i="79"/>
  <c r="BQ27" i="79"/>
  <c r="S22" i="89"/>
  <c r="AB7" i="62" a="1"/>
  <c r="AB7" i="62" s="1"/>
  <c r="AA7" i="62" a="1"/>
  <c r="AA7" i="62" s="1"/>
  <c r="BJ19" i="79"/>
  <c r="BN19" i="79"/>
  <c r="BQ23" i="79"/>
  <c r="BM23" i="79"/>
  <c r="BP37" i="79"/>
  <c r="BL37" i="79"/>
  <c r="BK3" i="78"/>
  <c r="BO3" i="78"/>
  <c r="Y43" i="62" a="1"/>
  <c r="Y43" i="62" s="1"/>
  <c r="BK28" i="79"/>
  <c r="BO28" i="79"/>
  <c r="BQ22" i="78"/>
  <c r="BM22" i="78"/>
  <c r="Z17" i="68" a="1"/>
  <c r="Z17" i="68" s="1"/>
  <c r="Y17" i="68" a="1"/>
  <c r="Y17" i="68" s="1"/>
  <c r="N26" i="91"/>
  <c r="N7" i="90"/>
  <c r="N13" i="89"/>
  <c r="Y2" i="62" a="1"/>
  <c r="Y2" i="62" s="1"/>
  <c r="Z2" i="62" a="1"/>
  <c r="Z2" i="62" s="1"/>
  <c r="BL50" i="79"/>
  <c r="BP50" i="79"/>
  <c r="BM18" i="79"/>
  <c r="BQ18" i="79"/>
  <c r="S42" i="90"/>
  <c r="Z36" i="62" a="1"/>
  <c r="Z36" i="62" s="1"/>
  <c r="Y36" i="62" a="1"/>
  <c r="Y36" i="62" s="1"/>
  <c r="N39" i="89"/>
  <c r="BQ30" i="79"/>
  <c r="BM30" i="79"/>
  <c r="BP39" i="78"/>
  <c r="BL39" i="78"/>
  <c r="AA51" i="68" a="1"/>
  <c r="AA51" i="68" s="1"/>
  <c r="BQ42" i="78"/>
  <c r="BM42" i="78"/>
  <c r="BM4" i="78"/>
  <c r="BQ4" i="78"/>
  <c r="BK43" i="78"/>
  <c r="BO43" i="78"/>
  <c r="Y30" i="62" a="1"/>
  <c r="Y30" i="62" s="1"/>
  <c r="BO18" i="79"/>
  <c r="BK18" i="79"/>
  <c r="BQ39" i="78"/>
  <c r="BM39" i="78"/>
  <c r="BQ6" i="78"/>
  <c r="BM6" i="78"/>
  <c r="BK40" i="78"/>
  <c r="BO40" i="78"/>
  <c r="Y51" i="62" a="1"/>
  <c r="Y51" i="62" s="1"/>
  <c r="S45" i="90"/>
  <c r="N24" i="90"/>
  <c r="BP7" i="79"/>
  <c r="BL7" i="79"/>
  <c r="S49" i="90"/>
  <c r="N15" i="89"/>
  <c r="BQ28" i="78"/>
  <c r="BM28" i="78"/>
  <c r="BP14" i="78"/>
  <c r="BL14" i="78"/>
  <c r="BM40" i="78"/>
  <c r="BQ40" i="78"/>
  <c r="BO9" i="79"/>
  <c r="BK9" i="79"/>
  <c r="N4" i="89"/>
  <c r="N13" i="90"/>
  <c r="S24" i="90"/>
  <c r="BK50" i="78"/>
  <c r="BO50" i="78"/>
  <c r="N43" i="91"/>
  <c r="N12" i="91"/>
  <c r="BO15" i="78"/>
  <c r="BK15" i="78"/>
  <c r="BO47" i="79"/>
  <c r="BK47" i="79"/>
  <c r="S11" i="90"/>
  <c r="AA40" i="68" a="1"/>
  <c r="AA40" i="68" s="1"/>
  <c r="BL52" i="78"/>
  <c r="BP52" i="78"/>
  <c r="AA12" i="62" a="1"/>
  <c r="AA12" i="62" s="1"/>
  <c r="N26" i="90"/>
  <c r="S33" i="90"/>
  <c r="N12" i="90"/>
  <c r="S12" i="91"/>
  <c r="BL32" i="79"/>
  <c r="BP32" i="79"/>
  <c r="N14" i="89"/>
  <c r="BQ52" i="78"/>
  <c r="BM52" i="78"/>
  <c r="BQ36" i="79"/>
  <c r="BM36" i="79"/>
  <c r="AA43" i="68" a="1"/>
  <c r="AA43" i="68" s="1"/>
  <c r="BQ24" i="79"/>
  <c r="BM24" i="79"/>
  <c r="S21" i="89"/>
  <c r="S20" i="90"/>
  <c r="S52" i="89"/>
  <c r="S27" i="89"/>
  <c r="Z12" i="62" a="1"/>
  <c r="Z12" i="62" s="1"/>
  <c r="Y12" i="62" a="1"/>
  <c r="Y12" i="62" s="1"/>
  <c r="BL45" i="79"/>
  <c r="BP45" i="79"/>
  <c r="BQ8" i="79"/>
  <c r="BM8" i="79"/>
  <c r="S4" i="89"/>
  <c r="BD30" i="85"/>
  <c r="AB8" i="68" a="1"/>
  <c r="AB8" i="68" s="1"/>
  <c r="EJ20" i="89"/>
  <c r="AZ30" i="85"/>
  <c r="AB4" i="62" a="1"/>
  <c r="AB4" i="62" s="1"/>
  <c r="AB35" i="68" a="1"/>
  <c r="AB35" i="68" s="1"/>
  <c r="BD32" i="86"/>
  <c r="AZ32" i="86"/>
  <c r="BB30" i="85"/>
  <c r="AX30" i="85"/>
  <c r="EJ5" i="89"/>
  <c r="EL20" i="89"/>
  <c r="DY20" i="89"/>
  <c r="EM5" i="89"/>
  <c r="BA7" i="85"/>
  <c r="BE7" i="85"/>
  <c r="EL5" i="89"/>
  <c r="BE6" i="86"/>
  <c r="BA6" i="86"/>
  <c r="AB17" i="68" a="1"/>
  <c r="AB17" i="68" s="1"/>
  <c r="AY6" i="86"/>
  <c r="BC6" i="86"/>
  <c r="AB15" i="62" a="1"/>
  <c r="AB15" i="62" s="1"/>
  <c r="EH28" i="90"/>
  <c r="DE28" i="68"/>
  <c r="EF28" i="90"/>
  <c r="DC28" i="68"/>
  <c r="EG5" i="90"/>
  <c r="DD5" i="68"/>
  <c r="EI5" i="90"/>
  <c r="DF5" i="68"/>
  <c r="DY5" i="89"/>
  <c r="DL2" i="62"/>
  <c r="EK20" i="89"/>
  <c r="EK5" i="89"/>
  <c r="EM5" i="90"/>
  <c r="AL54" i="62" a="1"/>
  <c r="AL54" i="62" s="1"/>
  <c r="BJ57" i="62" s="1"/>
  <c r="Y38" i="68" a="1"/>
  <c r="Y38" i="68" s="1"/>
  <c r="Y51" i="68" a="1"/>
  <c r="Y51" i="68" s="1"/>
  <c r="Y21" i="68" a="1"/>
  <c r="Y21" i="68" s="1"/>
  <c r="Y50" i="68" a="1"/>
  <c r="Y50" i="68" s="1"/>
  <c r="Y11" i="68" a="1"/>
  <c r="Y11" i="68" s="1"/>
  <c r="Y20" i="68" a="1"/>
  <c r="Y20" i="68" s="1"/>
  <c r="Y47" i="68" a="1"/>
  <c r="Y47" i="68" s="1"/>
  <c r="Y24" i="68" a="1"/>
  <c r="Y24" i="68" s="1"/>
  <c r="Y31" i="68" a="1"/>
  <c r="Y31" i="68" s="1"/>
  <c r="Y40" i="68" a="1"/>
  <c r="Y40" i="68" s="1"/>
  <c r="Y29" i="68" a="1"/>
  <c r="Y29" i="68" s="1"/>
  <c r="Y41" i="68" a="1"/>
  <c r="Y41" i="68" s="1"/>
  <c r="Y28" i="68" a="1"/>
  <c r="Y28" i="68" s="1"/>
  <c r="Y52" i="68" a="1"/>
  <c r="Y52" i="68" s="1"/>
  <c r="Y23" i="68" a="1"/>
  <c r="Y23" i="68" s="1"/>
  <c r="Y14" i="68" a="1"/>
  <c r="Y14" i="68" s="1"/>
  <c r="Y12" i="68" a="1"/>
  <c r="Y12" i="68" s="1"/>
  <c r="Y30" i="68" a="1"/>
  <c r="Y30" i="68" s="1"/>
  <c r="Y33" i="68" a="1"/>
  <c r="Y33" i="68" s="1"/>
  <c r="Y15" i="68" a="1"/>
  <c r="Y15" i="68" s="1"/>
  <c r="Y25" i="68" a="1"/>
  <c r="Y25" i="68" s="1"/>
  <c r="Y27" i="68" a="1"/>
  <c r="Y27" i="68" s="1"/>
  <c r="Y13" i="68" a="1"/>
  <c r="Y13" i="68" s="1"/>
  <c r="Y45" i="68" a="1"/>
  <c r="Y45" i="68" s="1"/>
  <c r="AN54" i="62" a="1"/>
  <c r="AN54" i="62" s="1"/>
  <c r="BL57" i="62" s="1"/>
  <c r="AG54" i="62" a="1"/>
  <c r="AG54" i="62" s="1"/>
  <c r="BE57" i="62" s="1"/>
  <c r="AI54" i="62" a="1"/>
  <c r="AI54" i="62" s="1"/>
  <c r="BG57" i="62" s="1"/>
  <c r="AJ54" i="62" a="1"/>
  <c r="AJ54" i="62" s="1"/>
  <c r="BH57" i="62" s="1"/>
  <c r="AJ54" i="68" a="1"/>
  <c r="AJ54" i="68" s="1"/>
  <c r="BH57" i="68" s="1"/>
  <c r="AP54" i="62" a="1"/>
  <c r="AP54" i="62" s="1"/>
  <c r="BN57" i="62" s="1"/>
  <c r="N8" i="62"/>
  <c r="AN54" i="68" a="1"/>
  <c r="AN54" i="68" s="1"/>
  <c r="BL57" i="68" s="1"/>
  <c r="S46" i="68"/>
  <c r="S45" i="62"/>
  <c r="N17" i="62"/>
  <c r="AM54" i="68" a="1"/>
  <c r="AM54" i="68" s="1"/>
  <c r="BK57" i="68" s="1"/>
  <c r="N46" i="68"/>
  <c r="S49" i="62"/>
  <c r="S31" i="62"/>
  <c r="N22" i="62"/>
  <c r="N31" i="62"/>
  <c r="S22" i="62"/>
  <c r="N11" i="62"/>
  <c r="S30" i="62"/>
  <c r="N32" i="62"/>
  <c r="N38" i="62"/>
  <c r="N30" i="62"/>
  <c r="N49" i="62"/>
  <c r="S44" i="62"/>
  <c r="S19" i="68"/>
  <c r="N32" i="68"/>
  <c r="N19" i="68"/>
  <c r="S32" i="68"/>
  <c r="S32" i="62"/>
  <c r="S8" i="62"/>
  <c r="S26" i="62"/>
  <c r="N44" i="62"/>
  <c r="N50" i="62"/>
  <c r="S11" i="62"/>
  <c r="S18" i="62"/>
  <c r="S38" i="62"/>
  <c r="N13" i="62"/>
  <c r="S4" i="62"/>
  <c r="S25" i="62"/>
  <c r="N52" i="62"/>
  <c r="N15" i="62"/>
  <c r="S7" i="62"/>
  <c r="N27" i="62"/>
  <c r="S3" i="62"/>
  <c r="S16" i="62"/>
  <c r="S34" i="62"/>
  <c r="N37" i="62"/>
  <c r="N18" i="62"/>
  <c r="N28" i="62"/>
  <c r="S42" i="62"/>
  <c r="N24" i="62"/>
  <c r="N7" i="62"/>
  <c r="N3" i="62"/>
  <c r="N6" i="62"/>
  <c r="N34" i="62"/>
  <c r="N48" i="62"/>
  <c r="S13" i="62"/>
  <c r="N4" i="62"/>
  <c r="N42" i="62"/>
  <c r="S24" i="62"/>
  <c r="S17" i="62"/>
  <c r="S6" i="62"/>
  <c r="N40" i="62"/>
  <c r="N19" i="62"/>
  <c r="S46" i="62"/>
  <c r="S43" i="62"/>
  <c r="S5" i="62"/>
  <c r="N35" i="62"/>
  <c r="S19" i="62"/>
  <c r="S2" i="62"/>
  <c r="N51" i="62"/>
  <c r="N25" i="62"/>
  <c r="N46" i="62"/>
  <c r="N43" i="62"/>
  <c r="S23" i="62"/>
  <c r="N5" i="62"/>
  <c r="S35" i="62"/>
  <c r="N47" i="62"/>
  <c r="S39" i="62"/>
  <c r="S10" i="62"/>
  <c r="S21" i="62"/>
  <c r="S33" i="62"/>
  <c r="S29" i="62"/>
  <c r="U2" i="62" a="1"/>
  <c r="U2" i="62" s="1"/>
  <c r="S51" i="62"/>
  <c r="N23" i="62"/>
  <c r="S9" i="62"/>
  <c r="S47" i="62"/>
  <c r="N41" i="62"/>
  <c r="N39" i="62"/>
  <c r="S52" i="62"/>
  <c r="N10" i="62"/>
  <c r="N26" i="62"/>
  <c r="N21" i="62"/>
  <c r="N45" i="62"/>
  <c r="N33" i="62"/>
  <c r="N29" i="62"/>
  <c r="S20" i="62"/>
  <c r="S12" i="62"/>
  <c r="S36" i="62"/>
  <c r="N9" i="62"/>
  <c r="S41" i="62"/>
  <c r="N20" i="62"/>
  <c r="S27" i="62"/>
  <c r="N12" i="62"/>
  <c r="N16" i="62"/>
  <c r="N36" i="62"/>
  <c r="S37" i="62"/>
  <c r="N42" i="68"/>
  <c r="S15" i="62"/>
  <c r="S40" i="62"/>
  <c r="S50" i="62"/>
  <c r="N34" i="68"/>
  <c r="BI39" i="91" l="1"/>
  <c r="BM39" i="91"/>
  <c r="BI51" i="91"/>
  <c r="BE29" i="91"/>
  <c r="BE5" i="91"/>
  <c r="BE22" i="91"/>
  <c r="BI30" i="91"/>
  <c r="BJ6" i="91"/>
  <c r="BN38" i="91"/>
  <c r="BJ16" i="91"/>
  <c r="BJ17" i="91"/>
  <c r="BG36" i="91"/>
  <c r="BF8" i="91"/>
  <c r="BE30" i="91"/>
  <c r="BE8" i="91"/>
  <c r="BD17" i="91"/>
  <c r="BE13" i="91"/>
  <c r="BM29" i="91"/>
  <c r="BE49" i="91"/>
  <c r="BJ2" i="91"/>
  <c r="BD22" i="91"/>
  <c r="BK12" i="91"/>
  <c r="BG16" i="91"/>
  <c r="BE31" i="91"/>
  <c r="BL22" i="91"/>
  <c r="BO52" i="91"/>
  <c r="BH27" i="91"/>
  <c r="BL28" i="91"/>
  <c r="BK3" i="91"/>
  <c r="BE43" i="91"/>
  <c r="DK2" i="62"/>
  <c r="DD2" i="62"/>
  <c r="BK8" i="91"/>
  <c r="BH43" i="91"/>
  <c r="BG9" i="91"/>
  <c r="BF41" i="91"/>
  <c r="BN48" i="91"/>
  <c r="BG7" i="91"/>
  <c r="BM50" i="91"/>
  <c r="BK45" i="91"/>
  <c r="BD51" i="91"/>
  <c r="BM48" i="91"/>
  <c r="BN24" i="91"/>
  <c r="BH35" i="91"/>
  <c r="BO29" i="91"/>
  <c r="BJ36" i="91"/>
  <c r="BD29" i="91"/>
  <c r="BJ13" i="91"/>
  <c r="BF15" i="91"/>
  <c r="EJ28" i="90"/>
  <c r="BO16" i="91"/>
  <c r="BG20" i="91"/>
  <c r="BO44" i="91"/>
  <c r="BH52" i="91"/>
  <c r="BF13" i="91"/>
  <c r="BG29" i="91"/>
  <c r="BN32" i="91"/>
  <c r="BO23" i="91"/>
  <c r="BE52" i="91"/>
  <c r="BO8" i="91"/>
  <c r="BE24" i="91"/>
  <c r="BK32" i="91"/>
  <c r="BK38" i="91"/>
  <c r="BO20" i="91"/>
  <c r="BO24" i="91"/>
  <c r="BO30" i="91"/>
  <c r="BL48" i="91"/>
  <c r="BM12" i="91"/>
  <c r="BM9" i="91"/>
  <c r="BN13" i="91"/>
  <c r="BN34" i="91"/>
  <c r="BD19" i="91"/>
  <c r="BG22" i="91"/>
  <c r="BL24" i="91"/>
  <c r="BD49" i="91"/>
  <c r="BF2" i="91"/>
  <c r="BN46" i="91"/>
  <c r="BN30" i="91"/>
  <c r="BI36" i="91"/>
  <c r="BM5" i="91"/>
  <c r="BF24" i="91"/>
  <c r="BJ41" i="91"/>
  <c r="BE39" i="91"/>
  <c r="BD21" i="91"/>
  <c r="BM24" i="91"/>
  <c r="BK44" i="91"/>
  <c r="BO2" i="91"/>
  <c r="BE25" i="91"/>
  <c r="BN43" i="91"/>
  <c r="BI29" i="91"/>
  <c r="BM30" i="91"/>
  <c r="BJ33" i="91"/>
  <c r="BF48" i="91"/>
  <c r="BE38" i="91"/>
  <c r="BM47" i="91"/>
  <c r="BD24" i="91"/>
  <c r="BL39" i="91"/>
  <c r="BO49" i="91"/>
  <c r="BG25" i="91"/>
  <c r="BL47" i="91"/>
  <c r="BE12" i="91"/>
  <c r="BJ45" i="91"/>
  <c r="BI33" i="91"/>
  <c r="BO48" i="91"/>
  <c r="BL9" i="91"/>
  <c r="BF45" i="91"/>
  <c r="BF36" i="91"/>
  <c r="BJ5" i="91"/>
  <c r="BI9" i="91"/>
  <c r="BL12" i="91"/>
  <c r="BJ47" i="91"/>
  <c r="BK41" i="91"/>
  <c r="BN22" i="91"/>
  <c r="BG45" i="91"/>
  <c r="BK20" i="91"/>
  <c r="BN29" i="91"/>
  <c r="BF17" i="91"/>
  <c r="BG15" i="91"/>
  <c r="BG4" i="91"/>
  <c r="BM49" i="91"/>
  <c r="BE16" i="91"/>
  <c r="BO51" i="91"/>
  <c r="BJ24" i="91"/>
  <c r="BE7" i="91"/>
  <c r="BN44" i="91"/>
  <c r="BM17" i="91"/>
  <c r="BJ38" i="91"/>
  <c r="BN36" i="91"/>
  <c r="BJ35" i="91"/>
  <c r="BD25" i="91"/>
  <c r="BE36" i="91"/>
  <c r="BM6" i="91"/>
  <c r="BL45" i="91"/>
  <c r="BM7" i="91"/>
  <c r="BD45" i="91"/>
  <c r="BG31" i="91"/>
  <c r="BF51" i="91"/>
  <c r="BN50" i="91"/>
  <c r="BH30" i="91"/>
  <c r="BE32" i="91"/>
  <c r="BI24" i="91"/>
  <c r="BF7" i="91"/>
  <c r="BE35" i="91"/>
  <c r="BK17" i="91"/>
  <c r="BM33" i="91"/>
  <c r="BJ49" i="91"/>
  <c r="BI17" i="91"/>
  <c r="BH51" i="91"/>
  <c r="BN9" i="91"/>
  <c r="BM51" i="91"/>
  <c r="BG52" i="91"/>
  <c r="BL36" i="91"/>
  <c r="BF34" i="91"/>
  <c r="BN49" i="91"/>
  <c r="BE46" i="91"/>
  <c r="BG30" i="91"/>
  <c r="BE15" i="91"/>
  <c r="BJ43" i="91"/>
  <c r="BK48" i="91"/>
  <c r="BG35" i="91"/>
  <c r="BD9" i="91"/>
  <c r="BE20" i="91"/>
  <c r="BM45" i="91"/>
  <c r="BH33" i="91"/>
  <c r="BN47" i="91"/>
  <c r="BE33" i="91"/>
  <c r="BN28" i="91"/>
  <c r="BN23" i="91"/>
  <c r="EL28" i="90"/>
  <c r="BL49" i="91"/>
  <c r="BJ42" i="91"/>
  <c r="BM40" i="91"/>
  <c r="BM16" i="91"/>
  <c r="BD4" i="91"/>
  <c r="BE4" i="91"/>
  <c r="BI22" i="91"/>
  <c r="BI44" i="91"/>
  <c r="BF33" i="91"/>
  <c r="BJ15" i="91"/>
  <c r="BM15" i="91"/>
  <c r="BO35" i="91"/>
  <c r="BJ46" i="91"/>
  <c r="BO43" i="91"/>
  <c r="BG21" i="91"/>
  <c r="BL13" i="91"/>
  <c r="BE19" i="91"/>
  <c r="BF25" i="91"/>
  <c r="BN31" i="91"/>
  <c r="BL25" i="91"/>
  <c r="BE45" i="91"/>
  <c r="BJ30" i="91"/>
  <c r="BJ9" i="91"/>
  <c r="BN41" i="91"/>
  <c r="BM19" i="91"/>
  <c r="BL33" i="91"/>
  <c r="BK2" i="91"/>
  <c r="BD31" i="91"/>
  <c r="BM44" i="91"/>
  <c r="BJ29" i="91"/>
  <c r="BJ51" i="91"/>
  <c r="BK40" i="91"/>
  <c r="BO28" i="91"/>
  <c r="BG6" i="91"/>
  <c r="BN8" i="91"/>
  <c r="BK46" i="91"/>
  <c r="BO3" i="91"/>
  <c r="T2" i="89"/>
  <c r="CB2" i="89"/>
  <c r="BQ51" i="80"/>
  <c r="BM51" i="80"/>
  <c r="BM22" i="81"/>
  <c r="BQ22" i="81"/>
  <c r="EC3" i="89"/>
  <c r="CZ3" i="62"/>
  <c r="EQ51" i="89"/>
  <c r="DJ51" i="62"/>
  <c r="EC51" i="89"/>
  <c r="CZ51" i="62"/>
  <c r="EP16" i="89"/>
  <c r="DI17" i="62"/>
  <c r="EQ3" i="89"/>
  <c r="DJ3" i="62"/>
  <c r="EO22" i="89"/>
  <c r="DH22" i="62"/>
  <c r="EP38" i="89"/>
  <c r="DI38" i="62"/>
  <c r="ED37" i="89"/>
  <c r="DA37" i="62"/>
  <c r="EC50" i="89"/>
  <c r="CZ50" i="62"/>
  <c r="EQ32" i="89"/>
  <c r="DJ32" i="62"/>
  <c r="EN50" i="89"/>
  <c r="DG50" i="62"/>
  <c r="EC33" i="89"/>
  <c r="CZ33" i="62"/>
  <c r="EQ18" i="89"/>
  <c r="DJ19" i="62"/>
  <c r="EN37" i="89"/>
  <c r="DG37" i="62"/>
  <c r="EN25" i="89"/>
  <c r="DG25" i="62"/>
  <c r="ED32" i="89"/>
  <c r="DA32" i="62"/>
  <c r="EO8" i="89"/>
  <c r="DH8" i="62"/>
  <c r="EN43" i="89"/>
  <c r="DG43" i="62"/>
  <c r="EE4" i="89"/>
  <c r="DB4" i="62"/>
  <c r="EQ46" i="89"/>
  <c r="DJ46" i="62"/>
  <c r="EC23" i="89"/>
  <c r="CZ23" i="62"/>
  <c r="EC15" i="89"/>
  <c r="CZ16" i="62"/>
  <c r="EQ48" i="89"/>
  <c r="DJ48" i="62"/>
  <c r="EN16" i="89"/>
  <c r="DG17" i="62"/>
  <c r="EN32" i="89"/>
  <c r="DG32" i="62"/>
  <c r="EO45" i="89"/>
  <c r="DH45" i="62"/>
  <c r="EB36" i="89"/>
  <c r="CY36" i="62"/>
  <c r="EC48" i="89"/>
  <c r="CZ48" i="62"/>
  <c r="EP45" i="89"/>
  <c r="DI45" i="62"/>
  <c r="EB35" i="89"/>
  <c r="CY35" i="62"/>
  <c r="EO36" i="89"/>
  <c r="DH36" i="62"/>
  <c r="EB8" i="89"/>
  <c r="CY8" i="62"/>
  <c r="EP30" i="89"/>
  <c r="DI30" i="62"/>
  <c r="EE24" i="89"/>
  <c r="DB24" i="62"/>
  <c r="EN18" i="89"/>
  <c r="DG19" i="62"/>
  <c r="EO38" i="89"/>
  <c r="DH38" i="62"/>
  <c r="ED21" i="89"/>
  <c r="DA21" i="62"/>
  <c r="EP47" i="89"/>
  <c r="DI47" i="62"/>
  <c r="ED13" i="89"/>
  <c r="DA13" i="62"/>
  <c r="EP50" i="89"/>
  <c r="DI50" i="62"/>
  <c r="ED12" i="89"/>
  <c r="DA12" i="62"/>
  <c r="EP12" i="89"/>
  <c r="DI12" i="62"/>
  <c r="EE16" i="89"/>
  <c r="DB17" i="62"/>
  <c r="EQ6" i="89"/>
  <c r="DJ6" i="62"/>
  <c r="EO43" i="89"/>
  <c r="DH43" i="62"/>
  <c r="EB28" i="89"/>
  <c r="CY28" i="62"/>
  <c r="ED3" i="89"/>
  <c r="DA3" i="62"/>
  <c r="EN30" i="89"/>
  <c r="DG30" i="62"/>
  <c r="EP17" i="89"/>
  <c r="DI18" i="62"/>
  <c r="EP51" i="89"/>
  <c r="DI51" i="62"/>
  <c r="EC37" i="89"/>
  <c r="CZ37" i="62"/>
  <c r="ED15" i="89"/>
  <c r="DA16" i="62"/>
  <c r="ED27" i="89"/>
  <c r="DA27" i="62"/>
  <c r="EP37" i="89"/>
  <c r="DI37" i="62"/>
  <c r="EB21" i="89"/>
  <c r="CY21" i="62"/>
  <c r="EB14" i="89"/>
  <c r="CY15" i="62"/>
  <c r="EO33" i="89"/>
  <c r="DH33" i="62"/>
  <c r="EN6" i="89"/>
  <c r="DG6" i="62"/>
  <c r="CZ2" i="89"/>
  <c r="CA2" i="62"/>
  <c r="EQ37" i="89"/>
  <c r="DJ37" i="62"/>
  <c r="EE11" i="89"/>
  <c r="DB11" i="62"/>
  <c r="ED48" i="89"/>
  <c r="DA48" i="62"/>
  <c r="EP31" i="89"/>
  <c r="DI31" i="62"/>
  <c r="EB37" i="89"/>
  <c r="CY37" i="62"/>
  <c r="EC52" i="89"/>
  <c r="CZ52" i="62"/>
  <c r="EP32" i="89"/>
  <c r="DI32" i="62"/>
  <c r="EB43" i="89"/>
  <c r="CY43" i="62"/>
  <c r="EQ4" i="89"/>
  <c r="DJ4" i="62"/>
  <c r="EO23" i="89"/>
  <c r="DH23" i="62"/>
  <c r="EQ7" i="89"/>
  <c r="DJ7" i="62"/>
  <c r="EN39" i="89"/>
  <c r="DG39" i="62"/>
  <c r="EC45" i="89"/>
  <c r="CZ45" i="62"/>
  <c r="EC6" i="89"/>
  <c r="CZ6" i="62"/>
  <c r="ED43" i="89"/>
  <c r="DA43" i="62"/>
  <c r="EQ9" i="89"/>
  <c r="DJ9" i="62"/>
  <c r="EC36" i="89"/>
  <c r="CZ36" i="62"/>
  <c r="EC28" i="89"/>
  <c r="CZ28" i="62"/>
  <c r="EO31" i="89"/>
  <c r="DH31" i="62"/>
  <c r="EC38" i="89"/>
  <c r="CZ38" i="62"/>
  <c r="ED28" i="89"/>
  <c r="DA28" i="62"/>
  <c r="EP21" i="89"/>
  <c r="DI21" i="62"/>
  <c r="ED47" i="89"/>
  <c r="DA47" i="62"/>
  <c r="EP13" i="89"/>
  <c r="DI13" i="62"/>
  <c r="EE12" i="89"/>
  <c r="DB12" i="62"/>
  <c r="EE51" i="89"/>
  <c r="DB51" i="62"/>
  <c r="EQ23" i="89"/>
  <c r="DJ23" i="62"/>
  <c r="EQ13" i="89"/>
  <c r="DJ13" i="62"/>
  <c r="ED38" i="89"/>
  <c r="DA38" i="62"/>
  <c r="EQ28" i="89"/>
  <c r="DJ28" i="62"/>
  <c r="EO50" i="89"/>
  <c r="DH50" i="62"/>
  <c r="EB6" i="89"/>
  <c r="CY6" i="62"/>
  <c r="EN2" i="89"/>
  <c r="DG2" i="62"/>
  <c r="ED10" i="89"/>
  <c r="DA10" i="62"/>
  <c r="EB26" i="89"/>
  <c r="CY26" i="62"/>
  <c r="EN9" i="89"/>
  <c r="DG9" i="62"/>
  <c r="EP48" i="89"/>
  <c r="DI48" i="62"/>
  <c r="ED31" i="89"/>
  <c r="DA31" i="62"/>
  <c r="EO47" i="89"/>
  <c r="DH47" i="62"/>
  <c r="EO21" i="89"/>
  <c r="DH21" i="62"/>
  <c r="EO15" i="89"/>
  <c r="DH16" i="62"/>
  <c r="EE48" i="89"/>
  <c r="DB48" i="62"/>
  <c r="EO13" i="89"/>
  <c r="DH13" i="62"/>
  <c r="EB16" i="89"/>
  <c r="CY17" i="62"/>
  <c r="EN36" i="89"/>
  <c r="DG36" i="62"/>
  <c r="EO48" i="89"/>
  <c r="DH48" i="62"/>
  <c r="EO6" i="89"/>
  <c r="DH6" i="62"/>
  <c r="EE22" i="89"/>
  <c r="DB22" i="62"/>
  <c r="EN10" i="89"/>
  <c r="DG10" i="62"/>
  <c r="EP43" i="89"/>
  <c r="DI43" i="62"/>
  <c r="ED45" i="89"/>
  <c r="DA45" i="62"/>
  <c r="EN35" i="89"/>
  <c r="DG35" i="62"/>
  <c r="EQ39" i="89"/>
  <c r="DJ39" i="62"/>
  <c r="EN46" i="89"/>
  <c r="DG46" i="62"/>
  <c r="EO28" i="89"/>
  <c r="DH28" i="62"/>
  <c r="ED30" i="89"/>
  <c r="DA30" i="62"/>
  <c r="EC31" i="89"/>
  <c r="CZ31" i="62"/>
  <c r="EN45" i="89"/>
  <c r="DG45" i="62"/>
  <c r="EB18" i="89"/>
  <c r="CY19" i="62"/>
  <c r="EP28" i="89"/>
  <c r="DI28" i="62"/>
  <c r="EQ12" i="89"/>
  <c r="DJ12" i="62"/>
  <c r="EE38" i="89"/>
  <c r="DB38" i="62"/>
  <c r="EQ16" i="89"/>
  <c r="DJ17" i="62"/>
  <c r="EE6" i="89"/>
  <c r="DB6" i="62"/>
  <c r="EC43" i="89"/>
  <c r="CZ43" i="62"/>
  <c r="ED2" i="89"/>
  <c r="DA2" i="62"/>
  <c r="EE44" i="89"/>
  <c r="DB44" i="62"/>
  <c r="ED17" i="89"/>
  <c r="DA18" i="62"/>
  <c r="ED51" i="89"/>
  <c r="DA51" i="62"/>
  <c r="EN7" i="89"/>
  <c r="DG7" i="62"/>
  <c r="ED4" i="89"/>
  <c r="DA4" i="62"/>
  <c r="EQ2" i="89"/>
  <c r="DJ2" i="62"/>
  <c r="EN21" i="89"/>
  <c r="DG21" i="62"/>
  <c r="EN14" i="89"/>
  <c r="DG15" i="62"/>
  <c r="EB2" i="89"/>
  <c r="CY2" i="62"/>
  <c r="EN26" i="89"/>
  <c r="DG26" i="62"/>
  <c r="EQ11" i="89"/>
  <c r="DJ11" i="62"/>
  <c r="EO52" i="89"/>
  <c r="DH52" i="62"/>
  <c r="EP8" i="89"/>
  <c r="DI8" i="62"/>
  <c r="EC47" i="89"/>
  <c r="CZ47" i="62"/>
  <c r="EC16" i="89"/>
  <c r="CZ17" i="62"/>
  <c r="EC21" i="89"/>
  <c r="CZ21" i="62"/>
  <c r="EO26" i="89"/>
  <c r="DH26" i="62"/>
  <c r="EQ30" i="89"/>
  <c r="DJ30" i="62"/>
  <c r="EB34" i="89"/>
  <c r="CY34" i="62"/>
  <c r="EN24" i="89"/>
  <c r="DG24" i="62"/>
  <c r="ED26" i="89"/>
  <c r="DA26" i="62"/>
  <c r="EQ22" i="89"/>
  <c r="DJ22" i="62"/>
  <c r="EQ47" i="89"/>
  <c r="DJ47" i="62"/>
  <c r="EB42" i="89"/>
  <c r="CY42" i="62"/>
  <c r="ED11" i="89"/>
  <c r="DA11" i="62"/>
  <c r="EO14" i="89"/>
  <c r="DH15" i="62"/>
  <c r="EO10" i="89"/>
  <c r="DH10" i="62"/>
  <c r="EE9" i="89"/>
  <c r="DB9" i="62"/>
  <c r="EE29" i="89"/>
  <c r="DB29" i="62"/>
  <c r="EB29" i="89"/>
  <c r="CY29" i="62"/>
  <c r="EP7" i="89"/>
  <c r="DI7" i="62"/>
  <c r="EN22" i="89"/>
  <c r="DG22" i="62"/>
  <c r="EB45" i="89"/>
  <c r="CY45" i="62"/>
  <c r="ED41" i="89"/>
  <c r="DA41" i="62"/>
  <c r="ED39" i="89"/>
  <c r="DA39" i="62"/>
  <c r="EQ44" i="89"/>
  <c r="DJ44" i="62"/>
  <c r="EE28" i="89"/>
  <c r="DB28" i="62"/>
  <c r="ED29" i="89"/>
  <c r="DA29" i="62"/>
  <c r="EP4" i="89"/>
  <c r="DI4" i="62"/>
  <c r="EE2" i="89"/>
  <c r="DB2" i="62"/>
  <c r="EE8" i="89"/>
  <c r="DB8" i="62"/>
  <c r="EP10" i="89"/>
  <c r="DI10" i="62"/>
  <c r="EE37" i="89"/>
  <c r="DB37" i="62"/>
  <c r="EB9" i="89"/>
  <c r="CY9" i="62"/>
  <c r="EQ49" i="89"/>
  <c r="DJ49" i="62"/>
  <c r="EE42" i="89"/>
  <c r="DB42" i="62"/>
  <c r="EQ26" i="89"/>
  <c r="DJ26" i="62"/>
  <c r="EQ10" i="89"/>
  <c r="DJ10" i="62"/>
  <c r="EC35" i="89"/>
  <c r="CZ35" i="62"/>
  <c r="EN40" i="89"/>
  <c r="DG40" i="62"/>
  <c r="EC26" i="89"/>
  <c r="CZ26" i="62"/>
  <c r="EB38" i="89"/>
  <c r="CY38" i="62"/>
  <c r="EC13" i="89"/>
  <c r="CZ13" i="62"/>
  <c r="EN34" i="89"/>
  <c r="DG34" i="62"/>
  <c r="EB24" i="89"/>
  <c r="CY24" i="62"/>
  <c r="EP26" i="89"/>
  <c r="DI26" i="62"/>
  <c r="EB10" i="89"/>
  <c r="CY10" i="62"/>
  <c r="EN42" i="89"/>
  <c r="DG42" i="62"/>
  <c r="EC11" i="89"/>
  <c r="CZ11" i="62"/>
  <c r="EC10" i="89"/>
  <c r="CZ10" i="62"/>
  <c r="EO46" i="89"/>
  <c r="DH46" i="62"/>
  <c r="EE39" i="89"/>
  <c r="DB39" i="62"/>
  <c r="EP40" i="89"/>
  <c r="DI40" i="62"/>
  <c r="ED42" i="89"/>
  <c r="DA42" i="62"/>
  <c r="EB12" i="89"/>
  <c r="CY12" i="62"/>
  <c r="EO41" i="89"/>
  <c r="DH41" i="62"/>
  <c r="EB46" i="89"/>
  <c r="CY46" i="62"/>
  <c r="EQ25" i="89"/>
  <c r="DJ25" i="62"/>
  <c r="EN3" i="89"/>
  <c r="DG3" i="62"/>
  <c r="EP24" i="89"/>
  <c r="DI24" i="62"/>
  <c r="EB48" i="89"/>
  <c r="CY48" i="62"/>
  <c r="EN29" i="89"/>
  <c r="DG29" i="62"/>
  <c r="EC7" i="89"/>
  <c r="CZ7" i="62"/>
  <c r="EP6" i="89"/>
  <c r="DI6" i="62"/>
  <c r="EP41" i="89"/>
  <c r="DI41" i="62"/>
  <c r="ED35" i="89"/>
  <c r="DA35" i="62"/>
  <c r="EP39" i="89"/>
  <c r="DI39" i="62"/>
  <c r="EP36" i="89"/>
  <c r="DI36" i="62"/>
  <c r="EN47" i="89"/>
  <c r="DG47" i="62"/>
  <c r="EB49" i="89"/>
  <c r="CY49" i="62"/>
  <c r="ED9" i="89"/>
  <c r="DA9" i="62"/>
  <c r="EE41" i="89"/>
  <c r="DB41" i="62"/>
  <c r="EQ38" i="89"/>
  <c r="DJ38" i="62"/>
  <c r="EO30" i="89"/>
  <c r="DH30" i="62"/>
  <c r="ED14" i="89"/>
  <c r="DA15" i="62"/>
  <c r="ED22" i="89"/>
  <c r="DA22" i="62"/>
  <c r="ED36" i="89"/>
  <c r="DA36" i="62"/>
  <c r="EP2" i="89"/>
  <c r="DI2" i="62"/>
  <c r="EP52" i="89"/>
  <c r="DI52" i="62"/>
  <c r="ED33" i="89"/>
  <c r="DA33" i="62"/>
  <c r="EB7" i="89"/>
  <c r="CY7" i="62"/>
  <c r="EQ17" i="89"/>
  <c r="DJ18" i="62"/>
  <c r="EP29" i="89"/>
  <c r="DI29" i="62"/>
  <c r="EN41" i="89"/>
  <c r="DG41" i="62"/>
  <c r="EQ31" i="89"/>
  <c r="DJ31" i="62"/>
  <c r="EC29" i="89"/>
  <c r="CZ29" i="62"/>
  <c r="EE52" i="89"/>
  <c r="DB52" i="62"/>
  <c r="EC25" i="89"/>
  <c r="CZ25" i="62"/>
  <c r="EC34" i="89"/>
  <c r="CZ34" i="62"/>
  <c r="EQ42" i="89"/>
  <c r="DJ42" i="62"/>
  <c r="ED8" i="89"/>
  <c r="DA8" i="62"/>
  <c r="EE35" i="89"/>
  <c r="DB35" i="62"/>
  <c r="EO35" i="89"/>
  <c r="DH35" i="62"/>
  <c r="EO16" i="89"/>
  <c r="DH17" i="62"/>
  <c r="EB40" i="89"/>
  <c r="CY40" i="62"/>
  <c r="EQ36" i="89"/>
  <c r="DJ36" i="62"/>
  <c r="EE30" i="89"/>
  <c r="DB30" i="62"/>
  <c r="EC24" i="89"/>
  <c r="CZ24" i="62"/>
  <c r="EO17" i="89"/>
  <c r="DH18" i="62"/>
  <c r="EB52" i="89"/>
  <c r="CY52" i="62"/>
  <c r="EN11" i="89"/>
  <c r="DG11" i="62"/>
  <c r="EQ15" i="89"/>
  <c r="DJ16" i="62"/>
  <c r="EE47" i="89"/>
  <c r="DB47" i="62"/>
  <c r="EP11" i="89"/>
  <c r="DI11" i="62"/>
  <c r="EC14" i="89"/>
  <c r="CZ15" i="62"/>
  <c r="EC46" i="89"/>
  <c r="CZ46" i="62"/>
  <c r="EN13" i="89"/>
  <c r="DG13" i="62"/>
  <c r="EP42" i="89"/>
  <c r="DI42" i="62"/>
  <c r="EB23" i="89"/>
  <c r="CY23" i="62"/>
  <c r="EC41" i="89"/>
  <c r="CZ41" i="62"/>
  <c r="EE25" i="89"/>
  <c r="DB25" i="62"/>
  <c r="EB3" i="89"/>
  <c r="CY3" i="62"/>
  <c r="EE33" i="89"/>
  <c r="DB33" i="62"/>
  <c r="ED7" i="89"/>
  <c r="DA7" i="62"/>
  <c r="EB22" i="89"/>
  <c r="CY22" i="62"/>
  <c r="EN51" i="89"/>
  <c r="DG51" i="62"/>
  <c r="EC2" i="89"/>
  <c r="DY2" i="89" s="1"/>
  <c r="CZ2" i="62"/>
  <c r="EB33" i="89"/>
  <c r="CY33" i="62"/>
  <c r="ED6" i="89"/>
  <c r="DA6" i="62"/>
  <c r="EP35" i="89"/>
  <c r="DI35" i="62"/>
  <c r="ED23" i="89"/>
  <c r="DA23" i="62"/>
  <c r="EP22" i="89"/>
  <c r="DI22" i="62"/>
  <c r="ED52" i="89"/>
  <c r="DA52" i="62"/>
  <c r="EB17" i="89"/>
  <c r="CY18" i="62"/>
  <c r="EC32" i="89"/>
  <c r="CZ32" i="62"/>
  <c r="EO3" i="89"/>
  <c r="DH3" i="62"/>
  <c r="EQ41" i="89"/>
  <c r="DJ41" i="62"/>
  <c r="EO51" i="89"/>
  <c r="DH51" i="62"/>
  <c r="EE27" i="89"/>
  <c r="DB27" i="62"/>
  <c r="ED16" i="89"/>
  <c r="DA17" i="62"/>
  <c r="EC22" i="89"/>
  <c r="CZ22" i="62"/>
  <c r="EB47" i="89"/>
  <c r="CY47" i="62"/>
  <c r="EN49" i="89"/>
  <c r="DG49" i="62"/>
  <c r="EQ50" i="89"/>
  <c r="DJ50" i="62"/>
  <c r="EP33" i="89"/>
  <c r="DI33" i="62"/>
  <c r="EN17" i="89"/>
  <c r="DG18" i="62"/>
  <c r="EC9" i="89"/>
  <c r="CZ9" i="62"/>
  <c r="EE45" i="89"/>
  <c r="DB45" i="62"/>
  <c r="EB50" i="89"/>
  <c r="CY50" i="62"/>
  <c r="EP46" i="89"/>
  <c r="DI46" i="62"/>
  <c r="EQ8" i="89"/>
  <c r="DJ8" i="62"/>
  <c r="EC40" i="89"/>
  <c r="CZ40" i="62"/>
  <c r="EB41" i="89"/>
  <c r="CY41" i="62"/>
  <c r="EO44" i="89"/>
  <c r="DH44" i="62"/>
  <c r="EO29" i="89"/>
  <c r="DH29" i="62"/>
  <c r="EQ52" i="89"/>
  <c r="DJ52" i="62"/>
  <c r="EE40" i="89"/>
  <c r="DB40" i="62"/>
  <c r="EE43" i="89"/>
  <c r="DB43" i="62"/>
  <c r="EE49" i="89"/>
  <c r="DB49" i="62"/>
  <c r="EO34" i="89"/>
  <c r="DH34" i="62"/>
  <c r="EE14" i="89"/>
  <c r="DB15" i="62"/>
  <c r="EE26" i="89"/>
  <c r="DB26" i="62"/>
  <c r="EE10" i="89"/>
  <c r="DB10" i="62"/>
  <c r="EC8" i="89"/>
  <c r="CZ8" i="62"/>
  <c r="EE21" i="89"/>
  <c r="DB21" i="62"/>
  <c r="EO18" i="89"/>
  <c r="DH19" i="62"/>
  <c r="ED49" i="89"/>
  <c r="DA49" i="62"/>
  <c r="EN44" i="89"/>
  <c r="DG44" i="62"/>
  <c r="EE36" i="89"/>
  <c r="DB36" i="62"/>
  <c r="EE46" i="89"/>
  <c r="DB46" i="62"/>
  <c r="EC49" i="89"/>
  <c r="CZ49" i="62"/>
  <c r="EN38" i="89"/>
  <c r="DG38" i="62"/>
  <c r="EO39" i="89"/>
  <c r="DH39" i="62"/>
  <c r="EO24" i="89"/>
  <c r="DH24" i="62"/>
  <c r="EC17" i="89"/>
  <c r="CZ18" i="62"/>
  <c r="EN52" i="89"/>
  <c r="DG52" i="62"/>
  <c r="EB32" i="89"/>
  <c r="CY32" i="62"/>
  <c r="EO4" i="89"/>
  <c r="DH4" i="62"/>
  <c r="EC12" i="89"/>
  <c r="CZ12" i="62"/>
  <c r="EO11" i="89"/>
  <c r="DH11" i="62"/>
  <c r="EB4" i="89"/>
  <c r="CY4" i="62"/>
  <c r="ED40" i="89"/>
  <c r="DA40" i="62"/>
  <c r="EB13" i="89"/>
  <c r="CY13" i="62"/>
  <c r="EP34" i="89"/>
  <c r="DI34" i="62"/>
  <c r="EN12" i="89"/>
  <c r="DG12" i="62"/>
  <c r="EN8" i="89"/>
  <c r="DG8" i="62"/>
  <c r="EQ29" i="89"/>
  <c r="DJ29" i="62"/>
  <c r="EQ33" i="89"/>
  <c r="DJ33" i="62"/>
  <c r="EO7" i="89"/>
  <c r="DH7" i="62"/>
  <c r="EB51" i="89"/>
  <c r="CY51" i="62"/>
  <c r="EB27" i="89"/>
  <c r="CY27" i="62"/>
  <c r="EN33" i="89"/>
  <c r="DG33" i="62"/>
  <c r="ED44" i="89"/>
  <c r="DA44" i="62"/>
  <c r="ED25" i="89"/>
  <c r="DA25" i="62"/>
  <c r="EP23" i="89"/>
  <c r="DI23" i="62"/>
  <c r="EO27" i="89"/>
  <c r="DH27" i="62"/>
  <c r="EO32" i="89"/>
  <c r="DH32" i="62"/>
  <c r="EP9" i="89"/>
  <c r="DI9" i="62"/>
  <c r="EC30" i="89"/>
  <c r="CZ30" i="62"/>
  <c r="EQ27" i="89"/>
  <c r="DJ27" i="62"/>
  <c r="EE23" i="89"/>
  <c r="DB23" i="62"/>
  <c r="EN28" i="89"/>
  <c r="DG28" i="62"/>
  <c r="EC27" i="89"/>
  <c r="CZ27" i="62"/>
  <c r="EE3" i="89"/>
  <c r="DB3" i="62"/>
  <c r="EP14" i="89"/>
  <c r="DI15" i="62"/>
  <c r="EP3" i="89"/>
  <c r="DI3" i="62"/>
  <c r="EE13" i="89"/>
  <c r="DB13" i="62"/>
  <c r="EB30" i="89"/>
  <c r="CY30" i="62"/>
  <c r="EE50" i="89"/>
  <c r="DB50" i="62"/>
  <c r="EO9" i="89"/>
  <c r="DH9" i="62"/>
  <c r="ED24" i="89"/>
  <c r="DA24" i="62"/>
  <c r="EO37" i="89"/>
  <c r="DH37" i="62"/>
  <c r="EP15" i="89"/>
  <c r="DI16" i="62"/>
  <c r="EP27" i="89"/>
  <c r="DI27" i="62"/>
  <c r="EE17" i="89"/>
  <c r="DB18" i="62"/>
  <c r="EE32" i="89"/>
  <c r="DB32" i="62"/>
  <c r="EQ45" i="89"/>
  <c r="DJ45" i="62"/>
  <c r="ED46" i="89"/>
  <c r="DA46" i="62"/>
  <c r="EO40" i="89"/>
  <c r="DH40" i="62"/>
  <c r="EC44" i="89"/>
  <c r="CZ44" i="62"/>
  <c r="EE31" i="89"/>
  <c r="DB31" i="62"/>
  <c r="EO25" i="89"/>
  <c r="DH25" i="62"/>
  <c r="EQ40" i="89"/>
  <c r="DJ40" i="62"/>
  <c r="EQ43" i="89"/>
  <c r="DJ43" i="62"/>
  <c r="EQ14" i="89"/>
  <c r="DJ15" i="62"/>
  <c r="EE18" i="89"/>
  <c r="DB19" i="62"/>
  <c r="EB25" i="89"/>
  <c r="CY25" i="62"/>
  <c r="EQ35" i="89"/>
  <c r="DJ35" i="62"/>
  <c r="EQ21" i="89"/>
  <c r="DJ21" i="62"/>
  <c r="EC18" i="89"/>
  <c r="CZ19" i="62"/>
  <c r="EP49" i="89"/>
  <c r="DI49" i="62"/>
  <c r="EB44" i="89"/>
  <c r="CY44" i="62"/>
  <c r="EO49" i="89"/>
  <c r="DH49" i="62"/>
  <c r="EC39" i="89"/>
  <c r="CZ39" i="62"/>
  <c r="EE7" i="89"/>
  <c r="DB7" i="62"/>
  <c r="EB11" i="89"/>
  <c r="CY11" i="62"/>
  <c r="EB39" i="89"/>
  <c r="CY39" i="62"/>
  <c r="EE15" i="89"/>
  <c r="DB16" i="62"/>
  <c r="EC4" i="89"/>
  <c r="CZ4" i="62"/>
  <c r="EO12" i="89"/>
  <c r="DH12" i="62"/>
  <c r="EN4" i="89"/>
  <c r="DG4" i="62"/>
  <c r="EN23" i="89"/>
  <c r="DG23" i="62"/>
  <c r="ED34" i="89"/>
  <c r="DA34" i="62"/>
  <c r="EQ24" i="89"/>
  <c r="DJ24" i="62"/>
  <c r="EO2" i="89"/>
  <c r="DH2" i="62"/>
  <c r="EN27" i="89"/>
  <c r="DG27" i="62"/>
  <c r="EP44" i="89"/>
  <c r="DI44" i="62"/>
  <c r="EP25" i="89"/>
  <c r="DI25" i="62"/>
  <c r="ED50" i="89"/>
  <c r="DA50" i="62"/>
  <c r="CT31" i="91"/>
  <c r="CA11" i="87"/>
  <c r="BE21" i="85"/>
  <c r="BE27" i="85"/>
  <c r="DG11" i="91"/>
  <c r="CJ17" i="87"/>
  <c r="CR31" i="91"/>
  <c r="BY11" i="87"/>
  <c r="DF31" i="91"/>
  <c r="CI11" i="87"/>
  <c r="AL2" i="85"/>
  <c r="AC49" i="87" s="1"/>
  <c r="BE52" i="85"/>
  <c r="BC2" i="68"/>
  <c r="CU11" i="91"/>
  <c r="CB17" i="87"/>
  <c r="DD31" i="91"/>
  <c r="CG11" i="87"/>
  <c r="BC7" i="85"/>
  <c r="BE41" i="85"/>
  <c r="BA20" i="85"/>
  <c r="BA12" i="85"/>
  <c r="BA49" i="85"/>
  <c r="BA14" i="85"/>
  <c r="CK11" i="87"/>
  <c r="CN17" i="87"/>
  <c r="CM11" i="87"/>
  <c r="CL17" i="87"/>
  <c r="DL2" i="89"/>
  <c r="AY7" i="85"/>
  <c r="BA40" i="85"/>
  <c r="BA4" i="85"/>
  <c r="BA10" i="85"/>
  <c r="EI2" i="89"/>
  <c r="EA2" i="89" s="1"/>
  <c r="BN8" i="78"/>
  <c r="EH2" i="89"/>
  <c r="DZ2" i="89" s="1"/>
  <c r="Y48" i="68" a="1"/>
  <c r="Y48" i="68" s="1"/>
  <c r="AA42" i="68" a="1"/>
  <c r="AA42" i="68" s="1"/>
  <c r="AA44" i="68" a="1"/>
  <c r="AA44" i="68" s="1"/>
  <c r="Y16" i="68" a="1"/>
  <c r="Y16" i="68" s="1"/>
  <c r="Y49" i="68" a="1"/>
  <c r="Y49" i="68" s="1"/>
  <c r="Y18" i="68" a="1"/>
  <c r="Y18" i="68" s="1"/>
  <c r="Y37" i="68" a="1"/>
  <c r="Y37" i="68" s="1"/>
  <c r="Y8" i="62" a="1"/>
  <c r="Y8" i="62" s="1"/>
  <c r="Y32" i="62" a="1"/>
  <c r="Y32" i="62" s="1"/>
  <c r="X30" i="62" a="1"/>
  <c r="X30" i="62" s="1"/>
  <c r="Y10" i="62" a="1"/>
  <c r="Y10" i="62" s="1"/>
  <c r="Y33" i="62" a="1"/>
  <c r="Y33" i="62" s="1"/>
  <c r="X25" i="62" a="1"/>
  <c r="X25" i="62" s="1"/>
  <c r="X26" i="62" a="1"/>
  <c r="X26" i="62" s="1"/>
  <c r="Y46" i="62" a="1"/>
  <c r="Y46" i="62" s="1"/>
  <c r="X24" i="62" a="1"/>
  <c r="X24" i="62" s="1"/>
  <c r="AA46" i="68" a="1"/>
  <c r="AA46" i="68" s="1"/>
  <c r="AO54" i="68" a="1"/>
  <c r="AO54" i="68" s="1"/>
  <c r="BM57" i="68" s="1"/>
  <c r="AE54" i="68" a="1"/>
  <c r="AE54" i="68" s="1"/>
  <c r="BC57" i="68" s="1"/>
  <c r="AL54" i="68" a="1"/>
  <c r="AL54" i="68" s="1"/>
  <c r="BJ57" i="68" s="1"/>
  <c r="AA12" i="68" a="1"/>
  <c r="AA12" i="68" s="1"/>
  <c r="AF54" i="68" a="1"/>
  <c r="AF54" i="68" s="1"/>
  <c r="BD57" i="68" s="1"/>
  <c r="AA50" i="68" a="1"/>
  <c r="AA50" i="68" s="1"/>
  <c r="AA38" i="68" a="1"/>
  <c r="AA38" i="68" s="1"/>
  <c r="AA36" i="68" a="1"/>
  <c r="AA36" i="68" s="1"/>
  <c r="Y26" i="68" a="1"/>
  <c r="Y26" i="68" s="1"/>
  <c r="AA16" i="68" a="1"/>
  <c r="AA16" i="68" s="1"/>
  <c r="Y35" i="68" a="1"/>
  <c r="Y35" i="68" s="1"/>
  <c r="AK54" i="68" a="1"/>
  <c r="AK54" i="68" s="1"/>
  <c r="BI57" i="68" s="1"/>
  <c r="Y39" i="68" a="1"/>
  <c r="Y39" i="68" s="1"/>
  <c r="EI10" i="90"/>
  <c r="DF10" i="68"/>
  <c r="X27" i="62" a="1"/>
  <c r="X27" i="62" s="1"/>
  <c r="Y44" i="62" a="1"/>
  <c r="Y44" i="62" s="1"/>
  <c r="X2" i="62" a="1"/>
  <c r="X2" i="62" s="1"/>
  <c r="X22" i="62" a="1"/>
  <c r="X22" i="62" s="1"/>
  <c r="Y40" i="62" a="1"/>
  <c r="Y40" i="62" s="1"/>
  <c r="Y38" i="62" a="1"/>
  <c r="Y38" i="62" s="1"/>
  <c r="Y49" i="62" a="1"/>
  <c r="Y49" i="62" s="1"/>
  <c r="Y19" i="68" a="1"/>
  <c r="Y19" i="68" s="1"/>
  <c r="BL3" i="81"/>
  <c r="BL16" i="81"/>
  <c r="AA44" i="62" a="1"/>
  <c r="AA44" i="62" s="1"/>
  <c r="AA24" i="62" a="1"/>
  <c r="AA24" i="62" s="1"/>
  <c r="Y34" i="62" a="1"/>
  <c r="Y34" i="62" s="1"/>
  <c r="Y35" i="62" a="1"/>
  <c r="Y35" i="62" s="1"/>
  <c r="Y19" i="62" a="1"/>
  <c r="Y19" i="62" s="1"/>
  <c r="Y41" i="62" a="1"/>
  <c r="Y41" i="62" s="1"/>
  <c r="Y31" i="62" a="1"/>
  <c r="Y31" i="62" s="1"/>
  <c r="Y39" i="62" a="1"/>
  <c r="Y39" i="62" s="1"/>
  <c r="X29" i="62" a="1"/>
  <c r="X29" i="62" s="1"/>
  <c r="X23" i="62" a="1"/>
  <c r="X23" i="62" s="1"/>
  <c r="Y9" i="62" a="1"/>
  <c r="Y9" i="62" s="1"/>
  <c r="Y26" i="62" a="1"/>
  <c r="Y26" i="62" s="1"/>
  <c r="BN37" i="78"/>
  <c r="X21" i="62" a="1"/>
  <c r="X21" i="62" s="1"/>
  <c r="Y23" i="62" a="1"/>
  <c r="Y23" i="62" s="1"/>
  <c r="Y52" i="62" a="1"/>
  <c r="Y52" i="62" s="1"/>
  <c r="Y48" i="62" a="1"/>
  <c r="Y48" i="62" s="1"/>
  <c r="Y28" i="62" a="1"/>
  <c r="Y28" i="62" s="1"/>
  <c r="Y16" i="62" a="1"/>
  <c r="Y16" i="62" s="1"/>
  <c r="Y11" i="62" a="1"/>
  <c r="Y11" i="62" s="1"/>
  <c r="DN28" i="62"/>
  <c r="EU28" i="89"/>
  <c r="EM28" i="89" s="1"/>
  <c r="DM3" i="62"/>
  <c r="ET3" i="89"/>
  <c r="BN19" i="80"/>
  <c r="BJ19" i="80"/>
  <c r="BL13" i="80"/>
  <c r="BP13" i="80"/>
  <c r="BP44" i="81"/>
  <c r="BL44" i="81"/>
  <c r="BK29" i="81"/>
  <c r="BO29" i="81"/>
  <c r="EH3" i="89"/>
  <c r="DE3" i="62"/>
  <c r="DN8" i="62"/>
  <c r="EU8" i="89"/>
  <c r="EI17" i="89"/>
  <c r="DF18" i="62"/>
  <c r="EI46" i="89"/>
  <c r="DF46" i="62"/>
  <c r="BJ50" i="81"/>
  <c r="BN50" i="81"/>
  <c r="EG16" i="89"/>
  <c r="DD17" i="62"/>
  <c r="DN47" i="62"/>
  <c r="EU47" i="89"/>
  <c r="EM47" i="89" s="1"/>
  <c r="Y46" i="68" a="1"/>
  <c r="Y46" i="68" s="1"/>
  <c r="BK46" i="80"/>
  <c r="BO46" i="80"/>
  <c r="DN18" i="62"/>
  <c r="EU17" i="89"/>
  <c r="BM39" i="80"/>
  <c r="BQ39" i="80"/>
  <c r="BO25" i="81"/>
  <c r="BK25" i="81"/>
  <c r="BO10" i="80"/>
  <c r="BK10" i="80"/>
  <c r="BN6" i="80"/>
  <c r="BJ6" i="80"/>
  <c r="BM14" i="81"/>
  <c r="BQ14" i="81"/>
  <c r="Y42" i="68" a="1"/>
  <c r="Y42" i="68" s="1"/>
  <c r="BL44" i="80"/>
  <c r="BP44" i="80"/>
  <c r="BL24" i="81"/>
  <c r="BP24" i="81"/>
  <c r="BL34" i="81"/>
  <c r="BP34" i="81"/>
  <c r="DM44" i="62"/>
  <c r="ET44" i="89"/>
  <c r="BL24" i="80"/>
  <c r="BP24" i="80"/>
  <c r="BK20" i="80"/>
  <c r="BO20" i="80"/>
  <c r="BN3" i="80"/>
  <c r="BJ3" i="80"/>
  <c r="DD15" i="62"/>
  <c r="EG14" i="89"/>
  <c r="BL9" i="80"/>
  <c r="BP9" i="80"/>
  <c r="BN10" i="81"/>
  <c r="BJ10" i="81"/>
  <c r="DK11" i="62"/>
  <c r="ER11" i="89"/>
  <c r="EJ11" i="89" s="1"/>
  <c r="Y17" i="62" a="1"/>
  <c r="Y17" i="62" s="1"/>
  <c r="BP22" i="80"/>
  <c r="BL22" i="80"/>
  <c r="BO43" i="80"/>
  <c r="BK43" i="80"/>
  <c r="BJ49" i="80"/>
  <c r="BN49" i="80"/>
  <c r="DL15" i="62"/>
  <c r="ES14" i="89"/>
  <c r="EU34" i="89"/>
  <c r="DN34" i="62"/>
  <c r="BO52" i="81"/>
  <c r="BK52" i="81"/>
  <c r="BN39" i="81"/>
  <c r="BJ39" i="81"/>
  <c r="DD46" i="62"/>
  <c r="EG46" i="89"/>
  <c r="DM50" i="62"/>
  <c r="ET50" i="89"/>
  <c r="BP4" i="81"/>
  <c r="BL4" i="81"/>
  <c r="EI28" i="89"/>
  <c r="DF28" i="62"/>
  <c r="BK22" i="81"/>
  <c r="BO22" i="81"/>
  <c r="BM8" i="80"/>
  <c r="BQ8" i="80"/>
  <c r="DL13" i="62"/>
  <c r="ES13" i="89"/>
  <c r="BM51" i="79"/>
  <c r="BQ51" i="79"/>
  <c r="BM7" i="80"/>
  <c r="BQ7" i="80"/>
  <c r="BL51" i="81"/>
  <c r="BP51" i="81"/>
  <c r="EF41" i="89"/>
  <c r="DC41" i="62"/>
  <c r="BN2" i="80"/>
  <c r="EF50" i="89"/>
  <c r="DC50" i="62"/>
  <c r="BM41" i="81"/>
  <c r="BQ41" i="81"/>
  <c r="EG34" i="89"/>
  <c r="DD34" i="62"/>
  <c r="BJ48" i="81"/>
  <c r="BN48" i="81"/>
  <c r="AX18" i="86"/>
  <c r="BJ29" i="81"/>
  <c r="BN29" i="81"/>
  <c r="EI32" i="89"/>
  <c r="DF32" i="62"/>
  <c r="DN38" i="62"/>
  <c r="EU38" i="89"/>
  <c r="BJ20" i="81"/>
  <c r="BN20" i="81"/>
  <c r="EG15" i="89"/>
  <c r="DD16" i="62"/>
  <c r="BN16" i="80"/>
  <c r="BJ16" i="80"/>
  <c r="EG38" i="89"/>
  <c r="DD38" i="62"/>
  <c r="EJ2" i="89"/>
  <c r="BL40" i="80"/>
  <c r="BP40" i="80"/>
  <c r="BK7" i="81"/>
  <c r="BO7" i="81"/>
  <c r="DN12" i="62"/>
  <c r="EU12" i="89"/>
  <c r="EF35" i="89"/>
  <c r="DC35" i="62"/>
  <c r="DN7" i="62"/>
  <c r="EU7" i="89"/>
  <c r="BL48" i="80"/>
  <c r="BP48" i="80"/>
  <c r="EF47" i="89"/>
  <c r="DC47" i="62"/>
  <c r="BJ34" i="81"/>
  <c r="BN34" i="81"/>
  <c r="BQ17" i="78"/>
  <c r="BM26" i="80"/>
  <c r="BQ26" i="80"/>
  <c r="BM27" i="80"/>
  <c r="BQ27" i="80"/>
  <c r="EH49" i="89"/>
  <c r="DE49" i="62"/>
  <c r="BJ19" i="81"/>
  <c r="BN19" i="81"/>
  <c r="BJ33" i="80"/>
  <c r="BN33" i="80"/>
  <c r="DC6" i="62"/>
  <c r="EF6" i="89"/>
  <c r="EH26" i="89"/>
  <c r="DE26" i="62"/>
  <c r="BO4" i="80"/>
  <c r="BK4" i="80"/>
  <c r="EF22" i="89"/>
  <c r="DC22" i="62"/>
  <c r="BN14" i="80"/>
  <c r="BJ14" i="80"/>
  <c r="BK16" i="78"/>
  <c r="DM47" i="62"/>
  <c r="ET47" i="89"/>
  <c r="BP12" i="80"/>
  <c r="BL12" i="80"/>
  <c r="BQ44" i="80"/>
  <c r="BM44" i="80"/>
  <c r="DN49" i="62"/>
  <c r="EU49" i="89"/>
  <c r="EG48" i="89"/>
  <c r="DY48" i="89" s="1"/>
  <c r="DD48" i="62"/>
  <c r="DM25" i="62"/>
  <c r="ET25" i="89"/>
  <c r="EH41" i="89"/>
  <c r="DE41" i="62"/>
  <c r="BK27" i="81"/>
  <c r="BO27" i="81"/>
  <c r="DM27" i="62"/>
  <c r="ET27" i="89"/>
  <c r="EH32" i="89"/>
  <c r="DE32" i="62"/>
  <c r="EI26" i="89"/>
  <c r="DF26" i="62"/>
  <c r="DE45" i="62"/>
  <c r="EH45" i="89"/>
  <c r="BO13" i="81"/>
  <c r="BK13" i="81"/>
  <c r="DN48" i="62"/>
  <c r="EU48" i="89"/>
  <c r="EM48" i="89" s="1"/>
  <c r="BO37" i="81"/>
  <c r="BK37" i="81"/>
  <c r="BM12" i="80"/>
  <c r="BQ12" i="80"/>
  <c r="AA45" i="62" a="1"/>
  <c r="AA45" i="62" s="1"/>
  <c r="DK21" i="62"/>
  <c r="ER21" i="89"/>
  <c r="EI13" i="89"/>
  <c r="DF13" i="62"/>
  <c r="BQ15" i="80"/>
  <c r="BM15" i="80"/>
  <c r="BO51" i="81"/>
  <c r="BK51" i="81"/>
  <c r="EH51" i="89"/>
  <c r="DE51" i="62"/>
  <c r="DM17" i="62"/>
  <c r="ET16" i="89"/>
  <c r="EF34" i="89"/>
  <c r="DX34" i="89" s="1"/>
  <c r="DC34" i="62"/>
  <c r="DK39" i="62"/>
  <c r="ER39" i="89"/>
  <c r="BP32" i="81"/>
  <c r="BL32" i="81"/>
  <c r="BP35" i="81"/>
  <c r="BL35" i="81"/>
  <c r="BL36" i="80"/>
  <c r="BP36" i="80"/>
  <c r="BL25" i="80"/>
  <c r="BP25" i="80"/>
  <c r="DN25" i="62"/>
  <c r="EU25" i="89"/>
  <c r="DD51" i="62"/>
  <c r="EG51" i="89"/>
  <c r="BK3" i="80"/>
  <c r="BO3" i="80"/>
  <c r="EF46" i="89"/>
  <c r="DC46" i="62"/>
  <c r="EK2" i="89"/>
  <c r="DN24" i="62"/>
  <c r="EU24" i="89"/>
  <c r="BO17" i="81"/>
  <c r="BK17" i="81"/>
  <c r="DL46" i="62"/>
  <c r="ES46" i="89"/>
  <c r="DM21" i="62"/>
  <c r="ET21" i="89"/>
  <c r="EL21" i="89" s="1"/>
  <c r="DM24" i="62"/>
  <c r="ET24" i="89"/>
  <c r="BL5" i="81"/>
  <c r="BP5" i="81"/>
  <c r="EI42" i="89"/>
  <c r="DF42" i="62"/>
  <c r="BP16" i="81"/>
  <c r="EH22" i="89"/>
  <c r="DE22" i="62"/>
  <c r="BM50" i="81"/>
  <c r="BQ50" i="81"/>
  <c r="EF49" i="89"/>
  <c r="DC49" i="62"/>
  <c r="EI34" i="89"/>
  <c r="DF34" i="62"/>
  <c r="EI9" i="89"/>
  <c r="DF9" i="62"/>
  <c r="BM38" i="80"/>
  <c r="BQ38" i="80"/>
  <c r="DD9" i="62"/>
  <c r="EG9" i="89"/>
  <c r="BP30" i="80"/>
  <c r="BL30" i="80"/>
  <c r="BK20" i="81"/>
  <c r="BO20" i="81"/>
  <c r="BK19" i="80"/>
  <c r="BO19" i="80"/>
  <c r="DD35" i="62"/>
  <c r="EG35" i="89"/>
  <c r="EI44" i="89"/>
  <c r="DF44" i="62"/>
  <c r="EG11" i="89"/>
  <c r="DD11" i="62"/>
  <c r="DM9" i="62"/>
  <c r="ET9" i="89"/>
  <c r="DL34" i="62"/>
  <c r="ES34" i="89"/>
  <c r="EG40" i="89"/>
  <c r="DD40" i="62"/>
  <c r="DK48" i="62"/>
  <c r="ER48" i="89"/>
  <c r="DK4" i="62"/>
  <c r="ER4" i="89"/>
  <c r="EI45" i="89"/>
  <c r="DF45" i="62"/>
  <c r="BO50" i="80"/>
  <c r="BK50" i="80"/>
  <c r="BK16" i="81"/>
  <c r="BO16" i="81"/>
  <c r="DC17" i="62"/>
  <c r="EF16" i="89"/>
  <c r="DN27" i="62"/>
  <c r="EU27" i="89"/>
  <c r="DL16" i="62"/>
  <c r="ES15" i="89"/>
  <c r="EL47" i="89"/>
  <c r="BM19" i="80"/>
  <c r="BQ19" i="80"/>
  <c r="DC42" i="62"/>
  <c r="EF42" i="89"/>
  <c r="BM52" i="80"/>
  <c r="BQ52" i="80"/>
  <c r="DM36" i="62"/>
  <c r="ET36" i="89"/>
  <c r="EF14" i="89"/>
  <c r="DC15" i="62"/>
  <c r="DK35" i="62"/>
  <c r="ER35" i="89"/>
  <c r="BQ52" i="81"/>
  <c r="BM52" i="81"/>
  <c r="DK30" i="62"/>
  <c r="ER30" i="89"/>
  <c r="EJ30" i="89" s="1"/>
  <c r="BJ48" i="80"/>
  <c r="BN48" i="80"/>
  <c r="EG18" i="89"/>
  <c r="DD19" i="62"/>
  <c r="EI41" i="89"/>
  <c r="DF41" i="62"/>
  <c r="EF15" i="89"/>
  <c r="DC16" i="62"/>
  <c r="BJ43" i="81"/>
  <c r="BN43" i="81"/>
  <c r="BM17" i="78"/>
  <c r="BN25" i="81"/>
  <c r="BJ25" i="81"/>
  <c r="BJ2" i="81"/>
  <c r="BN2" i="81"/>
  <c r="BL49" i="80"/>
  <c r="BP49" i="80"/>
  <c r="EG4" i="89"/>
  <c r="DD4" i="62"/>
  <c r="ER18" i="89"/>
  <c r="DK19" i="62"/>
  <c r="BP27" i="80"/>
  <c r="BL27" i="80"/>
  <c r="BL37" i="80"/>
  <c r="BP37" i="80"/>
  <c r="BN40" i="81"/>
  <c r="BJ40" i="81"/>
  <c r="BO16" i="78"/>
  <c r="BK52" i="80"/>
  <c r="BO52" i="80"/>
  <c r="BO45" i="81"/>
  <c r="BK45" i="81"/>
  <c r="DK33" i="62"/>
  <c r="ER33" i="89"/>
  <c r="BK50" i="81"/>
  <c r="BO50" i="81"/>
  <c r="EG30" i="89"/>
  <c r="DD30" i="62"/>
  <c r="BQ46" i="81"/>
  <c r="BM46" i="81"/>
  <c r="EG31" i="89"/>
  <c r="DD31" i="62"/>
  <c r="DM40" i="62"/>
  <c r="ET40" i="89"/>
  <c r="BM47" i="81"/>
  <c r="BQ47" i="81"/>
  <c r="EG49" i="89"/>
  <c r="DD49" i="62"/>
  <c r="BM25" i="80"/>
  <c r="BQ25" i="80"/>
  <c r="BK16" i="80"/>
  <c r="BO16" i="80"/>
  <c r="DM6" i="62"/>
  <c r="ET6" i="89"/>
  <c r="DM45" i="62"/>
  <c r="ET45" i="89"/>
  <c r="EG47" i="89"/>
  <c r="DD47" i="62"/>
  <c r="BQ30" i="80"/>
  <c r="BM30" i="80"/>
  <c r="EI36" i="89"/>
  <c r="DF36" i="62"/>
  <c r="BM3" i="80"/>
  <c r="BQ3" i="80"/>
  <c r="Y34" i="68" a="1"/>
  <c r="Y34" i="68" s="1"/>
  <c r="EG25" i="89"/>
  <c r="DY25" i="89" s="1"/>
  <c r="DD25" i="62"/>
  <c r="DM10" i="62"/>
  <c r="ET10" i="89"/>
  <c r="BO38" i="80"/>
  <c r="BK38" i="80"/>
  <c r="AA43" i="62" a="1"/>
  <c r="AA43" i="62" s="1"/>
  <c r="EH4" i="89"/>
  <c r="DE4" i="62"/>
  <c r="BP28" i="80"/>
  <c r="BL28" i="80"/>
  <c r="BO24" i="81"/>
  <c r="BK24" i="81"/>
  <c r="EG45" i="89"/>
  <c r="DD45" i="62"/>
  <c r="AA42" i="62" a="1"/>
  <c r="AA42" i="62" s="1"/>
  <c r="EG43" i="89"/>
  <c r="DY43" i="89" s="1"/>
  <c r="DD43" i="62"/>
  <c r="BO9" i="81"/>
  <c r="BK9" i="81"/>
  <c r="BM36" i="80"/>
  <c r="BQ36" i="80"/>
  <c r="BL7" i="80"/>
  <c r="BP7" i="80"/>
  <c r="EI3" i="89"/>
  <c r="DF3" i="62"/>
  <c r="DM30" i="62"/>
  <c r="ET30" i="89"/>
  <c r="EG41" i="89"/>
  <c r="DD41" i="62"/>
  <c r="EF8" i="89"/>
  <c r="DX8" i="89" s="1"/>
  <c r="DC8" i="62"/>
  <c r="BL46" i="80"/>
  <c r="BP46" i="80"/>
  <c r="BK23" i="81"/>
  <c r="BO23" i="81"/>
  <c r="EU18" i="89"/>
  <c r="DN19" i="62"/>
  <c r="DL22" i="62"/>
  <c r="ES22" i="89"/>
  <c r="BN37" i="81"/>
  <c r="BJ37" i="81"/>
  <c r="BJ31" i="80"/>
  <c r="BN31" i="80"/>
  <c r="BQ39" i="81"/>
  <c r="BM39" i="81"/>
  <c r="DC45" i="62"/>
  <c r="EF45" i="89"/>
  <c r="BK5" i="81"/>
  <c r="BO5" i="81"/>
  <c r="BJ18" i="81"/>
  <c r="BN18" i="81"/>
  <c r="BJ16" i="81"/>
  <c r="BN16" i="81"/>
  <c r="BM37" i="80"/>
  <c r="BQ37" i="80"/>
  <c r="DE24" i="62"/>
  <c r="EH24" i="89"/>
  <c r="BK28" i="81"/>
  <c r="BO28" i="81"/>
  <c r="EH15" i="89"/>
  <c r="DE16" i="62"/>
  <c r="BP15" i="81"/>
  <c r="BL15" i="81"/>
  <c r="BM36" i="81"/>
  <c r="BQ36" i="81"/>
  <c r="EF43" i="89"/>
  <c r="DC43" i="62"/>
  <c r="BQ49" i="80"/>
  <c r="BM49" i="80"/>
  <c r="BJ52" i="81"/>
  <c r="BN52" i="81"/>
  <c r="BK40" i="80"/>
  <c r="BO40" i="80"/>
  <c r="BN8" i="80"/>
  <c r="BJ8" i="80"/>
  <c r="BP21" i="80"/>
  <c r="BL21" i="80"/>
  <c r="BQ18" i="81"/>
  <c r="BM18" i="81"/>
  <c r="BJ13" i="80"/>
  <c r="BN13" i="80"/>
  <c r="AA33" i="62" a="1"/>
  <c r="AA33" i="62" s="1"/>
  <c r="BP31" i="78"/>
  <c r="BL31" i="78"/>
  <c r="AK54" i="62" a="1"/>
  <c r="AK54" i="62" s="1"/>
  <c r="BI57" i="62" s="1"/>
  <c r="BO27" i="80"/>
  <c r="BK27" i="80"/>
  <c r="BQ42" i="80"/>
  <c r="BM42" i="80"/>
  <c r="BE23" i="85"/>
  <c r="BJ3" i="81"/>
  <c r="BN3" i="81"/>
  <c r="BL8" i="80"/>
  <c r="BP8" i="80"/>
  <c r="BP28" i="81"/>
  <c r="BL28" i="81"/>
  <c r="AA49" i="68" a="1"/>
  <c r="AA49" i="68" s="1"/>
  <c r="ES35" i="89"/>
  <c r="DL35" i="62"/>
  <c r="DN44" i="62"/>
  <c r="EU44" i="89"/>
  <c r="BO31" i="81"/>
  <c r="BK31" i="81"/>
  <c r="ES11" i="89"/>
  <c r="DL11" i="62"/>
  <c r="BO32" i="80"/>
  <c r="BK32" i="80"/>
  <c r="DN51" i="62"/>
  <c r="EU51" i="89"/>
  <c r="BK28" i="80"/>
  <c r="BO28" i="80"/>
  <c r="EH46" i="89"/>
  <c r="DE46" i="62"/>
  <c r="BK47" i="81"/>
  <c r="BO47" i="81"/>
  <c r="DL44" i="62"/>
  <c r="ES44" i="89"/>
  <c r="BM33" i="81"/>
  <c r="BQ33" i="81"/>
  <c r="DN45" i="62"/>
  <c r="EU45" i="89"/>
  <c r="DK3" i="62"/>
  <c r="ER3" i="89"/>
  <c r="DE31" i="62"/>
  <c r="EH31" i="89"/>
  <c r="EG23" i="89"/>
  <c r="DD23" i="62"/>
  <c r="EG28" i="89"/>
  <c r="DD28" i="62"/>
  <c r="BP31" i="81"/>
  <c r="BL31" i="81"/>
  <c r="EH36" i="89"/>
  <c r="DE36" i="62"/>
  <c r="BM45" i="80"/>
  <c r="BQ45" i="80"/>
  <c r="DK47" i="62"/>
  <c r="ER47" i="89"/>
  <c r="DN41" i="62"/>
  <c r="EU41" i="89"/>
  <c r="BN32" i="81"/>
  <c r="BJ32" i="81"/>
  <c r="DL4" i="62"/>
  <c r="ES4" i="89"/>
  <c r="BK30" i="81"/>
  <c r="BO30" i="81"/>
  <c r="DM26" i="62"/>
  <c r="ET26" i="89"/>
  <c r="EI22" i="89"/>
  <c r="DF22" i="62"/>
  <c r="DK12" i="62"/>
  <c r="ER12" i="89"/>
  <c r="DL50" i="62"/>
  <c r="ES50" i="89"/>
  <c r="BQ29" i="81"/>
  <c r="BM29" i="81"/>
  <c r="EI50" i="89"/>
  <c r="DF50" i="62"/>
  <c r="EI31" i="89"/>
  <c r="DF31" i="62"/>
  <c r="BL15" i="80"/>
  <c r="BP15" i="80"/>
  <c r="BO33" i="81"/>
  <c r="BK33" i="81"/>
  <c r="DF17" i="62"/>
  <c r="EI16" i="89"/>
  <c r="DL49" i="62"/>
  <c r="ES49" i="89"/>
  <c r="EH25" i="89"/>
  <c r="DE25" i="62"/>
  <c r="DM41" i="62"/>
  <c r="ET41" i="89"/>
  <c r="EH6" i="89"/>
  <c r="DE6" i="62"/>
  <c r="BM20" i="81"/>
  <c r="BQ20" i="81"/>
  <c r="EH29" i="89"/>
  <c r="DE29" i="62"/>
  <c r="DL47" i="62"/>
  <c r="ES47" i="89"/>
  <c r="EK47" i="89" s="1"/>
  <c r="BO49" i="81"/>
  <c r="BK49" i="81"/>
  <c r="BN6" i="81"/>
  <c r="BJ6" i="81"/>
  <c r="BM43" i="81"/>
  <c r="BQ43" i="81"/>
  <c r="BJ32" i="80"/>
  <c r="BN32" i="80"/>
  <c r="BL2" i="80"/>
  <c r="DK44" i="62"/>
  <c r="ER44" i="89"/>
  <c r="BQ48" i="81"/>
  <c r="BM48" i="81"/>
  <c r="DN36" i="62"/>
  <c r="EU36" i="89"/>
  <c r="EF13" i="89"/>
  <c r="DC13" i="62"/>
  <c r="DK37" i="62"/>
  <c r="ER37" i="89"/>
  <c r="BK29" i="80"/>
  <c r="BO29" i="80"/>
  <c r="DL25" i="62"/>
  <c r="ES25" i="89"/>
  <c r="BP31" i="80"/>
  <c r="BL31" i="80"/>
  <c r="DD24" i="62"/>
  <c r="EG24" i="89"/>
  <c r="BN17" i="80"/>
  <c r="BJ17" i="80"/>
  <c r="DM4" i="62"/>
  <c r="ET4" i="89"/>
  <c r="EF21" i="89"/>
  <c r="DC21" i="62"/>
  <c r="BK42" i="80"/>
  <c r="BO42" i="80"/>
  <c r="EG21" i="89"/>
  <c r="DD21" i="62"/>
  <c r="EH16" i="89"/>
  <c r="DE17" i="62"/>
  <c r="BM10" i="81"/>
  <c r="BQ10" i="81"/>
  <c r="DK34" i="62"/>
  <c r="ER34" i="89"/>
  <c r="DC39" i="62"/>
  <c r="EF39" i="89"/>
  <c r="DL45" i="62"/>
  <c r="ES45" i="89"/>
  <c r="EK45" i="89" s="1"/>
  <c r="DN23" i="62"/>
  <c r="EU23" i="89"/>
  <c r="DD6" i="62"/>
  <c r="EG6" i="89"/>
  <c r="DN3" i="62"/>
  <c r="EU3" i="89"/>
  <c r="EH30" i="89"/>
  <c r="DE30" i="62"/>
  <c r="DL41" i="62"/>
  <c r="ES41" i="89"/>
  <c r="BN13" i="81"/>
  <c r="BJ13" i="81"/>
  <c r="DK8" i="62"/>
  <c r="ER8" i="89"/>
  <c r="DL10" i="62"/>
  <c r="ES10" i="89"/>
  <c r="BK15" i="81"/>
  <c r="BO15" i="81"/>
  <c r="EF27" i="89"/>
  <c r="DC27" i="62"/>
  <c r="BN52" i="80"/>
  <c r="BJ52" i="80"/>
  <c r="BP41" i="80"/>
  <c r="BL41" i="80"/>
  <c r="BP52" i="80"/>
  <c r="BL52" i="80"/>
  <c r="EH8" i="89"/>
  <c r="DE8" i="62"/>
  <c r="DK46" i="62"/>
  <c r="ER46" i="89"/>
  <c r="BJ4" i="81"/>
  <c r="BN4" i="81"/>
  <c r="BJ10" i="80"/>
  <c r="BN10" i="80"/>
  <c r="BJ39" i="80"/>
  <c r="BN39" i="80"/>
  <c r="BO21" i="80"/>
  <c r="BK21" i="80"/>
  <c r="EH21" i="89"/>
  <c r="DE21" i="62"/>
  <c r="BM17" i="81"/>
  <c r="BQ17" i="81"/>
  <c r="DL37" i="62"/>
  <c r="ES37" i="89"/>
  <c r="EI30" i="89"/>
  <c r="DF30" i="62"/>
  <c r="EG39" i="89"/>
  <c r="DD39" i="62"/>
  <c r="BM31" i="81"/>
  <c r="BQ31" i="81"/>
  <c r="BP14" i="80"/>
  <c r="BL14" i="80"/>
  <c r="EH50" i="89"/>
  <c r="DE50" i="62"/>
  <c r="BO14" i="81"/>
  <c r="BK14" i="81"/>
  <c r="EH12" i="89"/>
  <c r="DE12" i="62"/>
  <c r="BQ4" i="81"/>
  <c r="BM4" i="81"/>
  <c r="EG32" i="89"/>
  <c r="DD32" i="62"/>
  <c r="DK49" i="62"/>
  <c r="ER49" i="89"/>
  <c r="BK23" i="80"/>
  <c r="BO23" i="80"/>
  <c r="DL29" i="62"/>
  <c r="ES29" i="89"/>
  <c r="BJ47" i="80"/>
  <c r="BN47" i="80"/>
  <c r="BQ17" i="80"/>
  <c r="BM17" i="80"/>
  <c r="BP50" i="81"/>
  <c r="BL50" i="81"/>
  <c r="BK8" i="81"/>
  <c r="BO8" i="81"/>
  <c r="EG52" i="89"/>
  <c r="DY52" i="89" s="1"/>
  <c r="DD52" i="62"/>
  <c r="DL12" i="62"/>
  <c r="ES12" i="89"/>
  <c r="EI47" i="89"/>
  <c r="DF47" i="62"/>
  <c r="BL10" i="81"/>
  <c r="BP10" i="81"/>
  <c r="BK33" i="80"/>
  <c r="BO33" i="80"/>
  <c r="EI51" i="89"/>
  <c r="EA51" i="89" s="1"/>
  <c r="DF51" i="62"/>
  <c r="EH9" i="89"/>
  <c r="DE9" i="62"/>
  <c r="BL40" i="81"/>
  <c r="BP40" i="81"/>
  <c r="BM38" i="81"/>
  <c r="BQ38" i="81"/>
  <c r="BK36" i="81"/>
  <c r="BO36" i="81"/>
  <c r="DK17" i="62"/>
  <c r="ER16" i="89"/>
  <c r="EF40" i="89"/>
  <c r="DC40" i="62"/>
  <c r="DC3" i="62"/>
  <c r="EF3" i="89"/>
  <c r="BL50" i="80"/>
  <c r="BP50" i="80"/>
  <c r="DN15" i="62"/>
  <c r="EU14" i="89"/>
  <c r="DM31" i="62"/>
  <c r="ET31" i="89"/>
  <c r="DL28" i="62"/>
  <c r="ES28" i="89"/>
  <c r="BK46" i="81"/>
  <c r="BO46" i="81"/>
  <c r="BQ45" i="81"/>
  <c r="BM45" i="81"/>
  <c r="AA47" i="62" a="1"/>
  <c r="AA47" i="62" s="1"/>
  <c r="EF10" i="89"/>
  <c r="DX10" i="89" s="1"/>
  <c r="DC10" i="62"/>
  <c r="DK42" i="62"/>
  <c r="ER42" i="89"/>
  <c r="EG33" i="89"/>
  <c r="DY33" i="89" s="1"/>
  <c r="DD33" i="62"/>
  <c r="BQ5" i="81"/>
  <c r="BM5" i="81"/>
  <c r="DC30" i="62"/>
  <c r="EF30" i="89"/>
  <c r="BL48" i="81"/>
  <c r="BP48" i="81"/>
  <c r="DK16" i="62"/>
  <c r="ER15" i="89"/>
  <c r="AA48" i="62" a="1"/>
  <c r="AA48" i="62" s="1"/>
  <c r="EG36" i="89"/>
  <c r="DY36" i="89" s="1"/>
  <c r="DD36" i="62"/>
  <c r="BQ48" i="80"/>
  <c r="BM48" i="80"/>
  <c r="DK6" i="62"/>
  <c r="ER6" i="89"/>
  <c r="BQ16" i="80"/>
  <c r="BM16" i="80"/>
  <c r="BJ42" i="81"/>
  <c r="BN42" i="81"/>
  <c r="CB2" i="90"/>
  <c r="BO2" i="68"/>
  <c r="EF18" i="89"/>
  <c r="DC19" i="62"/>
  <c r="BL33" i="80"/>
  <c r="BP33" i="80"/>
  <c r="DZ32" i="89"/>
  <c r="BJ4" i="80"/>
  <c r="BN4" i="80"/>
  <c r="BJ36" i="80"/>
  <c r="BN36" i="80"/>
  <c r="DN50" i="62"/>
  <c r="EU50" i="89"/>
  <c r="AA15" i="68" a="1"/>
  <c r="AA15" i="68" s="1"/>
  <c r="DL30" i="62"/>
  <c r="ES30" i="89"/>
  <c r="EK30" i="89" s="1"/>
  <c r="BO6" i="80"/>
  <c r="BK6" i="80"/>
  <c r="BJ29" i="80"/>
  <c r="BN29" i="80"/>
  <c r="DK23" i="62"/>
  <c r="ER23" i="89"/>
  <c r="BK47" i="80"/>
  <c r="BO47" i="80"/>
  <c r="BJ44" i="81"/>
  <c r="BN44" i="81"/>
  <c r="EG8" i="89"/>
  <c r="DD8" i="62"/>
  <c r="BQ28" i="80"/>
  <c r="BM28" i="80"/>
  <c r="EH11" i="89"/>
  <c r="DZ11" i="89" s="1"/>
  <c r="DE11" i="62"/>
  <c r="BN9" i="80"/>
  <c r="BJ9" i="80"/>
  <c r="BQ2" i="80"/>
  <c r="BM2" i="80"/>
  <c r="DM35" i="62"/>
  <c r="ET35" i="89"/>
  <c r="BJ7" i="80"/>
  <c r="BN7" i="80"/>
  <c r="BO10" i="81"/>
  <c r="BK10" i="81"/>
  <c r="AA47" i="68" a="1"/>
  <c r="AA47" i="68" s="1"/>
  <c r="BO25" i="80"/>
  <c r="BK25" i="80"/>
  <c r="BM23" i="81"/>
  <c r="BQ23" i="81"/>
  <c r="DK28" i="62"/>
  <c r="ER28" i="89"/>
  <c r="DE10" i="62"/>
  <c r="EH10" i="89"/>
  <c r="BJ38" i="81"/>
  <c r="BN38" i="81"/>
  <c r="EG17" i="89"/>
  <c r="DY17" i="89" s="1"/>
  <c r="DD18" i="62"/>
  <c r="EI21" i="89"/>
  <c r="DF21" i="62"/>
  <c r="BK18" i="81"/>
  <c r="BO18" i="81"/>
  <c r="DE18" i="62"/>
  <c r="EH17" i="89"/>
  <c r="BQ42" i="79"/>
  <c r="AO54" i="62" a="1"/>
  <c r="AO54" i="62" s="1"/>
  <c r="BM57" i="62" s="1"/>
  <c r="DF4" i="62"/>
  <c r="EI4" i="89"/>
  <c r="BQ6" i="81"/>
  <c r="BM6" i="81"/>
  <c r="BK42" i="81"/>
  <c r="BO42" i="81"/>
  <c r="DL6" i="62"/>
  <c r="ES6" i="89"/>
  <c r="BO40" i="81"/>
  <c r="BK40" i="81"/>
  <c r="EI40" i="89"/>
  <c r="DF40" i="62"/>
  <c r="DK29" i="62"/>
  <c r="ER29" i="89"/>
  <c r="BO14" i="80"/>
  <c r="BK14" i="80"/>
  <c r="BN7" i="81"/>
  <c r="BJ7" i="81"/>
  <c r="BP36" i="81"/>
  <c r="BL36" i="81"/>
  <c r="EI52" i="89"/>
  <c r="DF52" i="62"/>
  <c r="BN12" i="80"/>
  <c r="BJ12" i="80"/>
  <c r="ET8" i="89"/>
  <c r="DM8" i="62"/>
  <c r="BQ46" i="80"/>
  <c r="BM46" i="80"/>
  <c r="DK45" i="62"/>
  <c r="ER45" i="89"/>
  <c r="EI29" i="89"/>
  <c r="DF29" i="62"/>
  <c r="DK24" i="62"/>
  <c r="ER24" i="89"/>
  <c r="EF17" i="89"/>
  <c r="DC18" i="62"/>
  <c r="EG7" i="89"/>
  <c r="DD7" i="62"/>
  <c r="BJ35" i="80"/>
  <c r="BN35" i="80"/>
  <c r="BL6" i="80"/>
  <c r="BP6" i="80"/>
  <c r="EH44" i="89"/>
  <c r="DE44" i="62"/>
  <c r="BL49" i="81"/>
  <c r="BP49" i="81"/>
  <c r="BL47" i="80"/>
  <c r="BP47" i="80"/>
  <c r="EH33" i="89"/>
  <c r="DE33" i="62"/>
  <c r="BJ42" i="80"/>
  <c r="BN42" i="80"/>
  <c r="BP29" i="81"/>
  <c r="BL29" i="81"/>
  <c r="DM16" i="62"/>
  <c r="ET15" i="89"/>
  <c r="DN30" i="62"/>
  <c r="EU30" i="89"/>
  <c r="BL37" i="81"/>
  <c r="BP37" i="81"/>
  <c r="BQ41" i="80"/>
  <c r="BM41" i="80"/>
  <c r="DL39" i="62"/>
  <c r="ES39" i="89"/>
  <c r="EK39" i="89" s="1"/>
  <c r="DM43" i="62"/>
  <c r="ET43" i="89"/>
  <c r="BQ42" i="81"/>
  <c r="BM42" i="81"/>
  <c r="DK43" i="62"/>
  <c r="ER43" i="89"/>
  <c r="BK37" i="80"/>
  <c r="BO37" i="80"/>
  <c r="DL32" i="62"/>
  <c r="ES32" i="89"/>
  <c r="BM37" i="81"/>
  <c r="BQ37" i="81"/>
  <c r="BK44" i="80"/>
  <c r="BO44" i="80"/>
  <c r="BN51" i="81"/>
  <c r="BJ51" i="81"/>
  <c r="ES52" i="89"/>
  <c r="DL52" i="62"/>
  <c r="BL45" i="81"/>
  <c r="BP45" i="81"/>
  <c r="AA48" i="68" a="1"/>
  <c r="AA48" i="68" s="1"/>
  <c r="BM44" i="81"/>
  <c r="BQ44" i="81"/>
  <c r="EU2" i="89"/>
  <c r="DN2" i="62"/>
  <c r="EF31" i="89"/>
  <c r="DC31" i="62"/>
  <c r="DM46" i="62"/>
  <c r="ET46" i="89"/>
  <c r="EF52" i="89"/>
  <c r="DC52" i="62"/>
  <c r="BN31" i="81"/>
  <c r="BJ31" i="81"/>
  <c r="DL3" i="62"/>
  <c r="ES3" i="89"/>
  <c r="BM34" i="81"/>
  <c r="BQ34" i="81"/>
  <c r="BK49" i="80"/>
  <c r="BO49" i="80"/>
  <c r="BJ45" i="81"/>
  <c r="BN45" i="81"/>
  <c r="DF27" i="62"/>
  <c r="EI27" i="89"/>
  <c r="EI14" i="89"/>
  <c r="DF15" i="62"/>
  <c r="BQ14" i="80"/>
  <c r="BM14" i="80"/>
  <c r="BP23" i="81"/>
  <c r="BL23" i="81"/>
  <c r="BL16" i="80"/>
  <c r="BP16" i="80"/>
  <c r="EI37" i="89"/>
  <c r="DF37" i="62"/>
  <c r="BM35" i="80"/>
  <c r="BQ35" i="80"/>
  <c r="BP13" i="81"/>
  <c r="BL13" i="81"/>
  <c r="DK15" i="62"/>
  <c r="ER14" i="89"/>
  <c r="DL33" i="62"/>
  <c r="ES33" i="89"/>
  <c r="EK33" i="89" s="1"/>
  <c r="BQ5" i="80"/>
  <c r="BM5" i="80"/>
  <c r="BJ43" i="80"/>
  <c r="BN43" i="80"/>
  <c r="BN20" i="80"/>
  <c r="BJ20" i="80"/>
  <c r="BO41" i="81"/>
  <c r="BK41" i="81"/>
  <c r="DL36" i="62"/>
  <c r="ES36" i="89"/>
  <c r="EK36" i="89" s="1"/>
  <c r="EF12" i="89"/>
  <c r="DC12" i="62"/>
  <c r="DN33" i="62"/>
  <c r="EU33" i="89"/>
  <c r="BN27" i="80"/>
  <c r="BJ27" i="80"/>
  <c r="BQ29" i="80"/>
  <c r="BM29" i="80"/>
  <c r="BM7" i="81"/>
  <c r="BQ7" i="81"/>
  <c r="BP6" i="81"/>
  <c r="BL6" i="81"/>
  <c r="BL17" i="81"/>
  <c r="BP17" i="81"/>
  <c r="DN31" i="62"/>
  <c r="EU31" i="89"/>
  <c r="BQ6" i="80"/>
  <c r="BM6" i="80"/>
  <c r="EH40" i="89"/>
  <c r="DE40" i="62"/>
  <c r="BM40" i="81"/>
  <c r="BQ40" i="81"/>
  <c r="DL8" i="62"/>
  <c r="ES8" i="89"/>
  <c r="BP42" i="81"/>
  <c r="BL42" i="81"/>
  <c r="DF43" i="62"/>
  <c r="EI43" i="89"/>
  <c r="BK18" i="80"/>
  <c r="BO18" i="80"/>
  <c r="EH35" i="89"/>
  <c r="DE35" i="62"/>
  <c r="BQ24" i="81"/>
  <c r="BM24" i="81"/>
  <c r="BL12" i="81"/>
  <c r="BP12" i="81"/>
  <c r="BO35" i="80"/>
  <c r="BK35" i="80"/>
  <c r="BN18" i="80"/>
  <c r="BJ18" i="80"/>
  <c r="DE19" i="62"/>
  <c r="EH18" i="89"/>
  <c r="EF44" i="89"/>
  <c r="DC44" i="62"/>
  <c r="AA39" i="62" a="1"/>
  <c r="AA39" i="62" s="1"/>
  <c r="AA41" i="68" a="1"/>
  <c r="AA41" i="68" s="1"/>
  <c r="BK41" i="80"/>
  <c r="BO41" i="80"/>
  <c r="EF37" i="89"/>
  <c r="DC37" i="62"/>
  <c r="BJ27" i="81"/>
  <c r="BN27" i="81"/>
  <c r="EH14" i="89"/>
  <c r="DE15" i="62"/>
  <c r="DK51" i="62"/>
  <c r="ER51" i="89"/>
  <c r="BM9" i="81"/>
  <c r="BQ9" i="81"/>
  <c r="ER26" i="89"/>
  <c r="DK26" i="62"/>
  <c r="DL18" i="62"/>
  <c r="ES17" i="89"/>
  <c r="DN21" i="62"/>
  <c r="EU21" i="89"/>
  <c r="BQ8" i="81"/>
  <c r="BM8" i="81"/>
  <c r="EI6" i="89"/>
  <c r="DF6" i="62"/>
  <c r="AA40" i="62" a="1"/>
  <c r="AA40" i="62" s="1"/>
  <c r="DN4" i="62"/>
  <c r="EU4" i="89"/>
  <c r="BK51" i="80"/>
  <c r="BO51" i="80"/>
  <c r="DN16" i="62"/>
  <c r="EU15" i="89"/>
  <c r="BM50" i="80"/>
  <c r="BQ50" i="80"/>
  <c r="EI23" i="89"/>
  <c r="DF23" i="62"/>
  <c r="AC54" i="90"/>
  <c r="AC56" i="90" s="1"/>
  <c r="EH13" i="89"/>
  <c r="DE13" i="62"/>
  <c r="AM54" i="62" a="1"/>
  <c r="AM54" i="62" s="1"/>
  <c r="BK57" i="62" s="1"/>
  <c r="EG42" i="89"/>
  <c r="DD42" i="62"/>
  <c r="BP33" i="81"/>
  <c r="BL33" i="81"/>
  <c r="EG22" i="89"/>
  <c r="DD22" i="62"/>
  <c r="BN24" i="81"/>
  <c r="BJ24" i="81"/>
  <c r="DK27" i="62"/>
  <c r="ER27" i="89"/>
  <c r="BL26" i="81"/>
  <c r="BP26" i="81"/>
  <c r="EU52" i="89"/>
  <c r="DN52" i="62"/>
  <c r="DM7" i="62"/>
  <c r="ET7" i="89"/>
  <c r="DC38" i="62"/>
  <c r="EF38" i="89"/>
  <c r="BQ43" i="80"/>
  <c r="BM43" i="80"/>
  <c r="DN29" i="62"/>
  <c r="EU29" i="89"/>
  <c r="BQ16" i="81"/>
  <c r="BM16" i="81"/>
  <c r="EF24" i="89"/>
  <c r="DC24" i="62"/>
  <c r="EH23" i="89"/>
  <c r="DE23" i="62"/>
  <c r="BM31" i="80"/>
  <c r="BQ31" i="80"/>
  <c r="DK18" i="62"/>
  <c r="ER17" i="89"/>
  <c r="ES7" i="89"/>
  <c r="DL7" i="62"/>
  <c r="BK4" i="81"/>
  <c r="BO4" i="81"/>
  <c r="EG13" i="89"/>
  <c r="DD13" i="62"/>
  <c r="DM33" i="62"/>
  <c r="ET33" i="89"/>
  <c r="BN12" i="81"/>
  <c r="BJ12" i="81"/>
  <c r="BJ36" i="81"/>
  <c r="BN36" i="81"/>
  <c r="BP43" i="81"/>
  <c r="BL43" i="81"/>
  <c r="DN46" i="62"/>
  <c r="EU46" i="89"/>
  <c r="BM51" i="81"/>
  <c r="BQ51" i="81"/>
  <c r="DK25" i="62"/>
  <c r="ER25" i="89"/>
  <c r="AA50" i="62" a="1"/>
  <c r="AA50" i="62" s="1"/>
  <c r="BL25" i="81"/>
  <c r="BP25" i="81"/>
  <c r="DM12" i="62"/>
  <c r="ET12" i="89"/>
  <c r="BJ30" i="80"/>
  <c r="BN30" i="80"/>
  <c r="DL17" i="62"/>
  <c r="ES16" i="89"/>
  <c r="EF7" i="89"/>
  <c r="DC7" i="62"/>
  <c r="Z9" i="62" a="1"/>
  <c r="Z9" i="62" s="1"/>
  <c r="BO3" i="81"/>
  <c r="BK3" i="81"/>
  <c r="DM28" i="62"/>
  <c r="ET28" i="89"/>
  <c r="EL28" i="89" s="1"/>
  <c r="BN9" i="81"/>
  <c r="BJ9" i="81"/>
  <c r="BP5" i="80"/>
  <c r="BL5" i="80"/>
  <c r="ET2" i="89"/>
  <c r="DM2" i="62"/>
  <c r="BO13" i="80"/>
  <c r="BK13" i="80"/>
  <c r="DK31" i="62"/>
  <c r="ER31" i="89"/>
  <c r="BP45" i="80"/>
  <c r="BL45" i="80"/>
  <c r="BO43" i="81"/>
  <c r="BK43" i="81"/>
  <c r="DK52" i="62"/>
  <c r="ER52" i="89"/>
  <c r="EF9" i="89"/>
  <c r="DC9" i="62"/>
  <c r="EG44" i="89"/>
  <c r="DD44" i="62"/>
  <c r="DK40" i="62"/>
  <c r="ER40" i="89"/>
  <c r="ET48" i="89"/>
  <c r="DM48" i="62"/>
  <c r="BL26" i="80"/>
  <c r="BP26" i="80"/>
  <c r="BL39" i="81"/>
  <c r="BP39" i="81"/>
  <c r="BK48" i="81"/>
  <c r="BO48" i="81"/>
  <c r="EH42" i="89"/>
  <c r="DE42" i="62"/>
  <c r="DL38" i="62"/>
  <c r="ES38" i="89"/>
  <c r="EK38" i="89" s="1"/>
  <c r="DN37" i="62"/>
  <c r="EU37" i="89"/>
  <c r="DK10" i="62"/>
  <c r="ER10" i="89"/>
  <c r="V33" i="62" a="1"/>
  <c r="V33" i="62" s="1"/>
  <c r="EH52" i="89"/>
  <c r="DE52" i="62"/>
  <c r="BO15" i="80"/>
  <c r="BK15" i="80"/>
  <c r="BQ30" i="81"/>
  <c r="BM30" i="81"/>
  <c r="DK36" i="62"/>
  <c r="ER36" i="89"/>
  <c r="EG26" i="89"/>
  <c r="DD26" i="62"/>
  <c r="BK32" i="81"/>
  <c r="BO32" i="81"/>
  <c r="BN23" i="81"/>
  <c r="BJ23" i="81"/>
  <c r="BQ28" i="81"/>
  <c r="BM28" i="81"/>
  <c r="DD50" i="62"/>
  <c r="EG50" i="89"/>
  <c r="DY50" i="89" s="1"/>
  <c r="BN41" i="81"/>
  <c r="BJ41" i="81"/>
  <c r="BN26" i="81"/>
  <c r="BJ26" i="81"/>
  <c r="BN35" i="81"/>
  <c r="BJ35" i="81"/>
  <c r="BN38" i="80"/>
  <c r="BJ38" i="80"/>
  <c r="BP2" i="81"/>
  <c r="BL2" i="81"/>
  <c r="DL48" i="62"/>
  <c r="ES48" i="89"/>
  <c r="EK48" i="89" s="1"/>
  <c r="DC23" i="62"/>
  <c r="EF23" i="89"/>
  <c r="EG27" i="89"/>
  <c r="DD27" i="62"/>
  <c r="BL32" i="80"/>
  <c r="BP32" i="80"/>
  <c r="BO44" i="81"/>
  <c r="BK44" i="81"/>
  <c r="DN26" i="62"/>
  <c r="EU26" i="89"/>
  <c r="DM29" i="62"/>
  <c r="ET29" i="89"/>
  <c r="DN43" i="62"/>
  <c r="EU43" i="89"/>
  <c r="DM11" i="62"/>
  <c r="ET11" i="89"/>
  <c r="BK26" i="80"/>
  <c r="BO26" i="80"/>
  <c r="ER13" i="89"/>
  <c r="DK13" i="62"/>
  <c r="ET34" i="89"/>
  <c r="DM34" i="62"/>
  <c r="BD47" i="86"/>
  <c r="BN37" i="80"/>
  <c r="BJ37" i="80"/>
  <c r="BJ37" i="78"/>
  <c r="ET17" i="89"/>
  <c r="DM18" i="62"/>
  <c r="BJ26" i="80"/>
  <c r="BN26" i="80"/>
  <c r="BP29" i="80"/>
  <c r="BL29" i="80"/>
  <c r="BO38" i="81"/>
  <c r="BK38" i="81"/>
  <c r="DN40" i="62"/>
  <c r="EU40" i="89"/>
  <c r="AA41" i="62" a="1"/>
  <c r="AA41" i="62" s="1"/>
  <c r="BN23" i="80"/>
  <c r="BJ23" i="80"/>
  <c r="BL7" i="81"/>
  <c r="BP7" i="81"/>
  <c r="DL42" i="62"/>
  <c r="ES42" i="89"/>
  <c r="EG10" i="89"/>
  <c r="DD10" i="62"/>
  <c r="BM12" i="81"/>
  <c r="BQ12" i="81"/>
  <c r="BQ3" i="81"/>
  <c r="BM3" i="81"/>
  <c r="DL51" i="62"/>
  <c r="ES51" i="89"/>
  <c r="BM27" i="81"/>
  <c r="BQ27" i="81"/>
  <c r="BK24" i="80"/>
  <c r="BO24" i="80"/>
  <c r="BQ32" i="81"/>
  <c r="BM24" i="80"/>
  <c r="BQ24" i="80"/>
  <c r="BK17" i="80"/>
  <c r="BO17" i="80"/>
  <c r="BO30" i="80"/>
  <c r="BK30" i="80"/>
  <c r="EI39" i="89"/>
  <c r="DF39" i="62"/>
  <c r="BQ2" i="81"/>
  <c r="BM2" i="81"/>
  <c r="BP42" i="80"/>
  <c r="BL42" i="80"/>
  <c r="BQ35" i="81"/>
  <c r="BM35" i="81"/>
  <c r="BL27" i="81"/>
  <c r="BP27" i="81"/>
  <c r="EG37" i="89"/>
  <c r="DY37" i="89" s="1"/>
  <c r="DD37" i="62"/>
  <c r="DN42" i="62"/>
  <c r="EU42" i="89"/>
  <c r="BN50" i="80"/>
  <c r="BJ50" i="80"/>
  <c r="DE43" i="62"/>
  <c r="EH43" i="89"/>
  <c r="BQ20" i="80"/>
  <c r="BM20" i="80"/>
  <c r="BO34" i="81"/>
  <c r="BK34" i="81"/>
  <c r="BJ21" i="80"/>
  <c r="BN21" i="80"/>
  <c r="BQ49" i="81"/>
  <c r="BM49" i="81"/>
  <c r="ER7" i="89"/>
  <c r="DK7" i="62"/>
  <c r="EF11" i="89"/>
  <c r="DC11" i="62"/>
  <c r="BO36" i="80"/>
  <c r="BK36" i="80"/>
  <c r="DN9" i="62"/>
  <c r="EU9" i="89"/>
  <c r="DL9" i="62"/>
  <c r="ES9" i="89"/>
  <c r="DD29" i="62"/>
  <c r="EG29" i="89"/>
  <c r="DY29" i="89" s="1"/>
  <c r="BO48" i="80"/>
  <c r="BK48" i="80"/>
  <c r="BJ24" i="80"/>
  <c r="BN24" i="80"/>
  <c r="EG12" i="89"/>
  <c r="DD12" i="62"/>
  <c r="BJ17" i="81"/>
  <c r="BN17" i="81"/>
  <c r="BK8" i="80"/>
  <c r="BO8" i="80"/>
  <c r="DK41" i="62"/>
  <c r="AD41" i="62" s="1" a="1"/>
  <c r="AD41" i="62" s="1"/>
  <c r="ER41" i="89"/>
  <c r="BN34" i="80"/>
  <c r="BJ34" i="80"/>
  <c r="BM18" i="80"/>
  <c r="BQ18" i="80"/>
  <c r="DN32" i="62"/>
  <c r="EU32" i="89"/>
  <c r="BM40" i="80"/>
  <c r="BQ40" i="80"/>
  <c r="BJ5" i="81"/>
  <c r="BN5" i="81"/>
  <c r="BB14" i="86"/>
  <c r="BL34" i="80"/>
  <c r="BP34" i="80"/>
  <c r="BL52" i="81"/>
  <c r="BP52" i="81"/>
  <c r="DM42" i="62"/>
  <c r="ET42" i="89"/>
  <c r="BP19" i="81"/>
  <c r="BL19" i="81"/>
  <c r="BP19" i="80"/>
  <c r="BL19" i="80"/>
  <c r="EI10" i="89"/>
  <c r="DF10" i="62"/>
  <c r="EH38" i="89"/>
  <c r="DE38" i="62"/>
  <c r="BM10" i="80"/>
  <c r="BQ10" i="80"/>
  <c r="DL19" i="62"/>
  <c r="ES18" i="89"/>
  <c r="BN49" i="81"/>
  <c r="BJ49" i="81"/>
  <c r="DL26" i="62"/>
  <c r="ES26" i="89"/>
  <c r="EK26" i="89" s="1"/>
  <c r="AA32" i="62" a="1"/>
  <c r="AA32" i="62" s="1"/>
  <c r="BP30" i="81"/>
  <c r="BL30" i="81"/>
  <c r="EI49" i="89"/>
  <c r="DF49" i="62"/>
  <c r="BP3" i="80"/>
  <c r="BL3" i="80"/>
  <c r="AA49" i="62" a="1"/>
  <c r="AA49" i="62" s="1"/>
  <c r="DL31" i="62"/>
  <c r="ES31" i="89"/>
  <c r="DK32" i="62"/>
  <c r="ER32" i="89"/>
  <c r="EH39" i="89"/>
  <c r="DE39" i="62"/>
  <c r="DL27" i="62"/>
  <c r="ES27" i="89"/>
  <c r="BO31" i="80"/>
  <c r="BK31" i="80"/>
  <c r="EH27" i="89"/>
  <c r="DE27" i="62"/>
  <c r="EH37" i="89"/>
  <c r="DE37" i="62"/>
  <c r="BN14" i="81"/>
  <c r="BJ14" i="81"/>
  <c r="BJ25" i="80"/>
  <c r="BN25" i="80"/>
  <c r="DM19" i="62"/>
  <c r="ET18" i="89"/>
  <c r="BJ5" i="80"/>
  <c r="BN5" i="80"/>
  <c r="BP17" i="80"/>
  <c r="BL17" i="80"/>
  <c r="BJ30" i="81"/>
  <c r="BN30" i="81"/>
  <c r="EH34" i="89"/>
  <c r="DE34" i="62"/>
  <c r="EF28" i="89"/>
  <c r="DC28" i="62"/>
  <c r="EF2" i="89"/>
  <c r="DC2" i="62"/>
  <c r="EF51" i="89"/>
  <c r="DC51" i="62"/>
  <c r="DC26" i="62"/>
  <c r="EF26" i="89"/>
  <c r="BL20" i="81"/>
  <c r="BP20" i="81"/>
  <c r="DN35" i="62"/>
  <c r="EU35" i="89"/>
  <c r="AA22" i="68" a="1"/>
  <c r="AA22" i="68" s="1"/>
  <c r="DN13" i="62"/>
  <c r="EU13" i="89"/>
  <c r="BN8" i="81"/>
  <c r="BJ8" i="81"/>
  <c r="BJ15" i="81"/>
  <c r="BN15" i="81"/>
  <c r="BL14" i="81"/>
  <c r="BP14" i="81"/>
  <c r="BK26" i="81"/>
  <c r="BO26" i="81"/>
  <c r="BO2" i="80"/>
  <c r="DF16" i="62"/>
  <c r="EI15" i="89"/>
  <c r="DL43" i="62"/>
  <c r="ES43" i="89"/>
  <c r="EK43" i="89" s="1"/>
  <c r="BQ9" i="80"/>
  <c r="BM9" i="80"/>
  <c r="BJ41" i="80"/>
  <c r="BN41" i="80"/>
  <c r="BP47" i="81"/>
  <c r="BL47" i="81"/>
  <c r="BP35" i="80"/>
  <c r="BL35" i="80"/>
  <c r="BL21" i="81"/>
  <c r="BP21" i="81"/>
  <c r="BN33" i="81"/>
  <c r="BJ33" i="81"/>
  <c r="EF29" i="89"/>
  <c r="DC29" i="62"/>
  <c r="AA10" i="68" a="1"/>
  <c r="AA10" i="68" s="1"/>
  <c r="BN40" i="80"/>
  <c r="BJ40" i="80"/>
  <c r="EH7" i="89"/>
  <c r="DE7" i="62"/>
  <c r="DK38" i="62"/>
  <c r="ER38" i="89"/>
  <c r="DM23" i="62"/>
  <c r="ET23" i="89"/>
  <c r="BO39" i="80"/>
  <c r="BK39" i="80"/>
  <c r="BK2" i="81"/>
  <c r="BO2" i="81"/>
  <c r="EI8" i="89"/>
  <c r="DF8" i="62"/>
  <c r="BQ25" i="81"/>
  <c r="BM25" i="81"/>
  <c r="BO39" i="81"/>
  <c r="BK39" i="81"/>
  <c r="BM21" i="80"/>
  <c r="BQ21" i="80"/>
  <c r="EL16" i="89"/>
  <c r="DN39" i="62"/>
  <c r="EU39" i="89"/>
  <c r="BP4" i="80"/>
  <c r="BL4" i="80"/>
  <c r="EF25" i="89"/>
  <c r="DC25" i="62"/>
  <c r="BQ26" i="81"/>
  <c r="BM26" i="81"/>
  <c r="BP46" i="81"/>
  <c r="BL46" i="81"/>
  <c r="DM22" i="62"/>
  <c r="ET22" i="89"/>
  <c r="EL22" i="89" s="1"/>
  <c r="BN47" i="81"/>
  <c r="BJ47" i="81"/>
  <c r="BJ45" i="80"/>
  <c r="BN45" i="80"/>
  <c r="BK7" i="80"/>
  <c r="BO7" i="80"/>
  <c r="BP41" i="81"/>
  <c r="BL41" i="81"/>
  <c r="BJ46" i="81"/>
  <c r="BN46" i="81"/>
  <c r="N2" i="86"/>
  <c r="AL2" i="86" s="1"/>
  <c r="BP8" i="81"/>
  <c r="BL8" i="81"/>
  <c r="EH28" i="89"/>
  <c r="DE28" i="62"/>
  <c r="BP10" i="80"/>
  <c r="BL10" i="80"/>
  <c r="BO45" i="80"/>
  <c r="BK45" i="80"/>
  <c r="BP18" i="80"/>
  <c r="BL18" i="80"/>
  <c r="U19" i="68" a="1"/>
  <c r="U19" i="68" s="1"/>
  <c r="EJ21" i="89"/>
  <c r="BN41" i="78"/>
  <c r="BJ41" i="78"/>
  <c r="BM13" i="80"/>
  <c r="BQ13" i="80"/>
  <c r="DK50" i="62"/>
  <c r="ER50" i="89"/>
  <c r="AA46" i="62" a="1"/>
  <c r="AA46" i="62" s="1"/>
  <c r="V35" i="62" a="1"/>
  <c r="V35" i="62" s="1"/>
  <c r="BM23" i="80"/>
  <c r="BQ23" i="80"/>
  <c r="V52" i="62" a="1"/>
  <c r="V52" i="62" s="1"/>
  <c r="BM33" i="80"/>
  <c r="BQ33" i="80"/>
  <c r="DL40" i="62"/>
  <c r="ES40" i="89"/>
  <c r="EK40" i="89" s="1"/>
  <c r="DC48" i="62"/>
  <c r="EF48" i="89"/>
  <c r="DK9" i="62"/>
  <c r="ER9" i="89"/>
  <c r="EG3" i="89"/>
  <c r="DY3" i="89" s="1"/>
  <c r="DD3" i="62"/>
  <c r="EF4" i="89"/>
  <c r="DC4" i="62"/>
  <c r="BP43" i="80"/>
  <c r="BL43" i="80"/>
  <c r="EI38" i="89"/>
  <c r="DF38" i="62"/>
  <c r="EH48" i="89"/>
  <c r="DE48" i="62"/>
  <c r="BN46" i="80"/>
  <c r="BJ46" i="80"/>
  <c r="DL23" i="62"/>
  <c r="ES23" i="89"/>
  <c r="BM21" i="81"/>
  <c r="BQ21" i="81"/>
  <c r="BO22" i="80"/>
  <c r="BK22" i="80"/>
  <c r="EL10" i="89"/>
  <c r="DN10" i="62"/>
  <c r="EU10" i="89"/>
  <c r="EI12" i="89"/>
  <c r="EA12" i="89" s="1"/>
  <c r="DF12" i="62"/>
  <c r="BP23" i="80"/>
  <c r="BL23" i="80"/>
  <c r="EI7" i="89"/>
  <c r="DF7" i="62"/>
  <c r="DM38" i="62"/>
  <c r="ET38" i="89"/>
  <c r="BK5" i="80"/>
  <c r="BO5" i="80"/>
  <c r="Z49" i="68" a="1"/>
  <c r="Z49" i="68" s="1"/>
  <c r="ET52" i="89"/>
  <c r="DM52" i="62"/>
  <c r="BP20" i="80"/>
  <c r="BL20" i="80"/>
  <c r="DM49" i="62"/>
  <c r="ET49" i="89"/>
  <c r="EF36" i="89"/>
  <c r="DC36" i="62"/>
  <c r="BK21" i="81"/>
  <c r="BO21" i="81"/>
  <c r="BJ21" i="81"/>
  <c r="BN21" i="81"/>
  <c r="BM32" i="80"/>
  <c r="BQ32" i="80"/>
  <c r="DN22" i="62"/>
  <c r="EU22" i="89"/>
  <c r="BJ28" i="80"/>
  <c r="BN28" i="80"/>
  <c r="DK22" i="62"/>
  <c r="ER22" i="89"/>
  <c r="BJ15" i="80"/>
  <c r="BN15" i="80"/>
  <c r="EI33" i="89"/>
  <c r="DF33" i="62"/>
  <c r="EH47" i="89"/>
  <c r="DE47" i="62"/>
  <c r="BO12" i="81"/>
  <c r="BK12" i="81"/>
  <c r="V50" i="62" a="1"/>
  <c r="V50" i="62" s="1"/>
  <c r="BN44" i="80"/>
  <c r="BJ44" i="80"/>
  <c r="AA14" i="68" a="1"/>
  <c r="AA14" i="68" s="1"/>
  <c r="EF33" i="89"/>
  <c r="DC33" i="62"/>
  <c r="DN17" i="62"/>
  <c r="EU16" i="89"/>
  <c r="EM16" i="89" s="1"/>
  <c r="DC32" i="62"/>
  <c r="EF32" i="89"/>
  <c r="DM39" i="62"/>
  <c r="ET39" i="89"/>
  <c r="BO9" i="80"/>
  <c r="BK9" i="80"/>
  <c r="BQ15" i="81"/>
  <c r="BM15" i="81"/>
  <c r="BL39" i="80"/>
  <c r="BP39" i="80"/>
  <c r="BP9" i="81"/>
  <c r="BL9" i="81"/>
  <c r="BP38" i="81"/>
  <c r="BL38" i="81"/>
  <c r="BM22" i="80"/>
  <c r="BQ22" i="80"/>
  <c r="DM32" i="62"/>
  <c r="ET32" i="89"/>
  <c r="BP18" i="81"/>
  <c r="BL18" i="81"/>
  <c r="ET37" i="89"/>
  <c r="DM37" i="62"/>
  <c r="BQ4" i="80"/>
  <c r="BM4" i="80"/>
  <c r="AA13" i="68" a="1"/>
  <c r="AA13" i="68" s="1"/>
  <c r="BM13" i="81"/>
  <c r="BQ13" i="81"/>
  <c r="BP38" i="80"/>
  <c r="BL38" i="80"/>
  <c r="EI48" i="89"/>
  <c r="EA48" i="89" s="1"/>
  <c r="DF48" i="62"/>
  <c r="DM15" i="62"/>
  <c r="ET14" i="89"/>
  <c r="DL24" i="62"/>
  <c r="AD24" i="62" s="1" a="1"/>
  <c r="AD24" i="62" s="1"/>
  <c r="ES24" i="89"/>
  <c r="EI35" i="89"/>
  <c r="DF35" i="62"/>
  <c r="DX35" i="89"/>
  <c r="BN28" i="81"/>
  <c r="BJ28" i="81"/>
  <c r="V21" i="62" a="1"/>
  <c r="V21" i="62" s="1"/>
  <c r="DM51" i="62"/>
  <c r="ET51" i="89"/>
  <c r="DL21" i="62"/>
  <c r="ES21" i="89"/>
  <c r="BM47" i="80"/>
  <c r="BQ47" i="80"/>
  <c r="AC13" i="62" a="1"/>
  <c r="AC13" i="62" s="1"/>
  <c r="BO35" i="81"/>
  <c r="BK35" i="81"/>
  <c r="DM13" i="62"/>
  <c r="ET13" i="89"/>
  <c r="BJ22" i="80"/>
  <c r="BN22" i="80"/>
  <c r="BK6" i="81"/>
  <c r="BO6" i="81"/>
  <c r="EI18" i="89"/>
  <c r="DF19" i="62"/>
  <c r="EI25" i="89"/>
  <c r="DF25" i="62"/>
  <c r="BO12" i="80"/>
  <c r="BK12" i="80"/>
  <c r="EI24" i="89"/>
  <c r="DF24" i="62"/>
  <c r="DZ28" i="90"/>
  <c r="Z32" i="62" a="1"/>
  <c r="Z32" i="62" s="1"/>
  <c r="T20" i="62" a="1"/>
  <c r="T20" i="62" s="1"/>
  <c r="V20" i="62" a="1"/>
  <c r="V20" i="62" s="1"/>
  <c r="T33" i="62" a="1"/>
  <c r="T33" i="62" s="1"/>
  <c r="W47" i="62" a="1"/>
  <c r="W47" i="62" s="1"/>
  <c r="AD47" i="62" a="1"/>
  <c r="AD47" i="62" s="1"/>
  <c r="W10" i="62" a="1"/>
  <c r="W10" i="62" s="1"/>
  <c r="AD10" i="62" a="1"/>
  <c r="AD10" i="62" s="1"/>
  <c r="X10" i="62" a="1"/>
  <c r="X10" i="62" s="1"/>
  <c r="AC10" i="62" a="1"/>
  <c r="AC10" i="62" s="1"/>
  <c r="T46" i="62" a="1"/>
  <c r="T46" i="62" s="1"/>
  <c r="AD5" i="62" a="1"/>
  <c r="AD5" i="62" s="1"/>
  <c r="AC5" i="62" a="1"/>
  <c r="AC5" i="62" s="1"/>
  <c r="W5" i="62" a="1"/>
  <c r="W5" i="62" s="1"/>
  <c r="X5" i="62" a="1"/>
  <c r="X5" i="62" s="1"/>
  <c r="AD17" i="62" a="1"/>
  <c r="AD17" i="62" s="1"/>
  <c r="AC17" i="62" a="1"/>
  <c r="AC17" i="62" s="1"/>
  <c r="X17" i="62" a="1"/>
  <c r="X17" i="62" s="1"/>
  <c r="W17" i="62" a="1"/>
  <c r="W17" i="62" s="1"/>
  <c r="T6" i="62" a="1"/>
  <c r="T6" i="62" s="1"/>
  <c r="V6" i="62" a="1"/>
  <c r="V6" i="62" s="1"/>
  <c r="U6" i="62" a="1"/>
  <c r="U6" i="62" s="1"/>
  <c r="T28" i="62" a="1"/>
  <c r="T28" i="62" s="1"/>
  <c r="T34" i="68" a="1"/>
  <c r="T34" i="68" s="1"/>
  <c r="W41" i="62" a="1"/>
  <c r="W41" i="62" s="1"/>
  <c r="T45" i="62" a="1"/>
  <c r="T45" i="62" s="1"/>
  <c r="AD9" i="62" a="1"/>
  <c r="AD9" i="62" s="1"/>
  <c r="X9" i="62" a="1"/>
  <c r="X9" i="62" s="1"/>
  <c r="AC9" i="62" a="1"/>
  <c r="AC9" i="62" s="1"/>
  <c r="W9" i="62" a="1"/>
  <c r="W9" i="62" s="1"/>
  <c r="X39" i="62" a="1"/>
  <c r="X39" i="62" s="1"/>
  <c r="W39" i="62" a="1"/>
  <c r="W39" i="62" s="1"/>
  <c r="AD39" i="62" a="1"/>
  <c r="AD39" i="62" s="1"/>
  <c r="AC39" i="62" a="1"/>
  <c r="AC39" i="62" s="1"/>
  <c r="T18" i="62" a="1"/>
  <c r="T18" i="62" s="1"/>
  <c r="AD4" i="62" a="1"/>
  <c r="AD4" i="62" s="1"/>
  <c r="AC4" i="62" a="1"/>
  <c r="AC4" i="62" s="1"/>
  <c r="X4" i="62" a="1"/>
  <c r="X4" i="62" s="1"/>
  <c r="W4" i="62" a="1"/>
  <c r="W4" i="62" s="1"/>
  <c r="AD8" i="62" a="1"/>
  <c r="AD8" i="62" s="1"/>
  <c r="AC8" i="62" a="1"/>
  <c r="AC8" i="62" s="1"/>
  <c r="X8" i="62" a="1"/>
  <c r="X8" i="62" s="1"/>
  <c r="W8" i="62" a="1"/>
  <c r="W8" i="62" s="1"/>
  <c r="T32" i="68" a="1"/>
  <c r="T32" i="68" s="1"/>
  <c r="T11" i="62" a="1"/>
  <c r="T11" i="62" s="1"/>
  <c r="DX28" i="90"/>
  <c r="BE49" i="85"/>
  <c r="AY44" i="86"/>
  <c r="BC44" i="86"/>
  <c r="AD25" i="62" a="1"/>
  <c r="AD25" i="62" s="1"/>
  <c r="AC25" i="62" a="1"/>
  <c r="AC25" i="62" s="1"/>
  <c r="W25" i="62" a="1"/>
  <c r="W25" i="62" s="1"/>
  <c r="AC26" i="62" a="1"/>
  <c r="AC26" i="62" s="1"/>
  <c r="W26" i="62" a="1"/>
  <c r="W26" i="62" s="1"/>
  <c r="AD26" i="62" a="1"/>
  <c r="AD26" i="62" s="1"/>
  <c r="T19" i="68" a="1"/>
  <c r="T19" i="68" s="1"/>
  <c r="AD30" i="62" a="1"/>
  <c r="AD30" i="62" s="1"/>
  <c r="AC30" i="62" a="1"/>
  <c r="AC30" i="62" s="1"/>
  <c r="W30" i="62" a="1"/>
  <c r="W30" i="62" s="1"/>
  <c r="T46" i="68" a="1"/>
  <c r="T46" i="68" s="1"/>
  <c r="W50" i="62" a="1"/>
  <c r="W50" i="62" s="1"/>
  <c r="W37" i="62" a="1"/>
  <c r="W37" i="62" s="1"/>
  <c r="T9" i="62" a="1"/>
  <c r="T9" i="62" s="1"/>
  <c r="T21" i="62" a="1"/>
  <c r="T21" i="62" s="1"/>
  <c r="T23" i="62" a="1"/>
  <c r="T23" i="62" s="1"/>
  <c r="T47" i="62" a="1"/>
  <c r="T47" i="62" s="1"/>
  <c r="T25" i="62" a="1"/>
  <c r="T25" i="62" s="1"/>
  <c r="W43" i="62" a="1"/>
  <c r="W43" i="62" s="1"/>
  <c r="W24" i="62" a="1"/>
  <c r="W24" i="62" s="1"/>
  <c r="U3" i="62" a="1"/>
  <c r="U3" i="62" s="1"/>
  <c r="T3" i="62" a="1"/>
  <c r="T3" i="62" s="1"/>
  <c r="V3" i="62" a="1"/>
  <c r="V3" i="62" s="1"/>
  <c r="T37" i="62" a="1"/>
  <c r="T37" i="62" s="1"/>
  <c r="T13" i="62" a="1"/>
  <c r="T13" i="62" s="1"/>
  <c r="AC32" i="62" a="1"/>
  <c r="AC32" i="62" s="1"/>
  <c r="X32" i="62" a="1"/>
  <c r="X32" i="62" s="1"/>
  <c r="W32" i="62" a="1"/>
  <c r="W32" i="62" s="1"/>
  <c r="AD32" i="62" a="1"/>
  <c r="AD32" i="62" s="1"/>
  <c r="X19" i="68" a="1"/>
  <c r="X19" i="68" s="1"/>
  <c r="W19" i="68" a="1"/>
  <c r="W19" i="68" s="1"/>
  <c r="AD19" i="68" a="1"/>
  <c r="AD19" i="68" s="1"/>
  <c r="AC19" i="68" a="1"/>
  <c r="AC19" i="68" s="1"/>
  <c r="W22" i="62" a="1"/>
  <c r="W22" i="62" s="1"/>
  <c r="T17" i="62" a="1"/>
  <c r="T17" i="62" s="1"/>
  <c r="T51" i="62" a="1"/>
  <c r="T51" i="62" s="1"/>
  <c r="V51" i="62" a="1"/>
  <c r="V51" i="62" s="1"/>
  <c r="W46" i="62" a="1"/>
  <c r="W46" i="62" s="1"/>
  <c r="T42" i="62" a="1"/>
  <c r="T42" i="62" s="1"/>
  <c r="U7" i="62" a="1"/>
  <c r="U7" i="62" s="1"/>
  <c r="T7" i="62" a="1"/>
  <c r="T7" i="62" s="1"/>
  <c r="V7" i="62" a="1"/>
  <c r="V7" i="62" s="1"/>
  <c r="W44" i="62" a="1"/>
  <c r="W44" i="62" s="1"/>
  <c r="T31" i="62" a="1"/>
  <c r="T31" i="62" s="1"/>
  <c r="W45" i="62" a="1"/>
  <c r="W45" i="62" s="1"/>
  <c r="CN2" i="89"/>
  <c r="T36" i="62" a="1"/>
  <c r="T36" i="62" s="1"/>
  <c r="W36" i="62" a="1"/>
  <c r="W36" i="62" s="1"/>
  <c r="AC3" i="62" a="1"/>
  <c r="AC3" i="62" s="1"/>
  <c r="X3" i="62" a="1"/>
  <c r="X3" i="62" s="1"/>
  <c r="W3" i="62" a="1"/>
  <c r="W3" i="62" s="1"/>
  <c r="W38" i="62" a="1"/>
  <c r="W38" i="62" s="1"/>
  <c r="X38" i="62" a="1"/>
  <c r="X38" i="62" s="1"/>
  <c r="AD38" i="62" a="1"/>
  <c r="AD38" i="62" s="1"/>
  <c r="AC38" i="62" a="1"/>
  <c r="AC38" i="62" s="1"/>
  <c r="W15" i="62" a="1"/>
  <c r="W15" i="62" s="1"/>
  <c r="AD15" i="62" a="1"/>
  <c r="AD15" i="62" s="1"/>
  <c r="X15" i="62" a="1"/>
  <c r="X15" i="62" s="1"/>
  <c r="AC15" i="62" a="1"/>
  <c r="AC15" i="62" s="1"/>
  <c r="AD12" i="62" a="1"/>
  <c r="AD12" i="62" s="1"/>
  <c r="AC12" i="62" a="1"/>
  <c r="AC12" i="62" s="1"/>
  <c r="X12" i="62" a="1"/>
  <c r="X12" i="62" s="1"/>
  <c r="W12" i="62" a="1"/>
  <c r="W12" i="62" s="1"/>
  <c r="T10" i="62" a="1"/>
  <c r="T10" i="62" s="1"/>
  <c r="T2" i="62" a="1"/>
  <c r="T2" i="62" s="1"/>
  <c r="V2" i="62" a="1"/>
  <c r="V2" i="62" s="1"/>
  <c r="W35" i="62" a="1"/>
  <c r="W35" i="62" s="1"/>
  <c r="W2" i="62" a="1"/>
  <c r="W2" i="62" s="1"/>
  <c r="AD2" i="62" a="1"/>
  <c r="AD2" i="62" s="1"/>
  <c r="AC2" i="62" a="1"/>
  <c r="AC2" i="62" s="1"/>
  <c r="U4" i="62" a="1"/>
  <c r="U4" i="62" s="1"/>
  <c r="V4" i="62" a="1"/>
  <c r="V4" i="62" s="1"/>
  <c r="T4" i="62" a="1"/>
  <c r="T4" i="62" s="1"/>
  <c r="T24" i="62" a="1"/>
  <c r="T24" i="62" s="1"/>
  <c r="W34" i="62" a="1"/>
  <c r="W34" i="62" s="1"/>
  <c r="T27" i="62" a="1"/>
  <c r="T27" i="62" s="1"/>
  <c r="X18" i="62" a="1"/>
  <c r="X18" i="62" s="1"/>
  <c r="W18" i="62" a="1"/>
  <c r="W18" i="62" s="1"/>
  <c r="T49" i="62" a="1"/>
  <c r="T49" i="62" s="1"/>
  <c r="T22" i="62" a="1"/>
  <c r="T22" i="62" s="1"/>
  <c r="W46" i="68" a="1"/>
  <c r="W46" i="68" s="1"/>
  <c r="EA5" i="90"/>
  <c r="AC40" i="62" a="1"/>
  <c r="AC40" i="62" s="1"/>
  <c r="X40" i="62" a="1"/>
  <c r="X40" i="62" s="1"/>
  <c r="AD40" i="62" a="1"/>
  <c r="AD40" i="62" s="1"/>
  <c r="W40" i="62" a="1"/>
  <c r="W40" i="62" s="1"/>
  <c r="W51" i="62" a="1"/>
  <c r="W51" i="62" s="1"/>
  <c r="T42" i="68" a="1"/>
  <c r="T42" i="68" s="1"/>
  <c r="AC20" i="62" a="1"/>
  <c r="AC20" i="62" s="1"/>
  <c r="X20" i="62" a="1"/>
  <c r="X20" i="62" s="1"/>
  <c r="W20" i="62" a="1"/>
  <c r="W20" i="62" s="1"/>
  <c r="AD20" i="62" a="1"/>
  <c r="AD20" i="62" s="1"/>
  <c r="W52" i="62" a="1"/>
  <c r="W52" i="62" s="1"/>
  <c r="AD29" i="62" a="1"/>
  <c r="AD29" i="62" s="1"/>
  <c r="AC29" i="62" a="1"/>
  <c r="AC29" i="62" s="1"/>
  <c r="W29" i="62" a="1"/>
  <c r="W29" i="62" s="1"/>
  <c r="V5" i="62" a="1"/>
  <c r="V5" i="62" s="1"/>
  <c r="U5" i="62" a="1"/>
  <c r="U5" i="62" s="1"/>
  <c r="T5" i="62" a="1"/>
  <c r="T5" i="62" s="1"/>
  <c r="T19" i="62" a="1"/>
  <c r="T19" i="62" s="1"/>
  <c r="AD13" i="62" a="1"/>
  <c r="AD13" i="62" s="1"/>
  <c r="W13" i="62" a="1"/>
  <c r="W13" i="62" s="1"/>
  <c r="W42" i="62" a="1"/>
  <c r="W42" i="62" s="1"/>
  <c r="X7" i="62" a="1"/>
  <c r="X7" i="62" s="1"/>
  <c r="W7" i="62" a="1"/>
  <c r="W7" i="62" s="1"/>
  <c r="AC11" i="62" a="1"/>
  <c r="AC11" i="62" s="1"/>
  <c r="X11" i="62" a="1"/>
  <c r="X11" i="62" s="1"/>
  <c r="W11" i="62" a="1"/>
  <c r="W11" i="62" s="1"/>
  <c r="AD11" i="62" a="1"/>
  <c r="AD11" i="62" s="1"/>
  <c r="T30" i="62" a="1"/>
  <c r="T30" i="62" s="1"/>
  <c r="AC31" i="62" a="1"/>
  <c r="AC31" i="62" s="1"/>
  <c r="W31" i="62" a="1"/>
  <c r="W31" i="62" s="1"/>
  <c r="AD31" i="62" a="1"/>
  <c r="AD31" i="62" s="1"/>
  <c r="X31" i="62" a="1"/>
  <c r="X31" i="62" s="1"/>
  <c r="T26" i="62" a="1"/>
  <c r="T26" i="62" s="1"/>
  <c r="T12" i="62" a="1"/>
  <c r="T12" i="62" s="1"/>
  <c r="T29" i="62" a="1"/>
  <c r="T29" i="62" s="1"/>
  <c r="T39" i="62" a="1"/>
  <c r="T39" i="62" s="1"/>
  <c r="V39" i="62" a="1"/>
  <c r="V39" i="62" s="1"/>
  <c r="AC33" i="62" a="1"/>
  <c r="AC33" i="62" s="1"/>
  <c r="W33" i="62" a="1"/>
  <c r="W33" i="62" s="1"/>
  <c r="AD33" i="62" a="1"/>
  <c r="AD33" i="62" s="1"/>
  <c r="X33" i="62" a="1"/>
  <c r="X33" i="62" s="1"/>
  <c r="AC23" i="62" a="1"/>
  <c r="AC23" i="62" s="1"/>
  <c r="W23" i="62" a="1"/>
  <c r="W23" i="62" s="1"/>
  <c r="AD23" i="62" a="1"/>
  <c r="AD23" i="62" s="1"/>
  <c r="W19" i="62" a="1"/>
  <c r="W19" i="62" s="1"/>
  <c r="AD19" i="62" a="1"/>
  <c r="AD19" i="62" s="1"/>
  <c r="AC19" i="62" a="1"/>
  <c r="AC19" i="62" s="1"/>
  <c r="X19" i="62" a="1"/>
  <c r="X19" i="62" s="1"/>
  <c r="V40" i="62" a="1"/>
  <c r="V40" i="62" s="1"/>
  <c r="T40" i="62" a="1"/>
  <c r="T40" i="62" s="1"/>
  <c r="T48" i="62" a="1"/>
  <c r="T48" i="62" s="1"/>
  <c r="AC16" i="62" a="1"/>
  <c r="AC16" i="62" s="1"/>
  <c r="X16" i="62" a="1"/>
  <c r="X16" i="62" s="1"/>
  <c r="W16" i="62" a="1"/>
  <c r="W16" i="62" s="1"/>
  <c r="AD16" i="62" a="1"/>
  <c r="AD16" i="62" s="1"/>
  <c r="T15" i="62" a="1"/>
  <c r="T15" i="62" s="1"/>
  <c r="V15" i="62" a="1"/>
  <c r="V15" i="62" s="1"/>
  <c r="T50" i="62" a="1"/>
  <c r="T50" i="62" s="1"/>
  <c r="W32" i="68" a="1"/>
  <c r="W32" i="68" s="1"/>
  <c r="AD32" i="68" a="1"/>
  <c r="AD32" i="68" s="1"/>
  <c r="AC32" i="68" a="1"/>
  <c r="AC32" i="68" s="1"/>
  <c r="X32" i="68" a="1"/>
  <c r="X32" i="68" s="1"/>
  <c r="T38" i="62" a="1"/>
  <c r="T38" i="62" s="1"/>
  <c r="W49" i="62" a="1"/>
  <c r="W49" i="62" s="1"/>
  <c r="AD27" i="62" a="1"/>
  <c r="AD27" i="62" s="1"/>
  <c r="W27" i="62" a="1"/>
  <c r="W27" i="62" s="1"/>
  <c r="AC27" i="62" a="1"/>
  <c r="AC27" i="62" s="1"/>
  <c r="V41" i="62" a="1"/>
  <c r="V41" i="62" s="1"/>
  <c r="T41" i="62" a="1"/>
  <c r="T41" i="62" s="1"/>
  <c r="AD21" i="62" a="1"/>
  <c r="AD21" i="62" s="1"/>
  <c r="AC21" i="62" a="1"/>
  <c r="AC21" i="62" s="1"/>
  <c r="W21" i="62" a="1"/>
  <c r="W21" i="62" s="1"/>
  <c r="T43" i="62" a="1"/>
  <c r="T43" i="62" s="1"/>
  <c r="T35" i="62" a="1"/>
  <c r="T35" i="62" s="1"/>
  <c r="W6" i="62" a="1"/>
  <c r="W6" i="62" s="1"/>
  <c r="X6" i="62" a="1"/>
  <c r="X6" i="62" s="1"/>
  <c r="T34" i="62" a="1"/>
  <c r="T34" i="62" s="1"/>
  <c r="T52" i="62" a="1"/>
  <c r="T52" i="62" s="1"/>
  <c r="T44" i="62" a="1"/>
  <c r="T44" i="62" s="1"/>
  <c r="T32" i="62" a="1"/>
  <c r="T32" i="62" s="1"/>
  <c r="V32" i="62" a="1"/>
  <c r="V32" i="62" s="1"/>
  <c r="V8" i="62" a="1"/>
  <c r="V8" i="62" s="1"/>
  <c r="T8" i="62" a="1"/>
  <c r="T8" i="62" s="1"/>
  <c r="X54" i="89"/>
  <c r="X56" i="89" s="1"/>
  <c r="Z13" i="68" a="1"/>
  <c r="Z13" i="68" s="1"/>
  <c r="Z52" i="68" a="1"/>
  <c r="Z52" i="68" s="1"/>
  <c r="Z38" i="68" a="1"/>
  <c r="Z38" i="68" s="1"/>
  <c r="Z47" i="68" a="1"/>
  <c r="Z47" i="68" s="1"/>
  <c r="Z46" i="68" a="1"/>
  <c r="Z46" i="68" s="1"/>
  <c r="Z15" i="68" a="1"/>
  <c r="Z15" i="68" s="1"/>
  <c r="Z48" i="68" a="1"/>
  <c r="Z48" i="68" s="1"/>
  <c r="Z23" i="68" a="1"/>
  <c r="Z23" i="68" s="1"/>
  <c r="Z40" i="68" a="1"/>
  <c r="Z40" i="68" s="1"/>
  <c r="X54" i="90"/>
  <c r="X56" i="90" s="1"/>
  <c r="Z12" i="68" a="1"/>
  <c r="Z12" i="68" s="1"/>
  <c r="Z37" i="68" a="1"/>
  <c r="Z37" i="68" s="1"/>
  <c r="Z20" i="68" a="1"/>
  <c r="Z20" i="68" s="1"/>
  <c r="Z21" i="68" a="1"/>
  <c r="Z21" i="68" s="1"/>
  <c r="S48" i="62"/>
  <c r="S52" i="68"/>
  <c r="S11" i="68"/>
  <c r="S3" i="68"/>
  <c r="S7" i="68"/>
  <c r="S37" i="68"/>
  <c r="S28" i="68"/>
  <c r="S18" i="68"/>
  <c r="S41" i="68"/>
  <c r="S29" i="68"/>
  <c r="S36" i="68"/>
  <c r="S44" i="68"/>
  <c r="S21" i="68"/>
  <c r="S10" i="68"/>
  <c r="S25" i="68"/>
  <c r="S47" i="68"/>
  <c r="S12" i="68"/>
  <c r="S50" i="68"/>
  <c r="S6" i="68"/>
  <c r="S14" i="68"/>
  <c r="S17" i="68"/>
  <c r="S45" i="68"/>
  <c r="S22" i="68"/>
  <c r="S27" i="68"/>
  <c r="S33" i="68"/>
  <c r="S30" i="68"/>
  <c r="S35" i="68"/>
  <c r="S39" i="68"/>
  <c r="S51" i="68"/>
  <c r="S15" i="68"/>
  <c r="S4" i="68"/>
  <c r="S43" i="68"/>
  <c r="S40" i="68"/>
  <c r="S26" i="68"/>
  <c r="S48" i="68"/>
  <c r="S13" i="68"/>
  <c r="S49" i="68"/>
  <c r="S23" i="68"/>
  <c r="S31" i="68"/>
  <c r="S24" i="68"/>
  <c r="S20" i="68"/>
  <c r="S38" i="68"/>
  <c r="S5" i="68"/>
  <c r="BE57" i="68"/>
  <c r="AI54" i="68" a="1"/>
  <c r="AI54" i="68" s="1"/>
  <c r="BG57" i="68" s="1"/>
  <c r="S28" i="62"/>
  <c r="X28" i="62" s="1" a="1"/>
  <c r="X28" i="62" s="1"/>
  <c r="S16" i="68"/>
  <c r="S8" i="68"/>
  <c r="S42" i="68"/>
  <c r="S34" i="68"/>
  <c r="AD43" i="62" l="1" a="1"/>
  <c r="AD43" i="62" s="1"/>
  <c r="DY4" i="89"/>
  <c r="EM8" i="89"/>
  <c r="DZ41" i="89"/>
  <c r="EL31" i="89"/>
  <c r="AC18" i="62" a="1"/>
  <c r="AC18" i="62" s="1"/>
  <c r="DZ49" i="89"/>
  <c r="EA43" i="89"/>
  <c r="DX43" i="89"/>
  <c r="DY51" i="89"/>
  <c r="AC47" i="62" a="1"/>
  <c r="AC47" i="62" s="1"/>
  <c r="AD50" i="62" a="1"/>
  <c r="AD50" i="62" s="1"/>
  <c r="EA4" i="89"/>
  <c r="AC51" i="62" a="1"/>
  <c r="AC51" i="62" s="1"/>
  <c r="EA16" i="89"/>
  <c r="EJ23" i="89"/>
  <c r="EA22" i="89"/>
  <c r="EL6" i="89"/>
  <c r="DY38" i="89"/>
  <c r="AD22" i="62" a="1"/>
  <c r="AD22" i="62" s="1"/>
  <c r="EA44" i="89"/>
  <c r="EA47" i="89"/>
  <c r="EA40" i="89"/>
  <c r="EM7" i="89"/>
  <c r="AC22" i="62" a="1"/>
  <c r="AC22" i="62" s="1"/>
  <c r="AC50" i="62" a="1"/>
  <c r="AC50" i="62" s="1"/>
  <c r="AD51" i="62" a="1"/>
  <c r="AD51" i="62" s="1"/>
  <c r="AC41" i="62" a="1"/>
  <c r="AC41" i="62" s="1"/>
  <c r="EM24" i="89"/>
  <c r="EJ33" i="89"/>
  <c r="EM25" i="89"/>
  <c r="AC24" i="62" a="1"/>
  <c r="AC24" i="62" s="1"/>
  <c r="AD18" i="62" a="1"/>
  <c r="AD18" i="62" s="1"/>
  <c r="AC43" i="62" a="1"/>
  <c r="AC43" i="62" s="1"/>
  <c r="DX13" i="89"/>
  <c r="EM38" i="89"/>
  <c r="EL41" i="89"/>
  <c r="EL40" i="89"/>
  <c r="AC37" i="62" a="1"/>
  <c r="AC37" i="62" s="1"/>
  <c r="AD3" i="62" a="1"/>
  <c r="AD3" i="62" s="1"/>
  <c r="EK4" i="89"/>
  <c r="AD7" i="62" a="1"/>
  <c r="AD7" i="62" s="1"/>
  <c r="AO19" i="87"/>
  <c r="AR26" i="91"/>
  <c r="T26" i="91" s="1"/>
  <c r="BP2" i="86"/>
  <c r="BN2" i="86"/>
  <c r="BH2" i="86"/>
  <c r="BI2" i="86"/>
  <c r="BJ2" i="86"/>
  <c r="BM2" i="86"/>
  <c r="BK2" i="86"/>
  <c r="BO2" i="86"/>
  <c r="BQ2" i="86"/>
  <c r="BL2" i="86"/>
  <c r="BG2" i="86"/>
  <c r="EA21" i="89"/>
  <c r="DX50" i="89"/>
  <c r="DZ26" i="89"/>
  <c r="AC49" i="62" a="1"/>
  <c r="AC49" i="62" s="1"/>
  <c r="EA50" i="89"/>
  <c r="EA28" i="89"/>
  <c r="DX41" i="89"/>
  <c r="EK44" i="89"/>
  <c r="DY45" i="89"/>
  <c r="DX7" i="89"/>
  <c r="EK10" i="89"/>
  <c r="EL4" i="89"/>
  <c r="EL26" i="89"/>
  <c r="EJ3" i="89"/>
  <c r="EA30" i="89"/>
  <c r="EA15" i="89"/>
  <c r="DY12" i="89"/>
  <c r="DY26" i="89"/>
  <c r="EK50" i="89"/>
  <c r="EM36" i="89"/>
  <c r="EL27" i="89"/>
  <c r="EK24" i="89"/>
  <c r="DX38" i="89"/>
  <c r="EJ34" i="89"/>
  <c r="DY24" i="89"/>
  <c r="EK49" i="89"/>
  <c r="DY13" i="89"/>
  <c r="EM52" i="89"/>
  <c r="DY22" i="89"/>
  <c r="EA27" i="89"/>
  <c r="DY49" i="89"/>
  <c r="EK15" i="89"/>
  <c r="EK13" i="89"/>
  <c r="EK27" i="89"/>
  <c r="DX12" i="89"/>
  <c r="EK52" i="89"/>
  <c r="DY39" i="89"/>
  <c r="EK25" i="89"/>
  <c r="DY30" i="89"/>
  <c r="EK34" i="89"/>
  <c r="DY35" i="89"/>
  <c r="DY9" i="89"/>
  <c r="EA42" i="89"/>
  <c r="DX47" i="89"/>
  <c r="DY34" i="89"/>
  <c r="DY10" i="89"/>
  <c r="EM40" i="89"/>
  <c r="DY44" i="89"/>
  <c r="EK7" i="89"/>
  <c r="EK6" i="89"/>
  <c r="DZ50" i="89"/>
  <c r="DY21" i="89"/>
  <c r="DY28" i="89"/>
  <c r="EK11" i="89"/>
  <c r="DY18" i="89"/>
  <c r="DY46" i="89"/>
  <c r="EA17" i="89"/>
  <c r="DY27" i="89"/>
  <c r="DY7" i="89"/>
  <c r="EA52" i="89"/>
  <c r="DZ17" i="89"/>
  <c r="DZ4" i="89"/>
  <c r="DY47" i="89"/>
  <c r="EM17" i="89"/>
  <c r="DY16" i="89"/>
  <c r="AF18" i="91"/>
  <c r="T18" i="91" s="1"/>
  <c r="BJ2" i="85"/>
  <c r="BM2" i="85"/>
  <c r="BG2" i="85"/>
  <c r="BP2" i="85"/>
  <c r="BQ2" i="85"/>
  <c r="BK2" i="85"/>
  <c r="BH2" i="85"/>
  <c r="BL2" i="85"/>
  <c r="BN2" i="85"/>
  <c r="BI2" i="85"/>
  <c r="BO2" i="85"/>
  <c r="EM29" i="89"/>
  <c r="DY14" i="89"/>
  <c r="AC54" i="89"/>
  <c r="AC56" i="89" s="1"/>
  <c r="DY8" i="89"/>
  <c r="DY40" i="89"/>
  <c r="EK9" i="89"/>
  <c r="EK29" i="89"/>
  <c r="EM27" i="89"/>
  <c r="DY11" i="89"/>
  <c r="EK17" i="89"/>
  <c r="EM42" i="89"/>
  <c r="BA52" i="85"/>
  <c r="CU37" i="91" s="1"/>
  <c r="EJ27" i="89"/>
  <c r="EK3" i="89"/>
  <c r="AA54" i="89"/>
  <c r="AA56" i="89" s="1"/>
  <c r="BE49" i="86"/>
  <c r="BE40" i="85"/>
  <c r="DG42" i="91" s="1"/>
  <c r="BA41" i="85"/>
  <c r="BB18" i="86"/>
  <c r="AZ17" i="86"/>
  <c r="BC43" i="86"/>
  <c r="CL8" i="87" s="1"/>
  <c r="AY43" i="86"/>
  <c r="BE14" i="85"/>
  <c r="DG5" i="91" s="1"/>
  <c r="BE20" i="85"/>
  <c r="DG12" i="91" s="1"/>
  <c r="BD3" i="86"/>
  <c r="DJ13" i="91" s="1"/>
  <c r="AZ47" i="86"/>
  <c r="BA49" i="86"/>
  <c r="EE28" i="90"/>
  <c r="DB28" i="68"/>
  <c r="EQ28" i="90"/>
  <c r="DJ28" i="68"/>
  <c r="BE30" i="85"/>
  <c r="BA30" i="85"/>
  <c r="BA2" i="85"/>
  <c r="CB49" i="87" s="1"/>
  <c r="BE2" i="85"/>
  <c r="DG18" i="91" s="1"/>
  <c r="AY35" i="85"/>
  <c r="CS36" i="91" s="1"/>
  <c r="BE4" i="85"/>
  <c r="DG14" i="91" s="1"/>
  <c r="BA27" i="85"/>
  <c r="DN28" i="68"/>
  <c r="EU28" i="90"/>
  <c r="BE32" i="86"/>
  <c r="CN11" i="87" s="1"/>
  <c r="BA32" i="86"/>
  <c r="CF11" i="87" s="1"/>
  <c r="EI28" i="90"/>
  <c r="DF28" i="68"/>
  <c r="BE29" i="85"/>
  <c r="DG48" i="91" s="1"/>
  <c r="BA29" i="85"/>
  <c r="CU48" i="91" s="1"/>
  <c r="BC35" i="85"/>
  <c r="DE36" i="91" s="1"/>
  <c r="BE28" i="85"/>
  <c r="BA28" i="85"/>
  <c r="BA32" i="85"/>
  <c r="BE32" i="85"/>
  <c r="DG32" i="91" s="1"/>
  <c r="BE12" i="85"/>
  <c r="DG3" i="91" s="1"/>
  <c r="BE10" i="85"/>
  <c r="DG2" i="91" s="1"/>
  <c r="BE24" i="85"/>
  <c r="DG43" i="91" s="1"/>
  <c r="BC43" i="85"/>
  <c r="DE45" i="91" s="1"/>
  <c r="AY43" i="85"/>
  <c r="BE50" i="85"/>
  <c r="DG28" i="91" s="1"/>
  <c r="BA50" i="85"/>
  <c r="CB16" i="87" s="1"/>
  <c r="BE31" i="85"/>
  <c r="DG30" i="91" s="1"/>
  <c r="BA31" i="85"/>
  <c r="CU30" i="91" s="1"/>
  <c r="EE34" i="89"/>
  <c r="EA34" i="89" s="1"/>
  <c r="DB34" i="62"/>
  <c r="EB31" i="89"/>
  <c r="CY31" i="62"/>
  <c r="EB15" i="89"/>
  <c r="CY16" i="62"/>
  <c r="EQ34" i="89"/>
  <c r="DJ34" i="62"/>
  <c r="EN48" i="89"/>
  <c r="EJ48" i="89" s="1"/>
  <c r="DG48" i="62"/>
  <c r="EN31" i="89"/>
  <c r="DG31" i="62"/>
  <c r="ED18" i="89"/>
  <c r="DA19" i="62"/>
  <c r="EP18" i="89"/>
  <c r="EL18" i="89" s="1"/>
  <c r="DI19" i="62"/>
  <c r="EO42" i="89"/>
  <c r="DH42" i="62"/>
  <c r="EC42" i="89"/>
  <c r="DY42" i="89" s="1"/>
  <c r="CZ42" i="62"/>
  <c r="EN15" i="89"/>
  <c r="EJ15" i="89" s="1"/>
  <c r="DG16" i="62"/>
  <c r="BE42" i="85"/>
  <c r="BA42" i="85"/>
  <c r="DG27" i="91"/>
  <c r="CJ15" i="87"/>
  <c r="EQ30" i="90"/>
  <c r="DJ30" i="68"/>
  <c r="EO51" i="90"/>
  <c r="DH51" i="68"/>
  <c r="EN14" i="90"/>
  <c r="DG14" i="68"/>
  <c r="EO49" i="90"/>
  <c r="DH49" i="68"/>
  <c r="EP2" i="90"/>
  <c r="DI2" i="68"/>
  <c r="EB10" i="90"/>
  <c r="CY10" i="68"/>
  <c r="EE7" i="90"/>
  <c r="DB7" i="68"/>
  <c r="EQ18" i="90"/>
  <c r="DJ18" i="68"/>
  <c r="EE51" i="90"/>
  <c r="DB51" i="68"/>
  <c r="EP47" i="90"/>
  <c r="DI47" i="68"/>
  <c r="EN49" i="90"/>
  <c r="DG49" i="68"/>
  <c r="EQ48" i="90"/>
  <c r="DJ48" i="68"/>
  <c r="BA39" i="85"/>
  <c r="EN36" i="90"/>
  <c r="DG36" i="68"/>
  <c r="EC37" i="90"/>
  <c r="CZ37" i="68"/>
  <c r="EN23" i="90"/>
  <c r="DG23" i="68"/>
  <c r="EN2" i="90"/>
  <c r="DG2" i="68"/>
  <c r="EP3" i="90"/>
  <c r="DI3" i="68"/>
  <c r="ED24" i="90"/>
  <c r="DA24" i="68"/>
  <c r="EP49" i="90"/>
  <c r="DI49" i="68"/>
  <c r="EQ39" i="90"/>
  <c r="DJ39" i="68"/>
  <c r="EQ43" i="90"/>
  <c r="DJ43" i="68"/>
  <c r="EQ31" i="90"/>
  <c r="DJ31" i="68"/>
  <c r="EN32" i="90"/>
  <c r="DG32" i="68"/>
  <c r="EN25" i="90"/>
  <c r="DG25" i="68"/>
  <c r="EQ34" i="90"/>
  <c r="DJ34" i="68"/>
  <c r="EN21" i="90"/>
  <c r="DG21" i="68"/>
  <c r="EN44" i="90"/>
  <c r="DG44" i="68"/>
  <c r="EO27" i="90"/>
  <c r="DH27" i="68"/>
  <c r="EN51" i="90"/>
  <c r="DG51" i="68"/>
  <c r="EO40" i="90"/>
  <c r="DH40" i="68"/>
  <c r="EC7" i="90"/>
  <c r="CZ7" i="68"/>
  <c r="EC2" i="90"/>
  <c r="CZ2" i="68"/>
  <c r="EB48" i="90"/>
  <c r="CY48" i="68"/>
  <c r="EP34" i="90"/>
  <c r="DI34" i="68"/>
  <c r="EO31" i="90"/>
  <c r="DH31" i="68"/>
  <c r="EN3" i="90"/>
  <c r="DG3" i="68"/>
  <c r="EQ11" i="90"/>
  <c r="DJ11" i="68"/>
  <c r="EC3" i="90"/>
  <c r="CZ3" i="68"/>
  <c r="EE42" i="90"/>
  <c r="DB42" i="68"/>
  <c r="EB50" i="90"/>
  <c r="CY50" i="68"/>
  <c r="EN6" i="90"/>
  <c r="DG6" i="68"/>
  <c r="EE35" i="90"/>
  <c r="DB35" i="68"/>
  <c r="EQ27" i="90"/>
  <c r="DJ27" i="68"/>
  <c r="EO20" i="90"/>
  <c r="DH20" i="68"/>
  <c r="ED26" i="90"/>
  <c r="DA26" i="68"/>
  <c r="EE33" i="90"/>
  <c r="DB33" i="68"/>
  <c r="EO33" i="90"/>
  <c r="DH33" i="68"/>
  <c r="EE41" i="90"/>
  <c r="DB41" i="68"/>
  <c r="EQ12" i="90"/>
  <c r="DJ12" i="68"/>
  <c r="EC46" i="90"/>
  <c r="CZ46" i="68"/>
  <c r="EQ24" i="90"/>
  <c r="DJ24" i="68"/>
  <c r="ED17" i="90"/>
  <c r="DA17" i="68"/>
  <c r="EN13" i="90"/>
  <c r="DG13" i="68"/>
  <c r="EE45" i="90"/>
  <c r="DB45" i="68"/>
  <c r="EC39" i="90"/>
  <c r="CZ39" i="68"/>
  <c r="EP36" i="90"/>
  <c r="DI36" i="68"/>
  <c r="EO44" i="90"/>
  <c r="DH44" i="68"/>
  <c r="DG22" i="91"/>
  <c r="CJ14" i="87"/>
  <c r="CU12" i="91"/>
  <c r="CB6" i="87"/>
  <c r="CU27" i="91"/>
  <c r="CB15" i="87"/>
  <c r="CU32" i="91"/>
  <c r="CB26" i="87"/>
  <c r="DG51" i="91"/>
  <c r="CJ36" i="87"/>
  <c r="EE46" i="90"/>
  <c r="DB46" i="68"/>
  <c r="EB14" i="90"/>
  <c r="CY14" i="68"/>
  <c r="EC49" i="90"/>
  <c r="CZ49" i="68"/>
  <c r="EN10" i="90"/>
  <c r="DG10" i="68"/>
  <c r="EB11" i="90"/>
  <c r="CY11" i="68"/>
  <c r="EE18" i="90"/>
  <c r="DB18" i="68"/>
  <c r="EO4" i="90"/>
  <c r="DH4" i="68"/>
  <c r="AF2" i="91"/>
  <c r="EQ51" i="90"/>
  <c r="DJ51" i="68"/>
  <c r="EB49" i="90"/>
  <c r="CY49" i="68"/>
  <c r="EE48" i="90"/>
  <c r="DB48" i="68"/>
  <c r="EQ38" i="90"/>
  <c r="DJ38" i="68"/>
  <c r="EQ19" i="90"/>
  <c r="DJ19" i="68"/>
  <c r="EN5" i="90"/>
  <c r="DG5" i="68"/>
  <c r="EB36" i="90"/>
  <c r="CY36" i="68"/>
  <c r="EN18" i="90"/>
  <c r="DG18" i="68"/>
  <c r="BA21" i="85"/>
  <c r="EQ36" i="90"/>
  <c r="DJ36" i="68"/>
  <c r="ED11" i="90"/>
  <c r="DA11" i="68"/>
  <c r="EN35" i="90"/>
  <c r="DG35" i="68"/>
  <c r="EO28" i="90"/>
  <c r="DH28" i="68"/>
  <c r="EO34" i="90"/>
  <c r="DH34" i="68"/>
  <c r="EQ49" i="90"/>
  <c r="DJ49" i="68"/>
  <c r="EQ21" i="90"/>
  <c r="DJ21" i="68"/>
  <c r="EB21" i="90"/>
  <c r="CY21" i="68"/>
  <c r="EC40" i="90"/>
  <c r="CZ40" i="68"/>
  <c r="EN31" i="90"/>
  <c r="DG31" i="68"/>
  <c r="EC43" i="90"/>
  <c r="CZ43" i="68"/>
  <c r="EE17" i="90"/>
  <c r="DB17" i="68"/>
  <c r="EC18" i="90"/>
  <c r="CZ18" i="68"/>
  <c r="EO42" i="90"/>
  <c r="DH42" i="68"/>
  <c r="EC31" i="90"/>
  <c r="CZ31" i="68"/>
  <c r="ED13" i="90"/>
  <c r="DA13" i="68"/>
  <c r="EB3" i="90"/>
  <c r="CY3" i="68"/>
  <c r="EE11" i="90"/>
  <c r="DB11" i="68"/>
  <c r="EP50" i="90"/>
  <c r="DI50" i="68"/>
  <c r="EN16" i="90"/>
  <c r="DG16" i="68"/>
  <c r="EN50" i="90"/>
  <c r="DG50" i="68"/>
  <c r="EB6" i="90"/>
  <c r="CY6" i="68"/>
  <c r="EQ35" i="90"/>
  <c r="DJ35" i="68"/>
  <c r="EE27" i="90"/>
  <c r="DB27" i="68"/>
  <c r="EN17" i="90"/>
  <c r="DG17" i="68"/>
  <c r="EC23" i="90"/>
  <c r="CZ23" i="68"/>
  <c r="EC33" i="90"/>
  <c r="CZ33" i="68"/>
  <c r="EQ44" i="90"/>
  <c r="DJ44" i="68"/>
  <c r="EE24" i="90"/>
  <c r="DB24" i="68"/>
  <c r="EB13" i="90"/>
  <c r="CY13" i="68"/>
  <c r="EO39" i="90"/>
  <c r="DH39" i="68"/>
  <c r="ED30" i="90"/>
  <c r="DA30" i="68"/>
  <c r="CU14" i="91"/>
  <c r="CB40" i="87"/>
  <c r="CS45" i="91"/>
  <c r="BZ45" i="87"/>
  <c r="CU2" i="91"/>
  <c r="CB30" i="87"/>
  <c r="CB39" i="87"/>
  <c r="EC44" i="90"/>
  <c r="CZ44" i="68"/>
  <c r="EQ40" i="90"/>
  <c r="DJ40" i="68"/>
  <c r="EQ46" i="90"/>
  <c r="DJ46" i="68"/>
  <c r="EE30" i="90"/>
  <c r="DB30" i="68"/>
  <c r="EQ16" i="90"/>
  <c r="DJ16" i="68"/>
  <c r="ED21" i="90"/>
  <c r="DA21" i="68"/>
  <c r="EN34" i="90"/>
  <c r="DG34" i="68"/>
  <c r="EC13" i="90"/>
  <c r="CZ13" i="68"/>
  <c r="EN27" i="90"/>
  <c r="DG27" i="68"/>
  <c r="EC17" i="90"/>
  <c r="CZ17" i="68"/>
  <c r="EO37" i="90"/>
  <c r="DH37" i="68"/>
  <c r="EB18" i="90"/>
  <c r="CY18" i="68"/>
  <c r="EN24" i="90"/>
  <c r="DG24" i="68"/>
  <c r="EB8" i="90"/>
  <c r="CY8" i="68"/>
  <c r="ED3" i="90"/>
  <c r="DA3" i="68"/>
  <c r="EC14" i="90"/>
  <c r="CZ14" i="68"/>
  <c r="EP11" i="90"/>
  <c r="DI11" i="68"/>
  <c r="EB35" i="90"/>
  <c r="CY35" i="68"/>
  <c r="EQ6" i="90"/>
  <c r="DJ6" i="68"/>
  <c r="EQ23" i="90"/>
  <c r="DJ23" i="68"/>
  <c r="EC28" i="90"/>
  <c r="CZ28" i="68"/>
  <c r="EC34" i="90"/>
  <c r="CZ34" i="68"/>
  <c r="EN39" i="90"/>
  <c r="DG39" i="68"/>
  <c r="EE21" i="90"/>
  <c r="DB21" i="68"/>
  <c r="EO12" i="90"/>
  <c r="DH12" i="68"/>
  <c r="EB31" i="90"/>
  <c r="CY31" i="68"/>
  <c r="EO43" i="90"/>
  <c r="DH43" i="68"/>
  <c r="EN46" i="90"/>
  <c r="DG46" i="68"/>
  <c r="EP7" i="90"/>
  <c r="DI7" i="68"/>
  <c r="EQ17" i="90"/>
  <c r="DJ17" i="68"/>
  <c r="EE47" i="90"/>
  <c r="DB47" i="68"/>
  <c r="EN4" i="90"/>
  <c r="DG4" i="68"/>
  <c r="ED20" i="90"/>
  <c r="DA20" i="68"/>
  <c r="EC42" i="90"/>
  <c r="CZ42" i="68"/>
  <c r="ED6" i="90"/>
  <c r="DA6" i="68"/>
  <c r="EO22" i="90"/>
  <c r="DH22" i="68"/>
  <c r="EO3" i="90"/>
  <c r="DH3" i="68"/>
  <c r="ED50" i="90"/>
  <c r="DA50" i="68"/>
  <c r="EQ42" i="90"/>
  <c r="DJ42" i="68"/>
  <c r="EB16" i="90"/>
  <c r="CY16" i="68"/>
  <c r="AY14" i="85"/>
  <c r="EE26" i="90"/>
  <c r="DB26" i="68"/>
  <c r="EP45" i="90"/>
  <c r="DI45" i="68"/>
  <c r="EQ37" i="90"/>
  <c r="DJ37" i="68"/>
  <c r="ED22" i="90"/>
  <c r="DA22" i="68"/>
  <c r="EC20" i="90"/>
  <c r="CZ20" i="68"/>
  <c r="EB17" i="90"/>
  <c r="CY17" i="68"/>
  <c r="EQ20" i="90"/>
  <c r="DJ20" i="68"/>
  <c r="EO23" i="90"/>
  <c r="DH23" i="68"/>
  <c r="EO15" i="90"/>
  <c r="DH15" i="68"/>
  <c r="EO46" i="90"/>
  <c r="DH46" i="68"/>
  <c r="EP38" i="90"/>
  <c r="DI38" i="68"/>
  <c r="EP30" i="90"/>
  <c r="DI30" i="68"/>
  <c r="ED36" i="90"/>
  <c r="DA36" i="68"/>
  <c r="EP12" i="90"/>
  <c r="DI12" i="68"/>
  <c r="EP16" i="90"/>
  <c r="DI16" i="68"/>
  <c r="EB33" i="90"/>
  <c r="CY33" i="68"/>
  <c r="DG37" i="91"/>
  <c r="CJ3" i="87"/>
  <c r="CU3" i="91"/>
  <c r="CB10" i="87"/>
  <c r="EE40" i="90"/>
  <c r="DB40" i="68"/>
  <c r="EB12" i="90"/>
  <c r="CY12" i="68"/>
  <c r="EQ3" i="90"/>
  <c r="DJ3" i="68"/>
  <c r="EC30" i="90"/>
  <c r="CZ30" i="68"/>
  <c r="EE16" i="90"/>
  <c r="DB16" i="68"/>
  <c r="ED48" i="90"/>
  <c r="DA48" i="68"/>
  <c r="EB38" i="90"/>
  <c r="CY38" i="68"/>
  <c r="EP21" i="90"/>
  <c r="DI21" i="68"/>
  <c r="EC6" i="90"/>
  <c r="CZ6" i="68"/>
  <c r="EP5" i="90"/>
  <c r="DI5" i="68"/>
  <c r="EE38" i="90"/>
  <c r="DB38" i="68"/>
  <c r="EE19" i="90"/>
  <c r="DB19" i="68"/>
  <c r="EE25" i="90"/>
  <c r="DB25" i="68"/>
  <c r="EE36" i="90"/>
  <c r="DB36" i="68"/>
  <c r="ED31" i="90"/>
  <c r="DA31" i="68"/>
  <c r="EE6" i="90"/>
  <c r="DB6" i="68"/>
  <c r="EE23" i="90"/>
  <c r="DB23" i="68"/>
  <c r="EC21" i="90"/>
  <c r="CZ21" i="68"/>
  <c r="EB39" i="90"/>
  <c r="CY39" i="68"/>
  <c r="EC12" i="90"/>
  <c r="CZ12" i="68"/>
  <c r="EP43" i="90"/>
  <c r="DI43" i="68"/>
  <c r="EE10" i="90"/>
  <c r="DB10" i="68"/>
  <c r="EN45" i="90"/>
  <c r="DG45" i="68"/>
  <c r="EE13" i="90"/>
  <c r="DB13" i="68"/>
  <c r="EB46" i="90"/>
  <c r="CY46" i="68"/>
  <c r="ED7" i="90"/>
  <c r="DA7" i="68"/>
  <c r="EO18" i="90"/>
  <c r="DH18" i="68"/>
  <c r="EB4" i="90"/>
  <c r="CY4" i="68"/>
  <c r="BC13" i="85"/>
  <c r="EP20" i="90"/>
  <c r="DI20" i="68"/>
  <c r="EB20" i="90"/>
  <c r="CY20" i="68"/>
  <c r="EP6" i="90"/>
  <c r="DI6" i="68"/>
  <c r="EP13" i="90"/>
  <c r="DI13" i="68"/>
  <c r="EP14" i="90"/>
  <c r="DI14" i="68"/>
  <c r="EC22" i="90"/>
  <c r="CZ22" i="68"/>
  <c r="ED18" i="90"/>
  <c r="DA18" i="68"/>
  <c r="EQ26" i="90"/>
  <c r="DJ26" i="68"/>
  <c r="EQ8" i="90"/>
  <c r="DJ8" i="68"/>
  <c r="EP10" i="90"/>
  <c r="DI10" i="68"/>
  <c r="ED45" i="90"/>
  <c r="DA45" i="68"/>
  <c r="EE37" i="90"/>
  <c r="DB37" i="68"/>
  <c r="EP22" i="90"/>
  <c r="DI22" i="68"/>
  <c r="EQ15" i="90"/>
  <c r="DJ15" i="68"/>
  <c r="EE20" i="90"/>
  <c r="DB20" i="68"/>
  <c r="EP37" i="90"/>
  <c r="DI37" i="68"/>
  <c r="EE44" i="90"/>
  <c r="DB44" i="68"/>
  <c r="ED44" i="90"/>
  <c r="DA44" i="68"/>
  <c r="EB29" i="90"/>
  <c r="CY29" i="68"/>
  <c r="EN26" i="90"/>
  <c r="DG26" i="68"/>
  <c r="EC48" i="90"/>
  <c r="CZ48" i="68"/>
  <c r="EO10" i="90"/>
  <c r="DH10" i="68"/>
  <c r="ED16" i="90"/>
  <c r="DA16" i="68"/>
  <c r="EN33" i="90"/>
  <c r="DG33" i="68"/>
  <c r="EP48" i="90"/>
  <c r="DI48" i="68"/>
  <c r="EB34" i="90"/>
  <c r="CY34" i="68"/>
  <c r="EO13" i="90"/>
  <c r="DH13" i="68"/>
  <c r="EB27" i="90"/>
  <c r="CY27" i="68"/>
  <c r="AZ6" i="85"/>
  <c r="ED33" i="90"/>
  <c r="DA33" i="68"/>
  <c r="EB5" i="90"/>
  <c r="CY5" i="68"/>
  <c r="EO17" i="90"/>
  <c r="DH17" i="68"/>
  <c r="EQ25" i="90"/>
  <c r="DJ25" i="68"/>
  <c r="EO47" i="90"/>
  <c r="DH47" i="68"/>
  <c r="EO36" i="90"/>
  <c r="DH36" i="68"/>
  <c r="EP31" i="90"/>
  <c r="DI31" i="68"/>
  <c r="EB24" i="90"/>
  <c r="CY24" i="68"/>
  <c r="EN8" i="90"/>
  <c r="DG8" i="68"/>
  <c r="EB41" i="90"/>
  <c r="CY41" i="68"/>
  <c r="EO14" i="90"/>
  <c r="DH14" i="68"/>
  <c r="EP29" i="90"/>
  <c r="DI29" i="68"/>
  <c r="ED43" i="90"/>
  <c r="DA43" i="68"/>
  <c r="EQ10" i="90"/>
  <c r="DJ10" i="68"/>
  <c r="EB45" i="90"/>
  <c r="CY45" i="68"/>
  <c r="EQ13" i="90"/>
  <c r="DJ13" i="68"/>
  <c r="EE22" i="90"/>
  <c r="DB22" i="68"/>
  <c r="EQ47" i="90"/>
  <c r="DJ47" i="68"/>
  <c r="EN20" i="90"/>
  <c r="DG20" i="68"/>
  <c r="ED14" i="90"/>
  <c r="DA14" i="68"/>
  <c r="EP18" i="90"/>
  <c r="DI18" i="68"/>
  <c r="EO38" i="90"/>
  <c r="DH38" i="68"/>
  <c r="EE8" i="90"/>
  <c r="DB8" i="68"/>
  <c r="ED10" i="90"/>
  <c r="DA10" i="68"/>
  <c r="EE15" i="90"/>
  <c r="DB15" i="68"/>
  <c r="EO29" i="90"/>
  <c r="DH29" i="68"/>
  <c r="EC15" i="90"/>
  <c r="CZ15" i="68"/>
  <c r="EP27" i="90"/>
  <c r="DI27" i="68"/>
  <c r="ED37" i="90"/>
  <c r="DA37" i="68"/>
  <c r="EP44" i="90"/>
  <c r="DI44" i="68"/>
  <c r="EN7" i="90"/>
  <c r="DG7" i="68"/>
  <c r="ED38" i="90"/>
  <c r="DA38" i="68"/>
  <c r="EN29" i="90"/>
  <c r="DG29" i="68"/>
  <c r="EB26" i="90"/>
  <c r="CY26" i="68"/>
  <c r="EO25" i="90"/>
  <c r="DH25" i="68"/>
  <c r="ED12" i="90"/>
  <c r="DA12" i="68"/>
  <c r="EC10" i="90"/>
  <c r="CZ10" i="68"/>
  <c r="DG47" i="91"/>
  <c r="CJ42" i="87"/>
  <c r="CU26" i="91"/>
  <c r="CB19" i="87"/>
  <c r="EE3" i="90"/>
  <c r="DB3" i="68"/>
  <c r="CU42" i="91"/>
  <c r="CB31" i="87"/>
  <c r="CU47" i="91"/>
  <c r="CB42" i="87"/>
  <c r="DG26" i="91"/>
  <c r="CJ19" i="87"/>
  <c r="EN30" i="90"/>
  <c r="DG30" i="68"/>
  <c r="ED41" i="90"/>
  <c r="DA41" i="68"/>
  <c r="EP4" i="90"/>
  <c r="DI4" i="68"/>
  <c r="EN12" i="90"/>
  <c r="DG12" i="68"/>
  <c r="EN22" i="90"/>
  <c r="DG22" i="68"/>
  <c r="ED25" i="90"/>
  <c r="DA25" i="68"/>
  <c r="EO30" i="90"/>
  <c r="DH30" i="68"/>
  <c r="EC11" i="90"/>
  <c r="CZ11" i="68"/>
  <c r="ED46" i="90"/>
  <c r="DA46" i="68"/>
  <c r="EN38" i="90"/>
  <c r="DG38" i="68"/>
  <c r="ED15" i="90"/>
  <c r="DA15" i="68"/>
  <c r="EP33" i="90"/>
  <c r="DI33" i="68"/>
  <c r="ED5" i="90"/>
  <c r="DA5" i="68"/>
  <c r="EO50" i="90"/>
  <c r="DH50" i="68"/>
  <c r="ED42" i="90"/>
  <c r="DA42" i="68"/>
  <c r="EC47" i="90"/>
  <c r="CZ47" i="68"/>
  <c r="EC36" i="90"/>
  <c r="CZ36" i="68"/>
  <c r="AC2" i="87"/>
  <c r="EO24" i="90"/>
  <c r="DH24" i="68"/>
  <c r="EN41" i="90"/>
  <c r="DG41" i="68"/>
  <c r="EC16" i="90"/>
  <c r="CZ16" i="68"/>
  <c r="BE37" i="85"/>
  <c r="EB19" i="90"/>
  <c r="CY19" i="68"/>
  <c r="EO21" i="90"/>
  <c r="DH21" i="68"/>
  <c r="EO19" i="90"/>
  <c r="DH19" i="68"/>
  <c r="ED29" i="90"/>
  <c r="DA29" i="68"/>
  <c r="EO26" i="90"/>
  <c r="DH26" i="68"/>
  <c r="EP40" i="90"/>
  <c r="DI40" i="68"/>
  <c r="EC52" i="90"/>
  <c r="CZ52" i="68"/>
  <c r="EE29" i="90"/>
  <c r="DB29" i="68"/>
  <c r="EP23" i="90"/>
  <c r="DI23" i="68"/>
  <c r="BC9" i="85"/>
  <c r="ED52" i="90"/>
  <c r="DA52" i="68"/>
  <c r="EC38" i="90"/>
  <c r="CZ38" i="68"/>
  <c r="EP8" i="90"/>
  <c r="DI8" i="68"/>
  <c r="EE14" i="90"/>
  <c r="DB14" i="68"/>
  <c r="EB52" i="90"/>
  <c r="CY52" i="68"/>
  <c r="EQ32" i="90"/>
  <c r="DJ32" i="68"/>
  <c r="EP51" i="90"/>
  <c r="DI51" i="68"/>
  <c r="EB15" i="90"/>
  <c r="CY15" i="68"/>
  <c r="EC25" i="90"/>
  <c r="CZ25" i="68"/>
  <c r="EO48" i="90"/>
  <c r="DH48" i="68"/>
  <c r="DE11" i="91"/>
  <c r="CH17" i="87"/>
  <c r="CU5" i="91"/>
  <c r="CB33" i="87"/>
  <c r="CU40" i="91"/>
  <c r="CB12" i="87"/>
  <c r="EB30" i="90"/>
  <c r="CY30" i="68"/>
  <c r="ED4" i="90"/>
  <c r="DA4" i="68"/>
  <c r="EB22" i="90"/>
  <c r="CY22" i="68"/>
  <c r="EP25" i="90"/>
  <c r="DI25" i="68"/>
  <c r="ED39" i="90"/>
  <c r="DA39" i="68"/>
  <c r="EQ2" i="90"/>
  <c r="DJ2" i="68"/>
  <c r="ED19" i="90"/>
  <c r="DA19" i="68"/>
  <c r="EO11" i="90"/>
  <c r="DH11" i="68"/>
  <c r="EO45" i="90"/>
  <c r="DH45" i="68"/>
  <c r="EP46" i="90"/>
  <c r="DI46" i="68"/>
  <c r="EO6" i="90"/>
  <c r="DH6" i="68"/>
  <c r="EP15" i="90"/>
  <c r="DI15" i="68"/>
  <c r="EC50" i="90"/>
  <c r="CZ50" i="68"/>
  <c r="EP42" i="90"/>
  <c r="DI42" i="68"/>
  <c r="EC35" i="90"/>
  <c r="CZ35" i="68"/>
  <c r="AY37" i="85"/>
  <c r="BC3" i="85"/>
  <c r="EB2" i="90"/>
  <c r="CY2" i="68"/>
  <c r="EC24" i="90"/>
  <c r="CZ24" i="68"/>
  <c r="EO16" i="90"/>
  <c r="DH16" i="68"/>
  <c r="ED49" i="90"/>
  <c r="DA49" i="68"/>
  <c r="EC19" i="90"/>
  <c r="CZ19" i="68"/>
  <c r="EB25" i="90"/>
  <c r="CY25" i="68"/>
  <c r="EE52" i="90"/>
  <c r="DB52" i="68"/>
  <c r="EC26" i="90"/>
  <c r="CZ26" i="68"/>
  <c r="EO8" i="90"/>
  <c r="DH8" i="68"/>
  <c r="EN42" i="90"/>
  <c r="DG42" i="68"/>
  <c r="ED40" i="90"/>
  <c r="DA40" i="68"/>
  <c r="EB44" i="90"/>
  <c r="CY44" i="68"/>
  <c r="EO52" i="90"/>
  <c r="DH52" i="68"/>
  <c r="EQ22" i="90"/>
  <c r="DJ22" i="68"/>
  <c r="EN37" i="90"/>
  <c r="DG37" i="68"/>
  <c r="EQ29" i="90"/>
  <c r="DJ29" i="68"/>
  <c r="EO7" i="90"/>
  <c r="DH7" i="68"/>
  <c r="EN40" i="90"/>
  <c r="DG40" i="68"/>
  <c r="EP52" i="90"/>
  <c r="DI52" i="68"/>
  <c r="ED34" i="90"/>
  <c r="DA34" i="68"/>
  <c r="EB47" i="90"/>
  <c r="CY47" i="68"/>
  <c r="BP2" i="89"/>
  <c r="BD2" i="89" s="1"/>
  <c r="BC2" i="62"/>
  <c r="EC32" i="90"/>
  <c r="CZ32" i="68"/>
  <c r="EC41" i="90"/>
  <c r="CZ41" i="68"/>
  <c r="EC29" i="90"/>
  <c r="CZ29" i="68"/>
  <c r="ED32" i="90"/>
  <c r="DA32" i="68"/>
  <c r="EP26" i="90"/>
  <c r="DI26" i="68"/>
  <c r="ED35" i="90"/>
  <c r="DA35" i="68"/>
  <c r="ED27" i="90"/>
  <c r="DA27" i="68"/>
  <c r="EQ14" i="90"/>
  <c r="DJ14" i="68"/>
  <c r="EE12" i="90"/>
  <c r="DB12" i="68"/>
  <c r="EN52" i="90"/>
  <c r="DG52" i="68"/>
  <c r="EB7" i="90"/>
  <c r="CY7" i="68"/>
  <c r="EE32" i="90"/>
  <c r="DB32" i="68"/>
  <c r="EP17" i="90"/>
  <c r="DI17" i="68"/>
  <c r="EQ50" i="90"/>
  <c r="DJ50" i="68"/>
  <c r="EN15" i="90"/>
  <c r="DG15" i="68"/>
  <c r="EB43" i="90"/>
  <c r="CY43" i="68"/>
  <c r="EQ4" i="90"/>
  <c r="DJ4" i="68"/>
  <c r="DG40" i="91"/>
  <c r="CJ12" i="87"/>
  <c r="EP41" i="90"/>
  <c r="DI41" i="68"/>
  <c r="BC45" i="85"/>
  <c r="EC51" i="90"/>
  <c r="CZ51" i="68"/>
  <c r="ED2" i="90"/>
  <c r="DA2" i="68"/>
  <c r="EP39" i="90"/>
  <c r="DI39" i="68"/>
  <c r="EQ7" i="90"/>
  <c r="DJ7" i="68"/>
  <c r="EE2" i="90"/>
  <c r="DB2" i="68"/>
  <c r="EP19" i="90"/>
  <c r="DI19" i="68"/>
  <c r="EC45" i="90"/>
  <c r="CZ45" i="68"/>
  <c r="EN11" i="90"/>
  <c r="DG11" i="68"/>
  <c r="EC4" i="90"/>
  <c r="CZ4" i="68"/>
  <c r="ED47" i="90"/>
  <c r="DA47" i="68"/>
  <c r="EB23" i="90"/>
  <c r="CY23" i="68"/>
  <c r="EO35" i="90"/>
  <c r="DH35" i="68"/>
  <c r="CZ2" i="90"/>
  <c r="CA2" i="68"/>
  <c r="EP24" i="90"/>
  <c r="DI24" i="68"/>
  <c r="EE39" i="90"/>
  <c r="DB39" i="68"/>
  <c r="AY10" i="85"/>
  <c r="EN19" i="90"/>
  <c r="DG19" i="68"/>
  <c r="EE43" i="90"/>
  <c r="DB43" i="68"/>
  <c r="EE31" i="90"/>
  <c r="DB31" i="68"/>
  <c r="EB32" i="90"/>
  <c r="CY32" i="68"/>
  <c r="EE49" i="90"/>
  <c r="DB49" i="68"/>
  <c r="EQ52" i="90"/>
  <c r="DJ52" i="68"/>
  <c r="EC8" i="90"/>
  <c r="CZ8" i="68"/>
  <c r="EE34" i="90"/>
  <c r="DB34" i="68"/>
  <c r="EB42" i="90"/>
  <c r="CY42" i="68"/>
  <c r="EC27" i="90"/>
  <c r="CZ27" i="68"/>
  <c r="EB51" i="90"/>
  <c r="CY51" i="68"/>
  <c r="BC34" i="85"/>
  <c r="EB37" i="90"/>
  <c r="CY37" i="68"/>
  <c r="ED23" i="90"/>
  <c r="DA23" i="68"/>
  <c r="EB40" i="90"/>
  <c r="CY40" i="68"/>
  <c r="EO2" i="90"/>
  <c r="DH2" i="68"/>
  <c r="EN48" i="90"/>
  <c r="DG48" i="68"/>
  <c r="EN47" i="90"/>
  <c r="DG47" i="68"/>
  <c r="BA23" i="85"/>
  <c r="EO32" i="90"/>
  <c r="DH32" i="68"/>
  <c r="EO41" i="90"/>
  <c r="DH41" i="68"/>
  <c r="ED8" i="90"/>
  <c r="DA8" i="68"/>
  <c r="EP32" i="90"/>
  <c r="DI32" i="68"/>
  <c r="EQ33" i="90"/>
  <c r="DJ33" i="68"/>
  <c r="EP35" i="90"/>
  <c r="DI35" i="68"/>
  <c r="EQ41" i="90"/>
  <c r="DJ41" i="68"/>
  <c r="BE18" i="85"/>
  <c r="EQ45" i="90"/>
  <c r="DJ45" i="68"/>
  <c r="EE50" i="90"/>
  <c r="DB50" i="68"/>
  <c r="ED51" i="90"/>
  <c r="DA51" i="68"/>
  <c r="EN43" i="90"/>
  <c r="DG43" i="68"/>
  <c r="EE4" i="90"/>
  <c r="DB4" i="68"/>
  <c r="CS11" i="91"/>
  <c r="BZ17" i="87"/>
  <c r="CK6" i="87"/>
  <c r="CN42" i="87"/>
  <c r="CL5" i="87"/>
  <c r="BB2" i="86"/>
  <c r="BA30" i="86"/>
  <c r="AZ9" i="86"/>
  <c r="CX10" i="91" s="1"/>
  <c r="AX9" i="86"/>
  <c r="CC2" i="87" s="1"/>
  <c r="CK16" i="87"/>
  <c r="BE20" i="86"/>
  <c r="CM31" i="87"/>
  <c r="AX5" i="86"/>
  <c r="CV33" i="91" s="1"/>
  <c r="BA9" i="86"/>
  <c r="AY19" i="86"/>
  <c r="DX22" i="89"/>
  <c r="EJ42" i="89"/>
  <c r="EL50" i="89"/>
  <c r="AY32" i="86"/>
  <c r="BC32" i="86"/>
  <c r="BD9" i="86"/>
  <c r="DJ10" i="91" s="1"/>
  <c r="EK37" i="89"/>
  <c r="BC51" i="86"/>
  <c r="BC35" i="86"/>
  <c r="AB54" i="90"/>
  <c r="AB56" i="90" s="1"/>
  <c r="AY22" i="85"/>
  <c r="BC25" i="85"/>
  <c r="BE6" i="85"/>
  <c r="AZ42" i="85"/>
  <c r="AY38" i="85"/>
  <c r="AY25" i="85"/>
  <c r="BA6" i="85"/>
  <c r="BC4" i="85"/>
  <c r="AY32" i="85"/>
  <c r="BC38" i="85"/>
  <c r="BR42" i="85"/>
  <c r="BC32" i="85"/>
  <c r="AX44" i="85"/>
  <c r="AZ31" i="86"/>
  <c r="EJ47" i="89"/>
  <c r="DZ30" i="89"/>
  <c r="EL45" i="89"/>
  <c r="DX28" i="89"/>
  <c r="AX2" i="86"/>
  <c r="CV26" i="91" s="1"/>
  <c r="BC14" i="85"/>
  <c r="AB54" i="89"/>
  <c r="AB56" i="89" s="1"/>
  <c r="AY19" i="85"/>
  <c r="AY51" i="85"/>
  <c r="BE22" i="85"/>
  <c r="BA18" i="85"/>
  <c r="AY21" i="85"/>
  <c r="BA22" i="85"/>
  <c r="BC22" i="85"/>
  <c r="EK18" i="89"/>
  <c r="BC12" i="85"/>
  <c r="BA34" i="85"/>
  <c r="AY36" i="85"/>
  <c r="EK16" i="89"/>
  <c r="AY48" i="85"/>
  <c r="EK51" i="89"/>
  <c r="AY39" i="85"/>
  <c r="BB12" i="85"/>
  <c r="DY15" i="89"/>
  <c r="BC36" i="85"/>
  <c r="EK14" i="89"/>
  <c r="AY3" i="85"/>
  <c r="AZ51" i="85"/>
  <c r="EL3" i="89"/>
  <c r="AX14" i="86"/>
  <c r="CC16" i="87" s="1"/>
  <c r="BC49" i="85"/>
  <c r="DZ42" i="89"/>
  <c r="AY34" i="85"/>
  <c r="BD17" i="86"/>
  <c r="EL8" i="89"/>
  <c r="EM18" i="89"/>
  <c r="AY17" i="85"/>
  <c r="BE3" i="85"/>
  <c r="BB5" i="86"/>
  <c r="DH33" i="91" s="1"/>
  <c r="BB9" i="86"/>
  <c r="AO2" i="87"/>
  <c r="BC25" i="86"/>
  <c r="DI16" i="91" s="1"/>
  <c r="EK41" i="89"/>
  <c r="DZ46" i="89"/>
  <c r="EA26" i="89"/>
  <c r="EA9" i="89"/>
  <c r="BP3" i="81"/>
  <c r="EM33" i="89"/>
  <c r="BA50" i="86"/>
  <c r="DX3" i="89"/>
  <c r="DX2" i="89"/>
  <c r="BC45" i="86"/>
  <c r="EM44" i="89"/>
  <c r="DZ3" i="89"/>
  <c r="EL9" i="89"/>
  <c r="EL24" i="89"/>
  <c r="EJ26" i="89"/>
  <c r="EJ6" i="89"/>
  <c r="EA46" i="89"/>
  <c r="BC9" i="86"/>
  <c r="AY9" i="86"/>
  <c r="CW10" i="91" s="1"/>
  <c r="BE9" i="86"/>
  <c r="BC50" i="86"/>
  <c r="DI48" i="91" s="1"/>
  <c r="AY13" i="85"/>
  <c r="BC27" i="85"/>
  <c r="AY12" i="85"/>
  <c r="BR3" i="85"/>
  <c r="BC40" i="85"/>
  <c r="BC17" i="85"/>
  <c r="BE51" i="85"/>
  <c r="BC15" i="85"/>
  <c r="AY44" i="85"/>
  <c r="BC10" i="85"/>
  <c r="AY40" i="85"/>
  <c r="BD31" i="86"/>
  <c r="AY25" i="86"/>
  <c r="CD32" i="87" s="1"/>
  <c r="BC19" i="85"/>
  <c r="BV14" i="86"/>
  <c r="EL2" i="89"/>
  <c r="BC6" i="85"/>
  <c r="EA31" i="89"/>
  <c r="EM15" i="89"/>
  <c r="BC19" i="86"/>
  <c r="DI19" i="91" s="1"/>
  <c r="BB15" i="86"/>
  <c r="AY45" i="86"/>
  <c r="EJ46" i="89"/>
  <c r="EM26" i="89"/>
  <c r="AX15" i="86"/>
  <c r="BE30" i="86"/>
  <c r="DK46" i="91" s="1"/>
  <c r="BR4" i="85"/>
  <c r="DZ38" i="89"/>
  <c r="EJ28" i="89"/>
  <c r="DZ15" i="89"/>
  <c r="DX23" i="89"/>
  <c r="DZ25" i="89"/>
  <c r="AY24" i="85"/>
  <c r="AY30" i="85"/>
  <c r="AA64" i="62" a="1"/>
  <c r="AA64" i="62" s="1"/>
  <c r="BC30" i="85"/>
  <c r="AY41" i="85"/>
  <c r="BC24" i="85"/>
  <c r="AY9" i="85"/>
  <c r="BC41" i="85"/>
  <c r="BC16" i="85"/>
  <c r="AA58" i="62" a="1"/>
  <c r="AA58" i="62" s="1"/>
  <c r="AA61" i="62" a="1"/>
  <c r="AA61" i="62" s="1"/>
  <c r="AA63" i="62" a="1"/>
  <c r="AA63" i="62" s="1"/>
  <c r="AA66" i="62" a="1"/>
  <c r="AA66" i="62" s="1"/>
  <c r="AA57" i="62"/>
  <c r="AA60" i="62" a="1"/>
  <c r="AA60" i="62" s="1"/>
  <c r="DX26" i="89"/>
  <c r="AA59" i="62" a="1"/>
  <c r="AA59" i="62" s="1"/>
  <c r="EJ10" i="89"/>
  <c r="BD10" i="86"/>
  <c r="BV43" i="85"/>
  <c r="BR47" i="86"/>
  <c r="BR35" i="85"/>
  <c r="AY50" i="86"/>
  <c r="BC37" i="85"/>
  <c r="BV37" i="85"/>
  <c r="DZ8" i="89"/>
  <c r="EJ9" i="89"/>
  <c r="Z32" i="68" a="1"/>
  <c r="Z32" i="68" s="1"/>
  <c r="AB15" i="68" a="1"/>
  <c r="AB15" i="68" s="1"/>
  <c r="Z18" i="68" a="1"/>
  <c r="Z18" i="68" s="1"/>
  <c r="Z26" i="68" a="1"/>
  <c r="Z26" i="68" s="1"/>
  <c r="Z41" i="68" a="1"/>
  <c r="Z41" i="68" s="1"/>
  <c r="Z11" i="68" a="1"/>
  <c r="Z11" i="68" s="1"/>
  <c r="V44" i="62" a="1"/>
  <c r="V44" i="62" s="1"/>
  <c r="AD36" i="62" a="1"/>
  <c r="AD36" i="62" s="1"/>
  <c r="AC46" i="62" a="1"/>
  <c r="AC46" i="62" s="1"/>
  <c r="V43" i="62" a="1"/>
  <c r="V43" i="62" s="1"/>
  <c r="AD52" i="62" a="1"/>
  <c r="AD52" i="62" s="1"/>
  <c r="V30" i="62" a="1"/>
  <c r="V30" i="62" s="1"/>
  <c r="AC7" i="62" a="1"/>
  <c r="AC7" i="62" s="1"/>
  <c r="AD45" i="62" a="1"/>
  <c r="AD45" i="62" s="1"/>
  <c r="AC44" i="62" a="1"/>
  <c r="AC44" i="62" s="1"/>
  <c r="V12" i="62" a="1"/>
  <c r="V12" i="62" s="1"/>
  <c r="V23" i="62" a="1"/>
  <c r="V23" i="62" s="1"/>
  <c r="BG54" i="62" a="1"/>
  <c r="BG54" i="62" s="1"/>
  <c r="BG58" i="62" s="1"/>
  <c r="U9" i="62" a="1"/>
  <c r="U9" i="62" s="1"/>
  <c r="V45" i="62" a="1"/>
  <c r="V45" i="62" s="1"/>
  <c r="Z51" i="68" a="1"/>
  <c r="Z51" i="68" s="1"/>
  <c r="U42" i="68" a="1"/>
  <c r="U42" i="68" s="1"/>
  <c r="Z45" i="68" a="1"/>
  <c r="Z45" i="68" s="1"/>
  <c r="Z27" i="68" a="1"/>
  <c r="Z27" i="68" s="1"/>
  <c r="Z29" i="68" a="1"/>
  <c r="Z29" i="68" s="1"/>
  <c r="Z24" i="68" a="1"/>
  <c r="Z24" i="68" s="1"/>
  <c r="Z33" i="68" a="1"/>
  <c r="Z33" i="68" s="1"/>
  <c r="Z31" i="68" a="1"/>
  <c r="Z31" i="68" s="1"/>
  <c r="DZ13" i="89"/>
  <c r="EJ32" i="89"/>
  <c r="EJ51" i="89"/>
  <c r="DX32" i="89"/>
  <c r="EJ35" i="89"/>
  <c r="DX51" i="89"/>
  <c r="V27" i="62" a="1"/>
  <c r="V27" i="62" s="1"/>
  <c r="DX14" i="89"/>
  <c r="AY24" i="86"/>
  <c r="BC54" i="68" a="1"/>
  <c r="BC54" i="68" s="1"/>
  <c r="BC58" i="68" s="1"/>
  <c r="BC24" i="86"/>
  <c r="V36" i="62" a="1"/>
  <c r="V36" i="62" s="1"/>
  <c r="BR24" i="86"/>
  <c r="V29" i="62" a="1"/>
  <c r="V29" i="62" s="1"/>
  <c r="BC36" i="86"/>
  <c r="DI3" i="91" s="1"/>
  <c r="EJ49" i="89"/>
  <c r="EJ8" i="89"/>
  <c r="BA3" i="85"/>
  <c r="AY49" i="85"/>
  <c r="U30" i="62" a="1"/>
  <c r="U30" i="62" s="1"/>
  <c r="BD28" i="85"/>
  <c r="U22" i="62" a="1"/>
  <c r="U22" i="62" s="1"/>
  <c r="U27" i="62" a="1"/>
  <c r="U27" i="62" s="1"/>
  <c r="V22" i="62" a="1"/>
  <c r="V22" i="62" s="1"/>
  <c r="AA65" i="62" a="1"/>
  <c r="AA65" i="62" s="1"/>
  <c r="EK23" i="89"/>
  <c r="AB41" i="68" a="1"/>
  <c r="AB41" i="68" s="1"/>
  <c r="BD35" i="86"/>
  <c r="DJ2" i="91" s="1"/>
  <c r="AY6" i="85"/>
  <c r="BR44" i="85"/>
  <c r="AY33" i="85"/>
  <c r="Z30" i="68" a="1"/>
  <c r="Z30" i="68" s="1"/>
  <c r="EA35" i="89"/>
  <c r="DZ48" i="89"/>
  <c r="V46" i="62" a="1"/>
  <c r="V46" i="62" s="1"/>
  <c r="AB42" i="68" a="1"/>
  <c r="AB42" i="68" s="1"/>
  <c r="BN54" i="68" a="1"/>
  <c r="BN54" i="68" s="1"/>
  <c r="BN58" i="68" s="1"/>
  <c r="BC39" i="85"/>
  <c r="EM4" i="89"/>
  <c r="V17" i="62" a="1"/>
  <c r="V17" i="62" s="1"/>
  <c r="V49" i="62" a="1"/>
  <c r="V49" i="62" s="1"/>
  <c r="U15" i="62" a="1"/>
  <c r="U15" i="62" s="1"/>
  <c r="V24" i="62" a="1"/>
  <c r="V24" i="62" s="1"/>
  <c r="AD44" i="62" a="1"/>
  <c r="AD44" i="62" s="1"/>
  <c r="V54" i="90"/>
  <c r="V56" i="90" s="1"/>
  <c r="EM14" i="89"/>
  <c r="AY20" i="85"/>
  <c r="AY15" i="85"/>
  <c r="V38" i="62" a="1"/>
  <c r="V38" i="62" s="1"/>
  <c r="BK54" i="62" a="1"/>
  <c r="BK54" i="62" s="1"/>
  <c r="BK58" i="62" s="1"/>
  <c r="BM54" i="68" a="1"/>
  <c r="BM54" i="68" s="1"/>
  <c r="BM58" i="68" s="1"/>
  <c r="V37" i="62" a="1"/>
  <c r="V37" i="62" s="1"/>
  <c r="V13" i="62" a="1"/>
  <c r="V13" i="62" s="1"/>
  <c r="EA33" i="89"/>
  <c r="DX44" i="89"/>
  <c r="EJ4" i="89"/>
  <c r="BC18" i="85"/>
  <c r="BC50" i="85"/>
  <c r="EL17" i="89"/>
  <c r="AB47" i="68" a="1"/>
  <c r="AB47" i="68" s="1"/>
  <c r="EL46" i="89"/>
  <c r="V9" i="62" a="1"/>
  <c r="V9" i="62" s="1"/>
  <c r="V25" i="62" a="1"/>
  <c r="V25" i="62" s="1"/>
  <c r="U12" i="62" a="1"/>
  <c r="U12" i="62" s="1"/>
  <c r="AB43" i="68" a="1"/>
  <c r="AB43" i="68" s="1"/>
  <c r="EA29" i="89"/>
  <c r="Z27" i="62" a="1"/>
  <c r="Z27" i="62" s="1"/>
  <c r="Z43" i="62" a="1"/>
  <c r="Z43" i="62" s="1"/>
  <c r="EM9" i="89"/>
  <c r="EM46" i="89"/>
  <c r="EA10" i="89"/>
  <c r="BR39" i="85"/>
  <c r="BC20" i="85"/>
  <c r="BV22" i="85"/>
  <c r="EJ29" i="89"/>
  <c r="AY45" i="85"/>
  <c r="EM49" i="89"/>
  <c r="DX29" i="89"/>
  <c r="Z16" i="68" a="1"/>
  <c r="Z16" i="68" s="1"/>
  <c r="Z39" i="68" a="1"/>
  <c r="Z39" i="68" s="1"/>
  <c r="AY29" i="85"/>
  <c r="AY16" i="85"/>
  <c r="DX36" i="89"/>
  <c r="AE54" i="89"/>
  <c r="AE56" i="89" s="1"/>
  <c r="AB44" i="62" a="1"/>
  <c r="AB44" i="62" s="1"/>
  <c r="EK21" i="89"/>
  <c r="Z22" i="62" a="1"/>
  <c r="Z22" i="62" s="1"/>
  <c r="DX25" i="89"/>
  <c r="V54" i="89"/>
  <c r="V56" i="89" s="1"/>
  <c r="EJ24" i="89"/>
  <c r="EL44" i="89"/>
  <c r="BC48" i="85"/>
  <c r="AY51" i="86"/>
  <c r="BC33" i="85"/>
  <c r="BE39" i="85"/>
  <c r="BV49" i="85"/>
  <c r="EJ25" i="89"/>
  <c r="DX24" i="89"/>
  <c r="EA13" i="89"/>
  <c r="AA62" i="62" a="1"/>
  <c r="AA62" i="62" s="1"/>
  <c r="EA8" i="89"/>
  <c r="AB24" i="62" a="1"/>
  <c r="AB24" i="62" s="1"/>
  <c r="BC51" i="85"/>
  <c r="EL35" i="89"/>
  <c r="DZ35" i="89"/>
  <c r="DZ21" i="89"/>
  <c r="EJ22" i="89"/>
  <c r="DX42" i="89"/>
  <c r="DZ29" i="89"/>
  <c r="EK46" i="89"/>
  <c r="BE54" i="62" a="1"/>
  <c r="BE54" i="62" s="1"/>
  <c r="BE58" i="62" s="1"/>
  <c r="BA26" i="85"/>
  <c r="BE26" i="85"/>
  <c r="EF23" i="90"/>
  <c r="DX23" i="90" s="1"/>
  <c r="DC23" i="68"/>
  <c r="DN32" i="68"/>
  <c r="EU32" i="90"/>
  <c r="DM19" i="68"/>
  <c r="ET19" i="90"/>
  <c r="AX29" i="85"/>
  <c r="BB29" i="85"/>
  <c r="BH56" i="90"/>
  <c r="T54" i="90"/>
  <c r="T56" i="90" s="1"/>
  <c r="BC41" i="86"/>
  <c r="DI35" i="91" s="1"/>
  <c r="AY41" i="86"/>
  <c r="DC22" i="68"/>
  <c r="EF22" i="90"/>
  <c r="BB40" i="85"/>
  <c r="AX40" i="85"/>
  <c r="AZ9" i="85"/>
  <c r="BD9" i="85"/>
  <c r="DE18" i="68"/>
  <c r="EH18" i="90"/>
  <c r="BE16" i="86"/>
  <c r="BA16" i="86"/>
  <c r="CF3" i="87" s="1"/>
  <c r="EI33" i="90"/>
  <c r="EA33" i="90" s="1"/>
  <c r="DF33" i="68"/>
  <c r="AZ41" i="86"/>
  <c r="CE38" i="87" s="1"/>
  <c r="BD41" i="86"/>
  <c r="DJ35" i="91" s="1"/>
  <c r="AC52" i="62" a="1"/>
  <c r="AC52" i="62" s="1"/>
  <c r="DL46" i="68"/>
  <c r="ES46" i="90"/>
  <c r="EH21" i="90"/>
  <c r="DZ21" i="90" s="1"/>
  <c r="DE21" i="68"/>
  <c r="DN7" i="68"/>
  <c r="EU7" i="90"/>
  <c r="BD26" i="85"/>
  <c r="AZ26" i="85"/>
  <c r="DK7" i="68"/>
  <c r="ER7" i="90"/>
  <c r="EJ7" i="90" s="1"/>
  <c r="AC45" i="62" a="1"/>
  <c r="AC45" i="62" s="1"/>
  <c r="BH56" i="89"/>
  <c r="T54" i="89"/>
  <c r="T56" i="89" s="1"/>
  <c r="DD37" i="68"/>
  <c r="EG37" i="90"/>
  <c r="BB27" i="86"/>
  <c r="DH25" i="91" s="1"/>
  <c r="AX27" i="86"/>
  <c r="BA41" i="86"/>
  <c r="CY35" i="91" s="1"/>
  <c r="BB28" i="85"/>
  <c r="AX28" i="85"/>
  <c r="ES14" i="90"/>
  <c r="DL14" i="68"/>
  <c r="EU14" i="90"/>
  <c r="DN14" i="68"/>
  <c r="DL8" i="68"/>
  <c r="ES8" i="90"/>
  <c r="AZ24" i="85"/>
  <c r="BD24" i="85"/>
  <c r="BB40" i="86"/>
  <c r="AX40" i="86"/>
  <c r="CV7" i="91" s="1"/>
  <c r="AX38" i="86"/>
  <c r="BB38" i="86"/>
  <c r="DH5" i="91" s="1"/>
  <c r="EI42" i="90"/>
  <c r="DF42" i="68"/>
  <c r="BJ54" i="62" a="1"/>
  <c r="BJ54" i="62" s="1"/>
  <c r="BJ58" i="62" s="1"/>
  <c r="AX46" i="86"/>
  <c r="BB46" i="86"/>
  <c r="BC49" i="86"/>
  <c r="AY49" i="86"/>
  <c r="AY35" i="86"/>
  <c r="CW2" i="91" s="1"/>
  <c r="EG21" i="90"/>
  <c r="DD21" i="68"/>
  <c r="DL3" i="68"/>
  <c r="ES3" i="90"/>
  <c r="BB17" i="86"/>
  <c r="AX17" i="86"/>
  <c r="CC22" i="87" s="1"/>
  <c r="BB21" i="86"/>
  <c r="AX21" i="86"/>
  <c r="AC34" i="62" a="1"/>
  <c r="AC34" i="62" s="1"/>
  <c r="U37" i="62" a="1"/>
  <c r="U37" i="62" s="1"/>
  <c r="DF2" i="68"/>
  <c r="EI2" i="90"/>
  <c r="EG30" i="90"/>
  <c r="DD30" i="68"/>
  <c r="AY26" i="85"/>
  <c r="AX16" i="85"/>
  <c r="BB16" i="85"/>
  <c r="BC26" i="85"/>
  <c r="BL54" i="62" a="1"/>
  <c r="BL54" i="62" s="1"/>
  <c r="BL58" i="62" s="1"/>
  <c r="BD5" i="85"/>
  <c r="AZ5" i="85"/>
  <c r="AB48" i="68" a="1"/>
  <c r="AB48" i="68" s="1"/>
  <c r="AB33" i="62" a="1"/>
  <c r="AB33" i="62" s="1"/>
  <c r="EI51" i="90"/>
  <c r="EA51" i="90" s="1"/>
  <c r="DF51" i="68"/>
  <c r="EG41" i="90"/>
  <c r="DD41" i="68"/>
  <c r="AZ48" i="86"/>
  <c r="CE9" i="87" s="1"/>
  <c r="BB10" i="85"/>
  <c r="AX10" i="85"/>
  <c r="DL51" i="68"/>
  <c r="ES51" i="90"/>
  <c r="EK51" i="90" s="1"/>
  <c r="Z11" i="62" a="1"/>
  <c r="Z11" i="62" s="1"/>
  <c r="EH44" i="90"/>
  <c r="DZ44" i="90" s="1"/>
  <c r="DE44" i="68"/>
  <c r="V47" i="62" a="1"/>
  <c r="V47" i="62" s="1"/>
  <c r="BB44" i="86"/>
  <c r="AX44" i="86"/>
  <c r="CV39" i="91" s="1"/>
  <c r="EH26" i="90"/>
  <c r="DE26" i="68"/>
  <c r="AX15" i="85"/>
  <c r="BB15" i="85"/>
  <c r="DN19" i="68"/>
  <c r="EU19" i="90"/>
  <c r="AZ19" i="86"/>
  <c r="BD19" i="86"/>
  <c r="DJ19" i="91" s="1"/>
  <c r="EI27" i="90"/>
  <c r="DF27" i="68"/>
  <c r="DF36" i="68"/>
  <c r="EI36" i="90"/>
  <c r="BA25" i="86"/>
  <c r="CY16" i="91" s="1"/>
  <c r="BE25" i="86"/>
  <c r="EH20" i="90"/>
  <c r="DE20" i="68"/>
  <c r="AY33" i="86"/>
  <c r="BC33" i="86"/>
  <c r="DL22" i="68"/>
  <c r="ES22" i="90"/>
  <c r="EF27" i="90"/>
  <c r="DX27" i="90" s="1"/>
  <c r="DC27" i="68"/>
  <c r="BH54" i="62" a="1"/>
  <c r="BH54" i="62" s="1"/>
  <c r="BH58" i="62" s="1"/>
  <c r="EF34" i="90"/>
  <c r="DC34" i="68"/>
  <c r="ET24" i="90"/>
  <c r="DM24" i="68"/>
  <c r="DC39" i="68"/>
  <c r="EF39" i="90"/>
  <c r="ET14" i="90"/>
  <c r="DM14" i="68"/>
  <c r="EI46" i="90"/>
  <c r="DF46" i="68"/>
  <c r="EI48" i="90"/>
  <c r="DF48" i="68"/>
  <c r="AZ5" i="86"/>
  <c r="CE52" i="87" s="1"/>
  <c r="BD5" i="86"/>
  <c r="DJ33" i="91" s="1"/>
  <c r="DE17" i="68"/>
  <c r="EH17" i="90"/>
  <c r="DN37" i="68"/>
  <c r="EU37" i="90"/>
  <c r="EF29" i="90"/>
  <c r="DC29" i="68"/>
  <c r="DL29" i="68"/>
  <c r="ES29" i="90"/>
  <c r="DK6" i="68"/>
  <c r="ER6" i="90"/>
  <c r="DE35" i="68"/>
  <c r="EH35" i="90"/>
  <c r="EF8" i="90"/>
  <c r="DC8" i="68"/>
  <c r="DN49" i="68"/>
  <c r="EU49" i="90"/>
  <c r="EM49" i="90" s="1"/>
  <c r="AZ27" i="86"/>
  <c r="AY36" i="86"/>
  <c r="AC35" i="62" a="1"/>
  <c r="AC35" i="62" s="1"/>
  <c r="EI52" i="90"/>
  <c r="DF52" i="68"/>
  <c r="Z23" i="62" a="1"/>
  <c r="Z23" i="62" s="1"/>
  <c r="EG29" i="90"/>
  <c r="DD29" i="68"/>
  <c r="AY4" i="85"/>
  <c r="DM35" i="68"/>
  <c r="ET35" i="90"/>
  <c r="AD35" i="62" a="1"/>
  <c r="AD35" i="62" s="1"/>
  <c r="Z50" i="68" a="1"/>
  <c r="Z50" i="68" s="1"/>
  <c r="BD27" i="86"/>
  <c r="DJ25" i="91" s="1"/>
  <c r="BR21" i="85"/>
  <c r="AY18" i="85"/>
  <c r="AY46" i="85"/>
  <c r="BC31" i="86"/>
  <c r="BB19" i="85"/>
  <c r="AX19" i="85"/>
  <c r="EF12" i="90"/>
  <c r="DC12" i="68"/>
  <c r="AC36" i="62" a="1"/>
  <c r="AC36" i="62" s="1"/>
  <c r="EH33" i="90"/>
  <c r="DE33" i="68"/>
  <c r="EH34" i="90"/>
  <c r="DE34" i="68"/>
  <c r="BC44" i="85"/>
  <c r="EG39" i="90"/>
  <c r="DD39" i="68"/>
  <c r="BB51" i="85"/>
  <c r="AX51" i="85"/>
  <c r="BD21" i="85"/>
  <c r="AZ21" i="85"/>
  <c r="AZ37" i="85"/>
  <c r="BD37" i="85"/>
  <c r="BE9" i="85"/>
  <c r="BA9" i="85"/>
  <c r="BE5" i="85"/>
  <c r="BA5" i="85"/>
  <c r="BD43" i="85"/>
  <c r="AZ43" i="85"/>
  <c r="EH46" i="90"/>
  <c r="DE46" i="68"/>
  <c r="EF6" i="90"/>
  <c r="DX6" i="90" s="1"/>
  <c r="DC6" i="68"/>
  <c r="AB36" i="62" a="1"/>
  <c r="AB36" i="62" s="1"/>
  <c r="DM6" i="68"/>
  <c r="ET6" i="90"/>
  <c r="Z42" i="68" a="1"/>
  <c r="Z42" i="68" s="1"/>
  <c r="AD37" i="62" a="1"/>
  <c r="AD37" i="62" s="1"/>
  <c r="AB12" i="62" a="1"/>
  <c r="AB12" i="62" s="1"/>
  <c r="Z19" i="68" a="1"/>
  <c r="Z19" i="68" s="1"/>
  <c r="EH36" i="90"/>
  <c r="DE36" i="68"/>
  <c r="Z51" i="62" a="1"/>
  <c r="Z51" i="62" s="1"/>
  <c r="AZ23" i="86"/>
  <c r="BR30" i="86"/>
  <c r="BV23" i="86"/>
  <c r="EG27" i="90"/>
  <c r="DD27" i="68"/>
  <c r="BA36" i="85"/>
  <c r="BE36" i="85"/>
  <c r="DK12" i="68"/>
  <c r="ER12" i="90"/>
  <c r="AB39" i="62" a="1"/>
  <c r="AB39" i="62" s="1"/>
  <c r="BA35" i="85"/>
  <c r="BE35" i="85"/>
  <c r="DM33" i="68"/>
  <c r="ET33" i="90"/>
  <c r="ET34" i="90"/>
  <c r="DM34" i="68"/>
  <c r="BA47" i="86"/>
  <c r="BE47" i="86"/>
  <c r="Z49" i="62" a="1"/>
  <c r="Z49" i="62" s="1"/>
  <c r="BB51" i="86"/>
  <c r="AX51" i="86"/>
  <c r="BA51" i="86"/>
  <c r="BE51" i="86"/>
  <c r="AC6" i="62" a="1"/>
  <c r="AC6" i="62" s="1"/>
  <c r="V10" i="62" a="1"/>
  <c r="V10" i="62" s="1"/>
  <c r="EH10" i="90"/>
  <c r="DE10" i="68"/>
  <c r="DX4" i="89"/>
  <c r="AX6" i="86"/>
  <c r="BB6" i="86"/>
  <c r="DH11" i="91" s="1"/>
  <c r="EG20" i="90"/>
  <c r="DD20" i="68"/>
  <c r="AX45" i="85"/>
  <c r="BB45" i="85"/>
  <c r="EF13" i="90"/>
  <c r="DX13" i="90" s="1"/>
  <c r="DC13" i="68"/>
  <c r="BE52" i="86"/>
  <c r="BA52" i="86"/>
  <c r="CF29" i="87" s="1"/>
  <c r="AZ28" i="86"/>
  <c r="CX27" i="91" s="1"/>
  <c r="BD28" i="86"/>
  <c r="DJ27" i="91" s="1"/>
  <c r="BD23" i="86"/>
  <c r="BV29" i="85"/>
  <c r="BV36" i="85"/>
  <c r="DL17" i="68"/>
  <c r="ES17" i="90"/>
  <c r="DL27" i="68"/>
  <c r="ES27" i="90"/>
  <c r="DL39" i="68"/>
  <c r="ES39" i="90"/>
  <c r="BA48" i="85"/>
  <c r="BE48" i="85"/>
  <c r="DX31" i="89"/>
  <c r="AA57" i="68"/>
  <c r="V18" i="62" a="1"/>
  <c r="V18" i="62" s="1"/>
  <c r="AD49" i="62" a="1"/>
  <c r="AD49" i="62" s="1"/>
  <c r="EI21" i="90"/>
  <c r="EA21" i="90" s="1"/>
  <c r="DF21" i="68"/>
  <c r="EH45" i="90"/>
  <c r="DE45" i="68"/>
  <c r="AD46" i="62" a="1"/>
  <c r="AD46" i="62" s="1"/>
  <c r="DL15" i="68"/>
  <c r="ES15" i="90"/>
  <c r="BA19" i="85"/>
  <c r="BE19" i="85"/>
  <c r="Z35" i="68" a="1"/>
  <c r="Z35" i="68" s="1"/>
  <c r="AZ10" i="86"/>
  <c r="BC29" i="85"/>
  <c r="BV40" i="85"/>
  <c r="BC46" i="85"/>
  <c r="BY25" i="86"/>
  <c r="BD48" i="86"/>
  <c r="DJ44" i="91" s="1"/>
  <c r="BU51" i="86"/>
  <c r="V48" i="62" a="1"/>
  <c r="V48" i="62" s="1"/>
  <c r="EG17" i="90"/>
  <c r="DD17" i="68"/>
  <c r="BE27" i="86"/>
  <c r="BA27" i="86"/>
  <c r="EH38" i="90"/>
  <c r="DE38" i="68"/>
  <c r="DN29" i="68"/>
  <c r="EU29" i="90"/>
  <c r="DX48" i="89"/>
  <c r="DK8" i="68"/>
  <c r="ER8" i="90"/>
  <c r="EH6" i="90"/>
  <c r="DE6" i="68"/>
  <c r="DN51" i="68"/>
  <c r="EU51" i="90"/>
  <c r="BD35" i="85"/>
  <c r="AZ35" i="85"/>
  <c r="AZ38" i="85"/>
  <c r="BD38" i="85"/>
  <c r="EH8" i="90"/>
  <c r="DE8" i="68"/>
  <c r="BB24" i="86"/>
  <c r="AX24" i="86"/>
  <c r="CC35" i="87" s="1"/>
  <c r="EF19" i="90"/>
  <c r="DC19" i="68"/>
  <c r="AB47" i="62" a="1"/>
  <c r="AB47" i="62" s="1"/>
  <c r="EH5" i="90"/>
  <c r="DE5" i="68"/>
  <c r="EM3" i="89"/>
  <c r="DN27" i="68"/>
  <c r="EU27" i="90"/>
  <c r="EM27" i="90" s="1"/>
  <c r="BE19" i="86"/>
  <c r="BA19" i="86"/>
  <c r="CF25" i="87" s="1"/>
  <c r="AZ17" i="85"/>
  <c r="BD17" i="85"/>
  <c r="AB42" i="62" a="1"/>
  <c r="AB42" i="62" s="1"/>
  <c r="DK27" i="68"/>
  <c r="ER27" i="90"/>
  <c r="BE24" i="86"/>
  <c r="DK15" i="91" s="1"/>
  <c r="BA24" i="86"/>
  <c r="EG18" i="90"/>
  <c r="DD18" i="68"/>
  <c r="AZ18" i="85"/>
  <c r="BD18" i="85"/>
  <c r="EJ41" i="89"/>
  <c r="AB49" i="68" a="1"/>
  <c r="AB49" i="68" s="1"/>
  <c r="DK34" i="68"/>
  <c r="ER34" i="90"/>
  <c r="AX22" i="86"/>
  <c r="BB22" i="86"/>
  <c r="DH22" i="91" s="1"/>
  <c r="DK39" i="68"/>
  <c r="ER39" i="90"/>
  <c r="BA40" i="86"/>
  <c r="CF37" i="87" s="1"/>
  <c r="BE40" i="86"/>
  <c r="DK7" i="91" s="1"/>
  <c r="EF48" i="90"/>
  <c r="DX48" i="90" s="1"/>
  <c r="DC48" i="68"/>
  <c r="DN46" i="68"/>
  <c r="EU46" i="90"/>
  <c r="EM46" i="90" s="1"/>
  <c r="DN34" i="68"/>
  <c r="EU34" i="90"/>
  <c r="DM39" i="68"/>
  <c r="ET39" i="90"/>
  <c r="DN48" i="68"/>
  <c r="EU48" i="90"/>
  <c r="DE2" i="68"/>
  <c r="EH2" i="90"/>
  <c r="DM15" i="68"/>
  <c r="ET15" i="90"/>
  <c r="BE37" i="86"/>
  <c r="DK4" i="91" s="1"/>
  <c r="BA37" i="86"/>
  <c r="CY4" i="91" s="1"/>
  <c r="DN16" i="68"/>
  <c r="EU16" i="90"/>
  <c r="ET3" i="90"/>
  <c r="DM3" i="68"/>
  <c r="DK23" i="68"/>
  <c r="ER23" i="90"/>
  <c r="EI32" i="90"/>
  <c r="DF32" i="68"/>
  <c r="DZ52" i="89"/>
  <c r="DN2" i="68"/>
  <c r="EU2" i="90"/>
  <c r="EH19" i="90"/>
  <c r="DE19" i="68"/>
  <c r="BA8" i="85"/>
  <c r="BE8" i="85"/>
  <c r="DL30" i="68"/>
  <c r="ES30" i="90"/>
  <c r="BA31" i="86"/>
  <c r="BE31" i="86"/>
  <c r="AB40" i="62" a="1"/>
  <c r="AB40" i="62" s="1"/>
  <c r="BC38" i="86"/>
  <c r="DI5" i="91" s="1"/>
  <c r="AY38" i="86"/>
  <c r="U54" i="89"/>
  <c r="U56" i="89" s="1"/>
  <c r="EL39" i="89"/>
  <c r="EG43" i="90"/>
  <c r="DY43" i="90" s="1"/>
  <c r="DD43" i="68"/>
  <c r="DX11" i="89"/>
  <c r="EJ38" i="89"/>
  <c r="EI3" i="90"/>
  <c r="DF3" i="68"/>
  <c r="BC2" i="86"/>
  <c r="DI26" i="91" s="1"/>
  <c r="AY2" i="86"/>
  <c r="Z25" i="62" a="1"/>
  <c r="Z25" i="62" s="1"/>
  <c r="EH30" i="90"/>
  <c r="DE30" i="68"/>
  <c r="DM43" i="68"/>
  <c r="ET43" i="90"/>
  <c r="EG46" i="90"/>
  <c r="DY46" i="90" s="1"/>
  <c r="DD46" i="68"/>
  <c r="ET21" i="90"/>
  <c r="DM21" i="68"/>
  <c r="AY5" i="85"/>
  <c r="BC5" i="85"/>
  <c r="AB38" i="62" a="1"/>
  <c r="AB38" i="62" s="1"/>
  <c r="EI50" i="90"/>
  <c r="DF50" i="68"/>
  <c r="DN15" i="68"/>
  <c r="EU15" i="90"/>
  <c r="EA6" i="89"/>
  <c r="BB50" i="85"/>
  <c r="AX50" i="85"/>
  <c r="BB43" i="85"/>
  <c r="AX43" i="85"/>
  <c r="EF52" i="90"/>
  <c r="DC52" i="68"/>
  <c r="DN43" i="68"/>
  <c r="EU43" i="90"/>
  <c r="AX52" i="85"/>
  <c r="BB52" i="85"/>
  <c r="DL40" i="68"/>
  <c r="ES40" i="90"/>
  <c r="DK10" i="68"/>
  <c r="ER10" i="90"/>
  <c r="EI14" i="90"/>
  <c r="EA14" i="90" s="1"/>
  <c r="DF14" i="68"/>
  <c r="EG8" i="90"/>
  <c r="DD8" i="68"/>
  <c r="EI38" i="90"/>
  <c r="DF38" i="68"/>
  <c r="AX45" i="86"/>
  <c r="CV40" i="91" s="1"/>
  <c r="BB45" i="86"/>
  <c r="DH40" i="91" s="1"/>
  <c r="DM37" i="68"/>
  <c r="ET37" i="90"/>
  <c r="DK45" i="68"/>
  <c r="ER45" i="90"/>
  <c r="DK38" i="68"/>
  <c r="ER38" i="90"/>
  <c r="DL47" i="68"/>
  <c r="ES47" i="90"/>
  <c r="EK47" i="90" s="1"/>
  <c r="DK41" i="68"/>
  <c r="ER41" i="90"/>
  <c r="BB31" i="85"/>
  <c r="AX31" i="85"/>
  <c r="AY40" i="86"/>
  <c r="BC40" i="86"/>
  <c r="AZ46" i="85"/>
  <c r="BD46" i="85"/>
  <c r="DM4" i="68"/>
  <c r="ET4" i="90"/>
  <c r="AZ40" i="85"/>
  <c r="BD40" i="85"/>
  <c r="AZ36" i="86"/>
  <c r="CX3" i="91" s="1"/>
  <c r="BD36" i="86"/>
  <c r="EL42" i="89"/>
  <c r="DM10" i="68"/>
  <c r="ET10" i="90"/>
  <c r="EL10" i="90" s="1"/>
  <c r="EG23" i="90"/>
  <c r="DY23" i="90" s="1"/>
  <c r="DD23" i="68"/>
  <c r="EL43" i="89"/>
  <c r="EM35" i="89"/>
  <c r="BD29" i="85"/>
  <c r="AZ29" i="85"/>
  <c r="EJ37" i="89"/>
  <c r="DX6" i="89"/>
  <c r="BA33" i="85"/>
  <c r="BE33" i="85"/>
  <c r="AX50" i="86"/>
  <c r="BB50" i="86"/>
  <c r="DH48" i="91" s="1"/>
  <c r="BH54" i="68" a="1"/>
  <c r="BH54" i="68" s="1"/>
  <c r="BH58" i="68" s="1"/>
  <c r="EM31" i="89"/>
  <c r="EA45" i="89"/>
  <c r="AZ8" i="86"/>
  <c r="BD8" i="86"/>
  <c r="DJ34" i="91" s="1"/>
  <c r="EF42" i="90"/>
  <c r="DC42" i="68"/>
  <c r="DY32" i="89"/>
  <c r="AZ19" i="85"/>
  <c r="BD19" i="85"/>
  <c r="AB51" i="68" a="1"/>
  <c r="AB51" i="68" s="1"/>
  <c r="DM48" i="68"/>
  <c r="ET48" i="90"/>
  <c r="EA41" i="89"/>
  <c r="EH22" i="90"/>
  <c r="DZ22" i="90" s="1"/>
  <c r="DE22" i="68"/>
  <c r="AX14" i="85"/>
  <c r="BB14" i="85"/>
  <c r="EF14" i="90"/>
  <c r="DC14" i="68"/>
  <c r="BD51" i="86"/>
  <c r="DJ49" i="91" s="1"/>
  <c r="AZ51" i="86"/>
  <c r="ET8" i="90"/>
  <c r="DM8" i="68"/>
  <c r="EG51" i="90"/>
  <c r="DD51" i="68"/>
  <c r="AZ13" i="86"/>
  <c r="CX14" i="91" s="1"/>
  <c r="BD13" i="86"/>
  <c r="DK40" i="68"/>
  <c r="ER40" i="90"/>
  <c r="BD24" i="86"/>
  <c r="DJ15" i="91" s="1"/>
  <c r="AZ24" i="86"/>
  <c r="CX15" i="91" s="1"/>
  <c r="EK35" i="89"/>
  <c r="DK19" i="68"/>
  <c r="ER19" i="90"/>
  <c r="BA43" i="85"/>
  <c r="BE43" i="85"/>
  <c r="AZ32" i="85"/>
  <c r="BD32" i="85"/>
  <c r="BL54" i="68" a="1"/>
  <c r="BL54" i="68" s="1"/>
  <c r="BL58" i="68" s="1"/>
  <c r="DK4" i="68"/>
  <c r="ER4" i="90"/>
  <c r="BC4" i="86"/>
  <c r="AY4" i="86"/>
  <c r="CD51" i="87" s="1"/>
  <c r="BB27" i="85"/>
  <c r="AX27" i="85"/>
  <c r="DM31" i="68"/>
  <c r="ET31" i="90"/>
  <c r="AZ23" i="85"/>
  <c r="BD23" i="85"/>
  <c r="EI41" i="90"/>
  <c r="DF41" i="68"/>
  <c r="DN36" i="68"/>
  <c r="EU36" i="90"/>
  <c r="EU39" i="90"/>
  <c r="DN39" i="68"/>
  <c r="DZ34" i="89"/>
  <c r="AZ26" i="86"/>
  <c r="CE34" i="87" s="1"/>
  <c r="BD26" i="86"/>
  <c r="AX25" i="85"/>
  <c r="BB25" i="85"/>
  <c r="AX52" i="86"/>
  <c r="BB52" i="86"/>
  <c r="DH50" i="91" s="1"/>
  <c r="EI12" i="90"/>
  <c r="DF12" i="68"/>
  <c r="AZ4" i="85"/>
  <c r="BD4" i="85"/>
  <c r="DK25" i="68"/>
  <c r="ER25" i="90"/>
  <c r="U54" i="90"/>
  <c r="U56" i="90" s="1"/>
  <c r="ER48" i="90"/>
  <c r="DK48" i="68"/>
  <c r="EI34" i="90"/>
  <c r="DF34" i="68"/>
  <c r="EH39" i="90"/>
  <c r="DE39" i="68"/>
  <c r="DM2" i="68"/>
  <c r="ET2" i="90"/>
  <c r="Z16" i="62" a="1"/>
  <c r="Z16" i="62" s="1"/>
  <c r="EH15" i="90"/>
  <c r="DE15" i="68"/>
  <c r="ET17" i="90"/>
  <c r="DM17" i="68"/>
  <c r="EG35" i="90"/>
  <c r="DD35" i="68"/>
  <c r="EH52" i="90"/>
  <c r="DE52" i="68"/>
  <c r="BB16" i="86"/>
  <c r="DH37" i="91" s="1"/>
  <c r="AX16" i="86"/>
  <c r="DK3" i="68"/>
  <c r="ER3" i="90"/>
  <c r="AX34" i="86"/>
  <c r="CC48" i="87" s="1"/>
  <c r="BB34" i="86"/>
  <c r="DX21" i="89"/>
  <c r="EH3" i="90"/>
  <c r="DE3" i="68"/>
  <c r="EJ17" i="89"/>
  <c r="AX23" i="85"/>
  <c r="BB23" i="85"/>
  <c r="BD34" i="85"/>
  <c r="AZ34" i="85"/>
  <c r="DL2" i="68"/>
  <c r="ES2" i="90"/>
  <c r="EI17" i="90"/>
  <c r="EA17" i="90" s="1"/>
  <c r="DF17" i="68"/>
  <c r="DL43" i="68"/>
  <c r="ES43" i="90"/>
  <c r="EK43" i="90" s="1"/>
  <c r="EM30" i="89"/>
  <c r="DL6" i="68"/>
  <c r="ES6" i="90"/>
  <c r="EH43" i="90"/>
  <c r="DE43" i="68"/>
  <c r="EM13" i="89"/>
  <c r="BC13" i="86"/>
  <c r="AY13" i="86"/>
  <c r="EI15" i="90"/>
  <c r="EA15" i="90" s="1"/>
  <c r="DF15" i="68"/>
  <c r="EF7" i="90"/>
  <c r="DC7" i="68"/>
  <c r="DK52" i="68"/>
  <c r="ER52" i="90"/>
  <c r="EI43" i="90"/>
  <c r="DF43" i="68"/>
  <c r="EL6" i="90"/>
  <c r="DI54" i="62" a="1"/>
  <c r="DI54" i="62" s="1"/>
  <c r="DA57" i="62" s="1"/>
  <c r="DN38" i="68"/>
  <c r="EU38" i="90"/>
  <c r="ER26" i="90"/>
  <c r="DK26" i="68"/>
  <c r="AY3" i="86"/>
  <c r="CD44" i="87" s="1"/>
  <c r="BC3" i="86"/>
  <c r="DI13" i="91" s="1"/>
  <c r="BA47" i="85"/>
  <c r="BE47" i="85"/>
  <c r="EF38" i="90"/>
  <c r="DC38" i="68"/>
  <c r="EJ45" i="89"/>
  <c r="EL25" i="89"/>
  <c r="AY14" i="86"/>
  <c r="CD16" i="87" s="1"/>
  <c r="BC14" i="86"/>
  <c r="DI28" i="91" s="1"/>
  <c r="DN42" i="68"/>
  <c r="EU42" i="90"/>
  <c r="EF32" i="90"/>
  <c r="DC32" i="68"/>
  <c r="EG47" i="90"/>
  <c r="DD47" i="68"/>
  <c r="AB10" i="68" a="1"/>
  <c r="AB10" i="68" s="1"/>
  <c r="AZ16" i="85"/>
  <c r="BD16" i="85"/>
  <c r="EG34" i="90"/>
  <c r="DY34" i="90" s="1"/>
  <c r="DD34" i="68"/>
  <c r="AY29" i="86"/>
  <c r="CD45" i="87" s="1"/>
  <c r="BC29" i="86"/>
  <c r="DI45" i="91" s="1"/>
  <c r="EJ36" i="89"/>
  <c r="BA7" i="86"/>
  <c r="BE7" i="86"/>
  <c r="DK52" i="91" s="1"/>
  <c r="EF30" i="90"/>
  <c r="DC30" i="68"/>
  <c r="EF41" i="90"/>
  <c r="DC41" i="68"/>
  <c r="EF49" i="90"/>
  <c r="DC49" i="68"/>
  <c r="EJ50" i="89"/>
  <c r="DL44" i="68"/>
  <c r="ES44" i="90"/>
  <c r="DX17" i="89"/>
  <c r="EH4" i="90"/>
  <c r="DE4" i="68"/>
  <c r="DZ6" i="89"/>
  <c r="EJ12" i="89"/>
  <c r="DZ51" i="89"/>
  <c r="DL23" i="68"/>
  <c r="ES23" i="90"/>
  <c r="EK23" i="90" s="1"/>
  <c r="DY23" i="89"/>
  <c r="EJ40" i="89"/>
  <c r="DK5" i="68"/>
  <c r="ER5" i="90"/>
  <c r="EL48" i="89"/>
  <c r="AD34" i="62" a="1"/>
  <c r="AD34" i="62" s="1"/>
  <c r="EM34" i="89"/>
  <c r="BB4" i="86"/>
  <c r="DH23" i="91" s="1"/>
  <c r="AX4" i="86"/>
  <c r="CC51" i="87" s="1"/>
  <c r="DN35" i="68"/>
  <c r="EU35" i="90"/>
  <c r="EJ7" i="89"/>
  <c r="ET23" i="90"/>
  <c r="DM23" i="68"/>
  <c r="BA24" i="85"/>
  <c r="EH7" i="90"/>
  <c r="DE7" i="68"/>
  <c r="DK42" i="68"/>
  <c r="ER42" i="90"/>
  <c r="BE50" i="86"/>
  <c r="DK48" i="91" s="1"/>
  <c r="DZ9" i="89"/>
  <c r="BD15" i="85"/>
  <c r="AZ15" i="85"/>
  <c r="AY8" i="85"/>
  <c r="BC8" i="85"/>
  <c r="BC12" i="86"/>
  <c r="AY12" i="86"/>
  <c r="EM23" i="89"/>
  <c r="DX46" i="89"/>
  <c r="ER14" i="90"/>
  <c r="EJ14" i="90" s="1"/>
  <c r="DK14" i="68"/>
  <c r="AX42" i="86"/>
  <c r="BB42" i="86"/>
  <c r="BB13" i="86"/>
  <c r="DH14" i="91" s="1"/>
  <c r="AX13" i="86"/>
  <c r="CC40" i="87" s="1"/>
  <c r="EH40" i="90"/>
  <c r="DE40" i="68"/>
  <c r="DM5" i="68"/>
  <c r="ET5" i="90"/>
  <c r="BD7" i="85"/>
  <c r="AZ7" i="85"/>
  <c r="BB7" i="85"/>
  <c r="AX7" i="85"/>
  <c r="DK15" i="68"/>
  <c r="ER15" i="90"/>
  <c r="Z54" i="89"/>
  <c r="Z56" i="89" s="1"/>
  <c r="EH31" i="90"/>
  <c r="DE31" i="68"/>
  <c r="DN41" i="68"/>
  <c r="EU41" i="90"/>
  <c r="EI39" i="90"/>
  <c r="DF39" i="68"/>
  <c r="AX5" i="85"/>
  <c r="BB5" i="85"/>
  <c r="EG33" i="90"/>
  <c r="DY33" i="90" s="1"/>
  <c r="DD33" i="68"/>
  <c r="AE54" i="62" a="1"/>
  <c r="AE54" i="62" s="1"/>
  <c r="BC57" i="62" s="1"/>
  <c r="Z48" i="62" a="1"/>
  <c r="Z48" i="62" s="1"/>
  <c r="U20" i="62" a="1"/>
  <c r="U20" i="62" s="1"/>
  <c r="EH41" i="90"/>
  <c r="DE41" i="68"/>
  <c r="EL49" i="89"/>
  <c r="DN12" i="68"/>
  <c r="EU12" i="90"/>
  <c r="EF47" i="90"/>
  <c r="DC47" i="68"/>
  <c r="BC10" i="86"/>
  <c r="DI17" i="91" s="1"/>
  <c r="AY10" i="86"/>
  <c r="Z52" i="62" a="1"/>
  <c r="Z52" i="62" s="1"/>
  <c r="EI40" i="90"/>
  <c r="DF40" i="68"/>
  <c r="BD22" i="85"/>
  <c r="AZ22" i="85"/>
  <c r="BC39" i="86"/>
  <c r="DI6" i="91" s="1"/>
  <c r="AY39" i="86"/>
  <c r="CW6" i="91" s="1"/>
  <c r="DA54" i="62" a="1"/>
  <c r="DA54" i="62" s="1"/>
  <c r="DA56" i="62" s="1"/>
  <c r="BE28" i="86"/>
  <c r="BA28" i="86"/>
  <c r="EF25" i="90"/>
  <c r="DC25" i="68"/>
  <c r="DF45" i="68"/>
  <c r="EI45" i="90"/>
  <c r="DZ7" i="89"/>
  <c r="AZ30" i="86"/>
  <c r="BD30" i="86"/>
  <c r="AX19" i="86"/>
  <c r="BB19" i="86"/>
  <c r="DH19" i="91" s="1"/>
  <c r="AB39" i="68" a="1"/>
  <c r="AB39" i="68" s="1"/>
  <c r="BA17" i="86"/>
  <c r="CY9" i="91" s="1"/>
  <c r="BE17" i="86"/>
  <c r="DK9" i="91" s="1"/>
  <c r="Z35" i="62" a="1"/>
  <c r="Z35" i="62" s="1"/>
  <c r="DN20" i="68"/>
  <c r="EU20" i="90"/>
  <c r="BA17" i="85"/>
  <c r="BE17" i="85"/>
  <c r="ES35" i="90"/>
  <c r="DL35" i="68"/>
  <c r="DM52" i="68"/>
  <c r="ET52" i="90"/>
  <c r="BA38" i="85"/>
  <c r="BE38" i="85"/>
  <c r="EM37" i="89"/>
  <c r="BD49" i="86"/>
  <c r="DJ47" i="91" s="1"/>
  <c r="AZ49" i="86"/>
  <c r="CE42" i="87" s="1"/>
  <c r="EI16" i="90"/>
  <c r="EA16" i="90" s="1"/>
  <c r="DF16" i="68"/>
  <c r="BE48" i="86"/>
  <c r="BA48" i="86"/>
  <c r="CF9" i="87" s="1"/>
  <c r="BD46" i="86"/>
  <c r="AZ46" i="86"/>
  <c r="DZ33" i="89"/>
  <c r="EA10" i="90"/>
  <c r="AX37" i="86"/>
  <c r="BB37" i="86"/>
  <c r="EJ13" i="89"/>
  <c r="DN17" i="68"/>
  <c r="EU17" i="90"/>
  <c r="DL38" i="68"/>
  <c r="ES38" i="90"/>
  <c r="U24" i="62" a="1"/>
  <c r="U24" i="62" s="1"/>
  <c r="Z54" i="90"/>
  <c r="Z56" i="90" s="1"/>
  <c r="EU3" i="90"/>
  <c r="DN3" i="68"/>
  <c r="EG6" i="90"/>
  <c r="DD6" i="68"/>
  <c r="AB46" i="62" a="1"/>
  <c r="AB46" i="62" s="1"/>
  <c r="EL29" i="89"/>
  <c r="AX36" i="85"/>
  <c r="BB36" i="85"/>
  <c r="EG11" i="90"/>
  <c r="DD11" i="68"/>
  <c r="BB8" i="86"/>
  <c r="AX8" i="86"/>
  <c r="CC20" i="87" s="1"/>
  <c r="DX18" i="89"/>
  <c r="EK28" i="89"/>
  <c r="EJ39" i="89"/>
  <c r="BA18" i="86"/>
  <c r="BE18" i="86"/>
  <c r="AB13" i="68" a="1"/>
  <c r="AB13" i="68" s="1"/>
  <c r="DX52" i="89"/>
  <c r="EG40" i="90"/>
  <c r="DY40" i="90" s="1"/>
  <c r="DD40" i="68"/>
  <c r="EF26" i="90"/>
  <c r="DC26" i="68"/>
  <c r="DZ14" i="89"/>
  <c r="EF45" i="90"/>
  <c r="DC45" i="68"/>
  <c r="DK32" i="68"/>
  <c r="ER32" i="90"/>
  <c r="DL34" i="68"/>
  <c r="ES34" i="90"/>
  <c r="EK34" i="90" s="1"/>
  <c r="DZ40" i="89"/>
  <c r="AB22" i="68" a="1"/>
  <c r="AB22" i="68" s="1"/>
  <c r="DK30" i="68"/>
  <c r="ER30" i="90"/>
  <c r="DX37" i="89"/>
  <c r="DK49" i="68"/>
  <c r="ER49" i="90"/>
  <c r="EJ49" i="90" s="1"/>
  <c r="AX20" i="86"/>
  <c r="BB20" i="86"/>
  <c r="DH20" i="91" s="1"/>
  <c r="BE45" i="86"/>
  <c r="DK40" i="91" s="1"/>
  <c r="BA45" i="86"/>
  <c r="CY40" i="91" s="1"/>
  <c r="DX16" i="89"/>
  <c r="DL45" i="68"/>
  <c r="ES45" i="90"/>
  <c r="EL15" i="89"/>
  <c r="EG44" i="90"/>
  <c r="DY44" i="90" s="1"/>
  <c r="DD44" i="68"/>
  <c r="AZ12" i="85"/>
  <c r="BD12" i="85"/>
  <c r="DE27" i="68"/>
  <c r="EH27" i="90"/>
  <c r="BA51" i="85"/>
  <c r="EK8" i="89"/>
  <c r="AC42" i="62" a="1"/>
  <c r="AC42" i="62" s="1"/>
  <c r="ER16" i="90"/>
  <c r="EJ16" i="90" s="1"/>
  <c r="DK16" i="68"/>
  <c r="AZ31" i="85"/>
  <c r="BD31" i="85"/>
  <c r="AB38" i="68" a="1"/>
  <c r="AB38" i="68" s="1"/>
  <c r="DK18" i="68"/>
  <c r="ER18" i="90"/>
  <c r="EI35" i="90"/>
  <c r="DF35" i="68"/>
  <c r="EH23" i="90"/>
  <c r="DE23" i="68"/>
  <c r="DM7" i="68"/>
  <c r="ET7" i="90"/>
  <c r="EG26" i="90"/>
  <c r="DD26" i="68"/>
  <c r="AX41" i="86"/>
  <c r="BB41" i="86"/>
  <c r="BD44" i="85"/>
  <c r="AZ44" i="85"/>
  <c r="DZ44" i="89"/>
  <c r="EH48" i="90"/>
  <c r="DE48" i="68"/>
  <c r="DL13" i="68"/>
  <c r="ES13" i="90"/>
  <c r="EK13" i="90" s="1"/>
  <c r="DZ12" i="89"/>
  <c r="DM22" i="68"/>
  <c r="ET22" i="90"/>
  <c r="DM46" i="68"/>
  <c r="ET46" i="90"/>
  <c r="DM29" i="68"/>
  <c r="ET29" i="90"/>
  <c r="ET11" i="90"/>
  <c r="DM11" i="68"/>
  <c r="BB47" i="86"/>
  <c r="AX47" i="86"/>
  <c r="EF46" i="90"/>
  <c r="DC46" i="68"/>
  <c r="EM22" i="89"/>
  <c r="EF40" i="90"/>
  <c r="DC40" i="68"/>
  <c r="BB22" i="85"/>
  <c r="AX22" i="85"/>
  <c r="DC11" i="68"/>
  <c r="EF11" i="90"/>
  <c r="EF4" i="90"/>
  <c r="DC4" i="68"/>
  <c r="EG16" i="90"/>
  <c r="DD16" i="68"/>
  <c r="BE10" i="86"/>
  <c r="BA10" i="86"/>
  <c r="DN31" i="68"/>
  <c r="EU31" i="90"/>
  <c r="DZ28" i="89"/>
  <c r="EA25" i="89"/>
  <c r="DL33" i="68"/>
  <c r="ES33" i="90"/>
  <c r="AX30" i="86"/>
  <c r="BB30" i="86"/>
  <c r="DH46" i="91" s="1"/>
  <c r="DK47" i="68"/>
  <c r="ER47" i="90"/>
  <c r="DN40" i="68"/>
  <c r="EU40" i="90"/>
  <c r="DM42" i="68"/>
  <c r="ET42" i="90"/>
  <c r="AY20" i="86"/>
  <c r="BC20" i="86"/>
  <c r="EG36" i="90"/>
  <c r="DD36" i="68"/>
  <c r="EL23" i="89"/>
  <c r="BC8" i="86"/>
  <c r="DI34" i="91" s="1"/>
  <c r="AY8" i="86"/>
  <c r="DN45" i="68"/>
  <c r="EU45" i="90"/>
  <c r="DM51" i="68"/>
  <c r="ET51" i="90"/>
  <c r="BJ54" i="68" a="1"/>
  <c r="BJ54" i="68" s="1"/>
  <c r="BJ58" i="68" s="1"/>
  <c r="EI20" i="90"/>
  <c r="DF20" i="68"/>
  <c r="EA49" i="89"/>
  <c r="EH47" i="90"/>
  <c r="DE47" i="68"/>
  <c r="EF3" i="90"/>
  <c r="DC3" i="68"/>
  <c r="EJ14" i="89"/>
  <c r="DN22" i="68"/>
  <c r="EU22" i="90"/>
  <c r="DZ23" i="89"/>
  <c r="DM32" i="68"/>
  <c r="ET32" i="90"/>
  <c r="BD12" i="86"/>
  <c r="DJ18" i="91" s="1"/>
  <c r="AZ12" i="86"/>
  <c r="CX18" i="91" s="1"/>
  <c r="AB40" i="68" a="1"/>
  <c r="AB40" i="68" s="1"/>
  <c r="EF20" i="90"/>
  <c r="DC20" i="68"/>
  <c r="EG2" i="90"/>
  <c r="DD2" i="68"/>
  <c r="DN6" i="62"/>
  <c r="EU6" i="89"/>
  <c r="EM6" i="89" s="1"/>
  <c r="EG38" i="90"/>
  <c r="DD38" i="68"/>
  <c r="BB33" i="86"/>
  <c r="AX33" i="86"/>
  <c r="CC26" i="87" s="1"/>
  <c r="DN47" i="68"/>
  <c r="EU47" i="90"/>
  <c r="BE45" i="85"/>
  <c r="BA45" i="85"/>
  <c r="DX30" i="89"/>
  <c r="BA14" i="86"/>
  <c r="CF16" i="87" s="1"/>
  <c r="BE14" i="86"/>
  <c r="AY22" i="86"/>
  <c r="CW22" i="91" s="1"/>
  <c r="BC22" i="86"/>
  <c r="DI22" i="91" s="1"/>
  <c r="DL11" i="68"/>
  <c r="ES11" i="90"/>
  <c r="DY6" i="89"/>
  <c r="DZ39" i="89"/>
  <c r="EI18" i="90"/>
  <c r="DF18" i="68"/>
  <c r="AX31" i="86"/>
  <c r="BB31" i="86"/>
  <c r="EG19" i="90"/>
  <c r="DD19" i="68"/>
  <c r="AB14" i="68" a="1"/>
  <c r="AB14" i="68" s="1"/>
  <c r="BE12" i="86"/>
  <c r="BA12" i="86"/>
  <c r="CY18" i="91" s="1"/>
  <c r="DZ31" i="89"/>
  <c r="BC34" i="86"/>
  <c r="DI43" i="91" s="1"/>
  <c r="AY34" i="86"/>
  <c r="BB39" i="86"/>
  <c r="AX39" i="86"/>
  <c r="CC28" i="87" s="1"/>
  <c r="AX24" i="85"/>
  <c r="BB24" i="85"/>
  <c r="BA22" i="86"/>
  <c r="CF14" i="87" s="1"/>
  <c r="BE22" i="86"/>
  <c r="DK22" i="91" s="1"/>
  <c r="DL12" i="68"/>
  <c r="ES12" i="90"/>
  <c r="EK12" i="90" s="1"/>
  <c r="ES4" i="90"/>
  <c r="DL4" i="68"/>
  <c r="AZ8" i="85"/>
  <c r="BD8" i="85"/>
  <c r="DD48" i="68"/>
  <c r="EG48" i="90"/>
  <c r="DY48" i="90" s="1"/>
  <c r="EA27" i="90"/>
  <c r="DN8" i="68"/>
  <c r="EU8" i="90"/>
  <c r="EA14" i="89"/>
  <c r="ER24" i="90"/>
  <c r="DK24" i="68"/>
  <c r="DX9" i="89"/>
  <c r="EI26" i="90"/>
  <c r="DF26" i="68"/>
  <c r="BA13" i="85"/>
  <c r="BE13" i="85"/>
  <c r="EG45" i="90"/>
  <c r="DD45" i="68"/>
  <c r="DZ22" i="89"/>
  <c r="AY5" i="86"/>
  <c r="CW33" i="91" s="1"/>
  <c r="BC5" i="86"/>
  <c r="EJ18" i="89"/>
  <c r="DY31" i="89"/>
  <c r="DM27" i="68"/>
  <c r="ET27" i="90"/>
  <c r="EM39" i="89"/>
  <c r="AY46" i="86"/>
  <c r="CW41" i="91" s="1"/>
  <c r="BC46" i="86"/>
  <c r="DI41" i="91" s="1"/>
  <c r="AY27" i="86"/>
  <c r="BC27" i="86"/>
  <c r="DZ45" i="89"/>
  <c r="BN54" i="62" a="1"/>
  <c r="BN54" i="62" s="1"/>
  <c r="BN58" i="62" s="1"/>
  <c r="EM32" i="90"/>
  <c r="EF16" i="90"/>
  <c r="DX16" i="90" s="1"/>
  <c r="DC16" i="68"/>
  <c r="EF18" i="90"/>
  <c r="DC18" i="68"/>
  <c r="DN11" i="62"/>
  <c r="EU11" i="89"/>
  <c r="EM11" i="89" s="1"/>
  <c r="DL26" i="68"/>
  <c r="ES26" i="90"/>
  <c r="AZ4" i="86"/>
  <c r="BD4" i="86"/>
  <c r="AB12" i="68" a="1"/>
  <c r="AB12" i="68" s="1"/>
  <c r="BA13" i="86"/>
  <c r="BE13" i="86"/>
  <c r="AX43" i="86"/>
  <c r="BB43" i="86"/>
  <c r="EM51" i="89"/>
  <c r="EL33" i="89"/>
  <c r="DD13" i="68"/>
  <c r="EG13" i="90"/>
  <c r="DY13" i="90" s="1"/>
  <c r="AY23" i="86"/>
  <c r="CW51" i="91" s="1"/>
  <c r="BC23" i="86"/>
  <c r="DI51" i="91" s="1"/>
  <c r="EH29" i="90"/>
  <c r="DE29" i="68"/>
  <c r="EH11" i="90"/>
  <c r="DE11" i="68"/>
  <c r="DK46" i="68"/>
  <c r="ER46" i="90"/>
  <c r="EL13" i="89"/>
  <c r="BD3" i="85"/>
  <c r="AZ3" i="85"/>
  <c r="DM40" i="68"/>
  <c r="ET40" i="90"/>
  <c r="AZ45" i="86"/>
  <c r="BD45" i="86"/>
  <c r="DJ40" i="91" s="1"/>
  <c r="EF15" i="90"/>
  <c r="DC15" i="68"/>
  <c r="AY31" i="85"/>
  <c r="BC31" i="85"/>
  <c r="EL52" i="89"/>
  <c r="BA44" i="86"/>
  <c r="BE44" i="86"/>
  <c r="DK39" i="91" s="1"/>
  <c r="AX20" i="85"/>
  <c r="BB20" i="85"/>
  <c r="ES16" i="90"/>
  <c r="DL16" i="68"/>
  <c r="DZ43" i="89"/>
  <c r="BE15" i="85"/>
  <c r="BA15" i="85"/>
  <c r="EI31" i="90"/>
  <c r="DF31" i="68"/>
  <c r="Z28" i="62" a="1"/>
  <c r="Z28" i="62" s="1"/>
  <c r="BE39" i="86"/>
  <c r="BA39" i="86"/>
  <c r="CF28" i="87" s="1"/>
  <c r="AZ37" i="86"/>
  <c r="BD37" i="86"/>
  <c r="AY48" i="86"/>
  <c r="CD9" i="87" s="1"/>
  <c r="BC48" i="86"/>
  <c r="U26" i="62" a="1"/>
  <c r="U26" i="62" s="1"/>
  <c r="DM41" i="68"/>
  <c r="ET41" i="90"/>
  <c r="EF51" i="90"/>
  <c r="DC51" i="68"/>
  <c r="AX49" i="86"/>
  <c r="BB49" i="86"/>
  <c r="EM10" i="89"/>
  <c r="ES10" i="90"/>
  <c r="EK10" i="90" s="1"/>
  <c r="DL10" i="68"/>
  <c r="DE42" i="68"/>
  <c r="EH42" i="90"/>
  <c r="AZ21" i="86"/>
  <c r="BD21" i="86"/>
  <c r="DN23" i="68"/>
  <c r="EU23" i="90"/>
  <c r="BD20" i="86"/>
  <c r="AZ20" i="86"/>
  <c r="CX20" i="91" s="1"/>
  <c r="AD54" i="89"/>
  <c r="AD56" i="89" s="1"/>
  <c r="EH51" i="90"/>
  <c r="DE51" i="68"/>
  <c r="BB29" i="86"/>
  <c r="DH45" i="91" s="1"/>
  <c r="AX29" i="86"/>
  <c r="BD15" i="86"/>
  <c r="DJ29" i="91" s="1"/>
  <c r="AZ15" i="86"/>
  <c r="CX29" i="91" s="1"/>
  <c r="DK31" i="68"/>
  <c r="ER31" i="90"/>
  <c r="EU30" i="90"/>
  <c r="DN30" i="68"/>
  <c r="BD45" i="85"/>
  <c r="AZ45" i="85"/>
  <c r="DM47" i="68"/>
  <c r="ET47" i="90"/>
  <c r="EI22" i="90"/>
  <c r="DF22" i="68"/>
  <c r="EL38" i="89"/>
  <c r="EL14" i="89"/>
  <c r="EH32" i="90"/>
  <c r="DE32" i="68"/>
  <c r="BD22" i="86"/>
  <c r="AZ22" i="86"/>
  <c r="DK20" i="68"/>
  <c r="ER20" i="90"/>
  <c r="BE54" i="68" a="1"/>
  <c r="BE54" i="68" s="1"/>
  <c r="BE58" i="68" s="1"/>
  <c r="EA39" i="89"/>
  <c r="DK33" i="68"/>
  <c r="ER33" i="90"/>
  <c r="AB49" i="62" a="1"/>
  <c r="AB49" i="62" s="1"/>
  <c r="DK2" i="68"/>
  <c r="ER2" i="90"/>
  <c r="EA18" i="89"/>
  <c r="AZ18" i="86"/>
  <c r="BD18" i="86"/>
  <c r="EA32" i="89"/>
  <c r="BA34" i="86"/>
  <c r="BE34" i="86"/>
  <c r="EA23" i="89"/>
  <c r="BD10" i="85"/>
  <c r="AZ10" i="85"/>
  <c r="BB13" i="85"/>
  <c r="AX13" i="85"/>
  <c r="BC47" i="86"/>
  <c r="AY47" i="86"/>
  <c r="DZ16" i="89"/>
  <c r="DN18" i="68"/>
  <c r="EU18" i="90"/>
  <c r="AZ2" i="85"/>
  <c r="BD2" i="85"/>
  <c r="BA20" i="86"/>
  <c r="CF13" i="87" s="1"/>
  <c r="DC17" i="68"/>
  <c r="EF17" i="90"/>
  <c r="DL19" i="68"/>
  <c r="ES19" i="90"/>
  <c r="Z30" i="62" a="1"/>
  <c r="Z30" i="62" s="1"/>
  <c r="EJ43" i="89"/>
  <c r="BE15" i="86"/>
  <c r="DK29" i="91" s="1"/>
  <c r="BA15" i="86"/>
  <c r="DN25" i="68"/>
  <c r="EU25" i="90"/>
  <c r="EG12" i="90"/>
  <c r="DD12" i="68"/>
  <c r="EG4" i="90"/>
  <c r="DD4" i="68"/>
  <c r="DZ45" i="90"/>
  <c r="DL48" i="68"/>
  <c r="ES48" i="90"/>
  <c r="BD42" i="85"/>
  <c r="EL11" i="89"/>
  <c r="BE46" i="85"/>
  <c r="BA46" i="85"/>
  <c r="EI8" i="90"/>
  <c r="DF8" i="68"/>
  <c r="EJ44" i="89"/>
  <c r="BC16" i="86"/>
  <c r="DI37" i="91" s="1"/>
  <c r="AY16" i="86"/>
  <c r="EK42" i="89"/>
  <c r="BD33" i="85"/>
  <c r="AZ33" i="85"/>
  <c r="DN26" i="68"/>
  <c r="EU26" i="90"/>
  <c r="EL36" i="89"/>
  <c r="BE43" i="86"/>
  <c r="DK38" i="91" s="1"/>
  <c r="BA43" i="86"/>
  <c r="AZ40" i="86"/>
  <c r="AB41" i="62" a="1"/>
  <c r="AB41" i="62" s="1"/>
  <c r="DY41" i="89"/>
  <c r="EG32" i="90"/>
  <c r="DD32" i="68"/>
  <c r="DD52" i="68"/>
  <c r="EG52" i="90"/>
  <c r="DL31" i="68"/>
  <c r="ES31" i="90"/>
  <c r="EF5" i="90"/>
  <c r="DC5" i="68"/>
  <c r="AY37" i="86"/>
  <c r="CD7" i="87" s="1"/>
  <c r="BC37" i="86"/>
  <c r="BD14" i="85"/>
  <c r="AZ14" i="85"/>
  <c r="EA37" i="89"/>
  <c r="DK44" i="68"/>
  <c r="ER44" i="90"/>
  <c r="BB12" i="86"/>
  <c r="AX12" i="86"/>
  <c r="DL28" i="68"/>
  <c r="ES28" i="90"/>
  <c r="EK28" i="90" s="1"/>
  <c r="EF43" i="90"/>
  <c r="DC43" i="68"/>
  <c r="BC21" i="86"/>
  <c r="AY21" i="86"/>
  <c r="CW21" i="91" s="1"/>
  <c r="ER21" i="90"/>
  <c r="DK21" i="68"/>
  <c r="BF54" i="89"/>
  <c r="V57" i="89" s="1"/>
  <c r="BI54" i="68" a="1"/>
  <c r="BI54" i="68" s="1"/>
  <c r="BI58" i="68" s="1"/>
  <c r="BB8" i="85"/>
  <c r="AX8" i="85"/>
  <c r="EM16" i="90"/>
  <c r="EG42" i="90"/>
  <c r="DY42" i="90" s="1"/>
  <c r="DD42" i="68"/>
  <c r="AY26" i="86"/>
  <c r="BC26" i="86"/>
  <c r="DZ27" i="89"/>
  <c r="DF19" i="68"/>
  <c r="EI19" i="90"/>
  <c r="EA19" i="90" s="1"/>
  <c r="EM36" i="90"/>
  <c r="DX33" i="89"/>
  <c r="BB47" i="85"/>
  <c r="AX47" i="85"/>
  <c r="EA7" i="89"/>
  <c r="BB36" i="86"/>
  <c r="AX36" i="86"/>
  <c r="DK51" i="68"/>
  <c r="ER51" i="90"/>
  <c r="DC35" i="68"/>
  <c r="EF35" i="90"/>
  <c r="BE3" i="86"/>
  <c r="BA3" i="86"/>
  <c r="EG10" i="90"/>
  <c r="DD10" i="68"/>
  <c r="AD54" i="90"/>
  <c r="AD56" i="90" s="1"/>
  <c r="EM43" i="89"/>
  <c r="AY18" i="86"/>
  <c r="BC18" i="86"/>
  <c r="DI12" i="91" s="1"/>
  <c r="DD24" i="68"/>
  <c r="EG24" i="90"/>
  <c r="BB35" i="86"/>
  <c r="AX35" i="86"/>
  <c r="CC30" i="87" s="1"/>
  <c r="ES36" i="90"/>
  <c r="DL36" i="68"/>
  <c r="ET49" i="90"/>
  <c r="DM49" i="68"/>
  <c r="EI23" i="90"/>
  <c r="DF23" i="68"/>
  <c r="BB25" i="86"/>
  <c r="AX25" i="86"/>
  <c r="ES7" i="90"/>
  <c r="DL7" i="68"/>
  <c r="EH14" i="90"/>
  <c r="DE14" i="68"/>
  <c r="BA42" i="86"/>
  <c r="BE42" i="86"/>
  <c r="BA35" i="86"/>
  <c r="BE35" i="86"/>
  <c r="DK2" i="91" s="1"/>
  <c r="EF31" i="90"/>
  <c r="DC31" i="68"/>
  <c r="DZ18" i="89"/>
  <c r="BB39" i="85"/>
  <c r="AX39" i="85"/>
  <c r="EI30" i="90"/>
  <c r="EA30" i="90" s="1"/>
  <c r="DF30" i="68"/>
  <c r="AX33" i="85"/>
  <c r="BB33" i="85"/>
  <c r="AX21" i="85"/>
  <c r="BB21" i="85"/>
  <c r="BB37" i="85"/>
  <c r="AX37" i="85"/>
  <c r="EF50" i="90"/>
  <c r="DC50" i="68"/>
  <c r="BB28" i="86"/>
  <c r="AX28" i="86"/>
  <c r="BE46" i="86"/>
  <c r="BA46" i="86"/>
  <c r="EH13" i="90"/>
  <c r="DE13" i="68"/>
  <c r="EK32" i="89"/>
  <c r="BD36" i="85"/>
  <c r="AZ36" i="85"/>
  <c r="AZ44" i="86"/>
  <c r="BD44" i="86"/>
  <c r="BB38" i="85"/>
  <c r="AX38" i="85"/>
  <c r="EH25" i="90"/>
  <c r="DE25" i="68"/>
  <c r="EI47" i="90"/>
  <c r="EA47" i="90" s="1"/>
  <c r="DF47" i="68"/>
  <c r="BB44" i="85"/>
  <c r="EJ52" i="89"/>
  <c r="BB48" i="86"/>
  <c r="AX48" i="86"/>
  <c r="DK22" i="68"/>
  <c r="ER22" i="90"/>
  <c r="DC2" i="68"/>
  <c r="EF2" i="90"/>
  <c r="EI4" i="90"/>
  <c r="DF4" i="68"/>
  <c r="DL25" i="68"/>
  <c r="ES25" i="90"/>
  <c r="BA33" i="86"/>
  <c r="CY32" i="91" s="1"/>
  <c r="BE33" i="86"/>
  <c r="BC42" i="86"/>
  <c r="AY42" i="86"/>
  <c r="AZ43" i="86"/>
  <c r="CE8" i="87" s="1"/>
  <c r="BD43" i="86"/>
  <c r="BA8" i="86"/>
  <c r="BE8" i="86"/>
  <c r="AB52" i="68" a="1"/>
  <c r="AB52" i="68" s="1"/>
  <c r="BA5" i="86"/>
  <c r="BE5" i="86"/>
  <c r="DK33" i="91" s="1"/>
  <c r="EA38" i="89"/>
  <c r="EL7" i="89"/>
  <c r="AB45" i="62" a="1"/>
  <c r="AB45" i="62" s="1"/>
  <c r="DN24" i="68"/>
  <c r="EU24" i="90"/>
  <c r="DK17" i="68"/>
  <c r="ER17" i="90"/>
  <c r="DN44" i="68"/>
  <c r="EU44" i="90"/>
  <c r="AY15" i="86"/>
  <c r="CD50" i="87" s="1"/>
  <c r="BC15" i="86"/>
  <c r="BD51" i="85"/>
  <c r="DF13" i="68"/>
  <c r="EI13" i="90"/>
  <c r="AX10" i="86"/>
  <c r="CC27" i="87" s="1"/>
  <c r="BB10" i="86"/>
  <c r="EH50" i="90"/>
  <c r="DE50" i="68"/>
  <c r="AY7" i="86"/>
  <c r="BC7" i="86"/>
  <c r="AY52" i="85"/>
  <c r="BC52" i="85"/>
  <c r="EG50" i="90"/>
  <c r="DD50" i="68"/>
  <c r="AB29" i="62" a="1"/>
  <c r="AB29" i="62" s="1"/>
  <c r="EL37" i="89"/>
  <c r="EH12" i="90"/>
  <c r="DE12" i="68"/>
  <c r="AB50" i="68" a="1"/>
  <c r="AB50" i="68" s="1"/>
  <c r="DK36" i="68"/>
  <c r="ER36" i="90"/>
  <c r="AX48" i="85"/>
  <c r="BB48" i="85"/>
  <c r="AZ20" i="85"/>
  <c r="BD20" i="85"/>
  <c r="AB50" i="62" a="1"/>
  <c r="AB50" i="62" s="1"/>
  <c r="DX45" i="89"/>
  <c r="DZ10" i="90"/>
  <c r="EI6" i="90"/>
  <c r="DF6" i="68"/>
  <c r="BD47" i="85"/>
  <c r="AZ47" i="85"/>
  <c r="BD41" i="85"/>
  <c r="AZ41" i="85"/>
  <c r="EF24" i="90"/>
  <c r="DC24" i="68"/>
  <c r="EM45" i="89"/>
  <c r="DN21" i="68"/>
  <c r="EU21" i="90"/>
  <c r="AA54" i="90"/>
  <c r="AA56" i="90" s="1"/>
  <c r="BK54" i="68" a="1"/>
  <c r="BK54" i="68" s="1"/>
  <c r="BK58" i="68" s="1"/>
  <c r="DL32" i="68"/>
  <c r="ES32" i="90"/>
  <c r="DL52" i="68"/>
  <c r="ES52" i="90"/>
  <c r="EG31" i="90"/>
  <c r="DD31" i="68"/>
  <c r="Z21" i="62" a="1"/>
  <c r="Z21" i="62" s="1"/>
  <c r="Y42" i="62" a="1"/>
  <c r="Y42" i="62" s="1"/>
  <c r="Y57" i="62" s="1"/>
  <c r="AF54" i="62" a="1"/>
  <c r="AF54" i="62" s="1"/>
  <c r="BD57" i="62" s="1"/>
  <c r="AX9" i="85"/>
  <c r="BB9" i="85"/>
  <c r="DZ17" i="90"/>
  <c r="DL20" i="68"/>
  <c r="ES20" i="90"/>
  <c r="BB2" i="85"/>
  <c r="AX2" i="85"/>
  <c r="EI11" i="89"/>
  <c r="EA11" i="89" s="1"/>
  <c r="DF11" i="62"/>
  <c r="DB54" i="62" s="1" a="1"/>
  <c r="DB54" i="62" s="1"/>
  <c r="DB56" i="62" s="1"/>
  <c r="AX23" i="86"/>
  <c r="BB23" i="86"/>
  <c r="DK43" i="68"/>
  <c r="ER43" i="90"/>
  <c r="EM12" i="89"/>
  <c r="BD6" i="85"/>
  <c r="EU11" i="90"/>
  <c r="DN11" i="68"/>
  <c r="DX49" i="89"/>
  <c r="EF21" i="90"/>
  <c r="DC21" i="68"/>
  <c r="AB16" i="68" a="1"/>
  <c r="AB16" i="68" s="1"/>
  <c r="AX32" i="85"/>
  <c r="BB32" i="85"/>
  <c r="AY31" i="86"/>
  <c r="BB6" i="85"/>
  <c r="AX6" i="85"/>
  <c r="BB42" i="85"/>
  <c r="AX42" i="85"/>
  <c r="EI29" i="90"/>
  <c r="DF29" i="68"/>
  <c r="DG54" i="62" a="1"/>
  <c r="DG54" i="62" s="1"/>
  <c r="CY57" i="62" s="1"/>
  <c r="EJ31" i="89"/>
  <c r="BB7" i="86"/>
  <c r="AX7" i="86"/>
  <c r="BA21" i="86"/>
  <c r="BE21" i="86"/>
  <c r="DK21" i="91" s="1"/>
  <c r="ER37" i="90"/>
  <c r="DK37" i="68"/>
  <c r="BD50" i="86"/>
  <c r="AZ50" i="86"/>
  <c r="DK11" i="68"/>
  <c r="ER11" i="90"/>
  <c r="AE54" i="90"/>
  <c r="AE56" i="90" s="1"/>
  <c r="DM26" i="68"/>
  <c r="ET26" i="90"/>
  <c r="Z25" i="68" a="1"/>
  <c r="Z25" i="68" s="1"/>
  <c r="Z34" i="68" a="1"/>
  <c r="Z34" i="68" s="1"/>
  <c r="Z14" i="68" a="1"/>
  <c r="Z14" i="68" s="1"/>
  <c r="Z28" i="68" a="1"/>
  <c r="Z28" i="68" s="1"/>
  <c r="BE34" i="85"/>
  <c r="T16" i="62" a="1"/>
  <c r="T16" i="62" s="1"/>
  <c r="T58" i="62" s="1" a="1"/>
  <c r="T58" i="62" s="1"/>
  <c r="AY50" i="85"/>
  <c r="AY27" i="85"/>
  <c r="BV45" i="86"/>
  <c r="BC21" i="85"/>
  <c r="BA37" i="85"/>
  <c r="Z31" i="62" a="1"/>
  <c r="Z31" i="62" s="1"/>
  <c r="BB3" i="86"/>
  <c r="AX3" i="86"/>
  <c r="BD25" i="85"/>
  <c r="AZ25" i="85"/>
  <c r="EU52" i="90"/>
  <c r="DN52" i="68"/>
  <c r="DM38" i="68"/>
  <c r="ET38" i="90"/>
  <c r="BD50" i="85"/>
  <c r="AZ50" i="85"/>
  <c r="EI37" i="90"/>
  <c r="DF37" i="68"/>
  <c r="DK29" i="68"/>
  <c r="ER29" i="90"/>
  <c r="AB48" i="62" a="1"/>
  <c r="AB48" i="62" s="1"/>
  <c r="AZ39" i="85"/>
  <c r="BD39" i="85"/>
  <c r="AZ52" i="86"/>
  <c r="BD52" i="86"/>
  <c r="AB51" i="62" a="1"/>
  <c r="AB51" i="62" s="1"/>
  <c r="AX4" i="85"/>
  <c r="BB4" i="85"/>
  <c r="BD2" i="86"/>
  <c r="AZ2" i="86"/>
  <c r="AB46" i="68" a="1"/>
  <c r="AB46" i="68" s="1"/>
  <c r="DL42" i="68"/>
  <c r="ES42" i="90"/>
  <c r="EK42" i="90" s="1"/>
  <c r="EI49" i="90"/>
  <c r="DF49" i="68"/>
  <c r="DL41" i="68"/>
  <c r="ES41" i="90"/>
  <c r="EA24" i="89"/>
  <c r="BD7" i="86"/>
  <c r="AZ7" i="86"/>
  <c r="CX52" i="91" s="1"/>
  <c r="BE44" i="85"/>
  <c r="BA44" i="85"/>
  <c r="AY30" i="86"/>
  <c r="CW46" i="91" s="1"/>
  <c r="BC30" i="86"/>
  <c r="DI46" i="91" s="1"/>
  <c r="EF37" i="90"/>
  <c r="DC37" i="68"/>
  <c r="DM44" i="68"/>
  <c r="ET44" i="90"/>
  <c r="EM21" i="89"/>
  <c r="BD6" i="86"/>
  <c r="DJ11" i="91" s="1"/>
  <c r="AZ6" i="86"/>
  <c r="Y54" i="90"/>
  <c r="Y56" i="90" s="1"/>
  <c r="EM50" i="89"/>
  <c r="BA36" i="86"/>
  <c r="CF10" i="87" s="1"/>
  <c r="BE36" i="86"/>
  <c r="BA26" i="86"/>
  <c r="BE26" i="86"/>
  <c r="EU10" i="90"/>
  <c r="DN10" i="68"/>
  <c r="EK31" i="89"/>
  <c r="DM20" i="68"/>
  <c r="ET20" i="90"/>
  <c r="AX18" i="85"/>
  <c r="BB18" i="85"/>
  <c r="DX15" i="89"/>
  <c r="CY54" i="62" a="1"/>
  <c r="CY54" i="62" s="1"/>
  <c r="CY56" i="62" s="1"/>
  <c r="DX8" i="90"/>
  <c r="EG22" i="90"/>
  <c r="DY22" i="90" s="1"/>
  <c r="DD22" i="68"/>
  <c r="BD52" i="85"/>
  <c r="AZ52" i="85"/>
  <c r="DK35" i="68"/>
  <c r="ER35" i="90"/>
  <c r="EL32" i="89"/>
  <c r="DL18" i="68"/>
  <c r="ES18" i="90"/>
  <c r="EK18" i="90" s="1"/>
  <c r="DL24" i="68"/>
  <c r="ES24" i="90"/>
  <c r="AB52" i="62" a="1"/>
  <c r="AB52" i="62" s="1"/>
  <c r="DE49" i="68"/>
  <c r="EH49" i="90"/>
  <c r="EA3" i="89"/>
  <c r="EH24" i="90"/>
  <c r="DE24" i="68"/>
  <c r="EG7" i="90"/>
  <c r="DD7" i="68"/>
  <c r="DX19" i="90"/>
  <c r="BD25" i="86"/>
  <c r="AZ25" i="86"/>
  <c r="BE29" i="86"/>
  <c r="BA29" i="86"/>
  <c r="AY52" i="86"/>
  <c r="BC52" i="86"/>
  <c r="EJ39" i="90"/>
  <c r="BA4" i="86"/>
  <c r="CY23" i="91" s="1"/>
  <c r="BE4" i="86"/>
  <c r="DK50" i="68"/>
  <c r="ER50" i="90"/>
  <c r="EM32" i="89"/>
  <c r="BD16" i="86"/>
  <c r="AZ16" i="86"/>
  <c r="CE3" i="87" s="1"/>
  <c r="BC47" i="85"/>
  <c r="AY47" i="85"/>
  <c r="DM13" i="68"/>
  <c r="ET13" i="90"/>
  <c r="DM25" i="68"/>
  <c r="ET25" i="90"/>
  <c r="BC17" i="86"/>
  <c r="DI9" i="91" s="1"/>
  <c r="AY17" i="86"/>
  <c r="EL34" i="89"/>
  <c r="EF33" i="90"/>
  <c r="DC33" i="68"/>
  <c r="DZ10" i="89"/>
  <c r="EJ16" i="89"/>
  <c r="BB17" i="85"/>
  <c r="AX17" i="85"/>
  <c r="BB35" i="85"/>
  <c r="AX35" i="85"/>
  <c r="CM2" i="68"/>
  <c r="DL2" i="90"/>
  <c r="ET18" i="90"/>
  <c r="DM18" i="68"/>
  <c r="DN4" i="68"/>
  <c r="EU4" i="90"/>
  <c r="EG25" i="90"/>
  <c r="DD25" i="68"/>
  <c r="DN33" i="68"/>
  <c r="EU33" i="90"/>
  <c r="DM30" i="68"/>
  <c r="ET30" i="90"/>
  <c r="BD54" i="68" a="1"/>
  <c r="BD54" i="68" s="1"/>
  <c r="BD58" i="68" s="1"/>
  <c r="EI7" i="90"/>
  <c r="EA7" i="90" s="1"/>
  <c r="DF7" i="68"/>
  <c r="DZ36" i="89"/>
  <c r="DN50" i="68"/>
  <c r="EU50" i="90"/>
  <c r="DX27" i="89"/>
  <c r="BD13" i="85"/>
  <c r="AZ13" i="85"/>
  <c r="DL37" i="68"/>
  <c r="ES37" i="90"/>
  <c r="EK37" i="90" s="1"/>
  <c r="DX39" i="89"/>
  <c r="BD49" i="85"/>
  <c r="AZ49" i="85"/>
  <c r="EI24" i="90"/>
  <c r="EA24" i="90" s="1"/>
  <c r="DF24" i="68"/>
  <c r="EI44" i="90"/>
  <c r="DF44" i="68"/>
  <c r="DX40" i="89"/>
  <c r="EG14" i="90"/>
  <c r="DD14" i="68"/>
  <c r="DN13" i="68"/>
  <c r="EU13" i="90"/>
  <c r="EF10" i="90"/>
  <c r="DC10" i="68"/>
  <c r="DZ47" i="89"/>
  <c r="ET50" i="90"/>
  <c r="DM50" i="68"/>
  <c r="BC42" i="85"/>
  <c r="AY42" i="85"/>
  <c r="DL50" i="68"/>
  <c r="ES50" i="90"/>
  <c r="DM12" i="68"/>
  <c r="ET12" i="90"/>
  <c r="EF36" i="90"/>
  <c r="DC36" i="68"/>
  <c r="BE38" i="86"/>
  <c r="BA38" i="86"/>
  <c r="CY5" i="91" s="1"/>
  <c r="EI25" i="90"/>
  <c r="DF25" i="68"/>
  <c r="EH37" i="90"/>
  <c r="DE37" i="68"/>
  <c r="DZ24" i="89"/>
  <c r="BE23" i="86"/>
  <c r="BA23" i="86"/>
  <c r="BB49" i="85"/>
  <c r="AX49" i="85"/>
  <c r="EJ6" i="90"/>
  <c r="AZ28" i="85"/>
  <c r="Y54" i="89"/>
  <c r="Y56" i="89" s="1"/>
  <c r="EK12" i="89"/>
  <c r="DN6" i="68"/>
  <c r="EU6" i="90"/>
  <c r="DL21" i="68"/>
  <c r="ES21" i="90"/>
  <c r="EG3" i="90"/>
  <c r="DD3" i="68"/>
  <c r="AX26" i="86"/>
  <c r="BB26" i="86"/>
  <c r="BD2" i="90"/>
  <c r="EM2" i="89"/>
  <c r="BE25" i="85"/>
  <c r="BA25" i="85"/>
  <c r="EK22" i="89"/>
  <c r="DM45" i="68"/>
  <c r="ET45" i="90"/>
  <c r="BD14" i="86"/>
  <c r="AZ14" i="86"/>
  <c r="CX28" i="91" s="1"/>
  <c r="EG15" i="90"/>
  <c r="DY15" i="90" s="1"/>
  <c r="DD15" i="68"/>
  <c r="EL30" i="89"/>
  <c r="BC28" i="86"/>
  <c r="AY28" i="86"/>
  <c r="CD15" i="87" s="1"/>
  <c r="EA36" i="89"/>
  <c r="AB44" i="68" a="1"/>
  <c r="AB44" i="68" s="1"/>
  <c r="AX26" i="85"/>
  <c r="BB26" i="85"/>
  <c r="EF44" i="90"/>
  <c r="DC44" i="68"/>
  <c r="DK13" i="68"/>
  <c r="ER13" i="90"/>
  <c r="EL51" i="89"/>
  <c r="CI54" i="62" a="1"/>
  <c r="CI54" i="62" s="1"/>
  <c r="BK62" i="62" s="1"/>
  <c r="EG28" i="90"/>
  <c r="DY28" i="90" s="1"/>
  <c r="DD28" i="68"/>
  <c r="DM36" i="68"/>
  <c r="ET36" i="90"/>
  <c r="AX41" i="85"/>
  <c r="BB41" i="85"/>
  <c r="DZ37" i="89"/>
  <c r="EL12" i="89"/>
  <c r="BB3" i="85"/>
  <c r="AX3" i="85"/>
  <c r="DM16" i="68"/>
  <c r="ET16" i="90"/>
  <c r="EI11" i="90"/>
  <c r="DF11" i="68"/>
  <c r="BB34" i="85"/>
  <c r="AX34" i="85"/>
  <c r="EG49" i="90"/>
  <c r="DY49" i="90" s="1"/>
  <c r="DD49" i="68"/>
  <c r="BE41" i="86"/>
  <c r="AB36" i="68" a="1"/>
  <c r="AB36" i="68" s="1"/>
  <c r="EH16" i="90"/>
  <c r="DE16" i="68"/>
  <c r="AZ29" i="86"/>
  <c r="BD29" i="86"/>
  <c r="ES49" i="90"/>
  <c r="DL49" i="68"/>
  <c r="EM41" i="89"/>
  <c r="AZ48" i="85"/>
  <c r="BD48" i="85"/>
  <c r="BR25" i="86"/>
  <c r="BW17" i="86"/>
  <c r="BV25" i="86"/>
  <c r="BR49" i="86"/>
  <c r="BV49" i="86"/>
  <c r="BR9" i="86"/>
  <c r="AC20" i="68" a="1"/>
  <c r="AC20" i="68" s="1"/>
  <c r="AD20" i="68" a="1"/>
  <c r="AD20" i="68" s="1"/>
  <c r="AC41" i="68" a="1"/>
  <c r="AC41" i="68" s="1"/>
  <c r="AD41" i="68" a="1"/>
  <c r="AD41" i="68" s="1"/>
  <c r="V28" i="62" a="1"/>
  <c r="V28" i="62" s="1"/>
  <c r="AD24" i="68" a="1"/>
  <c r="AD24" i="68" s="1"/>
  <c r="AC24" i="68" a="1"/>
  <c r="AC24" i="68" s="1"/>
  <c r="AD40" i="68" a="1"/>
  <c r="AD40" i="68" s="1"/>
  <c r="AC40" i="68" a="1"/>
  <c r="AC40" i="68" s="1"/>
  <c r="AC27" i="68" a="1"/>
  <c r="AC27" i="68" s="1"/>
  <c r="AD27" i="68" a="1"/>
  <c r="AD27" i="68" s="1"/>
  <c r="AD18" i="68" a="1"/>
  <c r="AD18" i="68" s="1"/>
  <c r="AC18" i="68" a="1"/>
  <c r="AC18" i="68" s="1"/>
  <c r="AC48" i="62" a="1"/>
  <c r="AC48" i="62" s="1"/>
  <c r="W48" i="62" a="1"/>
  <c r="W48" i="62" s="1"/>
  <c r="AD48" i="62" a="1"/>
  <c r="AD48" i="62" s="1"/>
  <c r="BC2" i="85"/>
  <c r="AY2" i="85"/>
  <c r="BF2" i="85"/>
  <c r="X46" i="68" a="1"/>
  <c r="X46" i="68" s="1"/>
  <c r="BV44" i="86"/>
  <c r="BR44" i="86"/>
  <c r="AC28" i="62" a="1"/>
  <c r="AC28" i="62" s="1"/>
  <c r="W28" i="62" a="1"/>
  <c r="W28" i="62" s="1"/>
  <c r="AD28" i="62" a="1"/>
  <c r="AD28" i="62" s="1"/>
  <c r="AD34" i="68" a="1"/>
  <c r="AD34" i="68" s="1"/>
  <c r="AC34" i="68" a="1"/>
  <c r="AC34" i="68" s="1"/>
  <c r="X34" i="68" a="1"/>
  <c r="X34" i="68" s="1"/>
  <c r="W34" i="68" a="1"/>
  <c r="W34" i="68" s="1"/>
  <c r="AC31" i="68" a="1"/>
  <c r="AC31" i="68" s="1"/>
  <c r="AD31" i="68" a="1"/>
  <c r="AD31" i="68" s="1"/>
  <c r="AD21" i="68" a="1"/>
  <c r="AD21" i="68" s="1"/>
  <c r="AC21" i="68" a="1"/>
  <c r="AC21" i="68" s="1"/>
  <c r="AD28" i="68" a="1"/>
  <c r="AD28" i="68" s="1"/>
  <c r="AC28" i="68" a="1"/>
  <c r="AC28" i="68" s="1"/>
  <c r="BV15" i="86"/>
  <c r="BR15" i="86"/>
  <c r="BX43" i="86"/>
  <c r="BT43" i="86"/>
  <c r="U34" i="68" a="1"/>
  <c r="U34" i="68" s="1"/>
  <c r="AD51" i="68" a="1"/>
  <c r="AD51" i="68" s="1"/>
  <c r="BS17" i="86"/>
  <c r="V26" i="62" a="1"/>
  <c r="V26" i="62" s="1"/>
  <c r="BV18" i="86"/>
  <c r="BR18" i="86"/>
  <c r="BY45" i="86"/>
  <c r="BU49" i="86"/>
  <c r="BY49" i="86"/>
  <c r="BY15" i="86"/>
  <c r="AD5" i="68" a="1"/>
  <c r="AD5" i="68" s="1"/>
  <c r="AC5" i="68" a="1"/>
  <c r="AC5" i="68" s="1"/>
  <c r="AD39" i="68" a="1"/>
  <c r="AD39" i="68" s="1"/>
  <c r="AC39" i="68" a="1"/>
  <c r="AC39" i="68" s="1"/>
  <c r="AD22" i="68" a="1"/>
  <c r="AD22" i="68" s="1"/>
  <c r="AC22" i="68" a="1"/>
  <c r="AC22" i="68" s="1"/>
  <c r="BV31" i="86"/>
  <c r="BY17" i="86"/>
  <c r="BU17" i="86"/>
  <c r="BR43" i="86"/>
  <c r="BV43" i="86"/>
  <c r="BR17" i="86"/>
  <c r="BV17" i="86"/>
  <c r="BU15" i="86"/>
  <c r="AD42" i="68" a="1"/>
  <c r="AD42" i="68" s="1"/>
  <c r="AC42" i="68" a="1"/>
  <c r="AC42" i="68" s="1"/>
  <c r="X42" i="68" a="1"/>
  <c r="X42" i="68" s="1"/>
  <c r="W42" i="68" a="1"/>
  <c r="W42" i="68" s="1"/>
  <c r="AC8" i="68" a="1"/>
  <c r="AC8" i="68" s="1"/>
  <c r="AD8" i="68" a="1"/>
  <c r="AD8" i="68" s="1"/>
  <c r="AD38" i="68" a="1"/>
  <c r="AD38" i="68" s="1"/>
  <c r="AC38" i="68" a="1"/>
  <c r="AC38" i="68" s="1"/>
  <c r="AD23" i="68" a="1"/>
  <c r="AD23" i="68" s="1"/>
  <c r="AC23" i="68" a="1"/>
  <c r="AC23" i="68" s="1"/>
  <c r="AD26" i="68" a="1"/>
  <c r="AD26" i="68" s="1"/>
  <c r="AC26" i="68" a="1"/>
  <c r="AC26" i="68" s="1"/>
  <c r="AD36" i="68" a="1"/>
  <c r="AD36" i="68" s="1"/>
  <c r="AC36" i="68" a="1"/>
  <c r="AC36" i="68" s="1"/>
  <c r="BV5" i="86"/>
  <c r="BR5" i="86"/>
  <c r="U32" i="68" a="1"/>
  <c r="U32" i="68" s="1"/>
  <c r="BW14" i="86"/>
  <c r="AD35" i="68" a="1"/>
  <c r="AD35" i="68" s="1"/>
  <c r="AC35" i="68" a="1"/>
  <c r="AC35" i="68" s="1"/>
  <c r="AD17" i="68" a="1"/>
  <c r="AD17" i="68" s="1"/>
  <c r="AC17" i="68" a="1"/>
  <c r="AC17" i="68" s="1"/>
  <c r="AC37" i="68" a="1"/>
  <c r="AC37" i="68" s="1"/>
  <c r="AD37" i="68" a="1"/>
  <c r="AD37" i="68" s="1"/>
  <c r="BR32" i="86"/>
  <c r="BV32" i="86"/>
  <c r="U46" i="68" a="1"/>
  <c r="U46" i="68" s="1"/>
  <c r="AY23" i="85"/>
  <c r="BC23" i="85"/>
  <c r="AC33" i="68" a="1"/>
  <c r="AC33" i="68" s="1"/>
  <c r="AD33" i="68" a="1"/>
  <c r="AD33" i="68" s="1"/>
  <c r="EK5" i="90"/>
  <c r="DY18" i="90"/>
  <c r="AC29" i="68" a="1"/>
  <c r="AC29" i="68" s="1"/>
  <c r="AC51" i="68" a="1"/>
  <c r="AC51" i="68" s="1"/>
  <c r="DY5" i="90"/>
  <c r="AD29" i="68" a="1"/>
  <c r="AD29" i="68" s="1"/>
  <c r="EK39" i="90"/>
  <c r="EK3" i="90"/>
  <c r="DY11" i="90"/>
  <c r="EK40" i="90"/>
  <c r="EK22" i="90"/>
  <c r="DY17" i="90"/>
  <c r="DY39" i="90"/>
  <c r="BG54" i="68" a="1"/>
  <c r="BG54" i="68" s="1"/>
  <c r="BG58" i="68" s="1"/>
  <c r="BH54" i="89"/>
  <c r="X57" i="89" s="1"/>
  <c r="CV21" i="91"/>
  <c r="DI7" i="91"/>
  <c r="CF46" i="87"/>
  <c r="CV19" i="91"/>
  <c r="CD8" i="87"/>
  <c r="DI38" i="91"/>
  <c r="CD39" i="87"/>
  <c r="CX33" i="91"/>
  <c r="DH28" i="91"/>
  <c r="CD42" i="87"/>
  <c r="DI47" i="91"/>
  <c r="CV12" i="91"/>
  <c r="CX31" i="91"/>
  <c r="CW19" i="91"/>
  <c r="CX9" i="91"/>
  <c r="CC33" i="87"/>
  <c r="DI18" i="91"/>
  <c r="DK37" i="91"/>
  <c r="CC43" i="87"/>
  <c r="DH21" i="91"/>
  <c r="DH44" i="91"/>
  <c r="CV49" i="91"/>
  <c r="CE15" i="87"/>
  <c r="CY27" i="91"/>
  <c r="CX25" i="91"/>
  <c r="CC37" i="87"/>
  <c r="DH7" i="91"/>
  <c r="CC6" i="87"/>
  <c r="DH12" i="91"/>
  <c r="CE11" i="87"/>
  <c r="DJ31" i="91"/>
  <c r="DH51" i="91"/>
  <c r="DJ17" i="91"/>
  <c r="CD25" i="87"/>
  <c r="CC46" i="87"/>
  <c r="CC23" i="87"/>
  <c r="CY31" i="91"/>
  <c r="CW20" i="91"/>
  <c r="CF15" i="87"/>
  <c r="CE47" i="87"/>
  <c r="CW32" i="91"/>
  <c r="CY11" i="91"/>
  <c r="CY48" i="91"/>
  <c r="CY6" i="91"/>
  <c r="CW34" i="91"/>
  <c r="CV25" i="91"/>
  <c r="CV46" i="91"/>
  <c r="CC13" i="87"/>
  <c r="CD35" i="87"/>
  <c r="DI15" i="91"/>
  <c r="DK31" i="91"/>
  <c r="CY38" i="91"/>
  <c r="CC15" i="87"/>
  <c r="CD13" i="87"/>
  <c r="CE4" i="87"/>
  <c r="DJ30" i="91"/>
  <c r="DI23" i="91"/>
  <c r="CD26" i="87"/>
  <c r="DI32" i="91"/>
  <c r="CX19" i="91"/>
  <c r="CF17" i="87"/>
  <c r="DK11" i="91"/>
  <c r="CW39" i="91"/>
  <c r="CF39" i="87"/>
  <c r="CC47" i="87"/>
  <c r="CW15" i="91"/>
  <c r="CD2" i="87"/>
  <c r="DI10" i="91"/>
  <c r="CE36" i="87"/>
  <c r="CF8" i="87"/>
  <c r="DK42" i="91"/>
  <c r="CX30" i="91"/>
  <c r="CF38" i="87"/>
  <c r="CX41" i="91"/>
  <c r="CY15" i="91"/>
  <c r="CE31" i="87"/>
  <c r="DJ42" i="91"/>
  <c r="CW40" i="91"/>
  <c r="DH26" i="91"/>
  <c r="CD10" i="87"/>
  <c r="CC3" i="87"/>
  <c r="CE25" i="87"/>
  <c r="DJ46" i="91"/>
  <c r="CD5" i="87"/>
  <c r="DI39" i="91"/>
  <c r="CY52" i="91"/>
  <c r="CY47" i="91"/>
  <c r="CX23" i="91"/>
  <c r="CW35" i="91"/>
  <c r="CC41" i="87"/>
  <c r="DH36" i="91"/>
  <c r="CV29" i="91"/>
  <c r="DK20" i="91"/>
  <c r="DK49" i="91"/>
  <c r="CE24" i="87"/>
  <c r="CF35" i="87"/>
  <c r="CX42" i="91"/>
  <c r="CD11" i="87"/>
  <c r="DI31" i="91"/>
  <c r="CY25" i="91"/>
  <c r="CD12" i="87"/>
  <c r="DI40" i="91"/>
  <c r="CF2" i="87"/>
  <c r="DK10" i="91"/>
  <c r="CV50" i="91"/>
  <c r="DI14" i="91"/>
  <c r="CW3" i="91"/>
  <c r="CV37" i="91"/>
  <c r="CF21" i="87"/>
  <c r="CW49" i="91"/>
  <c r="CW11" i="91"/>
  <c r="CF42" i="87"/>
  <c r="DK47" i="91"/>
  <c r="CD38" i="87"/>
  <c r="CC24" i="87"/>
  <c r="DH41" i="91"/>
  <c r="CC50" i="87"/>
  <c r="DH29" i="91"/>
  <c r="CC5" i="87"/>
  <c r="DH39" i="91"/>
  <c r="CE23" i="87"/>
  <c r="CV10" i="91"/>
  <c r="CW37" i="91"/>
  <c r="CY30" i="91"/>
  <c r="DI2" i="91"/>
  <c r="CW31" i="91"/>
  <c r="CF47" i="87"/>
  <c r="CY10" i="91"/>
  <c r="CC45" i="87"/>
  <c r="CC29" i="87"/>
  <c r="CV43" i="91"/>
  <c r="DH9" i="91"/>
  <c r="CV31" i="91"/>
  <c r="CX47" i="91"/>
  <c r="CD23" i="87"/>
  <c r="DI49" i="91"/>
  <c r="CE10" i="87"/>
  <c r="CF7" i="87"/>
  <c r="CY41" i="91"/>
  <c r="CD17" i="87"/>
  <c r="DI11" i="91"/>
  <c r="CW7" i="91"/>
  <c r="CY46" i="91"/>
  <c r="CV41" i="91"/>
  <c r="CW38" i="91"/>
  <c r="CC7" i="87"/>
  <c r="DH4" i="91"/>
  <c r="CW48" i="91"/>
  <c r="CX49" i="91"/>
  <c r="DH10" i="91"/>
  <c r="CW47" i="91"/>
  <c r="DK16" i="91"/>
  <c r="CD3" i="87"/>
  <c r="CF4" i="87"/>
  <c r="DK30" i="91"/>
  <c r="CW45" i="91"/>
  <c r="CE22" i="87"/>
  <c r="DJ9" i="91"/>
  <c r="CV5" i="91"/>
  <c r="CW18" i="91"/>
  <c r="CC11" i="87"/>
  <c r="DH31" i="91"/>
  <c r="CG54" i="62" a="1"/>
  <c r="CG54" i="62" s="1"/>
  <c r="BI62" i="62" s="1"/>
  <c r="N23" i="68"/>
  <c r="U23" i="68" s="1" a="1"/>
  <c r="U23" i="68" s="1"/>
  <c r="N4" i="68"/>
  <c r="X4" i="68" s="1" a="1"/>
  <c r="X4" i="68" s="1"/>
  <c r="S2" i="68"/>
  <c r="N27" i="68"/>
  <c r="U27" i="68" s="1" a="1"/>
  <c r="U27" i="68" s="1"/>
  <c r="N25" i="68"/>
  <c r="U25" i="68" s="1" a="1"/>
  <c r="U25" i="68" s="1"/>
  <c r="N10" i="68"/>
  <c r="N31" i="68"/>
  <c r="N48" i="68"/>
  <c r="W48" i="68" s="1" a="1"/>
  <c r="W48" i="68" s="1"/>
  <c r="U2" i="68" a="1"/>
  <c r="U2" i="68" s="1"/>
  <c r="N35" i="68"/>
  <c r="N17" i="68"/>
  <c r="N50" i="68"/>
  <c r="X50" i="68" s="1" a="1"/>
  <c r="X50" i="68" s="1"/>
  <c r="N21" i="68"/>
  <c r="U21" i="68" s="1" a="1"/>
  <c r="U21" i="68" s="1"/>
  <c r="N28" i="68"/>
  <c r="U28" i="68" s="1" a="1"/>
  <c r="U28" i="68" s="1"/>
  <c r="N7" i="68"/>
  <c r="N5" i="68"/>
  <c r="N8" i="68"/>
  <c r="X8" i="68" s="1" a="1"/>
  <c r="X8" i="68" s="1"/>
  <c r="N26" i="68"/>
  <c r="U26" i="68" s="1" a="1"/>
  <c r="U26" i="68" s="1"/>
  <c r="N16" i="68"/>
  <c r="W16" i="68" s="1" a="1"/>
  <c r="W16" i="68" s="1"/>
  <c r="N12" i="68"/>
  <c r="N37" i="68"/>
  <c r="X37" i="68" s="1" a="1"/>
  <c r="X37" i="68" s="1"/>
  <c r="N30" i="68"/>
  <c r="U30" i="68" s="1" a="1"/>
  <c r="U30" i="68" s="1"/>
  <c r="N29" i="68"/>
  <c r="U29" i="68" s="1" a="1"/>
  <c r="U29" i="68" s="1"/>
  <c r="N3" i="68"/>
  <c r="X3" i="68" s="1" a="1"/>
  <c r="X3" i="68" s="1"/>
  <c r="N38" i="68"/>
  <c r="N20" i="68"/>
  <c r="N40" i="68"/>
  <c r="N51" i="68"/>
  <c r="N22" i="68"/>
  <c r="U22" i="68" s="1" a="1"/>
  <c r="U22" i="68" s="1"/>
  <c r="N41" i="68"/>
  <c r="X41" i="68" s="1" a="1"/>
  <c r="X41" i="68" s="1"/>
  <c r="N11" i="68"/>
  <c r="W11" i="68" s="1" a="1"/>
  <c r="W11" i="68" s="1"/>
  <c r="N49" i="68"/>
  <c r="W49" i="68" s="1" a="1"/>
  <c r="W49" i="68" s="1"/>
  <c r="N13" i="68"/>
  <c r="N15" i="68"/>
  <c r="X15" i="68" s="1" a="1"/>
  <c r="X15" i="68" s="1"/>
  <c r="N6" i="68"/>
  <c r="N44" i="68"/>
  <c r="X44" i="68" s="1" a="1"/>
  <c r="X44" i="68" s="1"/>
  <c r="N24" i="68"/>
  <c r="U24" i="68" s="1" a="1"/>
  <c r="U24" i="68" s="1"/>
  <c r="N43" i="68"/>
  <c r="W43" i="68" s="1" a="1"/>
  <c r="W43" i="68" s="1"/>
  <c r="N39" i="68"/>
  <c r="X39" i="68" s="1" a="1"/>
  <c r="X39" i="68" s="1"/>
  <c r="N33" i="68"/>
  <c r="N45" i="68"/>
  <c r="X45" i="68" s="1" a="1"/>
  <c r="X45" i="68" s="1"/>
  <c r="N14" i="68"/>
  <c r="N47" i="68"/>
  <c r="N36" i="68"/>
  <c r="N18" i="68"/>
  <c r="X18" i="68" s="1" a="1"/>
  <c r="X18" i="68" s="1"/>
  <c r="N52" i="68"/>
  <c r="N6" i="87"/>
  <c r="N42" i="87"/>
  <c r="N35" i="87"/>
  <c r="N33" i="87"/>
  <c r="N41" i="87"/>
  <c r="N10" i="87"/>
  <c r="N15" i="87"/>
  <c r="N4" i="87"/>
  <c r="BO57" i="68"/>
  <c r="CE21" i="87" l="1"/>
  <c r="EK15" i="90"/>
  <c r="CV2" i="91"/>
  <c r="AC25" i="68" a="1"/>
  <c r="AC25" i="68" s="1"/>
  <c r="AC10" i="68" a="1"/>
  <c r="AC10" i="68" s="1"/>
  <c r="AD4" i="68" a="1"/>
  <c r="AD4" i="68" s="1"/>
  <c r="AD30" i="68" a="1"/>
  <c r="AD30" i="68" s="1"/>
  <c r="CW23" i="91"/>
  <c r="AD10" i="68" a="1"/>
  <c r="AD10" i="68" s="1"/>
  <c r="AD49" i="68" a="1"/>
  <c r="AD49" i="68" s="1"/>
  <c r="CW4" i="91"/>
  <c r="AC13" i="68" a="1"/>
  <c r="AC13" i="68" s="1"/>
  <c r="AC45" i="68" a="1"/>
  <c r="AC45" i="68" s="1"/>
  <c r="CE35" i="87"/>
  <c r="CE50" i="87"/>
  <c r="EK46" i="90"/>
  <c r="CH45" i="87"/>
  <c r="AC3" i="68" a="1"/>
  <c r="AC3" i="68" s="1"/>
  <c r="CF33" i="87"/>
  <c r="AC30" i="68" a="1"/>
  <c r="AC30" i="68" s="1"/>
  <c r="AD48" i="68" a="1"/>
  <c r="AD48" i="68" s="1"/>
  <c r="AD3" i="68" a="1"/>
  <c r="AD3" i="68" s="1"/>
  <c r="CV15" i="91"/>
  <c r="AD13" i="68" a="1"/>
  <c r="AD13" i="68" s="1"/>
  <c r="CY37" i="91"/>
  <c r="CV23" i="91"/>
  <c r="AC14" i="68" a="1"/>
  <c r="AC14" i="68" s="1"/>
  <c r="AC50" i="68" a="1"/>
  <c r="AC50" i="68" s="1"/>
  <c r="AD46" i="68" a="1"/>
  <c r="AD46" i="68" s="1"/>
  <c r="AD44" i="68" a="1"/>
  <c r="AD44" i="68" s="1"/>
  <c r="AC46" i="68" a="1"/>
  <c r="AC46" i="68" s="1"/>
  <c r="AC12" i="68" a="1"/>
  <c r="AC12" i="68" s="1"/>
  <c r="BV18" i="91"/>
  <c r="BJ18" i="91" s="1"/>
  <c r="BG49" i="87"/>
  <c r="BQ19" i="87"/>
  <c r="CF26" i="91"/>
  <c r="BH26" i="91" s="1"/>
  <c r="DY36" i="90"/>
  <c r="CJ39" i="87"/>
  <c r="BR18" i="91"/>
  <c r="BF18" i="91" s="1"/>
  <c r="BC49" i="87"/>
  <c r="BP19" i="87"/>
  <c r="CE26" i="91"/>
  <c r="BG26" i="91" s="1"/>
  <c r="EL43" i="90"/>
  <c r="BU18" i="91"/>
  <c r="BI18" i="91" s="1"/>
  <c r="BF49" i="87"/>
  <c r="BN19" i="87"/>
  <c r="CC26" i="91"/>
  <c r="BE26" i="91" s="1"/>
  <c r="BO19" i="87"/>
  <c r="CD26" i="91"/>
  <c r="BF26" i="91" s="1"/>
  <c r="CA18" i="91"/>
  <c r="BO18" i="91" s="1"/>
  <c r="BL49" i="87"/>
  <c r="BS19" i="87"/>
  <c r="CH26" i="91"/>
  <c r="BJ26" i="91" s="1"/>
  <c r="BU19" i="87"/>
  <c r="CJ26" i="91"/>
  <c r="BL26" i="91" s="1"/>
  <c r="BZ18" i="91"/>
  <c r="BN18" i="91" s="1"/>
  <c r="BK49" i="87"/>
  <c r="BX19" i="87"/>
  <c r="CM26" i="91"/>
  <c r="BO26" i="91" s="1"/>
  <c r="BW19" i="87"/>
  <c r="CL26" i="91"/>
  <c r="BN26" i="91" s="1"/>
  <c r="BP18" i="91"/>
  <c r="BD18" i="91" s="1"/>
  <c r="BA49" i="87"/>
  <c r="EL29" i="90"/>
  <c r="BY18" i="91"/>
  <c r="BM18" i="91" s="1"/>
  <c r="BJ49" i="87"/>
  <c r="BQ18" i="91"/>
  <c r="BE18" i="91" s="1"/>
  <c r="BB49" i="87"/>
  <c r="BV19" i="87"/>
  <c r="CK26" i="91"/>
  <c r="BM26" i="91" s="1"/>
  <c r="AD25" i="68" a="1"/>
  <c r="AD25" i="68" s="1"/>
  <c r="BS18" i="91"/>
  <c r="BG18" i="91" s="1"/>
  <c r="BD49" i="87"/>
  <c r="BW18" i="91"/>
  <c r="BK18" i="91" s="1"/>
  <c r="BH49" i="87"/>
  <c r="BR19" i="87"/>
  <c r="CG26" i="91"/>
  <c r="BI26" i="91" s="1"/>
  <c r="CE40" i="87"/>
  <c r="DY20" i="90"/>
  <c r="BX18" i="91"/>
  <c r="BL18" i="91" s="1"/>
  <c r="BI49" i="87"/>
  <c r="BT18" i="91"/>
  <c r="BH18" i="91" s="1"/>
  <c r="BE49" i="87"/>
  <c r="BT19" i="87"/>
  <c r="CI26" i="91"/>
  <c r="BK26" i="91" s="1"/>
  <c r="CY70" i="62"/>
  <c r="CY69" i="62"/>
  <c r="DA69" i="62"/>
  <c r="DA70" i="62"/>
  <c r="EK2" i="90"/>
  <c r="EK17" i="90"/>
  <c r="DY30" i="90"/>
  <c r="EA28" i="90"/>
  <c r="DY37" i="90"/>
  <c r="EA52" i="90"/>
  <c r="EM34" i="90"/>
  <c r="DY51" i="90"/>
  <c r="DZ5" i="90"/>
  <c r="BO57" i="62"/>
  <c r="CB3" i="87"/>
  <c r="BS14" i="86"/>
  <c r="BY24" i="86"/>
  <c r="EM7" i="90"/>
  <c r="CJ6" i="87"/>
  <c r="DY21" i="90"/>
  <c r="EK50" i="90"/>
  <c r="EK20" i="90"/>
  <c r="EJ41" i="90"/>
  <c r="EK6" i="90"/>
  <c r="EM39" i="90"/>
  <c r="EK27" i="90"/>
  <c r="DX12" i="90"/>
  <c r="CJ31" i="87"/>
  <c r="DY16" i="90"/>
  <c r="EM51" i="90"/>
  <c r="CJ33" i="87"/>
  <c r="DY2" i="90"/>
  <c r="EK44" i="90"/>
  <c r="EA38" i="90"/>
  <c r="EA48" i="90"/>
  <c r="EK25" i="90"/>
  <c r="EA42" i="90"/>
  <c r="CH41" i="87"/>
  <c r="DY12" i="90"/>
  <c r="EK14" i="90"/>
  <c r="BR49" i="85"/>
  <c r="CO19" i="87" s="1"/>
  <c r="EK36" i="90"/>
  <c r="EK38" i="90"/>
  <c r="BV44" i="85"/>
  <c r="EL48" i="90"/>
  <c r="EA2" i="90"/>
  <c r="EK26" i="90"/>
  <c r="EK19" i="90"/>
  <c r="BU48" i="85"/>
  <c r="BY48" i="85"/>
  <c r="EE23" i="91" s="1"/>
  <c r="CF26" i="87"/>
  <c r="CY19" i="91"/>
  <c r="CX35" i="91"/>
  <c r="CX38" i="91"/>
  <c r="BU24" i="86"/>
  <c r="CV35" i="87" s="1"/>
  <c r="CV6" i="91"/>
  <c r="BR31" i="86"/>
  <c r="BU32" i="86"/>
  <c r="BT18" i="86"/>
  <c r="CU6" i="87" s="1"/>
  <c r="BT48" i="86"/>
  <c r="DV44" i="91" s="1"/>
  <c r="CD28" i="87"/>
  <c r="CD36" i="87"/>
  <c r="EL35" i="90"/>
  <c r="EA34" i="90"/>
  <c r="DY29" i="90"/>
  <c r="EK8" i="90"/>
  <c r="CF12" i="87"/>
  <c r="BV24" i="86"/>
  <c r="EF15" i="91" s="1"/>
  <c r="CC12" i="87"/>
  <c r="BS9" i="86"/>
  <c r="CT2" i="87" s="1"/>
  <c r="EM41" i="90"/>
  <c r="CU18" i="91"/>
  <c r="EA43" i="90"/>
  <c r="DX22" i="90"/>
  <c r="DY41" i="90"/>
  <c r="DY35" i="90"/>
  <c r="DX42" i="90"/>
  <c r="BV21" i="85"/>
  <c r="CW14" i="87" s="1"/>
  <c r="BU45" i="86"/>
  <c r="CV12" i="87" s="1"/>
  <c r="BV9" i="86"/>
  <c r="EF10" i="91" s="1"/>
  <c r="AZ3" i="86"/>
  <c r="BW9" i="86"/>
  <c r="DB2" i="87" s="1"/>
  <c r="BU36" i="86"/>
  <c r="CV10" i="87" s="1"/>
  <c r="BX25" i="86"/>
  <c r="BT27" i="86"/>
  <c r="CU47" i="87" s="1"/>
  <c r="BU25" i="86"/>
  <c r="CV32" i="87" s="1"/>
  <c r="BW13" i="85"/>
  <c r="BU43" i="85"/>
  <c r="CJ49" i="87"/>
  <c r="CJ48" i="87"/>
  <c r="BZ41" i="87"/>
  <c r="CB4" i="87"/>
  <c r="BD56" i="89"/>
  <c r="BY43" i="85"/>
  <c r="EE45" i="91" s="1"/>
  <c r="BY19" i="85"/>
  <c r="DY8" i="90"/>
  <c r="BX31" i="85"/>
  <c r="ED30" i="91" s="1"/>
  <c r="CU31" i="91"/>
  <c r="CB11" i="87"/>
  <c r="CJ11" i="87"/>
  <c r="DG31" i="91"/>
  <c r="EM45" i="90"/>
  <c r="EM28" i="90"/>
  <c r="BT48" i="85"/>
  <c r="DR23" i="91" s="1"/>
  <c r="BV4" i="85"/>
  <c r="BU19" i="85"/>
  <c r="EK24" i="90"/>
  <c r="EM14" i="90"/>
  <c r="BR40" i="85"/>
  <c r="DP42" i="91" s="1"/>
  <c r="CJ30" i="87"/>
  <c r="BV39" i="85"/>
  <c r="EB39" i="91" s="1"/>
  <c r="EK16" i="90"/>
  <c r="BY21" i="85"/>
  <c r="CZ14" i="87" s="1"/>
  <c r="CU28" i="91"/>
  <c r="BT52" i="85"/>
  <c r="DR37" i="91" s="1"/>
  <c r="DX18" i="90"/>
  <c r="DY27" i="90"/>
  <c r="DZ34" i="90"/>
  <c r="EM29" i="90"/>
  <c r="DY50" i="90"/>
  <c r="BD56" i="90"/>
  <c r="BX19" i="85"/>
  <c r="ED9" i="91" s="1"/>
  <c r="BS33" i="85"/>
  <c r="DQ41" i="91" s="1"/>
  <c r="BR36" i="85"/>
  <c r="EK21" i="90"/>
  <c r="BU10" i="85"/>
  <c r="DS2" i="91" s="1"/>
  <c r="CJ10" i="87"/>
  <c r="DX20" i="90"/>
  <c r="BY40" i="85"/>
  <c r="CJ40" i="87"/>
  <c r="EA29" i="90"/>
  <c r="BY19" i="86"/>
  <c r="EI19" i="91" s="1"/>
  <c r="BW45" i="86"/>
  <c r="CF32" i="87"/>
  <c r="CX44" i="91"/>
  <c r="CV28" i="91"/>
  <c r="BU19" i="86"/>
  <c r="DW19" i="91" s="1"/>
  <c r="BS5" i="86"/>
  <c r="BY9" i="86"/>
  <c r="BY32" i="86"/>
  <c r="EI31" i="91" s="1"/>
  <c r="BR14" i="86"/>
  <c r="DT28" i="91" s="1"/>
  <c r="CC52" i="87"/>
  <c r="BV47" i="86"/>
  <c r="BU9" i="86"/>
  <c r="CV2" i="87" s="1"/>
  <c r="CW27" i="91"/>
  <c r="CD24" i="87"/>
  <c r="CW13" i="91"/>
  <c r="CV17" i="91"/>
  <c r="CJ26" i="87"/>
  <c r="BF56" i="90"/>
  <c r="BT31" i="86"/>
  <c r="DV30" i="91" s="1"/>
  <c r="BX4" i="85"/>
  <c r="ED14" i="91" s="1"/>
  <c r="BT29" i="85"/>
  <c r="CQ39" i="87" s="1"/>
  <c r="BS31" i="85"/>
  <c r="DQ30" i="91" s="1"/>
  <c r="BU33" i="85"/>
  <c r="DS41" i="91" s="1"/>
  <c r="BY3" i="85"/>
  <c r="EE33" i="91" s="1"/>
  <c r="CJ16" i="87"/>
  <c r="BX18" i="86"/>
  <c r="DC6" i="87" s="1"/>
  <c r="BS43" i="86"/>
  <c r="BU43" i="86"/>
  <c r="CV8" i="87" s="1"/>
  <c r="BW44" i="85"/>
  <c r="EC46" i="91" s="1"/>
  <c r="DY4" i="90"/>
  <c r="DZ35" i="90"/>
  <c r="DY32" i="90"/>
  <c r="DX25" i="90"/>
  <c r="DY38" i="90"/>
  <c r="DY47" i="90"/>
  <c r="DZ15" i="90"/>
  <c r="DZ46" i="90"/>
  <c r="EK30" i="90"/>
  <c r="DZ36" i="90"/>
  <c r="EM37" i="90"/>
  <c r="BU48" i="86"/>
  <c r="CV9" i="87" s="1"/>
  <c r="BT19" i="86"/>
  <c r="BT45" i="86"/>
  <c r="CU12" i="87" s="1"/>
  <c r="BT14" i="86"/>
  <c r="CU16" i="87" s="1"/>
  <c r="BU15" i="85"/>
  <c r="AX12" i="85"/>
  <c r="CR3" i="91" s="1"/>
  <c r="BT40" i="85"/>
  <c r="CQ31" i="87" s="1"/>
  <c r="BS44" i="85"/>
  <c r="DQ46" i="91" s="1"/>
  <c r="BY33" i="85"/>
  <c r="CZ24" i="87" s="1"/>
  <c r="BX3" i="85"/>
  <c r="ED33" i="91" s="1"/>
  <c r="BW31" i="85"/>
  <c r="EC30" i="91" s="1"/>
  <c r="BU3" i="85"/>
  <c r="CN2" i="90"/>
  <c r="BY17" i="85"/>
  <c r="EE19" i="91" s="1"/>
  <c r="EL24" i="90"/>
  <c r="BX33" i="85"/>
  <c r="BX38" i="85"/>
  <c r="BU51" i="85"/>
  <c r="CJ4" i="87"/>
  <c r="BU21" i="85"/>
  <c r="DS22" i="91" s="1"/>
  <c r="EA50" i="90"/>
  <c r="CD30" i="87"/>
  <c r="CW16" i="91"/>
  <c r="BT33" i="85"/>
  <c r="DR41" i="91" s="1"/>
  <c r="BT38" i="85"/>
  <c r="DR38" i="91" s="1"/>
  <c r="BX14" i="86"/>
  <c r="DC16" i="87" s="1"/>
  <c r="BY48" i="86"/>
  <c r="DD9" i="87" s="1"/>
  <c r="BY43" i="86"/>
  <c r="DD8" i="87" s="1"/>
  <c r="BS45" i="86"/>
  <c r="DU40" i="91" s="1"/>
  <c r="BY10" i="85"/>
  <c r="EE2" i="91" s="1"/>
  <c r="BU17" i="85"/>
  <c r="DS19" i="91" s="1"/>
  <c r="BT9" i="86"/>
  <c r="DV10" i="91" s="1"/>
  <c r="DY19" i="90"/>
  <c r="EK29" i="90"/>
  <c r="BX45" i="86"/>
  <c r="DC12" i="87" s="1"/>
  <c r="BV35" i="85"/>
  <c r="CW41" i="87" s="1"/>
  <c r="BW32" i="86"/>
  <c r="EG31" i="91" s="1"/>
  <c r="BX9" i="86"/>
  <c r="CC19" i="87"/>
  <c r="BS32" i="86"/>
  <c r="DU31" i="91" s="1"/>
  <c r="CE2" i="87"/>
  <c r="CY50" i="91"/>
  <c r="BR37" i="85"/>
  <c r="DP16" i="91" s="1"/>
  <c r="BX31" i="86"/>
  <c r="EK7" i="90"/>
  <c r="AZ39" i="86"/>
  <c r="CE28" i="87" s="1"/>
  <c r="EA40" i="90"/>
  <c r="CV9" i="91"/>
  <c r="CD52" i="87"/>
  <c r="BW43" i="86"/>
  <c r="DB8" i="87" s="1"/>
  <c r="BS15" i="86"/>
  <c r="BD39" i="86"/>
  <c r="CM28" i="87" s="1"/>
  <c r="CR33" i="91"/>
  <c r="CN33" i="91" s="1"/>
  <c r="BY52" i="87"/>
  <c r="CR40" i="91"/>
  <c r="BY12" i="87"/>
  <c r="CS44" i="91"/>
  <c r="BZ9" i="87"/>
  <c r="DD36" i="91"/>
  <c r="CZ36" i="91" s="1"/>
  <c r="CG41" i="87"/>
  <c r="CU46" i="91"/>
  <c r="CQ46" i="91" s="1"/>
  <c r="CB46" i="87"/>
  <c r="DD14" i="91"/>
  <c r="CG40" i="87"/>
  <c r="DF39" i="91"/>
  <c r="CI5" i="87"/>
  <c r="CU16" i="91"/>
  <c r="CQ16" i="91" s="1"/>
  <c r="CB32" i="87"/>
  <c r="DG35" i="91"/>
  <c r="CJ38" i="87"/>
  <c r="DD34" i="91"/>
  <c r="CG20" i="87"/>
  <c r="CT40" i="91"/>
  <c r="CA12" i="87"/>
  <c r="CT12" i="91"/>
  <c r="CA6" i="87"/>
  <c r="DD22" i="91"/>
  <c r="CZ22" i="91" s="1"/>
  <c r="CG14" i="87"/>
  <c r="DF2" i="91"/>
  <c r="CI30" i="87"/>
  <c r="DD12" i="91"/>
  <c r="CZ12" i="91" s="1"/>
  <c r="CG6" i="87"/>
  <c r="CT46" i="91"/>
  <c r="CA46" i="87"/>
  <c r="DG38" i="91"/>
  <c r="DC38" i="91" s="1"/>
  <c r="CJ8" i="87"/>
  <c r="CU19" i="91"/>
  <c r="CB25" i="87"/>
  <c r="CR10" i="91"/>
  <c r="CN10" i="91" s="1"/>
  <c r="BY2" i="87"/>
  <c r="DF35" i="91"/>
  <c r="CI38" i="87"/>
  <c r="DD24" i="91"/>
  <c r="CG34" i="87"/>
  <c r="CU45" i="91"/>
  <c r="CB45" i="87"/>
  <c r="CR5" i="91"/>
  <c r="BY33" i="87"/>
  <c r="DF38" i="91"/>
  <c r="CI8" i="87"/>
  <c r="CT36" i="91"/>
  <c r="CA41" i="87"/>
  <c r="CU23" i="91"/>
  <c r="CB51" i="87"/>
  <c r="DG34" i="91"/>
  <c r="CJ20" i="87"/>
  <c r="CT10" i="91"/>
  <c r="CA2" i="87"/>
  <c r="DE25" i="91"/>
  <c r="CH47" i="87"/>
  <c r="CT34" i="91"/>
  <c r="CA20" i="87"/>
  <c r="DE41" i="91"/>
  <c r="DA41" i="91" s="1"/>
  <c r="CH24" i="87"/>
  <c r="CS49" i="91"/>
  <c r="CO49" i="91" s="1"/>
  <c r="BZ23" i="87"/>
  <c r="CS6" i="91"/>
  <c r="CO6" i="91" s="1"/>
  <c r="BZ28" i="87"/>
  <c r="DE16" i="91"/>
  <c r="DA16" i="91" s="1"/>
  <c r="CH32" i="87"/>
  <c r="DE43" i="91"/>
  <c r="CH48" i="87"/>
  <c r="CU20" i="91"/>
  <c r="CB13" i="87"/>
  <c r="CU13" i="91"/>
  <c r="CB44" i="87"/>
  <c r="DE49" i="91"/>
  <c r="DA49" i="91" s="1"/>
  <c r="CH23" i="87"/>
  <c r="CS16" i="91"/>
  <c r="BZ32" i="87"/>
  <c r="CU22" i="91"/>
  <c r="CB14" i="87"/>
  <c r="CS51" i="91"/>
  <c r="CO51" i="91" s="1"/>
  <c r="BZ36" i="87"/>
  <c r="DP15" i="91"/>
  <c r="CO35" i="87"/>
  <c r="CR35" i="91"/>
  <c r="BY38" i="87"/>
  <c r="DD33" i="91"/>
  <c r="CZ33" i="91" s="1"/>
  <c r="CG52" i="87"/>
  <c r="CT47" i="91"/>
  <c r="CA42" i="87"/>
  <c r="DE44" i="91"/>
  <c r="CH9" i="87"/>
  <c r="DG46" i="91"/>
  <c r="CJ46" i="87"/>
  <c r="CR14" i="91"/>
  <c r="BY40" i="87"/>
  <c r="CT39" i="91"/>
  <c r="CA5" i="87"/>
  <c r="BX49" i="85"/>
  <c r="CR44" i="91"/>
  <c r="BY9" i="87"/>
  <c r="CR34" i="91"/>
  <c r="BY20" i="87"/>
  <c r="DF40" i="91"/>
  <c r="DB40" i="91" s="1"/>
  <c r="CI12" i="87"/>
  <c r="DD23" i="91"/>
  <c r="CZ23" i="91" s="1"/>
  <c r="CG51" i="87"/>
  <c r="CR22" i="91"/>
  <c r="BY14" i="87"/>
  <c r="CR39" i="91"/>
  <c r="CN39" i="91" s="1"/>
  <c r="BY5" i="87"/>
  <c r="DF18" i="91"/>
  <c r="DB18" i="91" s="1"/>
  <c r="CI49" i="87"/>
  <c r="CR12" i="91"/>
  <c r="CN12" i="91" s="1"/>
  <c r="BY6" i="87"/>
  <c r="BV25" i="85"/>
  <c r="DF46" i="91"/>
  <c r="CI46" i="87"/>
  <c r="CU38" i="91"/>
  <c r="CQ38" i="91" s="1"/>
  <c r="CB8" i="87"/>
  <c r="DE17" i="91"/>
  <c r="CH27" i="87"/>
  <c r="DF7" i="91"/>
  <c r="CI37" i="87"/>
  <c r="DD51" i="91"/>
  <c r="CG36" i="87"/>
  <c r="AX46" i="85"/>
  <c r="CR24" i="91"/>
  <c r="BY34" i="87"/>
  <c r="DE10" i="91"/>
  <c r="DA10" i="91" s="1"/>
  <c r="CH2" i="87"/>
  <c r="DG17" i="91"/>
  <c r="CJ27" i="87"/>
  <c r="CT38" i="91"/>
  <c r="CP38" i="91" s="1"/>
  <c r="CA8" i="87"/>
  <c r="DF36" i="91"/>
  <c r="CI41" i="87"/>
  <c r="DD49" i="91"/>
  <c r="CG23" i="87"/>
  <c r="DG15" i="91"/>
  <c r="DC15" i="91" s="1"/>
  <c r="CJ35" i="87"/>
  <c r="CT45" i="91"/>
  <c r="CA45" i="87"/>
  <c r="DE46" i="91"/>
  <c r="DA46" i="91" s="1"/>
  <c r="CH46" i="87"/>
  <c r="CS50" i="91"/>
  <c r="BZ29" i="87"/>
  <c r="DF10" i="91"/>
  <c r="DB10" i="91" s="1"/>
  <c r="CI2" i="87"/>
  <c r="CR47" i="91"/>
  <c r="BY42" i="87"/>
  <c r="CR42" i="91"/>
  <c r="BY31" i="87"/>
  <c r="DG25" i="91"/>
  <c r="CJ47" i="87"/>
  <c r="DE20" i="91"/>
  <c r="CH13" i="87"/>
  <c r="DE39" i="91"/>
  <c r="DA39" i="91" s="1"/>
  <c r="CH5" i="87"/>
  <c r="CS26" i="91"/>
  <c r="BZ19" i="87"/>
  <c r="BV33" i="85"/>
  <c r="DE31" i="91"/>
  <c r="DA31" i="91" s="1"/>
  <c r="CH11" i="87"/>
  <c r="DE2" i="91"/>
  <c r="DA2" i="91" s="1"/>
  <c r="CH30" i="87"/>
  <c r="DE42" i="91"/>
  <c r="CH31" i="87"/>
  <c r="DG33" i="91"/>
  <c r="DC33" i="91" s="1"/>
  <c r="CJ52" i="87"/>
  <c r="CU35" i="91"/>
  <c r="CB38" i="87"/>
  <c r="DG21" i="91"/>
  <c r="DC21" i="91" s="1"/>
  <c r="CJ43" i="87"/>
  <c r="CS24" i="91"/>
  <c r="BZ34" i="87"/>
  <c r="DE34" i="91"/>
  <c r="DA34" i="91" s="1"/>
  <c r="CH20" i="87"/>
  <c r="CT13" i="91"/>
  <c r="CA44" i="87"/>
  <c r="DP46" i="91"/>
  <c r="CO46" i="87"/>
  <c r="EB15" i="91"/>
  <c r="CW35" i="87"/>
  <c r="CR30" i="87"/>
  <c r="DP39" i="91"/>
  <c r="CO5" i="87"/>
  <c r="DD35" i="91"/>
  <c r="CG38" i="87"/>
  <c r="CT4" i="91"/>
  <c r="CA7" i="87"/>
  <c r="CS52" i="91"/>
  <c r="BZ21" i="87"/>
  <c r="DE22" i="91"/>
  <c r="DA22" i="91" s="1"/>
  <c r="CH14" i="87"/>
  <c r="CS28" i="91"/>
  <c r="BZ16" i="87"/>
  <c r="DD3" i="91"/>
  <c r="CG10" i="87"/>
  <c r="DD44" i="91"/>
  <c r="CZ44" i="91" s="1"/>
  <c r="CG9" i="87"/>
  <c r="CT52" i="91"/>
  <c r="CP52" i="91" s="1"/>
  <c r="CA21" i="87"/>
  <c r="CR23" i="91"/>
  <c r="BY51" i="87"/>
  <c r="CT15" i="91"/>
  <c r="CP15" i="91" s="1"/>
  <c r="CA35" i="87"/>
  <c r="DD41" i="91"/>
  <c r="CZ41" i="91" s="1"/>
  <c r="CG24" i="87"/>
  <c r="DD39" i="91"/>
  <c r="CZ39" i="91" s="1"/>
  <c r="CG5" i="87"/>
  <c r="CR52" i="91"/>
  <c r="BY21" i="87"/>
  <c r="CT41" i="91"/>
  <c r="CP41" i="91" s="1"/>
  <c r="CA24" i="87"/>
  <c r="DF44" i="91"/>
  <c r="DB44" i="91" s="1"/>
  <c r="CI9" i="87"/>
  <c r="CT18" i="91"/>
  <c r="CP18" i="91" s="1"/>
  <c r="CA49" i="87"/>
  <c r="DG4" i="91"/>
  <c r="DC4" i="91" s="1"/>
  <c r="CJ7" i="87"/>
  <c r="CR21" i="91"/>
  <c r="CN21" i="91" s="1"/>
  <c r="BY43" i="87"/>
  <c r="DD10" i="91"/>
  <c r="CZ10" i="91" s="1"/>
  <c r="CG2" i="87"/>
  <c r="CS17" i="91"/>
  <c r="BZ27" i="87"/>
  <c r="CT7" i="91"/>
  <c r="CA37" i="87"/>
  <c r="CR51" i="91"/>
  <c r="BY36" i="87"/>
  <c r="CR27" i="91"/>
  <c r="BY15" i="87"/>
  <c r="DF9" i="91"/>
  <c r="DB9" i="91" s="1"/>
  <c r="CI22" i="87"/>
  <c r="DF50" i="91"/>
  <c r="CI29" i="87"/>
  <c r="DD37" i="91"/>
  <c r="CZ37" i="91" s="1"/>
  <c r="CG3" i="87"/>
  <c r="CS10" i="91"/>
  <c r="CO10" i="91" s="1"/>
  <c r="BZ2" i="87"/>
  <c r="CU17" i="91"/>
  <c r="CB27" i="87"/>
  <c r="CR49" i="91"/>
  <c r="CN49" i="91" s="1"/>
  <c r="BY23" i="87"/>
  <c r="DG36" i="91"/>
  <c r="CJ41" i="87"/>
  <c r="CU15" i="91"/>
  <c r="CQ15" i="91" s="1"/>
  <c r="CB35" i="87"/>
  <c r="DF45" i="91"/>
  <c r="CI45" i="87"/>
  <c r="DF16" i="91"/>
  <c r="CI32" i="87"/>
  <c r="CR29" i="91"/>
  <c r="CN29" i="91" s="1"/>
  <c r="BY50" i="87"/>
  <c r="DD6" i="91"/>
  <c r="CG28" i="87"/>
  <c r="DD47" i="91"/>
  <c r="CG42" i="87"/>
  <c r="DD42" i="91"/>
  <c r="CG31" i="87"/>
  <c r="CU25" i="91"/>
  <c r="CQ25" i="91" s="1"/>
  <c r="CB47" i="87"/>
  <c r="CS7" i="91"/>
  <c r="CO7" i="91" s="1"/>
  <c r="BZ37" i="87"/>
  <c r="CS13" i="91"/>
  <c r="BZ44" i="87"/>
  <c r="DG29" i="91"/>
  <c r="DC29" i="91" s="1"/>
  <c r="CJ50" i="87"/>
  <c r="DE15" i="91"/>
  <c r="DA15" i="91" s="1"/>
  <c r="CH35" i="87"/>
  <c r="CS23" i="91"/>
  <c r="BZ51" i="87"/>
  <c r="DE3" i="91"/>
  <c r="DA3" i="91" s="1"/>
  <c r="CH10" i="87"/>
  <c r="CR46" i="91"/>
  <c r="CN46" i="91" s="1"/>
  <c r="BY46" i="87"/>
  <c r="CS38" i="91"/>
  <c r="CO38" i="91" s="1"/>
  <c r="BZ8" i="87"/>
  <c r="DG20" i="91"/>
  <c r="DC20" i="91" s="1"/>
  <c r="CJ13" i="87"/>
  <c r="DE4" i="91"/>
  <c r="CH7" i="87"/>
  <c r="CU44" i="91"/>
  <c r="CB9" i="87"/>
  <c r="EB46" i="91"/>
  <c r="CW46" i="87"/>
  <c r="DP14" i="91"/>
  <c r="CO40" i="87"/>
  <c r="DP36" i="91"/>
  <c r="CO41" i="87"/>
  <c r="EE42" i="91"/>
  <c r="CZ31" i="87"/>
  <c r="DP26" i="91"/>
  <c r="CR26" i="91"/>
  <c r="CN26" i="91" s="1"/>
  <c r="BY19" i="87"/>
  <c r="CT26" i="91"/>
  <c r="CA19" i="87"/>
  <c r="DF4" i="91"/>
  <c r="CI7" i="87"/>
  <c r="CT37" i="91"/>
  <c r="CA3" i="87"/>
  <c r="DD20" i="91"/>
  <c r="CZ20" i="91" s="1"/>
  <c r="CG13" i="87"/>
  <c r="CT28" i="91"/>
  <c r="CP28" i="91" s="1"/>
  <c r="CA16" i="87"/>
  <c r="CT24" i="91"/>
  <c r="CA34" i="87"/>
  <c r="BW14" i="85"/>
  <c r="BR50" i="85"/>
  <c r="BX36" i="85"/>
  <c r="EB21" i="91"/>
  <c r="CW43" i="87"/>
  <c r="CR13" i="91"/>
  <c r="BY44" i="87"/>
  <c r="DF13" i="91"/>
  <c r="CI44" i="87"/>
  <c r="CR18" i="91"/>
  <c r="BY49" i="87"/>
  <c r="DF29" i="91"/>
  <c r="DB29" i="91" s="1"/>
  <c r="CI50" i="87"/>
  <c r="DF15" i="91"/>
  <c r="CI35" i="87"/>
  <c r="CR41" i="91"/>
  <c r="BY24" i="87"/>
  <c r="DD52" i="91"/>
  <c r="CG21" i="87"/>
  <c r="CT5" i="91"/>
  <c r="CA33" i="87"/>
  <c r="DF41" i="91"/>
  <c r="CI24" i="87"/>
  <c r="CU6" i="91"/>
  <c r="CQ6" i="91" s="1"/>
  <c r="CB28" i="87"/>
  <c r="CU4" i="91"/>
  <c r="CB7" i="87"/>
  <c r="CU49" i="91"/>
  <c r="CB23" i="87"/>
  <c r="DD21" i="91"/>
  <c r="CZ21" i="91" s="1"/>
  <c r="CG43" i="87"/>
  <c r="DF30" i="91"/>
  <c r="DB30" i="91" s="1"/>
  <c r="CI4" i="87"/>
  <c r="CU29" i="91"/>
  <c r="CB50" i="87"/>
  <c r="CU43" i="91"/>
  <c r="CB48" i="87"/>
  <c r="DF14" i="91"/>
  <c r="CI40" i="87"/>
  <c r="DD27" i="91"/>
  <c r="CG15" i="87"/>
  <c r="CT9" i="91"/>
  <c r="CA22" i="87"/>
  <c r="CT50" i="91"/>
  <c r="CA29" i="87"/>
  <c r="CR30" i="91"/>
  <c r="BY4" i="87"/>
  <c r="CR37" i="91"/>
  <c r="CN37" i="91" s="1"/>
  <c r="BY3" i="87"/>
  <c r="CR45" i="91"/>
  <c r="BY45" i="87"/>
  <c r="DF20" i="91"/>
  <c r="CI13" i="87"/>
  <c r="CU36" i="91"/>
  <c r="CB41" i="87"/>
  <c r="CT16" i="91"/>
  <c r="CA32" i="87"/>
  <c r="DD29" i="91"/>
  <c r="CZ29" i="91" s="1"/>
  <c r="CG50" i="87"/>
  <c r="CR6" i="91"/>
  <c r="CN6" i="91" s="1"/>
  <c r="BY28" i="87"/>
  <c r="BP2" i="91"/>
  <c r="BD2" i="91" s="1"/>
  <c r="DF43" i="91"/>
  <c r="CI48" i="87"/>
  <c r="CS40" i="91"/>
  <c r="CO40" i="91" s="1"/>
  <c r="BZ12" i="87"/>
  <c r="AY28" i="85"/>
  <c r="CS3" i="91"/>
  <c r="CO3" i="91" s="1"/>
  <c r="BZ10" i="87"/>
  <c r="CS19" i="91"/>
  <c r="CO19" i="91" s="1"/>
  <c r="BZ25" i="87"/>
  <c r="DE26" i="91"/>
  <c r="DA26" i="91" s="1"/>
  <c r="CH19" i="87"/>
  <c r="CS29" i="91"/>
  <c r="BZ50" i="87"/>
  <c r="DE32" i="91"/>
  <c r="DA32" i="91" s="1"/>
  <c r="CH26" i="87"/>
  <c r="CT44" i="91"/>
  <c r="CA9" i="87"/>
  <c r="CS2" i="91"/>
  <c r="CO2" i="91" s="1"/>
  <c r="BZ30" i="87"/>
  <c r="CS5" i="91"/>
  <c r="BZ33" i="87"/>
  <c r="CU39" i="91"/>
  <c r="CB5" i="87"/>
  <c r="DG44" i="91"/>
  <c r="CJ9" i="87"/>
  <c r="DE51" i="91"/>
  <c r="DA51" i="91" s="1"/>
  <c r="CH36" i="87"/>
  <c r="EB14" i="91"/>
  <c r="CW40" i="87"/>
  <c r="EB26" i="91"/>
  <c r="CW19" i="87"/>
  <c r="CS18" i="91"/>
  <c r="BZ49" i="87"/>
  <c r="CU24" i="91"/>
  <c r="CB34" i="87"/>
  <c r="DD26" i="91"/>
  <c r="CZ26" i="91" s="1"/>
  <c r="CG19" i="87"/>
  <c r="DF26" i="91"/>
  <c r="CI19" i="87"/>
  <c r="DE52" i="91"/>
  <c r="CH21" i="87"/>
  <c r="DF37" i="91"/>
  <c r="CI3" i="87"/>
  <c r="CR20" i="91"/>
  <c r="BY13" i="87"/>
  <c r="DF28" i="91"/>
  <c r="CI16" i="87"/>
  <c r="DF24" i="91"/>
  <c r="CI34" i="87"/>
  <c r="BT50" i="85"/>
  <c r="DD13" i="91"/>
  <c r="CG44" i="87"/>
  <c r="DD18" i="91"/>
  <c r="CG49" i="87"/>
  <c r="DF52" i="91"/>
  <c r="CI21" i="87"/>
  <c r="DD46" i="91"/>
  <c r="CZ46" i="91" s="1"/>
  <c r="CG46" i="87"/>
  <c r="CR17" i="91"/>
  <c r="CN17" i="91" s="1"/>
  <c r="BY27" i="87"/>
  <c r="DF5" i="91"/>
  <c r="CI33" i="87"/>
  <c r="DG6" i="91"/>
  <c r="CJ28" i="87"/>
  <c r="DG49" i="91"/>
  <c r="DC49" i="91" s="1"/>
  <c r="CJ23" i="87"/>
  <c r="CT30" i="91"/>
  <c r="CP30" i="91" s="1"/>
  <c r="CA4" i="87"/>
  <c r="DD15" i="91"/>
  <c r="CG35" i="87"/>
  <c r="CT21" i="91"/>
  <c r="CA43" i="87"/>
  <c r="CT11" i="91"/>
  <c r="CA17" i="87"/>
  <c r="CT6" i="91"/>
  <c r="CA28" i="87"/>
  <c r="DG52" i="91"/>
  <c r="DC52" i="91" s="1"/>
  <c r="CJ21" i="87"/>
  <c r="CT14" i="91"/>
  <c r="CP14" i="91" s="1"/>
  <c r="CA40" i="87"/>
  <c r="DF42" i="91"/>
  <c r="DB42" i="91" s="1"/>
  <c r="CI31" i="87"/>
  <c r="DD30" i="91"/>
  <c r="CG4" i="87"/>
  <c r="DD45" i="91"/>
  <c r="CZ45" i="91" s="1"/>
  <c r="CG45" i="87"/>
  <c r="CT20" i="91"/>
  <c r="CP20" i="91" s="1"/>
  <c r="CA13" i="87"/>
  <c r="DE50" i="91"/>
  <c r="CH29" i="87"/>
  <c r="DG9" i="91"/>
  <c r="CJ22" i="87"/>
  <c r="BY15" i="85"/>
  <c r="CU10" i="91"/>
  <c r="CQ10" i="91" s="1"/>
  <c r="CB2" i="87"/>
  <c r="CS20" i="91"/>
  <c r="BZ13" i="87"/>
  <c r="DD7" i="91"/>
  <c r="CZ7" i="91" s="1"/>
  <c r="CG37" i="87"/>
  <c r="CT43" i="91"/>
  <c r="CA48" i="87"/>
  <c r="DD48" i="91"/>
  <c r="CZ48" i="91" s="1"/>
  <c r="CG39" i="87"/>
  <c r="DF47" i="91"/>
  <c r="DB47" i="91" s="1"/>
  <c r="CI42" i="87"/>
  <c r="CU33" i="91"/>
  <c r="CB52" i="87"/>
  <c r="DE7" i="91"/>
  <c r="DA7" i="91" s="1"/>
  <c r="CH37" i="87"/>
  <c r="DE40" i="91"/>
  <c r="DA40" i="91" s="1"/>
  <c r="CH12" i="87"/>
  <c r="CT29" i="91"/>
  <c r="CP29" i="91" s="1"/>
  <c r="CA50" i="87"/>
  <c r="DE21" i="91"/>
  <c r="CH43" i="87"/>
  <c r="CS9" i="91"/>
  <c r="BZ22" i="87"/>
  <c r="EB16" i="91"/>
  <c r="CW32" i="87"/>
  <c r="EC4" i="91"/>
  <c r="CX7" i="87"/>
  <c r="DS6" i="91"/>
  <c r="CR28" i="87"/>
  <c r="EB42" i="91"/>
  <c r="CW31" i="87"/>
  <c r="DS29" i="91"/>
  <c r="CR50" i="87"/>
  <c r="DS9" i="91"/>
  <c r="CR22" i="87"/>
  <c r="DE18" i="91"/>
  <c r="CH49" i="87"/>
  <c r="DF23" i="91"/>
  <c r="CI51" i="87"/>
  <c r="DG24" i="91"/>
  <c r="CJ34" i="87"/>
  <c r="CR19" i="91"/>
  <c r="CN19" i="91" s="1"/>
  <c r="BY25" i="87"/>
  <c r="BY42" i="85"/>
  <c r="DD32" i="91"/>
  <c r="CG26" i="87"/>
  <c r="CR4" i="91"/>
  <c r="BY7" i="87"/>
  <c r="CT49" i="91"/>
  <c r="CP49" i="91" s="1"/>
  <c r="CA23" i="87"/>
  <c r="DE30" i="91"/>
  <c r="CH4" i="87"/>
  <c r="CT33" i="91"/>
  <c r="CP33" i="91" s="1"/>
  <c r="CA52" i="87"/>
  <c r="DD43" i="91"/>
  <c r="CG48" i="87"/>
  <c r="CR15" i="91"/>
  <c r="CN15" i="91" s="1"/>
  <c r="BY35" i="87"/>
  <c r="DF21" i="91"/>
  <c r="CI43" i="87"/>
  <c r="BA2" i="87"/>
  <c r="CR11" i="91"/>
  <c r="BY17" i="87"/>
  <c r="DF6" i="91"/>
  <c r="CI28" i="87"/>
  <c r="CU52" i="91"/>
  <c r="CQ52" i="91" s="1"/>
  <c r="CB21" i="87"/>
  <c r="DF51" i="91"/>
  <c r="CI36" i="87"/>
  <c r="DF32" i="91"/>
  <c r="CI26" i="87"/>
  <c r="CT48" i="91"/>
  <c r="CA39" i="87"/>
  <c r="CT42" i="91"/>
  <c r="CP42" i="91" s="1"/>
  <c r="CA31" i="87"/>
  <c r="CR28" i="91"/>
  <c r="CN28" i="91" s="1"/>
  <c r="BY16" i="87"/>
  <c r="DE48" i="91"/>
  <c r="DA48" i="91" s="1"/>
  <c r="CH39" i="87"/>
  <c r="CU9" i="91"/>
  <c r="CQ9" i="91" s="1"/>
  <c r="CB22" i="87"/>
  <c r="CT22" i="91"/>
  <c r="CA14" i="87"/>
  <c r="CR9" i="91"/>
  <c r="BY22" i="87"/>
  <c r="CS14" i="91"/>
  <c r="BZ40" i="87"/>
  <c r="BU44" i="85"/>
  <c r="CR7" i="91"/>
  <c r="CN7" i="91" s="1"/>
  <c r="BY37" i="87"/>
  <c r="CR48" i="91"/>
  <c r="BY39" i="87"/>
  <c r="DE29" i="91"/>
  <c r="CH50" i="87"/>
  <c r="BV45" i="85"/>
  <c r="DE23" i="91"/>
  <c r="DA23" i="91" s="1"/>
  <c r="CH51" i="87"/>
  <c r="CS48" i="91"/>
  <c r="CO48" i="91" s="1"/>
  <c r="BZ39" i="87"/>
  <c r="DE9" i="91"/>
  <c r="DA9" i="91" s="1"/>
  <c r="CH22" i="87"/>
  <c r="CS46" i="91"/>
  <c r="CO46" i="91" s="1"/>
  <c r="BZ46" i="87"/>
  <c r="CS33" i="91"/>
  <c r="CO33" i="91" s="1"/>
  <c r="BZ52" i="87"/>
  <c r="CS15" i="91"/>
  <c r="CO15" i="91" s="1"/>
  <c r="BZ35" i="87"/>
  <c r="DE38" i="91"/>
  <c r="DA38" i="91" s="1"/>
  <c r="CH8" i="87"/>
  <c r="DG13" i="91"/>
  <c r="CJ44" i="87"/>
  <c r="CU51" i="91"/>
  <c r="CB36" i="87"/>
  <c r="DE33" i="91"/>
  <c r="CH52" i="87"/>
  <c r="EB48" i="91"/>
  <c r="CW39" i="87"/>
  <c r="DS45" i="91"/>
  <c r="CR45" i="87"/>
  <c r="ED41" i="91"/>
  <c r="CY24" i="87"/>
  <c r="ED38" i="91"/>
  <c r="CY8" i="87"/>
  <c r="DS33" i="91"/>
  <c r="CR52" i="87"/>
  <c r="EE9" i="91"/>
  <c r="CZ22" i="87"/>
  <c r="CT23" i="91"/>
  <c r="CP23" i="91" s="1"/>
  <c r="CA51" i="87"/>
  <c r="BR17" i="85"/>
  <c r="DD25" i="91"/>
  <c r="CZ25" i="91" s="1"/>
  <c r="CG47" i="87"/>
  <c r="DD19" i="91"/>
  <c r="CZ19" i="91" s="1"/>
  <c r="CG25" i="87"/>
  <c r="BV32" i="85"/>
  <c r="CR32" i="91"/>
  <c r="BY26" i="87"/>
  <c r="DE37" i="91"/>
  <c r="DA37" i="91" s="1"/>
  <c r="CH3" i="87"/>
  <c r="CR38" i="91"/>
  <c r="BY8" i="87"/>
  <c r="CR16" i="91"/>
  <c r="BY32" i="87"/>
  <c r="DD17" i="91"/>
  <c r="CG27" i="87"/>
  <c r="CU50" i="91"/>
  <c r="CB29" i="87"/>
  <c r="DD4" i="91"/>
  <c r="CZ4" i="91" s="1"/>
  <c r="CG7" i="87"/>
  <c r="DF49" i="91"/>
  <c r="DB49" i="91" s="1"/>
  <c r="CI23" i="87"/>
  <c r="CS30" i="91"/>
  <c r="BZ4" i="87"/>
  <c r="DF33" i="91"/>
  <c r="DB33" i="91" s="1"/>
  <c r="CI52" i="87"/>
  <c r="DF17" i="91"/>
  <c r="DB17" i="91" s="1"/>
  <c r="CI27" i="87"/>
  <c r="CR43" i="91"/>
  <c r="CN43" i="91" s="1"/>
  <c r="BY48" i="87"/>
  <c r="DF3" i="91"/>
  <c r="CI10" i="87"/>
  <c r="DD11" i="91"/>
  <c r="CZ11" i="91" s="1"/>
  <c r="CG17" i="87"/>
  <c r="DF11" i="91"/>
  <c r="DB11" i="91" s="1"/>
  <c r="CI17" i="87"/>
  <c r="CT51" i="91"/>
  <c r="CA36" i="87"/>
  <c r="CT32" i="91"/>
  <c r="CA26" i="87"/>
  <c r="DG41" i="91"/>
  <c r="CJ24" i="87"/>
  <c r="DF48" i="91"/>
  <c r="CI39" i="87"/>
  <c r="DD28" i="91"/>
  <c r="CZ28" i="91" s="1"/>
  <c r="CG16" i="87"/>
  <c r="DF19" i="91"/>
  <c r="DB19" i="91" s="1"/>
  <c r="CI25" i="87"/>
  <c r="DG10" i="91"/>
  <c r="DC10" i="91" s="1"/>
  <c r="CJ2" i="87"/>
  <c r="DF22" i="91"/>
  <c r="CI14" i="87"/>
  <c r="DD9" i="91"/>
  <c r="CZ9" i="91" s="1"/>
  <c r="CG22" i="87"/>
  <c r="CR2" i="91"/>
  <c r="CN2" i="91" s="1"/>
  <c r="BY30" i="87"/>
  <c r="CT25" i="91"/>
  <c r="CP25" i="91" s="1"/>
  <c r="CA47" i="87"/>
  <c r="DG39" i="91"/>
  <c r="DC39" i="91" s="1"/>
  <c r="CJ5" i="87"/>
  <c r="DE12" i="91"/>
  <c r="DA12" i="91" s="1"/>
  <c r="CH6" i="87"/>
  <c r="DP33" i="91"/>
  <c r="CO52" i="87"/>
  <c r="CS43" i="91"/>
  <c r="BZ48" i="87"/>
  <c r="DE6" i="91"/>
  <c r="DA6" i="91" s="1"/>
  <c r="CH28" i="87"/>
  <c r="DE19" i="91"/>
  <c r="DA19" i="91" s="1"/>
  <c r="CH25" i="87"/>
  <c r="DE27" i="91"/>
  <c r="CH15" i="87"/>
  <c r="CU21" i="91"/>
  <c r="CB43" i="87"/>
  <c r="CS32" i="91"/>
  <c r="CO32" i="91" s="1"/>
  <c r="BZ26" i="87"/>
  <c r="DE24" i="91"/>
  <c r="CH34" i="87"/>
  <c r="DE35" i="91"/>
  <c r="DA35" i="91" s="1"/>
  <c r="CH38" i="87"/>
  <c r="DG16" i="91"/>
  <c r="DC16" i="91" s="1"/>
  <c r="CJ32" i="87"/>
  <c r="DP22" i="91"/>
  <c r="CO14" i="87"/>
  <c r="DS23" i="91"/>
  <c r="CR51" i="87"/>
  <c r="BR31" i="85"/>
  <c r="DD40" i="91"/>
  <c r="CZ40" i="91" s="1"/>
  <c r="CG12" i="87"/>
  <c r="CR25" i="91"/>
  <c r="CN25" i="91" s="1"/>
  <c r="BY47" i="87"/>
  <c r="CR36" i="91"/>
  <c r="BY41" i="87"/>
  <c r="CS27" i="91"/>
  <c r="CO27" i="91" s="1"/>
  <c r="BZ15" i="87"/>
  <c r="DP44" i="91"/>
  <c r="CO9" i="87"/>
  <c r="BX25" i="85"/>
  <c r="DF12" i="91"/>
  <c r="CI6" i="87"/>
  <c r="CS37" i="91"/>
  <c r="CO37" i="91" s="1"/>
  <c r="BZ3" i="87"/>
  <c r="DD38" i="91"/>
  <c r="CG8" i="87"/>
  <c r="DD16" i="91"/>
  <c r="CG32" i="87"/>
  <c r="DG50" i="91"/>
  <c r="CJ29" i="87"/>
  <c r="CT2" i="91"/>
  <c r="CA30" i="87"/>
  <c r="CT17" i="91"/>
  <c r="CA27" i="87"/>
  <c r="CT3" i="91"/>
  <c r="CP3" i="91" s="1"/>
  <c r="CA10" i="87"/>
  <c r="DG19" i="91"/>
  <c r="CJ25" i="87"/>
  <c r="CT35" i="91"/>
  <c r="CP35" i="91" s="1"/>
  <c r="CA38" i="87"/>
  <c r="DG45" i="91"/>
  <c r="CJ45" i="87"/>
  <c r="DD5" i="91"/>
  <c r="CZ5" i="91" s="1"/>
  <c r="CG33" i="87"/>
  <c r="CU41" i="91"/>
  <c r="CQ41" i="91" s="1"/>
  <c r="CB24" i="87"/>
  <c r="CT19" i="91"/>
  <c r="CP19" i="91" s="1"/>
  <c r="CA25" i="87"/>
  <c r="BR15" i="85"/>
  <c r="DG23" i="91"/>
  <c r="CJ51" i="87"/>
  <c r="BU45" i="85"/>
  <c r="EB45" i="91"/>
  <c r="CW45" i="87"/>
  <c r="CU34" i="91"/>
  <c r="CB20" i="87"/>
  <c r="DD2" i="91"/>
  <c r="CG30" i="87"/>
  <c r="CS25" i="91"/>
  <c r="BZ47" i="87"/>
  <c r="DF25" i="91"/>
  <c r="DB25" i="91" s="1"/>
  <c r="CI47" i="87"/>
  <c r="DF34" i="91"/>
  <c r="DB34" i="91" s="1"/>
  <c r="CI20" i="87"/>
  <c r="BS37" i="85"/>
  <c r="DE28" i="91"/>
  <c r="DA28" i="91" s="1"/>
  <c r="CH16" i="87"/>
  <c r="CS12" i="91"/>
  <c r="BZ6" i="87"/>
  <c r="CS41" i="91"/>
  <c r="CO41" i="91" s="1"/>
  <c r="BZ24" i="87"/>
  <c r="CS34" i="91"/>
  <c r="CO34" i="91" s="1"/>
  <c r="BZ20" i="87"/>
  <c r="CS31" i="91"/>
  <c r="CO31" i="91" s="1"/>
  <c r="BZ11" i="87"/>
  <c r="BR19" i="85"/>
  <c r="DE13" i="91"/>
  <c r="DA13" i="91" s="1"/>
  <c r="CH44" i="87"/>
  <c r="CS42" i="91"/>
  <c r="BZ31" i="87"/>
  <c r="CS4" i="91"/>
  <c r="CO4" i="91" s="1"/>
  <c r="BZ7" i="87"/>
  <c r="CS35" i="91"/>
  <c r="CO35" i="91" s="1"/>
  <c r="BZ38" i="87"/>
  <c r="CS39" i="91"/>
  <c r="CO39" i="91" s="1"/>
  <c r="BZ5" i="87"/>
  <c r="CS22" i="91"/>
  <c r="CO22" i="91" s="1"/>
  <c r="BZ14" i="87"/>
  <c r="DE5" i="91"/>
  <c r="DA5" i="91" s="1"/>
  <c r="CH33" i="87"/>
  <c r="DE14" i="91"/>
  <c r="DA14" i="91" s="1"/>
  <c r="CH40" i="87"/>
  <c r="CS21" i="91"/>
  <c r="CO21" i="91" s="1"/>
  <c r="BZ43" i="87"/>
  <c r="CV44" i="91"/>
  <c r="CK15" i="87"/>
  <c r="CL34" i="87"/>
  <c r="CE43" i="87"/>
  <c r="CD47" i="87"/>
  <c r="CN22" i="87"/>
  <c r="CK48" i="87"/>
  <c r="CD14" i="87"/>
  <c r="DT12" i="91"/>
  <c r="CM16" i="87"/>
  <c r="CK34" i="87"/>
  <c r="CN36" i="87"/>
  <c r="CL29" i="87"/>
  <c r="CL46" i="87"/>
  <c r="CM21" i="87"/>
  <c r="CM29" i="87"/>
  <c r="CC44" i="87"/>
  <c r="CX48" i="91"/>
  <c r="CC36" i="87"/>
  <c r="CL50" i="87"/>
  <c r="CF52" i="87"/>
  <c r="CW36" i="91"/>
  <c r="CF44" i="87"/>
  <c r="CK10" i="87"/>
  <c r="CV18" i="91"/>
  <c r="CN18" i="91" s="1"/>
  <c r="CN8" i="87"/>
  <c r="CN50" i="87"/>
  <c r="CL31" i="87"/>
  <c r="CM6" i="87"/>
  <c r="CM14" i="87"/>
  <c r="CM13" i="87"/>
  <c r="CN40" i="87"/>
  <c r="CF49" i="87"/>
  <c r="CK20" i="87"/>
  <c r="CN9" i="87"/>
  <c r="CL27" i="87"/>
  <c r="CV14" i="91"/>
  <c r="CV36" i="91"/>
  <c r="CX24" i="91"/>
  <c r="CM23" i="87"/>
  <c r="CX34" i="91"/>
  <c r="CP34" i="91" s="1"/>
  <c r="CN7" i="87"/>
  <c r="CY49" i="91"/>
  <c r="CF31" i="87"/>
  <c r="CM52" i="87"/>
  <c r="CL42" i="87"/>
  <c r="CN3" i="87"/>
  <c r="CL32" i="87"/>
  <c r="CS52" i="87"/>
  <c r="DA6" i="87"/>
  <c r="DT15" i="91"/>
  <c r="DC32" i="87"/>
  <c r="DA42" i="87"/>
  <c r="EF16" i="91"/>
  <c r="CS32" i="87"/>
  <c r="CV24" i="91"/>
  <c r="CN51" i="87"/>
  <c r="CD29" i="87"/>
  <c r="CF45" i="87"/>
  <c r="CN34" i="87"/>
  <c r="CD46" i="87"/>
  <c r="CE29" i="87"/>
  <c r="CM39" i="87"/>
  <c r="CW30" i="91"/>
  <c r="CW29" i="91"/>
  <c r="CV16" i="91"/>
  <c r="CL43" i="87"/>
  <c r="CL7" i="87"/>
  <c r="CN48" i="87"/>
  <c r="CE6" i="87"/>
  <c r="CK45" i="87"/>
  <c r="CN28" i="87"/>
  <c r="CK8" i="87"/>
  <c r="CF40" i="87"/>
  <c r="CV32" i="91"/>
  <c r="CE49" i="87"/>
  <c r="CK25" i="87"/>
  <c r="CL49" i="87"/>
  <c r="CW14" i="91"/>
  <c r="CL37" i="87"/>
  <c r="CK14" i="87"/>
  <c r="CN25" i="87"/>
  <c r="CX17" i="91"/>
  <c r="CM30" i="87"/>
  <c r="CK43" i="87"/>
  <c r="CM27" i="87"/>
  <c r="CL12" i="87"/>
  <c r="CS50" i="87"/>
  <c r="CM19" i="87"/>
  <c r="EF33" i="91"/>
  <c r="DD12" i="87"/>
  <c r="DB12" i="87"/>
  <c r="CS2" i="87"/>
  <c r="CS42" i="87"/>
  <c r="CM45" i="87"/>
  <c r="CN33" i="87"/>
  <c r="CF51" i="87"/>
  <c r="CY24" i="91"/>
  <c r="CQ24" i="91" s="1"/>
  <c r="CN43" i="87"/>
  <c r="CL41" i="87"/>
  <c r="CF24" i="87"/>
  <c r="CN30" i="87"/>
  <c r="CK32" i="87"/>
  <c r="CN44" i="87"/>
  <c r="CK49" i="87"/>
  <c r="CF48" i="87"/>
  <c r="CV38" i="91"/>
  <c r="BS19" i="86"/>
  <c r="DU19" i="91" s="1"/>
  <c r="CM44" i="87"/>
  <c r="CN49" i="87"/>
  <c r="CK26" i="87"/>
  <c r="CM49" i="87"/>
  <c r="CD20" i="87"/>
  <c r="CY17" i="91"/>
  <c r="CQ17" i="91" s="1"/>
  <c r="CK38" i="87"/>
  <c r="CN6" i="87"/>
  <c r="CK7" i="87"/>
  <c r="CM42" i="87"/>
  <c r="CC25" i="87"/>
  <c r="CM46" i="87"/>
  <c r="CK40" i="87"/>
  <c r="CN21" i="87"/>
  <c r="CK29" i="87"/>
  <c r="CL51" i="87"/>
  <c r="CM35" i="87"/>
  <c r="CD37" i="87"/>
  <c r="CK12" i="87"/>
  <c r="CV22" i="91"/>
  <c r="CM15" i="87"/>
  <c r="DA36" i="87"/>
  <c r="CN32" i="87"/>
  <c r="CM22" i="87"/>
  <c r="CL23" i="87"/>
  <c r="CN13" i="87"/>
  <c r="CV50" i="87"/>
  <c r="CV22" i="87"/>
  <c r="CT22" i="87"/>
  <c r="DD2" i="87"/>
  <c r="CN38" i="87"/>
  <c r="CX37" i="91"/>
  <c r="BY31" i="86"/>
  <c r="CN45" i="87"/>
  <c r="CX11" i="91"/>
  <c r="BT30" i="86"/>
  <c r="CK44" i="87"/>
  <c r="CF43" i="87"/>
  <c r="CK27" i="87"/>
  <c r="CN20" i="87"/>
  <c r="CY2" i="91"/>
  <c r="CM43" i="87"/>
  <c r="CK42" i="87"/>
  <c r="CL9" i="87"/>
  <c r="CM7" i="87"/>
  <c r="CL52" i="87"/>
  <c r="CN16" i="87"/>
  <c r="CL20" i="87"/>
  <c r="CN27" i="87"/>
  <c r="CC38" i="87"/>
  <c r="CK13" i="87"/>
  <c r="CY12" i="91"/>
  <c r="CQ12" i="91" s="1"/>
  <c r="CV4" i="91"/>
  <c r="CM24" i="87"/>
  <c r="CE46" i="87"/>
  <c r="CN15" i="87"/>
  <c r="CL44" i="87"/>
  <c r="CL40" i="87"/>
  <c r="CW5" i="91"/>
  <c r="CN47" i="87"/>
  <c r="CM36" i="87"/>
  <c r="CK17" i="87"/>
  <c r="CX51" i="91"/>
  <c r="CL35" i="87"/>
  <c r="BM2" i="87"/>
  <c r="CK2" i="87"/>
  <c r="DU33" i="91"/>
  <c r="DA22" i="87"/>
  <c r="DD22" i="87"/>
  <c r="DC2" i="87"/>
  <c r="DW31" i="91"/>
  <c r="CX45" i="91"/>
  <c r="CD22" i="87"/>
  <c r="CM3" i="87"/>
  <c r="CE32" i="87"/>
  <c r="CN10" i="87"/>
  <c r="CM17" i="87"/>
  <c r="CE19" i="87"/>
  <c r="CV52" i="91"/>
  <c r="CM5" i="87"/>
  <c r="CN24" i="87"/>
  <c r="CV27" i="91"/>
  <c r="CN41" i="87"/>
  <c r="CL3" i="87"/>
  <c r="CY20" i="91"/>
  <c r="CM50" i="87"/>
  <c r="CC42" i="87"/>
  <c r="CW44" i="91"/>
  <c r="CL47" i="87"/>
  <c r="CN14" i="87"/>
  <c r="CW43" i="91"/>
  <c r="CL14" i="87"/>
  <c r="CY28" i="91"/>
  <c r="BT32" i="86"/>
  <c r="CU11" i="87" s="1"/>
  <c r="CN12" i="87"/>
  <c r="CV20" i="91"/>
  <c r="CV34" i="91"/>
  <c r="CK51" i="87"/>
  <c r="CL33" i="87"/>
  <c r="CN35" i="87"/>
  <c r="CM9" i="87"/>
  <c r="CM47" i="87"/>
  <c r="CK33" i="87"/>
  <c r="CK47" i="87"/>
  <c r="CM38" i="87"/>
  <c r="CN46" i="87"/>
  <c r="CL39" i="87"/>
  <c r="CK52" i="87"/>
  <c r="CM2" i="87"/>
  <c r="CL4" i="87"/>
  <c r="CM25" i="87"/>
  <c r="CK22" i="87"/>
  <c r="CL38" i="87"/>
  <c r="CK50" i="87"/>
  <c r="CM4" i="87"/>
  <c r="CN2" i="87"/>
  <c r="CL2" i="87"/>
  <c r="CL11" i="87"/>
  <c r="CL22" i="87"/>
  <c r="CX39" i="91"/>
  <c r="CY36" i="91"/>
  <c r="CE7" i="87"/>
  <c r="CK46" i="87"/>
  <c r="CC31" i="87"/>
  <c r="EH30" i="91"/>
  <c r="DU28" i="91"/>
  <c r="EF42" i="91"/>
  <c r="DA16" i="87"/>
  <c r="EI29" i="91"/>
  <c r="DD42" i="87"/>
  <c r="CU8" i="87"/>
  <c r="DA50" i="87"/>
  <c r="DD32" i="87"/>
  <c r="DD35" i="87"/>
  <c r="CS46" i="87"/>
  <c r="CL15" i="87"/>
  <c r="CT50" i="87"/>
  <c r="CK21" i="87"/>
  <c r="CL21" i="87"/>
  <c r="CM8" i="87"/>
  <c r="CK9" i="87"/>
  <c r="CL6" i="87"/>
  <c r="CD34" i="87"/>
  <c r="CX7" i="91"/>
  <c r="CV45" i="91"/>
  <c r="CN5" i="87"/>
  <c r="CE12" i="87"/>
  <c r="CL36" i="87"/>
  <c r="CK28" i="87"/>
  <c r="CK4" i="87"/>
  <c r="CL13" i="87"/>
  <c r="CK31" i="87"/>
  <c r="CF22" i="87"/>
  <c r="CK41" i="87"/>
  <c r="CN39" i="87"/>
  <c r="CL45" i="87"/>
  <c r="CL16" i="87"/>
  <c r="CK3" i="87"/>
  <c r="CM34" i="87"/>
  <c r="CM20" i="87"/>
  <c r="CK39" i="87"/>
  <c r="CM10" i="87"/>
  <c r="CD19" i="87"/>
  <c r="CN37" i="87"/>
  <c r="CN29" i="87"/>
  <c r="CV11" i="91"/>
  <c r="CK23" i="87"/>
  <c r="CL26" i="87"/>
  <c r="CK5" i="87"/>
  <c r="CL10" i="87"/>
  <c r="CS22" i="87"/>
  <c r="CM32" i="87"/>
  <c r="CY3" i="91"/>
  <c r="CQ3" i="91" s="1"/>
  <c r="CY34" i="91"/>
  <c r="CN26" i="87"/>
  <c r="CM12" i="87"/>
  <c r="CM51" i="87"/>
  <c r="CY22" i="91"/>
  <c r="CL48" i="87"/>
  <c r="CV23" i="87"/>
  <c r="DB16" i="87"/>
  <c r="CS31" i="87"/>
  <c r="DT30" i="91"/>
  <c r="CV42" i="87"/>
  <c r="DC8" i="87"/>
  <c r="CT8" i="87"/>
  <c r="DB22" i="87"/>
  <c r="DV19" i="91"/>
  <c r="CE16" i="87"/>
  <c r="CY51" i="91"/>
  <c r="CK36" i="87"/>
  <c r="CD21" i="87"/>
  <c r="CN52" i="87"/>
  <c r="CK30" i="87"/>
  <c r="CW12" i="91"/>
  <c r="CC10" i="87"/>
  <c r="CD43" i="87"/>
  <c r="CF50" i="87"/>
  <c r="CD31" i="87"/>
  <c r="CX22" i="91"/>
  <c r="CE13" i="87"/>
  <c r="CY39" i="91"/>
  <c r="CE51" i="87"/>
  <c r="CL24" i="87"/>
  <c r="CC4" i="87"/>
  <c r="CY44" i="91"/>
  <c r="CL28" i="87"/>
  <c r="CD27" i="87"/>
  <c r="CD49" i="87"/>
  <c r="CW28" i="91"/>
  <c r="CM40" i="87"/>
  <c r="CV48" i="91"/>
  <c r="CL19" i="87"/>
  <c r="CN4" i="87"/>
  <c r="CY7" i="91"/>
  <c r="CK35" i="87"/>
  <c r="CN23" i="87"/>
  <c r="CN31" i="87"/>
  <c r="CK24" i="87"/>
  <c r="CK37" i="87"/>
  <c r="CL25" i="87"/>
  <c r="CL30" i="87"/>
  <c r="CK19" i="87"/>
  <c r="BU9" i="85"/>
  <c r="BY13" i="85"/>
  <c r="CD6" i="87"/>
  <c r="CC9" i="87"/>
  <c r="CW9" i="91"/>
  <c r="BS19" i="85"/>
  <c r="BW9" i="85"/>
  <c r="BU20" i="85"/>
  <c r="BY51" i="85"/>
  <c r="BT41" i="85"/>
  <c r="BY38" i="85"/>
  <c r="BU14" i="85"/>
  <c r="BY4" i="85"/>
  <c r="BD40" i="86"/>
  <c r="DJ7" i="91" s="1"/>
  <c r="BT49" i="86"/>
  <c r="CU42" i="87" s="1"/>
  <c r="BS9" i="85"/>
  <c r="BU31" i="85"/>
  <c r="BY20" i="85"/>
  <c r="BY31" i="85"/>
  <c r="BX41" i="85"/>
  <c r="BY9" i="85"/>
  <c r="BW15" i="85"/>
  <c r="BY14" i="85"/>
  <c r="BU4" i="85"/>
  <c r="BT15" i="85"/>
  <c r="BU41" i="85"/>
  <c r="BR25" i="85"/>
  <c r="BR27" i="86"/>
  <c r="CS47" i="87" s="1"/>
  <c r="BT26" i="85"/>
  <c r="BX15" i="85"/>
  <c r="BX24" i="86"/>
  <c r="DC35" i="87" s="1"/>
  <c r="BU18" i="86"/>
  <c r="DW12" i="91" s="1"/>
  <c r="EL21" i="90"/>
  <c r="EJ26" i="90"/>
  <c r="EK48" i="90"/>
  <c r="EK32" i="90"/>
  <c r="CC34" i="87"/>
  <c r="DY24" i="90"/>
  <c r="DJ22" i="91"/>
  <c r="CY33" i="91"/>
  <c r="BT15" i="86"/>
  <c r="DV29" i="91" s="1"/>
  <c r="EA45" i="90"/>
  <c r="CV51" i="91"/>
  <c r="CF34" i="87"/>
  <c r="EJ40" i="90"/>
  <c r="DH24" i="91"/>
  <c r="EK52" i="90"/>
  <c r="EM3" i="90"/>
  <c r="EJ3" i="90"/>
  <c r="BX44" i="86"/>
  <c r="BX23" i="86"/>
  <c r="EH51" i="91" s="1"/>
  <c r="BX19" i="86"/>
  <c r="EH19" i="91" s="1"/>
  <c r="BV50" i="86"/>
  <c r="EF48" i="91" s="1"/>
  <c r="BX27" i="86"/>
  <c r="DC47" i="87" s="1"/>
  <c r="BW5" i="86"/>
  <c r="EG33" i="91" s="1"/>
  <c r="DX40" i="90"/>
  <c r="CY21" i="91"/>
  <c r="DY14" i="90"/>
  <c r="DK17" i="91"/>
  <c r="CV35" i="91"/>
  <c r="BU50" i="86"/>
  <c r="CV39" i="87" s="1"/>
  <c r="EM15" i="90"/>
  <c r="EJ38" i="90"/>
  <c r="BU47" i="86"/>
  <c r="DW42" i="91" s="1"/>
  <c r="BX17" i="86"/>
  <c r="DC22" i="87" s="1"/>
  <c r="DZ26" i="90"/>
  <c r="EM22" i="90"/>
  <c r="EJ23" i="90"/>
  <c r="EM48" i="90"/>
  <c r="DJ41" i="91"/>
  <c r="EJ27" i="90"/>
  <c r="BY44" i="86"/>
  <c r="DD5" i="87" s="1"/>
  <c r="DH2" i="91"/>
  <c r="CF20" i="87"/>
  <c r="DY45" i="90"/>
  <c r="BU10" i="86"/>
  <c r="DW17" i="91" s="1"/>
  <c r="BH54" i="90"/>
  <c r="X57" i="90" s="1"/>
  <c r="DX29" i="90"/>
  <c r="AZ38" i="86"/>
  <c r="DK18" i="91"/>
  <c r="DC18" i="91" s="1"/>
  <c r="CD4" i="87"/>
  <c r="DK32" i="91"/>
  <c r="DC32" i="91" s="1"/>
  <c r="EK35" i="90"/>
  <c r="EK31" i="90"/>
  <c r="BT44" i="86"/>
  <c r="CU5" i="87" s="1"/>
  <c r="BY47" i="86"/>
  <c r="EI42" i="91" s="1"/>
  <c r="BY10" i="86"/>
  <c r="DD27" i="87" s="1"/>
  <c r="EA20" i="90"/>
  <c r="BS49" i="86"/>
  <c r="BY5" i="86"/>
  <c r="EI33" i="91" s="1"/>
  <c r="DX41" i="90"/>
  <c r="BD38" i="86"/>
  <c r="DK28" i="91"/>
  <c r="DI21" i="91"/>
  <c r="DI20" i="91"/>
  <c r="DY6" i="90"/>
  <c r="DY26" i="90"/>
  <c r="BT10" i="86"/>
  <c r="DZ43" i="90"/>
  <c r="BU26" i="85"/>
  <c r="BY35" i="85"/>
  <c r="BT25" i="85"/>
  <c r="BR38" i="85"/>
  <c r="BT30" i="85"/>
  <c r="BR29" i="85"/>
  <c r="BV6" i="85"/>
  <c r="BV52" i="85"/>
  <c r="BT42" i="85"/>
  <c r="BU36" i="85"/>
  <c r="BY34" i="85"/>
  <c r="BY22" i="85"/>
  <c r="BU6" i="85"/>
  <c r="BU38" i="85"/>
  <c r="BU40" i="85"/>
  <c r="BS3" i="85"/>
  <c r="BY50" i="85"/>
  <c r="BT9" i="85"/>
  <c r="BW19" i="85"/>
  <c r="BY37" i="85"/>
  <c r="BW37" i="85"/>
  <c r="BS10" i="85"/>
  <c r="BW43" i="85"/>
  <c r="BW51" i="85"/>
  <c r="BX28" i="85"/>
  <c r="BT19" i="85"/>
  <c r="BT35" i="85"/>
  <c r="BR10" i="85"/>
  <c r="BY6" i="85"/>
  <c r="BX52" i="85"/>
  <c r="BS43" i="85"/>
  <c r="BR6" i="85"/>
  <c r="BT32" i="85"/>
  <c r="BD27" i="85"/>
  <c r="BU50" i="85"/>
  <c r="BW10" i="85"/>
  <c r="BY36" i="85"/>
  <c r="BU13" i="85"/>
  <c r="BV3" i="85"/>
  <c r="BU37" i="85"/>
  <c r="AZ27" i="85"/>
  <c r="BX30" i="85"/>
  <c r="BU22" i="85"/>
  <c r="BU34" i="85"/>
  <c r="BX9" i="85"/>
  <c r="BV38" i="85"/>
  <c r="BT21" i="85"/>
  <c r="BW3" i="85"/>
  <c r="BT22" i="85"/>
  <c r="BY44" i="85"/>
  <c r="BV10" i="85"/>
  <c r="BX42" i="85"/>
  <c r="BX35" i="85"/>
  <c r="BS51" i="86"/>
  <c r="DU49" i="91" s="1"/>
  <c r="BX49" i="86"/>
  <c r="DC42" i="87" s="1"/>
  <c r="BR10" i="86"/>
  <c r="DT17" i="91" s="1"/>
  <c r="CX16" i="91"/>
  <c r="CD41" i="87"/>
  <c r="CF30" i="87"/>
  <c r="BR42" i="86"/>
  <c r="BT24" i="86"/>
  <c r="DV15" i="91" s="1"/>
  <c r="CX40" i="91"/>
  <c r="DH52" i="91"/>
  <c r="BY36" i="86"/>
  <c r="DD10" i="87" s="1"/>
  <c r="DI27" i="91"/>
  <c r="DJ21" i="91"/>
  <c r="BW51" i="86"/>
  <c r="EG49" i="91" s="1"/>
  <c r="AZ34" i="86"/>
  <c r="AZ42" i="86"/>
  <c r="CC14" i="87"/>
  <c r="DI52" i="91"/>
  <c r="BD34" i="86"/>
  <c r="BD42" i="86"/>
  <c r="CX50" i="91"/>
  <c r="DK5" i="91"/>
  <c r="DC5" i="91" s="1"/>
  <c r="BV10" i="86"/>
  <c r="DA27" i="87" s="1"/>
  <c r="BR35" i="86"/>
  <c r="DT2" i="91" s="1"/>
  <c r="CD33" i="87"/>
  <c r="CF23" i="87"/>
  <c r="DH43" i="91"/>
  <c r="CV42" i="91"/>
  <c r="CC17" i="87"/>
  <c r="CD48" i="87"/>
  <c r="DH15" i="91"/>
  <c r="BW19" i="86"/>
  <c r="DB25" i="87" s="1"/>
  <c r="DH32" i="91"/>
  <c r="DK6" i="91"/>
  <c r="DH30" i="91"/>
  <c r="DJ16" i="91"/>
  <c r="CE39" i="87"/>
  <c r="CW17" i="91"/>
  <c r="DJ39" i="91"/>
  <c r="CC32" i="87"/>
  <c r="CX46" i="91"/>
  <c r="CF5" i="87"/>
  <c r="DK12" i="91"/>
  <c r="DC12" i="91" s="1"/>
  <c r="CU25" i="87"/>
  <c r="BW10" i="86"/>
  <c r="DB27" i="87" s="1"/>
  <c r="BS10" i="86"/>
  <c r="BR45" i="86"/>
  <c r="DT40" i="91" s="1"/>
  <c r="BR23" i="86"/>
  <c r="DT51" i="91" s="1"/>
  <c r="DK36" i="91"/>
  <c r="DJ6" i="91"/>
  <c r="DK14" i="91"/>
  <c r="DC14" i="91" s="1"/>
  <c r="DI42" i="91"/>
  <c r="DH6" i="91"/>
  <c r="BW36" i="86"/>
  <c r="DK27" i="91"/>
  <c r="DC27" i="91" s="1"/>
  <c r="DH49" i="91"/>
  <c r="CW52" i="91"/>
  <c r="CF36" i="87"/>
  <c r="CC49" i="87"/>
  <c r="DJ37" i="91"/>
  <c r="DI50" i="91"/>
  <c r="DH16" i="91"/>
  <c r="BT36" i="85"/>
  <c r="T62" i="62" a="1"/>
  <c r="T62" i="62" s="1"/>
  <c r="BS45" i="85"/>
  <c r="BY18" i="85"/>
  <c r="BT10" i="85"/>
  <c r="BS39" i="85"/>
  <c r="BT45" i="85"/>
  <c r="BW32" i="85"/>
  <c r="BX20" i="85"/>
  <c r="BR52" i="85"/>
  <c r="BV41" i="85"/>
  <c r="BT4" i="85"/>
  <c r="BS18" i="85"/>
  <c r="BV24" i="85"/>
  <c r="BX43" i="85"/>
  <c r="BX44" i="85"/>
  <c r="BU28" i="85"/>
  <c r="BR51" i="85"/>
  <c r="BU49" i="85"/>
  <c r="BS38" i="85"/>
  <c r="BS13" i="85"/>
  <c r="BT3" i="85"/>
  <c r="BR30" i="85"/>
  <c r="BU18" i="85"/>
  <c r="BR41" i="85"/>
  <c r="BS52" i="85"/>
  <c r="BX17" i="85"/>
  <c r="BS32" i="85"/>
  <c r="BY49" i="85"/>
  <c r="BW52" i="85"/>
  <c r="BW45" i="85"/>
  <c r="BT20" i="85"/>
  <c r="BV15" i="85"/>
  <c r="BW18" i="85"/>
  <c r="BT49" i="85"/>
  <c r="BV51" i="85"/>
  <c r="BV30" i="85"/>
  <c r="CQ4" i="91"/>
  <c r="BT43" i="85"/>
  <c r="BY41" i="85"/>
  <c r="BT44" i="85"/>
  <c r="BR24" i="85"/>
  <c r="BX37" i="85"/>
  <c r="BT34" i="85"/>
  <c r="BW40" i="85"/>
  <c r="BS34" i="85"/>
  <c r="BU24" i="85"/>
  <c r="BX29" i="85"/>
  <c r="BR26" i="85"/>
  <c r="BW50" i="85"/>
  <c r="BU39" i="85"/>
  <c r="BV34" i="85"/>
  <c r="BV48" i="85"/>
  <c r="BY30" i="85"/>
  <c r="BV13" i="85"/>
  <c r="BS40" i="85"/>
  <c r="BT18" i="85"/>
  <c r="BR18" i="85"/>
  <c r="BX24" i="85"/>
  <c r="BX10" i="85"/>
  <c r="BS51" i="85"/>
  <c r="BU29" i="85"/>
  <c r="BW39" i="85"/>
  <c r="BT39" i="85"/>
  <c r="BS6" i="85"/>
  <c r="BW33" i="85"/>
  <c r="BR20" i="85"/>
  <c r="BS48" i="85"/>
  <c r="BX45" i="85"/>
  <c r="BS15" i="85"/>
  <c r="BW20" i="85"/>
  <c r="BR43" i="85"/>
  <c r="BX51" i="85"/>
  <c r="BU52" i="85"/>
  <c r="BW17" i="85"/>
  <c r="BX48" i="85"/>
  <c r="BV9" i="85"/>
  <c r="BW36" i="85"/>
  <c r="BX14" i="85"/>
  <c r="BX13" i="85"/>
  <c r="BX40" i="85"/>
  <c r="BW38" i="85"/>
  <c r="BR14" i="85"/>
  <c r="BS49" i="85"/>
  <c r="BS41" i="85"/>
  <c r="DC46" i="91"/>
  <c r="BX22" i="85"/>
  <c r="BY26" i="85"/>
  <c r="BV18" i="85"/>
  <c r="BR45" i="85"/>
  <c r="BR34" i="85"/>
  <c r="BT37" i="85"/>
  <c r="BW48" i="85"/>
  <c r="BX39" i="85"/>
  <c r="BW34" i="85"/>
  <c r="BW41" i="85"/>
  <c r="BT51" i="85"/>
  <c r="BS4" i="85"/>
  <c r="BU35" i="85"/>
  <c r="BV14" i="85"/>
  <c r="BY39" i="85"/>
  <c r="BS17" i="85"/>
  <c r="BV19" i="85"/>
  <c r="BY52" i="85"/>
  <c r="BW4" i="85"/>
  <c r="BS50" i="85"/>
  <c r="BT13" i="85"/>
  <c r="BR9" i="85"/>
  <c r="BY24" i="85"/>
  <c r="T61" i="62" a="1"/>
  <c r="T61" i="62" s="1"/>
  <c r="BX18" i="85"/>
  <c r="BS36" i="85"/>
  <c r="BR33" i="85"/>
  <c r="BV20" i="85"/>
  <c r="BT31" i="85"/>
  <c r="BT14" i="85"/>
  <c r="BW25" i="85"/>
  <c r="BY29" i="85"/>
  <c r="T60" i="62" a="1"/>
  <c r="T60" i="62" s="1"/>
  <c r="BV26" i="85"/>
  <c r="BW49" i="85"/>
  <c r="BT24" i="85"/>
  <c r="BR13" i="85"/>
  <c r="BW6" i="85"/>
  <c r="T59" i="62" a="1"/>
  <c r="T59" i="62" s="1"/>
  <c r="BY45" i="85"/>
  <c r="BR48" i="85"/>
  <c r="T63" i="62" a="1"/>
  <c r="T63" i="62" s="1"/>
  <c r="BX26" i="85"/>
  <c r="T64" i="62" a="1"/>
  <c r="T64" i="62" s="1"/>
  <c r="BU30" i="85"/>
  <c r="BS20" i="85"/>
  <c r="BX34" i="85"/>
  <c r="T66" i="62" a="1"/>
  <c r="T66" i="62" s="1"/>
  <c r="BU32" i="85"/>
  <c r="BX6" i="85"/>
  <c r="T65" i="62" a="1"/>
  <c r="T65" i="62" s="1"/>
  <c r="EK49" i="90"/>
  <c r="BX30" i="86"/>
  <c r="EH46" i="91" s="1"/>
  <c r="BS47" i="86"/>
  <c r="BC28" i="85"/>
  <c r="EK41" i="90"/>
  <c r="BU5" i="86"/>
  <c r="DI44" i="91"/>
  <c r="CX21" i="91"/>
  <c r="DI36" i="91"/>
  <c r="CY14" i="91"/>
  <c r="CQ14" i="91" s="1"/>
  <c r="EL40" i="90"/>
  <c r="EJ33" i="90"/>
  <c r="DY10" i="90"/>
  <c r="EK33" i="90"/>
  <c r="DJ48" i="91"/>
  <c r="CV30" i="91"/>
  <c r="CE5" i="87"/>
  <c r="BW42" i="85"/>
  <c r="DH38" i="91"/>
  <c r="DK43" i="91"/>
  <c r="DC43" i="91" s="1"/>
  <c r="DK41" i="91"/>
  <c r="DY52" i="90"/>
  <c r="CV3" i="91"/>
  <c r="CF41" i="87"/>
  <c r="DH47" i="91"/>
  <c r="DK3" i="91"/>
  <c r="DC3" i="91" s="1"/>
  <c r="CF6" i="87"/>
  <c r="EK45" i="90"/>
  <c r="EL42" i="90"/>
  <c r="DH42" i="91"/>
  <c r="DZ29" i="90"/>
  <c r="DX3" i="90"/>
  <c r="BW49" i="86"/>
  <c r="DZ27" i="90"/>
  <c r="BS14" i="85"/>
  <c r="DX34" i="90"/>
  <c r="BW35" i="85"/>
  <c r="CY54" i="89"/>
  <c r="AE58" i="89" s="1"/>
  <c r="CV54" i="89"/>
  <c r="AB58" i="89" s="1"/>
  <c r="BX21" i="85"/>
  <c r="CY45" i="91"/>
  <c r="CE17" i="87"/>
  <c r="BV42" i="85"/>
  <c r="EJ48" i="90"/>
  <c r="DJ24" i="91"/>
  <c r="CZ51" i="91"/>
  <c r="EK4" i="90"/>
  <c r="BT17" i="85"/>
  <c r="EM17" i="90"/>
  <c r="DH18" i="91"/>
  <c r="CZ18" i="91" s="1"/>
  <c r="EL8" i="90"/>
  <c r="CW54" i="89"/>
  <c r="AC58" i="89" s="1"/>
  <c r="BT50" i="86"/>
  <c r="DV48" i="91" s="1"/>
  <c r="BW48" i="86"/>
  <c r="EG44" i="91" s="1"/>
  <c r="BY30" i="86"/>
  <c r="EI46" i="91" s="1"/>
  <c r="BR51" i="86"/>
  <c r="CS23" i="87" s="1"/>
  <c r="CY43" i="91"/>
  <c r="CE14" i="87"/>
  <c r="CV13" i="91"/>
  <c r="BU30" i="86"/>
  <c r="DW46" i="91" s="1"/>
  <c r="DI29" i="91"/>
  <c r="CV47" i="91"/>
  <c r="BV51" i="86"/>
  <c r="EF49" i="91" s="1"/>
  <c r="BX48" i="86"/>
  <c r="EH44" i="91" s="1"/>
  <c r="BV27" i="86"/>
  <c r="EF25" i="91" s="1"/>
  <c r="DI25" i="91"/>
  <c r="CE37" i="87"/>
  <c r="BS48" i="86"/>
  <c r="DU44" i="91" s="1"/>
  <c r="AZ35" i="86"/>
  <c r="DI4" i="91"/>
  <c r="DK34" i="91"/>
  <c r="DC34" i="91" s="1"/>
  <c r="CE27" i="87"/>
  <c r="DJ26" i="91"/>
  <c r="CC8" i="87"/>
  <c r="DJ4" i="91"/>
  <c r="EA41" i="90"/>
  <c r="EL33" i="90"/>
  <c r="BX50" i="86"/>
  <c r="DC39" i="87" s="1"/>
  <c r="EJ2" i="90"/>
  <c r="BT23" i="86"/>
  <c r="DV51" i="91" s="1"/>
  <c r="BV35" i="86"/>
  <c r="BX47" i="86"/>
  <c r="EH42" i="91" s="1"/>
  <c r="BS18" i="86"/>
  <c r="DU12" i="91" s="1"/>
  <c r="BY25" i="85"/>
  <c r="BT6" i="85"/>
  <c r="DC22" i="91"/>
  <c r="BS50" i="86"/>
  <c r="BV48" i="86"/>
  <c r="EF44" i="91" s="1"/>
  <c r="BY27" i="86"/>
  <c r="EI25" i="91" s="1"/>
  <c r="BW18" i="86"/>
  <c r="BR50" i="86"/>
  <c r="BU27" i="86"/>
  <c r="DW25" i="91" s="1"/>
  <c r="BU44" i="86"/>
  <c r="CV5" i="87" s="1"/>
  <c r="BT47" i="86"/>
  <c r="DV42" i="91" s="1"/>
  <c r="BX15" i="86"/>
  <c r="EH29" i="91" s="1"/>
  <c r="BD33" i="86"/>
  <c r="BR36" i="86"/>
  <c r="DT3" i="91" s="1"/>
  <c r="BS31" i="86"/>
  <c r="DU30" i="91" s="1"/>
  <c r="AZ33" i="86"/>
  <c r="BV36" i="86"/>
  <c r="DA10" i="87" s="1"/>
  <c r="BT25" i="86"/>
  <c r="CU32" i="87" s="1"/>
  <c r="BV30" i="86"/>
  <c r="DK19" i="91"/>
  <c r="CW25" i="91"/>
  <c r="CW26" i="91"/>
  <c r="BY51" i="86"/>
  <c r="EI49" i="91" s="1"/>
  <c r="BX36" i="86"/>
  <c r="CD40" i="87"/>
  <c r="CY42" i="91"/>
  <c r="CQ42" i="91" s="1"/>
  <c r="DH17" i="91"/>
  <c r="DH13" i="91"/>
  <c r="DK50" i="91"/>
  <c r="BY14" i="86"/>
  <c r="EI28" i="91" s="1"/>
  <c r="DK44" i="91"/>
  <c r="DJ38" i="91"/>
  <c r="DB38" i="91" s="1"/>
  <c r="DJ45" i="91"/>
  <c r="DK13" i="91"/>
  <c r="BW50" i="86"/>
  <c r="CE20" i="87"/>
  <c r="CY29" i="91"/>
  <c r="CW24" i="91"/>
  <c r="DJ20" i="91"/>
  <c r="CC39" i="87"/>
  <c r="DJ50" i="91"/>
  <c r="CC21" i="87"/>
  <c r="DI30" i="91"/>
  <c r="DH35" i="91"/>
  <c r="BT36" i="86"/>
  <c r="CU10" i="87" s="1"/>
  <c r="BS44" i="86"/>
  <c r="DJ3" i="91"/>
  <c r="DH34" i="91"/>
  <c r="DJ14" i="91"/>
  <c r="BW44" i="86"/>
  <c r="DB5" i="87" s="1"/>
  <c r="BX32" i="86"/>
  <c r="BY23" i="86"/>
  <c r="CX12" i="91"/>
  <c r="CP12" i="91" s="1"/>
  <c r="CF27" i="87"/>
  <c r="DK25" i="91"/>
  <c r="DJ52" i="91"/>
  <c r="DJ51" i="91"/>
  <c r="BS36" i="86"/>
  <c r="DU3" i="91" s="1"/>
  <c r="CW50" i="91"/>
  <c r="DK51" i="91"/>
  <c r="DC51" i="91" s="1"/>
  <c r="DY25" i="90"/>
  <c r="BW30" i="85"/>
  <c r="DJ28" i="91"/>
  <c r="DX5" i="90"/>
  <c r="EJ5" i="90"/>
  <c r="BS30" i="85"/>
  <c r="EL37" i="90"/>
  <c r="EA46" i="90"/>
  <c r="EL19" i="90"/>
  <c r="EL17" i="90"/>
  <c r="BU14" i="86"/>
  <c r="DZ32" i="90"/>
  <c r="CT54" i="89"/>
  <c r="Z58" i="89" s="1"/>
  <c r="BU23" i="86"/>
  <c r="DW51" i="91" s="1"/>
  <c r="DX49" i="90"/>
  <c r="EM42" i="90"/>
  <c r="EA35" i="90"/>
  <c r="BS24" i="86"/>
  <c r="DU15" i="91" s="1"/>
  <c r="DY3" i="90"/>
  <c r="BT17" i="86"/>
  <c r="DZ48" i="90"/>
  <c r="DT29" i="91"/>
  <c r="BX32" i="85"/>
  <c r="BY32" i="85"/>
  <c r="BV31" i="85"/>
  <c r="EL11" i="90"/>
  <c r="BR32" i="85"/>
  <c r="AD50" i="68" a="1"/>
  <c r="AD50" i="68" s="1"/>
  <c r="EJ42" i="90"/>
  <c r="DZ51" i="90"/>
  <c r="DZ18" i="90"/>
  <c r="BW31" i="86"/>
  <c r="DX50" i="90"/>
  <c r="DX26" i="90"/>
  <c r="EL31" i="90"/>
  <c r="DZ30" i="90"/>
  <c r="BU25" i="85"/>
  <c r="EJ4" i="90"/>
  <c r="DX52" i="90"/>
  <c r="CP54" i="89"/>
  <c r="V58" i="89" s="1"/>
  <c r="V63" i="89" s="1"/>
  <c r="BE56" i="89"/>
  <c r="AD15" i="68" a="1"/>
  <c r="AD15" i="68" s="1"/>
  <c r="AD14" i="68" a="1"/>
  <c r="AD14" i="68" s="1"/>
  <c r="V16" i="62" a="1"/>
  <c r="V16" i="62" s="1"/>
  <c r="AC16" i="68" a="1"/>
  <c r="AC16" i="68" s="1"/>
  <c r="AC52" i="68" a="1"/>
  <c r="AC52" i="68" s="1"/>
  <c r="AC7" i="68" a="1"/>
  <c r="AC7" i="68" s="1"/>
  <c r="AD45" i="68" a="1"/>
  <c r="AD45" i="68" s="1"/>
  <c r="BO58" i="68"/>
  <c r="AC11" i="68" a="1"/>
  <c r="AC11" i="68" s="1"/>
  <c r="AC48" i="68" a="1"/>
  <c r="AC48" i="68" s="1"/>
  <c r="AD7" i="68" a="1"/>
  <c r="AD7" i="68" s="1"/>
  <c r="AD6" i="68" a="1"/>
  <c r="AD6" i="68" s="1"/>
  <c r="EL47" i="90"/>
  <c r="DZ8" i="90"/>
  <c r="AD12" i="68" a="1"/>
  <c r="AD12" i="68" s="1"/>
  <c r="AB57" i="68"/>
  <c r="AB69" i="68" s="1"/>
  <c r="EL51" i="90"/>
  <c r="EL5" i="90"/>
  <c r="DZ7" i="90"/>
  <c r="BV50" i="85"/>
  <c r="BR22" i="85"/>
  <c r="BS26" i="85"/>
  <c r="CN23" i="91"/>
  <c r="BW25" i="86"/>
  <c r="EG16" i="91" s="1"/>
  <c r="CK54" i="62" a="1"/>
  <c r="CK54" i="62" s="1"/>
  <c r="BM62" i="62" s="1"/>
  <c r="BS35" i="85"/>
  <c r="X46" i="62" a="1"/>
  <c r="X46" i="62" s="1"/>
  <c r="BS42" i="85"/>
  <c r="AF54" i="89"/>
  <c r="BS22" i="85"/>
  <c r="CU54" i="89"/>
  <c r="AA58" i="89" s="1"/>
  <c r="DX54" i="89"/>
  <c r="DX56" i="89" s="1"/>
  <c r="X30" i="68" a="1"/>
  <c r="X30" i="68" s="1"/>
  <c r="BW22" i="85"/>
  <c r="BH58" i="89"/>
  <c r="DZ13" i="90"/>
  <c r="CE54" i="62" a="1"/>
  <c r="CE54" i="62" s="1"/>
  <c r="BG62" i="62" s="1"/>
  <c r="EM26" i="90"/>
  <c r="BO54" i="90"/>
  <c r="AE57" i="90" s="1"/>
  <c r="EJ47" i="90"/>
  <c r="DX4" i="90"/>
  <c r="EJ21" i="90"/>
  <c r="BI54" i="62" a="1"/>
  <c r="BI54" i="62" s="1"/>
  <c r="BI58" i="62" s="1"/>
  <c r="EJ25" i="90"/>
  <c r="BW23" i="86"/>
  <c r="EG51" i="91" s="1"/>
  <c r="BS23" i="86"/>
  <c r="CT36" i="87" s="1"/>
  <c r="CO54" i="89"/>
  <c r="U58" i="89" s="1"/>
  <c r="X24" i="68" a="1"/>
  <c r="X24" i="68" s="1"/>
  <c r="X29" i="68" a="1"/>
  <c r="X29" i="68" s="1"/>
  <c r="X22" i="68" a="1"/>
  <c r="X22" i="68" s="1"/>
  <c r="BW2" i="85"/>
  <c r="BS2" i="85"/>
  <c r="EJ29" i="90"/>
  <c r="AD43" i="68" a="1"/>
  <c r="AD43" i="68" s="1"/>
  <c r="BL54" i="89"/>
  <c r="AB57" i="89" s="1"/>
  <c r="CR54" i="89"/>
  <c r="X58" i="89" s="1"/>
  <c r="X63" i="89" s="1"/>
  <c r="CA54" i="62" a="1"/>
  <c r="CA54" i="62" s="1"/>
  <c r="BC62" i="62" s="1"/>
  <c r="BW24" i="85"/>
  <c r="BS24" i="85"/>
  <c r="T2" i="91"/>
  <c r="BS30" i="86"/>
  <c r="BW30" i="86"/>
  <c r="BS25" i="86"/>
  <c r="DU16" i="91" s="1"/>
  <c r="X25" i="68" a="1"/>
  <c r="X25" i="68" s="1"/>
  <c r="X28" i="68" a="1"/>
  <c r="X28" i="68" s="1"/>
  <c r="X27" i="68" a="1"/>
  <c r="X27" i="68" s="1"/>
  <c r="BS25" i="85"/>
  <c r="U28" i="62" a="1"/>
  <c r="U28" i="62" s="1"/>
  <c r="AD52" i="68" a="1"/>
  <c r="AD52" i="68" s="1"/>
  <c r="CX54" i="89"/>
  <c r="AD58" i="89" s="1"/>
  <c r="BK54" i="90"/>
  <c r="AA57" i="90" s="1"/>
  <c r="DZ49" i="90"/>
  <c r="AD11" i="68" a="1"/>
  <c r="AD11" i="68" s="1"/>
  <c r="CN54" i="89"/>
  <c r="T58" i="89" s="1"/>
  <c r="EJ8" i="90"/>
  <c r="EJ12" i="90"/>
  <c r="X26" i="68" a="1"/>
  <c r="X26" i="68" s="1"/>
  <c r="U21" i="62" a="1"/>
  <c r="U21" i="62" s="1"/>
  <c r="U25" i="62" a="1"/>
  <c r="U25" i="62" s="1"/>
  <c r="CN31" i="91"/>
  <c r="CU2" i="87"/>
  <c r="CY54" i="68" a="1"/>
  <c r="CY54" i="68" s="1"/>
  <c r="CY56" i="68" s="1"/>
  <c r="DG54" i="68" a="1"/>
  <c r="DG54" i="68" s="1"/>
  <c r="CY57" i="68" s="1"/>
  <c r="CS54" i="89"/>
  <c r="Y58" i="89" s="1"/>
  <c r="BW21" i="86"/>
  <c r="BS21" i="86"/>
  <c r="BW22" i="86"/>
  <c r="BS22" i="86"/>
  <c r="BE56" i="90"/>
  <c r="DZ6" i="90"/>
  <c r="BK54" i="89"/>
  <c r="AA57" i="89" s="1"/>
  <c r="EJ22" i="90"/>
  <c r="X23" i="68" a="1"/>
  <c r="X23" i="68" s="1"/>
  <c r="BW24" i="86"/>
  <c r="U23" i="62" a="1"/>
  <c r="U23" i="62" s="1"/>
  <c r="X2" i="68" a="1"/>
  <c r="X2" i="68" s="1"/>
  <c r="BS23" i="85"/>
  <c r="BW23" i="85"/>
  <c r="CH54" i="62" a="1"/>
  <c r="CH54" i="62" s="1"/>
  <c r="BJ62" i="62" s="1"/>
  <c r="EA39" i="90"/>
  <c r="DZ16" i="90"/>
  <c r="EJ24" i="90"/>
  <c r="X21" i="68" a="1"/>
  <c r="X21" i="68" s="1"/>
  <c r="BW26" i="85"/>
  <c r="BW28" i="86"/>
  <c r="BS28" i="86"/>
  <c r="DB54" i="68" a="1"/>
  <c r="DB54" i="68" s="1"/>
  <c r="DB56" i="68" s="1"/>
  <c r="V19" i="68" a="1"/>
  <c r="V19" i="68" s="1"/>
  <c r="CJ54" i="62" a="1"/>
  <c r="CJ54" i="62" s="1"/>
  <c r="BL62" i="62" s="1"/>
  <c r="EL44" i="90"/>
  <c r="EL27" i="90"/>
  <c r="EA22" i="90"/>
  <c r="BW29" i="86"/>
  <c r="BS29" i="86"/>
  <c r="U29" i="62" a="1"/>
  <c r="U29" i="62" s="1"/>
  <c r="CC54" i="62" a="1"/>
  <c r="CC54" i="62" s="1"/>
  <c r="BE62" i="62" s="1"/>
  <c r="DX37" i="90"/>
  <c r="DJ54" i="68" a="1"/>
  <c r="DJ54" i="68" s="1"/>
  <c r="DB57" i="68" s="1"/>
  <c r="BW27" i="86"/>
  <c r="BS27" i="86"/>
  <c r="CT47" i="87" s="1"/>
  <c r="EJ30" i="90"/>
  <c r="BW21" i="85"/>
  <c r="BS21" i="85"/>
  <c r="BS29" i="85"/>
  <c r="BW29" i="85"/>
  <c r="BH57" i="90"/>
  <c r="BD54" i="90"/>
  <c r="W27" i="68" a="1"/>
  <c r="W27" i="68" s="1"/>
  <c r="DJ23" i="91"/>
  <c r="CE45" i="87"/>
  <c r="DY7" i="90"/>
  <c r="DY31" i="90"/>
  <c r="CX4" i="91"/>
  <c r="DI24" i="91"/>
  <c r="DI33" i="91"/>
  <c r="CX26" i="91"/>
  <c r="CW42" i="91"/>
  <c r="AC6" i="68" a="1"/>
  <c r="AC6" i="68" s="1"/>
  <c r="EK11" i="90"/>
  <c r="AC4" i="68" a="1"/>
  <c r="AC4" i="68" s="1"/>
  <c r="AC43" i="68" a="1"/>
  <c r="AC43" i="68" s="1"/>
  <c r="BY18" i="86"/>
  <c r="BX5" i="86"/>
  <c r="DC52" i="87" s="1"/>
  <c r="BW47" i="86"/>
  <c r="X48" i="62" a="1"/>
  <c r="X48" i="62" s="1"/>
  <c r="BV17" i="85"/>
  <c r="BN54" i="90"/>
  <c r="AD57" i="90" s="1"/>
  <c r="BT29" i="86"/>
  <c r="BX29" i="86"/>
  <c r="EM24" i="90"/>
  <c r="BY29" i="86"/>
  <c r="BU29" i="86"/>
  <c r="AB43" i="62" a="1"/>
  <c r="AB43" i="62" s="1"/>
  <c r="U43" i="62" a="1"/>
  <c r="U43" i="62" s="1"/>
  <c r="EL54" i="89"/>
  <c r="DZ57" i="89" s="1"/>
  <c r="BR47" i="85"/>
  <c r="BV47" i="85"/>
  <c r="DX33" i="90"/>
  <c r="BW37" i="86"/>
  <c r="BS37" i="86"/>
  <c r="BX22" i="86"/>
  <c r="BT22" i="86"/>
  <c r="EM21" i="90"/>
  <c r="BX37" i="86"/>
  <c r="BT37" i="86"/>
  <c r="DZ47" i="90"/>
  <c r="DZ37" i="90"/>
  <c r="BI54" i="89"/>
  <c r="Y57" i="89" s="1"/>
  <c r="EL45" i="90"/>
  <c r="BT12" i="86"/>
  <c r="BX12" i="86"/>
  <c r="DZ24" i="90"/>
  <c r="DZ42" i="90"/>
  <c r="EJ43" i="90"/>
  <c r="BV41" i="86"/>
  <c r="BR41" i="86"/>
  <c r="V42" i="68" a="1"/>
  <c r="V42" i="68" s="1"/>
  <c r="BD54" i="89"/>
  <c r="T57" i="89" s="1"/>
  <c r="BR4" i="86"/>
  <c r="BV4" i="86"/>
  <c r="BY7" i="86"/>
  <c r="BU7" i="86"/>
  <c r="EA11" i="90"/>
  <c r="BW13" i="86"/>
  <c r="BS13" i="86"/>
  <c r="AB32" i="62" a="1"/>
  <c r="AB32" i="62" s="1"/>
  <c r="U32" i="62" a="1"/>
  <c r="U32" i="62" s="1"/>
  <c r="BR52" i="86"/>
  <c r="BV52" i="86"/>
  <c r="BU8" i="85"/>
  <c r="BY8" i="85"/>
  <c r="EA32" i="90"/>
  <c r="EM23" i="90"/>
  <c r="BV19" i="86"/>
  <c r="EM2" i="90"/>
  <c r="BY5" i="85"/>
  <c r="BU5" i="85"/>
  <c r="DZ2" i="90"/>
  <c r="DZ41" i="90"/>
  <c r="EM6" i="90"/>
  <c r="Z8" i="62" a="1"/>
  <c r="Z8" i="62" s="1"/>
  <c r="U8" i="62" a="1"/>
  <c r="U8" i="62" s="1"/>
  <c r="BW41" i="86"/>
  <c r="BS41" i="86"/>
  <c r="BY20" i="86"/>
  <c r="BU20" i="86"/>
  <c r="BT21" i="86"/>
  <c r="BX21" i="86"/>
  <c r="BE54" i="89"/>
  <c r="U57" i="89" s="1"/>
  <c r="BU12" i="86"/>
  <c r="BY12" i="86"/>
  <c r="BS8" i="86"/>
  <c r="BW8" i="86"/>
  <c r="BR20" i="86"/>
  <c r="BV20" i="86"/>
  <c r="BR37" i="86"/>
  <c r="BV37" i="86"/>
  <c r="BW8" i="85"/>
  <c r="BS8" i="85"/>
  <c r="BS3" i="86"/>
  <c r="EA25" i="90"/>
  <c r="BX8" i="86"/>
  <c r="BT8" i="86"/>
  <c r="BM54" i="89"/>
  <c r="AC57" i="89" s="1"/>
  <c r="EJ46" i="90"/>
  <c r="EJ51" i="90"/>
  <c r="Z50" i="62" a="1"/>
  <c r="Z50" i="62" s="1"/>
  <c r="U50" i="62" a="1"/>
  <c r="U50" i="62" s="1"/>
  <c r="X50" i="62" a="1"/>
  <c r="X50" i="62" s="1"/>
  <c r="EM38" i="90"/>
  <c r="BS6" i="86"/>
  <c r="BW6" i="86"/>
  <c r="BR48" i="86"/>
  <c r="BY41" i="86"/>
  <c r="BU41" i="86"/>
  <c r="DZ20" i="90"/>
  <c r="AC15" i="68" a="1"/>
  <c r="AC15" i="68" s="1"/>
  <c r="AC49" i="68" a="1"/>
  <c r="AC49" i="68" s="1"/>
  <c r="BX10" i="86"/>
  <c r="BT5" i="86"/>
  <c r="BX50" i="85"/>
  <c r="BY21" i="86"/>
  <c r="BU21" i="86"/>
  <c r="Y61" i="62" a="1"/>
  <c r="Y61" i="62" s="1"/>
  <c r="Y65" i="62" a="1"/>
  <c r="Y65" i="62" s="1"/>
  <c r="Y63" i="62" a="1"/>
  <c r="Y63" i="62" s="1"/>
  <c r="Y66" i="62" a="1"/>
  <c r="Y66" i="62" s="1"/>
  <c r="Y64" i="62" a="1"/>
  <c r="Y64" i="62" s="1"/>
  <c r="Y58" i="62" a="1"/>
  <c r="Y58" i="62" s="1"/>
  <c r="Y62" i="62" a="1"/>
  <c r="Y62" i="62" s="1"/>
  <c r="Y59" i="62" a="1"/>
  <c r="Y59" i="62" s="1"/>
  <c r="Y60" i="62" a="1"/>
  <c r="Y60" i="62" s="1"/>
  <c r="EM20" i="90"/>
  <c r="EM31" i="90"/>
  <c r="Z34" i="62" a="1"/>
  <c r="Z34" i="62" s="1"/>
  <c r="X34" i="62" a="1"/>
  <c r="X34" i="62" s="1"/>
  <c r="U34" i="62" a="1"/>
  <c r="U34" i="62" s="1"/>
  <c r="BY3" i="86"/>
  <c r="BU3" i="86"/>
  <c r="BM54" i="62" a="1"/>
  <c r="BM54" i="62" s="1"/>
  <c r="BM58" i="62" s="1"/>
  <c r="EA31" i="90"/>
  <c r="BX4" i="86"/>
  <c r="BT4" i="86"/>
  <c r="AD6" i="62" a="1"/>
  <c r="AD6" i="62" s="1"/>
  <c r="DJ54" i="62" a="1"/>
  <c r="DJ54" i="62" s="1"/>
  <c r="DB57" i="62" s="1"/>
  <c r="DB69" i="62" s="1"/>
  <c r="EA49" i="90"/>
  <c r="EA44" i="90"/>
  <c r="U48" i="62" a="1"/>
  <c r="U48" i="62" s="1"/>
  <c r="BV5" i="85"/>
  <c r="BR5" i="85"/>
  <c r="BY7" i="85"/>
  <c r="BU7" i="85"/>
  <c r="BV13" i="86"/>
  <c r="BR13" i="86"/>
  <c r="U13" i="62" a="1"/>
  <c r="U13" i="62" s="1"/>
  <c r="X13" i="62" a="1"/>
  <c r="X13" i="62" s="1"/>
  <c r="EJ15" i="90"/>
  <c r="EJ54" i="89"/>
  <c r="DX57" i="89" s="1"/>
  <c r="EL7" i="90"/>
  <c r="EA13" i="90"/>
  <c r="BR16" i="86"/>
  <c r="BV16" i="86"/>
  <c r="BX13" i="86"/>
  <c r="BT13" i="86"/>
  <c r="U52" i="62" a="1"/>
  <c r="U52" i="62" s="1"/>
  <c r="X52" i="62" a="1"/>
  <c r="X52" i="62" s="1"/>
  <c r="EM11" i="90"/>
  <c r="DZ14" i="90"/>
  <c r="EJ32" i="90"/>
  <c r="EA6" i="90"/>
  <c r="EJ34" i="90"/>
  <c r="X36" i="62" a="1"/>
  <c r="X36" i="62" s="1"/>
  <c r="U36" i="62" a="1"/>
  <c r="U36" i="62" s="1"/>
  <c r="BY52" i="86"/>
  <c r="BU52" i="86"/>
  <c r="X43" i="62" a="1"/>
  <c r="X43" i="62" s="1"/>
  <c r="V31" i="62" a="1"/>
  <c r="V31" i="62" s="1"/>
  <c r="EL2" i="90"/>
  <c r="EM18" i="90"/>
  <c r="Z26" i="62" a="1"/>
  <c r="Z26" i="62" s="1"/>
  <c r="U39" i="62" a="1"/>
  <c r="U39" i="62" s="1"/>
  <c r="Z39" i="62" a="1"/>
  <c r="Z39" i="62" s="1"/>
  <c r="X35" i="62" a="1"/>
  <c r="X35" i="62" s="1"/>
  <c r="U35" i="62" a="1"/>
  <c r="U35" i="62" s="1"/>
  <c r="AD16" i="68" a="1"/>
  <c r="AD16" i="68" s="1"/>
  <c r="BW15" i="86"/>
  <c r="DB50" i="87" s="1"/>
  <c r="BR19" i="86"/>
  <c r="EL32" i="90"/>
  <c r="BU4" i="86"/>
  <c r="BY4" i="86"/>
  <c r="CB54" i="62" a="1"/>
  <c r="CB54" i="62" s="1"/>
  <c r="BD62" i="62" s="1"/>
  <c r="BU26" i="86"/>
  <c r="BY26" i="86"/>
  <c r="EL38" i="90"/>
  <c r="BR28" i="86"/>
  <c r="BV28" i="86"/>
  <c r="EL49" i="90"/>
  <c r="BL54" i="90"/>
  <c r="AB57" i="90" s="1"/>
  <c r="BM54" i="90"/>
  <c r="AC57" i="90" s="1"/>
  <c r="AD42" i="62" a="1"/>
  <c r="AD42" i="62" s="1"/>
  <c r="DH54" i="62" a="1"/>
  <c r="DH54" i="62" s="1"/>
  <c r="CZ57" i="62" s="1"/>
  <c r="BT20" i="86"/>
  <c r="BX20" i="86"/>
  <c r="U31" i="62" a="1"/>
  <c r="U31" i="62" s="1"/>
  <c r="BY13" i="86"/>
  <c r="BU13" i="86"/>
  <c r="EJ35" i="90"/>
  <c r="EM8" i="90"/>
  <c r="DZ50" i="90"/>
  <c r="BY28" i="86"/>
  <c r="BU28" i="86"/>
  <c r="EM4" i="90"/>
  <c r="EA26" i="90"/>
  <c r="EL50" i="90"/>
  <c r="EA23" i="90"/>
  <c r="BS4" i="86"/>
  <c r="BW4" i="86"/>
  <c r="DZ12" i="90"/>
  <c r="CF54" i="62" a="1"/>
  <c r="CF54" i="62" s="1"/>
  <c r="BH62" i="62" s="1"/>
  <c r="BF54" i="90"/>
  <c r="V57" i="90" s="1"/>
  <c r="EM33" i="90"/>
  <c r="DX14" i="90"/>
  <c r="DI54" i="68" a="1"/>
  <c r="DI54" i="68" s="1"/>
  <c r="DA57" i="68" s="1"/>
  <c r="EL41" i="90"/>
  <c r="U49" i="62" a="1"/>
  <c r="U49" i="62" s="1"/>
  <c r="Z38" i="62" a="1"/>
  <c r="Z38" i="62" s="1"/>
  <c r="U38" i="62" a="1"/>
  <c r="U38" i="62" s="1"/>
  <c r="DZ19" i="90"/>
  <c r="Z46" i="62" a="1"/>
  <c r="Z46" i="62" s="1"/>
  <c r="AB37" i="62" a="1"/>
  <c r="AB37" i="62" s="1"/>
  <c r="X37" i="62" a="1"/>
  <c r="X37" i="62" s="1"/>
  <c r="EM35" i="90"/>
  <c r="CY13" i="91"/>
  <c r="AC44" i="68" a="1"/>
  <c r="AC44" i="68" s="1"/>
  <c r="AC47" i="68" a="1"/>
  <c r="AC47" i="68" s="1"/>
  <c r="AD47" i="68" a="1"/>
  <c r="AD47" i="68" s="1"/>
  <c r="BT51" i="86"/>
  <c r="Z44" i="62" a="1"/>
  <c r="Z44" i="62" s="1"/>
  <c r="X44" i="62" a="1"/>
  <c r="X44" i="62" s="1"/>
  <c r="U44" i="62" a="1"/>
  <c r="U44" i="62" s="1"/>
  <c r="Z45" i="62" a="1"/>
  <c r="Z45" i="62" s="1"/>
  <c r="X45" i="62" a="1"/>
  <c r="X45" i="62" s="1"/>
  <c r="U45" i="62" a="1"/>
  <c r="U45" i="62" s="1"/>
  <c r="BT7" i="86"/>
  <c r="BX7" i="86"/>
  <c r="BJ54" i="90"/>
  <c r="Z57" i="90" s="1"/>
  <c r="BR3" i="86"/>
  <c r="BV3" i="86"/>
  <c r="BU8" i="86"/>
  <c r="BY8" i="86"/>
  <c r="BR8" i="85"/>
  <c r="BV8" i="85"/>
  <c r="BR29" i="86"/>
  <c r="BV29" i="86"/>
  <c r="DX35" i="90"/>
  <c r="EM50" i="90"/>
  <c r="BE2" i="86"/>
  <c r="BA2" i="86"/>
  <c r="BF2" i="86"/>
  <c r="BT8" i="85"/>
  <c r="BX8" i="85"/>
  <c r="EM10" i="90"/>
  <c r="BV8" i="86"/>
  <c r="BR8" i="86"/>
  <c r="BJ54" i="89"/>
  <c r="Z57" i="89" s="1"/>
  <c r="CL54" i="62" a="1"/>
  <c r="CL54" i="62" s="1"/>
  <c r="BN62" i="62" s="1"/>
  <c r="DZ54" i="89"/>
  <c r="DZ56" i="89" s="1"/>
  <c r="DX47" i="90"/>
  <c r="BT26" i="86"/>
  <c r="BX26" i="86"/>
  <c r="DX24" i="90"/>
  <c r="X51" i="62" a="1"/>
  <c r="X51" i="62" s="1"/>
  <c r="U51" i="62" a="1"/>
  <c r="U51" i="62" s="1"/>
  <c r="DX15" i="90"/>
  <c r="Z42" i="62" a="1"/>
  <c r="Z42" i="62" s="1"/>
  <c r="X42" i="62" a="1"/>
  <c r="X42" i="62" s="1"/>
  <c r="U42" i="62" a="1"/>
  <c r="U42" i="62" s="1"/>
  <c r="U40" i="62" a="1"/>
  <c r="U40" i="62" s="1"/>
  <c r="Z40" i="62" a="1"/>
  <c r="Z40" i="62" s="1"/>
  <c r="DX31" i="90"/>
  <c r="DX44" i="90"/>
  <c r="BR22" i="86"/>
  <c r="BV22" i="86"/>
  <c r="Z18" i="62" a="1"/>
  <c r="Z18" i="62" s="1"/>
  <c r="U18" i="62" a="1"/>
  <c r="U18" i="62" s="1"/>
  <c r="U16" i="62" a="1"/>
  <c r="U16" i="62" s="1"/>
  <c r="DZ39" i="90"/>
  <c r="DZ25" i="90"/>
  <c r="BX28" i="86"/>
  <c r="BT28" i="86"/>
  <c r="BU31" i="86"/>
  <c r="X41" i="62" a="1"/>
  <c r="X41" i="62" s="1"/>
  <c r="DZ4" i="90"/>
  <c r="EL4" i="90"/>
  <c r="EL3" i="90"/>
  <c r="DZ33" i="90"/>
  <c r="EL15" i="90"/>
  <c r="DX10" i="90"/>
  <c r="BT5" i="85"/>
  <c r="BX5" i="85"/>
  <c r="BR46" i="86"/>
  <c r="BV46" i="86"/>
  <c r="U11" i="62" a="1"/>
  <c r="U11" i="62" s="1"/>
  <c r="EJ20" i="90"/>
  <c r="BU16" i="86"/>
  <c r="BY16" i="86"/>
  <c r="DZ40" i="90"/>
  <c r="BD54" i="62" a="1"/>
  <c r="BD54" i="62" s="1"/>
  <c r="BD58" i="62" s="1"/>
  <c r="W22" i="68" a="1"/>
  <c r="W22" i="68" s="1"/>
  <c r="W21" i="68" a="1"/>
  <c r="W21" i="68" s="1"/>
  <c r="DH3" i="91"/>
  <c r="BU42" i="85"/>
  <c r="BX51" i="86"/>
  <c r="BF56" i="89"/>
  <c r="BR26" i="86"/>
  <c r="BV26" i="86"/>
  <c r="BW47" i="85"/>
  <c r="BS47" i="85"/>
  <c r="BT16" i="86"/>
  <c r="BX16" i="86"/>
  <c r="BU46" i="86"/>
  <c r="BY46" i="86"/>
  <c r="EJ18" i="90"/>
  <c r="BA16" i="85"/>
  <c r="BE16" i="85"/>
  <c r="EA8" i="90"/>
  <c r="BY22" i="86"/>
  <c r="BU22" i="86"/>
  <c r="DY54" i="89"/>
  <c r="DY56" i="89" s="1"/>
  <c r="V34" i="62" a="1"/>
  <c r="V34" i="62" s="1"/>
  <c r="DX2" i="90"/>
  <c r="EL46" i="90"/>
  <c r="EL30" i="90"/>
  <c r="EK54" i="89"/>
  <c r="DY57" i="89" s="1"/>
  <c r="EL52" i="90"/>
  <c r="EJ44" i="90"/>
  <c r="DZ11" i="90"/>
  <c r="EJ52" i="90"/>
  <c r="BO54" i="89"/>
  <c r="AE57" i="89" s="1"/>
  <c r="DX46" i="90"/>
  <c r="BB46" i="85"/>
  <c r="EJ36" i="90"/>
  <c r="EM44" i="90"/>
  <c r="EL20" i="90"/>
  <c r="EL23" i="90"/>
  <c r="BU37" i="86"/>
  <c r="BY37" i="86"/>
  <c r="U17" i="62" a="1"/>
  <c r="U17" i="62" s="1"/>
  <c r="Z17" i="62" a="1"/>
  <c r="Z17" i="62" s="1"/>
  <c r="Z20" i="62" a="1"/>
  <c r="Z20" i="62" s="1"/>
  <c r="EL25" i="90"/>
  <c r="BY6" i="86"/>
  <c r="BU6" i="86"/>
  <c r="BV6" i="86"/>
  <c r="BR6" i="86"/>
  <c r="EM12" i="90"/>
  <c r="Z41" i="62" a="1"/>
  <c r="Z41" i="62" s="1"/>
  <c r="U41" i="62" a="1"/>
  <c r="U41" i="62" s="1"/>
  <c r="DX11" i="90"/>
  <c r="DX39" i="90"/>
  <c r="EM43" i="90"/>
  <c r="EA36" i="90"/>
  <c r="EA37" i="90"/>
  <c r="EL14" i="90"/>
  <c r="EL13" i="90"/>
  <c r="BE54" i="90"/>
  <c r="U57" i="90" s="1"/>
  <c r="X49" i="62" a="1"/>
  <c r="X49" i="62" s="1"/>
  <c r="DH27" i="91"/>
  <c r="EM54" i="89"/>
  <c r="EA57" i="89" s="1"/>
  <c r="EJ50" i="90"/>
  <c r="BS52" i="86"/>
  <c r="BW52" i="86"/>
  <c r="BT52" i="86"/>
  <c r="BX52" i="86"/>
  <c r="BR7" i="86"/>
  <c r="BV7" i="86"/>
  <c r="BX47" i="85"/>
  <c r="BT47" i="85"/>
  <c r="BR12" i="86"/>
  <c r="BV12" i="86"/>
  <c r="EL26" i="90"/>
  <c r="BS16" i="86"/>
  <c r="BW16" i="86"/>
  <c r="DX17" i="90"/>
  <c r="BT46" i="86"/>
  <c r="BX46" i="86"/>
  <c r="Z47" i="62" a="1"/>
  <c r="Z47" i="62" s="1"/>
  <c r="X47" i="62" a="1"/>
  <c r="X47" i="62" s="1"/>
  <c r="U47" i="62" a="1"/>
  <c r="U47" i="62" s="1"/>
  <c r="DX36" i="90"/>
  <c r="BX7" i="85"/>
  <c r="BT7" i="85"/>
  <c r="BV7" i="85"/>
  <c r="BR7" i="85"/>
  <c r="V11" i="62" a="1"/>
  <c r="V11" i="62" s="1"/>
  <c r="BU47" i="85"/>
  <c r="BY47" i="85"/>
  <c r="DZ52" i="90"/>
  <c r="EJ37" i="90"/>
  <c r="DX45" i="90"/>
  <c r="EM52" i="90"/>
  <c r="EL18" i="90"/>
  <c r="BW5" i="85"/>
  <c r="BS5" i="85"/>
  <c r="EJ45" i="90"/>
  <c r="EJ19" i="90"/>
  <c r="EA18" i="90"/>
  <c r="BI54" i="90"/>
  <c r="Y57" i="90" s="1"/>
  <c r="DZ38" i="90"/>
  <c r="BX6" i="86"/>
  <c r="BT6" i="86"/>
  <c r="U19" i="62" a="1"/>
  <c r="U19" i="62" s="1"/>
  <c r="Z19" i="62" a="1"/>
  <c r="Z19" i="62" s="1"/>
  <c r="BY50" i="86"/>
  <c r="EM19" i="90"/>
  <c r="EA3" i="90"/>
  <c r="BR21" i="86"/>
  <c r="BV21" i="86"/>
  <c r="EL22" i="90"/>
  <c r="EL34" i="90"/>
  <c r="EM47" i="90"/>
  <c r="BT41" i="86"/>
  <c r="BX41" i="86"/>
  <c r="DX51" i="90"/>
  <c r="U46" i="62" a="1"/>
  <c r="U46" i="62" s="1"/>
  <c r="DK35" i="91"/>
  <c r="DK23" i="91"/>
  <c r="DK24" i="91"/>
  <c r="DK45" i="91"/>
  <c r="DJ12" i="91"/>
  <c r="EL12" i="90"/>
  <c r="EA54" i="89"/>
  <c r="EA56" i="89" s="1"/>
  <c r="V19" i="62" a="1"/>
  <c r="V19" i="62" s="1"/>
  <c r="BS7" i="86"/>
  <c r="BW7" i="86"/>
  <c r="BS46" i="86"/>
  <c r="BW46" i="86"/>
  <c r="V42" i="62" a="1"/>
  <c r="V42" i="62" s="1"/>
  <c r="DX21" i="90"/>
  <c r="BS20" i="86"/>
  <c r="BW20" i="86"/>
  <c r="EA4" i="90"/>
  <c r="EL36" i="90"/>
  <c r="EJ17" i="90"/>
  <c r="BC54" i="62" a="1"/>
  <c r="BC54" i="62" s="1"/>
  <c r="BC58" i="62" s="1"/>
  <c r="DZ23" i="90"/>
  <c r="EM13" i="90"/>
  <c r="Z33" i="62" a="1"/>
  <c r="Z33" i="62" s="1"/>
  <c r="U33" i="62" a="1"/>
  <c r="U33" i="62" s="1"/>
  <c r="DZ31" i="90"/>
  <c r="EM25" i="90"/>
  <c r="BS7" i="85"/>
  <c r="BW7" i="85"/>
  <c r="DX38" i="90"/>
  <c r="BS12" i="86"/>
  <c r="BW12" i="86"/>
  <c r="DX43" i="90"/>
  <c r="EA12" i="90"/>
  <c r="DZ3" i="90"/>
  <c r="EL16" i="90"/>
  <c r="DX7" i="90"/>
  <c r="EL39" i="90"/>
  <c r="EM40" i="90"/>
  <c r="DX30" i="90"/>
  <c r="EJ11" i="90"/>
  <c r="EJ13" i="90"/>
  <c r="U10" i="62" a="1"/>
  <c r="U10" i="62" s="1"/>
  <c r="Z10" i="62" a="1"/>
  <c r="Z10" i="62" s="1"/>
  <c r="DA54" i="68" a="1"/>
  <c r="DA54" i="68" s="1"/>
  <c r="DA56" i="68" s="1"/>
  <c r="CZ54" i="62" a="1"/>
  <c r="CZ54" i="62" s="1"/>
  <c r="CZ56" i="62" s="1"/>
  <c r="EJ10" i="90"/>
  <c r="EM30" i="90"/>
  <c r="DX32" i="90"/>
  <c r="EJ31" i="90"/>
  <c r="CV11" i="87"/>
  <c r="CQ49" i="91"/>
  <c r="EI9" i="91"/>
  <c r="DT16" i="91"/>
  <c r="DA31" i="87"/>
  <c r="DT9" i="91"/>
  <c r="DU29" i="91"/>
  <c r="DT10" i="91"/>
  <c r="DV38" i="91"/>
  <c r="DU38" i="91"/>
  <c r="DT47" i="91"/>
  <c r="EG9" i="91"/>
  <c r="DA11" i="91"/>
  <c r="DA32" i="87"/>
  <c r="DV46" i="91"/>
  <c r="EG38" i="91"/>
  <c r="DW38" i="91"/>
  <c r="EI10" i="91"/>
  <c r="DT46" i="91"/>
  <c r="EF47" i="91"/>
  <c r="EH16" i="91"/>
  <c r="CS4" i="87"/>
  <c r="EF51" i="91"/>
  <c r="EH28" i="91"/>
  <c r="DW29" i="91"/>
  <c r="EG40" i="91"/>
  <c r="CZ14" i="91"/>
  <c r="EF2" i="91"/>
  <c r="EI30" i="91"/>
  <c r="CT12" i="87"/>
  <c r="CU27" i="87"/>
  <c r="DA43" i="91"/>
  <c r="CQ2" i="91"/>
  <c r="EF29" i="91"/>
  <c r="DC4" i="87"/>
  <c r="DW16" i="91"/>
  <c r="CT52" i="87"/>
  <c r="W62" i="62" a="1"/>
  <c r="W62" i="62" s="1"/>
  <c r="EF28" i="91"/>
  <c r="CT11" i="87"/>
  <c r="DL15" i="91"/>
  <c r="CQ48" i="91"/>
  <c r="CN35" i="91"/>
  <c r="W61" i="62" a="1"/>
  <c r="W61" i="62" s="1"/>
  <c r="DW49" i="91"/>
  <c r="DW9" i="91"/>
  <c r="EI16" i="91"/>
  <c r="DB31" i="91"/>
  <c r="DT42" i="91"/>
  <c r="W58" i="62" a="1"/>
  <c r="W58" i="62" s="1"/>
  <c r="EG10" i="91"/>
  <c r="DV25" i="91"/>
  <c r="DU42" i="91"/>
  <c r="EH10" i="91"/>
  <c r="EH40" i="91"/>
  <c r="DC47" i="91"/>
  <c r="DD50" i="87"/>
  <c r="EI40" i="91"/>
  <c r="CT16" i="87"/>
  <c r="EG28" i="91"/>
  <c r="DA52" i="87"/>
  <c r="EI47" i="91"/>
  <c r="DU9" i="91"/>
  <c r="CS6" i="87"/>
  <c r="W64" i="62" a="1"/>
  <c r="W64" i="62" s="1"/>
  <c r="CQ36" i="91"/>
  <c r="DT33" i="91"/>
  <c r="CQ47" i="91"/>
  <c r="DW44" i="91"/>
  <c r="DC9" i="91"/>
  <c r="DA36" i="91"/>
  <c r="DW40" i="91"/>
  <c r="EF12" i="91"/>
  <c r="EI15" i="91"/>
  <c r="X49" i="87" a="1"/>
  <c r="X49" i="87" s="1"/>
  <c r="AC65" i="62" a="1"/>
  <c r="AC65" i="62" s="1"/>
  <c r="AC63" i="62" a="1"/>
  <c r="AC63" i="62" s="1"/>
  <c r="DV12" i="91"/>
  <c r="EI38" i="91"/>
  <c r="DW47" i="91"/>
  <c r="EH38" i="91"/>
  <c r="EH12" i="91"/>
  <c r="DW3" i="91"/>
  <c r="DB13" i="91"/>
  <c r="EF9" i="91"/>
  <c r="DV40" i="91"/>
  <c r="CS35" i="87"/>
  <c r="CO36" i="91"/>
  <c r="DC2" i="91"/>
  <c r="CP9" i="91"/>
  <c r="AC59" i="62" a="1"/>
  <c r="AC59" i="62" s="1"/>
  <c r="DC11" i="91"/>
  <c r="CP31" i="91"/>
  <c r="CO11" i="91"/>
  <c r="CN45" i="91"/>
  <c r="CQ27" i="91"/>
  <c r="DC37" i="91"/>
  <c r="CZ31" i="91"/>
  <c r="DC28" i="91"/>
  <c r="CO20" i="91"/>
  <c r="W65" i="62" a="1"/>
  <c r="W65" i="62" s="1"/>
  <c r="X50" i="87" a="1"/>
  <c r="X50" i="87" s="1"/>
  <c r="V32" i="68" a="1"/>
  <c r="V32" i="68" s="1"/>
  <c r="V34" i="68" a="1"/>
  <c r="V34" i="68" s="1"/>
  <c r="W59" i="62" a="1"/>
  <c r="W59" i="62" s="1"/>
  <c r="W60" i="62" a="1"/>
  <c r="W60" i="62" s="1"/>
  <c r="V29" i="68" a="1"/>
  <c r="V29" i="68" s="1"/>
  <c r="T29" i="68" a="1"/>
  <c r="T29" i="68" s="1"/>
  <c r="CQ35" i="91"/>
  <c r="CQ11" i="91"/>
  <c r="CP10" i="91"/>
  <c r="CQ19" i="91"/>
  <c r="X21" i="87" a="1"/>
  <c r="X21" i="87" s="1"/>
  <c r="X27" i="87" a="1"/>
  <c r="X27" i="87" s="1"/>
  <c r="X10" i="68" a="1"/>
  <c r="X10" i="68" s="1"/>
  <c r="W33" i="68" a="1"/>
  <c r="W33" i="68" s="1"/>
  <c r="DA12" i="87"/>
  <c r="EF40" i="91"/>
  <c r="X35" i="68" a="1"/>
  <c r="X35" i="68" s="1"/>
  <c r="W26" i="68" a="1"/>
  <c r="W26" i="68" s="1"/>
  <c r="W28" i="68" a="1"/>
  <c r="W28" i="68" s="1"/>
  <c r="W47" i="68" a="1"/>
  <c r="W47" i="68" s="1"/>
  <c r="X49" i="68" a="1"/>
  <c r="X49" i="68" s="1"/>
  <c r="X6" i="68" a="1"/>
  <c r="X6" i="68" s="1"/>
  <c r="W24" i="68" a="1"/>
  <c r="W24" i="68" s="1"/>
  <c r="CQ31" i="91"/>
  <c r="X51" i="87" a="1"/>
  <c r="X51" i="87" s="1"/>
  <c r="X33" i="68" a="1"/>
  <c r="X33" i="68" s="1"/>
  <c r="W25" i="68" a="1"/>
  <c r="W25" i="68" s="1"/>
  <c r="X17" i="68" a="1"/>
  <c r="X17" i="68" s="1"/>
  <c r="X36" i="68" a="1"/>
  <c r="X36" i="68" s="1"/>
  <c r="W38" i="68" a="1"/>
  <c r="W38" i="68" s="1"/>
  <c r="W13" i="68" a="1"/>
  <c r="W13" i="68" s="1"/>
  <c r="X47" i="68" a="1"/>
  <c r="X47" i="68" s="1"/>
  <c r="W66" i="62" a="1"/>
  <c r="W66" i="62" s="1"/>
  <c r="U5" i="68" a="1"/>
  <c r="U5" i="68" s="1"/>
  <c r="V5" i="68" a="1"/>
  <c r="V5" i="68" s="1"/>
  <c r="T5" i="68" a="1"/>
  <c r="T5" i="68" s="1"/>
  <c r="V43" i="68" a="1"/>
  <c r="V43" i="68" s="1"/>
  <c r="U43" i="68" a="1"/>
  <c r="U43" i="68" s="1"/>
  <c r="T43" i="68" a="1"/>
  <c r="T43" i="68" s="1"/>
  <c r="T7" i="68" a="1"/>
  <c r="T7" i="68" s="1"/>
  <c r="V7" i="68" a="1"/>
  <c r="V7" i="68" s="1"/>
  <c r="U7" i="68" a="1"/>
  <c r="U7" i="68" s="1"/>
  <c r="T30" i="68" a="1"/>
  <c r="T30" i="68" s="1"/>
  <c r="V30" i="68" a="1"/>
  <c r="V30" i="68" s="1"/>
  <c r="X29" i="87" a="1"/>
  <c r="X29" i="87" s="1"/>
  <c r="W14" i="68" a="1"/>
  <c r="W14" i="68" s="1"/>
  <c r="AC62" i="62" a="1"/>
  <c r="AC62" i="62" s="1"/>
  <c r="X38" i="68" a="1"/>
  <c r="X38" i="68" s="1"/>
  <c r="EF30" i="91"/>
  <c r="DA4" i="87"/>
  <c r="X43" i="68" a="1"/>
  <c r="X43" i="68" s="1"/>
  <c r="W44" i="68" a="1"/>
  <c r="W44" i="68" s="1"/>
  <c r="W52" i="68" a="1"/>
  <c r="W52" i="68" s="1"/>
  <c r="DC11" i="87"/>
  <c r="EH31" i="91"/>
  <c r="W3" i="68" a="1"/>
  <c r="W3" i="68" s="1"/>
  <c r="W6" i="68" a="1"/>
  <c r="W6" i="68" s="1"/>
  <c r="X40" i="68" a="1"/>
  <c r="X40" i="68" s="1"/>
  <c r="W41" i="68" a="1"/>
  <c r="W41" i="68" s="1"/>
  <c r="W20" i="68" a="1"/>
  <c r="W20" i="68" s="1"/>
  <c r="W63" i="62" a="1"/>
  <c r="W63" i="62" s="1"/>
  <c r="DB46" i="91"/>
  <c r="X43" i="87" a="1"/>
  <c r="X43" i="87" s="1"/>
  <c r="X28" i="87" a="1"/>
  <c r="X28" i="87" s="1"/>
  <c r="X45" i="87" a="1"/>
  <c r="X45" i="87" s="1"/>
  <c r="X14" i="68" a="1"/>
  <c r="X14" i="68" s="1"/>
  <c r="W15" i="68" a="1"/>
  <c r="W15" i="68" s="1"/>
  <c r="DA8" i="87"/>
  <c r="EF38" i="91"/>
  <c r="W5" i="68" a="1"/>
  <c r="W5" i="68" s="1"/>
  <c r="AC60" i="62" a="1"/>
  <c r="AC60" i="62" s="1"/>
  <c r="X13" i="68" a="1"/>
  <c r="X13" i="68" s="1"/>
  <c r="X52" i="68" a="1"/>
  <c r="X52" i="68" s="1"/>
  <c r="W31" i="68" a="1"/>
  <c r="W31" i="68" s="1"/>
  <c r="T4" i="87" a="1"/>
  <c r="T4" i="87" s="1"/>
  <c r="V11" i="68" a="1"/>
  <c r="V11" i="68" s="1"/>
  <c r="T11" i="68" a="1"/>
  <c r="T11" i="68" s="1"/>
  <c r="U11" i="68" a="1"/>
  <c r="U11" i="68" s="1"/>
  <c r="T24" i="68" a="1"/>
  <c r="T24" i="68" s="1"/>
  <c r="V24" i="68" a="1"/>
  <c r="V24" i="68" s="1"/>
  <c r="U10" i="68" a="1"/>
  <c r="U10" i="68" s="1"/>
  <c r="V10" i="68" a="1"/>
  <c r="V10" i="68" s="1"/>
  <c r="T10" i="68" a="1"/>
  <c r="T10" i="68" s="1"/>
  <c r="T36" i="68" a="1"/>
  <c r="T36" i="68" s="1"/>
  <c r="V36" i="68" a="1"/>
  <c r="V36" i="68" s="1"/>
  <c r="U36" i="68" a="1"/>
  <c r="U36" i="68" s="1"/>
  <c r="T51" i="68" a="1"/>
  <c r="T51" i="68" s="1"/>
  <c r="V51" i="68" a="1"/>
  <c r="V51" i="68" s="1"/>
  <c r="U51" i="68" a="1"/>
  <c r="U51" i="68" s="1"/>
  <c r="V21" i="68" a="1"/>
  <c r="V21" i="68" s="1"/>
  <c r="T21" i="68" a="1"/>
  <c r="T21" i="68" s="1"/>
  <c r="V47" i="68" a="1"/>
  <c r="V47" i="68" s="1"/>
  <c r="U47" i="68" a="1"/>
  <c r="U47" i="68" s="1"/>
  <c r="T47" i="68" a="1"/>
  <c r="T47" i="68" s="1"/>
  <c r="U12" i="68" a="1"/>
  <c r="U12" i="68" s="1"/>
  <c r="T12" i="68" a="1"/>
  <c r="T12" i="68" s="1"/>
  <c r="V12" i="68" a="1"/>
  <c r="V12" i="68" s="1"/>
  <c r="T50" i="68" a="1"/>
  <c r="T50" i="68" s="1"/>
  <c r="V50" i="68" a="1"/>
  <c r="V50" i="68" s="1"/>
  <c r="U50" i="68" a="1"/>
  <c r="U50" i="68" s="1"/>
  <c r="V27" i="68" a="1"/>
  <c r="V27" i="68" s="1"/>
  <c r="T27" i="68" a="1"/>
  <c r="T27" i="68" s="1"/>
  <c r="DB35" i="91"/>
  <c r="CQ32" i="91"/>
  <c r="CQ37" i="91"/>
  <c r="DC31" i="91"/>
  <c r="DB15" i="91"/>
  <c r="X48" i="87" a="1"/>
  <c r="X48" i="87" s="1"/>
  <c r="X9" i="87" a="1"/>
  <c r="X9" i="87" s="1"/>
  <c r="X4" i="87" a="1"/>
  <c r="X4" i="87" s="1"/>
  <c r="X35" i="87" a="1"/>
  <c r="X35" i="87" s="1"/>
  <c r="W29" i="68" a="1"/>
  <c r="W29" i="68" s="1"/>
  <c r="W30" i="68" a="1"/>
  <c r="W30" i="68" s="1"/>
  <c r="AC58" i="62" a="1"/>
  <c r="AC58" i="62" s="1"/>
  <c r="X11" i="68" a="1"/>
  <c r="X11" i="68" s="1"/>
  <c r="W36" i="68" a="1"/>
  <c r="W36" i="68" s="1"/>
  <c r="W4" i="68" a="1"/>
  <c r="W4" i="68" s="1"/>
  <c r="CS8" i="87"/>
  <c r="DT38" i="91"/>
  <c r="AC61" i="62" a="1"/>
  <c r="AC61" i="62" s="1"/>
  <c r="W39" i="68" a="1"/>
  <c r="W39" i="68" s="1"/>
  <c r="X5" i="68" a="1"/>
  <c r="X5" i="68" s="1"/>
  <c r="AC64" i="62" a="1"/>
  <c r="AC64" i="62" s="1"/>
  <c r="X31" i="68" a="1"/>
  <c r="X31" i="68" s="1"/>
  <c r="X20" i="68" a="1"/>
  <c r="X20" i="68" s="1"/>
  <c r="AC66" i="62" a="1"/>
  <c r="AC66" i="62" s="1"/>
  <c r="T40" i="68" a="1"/>
  <c r="T40" i="68" s="1"/>
  <c r="V40" i="68" a="1"/>
  <c r="V40" i="68" s="1"/>
  <c r="U40" i="68" a="1"/>
  <c r="U40" i="68" s="1"/>
  <c r="V16" i="68" a="1"/>
  <c r="V16" i="68" s="1"/>
  <c r="U16" i="68" a="1"/>
  <c r="U16" i="68" s="1"/>
  <c r="T16" i="68" a="1"/>
  <c r="T16" i="68" s="1"/>
  <c r="CQ18" i="91"/>
  <c r="DB2" i="91"/>
  <c r="CQ23" i="91"/>
  <c r="DC30" i="91"/>
  <c r="CN40" i="91"/>
  <c r="DC42" i="91"/>
  <c r="X36" i="87" a="1"/>
  <c r="X36" i="87" s="1"/>
  <c r="X39" i="87" a="1"/>
  <c r="X39" i="87" s="1"/>
  <c r="X47" i="87" a="1"/>
  <c r="X47" i="87" s="1"/>
  <c r="BR23" i="85"/>
  <c r="BV23" i="85"/>
  <c r="DA11" i="87"/>
  <c r="EF31" i="91"/>
  <c r="W37" i="68" a="1"/>
  <c r="W37" i="68" s="1"/>
  <c r="W17" i="68" a="1"/>
  <c r="W17" i="68" s="1"/>
  <c r="W8" i="68" a="1"/>
  <c r="W8" i="68" s="1"/>
  <c r="BU2" i="85"/>
  <c r="BY2" i="85"/>
  <c r="W51" i="68" a="1"/>
  <c r="W51" i="68" s="1"/>
  <c r="BR2" i="85"/>
  <c r="BV2" i="85"/>
  <c r="X7" i="68" a="1"/>
  <c r="X7" i="68" s="1"/>
  <c r="W12" i="68" a="1"/>
  <c r="W12" i="68" s="1"/>
  <c r="T18" i="68" a="1"/>
  <c r="T18" i="68" s="1"/>
  <c r="V18" i="68" a="1"/>
  <c r="V18" i="68" s="1"/>
  <c r="U18" i="68" a="1"/>
  <c r="U18" i="68" s="1"/>
  <c r="V22" i="68" a="1"/>
  <c r="V22" i="68" s="1"/>
  <c r="T22" i="68" a="1"/>
  <c r="T22" i="68" s="1"/>
  <c r="T28" i="68" a="1"/>
  <c r="T28" i="68" s="1"/>
  <c r="V28" i="68" a="1"/>
  <c r="V28" i="68" s="1"/>
  <c r="V6" i="68" a="1"/>
  <c r="V6" i="68" s="1"/>
  <c r="U6" i="68" a="1"/>
  <c r="U6" i="68" s="1"/>
  <c r="T6" i="68" a="1"/>
  <c r="T6" i="68" s="1"/>
  <c r="V15" i="68" a="1"/>
  <c r="V15" i="68" s="1"/>
  <c r="U15" i="68" a="1"/>
  <c r="U15" i="68" s="1"/>
  <c r="T15" i="68" a="1"/>
  <c r="T15" i="68" s="1"/>
  <c r="U45" i="68" a="1"/>
  <c r="U45" i="68" s="1"/>
  <c r="T45" i="68" a="1"/>
  <c r="T45" i="68" s="1"/>
  <c r="V45" i="68" a="1"/>
  <c r="V45" i="68" s="1"/>
  <c r="U13" i="68" a="1"/>
  <c r="U13" i="68" s="1"/>
  <c r="V13" i="68" a="1"/>
  <c r="V13" i="68" s="1"/>
  <c r="T13" i="68" a="1"/>
  <c r="T13" i="68" s="1"/>
  <c r="U38" i="68" a="1"/>
  <c r="U38" i="68" s="1"/>
  <c r="V38" i="68" a="1"/>
  <c r="V38" i="68" s="1"/>
  <c r="T38" i="68" a="1"/>
  <c r="T38" i="68" s="1"/>
  <c r="V26" i="68" a="1"/>
  <c r="V26" i="68" s="1"/>
  <c r="T26" i="68" a="1"/>
  <c r="T26" i="68" s="1"/>
  <c r="V35" i="68" a="1"/>
  <c r="V35" i="68" s="1"/>
  <c r="T35" i="68" a="1"/>
  <c r="T35" i="68" s="1"/>
  <c r="U35" i="68" a="1"/>
  <c r="U35" i="68" s="1"/>
  <c r="U4" i="68" a="1"/>
  <c r="U4" i="68" s="1"/>
  <c r="T4" i="68" a="1"/>
  <c r="T4" i="68" s="1"/>
  <c r="V4" i="68" a="1"/>
  <c r="V4" i="68" s="1"/>
  <c r="CP47" i="91"/>
  <c r="CN41" i="91"/>
  <c r="CO45" i="91"/>
  <c r="DC48" i="91"/>
  <c r="CQ30" i="91"/>
  <c r="CN5" i="91"/>
  <c r="CQ5" i="91"/>
  <c r="DA17" i="91"/>
  <c r="X41" i="87" a="1"/>
  <c r="X41" i="87" s="1"/>
  <c r="X46" i="87" a="1"/>
  <c r="X46" i="87" s="1"/>
  <c r="X42" i="87" a="1"/>
  <c r="X42" i="87" s="1"/>
  <c r="X34" i="87" a="1"/>
  <c r="X34" i="87" s="1"/>
  <c r="X33" i="87" a="1"/>
  <c r="X33" i="87" s="1"/>
  <c r="W50" i="68" a="1"/>
  <c r="W50" i="68" s="1"/>
  <c r="BY23" i="85"/>
  <c r="BU23" i="85"/>
  <c r="CS11" i="87"/>
  <c r="DT31" i="91"/>
  <c r="X16" i="68" a="1"/>
  <c r="X16" i="68" s="1"/>
  <c r="X51" i="68" a="1"/>
  <c r="X51" i="68" s="1"/>
  <c r="CS5" i="87"/>
  <c r="DT39" i="91"/>
  <c r="W18" i="68" a="1"/>
  <c r="W18" i="68" s="1"/>
  <c r="W40" i="68" a="1"/>
  <c r="W40" i="68" s="1"/>
  <c r="V39" i="68" a="1"/>
  <c r="V39" i="68" s="1"/>
  <c r="U39" i="68" a="1"/>
  <c r="U39" i="68" s="1"/>
  <c r="T39" i="68" a="1"/>
  <c r="T39" i="68" s="1"/>
  <c r="T48" i="68" a="1"/>
  <c r="T48" i="68" s="1"/>
  <c r="V48" i="68" a="1"/>
  <c r="V48" i="68" s="1"/>
  <c r="U48" i="68" a="1"/>
  <c r="U48" i="68" s="1"/>
  <c r="U52" i="68" a="1"/>
  <c r="U52" i="68" s="1"/>
  <c r="T52" i="68" a="1"/>
  <c r="T52" i="68" s="1"/>
  <c r="V52" i="68" a="1"/>
  <c r="V52" i="68" s="1"/>
  <c r="U41" i="68" a="1"/>
  <c r="U41" i="68" s="1"/>
  <c r="T41" i="68" a="1"/>
  <c r="T41" i="68" s="1"/>
  <c r="V41" i="68" a="1"/>
  <c r="V41" i="68" s="1"/>
  <c r="V31" i="68" a="1"/>
  <c r="V31" i="68" s="1"/>
  <c r="U31" i="68" a="1"/>
  <c r="U31" i="68" s="1"/>
  <c r="T31" i="68" a="1"/>
  <c r="T31" i="68" s="1"/>
  <c r="T44" i="68" a="1"/>
  <c r="T44" i="68" s="1"/>
  <c r="V44" i="68" a="1"/>
  <c r="V44" i="68" s="1"/>
  <c r="U44" i="68" a="1"/>
  <c r="U44" i="68" s="1"/>
  <c r="U37" i="68" a="1"/>
  <c r="U37" i="68" s="1"/>
  <c r="T37" i="68" a="1"/>
  <c r="T37" i="68" s="1"/>
  <c r="V37" i="68" a="1"/>
  <c r="V37" i="68" s="1"/>
  <c r="T25" i="68" a="1"/>
  <c r="T25" i="68" s="1"/>
  <c r="V25" i="68" a="1"/>
  <c r="V25" i="68" s="1"/>
  <c r="T14" i="68" a="1"/>
  <c r="T14" i="68" s="1"/>
  <c r="V14" i="68" a="1"/>
  <c r="V14" i="68" s="1"/>
  <c r="U14" i="68" a="1"/>
  <c r="U14" i="68" s="1"/>
  <c r="U20" i="68" a="1"/>
  <c r="U20" i="68" s="1"/>
  <c r="T20" i="68" a="1"/>
  <c r="T20" i="68" s="1"/>
  <c r="V20" i="68" a="1"/>
  <c r="V20" i="68" s="1"/>
  <c r="V17" i="68" a="1"/>
  <c r="V17" i="68" s="1"/>
  <c r="U17" i="68" a="1"/>
  <c r="U17" i="68" s="1"/>
  <c r="T17" i="68" a="1"/>
  <c r="T17" i="68" s="1"/>
  <c r="AD2" i="68" a="1"/>
  <c r="AD2" i="68" s="1"/>
  <c r="AC2" i="68" a="1"/>
  <c r="AC2" i="68" s="1"/>
  <c r="W2" i="68" a="1"/>
  <c r="W2" i="68" s="1"/>
  <c r="U33" i="68" a="1"/>
  <c r="U33" i="68" s="1"/>
  <c r="V33" i="68" a="1"/>
  <c r="V33" i="68" s="1"/>
  <c r="T33" i="68" a="1"/>
  <c r="T33" i="68" s="1"/>
  <c r="U49" i="68" a="1"/>
  <c r="U49" i="68" s="1"/>
  <c r="T49" i="68" a="1"/>
  <c r="T49" i="68" s="1"/>
  <c r="V49" i="68" a="1"/>
  <c r="V49" i="68" s="1"/>
  <c r="T3" i="68" a="1"/>
  <c r="T3" i="68" s="1"/>
  <c r="V3" i="68" a="1"/>
  <c r="V3" i="68" s="1"/>
  <c r="U3" i="68" a="1"/>
  <c r="U3" i="68" s="1"/>
  <c r="U8" i="68" a="1"/>
  <c r="U8" i="68" s="1"/>
  <c r="T8" i="68" a="1"/>
  <c r="T8" i="68" s="1"/>
  <c r="V8" i="68" a="1"/>
  <c r="V8" i="68" s="1"/>
  <c r="AA66" i="68" a="1"/>
  <c r="AA66" i="68" s="1"/>
  <c r="Y65" i="68" a="1"/>
  <c r="Y65" i="68" s="1"/>
  <c r="Z64" i="68" a="1"/>
  <c r="Z64" i="68" s="1"/>
  <c r="AB65" i="68" a="1"/>
  <c r="AB65" i="68" s="1"/>
  <c r="AA62" i="68" a="1"/>
  <c r="AA62" i="68" s="1"/>
  <c r="Y61" i="68" a="1"/>
  <c r="Y61" i="68" s="1"/>
  <c r="Z60" i="68" a="1"/>
  <c r="Z60" i="68" s="1"/>
  <c r="AA65" i="68" a="1"/>
  <c r="AA65" i="68" s="1"/>
  <c r="Y64" i="68" a="1"/>
  <c r="Y64" i="68" s="1"/>
  <c r="Z63" i="68" a="1"/>
  <c r="Z63" i="68" s="1"/>
  <c r="AB61" i="68" a="1"/>
  <c r="AB61" i="68" s="1"/>
  <c r="AA58" i="68" a="1"/>
  <c r="AA58" i="68" s="1"/>
  <c r="AB64" i="68" a="1"/>
  <c r="AB64" i="68" s="1"/>
  <c r="AA61" i="68" a="1"/>
  <c r="AA61" i="68" s="1"/>
  <c r="Y60" i="68" a="1"/>
  <c r="Y60" i="68" s="1"/>
  <c r="Z59" i="68" a="1"/>
  <c r="Z59" i="68" s="1"/>
  <c r="AB66" i="68" a="1"/>
  <c r="AB66" i="68" s="1"/>
  <c r="AB62" i="68" a="1"/>
  <c r="AB62" i="68" s="1"/>
  <c r="Z61" i="68" a="1"/>
  <c r="Z61" i="68" s="1"/>
  <c r="AB58" i="68" a="1"/>
  <c r="AB58" i="68" s="1"/>
  <c r="AB60" i="68" a="1"/>
  <c r="AB60" i="68" s="1"/>
  <c r="Y59" i="68" a="1"/>
  <c r="Y59" i="68" s="1"/>
  <c r="AB63" i="68" a="1"/>
  <c r="AB63" i="68" s="1"/>
  <c r="Z62" i="68" a="1"/>
  <c r="Z62" i="68" s="1"/>
  <c r="Z65" i="68" a="1"/>
  <c r="Z65" i="68" s="1"/>
  <c r="Y62" i="68" a="1"/>
  <c r="Y62" i="68" s="1"/>
  <c r="AA60" i="68" a="1"/>
  <c r="AA60" i="68" s="1"/>
  <c r="AA63" i="68" a="1"/>
  <c r="AA63" i="68" s="1"/>
  <c r="Z66" i="68" a="1"/>
  <c r="Z66" i="68" s="1"/>
  <c r="Y63" i="68" a="1"/>
  <c r="Y63" i="68" s="1"/>
  <c r="Y66" i="68" a="1"/>
  <c r="Y66" i="68" s="1"/>
  <c r="AA64" i="68" a="1"/>
  <c r="AA64" i="68" s="1"/>
  <c r="Y58" i="68" a="1"/>
  <c r="Y58" i="68" s="1"/>
  <c r="AB59" i="68" a="1"/>
  <c r="AB59" i="68" s="1"/>
  <c r="AA59" i="68" a="1"/>
  <c r="AA59" i="68" s="1"/>
  <c r="V2" i="68" a="1"/>
  <c r="V2" i="68" s="1"/>
  <c r="Z58" i="68" a="1"/>
  <c r="Z58" i="68" s="1"/>
  <c r="T2" i="68" a="1"/>
  <c r="T2" i="68" s="1"/>
  <c r="T23" i="68" a="1"/>
  <c r="T23" i="68" s="1"/>
  <c r="V23" i="68" a="1"/>
  <c r="V23" i="68" s="1"/>
  <c r="DA45" i="91"/>
  <c r="DC40" i="91"/>
  <c r="CQ40" i="91"/>
  <c r="V46" i="68" a="1"/>
  <c r="V46" i="68" s="1"/>
  <c r="X44" i="87" a="1"/>
  <c r="X44" i="87" s="1"/>
  <c r="X38" i="87" a="1"/>
  <c r="X38" i="87" s="1"/>
  <c r="X32" i="87" a="1"/>
  <c r="X32" i="87" s="1"/>
  <c r="X52" i="87" a="1"/>
  <c r="X52" i="87" s="1"/>
  <c r="W10" i="68" a="1"/>
  <c r="W10" i="68" s="1"/>
  <c r="BX23" i="85"/>
  <c r="BT23" i="85"/>
  <c r="W35" i="68" a="1"/>
  <c r="W35" i="68" s="1"/>
  <c r="W45" i="68" a="1"/>
  <c r="W45" i="68" s="1"/>
  <c r="W23" i="68" a="1"/>
  <c r="W23" i="68" s="1"/>
  <c r="X48" i="68" a="1"/>
  <c r="X48" i="68" s="1"/>
  <c r="AA69" i="68"/>
  <c r="DA5" i="87"/>
  <c r="EF39" i="91"/>
  <c r="BT2" i="85"/>
  <c r="BX2" i="85"/>
  <c r="W7" i="68" a="1"/>
  <c r="W7" i="68" s="1"/>
  <c r="X12" i="68" a="1"/>
  <c r="X12" i="68" s="1"/>
  <c r="AC54" i="87" a="1"/>
  <c r="AC54" i="87" s="1"/>
  <c r="BA57" i="87" s="1"/>
  <c r="AK54" i="87" a="1"/>
  <c r="AK54" i="87" s="1"/>
  <c r="BI57" i="87" s="1"/>
  <c r="CJ54" i="68" a="1"/>
  <c r="CJ54" i="68" s="1"/>
  <c r="BL62" i="68" s="1"/>
  <c r="CA54" i="68" a="1"/>
  <c r="CA54" i="68" s="1"/>
  <c r="BC62" i="68" s="1"/>
  <c r="CH54" i="68" a="1"/>
  <c r="CH54" i="68" s="1"/>
  <c r="BJ62" i="68" s="1"/>
  <c r="DH54" i="68" a="1"/>
  <c r="DH54" i="68" s="1"/>
  <c r="CZ57" i="68" s="1"/>
  <c r="CL54" i="68" a="1"/>
  <c r="CL54" i="68" s="1"/>
  <c r="BN62" i="68" s="1"/>
  <c r="CZ54" i="68" a="1"/>
  <c r="CZ54" i="68" s="1"/>
  <c r="CZ56" i="68" s="1"/>
  <c r="CK54" i="68" a="1"/>
  <c r="CK54" i="68" s="1"/>
  <c r="BM62" i="68" s="1"/>
  <c r="CE54" i="68" a="1"/>
  <c r="CE54" i="68" s="1"/>
  <c r="BG62" i="68" s="1"/>
  <c r="CB54" i="68" a="1"/>
  <c r="CB54" i="68" s="1"/>
  <c r="BD62" i="68" s="1"/>
  <c r="CF54" i="68" a="1"/>
  <c r="CF54" i="68" s="1"/>
  <c r="BH62" i="68" s="1"/>
  <c r="CI54" i="68" a="1"/>
  <c r="CI54" i="68" s="1"/>
  <c r="BK62" i="68" s="1"/>
  <c r="CC54" i="68" a="1"/>
  <c r="CC54" i="68" s="1"/>
  <c r="BE62" i="68" s="1"/>
  <c r="CG54" i="68" a="1"/>
  <c r="CG54" i="68" s="1"/>
  <c r="BI62" i="68" s="1"/>
  <c r="Z57" i="68"/>
  <c r="N16" i="87"/>
  <c r="Y57" i="68"/>
  <c r="N3" i="87"/>
  <c r="S16" i="87"/>
  <c r="N48" i="87"/>
  <c r="N31" i="87"/>
  <c r="S19" i="87"/>
  <c r="N13" i="87"/>
  <c r="N44" i="87"/>
  <c r="N28" i="87"/>
  <c r="S8" i="87"/>
  <c r="S30" i="87"/>
  <c r="S50" i="87"/>
  <c r="S22" i="87"/>
  <c r="S15" i="87"/>
  <c r="S17" i="87"/>
  <c r="N37" i="87"/>
  <c r="S48" i="87"/>
  <c r="S35" i="87"/>
  <c r="S41" i="87"/>
  <c r="S3" i="87"/>
  <c r="N19" i="87"/>
  <c r="S52" i="87"/>
  <c r="S25" i="87"/>
  <c r="S6" i="87"/>
  <c r="S28" i="87"/>
  <c r="S44" i="87"/>
  <c r="S33" i="87"/>
  <c r="N43" i="87"/>
  <c r="S12" i="87"/>
  <c r="S42" i="87"/>
  <c r="S13" i="87"/>
  <c r="S51" i="87"/>
  <c r="N23" i="87"/>
  <c r="S23" i="87"/>
  <c r="S38" i="87"/>
  <c r="S2" i="87"/>
  <c r="S11" i="87"/>
  <c r="S36" i="87"/>
  <c r="N9" i="87"/>
  <c r="N21" i="87"/>
  <c r="S32" i="87"/>
  <c r="S31" i="87"/>
  <c r="S24" i="87"/>
  <c r="S26" i="87"/>
  <c r="S34" i="87"/>
  <c r="S40" i="87"/>
  <c r="S10" i="87"/>
  <c r="S47" i="87"/>
  <c r="S46" i="87"/>
  <c r="S45" i="87"/>
  <c r="S20" i="87"/>
  <c r="S14" i="87"/>
  <c r="S37" i="87"/>
  <c r="S39" i="87"/>
  <c r="S27" i="87"/>
  <c r="N7" i="87"/>
  <c r="N52" i="87"/>
  <c r="N17" i="87"/>
  <c r="N25" i="87"/>
  <c r="N30" i="87"/>
  <c r="N46" i="87"/>
  <c r="N45" i="87"/>
  <c r="N38" i="87"/>
  <c r="N51" i="87"/>
  <c r="N24" i="87"/>
  <c r="N11" i="87"/>
  <c r="AH54" i="87" a="1"/>
  <c r="AH54" i="87" s="1"/>
  <c r="BF57" i="87" s="1"/>
  <c r="N12" i="87"/>
  <c r="W49" i="87" a="1"/>
  <c r="W49" i="87" s="1"/>
  <c r="N22" i="87"/>
  <c r="AJ54" i="87" a="1"/>
  <c r="AJ54" i="87" s="1"/>
  <c r="BH57" i="87" s="1"/>
  <c r="N50" i="87"/>
  <c r="N27" i="87"/>
  <c r="S43" i="87"/>
  <c r="AE54" i="87" a="1"/>
  <c r="AE54" i="87" s="1"/>
  <c r="BC57" i="87" s="1"/>
  <c r="N36" i="87"/>
  <c r="N40" i="87"/>
  <c r="AD54" i="87" a="1"/>
  <c r="AD54" i="87" s="1"/>
  <c r="BB57" i="87" s="1"/>
  <c r="T2" i="87" a="1"/>
  <c r="T2" i="87" s="1"/>
  <c r="S5" i="87"/>
  <c r="AN54" i="87" a="1"/>
  <c r="AN54" i="87" s="1"/>
  <c r="BL57" i="87" s="1"/>
  <c r="S21" i="87"/>
  <c r="N5" i="87"/>
  <c r="AI54" i="87" a="1"/>
  <c r="AI54" i="87" s="1"/>
  <c r="BG57" i="87" s="1"/>
  <c r="N14" i="87"/>
  <c r="S29" i="87"/>
  <c r="S4" i="87"/>
  <c r="N8" i="87"/>
  <c r="S9" i="87"/>
  <c r="N20" i="87"/>
  <c r="N29" i="87"/>
  <c r="S7" i="87"/>
  <c r="AM54" i="87" a="1"/>
  <c r="AM54" i="87" s="1"/>
  <c r="BK57" i="87" s="1"/>
  <c r="AL54" i="87" a="1"/>
  <c r="AL54" i="87" s="1"/>
  <c r="BJ57" i="87" s="1"/>
  <c r="W57" i="62"/>
  <c r="AC57" i="62"/>
  <c r="CO23" i="91" l="1"/>
  <c r="CP24" i="87"/>
  <c r="EB36" i="91"/>
  <c r="CP39" i="91"/>
  <c r="CQ43" i="91"/>
  <c r="CP50" i="91"/>
  <c r="BG54" i="91"/>
  <c r="W57" i="91" s="1"/>
  <c r="W63" i="91" s="1"/>
  <c r="CS12" i="87"/>
  <c r="DV31" i="91"/>
  <c r="X62" i="89"/>
  <c r="DU25" i="91"/>
  <c r="BM19" i="87"/>
  <c r="CB26" i="91"/>
  <c r="BD26" i="91" s="1"/>
  <c r="BD54" i="87" a="1"/>
  <c r="BD54" i="87" s="1"/>
  <c r="BD58" i="87" s="1"/>
  <c r="DB70" i="62"/>
  <c r="CZ69" i="62"/>
  <c r="CZ70" i="62"/>
  <c r="CZ69" i="68"/>
  <c r="CZ70" i="68"/>
  <c r="CY70" i="68"/>
  <c r="CY69" i="68"/>
  <c r="DA69" i="68"/>
  <c r="DA70" i="68"/>
  <c r="DB69" i="68"/>
  <c r="DB70" i="68"/>
  <c r="DX61" i="89"/>
  <c r="EB22" i="91"/>
  <c r="CN44" i="91"/>
  <c r="CO13" i="91"/>
  <c r="CP44" i="91"/>
  <c r="CP17" i="91"/>
  <c r="DB45" i="91"/>
  <c r="CO17" i="91"/>
  <c r="CO9" i="91"/>
  <c r="CN13" i="91"/>
  <c r="CP16" i="91"/>
  <c r="DB14" i="91"/>
  <c r="DB41" i="91"/>
  <c r="CN30" i="91"/>
  <c r="CQ33" i="91"/>
  <c r="CY4" i="87"/>
  <c r="BY10" i="87"/>
  <c r="DU10" i="91"/>
  <c r="BR39" i="86"/>
  <c r="BV39" i="86"/>
  <c r="X61" i="89"/>
  <c r="CU9" i="87"/>
  <c r="CV25" i="87"/>
  <c r="CN36" i="91"/>
  <c r="CN48" i="91"/>
  <c r="CZ24" i="91"/>
  <c r="DO29" i="91"/>
  <c r="DB23" i="91"/>
  <c r="CQ29" i="91"/>
  <c r="CZ45" i="87"/>
  <c r="CQ51" i="87"/>
  <c r="CY52" i="87"/>
  <c r="CY22" i="87"/>
  <c r="CZ27" i="91"/>
  <c r="CZ52" i="87"/>
  <c r="CZ51" i="87"/>
  <c r="CX46" i="87"/>
  <c r="CQ13" i="91"/>
  <c r="BT28" i="85"/>
  <c r="BV28" i="85"/>
  <c r="EB47" i="91" s="1"/>
  <c r="DX47" i="91" s="1"/>
  <c r="DA25" i="91"/>
  <c r="BR28" i="85"/>
  <c r="DP47" i="91" s="1"/>
  <c r="DL47" i="91" s="1"/>
  <c r="CN52" i="91"/>
  <c r="CP37" i="91"/>
  <c r="CQ28" i="91"/>
  <c r="DC35" i="91"/>
  <c r="DC23" i="91"/>
  <c r="DW15" i="91"/>
  <c r="BX3" i="86"/>
  <c r="DD25" i="87"/>
  <c r="CS16" i="87"/>
  <c r="BT3" i="86"/>
  <c r="BY39" i="86"/>
  <c r="DA35" i="87"/>
  <c r="DA2" i="87"/>
  <c r="CU4" i="87"/>
  <c r="DW10" i="91"/>
  <c r="BU39" i="86"/>
  <c r="BU42" i="86"/>
  <c r="BS26" i="86"/>
  <c r="BW26" i="86"/>
  <c r="EG24" i="91" s="1"/>
  <c r="BV42" i="86"/>
  <c r="DV28" i="91"/>
  <c r="BY40" i="86"/>
  <c r="EI44" i="91"/>
  <c r="DU51" i="91"/>
  <c r="DA29" i="91"/>
  <c r="DX42" i="91"/>
  <c r="DX16" i="91"/>
  <c r="DA21" i="91"/>
  <c r="DR42" i="91"/>
  <c r="DC6" i="91"/>
  <c r="CW5" i="87"/>
  <c r="DR48" i="91"/>
  <c r="DN48" i="91" s="1"/>
  <c r="CO16" i="91"/>
  <c r="BW3" i="86"/>
  <c r="DB44" i="87" s="1"/>
  <c r="BY42" i="86"/>
  <c r="DD41" i="87" s="1"/>
  <c r="DA23" i="87"/>
  <c r="CP45" i="91"/>
  <c r="CZ49" i="91"/>
  <c r="DC17" i="91"/>
  <c r="CP46" i="91"/>
  <c r="DB20" i="91"/>
  <c r="CZ52" i="91"/>
  <c r="EE41" i="91"/>
  <c r="BT27" i="85"/>
  <c r="DR27" i="91" s="1"/>
  <c r="CO31" i="87"/>
  <c r="CO50" i="91"/>
  <c r="CR24" i="87"/>
  <c r="CE44" i="87"/>
  <c r="CX13" i="91"/>
  <c r="CP13" i="91" s="1"/>
  <c r="CQ50" i="91"/>
  <c r="CN38" i="91"/>
  <c r="DA20" i="91"/>
  <c r="CP24" i="91"/>
  <c r="EA19" i="91"/>
  <c r="CN9" i="91"/>
  <c r="CN4" i="91"/>
  <c r="CO29" i="91"/>
  <c r="CN42" i="91"/>
  <c r="CN34" i="91"/>
  <c r="CO44" i="91"/>
  <c r="AE61" i="89"/>
  <c r="CO26" i="91"/>
  <c r="DZ61" i="89"/>
  <c r="EE22" i="91"/>
  <c r="CQ8" i="87"/>
  <c r="CZ25" i="87"/>
  <c r="CO12" i="91"/>
  <c r="CN22" i="91"/>
  <c r="CQ3" i="87"/>
  <c r="CP4" i="87"/>
  <c r="CP46" i="87"/>
  <c r="CN24" i="91"/>
  <c r="BW40" i="86"/>
  <c r="DB37" i="87" s="1"/>
  <c r="DB11" i="87"/>
  <c r="BS40" i="86"/>
  <c r="DU7" i="91" s="1"/>
  <c r="CX6" i="91"/>
  <c r="CP6" i="91" s="1"/>
  <c r="CQ21" i="91"/>
  <c r="CN32" i="91"/>
  <c r="CN11" i="91"/>
  <c r="CZ32" i="91"/>
  <c r="DB37" i="91"/>
  <c r="CQ44" i="91"/>
  <c r="CO28" i="91"/>
  <c r="CP51" i="91"/>
  <c r="CN16" i="91"/>
  <c r="DA33" i="91"/>
  <c r="CP48" i="91"/>
  <c r="DC19" i="91"/>
  <c r="CZ38" i="91"/>
  <c r="CP11" i="91"/>
  <c r="CP21" i="91"/>
  <c r="CN20" i="91"/>
  <c r="CO5" i="91"/>
  <c r="DB4" i="91"/>
  <c r="CZ47" i="91"/>
  <c r="DB16" i="91"/>
  <c r="DC36" i="91"/>
  <c r="CP7" i="91"/>
  <c r="CN3" i="91"/>
  <c r="BY28" i="85"/>
  <c r="CZ42" i="87" s="1"/>
  <c r="DC45" i="91"/>
  <c r="CZ16" i="91"/>
  <c r="DA27" i="91"/>
  <c r="DC25" i="91"/>
  <c r="CN47" i="91"/>
  <c r="CZ43" i="91"/>
  <c r="CO43" i="91"/>
  <c r="DB6" i="91"/>
  <c r="CQ24" i="87"/>
  <c r="CZ3" i="91"/>
  <c r="CO25" i="91"/>
  <c r="DC50" i="91"/>
  <c r="DB48" i="91"/>
  <c r="CO14" i="91"/>
  <c r="CP22" i="91"/>
  <c r="DB21" i="91"/>
  <c r="CY40" i="87"/>
  <c r="V61" i="89"/>
  <c r="V62" i="89"/>
  <c r="DA24" i="91"/>
  <c r="CQ51" i="91"/>
  <c r="BT40" i="86"/>
  <c r="DV7" i="91" s="1"/>
  <c r="BX40" i="86"/>
  <c r="EH7" i="91" s="1"/>
  <c r="DD11" i="87"/>
  <c r="DT49" i="91"/>
  <c r="BX39" i="86"/>
  <c r="BS39" i="86"/>
  <c r="CT28" i="87" s="1"/>
  <c r="BR40" i="86"/>
  <c r="DT7" i="91" s="1"/>
  <c r="BY35" i="86"/>
  <c r="DD30" i="87" s="1"/>
  <c r="BV40" i="86"/>
  <c r="DA37" i="87" s="1"/>
  <c r="BU35" i="86"/>
  <c r="DW2" i="91" s="1"/>
  <c r="DO2" i="91" s="1"/>
  <c r="EK54" i="90"/>
  <c r="DY57" i="90" s="1"/>
  <c r="DB28" i="91"/>
  <c r="DB26" i="91"/>
  <c r="CQ39" i="91"/>
  <c r="DZ30" i="91"/>
  <c r="CZ42" i="91"/>
  <c r="CN51" i="91"/>
  <c r="CO52" i="91"/>
  <c r="CO24" i="91"/>
  <c r="DA42" i="91"/>
  <c r="CN14" i="91"/>
  <c r="CQ22" i="91"/>
  <c r="CQ20" i="91"/>
  <c r="BV34" i="86"/>
  <c r="EF43" i="91" s="1"/>
  <c r="EI39" i="91"/>
  <c r="BT39" i="86"/>
  <c r="BR34" i="86"/>
  <c r="DT43" i="91" s="1"/>
  <c r="BW39" i="86"/>
  <c r="DB28" i="87" s="1"/>
  <c r="CO42" i="91"/>
  <c r="CZ30" i="91"/>
  <c r="BX33" i="86"/>
  <c r="DC26" i="87" s="1"/>
  <c r="CZ2" i="91"/>
  <c r="CQ34" i="91"/>
  <c r="DC41" i="91"/>
  <c r="DB3" i="91"/>
  <c r="CO30" i="91"/>
  <c r="CZ17" i="91"/>
  <c r="DC13" i="91"/>
  <c r="DO19" i="91"/>
  <c r="DB24" i="91"/>
  <c r="DA52" i="91"/>
  <c r="DC44" i="91"/>
  <c r="CN27" i="91"/>
  <c r="DA4" i="91"/>
  <c r="CR25" i="87"/>
  <c r="CZ30" i="87"/>
  <c r="CX4" i="87"/>
  <c r="CS54" i="90"/>
  <c r="Y58" i="90" s="1"/>
  <c r="CX54" i="90"/>
  <c r="AD58" i="90" s="1"/>
  <c r="CT54" i="90"/>
  <c r="Z58" i="90" s="1"/>
  <c r="Z62" i="90" s="1"/>
  <c r="CO32" i="87"/>
  <c r="CR14" i="87"/>
  <c r="DB12" i="91"/>
  <c r="DB51" i="91"/>
  <c r="DA50" i="91"/>
  <c r="ED18" i="91"/>
  <c r="CY49" i="87"/>
  <c r="EE51" i="91"/>
  <c r="CZ36" i="87"/>
  <c r="EE52" i="91"/>
  <c r="CZ21" i="87"/>
  <c r="ED11" i="91"/>
  <c r="CY17" i="87"/>
  <c r="EC52" i="91"/>
  <c r="CX21" i="87"/>
  <c r="DP17" i="91"/>
  <c r="DL17" i="91" s="1"/>
  <c r="CO27" i="87"/>
  <c r="EB10" i="91"/>
  <c r="CW2" i="87"/>
  <c r="EE10" i="91"/>
  <c r="CZ2" i="87"/>
  <c r="DQ24" i="91"/>
  <c r="CP34" i="87"/>
  <c r="DQ43" i="91"/>
  <c r="CP48" i="87"/>
  <c r="EC18" i="91"/>
  <c r="CX49" i="87"/>
  <c r="DQ44" i="91"/>
  <c r="CP9" i="87"/>
  <c r="EB30" i="91"/>
  <c r="DX30" i="91" s="1"/>
  <c r="CW4" i="87"/>
  <c r="DP4" i="91"/>
  <c r="CO7" i="87"/>
  <c r="DR30" i="91"/>
  <c r="DN30" i="91" s="1"/>
  <c r="CQ4" i="87"/>
  <c r="DR4" i="91"/>
  <c r="CQ7" i="87"/>
  <c r="EB5" i="91"/>
  <c r="CW33" i="87"/>
  <c r="DR16" i="91"/>
  <c r="CQ32" i="87"/>
  <c r="ED21" i="91"/>
  <c r="CY43" i="87"/>
  <c r="ED42" i="91"/>
  <c r="CY31" i="87"/>
  <c r="ED29" i="91"/>
  <c r="DZ29" i="91" s="1"/>
  <c r="CY50" i="87"/>
  <c r="DQ13" i="91"/>
  <c r="CP44" i="87"/>
  <c r="DR20" i="91"/>
  <c r="CQ13" i="87"/>
  <c r="EB23" i="91"/>
  <c r="CW51" i="87"/>
  <c r="DP43" i="91"/>
  <c r="CO48" i="87"/>
  <c r="DR26" i="91"/>
  <c r="CQ19" i="87"/>
  <c r="ED19" i="91"/>
  <c r="CY25" i="87"/>
  <c r="DQ38" i="91"/>
  <c r="DM38" i="91" s="1"/>
  <c r="CP8" i="87"/>
  <c r="DR14" i="91"/>
  <c r="CQ40" i="87"/>
  <c r="DR2" i="91"/>
  <c r="CQ30" i="87"/>
  <c r="EB2" i="91"/>
  <c r="DX2" i="91" s="1"/>
  <c r="CW30" i="87"/>
  <c r="EB33" i="91"/>
  <c r="DX33" i="91" s="1"/>
  <c r="CW52" i="87"/>
  <c r="DR32" i="91"/>
  <c r="CQ26" i="87"/>
  <c r="ED47" i="91"/>
  <c r="CY42" i="87"/>
  <c r="EE28" i="91"/>
  <c r="EA28" i="91" s="1"/>
  <c r="CZ16" i="87"/>
  <c r="DR44" i="91"/>
  <c r="CQ9" i="87"/>
  <c r="EE36" i="91"/>
  <c r="CZ41" i="87"/>
  <c r="DR25" i="91"/>
  <c r="DN25" i="91" s="1"/>
  <c r="CQ47" i="87"/>
  <c r="EC6" i="91"/>
  <c r="CX28" i="87"/>
  <c r="EE38" i="91"/>
  <c r="CZ8" i="87"/>
  <c r="DP9" i="91"/>
  <c r="DL9" i="91" s="1"/>
  <c r="CO22" i="87"/>
  <c r="DS49" i="91"/>
  <c r="DO49" i="91" s="1"/>
  <c r="CR23" i="87"/>
  <c r="EB49" i="91"/>
  <c r="CW23" i="87"/>
  <c r="DR18" i="91"/>
  <c r="CQ49" i="87"/>
  <c r="EC11" i="91"/>
  <c r="CX17" i="87"/>
  <c r="DS52" i="91"/>
  <c r="CR21" i="87"/>
  <c r="EC43" i="91"/>
  <c r="CX48" i="87"/>
  <c r="DS24" i="91"/>
  <c r="CR34" i="87"/>
  <c r="EE32" i="91"/>
  <c r="CZ26" i="87"/>
  <c r="EC31" i="91"/>
  <c r="DY31" i="91" s="1"/>
  <c r="CX11" i="87"/>
  <c r="EC44" i="91"/>
  <c r="CX9" i="87"/>
  <c r="DE47" i="91"/>
  <c r="DA47" i="91" s="1"/>
  <c r="CH42" i="87"/>
  <c r="CH54" i="87" s="1" a="1"/>
  <c r="CH54" i="87" s="1"/>
  <c r="BZ57" i="87" s="1"/>
  <c r="DR43" i="91"/>
  <c r="CQ48" i="87"/>
  <c r="EB12" i="91"/>
  <c r="DX12" i="91" s="1"/>
  <c r="CW6" i="87"/>
  <c r="DQ28" i="91"/>
  <c r="DM28" i="91" s="1"/>
  <c r="CP16" i="87"/>
  <c r="DS36" i="91"/>
  <c r="CR41" i="87"/>
  <c r="DP35" i="91"/>
  <c r="CO38" i="87"/>
  <c r="ED4" i="91"/>
  <c r="CY7" i="87"/>
  <c r="DP45" i="91"/>
  <c r="CO45" i="87"/>
  <c r="DR39" i="91"/>
  <c r="CQ5" i="87"/>
  <c r="DQ42" i="91"/>
  <c r="DM42" i="91" s="1"/>
  <c r="CP31" i="87"/>
  <c r="EB35" i="91"/>
  <c r="CW38" i="87"/>
  <c r="DR46" i="91"/>
  <c r="CQ46" i="87"/>
  <c r="EC20" i="91"/>
  <c r="CX13" i="87"/>
  <c r="DQ37" i="91"/>
  <c r="CP3" i="87"/>
  <c r="DS26" i="91"/>
  <c r="CR19" i="87"/>
  <c r="EB40" i="91"/>
  <c r="CW12" i="87"/>
  <c r="EE20" i="91"/>
  <c r="CZ13" i="87"/>
  <c r="EB38" i="91"/>
  <c r="CW8" i="87"/>
  <c r="DS4" i="91"/>
  <c r="CR7" i="87"/>
  <c r="DP13" i="91"/>
  <c r="CO44" i="87"/>
  <c r="EC29" i="91"/>
  <c r="CX50" i="87"/>
  <c r="DQ33" i="91"/>
  <c r="DM33" i="91" s="1"/>
  <c r="CP52" i="87"/>
  <c r="EB37" i="91"/>
  <c r="CW3" i="87"/>
  <c r="DS25" i="91"/>
  <c r="DO25" i="91" s="1"/>
  <c r="CR47" i="87"/>
  <c r="EE34" i="91"/>
  <c r="CZ20" i="87"/>
  <c r="DR40" i="91"/>
  <c r="CQ12" i="87"/>
  <c r="DP6" i="91"/>
  <c r="CO28" i="87"/>
  <c r="DP19" i="91"/>
  <c r="CO25" i="87"/>
  <c r="DS46" i="91"/>
  <c r="CR46" i="87"/>
  <c r="EE6" i="91"/>
  <c r="CZ28" i="87"/>
  <c r="DQ11" i="91"/>
  <c r="CP17" i="87"/>
  <c r="DG7" i="91"/>
  <c r="DC7" i="91" s="1"/>
  <c r="CJ37" i="87"/>
  <c r="DQ17" i="91"/>
  <c r="CP27" i="87"/>
  <c r="EC48" i="91"/>
  <c r="CX39" i="87"/>
  <c r="DQ36" i="91"/>
  <c r="CP41" i="87"/>
  <c r="DQ25" i="91"/>
  <c r="DM25" i="91" s="1"/>
  <c r="CP47" i="87"/>
  <c r="ED32" i="91"/>
  <c r="CY26" i="87"/>
  <c r="DR19" i="91"/>
  <c r="DN19" i="91" s="1"/>
  <c r="CQ25" i="87"/>
  <c r="EB44" i="91"/>
  <c r="DX44" i="91" s="1"/>
  <c r="CW9" i="87"/>
  <c r="ED13" i="91"/>
  <c r="CY44" i="87"/>
  <c r="ED25" i="91"/>
  <c r="CY47" i="87"/>
  <c r="EC26" i="91"/>
  <c r="CX19" i="87"/>
  <c r="DP41" i="91"/>
  <c r="CO24" i="87"/>
  <c r="EC14" i="91"/>
  <c r="CX40" i="87"/>
  <c r="DQ14" i="91"/>
  <c r="CP40" i="87"/>
  <c r="DP49" i="91"/>
  <c r="CO23" i="87"/>
  <c r="ED5" i="91"/>
  <c r="CY33" i="87"/>
  <c r="EC12" i="91"/>
  <c r="CX6" i="87"/>
  <c r="EC39" i="91"/>
  <c r="CX5" i="87"/>
  <c r="DS39" i="91"/>
  <c r="CR5" i="87"/>
  <c r="EC42" i="91"/>
  <c r="CX31" i="87"/>
  <c r="EE40" i="91"/>
  <c r="EA40" i="91" s="1"/>
  <c r="CZ12" i="87"/>
  <c r="EB6" i="91"/>
  <c r="CW28" i="87"/>
  <c r="DP40" i="91"/>
  <c r="CO12" i="87"/>
  <c r="DP29" i="91"/>
  <c r="DL29" i="91" s="1"/>
  <c r="CO50" i="87"/>
  <c r="DP37" i="91"/>
  <c r="CO3" i="87"/>
  <c r="DQ49" i="91"/>
  <c r="DM49" i="91" s="1"/>
  <c r="CP23" i="87"/>
  <c r="ED36" i="91"/>
  <c r="CY41" i="87"/>
  <c r="ED34" i="91"/>
  <c r="CY20" i="87"/>
  <c r="EE15" i="91"/>
  <c r="EA15" i="91" s="1"/>
  <c r="CZ35" i="87"/>
  <c r="DQ45" i="91"/>
  <c r="CP45" i="87"/>
  <c r="EC45" i="91"/>
  <c r="CX45" i="87"/>
  <c r="DS42" i="91"/>
  <c r="DO42" i="91" s="1"/>
  <c r="CR31" i="87"/>
  <c r="EB13" i="91"/>
  <c r="CW44" i="87"/>
  <c r="ED40" i="91"/>
  <c r="DZ40" i="91" s="1"/>
  <c r="CY12" i="87"/>
  <c r="EE29" i="91"/>
  <c r="EA29" i="91" s="1"/>
  <c r="CZ50" i="87"/>
  <c r="EB32" i="91"/>
  <c r="CW26" i="87"/>
  <c r="DP28" i="91"/>
  <c r="DL28" i="91" s="1"/>
  <c r="CO16" i="87"/>
  <c r="DR51" i="91"/>
  <c r="CQ36" i="87"/>
  <c r="EB18" i="91"/>
  <c r="CW49" i="87"/>
  <c r="CU7" i="91"/>
  <c r="CQ7" i="91" s="1"/>
  <c r="CB37" i="87"/>
  <c r="ED10" i="91"/>
  <c r="DZ10" i="91" s="1"/>
  <c r="CY2" i="87"/>
  <c r="EC17" i="91"/>
  <c r="CX27" i="87"/>
  <c r="EB19" i="91"/>
  <c r="CW25" i="87"/>
  <c r="DQ48" i="91"/>
  <c r="CP39" i="87"/>
  <c r="DP21" i="91"/>
  <c r="CO43" i="87"/>
  <c r="DP32" i="91"/>
  <c r="CO26" i="87"/>
  <c r="DQ31" i="91"/>
  <c r="DM31" i="91" s="1"/>
  <c r="CP11" i="87"/>
  <c r="DR13" i="91"/>
  <c r="CQ44" i="87"/>
  <c r="ED22" i="91"/>
  <c r="CY14" i="87"/>
  <c r="DS32" i="91"/>
  <c r="CR26" i="87"/>
  <c r="EB25" i="91"/>
  <c r="DX25" i="91" s="1"/>
  <c r="CW47" i="87"/>
  <c r="DQ15" i="91"/>
  <c r="DM15" i="91" s="1"/>
  <c r="CP35" i="87"/>
  <c r="EE37" i="91"/>
  <c r="CZ3" i="87"/>
  <c r="DR29" i="91"/>
  <c r="DN29" i="91" s="1"/>
  <c r="CQ50" i="87"/>
  <c r="EB20" i="91"/>
  <c r="CW13" i="87"/>
  <c r="EC15" i="91"/>
  <c r="CX35" i="87"/>
  <c r="DQ6" i="91"/>
  <c r="CP28" i="87"/>
  <c r="DS48" i="91"/>
  <c r="CR39" i="87"/>
  <c r="EC28" i="91"/>
  <c r="CX16" i="87"/>
  <c r="DR45" i="91"/>
  <c r="CQ45" i="87"/>
  <c r="DR12" i="91"/>
  <c r="DN12" i="91" s="1"/>
  <c r="CQ6" i="87"/>
  <c r="DS47" i="91"/>
  <c r="DO47" i="91" s="1"/>
  <c r="CR42" i="87"/>
  <c r="ED12" i="91"/>
  <c r="CY6" i="87"/>
  <c r="EE46" i="91"/>
  <c r="EA46" i="91" s="1"/>
  <c r="CZ46" i="87"/>
  <c r="DS35" i="91"/>
  <c r="CR38" i="87"/>
  <c r="EC2" i="91"/>
  <c r="CX30" i="87"/>
  <c r="ED37" i="91"/>
  <c r="CY3" i="87"/>
  <c r="DQ2" i="91"/>
  <c r="CP30" i="87"/>
  <c r="DS38" i="91"/>
  <c r="DO38" i="91" s="1"/>
  <c r="CR8" i="87"/>
  <c r="DP48" i="91"/>
  <c r="CO39" i="87"/>
  <c r="DP24" i="91"/>
  <c r="CO34" i="87"/>
  <c r="EE30" i="91"/>
  <c r="EA30" i="91" s="1"/>
  <c r="CZ4" i="87"/>
  <c r="DS12" i="91"/>
  <c r="DO12" i="91" s="1"/>
  <c r="CR6" i="87"/>
  <c r="EE4" i="91"/>
  <c r="CZ7" i="87"/>
  <c r="CR50" i="91"/>
  <c r="CN50" i="91" s="1"/>
  <c r="BY29" i="87"/>
  <c r="ED51" i="91"/>
  <c r="DZ51" i="91" s="1"/>
  <c r="CY36" i="87"/>
  <c r="DP18" i="91"/>
  <c r="CO49" i="87"/>
  <c r="DD50" i="91"/>
  <c r="CZ50" i="91" s="1"/>
  <c r="CG29" i="87"/>
  <c r="DS44" i="91"/>
  <c r="DO44" i="91" s="1"/>
  <c r="CR9" i="87"/>
  <c r="DR10" i="91"/>
  <c r="DN10" i="91" s="1"/>
  <c r="CQ2" i="87"/>
  <c r="DQ22" i="91"/>
  <c r="CP14" i="87"/>
  <c r="EC25" i="91"/>
  <c r="CX47" i="87"/>
  <c r="EC21" i="91"/>
  <c r="CX43" i="87"/>
  <c r="EB28" i="91"/>
  <c r="DX28" i="91" s="1"/>
  <c r="CW16" i="87"/>
  <c r="EE24" i="91"/>
  <c r="CZ34" i="87"/>
  <c r="DP23" i="91"/>
  <c r="CO51" i="87"/>
  <c r="ED20" i="91"/>
  <c r="CY13" i="87"/>
  <c r="EB9" i="91"/>
  <c r="DX9" i="91" s="1"/>
  <c r="CW22" i="87"/>
  <c r="EC40" i="91"/>
  <c r="DY40" i="91" s="1"/>
  <c r="CX12" i="87"/>
  <c r="EE25" i="91"/>
  <c r="EA25" i="91" s="1"/>
  <c r="CZ47" i="87"/>
  <c r="DQ40" i="91"/>
  <c r="DM40" i="91" s="1"/>
  <c r="CP12" i="87"/>
  <c r="EB34" i="91"/>
  <c r="CW20" i="87"/>
  <c r="ED49" i="91"/>
  <c r="CY23" i="87"/>
  <c r="DQ29" i="91"/>
  <c r="DM29" i="91" s="1"/>
  <c r="CP50" i="87"/>
  <c r="EB4" i="91"/>
  <c r="CW7" i="87"/>
  <c r="DP25" i="91"/>
  <c r="CO47" i="87"/>
  <c r="EC49" i="91"/>
  <c r="DY49" i="91" s="1"/>
  <c r="CX23" i="87"/>
  <c r="DS20" i="91"/>
  <c r="CR13" i="87"/>
  <c r="ED46" i="91"/>
  <c r="DZ46" i="91" s="1"/>
  <c r="CY46" i="87"/>
  <c r="EC32" i="91"/>
  <c r="CX26" i="87"/>
  <c r="DR15" i="91"/>
  <c r="DN15" i="91" s="1"/>
  <c r="CQ35" i="87"/>
  <c r="DR21" i="91"/>
  <c r="CQ43" i="87"/>
  <c r="DS21" i="91"/>
  <c r="CR43" i="87"/>
  <c r="DS28" i="91"/>
  <c r="CR16" i="87"/>
  <c r="EE13" i="91"/>
  <c r="CZ44" i="87"/>
  <c r="EC16" i="91"/>
  <c r="DY16" i="91" s="1"/>
  <c r="CX32" i="87"/>
  <c r="DS13" i="91"/>
  <c r="CR44" i="87"/>
  <c r="DR31" i="91"/>
  <c r="DN31" i="91" s="1"/>
  <c r="CQ11" i="87"/>
  <c r="DS40" i="91"/>
  <c r="DO40" i="91" s="1"/>
  <c r="CR12" i="87"/>
  <c r="EE12" i="91"/>
  <c r="CZ6" i="87"/>
  <c r="EC34" i="91"/>
  <c r="CX20" i="87"/>
  <c r="EE44" i="91"/>
  <c r="CZ9" i="87"/>
  <c r="CS47" i="91"/>
  <c r="CO47" i="91" s="1"/>
  <c r="BZ42" i="87"/>
  <c r="EB24" i="91"/>
  <c r="CW34" i="87"/>
  <c r="EB51" i="91"/>
  <c r="DX51" i="91" s="1"/>
  <c r="CW36" i="87"/>
  <c r="DQ10" i="91"/>
  <c r="DM10" i="91" s="1"/>
  <c r="CP2" i="87"/>
  <c r="DP11" i="91"/>
  <c r="CO17" i="87"/>
  <c r="ED17" i="91"/>
  <c r="CY27" i="87"/>
  <c r="DS11" i="91"/>
  <c r="CR17" i="87"/>
  <c r="EE17" i="91"/>
  <c r="CZ27" i="87"/>
  <c r="EC22" i="91"/>
  <c r="CX14" i="87"/>
  <c r="EC51" i="91"/>
  <c r="DY51" i="91" s="1"/>
  <c r="CX36" i="87"/>
  <c r="EC36" i="91"/>
  <c r="CX41" i="87"/>
  <c r="ED35" i="91"/>
  <c r="CY38" i="87"/>
  <c r="EE49" i="91"/>
  <c r="EA49" i="91" s="1"/>
  <c r="CZ23" i="87"/>
  <c r="EE48" i="91"/>
  <c r="CZ39" i="87"/>
  <c r="DQ19" i="91"/>
  <c r="CP25" i="87"/>
  <c r="EC35" i="91"/>
  <c r="CX38" i="87"/>
  <c r="DQ26" i="91"/>
  <c r="CP19" i="87"/>
  <c r="ED23" i="91"/>
  <c r="CY51" i="87"/>
  <c r="DQ23" i="91"/>
  <c r="CP51" i="87"/>
  <c r="ED2" i="91"/>
  <c r="CY30" i="87"/>
  <c r="ED48" i="91"/>
  <c r="CY39" i="87"/>
  <c r="EB31" i="91"/>
  <c r="CW11" i="87"/>
  <c r="EC37" i="91"/>
  <c r="CX3" i="87"/>
  <c r="DP31" i="91"/>
  <c r="DL31" i="91" s="1"/>
  <c r="CO11" i="87"/>
  <c r="ED45" i="91"/>
  <c r="CY45" i="87"/>
  <c r="DR49" i="91"/>
  <c r="CQ23" i="87"/>
  <c r="ED31" i="91"/>
  <c r="DZ31" i="91" s="1"/>
  <c r="CY11" i="87"/>
  <c r="DF27" i="91"/>
  <c r="DB27" i="91" s="1"/>
  <c r="CI15" i="87"/>
  <c r="DP2" i="91"/>
  <c r="CO30" i="87"/>
  <c r="EE16" i="91"/>
  <c r="EA16" i="91" s="1"/>
  <c r="CZ32" i="87"/>
  <c r="EE21" i="91"/>
  <c r="CZ43" i="87"/>
  <c r="DR6" i="91"/>
  <c r="CQ28" i="87"/>
  <c r="DS30" i="91"/>
  <c r="CR4" i="87"/>
  <c r="DQ9" i="91"/>
  <c r="DM9" i="91" s="1"/>
  <c r="CP22" i="87"/>
  <c r="DQ16" i="91"/>
  <c r="DM16" i="91" s="1"/>
  <c r="CP32" i="87"/>
  <c r="EC5" i="91"/>
  <c r="CX33" i="87"/>
  <c r="ED26" i="91"/>
  <c r="CY19" i="87"/>
  <c r="EE18" i="91"/>
  <c r="CZ49" i="87"/>
  <c r="DP51" i="91"/>
  <c r="DL51" i="91" s="1"/>
  <c r="CO36" i="87"/>
  <c r="EC10" i="91"/>
  <c r="DY10" i="91" s="1"/>
  <c r="CX2" i="87"/>
  <c r="EB11" i="91"/>
  <c r="CW17" i="87"/>
  <c r="DR52" i="91"/>
  <c r="CQ21" i="87"/>
  <c r="DR17" i="91"/>
  <c r="CQ27" i="87"/>
  <c r="EE11" i="91"/>
  <c r="CZ17" i="87"/>
  <c r="DS17" i="91"/>
  <c r="CR27" i="87"/>
  <c r="EB52" i="91"/>
  <c r="CW21" i="87"/>
  <c r="DQ51" i="91"/>
  <c r="CP36" i="87"/>
  <c r="DQ21" i="91"/>
  <c r="CP43" i="87"/>
  <c r="DQ12" i="91"/>
  <c r="CP6" i="87"/>
  <c r="EC24" i="91"/>
  <c r="CX34" i="87"/>
  <c r="EE43" i="91"/>
  <c r="CZ48" i="87"/>
  <c r="ED39" i="91"/>
  <c r="CY5" i="87"/>
  <c r="DP5" i="91"/>
  <c r="CO33" i="87"/>
  <c r="EC19" i="91"/>
  <c r="CX25" i="87"/>
  <c r="DP12" i="91"/>
  <c r="DL12" i="91" s="1"/>
  <c r="CO6" i="87"/>
  <c r="ED43" i="91"/>
  <c r="CY48" i="87"/>
  <c r="DS43" i="91"/>
  <c r="CR48" i="87"/>
  <c r="DR35" i="91"/>
  <c r="CQ38" i="87"/>
  <c r="EB29" i="91"/>
  <c r="DX29" i="91" s="1"/>
  <c r="CW50" i="87"/>
  <c r="EE26" i="91"/>
  <c r="CZ19" i="87"/>
  <c r="DR33" i="91"/>
  <c r="CQ52" i="87"/>
  <c r="EB43" i="91"/>
  <c r="CW48" i="87"/>
  <c r="BX27" i="85"/>
  <c r="DR47" i="91"/>
  <c r="CQ42" i="87"/>
  <c r="EC33" i="91"/>
  <c r="DY33" i="91" s="1"/>
  <c r="CX52" i="87"/>
  <c r="CT27" i="91"/>
  <c r="CA15" i="87"/>
  <c r="DR36" i="91"/>
  <c r="CQ41" i="87"/>
  <c r="EC9" i="91"/>
  <c r="DY9" i="91" s="1"/>
  <c r="CX22" i="87"/>
  <c r="EE35" i="91"/>
  <c r="CZ38" i="87"/>
  <c r="DP38" i="91"/>
  <c r="DL38" i="91" s="1"/>
  <c r="CO8" i="87"/>
  <c r="DS14" i="91"/>
  <c r="CR40" i="87"/>
  <c r="DQ34" i="91"/>
  <c r="CP20" i="87"/>
  <c r="EE14" i="91"/>
  <c r="CZ40" i="87"/>
  <c r="DS34" i="91"/>
  <c r="CR20" i="87"/>
  <c r="ED24" i="91"/>
  <c r="CY34" i="87"/>
  <c r="EB41" i="91"/>
  <c r="CW24" i="87"/>
  <c r="DS51" i="91"/>
  <c r="DO51" i="91" s="1"/>
  <c r="CR36" i="87"/>
  <c r="DS18" i="91"/>
  <c r="CR49" i="87"/>
  <c r="DR11" i="91"/>
  <c r="CQ17" i="87"/>
  <c r="ED52" i="91"/>
  <c r="CY21" i="87"/>
  <c r="DQ52" i="91"/>
  <c r="CP21" i="87"/>
  <c r="EB17" i="91"/>
  <c r="CW27" i="87"/>
  <c r="DP10" i="91"/>
  <c r="DL10" i="91" s="1"/>
  <c r="CO2" i="87"/>
  <c r="ED28" i="91"/>
  <c r="DZ28" i="91" s="1"/>
  <c r="CY16" i="87"/>
  <c r="DS10" i="91"/>
  <c r="CR2" i="87"/>
  <c r="DP52" i="91"/>
  <c r="CO21" i="87"/>
  <c r="DQ18" i="91"/>
  <c r="CP49" i="87"/>
  <c r="DQ5" i="91"/>
  <c r="CP33" i="87"/>
  <c r="DS31" i="91"/>
  <c r="DO31" i="91" s="1"/>
  <c r="CR11" i="87"/>
  <c r="EC13" i="91"/>
  <c r="CX44" i="87"/>
  <c r="DR5" i="91"/>
  <c r="CQ33" i="87"/>
  <c r="DP34" i="91"/>
  <c r="CO20" i="87"/>
  <c r="EE39" i="91"/>
  <c r="CZ5" i="87"/>
  <c r="EC23" i="91"/>
  <c r="CX51" i="87"/>
  <c r="EC38" i="91"/>
  <c r="DY38" i="91" s="1"/>
  <c r="CX8" i="87"/>
  <c r="DS37" i="91"/>
  <c r="CR3" i="87"/>
  <c r="EC41" i="91"/>
  <c r="CX24" i="87"/>
  <c r="DP20" i="91"/>
  <c r="CO13" i="87"/>
  <c r="EE31" i="91"/>
  <c r="EA31" i="91" s="1"/>
  <c r="CZ11" i="87"/>
  <c r="DQ35" i="91"/>
  <c r="CP38" i="87"/>
  <c r="ED16" i="91"/>
  <c r="DZ16" i="91" s="1"/>
  <c r="CY32" i="87"/>
  <c r="DQ32" i="91"/>
  <c r="CP26" i="87"/>
  <c r="DQ4" i="91"/>
  <c r="CP7" i="87"/>
  <c r="DQ20" i="91"/>
  <c r="CP13" i="87"/>
  <c r="DQ39" i="91"/>
  <c r="CP5" i="87"/>
  <c r="ED44" i="91"/>
  <c r="DZ44" i="91" s="1"/>
  <c r="CY9" i="87"/>
  <c r="DR22" i="91"/>
  <c r="CQ14" i="87"/>
  <c r="DS16" i="91"/>
  <c r="DO16" i="91" s="1"/>
  <c r="CR32" i="87"/>
  <c r="DR9" i="91"/>
  <c r="CQ22" i="87"/>
  <c r="DR34" i="91"/>
  <c r="CQ20" i="87"/>
  <c r="DS15" i="91"/>
  <c r="CR35" i="87"/>
  <c r="DR24" i="91"/>
  <c r="CQ34" i="87"/>
  <c r="ED6" i="91"/>
  <c r="CY28" i="87"/>
  <c r="EE5" i="91"/>
  <c r="CZ33" i="87"/>
  <c r="DS5" i="91"/>
  <c r="CR33" i="87"/>
  <c r="DP30" i="91"/>
  <c r="DL30" i="91" s="1"/>
  <c r="CO4" i="87"/>
  <c r="DR28" i="91"/>
  <c r="CQ16" i="87"/>
  <c r="ED15" i="91"/>
  <c r="CY35" i="87"/>
  <c r="CU52" i="87"/>
  <c r="DB47" i="87"/>
  <c r="CU31" i="87"/>
  <c r="CU36" i="87"/>
  <c r="CV46" i="87"/>
  <c r="EG19" i="91"/>
  <c r="DB23" i="87"/>
  <c r="EI17" i="91"/>
  <c r="CV31" i="87"/>
  <c r="EH25" i="91"/>
  <c r="DB35" i="87"/>
  <c r="DB36" i="87"/>
  <c r="CT35" i="87"/>
  <c r="CT4" i="87"/>
  <c r="CS39" i="87"/>
  <c r="DB42" i="87"/>
  <c r="DB10" i="87"/>
  <c r="CT27" i="87"/>
  <c r="DD31" i="87"/>
  <c r="DW48" i="91"/>
  <c r="DA39" i="87"/>
  <c r="CU50" i="87"/>
  <c r="CV6" i="87"/>
  <c r="DV47" i="91"/>
  <c r="DC23" i="87"/>
  <c r="DC27" i="87"/>
  <c r="DW39" i="91"/>
  <c r="EG12" i="91"/>
  <c r="EH48" i="91"/>
  <c r="CT31" i="87"/>
  <c r="EF17" i="91"/>
  <c r="CS27" i="87"/>
  <c r="DC25" i="87"/>
  <c r="DT25" i="91"/>
  <c r="DD4" i="87"/>
  <c r="BS38" i="86"/>
  <c r="CT33" i="87" s="1"/>
  <c r="CV36" i="87"/>
  <c r="DC10" i="87"/>
  <c r="EF46" i="91"/>
  <c r="DX46" i="91" s="1"/>
  <c r="CT9" i="87"/>
  <c r="DC46" i="87"/>
  <c r="EG17" i="91"/>
  <c r="CS30" i="87"/>
  <c r="EH47" i="91"/>
  <c r="DD52" i="87"/>
  <c r="DC36" i="87"/>
  <c r="CM37" i="87"/>
  <c r="Z37" i="87" s="1" a="1"/>
  <c r="Z37" i="87" s="1"/>
  <c r="DB7" i="91"/>
  <c r="CU23" i="87"/>
  <c r="EG29" i="91"/>
  <c r="CT32" i="87"/>
  <c r="DD36" i="87"/>
  <c r="DU39" i="91"/>
  <c r="DB39" i="87"/>
  <c r="DD16" i="87"/>
  <c r="DV16" i="91"/>
  <c r="DN16" i="91" s="1"/>
  <c r="CS10" i="87"/>
  <c r="DD47" i="87"/>
  <c r="DC9" i="87"/>
  <c r="CT42" i="87"/>
  <c r="DC5" i="87"/>
  <c r="EG42" i="91"/>
  <c r="DB46" i="87"/>
  <c r="DV9" i="91"/>
  <c r="DV3" i="91"/>
  <c r="DD23" i="87"/>
  <c r="EF3" i="91"/>
  <c r="CV47" i="87"/>
  <c r="DA9" i="87"/>
  <c r="CT6" i="87"/>
  <c r="DD46" i="87"/>
  <c r="CT23" i="87"/>
  <c r="DV39" i="91"/>
  <c r="CV27" i="87"/>
  <c r="EH15" i="91"/>
  <c r="CU46" i="87"/>
  <c r="CT25" i="87"/>
  <c r="EH33" i="91"/>
  <c r="DB32" i="87"/>
  <c r="DB4" i="87"/>
  <c r="CV16" i="87"/>
  <c r="CT10" i="87"/>
  <c r="EG39" i="91"/>
  <c r="DU48" i="91"/>
  <c r="DC31" i="87"/>
  <c r="DB9" i="87"/>
  <c r="CV52" i="87"/>
  <c r="DV17" i="91"/>
  <c r="DN42" i="91"/>
  <c r="DD6" i="87"/>
  <c r="CV30" i="87"/>
  <c r="DC50" i="87"/>
  <c r="AB50" i="87" s="1" a="1"/>
  <c r="AB50" i="87" s="1"/>
  <c r="DA30" i="87"/>
  <c r="DA47" i="87"/>
  <c r="CU39" i="87"/>
  <c r="CS36" i="87"/>
  <c r="EI3" i="91"/>
  <c r="CU35" i="87"/>
  <c r="EH9" i="91"/>
  <c r="DB52" i="87"/>
  <c r="BW28" i="85"/>
  <c r="BS28" i="85"/>
  <c r="DB50" i="91"/>
  <c r="BU40" i="86"/>
  <c r="CV37" i="87" s="1"/>
  <c r="EG48" i="91"/>
  <c r="DY48" i="91" s="1"/>
  <c r="EH3" i="91"/>
  <c r="BW34" i="86"/>
  <c r="EG43" i="91" s="1"/>
  <c r="DV33" i="91"/>
  <c r="DA46" i="87"/>
  <c r="BX38" i="86"/>
  <c r="DC33" i="87" s="1"/>
  <c r="CT5" i="87"/>
  <c r="BS34" i="86"/>
  <c r="CT48" i="87" s="1"/>
  <c r="BY38" i="86"/>
  <c r="DD33" i="87" s="1"/>
  <c r="BT38" i="86"/>
  <c r="CU33" i="87" s="1"/>
  <c r="DB6" i="87"/>
  <c r="EG25" i="91"/>
  <c r="DU47" i="91"/>
  <c r="BU38" i="86"/>
  <c r="CV33" i="87" s="1"/>
  <c r="DB22" i="91"/>
  <c r="CZ34" i="91"/>
  <c r="DW33" i="91"/>
  <c r="DO33" i="91" s="1"/>
  <c r="EH39" i="91"/>
  <c r="EG47" i="91"/>
  <c r="DY54" i="90"/>
  <c r="DY56" i="90" s="1"/>
  <c r="EI51" i="91"/>
  <c r="EA51" i="91" s="1"/>
  <c r="CT39" i="87"/>
  <c r="BY33" i="86"/>
  <c r="DD26" i="87" s="1"/>
  <c r="DA44" i="91"/>
  <c r="BT33" i="86"/>
  <c r="DV32" i="91" s="1"/>
  <c r="CU22" i="87"/>
  <c r="BV33" i="86"/>
  <c r="DA26" i="87" s="1"/>
  <c r="BU33" i="86"/>
  <c r="CV26" i="87" s="1"/>
  <c r="BR33" i="86"/>
  <c r="CS26" i="87" s="1"/>
  <c r="CV54" i="90"/>
  <c r="AB58" i="90" s="1"/>
  <c r="AB62" i="90" s="1"/>
  <c r="DM19" i="91"/>
  <c r="DB31" i="87"/>
  <c r="EA9" i="91"/>
  <c r="EG15" i="91"/>
  <c r="DV49" i="91"/>
  <c r="EG30" i="91"/>
  <c r="DY30" i="91" s="1"/>
  <c r="CE33" i="87"/>
  <c r="CX5" i="91"/>
  <c r="CP5" i="91" s="1"/>
  <c r="CM33" i="87"/>
  <c r="DJ5" i="91"/>
  <c r="DB5" i="91" s="1"/>
  <c r="CZ6" i="91"/>
  <c r="BW42" i="86"/>
  <c r="BT42" i="86"/>
  <c r="DB52" i="91"/>
  <c r="CZ35" i="91"/>
  <c r="DA30" i="91"/>
  <c r="CR54" i="90"/>
  <c r="X58" i="90" s="1"/>
  <c r="X63" i="90" s="1"/>
  <c r="BW27" i="85"/>
  <c r="BS27" i="85"/>
  <c r="BR27" i="85"/>
  <c r="CP27" i="91"/>
  <c r="BV27" i="85"/>
  <c r="BY27" i="85"/>
  <c r="BU27" i="85"/>
  <c r="CY54" i="90"/>
  <c r="AE58" i="90" s="1"/>
  <c r="AE61" i="90" s="1"/>
  <c r="DC24" i="91"/>
  <c r="CN54" i="90"/>
  <c r="T58" i="90" s="1"/>
  <c r="CP4" i="91"/>
  <c r="CP40" i="91"/>
  <c r="BT34" i="86"/>
  <c r="CU48" i="87" s="1"/>
  <c r="EG46" i="91"/>
  <c r="DY46" i="91" s="1"/>
  <c r="BY34" i="86"/>
  <c r="BU34" i="86"/>
  <c r="CV48" i="87" s="1"/>
  <c r="DO9" i="91"/>
  <c r="DU17" i="91"/>
  <c r="EG3" i="91"/>
  <c r="BX34" i="86"/>
  <c r="DC48" i="87" s="1"/>
  <c r="BX42" i="86"/>
  <c r="EH36" i="91" s="1"/>
  <c r="CZ15" i="91"/>
  <c r="BS42" i="86"/>
  <c r="CT41" i="87" s="1"/>
  <c r="EH17" i="91"/>
  <c r="DW28" i="91"/>
  <c r="CE41" i="87"/>
  <c r="CX36" i="91"/>
  <c r="CP36" i="91" s="1"/>
  <c r="CE48" i="87"/>
  <c r="CX43" i="91"/>
  <c r="CP43" i="91" s="1"/>
  <c r="CM48" i="87"/>
  <c r="Z48" i="87" s="1" a="1"/>
  <c r="Z48" i="87" s="1"/>
  <c r="DJ43" i="91"/>
  <c r="DB43" i="91" s="1"/>
  <c r="CM41" i="87"/>
  <c r="Z41" i="87" s="1" a="1"/>
  <c r="Z41" i="87" s="1"/>
  <c r="DJ36" i="91"/>
  <c r="DB36" i="91" s="1"/>
  <c r="DB39" i="91"/>
  <c r="CZ13" i="91"/>
  <c r="CQ45" i="91"/>
  <c r="CP26" i="91"/>
  <c r="BW12" i="85"/>
  <c r="BV12" i="85"/>
  <c r="BR12" i="85"/>
  <c r="BY12" i="85"/>
  <c r="BU12" i="85"/>
  <c r="BS12" i="85"/>
  <c r="BX12" i="85"/>
  <c r="BT12" i="85"/>
  <c r="BX35" i="86"/>
  <c r="BT35" i="86"/>
  <c r="BW35" i="86"/>
  <c r="BS35" i="86"/>
  <c r="CE30" i="87"/>
  <c r="CX2" i="91"/>
  <c r="CP2" i="91" s="1"/>
  <c r="CP54" i="90"/>
  <c r="V58" i="90" s="1"/>
  <c r="V63" i="90" s="1"/>
  <c r="BW38" i="86"/>
  <c r="EG5" i="91" s="1"/>
  <c r="EI12" i="91"/>
  <c r="BS33" i="86"/>
  <c r="DU32" i="91" s="1"/>
  <c r="BW33" i="86"/>
  <c r="BR38" i="86"/>
  <c r="DT48" i="91"/>
  <c r="BV38" i="86"/>
  <c r="CM26" i="87"/>
  <c r="DJ32" i="91"/>
  <c r="DB32" i="91" s="1"/>
  <c r="CE26" i="87"/>
  <c r="CX32" i="91"/>
  <c r="CP32" i="91" s="1"/>
  <c r="CU54" i="90"/>
  <c r="AA58" i="90" s="1"/>
  <c r="AA62" i="90" s="1"/>
  <c r="AD57" i="62"/>
  <c r="AD69" i="62" s="1"/>
  <c r="X57" i="62"/>
  <c r="X69" i="62" s="1"/>
  <c r="AD60" i="62" a="1"/>
  <c r="AD60" i="62" s="1"/>
  <c r="AD72" i="62" s="1"/>
  <c r="X59" i="62" a="1"/>
  <c r="X59" i="62" s="1"/>
  <c r="X71" i="62" s="1"/>
  <c r="AD62" i="62" a="1"/>
  <c r="AD62" i="62" s="1"/>
  <c r="AC74" i="62" s="1"/>
  <c r="X62" i="62" a="1"/>
  <c r="X62" i="62" s="1"/>
  <c r="X74" i="62" s="1"/>
  <c r="AD61" i="62" a="1"/>
  <c r="AD61" i="62" s="1"/>
  <c r="AC73" i="62" s="1"/>
  <c r="AD58" i="62" a="1"/>
  <c r="AD58" i="62" s="1"/>
  <c r="AC70" i="62" s="1"/>
  <c r="AD65" i="62" a="1"/>
  <c r="AD65" i="62" s="1"/>
  <c r="AD77" i="62" s="1"/>
  <c r="AD64" i="62" a="1"/>
  <c r="AD64" i="62" s="1"/>
  <c r="AC76" i="62" s="1"/>
  <c r="AD66" i="62" a="1"/>
  <c r="AD66" i="62" s="1"/>
  <c r="AC78" i="62" s="1"/>
  <c r="AD63" i="62" a="1"/>
  <c r="AD63" i="62" s="1"/>
  <c r="AD75" i="62" s="1"/>
  <c r="AD59" i="62" a="1"/>
  <c r="AD59" i="62" s="1"/>
  <c r="AD71" i="62" s="1"/>
  <c r="AB58" i="62" a="1"/>
  <c r="AB58" i="62" s="1"/>
  <c r="V60" i="62" a="1"/>
  <c r="V60" i="62" s="1"/>
  <c r="X63" i="62" a="1"/>
  <c r="X63" i="62" s="1"/>
  <c r="X75" i="62" s="1"/>
  <c r="CW54" i="90"/>
  <c r="AC58" i="90" s="1"/>
  <c r="AC62" i="90" s="1"/>
  <c r="AE62" i="89"/>
  <c r="BD58" i="89"/>
  <c r="Z61" i="89"/>
  <c r="AC60" i="68" a="1"/>
  <c r="AC60" i="68" s="1"/>
  <c r="X58" i="62" a="1"/>
  <c r="X58" i="62" s="1"/>
  <c r="W70" i="62" s="1"/>
  <c r="X60" i="62" a="1"/>
  <c r="X60" i="62" s="1"/>
  <c r="W72" i="62" s="1"/>
  <c r="X66" i="62" a="1"/>
  <c r="X66" i="62" s="1"/>
  <c r="X78" i="62" s="1"/>
  <c r="V65" i="62" a="1"/>
  <c r="V65" i="62" s="1"/>
  <c r="V63" i="62" a="1"/>
  <c r="V63" i="62" s="1"/>
  <c r="X61" i="62" a="1"/>
  <c r="X61" i="62" s="1"/>
  <c r="X73" i="62" s="1"/>
  <c r="V57" i="62"/>
  <c r="V64" i="62" a="1"/>
  <c r="V64" i="62" s="1"/>
  <c r="V61" i="62" a="1"/>
  <c r="V61" i="62" s="1"/>
  <c r="AB66" i="62" a="1"/>
  <c r="AB66" i="62" s="1"/>
  <c r="X65" i="62" a="1"/>
  <c r="X65" i="62" s="1"/>
  <c r="X77" i="62" s="1"/>
  <c r="V59" i="62" a="1"/>
  <c r="V59" i="62" s="1"/>
  <c r="V66" i="62" a="1"/>
  <c r="V66" i="62" s="1"/>
  <c r="BO58" i="62"/>
  <c r="AE63" i="89"/>
  <c r="Y61" i="89"/>
  <c r="Z62" i="89"/>
  <c r="Z63" i="89"/>
  <c r="Y62" i="89"/>
  <c r="EH49" i="91"/>
  <c r="AD63" i="68" a="1"/>
  <c r="AD63" i="68" s="1"/>
  <c r="X64" i="62" a="1"/>
  <c r="X64" i="62" s="1"/>
  <c r="X76" i="62" s="1"/>
  <c r="DY62" i="89"/>
  <c r="EA61" i="89"/>
  <c r="V58" i="62" a="1"/>
  <c r="V58" i="62" s="1"/>
  <c r="AB60" i="62" a="1"/>
  <c r="AB60" i="62" s="1"/>
  <c r="BO62" i="62"/>
  <c r="AB57" i="62"/>
  <c r="AB59" i="62" a="1"/>
  <c r="AB59" i="62" s="1"/>
  <c r="BW2" i="86"/>
  <c r="BS2" i="86"/>
  <c r="Y63" i="89"/>
  <c r="AB61" i="89"/>
  <c r="AB62" i="89"/>
  <c r="AB63" i="89"/>
  <c r="BH58" i="90"/>
  <c r="EJ54" i="90"/>
  <c r="DX57" i="90" s="1"/>
  <c r="AB64" i="62" a="1"/>
  <c r="AB64" i="62" s="1"/>
  <c r="AB65" i="62" a="1"/>
  <c r="AB65" i="62" s="1"/>
  <c r="EJ56" i="89"/>
  <c r="V62" i="62" a="1"/>
  <c r="V62" i="62" s="1"/>
  <c r="AB62" i="62" a="1"/>
  <c r="AB62" i="62" s="1"/>
  <c r="BH57" i="89"/>
  <c r="CO54" i="90"/>
  <c r="U58" i="90" s="1"/>
  <c r="DU18" i="91"/>
  <c r="CT49" i="87"/>
  <c r="DB48" i="87"/>
  <c r="CT24" i="87"/>
  <c r="DU41" i="91"/>
  <c r="DM41" i="91" s="1"/>
  <c r="DA43" i="87"/>
  <c r="EF21" i="91"/>
  <c r="CU17" i="87"/>
  <c r="DV11" i="91"/>
  <c r="CV17" i="87"/>
  <c r="DW11" i="91"/>
  <c r="DC44" i="87"/>
  <c r="EH13" i="91"/>
  <c r="CV14" i="87"/>
  <c r="DW22" i="91"/>
  <c r="DO22" i="91" s="1"/>
  <c r="BY16" i="85"/>
  <c r="BU16" i="85"/>
  <c r="DC28" i="87"/>
  <c r="EH6" i="91"/>
  <c r="CV24" i="87"/>
  <c r="DW41" i="91"/>
  <c r="DO41" i="91" s="1"/>
  <c r="CS34" i="87"/>
  <c r="DT24" i="91"/>
  <c r="DT22" i="91"/>
  <c r="DL22" i="91" s="1"/>
  <c r="CS14" i="87"/>
  <c r="DT36" i="91"/>
  <c r="DL36" i="91" s="1"/>
  <c r="CS41" i="87"/>
  <c r="DA20" i="87"/>
  <c r="EF34" i="91"/>
  <c r="DD20" i="87"/>
  <c r="EI34" i="91"/>
  <c r="CS15" i="87"/>
  <c r="DT27" i="91"/>
  <c r="DT19" i="91"/>
  <c r="CS25" i="87"/>
  <c r="DT44" i="91"/>
  <c r="DL44" i="91" s="1"/>
  <c r="CS9" i="87"/>
  <c r="CT17" i="87"/>
  <c r="DU11" i="91"/>
  <c r="DV34" i="91"/>
  <c r="CU20" i="87"/>
  <c r="DA7" i="87"/>
  <c r="EF4" i="91"/>
  <c r="DA13" i="87"/>
  <c r="EF20" i="91"/>
  <c r="CT14" i="87"/>
  <c r="DU22" i="91"/>
  <c r="DD13" i="87"/>
  <c r="EI20" i="91"/>
  <c r="Z58" i="62" a="1"/>
  <c r="Z58" i="62" s="1"/>
  <c r="Z63" i="62" a="1"/>
  <c r="Z63" i="62" s="1"/>
  <c r="Z60" i="62" a="1"/>
  <c r="Z60" i="62" s="1"/>
  <c r="Z65" i="62" a="1"/>
  <c r="Z65" i="62" s="1"/>
  <c r="Z62" i="62" a="1"/>
  <c r="Z62" i="62" s="1"/>
  <c r="Z61" i="62" a="1"/>
  <c r="Z61" i="62" s="1"/>
  <c r="Z66" i="62" a="1"/>
  <c r="Z66" i="62" s="1"/>
  <c r="Z59" i="62" a="1"/>
  <c r="Z59" i="62" s="1"/>
  <c r="Z64" i="62" a="1"/>
  <c r="Z64" i="62" s="1"/>
  <c r="Z57" i="62"/>
  <c r="DA29" i="87"/>
  <c r="EF50" i="91"/>
  <c r="CV21" i="87"/>
  <c r="DW52" i="91"/>
  <c r="CS38" i="87"/>
  <c r="DT35" i="91"/>
  <c r="DC69" i="62"/>
  <c r="DB15" i="87"/>
  <c r="EG27" i="91"/>
  <c r="CS43" i="87"/>
  <c r="DT21" i="91"/>
  <c r="EH11" i="91"/>
  <c r="DC17" i="87"/>
  <c r="DA49" i="87"/>
  <c r="EF18" i="91"/>
  <c r="DD17" i="87"/>
  <c r="EI11" i="91"/>
  <c r="BV46" i="85"/>
  <c r="BR46" i="85"/>
  <c r="DD14" i="87"/>
  <c r="EI22" i="91"/>
  <c r="EA22" i="91" s="1"/>
  <c r="BR16" i="85"/>
  <c r="BV16" i="85"/>
  <c r="CU34" i="87"/>
  <c r="DV24" i="91"/>
  <c r="CV15" i="87"/>
  <c r="DW27" i="91"/>
  <c r="DC20" i="87"/>
  <c r="EH34" i="91"/>
  <c r="CS7" i="87"/>
  <c r="DT4" i="91"/>
  <c r="DL4" i="91" s="1"/>
  <c r="CS13" i="87"/>
  <c r="DT20" i="91"/>
  <c r="DB14" i="87"/>
  <c r="EG22" i="91"/>
  <c r="U61" i="89"/>
  <c r="U62" i="89"/>
  <c r="U63" i="89"/>
  <c r="DT50" i="91"/>
  <c r="CS29" i="87"/>
  <c r="CT40" i="87"/>
  <c r="DU14" i="91"/>
  <c r="DD21" i="87"/>
  <c r="EI52" i="91"/>
  <c r="DA38" i="87"/>
  <c r="EF35" i="91"/>
  <c r="EH18" i="91"/>
  <c r="DC49" i="87"/>
  <c r="CT15" i="87"/>
  <c r="DU27" i="91"/>
  <c r="CT37" i="87"/>
  <c r="EG37" i="91"/>
  <c r="DB3" i="87"/>
  <c r="CS49" i="87"/>
  <c r="DT18" i="91"/>
  <c r="DD7" i="87"/>
  <c r="EI4" i="91"/>
  <c r="CG54" i="87" a="1"/>
  <c r="CG54" i="87" s="1"/>
  <c r="BY57" i="87" s="1"/>
  <c r="CU44" i="87"/>
  <c r="DV13" i="91"/>
  <c r="DN13" i="91" s="1"/>
  <c r="CV4" i="87"/>
  <c r="DW30" i="91"/>
  <c r="CF19" i="87"/>
  <c r="CY26" i="91"/>
  <c r="CQ26" i="91" s="1"/>
  <c r="DA45" i="87"/>
  <c r="EF45" i="91"/>
  <c r="DX45" i="91" s="1"/>
  <c r="CV20" i="87"/>
  <c r="DW34" i="91"/>
  <c r="EI27" i="91"/>
  <c r="DD15" i="87"/>
  <c r="CT34" i="87"/>
  <c r="DU24" i="91"/>
  <c r="DW36" i="91"/>
  <c r="CV41" i="87"/>
  <c r="EG14" i="91"/>
  <c r="DB40" i="87"/>
  <c r="CT7" i="87"/>
  <c r="DU4" i="91"/>
  <c r="EH45" i="91"/>
  <c r="DC45" i="87"/>
  <c r="T57" i="90"/>
  <c r="BF58" i="89"/>
  <c r="DD37" i="87"/>
  <c r="EI7" i="91"/>
  <c r="EI48" i="91"/>
  <c r="DD39" i="87"/>
  <c r="DU37" i="91"/>
  <c r="CT3" i="87"/>
  <c r="EA62" i="89"/>
  <c r="DW4" i="91"/>
  <c r="CV7" i="87"/>
  <c r="DX54" i="90"/>
  <c r="DX56" i="90" s="1"/>
  <c r="EI37" i="91"/>
  <c r="DD3" i="87"/>
  <c r="CU15" i="87"/>
  <c r="DV27" i="91"/>
  <c r="CN19" i="87"/>
  <c r="Z19" i="87" s="1" a="1"/>
  <c r="Z19" i="87" s="1"/>
  <c r="DK26" i="91"/>
  <c r="DC26" i="91" s="1"/>
  <c r="CS45" i="87"/>
  <c r="DT45" i="91"/>
  <c r="DL45" i="91" s="1"/>
  <c r="DC13" i="87"/>
  <c r="EH20" i="91"/>
  <c r="DB34" i="87"/>
  <c r="DB45" i="87"/>
  <c r="EG45" i="91"/>
  <c r="CV38" i="87"/>
  <c r="DW35" i="91"/>
  <c r="DB20" i="87"/>
  <c r="EG34" i="91"/>
  <c r="EI18" i="91"/>
  <c r="DD49" i="87"/>
  <c r="EH21" i="91"/>
  <c r="DZ21" i="91" s="1"/>
  <c r="DC43" i="87"/>
  <c r="CU49" i="87"/>
  <c r="DV18" i="91"/>
  <c r="CU14" i="87"/>
  <c r="DV22" i="91"/>
  <c r="DB7" i="87"/>
  <c r="EG4" i="91"/>
  <c r="DY4" i="91" s="1"/>
  <c r="DW45" i="91"/>
  <c r="DO45" i="91" s="1"/>
  <c r="CV45" i="87"/>
  <c r="BE58" i="89"/>
  <c r="DB13" i="87"/>
  <c r="EG20" i="91"/>
  <c r="BT16" i="85"/>
  <c r="BX16" i="85"/>
  <c r="EH41" i="91"/>
  <c r="DZ41" i="91" s="1"/>
  <c r="DC24" i="87"/>
  <c r="DC29" i="87"/>
  <c r="EH50" i="91"/>
  <c r="EG50" i="91"/>
  <c r="DB29" i="87"/>
  <c r="BN54" i="89"/>
  <c r="CS17" i="87"/>
  <c r="DT11" i="91"/>
  <c r="CS28" i="87"/>
  <c r="DT6" i="91"/>
  <c r="DC3" i="87"/>
  <c r="EH37" i="91"/>
  <c r="DW37" i="91"/>
  <c r="CV3" i="87"/>
  <c r="DA24" i="87"/>
  <c r="EF41" i="91"/>
  <c r="DX41" i="91" s="1"/>
  <c r="EH27" i="91"/>
  <c r="DC15" i="87"/>
  <c r="DC21" i="87"/>
  <c r="EH52" i="91"/>
  <c r="DB51" i="87"/>
  <c r="EG23" i="91"/>
  <c r="CV40" i="87"/>
  <c r="DW14" i="91"/>
  <c r="CU13" i="87"/>
  <c r="DV20" i="91"/>
  <c r="DD51" i="87"/>
  <c r="EI23" i="91"/>
  <c r="EA23" i="91" s="1"/>
  <c r="EL54" i="90"/>
  <c r="DZ57" i="90" s="1"/>
  <c r="CV29" i="87"/>
  <c r="DW50" i="91"/>
  <c r="EF37" i="91"/>
  <c r="DA3" i="87"/>
  <c r="CS48" i="87"/>
  <c r="CT45" i="87"/>
  <c r="DU45" i="91"/>
  <c r="CS40" i="87"/>
  <c r="DT14" i="91"/>
  <c r="DL14" i="91" s="1"/>
  <c r="DX10" i="91"/>
  <c r="CU51" i="87"/>
  <c r="DV23" i="91"/>
  <c r="DN23" i="91" s="1"/>
  <c r="CU43" i="87"/>
  <c r="DV21" i="91"/>
  <c r="CT46" i="87"/>
  <c r="DU46" i="91"/>
  <c r="DM46" i="91" s="1"/>
  <c r="DZ54" i="90"/>
  <c r="DZ56" i="90" s="1"/>
  <c r="EM54" i="90"/>
  <c r="EA57" i="90" s="1"/>
  <c r="DA51" i="87"/>
  <c r="EF23" i="91"/>
  <c r="EH22" i="91"/>
  <c r="DC14" i="87"/>
  <c r="DD45" i="87"/>
  <c r="EI45" i="91"/>
  <c r="EA45" i="91" s="1"/>
  <c r="CU45" i="87"/>
  <c r="DV45" i="91"/>
  <c r="DC57" i="62"/>
  <c r="DU20" i="91"/>
  <c r="DM20" i="91" s="1"/>
  <c r="CT13" i="87"/>
  <c r="DB21" i="87"/>
  <c r="EG52" i="91"/>
  <c r="EA54" i="90"/>
  <c r="EA56" i="90" s="1"/>
  <c r="CU24" i="87"/>
  <c r="DV41" i="91"/>
  <c r="DN41" i="91" s="1"/>
  <c r="DA21" i="87"/>
  <c r="EF52" i="91"/>
  <c r="CU29" i="87"/>
  <c r="DV50" i="91"/>
  <c r="BT46" i="85"/>
  <c r="BX46" i="85"/>
  <c r="DY61" i="89"/>
  <c r="DD28" i="87"/>
  <c r="EI6" i="91"/>
  <c r="CS24" i="87"/>
  <c r="DT41" i="91"/>
  <c r="BX2" i="86"/>
  <c r="BT2" i="86"/>
  <c r="CU21" i="87"/>
  <c r="DV52" i="91"/>
  <c r="DB43" i="87"/>
  <c r="EG21" i="91"/>
  <c r="CV51" i="87"/>
  <c r="DW23" i="91"/>
  <c r="DO23" i="91" s="1"/>
  <c r="DD29" i="87"/>
  <c r="EI50" i="91"/>
  <c r="CS3" i="87"/>
  <c r="DT37" i="91"/>
  <c r="EH23" i="91"/>
  <c r="DC51" i="87"/>
  <c r="DD38" i="87"/>
  <c r="EI35" i="91"/>
  <c r="EA35" i="91" s="1"/>
  <c r="CT44" i="87"/>
  <c r="DU13" i="91"/>
  <c r="DM13" i="91" s="1"/>
  <c r="DU34" i="91"/>
  <c r="DM34" i="91" s="1"/>
  <c r="CT20" i="87"/>
  <c r="CV49" i="87"/>
  <c r="DW18" i="91"/>
  <c r="DA25" i="87"/>
  <c r="EF19" i="91"/>
  <c r="DO17" i="91"/>
  <c r="AB63" i="62" a="1"/>
  <c r="AB63" i="62" s="1"/>
  <c r="AB61" i="62" a="1"/>
  <c r="AB61" i="62" s="1"/>
  <c r="CS51" i="87"/>
  <c r="DT23" i="91"/>
  <c r="DC56" i="62"/>
  <c r="AA63" i="89"/>
  <c r="DC70" i="62"/>
  <c r="DX21" i="91"/>
  <c r="DW43" i="91"/>
  <c r="EH35" i="91"/>
  <c r="DC38" i="87"/>
  <c r="CT29" i="87"/>
  <c r="DU50" i="91"/>
  <c r="BS16" i="85"/>
  <c r="BW16" i="85"/>
  <c r="DA17" i="87"/>
  <c r="EF11" i="91"/>
  <c r="DA28" i="87"/>
  <c r="EF6" i="91"/>
  <c r="CU3" i="87"/>
  <c r="DV37" i="91"/>
  <c r="DN37" i="91" s="1"/>
  <c r="EF24" i="91"/>
  <c r="DA34" i="87"/>
  <c r="DA41" i="87"/>
  <c r="EF36" i="91"/>
  <c r="DX36" i="91" s="1"/>
  <c r="BV2" i="86"/>
  <c r="BR2" i="86"/>
  <c r="DA44" i="87"/>
  <c r="EF13" i="91"/>
  <c r="CT51" i="87"/>
  <c r="DU23" i="91"/>
  <c r="DD40" i="87"/>
  <c r="EI14" i="91"/>
  <c r="CT43" i="87"/>
  <c r="DU21" i="91"/>
  <c r="EI24" i="91"/>
  <c r="DD34" i="87"/>
  <c r="CU40" i="87"/>
  <c r="DV14" i="91"/>
  <c r="DN14" i="91" s="1"/>
  <c r="DX62" i="89"/>
  <c r="EJ57" i="89"/>
  <c r="DA40" i="87"/>
  <c r="EF14" i="91"/>
  <c r="DX14" i="91" s="1"/>
  <c r="CV44" i="87"/>
  <c r="DW13" i="91"/>
  <c r="CV43" i="87"/>
  <c r="DW21" i="91"/>
  <c r="CV13" i="87"/>
  <c r="DW20" i="91"/>
  <c r="DU35" i="91"/>
  <c r="DM35" i="91" s="1"/>
  <c r="CT38" i="87"/>
  <c r="EA10" i="91"/>
  <c r="DU6" i="91"/>
  <c r="CU7" i="87"/>
  <c r="DV4" i="91"/>
  <c r="DZ62" i="89"/>
  <c r="AA62" i="89"/>
  <c r="DB49" i="87"/>
  <c r="EG18" i="91"/>
  <c r="DB24" i="87"/>
  <c r="EG41" i="91"/>
  <c r="DU52" i="91"/>
  <c r="DM52" i="91" s="1"/>
  <c r="CT21" i="87"/>
  <c r="DV35" i="91"/>
  <c r="CU38" i="87"/>
  <c r="CS21" i="87"/>
  <c r="DT52" i="91"/>
  <c r="BY46" i="85"/>
  <c r="BU46" i="85"/>
  <c r="CV28" i="87"/>
  <c r="DW6" i="91"/>
  <c r="DO6" i="91" s="1"/>
  <c r="CU28" i="87"/>
  <c r="DV6" i="91"/>
  <c r="DD24" i="87"/>
  <c r="EI41" i="91"/>
  <c r="EA41" i="91" s="1"/>
  <c r="DA14" i="87"/>
  <c r="EF22" i="91"/>
  <c r="DX22" i="91" s="1"/>
  <c r="DC34" i="87"/>
  <c r="EH24" i="91"/>
  <c r="CS20" i="87"/>
  <c r="DT34" i="91"/>
  <c r="BU2" i="86"/>
  <c r="BY2" i="86"/>
  <c r="DT13" i="91"/>
  <c r="CS44" i="87"/>
  <c r="DA15" i="87"/>
  <c r="EF27" i="91"/>
  <c r="DW24" i="91"/>
  <c r="DO24" i="91" s="1"/>
  <c r="CV34" i="87"/>
  <c r="DC40" i="87"/>
  <c r="EH14" i="91"/>
  <c r="DZ14" i="91" s="1"/>
  <c r="DD44" i="87"/>
  <c r="EI13" i="91"/>
  <c r="DD43" i="87"/>
  <c r="EI21" i="91"/>
  <c r="BW46" i="85"/>
  <c r="BS46" i="85"/>
  <c r="EG11" i="91"/>
  <c r="DB17" i="87"/>
  <c r="AC63" i="89"/>
  <c r="AC62" i="89"/>
  <c r="AC61" i="89"/>
  <c r="DB38" i="87"/>
  <c r="EG35" i="91"/>
  <c r="U64" i="62" a="1"/>
  <c r="U64" i="62" s="1"/>
  <c r="U66" i="62" a="1"/>
  <c r="U66" i="62" s="1"/>
  <c r="U60" i="62" a="1"/>
  <c r="U60" i="62" s="1"/>
  <c r="U58" i="62" a="1"/>
  <c r="U58" i="62" s="1"/>
  <c r="U59" i="62" a="1"/>
  <c r="U59" i="62" s="1"/>
  <c r="U65" i="62" a="1"/>
  <c r="U65" i="62" s="1"/>
  <c r="U57" i="62"/>
  <c r="U63" i="62" a="1"/>
  <c r="U63" i="62" s="1"/>
  <c r="U62" i="62" a="1"/>
  <c r="U62" i="62" s="1"/>
  <c r="U61" i="62" a="1"/>
  <c r="U61" i="62" s="1"/>
  <c r="DC7" i="87"/>
  <c r="EH4" i="91"/>
  <c r="AA61" i="89"/>
  <c r="EA33" i="91"/>
  <c r="AD57" i="68"/>
  <c r="DM12" i="91"/>
  <c r="DZ19" i="91"/>
  <c r="DN44" i="91"/>
  <c r="EA42" i="91"/>
  <c r="DL16" i="91"/>
  <c r="DM30" i="91"/>
  <c r="DL46" i="91"/>
  <c r="DX48" i="91"/>
  <c r="DN38" i="91"/>
  <c r="DL2" i="91"/>
  <c r="DZ12" i="91"/>
  <c r="DL42" i="91"/>
  <c r="DN46" i="91"/>
  <c r="DZ42" i="91"/>
  <c r="DZ38" i="91"/>
  <c r="EA38" i="91"/>
  <c r="DX31" i="91"/>
  <c r="DM44" i="91"/>
  <c r="DO46" i="91"/>
  <c r="DL33" i="91"/>
  <c r="DX40" i="91"/>
  <c r="DX38" i="91"/>
  <c r="Y69" i="68"/>
  <c r="DY44" i="91"/>
  <c r="DX15" i="91"/>
  <c r="DY28" i="91"/>
  <c r="DL39" i="91"/>
  <c r="DL40" i="91"/>
  <c r="AC61" i="68" a="1"/>
  <c r="AC61" i="68" s="1"/>
  <c r="DX39" i="91"/>
  <c r="AC64" i="68" a="1"/>
  <c r="AC64" i="68" s="1"/>
  <c r="AC65" i="68" a="1"/>
  <c r="AC65" i="68" s="1"/>
  <c r="AC63" i="68" a="1"/>
  <c r="AC63" i="68" s="1"/>
  <c r="AC62" i="68" a="1"/>
  <c r="AC62" i="68" s="1"/>
  <c r="AC66" i="68" a="1"/>
  <c r="AC66" i="68" s="1"/>
  <c r="DX49" i="91"/>
  <c r="AC59" i="68" a="1"/>
  <c r="AC59" i="68" s="1"/>
  <c r="DN40" i="91"/>
  <c r="AC58" i="68" a="1"/>
  <c r="AC58" i="68" s="1"/>
  <c r="AD62" i="68" a="1"/>
  <c r="AD62" i="68" s="1"/>
  <c r="AD64" i="68" a="1"/>
  <c r="AD64" i="68" s="1"/>
  <c r="AD59" i="68" a="1"/>
  <c r="AD59" i="68" s="1"/>
  <c r="Y75" i="68"/>
  <c r="Z77" i="68"/>
  <c r="AB78" i="68"/>
  <c r="AD61" i="68" a="1"/>
  <c r="AD61" i="68" s="1"/>
  <c r="AD58" i="68" a="1"/>
  <c r="AD58" i="68" s="1"/>
  <c r="AD65" i="68" a="1"/>
  <c r="AD65" i="68" s="1"/>
  <c r="AD60" i="68" a="1"/>
  <c r="AD60" i="68" s="1"/>
  <c r="AD66" i="68" a="1"/>
  <c r="AD66" i="68" s="1"/>
  <c r="AA75" i="68"/>
  <c r="AA76" i="68"/>
  <c r="AA72" i="68"/>
  <c r="AA73" i="68"/>
  <c r="U61" i="68" a="1"/>
  <c r="U61" i="68" s="1"/>
  <c r="Y71" i="68"/>
  <c r="X65" i="68" a="1"/>
  <c r="X65" i="68" s="1"/>
  <c r="T66" i="68" a="1"/>
  <c r="T66" i="68" s="1"/>
  <c r="Y78" i="68"/>
  <c r="W63" i="68" a="1"/>
  <c r="W63" i="68" s="1"/>
  <c r="T58" i="68" a="1"/>
  <c r="T58" i="68" s="1"/>
  <c r="AB71" i="68"/>
  <c r="Z78" i="68"/>
  <c r="V61" i="68" a="1"/>
  <c r="V61" i="68" s="1"/>
  <c r="U4" i="87" a="1"/>
  <c r="U4" i="87" s="1"/>
  <c r="Y70" i="68"/>
  <c r="Z74" i="68"/>
  <c r="T60" i="68" a="1"/>
  <c r="T60" i="68" s="1"/>
  <c r="DN51" i="91"/>
  <c r="U2" i="87" a="1"/>
  <c r="U2" i="87" s="1"/>
  <c r="W65" i="68" a="1"/>
  <c r="W65" i="68" s="1"/>
  <c r="X61" i="68" a="1"/>
  <c r="X61" i="68" s="1"/>
  <c r="X60" i="68" a="1"/>
  <c r="X60" i="68" s="1"/>
  <c r="T62" i="68" a="1"/>
  <c r="T62" i="68" s="1"/>
  <c r="W66" i="68" a="1"/>
  <c r="W66" i="68" s="1"/>
  <c r="X62" i="68" a="1"/>
  <c r="X62" i="68" s="1"/>
  <c r="U66" i="68" a="1"/>
  <c r="U66" i="68" s="1"/>
  <c r="Z14" i="87" a="1"/>
  <c r="Z14" i="87" s="1"/>
  <c r="Y14" i="87" a="1"/>
  <c r="Y14" i="87" s="1"/>
  <c r="AA14" i="87" a="1"/>
  <c r="AA14" i="87" s="1"/>
  <c r="V14" i="87" a="1"/>
  <c r="V14" i="87" s="1"/>
  <c r="Y26" i="87" a="1"/>
  <c r="Y26" i="87" s="1"/>
  <c r="Z26" i="87" a="1"/>
  <c r="Z26" i="87" s="1"/>
  <c r="AB26" i="87" a="1"/>
  <c r="AB26" i="87" s="1"/>
  <c r="AA26" i="87" a="1"/>
  <c r="AA26" i="87" s="1"/>
  <c r="Z2" i="87" a="1"/>
  <c r="Z2" i="87" s="1"/>
  <c r="V2" i="87" a="1"/>
  <c r="V2" i="87" s="1"/>
  <c r="Y2" i="87" a="1"/>
  <c r="Y2" i="87" s="1"/>
  <c r="AB2" i="87" a="1"/>
  <c r="AB2" i="87" s="1"/>
  <c r="AA2" i="87" a="1"/>
  <c r="AA2" i="87" s="1"/>
  <c r="Y3" i="87" a="1"/>
  <c r="Y3" i="87" s="1"/>
  <c r="Z3" i="87" a="1"/>
  <c r="Z3" i="87" s="1"/>
  <c r="V3" i="87" a="1"/>
  <c r="V3" i="87" s="1"/>
  <c r="AA50" i="87" a="1"/>
  <c r="AA50" i="87" s="1"/>
  <c r="Z50" i="87" a="1"/>
  <c r="Z50" i="87" s="1"/>
  <c r="Y50" i="87" a="1"/>
  <c r="Y50" i="87" s="1"/>
  <c r="X59" i="68" a="1"/>
  <c r="X59" i="68" s="1"/>
  <c r="T59" i="68" a="1"/>
  <c r="T59" i="68" s="1"/>
  <c r="AB75" i="68"/>
  <c r="X58" i="68" a="1"/>
  <c r="X58" i="68" s="1"/>
  <c r="AA70" i="68"/>
  <c r="V64" i="68" a="1"/>
  <c r="V64" i="68" s="1"/>
  <c r="AA78" i="68"/>
  <c r="W73" i="62"/>
  <c r="Y36" i="87" a="1"/>
  <c r="Y36" i="87" s="1"/>
  <c r="AA36" i="87" a="1"/>
  <c r="AA36" i="87" s="1"/>
  <c r="AB36" i="87" a="1"/>
  <c r="AB36" i="87" s="1"/>
  <c r="Z36" i="87" a="1"/>
  <c r="Z36" i="87" s="1"/>
  <c r="V36" i="87" a="1"/>
  <c r="V36" i="87" s="1"/>
  <c r="AA52" i="87" a="1"/>
  <c r="AA52" i="87" s="1"/>
  <c r="Z52" i="87" a="1"/>
  <c r="Z52" i="87" s="1"/>
  <c r="Y52" i="87" a="1"/>
  <c r="Y52" i="87" s="1"/>
  <c r="U58" i="68" a="1"/>
  <c r="U58" i="68" s="1"/>
  <c r="U63" i="68" a="1"/>
  <c r="U63" i="68" s="1"/>
  <c r="U60" i="68" a="1"/>
  <c r="U60" i="68" s="1"/>
  <c r="V58" i="68" a="1"/>
  <c r="V58" i="68" s="1"/>
  <c r="X64" i="68" a="1"/>
  <c r="X64" i="68" s="1"/>
  <c r="Z73" i="68"/>
  <c r="V63" i="68" a="1"/>
  <c r="V63" i="68" s="1"/>
  <c r="W59" i="68" a="1"/>
  <c r="W59" i="68" s="1"/>
  <c r="Z75" i="68"/>
  <c r="Z72" i="68"/>
  <c r="T63" i="68" a="1"/>
  <c r="T63" i="68" s="1"/>
  <c r="AA39" i="87" a="1"/>
  <c r="AA39" i="87" s="1"/>
  <c r="Z39" i="87" a="1"/>
  <c r="Z39" i="87" s="1"/>
  <c r="AB39" i="87" a="1"/>
  <c r="AB39" i="87" s="1"/>
  <c r="Y39" i="87" a="1"/>
  <c r="Y39" i="87" s="1"/>
  <c r="Z42" i="87" a="1"/>
  <c r="Z42" i="87" s="1"/>
  <c r="Y42" i="87" a="1"/>
  <c r="Y42" i="87" s="1"/>
  <c r="V19" i="87" a="1"/>
  <c r="V19" i="87" s="1"/>
  <c r="Y19" i="87" a="1"/>
  <c r="Y19" i="87" s="1"/>
  <c r="AB21" i="87" a="1"/>
  <c r="AB21" i="87" s="1"/>
  <c r="V21" i="87" a="1"/>
  <c r="V21" i="87" s="1"/>
  <c r="AA21" i="87" a="1"/>
  <c r="AA21" i="87" s="1"/>
  <c r="Z21" i="87" a="1"/>
  <c r="Z21" i="87" s="1"/>
  <c r="Y21" i="87" a="1"/>
  <c r="Y21" i="87" s="1"/>
  <c r="Z69" i="68"/>
  <c r="AA71" i="68"/>
  <c r="W62" i="68" a="1"/>
  <c r="W62" i="68" s="1"/>
  <c r="T65" i="68" a="1"/>
  <c r="T65" i="68" s="1"/>
  <c r="Z71" i="68"/>
  <c r="X63" i="68" a="1"/>
  <c r="X63" i="68" s="1"/>
  <c r="Y7" i="87" a="1"/>
  <c r="Y7" i="87" s="1"/>
  <c r="AB7" i="87" a="1"/>
  <c r="AB7" i="87" s="1"/>
  <c r="V7" i="87" a="1"/>
  <c r="V7" i="87" s="1"/>
  <c r="AA7" i="87" a="1"/>
  <c r="AA7" i="87" s="1"/>
  <c r="Z7" i="87" a="1"/>
  <c r="Z7" i="87" s="1"/>
  <c r="U9" i="87" a="1"/>
  <c r="U9" i="87" s="1"/>
  <c r="T9" i="87" a="1"/>
  <c r="T9" i="87" s="1"/>
  <c r="Z25" i="87" a="1"/>
  <c r="Z25" i="87" s="1"/>
  <c r="V25" i="87" a="1"/>
  <c r="V25" i="87" s="1"/>
  <c r="AB25" i="87" a="1"/>
  <c r="AB25" i="87" s="1"/>
  <c r="AA25" i="87" a="1"/>
  <c r="AA25" i="87" s="1"/>
  <c r="Y25" i="87" a="1"/>
  <c r="Y25" i="87" s="1"/>
  <c r="Y37" i="87" a="1"/>
  <c r="Y37" i="87" s="1"/>
  <c r="AA34" i="87" a="1"/>
  <c r="AA34" i="87" s="1"/>
  <c r="Z34" i="87" a="1"/>
  <c r="Z34" i="87" s="1"/>
  <c r="Y34" i="87" a="1"/>
  <c r="Y34" i="87" s="1"/>
  <c r="AB34" i="87" a="1"/>
  <c r="AB34" i="87" s="1"/>
  <c r="Y11" i="87" a="1"/>
  <c r="Y11" i="87" s="1"/>
  <c r="AB11" i="87" a="1"/>
  <c r="AB11" i="87" s="1"/>
  <c r="AA11" i="87" a="1"/>
  <c r="AA11" i="87" s="1"/>
  <c r="Z11" i="87" a="1"/>
  <c r="Z11" i="87" s="1"/>
  <c r="V11" i="87" a="1"/>
  <c r="V11" i="87" s="1"/>
  <c r="Z12" i="87" a="1"/>
  <c r="Z12" i="87" s="1"/>
  <c r="Y12" i="87" a="1"/>
  <c r="Y12" i="87" s="1"/>
  <c r="AB12" i="87" a="1"/>
  <c r="AB12" i="87" s="1"/>
  <c r="AA12" i="87" a="1"/>
  <c r="AA12" i="87" s="1"/>
  <c r="V12" i="87" a="1"/>
  <c r="V12" i="87" s="1"/>
  <c r="U19" i="87" a="1"/>
  <c r="U19" i="87" s="1"/>
  <c r="T19" i="87" a="1"/>
  <c r="T19" i="87" s="1"/>
  <c r="Z22" i="87" a="1"/>
  <c r="Z22" i="87" s="1"/>
  <c r="Y22" i="87" a="1"/>
  <c r="Y22" i="87" s="1"/>
  <c r="V22" i="87" a="1"/>
  <c r="V22" i="87" s="1"/>
  <c r="AB22" i="87" a="1"/>
  <c r="AB22" i="87" s="1"/>
  <c r="W69" i="62"/>
  <c r="AB20" i="87" a="1"/>
  <c r="AB20" i="87" s="1"/>
  <c r="AA20" i="87" a="1"/>
  <c r="AA20" i="87" s="1"/>
  <c r="Z20" i="87" a="1"/>
  <c r="Z20" i="87" s="1"/>
  <c r="Y20" i="87" a="1"/>
  <c r="Y20" i="87" s="1"/>
  <c r="AA24" i="87" a="1"/>
  <c r="AA24" i="87" s="1"/>
  <c r="Y24" i="87" a="1"/>
  <c r="Y24" i="87" s="1"/>
  <c r="V24" i="87" a="1"/>
  <c r="V24" i="87" s="1"/>
  <c r="AB24" i="87" a="1"/>
  <c r="AB24" i="87" s="1"/>
  <c r="Z24" i="87" a="1"/>
  <c r="Z24" i="87" s="1"/>
  <c r="Z38" i="87" a="1"/>
  <c r="Z38" i="87" s="1"/>
  <c r="Y38" i="87" a="1"/>
  <c r="Y38" i="87" s="1"/>
  <c r="Y33" i="87" a="1"/>
  <c r="Y33" i="87" s="1"/>
  <c r="AA33" i="87" a="1"/>
  <c r="AA33" i="87" s="1"/>
  <c r="V33" i="87" a="1"/>
  <c r="V33" i="87" s="1"/>
  <c r="AB33" i="87" a="1"/>
  <c r="AB33" i="87" s="1"/>
  <c r="Z33" i="87" a="1"/>
  <c r="Z33" i="87" s="1"/>
  <c r="Y41" i="87" a="1"/>
  <c r="Y41" i="87" s="1"/>
  <c r="Y30" i="87" a="1"/>
  <c r="Y30" i="87" s="1"/>
  <c r="V30" i="87" a="1"/>
  <c r="V30" i="87" s="1"/>
  <c r="AB30" i="87" a="1"/>
  <c r="AB30" i="87" s="1"/>
  <c r="AA30" i="87" a="1"/>
  <c r="AA30" i="87" s="1"/>
  <c r="Z30" i="87" a="1"/>
  <c r="Z30" i="87" s="1"/>
  <c r="Z16" i="87" a="1"/>
  <c r="Z16" i="87" s="1"/>
  <c r="Y16" i="87" a="1"/>
  <c r="Y16" i="87" s="1"/>
  <c r="AB16" i="87" a="1"/>
  <c r="AB16" i="87" s="1"/>
  <c r="AA9" i="87" a="1"/>
  <c r="AA9" i="87" s="1"/>
  <c r="Z9" i="87" a="1"/>
  <c r="Z9" i="87" s="1"/>
  <c r="V9" i="87" a="1"/>
  <c r="V9" i="87" s="1"/>
  <c r="AB9" i="87" a="1"/>
  <c r="AB9" i="87" s="1"/>
  <c r="Y9" i="87" a="1"/>
  <c r="Y9" i="87" s="1"/>
  <c r="Z43" i="87" a="1"/>
  <c r="Z43" i="87" s="1"/>
  <c r="Y43" i="87" a="1"/>
  <c r="Y43" i="87" s="1"/>
  <c r="U17" i="87" a="1"/>
  <c r="U17" i="87" s="1"/>
  <c r="T17" i="87" a="1"/>
  <c r="T17" i="87" s="1"/>
  <c r="Z45" i="87" a="1"/>
  <c r="Z45" i="87" s="1"/>
  <c r="Y45" i="87" a="1"/>
  <c r="Y45" i="87" s="1"/>
  <c r="AA31" i="87" a="1"/>
  <c r="AA31" i="87" s="1"/>
  <c r="V31" i="87" a="1"/>
  <c r="V31" i="87" s="1"/>
  <c r="Y31" i="87" a="1"/>
  <c r="Y31" i="87" s="1"/>
  <c r="AB31" i="87" a="1"/>
  <c r="AB31" i="87" s="1"/>
  <c r="Z31" i="87" a="1"/>
  <c r="Z31" i="87" s="1"/>
  <c r="AB23" i="87" a="1"/>
  <c r="AB23" i="87" s="1"/>
  <c r="AA23" i="87" a="1"/>
  <c r="AA23" i="87" s="1"/>
  <c r="Z23" i="87" a="1"/>
  <c r="Z23" i="87" s="1"/>
  <c r="Y23" i="87" a="1"/>
  <c r="Y23" i="87" s="1"/>
  <c r="Z44" i="87" a="1"/>
  <c r="Z44" i="87" s="1"/>
  <c r="Y44" i="87" a="1"/>
  <c r="Y44" i="87" s="1"/>
  <c r="AB35" i="87" a="1"/>
  <c r="AB35" i="87" s="1"/>
  <c r="Y35" i="87" a="1"/>
  <c r="Y35" i="87" s="1"/>
  <c r="AA35" i="87" a="1"/>
  <c r="AA35" i="87" s="1"/>
  <c r="Z35" i="87" a="1"/>
  <c r="Z35" i="87" s="1"/>
  <c r="V35" i="87" a="1"/>
  <c r="V35" i="87" s="1"/>
  <c r="AB8" i="87" a="1"/>
  <c r="AB8" i="87" s="1"/>
  <c r="AA8" i="87" a="1"/>
  <c r="AA8" i="87" s="1"/>
  <c r="V8" i="87" a="1"/>
  <c r="V8" i="87" s="1"/>
  <c r="Z8" i="87" a="1"/>
  <c r="Z8" i="87" s="1"/>
  <c r="Y8" i="87" a="1"/>
  <c r="Y8" i="87" s="1"/>
  <c r="AA5" i="87" a="1"/>
  <c r="AA5" i="87" s="1"/>
  <c r="Z5" i="87" a="1"/>
  <c r="Z5" i="87" s="1"/>
  <c r="V5" i="87" a="1"/>
  <c r="V5" i="87" s="1"/>
  <c r="Y5" i="87" a="1"/>
  <c r="Y5" i="87" s="1"/>
  <c r="AB5" i="87" a="1"/>
  <c r="AB5" i="87" s="1"/>
  <c r="T27" i="87" a="1"/>
  <c r="T27" i="87" s="1"/>
  <c r="U27" i="87" a="1"/>
  <c r="U27" i="87" s="1"/>
  <c r="AA46" i="87" a="1"/>
  <c r="AA46" i="87" s="1"/>
  <c r="Z46" i="87" a="1"/>
  <c r="Z46" i="87" s="1"/>
  <c r="Y46" i="87" a="1"/>
  <c r="Y46" i="87" s="1"/>
  <c r="AB32" i="87" a="1"/>
  <c r="AB32" i="87" s="1"/>
  <c r="AA32" i="87" a="1"/>
  <c r="AA32" i="87" s="1"/>
  <c r="Z32" i="87" a="1"/>
  <c r="Z32" i="87" s="1"/>
  <c r="Y32" i="87" a="1"/>
  <c r="Y32" i="87" s="1"/>
  <c r="AA28" i="87" a="1"/>
  <c r="AA28" i="87" s="1"/>
  <c r="Z28" i="87" a="1"/>
  <c r="Z28" i="87" s="1"/>
  <c r="Y28" i="87" a="1"/>
  <c r="Y28" i="87" s="1"/>
  <c r="AB28" i="87" a="1"/>
  <c r="AB28" i="87" s="1"/>
  <c r="V28" i="87" a="1"/>
  <c r="V28" i="87" s="1"/>
  <c r="Y48" i="87" a="1"/>
  <c r="Y48" i="87" s="1"/>
  <c r="U64" i="68" a="1"/>
  <c r="U64" i="68" s="1"/>
  <c r="W61" i="68" a="1"/>
  <c r="W61" i="68" s="1"/>
  <c r="U59" i="68" a="1"/>
  <c r="U59" i="68" s="1"/>
  <c r="W58" i="68" a="1"/>
  <c r="W58" i="68" s="1"/>
  <c r="AB74" i="68"/>
  <c r="V60" i="68" a="1"/>
  <c r="V60" i="68" s="1"/>
  <c r="Y76" i="68"/>
  <c r="Y73" i="68"/>
  <c r="AB77" i="68"/>
  <c r="AB27" i="87" a="1"/>
  <c r="AB27" i="87" s="1"/>
  <c r="V27" i="87" a="1"/>
  <c r="V27" i="87" s="1"/>
  <c r="AA27" i="87" a="1"/>
  <c r="AA27" i="87" s="1"/>
  <c r="Z27" i="87" a="1"/>
  <c r="Z27" i="87" s="1"/>
  <c r="Y27" i="87" a="1"/>
  <c r="Y27" i="87" s="1"/>
  <c r="Z13" i="87" a="1"/>
  <c r="Z13" i="87" s="1"/>
  <c r="Y13" i="87" a="1"/>
  <c r="Y13" i="87" s="1"/>
  <c r="AB13" i="87" a="1"/>
  <c r="AB13" i="87" s="1"/>
  <c r="AA13" i="87" a="1"/>
  <c r="AA13" i="87" s="1"/>
  <c r="V13" i="87" a="1"/>
  <c r="V13" i="87" s="1"/>
  <c r="AB4" i="87" a="1"/>
  <c r="AB4" i="87" s="1"/>
  <c r="AA4" i="87" a="1"/>
  <c r="AA4" i="87" s="1"/>
  <c r="Z4" i="87" a="1"/>
  <c r="Z4" i="87" s="1"/>
  <c r="Y4" i="87" a="1"/>
  <c r="Y4" i="87" s="1"/>
  <c r="V4" i="87" a="1"/>
  <c r="V4" i="87" s="1"/>
  <c r="AB47" i="87" a="1"/>
  <c r="AB47" i="87" s="1"/>
  <c r="AA47" i="87" a="1"/>
  <c r="AA47" i="87" s="1"/>
  <c r="Z47" i="87" a="1"/>
  <c r="Z47" i="87" s="1"/>
  <c r="Y47" i="87" a="1"/>
  <c r="Y47" i="87" s="1"/>
  <c r="U21" i="87" a="1"/>
  <c r="U21" i="87" s="1"/>
  <c r="T21" i="87" a="1"/>
  <c r="T21" i="87" s="1"/>
  <c r="Z51" i="87" a="1"/>
  <c r="Z51" i="87" s="1"/>
  <c r="Y51" i="87" a="1"/>
  <c r="Y51" i="87" s="1"/>
  <c r="Z6" i="87" a="1"/>
  <c r="Z6" i="87" s="1"/>
  <c r="V6" i="87" a="1"/>
  <c r="V6" i="87" s="1"/>
  <c r="Y6" i="87" a="1"/>
  <c r="Y6" i="87" s="1"/>
  <c r="AB6" i="87" a="1"/>
  <c r="AB6" i="87" s="1"/>
  <c r="AA6" i="87" a="1"/>
  <c r="AA6" i="87" s="1"/>
  <c r="U3" i="87" a="1"/>
  <c r="U3" i="87" s="1"/>
  <c r="T3" i="87" a="1"/>
  <c r="T3" i="87" s="1"/>
  <c r="V59" i="68" a="1"/>
  <c r="V59" i="68" s="1"/>
  <c r="V66" i="68" a="1"/>
  <c r="V66" i="68" s="1"/>
  <c r="V65" i="68" a="1"/>
  <c r="V65" i="68" s="1"/>
  <c r="Y72" i="68"/>
  <c r="AB76" i="68"/>
  <c r="U65" i="68" a="1"/>
  <c r="U65" i="68" s="1"/>
  <c r="U62" i="68" a="1"/>
  <c r="U62" i="68" s="1"/>
  <c r="X66" i="68" a="1"/>
  <c r="X66" i="68" s="1"/>
  <c r="Z76" i="68"/>
  <c r="Z70" i="68"/>
  <c r="T61" i="68" a="1"/>
  <c r="T61" i="68" s="1"/>
  <c r="T64" i="68" a="1"/>
  <c r="T64" i="68" s="1"/>
  <c r="Y74" i="68"/>
  <c r="W60" i="68" a="1"/>
  <c r="W60" i="68" s="1"/>
  <c r="AB70" i="68"/>
  <c r="AA77" i="68"/>
  <c r="AA74" i="68"/>
  <c r="Z29" i="87" a="1"/>
  <c r="Z29" i="87" s="1"/>
  <c r="V29" i="87" a="1"/>
  <c r="V29" i="87" s="1"/>
  <c r="AB29" i="87" a="1"/>
  <c r="AB29" i="87" s="1"/>
  <c r="AA29" i="87" a="1"/>
  <c r="AA29" i="87" s="1"/>
  <c r="Y29" i="87" a="1"/>
  <c r="Y29" i="87" s="1"/>
  <c r="Z10" i="87" a="1"/>
  <c r="Z10" i="87" s="1"/>
  <c r="V10" i="87" a="1"/>
  <c r="V10" i="87" s="1"/>
  <c r="Y10" i="87" a="1"/>
  <c r="Y10" i="87" s="1"/>
  <c r="AB10" i="87" a="1"/>
  <c r="AB10" i="87" s="1"/>
  <c r="AA10" i="87" a="1"/>
  <c r="AA10" i="87" s="1"/>
  <c r="V17" i="87" a="1"/>
  <c r="V17" i="87" s="1"/>
  <c r="Z17" i="87" a="1"/>
  <c r="Z17" i="87" s="1"/>
  <c r="Y17" i="87" a="1"/>
  <c r="Y17" i="87" s="1"/>
  <c r="AB17" i="87" a="1"/>
  <c r="AB17" i="87" s="1"/>
  <c r="AA17" i="87" a="1"/>
  <c r="AA17" i="87" s="1"/>
  <c r="Z40" i="87" a="1"/>
  <c r="Z40" i="87" s="1"/>
  <c r="Y40" i="87" a="1"/>
  <c r="Y40" i="87" s="1"/>
  <c r="Z15" i="87" a="1"/>
  <c r="Z15" i="87" s="1"/>
  <c r="Y15" i="87" a="1"/>
  <c r="Y15" i="87" s="1"/>
  <c r="AB15" i="87" a="1"/>
  <c r="AB15" i="87" s="1"/>
  <c r="AA15" i="87" a="1"/>
  <c r="AA15" i="87" s="1"/>
  <c r="V15" i="87" a="1"/>
  <c r="V15" i="87" s="1"/>
  <c r="V62" i="68" a="1"/>
  <c r="V62" i="68" s="1"/>
  <c r="W64" i="68" a="1"/>
  <c r="W64" i="68" s="1"/>
  <c r="AB72" i="68"/>
  <c r="AB73" i="68"/>
  <c r="Y77" i="68"/>
  <c r="BF54" i="87" a="1"/>
  <c r="BF54" i="87" s="1"/>
  <c r="BF58" i="87" s="1"/>
  <c r="BF62" i="87" s="1"/>
  <c r="BI54" i="87" a="1"/>
  <c r="BI54" i="87" s="1"/>
  <c r="BI58" i="87" s="1"/>
  <c r="BI62" i="87" s="1"/>
  <c r="BL54" i="87" a="1"/>
  <c r="BL54" i="87" s="1"/>
  <c r="BL58" i="87" s="1"/>
  <c r="BL62" i="87" s="1"/>
  <c r="BH54" i="87" a="1"/>
  <c r="BH54" i="87" s="1"/>
  <c r="BH58" i="87" s="1"/>
  <c r="BH62" i="87" s="1"/>
  <c r="BC54" i="87" a="1"/>
  <c r="BC54" i="87" s="1"/>
  <c r="BC58" i="87" s="1"/>
  <c r="BC62" i="87" s="1"/>
  <c r="BE54" i="87" a="1"/>
  <c r="BE54" i="87" s="1"/>
  <c r="BE58" i="87" s="1"/>
  <c r="BJ54" i="87" a="1"/>
  <c r="BJ54" i="87" s="1"/>
  <c r="BJ58" i="87" s="1"/>
  <c r="BJ62" i="87" s="1"/>
  <c r="Y54" i="91"/>
  <c r="Y56" i="91" s="1"/>
  <c r="AD54" i="91"/>
  <c r="AD56" i="91" s="1"/>
  <c r="T54" i="91"/>
  <c r="T56" i="91" s="1"/>
  <c r="Z54" i="91"/>
  <c r="Z56" i="91" s="1"/>
  <c r="AC54" i="91"/>
  <c r="AC56" i="91" s="1"/>
  <c r="AE54" i="91"/>
  <c r="AE56" i="91" s="1"/>
  <c r="AA54" i="91"/>
  <c r="AA56" i="91" s="1"/>
  <c r="U54" i="91"/>
  <c r="U56" i="91" s="1"/>
  <c r="V54" i="91"/>
  <c r="V56" i="91" s="1"/>
  <c r="AB54" i="91"/>
  <c r="AB56" i="91" s="1"/>
  <c r="W11" i="87" a="1"/>
  <c r="W11" i="87" s="1"/>
  <c r="W50" i="87" a="1"/>
  <c r="W50" i="87" s="1"/>
  <c r="W5" i="87" a="1"/>
  <c r="W5" i="87" s="1"/>
  <c r="W8" i="87" a="1"/>
  <c r="W8" i="87" s="1"/>
  <c r="V38" i="87" a="1"/>
  <c r="V38" i="87" s="1"/>
  <c r="W26" i="87" a="1"/>
  <c r="W26" i="87" s="1"/>
  <c r="W31" i="87" a="1"/>
  <c r="W31" i="87" s="1"/>
  <c r="W34" i="87" a="1"/>
  <c r="W34" i="87" s="1"/>
  <c r="W36" i="87" a="1"/>
  <c r="W36" i="87" s="1"/>
  <c r="W23" i="87" a="1"/>
  <c r="W23" i="87" s="1"/>
  <c r="T20" i="87" a="1"/>
  <c r="T20" i="87" s="1"/>
  <c r="W48" i="87" a="1"/>
  <c r="W48" i="87" s="1"/>
  <c r="W44" i="87" a="1"/>
  <c r="W44" i="87" s="1"/>
  <c r="W7" i="87" a="1"/>
  <c r="W7" i="87" s="1"/>
  <c r="W43" i="87" a="1"/>
  <c r="W43" i="87" s="1"/>
  <c r="W32" i="87" a="1"/>
  <c r="W32" i="87" s="1"/>
  <c r="W51" i="87" a="1"/>
  <c r="W51" i="87" s="1"/>
  <c r="W13" i="87" a="1"/>
  <c r="W13" i="87" s="1"/>
  <c r="W30" i="87" a="1"/>
  <c r="W30" i="87" s="1"/>
  <c r="V16" i="87" a="1"/>
  <c r="V16" i="87" s="1"/>
  <c r="W37" i="87" a="1"/>
  <c r="W37" i="87" s="1"/>
  <c r="W25" i="87" a="1"/>
  <c r="W25" i="87" s="1"/>
  <c r="W47" i="87" a="1"/>
  <c r="W47" i="87" s="1"/>
  <c r="V41" i="87" a="1"/>
  <c r="V41" i="87" s="1"/>
  <c r="T28" i="87" a="1"/>
  <c r="T28" i="87" s="1"/>
  <c r="W24" i="87" a="1"/>
  <c r="W24" i="87" s="1"/>
  <c r="W45" i="87" a="1"/>
  <c r="W45" i="87" s="1"/>
  <c r="W22" i="87" a="1"/>
  <c r="W22" i="87" s="1"/>
  <c r="W29" i="87" a="1"/>
  <c r="W29" i="87" s="1"/>
  <c r="W40" i="87" a="1"/>
  <c r="W40" i="87" s="1"/>
  <c r="W46" i="87" a="1"/>
  <c r="W46" i="87" s="1"/>
  <c r="W12" i="87" a="1"/>
  <c r="W12" i="87" s="1"/>
  <c r="W14" i="87" a="1"/>
  <c r="W14" i="87" s="1"/>
  <c r="BO62" i="68"/>
  <c r="DC69" i="68"/>
  <c r="DC56" i="68"/>
  <c r="DC70" i="68"/>
  <c r="DC57" i="68"/>
  <c r="AD62" i="90"/>
  <c r="AD61" i="90"/>
  <c r="AD63" i="90"/>
  <c r="Y62" i="90"/>
  <c r="Y61" i="90"/>
  <c r="Y63" i="90"/>
  <c r="W57" i="68"/>
  <c r="AC57" i="68"/>
  <c r="X57" i="68"/>
  <c r="V57" i="68"/>
  <c r="N26" i="87"/>
  <c r="N32" i="87"/>
  <c r="N34" i="87"/>
  <c r="V34" i="87" s="1" a="1"/>
  <c r="V34" i="87" s="1"/>
  <c r="N39" i="87"/>
  <c r="N47" i="87"/>
  <c r="X57" i="87"/>
  <c r="X69" i="87" s="1"/>
  <c r="T57" i="62"/>
  <c r="T57" i="68"/>
  <c r="U57" i="68"/>
  <c r="DO10" i="91" l="1"/>
  <c r="AC69" i="62"/>
  <c r="AB38" i="87" a="1"/>
  <c r="AB38" i="87" s="1"/>
  <c r="AA48" i="87" a="1"/>
  <c r="AA48" i="87" s="1"/>
  <c r="AA45" i="87" a="1"/>
  <c r="AA45" i="87" s="1"/>
  <c r="AA40" i="87" a="1"/>
  <c r="AA40" i="87" s="1"/>
  <c r="EA44" i="91"/>
  <c r="DN49" i="91"/>
  <c r="AD74" i="62"/>
  <c r="AB3" i="87" a="1"/>
  <c r="AB3" i="87" s="1"/>
  <c r="AB46" i="87" a="1"/>
  <c r="AB46" i="87" s="1"/>
  <c r="W62" i="91"/>
  <c r="AB51" i="87" a="1"/>
  <c r="AB51" i="87" s="1"/>
  <c r="AA43" i="87" a="1"/>
  <c r="AA43" i="87" s="1"/>
  <c r="AB52" i="87" a="1"/>
  <c r="AB52" i="87" s="1"/>
  <c r="AB14" i="87" a="1"/>
  <c r="AB14" i="87" s="1"/>
  <c r="AA3" i="87" a="1"/>
  <c r="AA3" i="87" s="1"/>
  <c r="AB45" i="87" a="1"/>
  <c r="AB45" i="87" s="1"/>
  <c r="AA44" i="87" a="1"/>
  <c r="AA44" i="87" s="1"/>
  <c r="BD62" i="87"/>
  <c r="BD61" i="87"/>
  <c r="AA16" i="87" a="1"/>
  <c r="AA16" i="87" s="1"/>
  <c r="DO15" i="91"/>
  <c r="AA22" i="87" a="1"/>
  <c r="AA22" i="87" s="1"/>
  <c r="CW42" i="87"/>
  <c r="AA38" i="87" a="1"/>
  <c r="AA38" i="87" s="1"/>
  <c r="AA51" i="87" a="1"/>
  <c r="AA51" i="87" s="1"/>
  <c r="CA54" i="87" a="1"/>
  <c r="CA54" i="87" s="1"/>
  <c r="CA56" i="87" s="1"/>
  <c r="AB40" i="87" a="1"/>
  <c r="AB40" i="87" s="1"/>
  <c r="AC69" i="68"/>
  <c r="BY54" i="87" a="1"/>
  <c r="BY54" i="87" s="1"/>
  <c r="BY56" i="87" s="1"/>
  <c r="CI54" i="87" a="1"/>
  <c r="CI54" i="87" s="1"/>
  <c r="CA57" i="87" s="1"/>
  <c r="AB43" i="87" a="1"/>
  <c r="AB43" i="87" s="1"/>
  <c r="AE62" i="90"/>
  <c r="EJ57" i="90"/>
  <c r="AE63" i="90"/>
  <c r="X62" i="90"/>
  <c r="EJ56" i="90"/>
  <c r="X61" i="90"/>
  <c r="AC63" i="90"/>
  <c r="DL34" i="91"/>
  <c r="W74" i="62"/>
  <c r="DL43" i="91"/>
  <c r="EG13" i="91"/>
  <c r="DY13" i="91" s="1"/>
  <c r="DC37" i="87"/>
  <c r="EI2" i="91"/>
  <c r="EA2" i="91" s="1"/>
  <c r="AC75" i="62"/>
  <c r="W71" i="62"/>
  <c r="V75" i="62"/>
  <c r="EA12" i="91"/>
  <c r="DX4" i="91"/>
  <c r="DY17" i="91"/>
  <c r="BL54" i="91"/>
  <c r="AB57" i="91" s="1"/>
  <c r="AB63" i="91" s="1"/>
  <c r="CQ15" i="87"/>
  <c r="DO34" i="91"/>
  <c r="DX19" i="91"/>
  <c r="AB61" i="90"/>
  <c r="AB63" i="90"/>
  <c r="DO13" i="91"/>
  <c r="DX20" i="91"/>
  <c r="CO42" i="87"/>
  <c r="DL35" i="91"/>
  <c r="EA20" i="91"/>
  <c r="DY23" i="91"/>
  <c r="DO4" i="91"/>
  <c r="DY22" i="91"/>
  <c r="DN21" i="91"/>
  <c r="EA21" i="91"/>
  <c r="DL37" i="91"/>
  <c r="DN22" i="91"/>
  <c r="DN17" i="91"/>
  <c r="DX23" i="91"/>
  <c r="DY20" i="91"/>
  <c r="DZ20" i="91"/>
  <c r="DN35" i="91"/>
  <c r="DO20" i="91"/>
  <c r="DY12" i="91"/>
  <c r="DN4" i="91"/>
  <c r="DN45" i="91"/>
  <c r="DX24" i="91"/>
  <c r="DX37" i="91"/>
  <c r="DL6" i="91"/>
  <c r="DZ34" i="91"/>
  <c r="DZ47" i="91"/>
  <c r="DY21" i="91"/>
  <c r="DN28" i="91"/>
  <c r="EI36" i="91"/>
  <c r="EA36" i="91" s="1"/>
  <c r="EF7" i="91"/>
  <c r="DM51" i="91"/>
  <c r="EI32" i="91"/>
  <c r="EA32" i="91" s="1"/>
  <c r="CU37" i="87"/>
  <c r="EG7" i="91"/>
  <c r="DV43" i="91"/>
  <c r="DN43" i="91" s="1"/>
  <c r="CS37" i="87"/>
  <c r="DZ4" i="91"/>
  <c r="DX13" i="91"/>
  <c r="DX6" i="91"/>
  <c r="DX35" i="91"/>
  <c r="DY39" i="91"/>
  <c r="DZ25" i="91"/>
  <c r="DL13" i="91"/>
  <c r="DM21" i="91"/>
  <c r="DN27" i="91"/>
  <c r="DL19" i="91"/>
  <c r="DZ39" i="91"/>
  <c r="DZ23" i="91"/>
  <c r="DY34" i="91"/>
  <c r="DX34" i="91"/>
  <c r="DM14" i="91"/>
  <c r="DO21" i="91"/>
  <c r="DO35" i="91"/>
  <c r="DM37" i="91"/>
  <c r="DZ45" i="91"/>
  <c r="DL18" i="91"/>
  <c r="EE47" i="91"/>
  <c r="EA47" i="91" s="1"/>
  <c r="AC61" i="90"/>
  <c r="DN34" i="91"/>
  <c r="EH43" i="91"/>
  <c r="DZ43" i="91" s="1"/>
  <c r="EI5" i="91"/>
  <c r="EA5" i="91" s="1"/>
  <c r="EF32" i="91"/>
  <c r="DX32" i="91" s="1"/>
  <c r="DY45" i="91"/>
  <c r="DL24" i="91"/>
  <c r="W75" i="62"/>
  <c r="DX43" i="91"/>
  <c r="EA39" i="91"/>
  <c r="EH32" i="91"/>
  <c r="DZ32" i="91" s="1"/>
  <c r="DA48" i="87"/>
  <c r="DU43" i="91"/>
  <c r="DM43" i="91" s="1"/>
  <c r="EA48" i="91"/>
  <c r="DL20" i="91"/>
  <c r="DZ48" i="91"/>
  <c r="DM39" i="91"/>
  <c r="V62" i="90"/>
  <c r="DN24" i="91"/>
  <c r="V61" i="90"/>
  <c r="DL52" i="91"/>
  <c r="EA14" i="91"/>
  <c r="DO37" i="91"/>
  <c r="EH5" i="91"/>
  <c r="DZ5" i="91" s="1"/>
  <c r="DB33" i="87"/>
  <c r="EG6" i="91"/>
  <c r="DY6" i="91" s="1"/>
  <c r="CU26" i="87"/>
  <c r="DW32" i="91"/>
  <c r="DO32" i="91" s="1"/>
  <c r="EJ61" i="89"/>
  <c r="DL49" i="91"/>
  <c r="CN54" i="91"/>
  <c r="CN56" i="91" s="1"/>
  <c r="DW5" i="91"/>
  <c r="DO5" i="91" s="1"/>
  <c r="T61" i="90"/>
  <c r="DU5" i="91"/>
  <c r="DM5" i="91" s="1"/>
  <c r="DW7" i="91"/>
  <c r="AA63" i="90"/>
  <c r="AA61" i="90"/>
  <c r="T62" i="90"/>
  <c r="AC72" i="68"/>
  <c r="Z63" i="90"/>
  <c r="Z61" i="90"/>
  <c r="DO28" i="91"/>
  <c r="DZ49" i="91"/>
  <c r="DY15" i="91"/>
  <c r="DY29" i="91"/>
  <c r="DO39" i="91"/>
  <c r="DM48" i="91"/>
  <c r="W76" i="62"/>
  <c r="AC71" i="62"/>
  <c r="DO52" i="91"/>
  <c r="DM22" i="91"/>
  <c r="EA34" i="91"/>
  <c r="DN6" i="91"/>
  <c r="EA4" i="91"/>
  <c r="EA24" i="91"/>
  <c r="DM45" i="91"/>
  <c r="DL48" i="91"/>
  <c r="DN33" i="91"/>
  <c r="EA17" i="91"/>
  <c r="DZ17" i="91"/>
  <c r="DL21" i="91"/>
  <c r="DY42" i="91"/>
  <c r="DX17" i="91"/>
  <c r="AC75" i="68"/>
  <c r="DY41" i="91"/>
  <c r="DX52" i="91"/>
  <c r="DM6" i="91"/>
  <c r="EA6" i="91"/>
  <c r="AD73" i="62"/>
  <c r="EA13" i="91"/>
  <c r="DZ35" i="91"/>
  <c r="DO30" i="91"/>
  <c r="DN39" i="91"/>
  <c r="DL23" i="91"/>
  <c r="DZ22" i="91"/>
  <c r="EA37" i="91"/>
  <c r="DY35" i="91"/>
  <c r="DV5" i="91"/>
  <c r="DN5" i="91" s="1"/>
  <c r="DZ37" i="91"/>
  <c r="DY37" i="91"/>
  <c r="DY25" i="91"/>
  <c r="DL41" i="91"/>
  <c r="DY24" i="91"/>
  <c r="DO36" i="91"/>
  <c r="DZ24" i="91"/>
  <c r="DN9" i="91"/>
  <c r="DM4" i="91"/>
  <c r="DT32" i="91"/>
  <c r="DL32" i="91" s="1"/>
  <c r="DZ6" i="91"/>
  <c r="DO14" i="91"/>
  <c r="EE50" i="91"/>
  <c r="EA50" i="91" s="1"/>
  <c r="CZ29" i="87"/>
  <c r="DQ7" i="91"/>
  <c r="DM7" i="91" s="1"/>
  <c r="CP37" i="87"/>
  <c r="ED7" i="91"/>
  <c r="DZ7" i="91" s="1"/>
  <c r="CY37" i="87"/>
  <c r="DP7" i="91"/>
  <c r="DL7" i="91" s="1"/>
  <c r="CO37" i="87"/>
  <c r="EC3" i="91"/>
  <c r="DY3" i="91" s="1"/>
  <c r="CX10" i="87"/>
  <c r="ED50" i="91"/>
  <c r="DZ50" i="91" s="1"/>
  <c r="CY29" i="87"/>
  <c r="DR7" i="91"/>
  <c r="DN7" i="91" s="1"/>
  <c r="CQ37" i="87"/>
  <c r="DS7" i="91"/>
  <c r="CR37" i="87"/>
  <c r="DR3" i="91"/>
  <c r="DN3" i="91" s="1"/>
  <c r="CQ10" i="87"/>
  <c r="DP27" i="91"/>
  <c r="DL27" i="91" s="1"/>
  <c r="CO15" i="87"/>
  <c r="DQ47" i="91"/>
  <c r="DM47" i="91" s="1"/>
  <c r="CP42" i="87"/>
  <c r="DQ50" i="91"/>
  <c r="DM50" i="91" s="1"/>
  <c r="CP29" i="87"/>
  <c r="DR50" i="91"/>
  <c r="DN50" i="91" s="1"/>
  <c r="CQ29" i="87"/>
  <c r="EE7" i="91"/>
  <c r="EA7" i="91" s="1"/>
  <c r="CZ37" i="87"/>
  <c r="ED3" i="91"/>
  <c r="DZ3" i="91" s="1"/>
  <c r="CY10" i="87"/>
  <c r="DQ27" i="91"/>
  <c r="DM27" i="91" s="1"/>
  <c r="CP15" i="87"/>
  <c r="EC50" i="91"/>
  <c r="DY50" i="91" s="1"/>
  <c r="CX29" i="87"/>
  <c r="DP50" i="91"/>
  <c r="DL50" i="91" s="1"/>
  <c r="CO29" i="87"/>
  <c r="DQ3" i="91"/>
  <c r="DM3" i="91" s="1"/>
  <c r="CP10" i="87"/>
  <c r="EC27" i="91"/>
  <c r="DY27" i="91" s="1"/>
  <c r="CX15" i="87"/>
  <c r="EB50" i="91"/>
  <c r="DX50" i="91" s="1"/>
  <c r="CW29" i="87"/>
  <c r="DS3" i="91"/>
  <c r="DO3" i="91" s="1"/>
  <c r="CR10" i="87"/>
  <c r="EC47" i="91"/>
  <c r="DY47" i="91" s="1"/>
  <c r="CX42" i="87"/>
  <c r="AB42" i="87" s="1" a="1"/>
  <c r="AB42" i="87" s="1"/>
  <c r="EE3" i="91"/>
  <c r="EA3" i="91" s="1"/>
  <c r="CZ10" i="87"/>
  <c r="DS27" i="91"/>
  <c r="DO27" i="91" s="1"/>
  <c r="CR15" i="87"/>
  <c r="ED27" i="91"/>
  <c r="DZ27" i="91" s="1"/>
  <c r="CY15" i="87"/>
  <c r="DP3" i="91"/>
  <c r="DL3" i="91" s="1"/>
  <c r="CO10" i="87"/>
  <c r="EE27" i="91"/>
  <c r="EA27" i="91" s="1"/>
  <c r="CZ15" i="87"/>
  <c r="DS50" i="91"/>
  <c r="DO50" i="91" s="1"/>
  <c r="CR29" i="87"/>
  <c r="EC7" i="91"/>
  <c r="CX37" i="87"/>
  <c r="EB7" i="91"/>
  <c r="CW37" i="87"/>
  <c r="EB3" i="91"/>
  <c r="DX3" i="91" s="1"/>
  <c r="CW10" i="87"/>
  <c r="EB27" i="91"/>
  <c r="DX27" i="91" s="1"/>
  <c r="CW15" i="87"/>
  <c r="DN32" i="91"/>
  <c r="DL25" i="91"/>
  <c r="DO43" i="91"/>
  <c r="CS33" i="87"/>
  <c r="DZ9" i="91"/>
  <c r="DZ15" i="91"/>
  <c r="DY5" i="91"/>
  <c r="DC41" i="87"/>
  <c r="DD48" i="87"/>
  <c r="DB26" i="87"/>
  <c r="DO48" i="91"/>
  <c r="DZ36" i="91"/>
  <c r="DA33" i="87"/>
  <c r="DZ33" i="91"/>
  <c r="DU36" i="91"/>
  <c r="DM36" i="91" s="1"/>
  <c r="DY43" i="91"/>
  <c r="CT26" i="87"/>
  <c r="DM32" i="91"/>
  <c r="DV36" i="91"/>
  <c r="EG36" i="91"/>
  <c r="DN47" i="91"/>
  <c r="DY19" i="91"/>
  <c r="DZ13" i="91"/>
  <c r="DN20" i="91"/>
  <c r="DY14" i="91"/>
  <c r="DY52" i="91"/>
  <c r="DB41" i="87"/>
  <c r="CP54" i="91"/>
  <c r="CP56" i="91" s="1"/>
  <c r="CU41" i="87"/>
  <c r="AA41" i="87" s="1" a="1"/>
  <c r="AA41" i="87" s="1"/>
  <c r="CZ54" i="91"/>
  <c r="CN57" i="91" s="1"/>
  <c r="BN54" i="91"/>
  <c r="AD57" i="91" s="1"/>
  <c r="AD63" i="91" s="1"/>
  <c r="BE54" i="91"/>
  <c r="U57" i="91" s="1"/>
  <c r="U63" i="91" s="1"/>
  <c r="DM23" i="91"/>
  <c r="DB54" i="91"/>
  <c r="CP57" i="91" s="1"/>
  <c r="W77" i="62"/>
  <c r="AD76" i="62"/>
  <c r="W78" i="62"/>
  <c r="DM11" i="91"/>
  <c r="BO54" i="91"/>
  <c r="AE57" i="91" s="1"/>
  <c r="AE63" i="91" s="1"/>
  <c r="AC77" i="62"/>
  <c r="EI43" i="91"/>
  <c r="EA43" i="91" s="1"/>
  <c r="X72" i="62"/>
  <c r="DM17" i="91"/>
  <c r="BJ54" i="91"/>
  <c r="Z57" i="91" s="1"/>
  <c r="Z63" i="91" s="1"/>
  <c r="EF5" i="91"/>
  <c r="DX5" i="91" s="1"/>
  <c r="V71" i="62"/>
  <c r="BM54" i="91"/>
  <c r="AC57" i="91" s="1"/>
  <c r="AC63" i="91" s="1"/>
  <c r="CQ54" i="91"/>
  <c r="CQ56" i="91" s="1"/>
  <c r="AD78" i="62"/>
  <c r="EG32" i="91"/>
  <c r="DY32" i="91" s="1"/>
  <c r="AC72" i="62"/>
  <c r="V77" i="62"/>
  <c r="DL11" i="91"/>
  <c r="X70" i="62"/>
  <c r="AD70" i="62"/>
  <c r="BF54" i="91"/>
  <c r="V57" i="91" s="1"/>
  <c r="V63" i="91" s="1"/>
  <c r="CU30" i="87"/>
  <c r="DV2" i="91"/>
  <c r="DN2" i="91" s="1"/>
  <c r="EH2" i="91"/>
  <c r="DZ2" i="91" s="1"/>
  <c r="DC30" i="87"/>
  <c r="DU2" i="91"/>
  <c r="DM2" i="91" s="1"/>
  <c r="CT30" i="87"/>
  <c r="DB30" i="87"/>
  <c r="EG2" i="91"/>
  <c r="DY2" i="91" s="1"/>
  <c r="BK54" i="91"/>
  <c r="AA57" i="91" s="1"/>
  <c r="AA63" i="91" s="1"/>
  <c r="DT5" i="91"/>
  <c r="DL5" i="91" s="1"/>
  <c r="DN11" i="91"/>
  <c r="BI54" i="91"/>
  <c r="Y57" i="91" s="1"/>
  <c r="Y63" i="91" s="1"/>
  <c r="AD73" i="68"/>
  <c r="DC54" i="91"/>
  <c r="CQ57" i="91" s="1"/>
  <c r="DN52" i="91"/>
  <c r="AB44" i="87" a="1"/>
  <c r="AB44" i="87" s="1"/>
  <c r="DM24" i="91"/>
  <c r="DO11" i="91"/>
  <c r="V69" i="62"/>
  <c r="EJ62" i="89"/>
  <c r="T63" i="90"/>
  <c r="EA52" i="91"/>
  <c r="V72" i="62"/>
  <c r="BF58" i="90"/>
  <c r="U61" i="90"/>
  <c r="U62" i="90"/>
  <c r="U63" i="90"/>
  <c r="BD58" i="90"/>
  <c r="BE58" i="90"/>
  <c r="DZ11" i="91"/>
  <c r="EA11" i="91"/>
  <c r="BD54" i="91"/>
  <c r="T57" i="91" s="1"/>
  <c r="T63" i="91" s="1"/>
  <c r="U73" i="62"/>
  <c r="T73" i="62"/>
  <c r="U78" i="62"/>
  <c r="T78" i="62"/>
  <c r="DW26" i="91"/>
  <c r="DO26" i="91" s="1"/>
  <c r="CV19" i="87"/>
  <c r="CU19" i="87"/>
  <c r="DV26" i="91"/>
  <c r="DN26" i="91" s="1"/>
  <c r="AD57" i="89"/>
  <c r="V73" i="62"/>
  <c r="Y76" i="62"/>
  <c r="Z76" i="62"/>
  <c r="Z70" i="62"/>
  <c r="Y70" i="62"/>
  <c r="T74" i="62"/>
  <c r="U74" i="62"/>
  <c r="T76" i="62"/>
  <c r="U76" i="62"/>
  <c r="DC19" i="87"/>
  <c r="EH26" i="91"/>
  <c r="DZ26" i="91" s="1"/>
  <c r="AB69" i="62"/>
  <c r="AA69" i="62"/>
  <c r="AA76" i="62"/>
  <c r="AB76" i="62"/>
  <c r="V78" i="62"/>
  <c r="CB54" i="87" a="1"/>
  <c r="CB54" i="87" s="1"/>
  <c r="CB56" i="87" s="1"/>
  <c r="EG26" i="91"/>
  <c r="DY26" i="91" s="1"/>
  <c r="DB19" i="87"/>
  <c r="Z71" i="62"/>
  <c r="Y71" i="62"/>
  <c r="V74" i="62"/>
  <c r="T75" i="62"/>
  <c r="U75" i="62"/>
  <c r="DT26" i="91"/>
  <c r="DL26" i="91" s="1"/>
  <c r="CS19" i="87"/>
  <c r="DY11" i="91"/>
  <c r="AB72" i="62"/>
  <c r="AA72" i="62"/>
  <c r="AB71" i="62"/>
  <c r="AA71" i="62"/>
  <c r="V76" i="62"/>
  <c r="CT19" i="87"/>
  <c r="DU26" i="91"/>
  <c r="Y78" i="62"/>
  <c r="Z78" i="62"/>
  <c r="DA19" i="87"/>
  <c r="EF26" i="91"/>
  <c r="DX26" i="91" s="1"/>
  <c r="CJ54" i="87" a="1"/>
  <c r="CJ54" i="87" s="1"/>
  <c r="CB57" i="87" s="1"/>
  <c r="CC57" i="87" s="1"/>
  <c r="Y73" i="62"/>
  <c r="Z73" i="62"/>
  <c r="DX11" i="91"/>
  <c r="AA77" i="62"/>
  <c r="U77" i="62"/>
  <c r="T77" i="62"/>
  <c r="T62" i="89"/>
  <c r="T61" i="89"/>
  <c r="T63" i="89"/>
  <c r="AA74" i="62"/>
  <c r="AB74" i="62"/>
  <c r="DZ52" i="91"/>
  <c r="Y74" i="62"/>
  <c r="Z74" i="62"/>
  <c r="AB77" i="62"/>
  <c r="U71" i="62"/>
  <c r="T71" i="62"/>
  <c r="AA73" i="62"/>
  <c r="AB73" i="62"/>
  <c r="AB70" i="62"/>
  <c r="AA70" i="62"/>
  <c r="BD57" i="90"/>
  <c r="BF57" i="90"/>
  <c r="BE57" i="90"/>
  <c r="Z77" i="62"/>
  <c r="Y77" i="62"/>
  <c r="T70" i="62"/>
  <c r="U70" i="62"/>
  <c r="DD19" i="87"/>
  <c r="EI26" i="91"/>
  <c r="EA26" i="91" s="1"/>
  <c r="AB75" i="62"/>
  <c r="AA75" i="62"/>
  <c r="Z72" i="62"/>
  <c r="Y72" i="62"/>
  <c r="V70" i="62"/>
  <c r="AB78" i="62"/>
  <c r="T72" i="62"/>
  <c r="U72" i="62"/>
  <c r="Y69" i="62"/>
  <c r="Z69" i="62"/>
  <c r="Z75" i="62"/>
  <c r="Y75" i="62"/>
  <c r="AA78" i="62"/>
  <c r="W52" i="87" a="1"/>
  <c r="W52" i="87" s="1"/>
  <c r="T52" i="87" a="1"/>
  <c r="T52" i="87" s="1"/>
  <c r="BH56" i="91"/>
  <c r="AD75" i="68"/>
  <c r="AD76" i="68"/>
  <c r="AD70" i="68"/>
  <c r="T73" i="68"/>
  <c r="U74" i="68"/>
  <c r="W72" i="68"/>
  <c r="AD71" i="68"/>
  <c r="X78" i="68"/>
  <c r="AC77" i="68"/>
  <c r="AD74" i="68"/>
  <c r="AC78" i="68"/>
  <c r="AC76" i="68"/>
  <c r="AC70" i="68"/>
  <c r="U37" i="87" a="1"/>
  <c r="U37" i="87" s="1"/>
  <c r="AC74" i="68"/>
  <c r="AC71" i="68"/>
  <c r="W76" i="68"/>
  <c r="W70" i="68"/>
  <c r="W74" i="68"/>
  <c r="AD78" i="68"/>
  <c r="T75" i="68"/>
  <c r="U52" i="87" a="1"/>
  <c r="U52" i="87" s="1"/>
  <c r="U23" i="87" a="1"/>
  <c r="U23" i="87" s="1"/>
  <c r="V78" i="68"/>
  <c r="U45" i="87" a="1"/>
  <c r="U45" i="87" s="1"/>
  <c r="U10" i="87" a="1"/>
  <c r="U10" i="87" s="1"/>
  <c r="U41" i="87" a="1"/>
  <c r="U41" i="87" s="1"/>
  <c r="AD72" i="68"/>
  <c r="V72" i="68"/>
  <c r="U38" i="87" a="1"/>
  <c r="U38" i="87" s="1"/>
  <c r="AD77" i="68"/>
  <c r="W77" i="68"/>
  <c r="AC73" i="68"/>
  <c r="U14" i="87" a="1"/>
  <c r="U14" i="87" s="1"/>
  <c r="W71" i="68"/>
  <c r="U71" i="68"/>
  <c r="T76" i="68"/>
  <c r="V71" i="68"/>
  <c r="W69" i="68"/>
  <c r="U72" i="68"/>
  <c r="U36" i="87" a="1"/>
  <c r="U36" i="87" s="1"/>
  <c r="W73" i="68"/>
  <c r="U51" i="87" a="1"/>
  <c r="U51" i="87" s="1"/>
  <c r="U5" i="87" a="1"/>
  <c r="U5" i="87" s="1"/>
  <c r="U8" i="87" a="1"/>
  <c r="U8" i="87" s="1"/>
  <c r="U28" i="87" a="1"/>
  <c r="U28" i="87" s="1"/>
  <c r="U25" i="87" a="1"/>
  <c r="U25" i="87" s="1"/>
  <c r="U48" i="87" a="1"/>
  <c r="U48" i="87" s="1"/>
  <c r="U22" i="87" a="1"/>
  <c r="U22" i="87" s="1"/>
  <c r="U29" i="87" a="1"/>
  <c r="U29" i="87" s="1"/>
  <c r="U7" i="87" a="1"/>
  <c r="U7" i="87" s="1"/>
  <c r="U46" i="87" a="1"/>
  <c r="U46" i="87" s="1"/>
  <c r="U24" i="87" a="1"/>
  <c r="U24" i="87" s="1"/>
  <c r="U6" i="87" a="1"/>
  <c r="U6" i="87" s="1"/>
  <c r="U16" i="87" a="1"/>
  <c r="U16" i="87" s="1"/>
  <c r="U13" i="87" a="1"/>
  <c r="U13" i="87" s="1"/>
  <c r="U43" i="87" a="1"/>
  <c r="U43" i="87" s="1"/>
  <c r="U44" i="87" a="1"/>
  <c r="U44" i="87" s="1"/>
  <c r="U30" i="87" a="1"/>
  <c r="U30" i="87" s="1"/>
  <c r="U40" i="87" a="1"/>
  <c r="U40" i="87" s="1"/>
  <c r="U12" i="87" a="1"/>
  <c r="U12" i="87" s="1"/>
  <c r="U31" i="87" a="1"/>
  <c r="U31" i="87" s="1"/>
  <c r="U11" i="87" a="1"/>
  <c r="U11" i="87" s="1"/>
  <c r="U50" i="87" a="1"/>
  <c r="U50" i="87" s="1"/>
  <c r="U20" i="87" a="1"/>
  <c r="U20" i="87" s="1"/>
  <c r="DY18" i="91"/>
  <c r="T37" i="87" a="1"/>
  <c r="T37" i="87" s="1"/>
  <c r="T50" i="87" a="1"/>
  <c r="T50" i="87" s="1"/>
  <c r="T13" i="87" a="1"/>
  <c r="T13" i="87" s="1"/>
  <c r="BJ61" i="87"/>
  <c r="V44" i="87" a="1"/>
  <c r="V44" i="87" s="1"/>
  <c r="V20" i="87" a="1"/>
  <c r="V20" i="87" s="1"/>
  <c r="V37" i="87" a="1"/>
  <c r="V37" i="87" s="1"/>
  <c r="T77" i="68"/>
  <c r="T16" i="87" a="1"/>
  <c r="T16" i="87" s="1"/>
  <c r="X70" i="68"/>
  <c r="T36" i="87" a="1"/>
  <c r="T36" i="87" s="1"/>
  <c r="V73" i="68"/>
  <c r="U47" i="87" a="1"/>
  <c r="U47" i="87" s="1"/>
  <c r="T47" i="87" a="1"/>
  <c r="T47" i="87" s="1"/>
  <c r="T33" i="87" a="1"/>
  <c r="T33" i="87" s="1"/>
  <c r="W33" i="87" a="1"/>
  <c r="W33" i="87" s="1"/>
  <c r="W10" i="87" a="1"/>
  <c r="W10" i="87" s="1"/>
  <c r="T10" i="87" a="1"/>
  <c r="T10" i="87" s="1"/>
  <c r="V40" i="87" a="1"/>
  <c r="V40" i="87" s="1"/>
  <c r="U77" i="68"/>
  <c r="V47" i="87" a="1"/>
  <c r="V47" i="87" s="1"/>
  <c r="U76" i="68"/>
  <c r="V46" i="87" a="1"/>
  <c r="V46" i="87" s="1"/>
  <c r="AD69" i="68"/>
  <c r="V75" i="68"/>
  <c r="U75" i="68"/>
  <c r="V50" i="87" a="1"/>
  <c r="V50" i="87" s="1"/>
  <c r="T40" i="87" a="1"/>
  <c r="T40" i="87" s="1"/>
  <c r="T72" i="68"/>
  <c r="CO18" i="91"/>
  <c r="CO54" i="91" s="1"/>
  <c r="CO56" i="91" s="1"/>
  <c r="U39" i="87" a="1"/>
  <c r="U39" i="87" s="1"/>
  <c r="T39" i="87" a="1"/>
  <c r="T39" i="87" s="1"/>
  <c r="V74" i="68"/>
  <c r="T70" i="68"/>
  <c r="V51" i="87" a="1"/>
  <c r="V51" i="87" s="1"/>
  <c r="T11" i="87" a="1"/>
  <c r="T11" i="87" s="1"/>
  <c r="BF61" i="87"/>
  <c r="T46" i="87" a="1"/>
  <c r="T46" i="87" s="1"/>
  <c r="X75" i="68"/>
  <c r="U70" i="68"/>
  <c r="V52" i="87" a="1"/>
  <c r="V52" i="87" s="1"/>
  <c r="T5" i="87" a="1"/>
  <c r="T5" i="87" s="1"/>
  <c r="X74" i="68"/>
  <c r="W42" i="87" a="1"/>
  <c r="W42" i="87" s="1"/>
  <c r="T42" i="87" a="1"/>
  <c r="T42" i="87" s="1"/>
  <c r="U15" i="87" a="1"/>
  <c r="U15" i="87" s="1"/>
  <c r="BI61" i="87"/>
  <c r="T7" i="87" a="1"/>
  <c r="T7" i="87" s="1"/>
  <c r="V23" i="87" a="1"/>
  <c r="V23" i="87" s="1"/>
  <c r="T38" i="87" a="1"/>
  <c r="T38" i="87" s="1"/>
  <c r="V76" i="68"/>
  <c r="T43" i="87" a="1"/>
  <c r="T43" i="87" s="1"/>
  <c r="W78" i="68"/>
  <c r="T6" i="87" a="1"/>
  <c r="T6" i="87" s="1"/>
  <c r="W6" i="87" a="1"/>
  <c r="W6" i="87" s="1"/>
  <c r="U69" i="68"/>
  <c r="T32" i="87" a="1"/>
  <c r="T32" i="87" s="1"/>
  <c r="U32" i="87" a="1"/>
  <c r="U32" i="87" s="1"/>
  <c r="U42" i="87" a="1"/>
  <c r="U42" i="87" s="1"/>
  <c r="BH61" i="87"/>
  <c r="V32" i="87" a="1"/>
  <c r="V32" i="87" s="1"/>
  <c r="V45" i="87" a="1"/>
  <c r="V45" i="87" s="1"/>
  <c r="T31" i="87" a="1"/>
  <c r="T31" i="87" s="1"/>
  <c r="T22" i="87" a="1"/>
  <c r="T22" i="87" s="1"/>
  <c r="V26" i="87" a="1"/>
  <c r="V26" i="87" s="1"/>
  <c r="T30" i="87" a="1"/>
  <c r="T30" i="87" s="1"/>
  <c r="T74" i="68"/>
  <c r="U34" i="87" a="1"/>
  <c r="U34" i="87" s="1"/>
  <c r="T34" i="87" a="1"/>
  <c r="T34" i="87" s="1"/>
  <c r="T69" i="68"/>
  <c r="U26" i="87" a="1"/>
  <c r="U26" i="87" s="1"/>
  <c r="T26" i="87" a="1"/>
  <c r="T26" i="87" s="1"/>
  <c r="X69" i="68"/>
  <c r="T35" i="87" a="1"/>
  <c r="T35" i="87" s="1"/>
  <c r="W35" i="87" a="1"/>
  <c r="W35" i="87" s="1"/>
  <c r="U35" i="87" a="1"/>
  <c r="U35" i="87" s="1"/>
  <c r="V77" i="68"/>
  <c r="T24" i="87" a="1"/>
  <c r="T24" i="87" s="1"/>
  <c r="V43" i="87" a="1"/>
  <c r="V43" i="87" s="1"/>
  <c r="V42" i="87" a="1"/>
  <c r="V42" i="87" s="1"/>
  <c r="X76" i="68"/>
  <c r="T25" i="87" a="1"/>
  <c r="T25" i="87" s="1"/>
  <c r="T45" i="87" a="1"/>
  <c r="T45" i="87" s="1"/>
  <c r="T71" i="68"/>
  <c r="X72" i="68"/>
  <c r="W75" i="68"/>
  <c r="T69" i="62"/>
  <c r="U69" i="62"/>
  <c r="V69" i="68"/>
  <c r="U33" i="87" a="1"/>
  <c r="U33" i="87" s="1"/>
  <c r="T44" i="87" a="1"/>
  <c r="T44" i="87" s="1"/>
  <c r="T51" i="87" a="1"/>
  <c r="T51" i="87" s="1"/>
  <c r="T29" i="87" a="1"/>
  <c r="T29" i="87" s="1"/>
  <c r="V70" i="68"/>
  <c r="T14" i="87" a="1"/>
  <c r="T14" i="87" s="1"/>
  <c r="X71" i="68"/>
  <c r="T12" i="87" a="1"/>
  <c r="T12" i="87" s="1"/>
  <c r="U78" i="68"/>
  <c r="X73" i="68"/>
  <c r="T78" i="68"/>
  <c r="DA18" i="91"/>
  <c r="DA54" i="91" s="1"/>
  <c r="CO57" i="91" s="1"/>
  <c r="W15" i="87" a="1"/>
  <c r="W15" i="87" s="1"/>
  <c r="T15" i="87" a="1"/>
  <c r="T15" i="87" s="1"/>
  <c r="W41" i="87" a="1"/>
  <c r="W41" i="87" s="1"/>
  <c r="T41" i="87" a="1"/>
  <c r="T41" i="87" s="1"/>
  <c r="V48" i="87" a="1"/>
  <c r="V48" i="87" s="1"/>
  <c r="T23" i="87" a="1"/>
  <c r="T23" i="87" s="1"/>
  <c r="T8" i="87" a="1"/>
  <c r="T8" i="87" s="1"/>
  <c r="BL61" i="87"/>
  <c r="V39" i="87" a="1"/>
  <c r="V39" i="87" s="1"/>
  <c r="BC61" i="87"/>
  <c r="T48" i="87" a="1"/>
  <c r="T48" i="87" s="1"/>
  <c r="X77" i="68"/>
  <c r="U73" i="68"/>
  <c r="BZ54" i="87" a="1"/>
  <c r="BZ54" i="87" s="1"/>
  <c r="BZ56" i="87" s="1"/>
  <c r="BG54" i="87" a="1"/>
  <c r="BG54" i="87" s="1"/>
  <c r="BG58" i="87" s="1"/>
  <c r="BK54" i="87" a="1"/>
  <c r="BK54" i="87" s="1"/>
  <c r="BK58" i="87" s="1"/>
  <c r="BA54" i="87" a="1"/>
  <c r="BA54" i="87" s="1"/>
  <c r="BA58" i="87" s="1"/>
  <c r="BB54" i="87" a="1"/>
  <c r="BB54" i="87" s="1"/>
  <c r="BB58" i="87" s="1"/>
  <c r="X54" i="91"/>
  <c r="X56" i="91" s="1"/>
  <c r="BD56" i="91" s="1"/>
  <c r="AG54" i="87" a="1"/>
  <c r="AG54" i="87" s="1"/>
  <c r="BE57" i="87" s="1"/>
  <c r="BE61" i="87" s="1"/>
  <c r="N49" i="87"/>
  <c r="S49" i="87"/>
  <c r="CQ54" i="87" l="1" a="1"/>
  <c r="CQ54" i="87" s="1"/>
  <c r="CA58" i="87" s="1"/>
  <c r="CC56" i="87"/>
  <c r="CW54" i="87" a="1"/>
  <c r="CW54" i="87" s="1"/>
  <c r="BY59" i="87" s="1"/>
  <c r="AA42" i="87" a="1"/>
  <c r="AA42" i="87" s="1"/>
  <c r="CY54" i="87" a="1"/>
  <c r="CY54" i="87" s="1"/>
  <c r="CA59" i="87" s="1"/>
  <c r="CP54" i="87" a="1"/>
  <c r="CP54" i="87" s="1"/>
  <c r="BZ58" i="87" s="1"/>
  <c r="T62" i="91"/>
  <c r="CZ56" i="91"/>
  <c r="AB48" i="87" a="1"/>
  <c r="AB48" i="87" s="1"/>
  <c r="AB41" i="87" a="1"/>
  <c r="AB41" i="87" s="1"/>
  <c r="BH57" i="91"/>
  <c r="DX7" i="91"/>
  <c r="BH54" i="91"/>
  <c r="X57" i="91" s="1"/>
  <c r="BD57" i="91" s="1"/>
  <c r="DY7" i="91"/>
  <c r="X79" i="62"/>
  <c r="BE62" i="90"/>
  <c r="BE61" i="90"/>
  <c r="DO7" i="91"/>
  <c r="AB62" i="91"/>
  <c r="Z62" i="91"/>
  <c r="AA62" i="91"/>
  <c r="V62" i="91"/>
  <c r="BD62" i="90"/>
  <c r="AD62" i="91"/>
  <c r="U62" i="91"/>
  <c r="AC62" i="91"/>
  <c r="AE62" i="91"/>
  <c r="Y62" i="91"/>
  <c r="CZ57" i="91"/>
  <c r="DY36" i="91"/>
  <c r="DN36" i="91"/>
  <c r="AC79" i="62"/>
  <c r="W79" i="62"/>
  <c r="AD79" i="62"/>
  <c r="CZ54" i="87" a="1"/>
  <c r="CZ54" i="87" s="1"/>
  <c r="CB59" i="87" s="1"/>
  <c r="V79" i="62"/>
  <c r="BF63" i="90"/>
  <c r="BF61" i="90"/>
  <c r="BD61" i="90"/>
  <c r="BF62" i="90"/>
  <c r="BD63" i="90"/>
  <c r="BE63" i="90"/>
  <c r="DL54" i="91"/>
  <c r="CN58" i="91" s="1"/>
  <c r="CX54" i="87" a="1"/>
  <c r="CX54" i="87" s="1"/>
  <c r="BZ59" i="87" s="1"/>
  <c r="AB37" i="87" a="1"/>
  <c r="AB37" i="87" s="1"/>
  <c r="AA19" i="87" a="1"/>
  <c r="AA19" i="87" s="1"/>
  <c r="AA37" i="87" a="1"/>
  <c r="AA37" i="87" s="1"/>
  <c r="AD61" i="89"/>
  <c r="BE61" i="89" s="1"/>
  <c r="AD62" i="89"/>
  <c r="BD62" i="89" s="1"/>
  <c r="AD63" i="89"/>
  <c r="BD63" i="89" s="1"/>
  <c r="BE57" i="89"/>
  <c r="BF57" i="89"/>
  <c r="BD57" i="89"/>
  <c r="CO54" i="87" a="1"/>
  <c r="CO54" i="87" s="1"/>
  <c r="BY58" i="87" s="1"/>
  <c r="AB19" i="87" a="1"/>
  <c r="AB19" i="87" s="1"/>
  <c r="DM26" i="91"/>
  <c r="BE56" i="91"/>
  <c r="BF56" i="91"/>
  <c r="W64" i="87" a="1"/>
  <c r="W64" i="87" s="1"/>
  <c r="W76" i="87" s="1"/>
  <c r="W60" i="87" a="1"/>
  <c r="W60" i="87" s="1"/>
  <c r="W72" i="87" s="1"/>
  <c r="W66" i="87" a="1"/>
  <c r="W66" i="87" s="1"/>
  <c r="W78" i="87" s="1"/>
  <c r="DX18" i="91"/>
  <c r="W59" i="87" a="1"/>
  <c r="W59" i="87" s="1"/>
  <c r="W71" i="87" s="1"/>
  <c r="V49" i="87" a="1"/>
  <c r="V49" i="87" s="1"/>
  <c r="V65" i="87" s="1" a="1"/>
  <c r="V65" i="87" s="1"/>
  <c r="V77" i="87" s="1"/>
  <c r="AA49" i="87" a="1"/>
  <c r="AA49" i="87" s="1"/>
  <c r="Y49" i="87" a="1"/>
  <c r="Y49" i="87" s="1"/>
  <c r="Y63" i="87" s="1" a="1"/>
  <c r="Y63" i="87" s="1"/>
  <c r="AB49" i="87" a="1"/>
  <c r="AB49" i="87" s="1"/>
  <c r="Z49" i="87" a="1"/>
  <c r="Z49" i="87" s="1"/>
  <c r="Z61" i="87" s="1" a="1"/>
  <c r="Z61" i="87" s="1"/>
  <c r="X58" i="87" a="1"/>
  <c r="X58" i="87" s="1"/>
  <c r="X70" i="87" s="1"/>
  <c r="X63" i="87" a="1"/>
  <c r="X63" i="87" s="1"/>
  <c r="X75" i="87" s="1"/>
  <c r="X66" i="87" a="1"/>
  <c r="X66" i="87" s="1"/>
  <c r="X78" i="87" s="1"/>
  <c r="DZ18" i="91"/>
  <c r="DZ54" i="91" s="1"/>
  <c r="CP59" i="91" s="1"/>
  <c r="X60" i="87" a="1"/>
  <c r="X60" i="87" s="1"/>
  <c r="X72" i="87" s="1"/>
  <c r="W62" i="87" a="1"/>
  <c r="W62" i="87" s="1"/>
  <c r="W74" i="87" s="1"/>
  <c r="W61" i="87" a="1"/>
  <c r="W61" i="87" s="1"/>
  <c r="W73" i="87" s="1"/>
  <c r="X61" i="87" a="1"/>
  <c r="X61" i="87" s="1"/>
  <c r="X73" i="87" s="1"/>
  <c r="BB62" i="87"/>
  <c r="BB61" i="87"/>
  <c r="BA62" i="87"/>
  <c r="BA61" i="87"/>
  <c r="EA18" i="91"/>
  <c r="EA54" i="91" s="1"/>
  <c r="CQ59" i="91" s="1"/>
  <c r="DN18" i="91"/>
  <c r="BE62" i="87"/>
  <c r="X65" i="87" a="1"/>
  <c r="X65" i="87" s="1"/>
  <c r="X77" i="87" s="1"/>
  <c r="W58" i="87" a="1"/>
  <c r="W58" i="87" s="1"/>
  <c r="W70" i="87" s="1"/>
  <c r="X62" i="87" a="1"/>
  <c r="X62" i="87" s="1"/>
  <c r="X74" i="87" s="1"/>
  <c r="W65" i="87" a="1"/>
  <c r="W65" i="87" s="1"/>
  <c r="W77" i="87" s="1"/>
  <c r="BK62" i="87"/>
  <c r="BK61" i="87"/>
  <c r="X59" i="87" a="1"/>
  <c r="X59" i="87" s="1"/>
  <c r="X71" i="87" s="1"/>
  <c r="W63" i="87" a="1"/>
  <c r="W63" i="87" s="1"/>
  <c r="W75" i="87" s="1"/>
  <c r="X64" i="87" a="1"/>
  <c r="X64" i="87" s="1"/>
  <c r="X76" i="87" s="1"/>
  <c r="BG62" i="87"/>
  <c r="BG61" i="87"/>
  <c r="DO18" i="91"/>
  <c r="DM18" i="91"/>
  <c r="U49" i="87" a="1"/>
  <c r="U49" i="87" s="1"/>
  <c r="U66" i="87" s="1" a="1"/>
  <c r="U66" i="87" s="1"/>
  <c r="T49" i="87" a="1"/>
  <c r="T49" i="87" s="1"/>
  <c r="CR54" i="87" a="1"/>
  <c r="CR54" i="87" s="1"/>
  <c r="CB58" i="87" s="1"/>
  <c r="BM58" i="87"/>
  <c r="BM57" i="87"/>
  <c r="W57" i="87"/>
  <c r="W69" i="87" s="1"/>
  <c r="W79" i="68"/>
  <c r="X79" i="68"/>
  <c r="V79" i="68"/>
  <c r="Z79" i="62"/>
  <c r="Y79" i="62"/>
  <c r="Y79" i="68"/>
  <c r="Z79" i="68"/>
  <c r="AA79" i="68"/>
  <c r="AA79" i="62"/>
  <c r="AB79" i="68"/>
  <c r="AB79" i="62"/>
  <c r="T79" i="68"/>
  <c r="AD79" i="68"/>
  <c r="AC79" i="68"/>
  <c r="U79" i="68"/>
  <c r="U79" i="62"/>
  <c r="T79" i="62"/>
  <c r="CC59" i="87" l="1"/>
  <c r="DX54" i="91"/>
  <c r="CN59" i="91" s="1"/>
  <c r="DO54" i="91"/>
  <c r="CQ58" i="91" s="1"/>
  <c r="CQ63" i="91" s="1"/>
  <c r="DY54" i="91"/>
  <c r="CO59" i="91" s="1"/>
  <c r="DN54" i="91"/>
  <c r="CP58" i="91" s="1"/>
  <c r="CP65" i="91" s="1"/>
  <c r="CC58" i="87"/>
  <c r="BF62" i="89"/>
  <c r="BE62" i="89"/>
  <c r="AB61" i="87" a="1"/>
  <c r="AB61" i="87" s="1"/>
  <c r="BD61" i="89"/>
  <c r="AA63" i="87" a="1"/>
  <c r="AA63" i="87" s="1"/>
  <c r="BF61" i="89"/>
  <c r="DM54" i="91"/>
  <c r="CO58" i="91" s="1"/>
  <c r="BE63" i="89"/>
  <c r="BF63" i="89"/>
  <c r="T60" i="87" a="1"/>
  <c r="T60" i="87" s="1"/>
  <c r="T72" i="87" s="1"/>
  <c r="Z63" i="87" a="1"/>
  <c r="Z63" i="87" s="1"/>
  <c r="AB65" i="87" a="1"/>
  <c r="AB65" i="87" s="1"/>
  <c r="AB59" i="87" a="1"/>
  <c r="AB59" i="87" s="1"/>
  <c r="AB64" i="87" a="1"/>
  <c r="AB64" i="87" s="1"/>
  <c r="AB58" i="87" a="1"/>
  <c r="AB58" i="87" s="1"/>
  <c r="AB66" i="87" a="1"/>
  <c r="AB66" i="87" s="1"/>
  <c r="AB62" i="87" a="1"/>
  <c r="AB62" i="87" s="1"/>
  <c r="Z64" i="87" a="1"/>
  <c r="Z64" i="87" s="1"/>
  <c r="Z60" i="87" a="1"/>
  <c r="Z60" i="87" s="1"/>
  <c r="Z57" i="87"/>
  <c r="Z62" i="87" a="1"/>
  <c r="Z62" i="87" s="1"/>
  <c r="Z59" i="87" a="1"/>
  <c r="Z59" i="87" s="1"/>
  <c r="Z66" i="87" a="1"/>
  <c r="Z66" i="87" s="1"/>
  <c r="AA57" i="87"/>
  <c r="AA66" i="87" a="1"/>
  <c r="AA66" i="87" s="1"/>
  <c r="Z65" i="87" a="1"/>
  <c r="Z65" i="87" s="1"/>
  <c r="Z58" i="87" a="1"/>
  <c r="Z58" i="87" s="1"/>
  <c r="AB60" i="87" a="1"/>
  <c r="AB60" i="87" s="1"/>
  <c r="Y62" i="87" a="1"/>
  <c r="Y62" i="87" s="1"/>
  <c r="AA58" i="87" a="1"/>
  <c r="AA58" i="87" s="1"/>
  <c r="AA62" i="87" a="1"/>
  <c r="AA62" i="87" s="1"/>
  <c r="AA65" i="87" a="1"/>
  <c r="AA65" i="87" s="1"/>
  <c r="Y59" i="87" a="1"/>
  <c r="Y59" i="87" s="1"/>
  <c r="Y60" i="87" a="1"/>
  <c r="Y60" i="87" s="1"/>
  <c r="Y66" i="87" a="1"/>
  <c r="Y66" i="87" s="1"/>
  <c r="Y61" i="87" a="1"/>
  <c r="Y61" i="87" s="1"/>
  <c r="Y65" i="87" a="1"/>
  <c r="Y65" i="87" s="1"/>
  <c r="Y64" i="87" a="1"/>
  <c r="Y64" i="87" s="1"/>
  <c r="Y58" i="87" a="1"/>
  <c r="Y58" i="87" s="1"/>
  <c r="U64" i="87" a="1"/>
  <c r="U64" i="87" s="1"/>
  <c r="CP64" i="91"/>
  <c r="CP63" i="91"/>
  <c r="CQ62" i="91"/>
  <c r="CN62" i="91"/>
  <c r="CN64" i="91"/>
  <c r="CN63" i="91"/>
  <c r="CN65" i="91"/>
  <c r="V64" i="87" a="1"/>
  <c r="V64" i="87" s="1"/>
  <c r="V76" i="87" s="1"/>
  <c r="U58" i="87" a="1"/>
  <c r="U58" i="87" s="1"/>
  <c r="T57" i="87"/>
  <c r="T69" i="87" s="1"/>
  <c r="T59" i="87" a="1"/>
  <c r="T59" i="87" s="1"/>
  <c r="T71" i="87" s="1"/>
  <c r="AA60" i="87" a="1"/>
  <c r="AA60" i="87" s="1"/>
  <c r="AA59" i="87" a="1"/>
  <c r="AA59" i="87" s="1"/>
  <c r="T65" i="87" a="1"/>
  <c r="T65" i="87" s="1"/>
  <c r="T77" i="87" s="1"/>
  <c r="T63" i="87" a="1"/>
  <c r="T63" i="87" s="1"/>
  <c r="T75" i="87" s="1"/>
  <c r="U65" i="87" a="1"/>
  <c r="U65" i="87" s="1"/>
  <c r="U61" i="87" a="1"/>
  <c r="U61" i="87" s="1"/>
  <c r="U63" i="87" a="1"/>
  <c r="U63" i="87" s="1"/>
  <c r="U60" i="87" a="1"/>
  <c r="U60" i="87" s="1"/>
  <c r="V60" i="87" a="1"/>
  <c r="V60" i="87" s="1"/>
  <c r="V72" i="87" s="1"/>
  <c r="T62" i="87" a="1"/>
  <c r="T62" i="87" s="1"/>
  <c r="T74" i="87" s="1"/>
  <c r="T66" i="87" a="1"/>
  <c r="T66" i="87" s="1"/>
  <c r="T78" i="87" s="1"/>
  <c r="U62" i="87" a="1"/>
  <c r="U62" i="87" s="1"/>
  <c r="U59" i="87" a="1"/>
  <c r="U59" i="87" s="1"/>
  <c r="V59" i="87" a="1"/>
  <c r="V59" i="87" s="1"/>
  <c r="V71" i="87" s="1"/>
  <c r="AA64" i="87" a="1"/>
  <c r="AA64" i="87" s="1"/>
  <c r="AA61" i="87" a="1"/>
  <c r="AA61" i="87" s="1"/>
  <c r="T64" i="87" a="1"/>
  <c r="T64" i="87" s="1"/>
  <c r="T76" i="87" s="1"/>
  <c r="V63" i="87" a="1"/>
  <c r="V63" i="87" s="1"/>
  <c r="V75" i="87" s="1"/>
  <c r="V58" i="87" a="1"/>
  <c r="V58" i="87" s="1"/>
  <c r="V70" i="87" s="1"/>
  <c r="V62" i="87" a="1"/>
  <c r="V62" i="87" s="1"/>
  <c r="V74" i="87" s="1"/>
  <c r="V61" i="87" a="1"/>
  <c r="V61" i="87" s="1"/>
  <c r="V73" i="87" s="1"/>
  <c r="V66" i="87" a="1"/>
  <c r="V66" i="87" s="1"/>
  <c r="V78" i="87" s="1"/>
  <c r="T58" i="87" a="1"/>
  <c r="T58" i="87" s="1"/>
  <c r="T70" i="87" s="1"/>
  <c r="AB63" i="87" a="1"/>
  <c r="AB63" i="87" s="1"/>
  <c r="T61" i="87" a="1"/>
  <c r="T61" i="87" s="1"/>
  <c r="T73" i="87" s="1"/>
  <c r="BM61" i="87"/>
  <c r="BM62" i="87"/>
  <c r="Y57" i="87"/>
  <c r="AB57" i="87"/>
  <c r="U57" i="87"/>
  <c r="V57" i="87"/>
  <c r="V69" i="87" s="1"/>
  <c r="CZ59" i="91" l="1"/>
  <c r="CQ64" i="91"/>
  <c r="CQ65" i="91"/>
  <c r="CP62" i="91"/>
  <c r="CO64" i="91"/>
  <c r="U72" i="87"/>
  <c r="CO65" i="91"/>
  <c r="CZ65" i="91" s="1"/>
  <c r="CO63" i="91"/>
  <c r="CZ63" i="91" s="1"/>
  <c r="CZ58" i="91"/>
  <c r="CO62" i="91"/>
  <c r="AB75" i="87"/>
  <c r="AA72" i="87"/>
  <c r="AA70" i="87"/>
  <c r="U75" i="87"/>
  <c r="Y78" i="87"/>
  <c r="Y74" i="87"/>
  <c r="Y76" i="87"/>
  <c r="AA74" i="87"/>
  <c r="AB74" i="87"/>
  <c r="AA77" i="87"/>
  <c r="Z74" i="87"/>
  <c r="Y72" i="87"/>
  <c r="AB77" i="87"/>
  <c r="AA71" i="87"/>
  <c r="AB72" i="87"/>
  <c r="Y77" i="87"/>
  <c r="AB78" i="87"/>
  <c r="AA78" i="87"/>
  <c r="AA73" i="87"/>
  <c r="Z78" i="87"/>
  <c r="AB70" i="87"/>
  <c r="Y70" i="87"/>
  <c r="Z70" i="87"/>
  <c r="U71" i="87"/>
  <c r="AA76" i="87"/>
  <c r="Z77" i="87"/>
  <c r="AB69" i="87"/>
  <c r="AB76" i="87"/>
  <c r="U74" i="87"/>
  <c r="Y73" i="87"/>
  <c r="Z72" i="87"/>
  <c r="Z71" i="87"/>
  <c r="Y71" i="87"/>
  <c r="U70" i="87"/>
  <c r="Y75" i="87"/>
  <c r="Z73" i="87"/>
  <c r="U73" i="87"/>
  <c r="Y69" i="87"/>
  <c r="U76" i="87"/>
  <c r="U77" i="87"/>
  <c r="AB73" i="87"/>
  <c r="Z69" i="87"/>
  <c r="AB71" i="87"/>
  <c r="AA75" i="87"/>
  <c r="Z76" i="87"/>
  <c r="Z75" i="87"/>
  <c r="U69" i="87"/>
  <c r="AA69" i="87"/>
  <c r="U78" i="87"/>
  <c r="X62" i="91"/>
  <c r="BD62" i="91" s="1"/>
  <c r="X63" i="91"/>
  <c r="BD63" i="91" s="1"/>
  <c r="X79" i="87"/>
  <c r="W79" i="87"/>
  <c r="CZ64" i="91" l="1"/>
  <c r="CZ62" i="91"/>
  <c r="Y79" i="87"/>
  <c r="AA79" i="87"/>
  <c r="Z79" i="87"/>
  <c r="AB79" i="87"/>
  <c r="U79" i="87"/>
  <c r="V79" i="87"/>
  <c r="T79" i="8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<sst xmlns="http://schemas.openxmlformats.org/spreadsheetml/2006/main" count="2890" uniqueCount="956">
  <si>
    <t>Gs</t>
  </si>
  <si>
    <t>APJ</t>
  </si>
  <si>
    <t>CCR5</t>
  </si>
  <si>
    <t>CCR6</t>
  </si>
  <si>
    <t>CRFR2</t>
  </si>
  <si>
    <t>CXCR2</t>
  </si>
  <si>
    <t>CXCR4</t>
  </si>
  <si>
    <t>CXCR5</t>
  </si>
  <si>
    <t>GPR4</t>
  </si>
  <si>
    <t>GPR65</t>
  </si>
  <si>
    <t>GPR68</t>
  </si>
  <si>
    <t>GPR84</t>
  </si>
  <si>
    <t>GPR183</t>
  </si>
  <si>
    <t>HCAR3</t>
  </si>
  <si>
    <t>LPAR1</t>
  </si>
  <si>
    <t>LPAR2</t>
  </si>
  <si>
    <t>MC3R</t>
  </si>
  <si>
    <t>NOP</t>
  </si>
  <si>
    <t>NPY1R</t>
  </si>
  <si>
    <t>S1PR1</t>
  </si>
  <si>
    <t>V2R</t>
  </si>
  <si>
    <t>CRFR1</t>
  </si>
  <si>
    <t>GHSR</t>
  </si>
  <si>
    <t>GPR39</t>
  </si>
  <si>
    <t>MC4R</t>
  </si>
  <si>
    <t>NPY5R</t>
  </si>
  <si>
    <t>Glucagon</t>
  </si>
  <si>
    <t>Ghrelin</t>
  </si>
  <si>
    <t>GIP</t>
  </si>
  <si>
    <t>PTH1R</t>
  </si>
  <si>
    <t>V1AR</t>
  </si>
  <si>
    <t>UniProt</t>
  </si>
  <si>
    <t>IUPHAR</t>
  </si>
  <si>
    <t>5HT1A</t>
  </si>
  <si>
    <t>5HT1B</t>
  </si>
  <si>
    <t>5HT1D</t>
  </si>
  <si>
    <t>5HT1E</t>
  </si>
  <si>
    <t>5HT1F</t>
  </si>
  <si>
    <t>5HT2A</t>
  </si>
  <si>
    <t>5HT2B</t>
  </si>
  <si>
    <t>5HT2C</t>
  </si>
  <si>
    <t>5HT4R</t>
  </si>
  <si>
    <t>5HT6R</t>
  </si>
  <si>
    <t>5HT7R</t>
  </si>
  <si>
    <t>ACM1</t>
  </si>
  <si>
    <t>ACM2</t>
  </si>
  <si>
    <t>ACM3</t>
  </si>
  <si>
    <t>ACM4</t>
  </si>
  <si>
    <t>ACM5</t>
  </si>
  <si>
    <t>AA1R</t>
  </si>
  <si>
    <t>AA2AR</t>
  </si>
  <si>
    <t>AA2BR</t>
  </si>
  <si>
    <t>AA3R</t>
  </si>
  <si>
    <t>ADA1A</t>
  </si>
  <si>
    <t>ADA1B</t>
  </si>
  <si>
    <t>ADA1D</t>
  </si>
  <si>
    <t>ADA2A</t>
  </si>
  <si>
    <t>ADA2B</t>
  </si>
  <si>
    <t>ADA2C</t>
  </si>
  <si>
    <t>ADRB1</t>
  </si>
  <si>
    <t>ADRB2</t>
  </si>
  <si>
    <t>ADRB3</t>
  </si>
  <si>
    <t>AGTR1</t>
  </si>
  <si>
    <t>APLNR</t>
  </si>
  <si>
    <t>GPBAR</t>
  </si>
  <si>
    <t>GRPR</t>
  </si>
  <si>
    <t>NMBR</t>
  </si>
  <si>
    <t>BKRB1</t>
  </si>
  <si>
    <t>BKRB2</t>
  </si>
  <si>
    <t>CALCR</t>
  </si>
  <si>
    <t>CNR1</t>
  </si>
  <si>
    <t>CNR2</t>
  </si>
  <si>
    <t>CCKAR</t>
  </si>
  <si>
    <t>GASR</t>
  </si>
  <si>
    <t>GP132</t>
  </si>
  <si>
    <t>GPR132</t>
  </si>
  <si>
    <t>GP174</t>
  </si>
  <si>
    <t>GPR174</t>
  </si>
  <si>
    <t>GP183</t>
  </si>
  <si>
    <t>GPR17</t>
  </si>
  <si>
    <t>GPR34</t>
  </si>
  <si>
    <t>GPR35</t>
  </si>
  <si>
    <t>MRGX1</t>
  </si>
  <si>
    <t>MRGPRX1</t>
  </si>
  <si>
    <t>MRGX2</t>
  </si>
  <si>
    <t>MRGPRX2</t>
  </si>
  <si>
    <t>OGR1</t>
  </si>
  <si>
    <t>P2Y10</t>
  </si>
  <si>
    <t>PSYR</t>
  </si>
  <si>
    <t>C5AR1</t>
  </si>
  <si>
    <t>DRD1</t>
  </si>
  <si>
    <t>DRD2</t>
  </si>
  <si>
    <t>DRD3</t>
  </si>
  <si>
    <t>DRD4</t>
  </si>
  <si>
    <t>DRD5</t>
  </si>
  <si>
    <t>EDNRA</t>
  </si>
  <si>
    <t>EDNRB</t>
  </si>
  <si>
    <t>FPR1</t>
  </si>
  <si>
    <t>FPR2</t>
  </si>
  <si>
    <t>FFAR1</t>
  </si>
  <si>
    <t>FFAR2</t>
  </si>
  <si>
    <t>FFAR3</t>
  </si>
  <si>
    <t>FFAR4</t>
  </si>
  <si>
    <t>GALR1</t>
  </si>
  <si>
    <t>GALR2</t>
  </si>
  <si>
    <t>GALR3</t>
  </si>
  <si>
    <t>GIPR</t>
  </si>
  <si>
    <t>GLP1R</t>
  </si>
  <si>
    <t>GLP2R</t>
  </si>
  <si>
    <t>GLR</t>
  </si>
  <si>
    <t>GNRHR</t>
  </si>
  <si>
    <t>GP119</t>
  </si>
  <si>
    <t>GPR119</t>
  </si>
  <si>
    <t>GPR55</t>
  </si>
  <si>
    <t>HRH1</t>
  </si>
  <si>
    <t>HRH2</t>
  </si>
  <si>
    <t>HRH3</t>
  </si>
  <si>
    <t>HRH4</t>
  </si>
  <si>
    <t>HCAR2</t>
  </si>
  <si>
    <t>KISSR</t>
  </si>
  <si>
    <t>Kisspeptin</t>
  </si>
  <si>
    <t>CLTR1</t>
  </si>
  <si>
    <t>CLTR2</t>
  </si>
  <si>
    <t>LT4R1</t>
  </si>
  <si>
    <t>LT4R2</t>
  </si>
  <si>
    <t>LPAR3</t>
  </si>
  <si>
    <t>LPAR4</t>
  </si>
  <si>
    <t>LPAR5</t>
  </si>
  <si>
    <t>LPAR6</t>
  </si>
  <si>
    <t>S1PR2</t>
  </si>
  <si>
    <t>S1PR3</t>
  </si>
  <si>
    <t>S1PR5</t>
  </si>
  <si>
    <t>MCHR1</t>
  </si>
  <si>
    <t>MCHR2</t>
  </si>
  <si>
    <t>MC5R</t>
  </si>
  <si>
    <t>MSHR</t>
  </si>
  <si>
    <t>MTR1A</t>
  </si>
  <si>
    <t>MTR1B</t>
  </si>
  <si>
    <t>GRM2</t>
  </si>
  <si>
    <t>GRM4</t>
  </si>
  <si>
    <t>GRM5</t>
  </si>
  <si>
    <t>GRM6</t>
  </si>
  <si>
    <t>GRM8</t>
  </si>
  <si>
    <t>MTLR</t>
  </si>
  <si>
    <t>NMUR1</t>
  </si>
  <si>
    <t>NMUR2</t>
  </si>
  <si>
    <t>NPFF1</t>
  </si>
  <si>
    <t>NPFF2</t>
  </si>
  <si>
    <t>NPBW1</t>
  </si>
  <si>
    <t>NTR1</t>
  </si>
  <si>
    <t>OPRD</t>
  </si>
  <si>
    <t>OPRK</t>
  </si>
  <si>
    <t>OPRM</t>
  </si>
  <si>
    <t>OPRX</t>
  </si>
  <si>
    <t>OX1R</t>
  </si>
  <si>
    <t>OX2R</t>
  </si>
  <si>
    <t>OXGR1</t>
  </si>
  <si>
    <t>Oxoglutarate</t>
  </si>
  <si>
    <t>P2RY1</t>
  </si>
  <si>
    <t>P2RY2</t>
  </si>
  <si>
    <t>P2RY4</t>
  </si>
  <si>
    <t>P2RY6</t>
  </si>
  <si>
    <t>P2Y11</t>
  </si>
  <si>
    <t>P2Y12</t>
  </si>
  <si>
    <t>P2Y13</t>
  </si>
  <si>
    <t>P2Y14</t>
  </si>
  <si>
    <t>PTH2R</t>
  </si>
  <si>
    <t>PTAFR</t>
  </si>
  <si>
    <t>PRLHR</t>
  </si>
  <si>
    <t>PD2R</t>
  </si>
  <si>
    <t>PE2R1</t>
  </si>
  <si>
    <t>PE2R2</t>
  </si>
  <si>
    <t>PE2R3</t>
  </si>
  <si>
    <t>PE2R4</t>
  </si>
  <si>
    <t>PF2R</t>
  </si>
  <si>
    <t>PI2R</t>
  </si>
  <si>
    <t>TA2R</t>
  </si>
  <si>
    <t>PAR1</t>
  </si>
  <si>
    <t>PAR2</t>
  </si>
  <si>
    <t>PAR3</t>
  </si>
  <si>
    <t>PAR4</t>
  </si>
  <si>
    <t>SSR1</t>
  </si>
  <si>
    <t>SSR2</t>
  </si>
  <si>
    <t>SSR3</t>
  </si>
  <si>
    <t>SSR4</t>
  </si>
  <si>
    <t>SSR5</t>
  </si>
  <si>
    <t>NK1R</t>
  </si>
  <si>
    <t>NK2R</t>
  </si>
  <si>
    <t>NK3R</t>
  </si>
  <si>
    <t>TRFR</t>
  </si>
  <si>
    <t>UR2R</t>
  </si>
  <si>
    <t>OXYR</t>
  </si>
  <si>
    <t>V1BR</t>
  </si>
  <si>
    <t>PACR</t>
  </si>
  <si>
    <t>VIPR1</t>
  </si>
  <si>
    <t>Gi/o</t>
  </si>
  <si>
    <t>I&amp;B
coup.
fams</t>
  </si>
  <si>
    <t>rn</t>
  </si>
  <si>
    <t>raw</t>
  </si>
  <si>
    <t>G protein normalisation</t>
  </si>
  <si>
    <t>gn</t>
  </si>
  <si>
    <t>Receptor normalisation</t>
  </si>
  <si>
    <t>Emax</t>
  </si>
  <si>
    <t>Em</t>
  </si>
  <si>
    <t>pEC50</t>
  </si>
  <si>
    <t>EC</t>
  </si>
  <si>
    <t>Inoue et al.</t>
  </si>
  <si>
    <t>I</t>
  </si>
  <si>
    <t>Bouvier et al.</t>
  </si>
  <si>
    <t>B</t>
  </si>
  <si>
    <t>Max for a G protein within a G protein family</t>
  </si>
  <si>
    <t>Avg</t>
  </si>
  <si>
    <t>Max</t>
  </si>
  <si>
    <t>Difference to best:</t>
  </si>
  <si>
    <t>I&amp;B
coup-lings</t>
  </si>
  <si>
    <t>BI</t>
  </si>
  <si>
    <t>Gq
/11</t>
  </si>
  <si>
    <t>G12
/13</t>
  </si>
  <si>
    <t>Raw values without standardisation or normalisation</t>
  </si>
  <si>
    <t>Average for a G protein within a G protein family</t>
  </si>
  <si>
    <r>
      <t xml:space="preserve">Receptor
</t>
    </r>
    <r>
      <rPr>
        <sz val="11"/>
        <color theme="1"/>
        <rFont val="Calibri (Body)"/>
      </rPr>
      <t>(UniProt)</t>
    </r>
  </si>
  <si>
    <t>B-Gs-BI-raw</t>
  </si>
  <si>
    <t>B-Gi1-BI-raw</t>
  </si>
  <si>
    <t>B-Gi2-BI-raw</t>
  </si>
  <si>
    <t>B-Gz-BI-raw</t>
  </si>
  <si>
    <t>B-Gq-BI-raw</t>
  </si>
  <si>
    <t>B-G11-BI-raw</t>
  </si>
  <si>
    <t>B-G14-BI-raw</t>
  </si>
  <si>
    <t>B-G15-BI-raw</t>
  </si>
  <si>
    <t>B-G12-BI-raw</t>
  </si>
  <si>
    <t>B-G13-BI-raw</t>
  </si>
  <si>
    <t>I-Gs-BI-raw</t>
  </si>
  <si>
    <t>I-Gi1-BI-raw</t>
  </si>
  <si>
    <t>I-Gi2-BI-raw</t>
  </si>
  <si>
    <t>I-Gz-BI-raw</t>
  </si>
  <si>
    <t>I-Gq-BI-raw</t>
  </si>
  <si>
    <t>I-G11-BI-raw</t>
  </si>
  <si>
    <t>I-G14-BI-raw</t>
  </si>
  <si>
    <t>I-G15-BI-raw</t>
  </si>
  <si>
    <t>I-G12-BI-raw</t>
  </si>
  <si>
    <t>I-G13-BI-raw</t>
  </si>
  <si>
    <t>B-Gs-min-max</t>
  </si>
  <si>
    <t>B-Gi1-min-max</t>
  </si>
  <si>
    <t>B-Gi2-min-max</t>
  </si>
  <si>
    <t>B-Gz-min-max</t>
  </si>
  <si>
    <t>B-Gq-min-max</t>
  </si>
  <si>
    <t>B-G11-min-max</t>
  </si>
  <si>
    <t>B-G14-min-max</t>
  </si>
  <si>
    <t>B-G15-min-max</t>
  </si>
  <si>
    <t>B-G12-min-max</t>
  </si>
  <si>
    <t>B-G13-min-max</t>
  </si>
  <si>
    <t>I-Gs-min-max</t>
  </si>
  <si>
    <t>I-Gi1-min-max</t>
  </si>
  <si>
    <t>I-Gi2-min-max</t>
  </si>
  <si>
    <t>I-Gz-min-max</t>
  </si>
  <si>
    <t>I-Gq-min-max</t>
  </si>
  <si>
    <t>I-G11-min-max</t>
  </si>
  <si>
    <t>I-G14-min-max</t>
  </si>
  <si>
    <t>I-G15-min-max</t>
  </si>
  <si>
    <t>I-G12-min-max</t>
  </si>
  <si>
    <t>I-G13-min-max</t>
  </si>
  <si>
    <t>min-max</t>
  </si>
  <si>
    <t>Fam-MAX</t>
  </si>
  <si>
    <t>Fam-AVG</t>
  </si>
  <si>
    <t>Abbreviations</t>
  </si>
  <si>
    <t>Avg:</t>
  </si>
  <si>
    <t>Sum of shared BI couplings:</t>
  </si>
  <si>
    <t>Gprot-BI-raw</t>
  </si>
  <si>
    <t>Gprot-min-max</t>
  </si>
  <si>
    <t>Gi/o-BI-raw</t>
  </si>
  <si>
    <t>Gi/o-min-max</t>
  </si>
  <si>
    <t>Gq/11-BI-raw</t>
  </si>
  <si>
    <t>Gq/11-min-max</t>
  </si>
  <si>
    <t>3fam-BI-raw</t>
  </si>
  <si>
    <t>3fam-min-max</t>
  </si>
  <si>
    <t>zs</t>
  </si>
  <si>
    <t>Z score (also called standard score)</t>
  </si>
  <si>
    <t>All</t>
  </si>
  <si>
    <t>Correlations across receptors worsens if normalising across G proteins</t>
  </si>
  <si>
    <t>Gs/olf</t>
  </si>
  <si>
    <t>Gs-BI-raw</t>
  </si>
  <si>
    <t>Gi1-BI-raw</t>
  </si>
  <si>
    <t>Gi2-BI-raw</t>
  </si>
  <si>
    <t>Gz-BI-raw</t>
  </si>
  <si>
    <t>Gq-BI-raw</t>
  </si>
  <si>
    <t>G11-BI-raw</t>
  </si>
  <si>
    <t>G14-BI-raw</t>
  </si>
  <si>
    <t>G15-BI-raw</t>
  </si>
  <si>
    <t>G12-BI-raw</t>
  </si>
  <si>
    <t>G13-BI-raw</t>
  </si>
  <si>
    <t>Gs-min-max</t>
  </si>
  <si>
    <t>Gi1-min-max</t>
  </si>
  <si>
    <t>Gi2-min-max</t>
  </si>
  <si>
    <t>Gz-min-max</t>
  </si>
  <si>
    <t>Gq-min-max</t>
  </si>
  <si>
    <t>G11-min-max</t>
  </si>
  <si>
    <t>G14-min-max</t>
  </si>
  <si>
    <t>G15-min-max</t>
  </si>
  <si>
    <t>G12-min-max</t>
  </si>
  <si>
    <t>G13-min-max</t>
  </si>
  <si>
    <t>B-Gs/olf-MAX</t>
  </si>
  <si>
    <t>B-Gi/o-MAX</t>
  </si>
  <si>
    <t>B-Gq/11-MAX</t>
  </si>
  <si>
    <t>B-G12/13-MAX</t>
  </si>
  <si>
    <t>I-Gs/olf-AVG</t>
  </si>
  <si>
    <t>I-Gi/o-AVG</t>
  </si>
  <si>
    <t>I-Gq/11-AVG</t>
  </si>
  <si>
    <t>I-G12/13-AVG</t>
  </si>
  <si>
    <t>B-Gs/olf-AVG</t>
  </si>
  <si>
    <t>B-Gi/o-AVG</t>
  </si>
  <si>
    <t>B-Gq/11-AVG</t>
  </si>
  <si>
    <t>B-G12/13-AVG</t>
  </si>
  <si>
    <t>I-Gs/olf-MAX</t>
  </si>
  <si>
    <t>I-Gi/o-MAX</t>
  </si>
  <si>
    <t>I-Gq/11-MAX</t>
  </si>
  <si>
    <t>I-G12/13-MAX</t>
  </si>
  <si>
    <t>Gs/olf-AVG</t>
  </si>
  <si>
    <t>Gi/o-AVG</t>
  </si>
  <si>
    <t>Gq/11-AVG</t>
  </si>
  <si>
    <t>G12/13-AVG</t>
  </si>
  <si>
    <t>Gs/olf-MAX</t>
  </si>
  <si>
    <t>Gi/o-MAX</t>
  </si>
  <si>
    <t>Gq/11-MAX</t>
  </si>
  <si>
    <t>G12/13-MAX</t>
  </si>
  <si>
    <t>Same values, as difference to the best normalisation for the given G protein</t>
  </si>
  <si>
    <t>Same values, as difference to the best normalisation for the given G protein family</t>
  </si>
  <si>
    <t>Aggregation of G proteins onto families is as good for max and average.</t>
  </si>
  <si>
    <t>R2 for each G protein family across all receptors</t>
  </si>
  <si>
    <t>Max is better than average when aggregating G proteins onto families.</t>
  </si>
  <si>
    <t>I-Gs-Log
EmEC</t>
  </si>
  <si>
    <t>I-Gi1-Log
EmEC</t>
  </si>
  <si>
    <t>I-Gi2-Log
EmEC</t>
  </si>
  <si>
    <t>I-Gz-Log
EmEC</t>
  </si>
  <si>
    <t>I-Gq-Log
EmEC</t>
  </si>
  <si>
    <t>I-G15-Log
EmEC</t>
  </si>
  <si>
    <t>B-Gs-Log
EmEC</t>
  </si>
  <si>
    <t>B-Gi1-Log
EmEC</t>
  </si>
  <si>
    <t>B-Gi2-Log
EmEC</t>
  </si>
  <si>
    <t>B-Gz-Log
EmEC</t>
  </si>
  <si>
    <t>B-Gq-Log
EmEC</t>
  </si>
  <si>
    <t>B-G15-Log
EmEC</t>
  </si>
  <si>
    <t>B-G11-Log
EmEC</t>
  </si>
  <si>
    <t>B-G14-Log
EmEC</t>
  </si>
  <si>
    <t>B-G12-Log
EmEC</t>
  </si>
  <si>
    <t>B-G13-Log
EmEC</t>
  </si>
  <si>
    <t>I-G13-Log
EmEC</t>
  </si>
  <si>
    <t>I-G12-Log
EmEC</t>
  </si>
  <si>
    <t>I-G14-Log
EmEC</t>
  </si>
  <si>
    <t>I-G11-Log
EmEC</t>
  </si>
  <si>
    <t>B-Gs-Log
EmEC-gn</t>
  </si>
  <si>
    <t>B-Gi1-Log
EmEC-gn</t>
  </si>
  <si>
    <t>B-Gi2-Log
EmEC-gn</t>
  </si>
  <si>
    <t>B-Gz-Log
EmEC-gn</t>
  </si>
  <si>
    <t>B-Gq-Log
EmEC-gn</t>
  </si>
  <si>
    <t>B-G11-Log
EmEC-gn</t>
  </si>
  <si>
    <t>B-G14-Log
EmEC-gn</t>
  </si>
  <si>
    <t>B-G15-Log
EmEC-gn</t>
  </si>
  <si>
    <t>B-G12-Log
EmEC-gn</t>
  </si>
  <si>
    <t>B-G13-Log
EmEC-gn</t>
  </si>
  <si>
    <t>I-Gs-Log
EmEC-gn</t>
  </si>
  <si>
    <t>I-Gi1-Log
EmEC-gn</t>
  </si>
  <si>
    <t>I-Gi2-Log
EmEC-gn</t>
  </si>
  <si>
    <t>I-Gz-Log
EmEC-gn</t>
  </si>
  <si>
    <t>I-Gq-Log
EmEC-gn</t>
  </si>
  <si>
    <t>I-G11-Log
EmEC-gn</t>
  </si>
  <si>
    <t>I-G14-Log
EmEC-gn</t>
  </si>
  <si>
    <t>I-G15-Log
EmEC-gn</t>
  </si>
  <si>
    <t>I-G12-Log
EmEC-gn</t>
  </si>
  <si>
    <t>I-G13-Log
EmEC-gn</t>
  </si>
  <si>
    <t>Log(Emax/EC50)</t>
  </si>
  <si>
    <t>B-Gs-min-max-gn</t>
  </si>
  <si>
    <t>B-Gi1-min-max-gn</t>
  </si>
  <si>
    <t>B-Gi2-min-max-gn</t>
  </si>
  <si>
    <t>B-Gz-min-max-gn</t>
  </si>
  <si>
    <t>B-Gq-min-max-gn</t>
  </si>
  <si>
    <t>B-G11-min-max-gn</t>
  </si>
  <si>
    <t>B-G14-min-max-gn</t>
  </si>
  <si>
    <t>B-G15-min-max-gn</t>
  </si>
  <si>
    <t>B-G12-min-max-gn</t>
  </si>
  <si>
    <t>B-G13-min-max-gn</t>
  </si>
  <si>
    <t>I-Gs-min-max-gn</t>
  </si>
  <si>
    <t>I-Gi1-min-max-gn</t>
  </si>
  <si>
    <t>I-Gi2-min-max-gn</t>
  </si>
  <si>
    <t>I-Gz-min-max-gn</t>
  </si>
  <si>
    <t>I-Gq-min-max-gn</t>
  </si>
  <si>
    <t>I-G11-min-max-gn</t>
  </si>
  <si>
    <t>I-G14-min-max-gn</t>
  </si>
  <si>
    <t>I-G15-min-max-gn</t>
  </si>
  <si>
    <t>I-G12-min-max-gn</t>
  </si>
  <si>
    <t>I-G13-min-max-gn</t>
  </si>
  <si>
    <t>Log(Emax/EC50)-gn</t>
  </si>
  <si>
    <t>FAM-Log(Emax/EC50)</t>
  </si>
  <si>
    <t>FAM-Log(Emax/EC50)-gn</t>
  </si>
  <si>
    <t>Gprot-BI</t>
  </si>
  <si>
    <t>3fam-BI</t>
  </si>
  <si>
    <t>Gi/o-BI</t>
  </si>
  <si>
    <t>Gq/11-BI</t>
  </si>
  <si>
    <t>G protein family aggregation - correlation across receptors for each G protein family</t>
  </si>
  <si>
    <t>No G protein normalisation</t>
  </si>
  <si>
    <t>G protein normalisation (min-max)</t>
  </si>
  <si>
    <t>B-Gs/olf-Log
EmEC-MAX</t>
  </si>
  <si>
    <t>B-Gi/o-Log
EmEC-MAX</t>
  </si>
  <si>
    <t>B-Gq/11-Log
EmEC-MAX</t>
  </si>
  <si>
    <t>B-G12/13-Log
EmEC-MAX</t>
  </si>
  <si>
    <t>I-Gs/olf-Log
EmEC-MAX</t>
  </si>
  <si>
    <t>I-Gi/o-Log
EmEC-MAX</t>
  </si>
  <si>
    <t>I-Gq/11-Log
EmEC-MAX</t>
  </si>
  <si>
    <t>I-G12/13-Log
EmEC-MAX</t>
  </si>
  <si>
    <t>B-Gs/olf-Log
EmEC-AVG</t>
  </si>
  <si>
    <t>B-Gi/o-Log
EmEC-AVG</t>
  </si>
  <si>
    <t>B-Gq/11-Log
EmEC-AVG</t>
  </si>
  <si>
    <t>B-G12/13-Log
EmEC-AVG</t>
  </si>
  <si>
    <t>I-Gs/olf-Log
EmEC-AVG</t>
  </si>
  <si>
    <t>I-Gi/o-Log
EmEC-AVG</t>
  </si>
  <si>
    <t>I-Gq/11-Log
EmEC-AVG</t>
  </si>
  <si>
    <t>I-G12/13-Log
EmEC-AVG</t>
  </si>
  <si>
    <t>B-Gs-raw-gn</t>
  </si>
  <si>
    <t>B-Gi1-raw-gn</t>
  </si>
  <si>
    <t>B-Gi2-raw-gn</t>
  </si>
  <si>
    <t>B-Gz-raw-gn</t>
  </si>
  <si>
    <t>B-Gq-raw-gn</t>
  </si>
  <si>
    <t>B-G11-raw-gn</t>
  </si>
  <si>
    <t>B-G14-raw-gn</t>
  </si>
  <si>
    <t>B-G15-raw-gn</t>
  </si>
  <si>
    <t>B-G12-raw-gn</t>
  </si>
  <si>
    <t>B-G13-raw-gn</t>
  </si>
  <si>
    <t>I-Gs-raw-gn</t>
  </si>
  <si>
    <t>I-Gi1-raw-gn</t>
  </si>
  <si>
    <t>I-Gi2-raw-gn</t>
  </si>
  <si>
    <t>I-Gz-raw-gn</t>
  </si>
  <si>
    <t>I-Gq-raw-gn</t>
  </si>
  <si>
    <t>I-G11-raw-gn</t>
  </si>
  <si>
    <t>I-G14-raw-gn</t>
  </si>
  <si>
    <t>I-G15-raw-gn</t>
  </si>
  <si>
    <t>I-G12-raw-gn</t>
  </si>
  <si>
    <t>I-G13-raw-gn</t>
  </si>
  <si>
    <t>B-Gs/olf-Log
EmEC-MAX-gn</t>
  </si>
  <si>
    <t>B-Gi/o-Log
EmEC-MAX-gn</t>
  </si>
  <si>
    <t>B-Gq/11-Log
EmEC-MAX-gn</t>
  </si>
  <si>
    <t>B-G12/13-Log
EmEC-MAX-gn</t>
  </si>
  <si>
    <t>I-Gs/olf-Log
EmEC-MAX-gn</t>
  </si>
  <si>
    <t>I-Gi/o-Log
EmEC-MAX-gn</t>
  </si>
  <si>
    <t>I-Gq/11-Log
EmEC-MAX-gn</t>
  </si>
  <si>
    <t>I-G12/13-Log
EmEC-MAX-gn</t>
  </si>
  <si>
    <t>Gs-raw-gn</t>
  </si>
  <si>
    <t>Gi1-raw-gn</t>
  </si>
  <si>
    <t>Gi2-raw-gn</t>
  </si>
  <si>
    <t>Gz-raw-gn</t>
  </si>
  <si>
    <t>Gq-raw-gn</t>
  </si>
  <si>
    <t>G11-raw-gn</t>
  </si>
  <si>
    <t>G14-raw-gn</t>
  </si>
  <si>
    <t>G15-raw-gn</t>
  </si>
  <si>
    <t>G12-raw-gn</t>
  </si>
  <si>
    <t>G13-raw-gn</t>
  </si>
  <si>
    <t>Gs-min-max-gn</t>
  </si>
  <si>
    <t>Gi1-min-max-gn</t>
  </si>
  <si>
    <t>Gi2-min-max-gn</t>
  </si>
  <si>
    <t>Gz-min-max-gn</t>
  </si>
  <si>
    <t>Gq-min-max-gn</t>
  </si>
  <si>
    <t>G11-min-max-gn</t>
  </si>
  <si>
    <t>G14-min-max-gn</t>
  </si>
  <si>
    <t>G15-min-max-gn</t>
  </si>
  <si>
    <t>G12-min-max-gn</t>
  </si>
  <si>
    <t>G13-min-max-gn</t>
  </si>
  <si>
    <t>Gprot-raw-gn</t>
  </si>
  <si>
    <t>Gprot-min-max-gn</t>
  </si>
  <si>
    <t>Gprot-gn</t>
  </si>
  <si>
    <t>Fam-AVG-gn</t>
  </si>
  <si>
    <t>B-Gs/olf-Log
EmEC-AVG-gn</t>
  </si>
  <si>
    <t>B-Gi/o-Log
EmEC-AVG-gn</t>
  </si>
  <si>
    <t>B-Gq/11-Log
EmEC-AVG-gn</t>
  </si>
  <si>
    <t>B-G12/13-Log
EmEC-AVG-gn</t>
  </si>
  <si>
    <t>I-Gs/olf-Log
EmEC-AVG-gn</t>
  </si>
  <si>
    <t>I-Gi/o-Log
EmEC-AVG-gn</t>
  </si>
  <si>
    <t>I-Gq/11-Log
EmEC-AVG-gn</t>
  </si>
  <si>
    <t>I-G12/13-Log
EmEC-AVG-gn</t>
  </si>
  <si>
    <t>Fam-MAX-gn</t>
  </si>
  <si>
    <t>MAX</t>
  </si>
  <si>
    <t>AVG</t>
  </si>
  <si>
    <t>Gs-Log
EmEC</t>
  </si>
  <si>
    <t>Gi1-Log
EmEC</t>
  </si>
  <si>
    <t>Gi2-Log
EmEC</t>
  </si>
  <si>
    <t>Gz-Log
EmEC</t>
  </si>
  <si>
    <t>Gq-Log
EmEC</t>
  </si>
  <si>
    <t>G11-Log
EmEC</t>
  </si>
  <si>
    <t>G14-Log
EmEC</t>
  </si>
  <si>
    <t>G15-Log
EmEC</t>
  </si>
  <si>
    <t>G12-Log
EmEC</t>
  </si>
  <si>
    <t>G13-Log
EmEC</t>
  </si>
  <si>
    <t>Gs-Log
EmEC-gn</t>
  </si>
  <si>
    <t>Gi1-Log
EmEC-gn</t>
  </si>
  <si>
    <t>Gi2-Log
EmEC-gn</t>
  </si>
  <si>
    <t>Gz-Log
EmEC-gn</t>
  </si>
  <si>
    <t>Gq-Log
EmEC-gn</t>
  </si>
  <si>
    <t>G11-Log
EmEC-gn</t>
  </si>
  <si>
    <t>G14-Log
EmEC-gn</t>
  </si>
  <si>
    <t>G15-Log
EmEC-gn</t>
  </si>
  <si>
    <t>G12-Log
EmEC-gn</t>
  </si>
  <si>
    <t>G13-Log
EmEC-gn</t>
  </si>
  <si>
    <t>Gs/olf-Log
EmEC-MAX-gn</t>
  </si>
  <si>
    <t>Gi/o-Log
EmEC-MAX-gn</t>
  </si>
  <si>
    <t>Gq/11-Log
EmEC-MAX-gn</t>
  </si>
  <si>
    <t>G12/13-Log
EmEC-MAX-gn</t>
  </si>
  <si>
    <t>no G protein normalisation (gn)</t>
  </si>
  <si>
    <t>G protein normalisation (gn)</t>
  </si>
  <si>
    <t>G protein normalisations worsens receptor correlation.</t>
  </si>
  <si>
    <t>Min</t>
  </si>
  <si>
    <t>Tabs</t>
  </si>
  <si>
    <t>B-pEC50</t>
  </si>
  <si>
    <t>Bouvier et al. pEC50 values</t>
  </si>
  <si>
    <t>I-pEC50</t>
  </si>
  <si>
    <t>Inoue et al. pEC50 values</t>
  </si>
  <si>
    <t>B-Emax</t>
  </si>
  <si>
    <t>Bouvier et al. Emax values</t>
  </si>
  <si>
    <t>I-Emax</t>
  </si>
  <si>
    <t>Inoue et al. Emax values</t>
  </si>
  <si>
    <t>Sheet S4</t>
  </si>
  <si>
    <t>Look-up list of common and distinct couplings in Bouvier et al. and Inoue et al.</t>
  </si>
  <si>
    <t>B-LogEmaxOverpEC50</t>
  </si>
  <si>
    <t>I-LogEmaxOverpEC50</t>
  </si>
  <si>
    <t>BI-pEC50-R2</t>
  </si>
  <si>
    <t>BI-Emax-R2</t>
  </si>
  <si>
    <t>BI-LogEmaxOverpEC50-R2</t>
  </si>
  <si>
    <t>Bouvier et al. Log(Emax/pEC50) values</t>
  </si>
  <si>
    <t>Inoue et al. Log(Emax/pEC50) values</t>
  </si>
  <si>
    <t>Min-Max Feature scaling, also called Proportion Of Maximum Scoring</t>
  </si>
  <si>
    <t>Bouvier et al. and Inoue et al.</t>
  </si>
  <si>
    <t>Abbreviations in column headings (shortened)</t>
  </si>
  <si>
    <t>Results: Emax similarity described as the ratio of the corresponding GPCR-G protein coupling value in Bouvier et al. / Inoue et al.</t>
  </si>
  <si>
    <t>Results: pEC50 similarity described as the ratio of the corresponding GPCR-G protein coupling value in Bouvier et al. / Inoue et al.</t>
  </si>
  <si>
    <t>Results: log(Emax/EC50) similarity described as the ratio of the corresponding GPCR-G protein coupling value in Bouvier et al. / Inoue et al.</t>
  </si>
  <si>
    <t>Results: Emax linear correlaton (R2 calculation) of Bouvier et al. and Inoue et al. couplings</t>
  </si>
  <si>
    <t>Results: pEC50 linear correlaton (R2 calculation) of Bouvier et al. and Inoue et al. couplings</t>
  </si>
  <si>
    <t>Results: log(Emax/EC50) linear correlaton (R2 calculation) of Bouvier et al. and Inoue et al. couplings</t>
  </si>
  <si>
    <t>Avg by
Gprot</t>
  </si>
  <si>
    <t>Avg by
coupl</t>
  </si>
  <si>
    <t>BI-Emax-sim</t>
  </si>
  <si>
    <t>BI-pEC50-sim</t>
  </si>
  <si>
    <t>BI-LogEmaxOverpEC50-sim</t>
  </si>
  <si>
    <r>
      <t>5-HT</t>
    </r>
    <r>
      <rPr>
        <vertAlign val="subscript"/>
        <sz val="7"/>
        <color theme="1"/>
        <rFont val="Helvetica"/>
        <family val="2"/>
      </rPr>
      <t>1B</t>
    </r>
  </si>
  <si>
    <r>
      <t>5-HT</t>
    </r>
    <r>
      <rPr>
        <vertAlign val="subscript"/>
        <sz val="7"/>
        <color theme="1"/>
        <rFont val="Helvetica"/>
        <family val="2"/>
      </rPr>
      <t>1D</t>
    </r>
  </si>
  <si>
    <r>
      <t>5-HT</t>
    </r>
    <r>
      <rPr>
        <vertAlign val="subscript"/>
        <sz val="7"/>
        <color theme="1"/>
        <rFont val="Helvetica"/>
        <family val="2"/>
      </rPr>
      <t>1E</t>
    </r>
  </si>
  <si>
    <r>
      <t>5-HT</t>
    </r>
    <r>
      <rPr>
        <vertAlign val="subscript"/>
        <sz val="7"/>
        <color theme="1"/>
        <rFont val="Helvetica"/>
        <family val="2"/>
      </rPr>
      <t>1F</t>
    </r>
  </si>
  <si>
    <r>
      <t>5-HT</t>
    </r>
    <r>
      <rPr>
        <vertAlign val="subscript"/>
        <sz val="7"/>
        <color theme="1"/>
        <rFont val="Helvetica"/>
        <family val="2"/>
      </rPr>
      <t>2A</t>
    </r>
  </si>
  <si>
    <r>
      <t>5-HT</t>
    </r>
    <r>
      <rPr>
        <vertAlign val="subscript"/>
        <sz val="7"/>
        <color theme="1"/>
        <rFont val="Helvetica"/>
        <family val="2"/>
      </rPr>
      <t>2B</t>
    </r>
  </si>
  <si>
    <r>
      <t>5-HT</t>
    </r>
    <r>
      <rPr>
        <vertAlign val="subscript"/>
        <sz val="7"/>
        <color theme="1"/>
        <rFont val="Helvetica"/>
        <family val="2"/>
      </rPr>
      <t>2C</t>
    </r>
  </si>
  <si>
    <r>
      <t>5-HT</t>
    </r>
    <r>
      <rPr>
        <vertAlign val="subscript"/>
        <sz val="7"/>
        <color theme="1"/>
        <rFont val="Helvetica"/>
        <family val="2"/>
      </rPr>
      <t>4</t>
    </r>
  </si>
  <si>
    <r>
      <t>5-HT</t>
    </r>
    <r>
      <rPr>
        <vertAlign val="subscript"/>
        <sz val="7"/>
        <color theme="1"/>
        <rFont val="Helvetica"/>
        <family val="2"/>
      </rPr>
      <t>6</t>
    </r>
  </si>
  <si>
    <r>
      <t>5-HT</t>
    </r>
    <r>
      <rPr>
        <vertAlign val="subscript"/>
        <sz val="7"/>
        <color theme="1"/>
        <rFont val="Helvetica"/>
        <family val="2"/>
      </rPr>
      <t>7</t>
    </r>
  </si>
  <si>
    <r>
      <t>A</t>
    </r>
    <r>
      <rPr>
        <vertAlign val="subscript"/>
        <sz val="7"/>
        <color theme="1"/>
        <rFont val="Helvetica"/>
        <family val="2"/>
      </rPr>
      <t>1</t>
    </r>
  </si>
  <si>
    <r>
      <t>A</t>
    </r>
    <r>
      <rPr>
        <vertAlign val="subscript"/>
        <sz val="7"/>
        <color theme="1"/>
        <rFont val="Helvetica"/>
        <family val="2"/>
      </rPr>
      <t>2A</t>
    </r>
  </si>
  <si>
    <r>
      <t>A</t>
    </r>
    <r>
      <rPr>
        <vertAlign val="subscript"/>
        <sz val="7"/>
        <color theme="1"/>
        <rFont val="Helvetica"/>
        <family val="2"/>
      </rPr>
      <t>2B</t>
    </r>
  </si>
  <si>
    <r>
      <t>A</t>
    </r>
    <r>
      <rPr>
        <vertAlign val="subscript"/>
        <sz val="7"/>
        <color theme="1"/>
        <rFont val="Helvetica"/>
        <family val="2"/>
      </rPr>
      <t>3</t>
    </r>
  </si>
  <si>
    <r>
      <t>M</t>
    </r>
    <r>
      <rPr>
        <vertAlign val="subscript"/>
        <sz val="7"/>
        <color theme="1"/>
        <rFont val="Helvetica"/>
        <family val="2"/>
      </rPr>
      <t>1</t>
    </r>
  </si>
  <si>
    <r>
      <t>M</t>
    </r>
    <r>
      <rPr>
        <vertAlign val="subscript"/>
        <sz val="7"/>
        <color theme="1"/>
        <rFont val="Helvetica"/>
        <family val="2"/>
      </rPr>
      <t>2</t>
    </r>
  </si>
  <si>
    <r>
      <t>M</t>
    </r>
    <r>
      <rPr>
        <vertAlign val="subscript"/>
        <sz val="7"/>
        <color theme="1"/>
        <rFont val="Helvetica"/>
        <family val="2"/>
      </rPr>
      <t>3</t>
    </r>
  </si>
  <si>
    <r>
      <t>M</t>
    </r>
    <r>
      <rPr>
        <vertAlign val="subscript"/>
        <sz val="7"/>
        <color theme="1"/>
        <rFont val="Helvetica"/>
        <family val="2"/>
      </rPr>
      <t>4</t>
    </r>
  </si>
  <si>
    <r>
      <t>M</t>
    </r>
    <r>
      <rPr>
        <vertAlign val="subscript"/>
        <sz val="7"/>
        <color theme="1"/>
        <rFont val="Helvetica"/>
        <family val="2"/>
      </rPr>
      <t>5</t>
    </r>
  </si>
  <si>
    <r>
      <t>α</t>
    </r>
    <r>
      <rPr>
        <vertAlign val="subscript"/>
        <sz val="7"/>
        <color theme="1"/>
        <rFont val="Helvetica"/>
        <family val="2"/>
      </rPr>
      <t>1A</t>
    </r>
  </si>
  <si>
    <r>
      <t>α</t>
    </r>
    <r>
      <rPr>
        <vertAlign val="subscript"/>
        <sz val="7"/>
        <color theme="1"/>
        <rFont val="Helvetica"/>
        <family val="2"/>
      </rPr>
      <t>1B</t>
    </r>
  </si>
  <si>
    <r>
      <t>α</t>
    </r>
    <r>
      <rPr>
        <vertAlign val="subscript"/>
        <sz val="7"/>
        <color theme="1"/>
        <rFont val="Helvetica"/>
        <family val="2"/>
      </rPr>
      <t>1D</t>
    </r>
  </si>
  <si>
    <r>
      <t>α</t>
    </r>
    <r>
      <rPr>
        <vertAlign val="subscript"/>
        <sz val="7"/>
        <color theme="1"/>
        <rFont val="Helvetica"/>
        <family val="2"/>
      </rPr>
      <t>2A</t>
    </r>
  </si>
  <si>
    <r>
      <t>α</t>
    </r>
    <r>
      <rPr>
        <vertAlign val="subscript"/>
        <sz val="7"/>
        <color theme="1"/>
        <rFont val="Helvetica"/>
        <family val="2"/>
      </rPr>
      <t>2B</t>
    </r>
  </si>
  <si>
    <r>
      <t>α</t>
    </r>
    <r>
      <rPr>
        <vertAlign val="subscript"/>
        <sz val="7"/>
        <color theme="1"/>
        <rFont val="Helvetica"/>
        <family val="2"/>
      </rPr>
      <t>2C</t>
    </r>
  </si>
  <si>
    <r>
      <t>β</t>
    </r>
    <r>
      <rPr>
        <vertAlign val="subscript"/>
        <sz val="7"/>
        <color theme="1"/>
        <rFont val="Helvetica"/>
        <family val="2"/>
      </rPr>
      <t>1</t>
    </r>
  </si>
  <si>
    <r>
      <t>β</t>
    </r>
    <r>
      <rPr>
        <vertAlign val="subscript"/>
        <sz val="7"/>
        <color theme="1"/>
        <rFont val="Helvetica"/>
        <family val="2"/>
      </rPr>
      <t>2</t>
    </r>
  </si>
  <si>
    <r>
      <t>β</t>
    </r>
    <r>
      <rPr>
        <vertAlign val="subscript"/>
        <sz val="7"/>
        <color theme="1"/>
        <rFont val="Helvetica"/>
        <family val="2"/>
      </rPr>
      <t>3</t>
    </r>
  </si>
  <si>
    <r>
      <t>AT</t>
    </r>
    <r>
      <rPr>
        <vertAlign val="subscript"/>
        <sz val="7"/>
        <color theme="1"/>
        <rFont val="Helvetica"/>
        <family val="2"/>
      </rPr>
      <t>1</t>
    </r>
  </si>
  <si>
    <r>
      <t>B</t>
    </r>
    <r>
      <rPr>
        <vertAlign val="subscript"/>
        <sz val="7"/>
        <color theme="1"/>
        <rFont val="Helvetica"/>
        <family val="2"/>
      </rPr>
      <t>1</t>
    </r>
  </si>
  <si>
    <r>
      <t>B</t>
    </r>
    <r>
      <rPr>
        <vertAlign val="subscript"/>
        <sz val="7"/>
        <color theme="1"/>
        <rFont val="Helvetica"/>
        <family val="2"/>
      </rPr>
      <t>2</t>
    </r>
  </si>
  <si>
    <r>
      <t>C5a</t>
    </r>
    <r>
      <rPr>
        <vertAlign val="subscript"/>
        <sz val="7"/>
        <color theme="1"/>
        <rFont val="Helvetica"/>
        <family val="2"/>
      </rPr>
      <t>1</t>
    </r>
  </si>
  <si>
    <t>CT</t>
  </si>
  <si>
    <r>
      <t>AMY</t>
    </r>
    <r>
      <rPr>
        <vertAlign val="subscript"/>
        <sz val="7"/>
        <color theme="1"/>
        <rFont val="Helvetica"/>
        <family val="2"/>
      </rPr>
      <t>3</t>
    </r>
    <r>
      <rPr>
        <sz val="12"/>
        <color theme="1"/>
        <rFont val="Calibri"/>
        <family val="2"/>
        <scheme val="minor"/>
      </rPr>
      <t/>
    </r>
  </si>
  <si>
    <t>CALCR+RAMP3</t>
  </si>
  <si>
    <r>
      <t>CCK</t>
    </r>
    <r>
      <rPr>
        <vertAlign val="subscript"/>
        <sz val="7"/>
        <color theme="1"/>
        <rFont val="Helvetica"/>
        <family val="2"/>
      </rPr>
      <t>1</t>
    </r>
  </si>
  <si>
    <r>
      <t>CysLT</t>
    </r>
    <r>
      <rPr>
        <vertAlign val="subscript"/>
        <sz val="7"/>
        <color theme="1"/>
        <rFont val="Helvetica"/>
        <family val="2"/>
      </rPr>
      <t>1</t>
    </r>
  </si>
  <si>
    <r>
      <t>CysLT</t>
    </r>
    <r>
      <rPr>
        <vertAlign val="subscript"/>
        <sz val="7"/>
        <color theme="1"/>
        <rFont val="Helvetica"/>
        <family val="2"/>
      </rPr>
      <t>2</t>
    </r>
  </si>
  <si>
    <r>
      <t>CB</t>
    </r>
    <r>
      <rPr>
        <vertAlign val="subscript"/>
        <sz val="7"/>
        <color theme="1"/>
        <rFont val="Helvetica"/>
        <family val="2"/>
      </rPr>
      <t>1</t>
    </r>
  </si>
  <si>
    <r>
      <t>CB</t>
    </r>
    <r>
      <rPr>
        <vertAlign val="subscript"/>
        <sz val="7"/>
        <color theme="1"/>
        <rFont val="Helvetica"/>
        <family val="2"/>
      </rPr>
      <t>2</t>
    </r>
  </si>
  <si>
    <r>
      <t>CRF</t>
    </r>
    <r>
      <rPr>
        <vertAlign val="subscript"/>
        <sz val="7"/>
        <color theme="1"/>
        <rFont val="Helvetica"/>
        <family val="2"/>
      </rPr>
      <t>1</t>
    </r>
  </si>
  <si>
    <r>
      <t>CRF</t>
    </r>
    <r>
      <rPr>
        <vertAlign val="subscript"/>
        <sz val="7"/>
        <color theme="1"/>
        <rFont val="Helvetica"/>
        <family val="2"/>
      </rPr>
      <t>2</t>
    </r>
  </si>
  <si>
    <r>
      <t>D</t>
    </r>
    <r>
      <rPr>
        <vertAlign val="subscript"/>
        <sz val="7"/>
        <color theme="1"/>
        <rFont val="Helvetica"/>
        <family val="2"/>
      </rPr>
      <t>1</t>
    </r>
  </si>
  <si>
    <r>
      <t>D</t>
    </r>
    <r>
      <rPr>
        <vertAlign val="subscript"/>
        <sz val="7"/>
        <color theme="1"/>
        <rFont val="Helvetica"/>
        <family val="2"/>
      </rPr>
      <t>2</t>
    </r>
  </si>
  <si>
    <r>
      <t>D</t>
    </r>
    <r>
      <rPr>
        <vertAlign val="subscript"/>
        <sz val="7"/>
        <color theme="1"/>
        <rFont val="Helvetica"/>
        <family val="2"/>
      </rPr>
      <t>3</t>
    </r>
  </si>
  <si>
    <r>
      <t>D</t>
    </r>
    <r>
      <rPr>
        <vertAlign val="subscript"/>
        <sz val="7"/>
        <color theme="1"/>
        <rFont val="Helvetica"/>
        <family val="2"/>
      </rPr>
      <t>4</t>
    </r>
  </si>
  <si>
    <r>
      <t>D</t>
    </r>
    <r>
      <rPr>
        <vertAlign val="subscript"/>
        <sz val="7"/>
        <color theme="1"/>
        <rFont val="Helvetica"/>
        <family val="2"/>
      </rPr>
      <t>5</t>
    </r>
  </si>
  <si>
    <r>
      <t>ET</t>
    </r>
    <r>
      <rPr>
        <vertAlign val="subscript"/>
        <sz val="7"/>
        <color theme="1"/>
        <rFont val="Helvetica"/>
        <family val="2"/>
      </rPr>
      <t>A</t>
    </r>
  </si>
  <si>
    <r>
      <t>ET</t>
    </r>
    <r>
      <rPr>
        <vertAlign val="subscript"/>
        <sz val="7"/>
        <color theme="1"/>
        <rFont val="Helvetica"/>
        <family val="2"/>
      </rPr>
      <t>B</t>
    </r>
  </si>
  <si>
    <t>FFA1</t>
  </si>
  <si>
    <t>FFA2</t>
  </si>
  <si>
    <t>FFA3</t>
  </si>
  <si>
    <t>FFA4</t>
  </si>
  <si>
    <t>FPR2/ALX</t>
  </si>
  <si>
    <r>
      <t>GAL</t>
    </r>
    <r>
      <rPr>
        <vertAlign val="subscript"/>
        <sz val="7"/>
        <color theme="1"/>
        <rFont val="Helvetica"/>
        <family val="2"/>
      </rPr>
      <t>1</t>
    </r>
  </si>
  <si>
    <r>
      <t>GAL</t>
    </r>
    <r>
      <rPr>
        <vertAlign val="subscript"/>
        <sz val="7"/>
        <color theme="1"/>
        <rFont val="Helvetica"/>
        <family val="2"/>
      </rPr>
      <t>2</t>
    </r>
  </si>
  <si>
    <r>
      <t>GAL</t>
    </r>
    <r>
      <rPr>
        <vertAlign val="subscript"/>
        <sz val="7"/>
        <color theme="1"/>
        <rFont val="Helvetica"/>
        <family val="2"/>
      </rPr>
      <t>3</t>
    </r>
  </si>
  <si>
    <r>
      <t>CCK</t>
    </r>
    <r>
      <rPr>
        <vertAlign val="subscript"/>
        <sz val="7"/>
        <color theme="1"/>
        <rFont val="Helvetica"/>
        <family val="2"/>
      </rPr>
      <t>2</t>
    </r>
  </si>
  <si>
    <t>GLP-1</t>
  </si>
  <si>
    <t>GLP-2</t>
  </si>
  <si>
    <r>
      <t>GnRH</t>
    </r>
    <r>
      <rPr>
        <vertAlign val="subscript"/>
        <sz val="7"/>
        <color theme="1"/>
        <rFont val="Helvetica"/>
        <family val="2"/>
      </rPr>
      <t>1</t>
    </r>
  </si>
  <si>
    <t>GPBA</t>
  </si>
  <si>
    <r>
      <t>mGlu</t>
    </r>
    <r>
      <rPr>
        <vertAlign val="subscript"/>
        <sz val="7"/>
        <color theme="1"/>
        <rFont val="Helvetica"/>
        <family val="2"/>
      </rPr>
      <t>2</t>
    </r>
  </si>
  <si>
    <r>
      <t>mGlu</t>
    </r>
    <r>
      <rPr>
        <vertAlign val="subscript"/>
        <sz val="7"/>
        <color theme="1"/>
        <rFont val="Helvetica"/>
        <family val="2"/>
      </rPr>
      <t>4</t>
    </r>
  </si>
  <si>
    <r>
      <t>mGlu</t>
    </r>
    <r>
      <rPr>
        <vertAlign val="subscript"/>
        <sz val="7"/>
        <color theme="1"/>
        <rFont val="Helvetica"/>
        <family val="2"/>
      </rPr>
      <t>5</t>
    </r>
  </si>
  <si>
    <r>
      <t>mGlu</t>
    </r>
    <r>
      <rPr>
        <vertAlign val="subscript"/>
        <sz val="7"/>
        <color theme="1"/>
        <rFont val="Helvetica"/>
        <family val="2"/>
      </rPr>
      <t>6</t>
    </r>
  </si>
  <si>
    <r>
      <t>mGlu</t>
    </r>
    <r>
      <rPr>
        <vertAlign val="subscript"/>
        <sz val="7"/>
        <color theme="1"/>
        <rFont val="Helvetica"/>
        <family val="2"/>
      </rPr>
      <t>8</t>
    </r>
  </si>
  <si>
    <r>
      <t>BB</t>
    </r>
    <r>
      <rPr>
        <vertAlign val="subscript"/>
        <sz val="7"/>
        <color theme="1"/>
        <rFont val="Helvetica"/>
        <family val="2"/>
      </rPr>
      <t>2</t>
    </r>
  </si>
  <si>
    <r>
      <t>HCA</t>
    </r>
    <r>
      <rPr>
        <vertAlign val="subscript"/>
        <sz val="7"/>
        <color theme="1"/>
        <rFont val="Helvetica"/>
        <family val="2"/>
      </rPr>
      <t>2</t>
    </r>
  </si>
  <si>
    <r>
      <t>HCA</t>
    </r>
    <r>
      <rPr>
        <vertAlign val="subscript"/>
        <sz val="7"/>
        <color theme="1"/>
        <rFont val="Helvetica"/>
        <family val="2"/>
      </rPr>
      <t>3</t>
    </r>
  </si>
  <si>
    <r>
      <t>H</t>
    </r>
    <r>
      <rPr>
        <vertAlign val="subscript"/>
        <sz val="7"/>
        <color theme="1"/>
        <rFont val="Helvetica"/>
        <family val="2"/>
      </rPr>
      <t>1</t>
    </r>
  </si>
  <si>
    <r>
      <t>H</t>
    </r>
    <r>
      <rPr>
        <vertAlign val="subscript"/>
        <sz val="7"/>
        <color theme="1"/>
        <rFont val="Helvetica"/>
        <family val="2"/>
      </rPr>
      <t>2</t>
    </r>
  </si>
  <si>
    <r>
      <t>H</t>
    </r>
    <r>
      <rPr>
        <vertAlign val="subscript"/>
        <sz val="7"/>
        <color theme="1"/>
        <rFont val="Helvetica"/>
        <family val="2"/>
      </rPr>
      <t>3</t>
    </r>
  </si>
  <si>
    <r>
      <t>H</t>
    </r>
    <r>
      <rPr>
        <vertAlign val="subscript"/>
        <sz val="7"/>
        <color theme="1"/>
        <rFont val="Helvetica"/>
        <family val="2"/>
      </rPr>
      <t>4</t>
    </r>
  </si>
  <si>
    <r>
      <t>LPA</t>
    </r>
    <r>
      <rPr>
        <vertAlign val="subscript"/>
        <sz val="7"/>
        <color theme="1"/>
        <rFont val="Helvetica"/>
        <family val="2"/>
      </rPr>
      <t>1</t>
    </r>
  </si>
  <si>
    <r>
      <t>LPA</t>
    </r>
    <r>
      <rPr>
        <vertAlign val="subscript"/>
        <sz val="7"/>
        <color theme="1"/>
        <rFont val="Helvetica"/>
        <family val="2"/>
      </rPr>
      <t>2</t>
    </r>
  </si>
  <si>
    <r>
      <t>LPA</t>
    </r>
    <r>
      <rPr>
        <vertAlign val="subscript"/>
        <sz val="7"/>
        <color theme="1"/>
        <rFont val="Helvetica"/>
        <family val="2"/>
      </rPr>
      <t>3</t>
    </r>
  </si>
  <si>
    <r>
      <t>LPA</t>
    </r>
    <r>
      <rPr>
        <vertAlign val="subscript"/>
        <sz val="7"/>
        <color theme="1"/>
        <rFont val="Helvetica"/>
        <family val="2"/>
      </rPr>
      <t>4</t>
    </r>
  </si>
  <si>
    <r>
      <t>LPA</t>
    </r>
    <r>
      <rPr>
        <vertAlign val="subscript"/>
        <sz val="7"/>
        <color theme="1"/>
        <rFont val="Helvetica"/>
        <family val="2"/>
      </rPr>
      <t>5</t>
    </r>
  </si>
  <si>
    <r>
      <t>LPA</t>
    </r>
    <r>
      <rPr>
        <vertAlign val="subscript"/>
        <sz val="7"/>
        <color theme="1"/>
        <rFont val="Helvetica"/>
        <family val="2"/>
      </rPr>
      <t>6</t>
    </r>
  </si>
  <si>
    <r>
      <t>BLT</t>
    </r>
    <r>
      <rPr>
        <vertAlign val="subscript"/>
        <sz val="7"/>
        <color theme="1"/>
        <rFont val="Helvetica"/>
        <family val="2"/>
      </rPr>
      <t>1</t>
    </r>
  </si>
  <si>
    <r>
      <t>BLT</t>
    </r>
    <r>
      <rPr>
        <vertAlign val="subscript"/>
        <sz val="7"/>
        <color theme="1"/>
        <rFont val="Helvetica"/>
        <family val="2"/>
      </rPr>
      <t>2</t>
    </r>
  </si>
  <si>
    <r>
      <t>MC</t>
    </r>
    <r>
      <rPr>
        <vertAlign val="subscript"/>
        <sz val="7"/>
        <color theme="1"/>
        <rFont val="Helvetica"/>
        <family val="2"/>
      </rPr>
      <t>3</t>
    </r>
  </si>
  <si>
    <r>
      <t>MC</t>
    </r>
    <r>
      <rPr>
        <vertAlign val="subscript"/>
        <sz val="7"/>
        <color theme="1"/>
        <rFont val="Helvetica"/>
        <family val="2"/>
      </rPr>
      <t>4</t>
    </r>
  </si>
  <si>
    <r>
      <t>MC</t>
    </r>
    <r>
      <rPr>
        <vertAlign val="subscript"/>
        <sz val="7"/>
        <color theme="1"/>
        <rFont val="Helvetica"/>
        <family val="2"/>
      </rPr>
      <t>5</t>
    </r>
  </si>
  <si>
    <r>
      <t>MCH</t>
    </r>
    <r>
      <rPr>
        <vertAlign val="subscript"/>
        <sz val="7"/>
        <color theme="1"/>
        <rFont val="Helvetica"/>
        <family val="2"/>
      </rPr>
      <t>1</t>
    </r>
  </si>
  <si>
    <r>
      <t>MCH</t>
    </r>
    <r>
      <rPr>
        <vertAlign val="subscript"/>
        <sz val="7"/>
        <color theme="1"/>
        <rFont val="Helvetica"/>
        <family val="2"/>
      </rPr>
      <t>2</t>
    </r>
  </si>
  <si>
    <r>
      <t>MC</t>
    </r>
    <r>
      <rPr>
        <vertAlign val="subscript"/>
        <sz val="7"/>
        <color theme="1"/>
        <rFont val="Helvetica"/>
        <family val="2"/>
      </rPr>
      <t>1</t>
    </r>
  </si>
  <si>
    <t>motilin</t>
  </si>
  <si>
    <r>
      <t>MT</t>
    </r>
    <r>
      <rPr>
        <vertAlign val="subscript"/>
        <sz val="7"/>
        <color theme="1"/>
        <rFont val="Helvetica"/>
        <family val="2"/>
      </rPr>
      <t>1</t>
    </r>
  </si>
  <si>
    <r>
      <t>MT</t>
    </r>
    <r>
      <rPr>
        <vertAlign val="subscript"/>
        <sz val="7"/>
        <color theme="1"/>
        <rFont val="Helvetica"/>
        <family val="2"/>
      </rPr>
      <t>2</t>
    </r>
  </si>
  <si>
    <r>
      <t>NK</t>
    </r>
    <r>
      <rPr>
        <vertAlign val="subscript"/>
        <sz val="7"/>
        <color theme="1"/>
        <rFont val="Helvetica"/>
        <family val="2"/>
      </rPr>
      <t>1</t>
    </r>
  </si>
  <si>
    <r>
      <t>NK</t>
    </r>
    <r>
      <rPr>
        <vertAlign val="subscript"/>
        <sz val="7"/>
        <color theme="1"/>
        <rFont val="Helvetica"/>
        <family val="2"/>
      </rPr>
      <t>2</t>
    </r>
  </si>
  <si>
    <r>
      <t>NK</t>
    </r>
    <r>
      <rPr>
        <vertAlign val="subscript"/>
        <sz val="7"/>
        <color theme="1"/>
        <rFont val="Helvetica"/>
        <family val="2"/>
      </rPr>
      <t>3</t>
    </r>
  </si>
  <si>
    <r>
      <t>BB</t>
    </r>
    <r>
      <rPr>
        <vertAlign val="subscript"/>
        <sz val="7"/>
        <color theme="1"/>
        <rFont val="Helvetica"/>
        <family val="2"/>
      </rPr>
      <t>1</t>
    </r>
  </si>
  <si>
    <t>NMU1</t>
  </si>
  <si>
    <t>NMU2</t>
  </si>
  <si>
    <r>
      <t>Y</t>
    </r>
    <r>
      <rPr>
        <vertAlign val="subscript"/>
        <sz val="7"/>
        <color theme="1"/>
        <rFont val="Helvetica"/>
        <family val="2"/>
      </rPr>
      <t>1</t>
    </r>
  </si>
  <si>
    <r>
      <t>Y</t>
    </r>
    <r>
      <rPr>
        <vertAlign val="subscript"/>
        <sz val="7"/>
        <color theme="1"/>
        <rFont val="Helvetica"/>
        <family val="2"/>
      </rPr>
      <t>5</t>
    </r>
  </si>
  <si>
    <r>
      <t>NTS</t>
    </r>
    <r>
      <rPr>
        <vertAlign val="subscript"/>
        <sz val="7"/>
        <color theme="1"/>
        <rFont val="Helvetica"/>
        <family val="2"/>
      </rPr>
      <t>1</t>
    </r>
  </si>
  <si>
    <t>𝛅</t>
  </si>
  <si>
    <t>𝜅</t>
  </si>
  <si>
    <t>μ</t>
  </si>
  <si>
    <r>
      <t>OX</t>
    </r>
    <r>
      <rPr>
        <vertAlign val="subscript"/>
        <sz val="7"/>
        <color theme="1"/>
        <rFont val="Helvetica"/>
        <family val="2"/>
      </rPr>
      <t>1</t>
    </r>
  </si>
  <si>
    <r>
      <t>OX</t>
    </r>
    <r>
      <rPr>
        <vertAlign val="subscript"/>
        <sz val="7"/>
        <color theme="1"/>
        <rFont val="Helvetica"/>
        <family val="2"/>
      </rPr>
      <t>2</t>
    </r>
  </si>
  <si>
    <t>OT</t>
  </si>
  <si>
    <r>
      <t>P2Y</t>
    </r>
    <r>
      <rPr>
        <vertAlign val="subscript"/>
        <sz val="7"/>
        <color theme="1"/>
        <rFont val="Helvetica"/>
        <family val="2"/>
      </rPr>
      <t>1</t>
    </r>
  </si>
  <si>
    <r>
      <t>P2Y</t>
    </r>
    <r>
      <rPr>
        <vertAlign val="subscript"/>
        <sz val="7"/>
        <color theme="1"/>
        <rFont val="Helvetica"/>
        <family val="2"/>
      </rPr>
      <t>2</t>
    </r>
  </si>
  <si>
    <r>
      <t>P2Y</t>
    </r>
    <r>
      <rPr>
        <vertAlign val="subscript"/>
        <sz val="7"/>
        <color theme="1"/>
        <rFont val="Helvetica"/>
        <family val="2"/>
      </rPr>
      <t>4</t>
    </r>
  </si>
  <si>
    <r>
      <t>P2Y</t>
    </r>
    <r>
      <rPr>
        <vertAlign val="subscript"/>
        <sz val="7"/>
        <color theme="1"/>
        <rFont val="Helvetica"/>
        <family val="2"/>
      </rPr>
      <t>6</t>
    </r>
  </si>
  <si>
    <r>
      <t>P2RY</t>
    </r>
    <r>
      <rPr>
        <vertAlign val="subscript"/>
        <sz val="7"/>
        <color theme="1"/>
        <rFont val="Helvetica"/>
        <family val="2"/>
      </rPr>
      <t>10</t>
    </r>
  </si>
  <si>
    <r>
      <t>P2Y</t>
    </r>
    <r>
      <rPr>
        <vertAlign val="subscript"/>
        <sz val="7"/>
        <color theme="1"/>
        <rFont val="Helvetica"/>
        <family val="2"/>
      </rPr>
      <t>11</t>
    </r>
  </si>
  <si>
    <r>
      <t>P2Y</t>
    </r>
    <r>
      <rPr>
        <vertAlign val="subscript"/>
        <sz val="7"/>
        <color theme="1"/>
        <rFont val="Helvetica"/>
        <family val="2"/>
      </rPr>
      <t>12</t>
    </r>
  </si>
  <si>
    <r>
      <t>P2Y</t>
    </r>
    <r>
      <rPr>
        <vertAlign val="subscript"/>
        <sz val="7"/>
        <color theme="1"/>
        <rFont val="Helvetica"/>
        <family val="2"/>
      </rPr>
      <t>13</t>
    </r>
  </si>
  <si>
    <r>
      <t>P2Y</t>
    </r>
    <r>
      <rPr>
        <vertAlign val="subscript"/>
        <sz val="7"/>
        <color theme="1"/>
        <rFont val="Helvetica"/>
        <family val="2"/>
      </rPr>
      <t>14</t>
    </r>
  </si>
  <si>
    <r>
      <t>PAC</t>
    </r>
    <r>
      <rPr>
        <vertAlign val="subscript"/>
        <sz val="7"/>
        <color theme="1"/>
        <rFont val="Helvetica"/>
        <family val="2"/>
      </rPr>
      <t>1</t>
    </r>
  </si>
  <si>
    <r>
      <t>DP</t>
    </r>
    <r>
      <rPr>
        <vertAlign val="subscript"/>
        <sz val="7"/>
        <color theme="1"/>
        <rFont val="Helvetica"/>
        <family val="2"/>
      </rPr>
      <t>1</t>
    </r>
  </si>
  <si>
    <r>
      <t>EP</t>
    </r>
    <r>
      <rPr>
        <vertAlign val="subscript"/>
        <sz val="7"/>
        <color theme="1"/>
        <rFont val="Helvetica"/>
        <family val="2"/>
      </rPr>
      <t>1</t>
    </r>
  </si>
  <si>
    <r>
      <t>EP</t>
    </r>
    <r>
      <rPr>
        <vertAlign val="subscript"/>
        <sz val="7"/>
        <color theme="1"/>
        <rFont val="Helvetica"/>
        <family val="2"/>
      </rPr>
      <t>2</t>
    </r>
  </si>
  <si>
    <r>
      <t>EP</t>
    </r>
    <r>
      <rPr>
        <vertAlign val="subscript"/>
        <sz val="7"/>
        <color theme="1"/>
        <rFont val="Helvetica"/>
        <family val="2"/>
      </rPr>
      <t>3</t>
    </r>
  </si>
  <si>
    <r>
      <t>EP</t>
    </r>
    <r>
      <rPr>
        <vertAlign val="subscript"/>
        <sz val="7"/>
        <color theme="1"/>
        <rFont val="Helvetica"/>
        <family val="2"/>
      </rPr>
      <t>4</t>
    </r>
  </si>
  <si>
    <t>FP</t>
  </si>
  <si>
    <t>IP</t>
  </si>
  <si>
    <t>PrRP</t>
  </si>
  <si>
    <t>PAF</t>
  </si>
  <si>
    <t>PTH1</t>
  </si>
  <si>
    <t>PTH2</t>
  </si>
  <si>
    <r>
      <t>S1P</t>
    </r>
    <r>
      <rPr>
        <vertAlign val="subscript"/>
        <sz val="7"/>
        <color theme="1"/>
        <rFont val="Helvetica"/>
        <family val="2"/>
      </rPr>
      <t>1</t>
    </r>
  </si>
  <si>
    <r>
      <t>S1P</t>
    </r>
    <r>
      <rPr>
        <vertAlign val="subscript"/>
        <sz val="7"/>
        <color theme="1"/>
        <rFont val="Helvetica"/>
        <family val="2"/>
      </rPr>
      <t>2</t>
    </r>
  </si>
  <si>
    <r>
      <t>S1P</t>
    </r>
    <r>
      <rPr>
        <vertAlign val="subscript"/>
        <sz val="7"/>
        <color theme="1"/>
        <rFont val="Helvetica"/>
        <family val="2"/>
      </rPr>
      <t>3</t>
    </r>
  </si>
  <si>
    <r>
      <t>S1P</t>
    </r>
    <r>
      <rPr>
        <vertAlign val="subscript"/>
        <sz val="7"/>
        <color theme="1"/>
        <rFont val="Helvetica"/>
        <family val="2"/>
      </rPr>
      <t>5</t>
    </r>
  </si>
  <si>
    <t>SST1</t>
  </si>
  <si>
    <t>SST2</t>
  </si>
  <si>
    <t>SST3</t>
  </si>
  <si>
    <t>SST4</t>
  </si>
  <si>
    <t>SST5</t>
  </si>
  <si>
    <t>TP</t>
  </si>
  <si>
    <r>
      <t>TRH</t>
    </r>
    <r>
      <rPr>
        <vertAlign val="subscript"/>
        <sz val="7"/>
        <color theme="1"/>
        <rFont val="Helvetica"/>
        <family val="2"/>
      </rPr>
      <t>1</t>
    </r>
  </si>
  <si>
    <t>UT</t>
  </si>
  <si>
    <r>
      <t>V</t>
    </r>
    <r>
      <rPr>
        <vertAlign val="subscript"/>
        <sz val="7"/>
        <color theme="1"/>
        <rFont val="Helvetica"/>
        <family val="2"/>
      </rPr>
      <t>1A</t>
    </r>
  </si>
  <si>
    <r>
      <t>V</t>
    </r>
    <r>
      <rPr>
        <vertAlign val="subscript"/>
        <sz val="7"/>
        <color theme="1"/>
        <rFont val="Helvetica"/>
        <family val="2"/>
      </rPr>
      <t>1B</t>
    </r>
  </si>
  <si>
    <r>
      <t>V</t>
    </r>
    <r>
      <rPr>
        <vertAlign val="subscript"/>
        <sz val="7"/>
        <color theme="1"/>
        <rFont val="Helvetica"/>
        <family val="2"/>
      </rPr>
      <t>2</t>
    </r>
  </si>
  <si>
    <r>
      <t>VPAC</t>
    </r>
    <r>
      <rPr>
        <vertAlign val="subscript"/>
        <sz val="7"/>
        <color theme="1"/>
        <rFont val="Helvetica"/>
        <family val="2"/>
      </rPr>
      <t>1</t>
    </r>
  </si>
  <si>
    <t>r2 average of all the receptors individual r2 value across all their respective G protein couplings (only those shared in both B and I).</t>
  </si>
  <si>
    <t>r2 of each G protein across all receptors coupling in both B &amp; I.</t>
  </si>
  <si>
    <t>r2 - Receptors that couple to 3 G proteins</t>
  </si>
  <si>
    <t>r2 - Receptors that couple to 4 G proteins</t>
  </si>
  <si>
    <t>r2 - Receptors that couple to 5 G proteins</t>
  </si>
  <si>
    <t>r2 - Receptors that couple to 6 G proteins</t>
  </si>
  <si>
    <t>r2 - Receptors that couple to 7 G proteins</t>
  </si>
  <si>
    <t>r2 - Receptors that couple to 8 G proteins</t>
  </si>
  <si>
    <t>r2 - Receptors that couple to 9 G proteins</t>
  </si>
  <si>
    <t>r2 - Receptors that couple to 10 G proteins</t>
  </si>
  <si>
    <t>r2 - Receptors that couple to 11 G proteins</t>
  </si>
  <si>
    <t xml:space="preserve">G protein correlations across families (column headings 3fam...) have lower r2 than within the Gi/o or Gq/11 families. </t>
  </si>
  <si>
    <t>~7.657</t>
  </si>
  <si>
    <t>Non-
coupling</t>
  </si>
  <si>
    <t>B-pEC50
&gt;1.4SD
βarr2
/GRK2</t>
  </si>
  <si>
    <t>B-pEC50
&gt;1.4SD
βarr2</t>
  </si>
  <si>
    <t>B-pEC50
&gt;1.4SD
βarr1
/GRK2</t>
  </si>
  <si>
    <t>B-pEC50
&gt;1.4SD
G13</t>
  </si>
  <si>
    <t>B-pEC50
&gt;1.4SD
G12</t>
  </si>
  <si>
    <t>B-pEC50
&gt;1.4SD
G15</t>
  </si>
  <si>
    <t>B-pEC50
&gt;1.4SD
G14</t>
  </si>
  <si>
    <t>B-pEC50
&gt;1.4SD
G11</t>
  </si>
  <si>
    <t>B-pEC50
&gt;1.4SD
Gq</t>
  </si>
  <si>
    <t>B-pEC50
&gt;1.4SD
Gz</t>
  </si>
  <si>
    <t>B-pEC50
&gt;1.4SD
GoB</t>
  </si>
  <si>
    <t>B-pEC50
&gt;1.4SD
GoA</t>
  </si>
  <si>
    <t>B-pEC50
&gt;1.4SD
Gi2</t>
  </si>
  <si>
    <t>B-pEC50
&gt;1.4SD
Gi1</t>
  </si>
  <si>
    <t>B-pEC50
&gt;1.4SD
Gs</t>
  </si>
  <si>
    <t>B-pEC
50
βarr2
/GRK2</t>
  </si>
  <si>
    <t>B-pEC
50
βarr2</t>
  </si>
  <si>
    <t>B-pEC
50
βarr1
/GRK2</t>
  </si>
  <si>
    <t>B-pEC
50
G13</t>
  </si>
  <si>
    <t>B-pEC
50
G12</t>
  </si>
  <si>
    <t>B-pEC
50
G15</t>
  </si>
  <si>
    <t>B-pEC
50
G14</t>
  </si>
  <si>
    <t>B-pEC
50
G11</t>
  </si>
  <si>
    <t>B-pEC
50
Gq</t>
  </si>
  <si>
    <t>B-pEC
50
Gz</t>
  </si>
  <si>
    <t>B-pEC
50
GoB</t>
  </si>
  <si>
    <t>B-pEC
50
GoA</t>
  </si>
  <si>
    <t>B-pEC
50
Gi2</t>
  </si>
  <si>
    <t>B-pEC
50
Gi1</t>
  </si>
  <si>
    <t>B-pEC
50
Gs</t>
  </si>
  <si>
    <t>B-Emax
Min
Max
βarr2
/GRK2</t>
  </si>
  <si>
    <t>B-Emax
Min
Max
βarr2</t>
  </si>
  <si>
    <t>B-Emax
Min
Max
βarr1
/GRK2</t>
  </si>
  <si>
    <t>B-Emax
Min
Max
G13</t>
  </si>
  <si>
    <t>B-Emax
Min
Max
G12</t>
  </si>
  <si>
    <t>B-Emax
Min
Max
G15</t>
  </si>
  <si>
    <t>B-Emax
Min
Max
G14</t>
  </si>
  <si>
    <t>B-Emax
Min
Max
G11</t>
  </si>
  <si>
    <t>B-Emax
Min
Max
Gq</t>
  </si>
  <si>
    <t>B-Emax
Min
Max
Gz</t>
  </si>
  <si>
    <t>B-Emax
Min
Max
GoB</t>
  </si>
  <si>
    <t>B-Emax
Min
Max
GoA</t>
  </si>
  <si>
    <t>B-Emax
Min
Max
Gi2</t>
  </si>
  <si>
    <t>B-Emax
Min
Max
Gi1</t>
  </si>
  <si>
    <t>B-Emax
Min
Max
Gs</t>
  </si>
  <si>
    <t>B-Emax
&gt;1.4SD
βarr2
/GRK2</t>
  </si>
  <si>
    <t>B-Emax
&gt;1.4SD
βarr2</t>
  </si>
  <si>
    <t>B-Emax
&gt;1.4SD
βarr1
/GRK2</t>
  </si>
  <si>
    <t>B-Emax
&gt;1.4SD
G13</t>
  </si>
  <si>
    <t>B-Emax
&gt;1.4SD
G12</t>
  </si>
  <si>
    <t>B-Emax
&gt;1.4SD
G15</t>
  </si>
  <si>
    <t>B-Emax
&gt;1.4SD
G14</t>
  </si>
  <si>
    <t>B-Emax
&gt;1.4SD
G11</t>
  </si>
  <si>
    <t>B-Emax
&gt;1.4SD
Gq</t>
  </si>
  <si>
    <t>B-Emax
&gt;1.4SD
Gz</t>
  </si>
  <si>
    <t>B-Emax
&gt;1.4SD
GoB</t>
  </si>
  <si>
    <t>B-Emax
&gt;1.4SD
GoA</t>
  </si>
  <si>
    <t>B-Emax
&gt;1.4SD
Gi2</t>
  </si>
  <si>
    <t>B-Emax
&gt;1.4SD
Gi1</t>
  </si>
  <si>
    <t>B-Emax
&gt;1.4SD
Gs</t>
  </si>
  <si>
    <t>#SDs
βarr2
/GRK2</t>
  </si>
  <si>
    <t>#SDs
βarr2</t>
  </si>
  <si>
    <t>#SDs
βarr1
/GRK2</t>
  </si>
  <si>
    <t>#SDs
G13</t>
  </si>
  <si>
    <t>#SDs
G12</t>
  </si>
  <si>
    <t>#SDs
G15</t>
  </si>
  <si>
    <t>#SDs
G14</t>
  </si>
  <si>
    <t>#SDs
G11</t>
  </si>
  <si>
    <t>#SDs
Gq</t>
  </si>
  <si>
    <t>#SDs
Gz</t>
  </si>
  <si>
    <t>#SDs
GoB</t>
  </si>
  <si>
    <t>#SDs
GoA</t>
  </si>
  <si>
    <t>#SDs
Gi2</t>
  </si>
  <si>
    <t>#SDs
Gi1</t>
  </si>
  <si>
    <t>#SDs
Gs</t>
  </si>
  <si>
    <t>B-Emax
βarr2
/GRK2</t>
  </si>
  <si>
    <t>B-Emax
βarr2</t>
  </si>
  <si>
    <t>B-Emax
βarr1
/GRK2</t>
  </si>
  <si>
    <t>B-Emax
G13</t>
  </si>
  <si>
    <t>B-Emax
G12</t>
  </si>
  <si>
    <t>B-Emax
G15</t>
  </si>
  <si>
    <t>B-Emax
G14</t>
  </si>
  <si>
    <t>B-Emax
G11</t>
  </si>
  <si>
    <t>B-Emax
Gq</t>
  </si>
  <si>
    <t>B-Emax
Gz</t>
  </si>
  <si>
    <t>B-Emax
GoB</t>
  </si>
  <si>
    <t>B-Emax
GoA</t>
  </si>
  <si>
    <t>B-Emax
Gi2</t>
  </si>
  <si>
    <t>B-Emax
Gi1</t>
  </si>
  <si>
    <t>B-Emax
Gs</t>
  </si>
  <si>
    <t>B-Basal
SD
βarr2
/GRK2</t>
  </si>
  <si>
    <t>B-Basal
SD
βarr2</t>
  </si>
  <si>
    <t>B-Basal
SD
βarr1
/GRK2</t>
  </si>
  <si>
    <t>B-Basal
SD
G13</t>
  </si>
  <si>
    <t>B-Basal
SD
G12</t>
  </si>
  <si>
    <t>B-Basal
SD
G15</t>
  </si>
  <si>
    <t>B-Basal
SD
G14</t>
  </si>
  <si>
    <t>B-Basal
SD
G11</t>
  </si>
  <si>
    <t>B-Basal
SD
Gq</t>
  </si>
  <si>
    <t>B-Basal
SD
Gz</t>
  </si>
  <si>
    <t>B-Basal
SD
GoB</t>
  </si>
  <si>
    <t>B-Basal
SD
GoA</t>
  </si>
  <si>
    <t>B-Basal
SD
Gi2</t>
  </si>
  <si>
    <t>B-Basal
SD
Gi1</t>
  </si>
  <si>
    <t>B-Basal
SD
Gs</t>
  </si>
  <si>
    <t>I-pEC50
&gt;1.4SD
G13</t>
  </si>
  <si>
    <t>I-pEC50
&gt;1.4SD
G12</t>
  </si>
  <si>
    <t>I-pEC50
&gt;1.4SD
G15</t>
  </si>
  <si>
    <t>I-pEC50
&gt;1.4SD
G14</t>
  </si>
  <si>
    <t>I-pEC50
&gt;1.4SD
G11</t>
  </si>
  <si>
    <t>I-pEC50
&gt;1.4SD
Gq</t>
  </si>
  <si>
    <t>I-pEC50
&gt;1.4SD
Gz</t>
  </si>
  <si>
    <t>I-pEC50
&gt;1.4SD
GoB</t>
  </si>
  <si>
    <t>I-pEC50
&gt;1.4SD
GoA</t>
  </si>
  <si>
    <t>I-pEC50
&gt;1.4SD
Gi3</t>
  </si>
  <si>
    <t>I-pEC50
&gt;1.4SD
Gi2</t>
  </si>
  <si>
    <t>I-pEC50
&gt;1.4SD
Gi1</t>
  </si>
  <si>
    <t>I-pEC50
&gt;1.4SD
Golf</t>
  </si>
  <si>
    <t>I-pEC50
&gt;1.4SD
Gs</t>
  </si>
  <si>
    <t>I-pEC
50
G13</t>
  </si>
  <si>
    <t>I-pEC
50
G12</t>
  </si>
  <si>
    <t>I-pEC
50
G15</t>
  </si>
  <si>
    <t>I-pEC
50
G14</t>
  </si>
  <si>
    <t>I-pEC
50
G11</t>
  </si>
  <si>
    <t>I-pEC
50
Gq</t>
  </si>
  <si>
    <t>I-pEC
50
Gz</t>
  </si>
  <si>
    <t>I-pEC
50
GoB</t>
  </si>
  <si>
    <t>I-pEC
50
GoA</t>
  </si>
  <si>
    <t>I-pEC
50
Gi3</t>
  </si>
  <si>
    <t>I-pEC
50
Gi2</t>
  </si>
  <si>
    <t>I-pEC
50
Gi1</t>
  </si>
  <si>
    <t>I-pEC
50
Golf</t>
  </si>
  <si>
    <t>I-pEC
50
Gs</t>
  </si>
  <si>
    <t>I-Emax
Min
Max
G13</t>
  </si>
  <si>
    <t>I-Emax
Min
Max
G12</t>
  </si>
  <si>
    <t>I-Emax
Min
Max
G15</t>
  </si>
  <si>
    <t>I-Emax
Min
Max
G14</t>
  </si>
  <si>
    <t>I-Emax
Min
Max
G11</t>
  </si>
  <si>
    <t>I-Emax
Min
Max
Gq</t>
  </si>
  <si>
    <t>I-Emax
Min
Max
Gz</t>
  </si>
  <si>
    <t>I-Emax
Min
Max
GoB</t>
  </si>
  <si>
    <t>I-Emax
Min
Max
GoA</t>
  </si>
  <si>
    <t>I-Emax
Min
Max
Gi3</t>
  </si>
  <si>
    <t>I-Emax
Min
Max
Gi2</t>
  </si>
  <si>
    <t>I-Emax
Min
Max
Gi1</t>
  </si>
  <si>
    <t>I-Emax
Min
Max
Golf</t>
  </si>
  <si>
    <t>I-Emax
Min
Max
Gs</t>
  </si>
  <si>
    <t>I-Emax
&gt;1.4SD
G13</t>
  </si>
  <si>
    <t>I-Emax
&gt;1.4SD
G12</t>
  </si>
  <si>
    <t>I-Emax
&gt;1.4SD
G15</t>
  </si>
  <si>
    <t>I-Emax
&gt;1.4SD
G14</t>
  </si>
  <si>
    <t>I-Emax
&gt;1.4SD
G11</t>
  </si>
  <si>
    <t>I-Emax
&gt;1.4SD
Gq</t>
  </si>
  <si>
    <t>I-Emax
&gt;1.4SD
Gz</t>
  </si>
  <si>
    <t>I-Emax
&gt;1.4SD
GoB</t>
  </si>
  <si>
    <t>I-Emax
&gt;1.4SD
GoA</t>
  </si>
  <si>
    <t>I-Emax
&gt;1.4SD
Gi3</t>
  </si>
  <si>
    <t>I-Emax
&gt;1.4SD
Gi2</t>
  </si>
  <si>
    <t>I-Emax
&gt;1.4SD
Gi1</t>
  </si>
  <si>
    <t>I-Emax
&gt;1.4SD
Golf</t>
  </si>
  <si>
    <t>I-Emax
&gt;1.4SD
Gs</t>
  </si>
  <si>
    <t>#SDs
Gi3</t>
  </si>
  <si>
    <t>#SDs
Golf</t>
  </si>
  <si>
    <t>I-Emax
G13</t>
  </si>
  <si>
    <t>I-Emax
G12</t>
  </si>
  <si>
    <t>I-Emax
G15</t>
  </si>
  <si>
    <t>I-Emax
G14</t>
  </si>
  <si>
    <t>I-Emax
G11</t>
  </si>
  <si>
    <t>I-Emax
Gq</t>
  </si>
  <si>
    <t>I-Emax
Gz</t>
  </si>
  <si>
    <t>I-Emax
GoB</t>
  </si>
  <si>
    <t>I-Emax
GoA</t>
  </si>
  <si>
    <t>I-Emax
Gi3</t>
  </si>
  <si>
    <t>I-Emax
Gi2</t>
  </si>
  <si>
    <t>I-Emax
Gi1</t>
  </si>
  <si>
    <t>I-Emax
Golf</t>
  </si>
  <si>
    <t>I-Emax
Gs</t>
  </si>
  <si>
    <t>I-Basal
SD
G13</t>
  </si>
  <si>
    <t>I-Basal
SD
G12</t>
  </si>
  <si>
    <t>I-Basal
SD
G15</t>
  </si>
  <si>
    <t>I-Basal
SD
G14</t>
  </si>
  <si>
    <t>I-Basal
SD
G11</t>
  </si>
  <si>
    <t>I-Basal
SD
Gq</t>
  </si>
  <si>
    <t>I-Basal
SD
Gz</t>
  </si>
  <si>
    <t>I-Basal
SD
GoB</t>
  </si>
  <si>
    <t>I-Basal
SD
GoA</t>
  </si>
  <si>
    <t>I-Basal
SD
Gi3</t>
  </si>
  <si>
    <t>I-Basal
SD
Gi2</t>
  </si>
  <si>
    <t>I-Basal
SD
Gi1</t>
  </si>
  <si>
    <t>I-Basal
SD
Golf</t>
  </si>
  <si>
    <t>I-Basal
SD
Gs</t>
  </si>
  <si>
    <t>B-GoA-BI-raw</t>
  </si>
  <si>
    <t>B-GoB-BI-raw</t>
  </si>
  <si>
    <t>B-GoA-min-max</t>
  </si>
  <si>
    <t>B-GoB-min-max</t>
  </si>
  <si>
    <t>B-GoA-raw-gn</t>
  </si>
  <si>
    <t>B-GoB-raw-gn</t>
  </si>
  <si>
    <t>I-GoA-BI-raw</t>
  </si>
  <si>
    <t>I-GoB-BI-raw</t>
  </si>
  <si>
    <t>I-GoA-min-max</t>
  </si>
  <si>
    <t>I-GoB-min-max</t>
  </si>
  <si>
    <t>I-GoA-raw-gn</t>
  </si>
  <si>
    <t>I-GoB-raw-gn</t>
  </si>
  <si>
    <t>B-GoA-min-max-gn</t>
  </si>
  <si>
    <t>B-GoB-min-max-gn</t>
  </si>
  <si>
    <t>I-GoA-min-max-gn</t>
  </si>
  <si>
    <t>I-GoB-min-max-gn</t>
  </si>
  <si>
    <t>B-GoA-Log
EmEC</t>
  </si>
  <si>
    <t>B-GoB-Log
EmEC</t>
  </si>
  <si>
    <t>B-GoA-Log
EmEC-gn</t>
  </si>
  <si>
    <t>B-GoB-Log
EmEC-gn</t>
  </si>
  <si>
    <t>I-GoA-Log
EmEC</t>
  </si>
  <si>
    <t>I-GoB-Log
EmEC</t>
  </si>
  <si>
    <t>I-GoA-Log
EmEC-gn</t>
  </si>
  <si>
    <t>I-GoB-Log
EmEC-gn</t>
  </si>
  <si>
    <t>GoA-BI-raw</t>
  </si>
  <si>
    <t>GoB-BI-raw</t>
  </si>
  <si>
    <t>GoA-min-max</t>
  </si>
  <si>
    <t>GoB-min-max</t>
  </si>
  <si>
    <t>GoA-min-max-gn</t>
  </si>
  <si>
    <t>GoB-min-max-gn</t>
  </si>
  <si>
    <t>GoA-raw-gn</t>
  </si>
  <si>
    <t>GoB-raw-gn</t>
  </si>
  <si>
    <t>GoA-Log
EmEC</t>
  </si>
  <si>
    <t>GoB-Log
EmEC</t>
  </si>
  <si>
    <t>GoA-Log
EmEC-gn</t>
  </si>
  <si>
    <t>GoB-Log
EmEC-gn</t>
  </si>
  <si>
    <t>B-EmEC</t>
  </si>
  <si>
    <t>Bouvier et al. Emax and pEC50 values</t>
  </si>
  <si>
    <t>I-EmEC</t>
  </si>
  <si>
    <t>Inoue et al. Emax and pEC50 values</t>
  </si>
  <si>
    <r>
      <t xml:space="preserve">Receptor
</t>
    </r>
    <r>
      <rPr>
        <sz val="11"/>
        <color theme="1"/>
        <rFont val="Calibri"/>
        <family val="2"/>
        <scheme val="minor"/>
      </rPr>
      <t>(UniProt)</t>
    </r>
  </si>
  <si>
    <t>BI-Gs</t>
  </si>
  <si>
    <t>BI-Gi1</t>
  </si>
  <si>
    <t>BI-Gi2</t>
  </si>
  <si>
    <t>BI-GoA</t>
  </si>
  <si>
    <t>BI-GoB</t>
  </si>
  <si>
    <t>BI-Gz</t>
  </si>
  <si>
    <t>BI-Gq</t>
  </si>
  <si>
    <t>BI-G11</t>
  </si>
  <si>
    <t>BI-G14</t>
  </si>
  <si>
    <t>BI-G15</t>
  </si>
  <si>
    <t>BI-G12</t>
  </si>
  <si>
    <t>BI-G13</t>
  </si>
  <si>
    <r>
      <t>5-HT</t>
    </r>
    <r>
      <rPr>
        <vertAlign val="subscript"/>
        <sz val="11"/>
        <color theme="1"/>
        <rFont val="Calibri"/>
        <family val="2"/>
      </rPr>
      <t>1A</t>
    </r>
  </si>
  <si>
    <r>
      <t xml:space="preserve">Receptor
</t>
    </r>
    <r>
      <rPr>
        <sz val="11"/>
        <color theme="1"/>
        <rFont val="Calibri"/>
        <family val="2"/>
      </rPr>
      <t>(UniProt)</t>
    </r>
  </si>
  <si>
    <t>Emax min-max normalized</t>
  </si>
  <si>
    <t>Aggregation of G proteins onto families is (nearly) as good for max as for average.</t>
  </si>
  <si>
    <t>G protein family aggregation</t>
  </si>
  <si>
    <t>G protein average value similarity (Bouvier/Inoue ratio)</t>
  </si>
  <si>
    <t>Average is better than max when aggregating G proteins onto families.</t>
  </si>
  <si>
    <t>Average is slightly better than max for correlation of all receptors for a G protein.</t>
  </si>
  <si>
    <t>raw with G protein normalisation (gn)</t>
  </si>
  <si>
    <t>min-max with with G protein normalisation (gn)</t>
  </si>
  <si>
    <t>Aggregation of G proteins onto families is better when using max instead of average</t>
  </si>
  <si>
    <t>Min-max mormalisation improves correlation.</t>
  </si>
  <si>
    <t>Min-max normalization does not improve correlation.</t>
  </si>
  <si>
    <t>Aggregation of G proteins onto families is as good with max and average.</t>
  </si>
  <si>
    <t>Max is better than average when aggregating G proteins into families.</t>
  </si>
  <si>
    <r>
      <t>5-HT</t>
    </r>
    <r>
      <rPr>
        <vertAlign val="subscript"/>
        <sz val="7"/>
        <color theme="1"/>
        <rFont val="Calibri"/>
        <family val="2"/>
      </rPr>
      <t>1A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</si>
</sst>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0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  <charset val="128"/>
    </font>
    <font>
      <b/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11"/>
      <color rgb="FF00B05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/>
      <name val="Calibri (Body)"/>
    </font>
    <font>
      <sz val="11"/>
      <color theme="1"/>
      <name val="Calibri (Body)"/>
    </font>
    <font>
      <b/>
      <sz val="11"/>
      <color theme="0" tint="-0.499984740745262"/>
      <name val="Calibri"/>
      <family val="2"/>
    </font>
    <font>
      <sz val="11"/>
      <color theme="0" tint="-0.499984740745262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11"/>
      <color theme="0" tint="-0.499984740745262"/>
      <name val="Calibri"/>
      <family val="2"/>
      <scheme val="minor"/>
    </font>
    <font>
      <b/>
      <sz val="2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5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7"/>
      <color theme="1"/>
      <name val="Helvetica"/>
      <family val="2"/>
    </font>
    <font>
      <vertAlign val="subscript"/>
      <sz val="7"/>
      <color theme="1"/>
      <name val="Helvetica"/>
      <family val="2"/>
    </font>
    <font>
      <sz val="12"/>
      <color rgb="FF9C0006"/>
      <name val="Calibri"/>
      <family val="2"/>
      <scheme val="minor"/>
    </font>
    <font>
      <b/>
      <sz val="7"/>
      <color theme="1"/>
      <name val="Helvetica"/>
      <family val="2"/>
    </font>
    <font>
      <sz val="7"/>
      <name val="Helvetica"/>
      <family val="2"/>
    </font>
    <font>
      <sz val="7"/>
      <color rgb="FF9C0006"/>
      <name val="Helvetica"/>
      <family val="2"/>
    </font>
    <font>
      <sz val="7"/>
      <color rgb="FFFF0000"/>
      <name val="Helvetica"/>
      <family val="2"/>
    </font>
    <font>
      <sz val="7"/>
      <color rgb="FFC00000"/>
      <name val="Helvetica"/>
      <family val="2"/>
    </font>
    <font>
      <strike/>
      <sz val="7"/>
      <color rgb="FFFF0000"/>
      <name val="Helvetica"/>
      <family val="2"/>
    </font>
    <font>
      <b/>
      <sz val="7"/>
      <name val="Helvetica"/>
      <family val="2"/>
    </font>
    <font>
      <sz val="9"/>
      <color theme="1"/>
      <name val="Arial"/>
      <family val="2"/>
      <charset val="128"/>
    </font>
    <font>
      <b/>
      <sz val="11"/>
      <color theme="0" tint="-0.499984740745262"/>
      <name val="Arial"/>
      <family val="2"/>
    </font>
    <font>
      <sz val="11"/>
      <color theme="0" tint="-0.499984740745262"/>
      <name val="Arial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11"/>
      <color theme="0" tint="-0.499984740745262"/>
      <name val="Helvetica"/>
      <family val="2"/>
    </font>
    <font>
      <b/>
      <sz val="11"/>
      <color theme="1"/>
      <name val="Arial"/>
      <family val="2"/>
    </font>
    <font>
      <vertAlign val="subscript"/>
      <sz val="11"/>
      <color theme="1"/>
      <name val="Calibri"/>
      <family val="2"/>
    </font>
    <font>
      <b/>
      <sz val="11"/>
      <name val="Calibri"/>
      <family val="2"/>
    </font>
    <font>
      <sz val="11"/>
      <color theme="0" tint="-0.499984740745262"/>
      <name val="Calibri"/>
      <family val="2"/>
    </font>
    <font>
      <sz val="11"/>
      <name val="Calibri"/>
      <family val="2"/>
    </font>
    <font>
      <b/>
      <sz val="11"/>
      <color theme="1" tint="0.499984740745262"/>
      <name val="Helvetica"/>
      <family val="2"/>
    </font>
    <font>
      <sz val="11"/>
      <color theme="1" tint="0.499984740745262"/>
      <name val="Calibri"/>
      <family val="2"/>
    </font>
    <font>
      <sz val="11"/>
      <color theme="1" tint="0.499984740745262"/>
      <name val="Calibri"/>
      <family val="2"/>
      <scheme val="minor"/>
    </font>
    <font>
      <sz val="10"/>
      <color theme="1" tint="0.499984740745262"/>
      <name val="Arial"/>
      <family val="2"/>
    </font>
    <font>
      <sz val="7"/>
      <color theme="1"/>
      <name val="Calibri"/>
      <family val="2"/>
    </font>
    <font>
      <vertAlign val="subscript"/>
      <sz val="7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8" fillId="0" borderId="0"/>
    <xf numFmtId="0" fontId="8" fillId="0" borderId="0"/>
    <xf numFmtId="0" fontId="11" fillId="0" borderId="0"/>
    <xf numFmtId="0" fontId="2" fillId="0" borderId="0"/>
    <xf numFmtId="0" fontId="35" fillId="6" borderId="0" applyNumberFormat="0" applyBorder="0" applyAlignment="0" applyProtection="0"/>
    <xf numFmtId="0" fontId="43" fillId="0" borderId="0"/>
    <xf numFmtId="0" fontId="11" fillId="0" borderId="0"/>
  </cellStyleXfs>
  <cellXfs count="412">
    <xf numFmtId="0" fontId="0" fillId="0" borderId="0" xfId="0"/>
    <xf numFmtId="1" fontId="0" fillId="0" borderId="0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" fontId="4" fillId="0" borderId="0" xfId="0" applyNumberFormat="1" applyFont="1" applyFill="1" applyBorder="1" applyAlignment="1">
      <alignment horizontal="center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Fill="1" applyBorder="1" applyAlignment="1">
      <alignment horizontal="left" vertical="center"/>
    </xf>
    <xf numFmtId="1" fontId="3" fillId="0" borderId="1" xfId="0" applyNumberFormat="1" applyFont="1" applyFill="1" applyBorder="1" applyAlignment="1">
      <alignment horizontal="left" vertical="center"/>
    </xf>
    <xf numFmtId="0" fontId="0" fillId="0" borderId="0" xfId="0" applyFont="1" applyFill="1" applyBorder="1"/>
    <xf numFmtId="0" fontId="6" fillId="0" borderId="0" xfId="0" applyFont="1" applyFill="1" applyBorder="1"/>
    <xf numFmtId="0" fontId="0" fillId="0" borderId="1" xfId="0" applyFont="1" applyFill="1" applyBorder="1"/>
    <xf numFmtId="164" fontId="0" fillId="0" borderId="1" xfId="0" applyNumberFormat="1" applyFont="1" applyFill="1" applyBorder="1"/>
    <xf numFmtId="164" fontId="0" fillId="0" borderId="0" xfId="0" applyNumberFormat="1" applyFont="1" applyFill="1" applyBorder="1"/>
    <xf numFmtId="164" fontId="6" fillId="0" borderId="1" xfId="0" applyNumberFormat="1" applyFont="1" applyFill="1" applyBorder="1"/>
    <xf numFmtId="164" fontId="6" fillId="0" borderId="0" xfId="0" applyNumberFormat="1" applyFont="1" applyFill="1" applyBorder="1"/>
    <xf numFmtId="1" fontId="4" fillId="0" borderId="1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164" fontId="4" fillId="0" borderId="0" xfId="0" applyNumberFormat="1" applyFont="1" applyFill="1" applyBorder="1" applyAlignment="1">
      <alignment horizontal="center" vertical="center" wrapText="1"/>
    </xf>
    <xf numFmtId="164" fontId="0" fillId="0" borderId="1" xfId="0" applyNumberFormat="1" applyFont="1" applyFill="1" applyBorder="1" applyAlignment="1">
      <alignment vertical="center"/>
    </xf>
    <xf numFmtId="164" fontId="0" fillId="0" borderId="0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horizontal="left" vertical="center"/>
    </xf>
    <xf numFmtId="164" fontId="3" fillId="0" borderId="1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1" fontId="0" fillId="0" borderId="0" xfId="0" applyNumberFormat="1" applyFont="1" applyFill="1" applyBorder="1"/>
    <xf numFmtId="2" fontId="4" fillId="0" borderId="0" xfId="0" applyNumberFormat="1" applyFont="1" applyFill="1" applyBorder="1" applyAlignment="1">
      <alignment horizontal="center" vertical="center" wrapText="1"/>
    </xf>
    <xf numFmtId="2" fontId="0" fillId="0" borderId="0" xfId="0" applyNumberFormat="1" applyFont="1" applyFill="1" applyBorder="1"/>
    <xf numFmtId="2" fontId="6" fillId="0" borderId="0" xfId="0" applyNumberFormat="1" applyFont="1" applyFill="1" applyBorder="1"/>
    <xf numFmtId="0" fontId="5" fillId="0" borderId="0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164" fontId="0" fillId="0" borderId="1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right"/>
    </xf>
    <xf numFmtId="164" fontId="7" fillId="0" borderId="1" xfId="0" applyNumberFormat="1" applyFont="1" applyFill="1" applyBorder="1" applyAlignment="1">
      <alignment horizontal="center" vertical="center"/>
    </xf>
    <xf numFmtId="164" fontId="5" fillId="0" borderId="0" xfId="0" applyNumberFormat="1" applyFont="1" applyFill="1" applyBorder="1"/>
    <xf numFmtId="164" fontId="0" fillId="0" borderId="1" xfId="0" applyNumberFormat="1" applyFont="1" applyFill="1" applyBorder="1" applyAlignment="1">
      <alignment horizontal="right" vertical="center"/>
    </xf>
    <xf numFmtId="164" fontId="0" fillId="0" borderId="0" xfId="0" applyNumberFormat="1" applyFont="1" applyFill="1" applyBorder="1" applyAlignment="1">
      <alignment horizontal="right" vertical="center"/>
    </xf>
    <xf numFmtId="1" fontId="0" fillId="0" borderId="1" xfId="0" applyNumberFormat="1" applyFont="1" applyFill="1" applyBorder="1" applyAlignment="1">
      <alignment horizontal="right" vertical="center"/>
    </xf>
    <xf numFmtId="1" fontId="0" fillId="0" borderId="0" xfId="0" applyNumberFormat="1" applyFont="1" applyFill="1" applyBorder="1" applyAlignment="1">
      <alignment horizontal="right" vertical="center"/>
    </xf>
    <xf numFmtId="164" fontId="7" fillId="0" borderId="1" xfId="0" applyNumberFormat="1" applyFont="1" applyFill="1" applyBorder="1" applyAlignment="1">
      <alignment horizontal="right" vertical="center"/>
    </xf>
    <xf numFmtId="164" fontId="7" fillId="0" borderId="0" xfId="0" applyNumberFormat="1" applyFont="1" applyFill="1" applyBorder="1" applyAlignment="1">
      <alignment horizontal="right" vertical="center"/>
    </xf>
    <xf numFmtId="164" fontId="7" fillId="0" borderId="0" xfId="0" applyNumberFormat="1" applyFont="1" applyFill="1" applyBorder="1" applyAlignment="1">
      <alignment horizontal="right"/>
    </xf>
    <xf numFmtId="164" fontId="0" fillId="0" borderId="0" xfId="0" applyNumberFormat="1" applyFont="1" applyFill="1" applyBorder="1" applyAlignment="1">
      <alignment horizontal="right"/>
    </xf>
    <xf numFmtId="164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2" fontId="0" fillId="0" borderId="0" xfId="0" applyNumberFormat="1" applyFont="1" applyFill="1" applyBorder="1" applyAlignment="1">
      <alignment horizontal="right"/>
    </xf>
    <xf numFmtId="2" fontId="7" fillId="0" borderId="1" xfId="0" applyNumberFormat="1" applyFont="1" applyFill="1" applyBorder="1" applyAlignment="1">
      <alignment horizontal="center" vertical="center"/>
    </xf>
    <xf numFmtId="2" fontId="7" fillId="0" borderId="0" xfId="0" applyNumberFormat="1" applyFont="1" applyFill="1" applyBorder="1" applyAlignment="1">
      <alignment horizontal="center" vertical="center"/>
    </xf>
    <xf numFmtId="2" fontId="0" fillId="0" borderId="1" xfId="0" applyNumberFormat="1" applyFont="1" applyFill="1" applyBorder="1"/>
    <xf numFmtId="2" fontId="4" fillId="0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right" vertical="center"/>
    </xf>
    <xf numFmtId="1" fontId="7" fillId="0" borderId="0" xfId="0" applyNumberFormat="1" applyFont="1" applyFill="1" applyBorder="1" applyAlignment="1">
      <alignment horizontal="right" vertical="center"/>
    </xf>
    <xf numFmtId="2" fontId="16" fillId="0" borderId="0" xfId="0" applyNumberFormat="1" applyFont="1" applyFill="1" applyBorder="1"/>
    <xf numFmtId="164" fontId="6" fillId="0" borderId="1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2" fontId="0" fillId="0" borderId="1" xfId="0" applyNumberFormat="1" applyFont="1" applyFill="1" applyBorder="1" applyAlignment="1">
      <alignment horizontal="right"/>
    </xf>
    <xf numFmtId="2" fontId="6" fillId="0" borderId="1" xfId="0" applyNumberFormat="1" applyFont="1" applyFill="1" applyBorder="1"/>
    <xf numFmtId="1" fontId="6" fillId="0" borderId="0" xfId="0" applyNumberFormat="1" applyFont="1" applyFill="1" applyBorder="1"/>
    <xf numFmtId="164" fontId="9" fillId="0" borderId="1" xfId="0" applyNumberFormat="1" applyFont="1" applyFill="1" applyBorder="1" applyAlignment="1">
      <alignment horizontal="center" vertical="center" wrapText="1"/>
    </xf>
    <xf numFmtId="164" fontId="9" fillId="0" borderId="0" xfId="0" applyNumberFormat="1" applyFont="1" applyFill="1" applyBorder="1" applyAlignment="1">
      <alignment horizontal="center" vertical="center" wrapText="1"/>
    </xf>
    <xf numFmtId="2" fontId="0" fillId="0" borderId="2" xfId="0" applyNumberFormat="1" applyFont="1" applyFill="1" applyBorder="1" applyAlignment="1">
      <alignment horizontal="right"/>
    </xf>
    <xf numFmtId="1" fontId="18" fillId="0" borderId="0" xfId="0" applyNumberFormat="1" applyFont="1" applyFill="1" applyBorder="1" applyAlignment="1">
      <alignment horizontal="center" vertical="center" wrapText="1"/>
    </xf>
    <xf numFmtId="1" fontId="18" fillId="0" borderId="1" xfId="0" applyNumberFormat="1" applyFont="1" applyFill="1" applyBorder="1" applyAlignment="1">
      <alignment horizontal="center" vertical="center" wrapText="1"/>
    </xf>
    <xf numFmtId="164" fontId="18" fillId="0" borderId="1" xfId="0" applyNumberFormat="1" applyFont="1" applyFill="1" applyBorder="1" applyAlignment="1">
      <alignment horizontal="center" vertical="center" wrapText="1"/>
    </xf>
    <xf numFmtId="164" fontId="18" fillId="0" borderId="0" xfId="0" applyNumberFormat="1" applyFont="1" applyFill="1" applyBorder="1" applyAlignment="1">
      <alignment horizontal="center" vertical="center" wrapText="1"/>
    </xf>
    <xf numFmtId="2" fontId="7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/>
    <xf numFmtId="2" fontId="5" fillId="0" borderId="1" xfId="0" applyNumberFormat="1" applyFont="1" applyFill="1" applyBorder="1"/>
    <xf numFmtId="2" fontId="5" fillId="0" borderId="0" xfId="0" applyNumberFormat="1" applyFont="1" applyFill="1" applyBorder="1"/>
    <xf numFmtId="164" fontId="9" fillId="0" borderId="0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/>
    <xf numFmtId="164" fontId="5" fillId="0" borderId="1" xfId="0" applyNumberFormat="1" applyFont="1" applyFill="1" applyBorder="1" applyAlignment="1">
      <alignment vertical="center"/>
    </xf>
    <xf numFmtId="164" fontId="5" fillId="0" borderId="0" xfId="0" applyNumberFormat="1" applyFont="1" applyFill="1" applyBorder="1" applyAlignment="1">
      <alignment vertical="center"/>
    </xf>
    <xf numFmtId="0" fontId="5" fillId="0" borderId="1" xfId="0" applyFont="1" applyFill="1" applyBorder="1"/>
    <xf numFmtId="3" fontId="7" fillId="0" borderId="1" xfId="0" applyNumberFormat="1" applyFont="1" applyFill="1" applyBorder="1" applyAlignment="1">
      <alignment horizontal="right" vertical="center"/>
    </xf>
    <xf numFmtId="3" fontId="7" fillId="0" borderId="0" xfId="0" applyNumberFormat="1" applyFont="1" applyFill="1" applyBorder="1" applyAlignment="1">
      <alignment horizontal="right"/>
    </xf>
    <xf numFmtId="3" fontId="7" fillId="0" borderId="0" xfId="0" applyNumberFormat="1" applyFont="1" applyFill="1" applyBorder="1" applyAlignment="1">
      <alignment horizontal="right" vertical="center"/>
    </xf>
    <xf numFmtId="3" fontId="9" fillId="0" borderId="0" xfId="0" applyNumberFormat="1" applyFont="1" applyFill="1" applyBorder="1" applyAlignment="1">
      <alignment horizontal="center" vertical="center"/>
    </xf>
    <xf numFmtId="3" fontId="0" fillId="0" borderId="0" xfId="0" applyNumberFormat="1" applyFont="1" applyFill="1" applyBorder="1"/>
    <xf numFmtId="3" fontId="0" fillId="0" borderId="1" xfId="0" applyNumberFormat="1" applyFont="1" applyFill="1" applyBorder="1"/>
    <xf numFmtId="3" fontId="6" fillId="0" borderId="1" xfId="0" applyNumberFormat="1" applyFont="1" applyFill="1" applyBorder="1"/>
    <xf numFmtId="3" fontId="6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center"/>
    </xf>
    <xf numFmtId="0" fontId="16" fillId="0" borderId="0" xfId="0" applyFont="1"/>
    <xf numFmtId="164" fontId="6" fillId="0" borderId="0" xfId="0" applyNumberFormat="1" applyFont="1" applyFill="1" applyAlignment="1">
      <alignment horizontal="right"/>
    </xf>
    <xf numFmtId="3" fontId="18" fillId="0" borderId="1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1" applyFont="1" applyFill="1" applyBorder="1" applyAlignment="1">
      <alignment horizontal="center" vertical="center" wrapText="1"/>
    </xf>
    <xf numFmtId="1" fontId="19" fillId="0" borderId="0" xfId="0" applyNumberFormat="1" applyFont="1" applyFill="1" applyBorder="1" applyAlignment="1">
      <alignment horizontal="center" vertical="center" wrapText="1"/>
    </xf>
    <xf numFmtId="1" fontId="4" fillId="0" borderId="6" xfId="0" applyNumberFormat="1" applyFont="1" applyFill="1" applyBorder="1" applyAlignment="1">
      <alignment horizontal="center" vertical="center" wrapText="1"/>
    </xf>
    <xf numFmtId="1" fontId="0" fillId="0" borderId="6" xfId="0" applyNumberFormat="1" applyFont="1" applyFill="1" applyBorder="1" applyAlignment="1">
      <alignment horizontal="right"/>
    </xf>
    <xf numFmtId="1" fontId="6" fillId="0" borderId="6" xfId="0" applyNumberFormat="1" applyFont="1" applyFill="1" applyBorder="1"/>
    <xf numFmtId="1" fontId="0" fillId="0" borderId="6" xfId="0" applyNumberFormat="1" applyFont="1" applyFill="1" applyBorder="1"/>
    <xf numFmtId="0" fontId="6" fillId="0" borderId="6" xfId="0" applyFont="1" applyFill="1" applyBorder="1"/>
    <xf numFmtId="164" fontId="0" fillId="0" borderId="6" xfId="0" applyNumberFormat="1" applyFont="1" applyFill="1" applyBorder="1"/>
    <xf numFmtId="164" fontId="6" fillId="0" borderId="6" xfId="0" applyNumberFormat="1" applyFont="1" applyFill="1" applyBorder="1"/>
    <xf numFmtId="0" fontId="0" fillId="0" borderId="6" xfId="0" applyFont="1" applyFill="1" applyBorder="1"/>
    <xf numFmtId="164" fontId="0" fillId="0" borderId="6" xfId="0" applyNumberFormat="1" applyFont="1" applyFill="1" applyBorder="1" applyAlignment="1">
      <alignment horizontal="right"/>
    </xf>
    <xf numFmtId="0" fontId="5" fillId="0" borderId="6" xfId="0" applyFont="1" applyFill="1" applyBorder="1"/>
    <xf numFmtId="1" fontId="5" fillId="0" borderId="6" xfId="0" applyNumberFormat="1" applyFont="1" applyFill="1" applyBorder="1"/>
    <xf numFmtId="1" fontId="22" fillId="0" borderId="1" xfId="0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>
      <alignment horizontal="center"/>
    </xf>
    <xf numFmtId="1" fontId="22" fillId="0" borderId="0" xfId="0" applyNumberFormat="1" applyFont="1" applyFill="1" applyAlignment="1">
      <alignment horizontal="center"/>
    </xf>
    <xf numFmtId="1" fontId="22" fillId="0" borderId="1" xfId="0" applyNumberFormat="1" applyFont="1" applyFill="1" applyBorder="1"/>
    <xf numFmtId="1" fontId="22" fillId="0" borderId="0" xfId="0" applyNumberFormat="1" applyFont="1" applyFill="1" applyBorder="1"/>
    <xf numFmtId="1" fontId="22" fillId="0" borderId="0" xfId="0" applyNumberFormat="1" applyFont="1" applyFill="1"/>
    <xf numFmtId="2" fontId="23" fillId="0" borderId="1" xfId="0" applyNumberFormat="1" applyFont="1" applyFill="1" applyBorder="1"/>
    <xf numFmtId="2" fontId="23" fillId="0" borderId="0" xfId="0" applyNumberFormat="1" applyFont="1" applyFill="1" applyBorder="1"/>
    <xf numFmtId="2" fontId="23" fillId="0" borderId="1" xfId="0" applyNumberFormat="1" applyFont="1" applyFill="1" applyBorder="1" applyAlignment="1">
      <alignment horizontal="right"/>
    </xf>
    <xf numFmtId="2" fontId="23" fillId="0" borderId="0" xfId="0" applyNumberFormat="1" applyFont="1" applyFill="1" applyBorder="1" applyAlignment="1">
      <alignment horizontal="right"/>
    </xf>
    <xf numFmtId="2" fontId="0" fillId="0" borderId="0" xfId="0" applyNumberFormat="1" applyFont="1" applyFill="1" applyBorder="1" applyAlignment="1">
      <alignment horizontal="center"/>
    </xf>
    <xf numFmtId="2" fontId="7" fillId="0" borderId="1" xfId="0" applyNumberFormat="1" applyFont="1" applyFill="1" applyBorder="1" applyAlignment="1">
      <alignment horizontal="left" vertical="center"/>
    </xf>
    <xf numFmtId="2" fontId="0" fillId="0" borderId="0" xfId="0" applyNumberFormat="1" applyFont="1" applyFill="1" applyBorder="1" applyAlignment="1">
      <alignment vertical="center"/>
    </xf>
    <xf numFmtId="2" fontId="0" fillId="0" borderId="1" xfId="0" applyNumberFormat="1" applyFont="1" applyFill="1" applyBorder="1" applyAlignment="1">
      <alignment horizontal="center"/>
    </xf>
    <xf numFmtId="2" fontId="0" fillId="0" borderId="6" xfId="0" applyNumberFormat="1" applyFont="1" applyFill="1" applyBorder="1"/>
    <xf numFmtId="2" fontId="23" fillId="0" borderId="0" xfId="0" applyNumberFormat="1" applyFont="1" applyFill="1" applyBorder="1" applyAlignment="1">
      <alignment horizontal="center"/>
    </xf>
    <xf numFmtId="2" fontId="24" fillId="0" borderId="1" xfId="0" applyNumberFormat="1" applyFont="1" applyFill="1" applyBorder="1" applyAlignment="1">
      <alignment horizontal="left" vertical="center"/>
    </xf>
    <xf numFmtId="2" fontId="24" fillId="0" borderId="0" xfId="0" applyNumberFormat="1" applyFont="1" applyFill="1" applyBorder="1" applyAlignment="1">
      <alignment horizontal="left" vertical="center"/>
    </xf>
    <xf numFmtId="2" fontId="23" fillId="0" borderId="6" xfId="0" applyNumberFormat="1" applyFont="1" applyFill="1" applyBorder="1"/>
    <xf numFmtId="2" fontId="0" fillId="0" borderId="1" xfId="0" applyNumberFormat="1" applyFont="1" applyFill="1" applyBorder="1" applyAlignment="1">
      <alignment vertical="center"/>
    </xf>
    <xf numFmtId="2" fontId="5" fillId="0" borderId="0" xfId="0" applyNumberFormat="1" applyFont="1" applyFill="1" applyBorder="1" applyAlignment="1">
      <alignment horizontal="right"/>
    </xf>
    <xf numFmtId="2" fontId="7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/>
    <xf numFmtId="2" fontId="9" fillId="0" borderId="1" xfId="0" applyNumberFormat="1" applyFont="1" applyFill="1" applyBorder="1" applyAlignment="1">
      <alignment horizontal="left" vertical="center"/>
    </xf>
    <xf numFmtId="2" fontId="17" fillId="0" borderId="0" xfId="0" applyNumberFormat="1" applyFont="1" applyFill="1" applyBorder="1" applyAlignment="1">
      <alignment horizontal="right"/>
    </xf>
    <xf numFmtId="1" fontId="5" fillId="0" borderId="1" xfId="0" applyNumberFormat="1" applyFont="1" applyFill="1" applyBorder="1" applyAlignment="1">
      <alignment vertical="center"/>
    </xf>
    <xf numFmtId="1" fontId="17" fillId="0" borderId="1" xfId="0" applyNumberFormat="1" applyFont="1" applyFill="1" applyBorder="1" applyAlignment="1">
      <alignment vertical="center"/>
    </xf>
    <xf numFmtId="2" fontId="5" fillId="0" borderId="1" xfId="0" applyNumberFormat="1" applyFont="1" applyFill="1" applyBorder="1" applyAlignment="1">
      <alignment horizontal="right"/>
    </xf>
    <xf numFmtId="164" fontId="9" fillId="0" borderId="1" xfId="0" applyNumberFormat="1" applyFont="1" applyFill="1" applyBorder="1" applyAlignment="1">
      <alignment horizontal="center" vertical="center"/>
    </xf>
    <xf numFmtId="3" fontId="9" fillId="0" borderId="1" xfId="0" applyNumberFormat="1" applyFont="1" applyFill="1" applyBorder="1" applyAlignment="1">
      <alignment horizontal="center" vertical="center"/>
    </xf>
    <xf numFmtId="2" fontId="17" fillId="0" borderId="1" xfId="0" applyNumberFormat="1" applyFont="1" applyFill="1" applyBorder="1"/>
    <xf numFmtId="2" fontId="5" fillId="0" borderId="1" xfId="0" applyNumberFormat="1" applyFont="1" applyFill="1" applyBorder="1" applyAlignment="1">
      <alignment vertical="center"/>
    </xf>
    <xf numFmtId="2" fontId="24" fillId="0" borderId="1" xfId="0" applyNumberFormat="1" applyFont="1" applyFill="1" applyBorder="1" applyAlignment="1">
      <alignment horizontal="right" vertical="center"/>
    </xf>
    <xf numFmtId="2" fontId="24" fillId="0" borderId="0" xfId="0" applyNumberFormat="1" applyFont="1" applyFill="1" applyBorder="1" applyAlignment="1">
      <alignment horizontal="right" vertical="center"/>
    </xf>
    <xf numFmtId="2" fontId="7" fillId="0" borderId="1" xfId="0" applyNumberFormat="1" applyFont="1" applyFill="1" applyBorder="1" applyAlignment="1">
      <alignment horizontal="right" vertical="center"/>
    </xf>
    <xf numFmtId="2" fontId="7" fillId="0" borderId="0" xfId="0" applyNumberFormat="1" applyFont="1" applyFill="1" applyBorder="1" applyAlignment="1">
      <alignment horizontal="right" vertical="center"/>
    </xf>
    <xf numFmtId="2" fontId="0" fillId="0" borderId="1" xfId="0" applyNumberFormat="1" applyFont="1" applyFill="1" applyBorder="1" applyAlignment="1">
      <alignment horizontal="right" vertical="center"/>
    </xf>
    <xf numFmtId="2" fontId="0" fillId="0" borderId="0" xfId="0" applyNumberFormat="1" applyFont="1" applyFill="1" applyBorder="1" applyAlignment="1">
      <alignment horizontal="right" vertical="center"/>
    </xf>
    <xf numFmtId="2" fontId="23" fillId="0" borderId="6" xfId="0" applyNumberFormat="1" applyFont="1" applyFill="1" applyBorder="1" applyAlignment="1">
      <alignment horizontal="right"/>
    </xf>
    <xf numFmtId="2" fontId="0" fillId="0" borderId="6" xfId="0" applyNumberFormat="1" applyFont="1" applyFill="1" applyBorder="1" applyAlignment="1">
      <alignment horizontal="right"/>
    </xf>
    <xf numFmtId="1" fontId="24" fillId="0" borderId="1" xfId="0" applyNumberFormat="1" applyFont="1" applyFill="1" applyBorder="1" applyAlignment="1">
      <alignment horizontal="right" vertical="center"/>
    </xf>
    <xf numFmtId="1" fontId="24" fillId="0" borderId="0" xfId="0" applyNumberFormat="1" applyFont="1" applyFill="1" applyBorder="1" applyAlignment="1">
      <alignment horizontal="right" vertical="center"/>
    </xf>
    <xf numFmtId="1" fontId="23" fillId="0" borderId="1" xfId="0" applyNumberFormat="1" applyFont="1" applyFill="1" applyBorder="1" applyAlignment="1">
      <alignment horizontal="right" vertical="center"/>
    </xf>
    <xf numFmtId="1" fontId="23" fillId="0" borderId="0" xfId="0" applyNumberFormat="1" applyFont="1" applyFill="1" applyBorder="1" applyAlignment="1">
      <alignment horizontal="right" vertical="center"/>
    </xf>
    <xf numFmtId="2" fontId="24" fillId="0" borderId="1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left"/>
    </xf>
    <xf numFmtId="1" fontId="0" fillId="0" borderId="0" xfId="0" applyNumberFormat="1" applyFont="1" applyFill="1" applyBorder="1" applyAlignment="1">
      <alignment horizontal="left"/>
    </xf>
    <xf numFmtId="1" fontId="5" fillId="0" borderId="0" xfId="0" applyNumberFormat="1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left"/>
    </xf>
    <xf numFmtId="2" fontId="13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2" fontId="17" fillId="0" borderId="1" xfId="0" applyNumberFormat="1" applyFont="1" applyFill="1" applyBorder="1" applyAlignment="1">
      <alignment vertical="center"/>
    </xf>
    <xf numFmtId="164" fontId="4" fillId="0" borderId="6" xfId="0" applyNumberFormat="1" applyFont="1" applyFill="1" applyBorder="1" applyAlignment="1">
      <alignment horizontal="center" vertical="center" wrapText="1"/>
    </xf>
    <xf numFmtId="2" fontId="18" fillId="0" borderId="1" xfId="0" applyNumberFormat="1" applyFont="1" applyFill="1" applyBorder="1" applyAlignment="1">
      <alignment horizontal="center" vertical="center" wrapText="1"/>
    </xf>
    <xf numFmtId="2" fontId="18" fillId="0" borderId="0" xfId="0" applyNumberFormat="1" applyFont="1" applyFill="1" applyBorder="1" applyAlignment="1">
      <alignment horizontal="center" vertical="center" wrapText="1"/>
    </xf>
    <xf numFmtId="2" fontId="0" fillId="0" borderId="3" xfId="0" applyNumberFormat="1" applyFont="1" applyFill="1" applyBorder="1"/>
    <xf numFmtId="164" fontId="13" fillId="0" borderId="1" xfId="0" applyNumberFormat="1" applyFont="1" applyFill="1" applyBorder="1"/>
    <xf numFmtId="1" fontId="13" fillId="0" borderId="1" xfId="0" applyNumberFormat="1" applyFont="1" applyFill="1" applyBorder="1"/>
    <xf numFmtId="0" fontId="0" fillId="0" borderId="6" xfId="0" applyFont="1" applyFill="1" applyBorder="1" applyAlignment="1">
      <alignment horizontal="right"/>
    </xf>
    <xf numFmtId="2" fontId="4" fillId="0" borderId="2" xfId="0" applyNumberFormat="1" applyFont="1" applyFill="1" applyBorder="1" applyAlignment="1">
      <alignment horizontal="center" vertical="center" wrapText="1"/>
    </xf>
    <xf numFmtId="2" fontId="0" fillId="0" borderId="2" xfId="0" applyNumberFormat="1" applyFont="1" applyFill="1" applyBorder="1"/>
    <xf numFmtId="2" fontId="6" fillId="0" borderId="2" xfId="0" applyNumberFormat="1" applyFont="1" applyFill="1" applyBorder="1"/>
    <xf numFmtId="2" fontId="5" fillId="0" borderId="2" xfId="0" applyNumberFormat="1" applyFont="1" applyFill="1" applyBorder="1"/>
    <xf numFmtId="2" fontId="23" fillId="0" borderId="2" xfId="0" applyNumberFormat="1" applyFont="1" applyFill="1" applyBorder="1"/>
    <xf numFmtId="2" fontId="17" fillId="0" borderId="6" xfId="0" applyNumberFormat="1" applyFont="1" applyFill="1" applyBorder="1"/>
    <xf numFmtId="2" fontId="5" fillId="0" borderId="6" xfId="0" applyNumberFormat="1" applyFont="1" applyFill="1" applyBorder="1"/>
    <xf numFmtId="2" fontId="23" fillId="0" borderId="1" xfId="0" applyNumberFormat="1" applyFont="1" applyFill="1" applyBorder="1" applyAlignment="1">
      <alignment horizontal="right" vertical="center"/>
    </xf>
    <xf numFmtId="2" fontId="23" fillId="0" borderId="0" xfId="0" applyNumberFormat="1" applyFont="1" applyFill="1" applyBorder="1" applyAlignment="1">
      <alignment horizontal="right" vertical="center"/>
    </xf>
    <xf numFmtId="2" fontId="9" fillId="0" borderId="1" xfId="0" applyNumberFormat="1" applyFont="1" applyFill="1" applyBorder="1" applyAlignment="1">
      <alignment horizontal="center" vertical="center"/>
    </xf>
    <xf numFmtId="2" fontId="9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vertical="center"/>
    </xf>
    <xf numFmtId="2" fontId="17" fillId="0" borderId="0" xfId="0" applyNumberFormat="1" applyFont="1" applyFill="1" applyBorder="1"/>
    <xf numFmtId="2" fontId="4" fillId="0" borderId="6" xfId="0" applyNumberFormat="1" applyFont="1" applyFill="1" applyBorder="1" applyAlignment="1">
      <alignment horizontal="center" vertical="center" wrapText="1"/>
    </xf>
    <xf numFmtId="2" fontId="6" fillId="0" borderId="6" xfId="0" applyNumberFormat="1" applyFont="1" applyFill="1" applyBorder="1"/>
    <xf numFmtId="164" fontId="17" fillId="0" borderId="0" xfId="0" applyNumberFormat="1" applyFont="1" applyFill="1" applyBorder="1" applyAlignment="1">
      <alignment horizontal="left"/>
    </xf>
    <xf numFmtId="164" fontId="5" fillId="0" borderId="0" xfId="0" applyNumberFormat="1" applyFont="1" applyFill="1" applyBorder="1" applyAlignment="1">
      <alignment horizontal="left"/>
    </xf>
    <xf numFmtId="2" fontId="4" fillId="0" borderId="3" xfId="0" applyNumberFormat="1" applyFont="1" applyFill="1" applyBorder="1" applyAlignment="1">
      <alignment horizontal="center" vertical="center" wrapText="1"/>
    </xf>
    <xf numFmtId="2" fontId="0" fillId="0" borderId="3" xfId="0" applyNumberFormat="1" applyFont="1" applyFill="1" applyBorder="1" applyAlignment="1">
      <alignment horizontal="right"/>
    </xf>
    <xf numFmtId="2" fontId="5" fillId="0" borderId="3" xfId="0" applyNumberFormat="1" applyFont="1" applyFill="1" applyBorder="1" applyAlignment="1">
      <alignment horizontal="right"/>
    </xf>
    <xf numFmtId="2" fontId="6" fillId="0" borderId="3" xfId="0" applyNumberFormat="1" applyFont="1" applyFill="1" applyBorder="1"/>
    <xf numFmtId="2" fontId="23" fillId="0" borderId="3" xfId="0" applyNumberFormat="1" applyFont="1" applyFill="1" applyBorder="1" applyAlignment="1">
      <alignment horizontal="right"/>
    </xf>
    <xf numFmtId="2" fontId="13" fillId="0" borderId="1" xfId="0" applyNumberFormat="1" applyFont="1" applyFill="1" applyBorder="1" applyAlignment="1">
      <alignment horizontal="center"/>
    </xf>
    <xf numFmtId="2" fontId="7" fillId="0" borderId="6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/>
    </xf>
    <xf numFmtId="1" fontId="25" fillId="0" borderId="1" xfId="0" applyNumberFormat="1" applyFont="1" applyFill="1" applyBorder="1" applyAlignment="1">
      <alignment horizontal="left"/>
    </xf>
    <xf numFmtId="1" fontId="25" fillId="0" borderId="0" xfId="0" applyNumberFormat="1" applyFont="1" applyFill="1" applyBorder="1" applyAlignment="1">
      <alignment horizontal="left"/>
    </xf>
    <xf numFmtId="164" fontId="5" fillId="0" borderId="1" xfId="0" applyNumberFormat="1" applyFont="1" applyFill="1" applyBorder="1" applyAlignment="1">
      <alignment horizontal="left"/>
    </xf>
    <xf numFmtId="164" fontId="5" fillId="0" borderId="0" xfId="0" applyNumberFormat="1" applyFont="1" applyFill="1" applyBorder="1" applyAlignment="1">
      <alignment horizontal="left" vertical="center"/>
    </xf>
    <xf numFmtId="164" fontId="5" fillId="0" borderId="6" xfId="0" applyNumberFormat="1" applyFont="1" applyFill="1" applyBorder="1" applyAlignment="1">
      <alignment horizontal="left"/>
    </xf>
    <xf numFmtId="164" fontId="9" fillId="0" borderId="6" xfId="0" applyNumberFormat="1" applyFont="1" applyFill="1" applyBorder="1" applyAlignment="1">
      <alignment horizontal="center" vertical="center" wrapText="1"/>
    </xf>
    <xf numFmtId="164" fontId="0" fillId="0" borderId="6" xfId="0" applyNumberFormat="1" applyFont="1" applyFill="1" applyBorder="1" applyAlignment="1">
      <alignment horizontal="right" vertical="center"/>
    </xf>
    <xf numFmtId="164" fontId="0" fillId="0" borderId="6" xfId="0" applyNumberFormat="1" applyFont="1" applyFill="1" applyBorder="1" applyAlignment="1">
      <alignment vertical="center"/>
    </xf>
    <xf numFmtId="164" fontId="3" fillId="0" borderId="6" xfId="0" applyNumberFormat="1" applyFont="1" applyFill="1" applyBorder="1" applyAlignment="1">
      <alignment horizontal="left" vertical="center"/>
    </xf>
    <xf numFmtId="0" fontId="6" fillId="0" borderId="1" xfId="0" applyFont="1" applyFill="1" applyBorder="1"/>
    <xf numFmtId="164" fontId="5" fillId="0" borderId="6" xfId="0" applyNumberFormat="1" applyFont="1" applyFill="1" applyBorder="1" applyAlignment="1">
      <alignment horizontal="left" vertical="center"/>
    </xf>
    <xf numFmtId="164" fontId="18" fillId="0" borderId="6" xfId="0" applyNumberFormat="1" applyFont="1" applyFill="1" applyBorder="1" applyAlignment="1">
      <alignment horizontal="center" vertical="center" wrapText="1"/>
    </xf>
    <xf numFmtId="0" fontId="26" fillId="0" borderId="0" xfId="0" applyFont="1"/>
    <xf numFmtId="0" fontId="27" fillId="0" borderId="0" xfId="0" applyFont="1"/>
    <xf numFmtId="0" fontId="28" fillId="0" borderId="0" xfId="0" applyFont="1"/>
    <xf numFmtId="0" fontId="0" fillId="3" borderId="0" xfId="0" applyFill="1"/>
    <xf numFmtId="0" fontId="29" fillId="4" borderId="0" xfId="0" applyFont="1" applyFill="1"/>
    <xf numFmtId="0" fontId="30" fillId="0" borderId="0" xfId="0" applyFont="1"/>
    <xf numFmtId="0" fontId="31" fillId="0" borderId="0" xfId="0" applyFont="1"/>
    <xf numFmtId="0" fontId="0" fillId="5" borderId="0" xfId="0" applyFill="1"/>
    <xf numFmtId="0" fontId="32" fillId="0" borderId="0" xfId="0" applyFont="1"/>
    <xf numFmtId="0" fontId="0" fillId="0" borderId="0" xfId="0" applyFont="1"/>
    <xf numFmtId="164" fontId="0" fillId="0" borderId="0" xfId="0" applyNumberFormat="1" applyFont="1"/>
    <xf numFmtId="2" fontId="0" fillId="0" borderId="0" xfId="0" quotePrefix="1" applyNumberFormat="1" applyFont="1"/>
    <xf numFmtId="2" fontId="0" fillId="0" borderId="0" xfId="0" applyNumberFormat="1" applyFont="1"/>
    <xf numFmtId="2" fontId="9" fillId="0" borderId="6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center" vertical="center" wrapText="1"/>
    </xf>
    <xf numFmtId="2" fontId="17" fillId="0" borderId="1" xfId="0" applyNumberFormat="1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3" fillId="0" borderId="0" xfId="0" applyFont="1" applyAlignment="1">
      <alignment horizontal="right"/>
    </xf>
    <xf numFmtId="0" fontId="33" fillId="0" borderId="1" xfId="0" applyFont="1" applyBorder="1" applyAlignment="1">
      <alignment horizontal="right"/>
    </xf>
    <xf numFmtId="164" fontId="33" fillId="0" borderId="0" xfId="0" applyNumberFormat="1" applyFont="1" applyAlignment="1">
      <alignment horizontal="right"/>
    </xf>
    <xf numFmtId="164" fontId="33" fillId="0" borderId="1" xfId="0" applyNumberFormat="1" applyFont="1" applyBorder="1" applyAlignment="1">
      <alignment horizontal="right"/>
    </xf>
    <xf numFmtId="1" fontId="33" fillId="0" borderId="0" xfId="0" applyNumberFormat="1" applyFont="1" applyAlignment="1">
      <alignment horizontal="right"/>
    </xf>
    <xf numFmtId="1" fontId="33" fillId="0" borderId="1" xfId="0" applyNumberFormat="1" applyFont="1" applyBorder="1" applyAlignment="1">
      <alignment horizontal="right"/>
    </xf>
    <xf numFmtId="0" fontId="37" fillId="0" borderId="0" xfId="0" applyFont="1" applyAlignment="1">
      <alignment horizontal="right"/>
    </xf>
    <xf numFmtId="0" fontId="37" fillId="0" borderId="1" xfId="0" applyFont="1" applyBorder="1" applyAlignment="1">
      <alignment horizontal="right"/>
    </xf>
    <xf numFmtId="0" fontId="33" fillId="0" borderId="0" xfId="0" applyFont="1" applyAlignment="1">
      <alignment horizontal="right" vertical="center"/>
    </xf>
    <xf numFmtId="0" fontId="33" fillId="0" borderId="1" xfId="0" applyFont="1" applyBorder="1" applyAlignment="1">
      <alignment horizontal="right" vertical="center"/>
    </xf>
    <xf numFmtId="164" fontId="33" fillId="0" borderId="0" xfId="0" applyNumberFormat="1" applyFont="1" applyAlignment="1">
      <alignment horizontal="right" vertical="center"/>
    </xf>
    <xf numFmtId="164" fontId="33" fillId="0" borderId="1" xfId="0" applyNumberFormat="1" applyFont="1" applyBorder="1" applyAlignment="1">
      <alignment horizontal="right" vertical="center"/>
    </xf>
    <xf numFmtId="164" fontId="37" fillId="0" borderId="0" xfId="0" applyNumberFormat="1" applyFont="1" applyAlignment="1">
      <alignment horizontal="right" vertical="center"/>
    </xf>
    <xf numFmtId="164" fontId="37" fillId="0" borderId="1" xfId="0" applyNumberFormat="1" applyFont="1" applyBorder="1" applyAlignment="1">
      <alignment horizontal="right" vertical="center"/>
    </xf>
    <xf numFmtId="1" fontId="33" fillId="0" borderId="0" xfId="0" applyNumberFormat="1" applyFont="1" applyAlignment="1">
      <alignment horizontal="right" vertical="center"/>
    </xf>
    <xf numFmtId="1" fontId="33" fillId="0" borderId="1" xfId="0" applyNumberFormat="1" applyFont="1" applyBorder="1" applyAlignment="1">
      <alignment horizontal="right" vertical="center"/>
    </xf>
    <xf numFmtId="1" fontId="37" fillId="0" borderId="0" xfId="0" applyNumberFormat="1" applyFont="1" applyAlignment="1">
      <alignment horizontal="right" vertical="center"/>
    </xf>
    <xf numFmtId="1" fontId="37" fillId="0" borderId="1" xfId="0" applyNumberFormat="1" applyFont="1" applyBorder="1" applyAlignment="1">
      <alignment horizontal="right" vertical="center"/>
    </xf>
    <xf numFmtId="0" fontId="33" fillId="0" borderId="0" xfId="0" applyFont="1" applyAlignment="1">
      <alignment horizontal="center" vertical="center"/>
    </xf>
    <xf numFmtId="164" fontId="37" fillId="7" borderId="0" xfId="0" applyNumberFormat="1" applyFont="1" applyFill="1" applyAlignment="1">
      <alignment horizontal="right" vertical="center"/>
    </xf>
    <xf numFmtId="164" fontId="38" fillId="6" borderId="0" xfId="5" applyNumberFormat="1" applyFont="1" applyAlignment="1">
      <alignment horizontal="right" vertical="center"/>
    </xf>
    <xf numFmtId="164" fontId="37" fillId="7" borderId="1" xfId="0" applyNumberFormat="1" applyFont="1" applyFill="1" applyBorder="1" applyAlignment="1">
      <alignment horizontal="right" vertical="center"/>
    </xf>
    <xf numFmtId="1" fontId="37" fillId="7" borderId="0" xfId="0" applyNumberFormat="1" applyFont="1" applyFill="1" applyAlignment="1">
      <alignment horizontal="right" vertical="center"/>
    </xf>
    <xf numFmtId="1" fontId="38" fillId="6" borderId="0" xfId="5" applyNumberFormat="1" applyFont="1" applyBorder="1" applyAlignment="1">
      <alignment horizontal="right" vertical="center"/>
    </xf>
    <xf numFmtId="1" fontId="37" fillId="7" borderId="1" xfId="0" applyNumberFormat="1" applyFont="1" applyFill="1" applyBorder="1" applyAlignment="1">
      <alignment horizontal="right" vertical="center"/>
    </xf>
    <xf numFmtId="1" fontId="33" fillId="7" borderId="0" xfId="0" applyNumberFormat="1" applyFont="1" applyFill="1" applyAlignment="1">
      <alignment horizontal="right" vertical="center"/>
    </xf>
    <xf numFmtId="164" fontId="39" fillId="2" borderId="0" xfId="0" applyNumberFormat="1" applyFont="1" applyFill="1" applyAlignment="1">
      <alignment horizontal="right" vertical="center"/>
    </xf>
    <xf numFmtId="1" fontId="39" fillId="2" borderId="0" xfId="0" applyNumberFormat="1" applyFont="1" applyFill="1" applyAlignment="1">
      <alignment horizontal="right" vertical="center"/>
    </xf>
    <xf numFmtId="164" fontId="38" fillId="6" borderId="0" xfId="5" applyNumberFormat="1" applyFont="1" applyBorder="1" applyAlignment="1">
      <alignment horizontal="right" vertical="center"/>
    </xf>
    <xf numFmtId="164" fontId="40" fillId="8" borderId="0" xfId="0" applyNumberFormat="1" applyFont="1" applyFill="1" applyAlignment="1">
      <alignment horizontal="right" vertical="center"/>
    </xf>
    <xf numFmtId="1" fontId="40" fillId="8" borderId="0" xfId="0" applyNumberFormat="1" applyFont="1" applyFill="1" applyAlignment="1">
      <alignment horizontal="right" vertical="center"/>
    </xf>
    <xf numFmtId="164" fontId="40" fillId="0" borderId="0" xfId="0" applyNumberFormat="1" applyFont="1" applyAlignment="1">
      <alignment horizontal="right" vertical="center"/>
    </xf>
    <xf numFmtId="1" fontId="40" fillId="0" borderId="0" xfId="0" applyNumberFormat="1" applyFont="1" applyAlignment="1">
      <alignment horizontal="right" vertical="center"/>
    </xf>
    <xf numFmtId="1" fontId="41" fillId="2" borderId="0" xfId="0" applyNumberFormat="1" applyFont="1" applyFill="1" applyAlignment="1">
      <alignment horizontal="right" vertical="center"/>
    </xf>
    <xf numFmtId="164" fontId="40" fillId="2" borderId="0" xfId="0" applyNumberFormat="1" applyFont="1" applyFill="1" applyAlignment="1">
      <alignment horizontal="right" vertical="center"/>
    </xf>
    <xf numFmtId="0" fontId="37" fillId="0" borderId="1" xfId="0" applyFont="1" applyBorder="1" applyAlignment="1">
      <alignment horizontal="right" vertical="center"/>
    </xf>
    <xf numFmtId="0" fontId="37" fillId="7" borderId="0" xfId="0" applyFont="1" applyFill="1" applyAlignment="1">
      <alignment horizontal="right" vertical="center"/>
    </xf>
    <xf numFmtId="0" fontId="37" fillId="7" borderId="1" xfId="0" applyFont="1" applyFill="1" applyBorder="1" applyAlignment="1">
      <alignment horizontal="right" vertical="center"/>
    </xf>
    <xf numFmtId="0" fontId="36" fillId="0" borderId="0" xfId="0" applyFont="1" applyAlignment="1">
      <alignment horizontal="center" wrapText="1"/>
    </xf>
    <xf numFmtId="0" fontId="36" fillId="0" borderId="1" xfId="0" applyFont="1" applyBorder="1" applyAlignment="1">
      <alignment horizontal="center" wrapText="1"/>
    </xf>
    <xf numFmtId="164" fontId="42" fillId="0" borderId="0" xfId="0" applyNumberFormat="1" applyFont="1" applyAlignment="1">
      <alignment horizontal="center" wrapText="1"/>
    </xf>
    <xf numFmtId="164" fontId="42" fillId="0" borderId="1" xfId="0" applyNumberFormat="1" applyFont="1" applyBorder="1" applyAlignment="1">
      <alignment horizontal="center" wrapText="1"/>
    </xf>
    <xf numFmtId="1" fontId="42" fillId="0" borderId="0" xfId="0" applyNumberFormat="1" applyFont="1" applyAlignment="1">
      <alignment horizontal="center" wrapText="1"/>
    </xf>
    <xf numFmtId="1" fontId="42" fillId="0" borderId="1" xfId="0" applyNumberFormat="1" applyFont="1" applyBorder="1" applyAlignment="1">
      <alignment horizontal="center" wrapText="1"/>
    </xf>
    <xf numFmtId="0" fontId="42" fillId="0" borderId="0" xfId="0" applyFont="1" applyAlignment="1">
      <alignment horizontal="center" wrapText="1"/>
    </xf>
    <xf numFmtId="0" fontId="42" fillId="0" borderId="1" xfId="0" applyFont="1" applyBorder="1" applyAlignment="1">
      <alignment horizontal="center" wrapText="1"/>
    </xf>
    <xf numFmtId="0" fontId="33" fillId="0" borderId="0" xfId="6" applyFont="1"/>
    <xf numFmtId="164" fontId="33" fillId="0" borderId="0" xfId="6" applyNumberFormat="1" applyFont="1"/>
    <xf numFmtId="164" fontId="33" fillId="0" borderId="1" xfId="6" applyNumberFormat="1" applyFont="1" applyBorder="1"/>
    <xf numFmtId="1" fontId="33" fillId="0" borderId="0" xfId="6" applyNumberFormat="1" applyFont="1"/>
    <xf numFmtId="1" fontId="33" fillId="0" borderId="1" xfId="6" applyNumberFormat="1" applyFont="1" applyBorder="1"/>
    <xf numFmtId="0" fontId="33" fillId="0" borderId="3" xfId="6" applyFont="1" applyBorder="1"/>
    <xf numFmtId="0" fontId="33" fillId="0" borderId="0" xfId="7" applyFont="1" applyAlignment="1">
      <alignment horizontal="center"/>
    </xf>
    <xf numFmtId="0" fontId="36" fillId="0" borderId="5" xfId="6" applyFont="1" applyBorder="1" applyAlignment="1">
      <alignment horizontal="center"/>
    </xf>
    <xf numFmtId="164" fontId="36" fillId="0" borderId="5" xfId="6" applyNumberFormat="1" applyFont="1" applyBorder="1" applyAlignment="1">
      <alignment horizontal="center" wrapText="1"/>
    </xf>
    <xf numFmtId="164" fontId="36" fillId="0" borderId="4" xfId="6" applyNumberFormat="1" applyFont="1" applyBorder="1" applyAlignment="1">
      <alignment horizontal="center" wrapText="1"/>
    </xf>
    <xf numFmtId="1" fontId="36" fillId="0" borderId="5" xfId="6" applyNumberFormat="1" applyFont="1" applyBorder="1" applyAlignment="1">
      <alignment horizontal="center" wrapText="1"/>
    </xf>
    <xf numFmtId="1" fontId="36" fillId="0" borderId="4" xfId="6" applyNumberFormat="1" applyFont="1" applyBorder="1" applyAlignment="1">
      <alignment horizontal="center" wrapText="1"/>
    </xf>
    <xf numFmtId="0" fontId="36" fillId="0" borderId="5" xfId="6" applyFont="1" applyBorder="1" applyAlignment="1">
      <alignment horizontal="center" wrapText="1"/>
    </xf>
    <xf numFmtId="0" fontId="36" fillId="0" borderId="4" xfId="6" applyFont="1" applyBorder="1" applyAlignment="1">
      <alignment horizontal="center" wrapText="1"/>
    </xf>
    <xf numFmtId="0" fontId="36" fillId="0" borderId="7" xfId="6" applyFont="1" applyBorder="1" applyAlignment="1">
      <alignment horizontal="center"/>
    </xf>
    <xf numFmtId="1" fontId="48" fillId="0" borderId="1" xfId="0" applyNumberFormat="1" applyFont="1" applyBorder="1" applyAlignment="1">
      <alignment horizontal="center" vertical="center" wrapText="1"/>
    </xf>
    <xf numFmtId="1" fontId="48" fillId="0" borderId="0" xfId="0" applyNumberFormat="1" applyFont="1" applyAlignment="1">
      <alignment horizontal="center" vertical="center" wrapText="1"/>
    </xf>
    <xf numFmtId="3" fontId="49" fillId="0" borderId="1" xfId="0" applyNumberFormat="1" applyFont="1" applyFill="1" applyBorder="1" applyAlignment="1">
      <alignment horizontal="center" vertical="center" wrapText="1"/>
    </xf>
    <xf numFmtId="3" fontId="49" fillId="0" borderId="0" xfId="0" applyNumberFormat="1" applyFont="1" applyFill="1" applyBorder="1" applyAlignment="1">
      <alignment horizontal="center" vertical="center" wrapText="1"/>
    </xf>
    <xf numFmtId="164" fontId="49" fillId="0" borderId="1" xfId="0" applyNumberFormat="1" applyFont="1" applyFill="1" applyBorder="1" applyAlignment="1">
      <alignment horizontal="center" vertical="center" wrapText="1"/>
    </xf>
    <xf numFmtId="164" fontId="49" fillId="0" borderId="0" xfId="0" applyNumberFormat="1" applyFont="1" applyFill="1" applyBorder="1" applyAlignment="1">
      <alignment horizontal="center" vertical="center" wrapText="1"/>
    </xf>
    <xf numFmtId="2" fontId="49" fillId="0" borderId="1" xfId="0" applyNumberFormat="1" applyFont="1" applyFill="1" applyBorder="1" applyAlignment="1">
      <alignment horizontal="center" vertical="center" wrapText="1"/>
    </xf>
    <xf numFmtId="2" fontId="49" fillId="0" borderId="0" xfId="0" applyNumberFormat="1" applyFont="1" applyFill="1" applyBorder="1" applyAlignment="1">
      <alignment horizontal="center" vertical="center" wrapText="1"/>
    </xf>
    <xf numFmtId="1" fontId="14" fillId="0" borderId="6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Fill="1" applyBorder="1" applyAlignment="1">
      <alignment horizontal="center" vertical="center" wrapText="1"/>
    </xf>
    <xf numFmtId="164" fontId="14" fillId="0" borderId="1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center" vertical="center" wrapText="1"/>
    </xf>
    <xf numFmtId="1" fontId="46" fillId="0" borderId="1" xfId="0" applyNumberFormat="1" applyFont="1" applyFill="1" applyBorder="1" applyAlignment="1">
      <alignment horizontal="right" vertical="center"/>
    </xf>
    <xf numFmtId="1" fontId="46" fillId="0" borderId="0" xfId="0" applyNumberFormat="1" applyFont="1" applyFill="1" applyAlignment="1">
      <alignment horizontal="right" vertical="center"/>
    </xf>
    <xf numFmtId="1" fontId="46" fillId="0" borderId="0" xfId="0" quotePrefix="1" applyNumberFormat="1" applyFont="1" applyFill="1" applyAlignment="1">
      <alignment horizontal="right" vertical="center"/>
    </xf>
    <xf numFmtId="1" fontId="46" fillId="0" borderId="0" xfId="0" applyNumberFormat="1" applyFont="1" applyFill="1" applyBorder="1" applyAlignment="1">
      <alignment horizontal="right" vertical="center"/>
    </xf>
    <xf numFmtId="0" fontId="45" fillId="0" borderId="0" xfId="1" applyFont="1" applyFill="1" applyBorder="1" applyAlignment="1">
      <alignment horizontal="right"/>
    </xf>
    <xf numFmtId="2" fontId="15" fillId="0" borderId="0" xfId="0" applyNumberFormat="1" applyFont="1" applyFill="1" applyBorder="1" applyAlignment="1">
      <alignment horizontal="left" vertical="center"/>
    </xf>
    <xf numFmtId="164" fontId="14" fillId="0" borderId="6" xfId="0" applyNumberFormat="1" applyFont="1" applyFill="1" applyBorder="1" applyAlignment="1">
      <alignment horizontal="center" vertical="center" wrapText="1"/>
    </xf>
    <xf numFmtId="0" fontId="15" fillId="0" borderId="0" xfId="1" applyFont="1" applyFill="1" applyBorder="1" applyAlignment="1">
      <alignment horizontal="center"/>
    </xf>
    <xf numFmtId="0" fontId="45" fillId="0" borderId="1" xfId="1" applyFont="1" applyFill="1" applyBorder="1" applyAlignment="1">
      <alignment horizontal="right"/>
    </xf>
    <xf numFmtId="0" fontId="14" fillId="0" borderId="0" xfId="1" applyFont="1" applyFill="1" applyBorder="1" applyAlignment="1">
      <alignment horizontal="left"/>
    </xf>
    <xf numFmtId="0" fontId="44" fillId="0" borderId="1" xfId="1" applyFont="1" applyFill="1" applyBorder="1" applyAlignment="1">
      <alignment horizontal="left"/>
    </xf>
    <xf numFmtId="0" fontId="44" fillId="0" borderId="0" xfId="1" applyFont="1" applyFill="1" applyBorder="1" applyAlignment="1">
      <alignment horizontal="left"/>
    </xf>
    <xf numFmtId="164" fontId="14" fillId="0" borderId="1" xfId="1" applyNumberFormat="1" applyFont="1" applyFill="1" applyBorder="1" applyAlignment="1">
      <alignment horizontal="left"/>
    </xf>
    <xf numFmtId="164" fontId="14" fillId="0" borderId="0" xfId="1" applyNumberFormat="1" applyFont="1" applyFill="1" applyBorder="1" applyAlignment="1">
      <alignment horizontal="left"/>
    </xf>
    <xf numFmtId="164" fontId="14" fillId="0" borderId="6" xfId="1" applyNumberFormat="1" applyFont="1" applyFill="1" applyBorder="1" applyAlignment="1">
      <alignment horizontal="left"/>
    </xf>
    <xf numFmtId="164" fontId="15" fillId="0" borderId="1" xfId="1" applyNumberFormat="1" applyFont="1" applyFill="1" applyBorder="1" applyAlignment="1">
      <alignment horizontal="right"/>
    </xf>
    <xf numFmtId="164" fontId="15" fillId="0" borderId="0" xfId="1" applyNumberFormat="1" applyFont="1" applyFill="1" applyBorder="1" applyAlignment="1">
      <alignment horizontal="right"/>
    </xf>
    <xf numFmtId="164" fontId="15" fillId="0" borderId="6" xfId="1" applyNumberFormat="1" applyFont="1" applyFill="1" applyBorder="1" applyAlignment="1">
      <alignment horizontal="right"/>
    </xf>
    <xf numFmtId="164" fontId="49" fillId="0" borderId="6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left" vertical="center"/>
    </xf>
    <xf numFmtId="164" fontId="15" fillId="0" borderId="6" xfId="0" applyNumberFormat="1" applyFont="1" applyFill="1" applyBorder="1" applyAlignment="1">
      <alignment horizontal="left" vertical="center"/>
    </xf>
    <xf numFmtId="164" fontId="15" fillId="0" borderId="1" xfId="1" quotePrefix="1" applyNumberFormat="1" applyFont="1" applyFill="1" applyBorder="1" applyAlignment="1">
      <alignment horizontal="right"/>
    </xf>
    <xf numFmtId="164" fontId="46" fillId="0" borderId="0" xfId="1" applyNumberFormat="1" applyFont="1" applyFill="1" applyBorder="1" applyAlignment="1">
      <alignment horizontal="right"/>
    </xf>
    <xf numFmtId="2" fontId="15" fillId="0" borderId="1" xfId="1" applyNumberFormat="1" applyFont="1" applyFill="1" applyBorder="1" applyAlignment="1">
      <alignment horizontal="right"/>
    </xf>
    <xf numFmtId="2" fontId="15" fillId="0" borderId="0" xfId="1" applyNumberFormat="1" applyFont="1" applyFill="1" applyBorder="1" applyAlignment="1">
      <alignment horizontal="right"/>
    </xf>
    <xf numFmtId="164" fontId="46" fillId="0" borderId="1" xfId="0" applyNumberFormat="1" applyFont="1" applyFill="1" applyBorder="1" applyAlignment="1">
      <alignment horizontal="center" vertical="center"/>
    </xf>
    <xf numFmtId="164" fontId="46" fillId="0" borderId="0" xfId="0" quotePrefix="1" applyNumberFormat="1" applyFont="1" applyFill="1" applyAlignment="1">
      <alignment horizontal="center" vertical="center"/>
    </xf>
    <xf numFmtId="164" fontId="46" fillId="0" borderId="0" xfId="0" quotePrefix="1" applyNumberFormat="1" applyFont="1" applyFill="1" applyAlignment="1">
      <alignment horizontal="center"/>
    </xf>
    <xf numFmtId="164" fontId="46" fillId="0" borderId="0" xfId="0" applyNumberFormat="1" applyFont="1" applyFill="1" applyAlignment="1">
      <alignment horizontal="center" vertical="center"/>
    </xf>
    <xf numFmtId="164" fontId="46" fillId="0" borderId="0" xfId="0" applyNumberFormat="1" applyFont="1" applyFill="1" applyBorder="1" applyAlignment="1">
      <alignment horizontal="center" vertical="center"/>
    </xf>
    <xf numFmtId="164" fontId="15" fillId="0" borderId="1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0" fillId="0" borderId="0" xfId="0" applyNumberFormat="1" applyFont="1" applyFill="1" applyAlignment="1">
      <alignment horizontal="right"/>
    </xf>
    <xf numFmtId="1" fontId="15" fillId="0" borderId="1" xfId="1" applyNumberFormat="1" applyFont="1" applyFill="1" applyBorder="1" applyAlignment="1">
      <alignment horizontal="right"/>
    </xf>
    <xf numFmtId="1" fontId="15" fillId="0" borderId="0" xfId="1" applyNumberFormat="1" applyFont="1" applyFill="1" applyBorder="1" applyAlignment="1">
      <alignment horizontal="right"/>
    </xf>
    <xf numFmtId="1" fontId="12" fillId="0" borderId="1" xfId="0" applyNumberFormat="1" applyFont="1" applyFill="1" applyBorder="1" applyAlignment="1">
      <alignment horizontal="right" vertical="center"/>
    </xf>
    <xf numFmtId="0" fontId="12" fillId="0" borderId="1" xfId="1" applyFont="1" applyFill="1" applyBorder="1" applyAlignment="1">
      <alignment horizontal="right"/>
    </xf>
    <xf numFmtId="1" fontId="12" fillId="0" borderId="1" xfId="0" applyNumberFormat="1" applyFont="1" applyFill="1" applyBorder="1" applyAlignment="1">
      <alignment horizontal="right"/>
    </xf>
    <xf numFmtId="1" fontId="12" fillId="0" borderId="1" xfId="0" applyNumberFormat="1" applyFont="1" applyFill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/>
    </xf>
    <xf numFmtId="0" fontId="12" fillId="0" borderId="0" xfId="7" applyFont="1" applyAlignment="1">
      <alignment horizontal="center"/>
    </xf>
    <xf numFmtId="0" fontId="18" fillId="0" borderId="0" xfId="0" applyFont="1" applyAlignment="1">
      <alignment horizontal="center" vertical="center" wrapText="1"/>
    </xf>
    <xf numFmtId="1" fontId="21" fillId="0" borderId="1" xfId="0" applyNumberFormat="1" applyFont="1" applyBorder="1" applyAlignment="1">
      <alignment horizontal="center" vertical="center" wrapText="1"/>
    </xf>
    <xf numFmtId="1" fontId="21" fillId="0" borderId="0" xfId="0" applyNumberFormat="1" applyFont="1" applyAlignment="1">
      <alignment horizontal="center" vertical="center" wrapText="1"/>
    </xf>
    <xf numFmtId="164" fontId="51" fillId="0" borderId="1" xfId="0" applyNumberFormat="1" applyFont="1" applyBorder="1" applyAlignment="1">
      <alignment horizontal="center" vertical="center" wrapText="1"/>
    </xf>
    <xf numFmtId="164" fontId="51" fillId="0" borderId="0" xfId="0" applyNumberFormat="1" applyFont="1" applyAlignment="1">
      <alignment horizontal="center" vertical="center" wrapText="1"/>
    </xf>
    <xf numFmtId="1" fontId="51" fillId="0" borderId="1" xfId="0" applyNumberFormat="1" applyFont="1" applyBorder="1" applyAlignment="1">
      <alignment horizontal="center" wrapText="1"/>
    </xf>
    <xf numFmtId="1" fontId="51" fillId="0" borderId="0" xfId="0" applyNumberFormat="1" applyFont="1" applyAlignment="1">
      <alignment horizontal="center" wrapText="1"/>
    </xf>
    <xf numFmtId="0" fontId="1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1" fontId="52" fillId="0" borderId="0" xfId="0" applyNumberFormat="1" applyFont="1" applyAlignment="1">
      <alignment horizontal="center" vertical="center"/>
    </xf>
    <xf numFmtId="0" fontId="12" fillId="0" borderId="1" xfId="0" applyFont="1" applyBorder="1" applyAlignment="1">
      <alignment horizontal="right"/>
    </xf>
    <xf numFmtId="0" fontId="12" fillId="0" borderId="0" xfId="0" applyFont="1" applyAlignment="1">
      <alignment horizontal="right"/>
    </xf>
    <xf numFmtId="1" fontId="12" fillId="0" borderId="1" xfId="0" applyNumberFormat="1" applyFont="1" applyBorder="1" applyAlignment="1">
      <alignment horizontal="right" vertical="center"/>
    </xf>
    <xf numFmtId="1" fontId="12" fillId="0" borderId="0" xfId="0" applyNumberFormat="1" applyFont="1" applyAlignment="1">
      <alignment horizontal="right" vertical="center"/>
    </xf>
    <xf numFmtId="1" fontId="52" fillId="0" borderId="1" xfId="0" applyNumberFormat="1" applyFont="1" applyBorder="1" applyAlignment="1">
      <alignment horizontal="center" vertical="center"/>
    </xf>
    <xf numFmtId="1" fontId="52" fillId="0" borderId="1" xfId="0" applyNumberFormat="1" applyFont="1" applyBorder="1"/>
    <xf numFmtId="1" fontId="52" fillId="0" borderId="0" xfId="0" applyNumberFormat="1" applyFont="1"/>
    <xf numFmtId="1" fontId="12" fillId="0" borderId="1" xfId="0" applyNumberFormat="1" applyFont="1" applyBorder="1" applyAlignment="1">
      <alignment horizontal="right"/>
    </xf>
    <xf numFmtId="1" fontId="12" fillId="0" borderId="0" xfId="0" applyNumberFormat="1" applyFont="1" applyAlignment="1">
      <alignment horizontal="right"/>
    </xf>
    <xf numFmtId="0" fontId="12" fillId="0" borderId="0" xfId="0" applyFont="1"/>
    <xf numFmtId="0" fontId="52" fillId="0" borderId="0" xfId="1" applyFont="1" applyAlignment="1">
      <alignment horizontal="right"/>
    </xf>
    <xf numFmtId="0" fontId="52" fillId="0" borderId="1" xfId="1" applyFont="1" applyBorder="1" applyAlignment="1">
      <alignment horizontal="right"/>
    </xf>
    <xf numFmtId="0" fontId="53" fillId="0" borderId="0" xfId="0" applyFont="1"/>
    <xf numFmtId="164" fontId="12" fillId="0" borderId="1" xfId="0" applyNumberFormat="1" applyFont="1" applyBorder="1"/>
    <xf numFmtId="164" fontId="53" fillId="0" borderId="1" xfId="0" applyNumberFormat="1" applyFont="1" applyBorder="1"/>
    <xf numFmtId="1" fontId="53" fillId="0" borderId="1" xfId="0" applyNumberFormat="1" applyFont="1" applyBorder="1" applyAlignment="1">
      <alignment horizontal="right"/>
    </xf>
    <xf numFmtId="1" fontId="53" fillId="0" borderId="0" xfId="0" applyNumberFormat="1" applyFont="1" applyAlignment="1">
      <alignment horizontal="right"/>
    </xf>
    <xf numFmtId="164" fontId="12" fillId="0" borderId="0" xfId="0" applyNumberFormat="1" applyFont="1"/>
    <xf numFmtId="1" fontId="12" fillId="0" borderId="0" xfId="0" applyNumberFormat="1" applyFont="1" applyFill="1" applyBorder="1" applyAlignment="1">
      <alignment horizontal="right"/>
    </xf>
    <xf numFmtId="0" fontId="12" fillId="0" borderId="0" xfId="1" applyFont="1" applyFill="1" applyBorder="1" applyAlignment="1">
      <alignment horizontal="right"/>
    </xf>
    <xf numFmtId="1" fontId="12" fillId="0" borderId="0" xfId="0" applyNumberFormat="1" applyFont="1" applyFill="1" applyBorder="1" applyAlignment="1">
      <alignment horizontal="center" vertical="center"/>
    </xf>
    <xf numFmtId="1" fontId="48" fillId="0" borderId="0" xfId="0" applyNumberFormat="1" applyFont="1" applyBorder="1" applyAlignment="1">
      <alignment horizontal="center" vertical="center" wrapText="1"/>
    </xf>
    <xf numFmtId="164" fontId="17" fillId="0" borderId="1" xfId="0" applyNumberFormat="1" applyFont="1" applyFill="1" applyBorder="1" applyAlignment="1">
      <alignment vertical="center"/>
    </xf>
    <xf numFmtId="164" fontId="0" fillId="0" borderId="0" xfId="0" applyNumberFormat="1" applyFont="1" applyFill="1" applyBorder="1" applyAlignment="1">
      <alignment horizontal="left"/>
    </xf>
    <xf numFmtId="1" fontId="12" fillId="0" borderId="0" xfId="0" applyNumberFormat="1" applyFont="1" applyFill="1" applyBorder="1" applyAlignment="1">
      <alignment horizontal="right" vertical="center"/>
    </xf>
    <xf numFmtId="1" fontId="54" fillId="0" borderId="1" xfId="0" applyNumberFormat="1" applyFont="1" applyBorder="1" applyAlignment="1">
      <alignment horizontal="center" vertical="center" wrapText="1"/>
    </xf>
    <xf numFmtId="1" fontId="54" fillId="0" borderId="0" xfId="0" applyNumberFormat="1" applyFont="1" applyBorder="1" applyAlignment="1">
      <alignment horizontal="center" vertical="center" wrapText="1"/>
    </xf>
    <xf numFmtId="1" fontId="54" fillId="0" borderId="0" xfId="0" applyNumberFormat="1" applyFont="1" applyAlignment="1">
      <alignment horizontal="center" vertical="center" wrapText="1"/>
    </xf>
    <xf numFmtId="1" fontId="55" fillId="0" borderId="1" xfId="0" applyNumberFormat="1" applyFont="1" applyFill="1" applyBorder="1" applyAlignment="1">
      <alignment horizontal="center" vertical="center"/>
    </xf>
    <xf numFmtId="1" fontId="55" fillId="0" borderId="0" xfId="0" applyNumberFormat="1" applyFont="1" applyFill="1" applyBorder="1" applyAlignment="1">
      <alignment horizontal="center" vertical="center"/>
    </xf>
    <xf numFmtId="1" fontId="56" fillId="0" borderId="1" xfId="0" applyNumberFormat="1" applyFont="1" applyFill="1" applyBorder="1" applyAlignment="1">
      <alignment horizontal="center" vertical="center"/>
    </xf>
    <xf numFmtId="1" fontId="56" fillId="0" borderId="0" xfId="0" applyNumberFormat="1" applyFont="1" applyFill="1" applyBorder="1" applyAlignment="1">
      <alignment horizontal="center" vertical="center"/>
    </xf>
    <xf numFmtId="2" fontId="56" fillId="0" borderId="1" xfId="0" applyNumberFormat="1" applyFont="1" applyFill="1" applyBorder="1" applyAlignment="1">
      <alignment horizontal="center" vertical="center"/>
    </xf>
    <xf numFmtId="2" fontId="56" fillId="0" borderId="0" xfId="0" applyNumberFormat="1" applyFont="1" applyFill="1" applyBorder="1" applyAlignment="1">
      <alignment horizontal="center" vertical="center"/>
    </xf>
    <xf numFmtId="2" fontId="56" fillId="0" borderId="0" xfId="0" applyNumberFormat="1" applyFont="1" applyFill="1" applyBorder="1" applyAlignment="1">
      <alignment horizontal="center"/>
    </xf>
    <xf numFmtId="1" fontId="57" fillId="0" borderId="1" xfId="0" applyNumberFormat="1" applyFont="1" applyFill="1" applyBorder="1" applyAlignment="1">
      <alignment horizontal="center" vertical="center"/>
    </xf>
    <xf numFmtId="1" fontId="57" fillId="0" borderId="0" xfId="0" applyNumberFormat="1" applyFont="1" applyFill="1" applyBorder="1" applyAlignment="1">
      <alignment horizontal="center" vertical="center"/>
    </xf>
    <xf numFmtId="2" fontId="30" fillId="0" borderId="0" xfId="0" applyNumberFormat="1" applyFont="1" applyFill="1" applyBorder="1"/>
    <xf numFmtId="2" fontId="5" fillId="0" borderId="3" xfId="0" applyNumberFormat="1" applyFont="1" applyFill="1" applyBorder="1"/>
    <xf numFmtId="2" fontId="30" fillId="0" borderId="6" xfId="0" applyNumberFormat="1" applyFont="1" applyFill="1" applyBorder="1"/>
    <xf numFmtId="2" fontId="5" fillId="0" borderId="6" xfId="0" applyNumberFormat="1" applyFont="1" applyFill="1" applyBorder="1" applyAlignment="1">
      <alignment vertical="center"/>
    </xf>
    <xf numFmtId="2" fontId="30" fillId="0" borderId="1" xfId="0" applyNumberFormat="1" applyFont="1" applyFill="1" applyBorder="1" applyAlignment="1">
      <alignment vertical="center"/>
    </xf>
    <xf numFmtId="2" fontId="17" fillId="0" borderId="6" xfId="0" applyNumberFormat="1" applyFont="1" applyFill="1" applyBorder="1" applyAlignment="1">
      <alignment vertical="center"/>
    </xf>
    <xf numFmtId="2" fontId="30" fillId="0" borderId="1" xfId="0" applyNumberFormat="1" applyFont="1" applyFill="1" applyBorder="1"/>
    <xf numFmtId="2" fontId="13" fillId="0" borderId="1" xfId="0" applyNumberFormat="1" applyFont="1" applyFill="1" applyBorder="1"/>
    <xf numFmtId="2" fontId="30" fillId="0" borderId="0" xfId="0" applyNumberFormat="1" applyFont="1" applyFill="1" applyBorder="1" applyAlignment="1">
      <alignment horizontal="right"/>
    </xf>
    <xf numFmtId="2" fontId="5" fillId="0" borderId="0" xfId="0" applyNumberFormat="1" applyFont="1" applyFill="1" applyBorder="1" applyAlignment="1">
      <alignment horizontal="left"/>
    </xf>
    <xf numFmtId="164" fontId="5" fillId="0" borderId="0" xfId="0" applyNumberFormat="1" applyFont="1" applyFill="1" applyBorder="1" applyAlignment="1">
      <alignment horizontal="right"/>
    </xf>
    <xf numFmtId="164" fontId="4" fillId="0" borderId="3" xfId="0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right"/>
    </xf>
    <xf numFmtId="0" fontId="0" fillId="0" borderId="3" xfId="0" applyFont="1" applyFill="1" applyBorder="1" applyAlignment="1">
      <alignment horizontal="center"/>
    </xf>
    <xf numFmtId="2" fontId="5" fillId="0" borderId="3" xfId="0" applyNumberFormat="1" applyFont="1" applyFill="1" applyBorder="1" applyAlignment="1">
      <alignment horizontal="left"/>
    </xf>
    <xf numFmtId="2" fontId="17" fillId="0" borderId="3" xfId="0" applyNumberFormat="1" applyFont="1" applyFill="1" applyBorder="1" applyAlignment="1">
      <alignment horizontal="right"/>
    </xf>
    <xf numFmtId="2" fontId="17" fillId="0" borderId="3" xfId="0" applyNumberFormat="1" applyFont="1" applyFill="1" applyBorder="1"/>
    <xf numFmtId="164" fontId="17" fillId="0" borderId="3" xfId="0" applyNumberFormat="1" applyFont="1" applyFill="1" applyBorder="1" applyAlignment="1">
      <alignment horizontal="left"/>
    </xf>
    <xf numFmtId="164" fontId="0" fillId="0" borderId="3" xfId="0" applyNumberFormat="1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164" fontId="6" fillId="0" borderId="3" xfId="0" applyNumberFormat="1" applyFont="1" applyFill="1" applyBorder="1" applyAlignment="1">
      <alignment horizontal="center"/>
    </xf>
    <xf numFmtId="2" fontId="30" fillId="0" borderId="1" xfId="0" applyNumberFormat="1" applyFont="1" applyFill="1" applyBorder="1" applyAlignment="1">
      <alignment horizontal="right"/>
    </xf>
    <xf numFmtId="1" fontId="54" fillId="0" borderId="1" xfId="0" applyNumberFormat="1" applyFont="1" applyFill="1" applyBorder="1" applyAlignment="1">
      <alignment horizontal="center" vertical="center" wrapText="1"/>
    </xf>
    <xf numFmtId="1" fontId="54" fillId="0" borderId="0" xfId="0" applyNumberFormat="1" applyFont="1" applyFill="1" applyBorder="1" applyAlignment="1">
      <alignment horizontal="center" vertical="center" wrapText="1"/>
    </xf>
    <xf numFmtId="1" fontId="54" fillId="0" borderId="0" xfId="0" applyNumberFormat="1" applyFont="1" applyFill="1" applyAlignment="1">
      <alignment horizontal="center" vertical="center" wrapText="1"/>
    </xf>
    <xf numFmtId="0" fontId="58" fillId="0" borderId="0" xfId="0" applyFont="1" applyAlignment="1">
      <alignment horizontal="center" vertical="center"/>
    </xf>
  </cellXfs>
  <cellStyles count="8">
    <cellStyle name="Bad" xfId="5" builtinId="27"/>
    <cellStyle name="Normal" xfId="0" builtinId="0"/>
    <cellStyle name="Normal 10" xfId="3" xr:uid="{EAEE6F26-4B75-ED46-AE7A-1824A7832590}"/>
    <cellStyle name="Normal 2" xfId="2" xr:uid="{93C49931-2363-DE46-B0CE-A39EEEB558F5}"/>
    <cellStyle name="Normal 2 2" xfId="4" xr:uid="{71B1EBDB-B0EF-404A-8945-643ADD4DD44C}"/>
    <cellStyle name="Normal 2 3" xfId="7" xr:uid="{4238E0CC-B76B-8646-81C4-7BDD57A7ECC5}"/>
    <cellStyle name="Normal 3" xfId="6" xr:uid="{B542A464-2895-154D-806C-5AD28E5F621A}"/>
    <cellStyle name="標準 4" xfId="1" xr:uid="{00000000-0005-0000-0000-000001000000}"/>
  </cellStyles>
  <dxfs count="13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</font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</font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</font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ont>
        <strike val="0"/>
      </font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ont>
        <strike val="0"/>
      </font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ont>
        <strike val="0"/>
      </font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ont>
        <strike val="0"/>
      </font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</font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</font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</font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</font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</font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</font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</font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ont>
        <strike val="0"/>
      </font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</font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</font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</font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</font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ont>
        <strike val="0"/>
      </font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ont>
        <strike val="0"/>
      </font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</font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EF9A4-A7E7-7341-AAC8-F54F617AD83E}">
  <sheetPr>
    <tabColor rgb="FF00B050"/>
  </sheetPr>
  <dimension ref="A1:D41"/>
  <sheetViews>
    <sheetView tabSelected="1" zoomScale="160" zoomScaleNormal="160" workbookViewId="0">
      <selection activeCell="F32" sqref="F32"/>
    </sheetView>
  </sheetViews>
  <sheetFormatPr baseColWidth="10" defaultRowHeight="15" x14ac:dyDescent="0.2"/>
  <cols>
    <col min="1" max="1" width="21.6640625" bestFit="1" customWidth="1"/>
  </cols>
  <sheetData>
    <row r="1" spans="1:2" ht="26" x14ac:dyDescent="0.3">
      <c r="A1" s="205" t="s">
        <v>516</v>
      </c>
    </row>
    <row r="2" spans="1:2" x14ac:dyDescent="0.2">
      <c r="A2" s="206"/>
    </row>
    <row r="3" spans="1:2" ht="19" x14ac:dyDescent="0.25">
      <c r="A3" s="207" t="s">
        <v>507</v>
      </c>
    </row>
    <row r="4" spans="1:2" x14ac:dyDescent="0.2">
      <c r="A4" s="208" t="s">
        <v>923</v>
      </c>
      <c r="B4" t="s">
        <v>924</v>
      </c>
    </row>
    <row r="5" spans="1:2" x14ac:dyDescent="0.2">
      <c r="A5" s="208" t="s">
        <v>925</v>
      </c>
      <c r="B5" t="s">
        <v>926</v>
      </c>
    </row>
    <row r="6" spans="1:2" x14ac:dyDescent="0.2">
      <c r="A6" s="208" t="s">
        <v>215</v>
      </c>
      <c r="B6" t="s">
        <v>517</v>
      </c>
    </row>
    <row r="7" spans="1:2" x14ac:dyDescent="0.2">
      <c r="A7" s="208" t="s">
        <v>508</v>
      </c>
      <c r="B7" t="s">
        <v>509</v>
      </c>
    </row>
    <row r="8" spans="1:2" x14ac:dyDescent="0.2">
      <c r="A8" s="208" t="s">
        <v>510</v>
      </c>
      <c r="B8" t="s">
        <v>511</v>
      </c>
    </row>
    <row r="9" spans="1:2" x14ac:dyDescent="0.2">
      <c r="A9" s="208" t="s">
        <v>512</v>
      </c>
      <c r="B9" t="s">
        <v>513</v>
      </c>
    </row>
    <row r="10" spans="1:2" x14ac:dyDescent="0.2">
      <c r="A10" s="208" t="s">
        <v>514</v>
      </c>
      <c r="B10" t="s">
        <v>515</v>
      </c>
    </row>
    <row r="11" spans="1:2" x14ac:dyDescent="0.2">
      <c r="A11" s="208" t="s">
        <v>518</v>
      </c>
      <c r="B11" t="s">
        <v>523</v>
      </c>
    </row>
    <row r="12" spans="1:2" x14ac:dyDescent="0.2">
      <c r="A12" s="208" t="s">
        <v>519</v>
      </c>
      <c r="B12" t="s">
        <v>524</v>
      </c>
    </row>
    <row r="13" spans="1:2" x14ac:dyDescent="0.2">
      <c r="A13" s="212" t="s">
        <v>536</v>
      </c>
      <c r="B13" s="210" t="s">
        <v>528</v>
      </c>
    </row>
    <row r="14" spans="1:2" x14ac:dyDescent="0.2">
      <c r="A14" s="212" t="s">
        <v>537</v>
      </c>
      <c r="B14" s="210" t="s">
        <v>529</v>
      </c>
    </row>
    <row r="15" spans="1:2" x14ac:dyDescent="0.2">
      <c r="A15" s="212" t="s">
        <v>538</v>
      </c>
      <c r="B15" s="210" t="s">
        <v>530</v>
      </c>
    </row>
    <row r="16" spans="1:2" x14ac:dyDescent="0.2">
      <c r="A16" s="209" t="s">
        <v>520</v>
      </c>
      <c r="B16" s="210" t="s">
        <v>531</v>
      </c>
    </row>
    <row r="17" spans="1:4" x14ac:dyDescent="0.2">
      <c r="A17" s="209" t="s">
        <v>521</v>
      </c>
      <c r="B17" s="210" t="s">
        <v>532</v>
      </c>
    </row>
    <row r="18" spans="1:4" x14ac:dyDescent="0.2">
      <c r="A18" s="209" t="s">
        <v>522</v>
      </c>
      <c r="B18" s="210" t="s">
        <v>533</v>
      </c>
    </row>
    <row r="19" spans="1:4" x14ac:dyDescent="0.2">
      <c r="A19" s="206"/>
    </row>
    <row r="20" spans="1:4" ht="20" x14ac:dyDescent="0.25">
      <c r="A20" s="211" t="s">
        <v>264</v>
      </c>
    </row>
    <row r="21" spans="1:4" x14ac:dyDescent="0.2">
      <c r="A21" s="206" t="s">
        <v>209</v>
      </c>
      <c r="B21" t="s">
        <v>208</v>
      </c>
    </row>
    <row r="22" spans="1:4" x14ac:dyDescent="0.2">
      <c r="A22" s="206" t="s">
        <v>207</v>
      </c>
      <c r="B22" t="s">
        <v>206</v>
      </c>
    </row>
    <row r="23" spans="1:4" x14ac:dyDescent="0.2">
      <c r="A23" s="206" t="s">
        <v>215</v>
      </c>
      <c r="B23" t="s">
        <v>526</v>
      </c>
    </row>
    <row r="25" spans="1:4" x14ac:dyDescent="0.2">
      <c r="A25" s="213" t="s">
        <v>527</v>
      </c>
    </row>
    <row r="26" spans="1:4" x14ac:dyDescent="0.2">
      <c r="A26" t="s">
        <v>205</v>
      </c>
      <c r="B26" t="s">
        <v>204</v>
      </c>
    </row>
    <row r="27" spans="1:4" x14ac:dyDescent="0.2">
      <c r="A27" t="s">
        <v>203</v>
      </c>
      <c r="B27" t="s">
        <v>202</v>
      </c>
    </row>
    <row r="29" spans="1:4" x14ac:dyDescent="0.2">
      <c r="A29" t="s">
        <v>197</v>
      </c>
      <c r="B29" t="s">
        <v>201</v>
      </c>
    </row>
    <row r="30" spans="1:4" x14ac:dyDescent="0.2">
      <c r="A30" t="s">
        <v>200</v>
      </c>
      <c r="B30" t="s">
        <v>199</v>
      </c>
    </row>
    <row r="31" spans="1:4" x14ac:dyDescent="0.2">
      <c r="A31" s="214"/>
      <c r="B31" s="214"/>
      <c r="C31" s="214"/>
      <c r="D31" s="214"/>
    </row>
    <row r="32" spans="1:4" x14ac:dyDescent="0.2">
      <c r="A32" s="215" t="s">
        <v>198</v>
      </c>
      <c r="B32" s="216" t="s">
        <v>218</v>
      </c>
      <c r="C32" s="214"/>
      <c r="D32" s="214"/>
    </row>
    <row r="33" spans="1:4" x14ac:dyDescent="0.2">
      <c r="A33" s="215" t="s">
        <v>261</v>
      </c>
      <c r="B33" s="217" t="s">
        <v>525</v>
      </c>
      <c r="C33" s="214"/>
      <c r="D33" s="214"/>
    </row>
    <row r="34" spans="1:4" x14ac:dyDescent="0.2">
      <c r="A34" s="215" t="s">
        <v>275</v>
      </c>
      <c r="B34" s="217" t="s">
        <v>276</v>
      </c>
      <c r="C34" s="214"/>
      <c r="D34" s="214"/>
    </row>
    <row r="35" spans="1:4" x14ac:dyDescent="0.2">
      <c r="A35" s="215"/>
      <c r="B35" s="216"/>
      <c r="C35" s="214"/>
      <c r="D35" s="214"/>
    </row>
    <row r="36" spans="1:4" x14ac:dyDescent="0.2">
      <c r="A36" s="215" t="s">
        <v>262</v>
      </c>
      <c r="B36" s="217" t="s">
        <v>210</v>
      </c>
      <c r="C36" s="214"/>
      <c r="D36" s="214"/>
    </row>
    <row r="37" spans="1:4" s="89" customFormat="1" x14ac:dyDescent="0.2">
      <c r="A37" s="214" t="s">
        <v>263</v>
      </c>
      <c r="B37" s="217" t="s">
        <v>219</v>
      </c>
      <c r="C37" s="214"/>
      <c r="D37" s="214"/>
    </row>
    <row r="38" spans="1:4" x14ac:dyDescent="0.2">
      <c r="A38" s="214"/>
      <c r="B38" s="214"/>
      <c r="C38" s="214"/>
      <c r="D38" s="214"/>
    </row>
    <row r="39" spans="1:4" x14ac:dyDescent="0.2">
      <c r="A39" s="214"/>
      <c r="B39" s="214"/>
      <c r="C39" s="214"/>
      <c r="D39" s="214"/>
    </row>
    <row r="40" spans="1:4" x14ac:dyDescent="0.2">
      <c r="A40" s="214"/>
      <c r="B40" s="214"/>
      <c r="C40" s="214"/>
      <c r="D40" s="214"/>
    </row>
    <row r="41" spans="1:4" x14ac:dyDescent="0.2">
      <c r="A41" s="214"/>
      <c r="B41" s="214"/>
      <c r="C41" s="214"/>
      <c r="D41" s="214"/>
    </row>
  </sheetData>
  <conditionalFormatting sqref="A3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36 A32">
    <cfRule type="colorScale" priority="15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34:A35">
    <cfRule type="colorScale" priority="36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8A74C-50C9-2744-B285-C1803A82527A}">
  <sheetPr>
    <tabColor theme="4" tint="0.79998168889431442"/>
  </sheetPr>
  <dimension ref="A1:BY54"/>
  <sheetViews>
    <sheetView zoomScale="120" zoomScaleNormal="120" workbookViewId="0">
      <pane xSplit="1" ySplit="1" topLeftCell="B2" activePane="bottomRight" state="frozen"/>
      <selection activeCell="P8" sqref="P8"/>
      <selection pane="topRight" activeCell="P8" sqref="P8"/>
      <selection pane="bottomLeft" activeCell="P8" sqref="P8"/>
      <selection pane="bottomRight" activeCell="B1" sqref="B1:M1"/>
    </sheetView>
  </sheetViews>
  <sheetFormatPr baseColWidth="10" defaultRowHeight="15" x14ac:dyDescent="0.2"/>
  <cols>
    <col min="1" max="1" width="8.33203125" style="305" bestFit="1" customWidth="1"/>
    <col min="2" max="2" width="4.83203125" style="306" customWidth="1"/>
    <col min="3" max="13" width="4.83203125" style="302" customWidth="1"/>
    <col min="14" max="14" width="5.33203125" style="48" bestFit="1" customWidth="1"/>
    <col min="15" max="16" width="5.33203125" style="47" bestFit="1" customWidth="1"/>
    <col min="17" max="17" width="4.1640625" style="47" customWidth="1"/>
    <col min="18" max="25" width="5.33203125" style="47" bestFit="1" customWidth="1"/>
    <col min="26" max="26" width="5.33203125" style="313" bestFit="1" customWidth="1"/>
    <col min="27" max="28" width="5.33203125" style="314" bestFit="1" customWidth="1"/>
    <col min="29" max="29" width="4.6640625" style="314" bestFit="1" customWidth="1"/>
    <col min="30" max="37" width="5.33203125" style="314" bestFit="1" customWidth="1"/>
    <col min="38" max="38" width="4.6640625" style="313" bestFit="1" customWidth="1"/>
    <col min="39" max="40" width="4.6640625" style="314" bestFit="1" customWidth="1"/>
    <col min="41" max="41" width="3" style="314" customWidth="1"/>
    <col min="42" max="49" width="4.6640625" style="314" bestFit="1" customWidth="1"/>
    <col min="50" max="50" width="4.6640625" style="102" bestFit="1" customWidth="1"/>
    <col min="51" max="53" width="4.6640625" style="11" bestFit="1" customWidth="1"/>
    <col min="54" max="54" width="4.6640625" style="10" bestFit="1" customWidth="1"/>
    <col min="55" max="57" width="4.6640625" style="11" bestFit="1" customWidth="1"/>
    <col min="58" max="58" width="4.6640625" style="315" bestFit="1" customWidth="1"/>
    <col min="59" max="60" width="4.6640625" style="314" bestFit="1" customWidth="1"/>
    <col min="61" max="61" width="3" style="314" customWidth="1"/>
    <col min="62" max="69" width="4.6640625" style="314" bestFit="1" customWidth="1"/>
    <col min="70" max="70" width="3.6640625" style="102" bestFit="1" customWidth="1"/>
    <col min="71" max="73" width="4.1640625" style="11" bestFit="1" customWidth="1"/>
    <col min="74" max="74" width="3.6640625" style="7" bestFit="1" customWidth="1"/>
    <col min="75" max="77" width="4.1640625" style="7" bestFit="1" customWidth="1"/>
    <col min="78" max="16384" width="10.83203125" style="7"/>
  </cols>
  <sheetData>
    <row r="1" spans="1:77" s="22" customFormat="1" ht="89" customHeight="1" x14ac:dyDescent="0.2">
      <c r="A1" s="95" t="s">
        <v>220</v>
      </c>
      <c r="B1" s="286" t="s">
        <v>928</v>
      </c>
      <c r="C1" s="370" t="s">
        <v>929</v>
      </c>
      <c r="D1" s="370" t="s">
        <v>930</v>
      </c>
      <c r="E1" s="370" t="s">
        <v>931</v>
      </c>
      <c r="F1" s="370" t="s">
        <v>932</v>
      </c>
      <c r="G1" s="370" t="s">
        <v>933</v>
      </c>
      <c r="H1" s="370" t="s">
        <v>934</v>
      </c>
      <c r="I1" s="370" t="s">
        <v>935</v>
      </c>
      <c r="J1" s="370" t="s">
        <v>936</v>
      </c>
      <c r="K1" s="370" t="s">
        <v>937</v>
      </c>
      <c r="L1" s="370" t="s">
        <v>938</v>
      </c>
      <c r="M1" s="287" t="s">
        <v>939</v>
      </c>
      <c r="N1" s="69" t="s">
        <v>251</v>
      </c>
      <c r="O1" s="70" t="s">
        <v>252</v>
      </c>
      <c r="P1" s="70" t="s">
        <v>253</v>
      </c>
      <c r="Q1" s="70" t="s">
        <v>895</v>
      </c>
      <c r="R1" s="70" t="s">
        <v>896</v>
      </c>
      <c r="S1" s="70" t="s">
        <v>254</v>
      </c>
      <c r="T1" s="70" t="s">
        <v>255</v>
      </c>
      <c r="U1" s="70" t="s">
        <v>256</v>
      </c>
      <c r="V1" s="70" t="s">
        <v>257</v>
      </c>
      <c r="W1" s="70" t="s">
        <v>258</v>
      </c>
      <c r="X1" s="70" t="s">
        <v>259</v>
      </c>
      <c r="Y1" s="70" t="s">
        <v>260</v>
      </c>
      <c r="Z1" s="69" t="s">
        <v>231</v>
      </c>
      <c r="AA1" s="70" t="s">
        <v>232</v>
      </c>
      <c r="AB1" s="70" t="s">
        <v>233</v>
      </c>
      <c r="AC1" s="70" t="s">
        <v>893</v>
      </c>
      <c r="AD1" s="70" t="s">
        <v>894</v>
      </c>
      <c r="AE1" s="70" t="s">
        <v>234</v>
      </c>
      <c r="AF1" s="70" t="s">
        <v>235</v>
      </c>
      <c r="AG1" s="70" t="s">
        <v>236</v>
      </c>
      <c r="AH1" s="70" t="s">
        <v>237</v>
      </c>
      <c r="AI1" s="70" t="s">
        <v>238</v>
      </c>
      <c r="AJ1" s="70" t="s">
        <v>239</v>
      </c>
      <c r="AK1" s="70" t="s">
        <v>240</v>
      </c>
      <c r="AL1" s="69" t="s">
        <v>329</v>
      </c>
      <c r="AM1" s="70" t="s">
        <v>330</v>
      </c>
      <c r="AN1" s="70" t="s">
        <v>331</v>
      </c>
      <c r="AO1" s="70" t="s">
        <v>907</v>
      </c>
      <c r="AP1" s="70" t="s">
        <v>908</v>
      </c>
      <c r="AQ1" s="70" t="s">
        <v>332</v>
      </c>
      <c r="AR1" s="70" t="s">
        <v>333</v>
      </c>
      <c r="AS1" s="70" t="s">
        <v>348</v>
      </c>
      <c r="AT1" s="70" t="s">
        <v>347</v>
      </c>
      <c r="AU1" s="70" t="s">
        <v>334</v>
      </c>
      <c r="AV1" s="70" t="s">
        <v>346</v>
      </c>
      <c r="AW1" s="70" t="s">
        <v>345</v>
      </c>
      <c r="AX1" s="304" t="s">
        <v>404</v>
      </c>
      <c r="AY1" s="297" t="s">
        <v>405</v>
      </c>
      <c r="AZ1" s="297" t="s">
        <v>406</v>
      </c>
      <c r="BA1" s="297" t="s">
        <v>407</v>
      </c>
      <c r="BB1" s="296" t="s">
        <v>412</v>
      </c>
      <c r="BC1" s="297" t="s">
        <v>413</v>
      </c>
      <c r="BD1" s="297" t="s">
        <v>414</v>
      </c>
      <c r="BE1" s="297" t="s">
        <v>415</v>
      </c>
      <c r="BF1" s="204" t="s">
        <v>359</v>
      </c>
      <c r="BG1" s="70" t="s">
        <v>360</v>
      </c>
      <c r="BH1" s="70" t="s">
        <v>361</v>
      </c>
      <c r="BI1" s="70" t="s">
        <v>909</v>
      </c>
      <c r="BJ1" s="70" t="s">
        <v>910</v>
      </c>
      <c r="BK1" s="70" t="s">
        <v>362</v>
      </c>
      <c r="BL1" s="70" t="s">
        <v>363</v>
      </c>
      <c r="BM1" s="70" t="s">
        <v>364</v>
      </c>
      <c r="BN1" s="70" t="s">
        <v>365</v>
      </c>
      <c r="BO1" s="70" t="s">
        <v>366</v>
      </c>
      <c r="BP1" s="70" t="s">
        <v>367</v>
      </c>
      <c r="BQ1" s="70" t="s">
        <v>368</v>
      </c>
      <c r="BR1" s="304" t="s">
        <v>440</v>
      </c>
      <c r="BS1" s="297" t="s">
        <v>441</v>
      </c>
      <c r="BT1" s="297" t="s">
        <v>442</v>
      </c>
      <c r="BU1" s="297" t="s">
        <v>443</v>
      </c>
      <c r="BV1" s="296" t="s">
        <v>472</v>
      </c>
      <c r="BW1" s="297" t="s">
        <v>473</v>
      </c>
      <c r="BX1" s="297" t="s">
        <v>474</v>
      </c>
      <c r="BY1" s="297" t="s">
        <v>475</v>
      </c>
    </row>
    <row r="2" spans="1:77" x14ac:dyDescent="0.2">
      <c r="A2" s="305" t="s">
        <v>90</v>
      </c>
      <c r="B2" s="334">
        <f>VLOOKUP($A2,BI!$A:$Q,MATCH(B$1,BI!$A$1:$Q$1,0),FALSE)</f>
        <v>1</v>
      </c>
      <c r="C2" s="368" t="str">
        <f>VLOOKUP($A2,BI!$A:$Q,MATCH(C$1,BI!$A$1:$Q$1,0),FALSE)</f>
        <v/>
      </c>
      <c r="D2" s="368" t="str">
        <f>VLOOKUP($A2,BI!$A:$Q,MATCH(D$1,BI!$A$1:$Q$1,0),FALSE)</f>
        <v/>
      </c>
      <c r="E2" s="368" t="str">
        <f>VLOOKUP($A2,BI!$A:$Q,MATCH(E$1,BI!$A$1:$Q$1,0),FALSE)</f>
        <v/>
      </c>
      <c r="F2" s="368" t="str">
        <f>VLOOKUP($A2,BI!$A:$Q,MATCH(F$1,BI!$A$1:$Q$1,0),FALSE)</f>
        <v/>
      </c>
      <c r="G2" s="368">
        <f>VLOOKUP($A2,BI!$A:$Q,MATCH(G$1,BI!$A$1:$Q$1,0),FALSE)</f>
        <v>1</v>
      </c>
      <c r="H2" s="368" t="str">
        <f>VLOOKUP($A2,BI!$A:$Q,MATCH(H$1,BI!$A$1:$Q$1,0),FALSE)</f>
        <v/>
      </c>
      <c r="I2" s="368" t="str">
        <f>VLOOKUP($A2,BI!$A:$Q,MATCH(I$1,BI!$A$1:$Q$1,0),FALSE)</f>
        <v/>
      </c>
      <c r="J2" s="368" t="str">
        <f>VLOOKUP($A2,BI!$A:$Q,MATCH(J$1,BI!$A$1:$Q$1,0),FALSE)</f>
        <v/>
      </c>
      <c r="K2" s="368" t="str">
        <f>VLOOKUP($A2,BI!$A:$Q,MATCH(K$1,BI!$A$1:$Q$1,0),FALSE)</f>
        <v/>
      </c>
      <c r="L2" s="368" t="str">
        <f>VLOOKUP($A2,BI!$A:$Q,MATCH(L$1,BI!$A$1:$Q$1,0),FALSE)</f>
        <v/>
      </c>
      <c r="M2" s="368" t="str">
        <f>VLOOKUP($A2,BI!$A:$Q,MATCH(M$1,BI!$A$1:$Q$1,0),FALSE)</f>
        <v/>
      </c>
      <c r="N2" s="48">
        <f>_xlfn.IFNA(VLOOKUP($A2,'I-Emax'!$A:$BM,MATCH(N$1,'I-Emax'!$A$1:$BM$1,0),FALSE),"")</f>
        <v>0.48345588235294118</v>
      </c>
      <c r="O2" s="47" t="str">
        <f>_xlfn.IFNA(VLOOKUP($A2,'I-Emax'!$A:$BM,MATCH(O$1,'I-Emax'!$A$1:$BM$1,0),FALSE),"")</f>
        <v/>
      </c>
      <c r="P2" s="47" t="str">
        <f>_xlfn.IFNA(VLOOKUP($A2,'I-Emax'!$A:$BM,MATCH(P$1,'I-Emax'!$A$1:$BM$1,0),FALSE),"")</f>
        <v/>
      </c>
      <c r="Q2" s="47" t="str">
        <f>_xlfn.IFNA(VLOOKUP($A2,'I-Emax'!$A:$BM,MATCH(Q$1,'I-Emax'!$A$1:$BM$1,0),FALSE),"")</f>
        <v/>
      </c>
      <c r="R2" s="47" t="str">
        <f>_xlfn.IFNA(VLOOKUP($A2,'I-Emax'!$A:$BM,MATCH(R$1,'I-Emax'!$A$1:$BM$1,0),FALSE),"")</f>
        <v/>
      </c>
      <c r="S2" s="47">
        <f>_xlfn.IFNA(VLOOKUP($A2,'I-Emax'!$A:$BM,MATCH(S$1,'I-Emax'!$A$1:$BM$1,0),FALSE),"")</f>
        <v>0.32463768115942027</v>
      </c>
      <c r="T2" s="47" t="str">
        <f>_xlfn.IFNA(VLOOKUP($A2,'I-Emax'!$A:$BM,MATCH(T$1,'I-Emax'!$A$1:$BM$1,0),FALSE),"")</f>
        <v/>
      </c>
      <c r="U2" s="47" t="str">
        <f>_xlfn.IFNA(VLOOKUP($A2,'I-Emax'!$A:$BM,MATCH(U$1,'I-Emax'!$A$1:$BM$1,0),FALSE),"")</f>
        <v/>
      </c>
      <c r="V2" s="47" t="str">
        <f>_xlfn.IFNA(VLOOKUP($A2,'I-Emax'!$A:$BM,MATCH(V$1,'I-Emax'!$A$1:$BM$1,0),FALSE),"")</f>
        <v/>
      </c>
      <c r="W2" s="47" t="str">
        <f>_xlfn.IFNA(VLOOKUP($A2,'I-Emax'!$A:$BM,MATCH(W$1,'I-Emax'!$A$1:$BM$1,0),FALSE),"")</f>
        <v/>
      </c>
      <c r="X2" s="47" t="str">
        <f>_xlfn.IFNA(VLOOKUP($A2,'I-Emax'!$A:$BM,MATCH(X$1,'I-Emax'!$A$1:$BM$1,0),FALSE),"")</f>
        <v/>
      </c>
      <c r="Y2" s="47" t="str">
        <f>_xlfn.IFNA(VLOOKUP($A2,'I-Emax'!$A:$BM,MATCH(Y$1,'I-Emax'!$A$1:$BM$1,0),FALSE),"")</f>
        <v/>
      </c>
      <c r="Z2" s="40">
        <f>_xlfn.IFNA(VLOOKUP($A2,'I-pEC50'!$A:$BM,MATCH(Z$1,'I-pEC50'!$A$1:$BM$1,0),FALSE),"")</f>
        <v>5.61</v>
      </c>
      <c r="AA2" s="41" t="str">
        <f>_xlfn.IFNA(VLOOKUP($A2,'I-pEC50'!$A:$BM,MATCH(AA$1,'I-pEC50'!$A$1:$BM$1,0),FALSE),"")</f>
        <v/>
      </c>
      <c r="AB2" s="41" t="str">
        <f>_xlfn.IFNA(VLOOKUP($A2,'I-pEC50'!$A:$BM,MATCH(AB$1,'I-pEC50'!$A$1:$BM$1,0),FALSE),"")</f>
        <v/>
      </c>
      <c r="AC2" s="41" t="str">
        <f>_xlfn.IFNA(VLOOKUP($A2,'I-pEC50'!$A:$BM,MATCH(AC$1,'I-pEC50'!$A$1:$BM$1,0),FALSE),"")</f>
        <v/>
      </c>
      <c r="AD2" s="41" t="str">
        <f>_xlfn.IFNA(VLOOKUP($A2,'I-pEC50'!$A:$BM,MATCH(AD$1,'I-pEC50'!$A$1:$BM$1,0),FALSE),"")</f>
        <v/>
      </c>
      <c r="AE2" s="41">
        <f>_xlfn.IFNA(VLOOKUP($A2,'I-pEC50'!$A:$BM,MATCH(AE$1,'I-pEC50'!$A$1:$BM$1,0),FALSE),"")</f>
        <v>5.7</v>
      </c>
      <c r="AF2" s="41" t="str">
        <f>_xlfn.IFNA(VLOOKUP($A2,'I-pEC50'!$A:$BM,MATCH(AF$1,'I-pEC50'!$A$1:$BM$1,0),FALSE),"")</f>
        <v/>
      </c>
      <c r="AG2" s="41" t="str">
        <f>_xlfn.IFNA(VLOOKUP($A2,'I-pEC50'!$A:$BM,MATCH(AG$1,'I-pEC50'!$A$1:$BM$1,0),FALSE),"")</f>
        <v/>
      </c>
      <c r="AH2" s="41" t="str">
        <f>_xlfn.IFNA(VLOOKUP($A2,'I-pEC50'!$A:$BM,MATCH(AH$1,'I-pEC50'!$A$1:$BM$1,0),FALSE),"")</f>
        <v/>
      </c>
      <c r="AI2" s="41" t="str">
        <f>_xlfn.IFNA(VLOOKUP($A2,'I-pEC50'!$A:$BM,MATCH(AI$1,'I-pEC50'!$A$1:$BM$1,0),FALSE),"")</f>
        <v/>
      </c>
      <c r="AJ2" s="41" t="str">
        <f>_xlfn.IFNA(VLOOKUP($A2,'I-pEC50'!$A:$BM,MATCH(AJ$1,'I-pEC50'!$A$1:$BM$1,0),FALSE),"")</f>
        <v/>
      </c>
      <c r="AK2" s="41" t="str">
        <f>_xlfn.IFNA(VLOOKUP($A2,'I-pEC50'!$A:$BM,MATCH(AK$1,'I-pEC50'!$A$1:$BM$1,0),FALSE),"")</f>
        <v/>
      </c>
      <c r="AL2" s="40">
        <f>IFERROR(LOG(N2/10^-Z2),"")</f>
        <v>5.2943568487915789</v>
      </c>
      <c r="AM2" s="41" t="str">
        <f t="shared" ref="AM2:AW2" si="0">IFERROR(LOG(O2/10^-AA2),"")</f>
        <v/>
      </c>
      <c r="AN2" s="41" t="str">
        <f t="shared" si="0"/>
        <v/>
      </c>
      <c r="AO2" s="41" t="str">
        <f t="shared" si="0"/>
        <v/>
      </c>
      <c r="AP2" s="41" t="str">
        <f t="shared" si="0"/>
        <v/>
      </c>
      <c r="AQ2" s="41">
        <f t="shared" si="0"/>
        <v>5.2113989275969086</v>
      </c>
      <c r="AR2" s="41" t="str">
        <f t="shared" si="0"/>
        <v/>
      </c>
      <c r="AS2" s="41" t="str">
        <f t="shared" si="0"/>
        <v/>
      </c>
      <c r="AT2" s="41" t="str">
        <f t="shared" si="0"/>
        <v/>
      </c>
      <c r="AU2" s="41" t="str">
        <f t="shared" si="0"/>
        <v/>
      </c>
      <c r="AV2" s="41" t="str">
        <f t="shared" si="0"/>
        <v/>
      </c>
      <c r="AW2" s="41" t="str">
        <f t="shared" si="0"/>
        <v/>
      </c>
      <c r="AX2" s="105">
        <f t="shared" ref="AX2:AX10" si="1">IF(COUNT(AL2:AL2)=0,"",MAX(AL2:AL2))</f>
        <v>5.2943568487915789</v>
      </c>
      <c r="AY2" s="47">
        <f t="shared" ref="AY2:AY10" si="2">IF(COUNT(AM2:AQ2)=0,"",MAX(AM2:AQ2))</f>
        <v>5.2113989275969086</v>
      </c>
      <c r="AZ2" s="47" t="str">
        <f t="shared" ref="AZ2:AZ34" si="3">IF(COUNT(AR2:AU2)=0,"",MAX(AR2:AU2))</f>
        <v/>
      </c>
      <c r="BA2" s="47" t="str">
        <f t="shared" ref="BA2:BA34" si="4">IF(COUNT(AV2:AW2)=0,"",MAX(AV2:AW2))</f>
        <v/>
      </c>
      <c r="BB2" s="48">
        <f t="shared" ref="BB2:BB10" si="5">IF(COUNT(AL2:AL2)=0,"",AVERAGE(AL2:AL2))</f>
        <v>5.2943568487915789</v>
      </c>
      <c r="BC2" s="47">
        <f t="shared" ref="BC2:BC10" si="6">IF(COUNT(AM2:AQ2)=0,"",AVERAGE(AM2:AQ2))</f>
        <v>5.2113989275969086</v>
      </c>
      <c r="BD2" s="47" t="str">
        <f t="shared" ref="BD2:BD34" si="7">IF(COUNT(AR2:AU2)=0,"",AVERAGE(AR2:AU2))</f>
        <v/>
      </c>
      <c r="BE2" s="47" t="str">
        <f t="shared" ref="BE2:BE34" si="8">IF(COUNT(AV2:AW2)=0,"",AVERAGE(AV2:AW2))</f>
        <v/>
      </c>
      <c r="BF2" s="199">
        <f>IFERROR((AL2-MIN($AL2:$AW2))/(MAX($AL2:$AW2)-MIN($AL2:$AW2)),"")</f>
        <v>1</v>
      </c>
      <c r="BG2" s="41" t="str">
        <f t="shared" ref="BG2:BQ2" si="9">IFERROR((AM2-MIN($AL2:$AW2))/(MAX($AL2:$AW2)-MIN($AL2:$AW2)),"")</f>
        <v/>
      </c>
      <c r="BH2" s="41" t="str">
        <f t="shared" si="9"/>
        <v/>
      </c>
      <c r="BI2" s="41" t="str">
        <f t="shared" si="9"/>
        <v/>
      </c>
      <c r="BJ2" s="41" t="str">
        <f t="shared" si="9"/>
        <v/>
      </c>
      <c r="BK2" s="41">
        <f t="shared" si="9"/>
        <v>0</v>
      </c>
      <c r="BL2" s="41" t="str">
        <f t="shared" si="9"/>
        <v/>
      </c>
      <c r="BM2" s="41" t="str">
        <f t="shared" si="9"/>
        <v/>
      </c>
      <c r="BN2" s="41" t="str">
        <f t="shared" si="9"/>
        <v/>
      </c>
      <c r="BO2" s="41" t="str">
        <f t="shared" si="9"/>
        <v/>
      </c>
      <c r="BP2" s="41" t="str">
        <f t="shared" si="9"/>
        <v/>
      </c>
      <c r="BQ2" s="41" t="str">
        <f t="shared" si="9"/>
        <v/>
      </c>
      <c r="BR2" s="105">
        <f t="shared" ref="BR2:BR10" si="10">IF(COUNT(BF2:BF2)=0,"",MAX(BF2:BF2))</f>
        <v>1</v>
      </c>
      <c r="BS2" s="47">
        <f t="shared" ref="BS2:BS10" si="11">IF(COUNT(BG2:BK2)=0,"",MAX(BG2:BK2))</f>
        <v>0</v>
      </c>
      <c r="BT2" s="47" t="str">
        <f t="shared" ref="BT2:BT34" si="12">IF(COUNT(BL2:BO2)=0,"",MAX(BL2:BO2))</f>
        <v/>
      </c>
      <c r="BU2" s="47" t="str">
        <f t="shared" ref="BU2:BU34" si="13">IF(COUNT(BP2:BQ2)=0,"",MAX(BP2:BQ2))</f>
        <v/>
      </c>
      <c r="BV2" s="48">
        <f t="shared" ref="BV2:BV10" si="14">IF(COUNT(BF2:BF2)=0,"",AVERAGE(BF2:BF2))</f>
        <v>1</v>
      </c>
      <c r="BW2" s="47">
        <f t="shared" ref="BW2:BW10" si="15">IF(COUNT(BG2:BK2)=0,"",AVERAGE(BG2:BK2))</f>
        <v>0</v>
      </c>
      <c r="BX2" s="47" t="str">
        <f t="shared" ref="BX2:BX34" si="16">IF(COUNT(BL2:BO2)=0,"",AVERAGE(BL2:BO2))</f>
        <v/>
      </c>
      <c r="BY2" s="47" t="str">
        <f t="shared" ref="BY2:BY34" si="17">IF(COUNT(BP2:BQ2)=0,"",AVERAGE(BP2:BQ2))</f>
        <v/>
      </c>
    </row>
    <row r="3" spans="1:77" x14ac:dyDescent="0.2">
      <c r="A3" s="305" t="s">
        <v>44</v>
      </c>
      <c r="B3" s="334">
        <f>VLOOKUP($A3,BI!$A:$Q,MATCH(B$1,BI!$A$1:$Q$1,0),FALSE)</f>
        <v>1</v>
      </c>
      <c r="C3" s="368">
        <f>VLOOKUP($A3,BI!$A:$Q,MATCH(C$1,BI!$A$1:$Q$1,0),FALSE)</f>
        <v>1</v>
      </c>
      <c r="D3" s="368">
        <f>VLOOKUP($A3,BI!$A:$Q,MATCH(D$1,BI!$A$1:$Q$1,0),FALSE)</f>
        <v>1</v>
      </c>
      <c r="E3" s="368">
        <f>VLOOKUP($A3,BI!$A:$Q,MATCH(E$1,BI!$A$1:$Q$1,0),FALSE)</f>
        <v>1</v>
      </c>
      <c r="F3" s="368">
        <f>VLOOKUP($A3,BI!$A:$Q,MATCH(F$1,BI!$A$1:$Q$1,0),FALSE)</f>
        <v>1</v>
      </c>
      <c r="G3" s="368">
        <f>VLOOKUP($A3,BI!$A:$Q,MATCH(G$1,BI!$A$1:$Q$1,0),FALSE)</f>
        <v>1</v>
      </c>
      <c r="H3" s="368">
        <f>VLOOKUP($A3,BI!$A:$Q,MATCH(H$1,BI!$A$1:$Q$1,0),FALSE)</f>
        <v>1</v>
      </c>
      <c r="I3" s="368">
        <f>VLOOKUP($A3,BI!$A:$Q,MATCH(I$1,BI!$A$1:$Q$1,0),FALSE)</f>
        <v>1</v>
      </c>
      <c r="J3" s="368">
        <f>VLOOKUP($A3,BI!$A:$Q,MATCH(J$1,BI!$A$1:$Q$1,0),FALSE)</f>
        <v>1</v>
      </c>
      <c r="K3" s="368">
        <f>VLOOKUP($A3,BI!$A:$Q,MATCH(K$1,BI!$A$1:$Q$1,0),FALSE)</f>
        <v>1</v>
      </c>
      <c r="L3" s="368" t="str">
        <f>VLOOKUP($A3,BI!$A:$Q,MATCH(L$1,BI!$A$1:$Q$1,0),FALSE)</f>
        <v/>
      </c>
      <c r="M3" s="368" t="str">
        <f>VLOOKUP($A3,BI!$A:$Q,MATCH(M$1,BI!$A$1:$Q$1,0),FALSE)</f>
        <v/>
      </c>
      <c r="N3" s="48">
        <f>_xlfn.IFNA(VLOOKUP($A3,'I-Emax'!$A:$BM,MATCH(N$1,'I-Emax'!$A$1:$BM$1,0),FALSE),"")</f>
        <v>0.96691176470588236</v>
      </c>
      <c r="O3" s="47">
        <f>_xlfn.IFNA(VLOOKUP($A3,'I-Emax'!$A:$BM,MATCH(O$1,'I-Emax'!$A$1:$BM$1,0),FALSE),"")</f>
        <v>0.8936170212765957</v>
      </c>
      <c r="P3" s="47">
        <f>_xlfn.IFNA(VLOOKUP($A3,'I-Emax'!$A:$BM,MATCH(P$1,'I-Emax'!$A$1:$BM$1,0),FALSE),"")</f>
        <v>0.8936170212765957</v>
      </c>
      <c r="Q3" s="47">
        <f>_xlfn.IFNA(VLOOKUP($A3,'I-Emax'!$A:$BM,MATCH(Q$1,'I-Emax'!$A$1:$BM$1,0),FALSE),"")</f>
        <v>0.90269151138716364</v>
      </c>
      <c r="R3" s="47">
        <f>_xlfn.IFNA(VLOOKUP($A3,'I-Emax'!$A:$BM,MATCH(R$1,'I-Emax'!$A$1:$BM$1,0),FALSE),"")</f>
        <v>0.90269151138716364</v>
      </c>
      <c r="S3" s="47">
        <f>_xlfn.IFNA(VLOOKUP($A3,'I-Emax'!$A:$BM,MATCH(S$1,'I-Emax'!$A$1:$BM$1,0),FALSE),"")</f>
        <v>0.86666666666666659</v>
      </c>
      <c r="T3" s="47">
        <f>_xlfn.IFNA(VLOOKUP($A3,'I-Emax'!$A:$BM,MATCH(T$1,'I-Emax'!$A$1:$BM$1,0),FALSE),"")</f>
        <v>0.81991525423728817</v>
      </c>
      <c r="U3" s="47">
        <f>_xlfn.IFNA(VLOOKUP($A3,'I-Emax'!$A:$BM,MATCH(U$1,'I-Emax'!$A$1:$BM$1,0),FALSE),"")</f>
        <v>0.81991525423728817</v>
      </c>
      <c r="V3" s="47">
        <f>_xlfn.IFNA(VLOOKUP($A3,'I-Emax'!$A:$BM,MATCH(V$1,'I-Emax'!$A$1:$BM$1,0),FALSE),"")</f>
        <v>0.77752808988764044</v>
      </c>
      <c r="W3" s="47">
        <f>_xlfn.IFNA(VLOOKUP($A3,'I-Emax'!$A:$BM,MATCH(W$1,'I-Emax'!$A$1:$BM$1,0),FALSE),"")</f>
        <v>0.93663366336633658</v>
      </c>
      <c r="X3" s="47" t="str">
        <f>_xlfn.IFNA(VLOOKUP($A3,'I-Emax'!$A:$BM,MATCH(X$1,'I-Emax'!$A$1:$BM$1,0),FALSE),"")</f>
        <v/>
      </c>
      <c r="Y3" s="47" t="str">
        <f>_xlfn.IFNA(VLOOKUP($A3,'I-Emax'!$A:$BM,MATCH(Y$1,'I-Emax'!$A$1:$BM$1,0),FALSE),"")</f>
        <v/>
      </c>
      <c r="Z3" s="40">
        <f>_xlfn.IFNA(VLOOKUP($A3,'I-pEC50'!$A:$BM,MATCH(Z$1,'I-pEC50'!$A$1:$BM$1,0),FALSE),"")</f>
        <v>6.5</v>
      </c>
      <c r="AA3" s="41">
        <f>_xlfn.IFNA(VLOOKUP($A3,'I-pEC50'!$A:$BM,MATCH(AA$1,'I-pEC50'!$A$1:$BM$1,0),FALSE),"")</f>
        <v>7.25</v>
      </c>
      <c r="AB3" s="41">
        <f>_xlfn.IFNA(VLOOKUP($A3,'I-pEC50'!$A:$BM,MATCH(AB$1,'I-pEC50'!$A$1:$BM$1,0),FALSE),"")</f>
        <v>7.25</v>
      </c>
      <c r="AC3" s="41">
        <f>_xlfn.IFNA(VLOOKUP($A3,'I-pEC50'!$A:$BM,MATCH(AC$1,'I-pEC50'!$A$1:$BM$1,0),FALSE),"")</f>
        <v>6.66</v>
      </c>
      <c r="AD3" s="41">
        <f>_xlfn.IFNA(VLOOKUP($A3,'I-pEC50'!$A:$BM,MATCH(AD$1,'I-pEC50'!$A$1:$BM$1,0),FALSE),"")</f>
        <v>6.66</v>
      </c>
      <c r="AE3" s="41">
        <f>_xlfn.IFNA(VLOOKUP($A3,'I-pEC50'!$A:$BM,MATCH(AE$1,'I-pEC50'!$A$1:$BM$1,0),FALSE),"")</f>
        <v>6.97</v>
      </c>
      <c r="AF3" s="41">
        <f>_xlfn.IFNA(VLOOKUP($A3,'I-pEC50'!$A:$BM,MATCH(AF$1,'I-pEC50'!$A$1:$BM$1,0),FALSE),"")</f>
        <v>7.93</v>
      </c>
      <c r="AG3" s="41">
        <f>_xlfn.IFNA(VLOOKUP($A3,'I-pEC50'!$A:$BM,MATCH(AG$1,'I-pEC50'!$A$1:$BM$1,0),FALSE),"")</f>
        <v>7.93</v>
      </c>
      <c r="AH3" s="41">
        <f>_xlfn.IFNA(VLOOKUP($A3,'I-pEC50'!$A:$BM,MATCH(AH$1,'I-pEC50'!$A$1:$BM$1,0),FALSE),"")</f>
        <v>7.8</v>
      </c>
      <c r="AI3" s="41">
        <f>_xlfn.IFNA(VLOOKUP($A3,'I-pEC50'!$A:$BM,MATCH(AI$1,'I-pEC50'!$A$1:$BM$1,0),FALSE),"")</f>
        <v>6.42</v>
      </c>
      <c r="AJ3" s="41" t="str">
        <f>_xlfn.IFNA(VLOOKUP($A3,'I-pEC50'!$A:$BM,MATCH(AJ$1,'I-pEC50'!$A$1:$BM$1,0),FALSE),"")</f>
        <v/>
      </c>
      <c r="AK3" s="41" t="str">
        <f>_xlfn.IFNA(VLOOKUP($A3,'I-pEC50'!$A:$BM,MATCH(AK$1,'I-pEC50'!$A$1:$BM$1,0),FALSE),"")</f>
        <v/>
      </c>
      <c r="AL3" s="40">
        <f t="shared" ref="AL3:AL52" si="18">IFERROR(LOG(N3/10^-Z3),"")</f>
        <v>6.4853868444555598</v>
      </c>
      <c r="AM3" s="41">
        <f t="shared" ref="AM3:AM52" si="19">IFERROR(LOG(O3/10^-AA3),"")</f>
        <v>7.2011514324621837</v>
      </c>
      <c r="AN3" s="41">
        <f t="shared" ref="AN3:AN52" si="20">IFERROR(LOG(P3/10^-AB3),"")</f>
        <v>7.2011514324621837</v>
      </c>
      <c r="AO3" s="41">
        <f t="shared" ref="AO3:AO52" si="21">IFERROR(LOG(Q3/10^-AC3),"")</f>
        <v>6.6155393585170748</v>
      </c>
      <c r="AP3" s="41">
        <f t="shared" ref="AP3:AP52" si="22">IFERROR(LOG(R3/10^-AD3),"")</f>
        <v>6.6155393585170748</v>
      </c>
      <c r="AQ3" s="41">
        <f t="shared" ref="AQ3:AQ52" si="23">IFERROR(LOG(S3/10^-AE3),"")</f>
        <v>6.9078520932511562</v>
      </c>
      <c r="AR3" s="41">
        <f t="shared" ref="AR3:AR52" si="24">IFERROR(LOG(T3/10^-AF3),"")</f>
        <v>7.8437689663848245</v>
      </c>
      <c r="AS3" s="41">
        <f t="shared" ref="AS3:AS52" si="25">IFERROR(LOG(U3/10^-AG3),"")</f>
        <v>7.8437689663848245</v>
      </c>
      <c r="AT3" s="41">
        <f t="shared" ref="AT3:AT52" si="26">IFERROR(LOG(V3/10^-AH3),"")</f>
        <v>7.690716087811845</v>
      </c>
      <c r="AU3" s="41">
        <f t="shared" ref="AU3:AU52" si="27">IFERROR(LOG(W3/10^-AI3),"")</f>
        <v>6.3915697626191506</v>
      </c>
      <c r="AV3" s="41" t="str">
        <f t="shared" ref="AV3:AV52" si="28">IFERROR(LOG(X3/10^-AJ3),"")</f>
        <v/>
      </c>
      <c r="AW3" s="41" t="str">
        <f t="shared" ref="AW3:AW52" si="29">IFERROR(LOG(Y3/10^-AK3),"")</f>
        <v/>
      </c>
      <c r="AX3" s="105">
        <f t="shared" si="1"/>
        <v>6.4853868444555598</v>
      </c>
      <c r="AY3" s="47">
        <f t="shared" si="2"/>
        <v>7.2011514324621837</v>
      </c>
      <c r="AZ3" s="47">
        <f t="shared" si="3"/>
        <v>7.8437689663848245</v>
      </c>
      <c r="BA3" s="47" t="str">
        <f t="shared" si="4"/>
        <v/>
      </c>
      <c r="BB3" s="48">
        <f t="shared" si="5"/>
        <v>6.4853868444555598</v>
      </c>
      <c r="BC3" s="47">
        <f t="shared" si="6"/>
        <v>6.908246735041935</v>
      </c>
      <c r="BD3" s="47">
        <f t="shared" si="7"/>
        <v>7.4424559458001607</v>
      </c>
      <c r="BE3" s="47" t="str">
        <f t="shared" si="8"/>
        <v/>
      </c>
      <c r="BF3" s="199">
        <f t="shared" ref="BF3:BF52" si="30">IFERROR((AL3-MIN($AL3:$AW3))/(MAX($AL3:$AW3)-MIN($AL3:$AW3)),"")</f>
        <v>6.4603452193840699E-2</v>
      </c>
      <c r="BG3" s="41">
        <f t="shared" ref="BG3:BG52" si="31">IFERROR((AM3-MIN($AL3:$AW3))/(MAX($AL3:$AW3)-MIN($AL3:$AW3)),"")</f>
        <v>0.55748665041526002</v>
      </c>
      <c r="BH3" s="41">
        <f t="shared" ref="BH3:BH52" si="32">IFERROR((AN3-MIN($AL3:$AW3))/(MAX($AL3:$AW3)-MIN($AL3:$AW3)),"")</f>
        <v>0.55748665041526002</v>
      </c>
      <c r="BI3" s="41">
        <f t="shared" ref="BI3:BI52" si="33">IFERROR((AO3-MIN($AL3:$AW3))/(MAX($AL3:$AW3)-MIN($AL3:$AW3)),"")</f>
        <v>0.15422787405278307</v>
      </c>
      <c r="BJ3" s="41">
        <f t="shared" ref="BJ3:BJ52" si="34">IFERROR((AP3-MIN($AL3:$AW3))/(MAX($AL3:$AW3)-MIN($AL3:$AW3)),"")</f>
        <v>0.15422787405278307</v>
      </c>
      <c r="BK3" s="41">
        <f t="shared" ref="BK3:BK52" si="35">IFERROR((AQ3-MIN($AL3:$AW3))/(MAX($AL3:$AW3)-MIN($AL3:$AW3)),"")</f>
        <v>0.35551756900378573</v>
      </c>
      <c r="BL3" s="41">
        <f t="shared" ref="BL3:BL52" si="36">IFERROR((AR3-MIN($AL3:$AW3))/(MAX($AL3:$AW3)-MIN($AL3:$AW3)),"")</f>
        <v>1</v>
      </c>
      <c r="BM3" s="41">
        <f t="shared" ref="BM3:BM52" si="37">IFERROR((AS3-MIN($AL3:$AW3))/(MAX($AL3:$AW3)-MIN($AL3:$AW3)),"")</f>
        <v>1</v>
      </c>
      <c r="BN3" s="41">
        <f t="shared" ref="BN3:BN52" si="38">IFERROR((AT3-MIN($AL3:$AW3))/(MAX($AL3:$AW3)-MIN($AL3:$AW3)),"")</f>
        <v>0.89460614068916955</v>
      </c>
      <c r="BO3" s="41">
        <f t="shared" ref="BO3:BO52" si="39">IFERROR((AU3-MIN($AL3:$AW3))/(MAX($AL3:$AW3)-MIN($AL3:$AW3)),"")</f>
        <v>0</v>
      </c>
      <c r="BP3" s="41" t="str">
        <f t="shared" ref="BP3:BP52" si="40">IFERROR((AV3-MIN($AL3:$AW3))/(MAX($AL3:$AW3)-MIN($AL3:$AW3)),"")</f>
        <v/>
      </c>
      <c r="BQ3" s="41" t="str">
        <f t="shared" ref="BQ3:BQ52" si="41">IFERROR((AW3-MIN($AL3:$AW3))/(MAX($AL3:$AW3)-MIN($AL3:$AW3)),"")</f>
        <v/>
      </c>
      <c r="BR3" s="105">
        <f t="shared" si="10"/>
        <v>6.4603452193840699E-2</v>
      </c>
      <c r="BS3" s="47">
        <f t="shared" si="11"/>
        <v>0.55748665041526002</v>
      </c>
      <c r="BT3" s="47">
        <f t="shared" si="12"/>
        <v>1</v>
      </c>
      <c r="BU3" s="47" t="str">
        <f t="shared" si="13"/>
        <v/>
      </c>
      <c r="BV3" s="48">
        <f t="shared" si="14"/>
        <v>6.4603452193840699E-2</v>
      </c>
      <c r="BW3" s="47">
        <f t="shared" si="15"/>
        <v>0.35578932358797444</v>
      </c>
      <c r="BX3" s="47">
        <f t="shared" si="16"/>
        <v>0.72365153517229241</v>
      </c>
      <c r="BY3" s="47" t="str">
        <f t="shared" si="17"/>
        <v/>
      </c>
    </row>
    <row r="4" spans="1:77" x14ac:dyDescent="0.2">
      <c r="A4" s="305" t="s">
        <v>72</v>
      </c>
      <c r="B4" s="334">
        <f>VLOOKUP($A4,BI!$A:$Q,MATCH(B$1,BI!$A$1:$Q$1,0),FALSE)</f>
        <v>1</v>
      </c>
      <c r="C4" s="368">
        <f>VLOOKUP($A4,BI!$A:$Q,MATCH(C$1,BI!$A$1:$Q$1,0),FALSE)</f>
        <v>1</v>
      </c>
      <c r="D4" s="368">
        <f>VLOOKUP($A4,BI!$A:$Q,MATCH(D$1,BI!$A$1:$Q$1,0),FALSE)</f>
        <v>1</v>
      </c>
      <c r="E4" s="368">
        <f>VLOOKUP($A4,BI!$A:$Q,MATCH(E$1,BI!$A$1:$Q$1,0),FALSE)</f>
        <v>1</v>
      </c>
      <c r="F4" s="368">
        <f>VLOOKUP($A4,BI!$A:$Q,MATCH(F$1,BI!$A$1:$Q$1,0),FALSE)</f>
        <v>1</v>
      </c>
      <c r="G4" s="368">
        <f>VLOOKUP($A4,BI!$A:$Q,MATCH(G$1,BI!$A$1:$Q$1,0),FALSE)</f>
        <v>1</v>
      </c>
      <c r="H4" s="368">
        <f>VLOOKUP($A4,BI!$A:$Q,MATCH(H$1,BI!$A$1:$Q$1,0),FALSE)</f>
        <v>1</v>
      </c>
      <c r="I4" s="368">
        <f>VLOOKUP($A4,BI!$A:$Q,MATCH(I$1,BI!$A$1:$Q$1,0),FALSE)</f>
        <v>1</v>
      </c>
      <c r="J4" s="368">
        <f>VLOOKUP($A4,BI!$A:$Q,MATCH(J$1,BI!$A$1:$Q$1,0),FALSE)</f>
        <v>1</v>
      </c>
      <c r="K4" s="368">
        <f>VLOOKUP($A4,BI!$A:$Q,MATCH(K$1,BI!$A$1:$Q$1,0),FALSE)</f>
        <v>1</v>
      </c>
      <c r="L4" s="368">
        <f>VLOOKUP($A4,BI!$A:$Q,MATCH(L$1,BI!$A$1:$Q$1,0),FALSE)</f>
        <v>1</v>
      </c>
      <c r="M4" s="368">
        <f>VLOOKUP($A4,BI!$A:$Q,MATCH(M$1,BI!$A$1:$Q$1,0),FALSE)</f>
        <v>1</v>
      </c>
      <c r="N4" s="48">
        <f>_xlfn.IFNA(VLOOKUP($A4,'I-Emax'!$A:$BM,MATCH(N$1,'I-Emax'!$A$1:$BM$1,0),FALSE),"")</f>
        <v>1</v>
      </c>
      <c r="O4" s="47">
        <f>_xlfn.IFNA(VLOOKUP($A4,'I-Emax'!$A:$BM,MATCH(O$1,'I-Emax'!$A$1:$BM$1,0),FALSE),"")</f>
        <v>1</v>
      </c>
      <c r="P4" s="47">
        <f>_xlfn.IFNA(VLOOKUP($A4,'I-Emax'!$A:$BM,MATCH(P$1,'I-Emax'!$A$1:$BM$1,0),FALSE),"")</f>
        <v>1</v>
      </c>
      <c r="Q4" s="47">
        <f>_xlfn.IFNA(VLOOKUP($A4,'I-Emax'!$A:$BM,MATCH(Q$1,'I-Emax'!$A$1:$BM$1,0),FALSE),"")</f>
        <v>1</v>
      </c>
      <c r="R4" s="47">
        <f>_xlfn.IFNA(VLOOKUP($A4,'I-Emax'!$A:$BM,MATCH(R$1,'I-Emax'!$A$1:$BM$1,0),FALSE),"")</f>
        <v>1</v>
      </c>
      <c r="S4" s="47">
        <f>_xlfn.IFNA(VLOOKUP($A4,'I-Emax'!$A:$BM,MATCH(S$1,'I-Emax'!$A$1:$BM$1,0),FALSE),"")</f>
        <v>0.98550724637681164</v>
      </c>
      <c r="T4" s="47">
        <f>_xlfn.IFNA(VLOOKUP($A4,'I-Emax'!$A:$BM,MATCH(T$1,'I-Emax'!$A$1:$BM$1,0),FALSE),"")</f>
        <v>1</v>
      </c>
      <c r="U4" s="47">
        <f>_xlfn.IFNA(VLOOKUP($A4,'I-Emax'!$A:$BM,MATCH(U$1,'I-Emax'!$A$1:$BM$1,0),FALSE),"")</f>
        <v>1</v>
      </c>
      <c r="V4" s="47">
        <f>_xlfn.IFNA(VLOOKUP($A4,'I-Emax'!$A:$BM,MATCH(V$1,'I-Emax'!$A$1:$BM$1,0),FALSE),"")</f>
        <v>1</v>
      </c>
      <c r="W4" s="47">
        <f>_xlfn.IFNA(VLOOKUP($A4,'I-Emax'!$A:$BM,MATCH(W$1,'I-Emax'!$A$1:$BM$1,0),FALSE),"")</f>
        <v>1</v>
      </c>
      <c r="X4" s="47">
        <f>_xlfn.IFNA(VLOOKUP($A4,'I-Emax'!$A:$BM,MATCH(X$1,'I-Emax'!$A$1:$BM$1,0),FALSE),"")</f>
        <v>1</v>
      </c>
      <c r="Y4" s="47">
        <f>_xlfn.IFNA(VLOOKUP($A4,'I-Emax'!$A:$BM,MATCH(Y$1,'I-Emax'!$A$1:$BM$1,0),FALSE),"")</f>
        <v>1</v>
      </c>
      <c r="Z4" s="40">
        <f>_xlfn.IFNA(VLOOKUP($A4,'I-pEC50'!$A:$BM,MATCH(Z$1,'I-pEC50'!$A$1:$BM$1,0),FALSE),"")</f>
        <v>10.44</v>
      </c>
      <c r="AA4" s="41">
        <f>_xlfn.IFNA(VLOOKUP($A4,'I-pEC50'!$A:$BM,MATCH(AA$1,'I-pEC50'!$A$1:$BM$1,0),FALSE),"")</f>
        <v>10.85</v>
      </c>
      <c r="AB4" s="41">
        <f>_xlfn.IFNA(VLOOKUP($A4,'I-pEC50'!$A:$BM,MATCH(AB$1,'I-pEC50'!$A$1:$BM$1,0),FALSE),"")</f>
        <v>10.85</v>
      </c>
      <c r="AC4" s="41">
        <f>_xlfn.IFNA(VLOOKUP($A4,'I-pEC50'!$A:$BM,MATCH(AC$1,'I-pEC50'!$A$1:$BM$1,0),FALSE),"")</f>
        <v>10.220000000000001</v>
      </c>
      <c r="AD4" s="41">
        <f>_xlfn.IFNA(VLOOKUP($A4,'I-pEC50'!$A:$BM,MATCH(AD$1,'I-pEC50'!$A$1:$BM$1,0),FALSE),"")</f>
        <v>10.220000000000001</v>
      </c>
      <c r="AE4" s="41">
        <f>_xlfn.IFNA(VLOOKUP($A4,'I-pEC50'!$A:$BM,MATCH(AE$1,'I-pEC50'!$A$1:$BM$1,0),FALSE),"")</f>
        <v>9.83</v>
      </c>
      <c r="AF4" s="41">
        <f>_xlfn.IFNA(VLOOKUP($A4,'I-pEC50'!$A:$BM,MATCH(AF$1,'I-pEC50'!$A$1:$BM$1,0),FALSE),"")</f>
        <v>10.83</v>
      </c>
      <c r="AG4" s="41">
        <f>_xlfn.IFNA(VLOOKUP($A4,'I-pEC50'!$A:$BM,MATCH(AG$1,'I-pEC50'!$A$1:$BM$1,0),FALSE),"")</f>
        <v>10.83</v>
      </c>
      <c r="AH4" s="41">
        <f>_xlfn.IFNA(VLOOKUP($A4,'I-pEC50'!$A:$BM,MATCH(AH$1,'I-pEC50'!$A$1:$BM$1,0),FALSE),"")</f>
        <v>11.12</v>
      </c>
      <c r="AI4" s="41">
        <f>_xlfn.IFNA(VLOOKUP($A4,'I-pEC50'!$A:$BM,MATCH(AI$1,'I-pEC50'!$A$1:$BM$1,0),FALSE),"")</f>
        <v>10.28</v>
      </c>
      <c r="AJ4" s="41">
        <f>_xlfn.IFNA(VLOOKUP($A4,'I-pEC50'!$A:$BM,MATCH(AJ$1,'I-pEC50'!$A$1:$BM$1,0),FALSE),"")</f>
        <v>10.39</v>
      </c>
      <c r="AK4" s="41">
        <f>_xlfn.IFNA(VLOOKUP($A4,'I-pEC50'!$A:$BM,MATCH(AK$1,'I-pEC50'!$A$1:$BM$1,0),FALSE),"")</f>
        <v>10.039999999999999</v>
      </c>
      <c r="AL4" s="40">
        <f t="shared" si="18"/>
        <v>10.44</v>
      </c>
      <c r="AM4" s="41">
        <f t="shared" si="19"/>
        <v>10.850000000000001</v>
      </c>
      <c r="AN4" s="41">
        <f t="shared" si="20"/>
        <v>10.850000000000001</v>
      </c>
      <c r="AO4" s="41">
        <f t="shared" si="21"/>
        <v>10.220000000000002</v>
      </c>
      <c r="AP4" s="41">
        <f t="shared" si="22"/>
        <v>10.220000000000002</v>
      </c>
      <c r="AQ4" s="41">
        <f t="shared" si="23"/>
        <v>9.823659821968981</v>
      </c>
      <c r="AR4" s="41">
        <f t="shared" si="24"/>
        <v>10.830000000000002</v>
      </c>
      <c r="AS4" s="41">
        <f t="shared" si="25"/>
        <v>10.830000000000002</v>
      </c>
      <c r="AT4" s="41">
        <f t="shared" si="26"/>
        <v>11.120000000000001</v>
      </c>
      <c r="AU4" s="41">
        <f t="shared" si="27"/>
        <v>10.280000000000001</v>
      </c>
      <c r="AV4" s="41">
        <f t="shared" si="28"/>
        <v>10.390000000000002</v>
      </c>
      <c r="AW4" s="41">
        <f t="shared" si="29"/>
        <v>10.039999999999999</v>
      </c>
      <c r="AX4" s="105">
        <f t="shared" si="1"/>
        <v>10.44</v>
      </c>
      <c r="AY4" s="47">
        <f t="shared" si="2"/>
        <v>10.850000000000001</v>
      </c>
      <c r="AZ4" s="47">
        <f t="shared" si="3"/>
        <v>11.120000000000001</v>
      </c>
      <c r="BA4" s="47">
        <f t="shared" si="4"/>
        <v>10.390000000000002</v>
      </c>
      <c r="BB4" s="48">
        <f t="shared" si="5"/>
        <v>10.44</v>
      </c>
      <c r="BC4" s="47">
        <f t="shared" si="6"/>
        <v>10.392731964393798</v>
      </c>
      <c r="BD4" s="47">
        <f t="shared" si="7"/>
        <v>10.765000000000001</v>
      </c>
      <c r="BE4" s="47">
        <f t="shared" si="8"/>
        <v>10.215</v>
      </c>
      <c r="BF4" s="199">
        <f t="shared" si="30"/>
        <v>0.47544632842219148</v>
      </c>
      <c r="BG4" s="41">
        <f t="shared" si="31"/>
        <v>0.79172133628528274</v>
      </c>
      <c r="BH4" s="41">
        <f t="shared" si="32"/>
        <v>0.79172133628528274</v>
      </c>
      <c r="BI4" s="41">
        <f t="shared" si="33"/>
        <v>0.305737787617609</v>
      </c>
      <c r="BJ4" s="41">
        <f t="shared" si="34"/>
        <v>0.305737787617609</v>
      </c>
      <c r="BK4" s="41">
        <f t="shared" si="35"/>
        <v>0</v>
      </c>
      <c r="BL4" s="41">
        <f t="shared" si="36"/>
        <v>0.77629328712122991</v>
      </c>
      <c r="BM4" s="41">
        <f t="shared" si="37"/>
        <v>0.77629328712122991</v>
      </c>
      <c r="BN4" s="41">
        <f t="shared" si="38"/>
        <v>1</v>
      </c>
      <c r="BO4" s="41">
        <f t="shared" si="39"/>
        <v>0.35202193510976748</v>
      </c>
      <c r="BP4" s="41">
        <f t="shared" si="40"/>
        <v>0.43687620551206074</v>
      </c>
      <c r="BQ4" s="41">
        <f t="shared" si="41"/>
        <v>0.16688534514112804</v>
      </c>
      <c r="BR4" s="105">
        <f t="shared" si="10"/>
        <v>0.47544632842219148</v>
      </c>
      <c r="BS4" s="47">
        <f t="shared" si="11"/>
        <v>0.79172133628528274</v>
      </c>
      <c r="BT4" s="47">
        <f t="shared" si="12"/>
        <v>1</v>
      </c>
      <c r="BU4" s="47">
        <f t="shared" si="13"/>
        <v>0.43687620551206074</v>
      </c>
      <c r="BV4" s="48">
        <f t="shared" si="14"/>
        <v>0.47544632842219148</v>
      </c>
      <c r="BW4" s="47">
        <f t="shared" si="15"/>
        <v>0.43898364956115665</v>
      </c>
      <c r="BX4" s="47">
        <f t="shared" si="16"/>
        <v>0.72615212733805679</v>
      </c>
      <c r="BY4" s="47">
        <f t="shared" si="17"/>
        <v>0.30188077532659441</v>
      </c>
    </row>
    <row r="5" spans="1:77" x14ac:dyDescent="0.2">
      <c r="A5" s="305" t="s">
        <v>114</v>
      </c>
      <c r="B5" s="334">
        <f>VLOOKUP($A5,BI!$A:$Q,MATCH(B$1,BI!$A$1:$Q$1,0),FALSE)</f>
        <v>1</v>
      </c>
      <c r="C5" s="368">
        <f>VLOOKUP($A5,BI!$A:$Q,MATCH(C$1,BI!$A$1:$Q$1,0),FALSE)</f>
        <v>1</v>
      </c>
      <c r="D5" s="368">
        <f>VLOOKUP($A5,BI!$A:$Q,MATCH(D$1,BI!$A$1:$Q$1,0),FALSE)</f>
        <v>1</v>
      </c>
      <c r="E5" s="368">
        <f>VLOOKUP($A5,BI!$A:$Q,MATCH(E$1,BI!$A$1:$Q$1,0),FALSE)</f>
        <v>1</v>
      </c>
      <c r="F5" s="368">
        <f>VLOOKUP($A5,BI!$A:$Q,MATCH(F$1,BI!$A$1:$Q$1,0),FALSE)</f>
        <v>1</v>
      </c>
      <c r="G5" s="368">
        <f>VLOOKUP($A5,BI!$A:$Q,MATCH(G$1,BI!$A$1:$Q$1,0),FALSE)</f>
        <v>1</v>
      </c>
      <c r="H5" s="368">
        <f>VLOOKUP($A5,BI!$A:$Q,MATCH(H$1,BI!$A$1:$Q$1,0),FALSE)</f>
        <v>1</v>
      </c>
      <c r="I5" s="368">
        <f>VLOOKUP($A5,BI!$A:$Q,MATCH(I$1,BI!$A$1:$Q$1,0),FALSE)</f>
        <v>1</v>
      </c>
      <c r="J5" s="368">
        <f>VLOOKUP($A5,BI!$A:$Q,MATCH(J$1,BI!$A$1:$Q$1,0),FALSE)</f>
        <v>1</v>
      </c>
      <c r="K5" s="368">
        <f>VLOOKUP($A5,BI!$A:$Q,MATCH(K$1,BI!$A$1:$Q$1,0),FALSE)</f>
        <v>1</v>
      </c>
      <c r="L5" s="368">
        <f>VLOOKUP($A5,BI!$A:$Q,MATCH(L$1,BI!$A$1:$Q$1,0),FALSE)</f>
        <v>1</v>
      </c>
      <c r="M5" s="368">
        <f>VLOOKUP($A5,BI!$A:$Q,MATCH(M$1,BI!$A$1:$Q$1,0),FALSE)</f>
        <v>1</v>
      </c>
      <c r="N5" s="48">
        <f>_xlfn.IFNA(VLOOKUP($A5,'I-Emax'!$A:$BM,MATCH(N$1,'I-Emax'!$A$1:$BM$1,0),FALSE),"")</f>
        <v>0.65257352941176472</v>
      </c>
      <c r="O5" s="47">
        <f>_xlfn.IFNA(VLOOKUP($A5,'I-Emax'!$A:$BM,MATCH(O$1,'I-Emax'!$A$1:$BM$1,0),FALSE),"")</f>
        <v>0.41586073500967113</v>
      </c>
      <c r="P5" s="47">
        <f>_xlfn.IFNA(VLOOKUP($A5,'I-Emax'!$A:$BM,MATCH(P$1,'I-Emax'!$A$1:$BM$1,0),FALSE),"")</f>
        <v>0.41586073500967113</v>
      </c>
      <c r="Q5" s="47">
        <f>_xlfn.IFNA(VLOOKUP($A5,'I-Emax'!$A:$BM,MATCH(Q$1,'I-Emax'!$A$1:$BM$1,0),FALSE),"")</f>
        <v>0.64182194616977228</v>
      </c>
      <c r="R5" s="47">
        <f>_xlfn.IFNA(VLOOKUP($A5,'I-Emax'!$A:$BM,MATCH(R$1,'I-Emax'!$A$1:$BM$1,0),FALSE),"")</f>
        <v>0.64182194616977228</v>
      </c>
      <c r="S5" s="47">
        <f>_xlfn.IFNA(VLOOKUP($A5,'I-Emax'!$A:$BM,MATCH(S$1,'I-Emax'!$A$1:$BM$1,0),FALSE),"")</f>
        <v>0.70724637681159419</v>
      </c>
      <c r="T5" s="47">
        <f>_xlfn.IFNA(VLOOKUP($A5,'I-Emax'!$A:$BM,MATCH(T$1,'I-Emax'!$A$1:$BM$1,0),FALSE),"")</f>
        <v>0.30084745762711862</v>
      </c>
      <c r="U5" s="47">
        <f>_xlfn.IFNA(VLOOKUP($A5,'I-Emax'!$A:$BM,MATCH(U$1,'I-Emax'!$A$1:$BM$1,0),FALSE),"")</f>
        <v>0.30084745762711862</v>
      </c>
      <c r="V5" s="47">
        <f>_xlfn.IFNA(VLOOKUP($A5,'I-Emax'!$A:$BM,MATCH(V$1,'I-Emax'!$A$1:$BM$1,0),FALSE),"")</f>
        <v>0.19325842696629214</v>
      </c>
      <c r="W5" s="47">
        <f>_xlfn.IFNA(VLOOKUP($A5,'I-Emax'!$A:$BM,MATCH(W$1,'I-Emax'!$A$1:$BM$1,0),FALSE),"")</f>
        <v>0.72475247524752473</v>
      </c>
      <c r="X5" s="47">
        <f>_xlfn.IFNA(VLOOKUP($A5,'I-Emax'!$A:$BM,MATCH(X$1,'I-Emax'!$A$1:$BM$1,0),FALSE),"")</f>
        <v>0.57333333333333336</v>
      </c>
      <c r="Y5" s="47">
        <f>_xlfn.IFNA(VLOOKUP($A5,'I-Emax'!$A:$BM,MATCH(Y$1,'I-Emax'!$A$1:$BM$1,0),FALSE),"")</f>
        <v>0.40083507306889354</v>
      </c>
      <c r="Z5" s="40">
        <f>_xlfn.IFNA(VLOOKUP($A5,'I-pEC50'!$A:$BM,MATCH(Z$1,'I-pEC50'!$A$1:$BM$1,0),FALSE),"")</f>
        <v>7.27</v>
      </c>
      <c r="AA5" s="41">
        <f>_xlfn.IFNA(VLOOKUP($A5,'I-pEC50'!$A:$BM,MATCH(AA$1,'I-pEC50'!$A$1:$BM$1,0),FALSE),"")</f>
        <v>8.0299999999999994</v>
      </c>
      <c r="AB5" s="41">
        <f>_xlfn.IFNA(VLOOKUP($A5,'I-pEC50'!$A:$BM,MATCH(AB$1,'I-pEC50'!$A$1:$BM$1,0),FALSE),"")</f>
        <v>8.0299999999999994</v>
      </c>
      <c r="AC5" s="41">
        <f>_xlfn.IFNA(VLOOKUP($A5,'I-pEC50'!$A:$BM,MATCH(AC$1,'I-pEC50'!$A$1:$BM$1,0),FALSE),"")</f>
        <v>7.32</v>
      </c>
      <c r="AD5" s="41">
        <f>_xlfn.IFNA(VLOOKUP($A5,'I-pEC50'!$A:$BM,MATCH(AD$1,'I-pEC50'!$A$1:$BM$1,0),FALSE),"")</f>
        <v>7.32</v>
      </c>
      <c r="AE5" s="41">
        <f>_xlfn.IFNA(VLOOKUP($A5,'I-pEC50'!$A:$BM,MATCH(AE$1,'I-pEC50'!$A$1:$BM$1,0),FALSE),"")</f>
        <v>7.57</v>
      </c>
      <c r="AF5" s="41">
        <f>_xlfn.IFNA(VLOOKUP($A5,'I-pEC50'!$A:$BM,MATCH(AF$1,'I-pEC50'!$A$1:$BM$1,0),FALSE),"")</f>
        <v>8.0299999999999994</v>
      </c>
      <c r="AG5" s="41">
        <f>_xlfn.IFNA(VLOOKUP($A5,'I-pEC50'!$A:$BM,MATCH(AG$1,'I-pEC50'!$A$1:$BM$1,0),FALSE),"")</f>
        <v>8.0299999999999994</v>
      </c>
      <c r="AH5" s="41">
        <f>_xlfn.IFNA(VLOOKUP($A5,'I-pEC50'!$A:$BM,MATCH(AH$1,'I-pEC50'!$A$1:$BM$1,0),FALSE),"")</f>
        <v>7.98</v>
      </c>
      <c r="AI5" s="41">
        <f>_xlfn.IFNA(VLOOKUP($A5,'I-pEC50'!$A:$BM,MATCH(AI$1,'I-pEC50'!$A$1:$BM$1,0),FALSE),"")</f>
        <v>7.24</v>
      </c>
      <c r="AJ5" s="41">
        <f>_xlfn.IFNA(VLOOKUP($A5,'I-pEC50'!$A:$BM,MATCH(AJ$1,'I-pEC50'!$A$1:$BM$1,0),FALSE),"")</f>
        <v>6.48</v>
      </c>
      <c r="AK5" s="41">
        <f>_xlfn.IFNA(VLOOKUP($A5,'I-pEC50'!$A:$BM,MATCH(AK$1,'I-pEC50'!$A$1:$BM$1,0),FALSE),"")</f>
        <v>5.99</v>
      </c>
      <c r="AL5" s="40">
        <f t="shared" si="18"/>
        <v>7.0846294533569152</v>
      </c>
      <c r="AM5" s="41">
        <f t="shared" si="19"/>
        <v>7.6489479168216636</v>
      </c>
      <c r="AN5" s="41">
        <f t="shared" si="20"/>
        <v>7.6489479168216636</v>
      </c>
      <c r="AO5" s="41">
        <f t="shared" si="21"/>
        <v>7.1274145630827608</v>
      </c>
      <c r="AP5" s="41">
        <f t="shared" si="22"/>
        <v>7.1274145630827608</v>
      </c>
      <c r="AQ5" s="41">
        <f t="shared" si="23"/>
        <v>7.4195707312654564</v>
      </c>
      <c r="AR5" s="41">
        <f t="shared" si="24"/>
        <v>7.5083463457489694</v>
      </c>
      <c r="AS5" s="41">
        <f t="shared" si="25"/>
        <v>7.5083463457489694</v>
      </c>
      <c r="AT5" s="41">
        <f t="shared" si="26"/>
        <v>7.2661384402626368</v>
      </c>
      <c r="AU5" s="41">
        <f t="shared" si="27"/>
        <v>7.1001897072757503</v>
      </c>
      <c r="AV5" s="41">
        <f t="shared" si="28"/>
        <v>6.2384071921878874</v>
      </c>
      <c r="AW5" s="41">
        <f t="shared" si="29"/>
        <v>5.5929657152889867</v>
      </c>
      <c r="AX5" s="105">
        <f t="shared" si="1"/>
        <v>7.0846294533569152</v>
      </c>
      <c r="AY5" s="47">
        <f t="shared" si="2"/>
        <v>7.6489479168216636</v>
      </c>
      <c r="AZ5" s="47">
        <f t="shared" si="3"/>
        <v>7.5083463457489694</v>
      </c>
      <c r="BA5" s="47">
        <f t="shared" si="4"/>
        <v>6.2384071921878874</v>
      </c>
      <c r="BB5" s="48">
        <f t="shared" si="5"/>
        <v>7.0846294533569152</v>
      </c>
      <c r="BC5" s="47">
        <f t="shared" si="6"/>
        <v>7.3944591382148612</v>
      </c>
      <c r="BD5" s="47">
        <f t="shared" si="7"/>
        <v>7.3457552097590808</v>
      </c>
      <c r="BE5" s="47">
        <f t="shared" si="8"/>
        <v>5.915686453738437</v>
      </c>
      <c r="BF5" s="199">
        <f t="shared" si="30"/>
        <v>0.72552366307253779</v>
      </c>
      <c r="BG5" s="41">
        <f t="shared" si="31"/>
        <v>1</v>
      </c>
      <c r="BH5" s="41">
        <f t="shared" si="32"/>
        <v>1</v>
      </c>
      <c r="BI5" s="41">
        <f t="shared" si="33"/>
        <v>0.74633372149325306</v>
      </c>
      <c r="BJ5" s="41">
        <f t="shared" si="34"/>
        <v>0.74633372149325306</v>
      </c>
      <c r="BK5" s="41">
        <f t="shared" si="35"/>
        <v>0.88843425522593877</v>
      </c>
      <c r="BL5" s="41">
        <f t="shared" si="36"/>
        <v>0.9316134298400639</v>
      </c>
      <c r="BM5" s="41">
        <f t="shared" si="37"/>
        <v>0.9316134298400639</v>
      </c>
      <c r="BN5" s="41">
        <f t="shared" si="38"/>
        <v>0.81380700850734355</v>
      </c>
      <c r="BO5" s="41">
        <f t="shared" si="39"/>
        <v>0.73309194547655643</v>
      </c>
      <c r="BP5" s="41">
        <f t="shared" si="40"/>
        <v>0.31393339709737872</v>
      </c>
      <c r="BQ5" s="41">
        <f t="shared" si="41"/>
        <v>0</v>
      </c>
      <c r="BR5" s="105">
        <f t="shared" si="10"/>
        <v>0.72552366307253779</v>
      </c>
      <c r="BS5" s="47">
        <f t="shared" si="11"/>
        <v>1</v>
      </c>
      <c r="BT5" s="47">
        <f t="shared" si="12"/>
        <v>0.9316134298400639</v>
      </c>
      <c r="BU5" s="47">
        <f t="shared" si="13"/>
        <v>0.31393339709737872</v>
      </c>
      <c r="BV5" s="48">
        <f t="shared" si="14"/>
        <v>0.72552366307253779</v>
      </c>
      <c r="BW5" s="47">
        <f t="shared" si="15"/>
        <v>0.87622033964248902</v>
      </c>
      <c r="BX5" s="47">
        <f t="shared" si="16"/>
        <v>0.852531453416007</v>
      </c>
      <c r="BY5" s="47">
        <f t="shared" si="17"/>
        <v>0.15696669854868936</v>
      </c>
    </row>
    <row r="6" spans="1:77" x14ac:dyDescent="0.2">
      <c r="A6" s="305" t="s">
        <v>51</v>
      </c>
      <c r="B6" s="334">
        <f>VLOOKUP($A6,BI!$A:$Q,MATCH(B$1,BI!$A$1:$Q$1,0),FALSE)</f>
        <v>1</v>
      </c>
      <c r="C6" s="368" t="str">
        <f>VLOOKUP($A6,BI!$A:$Q,MATCH(C$1,BI!$A$1:$Q$1,0),FALSE)</f>
        <v/>
      </c>
      <c r="D6" s="368" t="str">
        <f>VLOOKUP($A6,BI!$A:$Q,MATCH(D$1,BI!$A$1:$Q$1,0),FALSE)</f>
        <v/>
      </c>
      <c r="E6" s="368" t="str">
        <f>VLOOKUP($A6,BI!$A:$Q,MATCH(E$1,BI!$A$1:$Q$1,0),FALSE)</f>
        <v/>
      </c>
      <c r="F6" s="368" t="str">
        <f>VLOOKUP($A6,BI!$A:$Q,MATCH(F$1,BI!$A$1:$Q$1,0),FALSE)</f>
        <v/>
      </c>
      <c r="G6" s="368" t="str">
        <f>VLOOKUP($A6,BI!$A:$Q,MATCH(G$1,BI!$A$1:$Q$1,0),FALSE)</f>
        <v/>
      </c>
      <c r="H6" s="368" t="str">
        <f>VLOOKUP($A6,BI!$A:$Q,MATCH(H$1,BI!$A$1:$Q$1,0),FALSE)</f>
        <v/>
      </c>
      <c r="I6" s="368" t="str">
        <f>VLOOKUP($A6,BI!$A:$Q,MATCH(I$1,BI!$A$1:$Q$1,0),FALSE)</f>
        <v/>
      </c>
      <c r="J6" s="368" t="str">
        <f>VLOOKUP($A6,BI!$A:$Q,MATCH(J$1,BI!$A$1:$Q$1,0),FALSE)</f>
        <v/>
      </c>
      <c r="K6" s="368" t="str">
        <f>VLOOKUP($A6,BI!$A:$Q,MATCH(K$1,BI!$A$1:$Q$1,0),FALSE)</f>
        <v/>
      </c>
      <c r="L6" s="368" t="str">
        <f>VLOOKUP($A6,BI!$A:$Q,MATCH(L$1,BI!$A$1:$Q$1,0),FALSE)</f>
        <v/>
      </c>
      <c r="M6" s="368" t="str">
        <f>VLOOKUP($A6,BI!$A:$Q,MATCH(M$1,BI!$A$1:$Q$1,0),FALSE)</f>
        <v/>
      </c>
      <c r="N6" s="48">
        <f>_xlfn.IFNA(VLOOKUP($A6,'I-Emax'!$A:$BM,MATCH(N$1,'I-Emax'!$A$1:$BM$1,0),FALSE),"")</f>
        <v>0.6341911764705882</v>
      </c>
      <c r="O6" s="47" t="str">
        <f>_xlfn.IFNA(VLOOKUP($A6,'I-Emax'!$A:$BM,MATCH(O$1,'I-Emax'!$A$1:$BM$1,0),FALSE),"")</f>
        <v/>
      </c>
      <c r="P6" s="47" t="str">
        <f>_xlfn.IFNA(VLOOKUP($A6,'I-Emax'!$A:$BM,MATCH(P$1,'I-Emax'!$A$1:$BM$1,0),FALSE),"")</f>
        <v/>
      </c>
      <c r="Q6" s="47" t="str">
        <f>_xlfn.IFNA(VLOOKUP($A6,'I-Emax'!$A:$BM,MATCH(Q$1,'I-Emax'!$A$1:$BM$1,0),FALSE),"")</f>
        <v/>
      </c>
      <c r="R6" s="47" t="str">
        <f>_xlfn.IFNA(VLOOKUP($A6,'I-Emax'!$A:$BM,MATCH(R$1,'I-Emax'!$A$1:$BM$1,0),FALSE),"")</f>
        <v/>
      </c>
      <c r="S6" s="47" t="str">
        <f>_xlfn.IFNA(VLOOKUP($A6,'I-Emax'!$A:$BM,MATCH(S$1,'I-Emax'!$A$1:$BM$1,0),FALSE),"")</f>
        <v/>
      </c>
      <c r="T6" s="47" t="str">
        <f>_xlfn.IFNA(VLOOKUP($A6,'I-Emax'!$A:$BM,MATCH(T$1,'I-Emax'!$A$1:$BM$1,0),FALSE),"")</f>
        <v/>
      </c>
      <c r="U6" s="47" t="str">
        <f>_xlfn.IFNA(VLOOKUP($A6,'I-Emax'!$A:$BM,MATCH(U$1,'I-Emax'!$A$1:$BM$1,0),FALSE),"")</f>
        <v/>
      </c>
      <c r="V6" s="47" t="str">
        <f>_xlfn.IFNA(VLOOKUP($A6,'I-Emax'!$A:$BM,MATCH(V$1,'I-Emax'!$A$1:$BM$1,0),FALSE),"")</f>
        <v/>
      </c>
      <c r="W6" s="47" t="str">
        <f>_xlfn.IFNA(VLOOKUP($A6,'I-Emax'!$A:$BM,MATCH(W$1,'I-Emax'!$A$1:$BM$1,0),FALSE),"")</f>
        <v/>
      </c>
      <c r="X6" s="47" t="str">
        <f>_xlfn.IFNA(VLOOKUP($A6,'I-Emax'!$A:$BM,MATCH(X$1,'I-Emax'!$A$1:$BM$1,0),FALSE),"")</f>
        <v/>
      </c>
      <c r="Y6" s="47" t="str">
        <f>_xlfn.IFNA(VLOOKUP($A6,'I-Emax'!$A:$BM,MATCH(Y$1,'I-Emax'!$A$1:$BM$1,0),FALSE),"")</f>
        <v/>
      </c>
      <c r="Z6" s="40">
        <f>_xlfn.IFNA(VLOOKUP($A6,'I-pEC50'!$A:$BM,MATCH(Z$1,'I-pEC50'!$A$1:$BM$1,0),FALSE),"")</f>
        <v>5.77</v>
      </c>
      <c r="AA6" s="41" t="str">
        <f>_xlfn.IFNA(VLOOKUP($A6,'I-pEC50'!$A:$BM,MATCH(AA$1,'I-pEC50'!$A$1:$BM$1,0),FALSE),"")</f>
        <v/>
      </c>
      <c r="AB6" s="41" t="str">
        <f>_xlfn.IFNA(VLOOKUP($A6,'I-pEC50'!$A:$BM,MATCH(AB$1,'I-pEC50'!$A$1:$BM$1,0),FALSE),"")</f>
        <v/>
      </c>
      <c r="AC6" s="41" t="str">
        <f>_xlfn.IFNA(VLOOKUP($A6,'I-pEC50'!$A:$BM,MATCH(AC$1,'I-pEC50'!$A$1:$BM$1,0),FALSE),"")</f>
        <v/>
      </c>
      <c r="AD6" s="41" t="str">
        <f>_xlfn.IFNA(VLOOKUP($A6,'I-pEC50'!$A:$BM,MATCH(AD$1,'I-pEC50'!$A$1:$BM$1,0),FALSE),"")</f>
        <v/>
      </c>
      <c r="AE6" s="41" t="str">
        <f>_xlfn.IFNA(VLOOKUP($A6,'I-pEC50'!$A:$BM,MATCH(AE$1,'I-pEC50'!$A$1:$BM$1,0),FALSE),"")</f>
        <v/>
      </c>
      <c r="AF6" s="41" t="str">
        <f>_xlfn.IFNA(VLOOKUP($A6,'I-pEC50'!$A:$BM,MATCH(AF$1,'I-pEC50'!$A$1:$BM$1,0),FALSE),"")</f>
        <v/>
      </c>
      <c r="AG6" s="41" t="str">
        <f>_xlfn.IFNA(VLOOKUP($A6,'I-pEC50'!$A:$BM,MATCH(AG$1,'I-pEC50'!$A$1:$BM$1,0),FALSE),"")</f>
        <v/>
      </c>
      <c r="AH6" s="41" t="str">
        <f>_xlfn.IFNA(VLOOKUP($A6,'I-pEC50'!$A:$BM,MATCH(AH$1,'I-pEC50'!$A$1:$BM$1,0),FALSE),"")</f>
        <v/>
      </c>
      <c r="AI6" s="41" t="str">
        <f>_xlfn.IFNA(VLOOKUP($A6,'I-pEC50'!$A:$BM,MATCH(AI$1,'I-pEC50'!$A$1:$BM$1,0),FALSE),"")</f>
        <v/>
      </c>
      <c r="AJ6" s="41" t="str">
        <f>_xlfn.IFNA(VLOOKUP($A6,'I-pEC50'!$A:$BM,MATCH(AJ$1,'I-pEC50'!$A$1:$BM$1,0),FALSE),"")</f>
        <v/>
      </c>
      <c r="AK6" s="41" t="str">
        <f>_xlfn.IFNA(VLOOKUP($A6,'I-pEC50'!$A:$BM,MATCH(AK$1,'I-pEC50'!$A$1:$BM$1,0),FALSE),"")</f>
        <v/>
      </c>
      <c r="AL6" s="40">
        <f t="shared" si="18"/>
        <v>5.5722201953750945</v>
      </c>
      <c r="AM6" s="41" t="str">
        <f t="shared" si="19"/>
        <v/>
      </c>
      <c r="AN6" s="41" t="str">
        <f t="shared" si="20"/>
        <v/>
      </c>
      <c r="AO6" s="41" t="str">
        <f t="shared" si="21"/>
        <v/>
      </c>
      <c r="AP6" s="41" t="str">
        <f t="shared" si="22"/>
        <v/>
      </c>
      <c r="AQ6" s="41" t="str">
        <f t="shared" si="23"/>
        <v/>
      </c>
      <c r="AR6" s="41" t="str">
        <f t="shared" si="24"/>
        <v/>
      </c>
      <c r="AS6" s="41" t="str">
        <f t="shared" si="25"/>
        <v/>
      </c>
      <c r="AT6" s="41" t="str">
        <f t="shared" si="26"/>
        <v/>
      </c>
      <c r="AU6" s="41" t="str">
        <f t="shared" si="27"/>
        <v/>
      </c>
      <c r="AV6" s="41" t="str">
        <f t="shared" si="28"/>
        <v/>
      </c>
      <c r="AW6" s="41" t="str">
        <f t="shared" si="29"/>
        <v/>
      </c>
      <c r="AX6" s="105">
        <f t="shared" si="1"/>
        <v>5.5722201953750945</v>
      </c>
      <c r="AY6" s="47" t="str">
        <f t="shared" si="2"/>
        <v/>
      </c>
      <c r="AZ6" s="47" t="str">
        <f t="shared" si="3"/>
        <v/>
      </c>
      <c r="BA6" s="47" t="str">
        <f t="shared" si="4"/>
        <v/>
      </c>
      <c r="BB6" s="48">
        <f t="shared" si="5"/>
        <v>5.5722201953750945</v>
      </c>
      <c r="BC6" s="47" t="str">
        <f t="shared" si="6"/>
        <v/>
      </c>
      <c r="BD6" s="47" t="str">
        <f t="shared" si="7"/>
        <v/>
      </c>
      <c r="BE6" s="47" t="str">
        <f t="shared" si="8"/>
        <v/>
      </c>
      <c r="BF6" s="199" t="str">
        <f t="shared" si="30"/>
        <v/>
      </c>
      <c r="BG6" s="41" t="str">
        <f t="shared" si="31"/>
        <v/>
      </c>
      <c r="BH6" s="41" t="str">
        <f t="shared" si="32"/>
        <v/>
      </c>
      <c r="BI6" s="41" t="str">
        <f t="shared" si="33"/>
        <v/>
      </c>
      <c r="BJ6" s="41" t="str">
        <f t="shared" si="34"/>
        <v/>
      </c>
      <c r="BK6" s="41" t="str">
        <f t="shared" si="35"/>
        <v/>
      </c>
      <c r="BL6" s="41" t="str">
        <f t="shared" si="36"/>
        <v/>
      </c>
      <c r="BM6" s="41" t="str">
        <f t="shared" si="37"/>
        <v/>
      </c>
      <c r="BN6" s="41" t="str">
        <f t="shared" si="38"/>
        <v/>
      </c>
      <c r="BO6" s="41" t="str">
        <f t="shared" si="39"/>
        <v/>
      </c>
      <c r="BP6" s="41" t="str">
        <f t="shared" si="40"/>
        <v/>
      </c>
      <c r="BQ6" s="41" t="str">
        <f t="shared" si="41"/>
        <v/>
      </c>
      <c r="BR6" s="105" t="str">
        <f t="shared" si="10"/>
        <v/>
      </c>
      <c r="BS6" s="47" t="str">
        <f t="shared" si="11"/>
        <v/>
      </c>
      <c r="BT6" s="47" t="str">
        <f t="shared" si="12"/>
        <v/>
      </c>
      <c r="BU6" s="47" t="str">
        <f t="shared" si="13"/>
        <v/>
      </c>
      <c r="BV6" s="48" t="str">
        <f t="shared" si="14"/>
        <v/>
      </c>
      <c r="BW6" s="47" t="str">
        <f t="shared" si="15"/>
        <v/>
      </c>
      <c r="BX6" s="47" t="str">
        <f t="shared" si="16"/>
        <v/>
      </c>
      <c r="BY6" s="47" t="str">
        <f t="shared" si="17"/>
        <v/>
      </c>
    </row>
    <row r="7" spans="1:77" x14ac:dyDescent="0.2">
      <c r="A7" s="305" t="s">
        <v>20</v>
      </c>
      <c r="B7" s="334">
        <f>VLOOKUP($A7,BI!$A:$Q,MATCH(B$1,BI!$A$1:$Q$1,0),FALSE)</f>
        <v>1</v>
      </c>
      <c r="C7" s="368" t="str">
        <f>VLOOKUP($A7,BI!$A:$Q,MATCH(C$1,BI!$A$1:$Q$1,0),FALSE)</f>
        <v/>
      </c>
      <c r="D7" s="368" t="str">
        <f>VLOOKUP($A7,BI!$A:$Q,MATCH(D$1,BI!$A$1:$Q$1,0),FALSE)</f>
        <v/>
      </c>
      <c r="E7" s="368" t="str">
        <f>VLOOKUP($A7,BI!$A:$Q,MATCH(E$1,BI!$A$1:$Q$1,0),FALSE)</f>
        <v/>
      </c>
      <c r="F7" s="368" t="str">
        <f>VLOOKUP($A7,BI!$A:$Q,MATCH(F$1,BI!$A$1:$Q$1,0),FALSE)</f>
        <v/>
      </c>
      <c r="G7" s="368" t="str">
        <f>VLOOKUP($A7,BI!$A:$Q,MATCH(G$1,BI!$A$1:$Q$1,0),FALSE)</f>
        <v/>
      </c>
      <c r="H7" s="368">
        <f>VLOOKUP($A7,BI!$A:$Q,MATCH(H$1,BI!$A$1:$Q$1,0),FALSE)</f>
        <v>1</v>
      </c>
      <c r="I7" s="368">
        <f>VLOOKUP($A7,BI!$A:$Q,MATCH(I$1,BI!$A$1:$Q$1,0),FALSE)</f>
        <v>1</v>
      </c>
      <c r="J7" s="368" t="str">
        <f>VLOOKUP($A7,BI!$A:$Q,MATCH(J$1,BI!$A$1:$Q$1,0),FALSE)</f>
        <v/>
      </c>
      <c r="K7" s="368" t="str">
        <f>VLOOKUP($A7,BI!$A:$Q,MATCH(K$1,BI!$A$1:$Q$1,0),FALSE)</f>
        <v/>
      </c>
      <c r="L7" s="368" t="str">
        <f>VLOOKUP($A7,BI!$A:$Q,MATCH(L$1,BI!$A$1:$Q$1,0),FALSE)</f>
        <v/>
      </c>
      <c r="M7" s="368" t="str">
        <f>VLOOKUP($A7,BI!$A:$Q,MATCH(M$1,BI!$A$1:$Q$1,0),FALSE)</f>
        <v/>
      </c>
      <c r="N7" s="48">
        <f>_xlfn.IFNA(VLOOKUP($A7,'I-Emax'!$A:$BM,MATCH(N$1,'I-Emax'!$A$1:$BM$1,0),FALSE),"")</f>
        <v>0.91176470588235303</v>
      </c>
      <c r="O7" s="47" t="str">
        <f>_xlfn.IFNA(VLOOKUP($A7,'I-Emax'!$A:$BM,MATCH(O$1,'I-Emax'!$A$1:$BM$1,0),FALSE),"")</f>
        <v/>
      </c>
      <c r="P7" s="47" t="str">
        <f>_xlfn.IFNA(VLOOKUP($A7,'I-Emax'!$A:$BM,MATCH(P$1,'I-Emax'!$A$1:$BM$1,0),FALSE),"")</f>
        <v/>
      </c>
      <c r="Q7" s="47" t="str">
        <f>_xlfn.IFNA(VLOOKUP($A7,'I-Emax'!$A:$BM,MATCH(Q$1,'I-Emax'!$A$1:$BM$1,0),FALSE),"")</f>
        <v/>
      </c>
      <c r="R7" s="47" t="str">
        <f>_xlfn.IFNA(VLOOKUP($A7,'I-Emax'!$A:$BM,MATCH(R$1,'I-Emax'!$A$1:$BM$1,0),FALSE),"")</f>
        <v/>
      </c>
      <c r="S7" s="47" t="str">
        <f>_xlfn.IFNA(VLOOKUP($A7,'I-Emax'!$A:$BM,MATCH(S$1,'I-Emax'!$A$1:$BM$1,0),FALSE),"")</f>
        <v/>
      </c>
      <c r="T7" s="47">
        <f>_xlfn.IFNA(VLOOKUP($A7,'I-Emax'!$A:$BM,MATCH(T$1,'I-Emax'!$A$1:$BM$1,0),FALSE),"")</f>
        <v>0.53813559322033888</v>
      </c>
      <c r="U7" s="47">
        <f>_xlfn.IFNA(VLOOKUP($A7,'I-Emax'!$A:$BM,MATCH(U$1,'I-Emax'!$A$1:$BM$1,0),FALSE),"")</f>
        <v>0.53813559322033888</v>
      </c>
      <c r="V7" s="47" t="str">
        <f>_xlfn.IFNA(VLOOKUP($A7,'I-Emax'!$A:$BM,MATCH(V$1,'I-Emax'!$A$1:$BM$1,0),FALSE),"")</f>
        <v/>
      </c>
      <c r="W7" s="47" t="str">
        <f>_xlfn.IFNA(VLOOKUP($A7,'I-Emax'!$A:$BM,MATCH(W$1,'I-Emax'!$A$1:$BM$1,0),FALSE),"")</f>
        <v/>
      </c>
      <c r="X7" s="47" t="str">
        <f>_xlfn.IFNA(VLOOKUP($A7,'I-Emax'!$A:$BM,MATCH(X$1,'I-Emax'!$A$1:$BM$1,0),FALSE),"")</f>
        <v/>
      </c>
      <c r="Y7" s="47" t="str">
        <f>_xlfn.IFNA(VLOOKUP($A7,'I-Emax'!$A:$BM,MATCH(Y$1,'I-Emax'!$A$1:$BM$1,0),FALSE),"")</f>
        <v/>
      </c>
      <c r="Z7" s="40">
        <f>_xlfn.IFNA(VLOOKUP($A7,'I-pEC50'!$A:$BM,MATCH(Z$1,'I-pEC50'!$A$1:$BM$1,0),FALSE),"")</f>
        <v>11.03</v>
      </c>
      <c r="AA7" s="41" t="str">
        <f>_xlfn.IFNA(VLOOKUP($A7,'I-pEC50'!$A:$BM,MATCH(AA$1,'I-pEC50'!$A$1:$BM$1,0),FALSE),"")</f>
        <v/>
      </c>
      <c r="AB7" s="41" t="str">
        <f>_xlfn.IFNA(VLOOKUP($A7,'I-pEC50'!$A:$BM,MATCH(AB$1,'I-pEC50'!$A$1:$BM$1,0),FALSE),"")</f>
        <v/>
      </c>
      <c r="AC7" s="41" t="str">
        <f>_xlfn.IFNA(VLOOKUP($A7,'I-pEC50'!$A:$BM,MATCH(AC$1,'I-pEC50'!$A$1:$BM$1,0),FALSE),"")</f>
        <v/>
      </c>
      <c r="AD7" s="41" t="str">
        <f>_xlfn.IFNA(VLOOKUP($A7,'I-pEC50'!$A:$BM,MATCH(AD$1,'I-pEC50'!$A$1:$BM$1,0),FALSE),"")</f>
        <v/>
      </c>
      <c r="AE7" s="41" t="str">
        <f>_xlfn.IFNA(VLOOKUP($A7,'I-pEC50'!$A:$BM,MATCH(AE$1,'I-pEC50'!$A$1:$BM$1,0),FALSE),"")</f>
        <v/>
      </c>
      <c r="AF7" s="41">
        <f>_xlfn.IFNA(VLOOKUP($A7,'I-pEC50'!$A:$BM,MATCH(AF$1,'I-pEC50'!$A$1:$BM$1,0),FALSE),"")</f>
        <v>9.09</v>
      </c>
      <c r="AG7" s="41">
        <f>_xlfn.IFNA(VLOOKUP($A7,'I-pEC50'!$A:$BM,MATCH(AG$1,'I-pEC50'!$A$1:$BM$1,0),FALSE),"")</f>
        <v>9.09</v>
      </c>
      <c r="AH7" s="41" t="str">
        <f>_xlfn.IFNA(VLOOKUP($A7,'I-pEC50'!$A:$BM,MATCH(AH$1,'I-pEC50'!$A$1:$BM$1,0),FALSE),"")</f>
        <v/>
      </c>
      <c r="AI7" s="41" t="str">
        <f>_xlfn.IFNA(VLOOKUP($A7,'I-pEC50'!$A:$BM,MATCH(AI$1,'I-pEC50'!$A$1:$BM$1,0),FALSE),"")</f>
        <v/>
      </c>
      <c r="AJ7" s="41" t="str">
        <f>_xlfn.IFNA(VLOOKUP($A7,'I-pEC50'!$A:$BM,MATCH(AJ$1,'I-pEC50'!$A$1:$BM$1,0),FALSE),"")</f>
        <v/>
      </c>
      <c r="AK7" s="41" t="str">
        <f>_xlfn.IFNA(VLOOKUP($A7,'I-pEC50'!$A:$BM,MATCH(AK$1,'I-pEC50'!$A$1:$BM$1,0),FALSE),"")</f>
        <v/>
      </c>
      <c r="AL7" s="40">
        <f t="shared" si="18"/>
        <v>10.989882776792019</v>
      </c>
      <c r="AM7" s="41" t="str">
        <f t="shared" si="19"/>
        <v/>
      </c>
      <c r="AN7" s="41" t="str">
        <f t="shared" si="20"/>
        <v/>
      </c>
      <c r="AO7" s="41" t="str">
        <f t="shared" si="21"/>
        <v/>
      </c>
      <c r="AP7" s="41" t="str">
        <f t="shared" si="22"/>
        <v/>
      </c>
      <c r="AQ7" s="41" t="str">
        <f t="shared" si="23"/>
        <v/>
      </c>
      <c r="AR7" s="41">
        <f t="shared" si="24"/>
        <v>8.8208917179858517</v>
      </c>
      <c r="AS7" s="41">
        <f t="shared" si="25"/>
        <v>8.8208917179858517</v>
      </c>
      <c r="AT7" s="41" t="str">
        <f t="shared" si="26"/>
        <v/>
      </c>
      <c r="AU7" s="41" t="str">
        <f t="shared" si="27"/>
        <v/>
      </c>
      <c r="AV7" s="41" t="str">
        <f t="shared" si="28"/>
        <v/>
      </c>
      <c r="AW7" s="41" t="str">
        <f t="shared" si="29"/>
        <v/>
      </c>
      <c r="AX7" s="105">
        <f t="shared" si="1"/>
        <v>10.989882776792019</v>
      </c>
      <c r="AY7" s="47" t="str">
        <f t="shared" si="2"/>
        <v/>
      </c>
      <c r="AZ7" s="47">
        <f t="shared" si="3"/>
        <v>8.8208917179858517</v>
      </c>
      <c r="BA7" s="47" t="str">
        <f t="shared" si="4"/>
        <v/>
      </c>
      <c r="BB7" s="48">
        <f t="shared" si="5"/>
        <v>10.989882776792019</v>
      </c>
      <c r="BC7" s="47" t="str">
        <f t="shared" si="6"/>
        <v/>
      </c>
      <c r="BD7" s="47">
        <f t="shared" si="7"/>
        <v>8.8208917179858517</v>
      </c>
      <c r="BE7" s="47" t="str">
        <f t="shared" si="8"/>
        <v/>
      </c>
      <c r="BF7" s="199">
        <f t="shared" si="30"/>
        <v>1</v>
      </c>
      <c r="BG7" s="41" t="str">
        <f t="shared" si="31"/>
        <v/>
      </c>
      <c r="BH7" s="41" t="str">
        <f t="shared" si="32"/>
        <v/>
      </c>
      <c r="BI7" s="41" t="str">
        <f t="shared" si="33"/>
        <v/>
      </c>
      <c r="BJ7" s="41" t="str">
        <f t="shared" si="34"/>
        <v/>
      </c>
      <c r="BK7" s="41" t="str">
        <f t="shared" si="35"/>
        <v/>
      </c>
      <c r="BL7" s="41">
        <f t="shared" si="36"/>
        <v>0</v>
      </c>
      <c r="BM7" s="41">
        <f t="shared" si="37"/>
        <v>0</v>
      </c>
      <c r="BN7" s="41" t="str">
        <f t="shared" si="38"/>
        <v/>
      </c>
      <c r="BO7" s="41" t="str">
        <f t="shared" si="39"/>
        <v/>
      </c>
      <c r="BP7" s="41" t="str">
        <f t="shared" si="40"/>
        <v/>
      </c>
      <c r="BQ7" s="41" t="str">
        <f t="shared" si="41"/>
        <v/>
      </c>
      <c r="BR7" s="105">
        <f t="shared" si="10"/>
        <v>1</v>
      </c>
      <c r="BS7" s="47" t="str">
        <f t="shared" si="11"/>
        <v/>
      </c>
      <c r="BT7" s="47">
        <f t="shared" si="12"/>
        <v>0</v>
      </c>
      <c r="BU7" s="47" t="str">
        <f t="shared" si="13"/>
        <v/>
      </c>
      <c r="BV7" s="48">
        <f t="shared" si="14"/>
        <v>1</v>
      </c>
      <c r="BW7" s="47" t="str">
        <f t="shared" si="15"/>
        <v/>
      </c>
      <c r="BX7" s="47">
        <f t="shared" si="16"/>
        <v>0</v>
      </c>
      <c r="BY7" s="47" t="str">
        <f t="shared" si="17"/>
        <v/>
      </c>
    </row>
    <row r="8" spans="1:77" x14ac:dyDescent="0.2">
      <c r="A8" s="305" t="s">
        <v>115</v>
      </c>
      <c r="B8" s="334">
        <f>VLOOKUP($A8,BI!$A:$Q,MATCH(B$1,BI!$A$1:$Q$1,0),FALSE)</f>
        <v>1</v>
      </c>
      <c r="C8" s="368" t="str">
        <f>VLOOKUP($A8,BI!$A:$Q,MATCH(C$1,BI!$A$1:$Q$1,0),FALSE)</f>
        <v/>
      </c>
      <c r="D8" s="368" t="str">
        <f>VLOOKUP($A8,BI!$A:$Q,MATCH(D$1,BI!$A$1:$Q$1,0),FALSE)</f>
        <v/>
      </c>
      <c r="E8" s="368">
        <f>VLOOKUP($A8,BI!$A:$Q,MATCH(E$1,BI!$A$1:$Q$1,0),FALSE)</f>
        <v>1</v>
      </c>
      <c r="F8" s="368">
        <f>VLOOKUP($A8,BI!$A:$Q,MATCH(F$1,BI!$A$1:$Q$1,0),FALSE)</f>
        <v>1</v>
      </c>
      <c r="G8" s="368">
        <f>VLOOKUP($A8,BI!$A:$Q,MATCH(G$1,BI!$A$1:$Q$1,0),FALSE)</f>
        <v>1</v>
      </c>
      <c r="H8" s="368" t="str">
        <f>VLOOKUP($A8,BI!$A:$Q,MATCH(H$1,BI!$A$1:$Q$1,0),FALSE)</f>
        <v/>
      </c>
      <c r="I8" s="368" t="str">
        <f>VLOOKUP($A8,BI!$A:$Q,MATCH(I$1,BI!$A$1:$Q$1,0),FALSE)</f>
        <v/>
      </c>
      <c r="J8" s="368" t="str">
        <f>VLOOKUP($A8,BI!$A:$Q,MATCH(J$1,BI!$A$1:$Q$1,0),FALSE)</f>
        <v/>
      </c>
      <c r="K8" s="368" t="str">
        <f>VLOOKUP($A8,BI!$A:$Q,MATCH(K$1,BI!$A$1:$Q$1,0),FALSE)</f>
        <v/>
      </c>
      <c r="L8" s="368" t="str">
        <f>VLOOKUP($A8,BI!$A:$Q,MATCH(L$1,BI!$A$1:$Q$1,0),FALSE)</f>
        <v/>
      </c>
      <c r="M8" s="368" t="str">
        <f>VLOOKUP($A8,BI!$A:$Q,MATCH(M$1,BI!$A$1:$Q$1,0),FALSE)</f>
        <v/>
      </c>
      <c r="N8" s="48">
        <f>_xlfn.IFNA(VLOOKUP($A8,'I-Emax'!$A:$BM,MATCH(N$1,'I-Emax'!$A$1:$BM$1,0),FALSE),"")</f>
        <v>0.47242647058823528</v>
      </c>
      <c r="O8" s="47" t="str">
        <f>_xlfn.IFNA(VLOOKUP($A8,'I-Emax'!$A:$BM,MATCH(O$1,'I-Emax'!$A$1:$BM$1,0),FALSE),"")</f>
        <v/>
      </c>
      <c r="P8" s="47" t="str">
        <f>_xlfn.IFNA(VLOOKUP($A8,'I-Emax'!$A:$BM,MATCH(P$1,'I-Emax'!$A$1:$BM$1,0),FALSE),"")</f>
        <v/>
      </c>
      <c r="Q8" s="47">
        <f>_xlfn.IFNA(VLOOKUP($A8,'I-Emax'!$A:$BM,MATCH(Q$1,'I-Emax'!$A$1:$BM$1,0),FALSE),"")</f>
        <v>0.33954451345755693</v>
      </c>
      <c r="R8" s="47">
        <f>_xlfn.IFNA(VLOOKUP($A8,'I-Emax'!$A:$BM,MATCH(R$1,'I-Emax'!$A$1:$BM$1,0),FALSE),"")</f>
        <v>0.33954451345755693</v>
      </c>
      <c r="S8" s="47">
        <f>_xlfn.IFNA(VLOOKUP($A8,'I-Emax'!$A:$BM,MATCH(S$1,'I-Emax'!$A$1:$BM$1,0),FALSE),"")</f>
        <v>0.31594202898550727</v>
      </c>
      <c r="T8" s="47" t="str">
        <f>_xlfn.IFNA(VLOOKUP($A8,'I-Emax'!$A:$BM,MATCH(T$1,'I-Emax'!$A$1:$BM$1,0),FALSE),"")</f>
        <v/>
      </c>
      <c r="U8" s="47" t="str">
        <f>_xlfn.IFNA(VLOOKUP($A8,'I-Emax'!$A:$BM,MATCH(U$1,'I-Emax'!$A$1:$BM$1,0),FALSE),"")</f>
        <v/>
      </c>
      <c r="V8" s="47" t="str">
        <f>_xlfn.IFNA(VLOOKUP($A8,'I-Emax'!$A:$BM,MATCH(V$1,'I-Emax'!$A$1:$BM$1,0),FALSE),"")</f>
        <v/>
      </c>
      <c r="W8" s="47" t="str">
        <f>_xlfn.IFNA(VLOOKUP($A8,'I-Emax'!$A:$BM,MATCH(W$1,'I-Emax'!$A$1:$BM$1,0),FALSE),"")</f>
        <v/>
      </c>
      <c r="X8" s="47" t="str">
        <f>_xlfn.IFNA(VLOOKUP($A8,'I-Emax'!$A:$BM,MATCH(X$1,'I-Emax'!$A$1:$BM$1,0),FALSE),"")</f>
        <v/>
      </c>
      <c r="Y8" s="47" t="str">
        <f>_xlfn.IFNA(VLOOKUP($A8,'I-Emax'!$A:$BM,MATCH(Y$1,'I-Emax'!$A$1:$BM$1,0),FALSE),"")</f>
        <v/>
      </c>
      <c r="Z8" s="40">
        <f>_xlfn.IFNA(VLOOKUP($A8,'I-pEC50'!$A:$BM,MATCH(Z$1,'I-pEC50'!$A$1:$BM$1,0),FALSE),"")</f>
        <v>6.04</v>
      </c>
      <c r="AA8" s="41" t="str">
        <f>_xlfn.IFNA(VLOOKUP($A8,'I-pEC50'!$A:$BM,MATCH(AA$1,'I-pEC50'!$A$1:$BM$1,0),FALSE),"")</f>
        <v/>
      </c>
      <c r="AB8" s="41" t="str">
        <f>_xlfn.IFNA(VLOOKUP($A8,'I-pEC50'!$A:$BM,MATCH(AB$1,'I-pEC50'!$A$1:$BM$1,0),FALSE),"")</f>
        <v/>
      </c>
      <c r="AC8" s="41">
        <f>_xlfn.IFNA(VLOOKUP($A8,'I-pEC50'!$A:$BM,MATCH(AC$1,'I-pEC50'!$A$1:$BM$1,0),FALSE),"")</f>
        <v>5.67</v>
      </c>
      <c r="AD8" s="41">
        <f>_xlfn.IFNA(VLOOKUP($A8,'I-pEC50'!$A:$BM,MATCH(AD$1,'I-pEC50'!$A$1:$BM$1,0),FALSE),"")</f>
        <v>5.67</v>
      </c>
      <c r="AE8" s="41">
        <f>_xlfn.IFNA(VLOOKUP($A8,'I-pEC50'!$A:$BM,MATCH(AE$1,'I-pEC50'!$A$1:$BM$1,0),FALSE),"")</f>
        <v>5.56</v>
      </c>
      <c r="AF8" s="41" t="str">
        <f>_xlfn.IFNA(VLOOKUP($A8,'I-pEC50'!$A:$BM,MATCH(AF$1,'I-pEC50'!$A$1:$BM$1,0),FALSE),"")</f>
        <v/>
      </c>
      <c r="AG8" s="41" t="str">
        <f>_xlfn.IFNA(VLOOKUP($A8,'I-pEC50'!$A:$BM,MATCH(AG$1,'I-pEC50'!$A$1:$BM$1,0),FALSE),"")</f>
        <v/>
      </c>
      <c r="AH8" s="41" t="str">
        <f>_xlfn.IFNA(VLOOKUP($A8,'I-pEC50'!$A:$BM,MATCH(AH$1,'I-pEC50'!$A$1:$BM$1,0),FALSE),"")</f>
        <v/>
      </c>
      <c r="AI8" s="41" t="str">
        <f>_xlfn.IFNA(VLOOKUP($A8,'I-pEC50'!$A:$BM,MATCH(AI$1,'I-pEC50'!$A$1:$BM$1,0),FALSE),"")</f>
        <v/>
      </c>
      <c r="AJ8" s="41" t="str">
        <f>_xlfn.IFNA(VLOOKUP($A8,'I-pEC50'!$A:$BM,MATCH(AJ$1,'I-pEC50'!$A$1:$BM$1,0),FALSE),"")</f>
        <v/>
      </c>
      <c r="AK8" s="41" t="str">
        <f>_xlfn.IFNA(VLOOKUP($A8,'I-pEC50'!$A:$BM,MATCH(AK$1,'I-pEC50'!$A$1:$BM$1,0),FALSE),"")</f>
        <v/>
      </c>
      <c r="AL8" s="40">
        <f t="shared" si="18"/>
        <v>5.7143342236331147</v>
      </c>
      <c r="AM8" s="41" t="str">
        <f t="shared" si="19"/>
        <v/>
      </c>
      <c r="AN8" s="41" t="str">
        <f t="shared" si="20"/>
        <v/>
      </c>
      <c r="AO8" s="41">
        <f t="shared" si="21"/>
        <v>5.2008967172961862</v>
      </c>
      <c r="AP8" s="41">
        <f t="shared" si="22"/>
        <v>5.2008967172961862</v>
      </c>
      <c r="AQ8" s="41">
        <f t="shared" si="23"/>
        <v>5.0596074028673499</v>
      </c>
      <c r="AR8" s="41" t="str">
        <f t="shared" si="24"/>
        <v/>
      </c>
      <c r="AS8" s="41" t="str">
        <f t="shared" si="25"/>
        <v/>
      </c>
      <c r="AT8" s="41" t="str">
        <f t="shared" si="26"/>
        <v/>
      </c>
      <c r="AU8" s="41" t="str">
        <f t="shared" si="27"/>
        <v/>
      </c>
      <c r="AV8" s="41" t="str">
        <f t="shared" si="28"/>
        <v/>
      </c>
      <c r="AW8" s="41" t="str">
        <f t="shared" si="29"/>
        <v/>
      </c>
      <c r="AX8" s="105">
        <f t="shared" si="1"/>
        <v>5.7143342236331147</v>
      </c>
      <c r="AY8" s="47">
        <f t="shared" si="2"/>
        <v>5.2008967172961862</v>
      </c>
      <c r="AZ8" s="47" t="str">
        <f t="shared" si="3"/>
        <v/>
      </c>
      <c r="BA8" s="47" t="str">
        <f t="shared" si="4"/>
        <v/>
      </c>
      <c r="BB8" s="48">
        <f t="shared" si="5"/>
        <v>5.7143342236331147</v>
      </c>
      <c r="BC8" s="47">
        <f t="shared" si="6"/>
        <v>5.1538002791532405</v>
      </c>
      <c r="BD8" s="47" t="str">
        <f t="shared" si="7"/>
        <v/>
      </c>
      <c r="BE8" s="47" t="str">
        <f t="shared" si="8"/>
        <v/>
      </c>
      <c r="BF8" s="199">
        <f t="shared" si="30"/>
        <v>1</v>
      </c>
      <c r="BG8" s="41" t="str">
        <f t="shared" si="31"/>
        <v/>
      </c>
      <c r="BH8" s="41" t="str">
        <f t="shared" si="32"/>
        <v/>
      </c>
      <c r="BI8" s="41">
        <f t="shared" si="33"/>
        <v>0.21579887969700876</v>
      </c>
      <c r="BJ8" s="41">
        <f t="shared" si="34"/>
        <v>0.21579887969700876</v>
      </c>
      <c r="BK8" s="41">
        <f t="shared" si="35"/>
        <v>0</v>
      </c>
      <c r="BL8" s="41" t="str">
        <f t="shared" si="36"/>
        <v/>
      </c>
      <c r="BM8" s="41" t="str">
        <f t="shared" si="37"/>
        <v/>
      </c>
      <c r="BN8" s="41" t="str">
        <f t="shared" si="38"/>
        <v/>
      </c>
      <c r="BO8" s="41" t="str">
        <f t="shared" si="39"/>
        <v/>
      </c>
      <c r="BP8" s="41" t="str">
        <f t="shared" si="40"/>
        <v/>
      </c>
      <c r="BQ8" s="41" t="str">
        <f t="shared" si="41"/>
        <v/>
      </c>
      <c r="BR8" s="105">
        <f t="shared" si="10"/>
        <v>1</v>
      </c>
      <c r="BS8" s="47">
        <f t="shared" si="11"/>
        <v>0.21579887969700876</v>
      </c>
      <c r="BT8" s="47" t="str">
        <f t="shared" si="12"/>
        <v/>
      </c>
      <c r="BU8" s="47" t="str">
        <f t="shared" si="13"/>
        <v/>
      </c>
      <c r="BV8" s="48">
        <f t="shared" si="14"/>
        <v>1</v>
      </c>
      <c r="BW8" s="47">
        <f t="shared" si="15"/>
        <v>0.14386591979800584</v>
      </c>
      <c r="BX8" s="47" t="str">
        <f t="shared" si="16"/>
        <v/>
      </c>
      <c r="BY8" s="47" t="str">
        <f t="shared" si="17"/>
        <v/>
      </c>
    </row>
    <row r="9" spans="1:77" x14ac:dyDescent="0.2">
      <c r="A9" s="305" t="s">
        <v>50</v>
      </c>
      <c r="B9" s="334">
        <f>VLOOKUP($A9,BI!$A:$Q,MATCH(B$1,BI!$A$1:$Q$1,0),FALSE)</f>
        <v>1</v>
      </c>
      <c r="C9" s="368" t="str">
        <f>VLOOKUP($A9,BI!$A:$Q,MATCH(C$1,BI!$A$1:$Q$1,0),FALSE)</f>
        <v/>
      </c>
      <c r="D9" s="368" t="str">
        <f>VLOOKUP($A9,BI!$A:$Q,MATCH(D$1,BI!$A$1:$Q$1,0),FALSE)</f>
        <v/>
      </c>
      <c r="E9" s="368" t="str">
        <f>VLOOKUP($A9,BI!$A:$Q,MATCH(E$1,BI!$A$1:$Q$1,0),FALSE)</f>
        <v/>
      </c>
      <c r="F9" s="368" t="str">
        <f>VLOOKUP($A9,BI!$A:$Q,MATCH(F$1,BI!$A$1:$Q$1,0),FALSE)</f>
        <v/>
      </c>
      <c r="G9" s="368" t="str">
        <f>VLOOKUP($A9,BI!$A:$Q,MATCH(G$1,BI!$A$1:$Q$1,0),FALSE)</f>
        <v/>
      </c>
      <c r="H9" s="368" t="str">
        <f>VLOOKUP($A9,BI!$A:$Q,MATCH(H$1,BI!$A$1:$Q$1,0),FALSE)</f>
        <v/>
      </c>
      <c r="I9" s="368" t="str">
        <f>VLOOKUP($A9,BI!$A:$Q,MATCH(I$1,BI!$A$1:$Q$1,0),FALSE)</f>
        <v/>
      </c>
      <c r="J9" s="368" t="str">
        <f>VLOOKUP($A9,BI!$A:$Q,MATCH(J$1,BI!$A$1:$Q$1,0),FALSE)</f>
        <v/>
      </c>
      <c r="K9" s="368" t="str">
        <f>VLOOKUP($A9,BI!$A:$Q,MATCH(K$1,BI!$A$1:$Q$1,0),FALSE)</f>
        <v/>
      </c>
      <c r="L9" s="368" t="str">
        <f>VLOOKUP($A9,BI!$A:$Q,MATCH(L$1,BI!$A$1:$Q$1,0),FALSE)</f>
        <v/>
      </c>
      <c r="M9" s="368" t="str">
        <f>VLOOKUP($A9,BI!$A:$Q,MATCH(M$1,BI!$A$1:$Q$1,0),FALSE)</f>
        <v/>
      </c>
      <c r="N9" s="48">
        <f>_xlfn.IFNA(VLOOKUP($A9,'I-Emax'!$A:$BM,MATCH(N$1,'I-Emax'!$A$1:$BM$1,0),FALSE),"")</f>
        <v>0.25735294117647062</v>
      </c>
      <c r="O9" s="47" t="str">
        <f>_xlfn.IFNA(VLOOKUP($A9,'I-Emax'!$A:$BM,MATCH(O$1,'I-Emax'!$A$1:$BM$1,0),FALSE),"")</f>
        <v/>
      </c>
      <c r="P9" s="47" t="str">
        <f>_xlfn.IFNA(VLOOKUP($A9,'I-Emax'!$A:$BM,MATCH(P$1,'I-Emax'!$A$1:$BM$1,0),FALSE),"")</f>
        <v/>
      </c>
      <c r="Q9" s="47" t="str">
        <f>_xlfn.IFNA(VLOOKUP($A9,'I-Emax'!$A:$BM,MATCH(Q$1,'I-Emax'!$A$1:$BM$1,0),FALSE),"")</f>
        <v/>
      </c>
      <c r="R9" s="47" t="str">
        <f>_xlfn.IFNA(VLOOKUP($A9,'I-Emax'!$A:$BM,MATCH(R$1,'I-Emax'!$A$1:$BM$1,0),FALSE),"")</f>
        <v/>
      </c>
      <c r="S9" s="47" t="str">
        <f>_xlfn.IFNA(VLOOKUP($A9,'I-Emax'!$A:$BM,MATCH(S$1,'I-Emax'!$A$1:$BM$1,0),FALSE),"")</f>
        <v/>
      </c>
      <c r="T9" s="47" t="str">
        <f>_xlfn.IFNA(VLOOKUP($A9,'I-Emax'!$A:$BM,MATCH(T$1,'I-Emax'!$A$1:$BM$1,0),FALSE),"")</f>
        <v/>
      </c>
      <c r="U9" s="47" t="str">
        <f>_xlfn.IFNA(VLOOKUP($A9,'I-Emax'!$A:$BM,MATCH(U$1,'I-Emax'!$A$1:$BM$1,0),FALSE),"")</f>
        <v/>
      </c>
      <c r="V9" s="47" t="str">
        <f>_xlfn.IFNA(VLOOKUP($A9,'I-Emax'!$A:$BM,MATCH(V$1,'I-Emax'!$A$1:$BM$1,0),FALSE),"")</f>
        <v/>
      </c>
      <c r="W9" s="47" t="str">
        <f>_xlfn.IFNA(VLOOKUP($A9,'I-Emax'!$A:$BM,MATCH(W$1,'I-Emax'!$A$1:$BM$1,0),FALSE),"")</f>
        <v/>
      </c>
      <c r="X9" s="47" t="str">
        <f>_xlfn.IFNA(VLOOKUP($A9,'I-Emax'!$A:$BM,MATCH(X$1,'I-Emax'!$A$1:$BM$1,0),FALSE),"")</f>
        <v/>
      </c>
      <c r="Y9" s="47" t="str">
        <f>_xlfn.IFNA(VLOOKUP($A9,'I-Emax'!$A:$BM,MATCH(Y$1,'I-Emax'!$A$1:$BM$1,0),FALSE),"")</f>
        <v/>
      </c>
      <c r="Z9" s="40">
        <f>_xlfn.IFNA(VLOOKUP($A9,'I-pEC50'!$A:$BM,MATCH(Z$1,'I-pEC50'!$A$1:$BM$1,0),FALSE),"")</f>
        <v>6.34</v>
      </c>
      <c r="AA9" s="41" t="str">
        <f>_xlfn.IFNA(VLOOKUP($A9,'I-pEC50'!$A:$BM,MATCH(AA$1,'I-pEC50'!$A$1:$BM$1,0),FALSE),"")</f>
        <v/>
      </c>
      <c r="AB9" s="41" t="str">
        <f>_xlfn.IFNA(VLOOKUP($A9,'I-pEC50'!$A:$BM,MATCH(AB$1,'I-pEC50'!$A$1:$BM$1,0),FALSE),"")</f>
        <v/>
      </c>
      <c r="AC9" s="41" t="str">
        <f>_xlfn.IFNA(VLOOKUP($A9,'I-pEC50'!$A:$BM,MATCH(AC$1,'I-pEC50'!$A$1:$BM$1,0),FALSE),"")</f>
        <v/>
      </c>
      <c r="AD9" s="41" t="str">
        <f>_xlfn.IFNA(VLOOKUP($A9,'I-pEC50'!$A:$BM,MATCH(AD$1,'I-pEC50'!$A$1:$BM$1,0),FALSE),"")</f>
        <v/>
      </c>
      <c r="AE9" s="41" t="str">
        <f>_xlfn.IFNA(VLOOKUP($A9,'I-pEC50'!$A:$BM,MATCH(AE$1,'I-pEC50'!$A$1:$BM$1,0),FALSE),"")</f>
        <v/>
      </c>
      <c r="AF9" s="41" t="str">
        <f>_xlfn.IFNA(VLOOKUP($A9,'I-pEC50'!$A:$BM,MATCH(AF$1,'I-pEC50'!$A$1:$BM$1,0),FALSE),"")</f>
        <v/>
      </c>
      <c r="AG9" s="41" t="str">
        <f>_xlfn.IFNA(VLOOKUP($A9,'I-pEC50'!$A:$BM,MATCH(AG$1,'I-pEC50'!$A$1:$BM$1,0),FALSE),"")</f>
        <v/>
      </c>
      <c r="AH9" s="41" t="str">
        <f>_xlfn.IFNA(VLOOKUP($A9,'I-pEC50'!$A:$BM,MATCH(AH$1,'I-pEC50'!$A$1:$BM$1,0),FALSE),"")</f>
        <v/>
      </c>
      <c r="AI9" s="41" t="str">
        <f>_xlfn.IFNA(VLOOKUP($A9,'I-pEC50'!$A:$BM,MATCH(AI$1,'I-pEC50'!$A$1:$BM$1,0),FALSE),"")</f>
        <v/>
      </c>
      <c r="AJ9" s="41" t="str">
        <f>_xlfn.IFNA(VLOOKUP($A9,'I-pEC50'!$A:$BM,MATCH(AJ$1,'I-pEC50'!$A$1:$BM$1,0),FALSE),"")</f>
        <v/>
      </c>
      <c r="AK9" s="41" t="str">
        <f>_xlfn.IFNA(VLOOKUP($A9,'I-pEC50'!$A:$BM,MATCH(AK$1,'I-pEC50'!$A$1:$BM$1,0),FALSE),"")</f>
        <v/>
      </c>
      <c r="AL9" s="40">
        <f t="shared" si="18"/>
        <v>5.7505291359800585</v>
      </c>
      <c r="AM9" s="41" t="str">
        <f t="shared" si="19"/>
        <v/>
      </c>
      <c r="AN9" s="41" t="str">
        <f t="shared" si="20"/>
        <v/>
      </c>
      <c r="AO9" s="41" t="str">
        <f t="shared" si="21"/>
        <v/>
      </c>
      <c r="AP9" s="41" t="str">
        <f t="shared" si="22"/>
        <v/>
      </c>
      <c r="AQ9" s="41" t="str">
        <f t="shared" si="23"/>
        <v/>
      </c>
      <c r="AR9" s="41" t="str">
        <f t="shared" si="24"/>
        <v/>
      </c>
      <c r="AS9" s="41" t="str">
        <f t="shared" si="25"/>
        <v/>
      </c>
      <c r="AT9" s="41" t="str">
        <f t="shared" si="26"/>
        <v/>
      </c>
      <c r="AU9" s="41" t="str">
        <f t="shared" si="27"/>
        <v/>
      </c>
      <c r="AV9" s="41" t="str">
        <f t="shared" si="28"/>
        <v/>
      </c>
      <c r="AW9" s="41" t="str">
        <f t="shared" si="29"/>
        <v/>
      </c>
      <c r="AX9" s="105">
        <f t="shared" si="1"/>
        <v>5.7505291359800585</v>
      </c>
      <c r="AY9" s="47" t="str">
        <f t="shared" si="2"/>
        <v/>
      </c>
      <c r="AZ9" s="47" t="str">
        <f t="shared" si="3"/>
        <v/>
      </c>
      <c r="BA9" s="47" t="str">
        <f t="shared" si="4"/>
        <v/>
      </c>
      <c r="BB9" s="48">
        <f t="shared" si="5"/>
        <v>5.7505291359800585</v>
      </c>
      <c r="BC9" s="47" t="str">
        <f t="shared" si="6"/>
        <v/>
      </c>
      <c r="BD9" s="47" t="str">
        <f t="shared" si="7"/>
        <v/>
      </c>
      <c r="BE9" s="47" t="str">
        <f t="shared" si="8"/>
        <v/>
      </c>
      <c r="BF9" s="199" t="str">
        <f t="shared" si="30"/>
        <v/>
      </c>
      <c r="BG9" s="41" t="str">
        <f t="shared" si="31"/>
        <v/>
      </c>
      <c r="BH9" s="41" t="str">
        <f t="shared" si="32"/>
        <v/>
      </c>
      <c r="BI9" s="41" t="str">
        <f t="shared" si="33"/>
        <v/>
      </c>
      <c r="BJ9" s="41" t="str">
        <f t="shared" si="34"/>
        <v/>
      </c>
      <c r="BK9" s="41" t="str">
        <f t="shared" si="35"/>
        <v/>
      </c>
      <c r="BL9" s="41" t="str">
        <f t="shared" si="36"/>
        <v/>
      </c>
      <c r="BM9" s="41" t="str">
        <f t="shared" si="37"/>
        <v/>
      </c>
      <c r="BN9" s="41" t="str">
        <f t="shared" si="38"/>
        <v/>
      </c>
      <c r="BO9" s="41" t="str">
        <f t="shared" si="39"/>
        <v/>
      </c>
      <c r="BP9" s="41" t="str">
        <f t="shared" si="40"/>
        <v/>
      </c>
      <c r="BQ9" s="41" t="str">
        <f t="shared" si="41"/>
        <v/>
      </c>
      <c r="BR9" s="105" t="str">
        <f t="shared" si="10"/>
        <v/>
      </c>
      <c r="BS9" s="47" t="str">
        <f t="shared" si="11"/>
        <v/>
      </c>
      <c r="BT9" s="47" t="str">
        <f t="shared" si="12"/>
        <v/>
      </c>
      <c r="BU9" s="47" t="str">
        <f t="shared" si="13"/>
        <v/>
      </c>
      <c r="BV9" s="48" t="str">
        <f t="shared" si="14"/>
        <v/>
      </c>
      <c r="BW9" s="47" t="str">
        <f t="shared" si="15"/>
        <v/>
      </c>
      <c r="BX9" s="47" t="str">
        <f t="shared" si="16"/>
        <v/>
      </c>
      <c r="BY9" s="47" t="str">
        <f t="shared" si="17"/>
        <v/>
      </c>
    </row>
    <row r="10" spans="1:77" x14ac:dyDescent="0.2">
      <c r="A10" s="305" t="s">
        <v>53</v>
      </c>
      <c r="B10" s="334">
        <f>VLOOKUP($A10,BI!$A:$Q,MATCH(B$1,BI!$A$1:$Q$1,0),FALSE)</f>
        <v>1</v>
      </c>
      <c r="C10" s="368">
        <f>VLOOKUP($A10,BI!$A:$Q,MATCH(C$1,BI!$A$1:$Q$1,0),FALSE)</f>
        <v>1</v>
      </c>
      <c r="D10" s="368" t="str">
        <f>VLOOKUP($A10,BI!$A:$Q,MATCH(D$1,BI!$A$1:$Q$1,0),FALSE)</f>
        <v/>
      </c>
      <c r="E10" s="368">
        <f>VLOOKUP($A10,BI!$A:$Q,MATCH(E$1,BI!$A$1:$Q$1,0),FALSE)</f>
        <v>1</v>
      </c>
      <c r="F10" s="368" t="str">
        <f>VLOOKUP($A10,BI!$A:$Q,MATCH(F$1,BI!$A$1:$Q$1,0),FALSE)</f>
        <v/>
      </c>
      <c r="G10" s="368" t="str">
        <f>VLOOKUP($A10,BI!$A:$Q,MATCH(G$1,BI!$A$1:$Q$1,0),FALSE)</f>
        <v/>
      </c>
      <c r="H10" s="368">
        <f>VLOOKUP($A10,BI!$A:$Q,MATCH(H$1,BI!$A$1:$Q$1,0),FALSE)</f>
        <v>1</v>
      </c>
      <c r="I10" s="368">
        <f>VLOOKUP($A10,BI!$A:$Q,MATCH(I$1,BI!$A$1:$Q$1,0),FALSE)</f>
        <v>1</v>
      </c>
      <c r="J10" s="368">
        <f>VLOOKUP($A10,BI!$A:$Q,MATCH(J$1,BI!$A$1:$Q$1,0),FALSE)</f>
        <v>1</v>
      </c>
      <c r="K10" s="368">
        <f>VLOOKUP($A10,BI!$A:$Q,MATCH(K$1,BI!$A$1:$Q$1,0),FALSE)</f>
        <v>1</v>
      </c>
      <c r="L10" s="368" t="str">
        <f>VLOOKUP($A10,BI!$A:$Q,MATCH(L$1,BI!$A$1:$Q$1,0),FALSE)</f>
        <v/>
      </c>
      <c r="M10" s="368" t="str">
        <f>VLOOKUP($A10,BI!$A:$Q,MATCH(M$1,BI!$A$1:$Q$1,0),FALSE)</f>
        <v/>
      </c>
      <c r="N10" s="48">
        <f>_xlfn.IFNA(VLOOKUP($A10,'I-Emax'!$A:$BM,MATCH(N$1,'I-Emax'!$A$1:$BM$1,0),FALSE),"")</f>
        <v>0.68014705882352944</v>
      </c>
      <c r="O10" s="47">
        <f>_xlfn.IFNA(VLOOKUP($A10,'I-Emax'!$A:$BM,MATCH(O$1,'I-Emax'!$A$1:$BM$1,0),FALSE),"")</f>
        <v>0.81431334622823981</v>
      </c>
      <c r="P10" s="47" t="str">
        <f>_xlfn.IFNA(VLOOKUP($A10,'I-Emax'!$A:$BM,MATCH(P$1,'I-Emax'!$A$1:$BM$1,0),FALSE),"")</f>
        <v/>
      </c>
      <c r="Q10" s="47">
        <f>_xlfn.IFNA(VLOOKUP($A10,'I-Emax'!$A:$BM,MATCH(Q$1,'I-Emax'!$A$1:$BM$1,0),FALSE),"")</f>
        <v>0.79917184265010355</v>
      </c>
      <c r="R10" s="47" t="str">
        <f>_xlfn.IFNA(VLOOKUP($A10,'I-Emax'!$A:$BM,MATCH(R$1,'I-Emax'!$A$1:$BM$1,0),FALSE),"")</f>
        <v/>
      </c>
      <c r="S10" s="47" t="str">
        <f>_xlfn.IFNA(VLOOKUP($A10,'I-Emax'!$A:$BM,MATCH(S$1,'I-Emax'!$A$1:$BM$1,0),FALSE),"")</f>
        <v/>
      </c>
      <c r="T10" s="47">
        <f>_xlfn.IFNA(VLOOKUP($A10,'I-Emax'!$A:$BM,MATCH(T$1,'I-Emax'!$A$1:$BM$1,0),FALSE),"")</f>
        <v>0.73940677966101687</v>
      </c>
      <c r="U10" s="47">
        <f>_xlfn.IFNA(VLOOKUP($A10,'I-Emax'!$A:$BM,MATCH(U$1,'I-Emax'!$A$1:$BM$1,0),FALSE),"")</f>
        <v>0.73940677966101687</v>
      </c>
      <c r="V10" s="47">
        <f>_xlfn.IFNA(VLOOKUP($A10,'I-Emax'!$A:$BM,MATCH(V$1,'I-Emax'!$A$1:$BM$1,0),FALSE),"")</f>
        <v>0.68089887640449442</v>
      </c>
      <c r="W10" s="47">
        <f>_xlfn.IFNA(VLOOKUP($A10,'I-Emax'!$A:$BM,MATCH(W$1,'I-Emax'!$A$1:$BM$1,0),FALSE),"")</f>
        <v>0.81782178217821777</v>
      </c>
      <c r="X10" s="47" t="str">
        <f>_xlfn.IFNA(VLOOKUP($A10,'I-Emax'!$A:$BM,MATCH(X$1,'I-Emax'!$A$1:$BM$1,0),FALSE),"")</f>
        <v/>
      </c>
      <c r="Y10" s="47" t="str">
        <f>_xlfn.IFNA(VLOOKUP($A10,'I-Emax'!$A:$BM,MATCH(Y$1,'I-Emax'!$A$1:$BM$1,0),FALSE),"")</f>
        <v/>
      </c>
      <c r="Z10" s="40">
        <f>_xlfn.IFNA(VLOOKUP($A10,'I-pEC50'!$A:$BM,MATCH(Z$1,'I-pEC50'!$A$1:$BM$1,0),FALSE),"")</f>
        <v>8.57</v>
      </c>
      <c r="AA10" s="41">
        <f>_xlfn.IFNA(VLOOKUP($A10,'I-pEC50'!$A:$BM,MATCH(AA$1,'I-pEC50'!$A$1:$BM$1,0),FALSE),"")</f>
        <v>7.1</v>
      </c>
      <c r="AB10" s="41" t="str">
        <f>_xlfn.IFNA(VLOOKUP($A10,'I-pEC50'!$A:$BM,MATCH(AB$1,'I-pEC50'!$A$1:$BM$1,0),FALSE),"")</f>
        <v/>
      </c>
      <c r="AC10" s="41">
        <f>_xlfn.IFNA(VLOOKUP($A10,'I-pEC50'!$A:$BM,MATCH(AC$1,'I-pEC50'!$A$1:$BM$1,0),FALSE),"")</f>
        <v>6.71</v>
      </c>
      <c r="AD10" s="41" t="str">
        <f>_xlfn.IFNA(VLOOKUP($A10,'I-pEC50'!$A:$BM,MATCH(AD$1,'I-pEC50'!$A$1:$BM$1,0),FALSE),"")</f>
        <v/>
      </c>
      <c r="AE10" s="41" t="str">
        <f>_xlfn.IFNA(VLOOKUP($A10,'I-pEC50'!$A:$BM,MATCH(AE$1,'I-pEC50'!$A$1:$BM$1,0),FALSE),"")</f>
        <v/>
      </c>
      <c r="AF10" s="41">
        <f>_xlfn.IFNA(VLOOKUP($A10,'I-pEC50'!$A:$BM,MATCH(AF$1,'I-pEC50'!$A$1:$BM$1,0),FALSE),"")</f>
        <v>8.4499999999999993</v>
      </c>
      <c r="AG10" s="41">
        <f>_xlfn.IFNA(VLOOKUP($A10,'I-pEC50'!$A:$BM,MATCH(AG$1,'I-pEC50'!$A$1:$BM$1,0),FALSE),"")</f>
        <v>8.4499999999999993</v>
      </c>
      <c r="AH10" s="41">
        <f>_xlfn.IFNA(VLOOKUP($A10,'I-pEC50'!$A:$BM,MATCH(AH$1,'I-pEC50'!$A$1:$BM$1,0),FALSE),"")</f>
        <v>8.68</v>
      </c>
      <c r="AI10" s="41">
        <f>_xlfn.IFNA(VLOOKUP($A10,'I-pEC50'!$A:$BM,MATCH(AI$1,'I-pEC50'!$A$1:$BM$1,0),FALSE),"")</f>
        <v>6.72</v>
      </c>
      <c r="AJ10" s="41" t="str">
        <f>_xlfn.IFNA(VLOOKUP($A10,'I-pEC50'!$A:$BM,MATCH(AJ$1,'I-pEC50'!$A$1:$BM$1,0),FALSE),"")</f>
        <v/>
      </c>
      <c r="AK10" s="41" t="str">
        <f>_xlfn.IFNA(VLOOKUP($A10,'I-pEC50'!$A:$BM,MATCH(AK$1,'I-pEC50'!$A$1:$BM$1,0),FALSE),"")</f>
        <v/>
      </c>
      <c r="AL10" s="40">
        <f t="shared" si="18"/>
        <v>8.4026028243688167</v>
      </c>
      <c r="AM10" s="41">
        <f t="shared" si="19"/>
        <v>7.0107915527417255</v>
      </c>
      <c r="AN10" s="41" t="str">
        <f t="shared" si="20"/>
        <v/>
      </c>
      <c r="AO10" s="41">
        <f t="shared" si="21"/>
        <v>6.6126401739202434</v>
      </c>
      <c r="AP10" s="41" t="str">
        <f t="shared" si="22"/>
        <v/>
      </c>
      <c r="AQ10" s="41" t="str">
        <f t="shared" si="23"/>
        <v/>
      </c>
      <c r="AR10" s="41">
        <f t="shared" si="24"/>
        <v>8.3188834283250923</v>
      </c>
      <c r="AS10" s="41">
        <f t="shared" si="25"/>
        <v>8.3188834283250923</v>
      </c>
      <c r="AT10" s="41">
        <f t="shared" si="26"/>
        <v>8.5130826175213752</v>
      </c>
      <c r="AU10" s="41">
        <f t="shared" si="27"/>
        <v>6.6326586735377404</v>
      </c>
      <c r="AV10" s="41" t="str">
        <f t="shared" si="28"/>
        <v/>
      </c>
      <c r="AW10" s="41" t="str">
        <f t="shared" si="29"/>
        <v/>
      </c>
      <c r="AX10" s="105">
        <f t="shared" si="1"/>
        <v>8.4026028243688167</v>
      </c>
      <c r="AY10" s="47">
        <f t="shared" si="2"/>
        <v>7.0107915527417255</v>
      </c>
      <c r="AZ10" s="47">
        <f t="shared" si="3"/>
        <v>8.5130826175213752</v>
      </c>
      <c r="BA10" s="47" t="str">
        <f t="shared" si="4"/>
        <v/>
      </c>
      <c r="BB10" s="48">
        <f t="shared" si="5"/>
        <v>8.4026028243688167</v>
      </c>
      <c r="BC10" s="47">
        <f t="shared" si="6"/>
        <v>6.8117158633309849</v>
      </c>
      <c r="BD10" s="47">
        <f t="shared" si="7"/>
        <v>7.9458770369273246</v>
      </c>
      <c r="BE10" s="47" t="str">
        <f t="shared" si="8"/>
        <v/>
      </c>
      <c r="BF10" s="199">
        <f t="shared" si="30"/>
        <v>0.94186627775834597</v>
      </c>
      <c r="BG10" s="41">
        <f t="shared" si="31"/>
        <v>0.20950457098139133</v>
      </c>
      <c r="BH10" s="41" t="str">
        <f t="shared" si="32"/>
        <v/>
      </c>
      <c r="BI10" s="41">
        <f t="shared" si="33"/>
        <v>0</v>
      </c>
      <c r="BJ10" s="41" t="str">
        <f t="shared" si="34"/>
        <v/>
      </c>
      <c r="BK10" s="41" t="str">
        <f t="shared" si="35"/>
        <v/>
      </c>
      <c r="BL10" s="41">
        <f t="shared" si="36"/>
        <v>0.89781369604211925</v>
      </c>
      <c r="BM10" s="41">
        <f t="shared" si="37"/>
        <v>0.89781369604211925</v>
      </c>
      <c r="BN10" s="41">
        <f t="shared" si="38"/>
        <v>1</v>
      </c>
      <c r="BO10" s="41">
        <f t="shared" si="39"/>
        <v>1.0533599523047981E-2</v>
      </c>
      <c r="BP10" s="41" t="str">
        <f t="shared" si="40"/>
        <v/>
      </c>
      <c r="BQ10" s="41" t="str">
        <f t="shared" si="41"/>
        <v/>
      </c>
      <c r="BR10" s="105">
        <f t="shared" si="10"/>
        <v>0.94186627775834597</v>
      </c>
      <c r="BS10" s="47">
        <f t="shared" si="11"/>
        <v>0.20950457098139133</v>
      </c>
      <c r="BT10" s="47">
        <f t="shared" si="12"/>
        <v>1</v>
      </c>
      <c r="BU10" s="47" t="str">
        <f t="shared" si="13"/>
        <v/>
      </c>
      <c r="BV10" s="48">
        <f t="shared" si="14"/>
        <v>0.94186627775834597</v>
      </c>
      <c r="BW10" s="47">
        <f t="shared" si="15"/>
        <v>0.10475228549069567</v>
      </c>
      <c r="BX10" s="47">
        <f t="shared" si="16"/>
        <v>0.70154024790182157</v>
      </c>
      <c r="BY10" s="47" t="str">
        <f t="shared" si="17"/>
        <v/>
      </c>
    </row>
    <row r="11" spans="1:77" x14ac:dyDescent="0.2">
      <c r="A11" s="305" t="s">
        <v>123</v>
      </c>
      <c r="B11" s="334" t="str">
        <f>VLOOKUP($A11,BI!$A:$Q,MATCH(B$1,BI!$A$1:$Q$1,0),FALSE)</f>
        <v/>
      </c>
      <c r="C11" s="368">
        <f>VLOOKUP($A11,BI!$A:$Q,MATCH(C$1,BI!$A$1:$Q$1,0),FALSE)</f>
        <v>1</v>
      </c>
      <c r="D11" s="368">
        <f>VLOOKUP($A11,BI!$A:$Q,MATCH(D$1,BI!$A$1:$Q$1,0),FALSE)</f>
        <v>1</v>
      </c>
      <c r="E11" s="368">
        <f>VLOOKUP($A11,BI!$A:$Q,MATCH(E$1,BI!$A$1:$Q$1,0),FALSE)</f>
        <v>1</v>
      </c>
      <c r="F11" s="368">
        <f>VLOOKUP($A11,BI!$A:$Q,MATCH(F$1,BI!$A$1:$Q$1,0),FALSE)</f>
        <v>1</v>
      </c>
      <c r="G11" s="368">
        <f>VLOOKUP($A11,BI!$A:$Q,MATCH(G$1,BI!$A$1:$Q$1,0),FALSE)</f>
        <v>1</v>
      </c>
      <c r="H11" s="368">
        <f>VLOOKUP($A11,BI!$A:$Q,MATCH(H$1,BI!$A$1:$Q$1,0),FALSE)</f>
        <v>1</v>
      </c>
      <c r="I11" s="368">
        <f>VLOOKUP($A11,BI!$A:$Q,MATCH(I$1,BI!$A$1:$Q$1,0),FALSE)</f>
        <v>1</v>
      </c>
      <c r="J11" s="368">
        <f>VLOOKUP($A11,BI!$A:$Q,MATCH(J$1,BI!$A$1:$Q$1,0),FALSE)</f>
        <v>1</v>
      </c>
      <c r="K11" s="368">
        <f>VLOOKUP($A11,BI!$A:$Q,MATCH(K$1,BI!$A$1:$Q$1,0),FALSE)</f>
        <v>1</v>
      </c>
      <c r="L11" s="368">
        <f>VLOOKUP($A11,BI!$A:$Q,MATCH(L$1,BI!$A$1:$Q$1,0),FALSE)</f>
        <v>1</v>
      </c>
      <c r="M11" s="368">
        <f>VLOOKUP($A11,BI!$A:$Q,MATCH(M$1,BI!$A$1:$Q$1,0),FALSE)</f>
        <v>1</v>
      </c>
      <c r="N11" s="48" t="str">
        <f>_xlfn.IFNA(VLOOKUP($A11,'I-Emax'!$A:$BM,MATCH(N$1,'I-Emax'!$A$1:$BM$1,0),FALSE),"")</f>
        <v/>
      </c>
      <c r="O11" s="47">
        <f>_xlfn.IFNA(VLOOKUP($A11,'I-Emax'!$A:$BM,MATCH(O$1,'I-Emax'!$A$1:$BM$1,0),FALSE),"")</f>
        <v>0.42553191489361702</v>
      </c>
      <c r="P11" s="47">
        <f>_xlfn.IFNA(VLOOKUP($A11,'I-Emax'!$A:$BM,MATCH(P$1,'I-Emax'!$A$1:$BM$1,0),FALSE),"")</f>
        <v>0.42553191489361702</v>
      </c>
      <c r="Q11" s="47">
        <f>_xlfn.IFNA(VLOOKUP($A11,'I-Emax'!$A:$BM,MATCH(Q$1,'I-Emax'!$A$1:$BM$1,0),FALSE),"")</f>
        <v>0.18633540372670809</v>
      </c>
      <c r="R11" s="47">
        <f>_xlfn.IFNA(VLOOKUP($A11,'I-Emax'!$A:$BM,MATCH(R$1,'I-Emax'!$A$1:$BM$1,0),FALSE),"")</f>
        <v>0.18633540372670809</v>
      </c>
      <c r="S11" s="47">
        <f>_xlfn.IFNA(VLOOKUP($A11,'I-Emax'!$A:$BM,MATCH(S$1,'I-Emax'!$A$1:$BM$1,0),FALSE),"")</f>
        <v>0.17391304347826086</v>
      </c>
      <c r="T11" s="47">
        <f>_xlfn.IFNA(VLOOKUP($A11,'I-Emax'!$A:$BM,MATCH(T$1,'I-Emax'!$A$1:$BM$1,0),FALSE),"")</f>
        <v>0.14830508474576271</v>
      </c>
      <c r="U11" s="47">
        <f>_xlfn.IFNA(VLOOKUP($A11,'I-Emax'!$A:$BM,MATCH(U$1,'I-Emax'!$A$1:$BM$1,0),FALSE),"")</f>
        <v>0.14830508474576271</v>
      </c>
      <c r="V11" s="47">
        <f>_xlfn.IFNA(VLOOKUP($A11,'I-Emax'!$A:$BM,MATCH(V$1,'I-Emax'!$A$1:$BM$1,0),FALSE),"")</f>
        <v>0.45393258426966293</v>
      </c>
      <c r="W11" s="47">
        <f>_xlfn.IFNA(VLOOKUP($A11,'I-Emax'!$A:$BM,MATCH(W$1,'I-Emax'!$A$1:$BM$1,0),FALSE),"")</f>
        <v>0.11287128712871287</v>
      </c>
      <c r="X11" s="47">
        <f>_xlfn.IFNA(VLOOKUP($A11,'I-Emax'!$A:$BM,MATCH(X$1,'I-Emax'!$A$1:$BM$1,0),FALSE),"")</f>
        <v>0.15238095238095239</v>
      </c>
      <c r="Y11" s="47">
        <f>_xlfn.IFNA(VLOOKUP($A11,'I-Emax'!$A:$BM,MATCH(Y$1,'I-Emax'!$A$1:$BM$1,0),FALSE),"")</f>
        <v>0.12317327766179542</v>
      </c>
      <c r="Z11" s="40" t="str">
        <f>_xlfn.IFNA(VLOOKUP($A11,'I-pEC50'!$A:$BM,MATCH(Z$1,'I-pEC50'!$A$1:$BM$1,0),FALSE),"")</f>
        <v/>
      </c>
      <c r="AA11" s="41">
        <f>_xlfn.IFNA(VLOOKUP($A11,'I-pEC50'!$A:$BM,MATCH(AA$1,'I-pEC50'!$A$1:$BM$1,0),FALSE),"")</f>
        <v>8.67</v>
      </c>
      <c r="AB11" s="41">
        <f>_xlfn.IFNA(VLOOKUP($A11,'I-pEC50'!$A:$BM,MATCH(AB$1,'I-pEC50'!$A$1:$BM$1,0),FALSE),"")</f>
        <v>8.67</v>
      </c>
      <c r="AC11" s="41">
        <f>_xlfn.IFNA(VLOOKUP($A11,'I-pEC50'!$A:$BM,MATCH(AC$1,'I-pEC50'!$A$1:$BM$1,0),FALSE),"")</f>
        <v>8.58</v>
      </c>
      <c r="AD11" s="41">
        <f>_xlfn.IFNA(VLOOKUP($A11,'I-pEC50'!$A:$BM,MATCH(AD$1,'I-pEC50'!$A$1:$BM$1,0),FALSE),"")</f>
        <v>8.58</v>
      </c>
      <c r="AE11" s="41">
        <f>_xlfn.IFNA(VLOOKUP($A11,'I-pEC50'!$A:$BM,MATCH(AE$1,'I-pEC50'!$A$1:$BM$1,0),FALSE),"")</f>
        <v>8.4499999999999993</v>
      </c>
      <c r="AF11" s="41">
        <f>_xlfn.IFNA(VLOOKUP($A11,'I-pEC50'!$A:$BM,MATCH(AF$1,'I-pEC50'!$A$1:$BM$1,0),FALSE),"")</f>
        <v>8.4499999999999993</v>
      </c>
      <c r="AG11" s="41">
        <f>_xlfn.IFNA(VLOOKUP($A11,'I-pEC50'!$A:$BM,MATCH(AG$1,'I-pEC50'!$A$1:$BM$1,0),FALSE),"")</f>
        <v>8.4499999999999993</v>
      </c>
      <c r="AH11" s="41">
        <f>_xlfn.IFNA(VLOOKUP($A11,'I-pEC50'!$A:$BM,MATCH(AH$1,'I-pEC50'!$A$1:$BM$1,0),FALSE),"")</f>
        <v>8.41</v>
      </c>
      <c r="AI11" s="41">
        <f>_xlfn.IFNA(VLOOKUP($A11,'I-pEC50'!$A:$BM,MATCH(AI$1,'I-pEC50'!$A$1:$BM$1,0),FALSE),"")</f>
        <v>8.48</v>
      </c>
      <c r="AJ11" s="41">
        <f>_xlfn.IFNA(VLOOKUP($A11,'I-pEC50'!$A:$BM,MATCH(AJ$1,'I-pEC50'!$A$1:$BM$1,0),FALSE),"")</f>
        <v>8.59</v>
      </c>
      <c r="AK11" s="41">
        <f>_xlfn.IFNA(VLOOKUP($A11,'I-pEC50'!$A:$BM,MATCH(AK$1,'I-pEC50'!$A$1:$BM$1,0),FALSE),"")</f>
        <v>8.57</v>
      </c>
      <c r="AL11" s="40" t="str">
        <f t="shared" si="18"/>
        <v/>
      </c>
      <c r="AM11" s="41">
        <f t="shared" si="19"/>
        <v>8.298932137728265</v>
      </c>
      <c r="AN11" s="41">
        <f t="shared" si="20"/>
        <v>8.298932137728265</v>
      </c>
      <c r="AO11" s="41">
        <f t="shared" si="21"/>
        <v>7.8502953786878145</v>
      </c>
      <c r="AP11" s="41">
        <f t="shared" si="22"/>
        <v>7.8502953786878145</v>
      </c>
      <c r="AQ11" s="41">
        <f t="shared" si="23"/>
        <v>7.6903321553103696</v>
      </c>
      <c r="AR11" s="41">
        <f t="shared" si="24"/>
        <v>7.6211560413801696</v>
      </c>
      <c r="AS11" s="41">
        <f t="shared" si="25"/>
        <v>7.6211560413801696</v>
      </c>
      <c r="AT11" s="41">
        <f t="shared" si="26"/>
        <v>8.0669913584656925</v>
      </c>
      <c r="AU11" s="41">
        <f t="shared" si="27"/>
        <v>7.5325834775538318</v>
      </c>
      <c r="AV11" s="41">
        <f t="shared" si="28"/>
        <v>7.7729306835859884</v>
      </c>
      <c r="AW11" s="41">
        <f t="shared" si="29"/>
        <v>7.6605164982275822</v>
      </c>
      <c r="AX11" s="105"/>
      <c r="AY11" s="47"/>
      <c r="AZ11" s="47"/>
      <c r="BA11" s="47"/>
      <c r="BB11" s="48"/>
      <c r="BC11" s="47"/>
      <c r="BD11" s="47"/>
      <c r="BE11" s="47"/>
      <c r="BF11" s="199" t="str">
        <f t="shared" si="30"/>
        <v/>
      </c>
      <c r="BG11" s="41">
        <f t="shared" si="31"/>
        <v>1</v>
      </c>
      <c r="BH11" s="41">
        <f t="shared" si="32"/>
        <v>1</v>
      </c>
      <c r="BI11" s="41">
        <f t="shared" si="33"/>
        <v>0.41457879114927443</v>
      </c>
      <c r="BJ11" s="41">
        <f t="shared" si="34"/>
        <v>0.41457879114927443</v>
      </c>
      <c r="BK11" s="41">
        <f t="shared" si="35"/>
        <v>0.20584452737299974</v>
      </c>
      <c r="BL11" s="41">
        <f t="shared" si="36"/>
        <v>0.11557737154022973</v>
      </c>
      <c r="BM11" s="41">
        <f t="shared" si="37"/>
        <v>0.11557737154022973</v>
      </c>
      <c r="BN11" s="41">
        <f t="shared" si="38"/>
        <v>0.69734300936889604</v>
      </c>
      <c r="BO11" s="41">
        <f t="shared" si="39"/>
        <v>0</v>
      </c>
      <c r="BP11" s="41">
        <f t="shared" si="40"/>
        <v>0.31362644514502014</v>
      </c>
      <c r="BQ11" s="41">
        <f t="shared" si="41"/>
        <v>0.1669384019600566</v>
      </c>
      <c r="BR11" s="105"/>
      <c r="BS11" s="47"/>
      <c r="BT11" s="47"/>
      <c r="BU11" s="47"/>
      <c r="BV11" s="48"/>
      <c r="BW11" s="47"/>
      <c r="BX11" s="47"/>
      <c r="BY11" s="47"/>
    </row>
    <row r="12" spans="1:77" x14ac:dyDescent="0.2">
      <c r="A12" s="305" t="s">
        <v>56</v>
      </c>
      <c r="B12" s="334">
        <f>VLOOKUP($A12,BI!$A:$Q,MATCH(B$1,BI!$A$1:$Q$1,0),FALSE)</f>
        <v>1</v>
      </c>
      <c r="C12" s="368">
        <f>VLOOKUP($A12,BI!$A:$Q,MATCH(C$1,BI!$A$1:$Q$1,0),FALSE)</f>
        <v>1</v>
      </c>
      <c r="D12" s="368">
        <f>VLOOKUP($A12,BI!$A:$Q,MATCH(D$1,BI!$A$1:$Q$1,0),FALSE)</f>
        <v>1</v>
      </c>
      <c r="E12" s="368">
        <f>VLOOKUP($A12,BI!$A:$Q,MATCH(E$1,BI!$A$1:$Q$1,0),FALSE)</f>
        <v>1</v>
      </c>
      <c r="F12" s="368">
        <f>VLOOKUP($A12,BI!$A:$Q,MATCH(F$1,BI!$A$1:$Q$1,0),FALSE)</f>
        <v>1</v>
      </c>
      <c r="G12" s="368">
        <f>VLOOKUP($A12,BI!$A:$Q,MATCH(G$1,BI!$A$1:$Q$1,0),FALSE)</f>
        <v>1</v>
      </c>
      <c r="H12" s="368">
        <f>VLOOKUP($A12,BI!$A:$Q,MATCH(H$1,BI!$A$1:$Q$1,0),FALSE)</f>
        <v>1</v>
      </c>
      <c r="I12" s="368">
        <f>VLOOKUP($A12,BI!$A:$Q,MATCH(I$1,BI!$A$1:$Q$1,0),FALSE)</f>
        <v>1</v>
      </c>
      <c r="J12" s="368">
        <f>VLOOKUP($A12,BI!$A:$Q,MATCH(J$1,BI!$A$1:$Q$1,0),FALSE)</f>
        <v>1</v>
      </c>
      <c r="K12" s="368">
        <f>VLOOKUP($A12,BI!$A:$Q,MATCH(K$1,BI!$A$1:$Q$1,0),FALSE)</f>
        <v>1</v>
      </c>
      <c r="L12" s="368">
        <f>VLOOKUP($A12,BI!$A:$Q,MATCH(L$1,BI!$A$1:$Q$1,0),FALSE)</f>
        <v>1</v>
      </c>
      <c r="M12" s="368">
        <f>VLOOKUP($A12,BI!$A:$Q,MATCH(M$1,BI!$A$1:$Q$1,0),FALSE)</f>
        <v>1</v>
      </c>
      <c r="N12" s="48">
        <f>_xlfn.IFNA(VLOOKUP($A12,'I-Emax'!$A:$BM,MATCH(N$1,'I-Emax'!$A$1:$BM$1,0),FALSE),"")</f>
        <v>0.40073529411764708</v>
      </c>
      <c r="O12" s="47">
        <f>_xlfn.IFNA(VLOOKUP($A12,'I-Emax'!$A:$BM,MATCH(O$1,'I-Emax'!$A$1:$BM$1,0),FALSE),"")</f>
        <v>0.80077369439071555</v>
      </c>
      <c r="P12" s="47">
        <f>_xlfn.IFNA(VLOOKUP($A12,'I-Emax'!$A:$BM,MATCH(P$1,'I-Emax'!$A$1:$BM$1,0),FALSE),"")</f>
        <v>0.80077369439071555</v>
      </c>
      <c r="Q12" s="47">
        <f>_xlfn.IFNA(VLOOKUP($A12,'I-Emax'!$A:$BM,MATCH(Q$1,'I-Emax'!$A$1:$BM$1,0),FALSE),"")</f>
        <v>0.80952380952380965</v>
      </c>
      <c r="R12" s="47">
        <f>_xlfn.IFNA(VLOOKUP($A12,'I-Emax'!$A:$BM,MATCH(R$1,'I-Emax'!$A$1:$BM$1,0),FALSE),"")</f>
        <v>0.80952380952380965</v>
      </c>
      <c r="S12" s="47">
        <f>_xlfn.IFNA(VLOOKUP($A12,'I-Emax'!$A:$BM,MATCH(S$1,'I-Emax'!$A$1:$BM$1,0),FALSE),"")</f>
        <v>0.84347826086956523</v>
      </c>
      <c r="T12" s="47">
        <f>_xlfn.IFNA(VLOOKUP($A12,'I-Emax'!$A:$BM,MATCH(T$1,'I-Emax'!$A$1:$BM$1,0),FALSE),"")</f>
        <v>0.68855932203389825</v>
      </c>
      <c r="U12" s="47">
        <f>_xlfn.IFNA(VLOOKUP($A12,'I-Emax'!$A:$BM,MATCH(U$1,'I-Emax'!$A$1:$BM$1,0),FALSE),"")</f>
        <v>0.68855932203389825</v>
      </c>
      <c r="V12" s="47">
        <f>_xlfn.IFNA(VLOOKUP($A12,'I-Emax'!$A:$BM,MATCH(V$1,'I-Emax'!$A$1:$BM$1,0),FALSE),"")</f>
        <v>0.64719101123595513</v>
      </c>
      <c r="W12" s="47">
        <f>_xlfn.IFNA(VLOOKUP($A12,'I-Emax'!$A:$BM,MATCH(W$1,'I-Emax'!$A$1:$BM$1,0),FALSE),"")</f>
        <v>0.8158415841584159</v>
      </c>
      <c r="X12" s="47">
        <f>_xlfn.IFNA(VLOOKUP($A12,'I-Emax'!$A:$BM,MATCH(X$1,'I-Emax'!$A$1:$BM$1,0),FALSE),"")</f>
        <v>0.76571428571428579</v>
      </c>
      <c r="Y12" s="47">
        <f>_xlfn.IFNA(VLOOKUP($A12,'I-Emax'!$A:$BM,MATCH(Y$1,'I-Emax'!$A$1:$BM$1,0),FALSE),"")</f>
        <v>0.80375782881002089</v>
      </c>
      <c r="Z12" s="40">
        <f>_xlfn.IFNA(VLOOKUP($A12,'I-pEC50'!$A:$BM,MATCH(Z$1,'I-pEC50'!$A$1:$BM$1,0),FALSE),"")</f>
        <v>5.79</v>
      </c>
      <c r="AA12" s="41">
        <f>_xlfn.IFNA(VLOOKUP($A12,'I-pEC50'!$A:$BM,MATCH(AA$1,'I-pEC50'!$A$1:$BM$1,0),FALSE),"")</f>
        <v>8.07</v>
      </c>
      <c r="AB12" s="41">
        <f>_xlfn.IFNA(VLOOKUP($A12,'I-pEC50'!$A:$BM,MATCH(AB$1,'I-pEC50'!$A$1:$BM$1,0),FALSE),"")</f>
        <v>8.07</v>
      </c>
      <c r="AC12" s="41">
        <f>_xlfn.IFNA(VLOOKUP($A12,'I-pEC50'!$A:$BM,MATCH(AC$1,'I-pEC50'!$A$1:$BM$1,0),FALSE),"")</f>
        <v>7.73</v>
      </c>
      <c r="AD12" s="41">
        <f>_xlfn.IFNA(VLOOKUP($A12,'I-pEC50'!$A:$BM,MATCH(AD$1,'I-pEC50'!$A$1:$BM$1,0),FALSE),"")</f>
        <v>7.73</v>
      </c>
      <c r="AE12" s="41">
        <f>_xlfn.IFNA(VLOOKUP($A12,'I-pEC50'!$A:$BM,MATCH(AE$1,'I-pEC50'!$A$1:$BM$1,0),FALSE),"")</f>
        <v>8.5</v>
      </c>
      <c r="AF12" s="41">
        <f>_xlfn.IFNA(VLOOKUP($A12,'I-pEC50'!$A:$BM,MATCH(AF$1,'I-pEC50'!$A$1:$BM$1,0),FALSE),"")</f>
        <v>6.08</v>
      </c>
      <c r="AG12" s="41">
        <f>_xlfn.IFNA(VLOOKUP($A12,'I-pEC50'!$A:$BM,MATCH(AG$1,'I-pEC50'!$A$1:$BM$1,0),FALSE),"")</f>
        <v>6.08</v>
      </c>
      <c r="AH12" s="41">
        <f>_xlfn.IFNA(VLOOKUP($A12,'I-pEC50'!$A:$BM,MATCH(AH$1,'I-pEC50'!$A$1:$BM$1,0),FALSE),"")</f>
        <v>6.19</v>
      </c>
      <c r="AI12" s="41">
        <f>_xlfn.IFNA(VLOOKUP($A12,'I-pEC50'!$A:$BM,MATCH(AI$1,'I-pEC50'!$A$1:$BM$1,0),FALSE),"")</f>
        <v>6.31</v>
      </c>
      <c r="AJ12" s="41">
        <f>_xlfn.IFNA(VLOOKUP($A12,'I-pEC50'!$A:$BM,MATCH(AJ$1,'I-pEC50'!$A$1:$BM$1,0),FALSE),"")</f>
        <v>6.44</v>
      </c>
      <c r="AK12" s="41">
        <f>_xlfn.IFNA(VLOOKUP($A12,'I-pEC50'!$A:$BM,MATCH(AK$1,'I-pEC50'!$A$1:$BM$1,0),FALSE),"")</f>
        <v>6.37</v>
      </c>
      <c r="AL12" s="40">
        <f t="shared" si="18"/>
        <v>5.3928575939064256</v>
      </c>
      <c r="AM12" s="41">
        <f t="shared" si="19"/>
        <v>7.9735097980269565</v>
      </c>
      <c r="AN12" s="41">
        <f t="shared" si="20"/>
        <v>7.9735097980269565</v>
      </c>
      <c r="AO12" s="41">
        <f t="shared" si="21"/>
        <v>7.6382296266443568</v>
      </c>
      <c r="AP12" s="41">
        <f t="shared" si="22"/>
        <v>7.6382296266443568</v>
      </c>
      <c r="AQ12" s="41">
        <f t="shared" si="23"/>
        <v>8.4260738939126334</v>
      </c>
      <c r="AR12" s="41">
        <f t="shared" si="24"/>
        <v>5.9179413623447878</v>
      </c>
      <c r="AS12" s="41">
        <f t="shared" si="25"/>
        <v>5.9179413623447878</v>
      </c>
      <c r="AT12" s="41">
        <f t="shared" si="26"/>
        <v>6.0010324767783008</v>
      </c>
      <c r="AU12" s="41">
        <f t="shared" si="27"/>
        <v>6.2216058379144732</v>
      </c>
      <c r="AV12" s="41">
        <f t="shared" si="28"/>
        <v>6.3240667496785141</v>
      </c>
      <c r="AW12" s="41">
        <f t="shared" si="29"/>
        <v>6.2751252160939384</v>
      </c>
      <c r="AX12" s="105">
        <f t="shared" ref="AX12:AX52" si="42">IF(COUNT(AL12:AL12)=0,"",MAX(AL12:AL12))</f>
        <v>5.3928575939064256</v>
      </c>
      <c r="AY12" s="47">
        <f t="shared" ref="AY12:AY52" si="43">IF(COUNT(AM12:AQ12)=0,"",MAX(AM12:AQ12))</f>
        <v>8.4260738939126334</v>
      </c>
      <c r="AZ12" s="47">
        <f t="shared" si="3"/>
        <v>6.2216058379144732</v>
      </c>
      <c r="BA12" s="47">
        <f t="shared" si="4"/>
        <v>6.3240667496785141</v>
      </c>
      <c r="BB12" s="48">
        <f t="shared" ref="BB12:BB52" si="44">IF(COUNT(AL12:AL12)=0,"",AVERAGE(AL12:AL12))</f>
        <v>5.3928575939064256</v>
      </c>
      <c r="BC12" s="47">
        <f t="shared" ref="BC12:BC52" si="45">IF(COUNT(AM12:AQ12)=0,"",AVERAGE(AM12:AQ12))</f>
        <v>7.9299105486510513</v>
      </c>
      <c r="BD12" s="47">
        <f t="shared" si="7"/>
        <v>6.0146302598455872</v>
      </c>
      <c r="BE12" s="47">
        <f t="shared" si="8"/>
        <v>6.2995959828862258</v>
      </c>
      <c r="BF12" s="199">
        <f t="shared" si="30"/>
        <v>0</v>
      </c>
      <c r="BG12" s="41">
        <f t="shared" si="31"/>
        <v>0.85079728871140814</v>
      </c>
      <c r="BH12" s="41">
        <f t="shared" si="32"/>
        <v>0.85079728871140814</v>
      </c>
      <c r="BI12" s="41">
        <f t="shared" si="33"/>
        <v>0.74026109932659134</v>
      </c>
      <c r="BJ12" s="41">
        <f t="shared" si="34"/>
        <v>0.74026109932659134</v>
      </c>
      <c r="BK12" s="41">
        <f t="shared" si="35"/>
        <v>1</v>
      </c>
      <c r="BL12" s="41">
        <f t="shared" si="36"/>
        <v>0.17311121809456437</v>
      </c>
      <c r="BM12" s="41">
        <f t="shared" si="37"/>
        <v>0.17311121809456437</v>
      </c>
      <c r="BN12" s="41">
        <f t="shared" si="38"/>
        <v>0.20050495009888694</v>
      </c>
      <c r="BO12" s="41">
        <f t="shared" si="39"/>
        <v>0.27322424846732873</v>
      </c>
      <c r="BP12" s="41">
        <f t="shared" si="40"/>
        <v>0.3070038743264642</v>
      </c>
      <c r="BQ12" s="41">
        <f t="shared" si="41"/>
        <v>0.29086868028030416</v>
      </c>
      <c r="BR12" s="105">
        <f t="shared" ref="BR12:BR52" si="46">IF(COUNT(BF12:BF12)=0,"",MAX(BF12:BF12))</f>
        <v>0</v>
      </c>
      <c r="BS12" s="47">
        <f t="shared" ref="BS12:BS52" si="47">IF(COUNT(BG12:BK12)=0,"",MAX(BG12:BK12))</f>
        <v>1</v>
      </c>
      <c r="BT12" s="47">
        <f t="shared" si="12"/>
        <v>0.27322424846732873</v>
      </c>
      <c r="BU12" s="47">
        <f t="shared" si="13"/>
        <v>0.3070038743264642</v>
      </c>
      <c r="BV12" s="48">
        <f t="shared" ref="BV12:BV52" si="48">IF(COUNT(BF12:BF12)=0,"",AVERAGE(BF12:BF12))</f>
        <v>0</v>
      </c>
      <c r="BW12" s="47">
        <f t="shared" ref="BW12:BW52" si="49">IF(COUNT(BG12:BK12)=0,"",AVERAGE(BG12:BK12))</f>
        <v>0.83642335521519973</v>
      </c>
      <c r="BX12" s="47">
        <f t="shared" si="16"/>
        <v>0.2049879086888361</v>
      </c>
      <c r="BY12" s="47">
        <f t="shared" si="17"/>
        <v>0.29893627730338418</v>
      </c>
    </row>
    <row r="13" spans="1:77" x14ac:dyDescent="0.2">
      <c r="A13" s="305" t="s">
        <v>45</v>
      </c>
      <c r="B13" s="334">
        <f>VLOOKUP($A13,BI!$A:$Q,MATCH(B$1,BI!$A$1:$Q$1,0),FALSE)</f>
        <v>1</v>
      </c>
      <c r="C13" s="368">
        <f>VLOOKUP($A13,BI!$A:$Q,MATCH(C$1,BI!$A$1:$Q$1,0),FALSE)</f>
        <v>1</v>
      </c>
      <c r="D13" s="368">
        <f>VLOOKUP($A13,BI!$A:$Q,MATCH(D$1,BI!$A$1:$Q$1,0),FALSE)</f>
        <v>1</v>
      </c>
      <c r="E13" s="368">
        <f>VLOOKUP($A13,BI!$A:$Q,MATCH(E$1,BI!$A$1:$Q$1,0),FALSE)</f>
        <v>1</v>
      </c>
      <c r="F13" s="368">
        <f>VLOOKUP($A13,BI!$A:$Q,MATCH(F$1,BI!$A$1:$Q$1,0),FALSE)</f>
        <v>1</v>
      </c>
      <c r="G13" s="368">
        <f>VLOOKUP($A13,BI!$A:$Q,MATCH(G$1,BI!$A$1:$Q$1,0),FALSE)</f>
        <v>1</v>
      </c>
      <c r="H13" s="368" t="str">
        <f>VLOOKUP($A13,BI!$A:$Q,MATCH(H$1,BI!$A$1:$Q$1,0),FALSE)</f>
        <v/>
      </c>
      <c r="I13" s="368" t="str">
        <f>VLOOKUP($A13,BI!$A:$Q,MATCH(I$1,BI!$A$1:$Q$1,0),FALSE)</f>
        <v/>
      </c>
      <c r="J13" s="368">
        <f>VLOOKUP($A13,BI!$A:$Q,MATCH(J$1,BI!$A$1:$Q$1,0),FALSE)</f>
        <v>1</v>
      </c>
      <c r="K13" s="368">
        <f>VLOOKUP($A13,BI!$A:$Q,MATCH(K$1,BI!$A$1:$Q$1,0),FALSE)</f>
        <v>1</v>
      </c>
      <c r="L13" s="368" t="str">
        <f>VLOOKUP($A13,BI!$A:$Q,MATCH(L$1,BI!$A$1:$Q$1,0),FALSE)</f>
        <v/>
      </c>
      <c r="M13" s="368" t="str">
        <f>VLOOKUP($A13,BI!$A:$Q,MATCH(M$1,BI!$A$1:$Q$1,0),FALSE)</f>
        <v/>
      </c>
      <c r="N13" s="48">
        <f>_xlfn.IFNA(VLOOKUP($A13,'I-Emax'!$A:$BM,MATCH(N$1,'I-Emax'!$A$1:$BM$1,0),FALSE),"")</f>
        <v>0.46323529411764708</v>
      </c>
      <c r="O13" s="47">
        <f>_xlfn.IFNA(VLOOKUP($A13,'I-Emax'!$A:$BM,MATCH(O$1,'I-Emax'!$A$1:$BM$1,0),FALSE),"")</f>
        <v>0.84719535783365563</v>
      </c>
      <c r="P13" s="47">
        <f>_xlfn.IFNA(VLOOKUP($A13,'I-Emax'!$A:$BM,MATCH(P$1,'I-Emax'!$A$1:$BM$1,0),FALSE),"")</f>
        <v>0.84719535783365563</v>
      </c>
      <c r="Q13" s="47">
        <f>_xlfn.IFNA(VLOOKUP($A13,'I-Emax'!$A:$BM,MATCH(Q$1,'I-Emax'!$A$1:$BM$1,0),FALSE),"")</f>
        <v>0.81366459627329191</v>
      </c>
      <c r="R13" s="47">
        <f>_xlfn.IFNA(VLOOKUP($A13,'I-Emax'!$A:$BM,MATCH(R$1,'I-Emax'!$A$1:$BM$1,0),FALSE),"")</f>
        <v>0.81366459627329191</v>
      </c>
      <c r="S13" s="47">
        <f>_xlfn.IFNA(VLOOKUP($A13,'I-Emax'!$A:$BM,MATCH(S$1,'I-Emax'!$A$1:$BM$1,0),FALSE),"")</f>
        <v>0.76231884057971011</v>
      </c>
      <c r="T13" s="47" t="str">
        <f>_xlfn.IFNA(VLOOKUP($A13,'I-Emax'!$A:$BM,MATCH(T$1,'I-Emax'!$A$1:$BM$1,0),FALSE),"")</f>
        <v/>
      </c>
      <c r="U13" s="47" t="str">
        <f>_xlfn.IFNA(VLOOKUP($A13,'I-Emax'!$A:$BM,MATCH(U$1,'I-Emax'!$A$1:$BM$1,0),FALSE),"")</f>
        <v/>
      </c>
      <c r="V13" s="47">
        <f>_xlfn.IFNA(VLOOKUP($A13,'I-Emax'!$A:$BM,MATCH(V$1,'I-Emax'!$A$1:$BM$1,0),FALSE),"")</f>
        <v>0.75056179775280896</v>
      </c>
      <c r="W13" s="47">
        <f>_xlfn.IFNA(VLOOKUP($A13,'I-Emax'!$A:$BM,MATCH(W$1,'I-Emax'!$A$1:$BM$1,0),FALSE),"")</f>
        <v>0.52277227722772279</v>
      </c>
      <c r="X13" s="47" t="str">
        <f>_xlfn.IFNA(VLOOKUP($A13,'I-Emax'!$A:$BM,MATCH(X$1,'I-Emax'!$A$1:$BM$1,0),FALSE),"")</f>
        <v/>
      </c>
      <c r="Y13" s="47" t="str">
        <f>_xlfn.IFNA(VLOOKUP($A13,'I-Emax'!$A:$BM,MATCH(Y$1,'I-Emax'!$A$1:$BM$1,0),FALSE),"")</f>
        <v/>
      </c>
      <c r="Z13" s="40">
        <f>_xlfn.IFNA(VLOOKUP($A13,'I-pEC50'!$A:$BM,MATCH(Z$1,'I-pEC50'!$A$1:$BM$1,0),FALSE),"")</f>
        <v>5.26</v>
      </c>
      <c r="AA13" s="41">
        <f>_xlfn.IFNA(VLOOKUP($A13,'I-pEC50'!$A:$BM,MATCH(AA$1,'I-pEC50'!$A$1:$BM$1,0),FALSE),"")</f>
        <v>7.66</v>
      </c>
      <c r="AB13" s="41">
        <f>_xlfn.IFNA(VLOOKUP($A13,'I-pEC50'!$A:$BM,MATCH(AB$1,'I-pEC50'!$A$1:$BM$1,0),FALSE),"")</f>
        <v>7.66</v>
      </c>
      <c r="AC13" s="41">
        <f>_xlfn.IFNA(VLOOKUP($A13,'I-pEC50'!$A:$BM,MATCH(AC$1,'I-pEC50'!$A$1:$BM$1,0),FALSE),"")</f>
        <v>7.26</v>
      </c>
      <c r="AD13" s="41">
        <f>_xlfn.IFNA(VLOOKUP($A13,'I-pEC50'!$A:$BM,MATCH(AD$1,'I-pEC50'!$A$1:$BM$1,0),FALSE),"")</f>
        <v>7.26</v>
      </c>
      <c r="AE13" s="41">
        <f>_xlfn.IFNA(VLOOKUP($A13,'I-pEC50'!$A:$BM,MATCH(AE$1,'I-pEC50'!$A$1:$BM$1,0),FALSE),"")</f>
        <v>6.49</v>
      </c>
      <c r="AF13" s="41" t="str">
        <f>_xlfn.IFNA(VLOOKUP($A13,'I-pEC50'!$A:$BM,MATCH(AF$1,'I-pEC50'!$A$1:$BM$1,0),FALSE),"")</f>
        <v/>
      </c>
      <c r="AG13" s="41" t="str">
        <f>_xlfn.IFNA(VLOOKUP($A13,'I-pEC50'!$A:$BM,MATCH(AG$1,'I-pEC50'!$A$1:$BM$1,0),FALSE),"")</f>
        <v/>
      </c>
      <c r="AH13" s="41">
        <f>_xlfn.IFNA(VLOOKUP($A13,'I-pEC50'!$A:$BM,MATCH(AH$1,'I-pEC50'!$A$1:$BM$1,0),FALSE),"")</f>
        <v>6.13</v>
      </c>
      <c r="AI13" s="41">
        <f>_xlfn.IFNA(VLOOKUP($A13,'I-pEC50'!$A:$BM,MATCH(AI$1,'I-pEC50'!$A$1:$BM$1,0),FALSE),"")</f>
        <v>5.38</v>
      </c>
      <c r="AJ13" s="41" t="str">
        <f>_xlfn.IFNA(VLOOKUP($A13,'I-pEC50'!$A:$BM,MATCH(AJ$1,'I-pEC50'!$A$1:$BM$1,0),FALSE),"")</f>
        <v/>
      </c>
      <c r="AK13" s="41" t="str">
        <f>_xlfn.IFNA(VLOOKUP($A13,'I-pEC50'!$A:$BM,MATCH(AK$1,'I-pEC50'!$A$1:$BM$1,0),FALSE),"")</f>
        <v/>
      </c>
      <c r="AL13" s="40">
        <f t="shared" si="18"/>
        <v>4.9258016410833649</v>
      </c>
      <c r="AM13" s="41">
        <f t="shared" si="19"/>
        <v>7.5879835674101574</v>
      </c>
      <c r="AN13" s="41">
        <f t="shared" si="20"/>
        <v>7.5879835674101574</v>
      </c>
      <c r="AO13" s="41">
        <f t="shared" si="21"/>
        <v>7.1704454196239151</v>
      </c>
      <c r="AP13" s="41">
        <f t="shared" si="22"/>
        <v>7.1704454196239151</v>
      </c>
      <c r="AQ13" s="41">
        <f t="shared" si="23"/>
        <v>6.3721366534164847</v>
      </c>
      <c r="AR13" s="41" t="str">
        <f t="shared" si="24"/>
        <v/>
      </c>
      <c r="AS13" s="41" t="str">
        <f t="shared" si="25"/>
        <v/>
      </c>
      <c r="AT13" s="41">
        <f t="shared" si="26"/>
        <v>6.0053864558306334</v>
      </c>
      <c r="AU13" s="41">
        <f t="shared" si="27"/>
        <v>5.0983125487511698</v>
      </c>
      <c r="AV13" s="41" t="str">
        <f t="shared" si="28"/>
        <v/>
      </c>
      <c r="AW13" s="41" t="str">
        <f t="shared" si="29"/>
        <v/>
      </c>
      <c r="AX13" s="105">
        <f t="shared" si="42"/>
        <v>4.9258016410833649</v>
      </c>
      <c r="AY13" s="47">
        <f t="shared" si="43"/>
        <v>7.5879835674101574</v>
      </c>
      <c r="AZ13" s="47">
        <f t="shared" si="3"/>
        <v>6.0053864558306334</v>
      </c>
      <c r="BA13" s="47" t="str">
        <f t="shared" si="4"/>
        <v/>
      </c>
      <c r="BB13" s="48">
        <f t="shared" si="44"/>
        <v>4.9258016410833649</v>
      </c>
      <c r="BC13" s="47">
        <f t="shared" si="45"/>
        <v>7.1777989254969254</v>
      </c>
      <c r="BD13" s="47">
        <f t="shared" si="7"/>
        <v>5.5518495022909011</v>
      </c>
      <c r="BE13" s="47" t="str">
        <f t="shared" si="8"/>
        <v/>
      </c>
      <c r="BF13" s="199">
        <f t="shared" si="30"/>
        <v>0</v>
      </c>
      <c r="BG13" s="41">
        <f t="shared" si="31"/>
        <v>1</v>
      </c>
      <c r="BH13" s="41">
        <f t="shared" si="32"/>
        <v>1</v>
      </c>
      <c r="BI13" s="41">
        <f t="shared" si="33"/>
        <v>0.84315942360770579</v>
      </c>
      <c r="BJ13" s="41">
        <f t="shared" si="34"/>
        <v>0.84315942360770579</v>
      </c>
      <c r="BK13" s="41">
        <f t="shared" si="35"/>
        <v>0.5432893214509702</v>
      </c>
      <c r="BL13" s="41" t="str">
        <f t="shared" si="36"/>
        <v/>
      </c>
      <c r="BM13" s="41" t="str">
        <f t="shared" si="37"/>
        <v/>
      </c>
      <c r="BN13" s="41">
        <f t="shared" si="38"/>
        <v>0.40552631060674754</v>
      </c>
      <c r="BO13" s="41">
        <f t="shared" si="39"/>
        <v>6.4800570525182247E-2</v>
      </c>
      <c r="BP13" s="41" t="str">
        <f t="shared" si="40"/>
        <v/>
      </c>
      <c r="BQ13" s="41" t="str">
        <f t="shared" si="41"/>
        <v/>
      </c>
      <c r="BR13" s="105">
        <f t="shared" si="46"/>
        <v>0</v>
      </c>
      <c r="BS13" s="47">
        <f t="shared" si="47"/>
        <v>1</v>
      </c>
      <c r="BT13" s="47">
        <f t="shared" si="12"/>
        <v>0.40552631060674754</v>
      </c>
      <c r="BU13" s="47" t="str">
        <f t="shared" si="13"/>
        <v/>
      </c>
      <c r="BV13" s="48">
        <f t="shared" si="48"/>
        <v>0</v>
      </c>
      <c r="BW13" s="47">
        <f t="shared" si="49"/>
        <v>0.84592163373327645</v>
      </c>
      <c r="BX13" s="47">
        <f t="shared" si="16"/>
        <v>0.23516344056596489</v>
      </c>
      <c r="BY13" s="47" t="str">
        <f t="shared" si="17"/>
        <v/>
      </c>
    </row>
    <row r="14" spans="1:77" x14ac:dyDescent="0.2">
      <c r="A14" s="305" t="s">
        <v>94</v>
      </c>
      <c r="B14" s="334">
        <f>VLOOKUP($A14,BI!$A:$Q,MATCH(B$1,BI!$A$1:$Q$1,0),FALSE)</f>
        <v>1</v>
      </c>
      <c r="C14" s="368">
        <f>VLOOKUP($A14,BI!$A:$Q,MATCH(C$1,BI!$A$1:$Q$1,0),FALSE)</f>
        <v>1</v>
      </c>
      <c r="D14" s="368">
        <f>VLOOKUP($A14,BI!$A:$Q,MATCH(D$1,BI!$A$1:$Q$1,0),FALSE)</f>
        <v>1</v>
      </c>
      <c r="E14" s="368" t="str">
        <f>VLOOKUP($A14,BI!$A:$Q,MATCH(E$1,BI!$A$1:$Q$1,0),FALSE)</f>
        <v/>
      </c>
      <c r="F14" s="368">
        <f>VLOOKUP($A14,BI!$A:$Q,MATCH(F$1,BI!$A$1:$Q$1,0),FALSE)</f>
        <v>1</v>
      </c>
      <c r="G14" s="368" t="str">
        <f>VLOOKUP($A14,BI!$A:$Q,MATCH(G$1,BI!$A$1:$Q$1,0),FALSE)</f>
        <v/>
      </c>
      <c r="H14" s="368" t="str">
        <f>VLOOKUP($A14,BI!$A:$Q,MATCH(H$1,BI!$A$1:$Q$1,0),FALSE)</f>
        <v/>
      </c>
      <c r="I14" s="368" t="str">
        <f>VLOOKUP($A14,BI!$A:$Q,MATCH(I$1,BI!$A$1:$Q$1,0),FALSE)</f>
        <v/>
      </c>
      <c r="J14" s="368" t="str">
        <f>VLOOKUP($A14,BI!$A:$Q,MATCH(J$1,BI!$A$1:$Q$1,0),FALSE)</f>
        <v/>
      </c>
      <c r="K14" s="368" t="str">
        <f>VLOOKUP($A14,BI!$A:$Q,MATCH(K$1,BI!$A$1:$Q$1,0),FALSE)</f>
        <v/>
      </c>
      <c r="L14" s="368" t="str">
        <f>VLOOKUP($A14,BI!$A:$Q,MATCH(L$1,BI!$A$1:$Q$1,0),FALSE)</f>
        <v/>
      </c>
      <c r="M14" s="368" t="str">
        <f>VLOOKUP($A14,BI!$A:$Q,MATCH(M$1,BI!$A$1:$Q$1,0),FALSE)</f>
        <v/>
      </c>
      <c r="N14" s="48">
        <f>_xlfn.IFNA(VLOOKUP($A14,'I-Emax'!$A:$BM,MATCH(N$1,'I-Emax'!$A$1:$BM$1,0),FALSE),"")</f>
        <v>0.32536764705882354</v>
      </c>
      <c r="O14" s="47">
        <f>_xlfn.IFNA(VLOOKUP($A14,'I-Emax'!$A:$BM,MATCH(O$1,'I-Emax'!$A$1:$BM$1,0),FALSE),"")</f>
        <v>0.1702127659574468</v>
      </c>
      <c r="P14" s="47">
        <f>_xlfn.IFNA(VLOOKUP($A14,'I-Emax'!$A:$BM,MATCH(P$1,'I-Emax'!$A$1:$BM$1,0),FALSE),"")</f>
        <v>0.1702127659574468</v>
      </c>
      <c r="Q14" s="47" t="str">
        <f>_xlfn.IFNA(VLOOKUP($A14,'I-Emax'!$A:$BM,MATCH(Q$1,'I-Emax'!$A$1:$BM$1,0),FALSE),"")</f>
        <v/>
      </c>
      <c r="R14" s="47">
        <f>_xlfn.IFNA(VLOOKUP($A14,'I-Emax'!$A:$BM,MATCH(R$1,'I-Emax'!$A$1:$BM$1,0),FALSE),"")</f>
        <v>0.22153209109730848</v>
      </c>
      <c r="S14" s="47" t="str">
        <f>_xlfn.IFNA(VLOOKUP($A14,'I-Emax'!$A:$BM,MATCH(S$1,'I-Emax'!$A$1:$BM$1,0),FALSE),"")</f>
        <v/>
      </c>
      <c r="T14" s="47" t="str">
        <f>_xlfn.IFNA(VLOOKUP($A14,'I-Emax'!$A:$BM,MATCH(T$1,'I-Emax'!$A$1:$BM$1,0),FALSE),"")</f>
        <v/>
      </c>
      <c r="U14" s="47" t="str">
        <f>_xlfn.IFNA(VLOOKUP($A14,'I-Emax'!$A:$BM,MATCH(U$1,'I-Emax'!$A$1:$BM$1,0),FALSE),"")</f>
        <v/>
      </c>
      <c r="V14" s="47" t="str">
        <f>_xlfn.IFNA(VLOOKUP($A14,'I-Emax'!$A:$BM,MATCH(V$1,'I-Emax'!$A$1:$BM$1,0),FALSE),"")</f>
        <v/>
      </c>
      <c r="W14" s="47" t="str">
        <f>_xlfn.IFNA(VLOOKUP($A14,'I-Emax'!$A:$BM,MATCH(W$1,'I-Emax'!$A$1:$BM$1,0),FALSE),"")</f>
        <v/>
      </c>
      <c r="X14" s="47" t="str">
        <f>_xlfn.IFNA(VLOOKUP($A14,'I-Emax'!$A:$BM,MATCH(X$1,'I-Emax'!$A$1:$BM$1,0),FALSE),"")</f>
        <v/>
      </c>
      <c r="Y14" s="47" t="str">
        <f>_xlfn.IFNA(VLOOKUP($A14,'I-Emax'!$A:$BM,MATCH(Y$1,'I-Emax'!$A$1:$BM$1,0),FALSE),"")</f>
        <v/>
      </c>
      <c r="Z14" s="40">
        <f>_xlfn.IFNA(VLOOKUP($A14,'I-pEC50'!$A:$BM,MATCH(Z$1,'I-pEC50'!$A$1:$BM$1,0),FALSE),"")</f>
        <v>6.71</v>
      </c>
      <c r="AA14" s="41">
        <f>_xlfn.IFNA(VLOOKUP($A14,'I-pEC50'!$A:$BM,MATCH(AA$1,'I-pEC50'!$A$1:$BM$1,0),FALSE),"")</f>
        <v>6.5</v>
      </c>
      <c r="AB14" s="41">
        <f>_xlfn.IFNA(VLOOKUP($A14,'I-pEC50'!$A:$BM,MATCH(AB$1,'I-pEC50'!$A$1:$BM$1,0),FALSE),"")</f>
        <v>6.5</v>
      </c>
      <c r="AC14" s="41" t="str">
        <f>_xlfn.IFNA(VLOOKUP($A14,'I-pEC50'!$A:$BM,MATCH(AC$1,'I-pEC50'!$A$1:$BM$1,0),FALSE),"")</f>
        <v/>
      </c>
      <c r="AD14" s="41">
        <f>_xlfn.IFNA(VLOOKUP($A14,'I-pEC50'!$A:$BM,MATCH(AD$1,'I-pEC50'!$A$1:$BM$1,0),FALSE),"")</f>
        <v>6.45</v>
      </c>
      <c r="AE14" s="41" t="str">
        <f>_xlfn.IFNA(VLOOKUP($A14,'I-pEC50'!$A:$BM,MATCH(AE$1,'I-pEC50'!$A$1:$BM$1,0),FALSE),"")</f>
        <v/>
      </c>
      <c r="AF14" s="41" t="str">
        <f>_xlfn.IFNA(VLOOKUP($A14,'I-pEC50'!$A:$BM,MATCH(AF$1,'I-pEC50'!$A$1:$BM$1,0),FALSE),"")</f>
        <v/>
      </c>
      <c r="AG14" s="41" t="str">
        <f>_xlfn.IFNA(VLOOKUP($A14,'I-pEC50'!$A:$BM,MATCH(AG$1,'I-pEC50'!$A$1:$BM$1,0),FALSE),"")</f>
        <v/>
      </c>
      <c r="AH14" s="41" t="str">
        <f>_xlfn.IFNA(VLOOKUP($A14,'I-pEC50'!$A:$BM,MATCH(AH$1,'I-pEC50'!$A$1:$BM$1,0),FALSE),"")</f>
        <v/>
      </c>
      <c r="AI14" s="41" t="str">
        <f>_xlfn.IFNA(VLOOKUP($A14,'I-pEC50'!$A:$BM,MATCH(AI$1,'I-pEC50'!$A$1:$BM$1,0),FALSE),"")</f>
        <v/>
      </c>
      <c r="AJ14" s="41" t="str">
        <f>_xlfn.IFNA(VLOOKUP($A14,'I-pEC50'!$A:$BM,MATCH(AJ$1,'I-pEC50'!$A$1:$BM$1,0),FALSE),"")</f>
        <v/>
      </c>
      <c r="AK14" s="41" t="str">
        <f>_xlfn.IFNA(VLOOKUP($A14,'I-pEC50'!$A:$BM,MATCH(AK$1,'I-pEC50'!$A$1:$BM$1,0),FALSE),"")</f>
        <v/>
      </c>
      <c r="AL14" s="40">
        <f t="shared" si="18"/>
        <v>6.2223743666636278</v>
      </c>
      <c r="AM14" s="41">
        <f t="shared" si="19"/>
        <v>5.7309921290562267</v>
      </c>
      <c r="AN14" s="41">
        <f t="shared" si="20"/>
        <v>5.7309921290562267</v>
      </c>
      <c r="AO14" s="41" t="str">
        <f t="shared" si="21"/>
        <v/>
      </c>
      <c r="AP14" s="41">
        <f t="shared" si="22"/>
        <v>5.7954366469336982</v>
      </c>
      <c r="AQ14" s="41" t="str">
        <f t="shared" si="23"/>
        <v/>
      </c>
      <c r="AR14" s="41" t="str">
        <f t="shared" si="24"/>
        <v/>
      </c>
      <c r="AS14" s="41" t="str">
        <f t="shared" si="25"/>
        <v/>
      </c>
      <c r="AT14" s="41" t="str">
        <f t="shared" si="26"/>
        <v/>
      </c>
      <c r="AU14" s="41" t="str">
        <f t="shared" si="27"/>
        <v/>
      </c>
      <c r="AV14" s="41" t="str">
        <f t="shared" si="28"/>
        <v/>
      </c>
      <c r="AW14" s="41" t="str">
        <f t="shared" si="29"/>
        <v/>
      </c>
      <c r="AX14" s="105">
        <f t="shared" si="42"/>
        <v>6.2223743666636278</v>
      </c>
      <c r="AY14" s="47">
        <f t="shared" si="43"/>
        <v>5.7954366469336982</v>
      </c>
      <c r="AZ14" s="47" t="str">
        <f t="shared" si="3"/>
        <v/>
      </c>
      <c r="BA14" s="47" t="str">
        <f t="shared" si="4"/>
        <v/>
      </c>
      <c r="BB14" s="48">
        <f t="shared" si="44"/>
        <v>6.2223743666636278</v>
      </c>
      <c r="BC14" s="47">
        <f t="shared" si="45"/>
        <v>5.7524736350153844</v>
      </c>
      <c r="BD14" s="47" t="str">
        <f t="shared" si="7"/>
        <v/>
      </c>
      <c r="BE14" s="47" t="str">
        <f t="shared" si="8"/>
        <v/>
      </c>
      <c r="BF14" s="199">
        <f t="shared" si="30"/>
        <v>1</v>
      </c>
      <c r="BG14" s="41">
        <f t="shared" si="31"/>
        <v>0</v>
      </c>
      <c r="BH14" s="41">
        <f t="shared" si="32"/>
        <v>0</v>
      </c>
      <c r="BI14" s="41" t="str">
        <f t="shared" si="33"/>
        <v/>
      </c>
      <c r="BJ14" s="41">
        <f t="shared" si="34"/>
        <v>0.13114946562020555</v>
      </c>
      <c r="BK14" s="41" t="str">
        <f t="shared" si="35"/>
        <v/>
      </c>
      <c r="BL14" s="41" t="str">
        <f t="shared" si="36"/>
        <v/>
      </c>
      <c r="BM14" s="41" t="str">
        <f t="shared" si="37"/>
        <v/>
      </c>
      <c r="BN14" s="41" t="str">
        <f t="shared" si="38"/>
        <v/>
      </c>
      <c r="BO14" s="41" t="str">
        <f t="shared" si="39"/>
        <v/>
      </c>
      <c r="BP14" s="41" t="str">
        <f t="shared" si="40"/>
        <v/>
      </c>
      <c r="BQ14" s="41" t="str">
        <f t="shared" si="41"/>
        <v/>
      </c>
      <c r="BR14" s="105">
        <f t="shared" si="46"/>
        <v>1</v>
      </c>
      <c r="BS14" s="47">
        <f t="shared" si="47"/>
        <v>0.13114946562020555</v>
      </c>
      <c r="BT14" s="47" t="str">
        <f t="shared" si="12"/>
        <v/>
      </c>
      <c r="BU14" s="47" t="str">
        <f t="shared" si="13"/>
        <v/>
      </c>
      <c r="BV14" s="48">
        <f t="shared" si="48"/>
        <v>1</v>
      </c>
      <c r="BW14" s="47">
        <f t="shared" si="49"/>
        <v>4.3716488540068515E-2</v>
      </c>
      <c r="BX14" s="47" t="str">
        <f t="shared" si="16"/>
        <v/>
      </c>
      <c r="BY14" s="47" t="str">
        <f t="shared" si="17"/>
        <v/>
      </c>
    </row>
    <row r="15" spans="1:77" x14ac:dyDescent="0.2">
      <c r="A15" s="305" t="s">
        <v>95</v>
      </c>
      <c r="B15" s="334">
        <f>VLOOKUP($A15,BI!$A:$Q,MATCH(B$1,BI!$A$1:$Q$1,0),FALSE)</f>
        <v>1</v>
      </c>
      <c r="C15" s="368">
        <f>VLOOKUP($A15,BI!$A:$Q,MATCH(C$1,BI!$A$1:$Q$1,0),FALSE)</f>
        <v>1</v>
      </c>
      <c r="D15" s="368">
        <f>VLOOKUP($A15,BI!$A:$Q,MATCH(D$1,BI!$A$1:$Q$1,0),FALSE)</f>
        <v>1</v>
      </c>
      <c r="E15" s="368">
        <f>VLOOKUP($A15,BI!$A:$Q,MATCH(E$1,BI!$A$1:$Q$1,0),FALSE)</f>
        <v>1</v>
      </c>
      <c r="F15" s="368">
        <f>VLOOKUP($A15,BI!$A:$Q,MATCH(F$1,BI!$A$1:$Q$1,0),FALSE)</f>
        <v>1</v>
      </c>
      <c r="G15" s="368">
        <f>VLOOKUP($A15,BI!$A:$Q,MATCH(G$1,BI!$A$1:$Q$1,0),FALSE)</f>
        <v>1</v>
      </c>
      <c r="H15" s="368">
        <f>VLOOKUP($A15,BI!$A:$Q,MATCH(H$1,BI!$A$1:$Q$1,0),FALSE)</f>
        <v>1</v>
      </c>
      <c r="I15" s="368">
        <f>VLOOKUP($A15,BI!$A:$Q,MATCH(I$1,BI!$A$1:$Q$1,0),FALSE)</f>
        <v>1</v>
      </c>
      <c r="J15" s="368">
        <f>VLOOKUP($A15,BI!$A:$Q,MATCH(J$1,BI!$A$1:$Q$1,0),FALSE)</f>
        <v>1</v>
      </c>
      <c r="K15" s="368">
        <f>VLOOKUP($A15,BI!$A:$Q,MATCH(K$1,BI!$A$1:$Q$1,0),FALSE)</f>
        <v>1</v>
      </c>
      <c r="L15" s="368">
        <f>VLOOKUP($A15,BI!$A:$Q,MATCH(L$1,BI!$A$1:$Q$1,0),FALSE)</f>
        <v>1</v>
      </c>
      <c r="M15" s="368">
        <f>VLOOKUP($A15,BI!$A:$Q,MATCH(M$1,BI!$A$1:$Q$1,0),FALSE)</f>
        <v>1</v>
      </c>
      <c r="N15" s="48">
        <f>_xlfn.IFNA(VLOOKUP($A15,'I-Emax'!$A:$BM,MATCH(N$1,'I-Emax'!$A$1:$BM$1,0),FALSE),"")</f>
        <v>0.88235294117647056</v>
      </c>
      <c r="O15" s="47">
        <f>_xlfn.IFNA(VLOOKUP($A15,'I-Emax'!$A:$BM,MATCH(O$1,'I-Emax'!$A$1:$BM$1,0),FALSE),"")</f>
        <v>0.92069632495164411</v>
      </c>
      <c r="P15" s="47">
        <f>_xlfn.IFNA(VLOOKUP($A15,'I-Emax'!$A:$BM,MATCH(P$1,'I-Emax'!$A$1:$BM$1,0),FALSE),"")</f>
        <v>0.92069632495164411</v>
      </c>
      <c r="Q15" s="47">
        <f>_xlfn.IFNA(VLOOKUP($A15,'I-Emax'!$A:$BM,MATCH(Q$1,'I-Emax'!$A$1:$BM$1,0),FALSE),"")</f>
        <v>0.95859213250517594</v>
      </c>
      <c r="R15" s="47">
        <f>_xlfn.IFNA(VLOOKUP($A15,'I-Emax'!$A:$BM,MATCH(R$1,'I-Emax'!$A$1:$BM$1,0),FALSE),"")</f>
        <v>0.95859213250517594</v>
      </c>
      <c r="S15" s="47">
        <f>_xlfn.IFNA(VLOOKUP($A15,'I-Emax'!$A:$BM,MATCH(S$1,'I-Emax'!$A$1:$BM$1,0),FALSE),"")</f>
        <v>1</v>
      </c>
      <c r="T15" s="47">
        <f>_xlfn.IFNA(VLOOKUP($A15,'I-Emax'!$A:$BM,MATCH(T$1,'I-Emax'!$A$1:$BM$1,0),FALSE),"")</f>
        <v>0.87711864406779649</v>
      </c>
      <c r="U15" s="47">
        <f>_xlfn.IFNA(VLOOKUP($A15,'I-Emax'!$A:$BM,MATCH(U$1,'I-Emax'!$A$1:$BM$1,0),FALSE),"")</f>
        <v>0.87711864406779649</v>
      </c>
      <c r="V15" s="47">
        <f>_xlfn.IFNA(VLOOKUP($A15,'I-Emax'!$A:$BM,MATCH(V$1,'I-Emax'!$A$1:$BM$1,0),FALSE),"")</f>
        <v>0.95730337078651684</v>
      </c>
      <c r="W15" s="47">
        <f>_xlfn.IFNA(VLOOKUP($A15,'I-Emax'!$A:$BM,MATCH(W$1,'I-Emax'!$A$1:$BM$1,0),FALSE),"")</f>
        <v>0.96831683168316829</v>
      </c>
      <c r="X15" s="47">
        <f>_xlfn.IFNA(VLOOKUP($A15,'I-Emax'!$A:$BM,MATCH(X$1,'I-Emax'!$A$1:$BM$1,0),FALSE),"")</f>
        <v>0.95428571428571429</v>
      </c>
      <c r="Y15" s="47">
        <f>_xlfn.IFNA(VLOOKUP($A15,'I-Emax'!$A:$BM,MATCH(Y$1,'I-Emax'!$A$1:$BM$1,0),FALSE),"")</f>
        <v>1</v>
      </c>
      <c r="Z15" s="40">
        <f>_xlfn.IFNA(VLOOKUP($A15,'I-pEC50'!$A:$BM,MATCH(Z$1,'I-pEC50'!$A$1:$BM$1,0),FALSE),"")</f>
        <v>9.84</v>
      </c>
      <c r="AA15" s="41">
        <f>_xlfn.IFNA(VLOOKUP($A15,'I-pEC50'!$A:$BM,MATCH(AA$1,'I-pEC50'!$A$1:$BM$1,0),FALSE),"")</f>
        <v>10.43</v>
      </c>
      <c r="AB15" s="41">
        <f>_xlfn.IFNA(VLOOKUP($A15,'I-pEC50'!$A:$BM,MATCH(AB$1,'I-pEC50'!$A$1:$BM$1,0),FALSE),"")</f>
        <v>10.43</v>
      </c>
      <c r="AC15" s="41">
        <f>_xlfn.IFNA(VLOOKUP($A15,'I-pEC50'!$A:$BM,MATCH(AC$1,'I-pEC50'!$A$1:$BM$1,0),FALSE),"")</f>
        <v>9.8699999999999992</v>
      </c>
      <c r="AD15" s="41">
        <f>_xlfn.IFNA(VLOOKUP($A15,'I-pEC50'!$A:$BM,MATCH(AD$1,'I-pEC50'!$A$1:$BM$1,0),FALSE),"")</f>
        <v>9.8699999999999992</v>
      </c>
      <c r="AE15" s="41">
        <f>_xlfn.IFNA(VLOOKUP($A15,'I-pEC50'!$A:$BM,MATCH(AE$1,'I-pEC50'!$A$1:$BM$1,0),FALSE),"")</f>
        <v>10.26</v>
      </c>
      <c r="AF15" s="41">
        <f>_xlfn.IFNA(VLOOKUP($A15,'I-pEC50'!$A:$BM,MATCH(AF$1,'I-pEC50'!$A$1:$BM$1,0),FALSE),"")</f>
        <v>10.39</v>
      </c>
      <c r="AG15" s="41">
        <f>_xlfn.IFNA(VLOOKUP($A15,'I-pEC50'!$A:$BM,MATCH(AG$1,'I-pEC50'!$A$1:$BM$1,0),FALSE),"")</f>
        <v>10.39</v>
      </c>
      <c r="AH15" s="41">
        <f>_xlfn.IFNA(VLOOKUP($A15,'I-pEC50'!$A:$BM,MATCH(AH$1,'I-pEC50'!$A$1:$BM$1,0),FALSE),"")</f>
        <v>10.5</v>
      </c>
      <c r="AI15" s="41">
        <f>_xlfn.IFNA(VLOOKUP($A15,'I-pEC50'!$A:$BM,MATCH(AI$1,'I-pEC50'!$A$1:$BM$1,0),FALSE),"")</f>
        <v>9.81</v>
      </c>
      <c r="AJ15" s="41">
        <f>_xlfn.IFNA(VLOOKUP($A15,'I-pEC50'!$A:$BM,MATCH(AJ$1,'I-pEC50'!$A$1:$BM$1,0),FALSE),"")</f>
        <v>10.4</v>
      </c>
      <c r="AK15" s="41">
        <f>_xlfn.IFNA(VLOOKUP($A15,'I-pEC50'!$A:$BM,MATCH(AK$1,'I-pEC50'!$A$1:$BM$1,0),FALSE),"")</f>
        <v>9.94</v>
      </c>
      <c r="AL15" s="40">
        <f t="shared" si="18"/>
        <v>9.7856423376774089</v>
      </c>
      <c r="AM15" s="41">
        <f t="shared" si="19"/>
        <v>10.39411640962655</v>
      </c>
      <c r="AN15" s="41">
        <f t="shared" si="20"/>
        <v>10.39411640962655</v>
      </c>
      <c r="AO15" s="41">
        <f t="shared" si="21"/>
        <v>9.8516338602664408</v>
      </c>
      <c r="AP15" s="41">
        <f t="shared" si="22"/>
        <v>9.8516338602664408</v>
      </c>
      <c r="AQ15" s="41">
        <f t="shared" si="23"/>
        <v>10.26</v>
      </c>
      <c r="AR15" s="41">
        <f t="shared" si="24"/>
        <v>10.333058342486813</v>
      </c>
      <c r="AS15" s="41">
        <f t="shared" si="25"/>
        <v>10.333058342486813</v>
      </c>
      <c r="AT15" s="41">
        <f t="shared" si="26"/>
        <v>10.481049588121788</v>
      </c>
      <c r="AU15" s="41">
        <f t="shared" si="27"/>
        <v>9.7960174810049594</v>
      </c>
      <c r="AV15" s="41">
        <f t="shared" si="28"/>
        <v>10.379678422461291</v>
      </c>
      <c r="AW15" s="41">
        <f t="shared" si="29"/>
        <v>9.94</v>
      </c>
      <c r="AX15" s="105">
        <f t="shared" si="42"/>
        <v>9.7856423376774089</v>
      </c>
      <c r="AY15" s="47">
        <f t="shared" si="43"/>
        <v>10.39411640962655</v>
      </c>
      <c r="AZ15" s="47">
        <f t="shared" si="3"/>
        <v>10.481049588121788</v>
      </c>
      <c r="BA15" s="47">
        <f t="shared" si="4"/>
        <v>10.379678422461291</v>
      </c>
      <c r="BB15" s="48">
        <f t="shared" si="44"/>
        <v>9.7856423376774089</v>
      </c>
      <c r="BC15" s="47">
        <f t="shared" si="45"/>
        <v>10.150300107957197</v>
      </c>
      <c r="BD15" s="47">
        <f t="shared" si="7"/>
        <v>10.235795938525094</v>
      </c>
      <c r="BE15" s="47">
        <f t="shared" si="8"/>
        <v>10.159839211230645</v>
      </c>
      <c r="BF15" s="199">
        <f t="shared" si="30"/>
        <v>0</v>
      </c>
      <c r="BG15" s="41">
        <f t="shared" si="31"/>
        <v>0.87498954254548511</v>
      </c>
      <c r="BH15" s="41">
        <f t="shared" si="32"/>
        <v>0.87498954254548511</v>
      </c>
      <c r="BI15" s="41">
        <f t="shared" si="33"/>
        <v>9.4896224545921892E-2</v>
      </c>
      <c r="BJ15" s="41">
        <f t="shared" si="34"/>
        <v>9.4896224545921892E-2</v>
      </c>
      <c r="BK15" s="41">
        <f t="shared" si="35"/>
        <v>0.68212930195862465</v>
      </c>
      <c r="BL15" s="41">
        <f t="shared" si="36"/>
        <v>0.78718765796530688</v>
      </c>
      <c r="BM15" s="41">
        <f t="shared" si="37"/>
        <v>0.78718765796530688</v>
      </c>
      <c r="BN15" s="41">
        <f t="shared" si="38"/>
        <v>1</v>
      </c>
      <c r="BO15" s="41">
        <f t="shared" si="39"/>
        <v>1.4919521360930003E-2</v>
      </c>
      <c r="BP15" s="41">
        <f t="shared" si="40"/>
        <v>0.8542276261921069</v>
      </c>
      <c r="BQ15" s="41">
        <f t="shared" si="41"/>
        <v>0.22196728927395126</v>
      </c>
      <c r="BR15" s="105">
        <f t="shared" si="46"/>
        <v>0</v>
      </c>
      <c r="BS15" s="47">
        <f t="shared" si="47"/>
        <v>0.87498954254548511</v>
      </c>
      <c r="BT15" s="47">
        <f t="shared" si="12"/>
        <v>1</v>
      </c>
      <c r="BU15" s="47">
        <f t="shared" si="13"/>
        <v>0.8542276261921069</v>
      </c>
      <c r="BV15" s="48">
        <f t="shared" si="48"/>
        <v>0</v>
      </c>
      <c r="BW15" s="47">
        <f t="shared" si="49"/>
        <v>0.52438016722828773</v>
      </c>
      <c r="BX15" s="47">
        <f t="shared" si="16"/>
        <v>0.64732370932288597</v>
      </c>
      <c r="BY15" s="47">
        <f t="shared" si="17"/>
        <v>0.53809745773302908</v>
      </c>
    </row>
    <row r="16" spans="1:77" x14ac:dyDescent="0.2">
      <c r="A16" s="305" t="s">
        <v>24</v>
      </c>
      <c r="B16" s="334">
        <f>VLOOKUP($A16,BI!$A:$Q,MATCH(B$1,BI!$A$1:$Q$1,0),FALSE)</f>
        <v>1</v>
      </c>
      <c r="C16" s="368" t="str">
        <f>VLOOKUP($A16,BI!$A:$Q,MATCH(C$1,BI!$A$1:$Q$1,0),FALSE)</f>
        <v/>
      </c>
      <c r="D16" s="368" t="str">
        <f>VLOOKUP($A16,BI!$A:$Q,MATCH(D$1,BI!$A$1:$Q$1,0),FALSE)</f>
        <v/>
      </c>
      <c r="E16" s="368" t="str">
        <f>VLOOKUP($A16,BI!$A:$Q,MATCH(E$1,BI!$A$1:$Q$1,0),FALSE)</f>
        <v/>
      </c>
      <c r="F16" s="368" t="str">
        <f>VLOOKUP($A16,BI!$A:$Q,MATCH(F$1,BI!$A$1:$Q$1,0),FALSE)</f>
        <v/>
      </c>
      <c r="G16" s="368">
        <f>VLOOKUP($A16,BI!$A:$Q,MATCH(G$1,BI!$A$1:$Q$1,0),FALSE)</f>
        <v>1</v>
      </c>
      <c r="H16" s="368" t="str">
        <f>VLOOKUP($A16,BI!$A:$Q,MATCH(H$1,BI!$A$1:$Q$1,0),FALSE)</f>
        <v/>
      </c>
      <c r="I16" s="368" t="str">
        <f>VLOOKUP($A16,BI!$A:$Q,MATCH(I$1,BI!$A$1:$Q$1,0),FALSE)</f>
        <v/>
      </c>
      <c r="J16" s="368" t="str">
        <f>VLOOKUP($A16,BI!$A:$Q,MATCH(J$1,BI!$A$1:$Q$1,0),FALSE)</f>
        <v/>
      </c>
      <c r="K16" s="368" t="str">
        <f>VLOOKUP($A16,BI!$A:$Q,MATCH(K$1,BI!$A$1:$Q$1,0),FALSE)</f>
        <v/>
      </c>
      <c r="L16" s="368" t="str">
        <f>VLOOKUP($A16,BI!$A:$Q,MATCH(L$1,BI!$A$1:$Q$1,0),FALSE)</f>
        <v/>
      </c>
      <c r="M16" s="368" t="str">
        <f>VLOOKUP($A16,BI!$A:$Q,MATCH(M$1,BI!$A$1:$Q$1,0),FALSE)</f>
        <v/>
      </c>
      <c r="N16" s="48">
        <f>_xlfn.IFNA(VLOOKUP($A16,'I-Emax'!$A:$BM,MATCH(N$1,'I-Emax'!$A$1:$BM$1,0),FALSE),"")</f>
        <v>0.33823529411764702</v>
      </c>
      <c r="O16" s="47" t="str">
        <f>_xlfn.IFNA(VLOOKUP($A16,'I-Emax'!$A:$BM,MATCH(O$1,'I-Emax'!$A$1:$BM$1,0),FALSE),"")</f>
        <v/>
      </c>
      <c r="P16" s="47" t="str">
        <f>_xlfn.IFNA(VLOOKUP($A16,'I-Emax'!$A:$BM,MATCH(P$1,'I-Emax'!$A$1:$BM$1,0),FALSE),"")</f>
        <v/>
      </c>
      <c r="Q16" s="47" t="str">
        <f>_xlfn.IFNA(VLOOKUP($A16,'I-Emax'!$A:$BM,MATCH(Q$1,'I-Emax'!$A$1:$BM$1,0),FALSE),"")</f>
        <v/>
      </c>
      <c r="R16" s="47" t="str">
        <f>_xlfn.IFNA(VLOOKUP($A16,'I-Emax'!$A:$BM,MATCH(R$1,'I-Emax'!$A$1:$BM$1,0),FALSE),"")</f>
        <v/>
      </c>
      <c r="S16" s="47">
        <f>_xlfn.IFNA(VLOOKUP($A16,'I-Emax'!$A:$BM,MATCH(S$1,'I-Emax'!$A$1:$BM$1,0),FALSE),"")</f>
        <v>0.39130434782608697</v>
      </c>
      <c r="T16" s="47" t="str">
        <f>_xlfn.IFNA(VLOOKUP($A16,'I-Emax'!$A:$BM,MATCH(T$1,'I-Emax'!$A$1:$BM$1,0),FALSE),"")</f>
        <v/>
      </c>
      <c r="U16" s="47" t="str">
        <f>_xlfn.IFNA(VLOOKUP($A16,'I-Emax'!$A:$BM,MATCH(U$1,'I-Emax'!$A$1:$BM$1,0),FALSE),"")</f>
        <v/>
      </c>
      <c r="V16" s="47" t="str">
        <f>_xlfn.IFNA(VLOOKUP($A16,'I-Emax'!$A:$BM,MATCH(V$1,'I-Emax'!$A$1:$BM$1,0),FALSE),"")</f>
        <v/>
      </c>
      <c r="W16" s="47" t="str">
        <f>_xlfn.IFNA(VLOOKUP($A16,'I-Emax'!$A:$BM,MATCH(W$1,'I-Emax'!$A$1:$BM$1,0),FALSE),"")</f>
        <v/>
      </c>
      <c r="X16" s="47" t="str">
        <f>_xlfn.IFNA(VLOOKUP($A16,'I-Emax'!$A:$BM,MATCH(X$1,'I-Emax'!$A$1:$BM$1,0),FALSE),"")</f>
        <v/>
      </c>
      <c r="Y16" s="47" t="str">
        <f>_xlfn.IFNA(VLOOKUP($A16,'I-Emax'!$A:$BM,MATCH(Y$1,'I-Emax'!$A$1:$BM$1,0),FALSE),"")</f>
        <v/>
      </c>
      <c r="Z16" s="40">
        <f>_xlfn.IFNA(VLOOKUP($A16,'I-pEC50'!$A:$BM,MATCH(Z$1,'I-pEC50'!$A$1:$BM$1,0),FALSE),"")</f>
        <v>7.17</v>
      </c>
      <c r="AA16" s="41" t="str">
        <f>_xlfn.IFNA(VLOOKUP($A16,'I-pEC50'!$A:$BM,MATCH(AA$1,'I-pEC50'!$A$1:$BM$1,0),FALSE),"")</f>
        <v/>
      </c>
      <c r="AB16" s="41" t="str">
        <f>_xlfn.IFNA(VLOOKUP($A16,'I-pEC50'!$A:$BM,MATCH(AB$1,'I-pEC50'!$A$1:$BM$1,0),FALSE),"")</f>
        <v/>
      </c>
      <c r="AC16" s="41" t="str">
        <f>_xlfn.IFNA(VLOOKUP($A16,'I-pEC50'!$A:$BM,MATCH(AC$1,'I-pEC50'!$A$1:$BM$1,0),FALSE),"")</f>
        <v/>
      </c>
      <c r="AD16" s="41" t="str">
        <f>_xlfn.IFNA(VLOOKUP($A16,'I-pEC50'!$A:$BM,MATCH(AD$1,'I-pEC50'!$A$1:$BM$1,0),FALSE),"")</f>
        <v/>
      </c>
      <c r="AE16" s="41">
        <f>_xlfn.IFNA(VLOOKUP($A16,'I-pEC50'!$A:$BM,MATCH(AE$1,'I-pEC50'!$A$1:$BM$1,0),FALSE),"")</f>
        <v>7.49</v>
      </c>
      <c r="AF16" s="41" t="str">
        <f>_xlfn.IFNA(VLOOKUP($A16,'I-pEC50'!$A:$BM,MATCH(AF$1,'I-pEC50'!$A$1:$BM$1,0),FALSE),"")</f>
        <v/>
      </c>
      <c r="AG16" s="41" t="str">
        <f>_xlfn.IFNA(VLOOKUP($A16,'I-pEC50'!$A:$BM,MATCH(AG$1,'I-pEC50'!$A$1:$BM$1,0),FALSE),"")</f>
        <v/>
      </c>
      <c r="AH16" s="41" t="str">
        <f>_xlfn.IFNA(VLOOKUP($A16,'I-pEC50'!$A:$BM,MATCH(AH$1,'I-pEC50'!$A$1:$BM$1,0),FALSE),"")</f>
        <v/>
      </c>
      <c r="AI16" s="41" t="str">
        <f>_xlfn.IFNA(VLOOKUP($A16,'I-pEC50'!$A:$BM,MATCH(AI$1,'I-pEC50'!$A$1:$BM$1,0),FALSE),"")</f>
        <v/>
      </c>
      <c r="AJ16" s="41" t="str">
        <f>_xlfn.IFNA(VLOOKUP($A16,'I-pEC50'!$A:$BM,MATCH(AJ$1,'I-pEC50'!$A$1:$BM$1,0),FALSE),"")</f>
        <v/>
      </c>
      <c r="AK16" s="41" t="str">
        <f>_xlfn.IFNA(VLOOKUP($A16,'I-pEC50'!$A:$BM,MATCH(AK$1,'I-pEC50'!$A$1:$BM$1,0),FALSE),"")</f>
        <v/>
      </c>
      <c r="AL16" s="40">
        <f t="shared" si="18"/>
        <v>6.6992189233113573</v>
      </c>
      <c r="AM16" s="41" t="str">
        <f t="shared" si="19"/>
        <v/>
      </c>
      <c r="AN16" s="41" t="str">
        <f t="shared" si="20"/>
        <v/>
      </c>
      <c r="AO16" s="41" t="str">
        <f t="shared" si="21"/>
        <v/>
      </c>
      <c r="AP16" s="41" t="str">
        <f t="shared" si="22"/>
        <v/>
      </c>
      <c r="AQ16" s="41">
        <f t="shared" si="23"/>
        <v>7.0825146734217332</v>
      </c>
      <c r="AR16" s="41" t="str">
        <f t="shared" si="24"/>
        <v/>
      </c>
      <c r="AS16" s="41" t="str">
        <f t="shared" si="25"/>
        <v/>
      </c>
      <c r="AT16" s="41" t="str">
        <f t="shared" si="26"/>
        <v/>
      </c>
      <c r="AU16" s="41" t="str">
        <f t="shared" si="27"/>
        <v/>
      </c>
      <c r="AV16" s="41" t="str">
        <f t="shared" si="28"/>
        <v/>
      </c>
      <c r="AW16" s="41" t="str">
        <f t="shared" si="29"/>
        <v/>
      </c>
      <c r="AX16" s="105">
        <f t="shared" si="42"/>
        <v>6.6992189233113573</v>
      </c>
      <c r="AY16" s="47">
        <f t="shared" si="43"/>
        <v>7.0825146734217332</v>
      </c>
      <c r="AZ16" s="47" t="str">
        <f t="shared" si="3"/>
        <v/>
      </c>
      <c r="BA16" s="47" t="str">
        <f t="shared" si="4"/>
        <v/>
      </c>
      <c r="BB16" s="48">
        <f t="shared" si="44"/>
        <v>6.6992189233113573</v>
      </c>
      <c r="BC16" s="47">
        <f t="shared" si="45"/>
        <v>7.0825146734217332</v>
      </c>
      <c r="BD16" s="47" t="str">
        <f t="shared" si="7"/>
        <v/>
      </c>
      <c r="BE16" s="47" t="str">
        <f t="shared" si="8"/>
        <v/>
      </c>
      <c r="BF16" s="199">
        <f t="shared" si="30"/>
        <v>0</v>
      </c>
      <c r="BG16" s="41" t="str">
        <f t="shared" si="31"/>
        <v/>
      </c>
      <c r="BH16" s="41" t="str">
        <f t="shared" si="32"/>
        <v/>
      </c>
      <c r="BI16" s="41" t="str">
        <f t="shared" si="33"/>
        <v/>
      </c>
      <c r="BJ16" s="41" t="str">
        <f t="shared" si="34"/>
        <v/>
      </c>
      <c r="BK16" s="41">
        <f t="shared" si="35"/>
        <v>1</v>
      </c>
      <c r="BL16" s="41" t="str">
        <f t="shared" si="36"/>
        <v/>
      </c>
      <c r="BM16" s="41" t="str">
        <f t="shared" si="37"/>
        <v/>
      </c>
      <c r="BN16" s="41" t="str">
        <f t="shared" si="38"/>
        <v/>
      </c>
      <c r="BO16" s="41" t="str">
        <f t="shared" si="39"/>
        <v/>
      </c>
      <c r="BP16" s="41" t="str">
        <f t="shared" si="40"/>
        <v/>
      </c>
      <c r="BQ16" s="41" t="str">
        <f t="shared" si="41"/>
        <v/>
      </c>
      <c r="BR16" s="105">
        <f t="shared" si="46"/>
        <v>0</v>
      </c>
      <c r="BS16" s="47">
        <f t="shared" si="47"/>
        <v>1</v>
      </c>
      <c r="BT16" s="47" t="str">
        <f t="shared" si="12"/>
        <v/>
      </c>
      <c r="BU16" s="47" t="str">
        <f t="shared" si="13"/>
        <v/>
      </c>
      <c r="BV16" s="48">
        <f t="shared" si="48"/>
        <v>0</v>
      </c>
      <c r="BW16" s="47">
        <f t="shared" si="49"/>
        <v>1</v>
      </c>
      <c r="BX16" s="47" t="str">
        <f t="shared" si="16"/>
        <v/>
      </c>
      <c r="BY16" s="47" t="str">
        <f t="shared" si="17"/>
        <v/>
      </c>
    </row>
    <row r="17" spans="1:77" x14ac:dyDescent="0.2">
      <c r="A17" s="305" t="s">
        <v>49</v>
      </c>
      <c r="B17" s="334" t="str">
        <f>VLOOKUP($A17,BI!$A:$Q,MATCH(B$1,BI!$A$1:$Q$1,0),FALSE)</f>
        <v/>
      </c>
      <c r="C17" s="368" t="str">
        <f>VLOOKUP($A17,BI!$A:$Q,MATCH(C$1,BI!$A$1:$Q$1,0),FALSE)</f>
        <v/>
      </c>
      <c r="D17" s="368" t="str">
        <f>VLOOKUP($A17,BI!$A:$Q,MATCH(D$1,BI!$A$1:$Q$1,0),FALSE)</f>
        <v/>
      </c>
      <c r="E17" s="368">
        <f>VLOOKUP($A17,BI!$A:$Q,MATCH(E$1,BI!$A$1:$Q$1,0),FALSE)</f>
        <v>1</v>
      </c>
      <c r="F17" s="368">
        <f>VLOOKUP($A17,BI!$A:$Q,MATCH(F$1,BI!$A$1:$Q$1,0),FALSE)</f>
        <v>1</v>
      </c>
      <c r="G17" s="368">
        <f>VLOOKUP($A17,BI!$A:$Q,MATCH(G$1,BI!$A$1:$Q$1,0),FALSE)</f>
        <v>1</v>
      </c>
      <c r="H17" s="368" t="str">
        <f>VLOOKUP($A17,BI!$A:$Q,MATCH(H$1,BI!$A$1:$Q$1,0),FALSE)</f>
        <v/>
      </c>
      <c r="I17" s="368" t="str">
        <f>VLOOKUP($A17,BI!$A:$Q,MATCH(I$1,BI!$A$1:$Q$1,0),FALSE)</f>
        <v/>
      </c>
      <c r="J17" s="368" t="str">
        <f>VLOOKUP($A17,BI!$A:$Q,MATCH(J$1,BI!$A$1:$Q$1,0),FALSE)</f>
        <v/>
      </c>
      <c r="K17" s="368">
        <f>VLOOKUP($A17,BI!$A:$Q,MATCH(K$1,BI!$A$1:$Q$1,0),FALSE)</f>
        <v>1</v>
      </c>
      <c r="L17" s="368">
        <f>VLOOKUP($A17,BI!$A:$Q,MATCH(L$1,BI!$A$1:$Q$1,0),FALSE)</f>
        <v>1</v>
      </c>
      <c r="M17" s="368" t="str">
        <f>VLOOKUP($A17,BI!$A:$Q,MATCH(M$1,BI!$A$1:$Q$1,0),FALSE)</f>
        <v/>
      </c>
      <c r="N17" s="48" t="str">
        <f>_xlfn.IFNA(VLOOKUP($A17,'I-Emax'!$A:$BM,MATCH(N$1,'I-Emax'!$A$1:$BM$1,0),FALSE),"")</f>
        <v/>
      </c>
      <c r="O17" s="47" t="str">
        <f>_xlfn.IFNA(VLOOKUP($A17,'I-Emax'!$A:$BM,MATCH(O$1,'I-Emax'!$A$1:$BM$1,0),FALSE),"")</f>
        <v/>
      </c>
      <c r="P17" s="47" t="str">
        <f>_xlfn.IFNA(VLOOKUP($A17,'I-Emax'!$A:$BM,MATCH(P$1,'I-Emax'!$A$1:$BM$1,0),FALSE),"")</f>
        <v/>
      </c>
      <c r="Q17" s="47">
        <f>_xlfn.IFNA(VLOOKUP($A17,'I-Emax'!$A:$BM,MATCH(Q$1,'I-Emax'!$A$1:$BM$1,0),FALSE),"")</f>
        <v>0.34989648033126292</v>
      </c>
      <c r="R17" s="47">
        <f>_xlfn.IFNA(VLOOKUP($A17,'I-Emax'!$A:$BM,MATCH(R$1,'I-Emax'!$A$1:$BM$1,0),FALSE),"")</f>
        <v>0.34989648033126292</v>
      </c>
      <c r="S17" s="47">
        <f>_xlfn.IFNA(VLOOKUP($A17,'I-Emax'!$A:$BM,MATCH(S$1,'I-Emax'!$A$1:$BM$1,0),FALSE),"")</f>
        <v>0.47536231884057967</v>
      </c>
      <c r="T17" s="47" t="str">
        <f>_xlfn.IFNA(VLOOKUP($A17,'I-Emax'!$A:$BM,MATCH(T$1,'I-Emax'!$A$1:$BM$1,0),FALSE),"")</f>
        <v/>
      </c>
      <c r="U17" s="47" t="str">
        <f>_xlfn.IFNA(VLOOKUP($A17,'I-Emax'!$A:$BM,MATCH(U$1,'I-Emax'!$A$1:$BM$1,0),FALSE),"")</f>
        <v/>
      </c>
      <c r="V17" s="47" t="str">
        <f>_xlfn.IFNA(VLOOKUP($A17,'I-Emax'!$A:$BM,MATCH(V$1,'I-Emax'!$A$1:$BM$1,0),FALSE),"")</f>
        <v/>
      </c>
      <c r="W17" s="47">
        <f>_xlfn.IFNA(VLOOKUP($A17,'I-Emax'!$A:$BM,MATCH(W$1,'I-Emax'!$A$1:$BM$1,0),FALSE),"")</f>
        <v>0.53663366336633667</v>
      </c>
      <c r="X17" s="47">
        <f>_xlfn.IFNA(VLOOKUP($A17,'I-Emax'!$A:$BM,MATCH(X$1,'I-Emax'!$A$1:$BM$1,0),FALSE),"")</f>
        <v>0.44</v>
      </c>
      <c r="Y17" s="47" t="str">
        <f>_xlfn.IFNA(VLOOKUP($A17,'I-Emax'!$A:$BM,MATCH(Y$1,'I-Emax'!$A$1:$BM$1,0),FALSE),"")</f>
        <v/>
      </c>
      <c r="Z17" s="40" t="str">
        <f>_xlfn.IFNA(VLOOKUP($A17,'I-pEC50'!$A:$BM,MATCH(Z$1,'I-pEC50'!$A$1:$BM$1,0),FALSE),"")</f>
        <v/>
      </c>
      <c r="AA17" s="41" t="str">
        <f>_xlfn.IFNA(VLOOKUP($A17,'I-pEC50'!$A:$BM,MATCH(AA$1,'I-pEC50'!$A$1:$BM$1,0),FALSE),"")</f>
        <v/>
      </c>
      <c r="AB17" s="41" t="str">
        <f>_xlfn.IFNA(VLOOKUP($A17,'I-pEC50'!$A:$BM,MATCH(AB$1,'I-pEC50'!$A$1:$BM$1,0),FALSE),"")</f>
        <v/>
      </c>
      <c r="AC17" s="41">
        <f>_xlfn.IFNA(VLOOKUP($A17,'I-pEC50'!$A:$BM,MATCH(AC$1,'I-pEC50'!$A$1:$BM$1,0),FALSE),"")</f>
        <v>7.54</v>
      </c>
      <c r="AD17" s="41">
        <f>_xlfn.IFNA(VLOOKUP($A17,'I-pEC50'!$A:$BM,MATCH(AD$1,'I-pEC50'!$A$1:$BM$1,0),FALSE),"")</f>
        <v>7.54</v>
      </c>
      <c r="AE17" s="41">
        <f>_xlfn.IFNA(VLOOKUP($A17,'I-pEC50'!$A:$BM,MATCH(AE$1,'I-pEC50'!$A$1:$BM$1,0),FALSE),"")</f>
        <v>7.44</v>
      </c>
      <c r="AF17" s="41" t="str">
        <f>_xlfn.IFNA(VLOOKUP($A17,'I-pEC50'!$A:$BM,MATCH(AF$1,'I-pEC50'!$A$1:$BM$1,0),FALSE),"")</f>
        <v/>
      </c>
      <c r="AG17" s="41" t="str">
        <f>_xlfn.IFNA(VLOOKUP($A17,'I-pEC50'!$A:$BM,MATCH(AG$1,'I-pEC50'!$A$1:$BM$1,0),FALSE),"")</f>
        <v/>
      </c>
      <c r="AH17" s="41" t="str">
        <f>_xlfn.IFNA(VLOOKUP($A17,'I-pEC50'!$A:$BM,MATCH(AH$1,'I-pEC50'!$A$1:$BM$1,0),FALSE),"")</f>
        <v/>
      </c>
      <c r="AI17" s="41">
        <f>_xlfn.IFNA(VLOOKUP($A17,'I-pEC50'!$A:$BM,MATCH(AI$1,'I-pEC50'!$A$1:$BM$1,0),FALSE),"")</f>
        <v>6.2</v>
      </c>
      <c r="AJ17" s="41">
        <f>_xlfn.IFNA(VLOOKUP($A17,'I-pEC50'!$A:$BM,MATCH(AJ$1,'I-pEC50'!$A$1:$BM$1,0),FALSE),"")</f>
        <v>5.7</v>
      </c>
      <c r="AK17" s="41" t="str">
        <f>_xlfn.IFNA(VLOOKUP($A17,'I-pEC50'!$A:$BM,MATCH(AK$1,'I-pEC50'!$A$1:$BM$1,0),FALSE),"")</f>
        <v/>
      </c>
      <c r="AL17" s="40" t="str">
        <f t="shared" si="18"/>
        <v/>
      </c>
      <c r="AM17" s="41" t="str">
        <f t="shared" si="19"/>
        <v/>
      </c>
      <c r="AN17" s="41" t="str">
        <f t="shared" si="20"/>
        <v/>
      </c>
      <c r="AO17" s="41">
        <f t="shared" si="21"/>
        <v>7.0839395738621622</v>
      </c>
      <c r="AP17" s="41">
        <f t="shared" si="22"/>
        <v>7.0839395738621622</v>
      </c>
      <c r="AQ17" s="41">
        <f t="shared" si="23"/>
        <v>7.1170247529744248</v>
      </c>
      <c r="AR17" s="41" t="str">
        <f t="shared" si="24"/>
        <v/>
      </c>
      <c r="AS17" s="41" t="str">
        <f t="shared" si="25"/>
        <v/>
      </c>
      <c r="AT17" s="41" t="str">
        <f t="shared" si="26"/>
        <v/>
      </c>
      <c r="AU17" s="41">
        <f t="shared" si="27"/>
        <v>5.9296779127557446</v>
      </c>
      <c r="AV17" s="41">
        <f t="shared" si="28"/>
        <v>5.343452676486188</v>
      </c>
      <c r="AW17" s="41" t="str">
        <f t="shared" si="29"/>
        <v/>
      </c>
      <c r="AX17" s="105" t="str">
        <f t="shared" si="42"/>
        <v/>
      </c>
      <c r="AY17" s="47">
        <f t="shared" si="43"/>
        <v>7.1170247529744248</v>
      </c>
      <c r="AZ17" s="47">
        <f t="shared" si="3"/>
        <v>5.9296779127557446</v>
      </c>
      <c r="BA17" s="47">
        <f t="shared" si="4"/>
        <v>5.343452676486188</v>
      </c>
      <c r="BB17" s="48" t="str">
        <f t="shared" si="44"/>
        <v/>
      </c>
      <c r="BC17" s="47">
        <f t="shared" si="45"/>
        <v>7.094967966899584</v>
      </c>
      <c r="BD17" s="47">
        <f t="shared" si="7"/>
        <v>5.9296779127557446</v>
      </c>
      <c r="BE17" s="47">
        <f t="shared" si="8"/>
        <v>5.343452676486188</v>
      </c>
      <c r="BF17" s="199" t="str">
        <f t="shared" si="30"/>
        <v/>
      </c>
      <c r="BG17" s="41" t="str">
        <f t="shared" si="31"/>
        <v/>
      </c>
      <c r="BH17" s="41" t="str">
        <f t="shared" si="32"/>
        <v/>
      </c>
      <c r="BI17" s="41">
        <f t="shared" si="33"/>
        <v>0.98134545556345643</v>
      </c>
      <c r="BJ17" s="41">
        <f t="shared" si="34"/>
        <v>0.98134545556345643</v>
      </c>
      <c r="BK17" s="41">
        <f t="shared" si="35"/>
        <v>1</v>
      </c>
      <c r="BL17" s="41" t="str">
        <f t="shared" si="36"/>
        <v/>
      </c>
      <c r="BM17" s="41" t="str">
        <f t="shared" si="37"/>
        <v/>
      </c>
      <c r="BN17" s="41" t="str">
        <f t="shared" si="38"/>
        <v/>
      </c>
      <c r="BO17" s="41">
        <f t="shared" si="39"/>
        <v>0.33053364114206873</v>
      </c>
      <c r="BP17" s="41">
        <f t="shared" si="40"/>
        <v>0</v>
      </c>
      <c r="BQ17" s="41" t="str">
        <f t="shared" si="41"/>
        <v/>
      </c>
      <c r="BR17" s="105" t="str">
        <f t="shared" si="46"/>
        <v/>
      </c>
      <c r="BS17" s="47">
        <f t="shared" si="47"/>
        <v>1</v>
      </c>
      <c r="BT17" s="47">
        <f t="shared" si="12"/>
        <v>0.33053364114206873</v>
      </c>
      <c r="BU17" s="47">
        <f t="shared" si="13"/>
        <v>0</v>
      </c>
      <c r="BV17" s="48" t="str">
        <f t="shared" si="48"/>
        <v/>
      </c>
      <c r="BW17" s="47">
        <f t="shared" si="49"/>
        <v>0.98756363704230432</v>
      </c>
      <c r="BX17" s="47">
        <f t="shared" si="16"/>
        <v>0.33053364114206873</v>
      </c>
      <c r="BY17" s="47">
        <f t="shared" si="17"/>
        <v>0</v>
      </c>
    </row>
    <row r="18" spans="1:77" x14ac:dyDescent="0.2">
      <c r="A18" s="305" t="s">
        <v>52</v>
      </c>
      <c r="B18" s="334" t="str">
        <f>VLOOKUP($A18,BI!$A:$Q,MATCH(B$1,BI!$A$1:$Q$1,0),FALSE)</f>
        <v/>
      </c>
      <c r="C18" s="368">
        <f>VLOOKUP($A18,BI!$A:$Q,MATCH(C$1,BI!$A$1:$Q$1,0),FALSE)</f>
        <v>1</v>
      </c>
      <c r="D18" s="368">
        <f>VLOOKUP($A18,BI!$A:$Q,MATCH(D$1,BI!$A$1:$Q$1,0),FALSE)</f>
        <v>1</v>
      </c>
      <c r="E18" s="368">
        <f>VLOOKUP($A18,BI!$A:$Q,MATCH(E$1,BI!$A$1:$Q$1,0),FALSE)</f>
        <v>1</v>
      </c>
      <c r="F18" s="368">
        <f>VLOOKUP($A18,BI!$A:$Q,MATCH(F$1,BI!$A$1:$Q$1,0),FALSE)</f>
        <v>1</v>
      </c>
      <c r="G18" s="368" t="str">
        <f>VLOOKUP($A18,BI!$A:$Q,MATCH(G$1,BI!$A$1:$Q$1,0),FALSE)</f>
        <v/>
      </c>
      <c r="H18" s="368" t="str">
        <f>VLOOKUP($A18,BI!$A:$Q,MATCH(H$1,BI!$A$1:$Q$1,0),FALSE)</f>
        <v/>
      </c>
      <c r="I18" s="368" t="str">
        <f>VLOOKUP($A18,BI!$A:$Q,MATCH(I$1,BI!$A$1:$Q$1,0),FALSE)</f>
        <v/>
      </c>
      <c r="J18" s="368" t="str">
        <f>VLOOKUP($A18,BI!$A:$Q,MATCH(J$1,BI!$A$1:$Q$1,0),FALSE)</f>
        <v/>
      </c>
      <c r="K18" s="368" t="str">
        <f>VLOOKUP($A18,BI!$A:$Q,MATCH(K$1,BI!$A$1:$Q$1,0),FALSE)</f>
        <v/>
      </c>
      <c r="L18" s="368" t="str">
        <f>VLOOKUP($A18,BI!$A:$Q,MATCH(L$1,BI!$A$1:$Q$1,0),FALSE)</f>
        <v/>
      </c>
      <c r="M18" s="368" t="str">
        <f>VLOOKUP($A18,BI!$A:$Q,MATCH(M$1,BI!$A$1:$Q$1,0),FALSE)</f>
        <v/>
      </c>
      <c r="N18" s="48" t="str">
        <f>_xlfn.IFNA(VLOOKUP($A18,'I-Emax'!$A:$BM,MATCH(N$1,'I-Emax'!$A$1:$BM$1,0),FALSE),"")</f>
        <v/>
      </c>
      <c r="O18" s="47">
        <f>_xlfn.IFNA(VLOOKUP($A18,'I-Emax'!$A:$BM,MATCH(O$1,'I-Emax'!$A$1:$BM$1,0),FALSE),"")</f>
        <v>0.60154738878143132</v>
      </c>
      <c r="P18" s="47">
        <f>_xlfn.IFNA(VLOOKUP($A18,'I-Emax'!$A:$BM,MATCH(P$1,'I-Emax'!$A$1:$BM$1,0),FALSE),"")</f>
        <v>0.60154738878143132</v>
      </c>
      <c r="Q18" s="47">
        <f>_xlfn.IFNA(VLOOKUP($A18,'I-Emax'!$A:$BM,MATCH(Q$1,'I-Emax'!$A$1:$BM$1,0),FALSE),"")</f>
        <v>0.33333333333333337</v>
      </c>
      <c r="R18" s="47">
        <f>_xlfn.IFNA(VLOOKUP($A18,'I-Emax'!$A:$BM,MATCH(R$1,'I-Emax'!$A$1:$BM$1,0),FALSE),"")</f>
        <v>0.33333333333333337</v>
      </c>
      <c r="S18" s="47" t="str">
        <f>_xlfn.IFNA(VLOOKUP($A18,'I-Emax'!$A:$BM,MATCH(S$1,'I-Emax'!$A$1:$BM$1,0),FALSE),"")</f>
        <v/>
      </c>
      <c r="T18" s="47" t="str">
        <f>_xlfn.IFNA(VLOOKUP($A18,'I-Emax'!$A:$BM,MATCH(T$1,'I-Emax'!$A$1:$BM$1,0),FALSE),"")</f>
        <v/>
      </c>
      <c r="U18" s="47" t="str">
        <f>_xlfn.IFNA(VLOOKUP($A18,'I-Emax'!$A:$BM,MATCH(U$1,'I-Emax'!$A$1:$BM$1,0),FALSE),"")</f>
        <v/>
      </c>
      <c r="V18" s="47" t="str">
        <f>_xlfn.IFNA(VLOOKUP($A18,'I-Emax'!$A:$BM,MATCH(V$1,'I-Emax'!$A$1:$BM$1,0),FALSE),"")</f>
        <v/>
      </c>
      <c r="W18" s="47" t="str">
        <f>_xlfn.IFNA(VLOOKUP($A18,'I-Emax'!$A:$BM,MATCH(W$1,'I-Emax'!$A$1:$BM$1,0),FALSE),"")</f>
        <v/>
      </c>
      <c r="X18" s="47" t="str">
        <f>_xlfn.IFNA(VLOOKUP($A18,'I-Emax'!$A:$BM,MATCH(X$1,'I-Emax'!$A$1:$BM$1,0),FALSE),"")</f>
        <v/>
      </c>
      <c r="Y18" s="47" t="str">
        <f>_xlfn.IFNA(VLOOKUP($A18,'I-Emax'!$A:$BM,MATCH(Y$1,'I-Emax'!$A$1:$BM$1,0),FALSE),"")</f>
        <v/>
      </c>
      <c r="Z18" s="40" t="str">
        <f>_xlfn.IFNA(VLOOKUP($A18,'I-pEC50'!$A:$BM,MATCH(Z$1,'I-pEC50'!$A$1:$BM$1,0),FALSE),"")</f>
        <v/>
      </c>
      <c r="AA18" s="41">
        <f>_xlfn.IFNA(VLOOKUP($A18,'I-pEC50'!$A:$BM,MATCH(AA$1,'I-pEC50'!$A$1:$BM$1,0),FALSE),"")</f>
        <v>6.61</v>
      </c>
      <c r="AB18" s="41">
        <f>_xlfn.IFNA(VLOOKUP($A18,'I-pEC50'!$A:$BM,MATCH(AB$1,'I-pEC50'!$A$1:$BM$1,0),FALSE),"")</f>
        <v>6.61</v>
      </c>
      <c r="AC18" s="41">
        <f>_xlfn.IFNA(VLOOKUP($A18,'I-pEC50'!$A:$BM,MATCH(AC$1,'I-pEC50'!$A$1:$BM$1,0),FALSE),"")</f>
        <v>5.54</v>
      </c>
      <c r="AD18" s="41">
        <f>_xlfn.IFNA(VLOOKUP($A18,'I-pEC50'!$A:$BM,MATCH(AD$1,'I-pEC50'!$A$1:$BM$1,0),FALSE),"")</f>
        <v>5.54</v>
      </c>
      <c r="AE18" s="41" t="str">
        <f>_xlfn.IFNA(VLOOKUP($A18,'I-pEC50'!$A:$BM,MATCH(AE$1,'I-pEC50'!$A$1:$BM$1,0),FALSE),"")</f>
        <v/>
      </c>
      <c r="AF18" s="41" t="str">
        <f>_xlfn.IFNA(VLOOKUP($A18,'I-pEC50'!$A:$BM,MATCH(AF$1,'I-pEC50'!$A$1:$BM$1,0),FALSE),"")</f>
        <v/>
      </c>
      <c r="AG18" s="41" t="str">
        <f>_xlfn.IFNA(VLOOKUP($A18,'I-pEC50'!$A:$BM,MATCH(AG$1,'I-pEC50'!$A$1:$BM$1,0),FALSE),"")</f>
        <v/>
      </c>
      <c r="AH18" s="41" t="str">
        <f>_xlfn.IFNA(VLOOKUP($A18,'I-pEC50'!$A:$BM,MATCH(AH$1,'I-pEC50'!$A$1:$BM$1,0),FALSE),"")</f>
        <v/>
      </c>
      <c r="AI18" s="41" t="str">
        <f>_xlfn.IFNA(VLOOKUP($A18,'I-pEC50'!$A:$BM,MATCH(AI$1,'I-pEC50'!$A$1:$BM$1,0),FALSE),"")</f>
        <v/>
      </c>
      <c r="AJ18" s="41" t="str">
        <f>_xlfn.IFNA(VLOOKUP($A18,'I-pEC50'!$A:$BM,MATCH(AJ$1,'I-pEC50'!$A$1:$BM$1,0),FALSE),"")</f>
        <v/>
      </c>
      <c r="AK18" s="41" t="str">
        <f>_xlfn.IFNA(VLOOKUP($A18,'I-pEC50'!$A:$BM,MATCH(AK$1,'I-pEC50'!$A$1:$BM$1,0),FALSE),"")</f>
        <v/>
      </c>
      <c r="AL18" s="40" t="str">
        <f t="shared" si="18"/>
        <v/>
      </c>
      <c r="AM18" s="41">
        <f t="shared" si="19"/>
        <v>6.3892698459328958</v>
      </c>
      <c r="AN18" s="41">
        <f t="shared" si="20"/>
        <v>6.3892698459328958</v>
      </c>
      <c r="AO18" s="41">
        <f t="shared" si="21"/>
        <v>5.0628787452803383</v>
      </c>
      <c r="AP18" s="41">
        <f t="shared" si="22"/>
        <v>5.0628787452803383</v>
      </c>
      <c r="AQ18" s="41" t="str">
        <f t="shared" si="23"/>
        <v/>
      </c>
      <c r="AR18" s="41" t="str">
        <f t="shared" si="24"/>
        <v/>
      </c>
      <c r="AS18" s="41" t="str">
        <f t="shared" si="25"/>
        <v/>
      </c>
      <c r="AT18" s="41" t="str">
        <f t="shared" si="26"/>
        <v/>
      </c>
      <c r="AU18" s="41" t="str">
        <f t="shared" si="27"/>
        <v/>
      </c>
      <c r="AV18" s="41" t="str">
        <f t="shared" si="28"/>
        <v/>
      </c>
      <c r="AW18" s="41" t="str">
        <f t="shared" si="29"/>
        <v/>
      </c>
      <c r="AX18" s="105" t="str">
        <f t="shared" si="42"/>
        <v/>
      </c>
      <c r="AY18" s="47">
        <f t="shared" si="43"/>
        <v>6.3892698459328958</v>
      </c>
      <c r="AZ18" s="47" t="str">
        <f t="shared" si="3"/>
        <v/>
      </c>
      <c r="BA18" s="47" t="str">
        <f t="shared" si="4"/>
        <v/>
      </c>
      <c r="BB18" s="48" t="str">
        <f t="shared" si="44"/>
        <v/>
      </c>
      <c r="BC18" s="47">
        <f t="shared" si="45"/>
        <v>5.7260742956066171</v>
      </c>
      <c r="BD18" s="47" t="str">
        <f t="shared" si="7"/>
        <v/>
      </c>
      <c r="BE18" s="47" t="str">
        <f t="shared" si="8"/>
        <v/>
      </c>
      <c r="BF18" s="199" t="str">
        <f t="shared" si="30"/>
        <v/>
      </c>
      <c r="BG18" s="41">
        <f t="shared" si="31"/>
        <v>1</v>
      </c>
      <c r="BH18" s="41">
        <f t="shared" si="32"/>
        <v>1</v>
      </c>
      <c r="BI18" s="41">
        <f t="shared" si="33"/>
        <v>0</v>
      </c>
      <c r="BJ18" s="41">
        <f t="shared" si="34"/>
        <v>0</v>
      </c>
      <c r="BK18" s="41" t="str">
        <f t="shared" si="35"/>
        <v/>
      </c>
      <c r="BL18" s="41" t="str">
        <f t="shared" si="36"/>
        <v/>
      </c>
      <c r="BM18" s="41" t="str">
        <f t="shared" si="37"/>
        <v/>
      </c>
      <c r="BN18" s="41" t="str">
        <f t="shared" si="38"/>
        <v/>
      </c>
      <c r="BO18" s="41" t="str">
        <f t="shared" si="39"/>
        <v/>
      </c>
      <c r="BP18" s="41" t="str">
        <f t="shared" si="40"/>
        <v/>
      </c>
      <c r="BQ18" s="41" t="str">
        <f t="shared" si="41"/>
        <v/>
      </c>
      <c r="BR18" s="105" t="str">
        <f t="shared" si="46"/>
        <v/>
      </c>
      <c r="BS18" s="47">
        <f t="shared" si="47"/>
        <v>1</v>
      </c>
      <c r="BT18" s="47" t="str">
        <f t="shared" si="12"/>
        <v/>
      </c>
      <c r="BU18" s="47" t="str">
        <f t="shared" si="13"/>
        <v/>
      </c>
      <c r="BV18" s="48" t="str">
        <f t="shared" si="48"/>
        <v/>
      </c>
      <c r="BW18" s="47">
        <f t="shared" si="49"/>
        <v>0.5</v>
      </c>
      <c r="BX18" s="47" t="str">
        <f t="shared" si="16"/>
        <v/>
      </c>
      <c r="BY18" s="47" t="str">
        <f t="shared" si="17"/>
        <v/>
      </c>
    </row>
    <row r="19" spans="1:77" x14ac:dyDescent="0.2">
      <c r="A19" s="305" t="s">
        <v>57</v>
      </c>
      <c r="B19" s="334" t="str">
        <f>VLOOKUP($A19,BI!$A:$Q,MATCH(B$1,BI!$A$1:$Q$1,0),FALSE)</f>
        <v/>
      </c>
      <c r="C19" s="368">
        <f>VLOOKUP($A19,BI!$A:$Q,MATCH(C$1,BI!$A$1:$Q$1,0),FALSE)</f>
        <v>1</v>
      </c>
      <c r="D19" s="368">
        <f>VLOOKUP($A19,BI!$A:$Q,MATCH(D$1,BI!$A$1:$Q$1,0),FALSE)</f>
        <v>1</v>
      </c>
      <c r="E19" s="368">
        <f>VLOOKUP($A19,BI!$A:$Q,MATCH(E$1,BI!$A$1:$Q$1,0),FALSE)</f>
        <v>1</v>
      </c>
      <c r="F19" s="368">
        <f>VLOOKUP($A19,BI!$A:$Q,MATCH(F$1,BI!$A$1:$Q$1,0),FALSE)</f>
        <v>1</v>
      </c>
      <c r="G19" s="368">
        <f>VLOOKUP($A19,BI!$A:$Q,MATCH(G$1,BI!$A$1:$Q$1,0),FALSE)</f>
        <v>1</v>
      </c>
      <c r="H19" s="368" t="str">
        <f>VLOOKUP($A19,BI!$A:$Q,MATCH(H$1,BI!$A$1:$Q$1,0),FALSE)</f>
        <v/>
      </c>
      <c r="I19" s="368" t="str">
        <f>VLOOKUP($A19,BI!$A:$Q,MATCH(I$1,BI!$A$1:$Q$1,0),FALSE)</f>
        <v/>
      </c>
      <c r="J19" s="368" t="str">
        <f>VLOOKUP($A19,BI!$A:$Q,MATCH(J$1,BI!$A$1:$Q$1,0),FALSE)</f>
        <v/>
      </c>
      <c r="K19" s="368">
        <f>VLOOKUP($A19,BI!$A:$Q,MATCH(K$1,BI!$A$1:$Q$1,0),FALSE)</f>
        <v>1</v>
      </c>
      <c r="L19" s="368" t="str">
        <f>VLOOKUP($A19,BI!$A:$Q,MATCH(L$1,BI!$A$1:$Q$1,0),FALSE)</f>
        <v/>
      </c>
      <c r="M19" s="368" t="str">
        <f>VLOOKUP($A19,BI!$A:$Q,MATCH(M$1,BI!$A$1:$Q$1,0),FALSE)</f>
        <v/>
      </c>
      <c r="N19" s="48" t="str">
        <f>_xlfn.IFNA(VLOOKUP($A19,'I-Emax'!$A:$BM,MATCH(N$1,'I-Emax'!$A$1:$BM$1,0),FALSE),"")</f>
        <v/>
      </c>
      <c r="O19" s="47">
        <f>_xlfn.IFNA(VLOOKUP($A19,'I-Emax'!$A:$BM,MATCH(O$1,'I-Emax'!$A$1:$BM$1,0),FALSE),"")</f>
        <v>0.73114119922630549</v>
      </c>
      <c r="P19" s="47">
        <f>_xlfn.IFNA(VLOOKUP($A19,'I-Emax'!$A:$BM,MATCH(P$1,'I-Emax'!$A$1:$BM$1,0),FALSE),"")</f>
        <v>0.73114119922630549</v>
      </c>
      <c r="Q19" s="47">
        <f>_xlfn.IFNA(VLOOKUP($A19,'I-Emax'!$A:$BM,MATCH(Q$1,'I-Emax'!$A$1:$BM$1,0),FALSE),"")</f>
        <v>0.75983436853002084</v>
      </c>
      <c r="R19" s="47">
        <f>_xlfn.IFNA(VLOOKUP($A19,'I-Emax'!$A:$BM,MATCH(R$1,'I-Emax'!$A$1:$BM$1,0),FALSE),"")</f>
        <v>0.75983436853002084</v>
      </c>
      <c r="S19" s="47">
        <f>_xlfn.IFNA(VLOOKUP($A19,'I-Emax'!$A:$BM,MATCH(S$1,'I-Emax'!$A$1:$BM$1,0),FALSE),"")</f>
        <v>0.70144927536231882</v>
      </c>
      <c r="T19" s="47" t="str">
        <f>_xlfn.IFNA(VLOOKUP($A19,'I-Emax'!$A:$BM,MATCH(T$1,'I-Emax'!$A$1:$BM$1,0),FALSE),"")</f>
        <v/>
      </c>
      <c r="U19" s="47" t="str">
        <f>_xlfn.IFNA(VLOOKUP($A19,'I-Emax'!$A:$BM,MATCH(U$1,'I-Emax'!$A$1:$BM$1,0),FALSE),"")</f>
        <v/>
      </c>
      <c r="V19" s="47" t="str">
        <f>_xlfn.IFNA(VLOOKUP($A19,'I-Emax'!$A:$BM,MATCH(V$1,'I-Emax'!$A$1:$BM$1,0),FALSE),"")</f>
        <v/>
      </c>
      <c r="W19" s="47">
        <f>_xlfn.IFNA(VLOOKUP($A19,'I-Emax'!$A:$BM,MATCH(W$1,'I-Emax'!$A$1:$BM$1,0),FALSE),"")</f>
        <v>0.48316831683168315</v>
      </c>
      <c r="X19" s="47" t="str">
        <f>_xlfn.IFNA(VLOOKUP($A19,'I-Emax'!$A:$BM,MATCH(X$1,'I-Emax'!$A$1:$BM$1,0),FALSE),"")</f>
        <v/>
      </c>
      <c r="Y19" s="47" t="str">
        <f>_xlfn.IFNA(VLOOKUP($A19,'I-Emax'!$A:$BM,MATCH(Y$1,'I-Emax'!$A$1:$BM$1,0),FALSE),"")</f>
        <v/>
      </c>
      <c r="Z19" s="40" t="str">
        <f>_xlfn.IFNA(VLOOKUP($A19,'I-pEC50'!$A:$BM,MATCH(Z$1,'I-pEC50'!$A$1:$BM$1,0),FALSE),"")</f>
        <v/>
      </c>
      <c r="AA19" s="41">
        <f>_xlfn.IFNA(VLOOKUP($A19,'I-pEC50'!$A:$BM,MATCH(AA$1,'I-pEC50'!$A$1:$BM$1,0),FALSE),"")</f>
        <v>8.14</v>
      </c>
      <c r="AB19" s="41">
        <f>_xlfn.IFNA(VLOOKUP($A19,'I-pEC50'!$A:$BM,MATCH(AB$1,'I-pEC50'!$A$1:$BM$1,0),FALSE),"")</f>
        <v>8.14</v>
      </c>
      <c r="AC19" s="41">
        <f>_xlfn.IFNA(VLOOKUP($A19,'I-pEC50'!$A:$BM,MATCH(AC$1,'I-pEC50'!$A$1:$BM$1,0),FALSE),"")</f>
        <v>8.1</v>
      </c>
      <c r="AD19" s="41">
        <f>_xlfn.IFNA(VLOOKUP($A19,'I-pEC50'!$A:$BM,MATCH(AD$1,'I-pEC50'!$A$1:$BM$1,0),FALSE),"")</f>
        <v>8.1</v>
      </c>
      <c r="AE19" s="41">
        <f>_xlfn.IFNA(VLOOKUP($A19,'I-pEC50'!$A:$BM,MATCH(AE$1,'I-pEC50'!$A$1:$BM$1,0),FALSE),"")</f>
        <v>8.02</v>
      </c>
      <c r="AF19" s="41" t="str">
        <f>_xlfn.IFNA(VLOOKUP($A19,'I-pEC50'!$A:$BM,MATCH(AF$1,'I-pEC50'!$A$1:$BM$1,0),FALSE),"")</f>
        <v/>
      </c>
      <c r="AG19" s="41" t="str">
        <f>_xlfn.IFNA(VLOOKUP($A19,'I-pEC50'!$A:$BM,MATCH(AG$1,'I-pEC50'!$A$1:$BM$1,0),FALSE),"")</f>
        <v/>
      </c>
      <c r="AH19" s="41" t="str">
        <f>_xlfn.IFNA(VLOOKUP($A19,'I-pEC50'!$A:$BM,MATCH(AH$1,'I-pEC50'!$A$1:$BM$1,0),FALSE),"")</f>
        <v/>
      </c>
      <c r="AI19" s="41">
        <f>_xlfn.IFNA(VLOOKUP($A19,'I-pEC50'!$A:$BM,MATCH(AI$1,'I-pEC50'!$A$1:$BM$1,0),FALSE),"")</f>
        <v>6.58</v>
      </c>
      <c r="AJ19" s="41" t="str">
        <f>_xlfn.IFNA(VLOOKUP($A19,'I-pEC50'!$A:$BM,MATCH(AJ$1,'I-pEC50'!$A$1:$BM$1,0),FALSE),"")</f>
        <v/>
      </c>
      <c r="AK19" s="41" t="str">
        <f>_xlfn.IFNA(VLOOKUP($A19,'I-pEC50'!$A:$BM,MATCH(AK$1,'I-pEC50'!$A$1:$BM$1,0),FALSE),"")</f>
        <v/>
      </c>
      <c r="AL19" s="40" t="str">
        <f t="shared" si="18"/>
        <v/>
      </c>
      <c r="AM19" s="41">
        <f t="shared" si="19"/>
        <v>8.004001256743285</v>
      </c>
      <c r="AN19" s="41">
        <f t="shared" si="20"/>
        <v>8.004001256743285</v>
      </c>
      <c r="AO19" s="41">
        <f t="shared" si="21"/>
        <v>7.9807189335005777</v>
      </c>
      <c r="AP19" s="41">
        <f t="shared" si="22"/>
        <v>7.9807189335005777</v>
      </c>
      <c r="AQ19" s="41">
        <f t="shared" si="23"/>
        <v>7.865996270907158</v>
      </c>
      <c r="AR19" s="41" t="str">
        <f t="shared" si="24"/>
        <v/>
      </c>
      <c r="AS19" s="41" t="str">
        <f t="shared" si="25"/>
        <v/>
      </c>
      <c r="AT19" s="41" t="str">
        <f t="shared" si="26"/>
        <v/>
      </c>
      <c r="AU19" s="41">
        <f t="shared" si="27"/>
        <v>6.2640984482200688</v>
      </c>
      <c r="AV19" s="41" t="str">
        <f t="shared" si="28"/>
        <v/>
      </c>
      <c r="AW19" s="41" t="str">
        <f t="shared" si="29"/>
        <v/>
      </c>
      <c r="AX19" s="105" t="str">
        <f t="shared" si="42"/>
        <v/>
      </c>
      <c r="AY19" s="47">
        <f t="shared" si="43"/>
        <v>8.004001256743285</v>
      </c>
      <c r="AZ19" s="47">
        <f t="shared" si="3"/>
        <v>6.2640984482200688</v>
      </c>
      <c r="BA19" s="47" t="str">
        <f t="shared" si="4"/>
        <v/>
      </c>
      <c r="BB19" s="48" t="str">
        <f t="shared" si="44"/>
        <v/>
      </c>
      <c r="BC19" s="47">
        <f t="shared" si="45"/>
        <v>7.9670873302789769</v>
      </c>
      <c r="BD19" s="47">
        <f t="shared" si="7"/>
        <v>6.2640984482200688</v>
      </c>
      <c r="BE19" s="47" t="str">
        <f t="shared" si="8"/>
        <v/>
      </c>
      <c r="BF19" s="199" t="str">
        <f t="shared" si="30"/>
        <v/>
      </c>
      <c r="BG19" s="41">
        <f t="shared" si="31"/>
        <v>1</v>
      </c>
      <c r="BH19" s="41">
        <f t="shared" si="32"/>
        <v>1</v>
      </c>
      <c r="BI19" s="41">
        <f t="shared" si="33"/>
        <v>0.98661860701146364</v>
      </c>
      <c r="BJ19" s="41">
        <f t="shared" si="34"/>
        <v>0.98661860701146364</v>
      </c>
      <c r="BK19" s="41">
        <f t="shared" si="35"/>
        <v>0.92068235929036635</v>
      </c>
      <c r="BL19" s="41" t="str">
        <f t="shared" si="36"/>
        <v/>
      </c>
      <c r="BM19" s="41" t="str">
        <f t="shared" si="37"/>
        <v/>
      </c>
      <c r="BN19" s="41" t="str">
        <f t="shared" si="38"/>
        <v/>
      </c>
      <c r="BO19" s="41">
        <f t="shared" si="39"/>
        <v>0</v>
      </c>
      <c r="BP19" s="41" t="str">
        <f t="shared" si="40"/>
        <v/>
      </c>
      <c r="BQ19" s="41" t="str">
        <f t="shared" si="41"/>
        <v/>
      </c>
      <c r="BR19" s="105" t="str">
        <f t="shared" si="46"/>
        <v/>
      </c>
      <c r="BS19" s="47">
        <f t="shared" si="47"/>
        <v>1</v>
      </c>
      <c r="BT19" s="47">
        <f t="shared" si="12"/>
        <v>0</v>
      </c>
      <c r="BU19" s="47" t="str">
        <f t="shared" si="13"/>
        <v/>
      </c>
      <c r="BV19" s="48" t="str">
        <f t="shared" si="48"/>
        <v/>
      </c>
      <c r="BW19" s="47">
        <f t="shared" si="49"/>
        <v>0.97878391466265879</v>
      </c>
      <c r="BX19" s="47">
        <f t="shared" si="16"/>
        <v>0</v>
      </c>
      <c r="BY19" s="47" t="str">
        <f t="shared" si="17"/>
        <v/>
      </c>
    </row>
    <row r="20" spans="1:77" x14ac:dyDescent="0.2">
      <c r="A20" s="305" t="s">
        <v>58</v>
      </c>
      <c r="B20" s="334" t="str">
        <f>VLOOKUP($A20,BI!$A:$Q,MATCH(B$1,BI!$A$1:$Q$1,0),FALSE)</f>
        <v/>
      </c>
      <c r="C20" s="368">
        <f>VLOOKUP($A20,BI!$A:$Q,MATCH(C$1,BI!$A$1:$Q$1,0),FALSE)</f>
        <v>1</v>
      </c>
      <c r="D20" s="368">
        <f>VLOOKUP($A20,BI!$A:$Q,MATCH(D$1,BI!$A$1:$Q$1,0),FALSE)</f>
        <v>1</v>
      </c>
      <c r="E20" s="368">
        <f>VLOOKUP($A20,BI!$A:$Q,MATCH(E$1,BI!$A$1:$Q$1,0),FALSE)</f>
        <v>1</v>
      </c>
      <c r="F20" s="368">
        <f>VLOOKUP($A20,BI!$A:$Q,MATCH(F$1,BI!$A$1:$Q$1,0),FALSE)</f>
        <v>1</v>
      </c>
      <c r="G20" s="368">
        <f>VLOOKUP($A20,BI!$A:$Q,MATCH(G$1,BI!$A$1:$Q$1,0),FALSE)</f>
        <v>1</v>
      </c>
      <c r="H20" s="368" t="str">
        <f>VLOOKUP($A20,BI!$A:$Q,MATCH(H$1,BI!$A$1:$Q$1,0),FALSE)</f>
        <v/>
      </c>
      <c r="I20" s="368" t="str">
        <f>VLOOKUP($A20,BI!$A:$Q,MATCH(I$1,BI!$A$1:$Q$1,0),FALSE)</f>
        <v/>
      </c>
      <c r="J20" s="368" t="str">
        <f>VLOOKUP($A20,BI!$A:$Q,MATCH(J$1,BI!$A$1:$Q$1,0),FALSE)</f>
        <v/>
      </c>
      <c r="K20" s="368" t="str">
        <f>VLOOKUP($A20,BI!$A:$Q,MATCH(K$1,BI!$A$1:$Q$1,0),FALSE)</f>
        <v/>
      </c>
      <c r="L20" s="368" t="str">
        <f>VLOOKUP($A20,BI!$A:$Q,MATCH(L$1,BI!$A$1:$Q$1,0),FALSE)</f>
        <v/>
      </c>
      <c r="M20" s="368" t="str">
        <f>VLOOKUP($A20,BI!$A:$Q,MATCH(M$1,BI!$A$1:$Q$1,0),FALSE)</f>
        <v/>
      </c>
      <c r="N20" s="48" t="str">
        <f>_xlfn.IFNA(VLOOKUP($A20,'I-Emax'!$A:$BM,MATCH(N$1,'I-Emax'!$A$1:$BM$1,0),FALSE),"")</f>
        <v/>
      </c>
      <c r="O20" s="47">
        <f>_xlfn.IFNA(VLOOKUP($A20,'I-Emax'!$A:$BM,MATCH(O$1,'I-Emax'!$A$1:$BM$1,0),FALSE),"")</f>
        <v>0.55125725338491294</v>
      </c>
      <c r="P20" s="47">
        <f>_xlfn.IFNA(VLOOKUP($A20,'I-Emax'!$A:$BM,MATCH(P$1,'I-Emax'!$A$1:$BM$1,0),FALSE),"")</f>
        <v>0.55125725338491294</v>
      </c>
      <c r="Q20" s="47">
        <f>_xlfn.IFNA(VLOOKUP($A20,'I-Emax'!$A:$BM,MATCH(Q$1,'I-Emax'!$A$1:$BM$1,0),FALSE),"")</f>
        <v>0.40993788819875782</v>
      </c>
      <c r="R20" s="47">
        <f>_xlfn.IFNA(VLOOKUP($A20,'I-Emax'!$A:$BM,MATCH(R$1,'I-Emax'!$A$1:$BM$1,0),FALSE),"")</f>
        <v>0.40993788819875782</v>
      </c>
      <c r="S20" s="47">
        <f>_xlfn.IFNA(VLOOKUP($A20,'I-Emax'!$A:$BM,MATCH(S$1,'I-Emax'!$A$1:$BM$1,0),FALSE),"")</f>
        <v>0.77681159420289858</v>
      </c>
      <c r="T20" s="47" t="str">
        <f>_xlfn.IFNA(VLOOKUP($A20,'I-Emax'!$A:$BM,MATCH(T$1,'I-Emax'!$A$1:$BM$1,0),FALSE),"")</f>
        <v/>
      </c>
      <c r="U20" s="47" t="str">
        <f>_xlfn.IFNA(VLOOKUP($A20,'I-Emax'!$A:$BM,MATCH(U$1,'I-Emax'!$A$1:$BM$1,0),FALSE),"")</f>
        <v/>
      </c>
      <c r="V20" s="47" t="str">
        <f>_xlfn.IFNA(VLOOKUP($A20,'I-Emax'!$A:$BM,MATCH(V$1,'I-Emax'!$A$1:$BM$1,0),FALSE),"")</f>
        <v/>
      </c>
      <c r="W20" s="47" t="str">
        <f>_xlfn.IFNA(VLOOKUP($A20,'I-Emax'!$A:$BM,MATCH(W$1,'I-Emax'!$A$1:$BM$1,0),FALSE),"")</f>
        <v/>
      </c>
      <c r="X20" s="47" t="str">
        <f>_xlfn.IFNA(VLOOKUP($A20,'I-Emax'!$A:$BM,MATCH(X$1,'I-Emax'!$A$1:$BM$1,0),FALSE),"")</f>
        <v/>
      </c>
      <c r="Y20" s="47" t="str">
        <f>_xlfn.IFNA(VLOOKUP($A20,'I-Emax'!$A:$BM,MATCH(Y$1,'I-Emax'!$A$1:$BM$1,0),FALSE),"")</f>
        <v/>
      </c>
      <c r="Z20" s="40" t="str">
        <f>_xlfn.IFNA(VLOOKUP($A20,'I-pEC50'!$A:$BM,MATCH(Z$1,'I-pEC50'!$A$1:$BM$1,0),FALSE),"")</f>
        <v/>
      </c>
      <c r="AA20" s="41">
        <f>_xlfn.IFNA(VLOOKUP($A20,'I-pEC50'!$A:$BM,MATCH(AA$1,'I-pEC50'!$A$1:$BM$1,0),FALSE),"")</f>
        <v>7.17</v>
      </c>
      <c r="AB20" s="41">
        <f>_xlfn.IFNA(VLOOKUP($A20,'I-pEC50'!$A:$BM,MATCH(AB$1,'I-pEC50'!$A$1:$BM$1,0),FALSE),"")</f>
        <v>7.17</v>
      </c>
      <c r="AC20" s="41">
        <f>_xlfn.IFNA(VLOOKUP($A20,'I-pEC50'!$A:$BM,MATCH(AC$1,'I-pEC50'!$A$1:$BM$1,0),FALSE),"")</f>
        <v>6.86</v>
      </c>
      <c r="AD20" s="41">
        <f>_xlfn.IFNA(VLOOKUP($A20,'I-pEC50'!$A:$BM,MATCH(AD$1,'I-pEC50'!$A$1:$BM$1,0),FALSE),"")</f>
        <v>6.86</v>
      </c>
      <c r="AE20" s="41">
        <f>_xlfn.IFNA(VLOOKUP($A20,'I-pEC50'!$A:$BM,MATCH(AE$1,'I-pEC50'!$A$1:$BM$1,0),FALSE),"")</f>
        <v>7.44</v>
      </c>
      <c r="AF20" s="41" t="str">
        <f>_xlfn.IFNA(VLOOKUP($A20,'I-pEC50'!$A:$BM,MATCH(AF$1,'I-pEC50'!$A$1:$BM$1,0),FALSE),"")</f>
        <v/>
      </c>
      <c r="AG20" s="41" t="str">
        <f>_xlfn.IFNA(VLOOKUP($A20,'I-pEC50'!$A:$BM,MATCH(AG$1,'I-pEC50'!$A$1:$BM$1,0),FALSE),"")</f>
        <v/>
      </c>
      <c r="AH20" s="41" t="str">
        <f>_xlfn.IFNA(VLOOKUP($A20,'I-pEC50'!$A:$BM,MATCH(AH$1,'I-pEC50'!$A$1:$BM$1,0),FALSE),"")</f>
        <v/>
      </c>
      <c r="AI20" s="41" t="str">
        <f>_xlfn.IFNA(VLOOKUP($A20,'I-pEC50'!$A:$BM,MATCH(AI$1,'I-pEC50'!$A$1:$BM$1,0),FALSE),"")</f>
        <v/>
      </c>
      <c r="AJ20" s="41" t="str">
        <f>_xlfn.IFNA(VLOOKUP($A20,'I-pEC50'!$A:$BM,MATCH(AJ$1,'I-pEC50'!$A$1:$BM$1,0),FALSE),"")</f>
        <v/>
      </c>
      <c r="AK20" s="41" t="str">
        <f>_xlfn.IFNA(VLOOKUP($A20,'I-pEC50'!$A:$BM,MATCH(AK$1,'I-pEC50'!$A$1:$BM$1,0),FALSE),"")</f>
        <v/>
      </c>
      <c r="AL20" s="40" t="str">
        <f t="shared" si="18"/>
        <v/>
      </c>
      <c r="AM20" s="41">
        <f t="shared" si="19"/>
        <v>6.9113543169145686</v>
      </c>
      <c r="AN20" s="41">
        <f t="shared" si="20"/>
        <v>6.9113543169145686</v>
      </c>
      <c r="AO20" s="41">
        <f t="shared" si="21"/>
        <v>6.4727180595100196</v>
      </c>
      <c r="AP20" s="41">
        <f t="shared" si="22"/>
        <v>6.4727180595100196</v>
      </c>
      <c r="AQ20" s="41">
        <f t="shared" si="23"/>
        <v>7.3303156989555163</v>
      </c>
      <c r="AR20" s="41" t="str">
        <f t="shared" si="24"/>
        <v/>
      </c>
      <c r="AS20" s="41" t="str">
        <f t="shared" si="25"/>
        <v/>
      </c>
      <c r="AT20" s="41" t="str">
        <f t="shared" si="26"/>
        <v/>
      </c>
      <c r="AU20" s="41" t="str">
        <f t="shared" si="27"/>
        <v/>
      </c>
      <c r="AV20" s="41" t="str">
        <f t="shared" si="28"/>
        <v/>
      </c>
      <c r="AW20" s="41" t="str">
        <f t="shared" si="29"/>
        <v/>
      </c>
      <c r="AX20" s="105" t="str">
        <f t="shared" si="42"/>
        <v/>
      </c>
      <c r="AY20" s="47">
        <f t="shared" si="43"/>
        <v>7.3303156989555163</v>
      </c>
      <c r="AZ20" s="47" t="str">
        <f t="shared" si="3"/>
        <v/>
      </c>
      <c r="BA20" s="47" t="str">
        <f t="shared" si="4"/>
        <v/>
      </c>
      <c r="BB20" s="48" t="str">
        <f t="shared" si="44"/>
        <v/>
      </c>
      <c r="BC20" s="47">
        <f t="shared" si="45"/>
        <v>6.8196920903609382</v>
      </c>
      <c r="BD20" s="47" t="str">
        <f t="shared" si="7"/>
        <v/>
      </c>
      <c r="BE20" s="47" t="str">
        <f t="shared" si="8"/>
        <v/>
      </c>
      <c r="BF20" s="199" t="str">
        <f t="shared" si="30"/>
        <v/>
      </c>
      <c r="BG20" s="41">
        <f t="shared" si="31"/>
        <v>0.51147092439312369</v>
      </c>
      <c r="BH20" s="41">
        <f t="shared" si="32"/>
        <v>0.51147092439312369</v>
      </c>
      <c r="BI20" s="41">
        <f t="shared" si="33"/>
        <v>0</v>
      </c>
      <c r="BJ20" s="41">
        <f t="shared" si="34"/>
        <v>0</v>
      </c>
      <c r="BK20" s="41">
        <f t="shared" si="35"/>
        <v>1</v>
      </c>
      <c r="BL20" s="41" t="str">
        <f t="shared" si="36"/>
        <v/>
      </c>
      <c r="BM20" s="41" t="str">
        <f t="shared" si="37"/>
        <v/>
      </c>
      <c r="BN20" s="41" t="str">
        <f t="shared" si="38"/>
        <v/>
      </c>
      <c r="BO20" s="41" t="str">
        <f t="shared" si="39"/>
        <v/>
      </c>
      <c r="BP20" s="41" t="str">
        <f t="shared" si="40"/>
        <v/>
      </c>
      <c r="BQ20" s="41" t="str">
        <f t="shared" si="41"/>
        <v/>
      </c>
      <c r="BR20" s="105" t="str">
        <f t="shared" si="46"/>
        <v/>
      </c>
      <c r="BS20" s="47">
        <f t="shared" si="47"/>
        <v>1</v>
      </c>
      <c r="BT20" s="47" t="str">
        <f t="shared" si="12"/>
        <v/>
      </c>
      <c r="BU20" s="47" t="str">
        <f t="shared" si="13"/>
        <v/>
      </c>
      <c r="BV20" s="48" t="str">
        <f t="shared" si="48"/>
        <v/>
      </c>
      <c r="BW20" s="47">
        <f t="shared" si="49"/>
        <v>0.40458836975724949</v>
      </c>
      <c r="BX20" s="47" t="str">
        <f t="shared" si="16"/>
        <v/>
      </c>
      <c r="BY20" s="47" t="str">
        <f t="shared" si="17"/>
        <v/>
      </c>
    </row>
    <row r="21" spans="1:77" x14ac:dyDescent="0.2">
      <c r="A21" s="305" t="s">
        <v>62</v>
      </c>
      <c r="B21" s="334" t="str">
        <f>VLOOKUP($A21,BI!$A:$Q,MATCH(B$1,BI!$A$1:$Q$1,0),FALSE)</f>
        <v/>
      </c>
      <c r="C21" s="368">
        <f>VLOOKUP($A21,BI!$A:$Q,MATCH(C$1,BI!$A$1:$Q$1,0),FALSE)</f>
        <v>1</v>
      </c>
      <c r="D21" s="368">
        <f>VLOOKUP($A21,BI!$A:$Q,MATCH(D$1,BI!$A$1:$Q$1,0),FALSE)</f>
        <v>1</v>
      </c>
      <c r="E21" s="368">
        <f>VLOOKUP($A21,BI!$A:$Q,MATCH(E$1,BI!$A$1:$Q$1,0),FALSE)</f>
        <v>1</v>
      </c>
      <c r="F21" s="368">
        <f>VLOOKUP($A21,BI!$A:$Q,MATCH(F$1,BI!$A$1:$Q$1,0),FALSE)</f>
        <v>1</v>
      </c>
      <c r="G21" s="368">
        <f>VLOOKUP($A21,BI!$A:$Q,MATCH(G$1,BI!$A$1:$Q$1,0),FALSE)</f>
        <v>1</v>
      </c>
      <c r="H21" s="368">
        <f>VLOOKUP($A21,BI!$A:$Q,MATCH(H$1,BI!$A$1:$Q$1,0),FALSE)</f>
        <v>1</v>
      </c>
      <c r="I21" s="368">
        <f>VLOOKUP($A21,BI!$A:$Q,MATCH(I$1,BI!$A$1:$Q$1,0),FALSE)</f>
        <v>1</v>
      </c>
      <c r="J21" s="368">
        <f>VLOOKUP($A21,BI!$A:$Q,MATCH(J$1,BI!$A$1:$Q$1,0),FALSE)</f>
        <v>1</v>
      </c>
      <c r="K21" s="368">
        <f>VLOOKUP($A21,BI!$A:$Q,MATCH(K$1,BI!$A$1:$Q$1,0),FALSE)</f>
        <v>1</v>
      </c>
      <c r="L21" s="368">
        <f>VLOOKUP($A21,BI!$A:$Q,MATCH(L$1,BI!$A$1:$Q$1,0),FALSE)</f>
        <v>1</v>
      </c>
      <c r="M21" s="368">
        <f>VLOOKUP($A21,BI!$A:$Q,MATCH(M$1,BI!$A$1:$Q$1,0),FALSE)</f>
        <v>1</v>
      </c>
      <c r="N21" s="48" t="str">
        <f>_xlfn.IFNA(VLOOKUP($A21,'I-Emax'!$A:$BM,MATCH(N$1,'I-Emax'!$A$1:$BM$1,0),FALSE),"")</f>
        <v/>
      </c>
      <c r="O21" s="47">
        <f>_xlfn.IFNA(VLOOKUP($A21,'I-Emax'!$A:$BM,MATCH(O$1,'I-Emax'!$A$1:$BM$1,0),FALSE),"")</f>
        <v>0.75241779497098638</v>
      </c>
      <c r="P21" s="47">
        <f>_xlfn.IFNA(VLOOKUP($A21,'I-Emax'!$A:$BM,MATCH(P$1,'I-Emax'!$A$1:$BM$1,0),FALSE),"")</f>
        <v>0.75241779497098638</v>
      </c>
      <c r="Q21" s="47">
        <f>_xlfn.IFNA(VLOOKUP($A21,'I-Emax'!$A:$BM,MATCH(Q$1,'I-Emax'!$A$1:$BM$1,0),FALSE),"")</f>
        <v>0.50103519668737062</v>
      </c>
      <c r="R21" s="47">
        <f>_xlfn.IFNA(VLOOKUP($A21,'I-Emax'!$A:$BM,MATCH(R$1,'I-Emax'!$A$1:$BM$1,0),FALSE),"")</f>
        <v>0.50103519668737062</v>
      </c>
      <c r="S21" s="47">
        <f>_xlfn.IFNA(VLOOKUP($A21,'I-Emax'!$A:$BM,MATCH(S$1,'I-Emax'!$A$1:$BM$1,0),FALSE),"")</f>
        <v>0.24927536231884057</v>
      </c>
      <c r="T21" s="47">
        <f>_xlfn.IFNA(VLOOKUP($A21,'I-Emax'!$A:$BM,MATCH(T$1,'I-Emax'!$A$1:$BM$1,0),FALSE),"")</f>
        <v>0.69067796610169485</v>
      </c>
      <c r="U21" s="47">
        <f>_xlfn.IFNA(VLOOKUP($A21,'I-Emax'!$A:$BM,MATCH(U$1,'I-Emax'!$A$1:$BM$1,0),FALSE),"")</f>
        <v>0.69067796610169485</v>
      </c>
      <c r="V21" s="47">
        <f>_xlfn.IFNA(VLOOKUP($A21,'I-Emax'!$A:$BM,MATCH(V$1,'I-Emax'!$A$1:$BM$1,0),FALSE),"")</f>
        <v>0.72808988764044935</v>
      </c>
      <c r="W21" s="47">
        <f>_xlfn.IFNA(VLOOKUP($A21,'I-Emax'!$A:$BM,MATCH(W$1,'I-Emax'!$A$1:$BM$1,0),FALSE),"")</f>
        <v>0.78019801980198022</v>
      </c>
      <c r="X21" s="47">
        <f>_xlfn.IFNA(VLOOKUP($A21,'I-Emax'!$A:$BM,MATCH(X$1,'I-Emax'!$A$1:$BM$1,0),FALSE),"")</f>
        <v>0.69523809523809521</v>
      </c>
      <c r="Y21" s="47">
        <f>_xlfn.IFNA(VLOOKUP($A21,'I-Emax'!$A:$BM,MATCH(Y$1,'I-Emax'!$A$1:$BM$1,0),FALSE),"")</f>
        <v>0.62421711899791232</v>
      </c>
      <c r="Z21" s="40" t="str">
        <f>_xlfn.IFNA(VLOOKUP($A21,'I-pEC50'!$A:$BM,MATCH(Z$1,'I-pEC50'!$A$1:$BM$1,0),FALSE),"")</f>
        <v/>
      </c>
      <c r="AA21" s="41">
        <f>_xlfn.IFNA(VLOOKUP($A21,'I-pEC50'!$A:$BM,MATCH(AA$1,'I-pEC50'!$A$1:$BM$1,0),FALSE),"")</f>
        <v>10.01</v>
      </c>
      <c r="AB21" s="41">
        <f>_xlfn.IFNA(VLOOKUP($A21,'I-pEC50'!$A:$BM,MATCH(AB$1,'I-pEC50'!$A$1:$BM$1,0),FALSE),"")</f>
        <v>10.01</v>
      </c>
      <c r="AC21" s="41">
        <f>_xlfn.IFNA(VLOOKUP($A21,'I-pEC50'!$A:$BM,MATCH(AC$1,'I-pEC50'!$A$1:$BM$1,0),FALSE),"")</f>
        <v>9</v>
      </c>
      <c r="AD21" s="41">
        <f>_xlfn.IFNA(VLOOKUP($A21,'I-pEC50'!$A:$BM,MATCH(AD$1,'I-pEC50'!$A$1:$BM$1,0),FALSE),"")</f>
        <v>9</v>
      </c>
      <c r="AE21" s="41">
        <f>_xlfn.IFNA(VLOOKUP($A21,'I-pEC50'!$A:$BM,MATCH(AE$1,'I-pEC50'!$A$1:$BM$1,0),FALSE),"")</f>
        <v>8.6999999999999993</v>
      </c>
      <c r="AF21" s="41">
        <f>_xlfn.IFNA(VLOOKUP($A21,'I-pEC50'!$A:$BM,MATCH(AF$1,'I-pEC50'!$A$1:$BM$1,0),FALSE),"")</f>
        <v>10.48</v>
      </c>
      <c r="AG21" s="41">
        <f>_xlfn.IFNA(VLOOKUP($A21,'I-pEC50'!$A:$BM,MATCH(AG$1,'I-pEC50'!$A$1:$BM$1,0),FALSE),"")</f>
        <v>10.48</v>
      </c>
      <c r="AH21" s="41">
        <f>_xlfn.IFNA(VLOOKUP($A21,'I-pEC50'!$A:$BM,MATCH(AH$1,'I-pEC50'!$A$1:$BM$1,0),FALSE),"")</f>
        <v>10.37</v>
      </c>
      <c r="AI21" s="41">
        <f>_xlfn.IFNA(VLOOKUP($A21,'I-pEC50'!$A:$BM,MATCH(AI$1,'I-pEC50'!$A$1:$BM$1,0),FALSE),"")</f>
        <v>10.44</v>
      </c>
      <c r="AJ21" s="41">
        <f>_xlfn.IFNA(VLOOKUP($A21,'I-pEC50'!$A:$BM,MATCH(AJ$1,'I-pEC50'!$A$1:$BM$1,0),FALSE),"")</f>
        <v>9.4499999999999993</v>
      </c>
      <c r="AK21" s="41">
        <f>_xlfn.IFNA(VLOOKUP($A21,'I-pEC50'!$A:$BM,MATCH(AK$1,'I-pEC50'!$A$1:$BM$1,0),FALSE),"")</f>
        <v>9.2799999999999994</v>
      </c>
      <c r="AL21" s="40" t="str">
        <f t="shared" si="18"/>
        <v/>
      </c>
      <c r="AM21" s="41">
        <f t="shared" si="19"/>
        <v>9.8864590582317646</v>
      </c>
      <c r="AN21" s="41">
        <f t="shared" si="20"/>
        <v>9.8864590582317646</v>
      </c>
      <c r="AO21" s="41">
        <f t="shared" si="21"/>
        <v>8.6998682352289194</v>
      </c>
      <c r="AP21" s="41">
        <f t="shared" si="22"/>
        <v>8.6998682352289194</v>
      </c>
      <c r="AQ21" s="41">
        <f t="shared" si="23"/>
        <v>8.0966793561702932</v>
      </c>
      <c r="AR21" s="41">
        <f t="shared" si="24"/>
        <v>10.319275601433853</v>
      </c>
      <c r="AS21" s="41">
        <f t="shared" si="25"/>
        <v>10.319275601433853</v>
      </c>
      <c r="AT21" s="41">
        <f t="shared" si="26"/>
        <v>10.23218499922568</v>
      </c>
      <c r="AU21" s="41">
        <f t="shared" si="27"/>
        <v>10.332204843706913</v>
      </c>
      <c r="AV21" s="41">
        <f t="shared" si="28"/>
        <v>9.2921335610505196</v>
      </c>
      <c r="AW21" s="41">
        <f t="shared" si="29"/>
        <v>9.0753356749098657</v>
      </c>
      <c r="AX21" s="105" t="str">
        <f t="shared" si="42"/>
        <v/>
      </c>
      <c r="AY21" s="47">
        <f t="shared" si="43"/>
        <v>9.8864590582317646</v>
      </c>
      <c r="AZ21" s="47">
        <f t="shared" si="3"/>
        <v>10.332204843706913</v>
      </c>
      <c r="BA21" s="47">
        <f t="shared" si="4"/>
        <v>9.2921335610505196</v>
      </c>
      <c r="BB21" s="48" t="str">
        <f t="shared" si="44"/>
        <v/>
      </c>
      <c r="BC21" s="47">
        <f t="shared" si="45"/>
        <v>9.0538667886183326</v>
      </c>
      <c r="BD21" s="47">
        <f t="shared" si="7"/>
        <v>10.300735261450075</v>
      </c>
      <c r="BE21" s="47">
        <f t="shared" si="8"/>
        <v>9.1837346179801926</v>
      </c>
      <c r="BF21" s="199" t="str">
        <f t="shared" si="30"/>
        <v/>
      </c>
      <c r="BG21" s="41">
        <f t="shared" si="31"/>
        <v>0.8006080503397317</v>
      </c>
      <c r="BH21" s="41">
        <f t="shared" si="32"/>
        <v>0.8006080503397317</v>
      </c>
      <c r="BI21" s="41">
        <f t="shared" si="33"/>
        <v>0.26981972803329329</v>
      </c>
      <c r="BJ21" s="41">
        <f t="shared" si="34"/>
        <v>0.26981972803329329</v>
      </c>
      <c r="BK21" s="41">
        <f t="shared" si="35"/>
        <v>0</v>
      </c>
      <c r="BL21" s="41">
        <f t="shared" si="36"/>
        <v>0.99421646393872831</v>
      </c>
      <c r="BM21" s="41">
        <f t="shared" si="37"/>
        <v>0.99421646393872831</v>
      </c>
      <c r="BN21" s="41">
        <f t="shared" si="38"/>
        <v>0.95525891114243244</v>
      </c>
      <c r="BO21" s="41">
        <f t="shared" si="39"/>
        <v>1</v>
      </c>
      <c r="BP21" s="41">
        <f t="shared" si="40"/>
        <v>0.53475310907661644</v>
      </c>
      <c r="BQ21" s="41">
        <f t="shared" si="41"/>
        <v>0.4377746190753467</v>
      </c>
      <c r="BR21" s="105" t="str">
        <f t="shared" si="46"/>
        <v/>
      </c>
      <c r="BS21" s="47">
        <f t="shared" si="47"/>
        <v>0.8006080503397317</v>
      </c>
      <c r="BT21" s="47">
        <f t="shared" si="12"/>
        <v>1</v>
      </c>
      <c r="BU21" s="47">
        <f t="shared" si="13"/>
        <v>0.53475310907661644</v>
      </c>
      <c r="BV21" s="48" t="str">
        <f t="shared" si="48"/>
        <v/>
      </c>
      <c r="BW21" s="47">
        <f t="shared" si="49"/>
        <v>0.42817111134920999</v>
      </c>
      <c r="BX21" s="47">
        <f t="shared" si="16"/>
        <v>0.98592295975497224</v>
      </c>
      <c r="BY21" s="47">
        <f t="shared" si="17"/>
        <v>0.48626386407598154</v>
      </c>
    </row>
    <row r="22" spans="1:77" x14ac:dyDescent="0.2">
      <c r="A22" s="305" t="s">
        <v>1</v>
      </c>
      <c r="B22" s="334" t="str">
        <f>VLOOKUP($A22,BI!$A:$Q,MATCH(B$1,BI!$A$1:$Q$1,0),FALSE)</f>
        <v/>
      </c>
      <c r="C22" s="368">
        <f>VLOOKUP($A22,BI!$A:$Q,MATCH(C$1,BI!$A$1:$Q$1,0),FALSE)</f>
        <v>1</v>
      </c>
      <c r="D22" s="368">
        <f>VLOOKUP($A22,BI!$A:$Q,MATCH(D$1,BI!$A$1:$Q$1,0),FALSE)</f>
        <v>1</v>
      </c>
      <c r="E22" s="368">
        <f>VLOOKUP($A22,BI!$A:$Q,MATCH(E$1,BI!$A$1:$Q$1,0),FALSE)</f>
        <v>1</v>
      </c>
      <c r="F22" s="368">
        <f>VLOOKUP($A22,BI!$A:$Q,MATCH(F$1,BI!$A$1:$Q$1,0),FALSE)</f>
        <v>1</v>
      </c>
      <c r="G22" s="368">
        <f>VLOOKUP($A22,BI!$A:$Q,MATCH(G$1,BI!$A$1:$Q$1,0),FALSE)</f>
        <v>1</v>
      </c>
      <c r="H22" s="368" t="str">
        <f>VLOOKUP($A22,BI!$A:$Q,MATCH(H$1,BI!$A$1:$Q$1,0),FALSE)</f>
        <v/>
      </c>
      <c r="I22" s="368" t="str">
        <f>VLOOKUP($A22,BI!$A:$Q,MATCH(I$1,BI!$A$1:$Q$1,0),FALSE)</f>
        <v/>
      </c>
      <c r="J22" s="368" t="str">
        <f>VLOOKUP($A22,BI!$A:$Q,MATCH(J$1,BI!$A$1:$Q$1,0),FALSE)</f>
        <v/>
      </c>
      <c r="K22" s="368" t="str">
        <f>VLOOKUP($A22,BI!$A:$Q,MATCH(K$1,BI!$A$1:$Q$1,0),FALSE)</f>
        <v/>
      </c>
      <c r="L22" s="368">
        <f>VLOOKUP($A22,BI!$A:$Q,MATCH(L$1,BI!$A$1:$Q$1,0),FALSE)</f>
        <v>1</v>
      </c>
      <c r="M22" s="368" t="str">
        <f>VLOOKUP($A22,BI!$A:$Q,MATCH(M$1,BI!$A$1:$Q$1,0),FALSE)</f>
        <v/>
      </c>
      <c r="N22" s="48" t="str">
        <f>_xlfn.IFNA(VLOOKUP($A22,'I-Emax'!$A:$BM,MATCH(N$1,'I-Emax'!$A$1:$BM$1,0),FALSE),"")</f>
        <v/>
      </c>
      <c r="O22" s="47">
        <f>_xlfn.IFNA(VLOOKUP($A22,'I-Emax'!$A:$BM,MATCH(O$1,'I-Emax'!$A$1:$BM$1,0),FALSE),"")</f>
        <v>0.62669245647969041</v>
      </c>
      <c r="P22" s="47">
        <f>_xlfn.IFNA(VLOOKUP($A22,'I-Emax'!$A:$BM,MATCH(P$1,'I-Emax'!$A$1:$BM$1,0),FALSE),"")</f>
        <v>0.62669245647969041</v>
      </c>
      <c r="Q22" s="47">
        <f>_xlfn.IFNA(VLOOKUP($A22,'I-Emax'!$A:$BM,MATCH(Q$1,'I-Emax'!$A$1:$BM$1,0),FALSE),"")</f>
        <v>0.31677018633540377</v>
      </c>
      <c r="R22" s="47">
        <f>_xlfn.IFNA(VLOOKUP($A22,'I-Emax'!$A:$BM,MATCH(R$1,'I-Emax'!$A$1:$BM$1,0),FALSE),"")</f>
        <v>0.31677018633540377</v>
      </c>
      <c r="S22" s="47">
        <f>_xlfn.IFNA(VLOOKUP($A22,'I-Emax'!$A:$BM,MATCH(S$1,'I-Emax'!$A$1:$BM$1,0),FALSE),"")</f>
        <v>0.1971014492753623</v>
      </c>
      <c r="T22" s="47" t="str">
        <f>_xlfn.IFNA(VLOOKUP($A22,'I-Emax'!$A:$BM,MATCH(T$1,'I-Emax'!$A$1:$BM$1,0),FALSE),"")</f>
        <v/>
      </c>
      <c r="U22" s="47" t="str">
        <f>_xlfn.IFNA(VLOOKUP($A22,'I-Emax'!$A:$BM,MATCH(U$1,'I-Emax'!$A$1:$BM$1,0),FALSE),"")</f>
        <v/>
      </c>
      <c r="V22" s="47" t="str">
        <f>_xlfn.IFNA(VLOOKUP($A22,'I-Emax'!$A:$BM,MATCH(V$1,'I-Emax'!$A$1:$BM$1,0),FALSE),"")</f>
        <v/>
      </c>
      <c r="W22" s="47" t="str">
        <f>_xlfn.IFNA(VLOOKUP($A22,'I-Emax'!$A:$BM,MATCH(W$1,'I-Emax'!$A$1:$BM$1,0),FALSE),"")</f>
        <v/>
      </c>
      <c r="X22" s="47">
        <f>_xlfn.IFNA(VLOOKUP($A22,'I-Emax'!$A:$BM,MATCH(X$1,'I-Emax'!$A$1:$BM$1,0),FALSE),"")</f>
        <v>0.12380952380952381</v>
      </c>
      <c r="Y22" s="47" t="str">
        <f>_xlfn.IFNA(VLOOKUP($A22,'I-Emax'!$A:$BM,MATCH(Y$1,'I-Emax'!$A$1:$BM$1,0),FALSE),"")</f>
        <v/>
      </c>
      <c r="Z22" s="40" t="str">
        <f>_xlfn.IFNA(VLOOKUP($A22,'I-pEC50'!$A:$BM,MATCH(Z$1,'I-pEC50'!$A$1:$BM$1,0),FALSE),"")</f>
        <v/>
      </c>
      <c r="AA22" s="41">
        <f>_xlfn.IFNA(VLOOKUP($A22,'I-pEC50'!$A:$BM,MATCH(AA$1,'I-pEC50'!$A$1:$BM$1,0),FALSE),"")</f>
        <v>7.8</v>
      </c>
      <c r="AB22" s="41">
        <f>_xlfn.IFNA(VLOOKUP($A22,'I-pEC50'!$A:$BM,MATCH(AB$1,'I-pEC50'!$A$1:$BM$1,0),FALSE),"")</f>
        <v>7.8</v>
      </c>
      <c r="AC22" s="41">
        <f>_xlfn.IFNA(VLOOKUP($A22,'I-pEC50'!$A:$BM,MATCH(AC$1,'I-pEC50'!$A$1:$BM$1,0),FALSE),"")</f>
        <v>7</v>
      </c>
      <c r="AD22" s="41">
        <f>_xlfn.IFNA(VLOOKUP($A22,'I-pEC50'!$A:$BM,MATCH(AD$1,'I-pEC50'!$A$1:$BM$1,0),FALSE),"")</f>
        <v>7</v>
      </c>
      <c r="AE22" s="41">
        <f>_xlfn.IFNA(VLOOKUP($A22,'I-pEC50'!$A:$BM,MATCH(AE$1,'I-pEC50'!$A$1:$BM$1,0),FALSE),"")</f>
        <v>7.01</v>
      </c>
      <c r="AF22" s="41" t="str">
        <f>_xlfn.IFNA(VLOOKUP($A22,'I-pEC50'!$A:$BM,MATCH(AF$1,'I-pEC50'!$A$1:$BM$1,0),FALSE),"")</f>
        <v/>
      </c>
      <c r="AG22" s="41" t="str">
        <f>_xlfn.IFNA(VLOOKUP($A22,'I-pEC50'!$A:$BM,MATCH(AG$1,'I-pEC50'!$A$1:$BM$1,0),FALSE),"")</f>
        <v/>
      </c>
      <c r="AH22" s="41" t="str">
        <f>_xlfn.IFNA(VLOOKUP($A22,'I-pEC50'!$A:$BM,MATCH(AH$1,'I-pEC50'!$A$1:$BM$1,0),FALSE),"")</f>
        <v/>
      </c>
      <c r="AI22" s="41" t="str">
        <f>_xlfn.IFNA(VLOOKUP($A22,'I-pEC50'!$A:$BM,MATCH(AI$1,'I-pEC50'!$A$1:$BM$1,0),FALSE),"")</f>
        <v/>
      </c>
      <c r="AJ22" s="41">
        <f>_xlfn.IFNA(VLOOKUP($A22,'I-pEC50'!$A:$BM,MATCH(AJ$1,'I-pEC50'!$A$1:$BM$1,0),FALSE),"")</f>
        <v>6.58</v>
      </c>
      <c r="AK22" s="41" t="str">
        <f>_xlfn.IFNA(VLOOKUP($A22,'I-pEC50'!$A:$BM,MATCH(AK$1,'I-pEC50'!$A$1:$BM$1,0),FALSE),"")</f>
        <v/>
      </c>
      <c r="AL22" s="40" t="str">
        <f t="shared" si="18"/>
        <v/>
      </c>
      <c r="AM22" s="41">
        <f t="shared" si="19"/>
        <v>7.5970544671126694</v>
      </c>
      <c r="AN22" s="41">
        <f t="shared" si="20"/>
        <v>7.5970544671126694</v>
      </c>
      <c r="AO22" s="41">
        <f t="shared" si="21"/>
        <v>6.5007443000660867</v>
      </c>
      <c r="AP22" s="41">
        <f t="shared" si="22"/>
        <v>6.5007443000660867</v>
      </c>
      <c r="AQ22" s="41">
        <f t="shared" si="23"/>
        <v>6.304689817632962</v>
      </c>
      <c r="AR22" s="41" t="str">
        <f t="shared" si="24"/>
        <v/>
      </c>
      <c r="AS22" s="41" t="str">
        <f t="shared" si="25"/>
        <v/>
      </c>
      <c r="AT22" s="41" t="str">
        <f t="shared" si="26"/>
        <v/>
      </c>
      <c r="AU22" s="41" t="str">
        <f t="shared" si="27"/>
        <v/>
      </c>
      <c r="AV22" s="41">
        <f t="shared" si="28"/>
        <v>5.6727540532368996</v>
      </c>
      <c r="AW22" s="41" t="str">
        <f t="shared" si="29"/>
        <v/>
      </c>
      <c r="AX22" s="105" t="str">
        <f t="shared" si="42"/>
        <v/>
      </c>
      <c r="AY22" s="47">
        <f t="shared" si="43"/>
        <v>7.5970544671126694</v>
      </c>
      <c r="AZ22" s="47" t="str">
        <f t="shared" si="3"/>
        <v/>
      </c>
      <c r="BA22" s="47">
        <f t="shared" si="4"/>
        <v>5.6727540532368996</v>
      </c>
      <c r="BB22" s="48" t="str">
        <f t="shared" si="44"/>
        <v/>
      </c>
      <c r="BC22" s="47">
        <f t="shared" si="45"/>
        <v>6.9000574703980941</v>
      </c>
      <c r="BD22" s="47" t="str">
        <f t="shared" si="7"/>
        <v/>
      </c>
      <c r="BE22" s="47">
        <f t="shared" si="8"/>
        <v>5.6727540532368996</v>
      </c>
      <c r="BF22" s="199" t="str">
        <f t="shared" si="30"/>
        <v/>
      </c>
      <c r="BG22" s="41">
        <f t="shared" si="31"/>
        <v>1</v>
      </c>
      <c r="BH22" s="41">
        <f t="shared" si="32"/>
        <v>1</v>
      </c>
      <c r="BI22" s="41">
        <f t="shared" si="33"/>
        <v>0.43028117691952072</v>
      </c>
      <c r="BJ22" s="41">
        <f t="shared" si="34"/>
        <v>0.43028117691952072</v>
      </c>
      <c r="BK22" s="41">
        <f t="shared" si="35"/>
        <v>0.3283976658942086</v>
      </c>
      <c r="BL22" s="41" t="str">
        <f t="shared" si="36"/>
        <v/>
      </c>
      <c r="BM22" s="41" t="str">
        <f t="shared" si="37"/>
        <v/>
      </c>
      <c r="BN22" s="41" t="str">
        <f t="shared" si="38"/>
        <v/>
      </c>
      <c r="BO22" s="41" t="str">
        <f t="shared" si="39"/>
        <v/>
      </c>
      <c r="BP22" s="41">
        <f t="shared" si="40"/>
        <v>0</v>
      </c>
      <c r="BQ22" s="41" t="str">
        <f t="shared" si="41"/>
        <v/>
      </c>
      <c r="BR22" s="105" t="str">
        <f t="shared" si="46"/>
        <v/>
      </c>
      <c r="BS22" s="47">
        <f t="shared" si="47"/>
        <v>1</v>
      </c>
      <c r="BT22" s="47" t="str">
        <f t="shared" si="12"/>
        <v/>
      </c>
      <c r="BU22" s="47">
        <f t="shared" si="13"/>
        <v>0</v>
      </c>
      <c r="BV22" s="48" t="str">
        <f t="shared" si="48"/>
        <v/>
      </c>
      <c r="BW22" s="47">
        <f t="shared" si="49"/>
        <v>0.63779200394665003</v>
      </c>
      <c r="BX22" s="47" t="str">
        <f t="shared" si="16"/>
        <v/>
      </c>
      <c r="BY22" s="47">
        <f t="shared" si="17"/>
        <v>0</v>
      </c>
    </row>
    <row r="23" spans="1:77" x14ac:dyDescent="0.2">
      <c r="A23" s="305" t="s">
        <v>30</v>
      </c>
      <c r="B23" s="334" t="str">
        <f>VLOOKUP($A23,BI!$A:$Q,MATCH(B$1,BI!$A$1:$Q$1,0),FALSE)</f>
        <v/>
      </c>
      <c r="C23" s="368">
        <f>VLOOKUP($A23,BI!$A:$Q,MATCH(C$1,BI!$A$1:$Q$1,0),FALSE)</f>
        <v>1</v>
      </c>
      <c r="D23" s="368">
        <f>VLOOKUP($A23,BI!$A:$Q,MATCH(D$1,BI!$A$1:$Q$1,0),FALSE)</f>
        <v>1</v>
      </c>
      <c r="E23" s="368">
        <f>VLOOKUP($A23,BI!$A:$Q,MATCH(E$1,BI!$A$1:$Q$1,0),FALSE)</f>
        <v>1</v>
      </c>
      <c r="F23" s="368">
        <f>VLOOKUP($A23,BI!$A:$Q,MATCH(F$1,BI!$A$1:$Q$1,0),FALSE)</f>
        <v>1</v>
      </c>
      <c r="G23" s="368">
        <f>VLOOKUP($A23,BI!$A:$Q,MATCH(G$1,BI!$A$1:$Q$1,0),FALSE)</f>
        <v>1</v>
      </c>
      <c r="H23" s="368">
        <f>VLOOKUP($A23,BI!$A:$Q,MATCH(H$1,BI!$A$1:$Q$1,0),FALSE)</f>
        <v>1</v>
      </c>
      <c r="I23" s="368">
        <f>VLOOKUP($A23,BI!$A:$Q,MATCH(I$1,BI!$A$1:$Q$1,0),FALSE)</f>
        <v>1</v>
      </c>
      <c r="J23" s="368">
        <f>VLOOKUP($A23,BI!$A:$Q,MATCH(J$1,BI!$A$1:$Q$1,0),FALSE)</f>
        <v>1</v>
      </c>
      <c r="K23" s="368">
        <f>VLOOKUP($A23,BI!$A:$Q,MATCH(K$1,BI!$A$1:$Q$1,0),FALSE)</f>
        <v>1</v>
      </c>
      <c r="L23" s="368" t="str">
        <f>VLOOKUP($A23,BI!$A:$Q,MATCH(L$1,BI!$A$1:$Q$1,0),FALSE)</f>
        <v/>
      </c>
      <c r="M23" s="368" t="str">
        <f>VLOOKUP($A23,BI!$A:$Q,MATCH(M$1,BI!$A$1:$Q$1,0),FALSE)</f>
        <v/>
      </c>
      <c r="N23" s="48" t="str">
        <f>_xlfn.IFNA(VLOOKUP($A23,'I-Emax'!$A:$BM,MATCH(N$1,'I-Emax'!$A$1:$BM$1,0),FALSE),"")</f>
        <v/>
      </c>
      <c r="O23" s="47">
        <f>_xlfn.IFNA(VLOOKUP($A23,'I-Emax'!$A:$BM,MATCH(O$1,'I-Emax'!$A$1:$BM$1,0),FALSE),"")</f>
        <v>0.5667311411992263</v>
      </c>
      <c r="P23" s="47">
        <f>_xlfn.IFNA(VLOOKUP($A23,'I-Emax'!$A:$BM,MATCH(P$1,'I-Emax'!$A$1:$BM$1,0),FALSE),"")</f>
        <v>0.5667311411992263</v>
      </c>
      <c r="Q23" s="47">
        <f>_xlfn.IFNA(VLOOKUP($A23,'I-Emax'!$A:$BM,MATCH(Q$1,'I-Emax'!$A$1:$BM$1,0),FALSE),"")</f>
        <v>0.19047619047619047</v>
      </c>
      <c r="R23" s="47">
        <f>_xlfn.IFNA(VLOOKUP($A23,'I-Emax'!$A:$BM,MATCH(R$1,'I-Emax'!$A$1:$BM$1,0),FALSE),"")</f>
        <v>0.19047619047619047</v>
      </c>
      <c r="S23" s="47">
        <f>_xlfn.IFNA(VLOOKUP($A23,'I-Emax'!$A:$BM,MATCH(S$1,'I-Emax'!$A$1:$BM$1,0),FALSE),"")</f>
        <v>0.35942028985507246</v>
      </c>
      <c r="T23" s="47">
        <f>_xlfn.IFNA(VLOOKUP($A23,'I-Emax'!$A:$BM,MATCH(T$1,'I-Emax'!$A$1:$BM$1,0),FALSE),"")</f>
        <v>0.72457627118644075</v>
      </c>
      <c r="U23" s="47">
        <f>_xlfn.IFNA(VLOOKUP($A23,'I-Emax'!$A:$BM,MATCH(U$1,'I-Emax'!$A$1:$BM$1,0),FALSE),"")</f>
        <v>0.72457627118644075</v>
      </c>
      <c r="V23" s="47">
        <f>_xlfn.IFNA(VLOOKUP($A23,'I-Emax'!$A:$BM,MATCH(V$1,'I-Emax'!$A$1:$BM$1,0),FALSE),"")</f>
        <v>0.63146067415730345</v>
      </c>
      <c r="W23" s="47">
        <f>_xlfn.IFNA(VLOOKUP($A23,'I-Emax'!$A:$BM,MATCH(W$1,'I-Emax'!$A$1:$BM$1,0),FALSE),"")</f>
        <v>0.15049504950495049</v>
      </c>
      <c r="X23" s="47" t="str">
        <f>_xlfn.IFNA(VLOOKUP($A23,'I-Emax'!$A:$BM,MATCH(X$1,'I-Emax'!$A$1:$BM$1,0),FALSE),"")</f>
        <v/>
      </c>
      <c r="Y23" s="47" t="str">
        <f>_xlfn.IFNA(VLOOKUP($A23,'I-Emax'!$A:$BM,MATCH(Y$1,'I-Emax'!$A$1:$BM$1,0),FALSE),"")</f>
        <v/>
      </c>
      <c r="Z23" s="40" t="str">
        <f>_xlfn.IFNA(VLOOKUP($A23,'I-pEC50'!$A:$BM,MATCH(Z$1,'I-pEC50'!$A$1:$BM$1,0),FALSE),"")</f>
        <v/>
      </c>
      <c r="AA23" s="41">
        <f>_xlfn.IFNA(VLOOKUP($A23,'I-pEC50'!$A:$BM,MATCH(AA$1,'I-pEC50'!$A$1:$BM$1,0),FALSE),"")</f>
        <v>9.3000000000000007</v>
      </c>
      <c r="AB23" s="41">
        <f>_xlfn.IFNA(VLOOKUP($A23,'I-pEC50'!$A:$BM,MATCH(AB$1,'I-pEC50'!$A$1:$BM$1,0),FALSE),"")</f>
        <v>9.3000000000000007</v>
      </c>
      <c r="AC23" s="41">
        <f>_xlfn.IFNA(VLOOKUP($A23,'I-pEC50'!$A:$BM,MATCH(AC$1,'I-pEC50'!$A$1:$BM$1,0),FALSE),"")</f>
        <v>8.68</v>
      </c>
      <c r="AD23" s="41">
        <f>_xlfn.IFNA(VLOOKUP($A23,'I-pEC50'!$A:$BM,MATCH(AD$1,'I-pEC50'!$A$1:$BM$1,0),FALSE),"")</f>
        <v>8.68</v>
      </c>
      <c r="AE23" s="41">
        <f>_xlfn.IFNA(VLOOKUP($A23,'I-pEC50'!$A:$BM,MATCH(AE$1,'I-pEC50'!$A$1:$BM$1,0),FALSE),"")</f>
        <v>8.64</v>
      </c>
      <c r="AF23" s="41">
        <f>_xlfn.IFNA(VLOOKUP($A23,'I-pEC50'!$A:$BM,MATCH(AF$1,'I-pEC50'!$A$1:$BM$1,0),FALSE),"")</f>
        <v>10.59</v>
      </c>
      <c r="AG23" s="41">
        <f>_xlfn.IFNA(VLOOKUP($A23,'I-pEC50'!$A:$BM,MATCH(AG$1,'I-pEC50'!$A$1:$BM$1,0),FALSE),"")</f>
        <v>10.59</v>
      </c>
      <c r="AH23" s="41">
        <f>_xlfn.IFNA(VLOOKUP($A23,'I-pEC50'!$A:$BM,MATCH(AH$1,'I-pEC50'!$A$1:$BM$1,0),FALSE),"")</f>
        <v>9.42</v>
      </c>
      <c r="AI23" s="41">
        <f>_xlfn.IFNA(VLOOKUP($A23,'I-pEC50'!$A:$BM,MATCH(AI$1,'I-pEC50'!$A$1:$BM$1,0),FALSE),"")</f>
        <v>8.51</v>
      </c>
      <c r="AJ23" s="41" t="str">
        <f>_xlfn.IFNA(VLOOKUP($A23,'I-pEC50'!$A:$BM,MATCH(AJ$1,'I-pEC50'!$A$1:$BM$1,0),FALSE),"")</f>
        <v/>
      </c>
      <c r="AK23" s="41" t="str">
        <f>_xlfn.IFNA(VLOOKUP($A23,'I-pEC50'!$A:$BM,MATCH(AK$1,'I-pEC50'!$A$1:$BM$1,0),FALSE),"")</f>
        <v/>
      </c>
      <c r="AL23" s="40" t="str">
        <f t="shared" si="18"/>
        <v/>
      </c>
      <c r="AM23" s="41">
        <f t="shared" si="19"/>
        <v>9.0533770772601692</v>
      </c>
      <c r="AN23" s="41">
        <f t="shared" si="20"/>
        <v>9.0533770772601692</v>
      </c>
      <c r="AO23" s="41">
        <f t="shared" si="21"/>
        <v>7.9598406965940445</v>
      </c>
      <c r="AP23" s="41">
        <f t="shared" si="22"/>
        <v>7.9598406965940445</v>
      </c>
      <c r="AQ23" s="41">
        <f t="shared" si="23"/>
        <v>8.1956025900889617</v>
      </c>
      <c r="AR23" s="41">
        <f t="shared" si="24"/>
        <v>10.450084107422049</v>
      </c>
      <c r="AS23" s="41">
        <f t="shared" si="25"/>
        <v>10.450084107422049</v>
      </c>
      <c r="AT23" s="41">
        <f t="shared" si="26"/>
        <v>9.2203463089241495</v>
      </c>
      <c r="AU23" s="41">
        <f t="shared" si="27"/>
        <v>7.6875222141621302</v>
      </c>
      <c r="AV23" s="41" t="str">
        <f t="shared" si="28"/>
        <v/>
      </c>
      <c r="AW23" s="41" t="str">
        <f t="shared" si="29"/>
        <v/>
      </c>
      <c r="AX23" s="105" t="str">
        <f t="shared" si="42"/>
        <v/>
      </c>
      <c r="AY23" s="47">
        <f t="shared" si="43"/>
        <v>9.0533770772601692</v>
      </c>
      <c r="AZ23" s="47">
        <f t="shared" si="3"/>
        <v>10.450084107422049</v>
      </c>
      <c r="BA23" s="47" t="str">
        <f t="shared" si="4"/>
        <v/>
      </c>
      <c r="BB23" s="48" t="str">
        <f t="shared" si="44"/>
        <v/>
      </c>
      <c r="BC23" s="47">
        <f t="shared" si="45"/>
        <v>8.4444076275594764</v>
      </c>
      <c r="BD23" s="47">
        <f t="shared" si="7"/>
        <v>9.4520091844825949</v>
      </c>
      <c r="BE23" s="47" t="str">
        <f t="shared" si="8"/>
        <v/>
      </c>
      <c r="BF23" s="199" t="str">
        <f t="shared" si="30"/>
        <v/>
      </c>
      <c r="BG23" s="41">
        <f t="shared" si="31"/>
        <v>0.49441602247191035</v>
      </c>
      <c r="BH23" s="41">
        <f t="shared" si="32"/>
        <v>0.49441602247191035</v>
      </c>
      <c r="BI23" s="41">
        <f t="shared" si="33"/>
        <v>9.8574617675106294E-2</v>
      </c>
      <c r="BJ23" s="41">
        <f t="shared" si="34"/>
        <v>9.8574617675106294E-2</v>
      </c>
      <c r="BK23" s="41">
        <f t="shared" si="35"/>
        <v>0.18391637746341283</v>
      </c>
      <c r="BL23" s="41">
        <f t="shared" si="36"/>
        <v>1</v>
      </c>
      <c r="BM23" s="41">
        <f t="shared" si="37"/>
        <v>1</v>
      </c>
      <c r="BN23" s="41">
        <f t="shared" si="38"/>
        <v>0.55485601915446459</v>
      </c>
      <c r="BO23" s="41">
        <f t="shared" si="39"/>
        <v>0</v>
      </c>
      <c r="BP23" s="41" t="str">
        <f t="shared" si="40"/>
        <v/>
      </c>
      <c r="BQ23" s="41" t="str">
        <f t="shared" si="41"/>
        <v/>
      </c>
      <c r="BR23" s="105" t="str">
        <f t="shared" si="46"/>
        <v/>
      </c>
      <c r="BS23" s="47">
        <f t="shared" si="47"/>
        <v>0.49441602247191035</v>
      </c>
      <c r="BT23" s="47">
        <f t="shared" si="12"/>
        <v>1</v>
      </c>
      <c r="BU23" s="47" t="str">
        <f t="shared" si="13"/>
        <v/>
      </c>
      <c r="BV23" s="48" t="str">
        <f t="shared" si="48"/>
        <v/>
      </c>
      <c r="BW23" s="47">
        <f t="shared" si="49"/>
        <v>0.27397953155148924</v>
      </c>
      <c r="BX23" s="47">
        <f t="shared" si="16"/>
        <v>0.63871400478861617</v>
      </c>
      <c r="BY23" s="47" t="str">
        <f t="shared" si="17"/>
        <v/>
      </c>
    </row>
    <row r="24" spans="1:77" x14ac:dyDescent="0.2">
      <c r="A24" s="305" t="s">
        <v>46</v>
      </c>
      <c r="B24" s="334" t="str">
        <f>VLOOKUP($A24,BI!$A:$Q,MATCH(B$1,BI!$A$1:$Q$1,0),FALSE)</f>
        <v/>
      </c>
      <c r="C24" s="368">
        <f>VLOOKUP($A24,BI!$A:$Q,MATCH(C$1,BI!$A$1:$Q$1,0),FALSE)</f>
        <v>1</v>
      </c>
      <c r="D24" s="368">
        <f>VLOOKUP($A24,BI!$A:$Q,MATCH(D$1,BI!$A$1:$Q$1,0),FALSE)</f>
        <v>1</v>
      </c>
      <c r="E24" s="368">
        <f>VLOOKUP($A24,BI!$A:$Q,MATCH(E$1,BI!$A$1:$Q$1,0),FALSE)</f>
        <v>1</v>
      </c>
      <c r="F24" s="368">
        <f>VLOOKUP($A24,BI!$A:$Q,MATCH(F$1,BI!$A$1:$Q$1,0),FALSE)</f>
        <v>1</v>
      </c>
      <c r="G24" s="368">
        <f>VLOOKUP($A24,BI!$A:$Q,MATCH(G$1,BI!$A$1:$Q$1,0),FALSE)</f>
        <v>1</v>
      </c>
      <c r="H24" s="368">
        <f>VLOOKUP($A24,BI!$A:$Q,MATCH(H$1,BI!$A$1:$Q$1,0),FALSE)</f>
        <v>1</v>
      </c>
      <c r="I24" s="368">
        <f>VLOOKUP($A24,BI!$A:$Q,MATCH(I$1,BI!$A$1:$Q$1,0),FALSE)</f>
        <v>1</v>
      </c>
      <c r="J24" s="368">
        <f>VLOOKUP($A24,BI!$A:$Q,MATCH(J$1,BI!$A$1:$Q$1,0),FALSE)</f>
        <v>1</v>
      </c>
      <c r="K24" s="368">
        <f>VLOOKUP($A24,BI!$A:$Q,MATCH(K$1,BI!$A$1:$Q$1,0),FALSE)</f>
        <v>1</v>
      </c>
      <c r="L24" s="368" t="str">
        <f>VLOOKUP($A24,BI!$A:$Q,MATCH(L$1,BI!$A$1:$Q$1,0),FALSE)</f>
        <v/>
      </c>
      <c r="M24" s="368" t="str">
        <f>VLOOKUP($A24,BI!$A:$Q,MATCH(M$1,BI!$A$1:$Q$1,0),FALSE)</f>
        <v/>
      </c>
      <c r="N24" s="48" t="str">
        <f>_xlfn.IFNA(VLOOKUP($A24,'I-Emax'!$A:$BM,MATCH(N$1,'I-Emax'!$A$1:$BM$1,0),FALSE),"")</f>
        <v/>
      </c>
      <c r="O24" s="47">
        <f>_xlfn.IFNA(VLOOKUP($A24,'I-Emax'!$A:$BM,MATCH(O$1,'I-Emax'!$A$1:$BM$1,0),FALSE),"")</f>
        <v>0.83558994197292069</v>
      </c>
      <c r="P24" s="47">
        <f>_xlfn.IFNA(VLOOKUP($A24,'I-Emax'!$A:$BM,MATCH(P$1,'I-Emax'!$A$1:$BM$1,0),FALSE),"")</f>
        <v>0.83558994197292069</v>
      </c>
      <c r="Q24" s="47">
        <f>_xlfn.IFNA(VLOOKUP($A24,'I-Emax'!$A:$BM,MATCH(Q$1,'I-Emax'!$A$1:$BM$1,0),FALSE),"")</f>
        <v>0.87577639751552794</v>
      </c>
      <c r="R24" s="47">
        <f>_xlfn.IFNA(VLOOKUP($A24,'I-Emax'!$A:$BM,MATCH(R$1,'I-Emax'!$A$1:$BM$1,0),FALSE),"")</f>
        <v>0.87577639751552794</v>
      </c>
      <c r="S24" s="47">
        <f>_xlfn.IFNA(VLOOKUP($A24,'I-Emax'!$A:$BM,MATCH(S$1,'I-Emax'!$A$1:$BM$1,0),FALSE),"")</f>
        <v>0.86666666666666659</v>
      </c>
      <c r="T24" s="47">
        <f>_xlfn.IFNA(VLOOKUP($A24,'I-Emax'!$A:$BM,MATCH(T$1,'I-Emax'!$A$1:$BM$1,0),FALSE),"")</f>
        <v>0.60381355932203384</v>
      </c>
      <c r="U24" s="47">
        <f>_xlfn.IFNA(VLOOKUP($A24,'I-Emax'!$A:$BM,MATCH(U$1,'I-Emax'!$A$1:$BM$1,0),FALSE),"")</f>
        <v>0.60381355932203384</v>
      </c>
      <c r="V24" s="47">
        <f>_xlfn.IFNA(VLOOKUP($A24,'I-Emax'!$A:$BM,MATCH(V$1,'I-Emax'!$A$1:$BM$1,0),FALSE),"")</f>
        <v>0.65393258426966294</v>
      </c>
      <c r="W24" s="47">
        <f>_xlfn.IFNA(VLOOKUP($A24,'I-Emax'!$A:$BM,MATCH(W$1,'I-Emax'!$A$1:$BM$1,0),FALSE),"")</f>
        <v>0.87722772277227712</v>
      </c>
      <c r="X24" s="47" t="str">
        <f>_xlfn.IFNA(VLOOKUP($A24,'I-Emax'!$A:$BM,MATCH(X$1,'I-Emax'!$A$1:$BM$1,0),FALSE),"")</f>
        <v/>
      </c>
      <c r="Y24" s="47" t="str">
        <f>_xlfn.IFNA(VLOOKUP($A24,'I-Emax'!$A:$BM,MATCH(Y$1,'I-Emax'!$A$1:$BM$1,0),FALSE),"")</f>
        <v/>
      </c>
      <c r="Z24" s="40" t="str">
        <f>_xlfn.IFNA(VLOOKUP($A24,'I-pEC50'!$A:$BM,MATCH(Z$1,'I-pEC50'!$A$1:$BM$1,0),FALSE),"")</f>
        <v/>
      </c>
      <c r="AA24" s="41">
        <f>_xlfn.IFNA(VLOOKUP($A24,'I-pEC50'!$A:$BM,MATCH(AA$1,'I-pEC50'!$A$1:$BM$1,0),FALSE),"")</f>
        <v>8.08</v>
      </c>
      <c r="AB24" s="41">
        <f>_xlfn.IFNA(VLOOKUP($A24,'I-pEC50'!$A:$BM,MATCH(AB$1,'I-pEC50'!$A$1:$BM$1,0),FALSE),"")</f>
        <v>8.08</v>
      </c>
      <c r="AC24" s="41">
        <f>_xlfn.IFNA(VLOOKUP($A24,'I-pEC50'!$A:$BM,MATCH(AC$1,'I-pEC50'!$A$1:$BM$1,0),FALSE),"")</f>
        <v>7.4</v>
      </c>
      <c r="AD24" s="41">
        <f>_xlfn.IFNA(VLOOKUP($A24,'I-pEC50'!$A:$BM,MATCH(AD$1,'I-pEC50'!$A$1:$BM$1,0),FALSE),"")</f>
        <v>7.4</v>
      </c>
      <c r="AE24" s="41">
        <f>_xlfn.IFNA(VLOOKUP($A24,'I-pEC50'!$A:$BM,MATCH(AE$1,'I-pEC50'!$A$1:$BM$1,0),FALSE),"")</f>
        <v>7.65</v>
      </c>
      <c r="AF24" s="41">
        <f>_xlfn.IFNA(VLOOKUP($A24,'I-pEC50'!$A:$BM,MATCH(AF$1,'I-pEC50'!$A$1:$BM$1,0),FALSE),"")</f>
        <v>8.66</v>
      </c>
      <c r="AG24" s="41">
        <f>_xlfn.IFNA(VLOOKUP($A24,'I-pEC50'!$A:$BM,MATCH(AG$1,'I-pEC50'!$A$1:$BM$1,0),FALSE),"")</f>
        <v>8.66</v>
      </c>
      <c r="AH24" s="41">
        <f>_xlfn.IFNA(VLOOKUP($A24,'I-pEC50'!$A:$BM,MATCH(AH$1,'I-pEC50'!$A$1:$BM$1,0),FALSE),"")</f>
        <v>8.5</v>
      </c>
      <c r="AI24" s="41">
        <f>_xlfn.IFNA(VLOOKUP($A24,'I-pEC50'!$A:$BM,MATCH(AI$1,'I-pEC50'!$A$1:$BM$1,0),FALSE),"")</f>
        <v>7.71</v>
      </c>
      <c r="AJ24" s="41" t="str">
        <f>_xlfn.IFNA(VLOOKUP($A24,'I-pEC50'!$A:$BM,MATCH(AJ$1,'I-pEC50'!$A$1:$BM$1,0),FALSE),"")</f>
        <v/>
      </c>
      <c r="AK24" s="41" t="str">
        <f>_xlfn.IFNA(VLOOKUP($A24,'I-pEC50'!$A:$BM,MATCH(AK$1,'I-pEC50'!$A$1:$BM$1,0),FALSE),"")</f>
        <v/>
      </c>
      <c r="AL24" s="40" t="str">
        <f t="shared" si="18"/>
        <v/>
      </c>
      <c r="AM24" s="41">
        <f t="shared" si="19"/>
        <v>8.0019932037209696</v>
      </c>
      <c r="AN24" s="41">
        <f t="shared" si="20"/>
        <v>8.0019932037209696</v>
      </c>
      <c r="AO24" s="41">
        <f t="shared" si="21"/>
        <v>7.3423932366235318</v>
      </c>
      <c r="AP24" s="41">
        <f t="shared" si="22"/>
        <v>7.3423932366235318</v>
      </c>
      <c r="AQ24" s="41">
        <f t="shared" si="23"/>
        <v>7.5878520932511559</v>
      </c>
      <c r="AR24" s="41">
        <f t="shared" si="24"/>
        <v>8.4409028613744237</v>
      </c>
      <c r="AS24" s="41">
        <f t="shared" si="25"/>
        <v>8.4409028613744237</v>
      </c>
      <c r="AT24" s="41">
        <f t="shared" si="26"/>
        <v>8.3155329780049758</v>
      </c>
      <c r="AU24" s="41">
        <f t="shared" si="27"/>
        <v>7.6531123481044085</v>
      </c>
      <c r="AV24" s="41" t="str">
        <f t="shared" si="28"/>
        <v/>
      </c>
      <c r="AW24" s="41" t="str">
        <f t="shared" si="29"/>
        <v/>
      </c>
      <c r="AX24" s="105" t="str">
        <f t="shared" si="42"/>
        <v/>
      </c>
      <c r="AY24" s="47">
        <f t="shared" si="43"/>
        <v>8.0019932037209696</v>
      </c>
      <c r="AZ24" s="47">
        <f t="shared" si="3"/>
        <v>8.4409028613744237</v>
      </c>
      <c r="BA24" s="47" t="str">
        <f t="shared" si="4"/>
        <v/>
      </c>
      <c r="BB24" s="48" t="str">
        <f t="shared" si="44"/>
        <v/>
      </c>
      <c r="BC24" s="47">
        <f t="shared" si="45"/>
        <v>7.6553249947880317</v>
      </c>
      <c r="BD24" s="47">
        <f t="shared" si="7"/>
        <v>8.2126127622145582</v>
      </c>
      <c r="BE24" s="47" t="str">
        <f t="shared" si="8"/>
        <v/>
      </c>
      <c r="BF24" s="199" t="str">
        <f t="shared" si="30"/>
        <v/>
      </c>
      <c r="BG24" s="41">
        <f t="shared" si="31"/>
        <v>0.60044987520889015</v>
      </c>
      <c r="BH24" s="41">
        <f t="shared" si="32"/>
        <v>0.60044987520889015</v>
      </c>
      <c r="BI24" s="41">
        <f t="shared" si="33"/>
        <v>0</v>
      </c>
      <c r="BJ24" s="41">
        <f t="shared" si="34"/>
        <v>0</v>
      </c>
      <c r="BK24" s="41">
        <f t="shared" si="35"/>
        <v>0.22344716067761958</v>
      </c>
      <c r="BL24" s="41">
        <f t="shared" si="36"/>
        <v>1</v>
      </c>
      <c r="BM24" s="41">
        <f t="shared" si="37"/>
        <v>1</v>
      </c>
      <c r="BN24" s="41">
        <f t="shared" si="38"/>
        <v>0.88587274927347326</v>
      </c>
      <c r="BO24" s="41">
        <f t="shared" si="39"/>
        <v>0.2828551561861265</v>
      </c>
      <c r="BP24" s="41" t="str">
        <f t="shared" si="40"/>
        <v/>
      </c>
      <c r="BQ24" s="41" t="str">
        <f t="shared" si="41"/>
        <v/>
      </c>
      <c r="BR24" s="105" t="str">
        <f t="shared" si="46"/>
        <v/>
      </c>
      <c r="BS24" s="47">
        <f t="shared" si="47"/>
        <v>0.60044987520889015</v>
      </c>
      <c r="BT24" s="47">
        <f t="shared" si="12"/>
        <v>1</v>
      </c>
      <c r="BU24" s="47" t="str">
        <f t="shared" si="13"/>
        <v/>
      </c>
      <c r="BV24" s="48" t="str">
        <f t="shared" si="48"/>
        <v/>
      </c>
      <c r="BW24" s="47">
        <f t="shared" si="49"/>
        <v>0.28486938221907998</v>
      </c>
      <c r="BX24" s="47">
        <f t="shared" si="16"/>
        <v>0.79218197636489995</v>
      </c>
      <c r="BY24" s="47" t="str">
        <f t="shared" si="17"/>
        <v/>
      </c>
    </row>
    <row r="25" spans="1:77" x14ac:dyDescent="0.2">
      <c r="A25" s="305" t="s">
        <v>47</v>
      </c>
      <c r="B25" s="334" t="str">
        <f>VLOOKUP($A25,BI!$A:$Q,MATCH(B$1,BI!$A$1:$Q$1,0),FALSE)</f>
        <v/>
      </c>
      <c r="C25" s="368">
        <f>VLOOKUP($A25,BI!$A:$Q,MATCH(C$1,BI!$A$1:$Q$1,0),FALSE)</f>
        <v>1</v>
      </c>
      <c r="D25" s="368">
        <f>VLOOKUP($A25,BI!$A:$Q,MATCH(D$1,BI!$A$1:$Q$1,0),FALSE)</f>
        <v>1</v>
      </c>
      <c r="E25" s="368">
        <f>VLOOKUP($A25,BI!$A:$Q,MATCH(E$1,BI!$A$1:$Q$1,0),FALSE)</f>
        <v>1</v>
      </c>
      <c r="F25" s="368">
        <f>VLOOKUP($A25,BI!$A:$Q,MATCH(F$1,BI!$A$1:$Q$1,0),FALSE)</f>
        <v>1</v>
      </c>
      <c r="G25" s="368">
        <f>VLOOKUP($A25,BI!$A:$Q,MATCH(G$1,BI!$A$1:$Q$1,0),FALSE)</f>
        <v>1</v>
      </c>
      <c r="H25" s="368">
        <f>VLOOKUP($A25,BI!$A:$Q,MATCH(H$1,BI!$A$1:$Q$1,0),FALSE)</f>
        <v>1</v>
      </c>
      <c r="I25" s="368" t="str">
        <f>VLOOKUP($A25,BI!$A:$Q,MATCH(I$1,BI!$A$1:$Q$1,0),FALSE)</f>
        <v/>
      </c>
      <c r="J25" s="368">
        <f>VLOOKUP($A25,BI!$A:$Q,MATCH(J$1,BI!$A$1:$Q$1,0),FALSE)</f>
        <v>1</v>
      </c>
      <c r="K25" s="368">
        <f>VLOOKUP($A25,BI!$A:$Q,MATCH(K$1,BI!$A$1:$Q$1,0),FALSE)</f>
        <v>1</v>
      </c>
      <c r="L25" s="368" t="str">
        <f>VLOOKUP($A25,BI!$A:$Q,MATCH(L$1,BI!$A$1:$Q$1,0),FALSE)</f>
        <v/>
      </c>
      <c r="M25" s="368" t="str">
        <f>VLOOKUP($A25,BI!$A:$Q,MATCH(M$1,BI!$A$1:$Q$1,0),FALSE)</f>
        <v/>
      </c>
      <c r="N25" s="48" t="str">
        <f>_xlfn.IFNA(VLOOKUP($A25,'I-Emax'!$A:$BM,MATCH(N$1,'I-Emax'!$A$1:$BM$1,0),FALSE),"")</f>
        <v/>
      </c>
      <c r="O25" s="47">
        <f>_xlfn.IFNA(VLOOKUP($A25,'I-Emax'!$A:$BM,MATCH(O$1,'I-Emax'!$A$1:$BM$1,0),FALSE),"")</f>
        <v>0.68278529980657632</v>
      </c>
      <c r="P25" s="47">
        <f>_xlfn.IFNA(VLOOKUP($A25,'I-Emax'!$A:$BM,MATCH(P$1,'I-Emax'!$A$1:$BM$1,0),FALSE),"")</f>
        <v>0.68278529980657632</v>
      </c>
      <c r="Q25" s="47">
        <f>_xlfn.IFNA(VLOOKUP($A25,'I-Emax'!$A:$BM,MATCH(Q$1,'I-Emax'!$A$1:$BM$1,0),FALSE),"")</f>
        <v>0.77846790890269157</v>
      </c>
      <c r="R25" s="47">
        <f>_xlfn.IFNA(VLOOKUP($A25,'I-Emax'!$A:$BM,MATCH(R$1,'I-Emax'!$A$1:$BM$1,0),FALSE),"")</f>
        <v>0.77846790890269157</v>
      </c>
      <c r="S25" s="47">
        <f>_xlfn.IFNA(VLOOKUP($A25,'I-Emax'!$A:$BM,MATCH(S$1,'I-Emax'!$A$1:$BM$1,0),FALSE),"")</f>
        <v>0.64347826086956517</v>
      </c>
      <c r="T25" s="47">
        <f>_xlfn.IFNA(VLOOKUP($A25,'I-Emax'!$A:$BM,MATCH(T$1,'I-Emax'!$A$1:$BM$1,0),FALSE),"")</f>
        <v>0.61652542372881358</v>
      </c>
      <c r="U25" s="47" t="str">
        <f>_xlfn.IFNA(VLOOKUP($A25,'I-Emax'!$A:$BM,MATCH(U$1,'I-Emax'!$A$1:$BM$1,0),FALSE),"")</f>
        <v/>
      </c>
      <c r="V25" s="47">
        <f>_xlfn.IFNA(VLOOKUP($A25,'I-Emax'!$A:$BM,MATCH(V$1,'I-Emax'!$A$1:$BM$1,0),FALSE),"")</f>
        <v>0.61573033707865166</v>
      </c>
      <c r="W25" s="47">
        <f>_xlfn.IFNA(VLOOKUP($A25,'I-Emax'!$A:$BM,MATCH(W$1,'I-Emax'!$A$1:$BM$1,0),FALSE),"")</f>
        <v>0.50297029702970297</v>
      </c>
      <c r="X25" s="47" t="str">
        <f>_xlfn.IFNA(VLOOKUP($A25,'I-Emax'!$A:$BM,MATCH(X$1,'I-Emax'!$A$1:$BM$1,0),FALSE),"")</f>
        <v/>
      </c>
      <c r="Y25" s="47" t="str">
        <f>_xlfn.IFNA(VLOOKUP($A25,'I-Emax'!$A:$BM,MATCH(Y$1,'I-Emax'!$A$1:$BM$1,0),FALSE),"")</f>
        <v/>
      </c>
      <c r="Z25" s="40" t="str">
        <f>_xlfn.IFNA(VLOOKUP($A25,'I-pEC50'!$A:$BM,MATCH(Z$1,'I-pEC50'!$A$1:$BM$1,0),FALSE),"")</f>
        <v/>
      </c>
      <c r="AA25" s="41">
        <f>_xlfn.IFNA(VLOOKUP($A25,'I-pEC50'!$A:$BM,MATCH(AA$1,'I-pEC50'!$A$1:$BM$1,0),FALSE),"")</f>
        <v>7.77</v>
      </c>
      <c r="AB25" s="41">
        <f>_xlfn.IFNA(VLOOKUP($A25,'I-pEC50'!$A:$BM,MATCH(AB$1,'I-pEC50'!$A$1:$BM$1,0),FALSE),"")</f>
        <v>7.77</v>
      </c>
      <c r="AC25" s="41">
        <f>_xlfn.IFNA(VLOOKUP($A25,'I-pEC50'!$A:$BM,MATCH(AC$1,'I-pEC50'!$A$1:$BM$1,0),FALSE),"")</f>
        <v>7.47</v>
      </c>
      <c r="AD25" s="41">
        <f>_xlfn.IFNA(VLOOKUP($A25,'I-pEC50'!$A:$BM,MATCH(AD$1,'I-pEC50'!$A$1:$BM$1,0),FALSE),"")</f>
        <v>7.47</v>
      </c>
      <c r="AE25" s="41">
        <f>_xlfn.IFNA(VLOOKUP($A25,'I-pEC50'!$A:$BM,MATCH(AE$1,'I-pEC50'!$A$1:$BM$1,0),FALSE),"")</f>
        <v>6.91</v>
      </c>
      <c r="AF25" s="41">
        <f>_xlfn.IFNA(VLOOKUP($A25,'I-pEC50'!$A:$BM,MATCH(AF$1,'I-pEC50'!$A$1:$BM$1,0),FALSE),"")</f>
        <v>6.52</v>
      </c>
      <c r="AG25" s="41" t="str">
        <f>_xlfn.IFNA(VLOOKUP($A25,'I-pEC50'!$A:$BM,MATCH(AG$1,'I-pEC50'!$A$1:$BM$1,0),FALSE),"")</f>
        <v/>
      </c>
      <c r="AH25" s="41">
        <f>_xlfn.IFNA(VLOOKUP($A25,'I-pEC50'!$A:$BM,MATCH(AH$1,'I-pEC50'!$A$1:$BM$1,0),FALSE),"")</f>
        <v>6.61</v>
      </c>
      <c r="AI25" s="41">
        <f>_xlfn.IFNA(VLOOKUP($A25,'I-pEC50'!$A:$BM,MATCH(AI$1,'I-pEC50'!$A$1:$BM$1,0),FALSE),"")</f>
        <v>5.9</v>
      </c>
      <c r="AJ25" s="41" t="str">
        <f>_xlfn.IFNA(VLOOKUP($A25,'I-pEC50'!$A:$BM,MATCH(AJ$1,'I-pEC50'!$A$1:$BM$1,0),FALSE),"")</f>
        <v/>
      </c>
      <c r="AK25" s="41" t="str">
        <f>_xlfn.IFNA(VLOOKUP($A25,'I-pEC50'!$A:$BM,MATCH(AK$1,'I-pEC50'!$A$1:$BM$1,0),FALSE),"")</f>
        <v/>
      </c>
      <c r="AL25" s="40" t="str">
        <f t="shared" si="18"/>
        <v/>
      </c>
      <c r="AM25" s="41">
        <f t="shared" si="19"/>
        <v>7.6042841622938804</v>
      </c>
      <c r="AN25" s="41">
        <f t="shared" si="20"/>
        <v>7.6042841622938804</v>
      </c>
      <c r="AO25" s="41">
        <f t="shared" si="21"/>
        <v>7.3612407141761489</v>
      </c>
      <c r="AP25" s="41">
        <f t="shared" si="22"/>
        <v>7.3612407141761489</v>
      </c>
      <c r="AQ25" s="41">
        <f t="shared" si="23"/>
        <v>6.7185338793773655</v>
      </c>
      <c r="AR25" s="41">
        <f t="shared" si="24"/>
        <v>6.3099509903518198</v>
      </c>
      <c r="AS25" s="41" t="str">
        <f t="shared" si="25"/>
        <v/>
      </c>
      <c r="AT25" s="41">
        <f t="shared" si="26"/>
        <v>6.3993905518394572</v>
      </c>
      <c r="AU25" s="41">
        <f t="shared" si="27"/>
        <v>5.6015423385012779</v>
      </c>
      <c r="AV25" s="41" t="str">
        <f t="shared" si="28"/>
        <v/>
      </c>
      <c r="AW25" s="41" t="str">
        <f t="shared" si="29"/>
        <v/>
      </c>
      <c r="AX25" s="105" t="str">
        <f t="shared" si="42"/>
        <v/>
      </c>
      <c r="AY25" s="47">
        <f t="shared" si="43"/>
        <v>7.6042841622938804</v>
      </c>
      <c r="AZ25" s="47">
        <f t="shared" si="3"/>
        <v>6.3993905518394572</v>
      </c>
      <c r="BA25" s="47" t="str">
        <f t="shared" si="4"/>
        <v/>
      </c>
      <c r="BB25" s="48" t="str">
        <f t="shared" si="44"/>
        <v/>
      </c>
      <c r="BC25" s="47">
        <f t="shared" si="45"/>
        <v>7.3299167264634848</v>
      </c>
      <c r="BD25" s="47">
        <f t="shared" si="7"/>
        <v>6.1036279602308516</v>
      </c>
      <c r="BE25" s="47" t="str">
        <f t="shared" si="8"/>
        <v/>
      </c>
      <c r="BF25" s="199" t="str">
        <f t="shared" si="30"/>
        <v/>
      </c>
      <c r="BG25" s="41">
        <f t="shared" si="31"/>
        <v>1</v>
      </c>
      <c r="BH25" s="41">
        <f t="shared" si="32"/>
        <v>1</v>
      </c>
      <c r="BI25" s="41">
        <f t="shared" si="33"/>
        <v>0.87864464344311799</v>
      </c>
      <c r="BJ25" s="41">
        <f t="shared" si="34"/>
        <v>0.87864464344311799</v>
      </c>
      <c r="BK25" s="41">
        <f t="shared" si="35"/>
        <v>0.55773117014195817</v>
      </c>
      <c r="BL25" s="41">
        <f t="shared" si="36"/>
        <v>0.3537194077811911</v>
      </c>
      <c r="BM25" s="41" t="str">
        <f t="shared" si="37"/>
        <v/>
      </c>
      <c r="BN25" s="41">
        <f t="shared" si="38"/>
        <v>0.39837796557685601</v>
      </c>
      <c r="BO25" s="41">
        <f t="shared" si="39"/>
        <v>0</v>
      </c>
      <c r="BP25" s="41" t="str">
        <f t="shared" si="40"/>
        <v/>
      </c>
      <c r="BQ25" s="41" t="str">
        <f t="shared" si="41"/>
        <v/>
      </c>
      <c r="BR25" s="105" t="str">
        <f t="shared" si="46"/>
        <v/>
      </c>
      <c r="BS25" s="47">
        <f t="shared" si="47"/>
        <v>1</v>
      </c>
      <c r="BT25" s="47">
        <f t="shared" si="12"/>
        <v>0.39837796557685601</v>
      </c>
      <c r="BU25" s="47" t="str">
        <f t="shared" si="13"/>
        <v/>
      </c>
      <c r="BV25" s="48" t="str">
        <f t="shared" si="48"/>
        <v/>
      </c>
      <c r="BW25" s="47">
        <f t="shared" si="49"/>
        <v>0.86300409140563872</v>
      </c>
      <c r="BX25" s="47">
        <f t="shared" si="16"/>
        <v>0.25069912445268239</v>
      </c>
      <c r="BY25" s="47" t="str">
        <f t="shared" si="17"/>
        <v/>
      </c>
    </row>
    <row r="26" spans="1:77" x14ac:dyDescent="0.2">
      <c r="A26" s="305" t="s">
        <v>121</v>
      </c>
      <c r="B26" s="334" t="str">
        <f>VLOOKUP($A26,BI!$A:$Q,MATCH(B$1,BI!$A$1:$Q$1,0),FALSE)</f>
        <v/>
      </c>
      <c r="C26" s="368">
        <f>VLOOKUP($A26,BI!$A:$Q,MATCH(C$1,BI!$A$1:$Q$1,0),FALSE)</f>
        <v>1</v>
      </c>
      <c r="D26" s="368">
        <f>VLOOKUP($A26,BI!$A:$Q,MATCH(D$1,BI!$A$1:$Q$1,0),FALSE)</f>
        <v>1</v>
      </c>
      <c r="E26" s="368">
        <f>VLOOKUP($A26,BI!$A:$Q,MATCH(E$1,BI!$A$1:$Q$1,0),FALSE)</f>
        <v>1</v>
      </c>
      <c r="F26" s="368">
        <f>VLOOKUP($A26,BI!$A:$Q,MATCH(F$1,BI!$A$1:$Q$1,0),FALSE)</f>
        <v>1</v>
      </c>
      <c r="G26" s="368">
        <f>VLOOKUP($A26,BI!$A:$Q,MATCH(G$1,BI!$A$1:$Q$1,0),FALSE)</f>
        <v>1</v>
      </c>
      <c r="H26" s="368">
        <f>VLOOKUP($A26,BI!$A:$Q,MATCH(H$1,BI!$A$1:$Q$1,0),FALSE)</f>
        <v>1</v>
      </c>
      <c r="I26" s="368">
        <f>VLOOKUP($A26,BI!$A:$Q,MATCH(I$1,BI!$A$1:$Q$1,0),FALSE)</f>
        <v>1</v>
      </c>
      <c r="J26" s="368">
        <f>VLOOKUP($A26,BI!$A:$Q,MATCH(J$1,BI!$A$1:$Q$1,0),FALSE)</f>
        <v>1</v>
      </c>
      <c r="K26" s="368">
        <f>VLOOKUP($A26,BI!$A:$Q,MATCH(K$1,BI!$A$1:$Q$1,0),FALSE)</f>
        <v>1</v>
      </c>
      <c r="L26" s="368" t="str">
        <f>VLOOKUP($A26,BI!$A:$Q,MATCH(L$1,BI!$A$1:$Q$1,0),FALSE)</f>
        <v/>
      </c>
      <c r="M26" s="368" t="str">
        <f>VLOOKUP($A26,BI!$A:$Q,MATCH(M$1,BI!$A$1:$Q$1,0),FALSE)</f>
        <v/>
      </c>
      <c r="N26" s="48" t="str">
        <f>_xlfn.IFNA(VLOOKUP($A26,'I-Emax'!$A:$BM,MATCH(N$1,'I-Emax'!$A$1:$BM$1,0),FALSE),"")</f>
        <v/>
      </c>
      <c r="O26" s="47">
        <f>_xlfn.IFNA(VLOOKUP($A26,'I-Emax'!$A:$BM,MATCH(O$1,'I-Emax'!$A$1:$BM$1,0),FALSE),"")</f>
        <v>0.53771760154738879</v>
      </c>
      <c r="P26" s="47">
        <f>_xlfn.IFNA(VLOOKUP($A26,'I-Emax'!$A:$BM,MATCH(P$1,'I-Emax'!$A$1:$BM$1,0),FALSE),"")</f>
        <v>0.53771760154738879</v>
      </c>
      <c r="Q26" s="47">
        <f>_xlfn.IFNA(VLOOKUP($A26,'I-Emax'!$A:$BM,MATCH(Q$1,'I-Emax'!$A$1:$BM$1,0),FALSE),"")</f>
        <v>0.32712215320910976</v>
      </c>
      <c r="R26" s="47">
        <f>_xlfn.IFNA(VLOOKUP($A26,'I-Emax'!$A:$BM,MATCH(R$1,'I-Emax'!$A$1:$BM$1,0),FALSE),"")</f>
        <v>0.32712215320910976</v>
      </c>
      <c r="S26" s="47">
        <f>_xlfn.IFNA(VLOOKUP($A26,'I-Emax'!$A:$BM,MATCH(S$1,'I-Emax'!$A$1:$BM$1,0),FALSE),"")</f>
        <v>0.20289855072463769</v>
      </c>
      <c r="T26" s="47">
        <f>_xlfn.IFNA(VLOOKUP($A26,'I-Emax'!$A:$BM,MATCH(T$1,'I-Emax'!$A$1:$BM$1,0),FALSE),"")</f>
        <v>0.7521186440677966</v>
      </c>
      <c r="U26" s="47">
        <f>_xlfn.IFNA(VLOOKUP($A26,'I-Emax'!$A:$BM,MATCH(U$1,'I-Emax'!$A$1:$BM$1,0),FALSE),"")</f>
        <v>0.7521186440677966</v>
      </c>
      <c r="V26" s="47">
        <f>_xlfn.IFNA(VLOOKUP($A26,'I-Emax'!$A:$BM,MATCH(V$1,'I-Emax'!$A$1:$BM$1,0),FALSE),"")</f>
        <v>0.62696629213483146</v>
      </c>
      <c r="W26" s="47">
        <f>_xlfn.IFNA(VLOOKUP($A26,'I-Emax'!$A:$BM,MATCH(W$1,'I-Emax'!$A$1:$BM$1,0),FALSE),"")</f>
        <v>0.55841584158415836</v>
      </c>
      <c r="X26" s="47" t="str">
        <f>_xlfn.IFNA(VLOOKUP($A26,'I-Emax'!$A:$BM,MATCH(X$1,'I-Emax'!$A$1:$BM$1,0),FALSE),"")</f>
        <v/>
      </c>
      <c r="Y26" s="47" t="str">
        <f>_xlfn.IFNA(VLOOKUP($A26,'I-Emax'!$A:$BM,MATCH(Y$1,'I-Emax'!$A$1:$BM$1,0),FALSE),"")</f>
        <v/>
      </c>
      <c r="Z26" s="40" t="str">
        <f>_xlfn.IFNA(VLOOKUP($A26,'I-pEC50'!$A:$BM,MATCH(Z$1,'I-pEC50'!$A$1:$BM$1,0),FALSE),"")</f>
        <v/>
      </c>
      <c r="AA26" s="41">
        <f>_xlfn.IFNA(VLOOKUP($A26,'I-pEC50'!$A:$BM,MATCH(AA$1,'I-pEC50'!$A$1:$BM$1,0),FALSE),"")</f>
        <v>8.58</v>
      </c>
      <c r="AB26" s="41">
        <f>_xlfn.IFNA(VLOOKUP($A26,'I-pEC50'!$A:$BM,MATCH(AB$1,'I-pEC50'!$A$1:$BM$1,0),FALSE),"")</f>
        <v>8.58</v>
      </c>
      <c r="AC26" s="41">
        <f>_xlfn.IFNA(VLOOKUP($A26,'I-pEC50'!$A:$BM,MATCH(AC$1,'I-pEC50'!$A$1:$BM$1,0),FALSE),"")</f>
        <v>8.41</v>
      </c>
      <c r="AD26" s="41">
        <f>_xlfn.IFNA(VLOOKUP($A26,'I-pEC50'!$A:$BM,MATCH(AD$1,'I-pEC50'!$A$1:$BM$1,0),FALSE),"")</f>
        <v>8.41</v>
      </c>
      <c r="AE26" s="41">
        <f>_xlfn.IFNA(VLOOKUP($A26,'I-pEC50'!$A:$BM,MATCH(AE$1,'I-pEC50'!$A$1:$BM$1,0),FALSE),"")</f>
        <v>8.35</v>
      </c>
      <c r="AF26" s="41">
        <f>_xlfn.IFNA(VLOOKUP($A26,'I-pEC50'!$A:$BM,MATCH(AF$1,'I-pEC50'!$A$1:$BM$1,0),FALSE),"")</f>
        <v>9.41</v>
      </c>
      <c r="AG26" s="41">
        <f>_xlfn.IFNA(VLOOKUP($A26,'I-pEC50'!$A:$BM,MATCH(AG$1,'I-pEC50'!$A$1:$BM$1,0),FALSE),"")</f>
        <v>9.41</v>
      </c>
      <c r="AH26" s="41">
        <f>_xlfn.IFNA(VLOOKUP($A26,'I-pEC50'!$A:$BM,MATCH(AH$1,'I-pEC50'!$A$1:$BM$1,0),FALSE),"")</f>
        <v>9.32</v>
      </c>
      <c r="AI26" s="41">
        <f>_xlfn.IFNA(VLOOKUP($A26,'I-pEC50'!$A:$BM,MATCH(AI$1,'I-pEC50'!$A$1:$BM$1,0),FALSE),"")</f>
        <v>8.82</v>
      </c>
      <c r="AJ26" s="41" t="str">
        <f>_xlfn.IFNA(VLOOKUP($A26,'I-pEC50'!$A:$BM,MATCH(AJ$1,'I-pEC50'!$A$1:$BM$1,0),FALSE),"")</f>
        <v/>
      </c>
      <c r="AK26" s="41" t="str">
        <f>_xlfn.IFNA(VLOOKUP($A26,'I-pEC50'!$A:$BM,MATCH(AK$1,'I-pEC50'!$A$1:$BM$1,0),FALSE),"")</f>
        <v/>
      </c>
      <c r="AL26" s="40" t="str">
        <f t="shared" si="18"/>
        <v/>
      </c>
      <c r="AM26" s="41">
        <f t="shared" si="19"/>
        <v>8.3105542528241347</v>
      </c>
      <c r="AN26" s="41">
        <f t="shared" si="20"/>
        <v>8.3105542528241347</v>
      </c>
      <c r="AO26" s="41">
        <f t="shared" si="21"/>
        <v>7.9247099562029115</v>
      </c>
      <c r="AP26" s="41">
        <f t="shared" si="22"/>
        <v>7.9247099562029115</v>
      </c>
      <c r="AQ26" s="41">
        <f t="shared" si="23"/>
        <v>7.6572789449409839</v>
      </c>
      <c r="AR26" s="41">
        <f t="shared" si="24"/>
        <v>9.2862863544210068</v>
      </c>
      <c r="AS26" s="41">
        <f t="shared" si="25"/>
        <v>9.2862863544210068</v>
      </c>
      <c r="AT26" s="41">
        <f t="shared" si="26"/>
        <v>9.1172441922926666</v>
      </c>
      <c r="AU26" s="41">
        <f t="shared" si="27"/>
        <v>8.5669577302007003</v>
      </c>
      <c r="AV26" s="41" t="str">
        <f t="shared" si="28"/>
        <v/>
      </c>
      <c r="AW26" s="41" t="str">
        <f t="shared" si="29"/>
        <v/>
      </c>
      <c r="AX26" s="105" t="str">
        <f t="shared" si="42"/>
        <v/>
      </c>
      <c r="AY26" s="47">
        <f t="shared" si="43"/>
        <v>8.3105542528241347</v>
      </c>
      <c r="AZ26" s="47">
        <f t="shared" si="3"/>
        <v>9.2862863544210068</v>
      </c>
      <c r="BA26" s="47" t="str">
        <f t="shared" si="4"/>
        <v/>
      </c>
      <c r="BB26" s="48" t="str">
        <f t="shared" si="44"/>
        <v/>
      </c>
      <c r="BC26" s="47">
        <f t="shared" si="45"/>
        <v>8.0255614725990156</v>
      </c>
      <c r="BD26" s="47">
        <f t="shared" si="7"/>
        <v>9.0641936578338456</v>
      </c>
      <c r="BE26" s="47" t="str">
        <f t="shared" si="8"/>
        <v/>
      </c>
      <c r="BF26" s="199" t="str">
        <f t="shared" si="30"/>
        <v/>
      </c>
      <c r="BG26" s="41">
        <f t="shared" si="31"/>
        <v>0.40102660312126848</v>
      </c>
      <c r="BH26" s="41">
        <f t="shared" si="32"/>
        <v>0.40102660312126848</v>
      </c>
      <c r="BI26" s="41">
        <f t="shared" si="33"/>
        <v>0.1641680754216405</v>
      </c>
      <c r="BJ26" s="41">
        <f t="shared" si="34"/>
        <v>0.1641680754216405</v>
      </c>
      <c r="BK26" s="41">
        <f t="shared" si="35"/>
        <v>0</v>
      </c>
      <c r="BL26" s="41">
        <f t="shared" si="36"/>
        <v>1</v>
      </c>
      <c r="BM26" s="41">
        <f t="shared" si="37"/>
        <v>1</v>
      </c>
      <c r="BN26" s="41">
        <f t="shared" si="38"/>
        <v>0.89622996117476328</v>
      </c>
      <c r="BO26" s="41">
        <f t="shared" si="39"/>
        <v>0.55842519804749369</v>
      </c>
      <c r="BP26" s="41" t="str">
        <f t="shared" si="40"/>
        <v/>
      </c>
      <c r="BQ26" s="41" t="str">
        <f t="shared" si="41"/>
        <v/>
      </c>
      <c r="BR26" s="105" t="str">
        <f t="shared" si="46"/>
        <v/>
      </c>
      <c r="BS26" s="47">
        <f t="shared" si="47"/>
        <v>0.40102660312126848</v>
      </c>
      <c r="BT26" s="47">
        <f t="shared" si="12"/>
        <v>1</v>
      </c>
      <c r="BU26" s="47" t="str">
        <f t="shared" si="13"/>
        <v/>
      </c>
      <c r="BV26" s="48" t="str">
        <f t="shared" si="48"/>
        <v/>
      </c>
      <c r="BW26" s="47">
        <f t="shared" si="49"/>
        <v>0.22607787141716357</v>
      </c>
      <c r="BX26" s="47">
        <f t="shared" si="16"/>
        <v>0.86366378980556424</v>
      </c>
      <c r="BY26" s="47" t="str">
        <f t="shared" si="17"/>
        <v/>
      </c>
    </row>
    <row r="27" spans="1:77" x14ac:dyDescent="0.2">
      <c r="A27" s="305" t="s">
        <v>122</v>
      </c>
      <c r="B27" s="334" t="str">
        <f>VLOOKUP($A27,BI!$A:$Q,MATCH(B$1,BI!$A$1:$Q$1,0),FALSE)</f>
        <v/>
      </c>
      <c r="C27" s="368">
        <f>VLOOKUP($A27,BI!$A:$Q,MATCH(C$1,BI!$A$1:$Q$1,0),FALSE)</f>
        <v>1</v>
      </c>
      <c r="D27" s="368">
        <f>VLOOKUP($A27,BI!$A:$Q,MATCH(D$1,BI!$A$1:$Q$1,0),FALSE)</f>
        <v>1</v>
      </c>
      <c r="E27" s="368">
        <f>VLOOKUP($A27,BI!$A:$Q,MATCH(E$1,BI!$A$1:$Q$1,0),FALSE)</f>
        <v>1</v>
      </c>
      <c r="F27" s="368">
        <f>VLOOKUP($A27,BI!$A:$Q,MATCH(F$1,BI!$A$1:$Q$1,0),FALSE)</f>
        <v>1</v>
      </c>
      <c r="G27" s="368">
        <f>VLOOKUP($A27,BI!$A:$Q,MATCH(G$1,BI!$A$1:$Q$1,0),FALSE)</f>
        <v>1</v>
      </c>
      <c r="H27" s="368">
        <f>VLOOKUP($A27,BI!$A:$Q,MATCH(H$1,BI!$A$1:$Q$1,0),FALSE)</f>
        <v>1</v>
      </c>
      <c r="I27" s="368">
        <f>VLOOKUP($A27,BI!$A:$Q,MATCH(I$1,BI!$A$1:$Q$1,0),FALSE)</f>
        <v>1</v>
      </c>
      <c r="J27" s="368">
        <f>VLOOKUP($A27,BI!$A:$Q,MATCH(J$1,BI!$A$1:$Q$1,0),FALSE)</f>
        <v>1</v>
      </c>
      <c r="K27" s="368">
        <f>VLOOKUP($A27,BI!$A:$Q,MATCH(K$1,BI!$A$1:$Q$1,0),FALSE)</f>
        <v>1</v>
      </c>
      <c r="L27" s="368">
        <f>VLOOKUP($A27,BI!$A:$Q,MATCH(L$1,BI!$A$1:$Q$1,0),FALSE)</f>
        <v>1</v>
      </c>
      <c r="M27" s="368">
        <f>VLOOKUP($A27,BI!$A:$Q,MATCH(M$1,BI!$A$1:$Q$1,0),FALSE)</f>
        <v>1</v>
      </c>
      <c r="N27" s="48" t="str">
        <f>_xlfn.IFNA(VLOOKUP($A27,'I-Emax'!$A:$BM,MATCH(N$1,'I-Emax'!$A$1:$BM$1,0),FALSE),"")</f>
        <v/>
      </c>
      <c r="O27" s="47">
        <f>_xlfn.IFNA(VLOOKUP($A27,'I-Emax'!$A:$BM,MATCH(O$1,'I-Emax'!$A$1:$BM$1,0),FALSE),"")</f>
        <v>0.42359767891682781</v>
      </c>
      <c r="P27" s="47">
        <f>_xlfn.IFNA(VLOOKUP($A27,'I-Emax'!$A:$BM,MATCH(P$1,'I-Emax'!$A$1:$BM$1,0),FALSE),"")</f>
        <v>0.42359767891682781</v>
      </c>
      <c r="Q27" s="47">
        <f>_xlfn.IFNA(VLOOKUP($A27,'I-Emax'!$A:$BM,MATCH(Q$1,'I-Emax'!$A$1:$BM$1,0),FALSE),"")</f>
        <v>0.40165631469979296</v>
      </c>
      <c r="R27" s="47">
        <f>_xlfn.IFNA(VLOOKUP($A27,'I-Emax'!$A:$BM,MATCH(R$1,'I-Emax'!$A$1:$BM$1,0),FALSE),"")</f>
        <v>0.40165631469979296</v>
      </c>
      <c r="S27" s="47">
        <f>_xlfn.IFNA(VLOOKUP($A27,'I-Emax'!$A:$BM,MATCH(S$1,'I-Emax'!$A$1:$BM$1,0),FALSE),"")</f>
        <v>0.52463768115942033</v>
      </c>
      <c r="T27" s="47">
        <f>_xlfn.IFNA(VLOOKUP($A27,'I-Emax'!$A:$BM,MATCH(T$1,'I-Emax'!$A$1:$BM$1,0),FALSE),"")</f>
        <v>0.75423728813559321</v>
      </c>
      <c r="U27" s="47">
        <f>_xlfn.IFNA(VLOOKUP($A27,'I-Emax'!$A:$BM,MATCH(U$1,'I-Emax'!$A$1:$BM$1,0),FALSE),"")</f>
        <v>0.75423728813559321</v>
      </c>
      <c r="V27" s="47">
        <f>_xlfn.IFNA(VLOOKUP($A27,'I-Emax'!$A:$BM,MATCH(V$1,'I-Emax'!$A$1:$BM$1,0),FALSE),"")</f>
        <v>0.651685393258427</v>
      </c>
      <c r="W27" s="47">
        <f>_xlfn.IFNA(VLOOKUP($A27,'I-Emax'!$A:$BM,MATCH(W$1,'I-Emax'!$A$1:$BM$1,0),FALSE),"")</f>
        <v>0.39405940594059402</v>
      </c>
      <c r="X27" s="47">
        <f>_xlfn.IFNA(VLOOKUP($A27,'I-Emax'!$A:$BM,MATCH(X$1,'I-Emax'!$A$1:$BM$1,0),FALSE),"")</f>
        <v>0.15428571428571428</v>
      </c>
      <c r="Y27" s="47">
        <f>_xlfn.IFNA(VLOOKUP($A27,'I-Emax'!$A:$BM,MATCH(Y$1,'I-Emax'!$A$1:$BM$1,0),FALSE),"")</f>
        <v>0.32985386221294366</v>
      </c>
      <c r="Z27" s="40" t="str">
        <f>_xlfn.IFNA(VLOOKUP($A27,'I-pEC50'!$A:$BM,MATCH(Z$1,'I-pEC50'!$A$1:$BM$1,0),FALSE),"")</f>
        <v/>
      </c>
      <c r="AA27" s="41">
        <f>_xlfn.IFNA(VLOOKUP($A27,'I-pEC50'!$A:$BM,MATCH(AA$1,'I-pEC50'!$A$1:$BM$1,0),FALSE),"")</f>
        <v>7.4</v>
      </c>
      <c r="AB27" s="41">
        <f>_xlfn.IFNA(VLOOKUP($A27,'I-pEC50'!$A:$BM,MATCH(AB$1,'I-pEC50'!$A$1:$BM$1,0),FALSE),"")</f>
        <v>7.4</v>
      </c>
      <c r="AC27" s="41">
        <f>_xlfn.IFNA(VLOOKUP($A27,'I-pEC50'!$A:$BM,MATCH(AC$1,'I-pEC50'!$A$1:$BM$1,0),FALSE),"")</f>
        <v>7.28</v>
      </c>
      <c r="AD27" s="41">
        <f>_xlfn.IFNA(VLOOKUP($A27,'I-pEC50'!$A:$BM,MATCH(AD$1,'I-pEC50'!$A$1:$BM$1,0),FALSE),"")</f>
        <v>7.28</v>
      </c>
      <c r="AE27" s="41">
        <f>_xlfn.IFNA(VLOOKUP($A27,'I-pEC50'!$A:$BM,MATCH(AE$1,'I-pEC50'!$A$1:$BM$1,0),FALSE),"")</f>
        <v>8.31</v>
      </c>
      <c r="AF27" s="41">
        <f>_xlfn.IFNA(VLOOKUP($A27,'I-pEC50'!$A:$BM,MATCH(AF$1,'I-pEC50'!$A$1:$BM$1,0),FALSE),"")</f>
        <v>8.64</v>
      </c>
      <c r="AG27" s="41">
        <f>_xlfn.IFNA(VLOOKUP($A27,'I-pEC50'!$A:$BM,MATCH(AG$1,'I-pEC50'!$A$1:$BM$1,0),FALSE),"")</f>
        <v>8.64</v>
      </c>
      <c r="AH27" s="41">
        <f>_xlfn.IFNA(VLOOKUP($A27,'I-pEC50'!$A:$BM,MATCH(AH$1,'I-pEC50'!$A$1:$BM$1,0),FALSE),"")</f>
        <v>8.61</v>
      </c>
      <c r="AI27" s="41">
        <f>_xlfn.IFNA(VLOOKUP($A27,'I-pEC50'!$A:$BM,MATCH(AI$1,'I-pEC50'!$A$1:$BM$1,0),FALSE),"")</f>
        <v>7.09</v>
      </c>
      <c r="AJ27" s="41">
        <f>_xlfn.IFNA(VLOOKUP($A27,'I-pEC50'!$A:$BM,MATCH(AJ$1,'I-pEC50'!$A$1:$BM$1,0),FALSE),"")</f>
        <v>7.09</v>
      </c>
      <c r="AK27" s="41">
        <f>_xlfn.IFNA(VLOOKUP($A27,'I-pEC50'!$A:$BM,MATCH(AK$1,'I-pEC50'!$A$1:$BM$1,0),FALSE),"")</f>
        <v>6.58</v>
      </c>
      <c r="AL27" s="40" t="str">
        <f t="shared" si="18"/>
        <v/>
      </c>
      <c r="AM27" s="41">
        <f t="shared" si="19"/>
        <v>7.0269535717461773</v>
      </c>
      <c r="AN27" s="41">
        <f t="shared" si="20"/>
        <v>7.0269535717461773</v>
      </c>
      <c r="AO27" s="41">
        <f t="shared" si="21"/>
        <v>6.8838545991787141</v>
      </c>
      <c r="AP27" s="41">
        <f t="shared" si="22"/>
        <v>6.8838545991787141</v>
      </c>
      <c r="AQ27" s="41">
        <f t="shared" si="23"/>
        <v>8.0298594797959115</v>
      </c>
      <c r="AR27" s="41">
        <f t="shared" si="24"/>
        <v>8.5175079993387879</v>
      </c>
      <c r="AS27" s="41">
        <f t="shared" si="25"/>
        <v>8.5175079993387879</v>
      </c>
      <c r="AT27" s="41">
        <f t="shared" si="26"/>
        <v>8.4240379869180249</v>
      </c>
      <c r="AU27" s="41">
        <f t="shared" si="27"/>
        <v>6.6855616982910453</v>
      </c>
      <c r="AV27" s="41">
        <f t="shared" si="28"/>
        <v>6.2783257154726924</v>
      </c>
      <c r="AW27" s="41">
        <f t="shared" si="29"/>
        <v>6.0983215735398595</v>
      </c>
      <c r="AX27" s="105" t="str">
        <f t="shared" si="42"/>
        <v/>
      </c>
      <c r="AY27" s="47">
        <f t="shared" si="43"/>
        <v>8.0298594797959115</v>
      </c>
      <c r="AZ27" s="47">
        <f t="shared" si="3"/>
        <v>8.5175079993387879</v>
      </c>
      <c r="BA27" s="47">
        <f t="shared" si="4"/>
        <v>6.2783257154726924</v>
      </c>
      <c r="BB27" s="48" t="str">
        <f t="shared" si="44"/>
        <v/>
      </c>
      <c r="BC27" s="47">
        <f t="shared" si="45"/>
        <v>7.1702951643291382</v>
      </c>
      <c r="BD27" s="47">
        <f t="shared" si="7"/>
        <v>8.0361539209716621</v>
      </c>
      <c r="BE27" s="47">
        <f t="shared" si="8"/>
        <v>6.1883236445062764</v>
      </c>
      <c r="BF27" s="199" t="str">
        <f t="shared" si="30"/>
        <v/>
      </c>
      <c r="BG27" s="41">
        <f t="shared" si="31"/>
        <v>0.38386128009942028</v>
      </c>
      <c r="BH27" s="41">
        <f t="shared" si="32"/>
        <v>0.38386128009942028</v>
      </c>
      <c r="BI27" s="41">
        <f t="shared" si="33"/>
        <v>0.32470958718257315</v>
      </c>
      <c r="BJ27" s="41">
        <f t="shared" si="34"/>
        <v>0.32470958718257315</v>
      </c>
      <c r="BK27" s="41">
        <f t="shared" si="35"/>
        <v>0.79842458012228967</v>
      </c>
      <c r="BL27" s="41">
        <f t="shared" si="36"/>
        <v>1</v>
      </c>
      <c r="BM27" s="41">
        <f t="shared" si="37"/>
        <v>1</v>
      </c>
      <c r="BN27" s="41">
        <f t="shared" si="38"/>
        <v>0.96136303865466055</v>
      </c>
      <c r="BO27" s="41">
        <f t="shared" si="39"/>
        <v>0.24274281572047582</v>
      </c>
      <c r="BP27" s="41">
        <f t="shared" si="40"/>
        <v>7.4406891512458412E-2</v>
      </c>
      <c r="BQ27" s="41">
        <f t="shared" si="41"/>
        <v>0</v>
      </c>
      <c r="BR27" s="105" t="str">
        <f t="shared" si="46"/>
        <v/>
      </c>
      <c r="BS27" s="47">
        <f t="shared" si="47"/>
        <v>0.79842458012228967</v>
      </c>
      <c r="BT27" s="47">
        <f t="shared" si="12"/>
        <v>1</v>
      </c>
      <c r="BU27" s="47">
        <f t="shared" si="13"/>
        <v>7.4406891512458412E-2</v>
      </c>
      <c r="BV27" s="48" t="str">
        <f t="shared" si="48"/>
        <v/>
      </c>
      <c r="BW27" s="47">
        <f t="shared" si="49"/>
        <v>0.44311326293725528</v>
      </c>
      <c r="BX27" s="47">
        <f t="shared" si="16"/>
        <v>0.80102646359378404</v>
      </c>
      <c r="BY27" s="47">
        <f t="shared" si="17"/>
        <v>3.7203445756229206E-2</v>
      </c>
    </row>
    <row r="28" spans="1:77" x14ac:dyDescent="0.2">
      <c r="A28" s="305" t="s">
        <v>91</v>
      </c>
      <c r="B28" s="334" t="str">
        <f>VLOOKUP($A28,BI!$A:$Q,MATCH(B$1,BI!$A$1:$Q$1,0),FALSE)</f>
        <v/>
      </c>
      <c r="C28" s="368">
        <f>VLOOKUP($A28,BI!$A:$Q,MATCH(C$1,BI!$A$1:$Q$1,0),FALSE)</f>
        <v>1</v>
      </c>
      <c r="D28" s="368">
        <f>VLOOKUP($A28,BI!$A:$Q,MATCH(D$1,BI!$A$1:$Q$1,0),FALSE)</f>
        <v>1</v>
      </c>
      <c r="E28" s="368">
        <f>VLOOKUP($A28,BI!$A:$Q,MATCH(E$1,BI!$A$1:$Q$1,0),FALSE)</f>
        <v>1</v>
      </c>
      <c r="F28" s="368">
        <f>VLOOKUP($A28,BI!$A:$Q,MATCH(F$1,BI!$A$1:$Q$1,0),FALSE)</f>
        <v>1</v>
      </c>
      <c r="G28" s="368">
        <f>VLOOKUP($A28,BI!$A:$Q,MATCH(G$1,BI!$A$1:$Q$1,0),FALSE)</f>
        <v>1</v>
      </c>
      <c r="H28" s="368" t="str">
        <f>VLOOKUP($A28,BI!$A:$Q,MATCH(H$1,BI!$A$1:$Q$1,0),FALSE)</f>
        <v/>
      </c>
      <c r="I28" s="368" t="str">
        <f>VLOOKUP($A28,BI!$A:$Q,MATCH(I$1,BI!$A$1:$Q$1,0),FALSE)</f>
        <v/>
      </c>
      <c r="J28" s="368" t="str">
        <f>VLOOKUP($A28,BI!$A:$Q,MATCH(J$1,BI!$A$1:$Q$1,0),FALSE)</f>
        <v/>
      </c>
      <c r="K28" s="368" t="str">
        <f>VLOOKUP($A28,BI!$A:$Q,MATCH(K$1,BI!$A$1:$Q$1,0),FALSE)</f>
        <v/>
      </c>
      <c r="L28" s="368" t="str">
        <f>VLOOKUP($A28,BI!$A:$Q,MATCH(L$1,BI!$A$1:$Q$1,0),FALSE)</f>
        <v/>
      </c>
      <c r="M28" s="368" t="str">
        <f>VLOOKUP($A28,BI!$A:$Q,MATCH(M$1,BI!$A$1:$Q$1,0),FALSE)</f>
        <v/>
      </c>
      <c r="N28" s="48" t="str">
        <f>_xlfn.IFNA(VLOOKUP($A28,'I-Emax'!$A:$BM,MATCH(N$1,'I-Emax'!$A$1:$BM$1,0),FALSE),"")</f>
        <v/>
      </c>
      <c r="O28" s="47">
        <f>_xlfn.IFNA(VLOOKUP($A28,'I-Emax'!$A:$BM,MATCH(O$1,'I-Emax'!$A$1:$BM$1,0),FALSE),"")</f>
        <v>0.64410058027079298</v>
      </c>
      <c r="P28" s="47">
        <f>_xlfn.IFNA(VLOOKUP($A28,'I-Emax'!$A:$BM,MATCH(P$1,'I-Emax'!$A$1:$BM$1,0),FALSE),"")</f>
        <v>0.64410058027079298</v>
      </c>
      <c r="Q28" s="47">
        <f>_xlfn.IFNA(VLOOKUP($A28,'I-Emax'!$A:$BM,MATCH(Q$1,'I-Emax'!$A$1:$BM$1,0),FALSE),"")</f>
        <v>0.65631469979296064</v>
      </c>
      <c r="R28" s="47">
        <f>_xlfn.IFNA(VLOOKUP($A28,'I-Emax'!$A:$BM,MATCH(R$1,'I-Emax'!$A$1:$BM$1,0),FALSE),"")</f>
        <v>0.65631469979296064</v>
      </c>
      <c r="S28" s="47">
        <f>_xlfn.IFNA(VLOOKUP($A28,'I-Emax'!$A:$BM,MATCH(S$1,'I-Emax'!$A$1:$BM$1,0),FALSE),"")</f>
        <v>0.59420289855072461</v>
      </c>
      <c r="T28" s="47" t="str">
        <f>_xlfn.IFNA(VLOOKUP($A28,'I-Emax'!$A:$BM,MATCH(T$1,'I-Emax'!$A$1:$BM$1,0),FALSE),"")</f>
        <v/>
      </c>
      <c r="U28" s="47" t="str">
        <f>_xlfn.IFNA(VLOOKUP($A28,'I-Emax'!$A:$BM,MATCH(U$1,'I-Emax'!$A$1:$BM$1,0),FALSE),"")</f>
        <v/>
      </c>
      <c r="V28" s="47" t="str">
        <f>_xlfn.IFNA(VLOOKUP($A28,'I-Emax'!$A:$BM,MATCH(V$1,'I-Emax'!$A$1:$BM$1,0),FALSE),"")</f>
        <v/>
      </c>
      <c r="W28" s="47" t="str">
        <f>_xlfn.IFNA(VLOOKUP($A28,'I-Emax'!$A:$BM,MATCH(W$1,'I-Emax'!$A$1:$BM$1,0),FALSE),"")</f>
        <v/>
      </c>
      <c r="X28" s="47" t="str">
        <f>_xlfn.IFNA(VLOOKUP($A28,'I-Emax'!$A:$BM,MATCH(X$1,'I-Emax'!$A$1:$BM$1,0),FALSE),"")</f>
        <v/>
      </c>
      <c r="Y28" s="47" t="str">
        <f>_xlfn.IFNA(VLOOKUP($A28,'I-Emax'!$A:$BM,MATCH(Y$1,'I-Emax'!$A$1:$BM$1,0),FALSE),"")</f>
        <v/>
      </c>
      <c r="Z28" s="40" t="str">
        <f>_xlfn.IFNA(VLOOKUP($A28,'I-pEC50'!$A:$BM,MATCH(Z$1,'I-pEC50'!$A$1:$BM$1,0),FALSE),"")</f>
        <v/>
      </c>
      <c r="AA28" s="41">
        <f>_xlfn.IFNA(VLOOKUP($A28,'I-pEC50'!$A:$BM,MATCH(AA$1,'I-pEC50'!$A$1:$BM$1,0),FALSE),"")</f>
        <v>7.96</v>
      </c>
      <c r="AB28" s="41">
        <f>_xlfn.IFNA(VLOOKUP($A28,'I-pEC50'!$A:$BM,MATCH(AB$1,'I-pEC50'!$A$1:$BM$1,0),FALSE),"")</f>
        <v>7.96</v>
      </c>
      <c r="AC28" s="41">
        <f>_xlfn.IFNA(VLOOKUP($A28,'I-pEC50'!$A:$BM,MATCH(AC$1,'I-pEC50'!$A$1:$BM$1,0),FALSE),"")</f>
        <v>7.75</v>
      </c>
      <c r="AD28" s="41">
        <f>_xlfn.IFNA(VLOOKUP($A28,'I-pEC50'!$A:$BM,MATCH(AD$1,'I-pEC50'!$A$1:$BM$1,0),FALSE),"")</f>
        <v>7.75</v>
      </c>
      <c r="AE28" s="41">
        <f>_xlfn.IFNA(VLOOKUP($A28,'I-pEC50'!$A:$BM,MATCH(AE$1,'I-pEC50'!$A$1:$BM$1,0),FALSE),"")</f>
        <v>7.78</v>
      </c>
      <c r="AF28" s="41" t="str">
        <f>_xlfn.IFNA(VLOOKUP($A28,'I-pEC50'!$A:$BM,MATCH(AF$1,'I-pEC50'!$A$1:$BM$1,0),FALSE),"")</f>
        <v/>
      </c>
      <c r="AG28" s="41" t="str">
        <f>_xlfn.IFNA(VLOOKUP($A28,'I-pEC50'!$A:$BM,MATCH(AG$1,'I-pEC50'!$A$1:$BM$1,0),FALSE),"")</f>
        <v/>
      </c>
      <c r="AH28" s="41" t="str">
        <f>_xlfn.IFNA(VLOOKUP($A28,'I-pEC50'!$A:$BM,MATCH(AH$1,'I-pEC50'!$A$1:$BM$1,0),FALSE),"")</f>
        <v/>
      </c>
      <c r="AI28" s="41" t="str">
        <f>_xlfn.IFNA(VLOOKUP($A28,'I-pEC50'!$A:$BM,MATCH(AI$1,'I-pEC50'!$A$1:$BM$1,0),FALSE),"")</f>
        <v/>
      </c>
      <c r="AJ28" s="41" t="str">
        <f>_xlfn.IFNA(VLOOKUP($A28,'I-pEC50'!$A:$BM,MATCH(AJ$1,'I-pEC50'!$A$1:$BM$1,0),FALSE),"")</f>
        <v/>
      </c>
      <c r="AK28" s="41" t="str">
        <f>_xlfn.IFNA(VLOOKUP($A28,'I-pEC50'!$A:$BM,MATCH(AK$1,'I-pEC50'!$A$1:$BM$1,0),FALSE),"")</f>
        <v/>
      </c>
      <c r="AL28" s="40" t="str">
        <f t="shared" si="18"/>
        <v/>
      </c>
      <c r="AM28" s="41">
        <f t="shared" si="19"/>
        <v>7.7689536904123786</v>
      </c>
      <c r="AN28" s="41">
        <f t="shared" si="20"/>
        <v>7.7689536904123786</v>
      </c>
      <c r="AO28" s="41">
        <f t="shared" si="21"/>
        <v>7.5671121314662395</v>
      </c>
      <c r="AP28" s="41">
        <f t="shared" si="22"/>
        <v>7.5671121314662395</v>
      </c>
      <c r="AQ28" s="41">
        <f t="shared" si="23"/>
        <v>7.5539347659824818</v>
      </c>
      <c r="AR28" s="41" t="str">
        <f t="shared" si="24"/>
        <v/>
      </c>
      <c r="AS28" s="41" t="str">
        <f t="shared" si="25"/>
        <v/>
      </c>
      <c r="AT28" s="41" t="str">
        <f t="shared" si="26"/>
        <v/>
      </c>
      <c r="AU28" s="41" t="str">
        <f t="shared" si="27"/>
        <v/>
      </c>
      <c r="AV28" s="41" t="str">
        <f t="shared" si="28"/>
        <v/>
      </c>
      <c r="AW28" s="41" t="str">
        <f t="shared" si="29"/>
        <v/>
      </c>
      <c r="AX28" s="105" t="str">
        <f t="shared" si="42"/>
        <v/>
      </c>
      <c r="AY28" s="47">
        <f t="shared" si="43"/>
        <v>7.7689536904123786</v>
      </c>
      <c r="AZ28" s="47" t="str">
        <f t="shared" si="3"/>
        <v/>
      </c>
      <c r="BA28" s="47" t="str">
        <f t="shared" si="4"/>
        <v/>
      </c>
      <c r="BB28" s="48" t="str">
        <f t="shared" si="44"/>
        <v/>
      </c>
      <c r="BC28" s="47">
        <f t="shared" si="45"/>
        <v>7.6452132819479433</v>
      </c>
      <c r="BD28" s="47" t="str">
        <f t="shared" si="7"/>
        <v/>
      </c>
      <c r="BE28" s="47" t="str">
        <f t="shared" si="8"/>
        <v/>
      </c>
      <c r="BF28" s="199" t="str">
        <f t="shared" si="30"/>
        <v/>
      </c>
      <c r="BG28" s="41">
        <f t="shared" si="31"/>
        <v>1</v>
      </c>
      <c r="BH28" s="41">
        <f t="shared" si="32"/>
        <v>1</v>
      </c>
      <c r="BI28" s="41">
        <f t="shared" si="33"/>
        <v>6.1284677703119801E-2</v>
      </c>
      <c r="BJ28" s="41">
        <f t="shared" si="34"/>
        <v>6.1284677703119801E-2</v>
      </c>
      <c r="BK28" s="41">
        <f t="shared" si="35"/>
        <v>0</v>
      </c>
      <c r="BL28" s="41" t="str">
        <f t="shared" si="36"/>
        <v/>
      </c>
      <c r="BM28" s="41" t="str">
        <f t="shared" si="37"/>
        <v/>
      </c>
      <c r="BN28" s="41" t="str">
        <f t="shared" si="38"/>
        <v/>
      </c>
      <c r="BO28" s="41" t="str">
        <f t="shared" si="39"/>
        <v/>
      </c>
      <c r="BP28" s="41" t="str">
        <f t="shared" si="40"/>
        <v/>
      </c>
      <c r="BQ28" s="41" t="str">
        <f t="shared" si="41"/>
        <v/>
      </c>
      <c r="BR28" s="105" t="str">
        <f t="shared" si="46"/>
        <v/>
      </c>
      <c r="BS28" s="47">
        <f t="shared" si="47"/>
        <v>1</v>
      </c>
      <c r="BT28" s="47" t="str">
        <f t="shared" si="12"/>
        <v/>
      </c>
      <c r="BU28" s="47" t="str">
        <f t="shared" si="13"/>
        <v/>
      </c>
      <c r="BV28" s="48" t="str">
        <f t="shared" si="48"/>
        <v/>
      </c>
      <c r="BW28" s="47">
        <f t="shared" si="49"/>
        <v>0.424513871081248</v>
      </c>
      <c r="BX28" s="47" t="str">
        <f t="shared" si="16"/>
        <v/>
      </c>
      <c r="BY28" s="47" t="str">
        <f t="shared" si="17"/>
        <v/>
      </c>
    </row>
    <row r="29" spans="1:77" x14ac:dyDescent="0.2">
      <c r="A29" s="305" t="s">
        <v>177</v>
      </c>
      <c r="B29" s="334" t="str">
        <f>VLOOKUP($A29,BI!$A:$Q,MATCH(B$1,BI!$A$1:$Q$1,0),FALSE)</f>
        <v/>
      </c>
      <c r="C29" s="368">
        <f>VLOOKUP($A29,BI!$A:$Q,MATCH(C$1,BI!$A$1:$Q$1,0),FALSE)</f>
        <v>1</v>
      </c>
      <c r="D29" s="368">
        <f>VLOOKUP($A29,BI!$A:$Q,MATCH(D$1,BI!$A$1:$Q$1,0),FALSE)</f>
        <v>1</v>
      </c>
      <c r="E29" s="368">
        <f>VLOOKUP($A29,BI!$A:$Q,MATCH(E$1,BI!$A$1:$Q$1,0),FALSE)</f>
        <v>1</v>
      </c>
      <c r="F29" s="368">
        <f>VLOOKUP($A29,BI!$A:$Q,MATCH(F$1,BI!$A$1:$Q$1,0),FALSE)</f>
        <v>1</v>
      </c>
      <c r="G29" s="368">
        <f>VLOOKUP($A29,BI!$A:$Q,MATCH(G$1,BI!$A$1:$Q$1,0),FALSE)</f>
        <v>1</v>
      </c>
      <c r="H29" s="368">
        <f>VLOOKUP($A29,BI!$A:$Q,MATCH(H$1,BI!$A$1:$Q$1,0),FALSE)</f>
        <v>1</v>
      </c>
      <c r="I29" s="368">
        <f>VLOOKUP($A29,BI!$A:$Q,MATCH(I$1,BI!$A$1:$Q$1,0),FALSE)</f>
        <v>1</v>
      </c>
      <c r="J29" s="368">
        <f>VLOOKUP($A29,BI!$A:$Q,MATCH(J$1,BI!$A$1:$Q$1,0),FALSE)</f>
        <v>1</v>
      </c>
      <c r="K29" s="368">
        <f>VLOOKUP($A29,BI!$A:$Q,MATCH(K$1,BI!$A$1:$Q$1,0),FALSE)</f>
        <v>1</v>
      </c>
      <c r="L29" s="368" t="str">
        <f>VLOOKUP($A29,BI!$A:$Q,MATCH(L$1,BI!$A$1:$Q$1,0),FALSE)</f>
        <v/>
      </c>
      <c r="M29" s="368">
        <f>VLOOKUP($A29,BI!$A:$Q,MATCH(M$1,BI!$A$1:$Q$1,0),FALSE)</f>
        <v>1</v>
      </c>
      <c r="N29" s="48" t="str">
        <f>_xlfn.IFNA(VLOOKUP($A29,'I-Emax'!$A:$BM,MATCH(N$1,'I-Emax'!$A$1:$BM$1,0),FALSE),"")</f>
        <v/>
      </c>
      <c r="O29" s="47">
        <f>_xlfn.IFNA(VLOOKUP($A29,'I-Emax'!$A:$BM,MATCH(O$1,'I-Emax'!$A$1:$BM$1,0),FALSE),"")</f>
        <v>0.50290135396518376</v>
      </c>
      <c r="P29" s="47">
        <f>_xlfn.IFNA(VLOOKUP($A29,'I-Emax'!$A:$BM,MATCH(P$1,'I-Emax'!$A$1:$BM$1,0),FALSE),"")</f>
        <v>0.50290135396518376</v>
      </c>
      <c r="Q29" s="47">
        <f>_xlfn.IFNA(VLOOKUP($A29,'I-Emax'!$A:$BM,MATCH(Q$1,'I-Emax'!$A$1:$BM$1,0),FALSE),"")</f>
        <v>0.65424430641821951</v>
      </c>
      <c r="R29" s="47">
        <f>_xlfn.IFNA(VLOOKUP($A29,'I-Emax'!$A:$BM,MATCH(R$1,'I-Emax'!$A$1:$BM$1,0),FALSE),"")</f>
        <v>0.65424430641821951</v>
      </c>
      <c r="S29" s="47">
        <f>_xlfn.IFNA(VLOOKUP($A29,'I-Emax'!$A:$BM,MATCH(S$1,'I-Emax'!$A$1:$BM$1,0),FALSE),"")</f>
        <v>0.56521739130434778</v>
      </c>
      <c r="T29" s="47">
        <f>_xlfn.IFNA(VLOOKUP($A29,'I-Emax'!$A:$BM,MATCH(T$1,'I-Emax'!$A$1:$BM$1,0),FALSE),"")</f>
        <v>0.56567796610169485</v>
      </c>
      <c r="U29" s="47">
        <f>_xlfn.IFNA(VLOOKUP($A29,'I-Emax'!$A:$BM,MATCH(U$1,'I-Emax'!$A$1:$BM$1,0),FALSE),"")</f>
        <v>0.56567796610169485</v>
      </c>
      <c r="V29" s="47">
        <f>_xlfn.IFNA(VLOOKUP($A29,'I-Emax'!$A:$BM,MATCH(V$1,'I-Emax'!$A$1:$BM$1,0),FALSE),"")</f>
        <v>0.58876404494382018</v>
      </c>
      <c r="W29" s="47">
        <f>_xlfn.IFNA(VLOOKUP($A29,'I-Emax'!$A:$BM,MATCH(W$1,'I-Emax'!$A$1:$BM$1,0),FALSE),"")</f>
        <v>0.6</v>
      </c>
      <c r="X29" s="47" t="str">
        <f>_xlfn.IFNA(VLOOKUP($A29,'I-Emax'!$A:$BM,MATCH(X$1,'I-Emax'!$A$1:$BM$1,0),FALSE),"")</f>
        <v/>
      </c>
      <c r="Y29" s="47">
        <f>_xlfn.IFNA(VLOOKUP($A29,'I-Emax'!$A:$BM,MATCH(Y$1,'I-Emax'!$A$1:$BM$1,0),FALSE),"")</f>
        <v>0.62004175365344472</v>
      </c>
      <c r="Z29" s="40" t="str">
        <f>_xlfn.IFNA(VLOOKUP($A29,'I-pEC50'!$A:$BM,MATCH(Z$1,'I-pEC50'!$A$1:$BM$1,0),FALSE),"")</f>
        <v/>
      </c>
      <c r="AA29" s="41">
        <f>_xlfn.IFNA(VLOOKUP($A29,'I-pEC50'!$A:$BM,MATCH(AA$1,'I-pEC50'!$A$1:$BM$1,0),FALSE),"")</f>
        <v>7.85</v>
      </c>
      <c r="AB29" s="41">
        <f>_xlfn.IFNA(VLOOKUP($A29,'I-pEC50'!$A:$BM,MATCH(AB$1,'I-pEC50'!$A$1:$BM$1,0),FALSE),"")</f>
        <v>7.85</v>
      </c>
      <c r="AC29" s="41">
        <f>_xlfn.IFNA(VLOOKUP($A29,'I-pEC50'!$A:$BM,MATCH(AC$1,'I-pEC50'!$A$1:$BM$1,0),FALSE),"")</f>
        <v>7.43</v>
      </c>
      <c r="AD29" s="41">
        <f>_xlfn.IFNA(VLOOKUP($A29,'I-pEC50'!$A:$BM,MATCH(AD$1,'I-pEC50'!$A$1:$BM$1,0),FALSE),"")</f>
        <v>7.43</v>
      </c>
      <c r="AE29" s="41">
        <f>_xlfn.IFNA(VLOOKUP($A29,'I-pEC50'!$A:$BM,MATCH(AE$1,'I-pEC50'!$A$1:$BM$1,0),FALSE),"")</f>
        <v>7.32</v>
      </c>
      <c r="AF29" s="41">
        <f>_xlfn.IFNA(VLOOKUP($A29,'I-pEC50'!$A:$BM,MATCH(AF$1,'I-pEC50'!$A$1:$BM$1,0),FALSE),"")</f>
        <v>7.65</v>
      </c>
      <c r="AG29" s="41">
        <f>_xlfn.IFNA(VLOOKUP($A29,'I-pEC50'!$A:$BM,MATCH(AG$1,'I-pEC50'!$A$1:$BM$1,0),FALSE),"")</f>
        <v>7.65</v>
      </c>
      <c r="AH29" s="41">
        <f>_xlfn.IFNA(VLOOKUP($A29,'I-pEC50'!$A:$BM,MATCH(AH$1,'I-pEC50'!$A$1:$BM$1,0),FALSE),"")</f>
        <v>7.39</v>
      </c>
      <c r="AI29" s="41">
        <f>_xlfn.IFNA(VLOOKUP($A29,'I-pEC50'!$A:$BM,MATCH(AI$1,'I-pEC50'!$A$1:$BM$1,0),FALSE),"")</f>
        <v>7.79</v>
      </c>
      <c r="AJ29" s="41" t="str">
        <f>_xlfn.IFNA(VLOOKUP($A29,'I-pEC50'!$A:$BM,MATCH(AJ$1,'I-pEC50'!$A$1:$BM$1,0),FALSE),"")</f>
        <v/>
      </c>
      <c r="AK29" s="41">
        <f>_xlfn.IFNA(VLOOKUP($A29,'I-pEC50'!$A:$BM,MATCH(AK$1,'I-pEC50'!$A$1:$BM$1,0),FALSE),"")</f>
        <v>7.59</v>
      </c>
      <c r="AL29" s="40" t="str">
        <f t="shared" si="18"/>
        <v/>
      </c>
      <c r="AM29" s="41">
        <f t="shared" si="19"/>
        <v>7.5514828048768754</v>
      </c>
      <c r="AN29" s="41">
        <f t="shared" si="20"/>
        <v>7.5514828048768754</v>
      </c>
      <c r="AO29" s="41">
        <f t="shared" si="21"/>
        <v>7.2457399518668915</v>
      </c>
      <c r="AP29" s="41">
        <f t="shared" si="22"/>
        <v>7.2457399518668915</v>
      </c>
      <c r="AQ29" s="41">
        <f t="shared" si="23"/>
        <v>7.0722155162892442</v>
      </c>
      <c r="AR29" s="41">
        <f t="shared" si="24"/>
        <v>7.4025692627304878</v>
      </c>
      <c r="AS29" s="41">
        <f t="shared" si="25"/>
        <v>7.4025692627304878</v>
      </c>
      <c r="AT29" s="41">
        <f t="shared" si="26"/>
        <v>7.1599412803388143</v>
      </c>
      <c r="AU29" s="41">
        <f t="shared" si="27"/>
        <v>7.5681512503836439</v>
      </c>
      <c r="AV29" s="41" t="str">
        <f t="shared" si="28"/>
        <v/>
      </c>
      <c r="AW29" s="41">
        <f t="shared" si="29"/>
        <v>7.3824209359026502</v>
      </c>
      <c r="AX29" s="105" t="str">
        <f t="shared" si="42"/>
        <v/>
      </c>
      <c r="AY29" s="47">
        <f t="shared" si="43"/>
        <v>7.5514828048768754</v>
      </c>
      <c r="AZ29" s="47">
        <f t="shared" si="3"/>
        <v>7.5681512503836439</v>
      </c>
      <c r="BA29" s="47">
        <f t="shared" si="4"/>
        <v>7.3824209359026502</v>
      </c>
      <c r="BB29" s="48" t="str">
        <f t="shared" si="44"/>
        <v/>
      </c>
      <c r="BC29" s="47">
        <f t="shared" si="45"/>
        <v>7.3333322059553554</v>
      </c>
      <c r="BD29" s="47">
        <f t="shared" si="7"/>
        <v>7.383307764045858</v>
      </c>
      <c r="BE29" s="47">
        <f t="shared" si="8"/>
        <v>7.3824209359026502</v>
      </c>
      <c r="BF29" s="199" t="str">
        <f t="shared" si="30"/>
        <v/>
      </c>
      <c r="BG29" s="41">
        <f t="shared" si="31"/>
        <v>0.96638990828679483</v>
      </c>
      <c r="BH29" s="41">
        <f t="shared" si="32"/>
        <v>0.96638990828679483</v>
      </c>
      <c r="BI29" s="41">
        <f t="shared" si="33"/>
        <v>0.34989298743416924</v>
      </c>
      <c r="BJ29" s="41">
        <f t="shared" si="34"/>
        <v>0.34989298743416924</v>
      </c>
      <c r="BK29" s="41">
        <f t="shared" si="35"/>
        <v>0</v>
      </c>
      <c r="BL29" s="41">
        <f t="shared" si="36"/>
        <v>0.66612208746055357</v>
      </c>
      <c r="BM29" s="41">
        <f t="shared" si="37"/>
        <v>0.66612208746055357</v>
      </c>
      <c r="BN29" s="41">
        <f t="shared" si="38"/>
        <v>0.17688937904376095</v>
      </c>
      <c r="BO29" s="41">
        <f t="shared" si="39"/>
        <v>1</v>
      </c>
      <c r="BP29" s="41" t="str">
        <f t="shared" si="40"/>
        <v/>
      </c>
      <c r="BQ29" s="41">
        <f t="shared" si="41"/>
        <v>0.62549519683201438</v>
      </c>
      <c r="BR29" s="105" t="str">
        <f t="shared" si="46"/>
        <v/>
      </c>
      <c r="BS29" s="47">
        <f t="shared" si="47"/>
        <v>0.96638990828679483</v>
      </c>
      <c r="BT29" s="47">
        <f t="shared" si="12"/>
        <v>1</v>
      </c>
      <c r="BU29" s="47">
        <f t="shared" si="13"/>
        <v>0.62549519683201438</v>
      </c>
      <c r="BV29" s="48" t="str">
        <f t="shared" si="48"/>
        <v/>
      </c>
      <c r="BW29" s="47">
        <f t="shared" si="49"/>
        <v>0.52651315828838563</v>
      </c>
      <c r="BX29" s="47">
        <f t="shared" si="16"/>
        <v>0.62728338849121701</v>
      </c>
      <c r="BY29" s="47">
        <f t="shared" si="17"/>
        <v>0.62549519683201438</v>
      </c>
    </row>
    <row r="30" spans="1:77" x14ac:dyDescent="0.2">
      <c r="A30" s="305" t="s">
        <v>178</v>
      </c>
      <c r="B30" s="334" t="str">
        <f>VLOOKUP($A30,BI!$A:$Q,MATCH(B$1,BI!$A$1:$Q$1,0),FALSE)</f>
        <v/>
      </c>
      <c r="C30" s="368">
        <f>VLOOKUP($A30,BI!$A:$Q,MATCH(C$1,BI!$A$1:$Q$1,0),FALSE)</f>
        <v>1</v>
      </c>
      <c r="D30" s="368">
        <f>VLOOKUP($A30,BI!$A:$Q,MATCH(D$1,BI!$A$1:$Q$1,0),FALSE)</f>
        <v>1</v>
      </c>
      <c r="E30" s="368">
        <f>VLOOKUP($A30,BI!$A:$Q,MATCH(E$1,BI!$A$1:$Q$1,0),FALSE)</f>
        <v>1</v>
      </c>
      <c r="F30" s="368">
        <f>VLOOKUP($A30,BI!$A:$Q,MATCH(F$1,BI!$A$1:$Q$1,0),FALSE)</f>
        <v>1</v>
      </c>
      <c r="G30" s="368">
        <f>VLOOKUP($A30,BI!$A:$Q,MATCH(G$1,BI!$A$1:$Q$1,0),FALSE)</f>
        <v>1</v>
      </c>
      <c r="H30" s="368">
        <f>VLOOKUP($A30,BI!$A:$Q,MATCH(H$1,BI!$A$1:$Q$1,0),FALSE)</f>
        <v>1</v>
      </c>
      <c r="I30" s="368">
        <f>VLOOKUP($A30,BI!$A:$Q,MATCH(I$1,BI!$A$1:$Q$1,0),FALSE)</f>
        <v>1</v>
      </c>
      <c r="J30" s="368">
        <f>VLOOKUP($A30,BI!$A:$Q,MATCH(J$1,BI!$A$1:$Q$1,0),FALSE)</f>
        <v>1</v>
      </c>
      <c r="K30" s="368">
        <f>VLOOKUP($A30,BI!$A:$Q,MATCH(K$1,BI!$A$1:$Q$1,0),FALSE)</f>
        <v>1</v>
      </c>
      <c r="L30" s="368">
        <f>VLOOKUP($A30,BI!$A:$Q,MATCH(L$1,BI!$A$1:$Q$1,0),FALSE)</f>
        <v>1</v>
      </c>
      <c r="M30" s="368">
        <f>VLOOKUP($A30,BI!$A:$Q,MATCH(M$1,BI!$A$1:$Q$1,0),FALSE)</f>
        <v>1</v>
      </c>
      <c r="N30" s="48" t="str">
        <f>_xlfn.IFNA(VLOOKUP($A30,'I-Emax'!$A:$BM,MATCH(N$1,'I-Emax'!$A$1:$BM$1,0),FALSE),"")</f>
        <v/>
      </c>
      <c r="O30" s="47">
        <f>_xlfn.IFNA(VLOOKUP($A30,'I-Emax'!$A:$BM,MATCH(O$1,'I-Emax'!$A$1:$BM$1,0),FALSE),"")</f>
        <v>0.58994197292069628</v>
      </c>
      <c r="P30" s="47">
        <f>_xlfn.IFNA(VLOOKUP($A30,'I-Emax'!$A:$BM,MATCH(P$1,'I-Emax'!$A$1:$BM$1,0),FALSE),"")</f>
        <v>0.58994197292069628</v>
      </c>
      <c r="Q30" s="47">
        <f>_xlfn.IFNA(VLOOKUP($A30,'I-Emax'!$A:$BM,MATCH(Q$1,'I-Emax'!$A$1:$BM$1,0),FALSE),"")</f>
        <v>0.71221532091097306</v>
      </c>
      <c r="R30" s="47">
        <f>_xlfn.IFNA(VLOOKUP($A30,'I-Emax'!$A:$BM,MATCH(R$1,'I-Emax'!$A$1:$BM$1,0),FALSE),"")</f>
        <v>0.71221532091097306</v>
      </c>
      <c r="S30" s="47">
        <f>_xlfn.IFNA(VLOOKUP($A30,'I-Emax'!$A:$BM,MATCH(S$1,'I-Emax'!$A$1:$BM$1,0),FALSE),"")</f>
        <v>0.62898550724637681</v>
      </c>
      <c r="T30" s="47">
        <f>_xlfn.IFNA(VLOOKUP($A30,'I-Emax'!$A:$BM,MATCH(T$1,'I-Emax'!$A$1:$BM$1,0),FALSE),"")</f>
        <v>0.55508474576271183</v>
      </c>
      <c r="U30" s="47">
        <f>_xlfn.IFNA(VLOOKUP($A30,'I-Emax'!$A:$BM,MATCH(U$1,'I-Emax'!$A$1:$BM$1,0),FALSE),"")</f>
        <v>0.55508474576271183</v>
      </c>
      <c r="V30" s="47">
        <f>_xlfn.IFNA(VLOOKUP($A30,'I-Emax'!$A:$BM,MATCH(V$1,'I-Emax'!$A$1:$BM$1,0),FALSE),"")</f>
        <v>0.63820224719101115</v>
      </c>
      <c r="W30" s="47">
        <f>_xlfn.IFNA(VLOOKUP($A30,'I-Emax'!$A:$BM,MATCH(W$1,'I-Emax'!$A$1:$BM$1,0),FALSE),"")</f>
        <v>0.68712871287128718</v>
      </c>
      <c r="X30" s="47">
        <f>_xlfn.IFNA(VLOOKUP($A30,'I-Emax'!$A:$BM,MATCH(X$1,'I-Emax'!$A$1:$BM$1,0),FALSE),"")</f>
        <v>0.6038095238095238</v>
      </c>
      <c r="Y30" s="47">
        <f>_xlfn.IFNA(VLOOKUP($A30,'I-Emax'!$A:$BM,MATCH(Y$1,'I-Emax'!$A$1:$BM$1,0),FALSE),"")</f>
        <v>0.68058455114822547</v>
      </c>
      <c r="Z30" s="40" t="str">
        <f>_xlfn.IFNA(VLOOKUP($A30,'I-pEC50'!$A:$BM,MATCH(Z$1,'I-pEC50'!$A$1:$BM$1,0),FALSE),"")</f>
        <v/>
      </c>
      <c r="AA30" s="41">
        <f>_xlfn.IFNA(VLOOKUP($A30,'I-pEC50'!$A:$BM,MATCH(AA$1,'I-pEC50'!$A$1:$BM$1,0),FALSE),"")</f>
        <v>6.48</v>
      </c>
      <c r="AB30" s="41">
        <f>_xlfn.IFNA(VLOOKUP($A30,'I-pEC50'!$A:$BM,MATCH(AB$1,'I-pEC50'!$A$1:$BM$1,0),FALSE),"")</f>
        <v>6.48</v>
      </c>
      <c r="AC30" s="41">
        <f>_xlfn.IFNA(VLOOKUP($A30,'I-pEC50'!$A:$BM,MATCH(AC$1,'I-pEC50'!$A$1:$BM$1,0),FALSE),"")</f>
        <v>6.1</v>
      </c>
      <c r="AD30" s="41">
        <f>_xlfn.IFNA(VLOOKUP($A30,'I-pEC50'!$A:$BM,MATCH(AD$1,'I-pEC50'!$A$1:$BM$1,0),FALSE),"")</f>
        <v>6.1</v>
      </c>
      <c r="AE30" s="41">
        <f>_xlfn.IFNA(VLOOKUP($A30,'I-pEC50'!$A:$BM,MATCH(AE$1,'I-pEC50'!$A$1:$BM$1,0),FALSE),"")</f>
        <v>6.13</v>
      </c>
      <c r="AF30" s="41">
        <f>_xlfn.IFNA(VLOOKUP($A30,'I-pEC50'!$A:$BM,MATCH(AF$1,'I-pEC50'!$A$1:$BM$1,0),FALSE),"")</f>
        <v>6.37</v>
      </c>
      <c r="AG30" s="41">
        <f>_xlfn.IFNA(VLOOKUP($A30,'I-pEC50'!$A:$BM,MATCH(AG$1,'I-pEC50'!$A$1:$BM$1,0),FALSE),"")</f>
        <v>6.37</v>
      </c>
      <c r="AH30" s="41">
        <f>_xlfn.IFNA(VLOOKUP($A30,'I-pEC50'!$A:$BM,MATCH(AH$1,'I-pEC50'!$A$1:$BM$1,0),FALSE),"")</f>
        <v>6.28</v>
      </c>
      <c r="AI30" s="41">
        <f>_xlfn.IFNA(VLOOKUP($A30,'I-pEC50'!$A:$BM,MATCH(AI$1,'I-pEC50'!$A$1:$BM$1,0),FALSE),"")</f>
        <v>6.16</v>
      </c>
      <c r="AJ30" s="41">
        <f>_xlfn.IFNA(VLOOKUP($A30,'I-pEC50'!$A:$BM,MATCH(AJ$1,'I-pEC50'!$A$1:$BM$1,0),FALSE),"")</f>
        <v>6.41</v>
      </c>
      <c r="AK30" s="41">
        <f>_xlfn.IFNA(VLOOKUP($A30,'I-pEC50'!$A:$BM,MATCH(AK$1,'I-pEC50'!$A$1:$BM$1,0),FALSE),"")</f>
        <v>6.28</v>
      </c>
      <c r="AL30" s="40" t="str">
        <f t="shared" si="18"/>
        <v/>
      </c>
      <c r="AM30" s="41">
        <f t="shared" si="19"/>
        <v>6.2508092962528439</v>
      </c>
      <c r="AN30" s="41">
        <f t="shared" si="20"/>
        <v>6.2508092962528439</v>
      </c>
      <c r="AO30" s="41">
        <f t="shared" si="21"/>
        <v>5.9526113118200179</v>
      </c>
      <c r="AP30" s="41">
        <f t="shared" si="22"/>
        <v>5.9526113118200179</v>
      </c>
      <c r="AQ30" s="41">
        <f t="shared" si="23"/>
        <v>5.9286406387752564</v>
      </c>
      <c r="AR30" s="41">
        <f t="shared" si="24"/>
        <v>6.1143592926856583</v>
      </c>
      <c r="AS30" s="41">
        <f t="shared" si="25"/>
        <v>6.1143592926856583</v>
      </c>
      <c r="AT30" s="41">
        <f t="shared" si="26"/>
        <v>6.0849583290661071</v>
      </c>
      <c r="AU30" s="41">
        <f t="shared" si="27"/>
        <v>5.9970380966722132</v>
      </c>
      <c r="AV30" s="41">
        <f t="shared" si="28"/>
        <v>6.1908999588117952</v>
      </c>
      <c r="AW30" s="41">
        <f t="shared" si="29"/>
        <v>6.1128820866533768</v>
      </c>
      <c r="AX30" s="105" t="str">
        <f t="shared" si="42"/>
        <v/>
      </c>
      <c r="AY30" s="47">
        <f t="shared" si="43"/>
        <v>6.2508092962528439</v>
      </c>
      <c r="AZ30" s="47">
        <f t="shared" si="3"/>
        <v>6.1143592926856583</v>
      </c>
      <c r="BA30" s="47">
        <f t="shared" si="4"/>
        <v>6.1908999588117952</v>
      </c>
      <c r="BB30" s="48" t="str">
        <f t="shared" si="44"/>
        <v/>
      </c>
      <c r="BC30" s="47">
        <f t="shared" si="45"/>
        <v>6.0670963709841965</v>
      </c>
      <c r="BD30" s="47">
        <f t="shared" si="7"/>
        <v>6.077678752777409</v>
      </c>
      <c r="BE30" s="47">
        <f t="shared" si="8"/>
        <v>6.1518910227325865</v>
      </c>
      <c r="BF30" s="199" t="str">
        <f t="shared" si="30"/>
        <v/>
      </c>
      <c r="BG30" s="41">
        <f t="shared" si="31"/>
        <v>1</v>
      </c>
      <c r="BH30" s="41">
        <f t="shared" si="32"/>
        <v>1</v>
      </c>
      <c r="BI30" s="41">
        <f t="shared" si="33"/>
        <v>7.4404112530496877E-2</v>
      </c>
      <c r="BJ30" s="41">
        <f t="shared" si="34"/>
        <v>7.4404112530496877E-2</v>
      </c>
      <c r="BK30" s="41">
        <f t="shared" si="35"/>
        <v>0</v>
      </c>
      <c r="BL30" s="41">
        <f t="shared" si="36"/>
        <v>0.57646406501638625</v>
      </c>
      <c r="BM30" s="41">
        <f t="shared" si="37"/>
        <v>0.57646406501638625</v>
      </c>
      <c r="BN30" s="41">
        <f t="shared" si="38"/>
        <v>0.4852045245950885</v>
      </c>
      <c r="BO30" s="41">
        <f t="shared" si="39"/>
        <v>0.21230326510490885</v>
      </c>
      <c r="BP30" s="41">
        <f t="shared" si="40"/>
        <v>0.81404355746425638</v>
      </c>
      <c r="BQ30" s="41">
        <f t="shared" si="41"/>
        <v>0.57187887028066253</v>
      </c>
      <c r="BR30" s="105" t="str">
        <f t="shared" si="46"/>
        <v/>
      </c>
      <c r="BS30" s="47">
        <f t="shared" si="47"/>
        <v>1</v>
      </c>
      <c r="BT30" s="47">
        <f t="shared" si="12"/>
        <v>0.57646406501638625</v>
      </c>
      <c r="BU30" s="47">
        <f t="shared" si="13"/>
        <v>0.81404355746425638</v>
      </c>
      <c r="BV30" s="48" t="str">
        <f t="shared" si="48"/>
        <v/>
      </c>
      <c r="BW30" s="47">
        <f t="shared" si="49"/>
        <v>0.42976164501219871</v>
      </c>
      <c r="BX30" s="47">
        <f t="shared" si="16"/>
        <v>0.46260897993319244</v>
      </c>
      <c r="BY30" s="47">
        <f t="shared" si="17"/>
        <v>0.69296121387245946</v>
      </c>
    </row>
    <row r="31" spans="1:77" x14ac:dyDescent="0.2">
      <c r="A31" s="305" t="s">
        <v>100</v>
      </c>
      <c r="B31" s="334" t="str">
        <f>VLOOKUP($A31,BI!$A:$Q,MATCH(B$1,BI!$A$1:$Q$1,0),FALSE)</f>
        <v/>
      </c>
      <c r="C31" s="368" t="str">
        <f>VLOOKUP($A31,BI!$A:$Q,MATCH(C$1,BI!$A$1:$Q$1,0),FALSE)</f>
        <v/>
      </c>
      <c r="D31" s="368" t="str">
        <f>VLOOKUP($A31,BI!$A:$Q,MATCH(D$1,BI!$A$1:$Q$1,0),FALSE)</f>
        <v/>
      </c>
      <c r="E31" s="368" t="str">
        <f>VLOOKUP($A31,BI!$A:$Q,MATCH(E$1,BI!$A$1:$Q$1,0),FALSE)</f>
        <v/>
      </c>
      <c r="F31" s="368" t="str">
        <f>VLOOKUP($A31,BI!$A:$Q,MATCH(F$1,BI!$A$1:$Q$1,0),FALSE)</f>
        <v/>
      </c>
      <c r="G31" s="368" t="str">
        <f>VLOOKUP($A31,BI!$A:$Q,MATCH(G$1,BI!$A$1:$Q$1,0),FALSE)</f>
        <v/>
      </c>
      <c r="H31" s="368">
        <f>VLOOKUP($A31,BI!$A:$Q,MATCH(H$1,BI!$A$1:$Q$1,0),FALSE)</f>
        <v>1</v>
      </c>
      <c r="I31" s="368">
        <f>VLOOKUP($A31,BI!$A:$Q,MATCH(I$1,BI!$A$1:$Q$1,0),FALSE)</f>
        <v>1</v>
      </c>
      <c r="J31" s="368" t="str">
        <f>VLOOKUP($A31,BI!$A:$Q,MATCH(J$1,BI!$A$1:$Q$1,0),FALSE)</f>
        <v/>
      </c>
      <c r="K31" s="368" t="str">
        <f>VLOOKUP($A31,BI!$A:$Q,MATCH(K$1,BI!$A$1:$Q$1,0),FALSE)</f>
        <v/>
      </c>
      <c r="L31" s="368" t="str">
        <f>VLOOKUP($A31,BI!$A:$Q,MATCH(L$1,BI!$A$1:$Q$1,0),FALSE)</f>
        <v/>
      </c>
      <c r="M31" s="368" t="str">
        <f>VLOOKUP($A31,BI!$A:$Q,MATCH(M$1,BI!$A$1:$Q$1,0),FALSE)</f>
        <v/>
      </c>
      <c r="N31" s="48" t="str">
        <f>_xlfn.IFNA(VLOOKUP($A31,'I-Emax'!$A:$BM,MATCH(N$1,'I-Emax'!$A$1:$BM$1,0),FALSE),"")</f>
        <v/>
      </c>
      <c r="O31" s="47" t="str">
        <f>_xlfn.IFNA(VLOOKUP($A31,'I-Emax'!$A:$BM,MATCH(O$1,'I-Emax'!$A$1:$BM$1,0),FALSE),"")</f>
        <v/>
      </c>
      <c r="P31" s="47" t="str">
        <f>_xlfn.IFNA(VLOOKUP($A31,'I-Emax'!$A:$BM,MATCH(P$1,'I-Emax'!$A$1:$BM$1,0),FALSE),"")</f>
        <v/>
      </c>
      <c r="Q31" s="47" t="str">
        <f>_xlfn.IFNA(VLOOKUP($A31,'I-Emax'!$A:$BM,MATCH(Q$1,'I-Emax'!$A$1:$BM$1,0),FALSE),"")</f>
        <v/>
      </c>
      <c r="R31" s="47" t="str">
        <f>_xlfn.IFNA(VLOOKUP($A31,'I-Emax'!$A:$BM,MATCH(R$1,'I-Emax'!$A$1:$BM$1,0),FALSE),"")</f>
        <v/>
      </c>
      <c r="S31" s="47" t="str">
        <f>_xlfn.IFNA(VLOOKUP($A31,'I-Emax'!$A:$BM,MATCH(S$1,'I-Emax'!$A$1:$BM$1,0),FALSE),"")</f>
        <v/>
      </c>
      <c r="T31" s="47">
        <f>_xlfn.IFNA(VLOOKUP($A31,'I-Emax'!$A:$BM,MATCH(T$1,'I-Emax'!$A$1:$BM$1,0),FALSE),"")</f>
        <v>0.16949152542372881</v>
      </c>
      <c r="U31" s="47">
        <f>_xlfn.IFNA(VLOOKUP($A31,'I-Emax'!$A:$BM,MATCH(U$1,'I-Emax'!$A$1:$BM$1,0),FALSE),"")</f>
        <v>0.16949152542372881</v>
      </c>
      <c r="V31" s="47" t="str">
        <f>_xlfn.IFNA(VLOOKUP($A31,'I-Emax'!$A:$BM,MATCH(V$1,'I-Emax'!$A$1:$BM$1,0),FALSE),"")</f>
        <v/>
      </c>
      <c r="W31" s="47" t="str">
        <f>_xlfn.IFNA(VLOOKUP($A31,'I-Emax'!$A:$BM,MATCH(W$1,'I-Emax'!$A$1:$BM$1,0),FALSE),"")</f>
        <v/>
      </c>
      <c r="X31" s="47" t="str">
        <f>_xlfn.IFNA(VLOOKUP($A31,'I-Emax'!$A:$BM,MATCH(X$1,'I-Emax'!$A$1:$BM$1,0),FALSE),"")</f>
        <v/>
      </c>
      <c r="Y31" s="47" t="str">
        <f>_xlfn.IFNA(VLOOKUP($A31,'I-Emax'!$A:$BM,MATCH(Y$1,'I-Emax'!$A$1:$BM$1,0),FALSE),"")</f>
        <v/>
      </c>
      <c r="Z31" s="40" t="str">
        <f>_xlfn.IFNA(VLOOKUP($A31,'I-pEC50'!$A:$BM,MATCH(Z$1,'I-pEC50'!$A$1:$BM$1,0),FALSE),"")</f>
        <v/>
      </c>
      <c r="AA31" s="41" t="str">
        <f>_xlfn.IFNA(VLOOKUP($A31,'I-pEC50'!$A:$BM,MATCH(AA$1,'I-pEC50'!$A$1:$BM$1,0),FALSE),"")</f>
        <v/>
      </c>
      <c r="AB31" s="41" t="str">
        <f>_xlfn.IFNA(VLOOKUP($A31,'I-pEC50'!$A:$BM,MATCH(AB$1,'I-pEC50'!$A$1:$BM$1,0),FALSE),"")</f>
        <v/>
      </c>
      <c r="AC31" s="41" t="str">
        <f>_xlfn.IFNA(VLOOKUP($A31,'I-pEC50'!$A:$BM,MATCH(AC$1,'I-pEC50'!$A$1:$BM$1,0),FALSE),"")</f>
        <v/>
      </c>
      <c r="AD31" s="41" t="str">
        <f>_xlfn.IFNA(VLOOKUP($A31,'I-pEC50'!$A:$BM,MATCH(AD$1,'I-pEC50'!$A$1:$BM$1,0),FALSE),"")</f>
        <v/>
      </c>
      <c r="AE31" s="41" t="str">
        <f>_xlfn.IFNA(VLOOKUP($A31,'I-pEC50'!$A:$BM,MATCH(AE$1,'I-pEC50'!$A$1:$BM$1,0),FALSE),"")</f>
        <v/>
      </c>
      <c r="AF31" s="41">
        <f>_xlfn.IFNA(VLOOKUP($A31,'I-pEC50'!$A:$BM,MATCH(AF$1,'I-pEC50'!$A$1:$BM$1,0),FALSE),"")</f>
        <v>4.97</v>
      </c>
      <c r="AG31" s="41">
        <f>_xlfn.IFNA(VLOOKUP($A31,'I-pEC50'!$A:$BM,MATCH(AG$1,'I-pEC50'!$A$1:$BM$1,0),FALSE),"")</f>
        <v>4.97</v>
      </c>
      <c r="AH31" s="41" t="str">
        <f>_xlfn.IFNA(VLOOKUP($A31,'I-pEC50'!$A:$BM,MATCH(AH$1,'I-pEC50'!$A$1:$BM$1,0),FALSE),"")</f>
        <v/>
      </c>
      <c r="AI31" s="41" t="str">
        <f>_xlfn.IFNA(VLOOKUP($A31,'I-pEC50'!$A:$BM,MATCH(AI$1,'I-pEC50'!$A$1:$BM$1,0),FALSE),"")</f>
        <v/>
      </c>
      <c r="AJ31" s="41" t="str">
        <f>_xlfn.IFNA(VLOOKUP($A31,'I-pEC50'!$A:$BM,MATCH(AJ$1,'I-pEC50'!$A$1:$BM$1,0),FALSE),"")</f>
        <v/>
      </c>
      <c r="AK31" s="41" t="str">
        <f>_xlfn.IFNA(VLOOKUP($A31,'I-pEC50'!$A:$BM,MATCH(AK$1,'I-pEC50'!$A$1:$BM$1,0),FALSE),"")</f>
        <v/>
      </c>
      <c r="AL31" s="40" t="str">
        <f t="shared" si="18"/>
        <v/>
      </c>
      <c r="AM31" s="41" t="str">
        <f t="shared" si="19"/>
        <v/>
      </c>
      <c r="AN31" s="41" t="str">
        <f t="shared" si="20"/>
        <v/>
      </c>
      <c r="AO31" s="41" t="str">
        <f t="shared" si="21"/>
        <v/>
      </c>
      <c r="AP31" s="41" t="str">
        <f t="shared" si="22"/>
        <v/>
      </c>
      <c r="AQ31" s="41" t="str">
        <f t="shared" si="23"/>
        <v/>
      </c>
      <c r="AR31" s="41">
        <f t="shared" si="24"/>
        <v>4.199147988357856</v>
      </c>
      <c r="AS31" s="41">
        <f t="shared" si="25"/>
        <v>4.199147988357856</v>
      </c>
      <c r="AT31" s="41" t="str">
        <f t="shared" si="26"/>
        <v/>
      </c>
      <c r="AU31" s="41" t="str">
        <f t="shared" si="27"/>
        <v/>
      </c>
      <c r="AV31" s="41" t="str">
        <f t="shared" si="28"/>
        <v/>
      </c>
      <c r="AW31" s="41" t="str">
        <f t="shared" si="29"/>
        <v/>
      </c>
      <c r="AX31" s="105" t="str">
        <f t="shared" si="42"/>
        <v/>
      </c>
      <c r="AY31" s="47" t="str">
        <f t="shared" si="43"/>
        <v/>
      </c>
      <c r="AZ31" s="47">
        <f t="shared" si="3"/>
        <v>4.199147988357856</v>
      </c>
      <c r="BA31" s="47" t="str">
        <f t="shared" si="4"/>
        <v/>
      </c>
      <c r="BB31" s="48" t="str">
        <f t="shared" si="44"/>
        <v/>
      </c>
      <c r="BC31" s="47" t="str">
        <f t="shared" si="45"/>
        <v/>
      </c>
      <c r="BD31" s="47">
        <f t="shared" si="7"/>
        <v>4.199147988357856</v>
      </c>
      <c r="BE31" s="47" t="str">
        <f t="shared" si="8"/>
        <v/>
      </c>
      <c r="BF31" s="199" t="str">
        <f t="shared" si="30"/>
        <v/>
      </c>
      <c r="BG31" s="41" t="str">
        <f t="shared" si="31"/>
        <v/>
      </c>
      <c r="BH31" s="41" t="str">
        <f t="shared" si="32"/>
        <v/>
      </c>
      <c r="BI31" s="41" t="str">
        <f t="shared" si="33"/>
        <v/>
      </c>
      <c r="BJ31" s="41" t="str">
        <f t="shared" si="34"/>
        <v/>
      </c>
      <c r="BK31" s="41" t="str">
        <f t="shared" si="35"/>
        <v/>
      </c>
      <c r="BL31" s="41" t="str">
        <f t="shared" si="36"/>
        <v/>
      </c>
      <c r="BM31" s="41" t="str">
        <f t="shared" si="37"/>
        <v/>
      </c>
      <c r="BN31" s="41" t="str">
        <f t="shared" si="38"/>
        <v/>
      </c>
      <c r="BO31" s="41" t="str">
        <f t="shared" si="39"/>
        <v/>
      </c>
      <c r="BP31" s="41" t="str">
        <f t="shared" si="40"/>
        <v/>
      </c>
      <c r="BQ31" s="41" t="str">
        <f t="shared" si="41"/>
        <v/>
      </c>
      <c r="BR31" s="105" t="str">
        <f t="shared" si="46"/>
        <v/>
      </c>
      <c r="BS31" s="47" t="str">
        <f t="shared" si="47"/>
        <v/>
      </c>
      <c r="BT31" s="47" t="str">
        <f t="shared" si="12"/>
        <v/>
      </c>
      <c r="BU31" s="47" t="str">
        <f t="shared" si="13"/>
        <v/>
      </c>
      <c r="BV31" s="48" t="str">
        <f t="shared" si="48"/>
        <v/>
      </c>
      <c r="BW31" s="47" t="str">
        <f t="shared" si="49"/>
        <v/>
      </c>
      <c r="BX31" s="47" t="str">
        <f t="shared" si="16"/>
        <v/>
      </c>
      <c r="BY31" s="47" t="str">
        <f t="shared" si="17"/>
        <v/>
      </c>
    </row>
    <row r="32" spans="1:77" x14ac:dyDescent="0.2">
      <c r="A32" s="305" t="s">
        <v>101</v>
      </c>
      <c r="B32" s="334" t="str">
        <f>VLOOKUP($A32,BI!$A:$Q,MATCH(B$1,BI!$A$1:$Q$1,0),FALSE)</f>
        <v/>
      </c>
      <c r="C32" s="368">
        <f>VLOOKUP($A32,BI!$A:$Q,MATCH(C$1,BI!$A$1:$Q$1,0),FALSE)</f>
        <v>1</v>
      </c>
      <c r="D32" s="368">
        <f>VLOOKUP($A32,BI!$A:$Q,MATCH(D$1,BI!$A$1:$Q$1,0),FALSE)</f>
        <v>1</v>
      </c>
      <c r="E32" s="368">
        <f>VLOOKUP($A32,BI!$A:$Q,MATCH(E$1,BI!$A$1:$Q$1,0),FALSE)</f>
        <v>1</v>
      </c>
      <c r="F32" s="368">
        <f>VLOOKUP($A32,BI!$A:$Q,MATCH(F$1,BI!$A$1:$Q$1,0),FALSE)</f>
        <v>1</v>
      </c>
      <c r="G32" s="368">
        <f>VLOOKUP($A32,BI!$A:$Q,MATCH(G$1,BI!$A$1:$Q$1,0),FALSE)</f>
        <v>1</v>
      </c>
      <c r="H32" s="368" t="str">
        <f>VLOOKUP($A32,BI!$A:$Q,MATCH(H$1,BI!$A$1:$Q$1,0),FALSE)</f>
        <v/>
      </c>
      <c r="I32" s="368" t="str">
        <f>VLOOKUP($A32,BI!$A:$Q,MATCH(I$1,BI!$A$1:$Q$1,0),FALSE)</f>
        <v/>
      </c>
      <c r="J32" s="368" t="str">
        <f>VLOOKUP($A32,BI!$A:$Q,MATCH(J$1,BI!$A$1:$Q$1,0),FALSE)</f>
        <v/>
      </c>
      <c r="K32" s="368" t="str">
        <f>VLOOKUP($A32,BI!$A:$Q,MATCH(K$1,BI!$A$1:$Q$1,0),FALSE)</f>
        <v/>
      </c>
      <c r="L32" s="368">
        <f>VLOOKUP($A32,BI!$A:$Q,MATCH(L$1,BI!$A$1:$Q$1,0),FALSE)</f>
        <v>1</v>
      </c>
      <c r="M32" s="368">
        <f>VLOOKUP($A32,BI!$A:$Q,MATCH(M$1,BI!$A$1:$Q$1,0),FALSE)</f>
        <v>1</v>
      </c>
      <c r="N32" s="48" t="str">
        <f>_xlfn.IFNA(VLOOKUP($A32,'I-Emax'!$A:$BM,MATCH(N$1,'I-Emax'!$A$1:$BM$1,0),FALSE),"")</f>
        <v/>
      </c>
      <c r="O32" s="47">
        <f>_xlfn.IFNA(VLOOKUP($A32,'I-Emax'!$A:$BM,MATCH(O$1,'I-Emax'!$A$1:$BM$1,0),FALSE),"")</f>
        <v>0.48936170212765956</v>
      </c>
      <c r="P32" s="47">
        <f>_xlfn.IFNA(VLOOKUP($A32,'I-Emax'!$A:$BM,MATCH(P$1,'I-Emax'!$A$1:$BM$1,0),FALSE),"")</f>
        <v>0.48936170212765956</v>
      </c>
      <c r="Q32" s="47">
        <f>_xlfn.IFNA(VLOOKUP($A32,'I-Emax'!$A:$BM,MATCH(Q$1,'I-Emax'!$A$1:$BM$1,0),FALSE),"")</f>
        <v>0.52795031055900621</v>
      </c>
      <c r="R32" s="47">
        <f>_xlfn.IFNA(VLOOKUP($A32,'I-Emax'!$A:$BM,MATCH(R$1,'I-Emax'!$A$1:$BM$1,0),FALSE),"")</f>
        <v>0.52795031055900621</v>
      </c>
      <c r="S32" s="47">
        <f>_xlfn.IFNA(VLOOKUP($A32,'I-Emax'!$A:$BM,MATCH(S$1,'I-Emax'!$A$1:$BM$1,0),FALSE),"")</f>
        <v>0.54782608695652169</v>
      </c>
      <c r="T32" s="47" t="str">
        <f>_xlfn.IFNA(VLOOKUP($A32,'I-Emax'!$A:$BM,MATCH(T$1,'I-Emax'!$A$1:$BM$1,0),FALSE),"")</f>
        <v/>
      </c>
      <c r="U32" s="47" t="str">
        <f>_xlfn.IFNA(VLOOKUP($A32,'I-Emax'!$A:$BM,MATCH(U$1,'I-Emax'!$A$1:$BM$1,0),FALSE),"")</f>
        <v/>
      </c>
      <c r="V32" s="47" t="str">
        <f>_xlfn.IFNA(VLOOKUP($A32,'I-Emax'!$A:$BM,MATCH(V$1,'I-Emax'!$A$1:$BM$1,0),FALSE),"")</f>
        <v/>
      </c>
      <c r="W32" s="47" t="str">
        <f>_xlfn.IFNA(VLOOKUP($A32,'I-Emax'!$A:$BM,MATCH(W$1,'I-Emax'!$A$1:$BM$1,0),FALSE),"")</f>
        <v/>
      </c>
      <c r="X32" s="47">
        <f>_xlfn.IFNA(VLOOKUP($A32,'I-Emax'!$A:$BM,MATCH(X$1,'I-Emax'!$A$1:$BM$1,0),FALSE),"")</f>
        <v>0.57904761904761903</v>
      </c>
      <c r="Y32" s="47">
        <f>_xlfn.IFNA(VLOOKUP($A32,'I-Emax'!$A:$BM,MATCH(Y$1,'I-Emax'!$A$1:$BM$1,0),FALSE),"")</f>
        <v>0.54070981210855951</v>
      </c>
      <c r="Z32" s="40" t="str">
        <f>_xlfn.IFNA(VLOOKUP($A32,'I-pEC50'!$A:$BM,MATCH(Z$1,'I-pEC50'!$A$1:$BM$1,0),FALSE),"")</f>
        <v/>
      </c>
      <c r="AA32" s="41">
        <f>_xlfn.IFNA(VLOOKUP($A32,'I-pEC50'!$A:$BM,MATCH(AA$1,'I-pEC50'!$A$1:$BM$1,0),FALSE),"")</f>
        <v>4.5199999999999996</v>
      </c>
      <c r="AB32" s="41">
        <f>_xlfn.IFNA(VLOOKUP($A32,'I-pEC50'!$A:$BM,MATCH(AB$1,'I-pEC50'!$A$1:$BM$1,0),FALSE),"")</f>
        <v>4.5199999999999996</v>
      </c>
      <c r="AC32" s="41">
        <f>_xlfn.IFNA(VLOOKUP($A32,'I-pEC50'!$A:$BM,MATCH(AC$1,'I-pEC50'!$A$1:$BM$1,0),FALSE),"")</f>
        <v>4.08</v>
      </c>
      <c r="AD32" s="41">
        <f>_xlfn.IFNA(VLOOKUP($A32,'I-pEC50'!$A:$BM,MATCH(AD$1,'I-pEC50'!$A$1:$BM$1,0),FALSE),"")</f>
        <v>4.08</v>
      </c>
      <c r="AE32" s="41">
        <f>_xlfn.IFNA(VLOOKUP($A32,'I-pEC50'!$A:$BM,MATCH(AE$1,'I-pEC50'!$A$1:$BM$1,0),FALSE),"")</f>
        <v>3.92</v>
      </c>
      <c r="AF32" s="41" t="str">
        <f>_xlfn.IFNA(VLOOKUP($A32,'I-pEC50'!$A:$BM,MATCH(AF$1,'I-pEC50'!$A$1:$BM$1,0),FALSE),"")</f>
        <v/>
      </c>
      <c r="AG32" s="41" t="str">
        <f>_xlfn.IFNA(VLOOKUP($A32,'I-pEC50'!$A:$BM,MATCH(AG$1,'I-pEC50'!$A$1:$BM$1,0),FALSE),"")</f>
        <v/>
      </c>
      <c r="AH32" s="41" t="str">
        <f>_xlfn.IFNA(VLOOKUP($A32,'I-pEC50'!$A:$BM,MATCH(AH$1,'I-pEC50'!$A$1:$BM$1,0),FALSE),"")</f>
        <v/>
      </c>
      <c r="AI32" s="41" t="str">
        <f>_xlfn.IFNA(VLOOKUP($A32,'I-pEC50'!$A:$BM,MATCH(AI$1,'I-pEC50'!$A$1:$BM$1,0),FALSE),"")</f>
        <v/>
      </c>
      <c r="AJ32" s="41">
        <f>_xlfn.IFNA(VLOOKUP($A32,'I-pEC50'!$A:$BM,MATCH(AJ$1,'I-pEC50'!$A$1:$BM$1,0),FALSE),"")</f>
        <v>3.88</v>
      </c>
      <c r="AK32" s="41">
        <f>_xlfn.IFNA(VLOOKUP($A32,'I-pEC50'!$A:$BM,MATCH(AK$1,'I-pEC50'!$A$1:$BM$1,0),FALSE),"")</f>
        <v>4.08</v>
      </c>
      <c r="AL32" s="40" t="str">
        <f t="shared" si="18"/>
        <v/>
      </c>
      <c r="AM32" s="41">
        <f t="shared" si="19"/>
        <v>4.2096299780818756</v>
      </c>
      <c r="AN32" s="41">
        <f t="shared" si="20"/>
        <v>4.2096299780818756</v>
      </c>
      <c r="AO32" s="41">
        <f t="shared" si="21"/>
        <v>3.8025930496824438</v>
      </c>
      <c r="AP32" s="41">
        <f t="shared" si="22"/>
        <v>3.8025930496824438</v>
      </c>
      <c r="AQ32" s="41">
        <f t="shared" si="23"/>
        <v>3.6586427090999698</v>
      </c>
      <c r="AR32" s="41" t="str">
        <f t="shared" si="24"/>
        <v/>
      </c>
      <c r="AS32" s="41" t="str">
        <f t="shared" si="25"/>
        <v/>
      </c>
      <c r="AT32" s="41" t="str">
        <f t="shared" si="26"/>
        <v/>
      </c>
      <c r="AU32" s="41" t="str">
        <f t="shared" si="27"/>
        <v/>
      </c>
      <c r="AV32" s="41">
        <f t="shared" si="28"/>
        <v>3.6427142802027968</v>
      </c>
      <c r="AW32" s="41">
        <f t="shared" si="29"/>
        <v>3.8129642506666892</v>
      </c>
      <c r="AX32" s="105" t="str">
        <f t="shared" si="42"/>
        <v/>
      </c>
      <c r="AY32" s="47">
        <f t="shared" si="43"/>
        <v>4.2096299780818756</v>
      </c>
      <c r="AZ32" s="47" t="str">
        <f t="shared" si="3"/>
        <v/>
      </c>
      <c r="BA32" s="47">
        <f t="shared" si="4"/>
        <v>3.8129642506666892</v>
      </c>
      <c r="BB32" s="48" t="str">
        <f t="shared" si="44"/>
        <v/>
      </c>
      <c r="BC32" s="47">
        <f t="shared" si="45"/>
        <v>3.9366177529257214</v>
      </c>
      <c r="BD32" s="47" t="str">
        <f t="shared" si="7"/>
        <v/>
      </c>
      <c r="BE32" s="47">
        <f t="shared" si="8"/>
        <v>3.727839265434743</v>
      </c>
      <c r="BF32" s="199" t="str">
        <f t="shared" si="30"/>
        <v/>
      </c>
      <c r="BG32" s="41">
        <f t="shared" si="31"/>
        <v>1</v>
      </c>
      <c r="BH32" s="41">
        <f t="shared" si="32"/>
        <v>1</v>
      </c>
      <c r="BI32" s="41">
        <f t="shared" si="33"/>
        <v>0.28201506869148063</v>
      </c>
      <c r="BJ32" s="41">
        <f t="shared" si="34"/>
        <v>0.28201506869148063</v>
      </c>
      <c r="BK32" s="41">
        <f t="shared" si="35"/>
        <v>2.8096644627700066E-2</v>
      </c>
      <c r="BL32" s="41" t="str">
        <f t="shared" si="36"/>
        <v/>
      </c>
      <c r="BM32" s="41" t="str">
        <f t="shared" si="37"/>
        <v/>
      </c>
      <c r="BN32" s="41" t="str">
        <f t="shared" si="38"/>
        <v/>
      </c>
      <c r="BO32" s="41" t="str">
        <f t="shared" si="39"/>
        <v/>
      </c>
      <c r="BP32" s="41">
        <f t="shared" si="40"/>
        <v>0</v>
      </c>
      <c r="BQ32" s="41">
        <f t="shared" si="41"/>
        <v>0.30030914843392853</v>
      </c>
      <c r="BR32" s="105" t="str">
        <f t="shared" si="46"/>
        <v/>
      </c>
      <c r="BS32" s="47">
        <f t="shared" si="47"/>
        <v>1</v>
      </c>
      <c r="BT32" s="47" t="str">
        <f t="shared" si="12"/>
        <v/>
      </c>
      <c r="BU32" s="47">
        <f t="shared" si="13"/>
        <v>0.30030914843392853</v>
      </c>
      <c r="BV32" s="48" t="str">
        <f t="shared" si="48"/>
        <v/>
      </c>
      <c r="BW32" s="47">
        <f t="shared" si="49"/>
        <v>0.51842535640213216</v>
      </c>
      <c r="BX32" s="47" t="str">
        <f t="shared" si="16"/>
        <v/>
      </c>
      <c r="BY32" s="47">
        <f t="shared" si="17"/>
        <v>0.15015457421696426</v>
      </c>
    </row>
    <row r="33" spans="1:77" x14ac:dyDescent="0.2">
      <c r="A33" s="305" t="s">
        <v>78</v>
      </c>
      <c r="B33" s="334" t="str">
        <f>VLOOKUP($A33,BI!$A:$Q,MATCH(B$1,BI!$A$1:$Q$1,0),FALSE)</f>
        <v/>
      </c>
      <c r="C33" s="368">
        <f>VLOOKUP($A33,BI!$A:$Q,MATCH(C$1,BI!$A$1:$Q$1,0),FALSE)</f>
        <v>1</v>
      </c>
      <c r="D33" s="368">
        <f>VLOOKUP($A33,BI!$A:$Q,MATCH(D$1,BI!$A$1:$Q$1,0),FALSE)</f>
        <v>1</v>
      </c>
      <c r="E33" s="368">
        <f>VLOOKUP($A33,BI!$A:$Q,MATCH(E$1,BI!$A$1:$Q$1,0),FALSE)</f>
        <v>1</v>
      </c>
      <c r="F33" s="368">
        <f>VLOOKUP($A33,BI!$A:$Q,MATCH(F$1,BI!$A$1:$Q$1,0),FALSE)</f>
        <v>1</v>
      </c>
      <c r="G33" s="368">
        <f>VLOOKUP($A33,BI!$A:$Q,MATCH(G$1,BI!$A$1:$Q$1,0),FALSE)</f>
        <v>1</v>
      </c>
      <c r="H33" s="368" t="str">
        <f>VLOOKUP($A33,BI!$A:$Q,MATCH(H$1,BI!$A$1:$Q$1,0),FALSE)</f>
        <v/>
      </c>
      <c r="I33" s="368" t="str">
        <f>VLOOKUP($A33,BI!$A:$Q,MATCH(I$1,BI!$A$1:$Q$1,0),FALSE)</f>
        <v/>
      </c>
      <c r="J33" s="368" t="str">
        <f>VLOOKUP($A33,BI!$A:$Q,MATCH(J$1,BI!$A$1:$Q$1,0),FALSE)</f>
        <v/>
      </c>
      <c r="K33" s="368" t="str">
        <f>VLOOKUP($A33,BI!$A:$Q,MATCH(K$1,BI!$A$1:$Q$1,0),FALSE)</f>
        <v/>
      </c>
      <c r="L33" s="368">
        <f>VLOOKUP($A33,BI!$A:$Q,MATCH(L$1,BI!$A$1:$Q$1,0),FALSE)</f>
        <v>1</v>
      </c>
      <c r="M33" s="368" t="str">
        <f>VLOOKUP($A33,BI!$A:$Q,MATCH(M$1,BI!$A$1:$Q$1,0),FALSE)</f>
        <v/>
      </c>
      <c r="N33" s="48" t="str">
        <f>_xlfn.IFNA(VLOOKUP($A33,'I-Emax'!$A:$BM,MATCH(N$1,'I-Emax'!$A$1:$BM$1,0),FALSE),"")</f>
        <v/>
      </c>
      <c r="O33" s="47">
        <f>_xlfn.IFNA(VLOOKUP($A33,'I-Emax'!$A:$BM,MATCH(O$1,'I-Emax'!$A$1:$BM$1,0),FALSE),"")</f>
        <v>0.34429400386847198</v>
      </c>
      <c r="P33" s="47">
        <f>_xlfn.IFNA(VLOOKUP($A33,'I-Emax'!$A:$BM,MATCH(P$1,'I-Emax'!$A$1:$BM$1,0),FALSE),"")</f>
        <v>0.34429400386847198</v>
      </c>
      <c r="Q33" s="47">
        <f>_xlfn.IFNA(VLOOKUP($A33,'I-Emax'!$A:$BM,MATCH(Q$1,'I-Emax'!$A$1:$BM$1,0),FALSE),"")</f>
        <v>0.34161490683229817</v>
      </c>
      <c r="R33" s="47">
        <f>_xlfn.IFNA(VLOOKUP($A33,'I-Emax'!$A:$BM,MATCH(R$1,'I-Emax'!$A$1:$BM$1,0),FALSE),"")</f>
        <v>0.34161490683229817</v>
      </c>
      <c r="S33" s="47">
        <f>_xlfn.IFNA(VLOOKUP($A33,'I-Emax'!$A:$BM,MATCH(S$1,'I-Emax'!$A$1:$BM$1,0),FALSE),"")</f>
        <v>0.1971014492753623</v>
      </c>
      <c r="T33" s="47" t="str">
        <f>_xlfn.IFNA(VLOOKUP($A33,'I-Emax'!$A:$BM,MATCH(T$1,'I-Emax'!$A$1:$BM$1,0),FALSE),"")</f>
        <v/>
      </c>
      <c r="U33" s="47" t="str">
        <f>_xlfn.IFNA(VLOOKUP($A33,'I-Emax'!$A:$BM,MATCH(U$1,'I-Emax'!$A$1:$BM$1,0),FALSE),"")</f>
        <v/>
      </c>
      <c r="V33" s="47" t="str">
        <f>_xlfn.IFNA(VLOOKUP($A33,'I-Emax'!$A:$BM,MATCH(V$1,'I-Emax'!$A$1:$BM$1,0),FALSE),"")</f>
        <v/>
      </c>
      <c r="W33" s="47" t="str">
        <f>_xlfn.IFNA(VLOOKUP($A33,'I-Emax'!$A:$BM,MATCH(W$1,'I-Emax'!$A$1:$BM$1,0),FALSE),"")</f>
        <v/>
      </c>
      <c r="X33" s="47">
        <f>_xlfn.IFNA(VLOOKUP($A33,'I-Emax'!$A:$BM,MATCH(X$1,'I-Emax'!$A$1:$BM$1,0),FALSE),"")</f>
        <v>0.16380952380952379</v>
      </c>
      <c r="Y33" s="47" t="str">
        <f>_xlfn.IFNA(VLOOKUP($A33,'I-Emax'!$A:$BM,MATCH(Y$1,'I-Emax'!$A$1:$BM$1,0),FALSE),"")</f>
        <v/>
      </c>
      <c r="Z33" s="40" t="str">
        <f>_xlfn.IFNA(VLOOKUP($A33,'I-pEC50'!$A:$BM,MATCH(Z$1,'I-pEC50'!$A$1:$BM$1,0),FALSE),"")</f>
        <v/>
      </c>
      <c r="AA33" s="41">
        <f>_xlfn.IFNA(VLOOKUP($A33,'I-pEC50'!$A:$BM,MATCH(AA$1,'I-pEC50'!$A$1:$BM$1,0),FALSE),"")</f>
        <v>8.44</v>
      </c>
      <c r="AB33" s="41">
        <f>_xlfn.IFNA(VLOOKUP($A33,'I-pEC50'!$A:$BM,MATCH(AB$1,'I-pEC50'!$A$1:$BM$1,0),FALSE),"")</f>
        <v>8.44</v>
      </c>
      <c r="AC33" s="41">
        <f>_xlfn.IFNA(VLOOKUP($A33,'I-pEC50'!$A:$BM,MATCH(AC$1,'I-pEC50'!$A$1:$BM$1,0),FALSE),"")</f>
        <v>8.4600000000000009</v>
      </c>
      <c r="AD33" s="41">
        <f>_xlfn.IFNA(VLOOKUP($A33,'I-pEC50'!$A:$BM,MATCH(AD$1,'I-pEC50'!$A$1:$BM$1,0),FALSE),"")</f>
        <v>8.4600000000000009</v>
      </c>
      <c r="AE33" s="41">
        <f>_xlfn.IFNA(VLOOKUP($A33,'I-pEC50'!$A:$BM,MATCH(AE$1,'I-pEC50'!$A$1:$BM$1,0),FALSE),"")</f>
        <v>8.1300000000000008</v>
      </c>
      <c r="AF33" s="41" t="str">
        <f>_xlfn.IFNA(VLOOKUP($A33,'I-pEC50'!$A:$BM,MATCH(AF$1,'I-pEC50'!$A$1:$BM$1,0),FALSE),"")</f>
        <v/>
      </c>
      <c r="AG33" s="41" t="str">
        <f>_xlfn.IFNA(VLOOKUP($A33,'I-pEC50'!$A:$BM,MATCH(AG$1,'I-pEC50'!$A$1:$BM$1,0),FALSE),"")</f>
        <v/>
      </c>
      <c r="AH33" s="41" t="str">
        <f>_xlfn.IFNA(VLOOKUP($A33,'I-pEC50'!$A:$BM,MATCH(AH$1,'I-pEC50'!$A$1:$BM$1,0),FALSE),"")</f>
        <v/>
      </c>
      <c r="AI33" s="41" t="str">
        <f>_xlfn.IFNA(VLOOKUP($A33,'I-pEC50'!$A:$BM,MATCH(AI$1,'I-pEC50'!$A$1:$BM$1,0),FALSE),"")</f>
        <v/>
      </c>
      <c r="AJ33" s="41">
        <f>_xlfn.IFNA(VLOOKUP($A33,'I-pEC50'!$A:$BM,MATCH(AJ$1,'I-pEC50'!$A$1:$BM$1,0),FALSE),"")</f>
        <v>8</v>
      </c>
      <c r="AK33" s="41" t="str">
        <f>_xlfn.IFNA(VLOOKUP($A33,'I-pEC50'!$A:$BM,MATCH(AK$1,'I-pEC50'!$A$1:$BM$1,0),FALSE),"")</f>
        <v/>
      </c>
      <c r="AL33" s="40" t="str">
        <f t="shared" si="18"/>
        <v/>
      </c>
      <c r="AM33" s="41">
        <f t="shared" si="19"/>
        <v>7.9769294592149516</v>
      </c>
      <c r="AN33" s="41">
        <f t="shared" si="20"/>
        <v>7.9769294592149516</v>
      </c>
      <c r="AO33" s="41">
        <f t="shared" si="21"/>
        <v>7.9935368134623959</v>
      </c>
      <c r="AP33" s="41">
        <f t="shared" si="22"/>
        <v>7.9935368134623959</v>
      </c>
      <c r="AQ33" s="41">
        <f t="shared" si="23"/>
        <v>7.4246898176329639</v>
      </c>
      <c r="AR33" s="41" t="str">
        <f t="shared" si="24"/>
        <v/>
      </c>
      <c r="AS33" s="41" t="str">
        <f t="shared" si="25"/>
        <v/>
      </c>
      <c r="AT33" s="41" t="str">
        <f t="shared" si="26"/>
        <v/>
      </c>
      <c r="AU33" s="41" t="str">
        <f t="shared" si="27"/>
        <v/>
      </c>
      <c r="AV33" s="41">
        <f t="shared" si="28"/>
        <v>7.2143391478376104</v>
      </c>
      <c r="AW33" s="41" t="str">
        <f t="shared" si="29"/>
        <v/>
      </c>
      <c r="AX33" s="105" t="str">
        <f t="shared" si="42"/>
        <v/>
      </c>
      <c r="AY33" s="47">
        <f t="shared" si="43"/>
        <v>7.9935368134623959</v>
      </c>
      <c r="AZ33" s="47" t="str">
        <f t="shared" si="3"/>
        <v/>
      </c>
      <c r="BA33" s="47">
        <f t="shared" si="4"/>
        <v>7.2143391478376104</v>
      </c>
      <c r="BB33" s="48" t="str">
        <f t="shared" si="44"/>
        <v/>
      </c>
      <c r="BC33" s="47">
        <f t="shared" si="45"/>
        <v>7.8731244725975316</v>
      </c>
      <c r="BD33" s="47" t="str">
        <f t="shared" si="7"/>
        <v/>
      </c>
      <c r="BE33" s="47">
        <f t="shared" si="8"/>
        <v>7.2143391478376104</v>
      </c>
      <c r="BF33" s="199" t="str">
        <f t="shared" si="30"/>
        <v/>
      </c>
      <c r="BG33" s="41">
        <f t="shared" si="31"/>
        <v>0.9786865965080529</v>
      </c>
      <c r="BH33" s="41">
        <f t="shared" si="32"/>
        <v>0.9786865965080529</v>
      </c>
      <c r="BI33" s="41">
        <f t="shared" si="33"/>
        <v>1</v>
      </c>
      <c r="BJ33" s="41">
        <f t="shared" si="34"/>
        <v>1</v>
      </c>
      <c r="BK33" s="41">
        <f t="shared" si="35"/>
        <v>0.26995803385356343</v>
      </c>
      <c r="BL33" s="41" t="str">
        <f t="shared" si="36"/>
        <v/>
      </c>
      <c r="BM33" s="41" t="str">
        <f t="shared" si="37"/>
        <v/>
      </c>
      <c r="BN33" s="41" t="str">
        <f t="shared" si="38"/>
        <v/>
      </c>
      <c r="BO33" s="41" t="str">
        <f t="shared" si="39"/>
        <v/>
      </c>
      <c r="BP33" s="41">
        <f t="shared" si="40"/>
        <v>0</v>
      </c>
      <c r="BQ33" s="41" t="str">
        <f t="shared" si="41"/>
        <v/>
      </c>
      <c r="BR33" s="105" t="str">
        <f t="shared" si="46"/>
        <v/>
      </c>
      <c r="BS33" s="47">
        <f t="shared" si="47"/>
        <v>1</v>
      </c>
      <c r="BT33" s="47" t="str">
        <f t="shared" si="12"/>
        <v/>
      </c>
      <c r="BU33" s="47">
        <f t="shared" si="13"/>
        <v>0</v>
      </c>
      <c r="BV33" s="48" t="str">
        <f t="shared" si="48"/>
        <v/>
      </c>
      <c r="BW33" s="47">
        <f t="shared" si="49"/>
        <v>0.84546624537393389</v>
      </c>
      <c r="BX33" s="47" t="str">
        <f t="shared" si="16"/>
        <v/>
      </c>
      <c r="BY33" s="47">
        <f t="shared" si="17"/>
        <v>0</v>
      </c>
    </row>
    <row r="34" spans="1:77" x14ac:dyDescent="0.2">
      <c r="A34" s="305" t="s">
        <v>155</v>
      </c>
      <c r="B34" s="334" t="str">
        <f>VLOOKUP($A34,BI!$A:$Q,MATCH(B$1,BI!$A$1:$Q$1,0),FALSE)</f>
        <v/>
      </c>
      <c r="C34" s="368">
        <f>VLOOKUP($A34,BI!$A:$Q,MATCH(C$1,BI!$A$1:$Q$1,0),FALSE)</f>
        <v>1</v>
      </c>
      <c r="D34" s="368">
        <f>VLOOKUP($A34,BI!$A:$Q,MATCH(D$1,BI!$A$1:$Q$1,0),FALSE)</f>
        <v>1</v>
      </c>
      <c r="E34" s="368">
        <f>VLOOKUP($A34,BI!$A:$Q,MATCH(E$1,BI!$A$1:$Q$1,0),FALSE)</f>
        <v>1</v>
      </c>
      <c r="F34" s="368">
        <f>VLOOKUP($A34,BI!$A:$Q,MATCH(F$1,BI!$A$1:$Q$1,0),FALSE)</f>
        <v>1</v>
      </c>
      <c r="G34" s="368">
        <f>VLOOKUP($A34,BI!$A:$Q,MATCH(G$1,BI!$A$1:$Q$1,0),FALSE)</f>
        <v>1</v>
      </c>
      <c r="H34" s="368">
        <f>VLOOKUP($A34,BI!$A:$Q,MATCH(H$1,BI!$A$1:$Q$1,0),FALSE)</f>
        <v>1</v>
      </c>
      <c r="I34" s="368">
        <f>VLOOKUP($A34,BI!$A:$Q,MATCH(I$1,BI!$A$1:$Q$1,0),FALSE)</f>
        <v>1</v>
      </c>
      <c r="J34" s="368">
        <f>VLOOKUP($A34,BI!$A:$Q,MATCH(J$1,BI!$A$1:$Q$1,0),FALSE)</f>
        <v>1</v>
      </c>
      <c r="K34" s="368">
        <f>VLOOKUP($A34,BI!$A:$Q,MATCH(K$1,BI!$A$1:$Q$1,0),FALSE)</f>
        <v>1</v>
      </c>
      <c r="L34" s="368">
        <f>VLOOKUP($A34,BI!$A:$Q,MATCH(L$1,BI!$A$1:$Q$1,0),FALSE)</f>
        <v>1</v>
      </c>
      <c r="M34" s="368">
        <f>VLOOKUP($A34,BI!$A:$Q,MATCH(M$1,BI!$A$1:$Q$1,0),FALSE)</f>
        <v>1</v>
      </c>
      <c r="N34" s="48" t="str">
        <f>_xlfn.IFNA(VLOOKUP($A34,'I-Emax'!$A:$BM,MATCH(N$1,'I-Emax'!$A$1:$BM$1,0),FALSE),"")</f>
        <v/>
      </c>
      <c r="O34" s="47">
        <f>_xlfn.IFNA(VLOOKUP($A34,'I-Emax'!$A:$BM,MATCH(O$1,'I-Emax'!$A$1:$BM$1,0),FALSE),"")</f>
        <v>0.7040618955512572</v>
      </c>
      <c r="P34" s="47">
        <f>_xlfn.IFNA(VLOOKUP($A34,'I-Emax'!$A:$BM,MATCH(P$1,'I-Emax'!$A$1:$BM$1,0),FALSE),"")</f>
        <v>0.7040618955512572</v>
      </c>
      <c r="Q34" s="47">
        <f>_xlfn.IFNA(VLOOKUP($A34,'I-Emax'!$A:$BM,MATCH(Q$1,'I-Emax'!$A$1:$BM$1,0),FALSE),"")</f>
        <v>0.63561076604554867</v>
      </c>
      <c r="R34" s="47">
        <f>_xlfn.IFNA(VLOOKUP($A34,'I-Emax'!$A:$BM,MATCH(R$1,'I-Emax'!$A$1:$BM$1,0),FALSE),"")</f>
        <v>0.63561076604554867</v>
      </c>
      <c r="S34" s="47">
        <f>_xlfn.IFNA(VLOOKUP($A34,'I-Emax'!$A:$BM,MATCH(S$1,'I-Emax'!$A$1:$BM$1,0),FALSE),"")</f>
        <v>0.60289855072463772</v>
      </c>
      <c r="T34" s="47">
        <f>_xlfn.IFNA(VLOOKUP($A34,'I-Emax'!$A:$BM,MATCH(T$1,'I-Emax'!$A$1:$BM$1,0),FALSE),"")</f>
        <v>0.89618644067796593</v>
      </c>
      <c r="U34" s="47">
        <f>_xlfn.IFNA(VLOOKUP($A34,'I-Emax'!$A:$BM,MATCH(U$1,'I-Emax'!$A$1:$BM$1,0),FALSE),"")</f>
        <v>0.89618644067796593</v>
      </c>
      <c r="V34" s="47">
        <f>_xlfn.IFNA(VLOOKUP($A34,'I-Emax'!$A:$BM,MATCH(V$1,'I-Emax'!$A$1:$BM$1,0),FALSE),"")</f>
        <v>0.88764044943820219</v>
      </c>
      <c r="W34" s="47">
        <f>_xlfn.IFNA(VLOOKUP($A34,'I-Emax'!$A:$BM,MATCH(W$1,'I-Emax'!$A$1:$BM$1,0),FALSE),"")</f>
        <v>0.51881188118811883</v>
      </c>
      <c r="X34" s="47">
        <f>_xlfn.IFNA(VLOOKUP($A34,'I-Emax'!$A:$BM,MATCH(X$1,'I-Emax'!$A$1:$BM$1,0),FALSE),"")</f>
        <v>0.59809523809523801</v>
      </c>
      <c r="Y34" s="47">
        <f>_xlfn.IFNA(VLOOKUP($A34,'I-Emax'!$A:$BM,MATCH(Y$1,'I-Emax'!$A$1:$BM$1,0),FALSE),"")</f>
        <v>0.84133611691022958</v>
      </c>
      <c r="Z34" s="40" t="str">
        <f>_xlfn.IFNA(VLOOKUP($A34,'I-pEC50'!$A:$BM,MATCH(Z$1,'I-pEC50'!$A$1:$BM$1,0),FALSE),"")</f>
        <v/>
      </c>
      <c r="AA34" s="41">
        <f>_xlfn.IFNA(VLOOKUP($A34,'I-pEC50'!$A:$BM,MATCH(AA$1,'I-pEC50'!$A$1:$BM$1,0),FALSE),"")</f>
        <v>7.53</v>
      </c>
      <c r="AB34" s="41">
        <f>_xlfn.IFNA(VLOOKUP($A34,'I-pEC50'!$A:$BM,MATCH(AB$1,'I-pEC50'!$A$1:$BM$1,0),FALSE),"")</f>
        <v>7.53</v>
      </c>
      <c r="AC34" s="41">
        <f>_xlfn.IFNA(VLOOKUP($A34,'I-pEC50'!$A:$BM,MATCH(AC$1,'I-pEC50'!$A$1:$BM$1,0),FALSE),"")</f>
        <v>7.4</v>
      </c>
      <c r="AD34" s="41">
        <f>_xlfn.IFNA(VLOOKUP($A34,'I-pEC50'!$A:$BM,MATCH(AD$1,'I-pEC50'!$A$1:$BM$1,0),FALSE),"")</f>
        <v>7.4</v>
      </c>
      <c r="AE34" s="41">
        <f>_xlfn.IFNA(VLOOKUP($A34,'I-pEC50'!$A:$BM,MATCH(AE$1,'I-pEC50'!$A$1:$BM$1,0),FALSE),"")</f>
        <v>7.79</v>
      </c>
      <c r="AF34" s="41">
        <f>_xlfn.IFNA(VLOOKUP($A34,'I-pEC50'!$A:$BM,MATCH(AF$1,'I-pEC50'!$A$1:$BM$1,0),FALSE),"")</f>
        <v>8.2200000000000006</v>
      </c>
      <c r="AG34" s="41">
        <f>_xlfn.IFNA(VLOOKUP($A34,'I-pEC50'!$A:$BM,MATCH(AG$1,'I-pEC50'!$A$1:$BM$1,0),FALSE),"")</f>
        <v>8.2200000000000006</v>
      </c>
      <c r="AH34" s="41">
        <f>_xlfn.IFNA(VLOOKUP($A34,'I-pEC50'!$A:$BM,MATCH(AH$1,'I-pEC50'!$A$1:$BM$1,0),FALSE),"")</f>
        <v>8.25</v>
      </c>
      <c r="AI34" s="41">
        <f>_xlfn.IFNA(VLOOKUP($A34,'I-pEC50'!$A:$BM,MATCH(AI$1,'I-pEC50'!$A$1:$BM$1,0),FALSE),"")</f>
        <v>7.06</v>
      </c>
      <c r="AJ34" s="41">
        <f>_xlfn.IFNA(VLOOKUP($A34,'I-pEC50'!$A:$BM,MATCH(AJ$1,'I-pEC50'!$A$1:$BM$1,0),FALSE),"")</f>
        <v>7.23</v>
      </c>
      <c r="AK34" s="41">
        <f>_xlfn.IFNA(VLOOKUP($A34,'I-pEC50'!$A:$BM,MATCH(AK$1,'I-pEC50'!$A$1:$BM$1,0),FALSE),"")</f>
        <v>7.76</v>
      </c>
      <c r="AL34" s="40" t="str">
        <f t="shared" si="18"/>
        <v/>
      </c>
      <c r="AM34" s="41">
        <f t="shared" si="19"/>
        <v>7.3776108405551142</v>
      </c>
      <c r="AN34" s="41">
        <f t="shared" si="20"/>
        <v>7.3776108405551142</v>
      </c>
      <c r="AO34" s="41">
        <f t="shared" si="21"/>
        <v>7.2031912447256756</v>
      </c>
      <c r="AP34" s="41">
        <f t="shared" si="22"/>
        <v>7.2031912447256756</v>
      </c>
      <c r="AQ34" s="41">
        <f t="shared" si="23"/>
        <v>7.5702442398894876</v>
      </c>
      <c r="AR34" s="41">
        <f t="shared" si="24"/>
        <v>8.1723983687409554</v>
      </c>
      <c r="AS34" s="41">
        <f t="shared" si="25"/>
        <v>8.1723983687409554</v>
      </c>
      <c r="AT34" s="41">
        <f t="shared" si="26"/>
        <v>8.1982370846455304</v>
      </c>
      <c r="AU34" s="41">
        <f t="shared" si="27"/>
        <v>6.7750099132010844</v>
      </c>
      <c r="AV34" s="41">
        <f t="shared" si="28"/>
        <v>7.0067703446672587</v>
      </c>
      <c r="AW34" s="41">
        <f t="shared" si="29"/>
        <v>7.6849695327265461</v>
      </c>
      <c r="AX34" s="105" t="str">
        <f t="shared" si="42"/>
        <v/>
      </c>
      <c r="AY34" s="47">
        <f t="shared" si="43"/>
        <v>7.5702442398894876</v>
      </c>
      <c r="AZ34" s="47">
        <f t="shared" si="3"/>
        <v>8.1982370846455304</v>
      </c>
      <c r="BA34" s="47">
        <f t="shared" si="4"/>
        <v>7.6849695327265461</v>
      </c>
      <c r="BB34" s="48" t="str">
        <f t="shared" si="44"/>
        <v/>
      </c>
      <c r="BC34" s="47">
        <f t="shared" si="45"/>
        <v>7.3463696820902147</v>
      </c>
      <c r="BD34" s="47">
        <f t="shared" si="7"/>
        <v>7.8295109338321316</v>
      </c>
      <c r="BE34" s="47">
        <f t="shared" si="8"/>
        <v>7.345869938696902</v>
      </c>
      <c r="BF34" s="199" t="str">
        <f t="shared" si="30"/>
        <v/>
      </c>
      <c r="BG34" s="41">
        <f t="shared" si="31"/>
        <v>0.42340459727342383</v>
      </c>
      <c r="BH34" s="41">
        <f t="shared" si="32"/>
        <v>0.42340459727342383</v>
      </c>
      <c r="BI34" s="41">
        <f t="shared" si="33"/>
        <v>0.30085241493107961</v>
      </c>
      <c r="BJ34" s="41">
        <f t="shared" si="34"/>
        <v>0.30085241493107961</v>
      </c>
      <c r="BK34" s="41">
        <f t="shared" si="35"/>
        <v>0.55875431740198778</v>
      </c>
      <c r="BL34" s="41">
        <f t="shared" si="36"/>
        <v>0.98184498130516229</v>
      </c>
      <c r="BM34" s="41">
        <f t="shared" si="37"/>
        <v>0.98184498130516229</v>
      </c>
      <c r="BN34" s="41">
        <f t="shared" si="38"/>
        <v>1</v>
      </c>
      <c r="BO34" s="41">
        <f t="shared" si="39"/>
        <v>0</v>
      </c>
      <c r="BP34" s="41">
        <f t="shared" si="40"/>
        <v>0.1628414887771982</v>
      </c>
      <c r="BQ34" s="41">
        <f t="shared" si="41"/>
        <v>0.63936358002632543</v>
      </c>
      <c r="BR34" s="105" t="str">
        <f t="shared" si="46"/>
        <v/>
      </c>
      <c r="BS34" s="47">
        <f t="shared" si="47"/>
        <v>0.55875431740198778</v>
      </c>
      <c r="BT34" s="47">
        <f t="shared" si="12"/>
        <v>1</v>
      </c>
      <c r="BU34" s="47">
        <f t="shared" si="13"/>
        <v>0.63936358002632543</v>
      </c>
      <c r="BV34" s="48" t="str">
        <f t="shared" si="48"/>
        <v/>
      </c>
      <c r="BW34" s="47">
        <f t="shared" si="49"/>
        <v>0.40145366836219887</v>
      </c>
      <c r="BX34" s="47">
        <f t="shared" si="16"/>
        <v>0.74092249065258109</v>
      </c>
      <c r="BY34" s="47">
        <f t="shared" si="17"/>
        <v>0.4011025344017618</v>
      </c>
    </row>
    <row r="35" spans="1:77" x14ac:dyDescent="0.2">
      <c r="A35" s="305" t="s">
        <v>33</v>
      </c>
      <c r="B35" s="334" t="str">
        <f>VLOOKUP($A35,BI!$A:$Q,MATCH(B$1,BI!$A$1:$Q$1,0),FALSE)</f>
        <v/>
      </c>
      <c r="C35" s="368">
        <f>VLOOKUP($A35,BI!$A:$Q,MATCH(C$1,BI!$A$1:$Q$1,0),FALSE)</f>
        <v>1</v>
      </c>
      <c r="D35" s="368">
        <f>VLOOKUP($A35,BI!$A:$Q,MATCH(D$1,BI!$A$1:$Q$1,0),FALSE)</f>
        <v>1</v>
      </c>
      <c r="E35" s="368">
        <f>VLOOKUP($A35,BI!$A:$Q,MATCH(E$1,BI!$A$1:$Q$1,0),FALSE)</f>
        <v>1</v>
      </c>
      <c r="F35" s="368">
        <f>VLOOKUP($A35,BI!$A:$Q,MATCH(F$1,BI!$A$1:$Q$1,0),FALSE)</f>
        <v>1</v>
      </c>
      <c r="G35" s="368">
        <f>VLOOKUP($A35,BI!$A:$Q,MATCH(G$1,BI!$A$1:$Q$1,0),FALSE)</f>
        <v>1</v>
      </c>
      <c r="H35" s="368" t="str">
        <f>VLOOKUP($A35,BI!$A:$Q,MATCH(H$1,BI!$A$1:$Q$1,0),FALSE)</f>
        <v/>
      </c>
      <c r="I35" s="368" t="str">
        <f>VLOOKUP($A35,BI!$A:$Q,MATCH(I$1,BI!$A$1:$Q$1,0),FALSE)</f>
        <v/>
      </c>
      <c r="J35" s="368">
        <f>VLOOKUP($A35,BI!$A:$Q,MATCH(J$1,BI!$A$1:$Q$1,0),FALSE)</f>
        <v>1</v>
      </c>
      <c r="K35" s="368">
        <f>VLOOKUP($A35,BI!$A:$Q,MATCH(K$1,BI!$A$1:$Q$1,0),FALSE)</f>
        <v>1</v>
      </c>
      <c r="L35" s="368" t="str">
        <f>VLOOKUP($A35,BI!$A:$Q,MATCH(L$1,BI!$A$1:$Q$1,0),FALSE)</f>
        <v/>
      </c>
      <c r="M35" s="368" t="str">
        <f>VLOOKUP($A35,BI!$A:$Q,MATCH(M$1,BI!$A$1:$Q$1,0),FALSE)</f>
        <v/>
      </c>
      <c r="N35" s="48" t="str">
        <f>_xlfn.IFNA(VLOOKUP($A35,'I-Emax'!$A:$BM,MATCH(N$1,'I-Emax'!$A$1:$BM$1,0),FALSE),"")</f>
        <v/>
      </c>
      <c r="O35" s="47">
        <f>_xlfn.IFNA(VLOOKUP($A35,'I-Emax'!$A:$BM,MATCH(O$1,'I-Emax'!$A$1:$BM$1,0),FALSE),"")</f>
        <v>0.46808510638297868</v>
      </c>
      <c r="P35" s="47">
        <f>_xlfn.IFNA(VLOOKUP($A35,'I-Emax'!$A:$BM,MATCH(P$1,'I-Emax'!$A$1:$BM$1,0),FALSE),"")</f>
        <v>0.46808510638297868</v>
      </c>
      <c r="Q35" s="47">
        <f>_xlfn.IFNA(VLOOKUP($A35,'I-Emax'!$A:$BM,MATCH(Q$1,'I-Emax'!$A$1:$BM$1,0),FALSE),"")</f>
        <v>0.50103519668737062</v>
      </c>
      <c r="R35" s="47">
        <f>_xlfn.IFNA(VLOOKUP($A35,'I-Emax'!$A:$BM,MATCH(R$1,'I-Emax'!$A$1:$BM$1,0),FALSE),"")</f>
        <v>0.50103519668737062</v>
      </c>
      <c r="S35" s="47">
        <f>_xlfn.IFNA(VLOOKUP($A35,'I-Emax'!$A:$BM,MATCH(S$1,'I-Emax'!$A$1:$BM$1,0),FALSE),"")</f>
        <v>0.37681159420289856</v>
      </c>
      <c r="T35" s="47" t="str">
        <f>_xlfn.IFNA(VLOOKUP($A35,'I-Emax'!$A:$BM,MATCH(T$1,'I-Emax'!$A$1:$BM$1,0),FALSE),"")</f>
        <v/>
      </c>
      <c r="U35" s="47" t="str">
        <f>_xlfn.IFNA(VLOOKUP($A35,'I-Emax'!$A:$BM,MATCH(U$1,'I-Emax'!$A$1:$BM$1,0),FALSE),"")</f>
        <v/>
      </c>
      <c r="V35" s="47">
        <f>_xlfn.IFNA(VLOOKUP($A35,'I-Emax'!$A:$BM,MATCH(V$1,'I-Emax'!$A$1:$BM$1,0),FALSE),"")</f>
        <v>0.44044943820224725</v>
      </c>
      <c r="W35" s="47">
        <f>_xlfn.IFNA(VLOOKUP($A35,'I-Emax'!$A:$BM,MATCH(W$1,'I-Emax'!$A$1:$BM$1,0),FALSE),"")</f>
        <v>0.29504950495049503</v>
      </c>
      <c r="X35" s="47" t="str">
        <f>_xlfn.IFNA(VLOOKUP($A35,'I-Emax'!$A:$BM,MATCH(X$1,'I-Emax'!$A$1:$BM$1,0),FALSE),"")</f>
        <v/>
      </c>
      <c r="Y35" s="47" t="str">
        <f>_xlfn.IFNA(VLOOKUP($A35,'I-Emax'!$A:$BM,MATCH(Y$1,'I-Emax'!$A$1:$BM$1,0),FALSE),"")</f>
        <v/>
      </c>
      <c r="Z35" s="40" t="str">
        <f>_xlfn.IFNA(VLOOKUP($A35,'I-pEC50'!$A:$BM,MATCH(Z$1,'I-pEC50'!$A$1:$BM$1,0),FALSE),"")</f>
        <v/>
      </c>
      <c r="AA35" s="41">
        <f>_xlfn.IFNA(VLOOKUP($A35,'I-pEC50'!$A:$BM,MATCH(AA$1,'I-pEC50'!$A$1:$BM$1,0),FALSE),"")</f>
        <v>6.35</v>
      </c>
      <c r="AB35" s="41">
        <f>_xlfn.IFNA(VLOOKUP($A35,'I-pEC50'!$A:$BM,MATCH(AB$1,'I-pEC50'!$A$1:$BM$1,0),FALSE),"")</f>
        <v>6.35</v>
      </c>
      <c r="AC35" s="41">
        <f>_xlfn.IFNA(VLOOKUP($A35,'I-pEC50'!$A:$BM,MATCH(AC$1,'I-pEC50'!$A$1:$BM$1,0),FALSE),"")</f>
        <v>6.5</v>
      </c>
      <c r="AD35" s="41">
        <f>_xlfn.IFNA(VLOOKUP($A35,'I-pEC50'!$A:$BM,MATCH(AD$1,'I-pEC50'!$A$1:$BM$1,0),FALSE),"")</f>
        <v>6.5</v>
      </c>
      <c r="AE35" s="41">
        <f>_xlfn.IFNA(VLOOKUP($A35,'I-pEC50'!$A:$BM,MATCH(AE$1,'I-pEC50'!$A$1:$BM$1,0),FALSE),"")</f>
        <v>6.19</v>
      </c>
      <c r="AF35" s="41" t="str">
        <f>_xlfn.IFNA(VLOOKUP($A35,'I-pEC50'!$A:$BM,MATCH(AF$1,'I-pEC50'!$A$1:$BM$1,0),FALSE),"")</f>
        <v/>
      </c>
      <c r="AG35" s="41" t="str">
        <f>_xlfn.IFNA(VLOOKUP($A35,'I-pEC50'!$A:$BM,MATCH(AG$1,'I-pEC50'!$A$1:$BM$1,0),FALSE),"")</f>
        <v/>
      </c>
      <c r="AH35" s="41">
        <f>_xlfn.IFNA(VLOOKUP($A35,'I-pEC50'!$A:$BM,MATCH(AH$1,'I-pEC50'!$A$1:$BM$1,0),FALSE),"")</f>
        <v>7.07</v>
      </c>
      <c r="AI35" s="41">
        <f>_xlfn.IFNA(VLOOKUP($A35,'I-pEC50'!$A:$BM,MATCH(AI$1,'I-pEC50'!$A$1:$BM$1,0),FALSE),"")</f>
        <v>5.92</v>
      </c>
      <c r="AJ35" s="41" t="str">
        <f>_xlfn.IFNA(VLOOKUP($A35,'I-pEC50'!$A:$BM,MATCH(AJ$1,'I-pEC50'!$A$1:$BM$1,0),FALSE),"")</f>
        <v/>
      </c>
      <c r="AK35" s="41" t="str">
        <f>_xlfn.IFNA(VLOOKUP($A35,'I-pEC50'!$A:$BM,MATCH(AK$1,'I-pEC50'!$A$1:$BM$1,0),FALSE),"")</f>
        <v/>
      </c>
      <c r="AL35" s="40" t="str">
        <f t="shared" si="18"/>
        <v/>
      </c>
      <c r="AM35" s="41">
        <f t="shared" si="19"/>
        <v>6.0203248228864883</v>
      </c>
      <c r="AN35" s="41">
        <f t="shared" si="20"/>
        <v>6.0203248228864883</v>
      </c>
      <c r="AO35" s="41">
        <f t="shared" si="21"/>
        <v>6.1998682352289203</v>
      </c>
      <c r="AP35" s="41">
        <f t="shared" si="22"/>
        <v>6.1998682352289203</v>
      </c>
      <c r="AQ35" s="41">
        <f t="shared" si="23"/>
        <v>5.7661242572335638</v>
      </c>
      <c r="AR35" s="41" t="str">
        <f t="shared" si="24"/>
        <v/>
      </c>
      <c r="AS35" s="41" t="str">
        <f t="shared" si="25"/>
        <v/>
      </c>
      <c r="AT35" s="41">
        <f t="shared" si="26"/>
        <v>6.7138960603755455</v>
      </c>
      <c r="AU35" s="41">
        <f t="shared" si="27"/>
        <v>5.389894890293613</v>
      </c>
      <c r="AV35" s="41" t="str">
        <f t="shared" si="28"/>
        <v/>
      </c>
      <c r="AW35" s="41" t="str">
        <f t="shared" si="29"/>
        <v/>
      </c>
      <c r="AX35" s="105" t="str">
        <f t="shared" si="42"/>
        <v/>
      </c>
      <c r="AY35" s="47">
        <f t="shared" si="43"/>
        <v>6.1998682352289203</v>
      </c>
      <c r="AZ35" s="47">
        <f t="shared" ref="AZ35:AZ52" si="50">IF(COUNT(AR35:AU35)=0,"",MAX(AR35:AU35))</f>
        <v>6.7138960603755455</v>
      </c>
      <c r="BA35" s="47" t="str">
        <f t="shared" ref="BA35:BA52" si="51">IF(COUNT(AV35:AW35)=0,"",MAX(AV35:AW35))</f>
        <v/>
      </c>
      <c r="BB35" s="48" t="str">
        <f t="shared" si="44"/>
        <v/>
      </c>
      <c r="BC35" s="47">
        <f t="shared" si="45"/>
        <v>6.0413020746928758</v>
      </c>
      <c r="BD35" s="47">
        <f t="shared" ref="BD35:BD52" si="52">IF(COUNT(AR35:AU35)=0,"",AVERAGE(AR35:AU35))</f>
        <v>6.0518954753345788</v>
      </c>
      <c r="BE35" s="47" t="str">
        <f t="shared" ref="BE35:BE52" si="53">IF(COUNT(AV35:AW35)=0,"",AVERAGE(AV35:AW35))</f>
        <v/>
      </c>
      <c r="BF35" s="199" t="str">
        <f t="shared" si="30"/>
        <v/>
      </c>
      <c r="BG35" s="41">
        <f t="shared" si="31"/>
        <v>0.47615511741115962</v>
      </c>
      <c r="BH35" s="41">
        <f t="shared" si="32"/>
        <v>0.47615511741115962</v>
      </c>
      <c r="BI35" s="41">
        <f t="shared" si="33"/>
        <v>0.61176180447422424</v>
      </c>
      <c r="BJ35" s="41">
        <f t="shared" si="34"/>
        <v>0.61176180447422424</v>
      </c>
      <c r="BK35" s="41">
        <f t="shared" si="35"/>
        <v>0.28416090215136952</v>
      </c>
      <c r="BL35" s="41" t="str">
        <f t="shared" si="36"/>
        <v/>
      </c>
      <c r="BM35" s="41" t="str">
        <f t="shared" si="37"/>
        <v/>
      </c>
      <c r="BN35" s="41">
        <f t="shared" si="38"/>
        <v>1</v>
      </c>
      <c r="BO35" s="41">
        <f t="shared" si="39"/>
        <v>0</v>
      </c>
      <c r="BP35" s="41" t="str">
        <f t="shared" si="40"/>
        <v/>
      </c>
      <c r="BQ35" s="41" t="str">
        <f t="shared" si="41"/>
        <v/>
      </c>
      <c r="BR35" s="105" t="str">
        <f t="shared" si="46"/>
        <v/>
      </c>
      <c r="BS35" s="47">
        <f t="shared" si="47"/>
        <v>0.61176180447422424</v>
      </c>
      <c r="BT35" s="47">
        <f t="shared" ref="BT35:BT52" si="54">IF(COUNT(BL35:BO35)=0,"",MAX(BL35:BO35))</f>
        <v>1</v>
      </c>
      <c r="BU35" s="47" t="str">
        <f t="shared" ref="BU35:BU52" si="55">IF(COUNT(BP35:BQ35)=0,"",MAX(BP35:BQ35))</f>
        <v/>
      </c>
      <c r="BV35" s="48" t="str">
        <f t="shared" si="48"/>
        <v/>
      </c>
      <c r="BW35" s="47">
        <f t="shared" si="49"/>
        <v>0.49199894918442749</v>
      </c>
      <c r="BX35" s="47">
        <f t="shared" ref="BX35:BX52" si="56">IF(COUNT(BL35:BO35)=0,"",AVERAGE(BL35:BO35))</f>
        <v>0.5</v>
      </c>
      <c r="BY35" s="47" t="str">
        <f t="shared" ref="BY35:BY52" si="57">IF(COUNT(BP35:BQ35)=0,"",AVERAGE(BP35:BQ35))</f>
        <v/>
      </c>
    </row>
    <row r="36" spans="1:77" x14ac:dyDescent="0.2">
      <c r="A36" s="305" t="s">
        <v>34</v>
      </c>
      <c r="B36" s="334" t="str">
        <f>VLOOKUP($A36,BI!$A:$Q,MATCH(B$1,BI!$A$1:$Q$1,0),FALSE)</f>
        <v/>
      </c>
      <c r="C36" s="368">
        <f>VLOOKUP($A36,BI!$A:$Q,MATCH(C$1,BI!$A$1:$Q$1,0),FALSE)</f>
        <v>1</v>
      </c>
      <c r="D36" s="368">
        <f>VLOOKUP($A36,BI!$A:$Q,MATCH(D$1,BI!$A$1:$Q$1,0),FALSE)</f>
        <v>1</v>
      </c>
      <c r="E36" s="368">
        <f>VLOOKUP($A36,BI!$A:$Q,MATCH(E$1,BI!$A$1:$Q$1,0),FALSE)</f>
        <v>1</v>
      </c>
      <c r="F36" s="368">
        <f>VLOOKUP($A36,BI!$A:$Q,MATCH(F$1,BI!$A$1:$Q$1,0),FALSE)</f>
        <v>1</v>
      </c>
      <c r="G36" s="368">
        <f>VLOOKUP($A36,BI!$A:$Q,MATCH(G$1,BI!$A$1:$Q$1,0),FALSE)</f>
        <v>1</v>
      </c>
      <c r="H36" s="368" t="str">
        <f>VLOOKUP($A36,BI!$A:$Q,MATCH(H$1,BI!$A$1:$Q$1,0),FALSE)</f>
        <v/>
      </c>
      <c r="I36" s="368" t="str">
        <f>VLOOKUP($A36,BI!$A:$Q,MATCH(I$1,BI!$A$1:$Q$1,0),FALSE)</f>
        <v/>
      </c>
      <c r="J36" s="368" t="str">
        <f>VLOOKUP($A36,BI!$A:$Q,MATCH(J$1,BI!$A$1:$Q$1,0),FALSE)</f>
        <v/>
      </c>
      <c r="K36" s="368" t="str">
        <f>VLOOKUP($A36,BI!$A:$Q,MATCH(K$1,BI!$A$1:$Q$1,0),FALSE)</f>
        <v/>
      </c>
      <c r="L36" s="368" t="str">
        <f>VLOOKUP($A36,BI!$A:$Q,MATCH(L$1,BI!$A$1:$Q$1,0),FALSE)</f>
        <v/>
      </c>
      <c r="M36" s="368" t="str">
        <f>VLOOKUP($A36,BI!$A:$Q,MATCH(M$1,BI!$A$1:$Q$1,0),FALSE)</f>
        <v/>
      </c>
      <c r="N36" s="48" t="str">
        <f>_xlfn.IFNA(VLOOKUP($A36,'I-Emax'!$A:$BM,MATCH(N$1,'I-Emax'!$A$1:$BM$1,0),FALSE),"")</f>
        <v/>
      </c>
      <c r="O36" s="47">
        <f>_xlfn.IFNA(VLOOKUP($A36,'I-Emax'!$A:$BM,MATCH(O$1,'I-Emax'!$A$1:$BM$1,0),FALSE),"")</f>
        <v>0.27659574468085107</v>
      </c>
      <c r="P36" s="47">
        <f>_xlfn.IFNA(VLOOKUP($A36,'I-Emax'!$A:$BM,MATCH(P$1,'I-Emax'!$A$1:$BM$1,0),FALSE),"")</f>
        <v>0.27659574468085107</v>
      </c>
      <c r="Q36" s="47">
        <f>_xlfn.IFNA(VLOOKUP($A36,'I-Emax'!$A:$BM,MATCH(Q$1,'I-Emax'!$A$1:$BM$1,0),FALSE),"")</f>
        <v>0.23395445134575571</v>
      </c>
      <c r="R36" s="47">
        <f>_xlfn.IFNA(VLOOKUP($A36,'I-Emax'!$A:$BM,MATCH(R$1,'I-Emax'!$A$1:$BM$1,0),FALSE),"")</f>
        <v>0.23395445134575571</v>
      </c>
      <c r="S36" s="47">
        <f>_xlfn.IFNA(VLOOKUP($A36,'I-Emax'!$A:$BM,MATCH(S$1,'I-Emax'!$A$1:$BM$1,0),FALSE),"")</f>
        <v>0.30144927536231886</v>
      </c>
      <c r="T36" s="47" t="str">
        <f>_xlfn.IFNA(VLOOKUP($A36,'I-Emax'!$A:$BM,MATCH(T$1,'I-Emax'!$A$1:$BM$1,0),FALSE),"")</f>
        <v/>
      </c>
      <c r="U36" s="47" t="str">
        <f>_xlfn.IFNA(VLOOKUP($A36,'I-Emax'!$A:$BM,MATCH(U$1,'I-Emax'!$A$1:$BM$1,0),FALSE),"")</f>
        <v/>
      </c>
      <c r="V36" s="47" t="str">
        <f>_xlfn.IFNA(VLOOKUP($A36,'I-Emax'!$A:$BM,MATCH(V$1,'I-Emax'!$A$1:$BM$1,0),FALSE),"")</f>
        <v/>
      </c>
      <c r="W36" s="47" t="str">
        <f>_xlfn.IFNA(VLOOKUP($A36,'I-Emax'!$A:$BM,MATCH(W$1,'I-Emax'!$A$1:$BM$1,0),FALSE),"")</f>
        <v/>
      </c>
      <c r="X36" s="47" t="str">
        <f>_xlfn.IFNA(VLOOKUP($A36,'I-Emax'!$A:$BM,MATCH(X$1,'I-Emax'!$A$1:$BM$1,0),FALSE),"")</f>
        <v/>
      </c>
      <c r="Y36" s="47" t="str">
        <f>_xlfn.IFNA(VLOOKUP($A36,'I-Emax'!$A:$BM,MATCH(Y$1,'I-Emax'!$A$1:$BM$1,0),FALSE),"")</f>
        <v/>
      </c>
      <c r="Z36" s="40" t="str">
        <f>_xlfn.IFNA(VLOOKUP($A36,'I-pEC50'!$A:$BM,MATCH(Z$1,'I-pEC50'!$A$1:$BM$1,0),FALSE),"")</f>
        <v/>
      </c>
      <c r="AA36" s="41">
        <f>_xlfn.IFNA(VLOOKUP($A36,'I-pEC50'!$A:$BM,MATCH(AA$1,'I-pEC50'!$A$1:$BM$1,0),FALSE),"")</f>
        <v>7.55</v>
      </c>
      <c r="AB36" s="41">
        <f>_xlfn.IFNA(VLOOKUP($A36,'I-pEC50'!$A:$BM,MATCH(AB$1,'I-pEC50'!$A$1:$BM$1,0),FALSE),"")</f>
        <v>7.55</v>
      </c>
      <c r="AC36" s="41">
        <f>_xlfn.IFNA(VLOOKUP($A36,'I-pEC50'!$A:$BM,MATCH(AC$1,'I-pEC50'!$A$1:$BM$1,0),FALSE),"")</f>
        <v>7.23</v>
      </c>
      <c r="AD36" s="41">
        <f>_xlfn.IFNA(VLOOKUP($A36,'I-pEC50'!$A:$BM,MATCH(AD$1,'I-pEC50'!$A$1:$BM$1,0),FALSE),"")</f>
        <v>7.23</v>
      </c>
      <c r="AE36" s="41">
        <f>_xlfn.IFNA(VLOOKUP($A36,'I-pEC50'!$A:$BM,MATCH(AE$1,'I-pEC50'!$A$1:$BM$1,0),FALSE),"")</f>
        <v>7.44</v>
      </c>
      <c r="AF36" s="41" t="str">
        <f>_xlfn.IFNA(VLOOKUP($A36,'I-pEC50'!$A:$BM,MATCH(AF$1,'I-pEC50'!$A$1:$BM$1,0),FALSE),"")</f>
        <v/>
      </c>
      <c r="AG36" s="41" t="str">
        <f>_xlfn.IFNA(VLOOKUP($A36,'I-pEC50'!$A:$BM,MATCH(AG$1,'I-pEC50'!$A$1:$BM$1,0),FALSE),"")</f>
        <v/>
      </c>
      <c r="AH36" s="41" t="str">
        <f>_xlfn.IFNA(VLOOKUP($A36,'I-pEC50'!$A:$BM,MATCH(AH$1,'I-pEC50'!$A$1:$BM$1,0),FALSE),"")</f>
        <v/>
      </c>
      <c r="AI36" s="41" t="str">
        <f>_xlfn.IFNA(VLOOKUP($A36,'I-pEC50'!$A:$BM,MATCH(AI$1,'I-pEC50'!$A$1:$BM$1,0),FALSE),"")</f>
        <v/>
      </c>
      <c r="AJ36" s="41" t="str">
        <f>_xlfn.IFNA(VLOOKUP($A36,'I-pEC50'!$A:$BM,MATCH(AJ$1,'I-pEC50'!$A$1:$BM$1,0),FALSE),"")</f>
        <v/>
      </c>
      <c r="AK36" s="41" t="str">
        <f>_xlfn.IFNA(VLOOKUP($A36,'I-pEC50'!$A:$BM,MATCH(AK$1,'I-pEC50'!$A$1:$BM$1,0),FALSE),"")</f>
        <v/>
      </c>
      <c r="AL36" s="40" t="str">
        <f t="shared" si="18"/>
        <v/>
      </c>
      <c r="AM36" s="41">
        <f t="shared" si="19"/>
        <v>6.9918454943711206</v>
      </c>
      <c r="AN36" s="41">
        <f t="shared" si="20"/>
        <v>6.9918454943711206</v>
      </c>
      <c r="AO36" s="41">
        <f t="shared" si="21"/>
        <v>6.5991313127319087</v>
      </c>
      <c r="AP36" s="41">
        <f t="shared" si="22"/>
        <v>6.5991313127319087</v>
      </c>
      <c r="AQ36" s="41">
        <f t="shared" si="23"/>
        <v>6.9192142442255076</v>
      </c>
      <c r="AR36" s="41" t="str">
        <f t="shared" si="24"/>
        <v/>
      </c>
      <c r="AS36" s="41" t="str">
        <f t="shared" si="25"/>
        <v/>
      </c>
      <c r="AT36" s="41" t="str">
        <f t="shared" si="26"/>
        <v/>
      </c>
      <c r="AU36" s="41" t="str">
        <f t="shared" si="27"/>
        <v/>
      </c>
      <c r="AV36" s="41" t="str">
        <f t="shared" si="28"/>
        <v/>
      </c>
      <c r="AW36" s="41" t="str">
        <f t="shared" si="29"/>
        <v/>
      </c>
      <c r="AX36" s="105" t="str">
        <f t="shared" si="42"/>
        <v/>
      </c>
      <c r="AY36" s="47">
        <f t="shared" si="43"/>
        <v>6.9918454943711206</v>
      </c>
      <c r="AZ36" s="47" t="str">
        <f t="shared" si="50"/>
        <v/>
      </c>
      <c r="BA36" s="47" t="str">
        <f t="shared" si="51"/>
        <v/>
      </c>
      <c r="BB36" s="48" t="str">
        <f t="shared" si="44"/>
        <v/>
      </c>
      <c r="BC36" s="47">
        <f t="shared" si="45"/>
        <v>6.8202335716863134</v>
      </c>
      <c r="BD36" s="47" t="str">
        <f t="shared" si="52"/>
        <v/>
      </c>
      <c r="BE36" s="47" t="str">
        <f t="shared" si="53"/>
        <v/>
      </c>
      <c r="BF36" s="199" t="str">
        <f t="shared" si="30"/>
        <v/>
      </c>
      <c r="BG36" s="41">
        <f t="shared" si="31"/>
        <v>1</v>
      </c>
      <c r="BH36" s="41">
        <f t="shared" si="32"/>
        <v>1</v>
      </c>
      <c r="BI36" s="41">
        <f t="shared" si="33"/>
        <v>0</v>
      </c>
      <c r="BJ36" s="41">
        <f t="shared" si="34"/>
        <v>0</v>
      </c>
      <c r="BK36" s="41">
        <f t="shared" si="35"/>
        <v>0.81505315177963289</v>
      </c>
      <c r="BL36" s="41" t="str">
        <f t="shared" si="36"/>
        <v/>
      </c>
      <c r="BM36" s="41" t="str">
        <f t="shared" si="37"/>
        <v/>
      </c>
      <c r="BN36" s="41" t="str">
        <f t="shared" si="38"/>
        <v/>
      </c>
      <c r="BO36" s="41" t="str">
        <f t="shared" si="39"/>
        <v/>
      </c>
      <c r="BP36" s="41" t="str">
        <f t="shared" si="40"/>
        <v/>
      </c>
      <c r="BQ36" s="41" t="str">
        <f t="shared" si="41"/>
        <v/>
      </c>
      <c r="BR36" s="105" t="str">
        <f t="shared" si="46"/>
        <v/>
      </c>
      <c r="BS36" s="47">
        <f t="shared" si="47"/>
        <v>1</v>
      </c>
      <c r="BT36" s="47" t="str">
        <f t="shared" si="54"/>
        <v/>
      </c>
      <c r="BU36" s="47" t="str">
        <f t="shared" si="55"/>
        <v/>
      </c>
      <c r="BV36" s="48" t="str">
        <f t="shared" si="48"/>
        <v/>
      </c>
      <c r="BW36" s="47">
        <f t="shared" si="49"/>
        <v>0.56301063035592658</v>
      </c>
      <c r="BX36" s="47" t="str">
        <f t="shared" si="56"/>
        <v/>
      </c>
      <c r="BY36" s="47" t="str">
        <f t="shared" si="57"/>
        <v/>
      </c>
    </row>
    <row r="37" spans="1:77" x14ac:dyDescent="0.2">
      <c r="A37" s="305" t="s">
        <v>35</v>
      </c>
      <c r="B37" s="334" t="str">
        <f>VLOOKUP($A37,BI!$A:$Q,MATCH(B$1,BI!$A$1:$Q$1,0),FALSE)</f>
        <v/>
      </c>
      <c r="C37" s="368">
        <f>VLOOKUP($A37,BI!$A:$Q,MATCH(C$1,BI!$A$1:$Q$1,0),FALSE)</f>
        <v>1</v>
      </c>
      <c r="D37" s="368">
        <f>VLOOKUP($A37,BI!$A:$Q,MATCH(D$1,BI!$A$1:$Q$1,0),FALSE)</f>
        <v>1</v>
      </c>
      <c r="E37" s="368">
        <f>VLOOKUP($A37,BI!$A:$Q,MATCH(E$1,BI!$A$1:$Q$1,0),FALSE)</f>
        <v>1</v>
      </c>
      <c r="F37" s="368">
        <f>VLOOKUP($A37,BI!$A:$Q,MATCH(F$1,BI!$A$1:$Q$1,0),FALSE)</f>
        <v>1</v>
      </c>
      <c r="G37" s="368">
        <f>VLOOKUP($A37,BI!$A:$Q,MATCH(G$1,BI!$A$1:$Q$1,0),FALSE)</f>
        <v>1</v>
      </c>
      <c r="H37" s="368" t="str">
        <f>VLOOKUP($A37,BI!$A:$Q,MATCH(H$1,BI!$A$1:$Q$1,0),FALSE)</f>
        <v/>
      </c>
      <c r="I37" s="368" t="str">
        <f>VLOOKUP($A37,BI!$A:$Q,MATCH(I$1,BI!$A$1:$Q$1,0),FALSE)</f>
        <v/>
      </c>
      <c r="J37" s="368" t="str">
        <f>VLOOKUP($A37,BI!$A:$Q,MATCH(J$1,BI!$A$1:$Q$1,0),FALSE)</f>
        <v/>
      </c>
      <c r="K37" s="368" t="str">
        <f>VLOOKUP($A37,BI!$A:$Q,MATCH(K$1,BI!$A$1:$Q$1,0),FALSE)</f>
        <v/>
      </c>
      <c r="L37" s="368" t="str">
        <f>VLOOKUP($A37,BI!$A:$Q,MATCH(L$1,BI!$A$1:$Q$1,0),FALSE)</f>
        <v/>
      </c>
      <c r="M37" s="368" t="str">
        <f>VLOOKUP($A37,BI!$A:$Q,MATCH(M$1,BI!$A$1:$Q$1,0),FALSE)</f>
        <v/>
      </c>
      <c r="N37" s="48" t="str">
        <f>_xlfn.IFNA(VLOOKUP($A37,'I-Emax'!$A:$BM,MATCH(N$1,'I-Emax'!$A$1:$BM$1,0),FALSE),"")</f>
        <v/>
      </c>
      <c r="O37" s="47">
        <f>_xlfn.IFNA(VLOOKUP($A37,'I-Emax'!$A:$BM,MATCH(O$1,'I-Emax'!$A$1:$BM$1,0),FALSE),"")</f>
        <v>0.27079303675048355</v>
      </c>
      <c r="P37" s="47">
        <f>_xlfn.IFNA(VLOOKUP($A37,'I-Emax'!$A:$BM,MATCH(P$1,'I-Emax'!$A$1:$BM$1,0),FALSE),"")</f>
        <v>0.27079303675048355</v>
      </c>
      <c r="Q37" s="47">
        <f>_xlfn.IFNA(VLOOKUP($A37,'I-Emax'!$A:$BM,MATCH(Q$1,'I-Emax'!$A$1:$BM$1,0),FALSE),"")</f>
        <v>0.38716356107660455</v>
      </c>
      <c r="R37" s="47">
        <f>_xlfn.IFNA(VLOOKUP($A37,'I-Emax'!$A:$BM,MATCH(R$1,'I-Emax'!$A$1:$BM$1,0),FALSE),"")</f>
        <v>0.38716356107660455</v>
      </c>
      <c r="S37" s="47">
        <f>_xlfn.IFNA(VLOOKUP($A37,'I-Emax'!$A:$BM,MATCH(S$1,'I-Emax'!$A$1:$BM$1,0),FALSE),"")</f>
        <v>0.36231884057971014</v>
      </c>
      <c r="T37" s="47" t="str">
        <f>_xlfn.IFNA(VLOOKUP($A37,'I-Emax'!$A:$BM,MATCH(T$1,'I-Emax'!$A$1:$BM$1,0),FALSE),"")</f>
        <v/>
      </c>
      <c r="U37" s="47" t="str">
        <f>_xlfn.IFNA(VLOOKUP($A37,'I-Emax'!$A:$BM,MATCH(U$1,'I-Emax'!$A$1:$BM$1,0),FALSE),"")</f>
        <v/>
      </c>
      <c r="V37" s="47" t="str">
        <f>_xlfn.IFNA(VLOOKUP($A37,'I-Emax'!$A:$BM,MATCH(V$1,'I-Emax'!$A$1:$BM$1,0),FALSE),"")</f>
        <v/>
      </c>
      <c r="W37" s="47" t="str">
        <f>_xlfn.IFNA(VLOOKUP($A37,'I-Emax'!$A:$BM,MATCH(W$1,'I-Emax'!$A$1:$BM$1,0),FALSE),"")</f>
        <v/>
      </c>
      <c r="X37" s="47" t="str">
        <f>_xlfn.IFNA(VLOOKUP($A37,'I-Emax'!$A:$BM,MATCH(X$1,'I-Emax'!$A$1:$BM$1,0),FALSE),"")</f>
        <v/>
      </c>
      <c r="Y37" s="47" t="str">
        <f>_xlfn.IFNA(VLOOKUP($A37,'I-Emax'!$A:$BM,MATCH(Y$1,'I-Emax'!$A$1:$BM$1,0),FALSE),"")</f>
        <v/>
      </c>
      <c r="Z37" s="40" t="str">
        <f>_xlfn.IFNA(VLOOKUP($A37,'I-pEC50'!$A:$BM,MATCH(Z$1,'I-pEC50'!$A$1:$BM$1,0),FALSE),"")</f>
        <v/>
      </c>
      <c r="AA37" s="41">
        <f>_xlfn.IFNA(VLOOKUP($A37,'I-pEC50'!$A:$BM,MATCH(AA$1,'I-pEC50'!$A$1:$BM$1,0),FALSE),"")</f>
        <v>8.84</v>
      </c>
      <c r="AB37" s="41">
        <f>_xlfn.IFNA(VLOOKUP($A37,'I-pEC50'!$A:$BM,MATCH(AB$1,'I-pEC50'!$A$1:$BM$1,0),FALSE),"")</f>
        <v>8.84</v>
      </c>
      <c r="AC37" s="41">
        <f>_xlfn.IFNA(VLOOKUP($A37,'I-pEC50'!$A:$BM,MATCH(AC$1,'I-pEC50'!$A$1:$BM$1,0),FALSE),"")</f>
        <v>8.65</v>
      </c>
      <c r="AD37" s="41">
        <f>_xlfn.IFNA(VLOOKUP($A37,'I-pEC50'!$A:$BM,MATCH(AD$1,'I-pEC50'!$A$1:$BM$1,0),FALSE),"")</f>
        <v>8.65</v>
      </c>
      <c r="AE37" s="41">
        <f>_xlfn.IFNA(VLOOKUP($A37,'I-pEC50'!$A:$BM,MATCH(AE$1,'I-pEC50'!$A$1:$BM$1,0),FALSE),"")</f>
        <v>8.64</v>
      </c>
      <c r="AF37" s="41" t="str">
        <f>_xlfn.IFNA(VLOOKUP($A37,'I-pEC50'!$A:$BM,MATCH(AF$1,'I-pEC50'!$A$1:$BM$1,0),FALSE),"")</f>
        <v/>
      </c>
      <c r="AG37" s="41" t="str">
        <f>_xlfn.IFNA(VLOOKUP($A37,'I-pEC50'!$A:$BM,MATCH(AG$1,'I-pEC50'!$A$1:$BM$1,0),FALSE),"")</f>
        <v/>
      </c>
      <c r="AH37" s="41" t="str">
        <f>_xlfn.IFNA(VLOOKUP($A37,'I-pEC50'!$A:$BM,MATCH(AH$1,'I-pEC50'!$A$1:$BM$1,0),FALSE),"")</f>
        <v/>
      </c>
      <c r="AI37" s="41" t="str">
        <f>_xlfn.IFNA(VLOOKUP($A37,'I-pEC50'!$A:$BM,MATCH(AI$1,'I-pEC50'!$A$1:$BM$1,0),FALSE),"")</f>
        <v/>
      </c>
      <c r="AJ37" s="41" t="str">
        <f>_xlfn.IFNA(VLOOKUP($A37,'I-pEC50'!$A:$BM,MATCH(AJ$1,'I-pEC50'!$A$1:$BM$1,0),FALSE),"")</f>
        <v/>
      </c>
      <c r="AK37" s="41" t="str">
        <f>_xlfn.IFNA(VLOOKUP($A37,'I-pEC50'!$A:$BM,MATCH(AK$1,'I-pEC50'!$A$1:$BM$1,0),FALSE),"")</f>
        <v/>
      </c>
      <c r="AL37" s="40" t="str">
        <f t="shared" si="18"/>
        <v/>
      </c>
      <c r="AM37" s="41">
        <f t="shared" si="19"/>
        <v>8.2726374925842965</v>
      </c>
      <c r="AN37" s="41">
        <f t="shared" si="20"/>
        <v>8.2726374925842965</v>
      </c>
      <c r="AO37" s="41">
        <f t="shared" si="21"/>
        <v>8.2378944757849872</v>
      </c>
      <c r="AP37" s="41">
        <f t="shared" si="22"/>
        <v>8.2378944757849872</v>
      </c>
      <c r="AQ37" s="41">
        <f t="shared" si="23"/>
        <v>8.1990909179347842</v>
      </c>
      <c r="AR37" s="41" t="str">
        <f t="shared" si="24"/>
        <v/>
      </c>
      <c r="AS37" s="41" t="str">
        <f t="shared" si="25"/>
        <v/>
      </c>
      <c r="AT37" s="41" t="str">
        <f t="shared" si="26"/>
        <v/>
      </c>
      <c r="AU37" s="41" t="str">
        <f t="shared" si="27"/>
        <v/>
      </c>
      <c r="AV37" s="41" t="str">
        <f t="shared" si="28"/>
        <v/>
      </c>
      <c r="AW37" s="41" t="str">
        <f t="shared" si="29"/>
        <v/>
      </c>
      <c r="AX37" s="105" t="str">
        <f t="shared" si="42"/>
        <v/>
      </c>
      <c r="AY37" s="47">
        <f t="shared" si="43"/>
        <v>8.2726374925842965</v>
      </c>
      <c r="AZ37" s="47" t="str">
        <f t="shared" si="50"/>
        <v/>
      </c>
      <c r="BA37" s="47" t="str">
        <f t="shared" si="51"/>
        <v/>
      </c>
      <c r="BB37" s="48" t="str">
        <f t="shared" si="44"/>
        <v/>
      </c>
      <c r="BC37" s="47">
        <f t="shared" si="45"/>
        <v>8.24403097093467</v>
      </c>
      <c r="BD37" s="47" t="str">
        <f t="shared" si="52"/>
        <v/>
      </c>
      <c r="BE37" s="47" t="str">
        <f t="shared" si="53"/>
        <v/>
      </c>
      <c r="BF37" s="199" t="str">
        <f t="shared" si="30"/>
        <v/>
      </c>
      <c r="BG37" s="41">
        <f t="shared" si="31"/>
        <v>1</v>
      </c>
      <c r="BH37" s="41">
        <f t="shared" si="32"/>
        <v>1</v>
      </c>
      <c r="BI37" s="41">
        <f t="shared" si="33"/>
        <v>0.52760523566355344</v>
      </c>
      <c r="BJ37" s="41">
        <f t="shared" si="34"/>
        <v>0.52760523566355344</v>
      </c>
      <c r="BK37" s="41">
        <f t="shared" si="35"/>
        <v>0</v>
      </c>
      <c r="BL37" s="41" t="str">
        <f t="shared" si="36"/>
        <v/>
      </c>
      <c r="BM37" s="41" t="str">
        <f t="shared" si="37"/>
        <v/>
      </c>
      <c r="BN37" s="41" t="str">
        <f t="shared" si="38"/>
        <v/>
      </c>
      <c r="BO37" s="41" t="str">
        <f t="shared" si="39"/>
        <v/>
      </c>
      <c r="BP37" s="41" t="str">
        <f t="shared" si="40"/>
        <v/>
      </c>
      <c r="BQ37" s="41" t="str">
        <f t="shared" si="41"/>
        <v/>
      </c>
      <c r="BR37" s="105" t="str">
        <f t="shared" si="46"/>
        <v/>
      </c>
      <c r="BS37" s="47">
        <f t="shared" si="47"/>
        <v>1</v>
      </c>
      <c r="BT37" s="47" t="str">
        <f t="shared" si="54"/>
        <v/>
      </c>
      <c r="BU37" s="47" t="str">
        <f t="shared" si="55"/>
        <v/>
      </c>
      <c r="BV37" s="48" t="str">
        <f t="shared" si="48"/>
        <v/>
      </c>
      <c r="BW37" s="47">
        <f t="shared" si="49"/>
        <v>0.61104209426542133</v>
      </c>
      <c r="BX37" s="47" t="str">
        <f t="shared" si="56"/>
        <v/>
      </c>
      <c r="BY37" s="47" t="str">
        <f t="shared" si="57"/>
        <v/>
      </c>
    </row>
    <row r="38" spans="1:77" x14ac:dyDescent="0.2">
      <c r="A38" s="305" t="s">
        <v>38</v>
      </c>
      <c r="B38" s="334" t="str">
        <f>VLOOKUP($A38,BI!$A:$Q,MATCH(B$1,BI!$A$1:$Q$1,0),FALSE)</f>
        <v/>
      </c>
      <c r="C38" s="368">
        <f>VLOOKUP($A38,BI!$A:$Q,MATCH(C$1,BI!$A$1:$Q$1,0),FALSE)</f>
        <v>1</v>
      </c>
      <c r="D38" s="368">
        <f>VLOOKUP($A38,BI!$A:$Q,MATCH(D$1,BI!$A$1:$Q$1,0),FALSE)</f>
        <v>1</v>
      </c>
      <c r="E38" s="368">
        <f>VLOOKUP($A38,BI!$A:$Q,MATCH(E$1,BI!$A$1:$Q$1,0),FALSE)</f>
        <v>1</v>
      </c>
      <c r="F38" s="368">
        <f>VLOOKUP($A38,BI!$A:$Q,MATCH(F$1,BI!$A$1:$Q$1,0),FALSE)</f>
        <v>1</v>
      </c>
      <c r="G38" s="368">
        <f>VLOOKUP($A38,BI!$A:$Q,MATCH(G$1,BI!$A$1:$Q$1,0),FALSE)</f>
        <v>1</v>
      </c>
      <c r="H38" s="368">
        <f>VLOOKUP($A38,BI!$A:$Q,MATCH(H$1,BI!$A$1:$Q$1,0),FALSE)</f>
        <v>1</v>
      </c>
      <c r="I38" s="368">
        <f>VLOOKUP($A38,BI!$A:$Q,MATCH(I$1,BI!$A$1:$Q$1,0),FALSE)</f>
        <v>1</v>
      </c>
      <c r="J38" s="368">
        <f>VLOOKUP($A38,BI!$A:$Q,MATCH(J$1,BI!$A$1:$Q$1,0),FALSE)</f>
        <v>1</v>
      </c>
      <c r="K38" s="368">
        <f>VLOOKUP($A38,BI!$A:$Q,MATCH(K$1,BI!$A$1:$Q$1,0),FALSE)</f>
        <v>1</v>
      </c>
      <c r="L38" s="368" t="str">
        <f>VLOOKUP($A38,BI!$A:$Q,MATCH(L$1,BI!$A$1:$Q$1,0),FALSE)</f>
        <v/>
      </c>
      <c r="M38" s="368" t="str">
        <f>VLOOKUP($A38,BI!$A:$Q,MATCH(M$1,BI!$A$1:$Q$1,0),FALSE)</f>
        <v/>
      </c>
      <c r="N38" s="48" t="str">
        <f>_xlfn.IFNA(VLOOKUP($A38,'I-Emax'!$A:$BM,MATCH(N$1,'I-Emax'!$A$1:$BM$1,0),FALSE),"")</f>
        <v/>
      </c>
      <c r="O38" s="47">
        <f>_xlfn.IFNA(VLOOKUP($A38,'I-Emax'!$A:$BM,MATCH(O$1,'I-Emax'!$A$1:$BM$1,0),FALSE),"")</f>
        <v>0.34235976789168276</v>
      </c>
      <c r="P38" s="47">
        <f>_xlfn.IFNA(VLOOKUP($A38,'I-Emax'!$A:$BM,MATCH(P$1,'I-Emax'!$A$1:$BM$1,0),FALSE),"")</f>
        <v>0.34235976789168276</v>
      </c>
      <c r="Q38" s="47">
        <f>_xlfn.IFNA(VLOOKUP($A38,'I-Emax'!$A:$BM,MATCH(Q$1,'I-Emax'!$A$1:$BM$1,0),FALSE),"")</f>
        <v>0.43892339544513459</v>
      </c>
      <c r="R38" s="47">
        <f>_xlfn.IFNA(VLOOKUP($A38,'I-Emax'!$A:$BM,MATCH(R$1,'I-Emax'!$A$1:$BM$1,0),FALSE),"")</f>
        <v>0.43892339544513459</v>
      </c>
      <c r="S38" s="47">
        <f>_xlfn.IFNA(VLOOKUP($A38,'I-Emax'!$A:$BM,MATCH(S$1,'I-Emax'!$A$1:$BM$1,0),FALSE),"")</f>
        <v>0.4</v>
      </c>
      <c r="T38" s="47">
        <f>_xlfn.IFNA(VLOOKUP($A38,'I-Emax'!$A:$BM,MATCH(T$1,'I-Emax'!$A$1:$BM$1,0),FALSE),"")</f>
        <v>0.21186440677966101</v>
      </c>
      <c r="U38" s="47">
        <f>_xlfn.IFNA(VLOOKUP($A38,'I-Emax'!$A:$BM,MATCH(U$1,'I-Emax'!$A$1:$BM$1,0),FALSE),"")</f>
        <v>0.21186440677966101</v>
      </c>
      <c r="V38" s="47">
        <f>_xlfn.IFNA(VLOOKUP($A38,'I-Emax'!$A:$BM,MATCH(V$1,'I-Emax'!$A$1:$BM$1,0),FALSE),"")</f>
        <v>0.2247191011235955</v>
      </c>
      <c r="W38" s="47">
        <f>_xlfn.IFNA(VLOOKUP($A38,'I-Emax'!$A:$BM,MATCH(W$1,'I-Emax'!$A$1:$BM$1,0),FALSE),"")</f>
        <v>0.43960396039603961</v>
      </c>
      <c r="X38" s="47" t="str">
        <f>_xlfn.IFNA(VLOOKUP($A38,'I-Emax'!$A:$BM,MATCH(X$1,'I-Emax'!$A$1:$BM$1,0),FALSE),"")</f>
        <v/>
      </c>
      <c r="Y38" s="47" t="str">
        <f>_xlfn.IFNA(VLOOKUP($A38,'I-Emax'!$A:$BM,MATCH(Y$1,'I-Emax'!$A$1:$BM$1,0),FALSE),"")</f>
        <v/>
      </c>
      <c r="Z38" s="40" t="str">
        <f>_xlfn.IFNA(VLOOKUP($A38,'I-pEC50'!$A:$BM,MATCH(Z$1,'I-pEC50'!$A$1:$BM$1,0),FALSE),"")</f>
        <v/>
      </c>
      <c r="AA38" s="41">
        <f>_xlfn.IFNA(VLOOKUP($A38,'I-pEC50'!$A:$BM,MATCH(AA$1,'I-pEC50'!$A$1:$BM$1,0),FALSE),"")</f>
        <v>7.56</v>
      </c>
      <c r="AB38" s="41">
        <f>_xlfn.IFNA(VLOOKUP($A38,'I-pEC50'!$A:$BM,MATCH(AB$1,'I-pEC50'!$A$1:$BM$1,0),FALSE),"")</f>
        <v>7.56</v>
      </c>
      <c r="AC38" s="41">
        <f>_xlfn.IFNA(VLOOKUP($A38,'I-pEC50'!$A:$BM,MATCH(AC$1,'I-pEC50'!$A$1:$BM$1,0),FALSE),"")</f>
        <v>6.89</v>
      </c>
      <c r="AD38" s="41">
        <f>_xlfn.IFNA(VLOOKUP($A38,'I-pEC50'!$A:$BM,MATCH(AD$1,'I-pEC50'!$A$1:$BM$1,0),FALSE),"")</f>
        <v>6.89</v>
      </c>
      <c r="AE38" s="41">
        <f>_xlfn.IFNA(VLOOKUP($A38,'I-pEC50'!$A:$BM,MATCH(AE$1,'I-pEC50'!$A$1:$BM$1,0),FALSE),"")</f>
        <v>7.87</v>
      </c>
      <c r="AF38" s="41">
        <f>_xlfn.IFNA(VLOOKUP($A38,'I-pEC50'!$A:$BM,MATCH(AF$1,'I-pEC50'!$A$1:$BM$1,0),FALSE),"")</f>
        <v>8.17</v>
      </c>
      <c r="AG38" s="41">
        <f>_xlfn.IFNA(VLOOKUP($A38,'I-pEC50'!$A:$BM,MATCH(AG$1,'I-pEC50'!$A$1:$BM$1,0),FALSE),"")</f>
        <v>8.17</v>
      </c>
      <c r="AH38" s="41">
        <f>_xlfn.IFNA(VLOOKUP($A38,'I-pEC50'!$A:$BM,MATCH(AH$1,'I-pEC50'!$A$1:$BM$1,0),FALSE),"")</f>
        <v>8.49</v>
      </c>
      <c r="AI38" s="41">
        <f>_xlfn.IFNA(VLOOKUP($A38,'I-pEC50'!$A:$BM,MATCH(AI$1,'I-pEC50'!$A$1:$BM$1,0),FALSE),"")</f>
        <v>7.01</v>
      </c>
      <c r="AJ38" s="41" t="str">
        <f>_xlfn.IFNA(VLOOKUP($A38,'I-pEC50'!$A:$BM,MATCH(AJ$1,'I-pEC50'!$A$1:$BM$1,0),FALSE),"")</f>
        <v/>
      </c>
      <c r="AK38" s="41" t="str">
        <f>_xlfn.IFNA(VLOOKUP($A38,'I-pEC50'!$A:$BM,MATCH(AK$1,'I-pEC50'!$A$1:$BM$1,0),FALSE),"")</f>
        <v/>
      </c>
      <c r="AL38" s="40" t="str">
        <f t="shared" si="18"/>
        <v/>
      </c>
      <c r="AM38" s="41">
        <f t="shared" si="19"/>
        <v>7.0944827232678653</v>
      </c>
      <c r="AN38" s="41">
        <f t="shared" si="20"/>
        <v>7.0944827232678653</v>
      </c>
      <c r="AO38" s="41">
        <f t="shared" si="21"/>
        <v>6.5323887301772396</v>
      </c>
      <c r="AP38" s="41">
        <f t="shared" si="22"/>
        <v>6.5323887301772396</v>
      </c>
      <c r="AQ38" s="41">
        <f t="shared" si="23"/>
        <v>7.4720599913279635</v>
      </c>
      <c r="AR38" s="41">
        <f t="shared" si="24"/>
        <v>7.4960580013659124</v>
      </c>
      <c r="AS38" s="41">
        <f t="shared" si="25"/>
        <v>7.4960580013659124</v>
      </c>
      <c r="AT38" s="41">
        <f t="shared" si="26"/>
        <v>7.8416399890190682</v>
      </c>
      <c r="AU38" s="41">
        <f t="shared" si="27"/>
        <v>6.6530615963319777</v>
      </c>
      <c r="AV38" s="41" t="str">
        <f t="shared" si="28"/>
        <v/>
      </c>
      <c r="AW38" s="41" t="str">
        <f t="shared" si="29"/>
        <v/>
      </c>
      <c r="AX38" s="105" t="str">
        <f t="shared" si="42"/>
        <v/>
      </c>
      <c r="AY38" s="47">
        <f t="shared" si="43"/>
        <v>7.4720599913279635</v>
      </c>
      <c r="AZ38" s="47">
        <f t="shared" si="50"/>
        <v>7.8416399890190682</v>
      </c>
      <c r="BA38" s="47" t="str">
        <f t="shared" si="51"/>
        <v/>
      </c>
      <c r="BB38" s="48" t="str">
        <f t="shared" si="44"/>
        <v/>
      </c>
      <c r="BC38" s="47">
        <f t="shared" si="45"/>
        <v>6.9451605796436358</v>
      </c>
      <c r="BD38" s="47">
        <f t="shared" si="52"/>
        <v>7.371704397020717</v>
      </c>
      <c r="BE38" s="47" t="str">
        <f t="shared" si="53"/>
        <v/>
      </c>
      <c r="BF38" s="199" t="str">
        <f t="shared" si="30"/>
        <v/>
      </c>
      <c r="BG38" s="41">
        <f t="shared" si="31"/>
        <v>0.42932476810284481</v>
      </c>
      <c r="BH38" s="41">
        <f t="shared" si="32"/>
        <v>0.42932476810284481</v>
      </c>
      <c r="BI38" s="41">
        <f t="shared" si="33"/>
        <v>0</v>
      </c>
      <c r="BJ38" s="41">
        <f t="shared" si="34"/>
        <v>0</v>
      </c>
      <c r="BK38" s="41">
        <f t="shared" si="35"/>
        <v>0.7177165229399608</v>
      </c>
      <c r="BL38" s="41">
        <f t="shared" si="36"/>
        <v>0.73604609098572893</v>
      </c>
      <c r="BM38" s="41">
        <f t="shared" si="37"/>
        <v>0.73604609098572893</v>
      </c>
      <c r="BN38" s="41">
        <f t="shared" si="38"/>
        <v>1</v>
      </c>
      <c r="BO38" s="41">
        <f t="shared" si="39"/>
        <v>9.2169371875560374E-2</v>
      </c>
      <c r="BP38" s="41" t="str">
        <f t="shared" si="40"/>
        <v/>
      </c>
      <c r="BQ38" s="41" t="str">
        <f t="shared" si="41"/>
        <v/>
      </c>
      <c r="BR38" s="105" t="str">
        <f t="shared" si="46"/>
        <v/>
      </c>
      <c r="BS38" s="47">
        <f t="shared" si="47"/>
        <v>0.7177165229399608</v>
      </c>
      <c r="BT38" s="47">
        <f t="shared" si="54"/>
        <v>1</v>
      </c>
      <c r="BU38" s="47" t="str">
        <f t="shared" si="55"/>
        <v/>
      </c>
      <c r="BV38" s="48" t="str">
        <f t="shared" si="48"/>
        <v/>
      </c>
      <c r="BW38" s="47">
        <f t="shared" si="49"/>
        <v>0.31527321182913004</v>
      </c>
      <c r="BX38" s="47">
        <f t="shared" si="56"/>
        <v>0.64106538846175454</v>
      </c>
      <c r="BY38" s="47" t="str">
        <f t="shared" si="57"/>
        <v/>
      </c>
    </row>
    <row r="39" spans="1:77" x14ac:dyDescent="0.2">
      <c r="A39" s="305" t="s">
        <v>39</v>
      </c>
      <c r="B39" s="334" t="str">
        <f>VLOOKUP($A39,BI!$A:$Q,MATCH(B$1,BI!$A$1:$Q$1,0),FALSE)</f>
        <v/>
      </c>
      <c r="C39" s="368" t="str">
        <f>VLOOKUP($A39,BI!$A:$Q,MATCH(C$1,BI!$A$1:$Q$1,0),FALSE)</f>
        <v/>
      </c>
      <c r="D39" s="368" t="str">
        <f>VLOOKUP($A39,BI!$A:$Q,MATCH(D$1,BI!$A$1:$Q$1,0),FALSE)</f>
        <v/>
      </c>
      <c r="E39" s="368" t="str">
        <f>VLOOKUP($A39,BI!$A:$Q,MATCH(E$1,BI!$A$1:$Q$1,0),FALSE)</f>
        <v/>
      </c>
      <c r="F39" s="368">
        <f>VLOOKUP($A39,BI!$A:$Q,MATCH(F$1,BI!$A$1:$Q$1,0),FALSE)</f>
        <v>1</v>
      </c>
      <c r="G39" s="368">
        <f>VLOOKUP($A39,BI!$A:$Q,MATCH(G$1,BI!$A$1:$Q$1,0),FALSE)</f>
        <v>1</v>
      </c>
      <c r="H39" s="368">
        <f>VLOOKUP($A39,BI!$A:$Q,MATCH(H$1,BI!$A$1:$Q$1,0),FALSE)</f>
        <v>1</v>
      </c>
      <c r="I39" s="368">
        <f>VLOOKUP($A39,BI!$A:$Q,MATCH(I$1,BI!$A$1:$Q$1,0),FALSE)</f>
        <v>1</v>
      </c>
      <c r="J39" s="368">
        <f>VLOOKUP($A39,BI!$A:$Q,MATCH(J$1,BI!$A$1:$Q$1,0),FALSE)</f>
        <v>1</v>
      </c>
      <c r="K39" s="368">
        <f>VLOOKUP($A39,BI!$A:$Q,MATCH(K$1,BI!$A$1:$Q$1,0),FALSE)</f>
        <v>1</v>
      </c>
      <c r="L39" s="368" t="str">
        <f>VLOOKUP($A39,BI!$A:$Q,MATCH(L$1,BI!$A$1:$Q$1,0),FALSE)</f>
        <v/>
      </c>
      <c r="M39" s="368" t="str">
        <f>VLOOKUP($A39,BI!$A:$Q,MATCH(M$1,BI!$A$1:$Q$1,0),FALSE)</f>
        <v/>
      </c>
      <c r="N39" s="48" t="str">
        <f>_xlfn.IFNA(VLOOKUP($A39,'I-Emax'!$A:$BM,MATCH(N$1,'I-Emax'!$A$1:$BM$1,0),FALSE),"")</f>
        <v/>
      </c>
      <c r="O39" s="47" t="str">
        <f>_xlfn.IFNA(VLOOKUP($A39,'I-Emax'!$A:$BM,MATCH(O$1,'I-Emax'!$A$1:$BM$1,0),FALSE),"")</f>
        <v/>
      </c>
      <c r="P39" s="47" t="str">
        <f>_xlfn.IFNA(VLOOKUP($A39,'I-Emax'!$A:$BM,MATCH(P$1,'I-Emax'!$A$1:$BM$1,0),FALSE),"")</f>
        <v/>
      </c>
      <c r="Q39" s="47" t="str">
        <f>_xlfn.IFNA(VLOOKUP($A39,'I-Emax'!$A:$BM,MATCH(Q$1,'I-Emax'!$A$1:$BM$1,0),FALSE),"")</f>
        <v/>
      </c>
      <c r="R39" s="47">
        <f>_xlfn.IFNA(VLOOKUP($A39,'I-Emax'!$A:$BM,MATCH(R$1,'I-Emax'!$A$1:$BM$1,0),FALSE),"")</f>
        <v>0.23602484472049692</v>
      </c>
      <c r="S39" s="47">
        <f>_xlfn.IFNA(VLOOKUP($A39,'I-Emax'!$A:$BM,MATCH(S$1,'I-Emax'!$A$1:$BM$1,0),FALSE),"")</f>
        <v>0.35942028985507246</v>
      </c>
      <c r="T39" s="47">
        <f>_xlfn.IFNA(VLOOKUP($A39,'I-Emax'!$A:$BM,MATCH(T$1,'I-Emax'!$A$1:$BM$1,0),FALSE),"")</f>
        <v>0.23940677966101695</v>
      </c>
      <c r="U39" s="47">
        <f>_xlfn.IFNA(VLOOKUP($A39,'I-Emax'!$A:$BM,MATCH(U$1,'I-Emax'!$A$1:$BM$1,0),FALSE),"")</f>
        <v>0.23940677966101695</v>
      </c>
      <c r="V39" s="47">
        <f>_xlfn.IFNA(VLOOKUP($A39,'I-Emax'!$A:$BM,MATCH(V$1,'I-Emax'!$A$1:$BM$1,0),FALSE),"")</f>
        <v>0.26067415730337079</v>
      </c>
      <c r="W39" s="47">
        <f>_xlfn.IFNA(VLOOKUP($A39,'I-Emax'!$A:$BM,MATCH(W$1,'I-Emax'!$A$1:$BM$1,0),FALSE),"")</f>
        <v>6.9306930693069313E-2</v>
      </c>
      <c r="X39" s="47" t="str">
        <f>_xlfn.IFNA(VLOOKUP($A39,'I-Emax'!$A:$BM,MATCH(X$1,'I-Emax'!$A$1:$BM$1,0),FALSE),"")</f>
        <v/>
      </c>
      <c r="Y39" s="47" t="str">
        <f>_xlfn.IFNA(VLOOKUP($A39,'I-Emax'!$A:$BM,MATCH(Y$1,'I-Emax'!$A$1:$BM$1,0),FALSE),"")</f>
        <v/>
      </c>
      <c r="Z39" s="40" t="str">
        <f>_xlfn.IFNA(VLOOKUP($A39,'I-pEC50'!$A:$BM,MATCH(Z$1,'I-pEC50'!$A$1:$BM$1,0),FALSE),"")</f>
        <v/>
      </c>
      <c r="AA39" s="41" t="str">
        <f>_xlfn.IFNA(VLOOKUP($A39,'I-pEC50'!$A:$BM,MATCH(AA$1,'I-pEC50'!$A$1:$BM$1,0),FALSE),"")</f>
        <v/>
      </c>
      <c r="AB39" s="41" t="str">
        <f>_xlfn.IFNA(VLOOKUP($A39,'I-pEC50'!$A:$BM,MATCH(AB$1,'I-pEC50'!$A$1:$BM$1,0),FALSE),"")</f>
        <v/>
      </c>
      <c r="AC39" s="41" t="str">
        <f>_xlfn.IFNA(VLOOKUP($A39,'I-pEC50'!$A:$BM,MATCH(AC$1,'I-pEC50'!$A$1:$BM$1,0),FALSE),"")</f>
        <v/>
      </c>
      <c r="AD39" s="41">
        <f>_xlfn.IFNA(VLOOKUP($A39,'I-pEC50'!$A:$BM,MATCH(AD$1,'I-pEC50'!$A$1:$BM$1,0),FALSE),"")</f>
        <v>7.45</v>
      </c>
      <c r="AE39" s="41">
        <f>_xlfn.IFNA(VLOOKUP($A39,'I-pEC50'!$A:$BM,MATCH(AE$1,'I-pEC50'!$A$1:$BM$1,0),FALSE),"")</f>
        <v>8.35</v>
      </c>
      <c r="AF39" s="41">
        <f>_xlfn.IFNA(VLOOKUP($A39,'I-pEC50'!$A:$BM,MATCH(AF$1,'I-pEC50'!$A$1:$BM$1,0),FALSE),"")</f>
        <v>8.58</v>
      </c>
      <c r="AG39" s="41">
        <f>_xlfn.IFNA(VLOOKUP($A39,'I-pEC50'!$A:$BM,MATCH(AG$1,'I-pEC50'!$A$1:$BM$1,0),FALSE),"")</f>
        <v>8.58</v>
      </c>
      <c r="AH39" s="41">
        <f>_xlfn.IFNA(VLOOKUP($A39,'I-pEC50'!$A:$BM,MATCH(AH$1,'I-pEC50'!$A$1:$BM$1,0),FALSE),"")</f>
        <v>8.51</v>
      </c>
      <c r="AI39" s="41">
        <f>_xlfn.IFNA(VLOOKUP($A39,'I-pEC50'!$A:$BM,MATCH(AI$1,'I-pEC50'!$A$1:$BM$1,0),FALSE),"")</f>
        <v>7.61</v>
      </c>
      <c r="AJ39" s="41" t="str">
        <f>_xlfn.IFNA(VLOOKUP($A39,'I-pEC50'!$A:$BM,MATCH(AJ$1,'I-pEC50'!$A$1:$BM$1,0),FALSE),"")</f>
        <v/>
      </c>
      <c r="AK39" s="41" t="str">
        <f>_xlfn.IFNA(VLOOKUP($A39,'I-pEC50'!$A:$BM,MATCH(AK$1,'I-pEC50'!$A$1:$BM$1,0),FALSE),"")</f>
        <v/>
      </c>
      <c r="AL39" s="40" t="str">
        <f t="shared" si="18"/>
        <v/>
      </c>
      <c r="AM39" s="41" t="str">
        <f t="shared" si="19"/>
        <v/>
      </c>
      <c r="AN39" s="41" t="str">
        <f t="shared" si="20"/>
        <v/>
      </c>
      <c r="AO39" s="41" t="str">
        <f t="shared" si="21"/>
        <v/>
      </c>
      <c r="AP39" s="41">
        <f t="shared" si="22"/>
        <v>6.8229577205849621</v>
      </c>
      <c r="AQ39" s="41">
        <f t="shared" si="23"/>
        <v>7.9056025900889617</v>
      </c>
      <c r="AR39" s="41">
        <f t="shared" si="24"/>
        <v>7.9591364448493334</v>
      </c>
      <c r="AS39" s="41">
        <f t="shared" si="25"/>
        <v>7.9591364448493334</v>
      </c>
      <c r="AT39" s="41">
        <f t="shared" si="26"/>
        <v>7.9260979782459868</v>
      </c>
      <c r="AU39" s="41">
        <f t="shared" si="27"/>
        <v>6.4507766662316151</v>
      </c>
      <c r="AV39" s="41" t="str">
        <f t="shared" si="28"/>
        <v/>
      </c>
      <c r="AW39" s="41" t="str">
        <f t="shared" si="29"/>
        <v/>
      </c>
      <c r="AX39" s="105" t="str">
        <f t="shared" si="42"/>
        <v/>
      </c>
      <c r="AY39" s="47">
        <f t="shared" si="43"/>
        <v>7.9056025900889617</v>
      </c>
      <c r="AZ39" s="47">
        <f t="shared" si="50"/>
        <v>7.9591364448493334</v>
      </c>
      <c r="BA39" s="47" t="str">
        <f t="shared" si="51"/>
        <v/>
      </c>
      <c r="BB39" s="48" t="str">
        <f t="shared" si="44"/>
        <v/>
      </c>
      <c r="BC39" s="47">
        <f t="shared" si="45"/>
        <v>7.3642801553369619</v>
      </c>
      <c r="BD39" s="47">
        <f t="shared" si="52"/>
        <v>7.5737868835440674</v>
      </c>
      <c r="BE39" s="47" t="str">
        <f t="shared" si="53"/>
        <v/>
      </c>
      <c r="BF39" s="199" t="str">
        <f t="shared" si="30"/>
        <v/>
      </c>
      <c r="BG39" s="41" t="str">
        <f t="shared" si="31"/>
        <v/>
      </c>
      <c r="BH39" s="41" t="str">
        <f t="shared" si="32"/>
        <v/>
      </c>
      <c r="BI39" s="41" t="str">
        <f t="shared" si="33"/>
        <v/>
      </c>
      <c r="BJ39" s="41">
        <f t="shared" si="34"/>
        <v>0.24674554415288033</v>
      </c>
      <c r="BK39" s="41">
        <f t="shared" si="35"/>
        <v>0.96450856385906103</v>
      </c>
      <c r="BL39" s="41">
        <f t="shared" si="36"/>
        <v>1</v>
      </c>
      <c r="BM39" s="41">
        <f t="shared" si="37"/>
        <v>1</v>
      </c>
      <c r="BN39" s="41">
        <f t="shared" si="38"/>
        <v>0.97809642827149401</v>
      </c>
      <c r="BO39" s="41">
        <f t="shared" si="39"/>
        <v>0</v>
      </c>
      <c r="BP39" s="41" t="str">
        <f t="shared" si="40"/>
        <v/>
      </c>
      <c r="BQ39" s="41" t="str">
        <f t="shared" si="41"/>
        <v/>
      </c>
      <c r="BR39" s="105" t="str">
        <f t="shared" si="46"/>
        <v/>
      </c>
      <c r="BS39" s="47">
        <f t="shared" si="47"/>
        <v>0.96450856385906103</v>
      </c>
      <c r="BT39" s="47">
        <f t="shared" si="54"/>
        <v>1</v>
      </c>
      <c r="BU39" s="47" t="str">
        <f t="shared" si="55"/>
        <v/>
      </c>
      <c r="BV39" s="48" t="str">
        <f t="shared" si="48"/>
        <v/>
      </c>
      <c r="BW39" s="47">
        <f t="shared" si="49"/>
        <v>0.60562705400597072</v>
      </c>
      <c r="BX39" s="47">
        <f t="shared" si="56"/>
        <v>0.74452410706787353</v>
      </c>
      <c r="BY39" s="47" t="str">
        <f t="shared" si="57"/>
        <v/>
      </c>
    </row>
    <row r="40" spans="1:77" x14ac:dyDescent="0.2">
      <c r="A40" s="305" t="s">
        <v>40</v>
      </c>
      <c r="B40" s="334" t="str">
        <f>VLOOKUP($A40,BI!$A:$Q,MATCH(B$1,BI!$A$1:$Q$1,0),FALSE)</f>
        <v/>
      </c>
      <c r="C40" s="368">
        <f>VLOOKUP($A40,BI!$A:$Q,MATCH(C$1,BI!$A$1:$Q$1,0),FALSE)</f>
        <v>1</v>
      </c>
      <c r="D40" s="368">
        <f>VLOOKUP($A40,BI!$A:$Q,MATCH(D$1,BI!$A$1:$Q$1,0),FALSE)</f>
        <v>1</v>
      </c>
      <c r="E40" s="368">
        <f>VLOOKUP($A40,BI!$A:$Q,MATCH(E$1,BI!$A$1:$Q$1,0),FALSE)</f>
        <v>1</v>
      </c>
      <c r="F40" s="368">
        <f>VLOOKUP($A40,BI!$A:$Q,MATCH(F$1,BI!$A$1:$Q$1,0),FALSE)</f>
        <v>1</v>
      </c>
      <c r="G40" s="368">
        <f>VLOOKUP($A40,BI!$A:$Q,MATCH(G$1,BI!$A$1:$Q$1,0),FALSE)</f>
        <v>1</v>
      </c>
      <c r="H40" s="368" t="str">
        <f>VLOOKUP($A40,BI!$A:$Q,MATCH(H$1,BI!$A$1:$Q$1,0),FALSE)</f>
        <v/>
      </c>
      <c r="I40" s="368" t="str">
        <f>VLOOKUP($A40,BI!$A:$Q,MATCH(I$1,BI!$A$1:$Q$1,0),FALSE)</f>
        <v/>
      </c>
      <c r="J40" s="368" t="str">
        <f>VLOOKUP($A40,BI!$A:$Q,MATCH(J$1,BI!$A$1:$Q$1,0),FALSE)</f>
        <v/>
      </c>
      <c r="K40" s="368">
        <f>VLOOKUP($A40,BI!$A:$Q,MATCH(K$1,BI!$A$1:$Q$1,0),FALSE)</f>
        <v>1</v>
      </c>
      <c r="L40" s="368">
        <f>VLOOKUP($A40,BI!$A:$Q,MATCH(L$1,BI!$A$1:$Q$1,0),FALSE)</f>
        <v>1</v>
      </c>
      <c r="M40" s="368">
        <f>VLOOKUP($A40,BI!$A:$Q,MATCH(M$1,BI!$A$1:$Q$1,0),FALSE)</f>
        <v>1</v>
      </c>
      <c r="N40" s="48" t="str">
        <f>_xlfn.IFNA(VLOOKUP($A40,'I-Emax'!$A:$BM,MATCH(N$1,'I-Emax'!$A$1:$BM$1,0),FALSE),"")</f>
        <v/>
      </c>
      <c r="O40" s="47">
        <f>_xlfn.IFNA(VLOOKUP($A40,'I-Emax'!$A:$BM,MATCH(O$1,'I-Emax'!$A$1:$BM$1,0),FALSE),"")</f>
        <v>0.14119922630560927</v>
      </c>
      <c r="P40" s="47">
        <f>_xlfn.IFNA(VLOOKUP($A40,'I-Emax'!$A:$BM,MATCH(P$1,'I-Emax'!$A$1:$BM$1,0),FALSE),"")</f>
        <v>0.14119922630560927</v>
      </c>
      <c r="Q40" s="47">
        <f>_xlfn.IFNA(VLOOKUP($A40,'I-Emax'!$A:$BM,MATCH(Q$1,'I-Emax'!$A$1:$BM$1,0),FALSE),"")</f>
        <v>0.23809523809523811</v>
      </c>
      <c r="R40" s="47">
        <f>_xlfn.IFNA(VLOOKUP($A40,'I-Emax'!$A:$BM,MATCH(R$1,'I-Emax'!$A$1:$BM$1,0),FALSE),"")</f>
        <v>0.23809523809523811</v>
      </c>
      <c r="S40" s="47">
        <f>_xlfn.IFNA(VLOOKUP($A40,'I-Emax'!$A:$BM,MATCH(S$1,'I-Emax'!$A$1:$BM$1,0),FALSE),"")</f>
        <v>0.15942028985507245</v>
      </c>
      <c r="T40" s="47" t="str">
        <f>_xlfn.IFNA(VLOOKUP($A40,'I-Emax'!$A:$BM,MATCH(T$1,'I-Emax'!$A$1:$BM$1,0),FALSE),"")</f>
        <v/>
      </c>
      <c r="U40" s="47" t="str">
        <f>_xlfn.IFNA(VLOOKUP($A40,'I-Emax'!$A:$BM,MATCH(U$1,'I-Emax'!$A$1:$BM$1,0),FALSE),"")</f>
        <v/>
      </c>
      <c r="V40" s="47" t="str">
        <f>_xlfn.IFNA(VLOOKUP($A40,'I-Emax'!$A:$BM,MATCH(V$1,'I-Emax'!$A$1:$BM$1,0),FALSE),"")</f>
        <v/>
      </c>
      <c r="W40" s="47">
        <f>_xlfn.IFNA(VLOOKUP($A40,'I-Emax'!$A:$BM,MATCH(W$1,'I-Emax'!$A$1:$BM$1,0),FALSE),"")</f>
        <v>0.36831683168316837</v>
      </c>
      <c r="X40" s="47">
        <f>_xlfn.IFNA(VLOOKUP($A40,'I-Emax'!$A:$BM,MATCH(X$1,'I-Emax'!$A$1:$BM$1,0),FALSE),"")</f>
        <v>0.34666666666666668</v>
      </c>
      <c r="Y40" s="47">
        <f>_xlfn.IFNA(VLOOKUP($A40,'I-Emax'!$A:$BM,MATCH(Y$1,'I-Emax'!$A$1:$BM$1,0),FALSE),"")</f>
        <v>0.39665970772442588</v>
      </c>
      <c r="Z40" s="40" t="str">
        <f>_xlfn.IFNA(VLOOKUP($A40,'I-pEC50'!$A:$BM,MATCH(Z$1,'I-pEC50'!$A$1:$BM$1,0),FALSE),"")</f>
        <v/>
      </c>
      <c r="AA40" s="41">
        <f>_xlfn.IFNA(VLOOKUP($A40,'I-pEC50'!$A:$BM,MATCH(AA$1,'I-pEC50'!$A$1:$BM$1,0),FALSE),"")</f>
        <v>8.75</v>
      </c>
      <c r="AB40" s="41">
        <f>_xlfn.IFNA(VLOOKUP($A40,'I-pEC50'!$A:$BM,MATCH(AB$1,'I-pEC50'!$A$1:$BM$1,0),FALSE),"")</f>
        <v>8.75</v>
      </c>
      <c r="AC40" s="41">
        <f>_xlfn.IFNA(VLOOKUP($A40,'I-pEC50'!$A:$BM,MATCH(AC$1,'I-pEC50'!$A$1:$BM$1,0),FALSE),"")</f>
        <v>8.57</v>
      </c>
      <c r="AD40" s="41">
        <f>_xlfn.IFNA(VLOOKUP($A40,'I-pEC50'!$A:$BM,MATCH(AD$1,'I-pEC50'!$A$1:$BM$1,0),FALSE),"")</f>
        <v>8.57</v>
      </c>
      <c r="AE40" s="41">
        <f>_xlfn.IFNA(VLOOKUP($A40,'I-pEC50'!$A:$BM,MATCH(AE$1,'I-pEC50'!$A$1:$BM$1,0),FALSE),"")</f>
        <v>8.9700000000000006</v>
      </c>
      <c r="AF40" s="41" t="str">
        <f>_xlfn.IFNA(VLOOKUP($A40,'I-pEC50'!$A:$BM,MATCH(AF$1,'I-pEC50'!$A$1:$BM$1,0),FALSE),"")</f>
        <v/>
      </c>
      <c r="AG40" s="41" t="str">
        <f>_xlfn.IFNA(VLOOKUP($A40,'I-pEC50'!$A:$BM,MATCH(AG$1,'I-pEC50'!$A$1:$BM$1,0),FALSE),"")</f>
        <v/>
      </c>
      <c r="AH40" s="41" t="str">
        <f>_xlfn.IFNA(VLOOKUP($A40,'I-pEC50'!$A:$BM,MATCH(AH$1,'I-pEC50'!$A$1:$BM$1,0),FALSE),"")</f>
        <v/>
      </c>
      <c r="AI40" s="41">
        <f>_xlfn.IFNA(VLOOKUP($A40,'I-pEC50'!$A:$BM,MATCH(AI$1,'I-pEC50'!$A$1:$BM$1,0),FALSE),"")</f>
        <v>8.31</v>
      </c>
      <c r="AJ40" s="41">
        <f>_xlfn.IFNA(VLOOKUP($A40,'I-pEC50'!$A:$BM,MATCH(AJ$1,'I-pEC50'!$A$1:$BM$1,0),FALSE),"")</f>
        <v>7.85</v>
      </c>
      <c r="AK40" s="41">
        <f>_xlfn.IFNA(VLOOKUP($A40,'I-pEC50'!$A:$BM,MATCH(AK$1,'I-pEC50'!$A$1:$BM$1,0),FALSE),"")</f>
        <v>7.81</v>
      </c>
      <c r="AL40" s="40" t="str">
        <f t="shared" si="18"/>
        <v/>
      </c>
      <c r="AM40" s="41">
        <f t="shared" si="19"/>
        <v>7.8998323170265143</v>
      </c>
      <c r="AN40" s="41">
        <f t="shared" si="20"/>
        <v>7.8998323170265143</v>
      </c>
      <c r="AO40" s="41">
        <f t="shared" si="21"/>
        <v>7.9467507096021013</v>
      </c>
      <c r="AP40" s="41">
        <f t="shared" si="22"/>
        <v>7.9467507096021013</v>
      </c>
      <c r="AQ40" s="41">
        <f t="shared" si="23"/>
        <v>8.1725435944209703</v>
      </c>
      <c r="AR40" s="41" t="str">
        <f t="shared" si="24"/>
        <v/>
      </c>
      <c r="AS40" s="41" t="str">
        <f t="shared" si="25"/>
        <v/>
      </c>
      <c r="AT40" s="41" t="str">
        <f t="shared" si="26"/>
        <v/>
      </c>
      <c r="AU40" s="41">
        <f t="shared" si="27"/>
        <v>7.8762215660992556</v>
      </c>
      <c r="AV40" s="41">
        <f t="shared" si="28"/>
        <v>7.3899120845791177</v>
      </c>
      <c r="AW40" s="41">
        <f t="shared" si="29"/>
        <v>7.4084180875382657</v>
      </c>
      <c r="AX40" s="105" t="str">
        <f t="shared" si="42"/>
        <v/>
      </c>
      <c r="AY40" s="47">
        <f t="shared" si="43"/>
        <v>8.1725435944209703</v>
      </c>
      <c r="AZ40" s="47">
        <f t="shared" si="50"/>
        <v>7.8762215660992556</v>
      </c>
      <c r="BA40" s="47">
        <f t="shared" si="51"/>
        <v>7.4084180875382657</v>
      </c>
      <c r="BB40" s="48" t="str">
        <f t="shared" si="44"/>
        <v/>
      </c>
      <c r="BC40" s="47">
        <f t="shared" si="45"/>
        <v>7.9731419295356405</v>
      </c>
      <c r="BD40" s="47">
        <f t="shared" si="52"/>
        <v>7.8762215660992556</v>
      </c>
      <c r="BE40" s="47">
        <f t="shared" si="53"/>
        <v>7.3991650860586917</v>
      </c>
      <c r="BF40" s="199" t="str">
        <f t="shared" si="30"/>
        <v/>
      </c>
      <c r="BG40" s="41">
        <f t="shared" si="31"/>
        <v>0.65154574794776265</v>
      </c>
      <c r="BH40" s="41">
        <f t="shared" si="32"/>
        <v>0.65154574794776265</v>
      </c>
      <c r="BI40" s="41">
        <f t="shared" si="33"/>
        <v>0.71149527973324855</v>
      </c>
      <c r="BJ40" s="41">
        <f t="shared" si="34"/>
        <v>0.71149527973324855</v>
      </c>
      <c r="BK40" s="41">
        <f t="shared" si="35"/>
        <v>1</v>
      </c>
      <c r="BL40" s="41" t="str">
        <f t="shared" si="36"/>
        <v/>
      </c>
      <c r="BM40" s="41" t="str">
        <f t="shared" si="37"/>
        <v/>
      </c>
      <c r="BN40" s="41" t="str">
        <f t="shared" si="38"/>
        <v/>
      </c>
      <c r="BO40" s="41">
        <f t="shared" si="39"/>
        <v>0.62137733454970023</v>
      </c>
      <c r="BP40" s="41">
        <f t="shared" si="40"/>
        <v>0</v>
      </c>
      <c r="BQ40" s="41">
        <f t="shared" si="41"/>
        <v>2.3645870024946329E-2</v>
      </c>
      <c r="BR40" s="105" t="str">
        <f t="shared" si="46"/>
        <v/>
      </c>
      <c r="BS40" s="47">
        <f t="shared" si="47"/>
        <v>1</v>
      </c>
      <c r="BT40" s="47">
        <f t="shared" si="54"/>
        <v>0.62137733454970023</v>
      </c>
      <c r="BU40" s="47">
        <f t="shared" si="55"/>
        <v>2.3645870024946329E-2</v>
      </c>
      <c r="BV40" s="48" t="str">
        <f t="shared" si="48"/>
        <v/>
      </c>
      <c r="BW40" s="47">
        <f t="shared" si="49"/>
        <v>0.74521641107240444</v>
      </c>
      <c r="BX40" s="47">
        <f t="shared" si="56"/>
        <v>0.62137733454970023</v>
      </c>
      <c r="BY40" s="47">
        <f t="shared" si="57"/>
        <v>1.1822935012473165E-2</v>
      </c>
    </row>
    <row r="41" spans="1:77" x14ac:dyDescent="0.2">
      <c r="A41" s="305" t="s">
        <v>14</v>
      </c>
      <c r="B41" s="334" t="str">
        <f>VLOOKUP($A41,BI!$A:$Q,MATCH(B$1,BI!$A$1:$Q$1,0),FALSE)</f>
        <v/>
      </c>
      <c r="C41" s="368">
        <f>VLOOKUP($A41,BI!$A:$Q,MATCH(C$1,BI!$A$1:$Q$1,0),FALSE)</f>
        <v>1</v>
      </c>
      <c r="D41" s="368" t="str">
        <f>VLOOKUP($A41,BI!$A:$Q,MATCH(D$1,BI!$A$1:$Q$1,0),FALSE)</f>
        <v/>
      </c>
      <c r="E41" s="368">
        <f>VLOOKUP($A41,BI!$A:$Q,MATCH(E$1,BI!$A$1:$Q$1,0),FALSE)</f>
        <v>1</v>
      </c>
      <c r="F41" s="368" t="str">
        <f>VLOOKUP($A41,BI!$A:$Q,MATCH(F$1,BI!$A$1:$Q$1,0),FALSE)</f>
        <v/>
      </c>
      <c r="G41" s="368" t="str">
        <f>VLOOKUP($A41,BI!$A:$Q,MATCH(G$1,BI!$A$1:$Q$1,0),FALSE)</f>
        <v/>
      </c>
      <c r="H41" s="368">
        <f>VLOOKUP($A41,BI!$A:$Q,MATCH(H$1,BI!$A$1:$Q$1,0),FALSE)</f>
        <v>1</v>
      </c>
      <c r="I41" s="368">
        <f>VLOOKUP($A41,BI!$A:$Q,MATCH(I$1,BI!$A$1:$Q$1,0),FALSE)</f>
        <v>1</v>
      </c>
      <c r="J41" s="368">
        <f>VLOOKUP($A41,BI!$A:$Q,MATCH(J$1,BI!$A$1:$Q$1,0),FALSE)</f>
        <v>1</v>
      </c>
      <c r="K41" s="368">
        <f>VLOOKUP($A41,BI!$A:$Q,MATCH(K$1,BI!$A$1:$Q$1,0),FALSE)</f>
        <v>1</v>
      </c>
      <c r="L41" s="368" t="str">
        <f>VLOOKUP($A41,BI!$A:$Q,MATCH(L$1,BI!$A$1:$Q$1,0),FALSE)</f>
        <v/>
      </c>
      <c r="M41" s="368">
        <f>VLOOKUP($A41,BI!$A:$Q,MATCH(M$1,BI!$A$1:$Q$1,0),FALSE)</f>
        <v>1</v>
      </c>
      <c r="N41" s="48" t="str">
        <f>_xlfn.IFNA(VLOOKUP($A41,'I-Emax'!$A:$BM,MATCH(N$1,'I-Emax'!$A$1:$BM$1,0),FALSE),"")</f>
        <v/>
      </c>
      <c r="O41" s="47">
        <f>_xlfn.IFNA(VLOOKUP($A41,'I-Emax'!$A:$BM,MATCH(O$1,'I-Emax'!$A$1:$BM$1,0),FALSE),"")</f>
        <v>0.40232108317214699</v>
      </c>
      <c r="P41" s="47" t="str">
        <f>_xlfn.IFNA(VLOOKUP($A41,'I-Emax'!$A:$BM,MATCH(P$1,'I-Emax'!$A$1:$BM$1,0),FALSE),"")</f>
        <v/>
      </c>
      <c r="Q41" s="47">
        <f>_xlfn.IFNA(VLOOKUP($A41,'I-Emax'!$A:$BM,MATCH(Q$1,'I-Emax'!$A$1:$BM$1,0),FALSE),"")</f>
        <v>0.15113871635610768</v>
      </c>
      <c r="R41" s="47" t="str">
        <f>_xlfn.IFNA(VLOOKUP($A41,'I-Emax'!$A:$BM,MATCH(R$1,'I-Emax'!$A$1:$BM$1,0),FALSE),"")</f>
        <v/>
      </c>
      <c r="S41" s="47" t="str">
        <f>_xlfn.IFNA(VLOOKUP($A41,'I-Emax'!$A:$BM,MATCH(S$1,'I-Emax'!$A$1:$BM$1,0),FALSE),"")</f>
        <v/>
      </c>
      <c r="T41" s="47">
        <f>_xlfn.IFNA(VLOOKUP($A41,'I-Emax'!$A:$BM,MATCH(T$1,'I-Emax'!$A$1:$BM$1,0),FALSE),"")</f>
        <v>0.49788135593220334</v>
      </c>
      <c r="U41" s="47">
        <f>_xlfn.IFNA(VLOOKUP($A41,'I-Emax'!$A:$BM,MATCH(U$1,'I-Emax'!$A$1:$BM$1,0),FALSE),"")</f>
        <v>0.49788135593220334</v>
      </c>
      <c r="V41" s="47">
        <f>_xlfn.IFNA(VLOOKUP($A41,'I-Emax'!$A:$BM,MATCH(V$1,'I-Emax'!$A$1:$BM$1,0),FALSE),"")</f>
        <v>0.4044943820224719</v>
      </c>
      <c r="W41" s="47">
        <f>_xlfn.IFNA(VLOOKUP($A41,'I-Emax'!$A:$BM,MATCH(W$1,'I-Emax'!$A$1:$BM$1,0),FALSE),"")</f>
        <v>0.42178217821782182</v>
      </c>
      <c r="X41" s="47" t="str">
        <f>_xlfn.IFNA(VLOOKUP($A41,'I-Emax'!$A:$BM,MATCH(X$1,'I-Emax'!$A$1:$BM$1,0),FALSE),"")</f>
        <v/>
      </c>
      <c r="Y41" s="47">
        <f>_xlfn.IFNA(VLOOKUP($A41,'I-Emax'!$A:$BM,MATCH(Y$1,'I-Emax'!$A$1:$BM$1,0),FALSE),"")</f>
        <v>0.24843423799582465</v>
      </c>
      <c r="Z41" s="40" t="str">
        <f>_xlfn.IFNA(VLOOKUP($A41,'I-pEC50'!$A:$BM,MATCH(Z$1,'I-pEC50'!$A$1:$BM$1,0),FALSE),"")</f>
        <v/>
      </c>
      <c r="AA41" s="41">
        <f>_xlfn.IFNA(VLOOKUP($A41,'I-pEC50'!$A:$BM,MATCH(AA$1,'I-pEC50'!$A$1:$BM$1,0),FALSE),"")</f>
        <v>7.89</v>
      </c>
      <c r="AB41" s="41" t="str">
        <f>_xlfn.IFNA(VLOOKUP($A41,'I-pEC50'!$A:$BM,MATCH(AB$1,'I-pEC50'!$A$1:$BM$1,0),FALSE),"")</f>
        <v/>
      </c>
      <c r="AC41" s="41">
        <f>_xlfn.IFNA(VLOOKUP($A41,'I-pEC50'!$A:$BM,MATCH(AC$1,'I-pEC50'!$A$1:$BM$1,0),FALSE),"")</f>
        <v>8.06</v>
      </c>
      <c r="AD41" s="41" t="str">
        <f>_xlfn.IFNA(VLOOKUP($A41,'I-pEC50'!$A:$BM,MATCH(AD$1,'I-pEC50'!$A$1:$BM$1,0),FALSE),"")</f>
        <v/>
      </c>
      <c r="AE41" s="41" t="str">
        <f>_xlfn.IFNA(VLOOKUP($A41,'I-pEC50'!$A:$BM,MATCH(AE$1,'I-pEC50'!$A$1:$BM$1,0),FALSE),"")</f>
        <v/>
      </c>
      <c r="AF41" s="41">
        <f>_xlfn.IFNA(VLOOKUP($A41,'I-pEC50'!$A:$BM,MATCH(AF$1,'I-pEC50'!$A$1:$BM$1,0),FALSE),"")</f>
        <v>7.66</v>
      </c>
      <c r="AG41" s="41">
        <f>_xlfn.IFNA(VLOOKUP($A41,'I-pEC50'!$A:$BM,MATCH(AG$1,'I-pEC50'!$A$1:$BM$1,0),FALSE),"")</f>
        <v>7.66</v>
      </c>
      <c r="AH41" s="41">
        <f>_xlfn.IFNA(VLOOKUP($A41,'I-pEC50'!$A:$BM,MATCH(AH$1,'I-pEC50'!$A$1:$BM$1,0),FALSE),"")</f>
        <v>8.11</v>
      </c>
      <c r="AI41" s="41">
        <f>_xlfn.IFNA(VLOOKUP($A41,'I-pEC50'!$A:$BM,MATCH(AI$1,'I-pEC50'!$A$1:$BM$1,0),FALSE),"")</f>
        <v>8.0500000000000007</v>
      </c>
      <c r="AJ41" s="41" t="str">
        <f>_xlfn.IFNA(VLOOKUP($A41,'I-pEC50'!$A:$BM,MATCH(AJ$1,'I-pEC50'!$A$1:$BM$1,0),FALSE),"")</f>
        <v/>
      </c>
      <c r="AK41" s="41">
        <f>_xlfn.IFNA(VLOOKUP($A41,'I-pEC50'!$A:$BM,MATCH(AK$1,'I-pEC50'!$A$1:$BM$1,0),FALSE),"")</f>
        <v>8.26</v>
      </c>
      <c r="AL41" s="40" t="str">
        <f t="shared" si="18"/>
        <v/>
      </c>
      <c r="AM41" s="41">
        <f t="shared" si="19"/>
        <v>7.4945727918688183</v>
      </c>
      <c r="AN41" s="41" t="str">
        <f t="shared" si="20"/>
        <v/>
      </c>
      <c r="AO41" s="41">
        <f t="shared" si="21"/>
        <v>7.2393757293689447</v>
      </c>
      <c r="AP41" s="41" t="str">
        <f t="shared" si="22"/>
        <v/>
      </c>
      <c r="AQ41" s="41" t="str">
        <f t="shared" si="23"/>
        <v/>
      </c>
      <c r="AR41" s="41">
        <f t="shared" si="24"/>
        <v>7.3571258636376493</v>
      </c>
      <c r="AS41" s="41">
        <f t="shared" si="25"/>
        <v>7.3571258636376493</v>
      </c>
      <c r="AT41" s="41">
        <f t="shared" si="26"/>
        <v>7.7169124941223748</v>
      </c>
      <c r="AU41" s="41">
        <f t="shared" si="27"/>
        <v>7.6750882253200787</v>
      </c>
      <c r="AV41" s="41" t="str">
        <f t="shared" si="28"/>
        <v/>
      </c>
      <c r="AW41" s="41">
        <f t="shared" si="29"/>
        <v>7.6552114479779689</v>
      </c>
      <c r="AX41" s="105" t="str">
        <f t="shared" si="42"/>
        <v/>
      </c>
      <c r="AY41" s="47">
        <f t="shared" si="43"/>
        <v>7.4945727918688183</v>
      </c>
      <c r="AZ41" s="47">
        <f t="shared" si="50"/>
        <v>7.7169124941223748</v>
      </c>
      <c r="BA41" s="47">
        <f t="shared" si="51"/>
        <v>7.6552114479779689</v>
      </c>
      <c r="BB41" s="48" t="str">
        <f t="shared" si="44"/>
        <v/>
      </c>
      <c r="BC41" s="47">
        <f t="shared" si="45"/>
        <v>7.3669742606188819</v>
      </c>
      <c r="BD41" s="47">
        <f t="shared" si="52"/>
        <v>7.5265631116794376</v>
      </c>
      <c r="BE41" s="47">
        <f t="shared" si="53"/>
        <v>7.6552114479779689</v>
      </c>
      <c r="BF41" s="199" t="str">
        <f t="shared" si="30"/>
        <v/>
      </c>
      <c r="BG41" s="41">
        <f t="shared" si="31"/>
        <v>0.53440296399302634</v>
      </c>
      <c r="BH41" s="41" t="str">
        <f t="shared" si="32"/>
        <v/>
      </c>
      <c r="BI41" s="41">
        <f t="shared" si="33"/>
        <v>0</v>
      </c>
      <c r="BJ41" s="41" t="str">
        <f t="shared" si="34"/>
        <v/>
      </c>
      <c r="BK41" s="41" t="str">
        <f t="shared" si="35"/>
        <v/>
      </c>
      <c r="BL41" s="41">
        <f t="shared" si="36"/>
        <v>0.24657815473014599</v>
      </c>
      <c r="BM41" s="41">
        <f t="shared" si="37"/>
        <v>0.24657815473014599</v>
      </c>
      <c r="BN41" s="41">
        <f t="shared" si="38"/>
        <v>1</v>
      </c>
      <c r="BO41" s="41">
        <f t="shared" si="39"/>
        <v>0.91241665168148578</v>
      </c>
      <c r="BP41" s="41" t="str">
        <f t="shared" si="40"/>
        <v/>
      </c>
      <c r="BQ41" s="41">
        <f t="shared" si="41"/>
        <v>0.87079309762408685</v>
      </c>
      <c r="BR41" s="105" t="str">
        <f t="shared" si="46"/>
        <v/>
      </c>
      <c r="BS41" s="47">
        <f t="shared" si="47"/>
        <v>0.53440296399302634</v>
      </c>
      <c r="BT41" s="47">
        <f t="shared" si="54"/>
        <v>1</v>
      </c>
      <c r="BU41" s="47">
        <f t="shared" si="55"/>
        <v>0.87079309762408685</v>
      </c>
      <c r="BV41" s="48" t="str">
        <f t="shared" si="48"/>
        <v/>
      </c>
      <c r="BW41" s="47">
        <f t="shared" si="49"/>
        <v>0.26720148199651317</v>
      </c>
      <c r="BX41" s="47">
        <f t="shared" si="56"/>
        <v>0.6013932402854445</v>
      </c>
      <c r="BY41" s="47">
        <f t="shared" si="57"/>
        <v>0.87079309762408685</v>
      </c>
    </row>
    <row r="42" spans="1:77" x14ac:dyDescent="0.2">
      <c r="A42" s="305" t="s">
        <v>15</v>
      </c>
      <c r="B42" s="334" t="str">
        <f>VLOOKUP($A42,BI!$A:$Q,MATCH(B$1,BI!$A$1:$Q$1,0),FALSE)</f>
        <v/>
      </c>
      <c r="C42" s="368">
        <f>VLOOKUP($A42,BI!$A:$Q,MATCH(C$1,BI!$A$1:$Q$1,0),FALSE)</f>
        <v>1</v>
      </c>
      <c r="D42" s="368">
        <f>VLOOKUP($A42,BI!$A:$Q,MATCH(D$1,BI!$A$1:$Q$1,0),FALSE)</f>
        <v>1</v>
      </c>
      <c r="E42" s="368">
        <f>VLOOKUP($A42,BI!$A:$Q,MATCH(E$1,BI!$A$1:$Q$1,0),FALSE)</f>
        <v>1</v>
      </c>
      <c r="F42" s="368">
        <f>VLOOKUP($A42,BI!$A:$Q,MATCH(F$1,BI!$A$1:$Q$1,0),FALSE)</f>
        <v>1</v>
      </c>
      <c r="G42" s="368" t="str">
        <f>VLOOKUP($A42,BI!$A:$Q,MATCH(G$1,BI!$A$1:$Q$1,0),FALSE)</f>
        <v/>
      </c>
      <c r="H42" s="368">
        <f>VLOOKUP($A42,BI!$A:$Q,MATCH(H$1,BI!$A$1:$Q$1,0),FALSE)</f>
        <v>1</v>
      </c>
      <c r="I42" s="368">
        <f>VLOOKUP($A42,BI!$A:$Q,MATCH(I$1,BI!$A$1:$Q$1,0),FALSE)</f>
        <v>1</v>
      </c>
      <c r="J42" s="368">
        <f>VLOOKUP($A42,BI!$A:$Q,MATCH(J$1,BI!$A$1:$Q$1,0),FALSE)</f>
        <v>1</v>
      </c>
      <c r="K42" s="368">
        <f>VLOOKUP($A42,BI!$A:$Q,MATCH(K$1,BI!$A$1:$Q$1,0),FALSE)</f>
        <v>1</v>
      </c>
      <c r="L42" s="368" t="str">
        <f>VLOOKUP($A42,BI!$A:$Q,MATCH(L$1,BI!$A$1:$Q$1,0),FALSE)</f>
        <v/>
      </c>
      <c r="M42" s="368">
        <f>VLOOKUP($A42,BI!$A:$Q,MATCH(M$1,BI!$A$1:$Q$1,0),FALSE)</f>
        <v>1</v>
      </c>
      <c r="N42" s="48" t="str">
        <f>_xlfn.IFNA(VLOOKUP($A42,'I-Emax'!$A:$BM,MATCH(N$1,'I-Emax'!$A$1:$BM$1,0),FALSE),"")</f>
        <v/>
      </c>
      <c r="O42" s="47">
        <f>_xlfn.IFNA(VLOOKUP($A42,'I-Emax'!$A:$BM,MATCH(O$1,'I-Emax'!$A$1:$BM$1,0),FALSE),"")</f>
        <v>0.15473887814313345</v>
      </c>
      <c r="P42" s="47">
        <f>_xlfn.IFNA(VLOOKUP($A42,'I-Emax'!$A:$BM,MATCH(P$1,'I-Emax'!$A$1:$BM$1,0),FALSE),"")</f>
        <v>0.15473887814313345</v>
      </c>
      <c r="Q42" s="47">
        <f>_xlfn.IFNA(VLOOKUP($A42,'I-Emax'!$A:$BM,MATCH(Q$1,'I-Emax'!$A$1:$BM$1,0),FALSE),"")</f>
        <v>0.12215320910973086</v>
      </c>
      <c r="R42" s="47">
        <f>_xlfn.IFNA(VLOOKUP($A42,'I-Emax'!$A:$BM,MATCH(R$1,'I-Emax'!$A$1:$BM$1,0),FALSE),"")</f>
        <v>0.12215320910973086</v>
      </c>
      <c r="S42" s="47" t="str">
        <f>_xlfn.IFNA(VLOOKUP($A42,'I-Emax'!$A:$BM,MATCH(S$1,'I-Emax'!$A$1:$BM$1,0),FALSE),"")</f>
        <v/>
      </c>
      <c r="T42" s="47">
        <f>_xlfn.IFNA(VLOOKUP($A42,'I-Emax'!$A:$BM,MATCH(T$1,'I-Emax'!$A$1:$BM$1,0),FALSE),"")</f>
        <v>0.29025423728813554</v>
      </c>
      <c r="U42" s="47">
        <f>_xlfn.IFNA(VLOOKUP($A42,'I-Emax'!$A:$BM,MATCH(U$1,'I-Emax'!$A$1:$BM$1,0),FALSE),"")</f>
        <v>0.29025423728813554</v>
      </c>
      <c r="V42" s="47">
        <f>_xlfn.IFNA(VLOOKUP($A42,'I-Emax'!$A:$BM,MATCH(V$1,'I-Emax'!$A$1:$BM$1,0),FALSE),"")</f>
        <v>0.15955056179775279</v>
      </c>
      <c r="W42" s="47">
        <f>_xlfn.IFNA(VLOOKUP($A42,'I-Emax'!$A:$BM,MATCH(W$1,'I-Emax'!$A$1:$BM$1,0),FALSE),"")</f>
        <v>0.25742574257425743</v>
      </c>
      <c r="X42" s="47" t="str">
        <f>_xlfn.IFNA(VLOOKUP($A42,'I-Emax'!$A:$BM,MATCH(X$1,'I-Emax'!$A$1:$BM$1,0),FALSE),"")</f>
        <v/>
      </c>
      <c r="Y42" s="47">
        <f>_xlfn.IFNA(VLOOKUP($A42,'I-Emax'!$A:$BM,MATCH(Y$1,'I-Emax'!$A$1:$BM$1,0),FALSE),"")</f>
        <v>0.17536534446764093</v>
      </c>
      <c r="Z42" s="40" t="str">
        <f>_xlfn.IFNA(VLOOKUP($A42,'I-pEC50'!$A:$BM,MATCH(Z$1,'I-pEC50'!$A$1:$BM$1,0),FALSE),"")</f>
        <v/>
      </c>
      <c r="AA42" s="41">
        <f>_xlfn.IFNA(VLOOKUP($A42,'I-pEC50'!$A:$BM,MATCH(AA$1,'I-pEC50'!$A$1:$BM$1,0),FALSE),"")</f>
        <v>8.33</v>
      </c>
      <c r="AB42" s="41">
        <f>_xlfn.IFNA(VLOOKUP($A42,'I-pEC50'!$A:$BM,MATCH(AB$1,'I-pEC50'!$A$1:$BM$1,0),FALSE),"")</f>
        <v>8.33</v>
      </c>
      <c r="AC42" s="41">
        <f>_xlfn.IFNA(VLOOKUP($A42,'I-pEC50'!$A:$BM,MATCH(AC$1,'I-pEC50'!$A$1:$BM$1,0),FALSE),"")</f>
        <v>8.49</v>
      </c>
      <c r="AD42" s="41">
        <f>_xlfn.IFNA(VLOOKUP($A42,'I-pEC50'!$A:$BM,MATCH(AD$1,'I-pEC50'!$A$1:$BM$1,0),FALSE),"")</f>
        <v>8.49</v>
      </c>
      <c r="AE42" s="41" t="str">
        <f>_xlfn.IFNA(VLOOKUP($A42,'I-pEC50'!$A:$BM,MATCH(AE$1,'I-pEC50'!$A$1:$BM$1,0),FALSE),"")</f>
        <v/>
      </c>
      <c r="AF42" s="41">
        <f>_xlfn.IFNA(VLOOKUP($A42,'I-pEC50'!$A:$BM,MATCH(AF$1,'I-pEC50'!$A$1:$BM$1,0),FALSE),"")</f>
        <v>8.43</v>
      </c>
      <c r="AG42" s="41">
        <f>_xlfn.IFNA(VLOOKUP($A42,'I-pEC50'!$A:$BM,MATCH(AG$1,'I-pEC50'!$A$1:$BM$1,0),FALSE),"")</f>
        <v>8.43</v>
      </c>
      <c r="AH42" s="41">
        <f>_xlfn.IFNA(VLOOKUP($A42,'I-pEC50'!$A:$BM,MATCH(AH$1,'I-pEC50'!$A$1:$BM$1,0),FALSE),"")</f>
        <v>8.32</v>
      </c>
      <c r="AI42" s="41">
        <f>_xlfn.IFNA(VLOOKUP($A42,'I-pEC50'!$A:$BM,MATCH(AI$1,'I-pEC50'!$A$1:$BM$1,0),FALSE),"")</f>
        <v>8.3699999999999992</v>
      </c>
      <c r="AJ42" s="41" t="str">
        <f>_xlfn.IFNA(VLOOKUP($A42,'I-pEC50'!$A:$BM,MATCH(AJ$1,'I-pEC50'!$A$1:$BM$1,0),FALSE),"")</f>
        <v/>
      </c>
      <c r="AK42" s="41">
        <f>_xlfn.IFNA(VLOOKUP($A42,'I-pEC50'!$A:$BM,MATCH(AK$1,'I-pEC50'!$A$1:$BM$1,0),FALSE),"")</f>
        <v>8.44</v>
      </c>
      <c r="AL42" s="40" t="str">
        <f t="shared" si="18"/>
        <v/>
      </c>
      <c r="AM42" s="41">
        <f t="shared" si="19"/>
        <v>7.5195994438980023</v>
      </c>
      <c r="AN42" s="41">
        <f t="shared" si="20"/>
        <v>7.5195994438980023</v>
      </c>
      <c r="AO42" s="41">
        <f t="shared" si="21"/>
        <v>7.5769048808906323</v>
      </c>
      <c r="AP42" s="41">
        <f t="shared" si="22"/>
        <v>7.5769048808906323</v>
      </c>
      <c r="AQ42" s="41" t="str">
        <f t="shared" si="23"/>
        <v/>
      </c>
      <c r="AR42" s="41">
        <f t="shared" si="24"/>
        <v>7.8927785685223197</v>
      </c>
      <c r="AS42" s="41">
        <f t="shared" si="25"/>
        <v>7.8927785685223197</v>
      </c>
      <c r="AT42" s="41">
        <f t="shared" si="26"/>
        <v>7.5228983377381446</v>
      </c>
      <c r="AU42" s="41">
        <f t="shared" si="27"/>
        <v>7.7806519741881761</v>
      </c>
      <c r="AV42" s="41" t="str">
        <f t="shared" si="28"/>
        <v/>
      </c>
      <c r="AW42" s="41">
        <f t="shared" si="29"/>
        <v>7.6839437726473188</v>
      </c>
      <c r="AX42" s="105" t="str">
        <f t="shared" si="42"/>
        <v/>
      </c>
      <c r="AY42" s="47">
        <f t="shared" si="43"/>
        <v>7.5769048808906323</v>
      </c>
      <c r="AZ42" s="47">
        <f t="shared" si="50"/>
        <v>7.8927785685223197</v>
      </c>
      <c r="BA42" s="47">
        <f t="shared" si="51"/>
        <v>7.6839437726473188</v>
      </c>
      <c r="BB42" s="48" t="str">
        <f t="shared" si="44"/>
        <v/>
      </c>
      <c r="BC42" s="47">
        <f t="shared" si="45"/>
        <v>7.5482521623943164</v>
      </c>
      <c r="BD42" s="47">
        <f t="shared" si="52"/>
        <v>7.7722768622427392</v>
      </c>
      <c r="BE42" s="47">
        <f t="shared" si="53"/>
        <v>7.6839437726473188</v>
      </c>
      <c r="BF42" s="199" t="str">
        <f t="shared" si="30"/>
        <v/>
      </c>
      <c r="BG42" s="41">
        <f t="shared" si="31"/>
        <v>0</v>
      </c>
      <c r="BH42" s="41">
        <f t="shared" si="32"/>
        <v>0</v>
      </c>
      <c r="BI42" s="41">
        <f t="shared" si="33"/>
        <v>0.1535601356327739</v>
      </c>
      <c r="BJ42" s="41">
        <f t="shared" si="34"/>
        <v>0.1535601356327739</v>
      </c>
      <c r="BK42" s="41" t="str">
        <f t="shared" si="35"/>
        <v/>
      </c>
      <c r="BL42" s="41">
        <f t="shared" si="36"/>
        <v>1</v>
      </c>
      <c r="BM42" s="41">
        <f t="shared" si="37"/>
        <v>1</v>
      </c>
      <c r="BN42" s="41">
        <f t="shared" si="38"/>
        <v>8.8399742173772278E-3</v>
      </c>
      <c r="BO42" s="41">
        <f t="shared" si="39"/>
        <v>0.69953679899157706</v>
      </c>
      <c r="BP42" s="41" t="str">
        <f t="shared" si="40"/>
        <v/>
      </c>
      <c r="BQ42" s="41">
        <f t="shared" si="41"/>
        <v>0.44038993047846203</v>
      </c>
      <c r="BR42" s="105" t="str">
        <f t="shared" si="46"/>
        <v/>
      </c>
      <c r="BS42" s="47">
        <f t="shared" si="47"/>
        <v>0.1535601356327739</v>
      </c>
      <c r="BT42" s="47">
        <f t="shared" si="54"/>
        <v>1</v>
      </c>
      <c r="BU42" s="47">
        <f t="shared" si="55"/>
        <v>0.44038993047846203</v>
      </c>
      <c r="BV42" s="48" t="str">
        <f t="shared" si="48"/>
        <v/>
      </c>
      <c r="BW42" s="47">
        <f t="shared" si="49"/>
        <v>7.6780067816386952E-2</v>
      </c>
      <c r="BX42" s="47">
        <f t="shared" si="56"/>
        <v>0.67709419330223852</v>
      </c>
      <c r="BY42" s="47">
        <f t="shared" si="57"/>
        <v>0.44038993047846203</v>
      </c>
    </row>
    <row r="43" spans="1:77" x14ac:dyDescent="0.2">
      <c r="A43" s="305" t="s">
        <v>136</v>
      </c>
      <c r="B43" s="334" t="str">
        <f>VLOOKUP($A43,BI!$A:$Q,MATCH(B$1,BI!$A$1:$Q$1,0),FALSE)</f>
        <v/>
      </c>
      <c r="C43" s="368">
        <f>VLOOKUP($A43,BI!$A:$Q,MATCH(C$1,BI!$A$1:$Q$1,0),FALSE)</f>
        <v>1</v>
      </c>
      <c r="D43" s="368">
        <f>VLOOKUP($A43,BI!$A:$Q,MATCH(D$1,BI!$A$1:$Q$1,0),FALSE)</f>
        <v>1</v>
      </c>
      <c r="E43" s="368">
        <f>VLOOKUP($A43,BI!$A:$Q,MATCH(E$1,BI!$A$1:$Q$1,0),FALSE)</f>
        <v>1</v>
      </c>
      <c r="F43" s="368">
        <f>VLOOKUP($A43,BI!$A:$Q,MATCH(F$1,BI!$A$1:$Q$1,0),FALSE)</f>
        <v>1</v>
      </c>
      <c r="G43" s="368" t="str">
        <f>VLOOKUP($A43,BI!$A:$Q,MATCH(G$1,BI!$A$1:$Q$1,0),FALSE)</f>
        <v/>
      </c>
      <c r="H43" s="368" t="str">
        <f>VLOOKUP($A43,BI!$A:$Q,MATCH(H$1,BI!$A$1:$Q$1,0),FALSE)</f>
        <v/>
      </c>
      <c r="I43" s="368" t="str">
        <f>VLOOKUP($A43,BI!$A:$Q,MATCH(I$1,BI!$A$1:$Q$1,0),FALSE)</f>
        <v/>
      </c>
      <c r="J43" s="368" t="str">
        <f>VLOOKUP($A43,BI!$A:$Q,MATCH(J$1,BI!$A$1:$Q$1,0),FALSE)</f>
        <v/>
      </c>
      <c r="K43" s="368" t="str">
        <f>VLOOKUP($A43,BI!$A:$Q,MATCH(K$1,BI!$A$1:$Q$1,0),FALSE)</f>
        <v/>
      </c>
      <c r="L43" s="368" t="str">
        <f>VLOOKUP($A43,BI!$A:$Q,MATCH(L$1,BI!$A$1:$Q$1,0),FALSE)</f>
        <v/>
      </c>
      <c r="M43" s="368" t="str">
        <f>VLOOKUP($A43,BI!$A:$Q,MATCH(M$1,BI!$A$1:$Q$1,0),FALSE)</f>
        <v/>
      </c>
      <c r="N43" s="48" t="str">
        <f>_xlfn.IFNA(VLOOKUP($A43,'I-Emax'!$A:$BM,MATCH(N$1,'I-Emax'!$A$1:$BM$1,0),FALSE),"")</f>
        <v/>
      </c>
      <c r="O43" s="47">
        <f>_xlfn.IFNA(VLOOKUP($A43,'I-Emax'!$A:$BM,MATCH(O$1,'I-Emax'!$A$1:$BM$1,0),FALSE),"")</f>
        <v>0.56286266924564798</v>
      </c>
      <c r="P43" s="47">
        <f>_xlfn.IFNA(VLOOKUP($A43,'I-Emax'!$A:$BM,MATCH(P$1,'I-Emax'!$A$1:$BM$1,0),FALSE),"")</f>
        <v>0.56286266924564798</v>
      </c>
      <c r="Q43" s="47">
        <f>_xlfn.IFNA(VLOOKUP($A43,'I-Emax'!$A:$BM,MATCH(Q$1,'I-Emax'!$A$1:$BM$1,0),FALSE),"")</f>
        <v>0.54037267080745344</v>
      </c>
      <c r="R43" s="47">
        <f>_xlfn.IFNA(VLOOKUP($A43,'I-Emax'!$A:$BM,MATCH(R$1,'I-Emax'!$A$1:$BM$1,0),FALSE),"")</f>
        <v>0.54037267080745344</v>
      </c>
      <c r="S43" s="47" t="str">
        <f>_xlfn.IFNA(VLOOKUP($A43,'I-Emax'!$A:$BM,MATCH(S$1,'I-Emax'!$A$1:$BM$1,0),FALSE),"")</f>
        <v/>
      </c>
      <c r="T43" s="47" t="str">
        <f>_xlfn.IFNA(VLOOKUP($A43,'I-Emax'!$A:$BM,MATCH(T$1,'I-Emax'!$A$1:$BM$1,0),FALSE),"")</f>
        <v/>
      </c>
      <c r="U43" s="47" t="str">
        <f>_xlfn.IFNA(VLOOKUP($A43,'I-Emax'!$A:$BM,MATCH(U$1,'I-Emax'!$A$1:$BM$1,0),FALSE),"")</f>
        <v/>
      </c>
      <c r="V43" s="47" t="str">
        <f>_xlfn.IFNA(VLOOKUP($A43,'I-Emax'!$A:$BM,MATCH(V$1,'I-Emax'!$A$1:$BM$1,0),FALSE),"")</f>
        <v/>
      </c>
      <c r="W43" s="47" t="str">
        <f>_xlfn.IFNA(VLOOKUP($A43,'I-Emax'!$A:$BM,MATCH(W$1,'I-Emax'!$A$1:$BM$1,0),FALSE),"")</f>
        <v/>
      </c>
      <c r="X43" s="47" t="str">
        <f>_xlfn.IFNA(VLOOKUP($A43,'I-Emax'!$A:$BM,MATCH(X$1,'I-Emax'!$A$1:$BM$1,0),FALSE),"")</f>
        <v/>
      </c>
      <c r="Y43" s="47" t="str">
        <f>_xlfn.IFNA(VLOOKUP($A43,'I-Emax'!$A:$BM,MATCH(Y$1,'I-Emax'!$A$1:$BM$1,0),FALSE),"")</f>
        <v/>
      </c>
      <c r="Z43" s="40" t="str">
        <f>_xlfn.IFNA(VLOOKUP($A43,'I-pEC50'!$A:$BM,MATCH(Z$1,'I-pEC50'!$A$1:$BM$1,0),FALSE),"")</f>
        <v/>
      </c>
      <c r="AA43" s="41">
        <f>_xlfn.IFNA(VLOOKUP($A43,'I-pEC50'!$A:$BM,MATCH(AA$1,'I-pEC50'!$A$1:$BM$1,0),FALSE),"")</f>
        <v>10.33</v>
      </c>
      <c r="AB43" s="41">
        <f>_xlfn.IFNA(VLOOKUP($A43,'I-pEC50'!$A:$BM,MATCH(AB$1,'I-pEC50'!$A$1:$BM$1,0),FALSE),"")</f>
        <v>10.33</v>
      </c>
      <c r="AC43" s="41">
        <f>_xlfn.IFNA(VLOOKUP($A43,'I-pEC50'!$A:$BM,MATCH(AC$1,'I-pEC50'!$A$1:$BM$1,0),FALSE),"")</f>
        <v>10.08</v>
      </c>
      <c r="AD43" s="41">
        <f>_xlfn.IFNA(VLOOKUP($A43,'I-pEC50'!$A:$BM,MATCH(AD$1,'I-pEC50'!$A$1:$BM$1,0),FALSE),"")</f>
        <v>10.08</v>
      </c>
      <c r="AE43" s="41" t="str">
        <f>_xlfn.IFNA(VLOOKUP($A43,'I-pEC50'!$A:$BM,MATCH(AE$1,'I-pEC50'!$A$1:$BM$1,0),FALSE),"")</f>
        <v/>
      </c>
      <c r="AF43" s="41" t="str">
        <f>_xlfn.IFNA(VLOOKUP($A43,'I-pEC50'!$A:$BM,MATCH(AF$1,'I-pEC50'!$A$1:$BM$1,0),FALSE),"")</f>
        <v/>
      </c>
      <c r="AG43" s="41" t="str">
        <f>_xlfn.IFNA(VLOOKUP($A43,'I-pEC50'!$A:$BM,MATCH(AG$1,'I-pEC50'!$A$1:$BM$1,0),FALSE),"")</f>
        <v/>
      </c>
      <c r="AH43" s="41" t="str">
        <f>_xlfn.IFNA(VLOOKUP($A43,'I-pEC50'!$A:$BM,MATCH(AH$1,'I-pEC50'!$A$1:$BM$1,0),FALSE),"")</f>
        <v/>
      </c>
      <c r="AI43" s="41" t="str">
        <f>_xlfn.IFNA(VLOOKUP($A43,'I-pEC50'!$A:$BM,MATCH(AI$1,'I-pEC50'!$A$1:$BM$1,0),FALSE),"")</f>
        <v/>
      </c>
      <c r="AJ43" s="41" t="str">
        <f>_xlfn.IFNA(VLOOKUP($A43,'I-pEC50'!$A:$BM,MATCH(AJ$1,'I-pEC50'!$A$1:$BM$1,0),FALSE),"")</f>
        <v/>
      </c>
      <c r="AK43" s="41" t="str">
        <f>_xlfn.IFNA(VLOOKUP($A43,'I-pEC50'!$A:$BM,MATCH(AK$1,'I-pEC50'!$A$1:$BM$1,0),FALSE),"")</f>
        <v/>
      </c>
      <c r="AL43" s="40" t="str">
        <f t="shared" si="18"/>
        <v/>
      </c>
      <c r="AM43" s="41">
        <f t="shared" si="19"/>
        <v>10.080402445891965</v>
      </c>
      <c r="AN43" s="41">
        <f t="shared" si="20"/>
        <v>10.080402445891965</v>
      </c>
      <c r="AO43" s="41">
        <f t="shared" si="21"/>
        <v>9.8126933765867701</v>
      </c>
      <c r="AP43" s="41">
        <f t="shared" si="22"/>
        <v>9.8126933765867701</v>
      </c>
      <c r="AQ43" s="41" t="str">
        <f t="shared" si="23"/>
        <v/>
      </c>
      <c r="AR43" s="41" t="str">
        <f t="shared" si="24"/>
        <v/>
      </c>
      <c r="AS43" s="41" t="str">
        <f t="shared" si="25"/>
        <v/>
      </c>
      <c r="AT43" s="41" t="str">
        <f t="shared" si="26"/>
        <v/>
      </c>
      <c r="AU43" s="41" t="str">
        <f t="shared" si="27"/>
        <v/>
      </c>
      <c r="AV43" s="41" t="str">
        <f t="shared" si="28"/>
        <v/>
      </c>
      <c r="AW43" s="41" t="str">
        <f t="shared" si="29"/>
        <v/>
      </c>
      <c r="AX43" s="105" t="str">
        <f t="shared" si="42"/>
        <v/>
      </c>
      <c r="AY43" s="47">
        <f t="shared" si="43"/>
        <v>10.080402445891965</v>
      </c>
      <c r="AZ43" s="47" t="str">
        <f t="shared" si="50"/>
        <v/>
      </c>
      <c r="BA43" s="47" t="str">
        <f t="shared" si="51"/>
        <v/>
      </c>
      <c r="BB43" s="48" t="str">
        <f t="shared" si="44"/>
        <v/>
      </c>
      <c r="BC43" s="47">
        <f t="shared" si="45"/>
        <v>9.9465479112393673</v>
      </c>
      <c r="BD43" s="47" t="str">
        <f t="shared" si="52"/>
        <v/>
      </c>
      <c r="BE43" s="47" t="str">
        <f t="shared" si="53"/>
        <v/>
      </c>
      <c r="BF43" s="199" t="str">
        <f t="shared" si="30"/>
        <v/>
      </c>
      <c r="BG43" s="41">
        <f t="shared" si="31"/>
        <v>1</v>
      </c>
      <c r="BH43" s="41">
        <f t="shared" si="32"/>
        <v>1</v>
      </c>
      <c r="BI43" s="41">
        <f t="shared" si="33"/>
        <v>0</v>
      </c>
      <c r="BJ43" s="41">
        <f t="shared" si="34"/>
        <v>0</v>
      </c>
      <c r="BK43" s="41" t="str">
        <f t="shared" si="35"/>
        <v/>
      </c>
      <c r="BL43" s="41" t="str">
        <f t="shared" si="36"/>
        <v/>
      </c>
      <c r="BM43" s="41" t="str">
        <f t="shared" si="37"/>
        <v/>
      </c>
      <c r="BN43" s="41" t="str">
        <f t="shared" si="38"/>
        <v/>
      </c>
      <c r="BO43" s="41" t="str">
        <f t="shared" si="39"/>
        <v/>
      </c>
      <c r="BP43" s="41" t="str">
        <f t="shared" si="40"/>
        <v/>
      </c>
      <c r="BQ43" s="41" t="str">
        <f t="shared" si="41"/>
        <v/>
      </c>
      <c r="BR43" s="105" t="str">
        <f t="shared" si="46"/>
        <v/>
      </c>
      <c r="BS43" s="47">
        <f t="shared" si="47"/>
        <v>1</v>
      </c>
      <c r="BT43" s="47" t="str">
        <f t="shared" si="54"/>
        <v/>
      </c>
      <c r="BU43" s="47" t="str">
        <f t="shared" si="55"/>
        <v/>
      </c>
      <c r="BV43" s="48" t="str">
        <f t="shared" si="48"/>
        <v/>
      </c>
      <c r="BW43" s="47">
        <f t="shared" si="49"/>
        <v>0.5</v>
      </c>
      <c r="BX43" s="47" t="str">
        <f t="shared" si="56"/>
        <v/>
      </c>
      <c r="BY43" s="47" t="str">
        <f t="shared" si="57"/>
        <v/>
      </c>
    </row>
    <row r="44" spans="1:77" x14ac:dyDescent="0.2">
      <c r="A44" s="305" t="s">
        <v>137</v>
      </c>
      <c r="B44" s="334" t="str">
        <f>VLOOKUP($A44,BI!$A:$Q,MATCH(B$1,BI!$A$1:$Q$1,0),FALSE)</f>
        <v/>
      </c>
      <c r="C44" s="368">
        <f>VLOOKUP($A44,BI!$A:$Q,MATCH(C$1,BI!$A$1:$Q$1,0),FALSE)</f>
        <v>1</v>
      </c>
      <c r="D44" s="368">
        <f>VLOOKUP($A44,BI!$A:$Q,MATCH(D$1,BI!$A$1:$Q$1,0),FALSE)</f>
        <v>1</v>
      </c>
      <c r="E44" s="368">
        <f>VLOOKUP($A44,BI!$A:$Q,MATCH(E$1,BI!$A$1:$Q$1,0),FALSE)</f>
        <v>1</v>
      </c>
      <c r="F44" s="368">
        <f>VLOOKUP($A44,BI!$A:$Q,MATCH(F$1,BI!$A$1:$Q$1,0),FALSE)</f>
        <v>1</v>
      </c>
      <c r="G44" s="368" t="str">
        <f>VLOOKUP($A44,BI!$A:$Q,MATCH(G$1,BI!$A$1:$Q$1,0),FALSE)</f>
        <v/>
      </c>
      <c r="H44" s="368" t="str">
        <f>VLOOKUP($A44,BI!$A:$Q,MATCH(H$1,BI!$A$1:$Q$1,0),FALSE)</f>
        <v/>
      </c>
      <c r="I44" s="368" t="str">
        <f>VLOOKUP($A44,BI!$A:$Q,MATCH(I$1,BI!$A$1:$Q$1,0),FALSE)</f>
        <v/>
      </c>
      <c r="J44" s="368" t="str">
        <f>VLOOKUP($A44,BI!$A:$Q,MATCH(J$1,BI!$A$1:$Q$1,0),FALSE)</f>
        <v/>
      </c>
      <c r="K44" s="368" t="str">
        <f>VLOOKUP($A44,BI!$A:$Q,MATCH(K$1,BI!$A$1:$Q$1,0),FALSE)</f>
        <v/>
      </c>
      <c r="L44" s="368" t="str">
        <f>VLOOKUP($A44,BI!$A:$Q,MATCH(L$1,BI!$A$1:$Q$1,0),FALSE)</f>
        <v/>
      </c>
      <c r="M44" s="368" t="str">
        <f>VLOOKUP($A44,BI!$A:$Q,MATCH(M$1,BI!$A$1:$Q$1,0),FALSE)</f>
        <v/>
      </c>
      <c r="N44" s="48" t="str">
        <f>_xlfn.IFNA(VLOOKUP($A44,'I-Emax'!$A:$BM,MATCH(N$1,'I-Emax'!$A$1:$BM$1,0),FALSE),"")</f>
        <v/>
      </c>
      <c r="O44" s="47">
        <f>_xlfn.IFNA(VLOOKUP($A44,'I-Emax'!$A:$BM,MATCH(O$1,'I-Emax'!$A$1:$BM$1,0),FALSE),"")</f>
        <v>0.61315280464216626</v>
      </c>
      <c r="P44" s="47">
        <f>_xlfn.IFNA(VLOOKUP($A44,'I-Emax'!$A:$BM,MATCH(P$1,'I-Emax'!$A$1:$BM$1,0),FALSE),"")</f>
        <v>0.61315280464216626</v>
      </c>
      <c r="Q44" s="47">
        <f>_xlfn.IFNA(VLOOKUP($A44,'I-Emax'!$A:$BM,MATCH(Q$1,'I-Emax'!$A$1:$BM$1,0),FALSE),"")</f>
        <v>0.2691511387163561</v>
      </c>
      <c r="R44" s="47">
        <f>_xlfn.IFNA(VLOOKUP($A44,'I-Emax'!$A:$BM,MATCH(R$1,'I-Emax'!$A$1:$BM$1,0),FALSE),"")</f>
        <v>0.2691511387163561</v>
      </c>
      <c r="S44" s="47" t="str">
        <f>_xlfn.IFNA(VLOOKUP($A44,'I-Emax'!$A:$BM,MATCH(S$1,'I-Emax'!$A$1:$BM$1,0),FALSE),"")</f>
        <v/>
      </c>
      <c r="T44" s="47" t="str">
        <f>_xlfn.IFNA(VLOOKUP($A44,'I-Emax'!$A:$BM,MATCH(T$1,'I-Emax'!$A$1:$BM$1,0),FALSE),"")</f>
        <v/>
      </c>
      <c r="U44" s="47" t="str">
        <f>_xlfn.IFNA(VLOOKUP($A44,'I-Emax'!$A:$BM,MATCH(U$1,'I-Emax'!$A$1:$BM$1,0),FALSE),"")</f>
        <v/>
      </c>
      <c r="V44" s="47" t="str">
        <f>_xlfn.IFNA(VLOOKUP($A44,'I-Emax'!$A:$BM,MATCH(V$1,'I-Emax'!$A$1:$BM$1,0),FALSE),"")</f>
        <v/>
      </c>
      <c r="W44" s="47" t="str">
        <f>_xlfn.IFNA(VLOOKUP($A44,'I-Emax'!$A:$BM,MATCH(W$1,'I-Emax'!$A$1:$BM$1,0),FALSE),"")</f>
        <v/>
      </c>
      <c r="X44" s="47" t="str">
        <f>_xlfn.IFNA(VLOOKUP($A44,'I-Emax'!$A:$BM,MATCH(X$1,'I-Emax'!$A$1:$BM$1,0),FALSE),"")</f>
        <v/>
      </c>
      <c r="Y44" s="47" t="str">
        <f>_xlfn.IFNA(VLOOKUP($A44,'I-Emax'!$A:$BM,MATCH(Y$1,'I-Emax'!$A$1:$BM$1,0),FALSE),"")</f>
        <v/>
      </c>
      <c r="Z44" s="40" t="str">
        <f>_xlfn.IFNA(VLOOKUP($A44,'I-pEC50'!$A:$BM,MATCH(Z$1,'I-pEC50'!$A$1:$BM$1,0),FALSE),"")</f>
        <v/>
      </c>
      <c r="AA44" s="41">
        <f>_xlfn.IFNA(VLOOKUP($A44,'I-pEC50'!$A:$BM,MATCH(AA$1,'I-pEC50'!$A$1:$BM$1,0),FALSE),"")</f>
        <v>10.1</v>
      </c>
      <c r="AB44" s="41">
        <f>_xlfn.IFNA(VLOOKUP($A44,'I-pEC50'!$A:$BM,MATCH(AB$1,'I-pEC50'!$A$1:$BM$1,0),FALSE),"")</f>
        <v>10.1</v>
      </c>
      <c r="AC44" s="41">
        <f>_xlfn.IFNA(VLOOKUP($A44,'I-pEC50'!$A:$BM,MATCH(AC$1,'I-pEC50'!$A$1:$BM$1,0),FALSE),"")</f>
        <v>9.6</v>
      </c>
      <c r="AD44" s="41">
        <f>_xlfn.IFNA(VLOOKUP($A44,'I-pEC50'!$A:$BM,MATCH(AD$1,'I-pEC50'!$A$1:$BM$1,0),FALSE),"")</f>
        <v>9.6</v>
      </c>
      <c r="AE44" s="41" t="str">
        <f>_xlfn.IFNA(VLOOKUP($A44,'I-pEC50'!$A:$BM,MATCH(AE$1,'I-pEC50'!$A$1:$BM$1,0),FALSE),"")</f>
        <v/>
      </c>
      <c r="AF44" s="41" t="str">
        <f>_xlfn.IFNA(VLOOKUP($A44,'I-pEC50'!$A:$BM,MATCH(AF$1,'I-pEC50'!$A$1:$BM$1,0),FALSE),"")</f>
        <v/>
      </c>
      <c r="AG44" s="41" t="str">
        <f>_xlfn.IFNA(VLOOKUP($A44,'I-pEC50'!$A:$BM,MATCH(AG$1,'I-pEC50'!$A$1:$BM$1,0),FALSE),"")</f>
        <v/>
      </c>
      <c r="AH44" s="41" t="str">
        <f>_xlfn.IFNA(VLOOKUP($A44,'I-pEC50'!$A:$BM,MATCH(AH$1,'I-pEC50'!$A$1:$BM$1,0),FALSE),"")</f>
        <v/>
      </c>
      <c r="AI44" s="41" t="str">
        <f>_xlfn.IFNA(VLOOKUP($A44,'I-pEC50'!$A:$BM,MATCH(AI$1,'I-pEC50'!$A$1:$BM$1,0),FALSE),"")</f>
        <v/>
      </c>
      <c r="AJ44" s="41" t="str">
        <f>_xlfn.IFNA(VLOOKUP($A44,'I-pEC50'!$A:$BM,MATCH(AJ$1,'I-pEC50'!$A$1:$BM$1,0),FALSE),"")</f>
        <v/>
      </c>
      <c r="AK44" s="41" t="str">
        <f>_xlfn.IFNA(VLOOKUP($A44,'I-pEC50'!$A:$BM,MATCH(AK$1,'I-pEC50'!$A$1:$BM$1,0),FALSE),"")</f>
        <v/>
      </c>
      <c r="AL44" s="40" t="str">
        <f t="shared" si="18"/>
        <v/>
      </c>
      <c r="AM44" s="41">
        <f t="shared" si="19"/>
        <v>9.8875687191238111</v>
      </c>
      <c r="AN44" s="41">
        <f t="shared" si="20"/>
        <v>9.8875687191238111</v>
      </c>
      <c r="AO44" s="41">
        <f t="shared" si="21"/>
        <v>9.0299962215553258</v>
      </c>
      <c r="AP44" s="41">
        <f t="shared" si="22"/>
        <v>9.0299962215553258</v>
      </c>
      <c r="AQ44" s="41" t="str">
        <f t="shared" si="23"/>
        <v/>
      </c>
      <c r="AR44" s="41" t="str">
        <f t="shared" si="24"/>
        <v/>
      </c>
      <c r="AS44" s="41" t="str">
        <f t="shared" si="25"/>
        <v/>
      </c>
      <c r="AT44" s="41" t="str">
        <f t="shared" si="26"/>
        <v/>
      </c>
      <c r="AU44" s="41" t="str">
        <f t="shared" si="27"/>
        <v/>
      </c>
      <c r="AV44" s="41" t="str">
        <f t="shared" si="28"/>
        <v/>
      </c>
      <c r="AW44" s="41" t="str">
        <f t="shared" si="29"/>
        <v/>
      </c>
      <c r="AX44" s="105" t="str">
        <f t="shared" si="42"/>
        <v/>
      </c>
      <c r="AY44" s="47">
        <f t="shared" si="43"/>
        <v>9.8875687191238111</v>
      </c>
      <c r="AZ44" s="47" t="str">
        <f t="shared" si="50"/>
        <v/>
      </c>
      <c r="BA44" s="47" t="str">
        <f t="shared" si="51"/>
        <v/>
      </c>
      <c r="BB44" s="48" t="str">
        <f t="shared" si="44"/>
        <v/>
      </c>
      <c r="BC44" s="47">
        <f t="shared" si="45"/>
        <v>9.4587824703395675</v>
      </c>
      <c r="BD44" s="47" t="str">
        <f t="shared" si="52"/>
        <v/>
      </c>
      <c r="BE44" s="47" t="str">
        <f t="shared" si="53"/>
        <v/>
      </c>
      <c r="BF44" s="199" t="str">
        <f t="shared" si="30"/>
        <v/>
      </c>
      <c r="BG44" s="41">
        <f t="shared" si="31"/>
        <v>1</v>
      </c>
      <c r="BH44" s="41">
        <f t="shared" si="32"/>
        <v>1</v>
      </c>
      <c r="BI44" s="41">
        <f t="shared" si="33"/>
        <v>0</v>
      </c>
      <c r="BJ44" s="41">
        <f t="shared" si="34"/>
        <v>0</v>
      </c>
      <c r="BK44" s="41" t="str">
        <f t="shared" si="35"/>
        <v/>
      </c>
      <c r="BL44" s="41" t="str">
        <f t="shared" si="36"/>
        <v/>
      </c>
      <c r="BM44" s="41" t="str">
        <f t="shared" si="37"/>
        <v/>
      </c>
      <c r="BN44" s="41" t="str">
        <f t="shared" si="38"/>
        <v/>
      </c>
      <c r="BO44" s="41" t="str">
        <f t="shared" si="39"/>
        <v/>
      </c>
      <c r="BP44" s="41" t="str">
        <f t="shared" si="40"/>
        <v/>
      </c>
      <c r="BQ44" s="41" t="str">
        <f t="shared" si="41"/>
        <v/>
      </c>
      <c r="BR44" s="105" t="str">
        <f t="shared" si="46"/>
        <v/>
      </c>
      <c r="BS44" s="47">
        <f t="shared" si="47"/>
        <v>1</v>
      </c>
      <c r="BT44" s="47" t="str">
        <f t="shared" si="54"/>
        <v/>
      </c>
      <c r="BU44" s="47" t="str">
        <f t="shared" si="55"/>
        <v/>
      </c>
      <c r="BV44" s="48" t="str">
        <f t="shared" si="48"/>
        <v/>
      </c>
      <c r="BW44" s="47">
        <f t="shared" si="49"/>
        <v>0.5</v>
      </c>
      <c r="BX44" s="47" t="str">
        <f t="shared" si="56"/>
        <v/>
      </c>
      <c r="BY44" s="47" t="str">
        <f t="shared" si="57"/>
        <v/>
      </c>
    </row>
    <row r="45" spans="1:77" x14ac:dyDescent="0.2">
      <c r="A45" s="305" t="s">
        <v>147</v>
      </c>
      <c r="B45" s="334" t="str">
        <f>VLOOKUP($A45,BI!$A:$Q,MATCH(B$1,BI!$A$1:$Q$1,0),FALSE)</f>
        <v/>
      </c>
      <c r="C45" s="368">
        <f>VLOOKUP($A45,BI!$A:$Q,MATCH(C$1,BI!$A$1:$Q$1,0),FALSE)</f>
        <v>1</v>
      </c>
      <c r="D45" s="368">
        <f>VLOOKUP($A45,BI!$A:$Q,MATCH(D$1,BI!$A$1:$Q$1,0),FALSE)</f>
        <v>1</v>
      </c>
      <c r="E45" s="368">
        <f>VLOOKUP($A45,BI!$A:$Q,MATCH(E$1,BI!$A$1:$Q$1,0),FALSE)</f>
        <v>1</v>
      </c>
      <c r="F45" s="368">
        <f>VLOOKUP($A45,BI!$A:$Q,MATCH(F$1,BI!$A$1:$Q$1,0),FALSE)</f>
        <v>1</v>
      </c>
      <c r="G45" s="368">
        <f>VLOOKUP($A45,BI!$A:$Q,MATCH(G$1,BI!$A$1:$Q$1,0),FALSE)</f>
        <v>1</v>
      </c>
      <c r="H45" s="368" t="str">
        <f>VLOOKUP($A45,BI!$A:$Q,MATCH(H$1,BI!$A$1:$Q$1,0),FALSE)</f>
        <v/>
      </c>
      <c r="I45" s="368" t="str">
        <f>VLOOKUP($A45,BI!$A:$Q,MATCH(I$1,BI!$A$1:$Q$1,0),FALSE)</f>
        <v/>
      </c>
      <c r="J45" s="368" t="str">
        <f>VLOOKUP($A45,BI!$A:$Q,MATCH(J$1,BI!$A$1:$Q$1,0),FALSE)</f>
        <v/>
      </c>
      <c r="K45" s="368" t="str">
        <f>VLOOKUP($A45,BI!$A:$Q,MATCH(K$1,BI!$A$1:$Q$1,0),FALSE)</f>
        <v/>
      </c>
      <c r="L45" s="368" t="str">
        <f>VLOOKUP($A45,BI!$A:$Q,MATCH(L$1,BI!$A$1:$Q$1,0),FALSE)</f>
        <v/>
      </c>
      <c r="M45" s="368" t="str">
        <f>VLOOKUP($A45,BI!$A:$Q,MATCH(M$1,BI!$A$1:$Q$1,0),FALSE)</f>
        <v/>
      </c>
      <c r="N45" s="48" t="str">
        <f>_xlfn.IFNA(VLOOKUP($A45,'I-Emax'!$A:$BM,MATCH(N$1,'I-Emax'!$A$1:$BM$1,0),FALSE),"")</f>
        <v/>
      </c>
      <c r="O45" s="47">
        <f>_xlfn.IFNA(VLOOKUP($A45,'I-Emax'!$A:$BM,MATCH(O$1,'I-Emax'!$A$1:$BM$1,0),FALSE),"")</f>
        <v>0.71566731141199225</v>
      </c>
      <c r="P45" s="47">
        <f>_xlfn.IFNA(VLOOKUP($A45,'I-Emax'!$A:$BM,MATCH(P$1,'I-Emax'!$A$1:$BM$1,0),FALSE),"")</f>
        <v>0.71566731141199225</v>
      </c>
      <c r="Q45" s="47">
        <f>_xlfn.IFNA(VLOOKUP($A45,'I-Emax'!$A:$BM,MATCH(Q$1,'I-Emax'!$A$1:$BM$1,0),FALSE),"")</f>
        <v>0.65838509316770188</v>
      </c>
      <c r="R45" s="47">
        <f>_xlfn.IFNA(VLOOKUP($A45,'I-Emax'!$A:$BM,MATCH(R$1,'I-Emax'!$A$1:$BM$1,0),FALSE),"")</f>
        <v>0.65838509316770188</v>
      </c>
      <c r="S45" s="47">
        <f>_xlfn.IFNA(VLOOKUP($A45,'I-Emax'!$A:$BM,MATCH(S$1,'I-Emax'!$A$1:$BM$1,0),FALSE),"")</f>
        <v>0.69275362318840572</v>
      </c>
      <c r="T45" s="47" t="str">
        <f>_xlfn.IFNA(VLOOKUP($A45,'I-Emax'!$A:$BM,MATCH(T$1,'I-Emax'!$A$1:$BM$1,0),FALSE),"")</f>
        <v/>
      </c>
      <c r="U45" s="47" t="str">
        <f>_xlfn.IFNA(VLOOKUP($A45,'I-Emax'!$A:$BM,MATCH(U$1,'I-Emax'!$A$1:$BM$1,0),FALSE),"")</f>
        <v/>
      </c>
      <c r="V45" s="47" t="str">
        <f>_xlfn.IFNA(VLOOKUP($A45,'I-Emax'!$A:$BM,MATCH(V$1,'I-Emax'!$A$1:$BM$1,0),FALSE),"")</f>
        <v/>
      </c>
      <c r="W45" s="47" t="str">
        <f>_xlfn.IFNA(VLOOKUP($A45,'I-Emax'!$A:$BM,MATCH(W$1,'I-Emax'!$A$1:$BM$1,0),FALSE),"")</f>
        <v/>
      </c>
      <c r="X45" s="47" t="str">
        <f>_xlfn.IFNA(VLOOKUP($A45,'I-Emax'!$A:$BM,MATCH(X$1,'I-Emax'!$A$1:$BM$1,0),FALSE),"")</f>
        <v/>
      </c>
      <c r="Y45" s="47" t="str">
        <f>_xlfn.IFNA(VLOOKUP($A45,'I-Emax'!$A:$BM,MATCH(Y$1,'I-Emax'!$A$1:$BM$1,0),FALSE),"")</f>
        <v/>
      </c>
      <c r="Z45" s="40" t="str">
        <f>_xlfn.IFNA(VLOOKUP($A45,'I-pEC50'!$A:$BM,MATCH(Z$1,'I-pEC50'!$A$1:$BM$1,0),FALSE),"")</f>
        <v/>
      </c>
      <c r="AA45" s="41">
        <f>_xlfn.IFNA(VLOOKUP($A45,'I-pEC50'!$A:$BM,MATCH(AA$1,'I-pEC50'!$A$1:$BM$1,0),FALSE),"")</f>
        <v>7.85</v>
      </c>
      <c r="AB45" s="41">
        <f>_xlfn.IFNA(VLOOKUP($A45,'I-pEC50'!$A:$BM,MATCH(AB$1,'I-pEC50'!$A$1:$BM$1,0),FALSE),"")</f>
        <v>7.85</v>
      </c>
      <c r="AC45" s="41">
        <f>_xlfn.IFNA(VLOOKUP($A45,'I-pEC50'!$A:$BM,MATCH(AC$1,'I-pEC50'!$A$1:$BM$1,0),FALSE),"")</f>
        <v>7.8</v>
      </c>
      <c r="AD45" s="41">
        <f>_xlfn.IFNA(VLOOKUP($A45,'I-pEC50'!$A:$BM,MATCH(AD$1,'I-pEC50'!$A$1:$BM$1,0),FALSE),"")</f>
        <v>7.8</v>
      </c>
      <c r="AE45" s="41">
        <f>_xlfn.IFNA(VLOOKUP($A45,'I-pEC50'!$A:$BM,MATCH(AE$1,'I-pEC50'!$A$1:$BM$1,0),FALSE),"")</f>
        <v>7.94</v>
      </c>
      <c r="AF45" s="41" t="str">
        <f>_xlfn.IFNA(VLOOKUP($A45,'I-pEC50'!$A:$BM,MATCH(AF$1,'I-pEC50'!$A$1:$BM$1,0),FALSE),"")</f>
        <v/>
      </c>
      <c r="AG45" s="41" t="str">
        <f>_xlfn.IFNA(VLOOKUP($A45,'I-pEC50'!$A:$BM,MATCH(AG$1,'I-pEC50'!$A$1:$BM$1,0),FALSE),"")</f>
        <v/>
      </c>
      <c r="AH45" s="41" t="str">
        <f>_xlfn.IFNA(VLOOKUP($A45,'I-pEC50'!$A:$BM,MATCH(AH$1,'I-pEC50'!$A$1:$BM$1,0),FALSE),"")</f>
        <v/>
      </c>
      <c r="AI45" s="41" t="str">
        <f>_xlfn.IFNA(VLOOKUP($A45,'I-pEC50'!$A:$BM,MATCH(AI$1,'I-pEC50'!$A$1:$BM$1,0),FALSE),"")</f>
        <v/>
      </c>
      <c r="AJ45" s="41" t="str">
        <f>_xlfn.IFNA(VLOOKUP($A45,'I-pEC50'!$A:$BM,MATCH(AJ$1,'I-pEC50'!$A$1:$BM$1,0),FALSE),"")</f>
        <v/>
      </c>
      <c r="AK45" s="41" t="str">
        <f>_xlfn.IFNA(VLOOKUP($A45,'I-pEC50'!$A:$BM,MATCH(AK$1,'I-pEC50'!$A$1:$BM$1,0),FALSE),"")</f>
        <v/>
      </c>
      <c r="AL45" s="40" t="str">
        <f t="shared" si="18"/>
        <v/>
      </c>
      <c r="AM45" s="41">
        <f t="shared" si="19"/>
        <v>7.7047111809730522</v>
      </c>
      <c r="AN45" s="41">
        <f t="shared" si="20"/>
        <v>7.7047111809730522</v>
      </c>
      <c r="AO45" s="41">
        <f t="shared" si="21"/>
        <v>7.6184799892329202</v>
      </c>
      <c r="AP45" s="41">
        <f t="shared" si="22"/>
        <v>7.6184799892329202</v>
      </c>
      <c r="AQ45" s="41">
        <f t="shared" si="23"/>
        <v>7.7805788058748648</v>
      </c>
      <c r="AR45" s="41" t="str">
        <f t="shared" si="24"/>
        <v/>
      </c>
      <c r="AS45" s="41" t="str">
        <f t="shared" si="25"/>
        <v/>
      </c>
      <c r="AT45" s="41" t="str">
        <f t="shared" si="26"/>
        <v/>
      </c>
      <c r="AU45" s="41" t="str">
        <f t="shared" si="27"/>
        <v/>
      </c>
      <c r="AV45" s="41" t="str">
        <f t="shared" si="28"/>
        <v/>
      </c>
      <c r="AW45" s="41" t="str">
        <f t="shared" si="29"/>
        <v/>
      </c>
      <c r="AX45" s="105" t="str">
        <f t="shared" si="42"/>
        <v/>
      </c>
      <c r="AY45" s="47">
        <f t="shared" si="43"/>
        <v>7.7805788058748648</v>
      </c>
      <c r="AZ45" s="47" t="str">
        <f t="shared" si="50"/>
        <v/>
      </c>
      <c r="BA45" s="47" t="str">
        <f t="shared" si="51"/>
        <v/>
      </c>
      <c r="BB45" s="48" t="str">
        <f t="shared" si="44"/>
        <v/>
      </c>
      <c r="BC45" s="47">
        <f t="shared" si="45"/>
        <v>7.6853922292573618</v>
      </c>
      <c r="BD45" s="47" t="str">
        <f t="shared" si="52"/>
        <v/>
      </c>
      <c r="BE45" s="47" t="str">
        <f t="shared" si="53"/>
        <v/>
      </c>
      <c r="BF45" s="199" t="str">
        <f t="shared" si="30"/>
        <v/>
      </c>
      <c r="BG45" s="41">
        <f t="shared" si="31"/>
        <v>0.53196681830568537</v>
      </c>
      <c r="BH45" s="41">
        <f t="shared" si="32"/>
        <v>0.53196681830568537</v>
      </c>
      <c r="BI45" s="41">
        <f t="shared" si="33"/>
        <v>0</v>
      </c>
      <c r="BJ45" s="41">
        <f t="shared" si="34"/>
        <v>0</v>
      </c>
      <c r="BK45" s="41">
        <f t="shared" si="35"/>
        <v>1</v>
      </c>
      <c r="BL45" s="41" t="str">
        <f t="shared" si="36"/>
        <v/>
      </c>
      <c r="BM45" s="41" t="str">
        <f t="shared" si="37"/>
        <v/>
      </c>
      <c r="BN45" s="41" t="str">
        <f t="shared" si="38"/>
        <v/>
      </c>
      <c r="BO45" s="41" t="str">
        <f t="shared" si="39"/>
        <v/>
      </c>
      <c r="BP45" s="41" t="str">
        <f t="shared" si="40"/>
        <v/>
      </c>
      <c r="BQ45" s="41" t="str">
        <f t="shared" si="41"/>
        <v/>
      </c>
      <c r="BR45" s="105" t="str">
        <f t="shared" si="46"/>
        <v/>
      </c>
      <c r="BS45" s="47">
        <f t="shared" si="47"/>
        <v>1</v>
      </c>
      <c r="BT45" s="47" t="str">
        <f t="shared" si="54"/>
        <v/>
      </c>
      <c r="BU45" s="47" t="str">
        <f t="shared" si="55"/>
        <v/>
      </c>
      <c r="BV45" s="48" t="str">
        <f t="shared" si="48"/>
        <v/>
      </c>
      <c r="BW45" s="47">
        <f t="shared" si="49"/>
        <v>0.41278672732227417</v>
      </c>
      <c r="BX45" s="47" t="str">
        <f t="shared" si="56"/>
        <v/>
      </c>
      <c r="BY45" s="47" t="str">
        <f t="shared" si="57"/>
        <v/>
      </c>
    </row>
    <row r="46" spans="1:77" x14ac:dyDescent="0.2">
      <c r="A46" s="305" t="s">
        <v>151</v>
      </c>
      <c r="B46" s="334" t="str">
        <f>VLOOKUP($A46,BI!$A:$Q,MATCH(B$1,BI!$A$1:$Q$1,0),FALSE)</f>
        <v/>
      </c>
      <c r="C46" s="368">
        <f>VLOOKUP($A46,BI!$A:$Q,MATCH(C$1,BI!$A$1:$Q$1,0),FALSE)</f>
        <v>1</v>
      </c>
      <c r="D46" s="368">
        <f>VLOOKUP($A46,BI!$A:$Q,MATCH(D$1,BI!$A$1:$Q$1,0),FALSE)</f>
        <v>1</v>
      </c>
      <c r="E46" s="368">
        <f>VLOOKUP($A46,BI!$A:$Q,MATCH(E$1,BI!$A$1:$Q$1,0),FALSE)</f>
        <v>1</v>
      </c>
      <c r="F46" s="368">
        <f>VLOOKUP($A46,BI!$A:$Q,MATCH(F$1,BI!$A$1:$Q$1,0),FALSE)</f>
        <v>1</v>
      </c>
      <c r="G46" s="368">
        <f>VLOOKUP($A46,BI!$A:$Q,MATCH(G$1,BI!$A$1:$Q$1,0),FALSE)</f>
        <v>1</v>
      </c>
      <c r="H46" s="368" t="str">
        <f>VLOOKUP($A46,BI!$A:$Q,MATCH(H$1,BI!$A$1:$Q$1,0),FALSE)</f>
        <v/>
      </c>
      <c r="I46" s="368" t="str">
        <f>VLOOKUP($A46,BI!$A:$Q,MATCH(I$1,BI!$A$1:$Q$1,0),FALSE)</f>
        <v/>
      </c>
      <c r="J46" s="368" t="str">
        <f>VLOOKUP($A46,BI!$A:$Q,MATCH(J$1,BI!$A$1:$Q$1,0),FALSE)</f>
        <v/>
      </c>
      <c r="K46" s="368" t="str">
        <f>VLOOKUP($A46,BI!$A:$Q,MATCH(K$1,BI!$A$1:$Q$1,0),FALSE)</f>
        <v/>
      </c>
      <c r="L46" s="368" t="str">
        <f>VLOOKUP($A46,BI!$A:$Q,MATCH(L$1,BI!$A$1:$Q$1,0),FALSE)</f>
        <v/>
      </c>
      <c r="M46" s="368" t="str">
        <f>VLOOKUP($A46,BI!$A:$Q,MATCH(M$1,BI!$A$1:$Q$1,0),FALSE)</f>
        <v/>
      </c>
      <c r="N46" s="48" t="str">
        <f>_xlfn.IFNA(VLOOKUP($A46,'I-Emax'!$A:$BM,MATCH(N$1,'I-Emax'!$A$1:$BM$1,0),FALSE),"")</f>
        <v/>
      </c>
      <c r="O46" s="47">
        <f>_xlfn.IFNA(VLOOKUP($A46,'I-Emax'!$A:$BM,MATCH(O$1,'I-Emax'!$A$1:$BM$1,0),FALSE),"")</f>
        <v>0.73694390715667313</v>
      </c>
      <c r="P46" s="47">
        <f>_xlfn.IFNA(VLOOKUP($A46,'I-Emax'!$A:$BM,MATCH(P$1,'I-Emax'!$A$1:$BM$1,0),FALSE),"")</f>
        <v>0.73694390715667313</v>
      </c>
      <c r="Q46" s="47">
        <f>_xlfn.IFNA(VLOOKUP($A46,'I-Emax'!$A:$BM,MATCH(Q$1,'I-Emax'!$A$1:$BM$1,0),FALSE),"")</f>
        <v>0.47412008281573498</v>
      </c>
      <c r="R46" s="47">
        <f>_xlfn.IFNA(VLOOKUP($A46,'I-Emax'!$A:$BM,MATCH(R$1,'I-Emax'!$A$1:$BM$1,0),FALSE),"")</f>
        <v>0.47412008281573498</v>
      </c>
      <c r="S46" s="47">
        <f>_xlfn.IFNA(VLOOKUP($A46,'I-Emax'!$A:$BM,MATCH(S$1,'I-Emax'!$A$1:$BM$1,0),FALSE),"")</f>
        <v>0.6</v>
      </c>
      <c r="T46" s="47" t="str">
        <f>_xlfn.IFNA(VLOOKUP($A46,'I-Emax'!$A:$BM,MATCH(T$1,'I-Emax'!$A$1:$BM$1,0),FALSE),"")</f>
        <v/>
      </c>
      <c r="U46" s="47" t="str">
        <f>_xlfn.IFNA(VLOOKUP($A46,'I-Emax'!$A:$BM,MATCH(U$1,'I-Emax'!$A$1:$BM$1,0),FALSE),"")</f>
        <v/>
      </c>
      <c r="V46" s="47" t="str">
        <f>_xlfn.IFNA(VLOOKUP($A46,'I-Emax'!$A:$BM,MATCH(V$1,'I-Emax'!$A$1:$BM$1,0),FALSE),"")</f>
        <v/>
      </c>
      <c r="W46" s="47" t="str">
        <f>_xlfn.IFNA(VLOOKUP($A46,'I-Emax'!$A:$BM,MATCH(W$1,'I-Emax'!$A$1:$BM$1,0),FALSE),"")</f>
        <v/>
      </c>
      <c r="X46" s="47" t="str">
        <f>_xlfn.IFNA(VLOOKUP($A46,'I-Emax'!$A:$BM,MATCH(X$1,'I-Emax'!$A$1:$BM$1,0),FALSE),"")</f>
        <v/>
      </c>
      <c r="Y46" s="47" t="str">
        <f>_xlfn.IFNA(VLOOKUP($A46,'I-Emax'!$A:$BM,MATCH(Y$1,'I-Emax'!$A$1:$BM$1,0),FALSE),"")</f>
        <v/>
      </c>
      <c r="Z46" s="40" t="str">
        <f>_xlfn.IFNA(VLOOKUP($A46,'I-pEC50'!$A:$BM,MATCH(Z$1,'I-pEC50'!$A$1:$BM$1,0),FALSE),"")</f>
        <v/>
      </c>
      <c r="AA46" s="41">
        <f>_xlfn.IFNA(VLOOKUP($A46,'I-pEC50'!$A:$BM,MATCH(AA$1,'I-pEC50'!$A$1:$BM$1,0),FALSE),"")</f>
        <v>7.84</v>
      </c>
      <c r="AB46" s="41">
        <f>_xlfn.IFNA(VLOOKUP($A46,'I-pEC50'!$A:$BM,MATCH(AB$1,'I-pEC50'!$A$1:$BM$1,0),FALSE),"")</f>
        <v>7.84</v>
      </c>
      <c r="AC46" s="41">
        <f>_xlfn.IFNA(VLOOKUP($A46,'I-pEC50'!$A:$BM,MATCH(AC$1,'I-pEC50'!$A$1:$BM$1,0),FALSE),"")</f>
        <v>7.52</v>
      </c>
      <c r="AD46" s="41">
        <f>_xlfn.IFNA(VLOOKUP($A46,'I-pEC50'!$A:$BM,MATCH(AD$1,'I-pEC50'!$A$1:$BM$1,0),FALSE),"")</f>
        <v>7.52</v>
      </c>
      <c r="AE46" s="41">
        <f>_xlfn.IFNA(VLOOKUP($A46,'I-pEC50'!$A:$BM,MATCH(AE$1,'I-pEC50'!$A$1:$BM$1,0),FALSE),"")</f>
        <v>7.68</v>
      </c>
      <c r="AF46" s="41" t="str">
        <f>_xlfn.IFNA(VLOOKUP($A46,'I-pEC50'!$A:$BM,MATCH(AF$1,'I-pEC50'!$A$1:$BM$1,0),FALSE),"")</f>
        <v/>
      </c>
      <c r="AG46" s="41" t="str">
        <f>_xlfn.IFNA(VLOOKUP($A46,'I-pEC50'!$A:$BM,MATCH(AG$1,'I-pEC50'!$A$1:$BM$1,0),FALSE),"")</f>
        <v/>
      </c>
      <c r="AH46" s="41" t="str">
        <f>_xlfn.IFNA(VLOOKUP($A46,'I-pEC50'!$A:$BM,MATCH(AH$1,'I-pEC50'!$A$1:$BM$1,0),FALSE),"")</f>
        <v/>
      </c>
      <c r="AI46" s="41" t="str">
        <f>_xlfn.IFNA(VLOOKUP($A46,'I-pEC50'!$A:$BM,MATCH(AI$1,'I-pEC50'!$A$1:$BM$1,0),FALSE),"")</f>
        <v/>
      </c>
      <c r="AJ46" s="41" t="str">
        <f>_xlfn.IFNA(VLOOKUP($A46,'I-pEC50'!$A:$BM,MATCH(AJ$1,'I-pEC50'!$A$1:$BM$1,0),FALSE),"")</f>
        <v/>
      </c>
      <c r="AK46" s="41" t="str">
        <f>_xlfn.IFNA(VLOOKUP($A46,'I-pEC50'!$A:$BM,MATCH(AK$1,'I-pEC50'!$A$1:$BM$1,0),FALSE),"")</f>
        <v/>
      </c>
      <c r="AL46" s="40" t="str">
        <f t="shared" si="18"/>
        <v/>
      </c>
      <c r="AM46" s="41">
        <f t="shared" si="19"/>
        <v>7.7074344325816764</v>
      </c>
      <c r="AN46" s="41">
        <f t="shared" si="20"/>
        <v>7.7074344325816764</v>
      </c>
      <c r="AO46" s="41">
        <f t="shared" si="21"/>
        <v>7.1958883515883754</v>
      </c>
      <c r="AP46" s="41">
        <f t="shared" si="22"/>
        <v>7.1958883515883754</v>
      </c>
      <c r="AQ46" s="41">
        <f t="shared" si="23"/>
        <v>7.4581512503836445</v>
      </c>
      <c r="AR46" s="41" t="str">
        <f t="shared" si="24"/>
        <v/>
      </c>
      <c r="AS46" s="41" t="str">
        <f t="shared" si="25"/>
        <v/>
      </c>
      <c r="AT46" s="41" t="str">
        <f t="shared" si="26"/>
        <v/>
      </c>
      <c r="AU46" s="41" t="str">
        <f t="shared" si="27"/>
        <v/>
      </c>
      <c r="AV46" s="41" t="str">
        <f t="shared" si="28"/>
        <v/>
      </c>
      <c r="AW46" s="41" t="str">
        <f t="shared" si="29"/>
        <v/>
      </c>
      <c r="AX46" s="105" t="str">
        <f t="shared" si="42"/>
        <v/>
      </c>
      <c r="AY46" s="47">
        <f t="shared" si="43"/>
        <v>7.7074344325816764</v>
      </c>
      <c r="AZ46" s="47" t="str">
        <f t="shared" si="50"/>
        <v/>
      </c>
      <c r="BA46" s="47" t="str">
        <f t="shared" si="51"/>
        <v/>
      </c>
      <c r="BB46" s="48" t="str">
        <f t="shared" si="44"/>
        <v/>
      </c>
      <c r="BC46" s="47">
        <f t="shared" si="45"/>
        <v>7.4529593637447507</v>
      </c>
      <c r="BD46" s="47" t="str">
        <f t="shared" si="52"/>
        <v/>
      </c>
      <c r="BE46" s="47" t="str">
        <f t="shared" si="53"/>
        <v/>
      </c>
      <c r="BF46" s="199" t="str">
        <f t="shared" si="30"/>
        <v/>
      </c>
      <c r="BG46" s="41">
        <f t="shared" si="31"/>
        <v>1</v>
      </c>
      <c r="BH46" s="41">
        <f t="shared" si="32"/>
        <v>1</v>
      </c>
      <c r="BI46" s="41">
        <f t="shared" si="33"/>
        <v>0</v>
      </c>
      <c r="BJ46" s="41">
        <f t="shared" si="34"/>
        <v>0</v>
      </c>
      <c r="BK46" s="41">
        <f t="shared" si="35"/>
        <v>0.51268675206350289</v>
      </c>
      <c r="BL46" s="41" t="str">
        <f t="shared" si="36"/>
        <v/>
      </c>
      <c r="BM46" s="41" t="str">
        <f t="shared" si="37"/>
        <v/>
      </c>
      <c r="BN46" s="41" t="str">
        <f t="shared" si="38"/>
        <v/>
      </c>
      <c r="BO46" s="41" t="str">
        <f t="shared" si="39"/>
        <v/>
      </c>
      <c r="BP46" s="41" t="str">
        <f t="shared" si="40"/>
        <v/>
      </c>
      <c r="BQ46" s="41" t="str">
        <f t="shared" si="41"/>
        <v/>
      </c>
      <c r="BR46" s="105" t="str">
        <f t="shared" si="46"/>
        <v/>
      </c>
      <c r="BS46" s="47">
        <f t="shared" si="47"/>
        <v>1</v>
      </c>
      <c r="BT46" s="47" t="str">
        <f t="shared" si="54"/>
        <v/>
      </c>
      <c r="BU46" s="47" t="str">
        <f t="shared" si="55"/>
        <v/>
      </c>
      <c r="BV46" s="48" t="str">
        <f t="shared" si="48"/>
        <v/>
      </c>
      <c r="BW46" s="47">
        <f t="shared" si="49"/>
        <v>0.50253735041270065</v>
      </c>
      <c r="BX46" s="47" t="str">
        <f t="shared" si="56"/>
        <v/>
      </c>
      <c r="BY46" s="47" t="str">
        <f t="shared" si="57"/>
        <v/>
      </c>
    </row>
    <row r="47" spans="1:77" x14ac:dyDescent="0.2">
      <c r="A47" s="305" t="s">
        <v>153</v>
      </c>
      <c r="B47" s="334" t="str">
        <f>VLOOKUP($A47,BI!$A:$Q,MATCH(B$1,BI!$A$1:$Q$1,0),FALSE)</f>
        <v/>
      </c>
      <c r="C47" s="368">
        <f>VLOOKUP($A47,BI!$A:$Q,MATCH(C$1,BI!$A$1:$Q$1,0),FALSE)</f>
        <v>1</v>
      </c>
      <c r="D47" s="368">
        <f>VLOOKUP($A47,BI!$A:$Q,MATCH(D$1,BI!$A$1:$Q$1,0),FALSE)</f>
        <v>1</v>
      </c>
      <c r="E47" s="368">
        <f>VLOOKUP($A47,BI!$A:$Q,MATCH(E$1,BI!$A$1:$Q$1,0),FALSE)</f>
        <v>1</v>
      </c>
      <c r="F47" s="368">
        <f>VLOOKUP($A47,BI!$A:$Q,MATCH(F$1,BI!$A$1:$Q$1,0),FALSE)</f>
        <v>1</v>
      </c>
      <c r="G47" s="368">
        <f>VLOOKUP($A47,BI!$A:$Q,MATCH(G$1,BI!$A$1:$Q$1,0),FALSE)</f>
        <v>1</v>
      </c>
      <c r="H47" s="368" t="str">
        <f>VLOOKUP($A47,BI!$A:$Q,MATCH(H$1,BI!$A$1:$Q$1,0),FALSE)</f>
        <v/>
      </c>
      <c r="I47" s="368" t="str">
        <f>VLOOKUP($A47,BI!$A:$Q,MATCH(I$1,BI!$A$1:$Q$1,0),FALSE)</f>
        <v/>
      </c>
      <c r="J47" s="368">
        <f>VLOOKUP($A47,BI!$A:$Q,MATCH(J$1,BI!$A$1:$Q$1,0),FALSE)</f>
        <v>1</v>
      </c>
      <c r="K47" s="368">
        <f>VLOOKUP($A47,BI!$A:$Q,MATCH(K$1,BI!$A$1:$Q$1,0),FALSE)</f>
        <v>1</v>
      </c>
      <c r="L47" s="368" t="str">
        <f>VLOOKUP($A47,BI!$A:$Q,MATCH(L$1,BI!$A$1:$Q$1,0),FALSE)</f>
        <v/>
      </c>
      <c r="M47" s="368" t="str">
        <f>VLOOKUP($A47,BI!$A:$Q,MATCH(M$1,BI!$A$1:$Q$1,0),FALSE)</f>
        <v/>
      </c>
      <c r="N47" s="48" t="str">
        <f>_xlfn.IFNA(VLOOKUP($A47,'I-Emax'!$A:$BM,MATCH(N$1,'I-Emax'!$A$1:$BM$1,0),FALSE),"")</f>
        <v/>
      </c>
      <c r="O47" s="47">
        <f>_xlfn.IFNA(VLOOKUP($A47,'I-Emax'!$A:$BM,MATCH(O$1,'I-Emax'!$A$1:$BM$1,0),FALSE),"")</f>
        <v>0.94970986460348161</v>
      </c>
      <c r="P47" s="47">
        <f>_xlfn.IFNA(VLOOKUP($A47,'I-Emax'!$A:$BM,MATCH(P$1,'I-Emax'!$A$1:$BM$1,0),FALSE),"")</f>
        <v>0.94970986460348161</v>
      </c>
      <c r="Q47" s="47">
        <f>_xlfn.IFNA(VLOOKUP($A47,'I-Emax'!$A:$BM,MATCH(Q$1,'I-Emax'!$A$1:$BM$1,0),FALSE),"")</f>
        <v>0.92960662525879922</v>
      </c>
      <c r="R47" s="47">
        <f>_xlfn.IFNA(VLOOKUP($A47,'I-Emax'!$A:$BM,MATCH(R$1,'I-Emax'!$A$1:$BM$1,0),FALSE),"")</f>
        <v>0.92960662525879922</v>
      </c>
      <c r="S47" s="47">
        <f>_xlfn.IFNA(VLOOKUP($A47,'I-Emax'!$A:$BM,MATCH(S$1,'I-Emax'!$A$1:$BM$1,0),FALSE),"")</f>
        <v>0.9826086956521739</v>
      </c>
      <c r="T47" s="47" t="str">
        <f>_xlfn.IFNA(VLOOKUP($A47,'I-Emax'!$A:$BM,MATCH(T$1,'I-Emax'!$A$1:$BM$1,0),FALSE),"")</f>
        <v/>
      </c>
      <c r="U47" s="47" t="str">
        <f>_xlfn.IFNA(VLOOKUP($A47,'I-Emax'!$A:$BM,MATCH(U$1,'I-Emax'!$A$1:$BM$1,0),FALSE),"")</f>
        <v/>
      </c>
      <c r="V47" s="47">
        <f>_xlfn.IFNA(VLOOKUP($A47,'I-Emax'!$A:$BM,MATCH(V$1,'I-Emax'!$A$1:$BM$1,0),FALSE),"")</f>
        <v>0.86067415730337071</v>
      </c>
      <c r="W47" s="47">
        <f>_xlfn.IFNA(VLOOKUP($A47,'I-Emax'!$A:$BM,MATCH(W$1,'I-Emax'!$A$1:$BM$1,0),FALSE),"")</f>
        <v>0.33663366336633666</v>
      </c>
      <c r="X47" s="47" t="str">
        <f>_xlfn.IFNA(VLOOKUP($A47,'I-Emax'!$A:$BM,MATCH(X$1,'I-Emax'!$A$1:$BM$1,0),FALSE),"")</f>
        <v/>
      </c>
      <c r="Y47" s="47" t="str">
        <f>_xlfn.IFNA(VLOOKUP($A47,'I-Emax'!$A:$BM,MATCH(Y$1,'I-Emax'!$A$1:$BM$1,0),FALSE),"")</f>
        <v/>
      </c>
      <c r="Z47" s="40" t="str">
        <f>_xlfn.IFNA(VLOOKUP($A47,'I-pEC50'!$A:$BM,MATCH(Z$1,'I-pEC50'!$A$1:$BM$1,0),FALSE),"")</f>
        <v/>
      </c>
      <c r="AA47" s="41">
        <f>_xlfn.IFNA(VLOOKUP($A47,'I-pEC50'!$A:$BM,MATCH(AA$1,'I-pEC50'!$A$1:$BM$1,0),FALSE),"")</f>
        <v>9</v>
      </c>
      <c r="AB47" s="41">
        <f>_xlfn.IFNA(VLOOKUP($A47,'I-pEC50'!$A:$BM,MATCH(AB$1,'I-pEC50'!$A$1:$BM$1,0),FALSE),"")</f>
        <v>9</v>
      </c>
      <c r="AC47" s="41">
        <f>_xlfn.IFNA(VLOOKUP($A47,'I-pEC50'!$A:$BM,MATCH(AC$1,'I-pEC50'!$A$1:$BM$1,0),FALSE),"")</f>
        <v>8.74</v>
      </c>
      <c r="AD47" s="41">
        <f>_xlfn.IFNA(VLOOKUP($A47,'I-pEC50'!$A:$BM,MATCH(AD$1,'I-pEC50'!$A$1:$BM$1,0),FALSE),"")</f>
        <v>8.74</v>
      </c>
      <c r="AE47" s="41">
        <f>_xlfn.IFNA(VLOOKUP($A47,'I-pEC50'!$A:$BM,MATCH(AE$1,'I-pEC50'!$A$1:$BM$1,0),FALSE),"")</f>
        <v>9.09</v>
      </c>
      <c r="AF47" s="41" t="str">
        <f>_xlfn.IFNA(VLOOKUP($A47,'I-pEC50'!$A:$BM,MATCH(AF$1,'I-pEC50'!$A$1:$BM$1,0),FALSE),"")</f>
        <v/>
      </c>
      <c r="AG47" s="41" t="str">
        <f>_xlfn.IFNA(VLOOKUP($A47,'I-pEC50'!$A:$BM,MATCH(AG$1,'I-pEC50'!$A$1:$BM$1,0),FALSE),"")</f>
        <v/>
      </c>
      <c r="AH47" s="41">
        <f>_xlfn.IFNA(VLOOKUP($A47,'I-pEC50'!$A:$BM,MATCH(AH$1,'I-pEC50'!$A$1:$BM$1,0),FALSE),"")</f>
        <v>8.94</v>
      </c>
      <c r="AI47" s="41">
        <f>_xlfn.IFNA(VLOOKUP($A47,'I-pEC50'!$A:$BM,MATCH(AI$1,'I-pEC50'!$A$1:$BM$1,0),FALSE),"")</f>
        <v>7.43</v>
      </c>
      <c r="AJ47" s="41" t="str">
        <f>_xlfn.IFNA(VLOOKUP($A47,'I-pEC50'!$A:$BM,MATCH(AJ$1,'I-pEC50'!$A$1:$BM$1,0),FALSE),"")</f>
        <v/>
      </c>
      <c r="AK47" s="41" t="str">
        <f>_xlfn.IFNA(VLOOKUP($A47,'I-pEC50'!$A:$BM,MATCH(AK$1,'I-pEC50'!$A$1:$BM$1,0),FALSE),"")</f>
        <v/>
      </c>
      <c r="AL47" s="40" t="str">
        <f t="shared" si="18"/>
        <v/>
      </c>
      <c r="AM47" s="41">
        <f t="shared" si="19"/>
        <v>8.9775909490290253</v>
      </c>
      <c r="AN47" s="41">
        <f t="shared" si="20"/>
        <v>8.9775909490290253</v>
      </c>
      <c r="AO47" s="41">
        <f t="shared" si="21"/>
        <v>8.7082992102518126</v>
      </c>
      <c r="AP47" s="41">
        <f t="shared" si="22"/>
        <v>8.7082992102518126</v>
      </c>
      <c r="AQ47" s="41">
        <f t="shared" si="23"/>
        <v>9.0823806031298098</v>
      </c>
      <c r="AR47" s="41" t="str">
        <f t="shared" si="24"/>
        <v/>
      </c>
      <c r="AS47" s="41" t="str">
        <f t="shared" si="25"/>
        <v/>
      </c>
      <c r="AT47" s="41">
        <f t="shared" si="26"/>
        <v>8.8748387629876913</v>
      </c>
      <c r="AU47" s="41">
        <f t="shared" si="27"/>
        <v>6.9571575432596129</v>
      </c>
      <c r="AV47" s="41" t="str">
        <f t="shared" si="28"/>
        <v/>
      </c>
      <c r="AW47" s="41" t="str">
        <f t="shared" si="29"/>
        <v/>
      </c>
      <c r="AX47" s="105" t="str">
        <f t="shared" si="42"/>
        <v/>
      </c>
      <c r="AY47" s="47">
        <f t="shared" si="43"/>
        <v>9.0823806031298098</v>
      </c>
      <c r="AZ47" s="47">
        <f t="shared" si="50"/>
        <v>8.8748387629876913</v>
      </c>
      <c r="BA47" s="47" t="str">
        <f t="shared" si="51"/>
        <v/>
      </c>
      <c r="BB47" s="48" t="str">
        <f t="shared" si="44"/>
        <v/>
      </c>
      <c r="BC47" s="47">
        <f t="shared" si="45"/>
        <v>8.8908321843382971</v>
      </c>
      <c r="BD47" s="47">
        <f t="shared" si="52"/>
        <v>7.9159981531236525</v>
      </c>
      <c r="BE47" s="47" t="str">
        <f t="shared" si="53"/>
        <v/>
      </c>
      <c r="BF47" s="199" t="str">
        <f t="shared" si="30"/>
        <v/>
      </c>
      <c r="BG47" s="41">
        <f t="shared" si="31"/>
        <v>0.95069239738666078</v>
      </c>
      <c r="BH47" s="41">
        <f t="shared" si="32"/>
        <v>0.95069239738666078</v>
      </c>
      <c r="BI47" s="41">
        <f t="shared" si="33"/>
        <v>0.82398017415600366</v>
      </c>
      <c r="BJ47" s="41">
        <f t="shared" si="34"/>
        <v>0.82398017415600366</v>
      </c>
      <c r="BK47" s="41">
        <f t="shared" si="35"/>
        <v>1</v>
      </c>
      <c r="BL47" s="41" t="str">
        <f t="shared" si="36"/>
        <v/>
      </c>
      <c r="BM47" s="41" t="str">
        <f t="shared" si="37"/>
        <v/>
      </c>
      <c r="BN47" s="41">
        <f t="shared" si="38"/>
        <v>0.90234350263694452</v>
      </c>
      <c r="BO47" s="41">
        <f t="shared" si="39"/>
        <v>0</v>
      </c>
      <c r="BP47" s="41" t="str">
        <f t="shared" si="40"/>
        <v/>
      </c>
      <c r="BQ47" s="41" t="str">
        <f t="shared" si="41"/>
        <v/>
      </c>
      <c r="BR47" s="105" t="str">
        <f t="shared" si="46"/>
        <v/>
      </c>
      <c r="BS47" s="47">
        <f t="shared" si="47"/>
        <v>1</v>
      </c>
      <c r="BT47" s="47">
        <f t="shared" si="54"/>
        <v>0.90234350263694452</v>
      </c>
      <c r="BU47" s="47" t="str">
        <f t="shared" si="55"/>
        <v/>
      </c>
      <c r="BV47" s="48" t="str">
        <f t="shared" si="48"/>
        <v/>
      </c>
      <c r="BW47" s="47">
        <f t="shared" si="49"/>
        <v>0.90986902861706587</v>
      </c>
      <c r="BX47" s="47">
        <f t="shared" si="56"/>
        <v>0.45117175131847226</v>
      </c>
      <c r="BY47" s="47" t="str">
        <f t="shared" si="57"/>
        <v/>
      </c>
    </row>
    <row r="48" spans="1:77" x14ac:dyDescent="0.2">
      <c r="A48" s="305" t="s">
        <v>191</v>
      </c>
      <c r="B48" s="334" t="str">
        <f>VLOOKUP($A48,BI!$A:$Q,MATCH(B$1,BI!$A$1:$Q$1,0),FALSE)</f>
        <v/>
      </c>
      <c r="C48" s="368" t="str">
        <f>VLOOKUP($A48,BI!$A:$Q,MATCH(C$1,BI!$A$1:$Q$1,0),FALSE)</f>
        <v/>
      </c>
      <c r="D48" s="368" t="str">
        <f>VLOOKUP($A48,BI!$A:$Q,MATCH(D$1,BI!$A$1:$Q$1,0),FALSE)</f>
        <v/>
      </c>
      <c r="E48" s="368" t="str">
        <f>VLOOKUP($A48,BI!$A:$Q,MATCH(E$1,BI!$A$1:$Q$1,0),FALSE)</f>
        <v/>
      </c>
      <c r="F48" s="368" t="str">
        <f>VLOOKUP($A48,BI!$A:$Q,MATCH(F$1,BI!$A$1:$Q$1,0),FALSE)</f>
        <v/>
      </c>
      <c r="G48" s="368" t="str">
        <f>VLOOKUP($A48,BI!$A:$Q,MATCH(G$1,BI!$A$1:$Q$1,0),FALSE)</f>
        <v/>
      </c>
      <c r="H48" s="368">
        <f>VLOOKUP($A48,BI!$A:$Q,MATCH(H$1,BI!$A$1:$Q$1,0),FALSE)</f>
        <v>1</v>
      </c>
      <c r="I48" s="368">
        <f>VLOOKUP($A48,BI!$A:$Q,MATCH(I$1,BI!$A$1:$Q$1,0),FALSE)</f>
        <v>1</v>
      </c>
      <c r="J48" s="368">
        <f>VLOOKUP($A48,BI!$A:$Q,MATCH(J$1,BI!$A$1:$Q$1,0),FALSE)</f>
        <v>1</v>
      </c>
      <c r="K48" s="368" t="str">
        <f>VLOOKUP($A48,BI!$A:$Q,MATCH(K$1,BI!$A$1:$Q$1,0),FALSE)</f>
        <v/>
      </c>
      <c r="L48" s="368" t="str">
        <f>VLOOKUP($A48,BI!$A:$Q,MATCH(L$1,BI!$A$1:$Q$1,0),FALSE)</f>
        <v/>
      </c>
      <c r="M48" s="368" t="str">
        <f>VLOOKUP($A48,BI!$A:$Q,MATCH(M$1,BI!$A$1:$Q$1,0),FALSE)</f>
        <v/>
      </c>
      <c r="N48" s="48" t="str">
        <f>_xlfn.IFNA(VLOOKUP($A48,'I-Emax'!$A:$BM,MATCH(N$1,'I-Emax'!$A$1:$BM$1,0),FALSE),"")</f>
        <v/>
      </c>
      <c r="O48" s="47" t="str">
        <f>_xlfn.IFNA(VLOOKUP($A48,'I-Emax'!$A:$BM,MATCH(O$1,'I-Emax'!$A$1:$BM$1,0),FALSE),"")</f>
        <v/>
      </c>
      <c r="P48" s="47" t="str">
        <f>_xlfn.IFNA(VLOOKUP($A48,'I-Emax'!$A:$BM,MATCH(P$1,'I-Emax'!$A$1:$BM$1,0),FALSE),"")</f>
        <v/>
      </c>
      <c r="Q48" s="47" t="str">
        <f>_xlfn.IFNA(VLOOKUP($A48,'I-Emax'!$A:$BM,MATCH(Q$1,'I-Emax'!$A$1:$BM$1,0),FALSE),"")</f>
        <v/>
      </c>
      <c r="R48" s="47" t="str">
        <f>_xlfn.IFNA(VLOOKUP($A48,'I-Emax'!$A:$BM,MATCH(R$1,'I-Emax'!$A$1:$BM$1,0),FALSE),"")</f>
        <v/>
      </c>
      <c r="S48" s="47" t="str">
        <f>_xlfn.IFNA(VLOOKUP($A48,'I-Emax'!$A:$BM,MATCH(S$1,'I-Emax'!$A$1:$BM$1,0),FALSE),"")</f>
        <v/>
      </c>
      <c r="T48" s="47">
        <f>_xlfn.IFNA(VLOOKUP($A48,'I-Emax'!$A:$BM,MATCH(T$1,'I-Emax'!$A$1:$BM$1,0),FALSE),"")</f>
        <v>0.5847457627118644</v>
      </c>
      <c r="U48" s="47">
        <f>_xlfn.IFNA(VLOOKUP($A48,'I-Emax'!$A:$BM,MATCH(U$1,'I-Emax'!$A$1:$BM$1,0),FALSE),"")</f>
        <v>0.5847457627118644</v>
      </c>
      <c r="V48" s="47">
        <f>_xlfn.IFNA(VLOOKUP($A48,'I-Emax'!$A:$BM,MATCH(V$1,'I-Emax'!$A$1:$BM$1,0),FALSE),"")</f>
        <v>0.34606741573033711</v>
      </c>
      <c r="W48" s="47" t="str">
        <f>_xlfn.IFNA(VLOOKUP($A48,'I-Emax'!$A:$BM,MATCH(W$1,'I-Emax'!$A$1:$BM$1,0),FALSE),"")</f>
        <v/>
      </c>
      <c r="X48" s="47" t="str">
        <f>_xlfn.IFNA(VLOOKUP($A48,'I-Emax'!$A:$BM,MATCH(X$1,'I-Emax'!$A$1:$BM$1,0),FALSE),"")</f>
        <v/>
      </c>
      <c r="Y48" s="47" t="str">
        <f>_xlfn.IFNA(VLOOKUP($A48,'I-Emax'!$A:$BM,MATCH(Y$1,'I-Emax'!$A$1:$BM$1,0),FALSE),"")</f>
        <v/>
      </c>
      <c r="Z48" s="40" t="str">
        <f>_xlfn.IFNA(VLOOKUP($A48,'I-pEC50'!$A:$BM,MATCH(Z$1,'I-pEC50'!$A$1:$BM$1,0),FALSE),"")</f>
        <v/>
      </c>
      <c r="AA48" s="41" t="str">
        <f>_xlfn.IFNA(VLOOKUP($A48,'I-pEC50'!$A:$BM,MATCH(AA$1,'I-pEC50'!$A$1:$BM$1,0),FALSE),"")</f>
        <v/>
      </c>
      <c r="AB48" s="41" t="str">
        <f>_xlfn.IFNA(VLOOKUP($A48,'I-pEC50'!$A:$BM,MATCH(AB$1,'I-pEC50'!$A$1:$BM$1,0),FALSE),"")</f>
        <v/>
      </c>
      <c r="AC48" s="41" t="str">
        <f>_xlfn.IFNA(VLOOKUP($A48,'I-pEC50'!$A:$BM,MATCH(AC$1,'I-pEC50'!$A$1:$BM$1,0),FALSE),"")</f>
        <v/>
      </c>
      <c r="AD48" s="41" t="str">
        <f>_xlfn.IFNA(VLOOKUP($A48,'I-pEC50'!$A:$BM,MATCH(AD$1,'I-pEC50'!$A$1:$BM$1,0),FALSE),"")</f>
        <v/>
      </c>
      <c r="AE48" s="41" t="str">
        <f>_xlfn.IFNA(VLOOKUP($A48,'I-pEC50'!$A:$BM,MATCH(AE$1,'I-pEC50'!$A$1:$BM$1,0),FALSE),"")</f>
        <v/>
      </c>
      <c r="AF48" s="41">
        <f>_xlfn.IFNA(VLOOKUP($A48,'I-pEC50'!$A:$BM,MATCH(AF$1,'I-pEC50'!$A$1:$BM$1,0),FALSE),"")</f>
        <v>8.57</v>
      </c>
      <c r="AG48" s="41">
        <f>_xlfn.IFNA(VLOOKUP($A48,'I-pEC50'!$A:$BM,MATCH(AG$1,'I-pEC50'!$A$1:$BM$1,0),FALSE),"")</f>
        <v>8.57</v>
      </c>
      <c r="AH48" s="41">
        <f>_xlfn.IFNA(VLOOKUP($A48,'I-pEC50'!$A:$BM,MATCH(AH$1,'I-pEC50'!$A$1:$BM$1,0),FALSE),"")</f>
        <v>7.95</v>
      </c>
      <c r="AI48" s="41" t="str">
        <f>_xlfn.IFNA(VLOOKUP($A48,'I-pEC50'!$A:$BM,MATCH(AI$1,'I-pEC50'!$A$1:$BM$1,0),FALSE),"")</f>
        <v/>
      </c>
      <c r="AJ48" s="41" t="str">
        <f>_xlfn.IFNA(VLOOKUP($A48,'I-pEC50'!$A:$BM,MATCH(AJ$1,'I-pEC50'!$A$1:$BM$1,0),FALSE),"")</f>
        <v/>
      </c>
      <c r="AK48" s="41" t="str">
        <f>_xlfn.IFNA(VLOOKUP($A48,'I-pEC50'!$A:$BM,MATCH(AK$1,'I-pEC50'!$A$1:$BM$1,0),FALSE),"")</f>
        <v/>
      </c>
      <c r="AL48" s="40" t="str">
        <f t="shared" si="18"/>
        <v/>
      </c>
      <c r="AM48" s="41" t="str">
        <f t="shared" si="19"/>
        <v/>
      </c>
      <c r="AN48" s="41" t="str">
        <f t="shared" si="20"/>
        <v/>
      </c>
      <c r="AO48" s="41" t="str">
        <f t="shared" si="21"/>
        <v/>
      </c>
      <c r="AP48" s="41" t="str">
        <f t="shared" si="22"/>
        <v/>
      </c>
      <c r="AQ48" s="41" t="str">
        <f t="shared" si="23"/>
        <v/>
      </c>
      <c r="AR48" s="41">
        <f t="shared" si="24"/>
        <v>8.3369670834311318</v>
      </c>
      <c r="AS48" s="41">
        <f t="shared" si="25"/>
        <v>8.3369670834311318</v>
      </c>
      <c r="AT48" s="41">
        <f t="shared" si="26"/>
        <v>7.4891607098555326</v>
      </c>
      <c r="AU48" s="41" t="str">
        <f t="shared" si="27"/>
        <v/>
      </c>
      <c r="AV48" s="41" t="str">
        <f t="shared" si="28"/>
        <v/>
      </c>
      <c r="AW48" s="41" t="str">
        <f t="shared" si="29"/>
        <v/>
      </c>
      <c r="AX48" s="105" t="str">
        <f t="shared" si="42"/>
        <v/>
      </c>
      <c r="AY48" s="47" t="str">
        <f t="shared" si="43"/>
        <v/>
      </c>
      <c r="AZ48" s="47">
        <f t="shared" si="50"/>
        <v>8.3369670834311318</v>
      </c>
      <c r="BA48" s="47" t="str">
        <f t="shared" si="51"/>
        <v/>
      </c>
      <c r="BB48" s="48" t="str">
        <f t="shared" si="44"/>
        <v/>
      </c>
      <c r="BC48" s="47" t="str">
        <f t="shared" si="45"/>
        <v/>
      </c>
      <c r="BD48" s="47">
        <f t="shared" si="52"/>
        <v>8.0543649589059321</v>
      </c>
      <c r="BE48" s="47" t="str">
        <f t="shared" si="53"/>
        <v/>
      </c>
      <c r="BF48" s="199" t="str">
        <f t="shared" si="30"/>
        <v/>
      </c>
      <c r="BG48" s="41" t="str">
        <f t="shared" si="31"/>
        <v/>
      </c>
      <c r="BH48" s="41" t="str">
        <f t="shared" si="32"/>
        <v/>
      </c>
      <c r="BI48" s="41" t="str">
        <f t="shared" si="33"/>
        <v/>
      </c>
      <c r="BJ48" s="41" t="str">
        <f t="shared" si="34"/>
        <v/>
      </c>
      <c r="BK48" s="41" t="str">
        <f t="shared" si="35"/>
        <v/>
      </c>
      <c r="BL48" s="41">
        <f t="shared" si="36"/>
        <v>1</v>
      </c>
      <c r="BM48" s="41">
        <f t="shared" si="37"/>
        <v>1</v>
      </c>
      <c r="BN48" s="41">
        <f t="shared" si="38"/>
        <v>0</v>
      </c>
      <c r="BO48" s="41" t="str">
        <f t="shared" si="39"/>
        <v/>
      </c>
      <c r="BP48" s="41" t="str">
        <f t="shared" si="40"/>
        <v/>
      </c>
      <c r="BQ48" s="41" t="str">
        <f t="shared" si="41"/>
        <v/>
      </c>
      <c r="BR48" s="105" t="str">
        <f t="shared" si="46"/>
        <v/>
      </c>
      <c r="BS48" s="47" t="str">
        <f t="shared" si="47"/>
        <v/>
      </c>
      <c r="BT48" s="47">
        <f t="shared" si="54"/>
        <v>1</v>
      </c>
      <c r="BU48" s="47" t="str">
        <f t="shared" si="55"/>
        <v/>
      </c>
      <c r="BV48" s="48" t="str">
        <f t="shared" si="48"/>
        <v/>
      </c>
      <c r="BW48" s="47" t="str">
        <f t="shared" si="49"/>
        <v/>
      </c>
      <c r="BX48" s="47">
        <f t="shared" si="56"/>
        <v>0.66666666666666663</v>
      </c>
      <c r="BY48" s="47" t="str">
        <f t="shared" si="57"/>
        <v/>
      </c>
    </row>
    <row r="49" spans="1:77" x14ac:dyDescent="0.2">
      <c r="A49" s="305" t="s">
        <v>170</v>
      </c>
      <c r="B49" s="334" t="str">
        <f>VLOOKUP($A49,BI!$A:$Q,MATCH(B$1,BI!$A$1:$Q$1,0),FALSE)</f>
        <v/>
      </c>
      <c r="C49" s="368">
        <f>VLOOKUP($A49,BI!$A:$Q,MATCH(C$1,BI!$A$1:$Q$1,0),FALSE)</f>
        <v>1</v>
      </c>
      <c r="D49" s="368">
        <f>VLOOKUP($A49,BI!$A:$Q,MATCH(D$1,BI!$A$1:$Q$1,0),FALSE)</f>
        <v>1</v>
      </c>
      <c r="E49" s="368">
        <f>VLOOKUP($A49,BI!$A:$Q,MATCH(E$1,BI!$A$1:$Q$1,0),FALSE)</f>
        <v>1</v>
      </c>
      <c r="F49" s="368">
        <f>VLOOKUP($A49,BI!$A:$Q,MATCH(F$1,BI!$A$1:$Q$1,0),FALSE)</f>
        <v>1</v>
      </c>
      <c r="G49" s="368" t="str">
        <f>VLOOKUP($A49,BI!$A:$Q,MATCH(G$1,BI!$A$1:$Q$1,0),FALSE)</f>
        <v/>
      </c>
      <c r="H49" s="368">
        <f>VLOOKUP($A49,BI!$A:$Q,MATCH(H$1,BI!$A$1:$Q$1,0),FALSE)</f>
        <v>1</v>
      </c>
      <c r="I49" s="368">
        <f>VLOOKUP($A49,BI!$A:$Q,MATCH(I$1,BI!$A$1:$Q$1,0),FALSE)</f>
        <v>1</v>
      </c>
      <c r="J49" s="368">
        <f>VLOOKUP($A49,BI!$A:$Q,MATCH(J$1,BI!$A$1:$Q$1,0),FALSE)</f>
        <v>1</v>
      </c>
      <c r="K49" s="368">
        <f>VLOOKUP($A49,BI!$A:$Q,MATCH(K$1,BI!$A$1:$Q$1,0),FALSE)</f>
        <v>1</v>
      </c>
      <c r="L49" s="368">
        <f>VLOOKUP($A49,BI!$A:$Q,MATCH(L$1,BI!$A$1:$Q$1,0),FALSE)</f>
        <v>1</v>
      </c>
      <c r="M49" s="368">
        <f>VLOOKUP($A49,BI!$A:$Q,MATCH(M$1,BI!$A$1:$Q$1,0),FALSE)</f>
        <v>1</v>
      </c>
      <c r="N49" s="48" t="str">
        <f>_xlfn.IFNA(VLOOKUP($A49,'I-Emax'!$A:$BM,MATCH(N$1,'I-Emax'!$A$1:$BM$1,0),FALSE),"")</f>
        <v/>
      </c>
      <c r="O49" s="47">
        <f>_xlfn.IFNA(VLOOKUP($A49,'I-Emax'!$A:$BM,MATCH(O$1,'I-Emax'!$A$1:$BM$1,0),FALSE),"")</f>
        <v>0.46808510638297868</v>
      </c>
      <c r="P49" s="47">
        <f>_xlfn.IFNA(VLOOKUP($A49,'I-Emax'!$A:$BM,MATCH(P$1,'I-Emax'!$A$1:$BM$1,0),FALSE),"")</f>
        <v>0.46808510638297868</v>
      </c>
      <c r="Q49" s="47">
        <f>_xlfn.IFNA(VLOOKUP($A49,'I-Emax'!$A:$BM,MATCH(Q$1,'I-Emax'!$A$1:$BM$1,0),FALSE),"")</f>
        <v>0.23809523809523811</v>
      </c>
      <c r="R49" s="47">
        <f>_xlfn.IFNA(VLOOKUP($A49,'I-Emax'!$A:$BM,MATCH(R$1,'I-Emax'!$A$1:$BM$1,0),FALSE),"")</f>
        <v>0.23809523809523811</v>
      </c>
      <c r="S49" s="47" t="str">
        <f>_xlfn.IFNA(VLOOKUP($A49,'I-Emax'!$A:$BM,MATCH(S$1,'I-Emax'!$A$1:$BM$1,0),FALSE),"")</f>
        <v/>
      </c>
      <c r="T49" s="47">
        <f>_xlfn.IFNA(VLOOKUP($A49,'I-Emax'!$A:$BM,MATCH(T$1,'I-Emax'!$A$1:$BM$1,0),FALSE),"")</f>
        <v>0.82627118644067787</v>
      </c>
      <c r="U49" s="47">
        <f>_xlfn.IFNA(VLOOKUP($A49,'I-Emax'!$A:$BM,MATCH(U$1,'I-Emax'!$A$1:$BM$1,0),FALSE),"")</f>
        <v>0.82627118644067787</v>
      </c>
      <c r="V49" s="47">
        <f>_xlfn.IFNA(VLOOKUP($A49,'I-Emax'!$A:$BM,MATCH(V$1,'I-Emax'!$A$1:$BM$1,0),FALSE),"")</f>
        <v>0.75505617977528094</v>
      </c>
      <c r="W49" s="47">
        <f>_xlfn.IFNA(VLOOKUP($A49,'I-Emax'!$A:$BM,MATCH(W$1,'I-Emax'!$A$1:$BM$1,0),FALSE),"")</f>
        <v>0.20198019801980197</v>
      </c>
      <c r="X49" s="47">
        <f>_xlfn.IFNA(VLOOKUP($A49,'I-Emax'!$A:$BM,MATCH(X$1,'I-Emax'!$A$1:$BM$1,0),FALSE),"")</f>
        <v>0.69142857142857139</v>
      </c>
      <c r="Y49" s="47">
        <f>_xlfn.IFNA(VLOOKUP($A49,'I-Emax'!$A:$BM,MATCH(Y$1,'I-Emax'!$A$1:$BM$1,0),FALSE),"")</f>
        <v>0.57202505219206679</v>
      </c>
      <c r="Z49" s="40" t="str">
        <f>_xlfn.IFNA(VLOOKUP($A49,'I-pEC50'!$A:$BM,MATCH(Z$1,'I-pEC50'!$A$1:$BM$1,0),FALSE),"")</f>
        <v/>
      </c>
      <c r="AA49" s="41">
        <f>_xlfn.IFNA(VLOOKUP($A49,'I-pEC50'!$A:$BM,MATCH(AA$1,'I-pEC50'!$A$1:$BM$1,0),FALSE),"")</f>
        <v>8.0399999999999991</v>
      </c>
      <c r="AB49" s="41">
        <f>_xlfn.IFNA(VLOOKUP($A49,'I-pEC50'!$A:$BM,MATCH(AB$1,'I-pEC50'!$A$1:$BM$1,0),FALSE),"")</f>
        <v>8.0399999999999991</v>
      </c>
      <c r="AC49" s="41">
        <f>_xlfn.IFNA(VLOOKUP($A49,'I-pEC50'!$A:$BM,MATCH(AC$1,'I-pEC50'!$A$1:$BM$1,0),FALSE),"")</f>
        <v>7.78</v>
      </c>
      <c r="AD49" s="41">
        <f>_xlfn.IFNA(VLOOKUP($A49,'I-pEC50'!$A:$BM,MATCH(AD$1,'I-pEC50'!$A$1:$BM$1,0),FALSE),"")</f>
        <v>7.78</v>
      </c>
      <c r="AE49" s="41" t="str">
        <f>_xlfn.IFNA(VLOOKUP($A49,'I-pEC50'!$A:$BM,MATCH(AE$1,'I-pEC50'!$A$1:$BM$1,0),FALSE),"")</f>
        <v/>
      </c>
      <c r="AF49" s="41">
        <f>_xlfn.IFNA(VLOOKUP($A49,'I-pEC50'!$A:$BM,MATCH(AF$1,'I-pEC50'!$A$1:$BM$1,0),FALSE),"")</f>
        <v>8.93</v>
      </c>
      <c r="AG49" s="41">
        <f>_xlfn.IFNA(VLOOKUP($A49,'I-pEC50'!$A:$BM,MATCH(AG$1,'I-pEC50'!$A$1:$BM$1,0),FALSE),"")</f>
        <v>8.93</v>
      </c>
      <c r="AH49" s="41">
        <f>_xlfn.IFNA(VLOOKUP($A49,'I-pEC50'!$A:$BM,MATCH(AH$1,'I-pEC50'!$A$1:$BM$1,0),FALSE),"")</f>
        <v>8.59</v>
      </c>
      <c r="AI49" s="41">
        <f>_xlfn.IFNA(VLOOKUP($A49,'I-pEC50'!$A:$BM,MATCH(AI$1,'I-pEC50'!$A$1:$BM$1,0),FALSE),"")</f>
        <v>7.83</v>
      </c>
      <c r="AJ49" s="41">
        <f>_xlfn.IFNA(VLOOKUP($A49,'I-pEC50'!$A:$BM,MATCH(AJ$1,'I-pEC50'!$A$1:$BM$1,0),FALSE),"")</f>
        <v>8.41</v>
      </c>
      <c r="AK49" s="41">
        <f>_xlfn.IFNA(VLOOKUP($A49,'I-pEC50'!$A:$BM,MATCH(AK$1,'I-pEC50'!$A$1:$BM$1,0),FALSE),"")</f>
        <v>8.0399999999999991</v>
      </c>
      <c r="AL49" s="40" t="str">
        <f t="shared" si="18"/>
        <v/>
      </c>
      <c r="AM49" s="41">
        <f t="shared" si="19"/>
        <v>7.7103248228864896</v>
      </c>
      <c r="AN49" s="41">
        <f t="shared" si="20"/>
        <v>7.7103248228864896</v>
      </c>
      <c r="AO49" s="41">
        <f t="shared" si="21"/>
        <v>7.1567507096021012</v>
      </c>
      <c r="AP49" s="41">
        <f t="shared" si="22"/>
        <v>7.1567507096021012</v>
      </c>
      <c r="AQ49" s="41" t="str">
        <f t="shared" si="23"/>
        <v/>
      </c>
      <c r="AR49" s="41">
        <f t="shared" si="24"/>
        <v>8.8471226083924108</v>
      </c>
      <c r="AS49" s="41">
        <f t="shared" si="25"/>
        <v>8.8471226083924108</v>
      </c>
      <c r="AT49" s="41">
        <f t="shared" si="26"/>
        <v>8.4679792664089142</v>
      </c>
      <c r="AU49" s="41">
        <f t="shared" si="27"/>
        <v>7.135308793643258</v>
      </c>
      <c r="AV49" s="41">
        <f t="shared" si="28"/>
        <v>8.2497473216301564</v>
      </c>
      <c r="AW49" s="41">
        <f t="shared" si="29"/>
        <v>7.7974150494058252</v>
      </c>
      <c r="AX49" s="105" t="str">
        <f t="shared" si="42"/>
        <v/>
      </c>
      <c r="AY49" s="47">
        <f t="shared" si="43"/>
        <v>7.7103248228864896</v>
      </c>
      <c r="AZ49" s="47">
        <f t="shared" si="50"/>
        <v>8.8471226083924108</v>
      </c>
      <c r="BA49" s="47">
        <f t="shared" si="51"/>
        <v>8.2497473216301564</v>
      </c>
      <c r="BB49" s="48" t="str">
        <f t="shared" si="44"/>
        <v/>
      </c>
      <c r="BC49" s="47">
        <f t="shared" si="45"/>
        <v>7.433537766244295</v>
      </c>
      <c r="BD49" s="47">
        <f t="shared" si="52"/>
        <v>8.3243833192092485</v>
      </c>
      <c r="BE49" s="47">
        <f t="shared" si="53"/>
        <v>8.0235811855179904</v>
      </c>
      <c r="BF49" s="199" t="str">
        <f t="shared" si="30"/>
        <v/>
      </c>
      <c r="BG49" s="41">
        <f t="shared" si="31"/>
        <v>0.33591038014113339</v>
      </c>
      <c r="BH49" s="41">
        <f t="shared" si="32"/>
        <v>0.33591038014113339</v>
      </c>
      <c r="BI49" s="41">
        <f t="shared" si="33"/>
        <v>1.2525845844973118E-2</v>
      </c>
      <c r="BJ49" s="41">
        <f t="shared" si="34"/>
        <v>1.2525845844973118E-2</v>
      </c>
      <c r="BK49" s="41" t="str">
        <f t="shared" si="35"/>
        <v/>
      </c>
      <c r="BL49" s="41">
        <f t="shared" si="36"/>
        <v>1</v>
      </c>
      <c r="BM49" s="41">
        <f t="shared" si="37"/>
        <v>1</v>
      </c>
      <c r="BN49" s="41">
        <f t="shared" si="38"/>
        <v>0.77851368021641076</v>
      </c>
      <c r="BO49" s="41">
        <f t="shared" si="39"/>
        <v>0</v>
      </c>
      <c r="BP49" s="41">
        <f t="shared" si="40"/>
        <v>0.6510278853837892</v>
      </c>
      <c r="BQ49" s="41">
        <f t="shared" si="41"/>
        <v>0.38678637247684056</v>
      </c>
      <c r="BR49" s="105" t="str">
        <f t="shared" si="46"/>
        <v/>
      </c>
      <c r="BS49" s="47">
        <f t="shared" si="47"/>
        <v>0.33591038014113339</v>
      </c>
      <c r="BT49" s="47">
        <f t="shared" si="54"/>
        <v>1</v>
      </c>
      <c r="BU49" s="47">
        <f t="shared" si="55"/>
        <v>0.6510278853837892</v>
      </c>
      <c r="BV49" s="48" t="str">
        <f t="shared" si="48"/>
        <v/>
      </c>
      <c r="BW49" s="47">
        <f t="shared" si="49"/>
        <v>0.17421811299305323</v>
      </c>
      <c r="BX49" s="47">
        <f t="shared" si="56"/>
        <v>0.69462842005410264</v>
      </c>
      <c r="BY49" s="47">
        <f t="shared" si="57"/>
        <v>0.51890712893031488</v>
      </c>
    </row>
    <row r="50" spans="1:77" x14ac:dyDescent="0.2">
      <c r="A50" s="305" t="s">
        <v>174</v>
      </c>
      <c r="B50" s="334" t="str">
        <f>VLOOKUP($A50,BI!$A:$Q,MATCH(B$1,BI!$A$1:$Q$1,0),FALSE)</f>
        <v/>
      </c>
      <c r="C50" s="368" t="str">
        <f>VLOOKUP($A50,BI!$A:$Q,MATCH(C$1,BI!$A$1:$Q$1,0),FALSE)</f>
        <v/>
      </c>
      <c r="D50" s="368" t="str">
        <f>VLOOKUP($A50,BI!$A:$Q,MATCH(D$1,BI!$A$1:$Q$1,0),FALSE)</f>
        <v/>
      </c>
      <c r="E50" s="368">
        <f>VLOOKUP($A50,BI!$A:$Q,MATCH(E$1,BI!$A$1:$Q$1,0),FALSE)</f>
        <v>1</v>
      </c>
      <c r="F50" s="368">
        <f>VLOOKUP($A50,BI!$A:$Q,MATCH(F$1,BI!$A$1:$Q$1,0),FALSE)</f>
        <v>1</v>
      </c>
      <c r="G50" s="368">
        <f>VLOOKUP($A50,BI!$A:$Q,MATCH(G$1,BI!$A$1:$Q$1,0),FALSE)</f>
        <v>1</v>
      </c>
      <c r="H50" s="368">
        <f>VLOOKUP($A50,BI!$A:$Q,MATCH(H$1,BI!$A$1:$Q$1,0),FALSE)</f>
        <v>1</v>
      </c>
      <c r="I50" s="368">
        <f>VLOOKUP($A50,BI!$A:$Q,MATCH(I$1,BI!$A$1:$Q$1,0),FALSE)</f>
        <v>1</v>
      </c>
      <c r="J50" s="368">
        <f>VLOOKUP($A50,BI!$A:$Q,MATCH(J$1,BI!$A$1:$Q$1,0),FALSE)</f>
        <v>1</v>
      </c>
      <c r="K50" s="368">
        <f>VLOOKUP($A50,BI!$A:$Q,MATCH(K$1,BI!$A$1:$Q$1,0),FALSE)</f>
        <v>1</v>
      </c>
      <c r="L50" s="368">
        <f>VLOOKUP($A50,BI!$A:$Q,MATCH(L$1,BI!$A$1:$Q$1,0),FALSE)</f>
        <v>1</v>
      </c>
      <c r="M50" s="368">
        <f>VLOOKUP($A50,BI!$A:$Q,MATCH(M$1,BI!$A$1:$Q$1,0),FALSE)</f>
        <v>1</v>
      </c>
      <c r="N50" s="48" t="str">
        <f>_xlfn.IFNA(VLOOKUP($A50,'I-Emax'!$A:$BM,MATCH(N$1,'I-Emax'!$A$1:$BM$1,0),FALSE),"")</f>
        <v/>
      </c>
      <c r="O50" s="47" t="str">
        <f>_xlfn.IFNA(VLOOKUP($A50,'I-Emax'!$A:$BM,MATCH(O$1,'I-Emax'!$A$1:$BM$1,0),FALSE),"")</f>
        <v/>
      </c>
      <c r="P50" s="47" t="str">
        <f>_xlfn.IFNA(VLOOKUP($A50,'I-Emax'!$A:$BM,MATCH(P$1,'I-Emax'!$A$1:$BM$1,0),FALSE),"")</f>
        <v/>
      </c>
      <c r="Q50" s="47">
        <f>_xlfn.IFNA(VLOOKUP($A50,'I-Emax'!$A:$BM,MATCH(Q$1,'I-Emax'!$A$1:$BM$1,0),FALSE),"")</f>
        <v>0.19047619047619047</v>
      </c>
      <c r="R50" s="47">
        <f>_xlfn.IFNA(VLOOKUP($A50,'I-Emax'!$A:$BM,MATCH(R$1,'I-Emax'!$A$1:$BM$1,0),FALSE),"")</f>
        <v>0.19047619047619047</v>
      </c>
      <c r="S50" s="47">
        <f>_xlfn.IFNA(VLOOKUP($A50,'I-Emax'!$A:$BM,MATCH(S$1,'I-Emax'!$A$1:$BM$1,0),FALSE),"")</f>
        <v>0.24927536231884057</v>
      </c>
      <c r="T50" s="47">
        <f>_xlfn.IFNA(VLOOKUP($A50,'I-Emax'!$A:$BM,MATCH(T$1,'I-Emax'!$A$1:$BM$1,0),FALSE),"")</f>
        <v>0.63771186440677963</v>
      </c>
      <c r="U50" s="47">
        <f>_xlfn.IFNA(VLOOKUP($A50,'I-Emax'!$A:$BM,MATCH(U$1,'I-Emax'!$A$1:$BM$1,0),FALSE),"")</f>
        <v>0.63771186440677963</v>
      </c>
      <c r="V50" s="47">
        <f>_xlfn.IFNA(VLOOKUP($A50,'I-Emax'!$A:$BM,MATCH(V$1,'I-Emax'!$A$1:$BM$1,0),FALSE),"")</f>
        <v>0.57977528089887642</v>
      </c>
      <c r="W50" s="47">
        <f>_xlfn.IFNA(VLOOKUP($A50,'I-Emax'!$A:$BM,MATCH(W$1,'I-Emax'!$A$1:$BM$1,0),FALSE),"")</f>
        <v>0.35445544554455444</v>
      </c>
      <c r="X50" s="47">
        <f>_xlfn.IFNA(VLOOKUP($A50,'I-Emax'!$A:$BM,MATCH(X$1,'I-Emax'!$A$1:$BM$1,0),FALSE),"")</f>
        <v>0.28761904761904761</v>
      </c>
      <c r="Y50" s="47">
        <f>_xlfn.IFNA(VLOOKUP($A50,'I-Emax'!$A:$BM,MATCH(Y$1,'I-Emax'!$A$1:$BM$1,0),FALSE),"")</f>
        <v>0.47390396659707723</v>
      </c>
      <c r="Z50" s="40" t="str">
        <f>_xlfn.IFNA(VLOOKUP($A50,'I-pEC50'!$A:$BM,MATCH(Z$1,'I-pEC50'!$A$1:$BM$1,0),FALSE),"")</f>
        <v/>
      </c>
      <c r="AA50" s="41" t="str">
        <f>_xlfn.IFNA(VLOOKUP($A50,'I-pEC50'!$A:$BM,MATCH(AA$1,'I-pEC50'!$A$1:$BM$1,0),FALSE),"")</f>
        <v/>
      </c>
      <c r="AB50" s="41" t="str">
        <f>_xlfn.IFNA(VLOOKUP($A50,'I-pEC50'!$A:$BM,MATCH(AB$1,'I-pEC50'!$A$1:$BM$1,0),FALSE),"")</f>
        <v/>
      </c>
      <c r="AC50" s="41">
        <f>_xlfn.IFNA(VLOOKUP($A50,'I-pEC50'!$A:$BM,MATCH(AC$1,'I-pEC50'!$A$1:$BM$1,0),FALSE),"")</f>
        <v>7.59</v>
      </c>
      <c r="AD50" s="41">
        <f>_xlfn.IFNA(VLOOKUP($A50,'I-pEC50'!$A:$BM,MATCH(AD$1,'I-pEC50'!$A$1:$BM$1,0),FALSE),"")</f>
        <v>7.59</v>
      </c>
      <c r="AE50" s="41">
        <f>_xlfn.IFNA(VLOOKUP($A50,'I-pEC50'!$A:$BM,MATCH(AE$1,'I-pEC50'!$A$1:$BM$1,0),FALSE),"")</f>
        <v>7.34</v>
      </c>
      <c r="AF50" s="41">
        <f>_xlfn.IFNA(VLOOKUP($A50,'I-pEC50'!$A:$BM,MATCH(AF$1,'I-pEC50'!$A$1:$BM$1,0),FALSE),"")</f>
        <v>9.09</v>
      </c>
      <c r="AG50" s="41">
        <f>_xlfn.IFNA(VLOOKUP($A50,'I-pEC50'!$A:$BM,MATCH(AG$1,'I-pEC50'!$A$1:$BM$1,0),FALSE),"")</f>
        <v>9.09</v>
      </c>
      <c r="AH50" s="41">
        <f>_xlfn.IFNA(VLOOKUP($A50,'I-pEC50'!$A:$BM,MATCH(AH$1,'I-pEC50'!$A$1:$BM$1,0),FALSE),"")</f>
        <v>8.84</v>
      </c>
      <c r="AI50" s="41">
        <f>_xlfn.IFNA(VLOOKUP($A50,'I-pEC50'!$A:$BM,MATCH(AI$1,'I-pEC50'!$A$1:$BM$1,0),FALSE),"")</f>
        <v>7.86</v>
      </c>
      <c r="AJ50" s="41">
        <f>_xlfn.IFNA(VLOOKUP($A50,'I-pEC50'!$A:$BM,MATCH(AJ$1,'I-pEC50'!$A$1:$BM$1,0),FALSE),"")</f>
        <v>7.71</v>
      </c>
      <c r="AK50" s="41">
        <f>_xlfn.IFNA(VLOOKUP($A50,'I-pEC50'!$A:$BM,MATCH(AK$1,'I-pEC50'!$A$1:$BM$1,0),FALSE),"")</f>
        <v>8.23</v>
      </c>
      <c r="AL50" s="40" t="str">
        <f t="shared" si="18"/>
        <v/>
      </c>
      <c r="AM50" s="41" t="str">
        <f t="shared" si="19"/>
        <v/>
      </c>
      <c r="AN50" s="41" t="str">
        <f t="shared" si="20"/>
        <v/>
      </c>
      <c r="AO50" s="41">
        <f t="shared" si="21"/>
        <v>6.8698406965940437</v>
      </c>
      <c r="AP50" s="41">
        <f t="shared" si="22"/>
        <v>6.8698406965940437</v>
      </c>
      <c r="AQ50" s="41">
        <f t="shared" si="23"/>
        <v>6.7366793561702938</v>
      </c>
      <c r="AR50" s="41">
        <f t="shared" si="24"/>
        <v>8.8946244969597572</v>
      </c>
      <c r="AS50" s="41">
        <f t="shared" si="25"/>
        <v>8.8946244969597572</v>
      </c>
      <c r="AT50" s="41">
        <f t="shared" si="26"/>
        <v>8.6032596949822988</v>
      </c>
      <c r="AU50" s="41">
        <f t="shared" si="27"/>
        <v>7.4095616528612336</v>
      </c>
      <c r="AV50" s="41">
        <f t="shared" si="28"/>
        <v>7.1688176438872127</v>
      </c>
      <c r="AW50" s="41">
        <f t="shared" si="29"/>
        <v>7.9056903437785611</v>
      </c>
      <c r="AX50" s="105" t="str">
        <f t="shared" si="42"/>
        <v/>
      </c>
      <c r="AY50" s="47">
        <f t="shared" si="43"/>
        <v>6.8698406965940437</v>
      </c>
      <c r="AZ50" s="47">
        <f t="shared" si="50"/>
        <v>8.8946244969597572</v>
      </c>
      <c r="BA50" s="47">
        <f t="shared" si="51"/>
        <v>7.9056903437785611</v>
      </c>
      <c r="BB50" s="48" t="str">
        <f t="shared" si="44"/>
        <v/>
      </c>
      <c r="BC50" s="47">
        <f t="shared" si="45"/>
        <v>6.8254535831194607</v>
      </c>
      <c r="BD50" s="47">
        <f t="shared" si="52"/>
        <v>8.4505175854407621</v>
      </c>
      <c r="BE50" s="47">
        <f t="shared" si="53"/>
        <v>7.5372539938328869</v>
      </c>
      <c r="BF50" s="199" t="str">
        <f t="shared" si="30"/>
        <v/>
      </c>
      <c r="BG50" s="41" t="str">
        <f t="shared" si="31"/>
        <v/>
      </c>
      <c r="BH50" s="41" t="str">
        <f t="shared" si="32"/>
        <v/>
      </c>
      <c r="BI50" s="41">
        <f t="shared" si="33"/>
        <v>6.1707472496281418E-2</v>
      </c>
      <c r="BJ50" s="41">
        <f t="shared" si="34"/>
        <v>6.1707472496281418E-2</v>
      </c>
      <c r="BK50" s="41">
        <f t="shared" si="35"/>
        <v>0</v>
      </c>
      <c r="BL50" s="41">
        <f t="shared" si="36"/>
        <v>1</v>
      </c>
      <c r="BM50" s="41">
        <f t="shared" si="37"/>
        <v>1</v>
      </c>
      <c r="BN50" s="41">
        <f t="shared" si="38"/>
        <v>0.86498044066548174</v>
      </c>
      <c r="BO50" s="41">
        <f t="shared" si="39"/>
        <v>0.31181621996413322</v>
      </c>
      <c r="BP50" s="41">
        <f t="shared" si="40"/>
        <v>0.2002545289723284</v>
      </c>
      <c r="BQ50" s="41">
        <f t="shared" si="41"/>
        <v>0.54172414558258686</v>
      </c>
      <c r="BR50" s="105" t="str">
        <f t="shared" si="46"/>
        <v/>
      </c>
      <c r="BS50" s="47">
        <f t="shared" si="47"/>
        <v>6.1707472496281418E-2</v>
      </c>
      <c r="BT50" s="47">
        <f t="shared" si="54"/>
        <v>1</v>
      </c>
      <c r="BU50" s="47">
        <f t="shared" si="55"/>
        <v>0.54172414558258686</v>
      </c>
      <c r="BV50" s="48" t="str">
        <f t="shared" si="48"/>
        <v/>
      </c>
      <c r="BW50" s="47">
        <f t="shared" si="49"/>
        <v>4.1138314997520943E-2</v>
      </c>
      <c r="BX50" s="47">
        <f t="shared" si="56"/>
        <v>0.79419916515740385</v>
      </c>
      <c r="BY50" s="47">
        <f t="shared" si="57"/>
        <v>0.37098933727745764</v>
      </c>
    </row>
    <row r="51" spans="1:77" x14ac:dyDescent="0.2">
      <c r="A51" s="305" t="s">
        <v>19</v>
      </c>
      <c r="B51" s="334" t="str">
        <f>VLOOKUP($A51,BI!$A:$Q,MATCH(B$1,BI!$A$1:$Q$1,0),FALSE)</f>
        <v/>
      </c>
      <c r="C51" s="368">
        <f>VLOOKUP($A51,BI!$A:$Q,MATCH(C$1,BI!$A$1:$Q$1,0),FALSE)</f>
        <v>1</v>
      </c>
      <c r="D51" s="368">
        <f>VLOOKUP($A51,BI!$A:$Q,MATCH(D$1,BI!$A$1:$Q$1,0),FALSE)</f>
        <v>1</v>
      </c>
      <c r="E51" s="368">
        <f>VLOOKUP($A51,BI!$A:$Q,MATCH(E$1,BI!$A$1:$Q$1,0),FALSE)</f>
        <v>1</v>
      </c>
      <c r="F51" s="368">
        <f>VLOOKUP($A51,BI!$A:$Q,MATCH(F$1,BI!$A$1:$Q$1,0),FALSE)</f>
        <v>1</v>
      </c>
      <c r="G51" s="368" t="str">
        <f>VLOOKUP($A51,BI!$A:$Q,MATCH(G$1,BI!$A$1:$Q$1,0),FALSE)</f>
        <v/>
      </c>
      <c r="H51" s="368" t="str">
        <f>VLOOKUP($A51,BI!$A:$Q,MATCH(H$1,BI!$A$1:$Q$1,0),FALSE)</f>
        <v/>
      </c>
      <c r="I51" s="368" t="str">
        <f>VLOOKUP($A51,BI!$A:$Q,MATCH(I$1,BI!$A$1:$Q$1,0),FALSE)</f>
        <v/>
      </c>
      <c r="J51" s="368" t="str">
        <f>VLOOKUP($A51,BI!$A:$Q,MATCH(J$1,BI!$A$1:$Q$1,0),FALSE)</f>
        <v/>
      </c>
      <c r="K51" s="368" t="str">
        <f>VLOOKUP($A51,BI!$A:$Q,MATCH(K$1,BI!$A$1:$Q$1,0),FALSE)</f>
        <v/>
      </c>
      <c r="L51" s="368">
        <f>VLOOKUP($A51,BI!$A:$Q,MATCH(L$1,BI!$A$1:$Q$1,0),FALSE)</f>
        <v>1</v>
      </c>
      <c r="M51" s="368">
        <f>VLOOKUP($A51,BI!$A:$Q,MATCH(M$1,BI!$A$1:$Q$1,0),FALSE)</f>
        <v>1</v>
      </c>
      <c r="N51" s="48" t="str">
        <f>_xlfn.IFNA(VLOOKUP($A51,'I-Emax'!$A:$BM,MATCH(N$1,'I-Emax'!$A$1:$BM$1,0),FALSE),"")</f>
        <v/>
      </c>
      <c r="O51" s="47">
        <f>_xlfn.IFNA(VLOOKUP($A51,'I-Emax'!$A:$BM,MATCH(O$1,'I-Emax'!$A$1:$BM$1,0),FALSE),"")</f>
        <v>0.49903288201160539</v>
      </c>
      <c r="P51" s="47">
        <f>_xlfn.IFNA(VLOOKUP($A51,'I-Emax'!$A:$BM,MATCH(P$1,'I-Emax'!$A$1:$BM$1,0),FALSE),"")</f>
        <v>0.49903288201160539</v>
      </c>
      <c r="Q51" s="47">
        <f>_xlfn.IFNA(VLOOKUP($A51,'I-Emax'!$A:$BM,MATCH(Q$1,'I-Emax'!$A$1:$BM$1,0),FALSE),"")</f>
        <v>0.45134575569358182</v>
      </c>
      <c r="R51" s="47">
        <f>_xlfn.IFNA(VLOOKUP($A51,'I-Emax'!$A:$BM,MATCH(R$1,'I-Emax'!$A$1:$BM$1,0),FALSE),"")</f>
        <v>0.45134575569358182</v>
      </c>
      <c r="S51" s="47" t="str">
        <f>_xlfn.IFNA(VLOOKUP($A51,'I-Emax'!$A:$BM,MATCH(S$1,'I-Emax'!$A$1:$BM$1,0),FALSE),"")</f>
        <v/>
      </c>
      <c r="T51" s="47" t="str">
        <f>_xlfn.IFNA(VLOOKUP($A51,'I-Emax'!$A:$BM,MATCH(T$1,'I-Emax'!$A$1:$BM$1,0),FALSE),"")</f>
        <v/>
      </c>
      <c r="U51" s="47" t="str">
        <f>_xlfn.IFNA(VLOOKUP($A51,'I-Emax'!$A:$BM,MATCH(U$1,'I-Emax'!$A$1:$BM$1,0),FALSE),"")</f>
        <v/>
      </c>
      <c r="V51" s="47" t="str">
        <f>_xlfn.IFNA(VLOOKUP($A51,'I-Emax'!$A:$BM,MATCH(V$1,'I-Emax'!$A$1:$BM$1,0),FALSE),"")</f>
        <v/>
      </c>
      <c r="W51" s="47" t="str">
        <f>_xlfn.IFNA(VLOOKUP($A51,'I-Emax'!$A:$BM,MATCH(W$1,'I-Emax'!$A$1:$BM$1,0),FALSE),"")</f>
        <v/>
      </c>
      <c r="X51" s="47">
        <f>_xlfn.IFNA(VLOOKUP($A51,'I-Emax'!$A:$BM,MATCH(X$1,'I-Emax'!$A$1:$BM$1,0),FALSE),"")</f>
        <v>0.40190476190476193</v>
      </c>
      <c r="Y51" s="47">
        <f>_xlfn.IFNA(VLOOKUP($A51,'I-Emax'!$A:$BM,MATCH(Y$1,'I-Emax'!$A$1:$BM$1,0),FALSE),"")</f>
        <v>0.51148225469728603</v>
      </c>
      <c r="Z51" s="40" t="str">
        <f>_xlfn.IFNA(VLOOKUP($A51,'I-pEC50'!$A:$BM,MATCH(Z$1,'I-pEC50'!$A$1:$BM$1,0),FALSE),"")</f>
        <v/>
      </c>
      <c r="AA51" s="41">
        <f>_xlfn.IFNA(VLOOKUP($A51,'I-pEC50'!$A:$BM,MATCH(AA$1,'I-pEC50'!$A$1:$BM$1,0),FALSE),"")</f>
        <v>7.1</v>
      </c>
      <c r="AB51" s="41">
        <f>_xlfn.IFNA(VLOOKUP($A51,'I-pEC50'!$A:$BM,MATCH(AB$1,'I-pEC50'!$A$1:$BM$1,0),FALSE),"")</f>
        <v>7.1</v>
      </c>
      <c r="AC51" s="41">
        <f>_xlfn.IFNA(VLOOKUP($A51,'I-pEC50'!$A:$BM,MATCH(AC$1,'I-pEC50'!$A$1:$BM$1,0),FALSE),"")</f>
        <v>6.76</v>
      </c>
      <c r="AD51" s="41">
        <f>_xlfn.IFNA(VLOOKUP($A51,'I-pEC50'!$A:$BM,MATCH(AD$1,'I-pEC50'!$A$1:$BM$1,0),FALSE),"")</f>
        <v>6.76</v>
      </c>
      <c r="AE51" s="41" t="str">
        <f>_xlfn.IFNA(VLOOKUP($A51,'I-pEC50'!$A:$BM,MATCH(AE$1,'I-pEC50'!$A$1:$BM$1,0),FALSE),"")</f>
        <v/>
      </c>
      <c r="AF51" s="41" t="str">
        <f>_xlfn.IFNA(VLOOKUP($A51,'I-pEC50'!$A:$BM,MATCH(AF$1,'I-pEC50'!$A$1:$BM$1,0),FALSE),"")</f>
        <v/>
      </c>
      <c r="AG51" s="41" t="str">
        <f>_xlfn.IFNA(VLOOKUP($A51,'I-pEC50'!$A:$BM,MATCH(AG$1,'I-pEC50'!$A$1:$BM$1,0),FALSE),"")</f>
        <v/>
      </c>
      <c r="AH51" s="41" t="str">
        <f>_xlfn.IFNA(VLOOKUP($A51,'I-pEC50'!$A:$BM,MATCH(AH$1,'I-pEC50'!$A$1:$BM$1,0),FALSE),"")</f>
        <v/>
      </c>
      <c r="AI51" s="41" t="str">
        <f>_xlfn.IFNA(VLOOKUP($A51,'I-pEC50'!$A:$BM,MATCH(AI$1,'I-pEC50'!$A$1:$BM$1,0),FALSE),"")</f>
        <v/>
      </c>
      <c r="AJ51" s="41">
        <f>_xlfn.IFNA(VLOOKUP($A51,'I-pEC50'!$A:$BM,MATCH(AJ$1,'I-pEC50'!$A$1:$BM$1,0),FALSE),"")</f>
        <v>6.5</v>
      </c>
      <c r="AK51" s="41">
        <f>_xlfn.IFNA(VLOOKUP($A51,'I-pEC50'!$A:$BM,MATCH(AK$1,'I-pEC50'!$A$1:$BM$1,0),FALSE),"")</f>
        <v>6.01</v>
      </c>
      <c r="AL51" s="40" t="str">
        <f t="shared" si="18"/>
        <v/>
      </c>
      <c r="AM51" s="41">
        <f t="shared" si="19"/>
        <v>6.7981291628692873</v>
      </c>
      <c r="AN51" s="41">
        <f t="shared" si="20"/>
        <v>6.7981291628692873</v>
      </c>
      <c r="AO51" s="41">
        <f t="shared" si="21"/>
        <v>6.4145093628530931</v>
      </c>
      <c r="AP51" s="41">
        <f t="shared" si="22"/>
        <v>6.4145093628530931</v>
      </c>
      <c r="AQ51" s="41" t="str">
        <f t="shared" si="23"/>
        <v/>
      </c>
      <c r="AR51" s="41" t="str">
        <f t="shared" si="24"/>
        <v/>
      </c>
      <c r="AS51" s="41" t="str">
        <f t="shared" si="25"/>
        <v/>
      </c>
      <c r="AT51" s="41" t="str">
        <f t="shared" si="26"/>
        <v/>
      </c>
      <c r="AU51" s="41" t="str">
        <f t="shared" si="27"/>
        <v/>
      </c>
      <c r="AV51" s="41">
        <f t="shared" si="28"/>
        <v>6.1041231518917369</v>
      </c>
      <c r="AW51" s="41">
        <f t="shared" si="29"/>
        <v>5.7188305709499696</v>
      </c>
      <c r="AX51" s="105" t="str">
        <f t="shared" si="42"/>
        <v/>
      </c>
      <c r="AY51" s="47">
        <f t="shared" si="43"/>
        <v>6.7981291628692873</v>
      </c>
      <c r="AZ51" s="47" t="str">
        <f t="shared" si="50"/>
        <v/>
      </c>
      <c r="BA51" s="47">
        <f t="shared" si="51"/>
        <v>6.1041231518917369</v>
      </c>
      <c r="BB51" s="48" t="str">
        <f t="shared" si="44"/>
        <v/>
      </c>
      <c r="BC51" s="47">
        <f t="shared" si="45"/>
        <v>6.6063192628611898</v>
      </c>
      <c r="BD51" s="47" t="str">
        <f t="shared" si="52"/>
        <v/>
      </c>
      <c r="BE51" s="47">
        <f t="shared" si="53"/>
        <v>5.9114768614208533</v>
      </c>
      <c r="BF51" s="199" t="str">
        <f t="shared" si="30"/>
        <v/>
      </c>
      <c r="BG51" s="41">
        <f t="shared" si="31"/>
        <v>1</v>
      </c>
      <c r="BH51" s="41">
        <f t="shared" si="32"/>
        <v>1</v>
      </c>
      <c r="BI51" s="41">
        <f t="shared" si="33"/>
        <v>0.64456564393917848</v>
      </c>
      <c r="BJ51" s="41">
        <f t="shared" si="34"/>
        <v>0.64456564393917848</v>
      </c>
      <c r="BK51" s="41" t="str">
        <f t="shared" si="35"/>
        <v/>
      </c>
      <c r="BL51" s="41" t="str">
        <f t="shared" si="36"/>
        <v/>
      </c>
      <c r="BM51" s="41" t="str">
        <f t="shared" si="37"/>
        <v/>
      </c>
      <c r="BN51" s="41" t="str">
        <f t="shared" si="38"/>
        <v/>
      </c>
      <c r="BO51" s="41" t="str">
        <f t="shared" si="39"/>
        <v/>
      </c>
      <c r="BP51" s="41">
        <f t="shared" si="40"/>
        <v>0.35698423385932637</v>
      </c>
      <c r="BQ51" s="41">
        <f t="shared" si="41"/>
        <v>0</v>
      </c>
      <c r="BR51" s="105" t="str">
        <f t="shared" si="46"/>
        <v/>
      </c>
      <c r="BS51" s="47">
        <f t="shared" si="47"/>
        <v>1</v>
      </c>
      <c r="BT51" s="47" t="str">
        <f t="shared" si="54"/>
        <v/>
      </c>
      <c r="BU51" s="47">
        <f t="shared" si="55"/>
        <v>0.35698423385932637</v>
      </c>
      <c r="BV51" s="48" t="str">
        <f t="shared" si="48"/>
        <v/>
      </c>
      <c r="BW51" s="47">
        <f t="shared" si="49"/>
        <v>0.82228282196958924</v>
      </c>
      <c r="BX51" s="47" t="str">
        <f t="shared" si="56"/>
        <v/>
      </c>
      <c r="BY51" s="47">
        <f t="shared" si="57"/>
        <v>0.17849211692966319</v>
      </c>
    </row>
    <row r="52" spans="1:77" x14ac:dyDescent="0.2">
      <c r="A52" s="305" t="s">
        <v>182</v>
      </c>
      <c r="B52" s="334" t="str">
        <f>VLOOKUP($A52,BI!$A:$Q,MATCH(B$1,BI!$A$1:$Q$1,0),FALSE)</f>
        <v/>
      </c>
      <c r="C52" s="368">
        <f>VLOOKUP($A52,BI!$A:$Q,MATCH(C$1,BI!$A$1:$Q$1,0),FALSE)</f>
        <v>1</v>
      </c>
      <c r="D52" s="368">
        <f>VLOOKUP($A52,BI!$A:$Q,MATCH(D$1,BI!$A$1:$Q$1,0),FALSE)</f>
        <v>1</v>
      </c>
      <c r="E52" s="368">
        <f>VLOOKUP($A52,BI!$A:$Q,MATCH(E$1,BI!$A$1:$Q$1,0),FALSE)</f>
        <v>1</v>
      </c>
      <c r="F52" s="368">
        <f>VLOOKUP($A52,BI!$A:$Q,MATCH(F$1,BI!$A$1:$Q$1,0),FALSE)</f>
        <v>1</v>
      </c>
      <c r="G52" s="368">
        <f>VLOOKUP($A52,BI!$A:$Q,MATCH(G$1,BI!$A$1:$Q$1,0),FALSE)</f>
        <v>1</v>
      </c>
      <c r="H52" s="368" t="str">
        <f>VLOOKUP($A52,BI!$A:$Q,MATCH(H$1,BI!$A$1:$Q$1,0),FALSE)</f>
        <v/>
      </c>
      <c r="I52" s="368" t="str">
        <f>VLOOKUP($A52,BI!$A:$Q,MATCH(I$1,BI!$A$1:$Q$1,0),FALSE)</f>
        <v/>
      </c>
      <c r="J52" s="368">
        <f>VLOOKUP($A52,BI!$A:$Q,MATCH(J$1,BI!$A$1:$Q$1,0),FALSE)</f>
        <v>1</v>
      </c>
      <c r="K52" s="368">
        <f>VLOOKUP($A52,BI!$A:$Q,MATCH(K$1,BI!$A$1:$Q$1,0),FALSE)</f>
        <v>1</v>
      </c>
      <c r="L52" s="368" t="str">
        <f>VLOOKUP($A52,BI!$A:$Q,MATCH(L$1,BI!$A$1:$Q$1,0),FALSE)</f>
        <v/>
      </c>
      <c r="M52" s="368" t="str">
        <f>VLOOKUP($A52,BI!$A:$Q,MATCH(M$1,BI!$A$1:$Q$1,0),FALSE)</f>
        <v/>
      </c>
      <c r="N52" s="48" t="str">
        <f>_xlfn.IFNA(VLOOKUP($A52,'I-Emax'!$A:$BM,MATCH(N$1,'I-Emax'!$A$1:$BM$1,0),FALSE),"")</f>
        <v/>
      </c>
      <c r="O52" s="47">
        <f>_xlfn.IFNA(VLOOKUP($A52,'I-Emax'!$A:$BM,MATCH(O$1,'I-Emax'!$A$1:$BM$1,0),FALSE),"")</f>
        <v>0.55512572533849125</v>
      </c>
      <c r="P52" s="47">
        <f>_xlfn.IFNA(VLOOKUP($A52,'I-Emax'!$A:$BM,MATCH(P$1,'I-Emax'!$A$1:$BM$1,0),FALSE),"")</f>
        <v>0.55512572533849125</v>
      </c>
      <c r="Q52" s="47">
        <f>_xlfn.IFNA(VLOOKUP($A52,'I-Emax'!$A:$BM,MATCH(Q$1,'I-Emax'!$A$1:$BM$1,0),FALSE),"")</f>
        <v>0.39958592132505177</v>
      </c>
      <c r="R52" s="47">
        <f>_xlfn.IFNA(VLOOKUP($A52,'I-Emax'!$A:$BM,MATCH(R$1,'I-Emax'!$A$1:$BM$1,0),FALSE),"")</f>
        <v>0.39958592132505177</v>
      </c>
      <c r="S52" s="47">
        <f>_xlfn.IFNA(VLOOKUP($A52,'I-Emax'!$A:$BM,MATCH(S$1,'I-Emax'!$A$1:$BM$1,0),FALSE),"")</f>
        <v>0.29275362318840581</v>
      </c>
      <c r="T52" s="47" t="str">
        <f>_xlfn.IFNA(VLOOKUP($A52,'I-Emax'!$A:$BM,MATCH(T$1,'I-Emax'!$A$1:$BM$1,0),FALSE),"")</f>
        <v/>
      </c>
      <c r="U52" s="47" t="str">
        <f>_xlfn.IFNA(VLOOKUP($A52,'I-Emax'!$A:$BM,MATCH(U$1,'I-Emax'!$A$1:$BM$1,0),FALSE),"")</f>
        <v/>
      </c>
      <c r="V52" s="47">
        <f>_xlfn.IFNA(VLOOKUP($A52,'I-Emax'!$A:$BM,MATCH(V$1,'I-Emax'!$A$1:$BM$1,0),FALSE),"")</f>
        <v>0.51235955056179772</v>
      </c>
      <c r="W52" s="47">
        <f>_xlfn.IFNA(VLOOKUP($A52,'I-Emax'!$A:$BM,MATCH(W$1,'I-Emax'!$A$1:$BM$1,0),FALSE),"")</f>
        <v>0.18811881188118812</v>
      </c>
      <c r="X52" s="47" t="str">
        <f>_xlfn.IFNA(VLOOKUP($A52,'I-Emax'!$A:$BM,MATCH(X$1,'I-Emax'!$A$1:$BM$1,0),FALSE),"")</f>
        <v/>
      </c>
      <c r="Y52" s="47" t="str">
        <f>_xlfn.IFNA(VLOOKUP($A52,'I-Emax'!$A:$BM,MATCH(Y$1,'I-Emax'!$A$1:$BM$1,0),FALSE),"")</f>
        <v/>
      </c>
      <c r="Z52" s="40" t="str">
        <f>_xlfn.IFNA(VLOOKUP($A52,'I-pEC50'!$A:$BM,MATCH(Z$1,'I-pEC50'!$A$1:$BM$1,0),FALSE),"")</f>
        <v/>
      </c>
      <c r="AA52" s="41">
        <f>_xlfn.IFNA(VLOOKUP($A52,'I-pEC50'!$A:$BM,MATCH(AA$1,'I-pEC50'!$A$1:$BM$1,0),FALSE),"")</f>
        <v>8.59</v>
      </c>
      <c r="AB52" s="41">
        <f>_xlfn.IFNA(VLOOKUP($A52,'I-pEC50'!$A:$BM,MATCH(AB$1,'I-pEC50'!$A$1:$BM$1,0),FALSE),"")</f>
        <v>8.59</v>
      </c>
      <c r="AC52" s="41">
        <f>_xlfn.IFNA(VLOOKUP($A52,'I-pEC50'!$A:$BM,MATCH(AC$1,'I-pEC50'!$A$1:$BM$1,0),FALSE),"")</f>
        <v>8.42</v>
      </c>
      <c r="AD52" s="41">
        <f>_xlfn.IFNA(VLOOKUP($A52,'I-pEC50'!$A:$BM,MATCH(AD$1,'I-pEC50'!$A$1:$BM$1,0),FALSE),"")</f>
        <v>8.42</v>
      </c>
      <c r="AE52" s="41">
        <f>_xlfn.IFNA(VLOOKUP($A52,'I-pEC50'!$A:$BM,MATCH(AE$1,'I-pEC50'!$A$1:$BM$1,0),FALSE),"")</f>
        <v>8.2799999999999994</v>
      </c>
      <c r="AF52" s="41" t="str">
        <f>_xlfn.IFNA(VLOOKUP($A52,'I-pEC50'!$A:$BM,MATCH(AF$1,'I-pEC50'!$A$1:$BM$1,0),FALSE),"")</f>
        <v/>
      </c>
      <c r="AG52" s="41" t="str">
        <f>_xlfn.IFNA(VLOOKUP($A52,'I-pEC50'!$A:$BM,MATCH(AG$1,'I-pEC50'!$A$1:$BM$1,0),FALSE),"")</f>
        <v/>
      </c>
      <c r="AH52" s="41">
        <f>_xlfn.IFNA(VLOOKUP($A52,'I-pEC50'!$A:$BM,MATCH(AH$1,'I-pEC50'!$A$1:$BM$1,0),FALSE),"")</f>
        <v>8.65</v>
      </c>
      <c r="AI52" s="41">
        <f>_xlfn.IFNA(VLOOKUP($A52,'I-pEC50'!$A:$BM,MATCH(AI$1,'I-pEC50'!$A$1:$BM$1,0),FALSE),"")</f>
        <v>8.02</v>
      </c>
      <c r="AJ52" s="41" t="str">
        <f>_xlfn.IFNA(VLOOKUP($A52,'I-pEC50'!$A:$BM,MATCH(AJ$1,'I-pEC50'!$A$1:$BM$1,0),FALSE),"")</f>
        <v/>
      </c>
      <c r="AK52" s="41" t="str">
        <f>_xlfn.IFNA(VLOOKUP($A52,'I-pEC50'!$A:$BM,MATCH(AK$1,'I-pEC50'!$A$1:$BM$1,0),FALSE),"")</f>
        <v/>
      </c>
      <c r="AL52" s="40" t="str">
        <f t="shared" si="18"/>
        <v/>
      </c>
      <c r="AM52" s="41">
        <f t="shared" si="19"/>
        <v>8.3343913536400507</v>
      </c>
      <c r="AN52" s="41">
        <f t="shared" si="20"/>
        <v>8.3343913536400507</v>
      </c>
      <c r="AO52" s="41">
        <f t="shared" si="21"/>
        <v>8.0216101782562621</v>
      </c>
      <c r="AP52" s="41">
        <f t="shared" si="22"/>
        <v>8.0216101782562621</v>
      </c>
      <c r="AQ52" s="41">
        <f t="shared" si="23"/>
        <v>7.746502278709368</v>
      </c>
      <c r="AR52" s="41" t="str">
        <f t="shared" si="24"/>
        <v/>
      </c>
      <c r="AS52" s="41" t="str">
        <f t="shared" si="25"/>
        <v/>
      </c>
      <c r="AT52" s="41">
        <f t="shared" si="26"/>
        <v>8.3595748360195241</v>
      </c>
      <c r="AU52" s="41">
        <f t="shared" si="27"/>
        <v>7.2944322271701871</v>
      </c>
      <c r="AV52" s="41" t="str">
        <f t="shared" si="28"/>
        <v/>
      </c>
      <c r="AW52" s="41" t="str">
        <f t="shared" si="29"/>
        <v/>
      </c>
      <c r="AX52" s="105" t="str">
        <f t="shared" si="42"/>
        <v/>
      </c>
      <c r="AY52" s="47">
        <f t="shared" si="43"/>
        <v>8.3343913536400507</v>
      </c>
      <c r="AZ52" s="47">
        <f t="shared" si="50"/>
        <v>8.3595748360195241</v>
      </c>
      <c r="BA52" s="47" t="str">
        <f t="shared" si="51"/>
        <v/>
      </c>
      <c r="BB52" s="48" t="str">
        <f t="shared" si="44"/>
        <v/>
      </c>
      <c r="BC52" s="47">
        <f t="shared" si="45"/>
        <v>8.0917010685003987</v>
      </c>
      <c r="BD52" s="47">
        <f t="shared" si="52"/>
        <v>7.8270035315948556</v>
      </c>
      <c r="BE52" s="47" t="str">
        <f t="shared" si="53"/>
        <v/>
      </c>
      <c r="BF52" s="199" t="str">
        <f t="shared" si="30"/>
        <v/>
      </c>
      <c r="BG52" s="41">
        <f t="shared" si="31"/>
        <v>0.97635670362799687</v>
      </c>
      <c r="BH52" s="41">
        <f t="shared" si="32"/>
        <v>0.97635670362799687</v>
      </c>
      <c r="BI52" s="41">
        <f t="shared" si="33"/>
        <v>0.6827047806036397</v>
      </c>
      <c r="BJ52" s="41">
        <f t="shared" si="34"/>
        <v>0.6827047806036397</v>
      </c>
      <c r="BK52" s="41">
        <f t="shared" si="35"/>
        <v>0.4244220893834561</v>
      </c>
      <c r="BL52" s="41" t="str">
        <f t="shared" si="36"/>
        <v/>
      </c>
      <c r="BM52" s="41" t="str">
        <f t="shared" si="37"/>
        <v/>
      </c>
      <c r="BN52" s="41">
        <f t="shared" si="38"/>
        <v>1</v>
      </c>
      <c r="BO52" s="41">
        <f t="shared" si="39"/>
        <v>0</v>
      </c>
      <c r="BP52" s="41" t="str">
        <f t="shared" si="40"/>
        <v/>
      </c>
      <c r="BQ52" s="41" t="str">
        <f t="shared" si="41"/>
        <v/>
      </c>
      <c r="BR52" s="105" t="str">
        <f t="shared" si="46"/>
        <v/>
      </c>
      <c r="BS52" s="47">
        <f t="shared" si="47"/>
        <v>0.97635670362799687</v>
      </c>
      <c r="BT52" s="47">
        <f t="shared" si="54"/>
        <v>1</v>
      </c>
      <c r="BU52" s="47" t="str">
        <f t="shared" si="55"/>
        <v/>
      </c>
      <c r="BV52" s="48" t="str">
        <f t="shared" si="48"/>
        <v/>
      </c>
      <c r="BW52" s="47">
        <f t="shared" si="49"/>
        <v>0.74850901156934579</v>
      </c>
      <c r="BX52" s="47">
        <f t="shared" si="56"/>
        <v>0.5</v>
      </c>
      <c r="BY52" s="47" t="str">
        <f t="shared" si="57"/>
        <v/>
      </c>
    </row>
    <row r="54" spans="1:77" s="192" customFormat="1" x14ac:dyDescent="0.2">
      <c r="A54" s="307"/>
      <c r="B54" s="308"/>
      <c r="C54" s="309"/>
      <c r="D54" s="309"/>
      <c r="E54" s="309"/>
      <c r="F54" s="309"/>
      <c r="G54" s="309"/>
      <c r="H54" s="309"/>
      <c r="I54" s="309"/>
      <c r="J54" s="309"/>
      <c r="K54" s="309"/>
      <c r="L54" s="309"/>
      <c r="M54" s="309"/>
      <c r="N54" s="195" t="s">
        <v>942</v>
      </c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310" t="s">
        <v>204</v>
      </c>
      <c r="AA54" s="311"/>
      <c r="AB54" s="311"/>
      <c r="AC54" s="311"/>
      <c r="AD54" s="311"/>
      <c r="AE54" s="311"/>
      <c r="AF54" s="311"/>
      <c r="AG54" s="311"/>
      <c r="AH54" s="311"/>
      <c r="AI54" s="311"/>
      <c r="AJ54" s="311"/>
      <c r="AK54" s="311"/>
      <c r="AL54" s="310" t="s">
        <v>369</v>
      </c>
      <c r="AM54" s="311"/>
      <c r="AN54" s="311"/>
      <c r="AO54" s="311"/>
      <c r="AP54" s="311"/>
      <c r="AQ54" s="311"/>
      <c r="AR54" s="311"/>
      <c r="AS54" s="311"/>
      <c r="AT54" s="311"/>
      <c r="AU54" s="311"/>
      <c r="AV54" s="311"/>
      <c r="AW54" s="311"/>
      <c r="AX54" s="197" t="s">
        <v>391</v>
      </c>
      <c r="AY54" s="184"/>
      <c r="AZ54" s="184"/>
      <c r="BA54" s="184"/>
      <c r="BB54" s="195" t="s">
        <v>391</v>
      </c>
      <c r="BC54" s="184"/>
      <c r="BD54" s="184"/>
      <c r="BE54" s="184"/>
      <c r="BF54" s="312" t="s">
        <v>390</v>
      </c>
      <c r="BG54" s="311"/>
      <c r="BH54" s="311"/>
      <c r="BI54" s="311"/>
      <c r="BJ54" s="311"/>
      <c r="BK54" s="311"/>
      <c r="BL54" s="311"/>
      <c r="BM54" s="311"/>
      <c r="BN54" s="311"/>
      <c r="BO54" s="311"/>
      <c r="BP54" s="311"/>
      <c r="BQ54" s="311"/>
      <c r="BR54" s="197" t="s">
        <v>392</v>
      </c>
      <c r="BS54" s="184"/>
      <c r="BT54" s="184"/>
      <c r="BU54" s="184"/>
    </row>
  </sheetData>
  <sortState xmlns:xlrd2="http://schemas.microsoft.com/office/spreadsheetml/2017/richdata2" ref="A2:BU52">
    <sortCondition ref="B2:B52"/>
    <sortCondition ref="BR2:BR52"/>
  </sortState>
  <conditionalFormatting sqref="BF1:BQ1">
    <cfRule type="colorScale" priority="46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1:AW1">
    <cfRule type="colorScale" priority="46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1:AK1">
    <cfRule type="colorScale" priority="46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:Y1">
    <cfRule type="colorScale" priority="46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:D1 F1:M1">
    <cfRule type="cellIs" dxfId="81" priority="6" operator="equal">
      <formula>TRUE</formula>
    </cfRule>
  </conditionalFormatting>
  <conditionalFormatting sqref="E1">
    <cfRule type="cellIs" dxfId="80" priority="5" operator="equal">
      <formula>TRUE</formula>
    </cfRule>
  </conditionalFormatting>
  <conditionalFormatting sqref="N54">
    <cfRule type="cellIs" dxfId="79" priority="1" operator="equal">
      <formula>"F"</formula>
    </cfRule>
    <cfRule type="cellIs" dxfId="78" priority="2" operator="equal">
      <formula>"B2"</formula>
    </cfRule>
    <cfRule type="cellIs" dxfId="77" priority="3" operator="equal">
      <formula>"C"</formula>
    </cfRule>
    <cfRule type="cellIs" dxfId="76" priority="4" operator="equal">
      <formula>"B1"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130AC-143D-B84B-8AFB-587774A7C42D}">
  <sheetPr>
    <tabColor rgb="FFFFC000"/>
  </sheetPr>
  <dimension ref="A1:FP117"/>
  <sheetViews>
    <sheetView zoomScale="130" zoomScaleNormal="130" workbookViewId="0">
      <pane xSplit="1" ySplit="1" topLeftCell="N28" activePane="bottomRight" state="frozen"/>
      <selection activeCell="DX56" sqref="DX56"/>
      <selection pane="topRight" activeCell="DX56" sqref="DX56"/>
      <selection pane="bottomLeft" activeCell="DX56" sqref="DX56"/>
      <selection pane="bottomRight" activeCell="AA69" sqref="AA69"/>
    </sheetView>
  </sheetViews>
  <sheetFormatPr baseColWidth="10" defaultColWidth="11.5" defaultRowHeight="15" x14ac:dyDescent="0.2"/>
  <cols>
    <col min="1" max="1" width="10.5" style="7" customWidth="1"/>
    <col min="2" max="2" width="4.83203125" style="379" hidden="1" customWidth="1"/>
    <col min="3" max="13" width="4.83203125" style="380" hidden="1" customWidth="1"/>
    <col min="14" max="14" width="4.83203125" style="28" customWidth="1"/>
    <col min="15" max="15" width="4.83203125" style="28" bestFit="1" customWidth="1"/>
    <col min="16" max="18" width="3.33203125" style="29" bestFit="1" customWidth="1"/>
    <col min="19" max="19" width="5.83203125" style="399" bestFit="1" customWidth="1"/>
    <col min="20" max="22" width="4.6640625" style="13" bestFit="1" customWidth="1"/>
    <col min="23" max="23" width="4.6640625" style="13" customWidth="1"/>
    <col min="24" max="31" width="4.6640625" style="13" bestFit="1" customWidth="1"/>
    <col min="32" max="32" width="4.83203125" style="86" hidden="1" customWidth="1"/>
    <col min="33" max="40" width="4.6640625" style="87" hidden="1" customWidth="1"/>
    <col min="41" max="41" width="5.83203125" style="87" hidden="1" customWidth="1"/>
    <col min="42" max="43" width="4.6640625" style="87" hidden="1" customWidth="1"/>
    <col min="44" max="47" width="3.33203125" style="23" hidden="1" customWidth="1"/>
    <col min="48" max="48" width="3.1640625" style="23" hidden="1" customWidth="1"/>
    <col min="49" max="55" width="3.33203125" style="23" hidden="1" customWidth="1"/>
    <col min="56" max="56" width="6.5" style="18" customWidth="1"/>
    <col min="57" max="58" width="4.83203125" style="19" bestFit="1" customWidth="1"/>
    <col min="59" max="59" width="4.83203125" style="19" customWidth="1"/>
    <col min="60" max="60" width="6.5" style="19" customWidth="1"/>
    <col min="61" max="67" width="4.83203125" style="19" bestFit="1" customWidth="1"/>
    <col min="68" max="68" width="4.6640625" style="18" hidden="1" customWidth="1"/>
    <col min="69" max="79" width="4.6640625" style="19" hidden="1" customWidth="1"/>
    <col min="80" max="80" width="4.6640625" style="11" hidden="1" customWidth="1"/>
    <col min="81" max="91" width="4.83203125" style="11" hidden="1" customWidth="1"/>
    <col min="92" max="92" width="4.83203125" style="18" bestFit="1" customWidth="1"/>
    <col min="93" max="94" width="4.83203125" style="19" bestFit="1" customWidth="1"/>
    <col min="95" max="95" width="4.83203125" style="19" customWidth="1"/>
    <col min="96" max="103" width="4.83203125" style="19" bestFit="1" customWidth="1"/>
    <col min="104" max="104" width="4.6640625" style="18" hidden="1" customWidth="1"/>
    <col min="105" max="115" width="4.6640625" style="19" hidden="1" customWidth="1"/>
    <col min="116" max="127" width="3.6640625" style="7" hidden="1" customWidth="1"/>
    <col min="128" max="128" width="4.6640625" style="122" bestFit="1" customWidth="1"/>
    <col min="129" max="131" width="4.6640625" style="25" bestFit="1" customWidth="1"/>
    <col min="132" max="139" width="4.6640625" style="25" hidden="1" customWidth="1"/>
    <col min="140" max="140" width="7" style="122" bestFit="1" customWidth="1"/>
    <col min="141" max="143" width="4.6640625" style="25" bestFit="1" customWidth="1"/>
    <col min="144" max="144" width="4.6640625" style="122" hidden="1" customWidth="1"/>
    <col min="145" max="151" width="4.6640625" style="25" hidden="1" customWidth="1"/>
    <col min="152" max="16384" width="11.5" style="7"/>
  </cols>
  <sheetData>
    <row r="1" spans="1:172" s="27" customFormat="1" ht="76" customHeight="1" x14ac:dyDescent="0.2">
      <c r="A1" s="94" t="s">
        <v>220</v>
      </c>
      <c r="B1" s="374" t="s">
        <v>928</v>
      </c>
      <c r="C1" s="375" t="s">
        <v>929</v>
      </c>
      <c r="D1" s="375" t="s">
        <v>930</v>
      </c>
      <c r="E1" s="375" t="s">
        <v>931</v>
      </c>
      <c r="F1" s="375" t="s">
        <v>932</v>
      </c>
      <c r="G1" s="375" t="s">
        <v>933</v>
      </c>
      <c r="H1" s="375" t="s">
        <v>934</v>
      </c>
      <c r="I1" s="375" t="s">
        <v>935</v>
      </c>
      <c r="J1" s="375" t="s">
        <v>936</v>
      </c>
      <c r="K1" s="375" t="s">
        <v>937</v>
      </c>
      <c r="L1" s="375" t="s">
        <v>938</v>
      </c>
      <c r="M1" s="376" t="s">
        <v>939</v>
      </c>
      <c r="N1" s="16" t="s">
        <v>214</v>
      </c>
      <c r="O1" s="16" t="s">
        <v>279</v>
      </c>
      <c r="P1" s="17" t="s">
        <v>195</v>
      </c>
      <c r="Q1" s="17" t="s">
        <v>216</v>
      </c>
      <c r="R1" s="17" t="s">
        <v>217</v>
      </c>
      <c r="S1" s="397" t="s">
        <v>196</v>
      </c>
      <c r="T1" s="17" t="s">
        <v>280</v>
      </c>
      <c r="U1" s="17" t="s">
        <v>281</v>
      </c>
      <c r="V1" s="17" t="s">
        <v>282</v>
      </c>
      <c r="W1" s="17" t="s">
        <v>911</v>
      </c>
      <c r="X1" s="17" t="s">
        <v>912</v>
      </c>
      <c r="Y1" s="17" t="s">
        <v>283</v>
      </c>
      <c r="Z1" s="17" t="s">
        <v>284</v>
      </c>
      <c r="AA1" s="17" t="s">
        <v>285</v>
      </c>
      <c r="AB1" s="17" t="s">
        <v>286</v>
      </c>
      <c r="AC1" s="17" t="s">
        <v>287</v>
      </c>
      <c r="AD1" s="17" t="s">
        <v>288</v>
      </c>
      <c r="AE1" s="17" t="s">
        <v>289</v>
      </c>
      <c r="AF1" s="15" t="s">
        <v>221</v>
      </c>
      <c r="AG1" s="4" t="s">
        <v>222</v>
      </c>
      <c r="AH1" s="4" t="s">
        <v>223</v>
      </c>
      <c r="AI1" s="4" t="s">
        <v>887</v>
      </c>
      <c r="AJ1" s="4" t="s">
        <v>888</v>
      </c>
      <c r="AK1" s="4" t="s">
        <v>224</v>
      </c>
      <c r="AL1" s="4" t="s">
        <v>225</v>
      </c>
      <c r="AM1" s="4" t="s">
        <v>226</v>
      </c>
      <c r="AN1" s="4" t="s">
        <v>227</v>
      </c>
      <c r="AO1" s="4" t="s">
        <v>228</v>
      </c>
      <c r="AP1" s="4" t="s">
        <v>229</v>
      </c>
      <c r="AQ1" s="4" t="s">
        <v>230</v>
      </c>
      <c r="AR1" s="14" t="s">
        <v>231</v>
      </c>
      <c r="AS1" s="3" t="s">
        <v>232</v>
      </c>
      <c r="AT1" s="3" t="s">
        <v>232</v>
      </c>
      <c r="AU1" s="3" t="s">
        <v>893</v>
      </c>
      <c r="AV1" s="3" t="s">
        <v>894</v>
      </c>
      <c r="AW1" s="3" t="s">
        <v>234</v>
      </c>
      <c r="AX1" s="3" t="s">
        <v>235</v>
      </c>
      <c r="AY1" s="3" t="s">
        <v>235</v>
      </c>
      <c r="AZ1" s="3" t="s">
        <v>237</v>
      </c>
      <c r="BA1" s="3" t="s">
        <v>238</v>
      </c>
      <c r="BB1" s="3" t="s">
        <v>239</v>
      </c>
      <c r="BC1" s="3" t="s">
        <v>240</v>
      </c>
      <c r="BD1" s="16" t="s">
        <v>290</v>
      </c>
      <c r="BE1" s="17" t="s">
        <v>291</v>
      </c>
      <c r="BF1" s="17" t="s">
        <v>292</v>
      </c>
      <c r="BG1" s="17" t="s">
        <v>913</v>
      </c>
      <c r="BH1" s="17" t="s">
        <v>914</v>
      </c>
      <c r="BI1" s="17" t="s">
        <v>293</v>
      </c>
      <c r="BJ1" s="17" t="s">
        <v>294</v>
      </c>
      <c r="BK1" s="17" t="s">
        <v>295</v>
      </c>
      <c r="BL1" s="17" t="s">
        <v>296</v>
      </c>
      <c r="BM1" s="17" t="s">
        <v>297</v>
      </c>
      <c r="BN1" s="17" t="s">
        <v>298</v>
      </c>
      <c r="BO1" s="17" t="s">
        <v>299</v>
      </c>
      <c r="BP1" s="16" t="s">
        <v>241</v>
      </c>
      <c r="BQ1" s="17" t="s">
        <v>242</v>
      </c>
      <c r="BR1" s="17" t="s">
        <v>243</v>
      </c>
      <c r="BS1" s="17" t="s">
        <v>889</v>
      </c>
      <c r="BT1" s="17" t="s">
        <v>890</v>
      </c>
      <c r="BU1" s="17" t="s">
        <v>244</v>
      </c>
      <c r="BV1" s="17" t="s">
        <v>245</v>
      </c>
      <c r="BW1" s="17" t="s">
        <v>246</v>
      </c>
      <c r="BX1" s="17" t="s">
        <v>247</v>
      </c>
      <c r="BY1" s="17" t="s">
        <v>248</v>
      </c>
      <c r="BZ1" s="17" t="s">
        <v>249</v>
      </c>
      <c r="CA1" s="17" t="s">
        <v>250</v>
      </c>
      <c r="CB1" s="16" t="s">
        <v>251</v>
      </c>
      <c r="CC1" s="17" t="s">
        <v>252</v>
      </c>
      <c r="CD1" s="17" t="s">
        <v>252</v>
      </c>
      <c r="CE1" s="17" t="s">
        <v>895</v>
      </c>
      <c r="CF1" s="17" t="s">
        <v>896</v>
      </c>
      <c r="CG1" s="17" t="s">
        <v>254</v>
      </c>
      <c r="CH1" s="17" t="s">
        <v>255</v>
      </c>
      <c r="CI1" s="17" t="s">
        <v>255</v>
      </c>
      <c r="CJ1" s="17" t="s">
        <v>257</v>
      </c>
      <c r="CK1" s="17" t="s">
        <v>258</v>
      </c>
      <c r="CL1" s="17" t="s">
        <v>259</v>
      </c>
      <c r="CM1" s="17" t="s">
        <v>260</v>
      </c>
      <c r="CN1" s="16" t="s">
        <v>454</v>
      </c>
      <c r="CO1" s="17" t="s">
        <v>455</v>
      </c>
      <c r="CP1" s="17" t="s">
        <v>456</v>
      </c>
      <c r="CQ1" s="17" t="s">
        <v>915</v>
      </c>
      <c r="CR1" s="17" t="s">
        <v>916</v>
      </c>
      <c r="CS1" s="17" t="s">
        <v>457</v>
      </c>
      <c r="CT1" s="17" t="s">
        <v>458</v>
      </c>
      <c r="CU1" s="17" t="s">
        <v>459</v>
      </c>
      <c r="CV1" s="17" t="s">
        <v>460</v>
      </c>
      <c r="CW1" s="17" t="s">
        <v>461</v>
      </c>
      <c r="CX1" s="17" t="s">
        <v>462</v>
      </c>
      <c r="CY1" s="17" t="s">
        <v>463</v>
      </c>
      <c r="CZ1" s="16" t="s">
        <v>370</v>
      </c>
      <c r="DA1" s="17" t="s">
        <v>371</v>
      </c>
      <c r="DB1" s="17" t="s">
        <v>372</v>
      </c>
      <c r="DC1" s="17" t="s">
        <v>899</v>
      </c>
      <c r="DD1" s="17" t="s">
        <v>900</v>
      </c>
      <c r="DE1" s="17" t="s">
        <v>373</v>
      </c>
      <c r="DF1" s="17" t="s">
        <v>374</v>
      </c>
      <c r="DG1" s="17" t="s">
        <v>375</v>
      </c>
      <c r="DH1" s="17" t="s">
        <v>376</v>
      </c>
      <c r="DI1" s="17" t="s">
        <v>377</v>
      </c>
      <c r="DJ1" s="17" t="s">
        <v>378</v>
      </c>
      <c r="DK1" s="17" t="s">
        <v>379</v>
      </c>
      <c r="DL1" s="16" t="s">
        <v>380</v>
      </c>
      <c r="DM1" s="17" t="s">
        <v>381</v>
      </c>
      <c r="DN1" s="17" t="s">
        <v>381</v>
      </c>
      <c r="DO1" s="17" t="s">
        <v>901</v>
      </c>
      <c r="DP1" s="17" t="s">
        <v>902</v>
      </c>
      <c r="DQ1" s="17" t="s">
        <v>383</v>
      </c>
      <c r="DR1" s="17" t="s">
        <v>384</v>
      </c>
      <c r="DS1" s="17" t="s">
        <v>384</v>
      </c>
      <c r="DT1" s="17" t="s">
        <v>386</v>
      </c>
      <c r="DU1" s="17" t="s">
        <v>387</v>
      </c>
      <c r="DV1" s="17" t="s">
        <v>388</v>
      </c>
      <c r="DW1" s="17" t="s">
        <v>389</v>
      </c>
      <c r="DX1" s="181" t="s">
        <v>320</v>
      </c>
      <c r="DY1" s="24" t="s">
        <v>321</v>
      </c>
      <c r="DZ1" s="24" t="s">
        <v>322</v>
      </c>
      <c r="EA1" s="24" t="s">
        <v>323</v>
      </c>
      <c r="EB1" s="24" t="s">
        <v>300</v>
      </c>
      <c r="EC1" s="24" t="s">
        <v>301</v>
      </c>
      <c r="ED1" s="24" t="s">
        <v>302</v>
      </c>
      <c r="EE1" s="24" t="s">
        <v>303</v>
      </c>
      <c r="EF1" s="24" t="s">
        <v>312</v>
      </c>
      <c r="EG1" s="24" t="s">
        <v>313</v>
      </c>
      <c r="EH1" s="24" t="s">
        <v>314</v>
      </c>
      <c r="EI1" s="24" t="s">
        <v>315</v>
      </c>
      <c r="EJ1" s="181" t="s">
        <v>316</v>
      </c>
      <c r="EK1" s="24" t="s">
        <v>317</v>
      </c>
      <c r="EL1" s="24" t="s">
        <v>318</v>
      </c>
      <c r="EM1" s="24" t="s">
        <v>319</v>
      </c>
      <c r="EN1" s="181" t="s">
        <v>308</v>
      </c>
      <c r="EO1" s="24" t="s">
        <v>309</v>
      </c>
      <c r="EP1" s="24" t="s">
        <v>310</v>
      </c>
      <c r="EQ1" s="24" t="s">
        <v>311</v>
      </c>
      <c r="ER1" s="24" t="s">
        <v>304</v>
      </c>
      <c r="ES1" s="24" t="s">
        <v>305</v>
      </c>
      <c r="ET1" s="24" t="s">
        <v>306</v>
      </c>
      <c r="EU1" s="24" t="s">
        <v>307</v>
      </c>
    </row>
    <row r="2" spans="1:172" s="49" customFormat="1" x14ac:dyDescent="0.2">
      <c r="A2" s="29" t="s">
        <v>50</v>
      </c>
      <c r="B2" s="377">
        <f>VLOOKUP($A2,BI!$A:$Q,MATCH(B$1,BI!$A$1:$Q$1,0),FALSE)</f>
        <v>1</v>
      </c>
      <c r="C2" s="378" t="str">
        <f>VLOOKUP($A2,BI!$A:$Q,MATCH(C$1,BI!$A$1:$Q$1,0),FALSE)</f>
        <v/>
      </c>
      <c r="D2" s="378" t="str">
        <f>VLOOKUP($A2,BI!$A:$Q,MATCH(D$1,BI!$A$1:$Q$1,0),FALSE)</f>
        <v/>
      </c>
      <c r="E2" s="378" t="str">
        <f>VLOOKUP($A2,BI!$A:$Q,MATCH(E$1,BI!$A$1:$Q$1,0),FALSE)</f>
        <v/>
      </c>
      <c r="F2" s="378" t="str">
        <f>VLOOKUP($A2,BI!$A:$Q,MATCH(F$1,BI!$A$1:$Q$1,0),FALSE)</f>
        <v/>
      </c>
      <c r="G2" s="378" t="str">
        <f>VLOOKUP($A2,BI!$A:$Q,MATCH(G$1,BI!$A$1:$Q$1,0),FALSE)</f>
        <v/>
      </c>
      <c r="H2" s="378" t="str">
        <f>VLOOKUP($A2,BI!$A:$Q,MATCH(H$1,BI!$A$1:$Q$1,0),FALSE)</f>
        <v/>
      </c>
      <c r="I2" s="378" t="str">
        <f>VLOOKUP($A2,BI!$A:$Q,MATCH(I$1,BI!$A$1:$Q$1,0),FALSE)</f>
        <v/>
      </c>
      <c r="J2" s="378" t="str">
        <f>VLOOKUP($A2,BI!$A:$Q,MATCH(J$1,BI!$A$1:$Q$1,0),FALSE)</f>
        <v/>
      </c>
      <c r="K2" s="378" t="str">
        <f>VLOOKUP($A2,BI!$A:$Q,MATCH(K$1,BI!$A$1:$Q$1,0),FALSE)</f>
        <v/>
      </c>
      <c r="L2" s="378" t="str">
        <f>VLOOKUP($A2,BI!$A:$Q,MATCH(L$1,BI!$A$1:$Q$1,0),FALSE)</f>
        <v/>
      </c>
      <c r="M2" s="378" t="str">
        <f>VLOOKUP($A2,BI!$A:$Q,MATCH(M$1,BI!$A$1:$Q$1,0),FALSE)</f>
        <v/>
      </c>
      <c r="N2" s="49">
        <f t="shared" ref="N2:N52" si="0">COUNT(B2:M2)</f>
        <v>1</v>
      </c>
      <c r="O2" s="49">
        <f>VLOOKUP($A2,BI!$A:$Q,MATCH(O$1,BI!$A$1:$Q$1,0),FALSE)</f>
        <v>1</v>
      </c>
      <c r="P2" s="37" t="str">
        <f>VLOOKUP($A2,BI!$A:$Q,MATCH(P$1,BI!$A$1:$Q$1,0),FALSE)</f>
        <v/>
      </c>
      <c r="Q2" s="37">
        <f>VLOOKUP($A2,BI!$A:$Q,MATCH(Q$1,BI!$A$1:$Q$1,0),FALSE)</f>
        <v>1</v>
      </c>
      <c r="R2" s="37" t="str">
        <f>VLOOKUP($A2,BI!$A:$Q,MATCH(R$1,BI!$A$1:$Q$1,0),FALSE)</f>
        <v/>
      </c>
      <c r="S2" s="398">
        <f t="shared" ref="S2:S52" si="1">COUNT(O2:R2)</f>
        <v>2</v>
      </c>
      <c r="T2" s="41">
        <f>IFERROR(MIN(AF2,AR2)/MAX(AF2,AR2),"")</f>
        <v>0.63148398737032019</v>
      </c>
      <c r="U2" s="41" t="str">
        <f t="shared" ref="U2:AE2" si="2">IFERROR(MIN(AG2,AS2)/MAX(AG2,AS2),"")</f>
        <v/>
      </c>
      <c r="V2" s="41" t="str">
        <f t="shared" si="2"/>
        <v/>
      </c>
      <c r="W2" s="41" t="str">
        <f t="shared" si="2"/>
        <v/>
      </c>
      <c r="X2" s="41" t="str">
        <f t="shared" si="2"/>
        <v/>
      </c>
      <c r="Y2" s="41" t="str">
        <f t="shared" si="2"/>
        <v/>
      </c>
      <c r="Z2" s="41" t="str">
        <f t="shared" si="2"/>
        <v/>
      </c>
      <c r="AA2" s="41" t="str">
        <f t="shared" si="2"/>
        <v/>
      </c>
      <c r="AB2" s="41" t="str">
        <f t="shared" si="2"/>
        <v/>
      </c>
      <c r="AC2" s="41" t="str">
        <f t="shared" si="2"/>
        <v/>
      </c>
      <c r="AD2" s="41" t="str">
        <f t="shared" si="2"/>
        <v/>
      </c>
      <c r="AE2" s="41" t="str">
        <f t="shared" si="2"/>
        <v/>
      </c>
      <c r="AF2" s="80">
        <f>_xlfn.IFNA(VLOOKUP($A2,'B-Emax'!$A:$BM,MATCH(AF$1,'B-Emax'!$A$1:$BM$1,0),FALSE),"")</f>
        <v>22.17</v>
      </c>
      <c r="AG2" s="81" t="str">
        <f>_xlfn.IFNA(VLOOKUP($A2,'B-Emax'!$A:$BM,MATCH(AG$1,'B-Emax'!$A$1:$BM$1,0),FALSE),"")</f>
        <v/>
      </c>
      <c r="AH2" s="81" t="str">
        <f>_xlfn.IFNA(VLOOKUP($A2,'B-Emax'!$A:$BM,MATCH(AH$1,'B-Emax'!$A$1:$BM$1,0),FALSE),"")</f>
        <v/>
      </c>
      <c r="AI2" s="81" t="str">
        <f>_xlfn.IFNA(VLOOKUP($A2,'B-Emax'!$A:$BM,MATCH(AI$1,'B-Emax'!$A$1:$BM$1,0),FALSE),"")</f>
        <v/>
      </c>
      <c r="AJ2" s="81" t="str">
        <f>_xlfn.IFNA(VLOOKUP($A2,'B-Emax'!$A:$BM,MATCH(AJ$1,'B-Emax'!$A$1:$BM$1,0),FALSE),"")</f>
        <v/>
      </c>
      <c r="AK2" s="81" t="str">
        <f>_xlfn.IFNA(VLOOKUP($A2,'B-Emax'!$A:$BM,MATCH(AK$1,'B-Emax'!$A$1:$BM$1,0),FALSE),"")</f>
        <v/>
      </c>
      <c r="AL2" s="82" t="str">
        <f>_xlfn.IFNA(VLOOKUP($A2,'B-Emax'!$A:$BM,MATCH(AL$1,'B-Emax'!$A$1:$BM$1,0),FALSE),"")</f>
        <v/>
      </c>
      <c r="AM2" s="82" t="str">
        <f>_xlfn.IFNA(VLOOKUP($A2,'B-Emax'!$A:$BM,MATCH(AM$1,'B-Emax'!$A$1:$BM$1,0),FALSE),"")</f>
        <v/>
      </c>
      <c r="AN2" s="82" t="str">
        <f>_xlfn.IFNA(VLOOKUP($A2,'B-Emax'!$A:$BM,MATCH(AN$1,'B-Emax'!$A$1:$BM$1,0),FALSE),"")</f>
        <v/>
      </c>
      <c r="AO2" s="81" t="str">
        <f>_xlfn.IFNA(VLOOKUP($A2,'B-Emax'!$A:$BM,MATCH(AO$1,'B-Emax'!$A$1:$BM$1,0),FALSE),"")</f>
        <v/>
      </c>
      <c r="AP2" s="82" t="str">
        <f>_xlfn.IFNA(VLOOKUP($A2,'B-Emax'!$A:$BM,MATCH(AP$1,'B-Emax'!$A$1:$BM$1,0),FALSE),"")</f>
        <v/>
      </c>
      <c r="AQ2" s="82" t="str">
        <f>_xlfn.IFNA(VLOOKUP($A2,'B-Emax'!$A:$BM,MATCH(AQ$1,'B-Emax'!$A$1:$BM$1,0),FALSE),"")</f>
        <v/>
      </c>
      <c r="AR2" s="50">
        <f>_xlfn.IFNA(VLOOKUP($A2,'I-Emax'!$A:$BM,MATCH(AR$1,'I-Emax'!$A$1:$BM$1,0),FALSE),"")</f>
        <v>14</v>
      </c>
      <c r="AS2" s="50" t="str">
        <f>_xlfn.IFNA(VLOOKUP($A2,'I-Emax'!$A:$BM,MATCH(AS$1,'I-Emax'!$A$1:$BM$1,0),FALSE),"")</f>
        <v/>
      </c>
      <c r="AT2" s="50" t="str">
        <f>_xlfn.IFNA(VLOOKUP($A2,'I-Emax'!$A:$BM,MATCH(AT$1,'I-Emax'!$A$1:$BM$1,0),FALSE),"")</f>
        <v/>
      </c>
      <c r="AU2" s="50" t="str">
        <f>_xlfn.IFNA(VLOOKUP($A2,'I-Emax'!$A:$BM,MATCH(AU$1,'I-Emax'!$A$1:$BM$1,0),FALSE),"")</f>
        <v/>
      </c>
      <c r="AV2" s="50" t="str">
        <f>_xlfn.IFNA(VLOOKUP($A2,'I-Emax'!$A:$BM,MATCH(AV$1,'I-Emax'!$A$1:$BM$1,0),FALSE),"")</f>
        <v/>
      </c>
      <c r="AW2" s="50" t="str">
        <f>_xlfn.IFNA(VLOOKUP($A2,'I-Emax'!$A:$BM,MATCH(AW$1,'I-Emax'!$A$1:$BM$1,0),FALSE),"")</f>
        <v/>
      </c>
      <c r="AX2" s="50" t="str">
        <f>_xlfn.IFNA(VLOOKUP($A2,'I-Emax'!$A:$BM,MATCH(AX$1,'I-Emax'!$A$1:$BM$1,0),FALSE),"")</f>
        <v/>
      </c>
      <c r="AY2" s="50" t="str">
        <f>_xlfn.IFNA(VLOOKUP($A2,'I-Emax'!$A:$BM,MATCH(AY$1,'I-Emax'!$A$1:$BM$1,0),FALSE),"")</f>
        <v/>
      </c>
      <c r="AZ2" s="50" t="str">
        <f>_xlfn.IFNA(VLOOKUP($A2,'I-Emax'!$A:$BM,MATCH(AZ$1,'I-Emax'!$A$1:$BM$1,0),FALSE),"")</f>
        <v/>
      </c>
      <c r="BA2" s="50" t="str">
        <f>_xlfn.IFNA(VLOOKUP($A2,'I-Emax'!$A:$BM,MATCH(BA$1,'I-Emax'!$A$1:$BM$1,0),FALSE),"")</f>
        <v/>
      </c>
      <c r="BB2" s="50" t="str">
        <f>_xlfn.IFNA(VLOOKUP($A2,'I-Emax'!$A:$BM,MATCH(BB$1,'I-Emax'!$A$1:$BM$1,0),FALSE),"")</f>
        <v/>
      </c>
      <c r="BC2" s="50" t="str">
        <f>_xlfn.IFNA(VLOOKUP($A2,'I-Emax'!$A:$BM,MATCH(BC$1,'I-Emax'!$A$1:$BM$1,0),FALSE),"")</f>
        <v/>
      </c>
      <c r="BD2" s="40">
        <f>IFERROR(MIN(BP2,CB2)/MAX(BP2,CB2),"")</f>
        <v>0.60211533869298739</v>
      </c>
      <c r="BE2" s="41" t="str">
        <f t="shared" ref="BE2:BO2" si="3">IFERROR(MIN(BQ2,CC2)/MAX(BQ2,CC2),"")</f>
        <v/>
      </c>
      <c r="BF2" s="41" t="str">
        <f t="shared" si="3"/>
        <v/>
      </c>
      <c r="BG2" s="41" t="str">
        <f t="shared" si="3"/>
        <v/>
      </c>
      <c r="BH2" s="41" t="str">
        <f t="shared" si="3"/>
        <v/>
      </c>
      <c r="BI2" s="41" t="str">
        <f t="shared" si="3"/>
        <v/>
      </c>
      <c r="BJ2" s="41" t="str">
        <f t="shared" si="3"/>
        <v/>
      </c>
      <c r="BK2" s="41" t="str">
        <f t="shared" si="3"/>
        <v/>
      </c>
      <c r="BL2" s="41" t="str">
        <f t="shared" si="3"/>
        <v/>
      </c>
      <c r="BM2" s="41" t="str">
        <f t="shared" si="3"/>
        <v/>
      </c>
      <c r="BN2" s="41" t="str">
        <f t="shared" si="3"/>
        <v/>
      </c>
      <c r="BO2" s="41" t="str">
        <f t="shared" si="3"/>
        <v/>
      </c>
      <c r="BP2" s="40">
        <f>_xlfn.IFNA(VLOOKUP($A2,'B-Emax'!$A:$BM,MATCH(BP$1,'B-Emax'!$A$1:$BM$1,0),FALSE),"")</f>
        <v>0.42741469057258535</v>
      </c>
      <c r="BQ2" s="41" t="str">
        <f>_xlfn.IFNA(VLOOKUP($A2,'B-Emax'!$A:$BM,MATCH(BQ$1,'B-Emax'!$A$1:$BM$1,0),FALSE),"")</f>
        <v/>
      </c>
      <c r="BR2" s="41" t="str">
        <f>_xlfn.IFNA(VLOOKUP($A2,'B-Emax'!$A:$BM,MATCH(BR$1,'B-Emax'!$A$1:$BM$1,0),FALSE),"")</f>
        <v/>
      </c>
      <c r="BS2" s="41" t="str">
        <f>_xlfn.IFNA(VLOOKUP($A2,'B-Emax'!$A:$BM,MATCH(BS$1,'B-Emax'!$A$1:$BM$1,0),FALSE),"")</f>
        <v/>
      </c>
      <c r="BT2" s="41" t="str">
        <f>_xlfn.IFNA(VLOOKUP($A2,'B-Emax'!$A:$BM,MATCH(BT$1,'B-Emax'!$A$1:$BM$1,0),FALSE),"")</f>
        <v/>
      </c>
      <c r="BU2" s="41" t="str">
        <f>_xlfn.IFNA(VLOOKUP($A2,'B-Emax'!$A:$BM,MATCH(BU$1,'B-Emax'!$A$1:$BM$1,0),FALSE),"")</f>
        <v/>
      </c>
      <c r="BV2" s="41" t="str">
        <f>_xlfn.IFNA(VLOOKUP($A2,'B-Emax'!$A:$BM,MATCH(BV$1,'B-Emax'!$A$1:$BM$1,0),FALSE),"")</f>
        <v/>
      </c>
      <c r="BW2" s="41" t="str">
        <f>_xlfn.IFNA(VLOOKUP($A2,'B-Emax'!$A:$BM,MATCH(BW$1,'B-Emax'!$A$1:$BM$1,0),FALSE),"")</f>
        <v/>
      </c>
      <c r="BX2" s="41" t="str">
        <f>_xlfn.IFNA(VLOOKUP($A2,'B-Emax'!$A:$BM,MATCH(BX$1,'B-Emax'!$A$1:$BM$1,0),FALSE),"")</f>
        <v/>
      </c>
      <c r="BY2" s="41" t="str">
        <f>_xlfn.IFNA(VLOOKUP($A2,'B-Emax'!$A:$BM,MATCH(BY$1,'B-Emax'!$A$1:$BM$1,0),FALSE),"")</f>
        <v/>
      </c>
      <c r="BZ2" s="41" t="str">
        <f>_xlfn.IFNA(VLOOKUP($A2,'B-Emax'!$A:$BM,MATCH(BZ$1,'B-Emax'!$A$1:$BM$1,0),FALSE),"")</f>
        <v/>
      </c>
      <c r="CA2" s="41" t="str">
        <f>_xlfn.IFNA(VLOOKUP($A2,'B-Emax'!$A:$BM,MATCH(CA$1,'B-Emax'!$A$1:$BM$1,0),FALSE),"")</f>
        <v/>
      </c>
      <c r="CB2" s="47">
        <f>_xlfn.IFNA(VLOOKUP($A2,'I-Emax'!$A:$BM,MATCH(CB$1,'I-Emax'!$A$1:$BM$1,0),FALSE),"")</f>
        <v>0.25735294117647062</v>
      </c>
      <c r="CC2" s="47" t="str">
        <f>_xlfn.IFNA(VLOOKUP($A2,'I-Emax'!$A:$BM,MATCH(CC$1,'I-Emax'!$A$1:$BM$1,0),FALSE),"")</f>
        <v/>
      </c>
      <c r="CD2" s="47" t="str">
        <f>_xlfn.IFNA(VLOOKUP($A2,'I-Emax'!$A:$BM,MATCH(CD$1,'I-Emax'!$A$1:$BM$1,0),FALSE),"")</f>
        <v/>
      </c>
      <c r="CE2" s="47" t="str">
        <f>_xlfn.IFNA(VLOOKUP($A2,'I-Emax'!$A:$BM,MATCH(CE$1,'I-Emax'!$A$1:$BM$1,0),FALSE),"")</f>
        <v/>
      </c>
      <c r="CF2" s="47" t="str">
        <f>_xlfn.IFNA(VLOOKUP($A2,'I-Emax'!$A:$BM,MATCH(CF$1,'I-Emax'!$A$1:$BM$1,0),FALSE),"")</f>
        <v/>
      </c>
      <c r="CG2" s="47" t="str">
        <f>_xlfn.IFNA(VLOOKUP($A2,'I-Emax'!$A:$BM,MATCH(CG$1,'I-Emax'!$A$1:$BM$1,0),FALSE),"")</f>
        <v/>
      </c>
      <c r="CH2" s="47" t="str">
        <f>_xlfn.IFNA(VLOOKUP($A2,'I-Emax'!$A:$BM,MATCH(CH$1,'I-Emax'!$A$1:$BM$1,0),FALSE),"")</f>
        <v/>
      </c>
      <c r="CI2" s="47" t="str">
        <f>_xlfn.IFNA(VLOOKUP($A2,'I-Emax'!$A:$BM,MATCH(CI$1,'I-Emax'!$A$1:$BM$1,0),FALSE),"")</f>
        <v/>
      </c>
      <c r="CJ2" s="47" t="str">
        <f>_xlfn.IFNA(VLOOKUP($A2,'I-Emax'!$A:$BM,MATCH(CJ$1,'I-Emax'!$A$1:$BM$1,0),FALSE),"")</f>
        <v/>
      </c>
      <c r="CK2" s="47" t="str">
        <f>_xlfn.IFNA(VLOOKUP($A2,'I-Emax'!$A:$BM,MATCH(CK$1,'I-Emax'!$A$1:$BM$1,0),FALSE),"")</f>
        <v/>
      </c>
      <c r="CL2" s="47" t="str">
        <f>_xlfn.IFNA(VLOOKUP($A2,'I-Emax'!$A:$BM,MATCH(CL$1,'I-Emax'!$A$1:$BM$1,0),FALSE),"")</f>
        <v/>
      </c>
      <c r="CM2" s="47" t="str">
        <f>_xlfn.IFNA(VLOOKUP($A2,'I-Emax'!$A:$BM,MATCH(CM$1,'I-Emax'!$A$1:$BM$1,0),FALSE),"")</f>
        <v/>
      </c>
      <c r="CN2" s="40" t="str">
        <f t="shared" ref="CN2" si="4">IFERROR(MIN(CZ2,DL2)/MAX(CZ2,DL2),"")</f>
        <v/>
      </c>
      <c r="CO2" s="41" t="str">
        <f t="shared" ref="CO2" si="5">IFERROR(MIN(DA2,DM2)/MAX(DA2,DM2),"")</f>
        <v/>
      </c>
      <c r="CP2" s="41" t="str">
        <f t="shared" ref="CP2" si="6">IFERROR(MIN(DB2,DN2)/MAX(DB2,DN2),"")</f>
        <v/>
      </c>
      <c r="CQ2" s="41" t="str">
        <f t="shared" ref="CQ2" si="7">IFERROR(MIN(DC2,DO2)/MAX(DC2,DO2),"")</f>
        <v/>
      </c>
      <c r="CR2" s="41" t="str">
        <f t="shared" ref="CR2" si="8">IFERROR(MIN(DD2,DP2)/MAX(DD2,DP2),"")</f>
        <v/>
      </c>
      <c r="CS2" s="41" t="str">
        <f t="shared" ref="CS2" si="9">IFERROR(MIN(DE2,DQ2)/MAX(DE2,DQ2),"")</f>
        <v/>
      </c>
      <c r="CT2" s="41" t="str">
        <f t="shared" ref="CT2" si="10">IFERROR(MIN(DF2,DR2)/MAX(DF2,DR2),"")</f>
        <v/>
      </c>
      <c r="CU2" s="41" t="str">
        <f t="shared" ref="CU2" si="11">IFERROR(MIN(DG2,DS2)/MAX(DG2,DS2),"")</f>
        <v/>
      </c>
      <c r="CV2" s="41" t="str">
        <f t="shared" ref="CV2" si="12">IFERROR(MIN(DH2,DT2)/MAX(DH2,DT2),"")</f>
        <v/>
      </c>
      <c r="CW2" s="41" t="str">
        <f t="shared" ref="CW2" si="13">IFERROR(MIN(DI2,DU2)/MAX(DI2,DU2),"")</f>
        <v/>
      </c>
      <c r="CX2" s="41" t="str">
        <f t="shared" ref="CX2" si="14">IFERROR(MIN(DJ2,DV2)/MAX(DJ2,DV2),"")</f>
        <v/>
      </c>
      <c r="CY2" s="41" t="str">
        <f t="shared" ref="CY2" si="15">IFERROR(MIN(DK2,DW2)/MAX(DK2,DW2),"")</f>
        <v/>
      </c>
      <c r="CZ2" s="40" t="str">
        <f>_xlfn.IFNA(VLOOKUP($A2,'B-Emax'!$A:$BM,MATCH(CZ$1,'B-Emax'!$A$1:$BM$1,0),FALSE),"")</f>
        <v/>
      </c>
      <c r="DA2" s="41" t="str">
        <f>_xlfn.IFNA(VLOOKUP($A2,'B-Emax'!$A:$BM,MATCH(DA$1,'B-Emax'!$A$1:$BM$1,0),FALSE),"")</f>
        <v/>
      </c>
      <c r="DB2" s="41" t="str">
        <f>_xlfn.IFNA(VLOOKUP($A2,'B-Emax'!$A:$BM,MATCH(DB$1,'B-Emax'!$A$1:$BM$1,0),FALSE),"")</f>
        <v/>
      </c>
      <c r="DC2" s="41" t="str">
        <f>_xlfn.IFNA(VLOOKUP($A2,'B-Emax'!$A:$BM,MATCH(DC$1,'B-Emax'!$A$1:$BM$1,0),FALSE),"")</f>
        <v/>
      </c>
      <c r="DD2" s="41" t="str">
        <f>_xlfn.IFNA(VLOOKUP($A2,'B-Emax'!$A:$BM,MATCH(DD$1,'B-Emax'!$A$1:$BM$1,0),FALSE),"")</f>
        <v/>
      </c>
      <c r="DE2" s="41" t="str">
        <f>_xlfn.IFNA(VLOOKUP($A2,'B-Emax'!$A:$BM,MATCH(DE$1,'B-Emax'!$A$1:$BM$1,0),FALSE),"")</f>
        <v/>
      </c>
      <c r="DF2" s="41" t="str">
        <f>_xlfn.IFNA(VLOOKUP($A2,'B-Emax'!$A:$BM,MATCH(DF$1,'B-Emax'!$A$1:$BM$1,0),FALSE),"")</f>
        <v/>
      </c>
      <c r="DG2" s="41" t="str">
        <f>_xlfn.IFNA(VLOOKUP($A2,'B-Emax'!$A:$BM,MATCH(DG$1,'B-Emax'!$A$1:$BM$1,0),FALSE),"")</f>
        <v/>
      </c>
      <c r="DH2" s="41" t="str">
        <f>_xlfn.IFNA(VLOOKUP($A2,'B-Emax'!$A:$BM,MATCH(DH$1,'B-Emax'!$A$1:$BM$1,0),FALSE),"")</f>
        <v/>
      </c>
      <c r="DI2" s="41" t="str">
        <f>_xlfn.IFNA(VLOOKUP($A2,'B-Emax'!$A:$BM,MATCH(DI$1,'B-Emax'!$A$1:$BM$1,0),FALSE),"")</f>
        <v/>
      </c>
      <c r="DJ2" s="41" t="str">
        <f>_xlfn.IFNA(VLOOKUP($A2,'B-Emax'!$A:$BM,MATCH(DJ$1,'B-Emax'!$A$1:$BM$1,0),FALSE),"")</f>
        <v/>
      </c>
      <c r="DK2" s="41" t="str">
        <f>_xlfn.IFNA(VLOOKUP($A2,'B-Emax'!$A:$BM,MATCH(DK$1,'B-Emax'!$A$1:$BM$1,0),FALSE),"")</f>
        <v/>
      </c>
      <c r="DL2" s="47" t="str">
        <f>_xlfn.IFNA(VLOOKUP($A2,'I-Emax'!$A:$BQ,MATCH(DL$1,'I-Emax'!$A$1:$BQ$1,0),FALSE),"")</f>
        <v/>
      </c>
      <c r="DM2" s="47" t="str">
        <f>_xlfn.IFNA(VLOOKUP($A2,'I-Emax'!$A:$BQ,MATCH(DM$1,'I-Emax'!$A$1:$BQ$1,0),FALSE),"")</f>
        <v/>
      </c>
      <c r="DN2" s="47" t="str">
        <f>_xlfn.IFNA(VLOOKUP($A2,'I-Emax'!$A:$BQ,MATCH(DN$1,'I-Emax'!$A$1:$BQ$1,0),FALSE),"")</f>
        <v/>
      </c>
      <c r="DO2" s="47" t="str">
        <f>_xlfn.IFNA(VLOOKUP($A2,'I-Emax'!$A:$BQ,MATCH(DO$1,'I-Emax'!$A$1:$BQ$1,0),FALSE),"")</f>
        <v/>
      </c>
      <c r="DP2" s="47" t="str">
        <f>_xlfn.IFNA(VLOOKUP($A2,'I-Emax'!$A:$BQ,MATCH(DP$1,'I-Emax'!$A$1:$BQ$1,0),FALSE),"")</f>
        <v/>
      </c>
      <c r="DQ2" s="47" t="str">
        <f>_xlfn.IFNA(VLOOKUP($A2,'I-Emax'!$A:$BQ,MATCH(DQ$1,'I-Emax'!$A$1:$BQ$1,0),FALSE),"")</f>
        <v/>
      </c>
      <c r="DR2" s="47" t="str">
        <f>_xlfn.IFNA(VLOOKUP($A2,'I-Emax'!$A:$BQ,MATCH(DR$1,'I-Emax'!$A$1:$BQ$1,0),FALSE),"")</f>
        <v/>
      </c>
      <c r="DS2" s="47" t="str">
        <f>_xlfn.IFNA(VLOOKUP($A2,'I-Emax'!$A:$BQ,MATCH(DS$1,'I-Emax'!$A$1:$BQ$1,0),FALSE),"")</f>
        <v/>
      </c>
      <c r="DT2" s="47" t="str">
        <f>_xlfn.IFNA(VLOOKUP($A2,'I-Emax'!$A:$BQ,MATCH(DT$1,'I-Emax'!$A$1:$BQ$1,0),FALSE),"")</f>
        <v/>
      </c>
      <c r="DU2" s="47" t="str">
        <f>_xlfn.IFNA(VLOOKUP($A2,'I-Emax'!$A:$BQ,MATCH(DU$1,'I-Emax'!$A$1:$BQ$1,0),FALSE),"")</f>
        <v/>
      </c>
      <c r="DV2" s="47" t="str">
        <f>_xlfn.IFNA(VLOOKUP($A2,'I-Emax'!$A:$BQ,MATCH(DV$1,'I-Emax'!$A$1:$BQ$1,0),FALSE),"")</f>
        <v/>
      </c>
      <c r="DW2" s="47" t="str">
        <f>_xlfn.IFNA(VLOOKUP($A2,'I-Emax'!$A:$BQ,MATCH(DW$1,'I-Emax'!$A$1:$BQ$1,0),FALSE),"")</f>
        <v/>
      </c>
      <c r="DX2" s="147">
        <f t="shared" ref="DX2:DX34" si="16">IFERROR(MIN(EB2,EF2)/MAX(EB2,EF2),"")</f>
        <v>0.60211533869298739</v>
      </c>
      <c r="DY2" s="51" t="str">
        <f t="shared" ref="DY2:DY34" si="17">IFERROR(MIN(EC2,EG2)/MAX(EC2,EG2),"")</f>
        <v/>
      </c>
      <c r="DZ2" s="51" t="str">
        <f t="shared" ref="DZ2:DZ34" si="18">IFERROR(MIN(ED2,EH2)/MAX(ED2,EH2),"")</f>
        <v/>
      </c>
      <c r="EA2" s="51" t="str">
        <f t="shared" ref="EA2:EA34" si="19">IFERROR(MIN(EE2,EI2)/MAX(EE2,EI2),"")</f>
        <v/>
      </c>
      <c r="EB2" s="51">
        <f>_xlfn.IFNA(VLOOKUP($A2,'B-Emax'!$A:$IC,MATCH(EB$1,'B-Emax'!$A$1:$IC$1,0),FALSE),"")</f>
        <v>0.42741469057258535</v>
      </c>
      <c r="EC2" s="51" t="str">
        <f>_xlfn.IFNA(VLOOKUP($A2,'B-Emax'!$A:$IC,MATCH(EC$1,'B-Emax'!$A$1:$IC$1,0),FALSE),"")</f>
        <v/>
      </c>
      <c r="ED2" s="51" t="str">
        <f>_xlfn.IFNA(VLOOKUP($A2,'B-Emax'!$A:$IC,MATCH(ED$1,'B-Emax'!$A$1:$IC$1,0),FALSE),"")</f>
        <v/>
      </c>
      <c r="EE2" s="51" t="str">
        <f>_xlfn.IFNA(VLOOKUP($A2,'B-Emax'!$A:$IC,MATCH(EE$1,'B-Emax'!$A$1:$IC$1,0),FALSE),"")</f>
        <v/>
      </c>
      <c r="EF2" s="51">
        <f>_xlfn.IFNA(VLOOKUP($A2,'I-Emax'!$A:$IC,MATCH(EF$1,'I-Emax'!$A$1:$IC$1,0),FALSE),"")</f>
        <v>0.25735294117647062</v>
      </c>
      <c r="EG2" s="51" t="str">
        <f>_xlfn.IFNA(VLOOKUP($A2,'I-Emax'!$A:$IC,MATCH(EG$1,'I-Emax'!$A$1:$IC$1,0),FALSE),"")</f>
        <v/>
      </c>
      <c r="EH2" s="51" t="str">
        <f>_xlfn.IFNA(VLOOKUP($A2,'I-Emax'!$A:$IC,MATCH(EH$1,'I-Emax'!$A$1:$IC$1,0),FALSE),"")</f>
        <v/>
      </c>
      <c r="EI2" s="51" t="str">
        <f>_xlfn.IFNA(VLOOKUP($A2,'I-Emax'!$A:$IC,MATCH(EI$1,'I-Emax'!$A$1:$IC$1,0),FALSE),"")</f>
        <v/>
      </c>
      <c r="EJ2" s="147">
        <f t="shared" ref="EJ2:EJ34" si="20">IFERROR(MIN(EN2,ER2)/MAX(EN2,ER2),"")</f>
        <v>0.60211533869298739</v>
      </c>
      <c r="EK2" s="51" t="str">
        <f t="shared" ref="EK2:EK34" si="21">IFERROR(MIN(EO2,ES2)/MAX(EO2,ES2),"")</f>
        <v/>
      </c>
      <c r="EL2" s="51" t="str">
        <f t="shared" ref="EL2:EL34" si="22">IFERROR(MIN(EP2,ET2)/MAX(EP2,ET2),"")</f>
        <v/>
      </c>
      <c r="EM2" s="51" t="str">
        <f t="shared" ref="EM2:EM34" si="23">IFERROR(MIN(EQ2,EU2)/MAX(EQ2,EU2),"")</f>
        <v/>
      </c>
      <c r="EN2" s="147">
        <f>_xlfn.IFNA(VLOOKUP($A2,'B-Emax'!$A:$IC,MATCH(EN$1,'B-Emax'!$A$1:$IC$1,0),FALSE),"")</f>
        <v>0.42741469057258535</v>
      </c>
      <c r="EO2" s="51" t="str">
        <f>_xlfn.IFNA(VLOOKUP($A2,'B-Emax'!$A:$IC,MATCH(EO$1,'B-Emax'!$A$1:$IC$1,0),FALSE),"")</f>
        <v/>
      </c>
      <c r="EP2" s="51" t="str">
        <f>_xlfn.IFNA(VLOOKUP($A2,'B-Emax'!$A:$IC,MATCH(EP$1,'B-Emax'!$A$1:$IC$1,0),FALSE),"")</f>
        <v/>
      </c>
      <c r="EQ2" s="51" t="str">
        <f>_xlfn.IFNA(VLOOKUP($A2,'B-Emax'!$A:$IC,MATCH(EQ$1,'B-Emax'!$A$1:$IC$1,0),FALSE),"")</f>
        <v/>
      </c>
      <c r="ER2" s="51">
        <f>_xlfn.IFNA(VLOOKUP($A2,'I-Emax'!$A:$IC,MATCH(ER$1,'I-Emax'!$A$1:$IC$1,0),FALSE),"")</f>
        <v>0.25735294117647062</v>
      </c>
      <c r="ES2" s="51" t="str">
        <f>_xlfn.IFNA(VLOOKUP($A2,'I-Emax'!$A:$IC,MATCH(ES$1,'I-Emax'!$A$1:$IC$1,0),FALSE),"")</f>
        <v/>
      </c>
      <c r="ET2" s="51" t="str">
        <f>_xlfn.IFNA(VLOOKUP($A2,'I-Emax'!$A:$IC,MATCH(ET$1,'I-Emax'!$A$1:$IC$1,0),FALSE),"")</f>
        <v/>
      </c>
      <c r="EU2" s="51" t="str">
        <f>_xlfn.IFNA(VLOOKUP($A2,'I-Emax'!$A:$IC,MATCH(EU$1,'I-Emax'!$A$1:$IC$1,0),FALSE),"")</f>
        <v/>
      </c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</row>
    <row r="3" spans="1:172" s="49" customFormat="1" x14ac:dyDescent="0.2">
      <c r="A3" s="29" t="s">
        <v>24</v>
      </c>
      <c r="B3" s="377">
        <f>VLOOKUP($A3,BI!$A:$Q,MATCH(B$1,BI!$A$1:$Q$1,0),FALSE)</f>
        <v>1</v>
      </c>
      <c r="C3" s="378" t="str">
        <f>VLOOKUP($A3,BI!$A:$Q,MATCH(C$1,BI!$A$1:$Q$1,0),FALSE)</f>
        <v/>
      </c>
      <c r="D3" s="378" t="str">
        <f>VLOOKUP($A3,BI!$A:$Q,MATCH(D$1,BI!$A$1:$Q$1,0),FALSE)</f>
        <v/>
      </c>
      <c r="E3" s="378" t="str">
        <f>VLOOKUP($A3,BI!$A:$Q,MATCH(E$1,BI!$A$1:$Q$1,0),FALSE)</f>
        <v/>
      </c>
      <c r="F3" s="378" t="str">
        <f>VLOOKUP($A3,BI!$A:$Q,MATCH(F$1,BI!$A$1:$Q$1,0),FALSE)</f>
        <v/>
      </c>
      <c r="G3" s="378">
        <f>VLOOKUP($A3,BI!$A:$Q,MATCH(G$1,BI!$A$1:$Q$1,0),FALSE)</f>
        <v>1</v>
      </c>
      <c r="H3" s="378" t="str">
        <f>VLOOKUP($A3,BI!$A:$Q,MATCH(H$1,BI!$A$1:$Q$1,0),FALSE)</f>
        <v/>
      </c>
      <c r="I3" s="378" t="str">
        <f>VLOOKUP($A3,BI!$A:$Q,MATCH(I$1,BI!$A$1:$Q$1,0),FALSE)</f>
        <v/>
      </c>
      <c r="J3" s="378" t="str">
        <f>VLOOKUP($A3,BI!$A:$Q,MATCH(J$1,BI!$A$1:$Q$1,0),FALSE)</f>
        <v/>
      </c>
      <c r="K3" s="378" t="str">
        <f>VLOOKUP($A3,BI!$A:$Q,MATCH(K$1,BI!$A$1:$Q$1,0),FALSE)</f>
        <v/>
      </c>
      <c r="L3" s="378" t="str">
        <f>VLOOKUP($A3,BI!$A:$Q,MATCH(L$1,BI!$A$1:$Q$1,0),FALSE)</f>
        <v/>
      </c>
      <c r="M3" s="378" t="str">
        <f>VLOOKUP($A3,BI!$A:$Q,MATCH(M$1,BI!$A$1:$Q$1,0),FALSE)</f>
        <v/>
      </c>
      <c r="N3" s="49">
        <f t="shared" si="0"/>
        <v>2</v>
      </c>
      <c r="O3" s="49">
        <f>VLOOKUP($A3,BI!$A:$Q,MATCH(O$1,BI!$A$1:$Q$1,0),FALSE)</f>
        <v>1</v>
      </c>
      <c r="P3" s="37">
        <f>VLOOKUP($A3,BI!$A:$Q,MATCH(P$1,BI!$A$1:$Q$1,0),FALSE)</f>
        <v>1</v>
      </c>
      <c r="Q3" s="37">
        <f>VLOOKUP($A3,BI!$A:$Q,MATCH(Q$1,BI!$A$1:$Q$1,0),FALSE)</f>
        <v>1</v>
      </c>
      <c r="R3" s="37" t="str">
        <f>VLOOKUP($A3,BI!$A:$Q,MATCH(R$1,BI!$A$1:$Q$1,0),FALSE)</f>
        <v/>
      </c>
      <c r="S3" s="398">
        <f t="shared" si="1"/>
        <v>3</v>
      </c>
      <c r="T3" s="41">
        <f t="shared" ref="T3:T52" si="24">IFERROR(MIN(AF3,AR3)/MAX(AF3,AR3),"")</f>
        <v>0.50842774247029565</v>
      </c>
      <c r="U3" s="41" t="str">
        <f t="shared" ref="U3:U52" si="25">IFERROR(MIN(AG3,AS3)/MAX(AG3,AS3),"")</f>
        <v/>
      </c>
      <c r="V3" s="41" t="str">
        <f t="shared" ref="V3:V52" si="26">IFERROR(MIN(AH3,AT3)/MAX(AH3,AT3),"")</f>
        <v/>
      </c>
      <c r="W3" s="41" t="str">
        <f t="shared" ref="W3:W52" si="27">IFERROR(MIN(AI3,AU3)/MAX(AI3,AU3),"")</f>
        <v/>
      </c>
      <c r="X3" s="41" t="str">
        <f t="shared" ref="X3:X52" si="28">IFERROR(MIN(AJ3,AV3)/MAX(AJ3,AV3),"")</f>
        <v/>
      </c>
      <c r="Y3" s="41">
        <f t="shared" ref="Y3:Y52" si="29">IFERROR(MIN(AK3,AW3)/MAX(AK3,AW3),"")</f>
        <v>0.96704871060171915</v>
      </c>
      <c r="Z3" s="41" t="str">
        <f t="shared" ref="Z3:Z52" si="30">IFERROR(MIN(AL3,AX3)/MAX(AL3,AX3),"")</f>
        <v/>
      </c>
      <c r="AA3" s="41" t="str">
        <f t="shared" ref="AA3:AA52" si="31">IFERROR(MIN(AM3,AY3)/MAX(AM3,AY3),"")</f>
        <v/>
      </c>
      <c r="AB3" s="41" t="str">
        <f t="shared" ref="AB3:AB52" si="32">IFERROR(MIN(AN3,AZ3)/MAX(AN3,AZ3),"")</f>
        <v/>
      </c>
      <c r="AC3" s="41" t="str">
        <f t="shared" ref="AC3:AC52" si="33">IFERROR(MIN(AO3,BA3)/MAX(AO3,BA3),"")</f>
        <v/>
      </c>
      <c r="AD3" s="41" t="str">
        <f t="shared" ref="AD3:AD52" si="34">IFERROR(MIN(AP3,BB3)/MAX(AP3,BB3),"")</f>
        <v/>
      </c>
      <c r="AE3" s="41" t="str">
        <f t="shared" ref="AE3:AE52" si="35">IFERROR(MIN(AQ3,BC3)/MAX(AQ3,BC3),"")</f>
        <v/>
      </c>
      <c r="AF3" s="80">
        <f>_xlfn.IFNA(VLOOKUP($A3,'B-Emax'!$A:$BM,MATCH(AF$1,'B-Emax'!$A$1:$BM$1,0),FALSE),"")</f>
        <v>36.19</v>
      </c>
      <c r="AG3" s="81" t="str">
        <f>_xlfn.IFNA(VLOOKUP($A3,'B-Emax'!$A:$BM,MATCH(AG$1,'B-Emax'!$A$1:$BM$1,0),FALSE),"")</f>
        <v/>
      </c>
      <c r="AH3" s="81" t="str">
        <f>_xlfn.IFNA(VLOOKUP($A3,'B-Emax'!$A:$BM,MATCH(AH$1,'B-Emax'!$A$1:$BM$1,0),FALSE),"")</f>
        <v/>
      </c>
      <c r="AI3" s="81" t="str">
        <f>_xlfn.IFNA(VLOOKUP($A3,'B-Emax'!$A:$BM,MATCH(AI$1,'B-Emax'!$A$1:$BM$1,0),FALSE),"")</f>
        <v/>
      </c>
      <c r="AJ3" s="81" t="str">
        <f>_xlfn.IFNA(VLOOKUP($A3,'B-Emax'!$A:$BM,MATCH(AJ$1,'B-Emax'!$A$1:$BM$1,0),FALSE),"")</f>
        <v/>
      </c>
      <c r="AK3" s="81">
        <f>_xlfn.IFNA(VLOOKUP($A3,'B-Emax'!$A:$BM,MATCH(AK$1,'B-Emax'!$A$1:$BM$1,0),FALSE),"")</f>
        <v>13.96</v>
      </c>
      <c r="AL3" s="82" t="str">
        <f>_xlfn.IFNA(VLOOKUP($A3,'B-Emax'!$A:$BM,MATCH(AL$1,'B-Emax'!$A$1:$BM$1,0),FALSE),"")</f>
        <v/>
      </c>
      <c r="AM3" s="82" t="str">
        <f>_xlfn.IFNA(VLOOKUP($A3,'B-Emax'!$A:$BM,MATCH(AM$1,'B-Emax'!$A$1:$BM$1,0),FALSE),"")</f>
        <v/>
      </c>
      <c r="AN3" s="82" t="str">
        <f>_xlfn.IFNA(VLOOKUP($A3,'B-Emax'!$A:$BM,MATCH(AN$1,'B-Emax'!$A$1:$BM$1,0),FALSE),"")</f>
        <v/>
      </c>
      <c r="AO3" s="81" t="str">
        <f>_xlfn.IFNA(VLOOKUP($A3,'B-Emax'!$A:$BM,MATCH(AO$1,'B-Emax'!$A$1:$BM$1,0),FALSE),"")</f>
        <v/>
      </c>
      <c r="AP3" s="82" t="str">
        <f>_xlfn.IFNA(VLOOKUP($A3,'B-Emax'!$A:$BM,MATCH(AP$1,'B-Emax'!$A$1:$BM$1,0),FALSE),"")</f>
        <v/>
      </c>
      <c r="AQ3" s="82" t="str">
        <f>_xlfn.IFNA(VLOOKUP($A3,'B-Emax'!$A:$BM,MATCH(AQ$1,'B-Emax'!$A$1:$BM$1,0),FALSE),"")</f>
        <v/>
      </c>
      <c r="AR3" s="50">
        <f>_xlfn.IFNA(VLOOKUP($A3,'I-Emax'!$A:$BM,MATCH(AR$1,'I-Emax'!$A$1:$BM$1,0),FALSE),"")</f>
        <v>18.399999999999999</v>
      </c>
      <c r="AS3" s="50" t="str">
        <f>_xlfn.IFNA(VLOOKUP($A3,'I-Emax'!$A:$BM,MATCH(AS$1,'I-Emax'!$A$1:$BM$1,0),FALSE),"")</f>
        <v/>
      </c>
      <c r="AT3" s="50" t="str">
        <f>_xlfn.IFNA(VLOOKUP($A3,'I-Emax'!$A:$BM,MATCH(AT$1,'I-Emax'!$A$1:$BM$1,0),FALSE),"")</f>
        <v/>
      </c>
      <c r="AU3" s="50" t="str">
        <f>_xlfn.IFNA(VLOOKUP($A3,'I-Emax'!$A:$BM,MATCH(AU$1,'I-Emax'!$A$1:$BM$1,0),FALSE),"")</f>
        <v/>
      </c>
      <c r="AV3" s="50" t="str">
        <f>_xlfn.IFNA(VLOOKUP($A3,'I-Emax'!$A:$BM,MATCH(AV$1,'I-Emax'!$A$1:$BM$1,0),FALSE),"")</f>
        <v/>
      </c>
      <c r="AW3" s="50">
        <f>_xlfn.IFNA(VLOOKUP($A3,'I-Emax'!$A:$BM,MATCH(AW$1,'I-Emax'!$A$1:$BM$1,0),FALSE),"")</f>
        <v>13.5</v>
      </c>
      <c r="AX3" s="50" t="str">
        <f>_xlfn.IFNA(VLOOKUP($A3,'I-Emax'!$A:$BM,MATCH(AX$1,'I-Emax'!$A$1:$BM$1,0),FALSE),"")</f>
        <v/>
      </c>
      <c r="AY3" s="50" t="str">
        <f>_xlfn.IFNA(VLOOKUP($A3,'I-Emax'!$A:$BM,MATCH(AY$1,'I-Emax'!$A$1:$BM$1,0),FALSE),"")</f>
        <v/>
      </c>
      <c r="AZ3" s="50" t="str">
        <f>_xlfn.IFNA(VLOOKUP($A3,'I-Emax'!$A:$BM,MATCH(AZ$1,'I-Emax'!$A$1:$BM$1,0),FALSE),"")</f>
        <v/>
      </c>
      <c r="BA3" s="50" t="str">
        <f>_xlfn.IFNA(VLOOKUP($A3,'I-Emax'!$A:$BM,MATCH(BA$1,'I-Emax'!$A$1:$BM$1,0),FALSE),"")</f>
        <v/>
      </c>
      <c r="BB3" s="50" t="str">
        <f>_xlfn.IFNA(VLOOKUP($A3,'I-Emax'!$A:$BM,MATCH(BB$1,'I-Emax'!$A$1:$BM$1,0),FALSE),"")</f>
        <v/>
      </c>
      <c r="BC3" s="50" t="str">
        <f>_xlfn.IFNA(VLOOKUP($A3,'I-Emax'!$A:$BM,MATCH(BC$1,'I-Emax'!$A$1:$BM$1,0),FALSE),"")</f>
        <v/>
      </c>
      <c r="BD3" s="40">
        <f t="shared" ref="BD3:BD52" si="36">IFERROR(MIN(BP3,CB3)/MAX(BP3,CB3),"")</f>
        <v>0.48478211400614396</v>
      </c>
      <c r="BE3" s="41" t="str">
        <f t="shared" ref="BE3:BE52" si="37">IFERROR(MIN(BQ3,CC3)/MAX(BQ3,CC3),"")</f>
        <v/>
      </c>
      <c r="BF3" s="41" t="str">
        <f t="shared" ref="BF3:BF52" si="38">IFERROR(MIN(BR3,CD3)/MAX(BR3,CD3),"")</f>
        <v/>
      </c>
      <c r="BG3" s="41" t="str">
        <f t="shared" ref="BG3:BG52" si="39">IFERROR(MIN(BS3,CE3)/MAX(BS3,CE3),"")</f>
        <v/>
      </c>
      <c r="BH3" s="41" t="str">
        <f t="shared" ref="BH3:BH52" si="40">IFERROR(MIN(BT3,CF3)/MAX(BT3,CF3),"")</f>
        <v/>
      </c>
      <c r="BI3" s="41">
        <f t="shared" ref="BI3:BI52" si="41">IFERROR(MIN(BU3,CG3)/MAX(BU3,CG3),"")</f>
        <v>0.10346738850219128</v>
      </c>
      <c r="BJ3" s="41" t="str">
        <f t="shared" ref="BJ3:BJ52" si="42">IFERROR(MIN(BV3,CH3)/MAX(BV3,CH3),"")</f>
        <v/>
      </c>
      <c r="BK3" s="41" t="str">
        <f t="shared" ref="BK3:BK52" si="43">IFERROR(MIN(BW3,CI3)/MAX(BW3,CI3),"")</f>
        <v/>
      </c>
      <c r="BL3" s="41" t="str">
        <f t="shared" ref="BL3:BL52" si="44">IFERROR(MIN(BX3,CJ3)/MAX(BX3,CJ3),"")</f>
        <v/>
      </c>
      <c r="BM3" s="41" t="str">
        <f t="shared" ref="BM3:BM52" si="45">IFERROR(MIN(BY3,CK3)/MAX(BY3,CK3),"")</f>
        <v/>
      </c>
      <c r="BN3" s="41" t="str">
        <f t="shared" ref="BN3:BN52" si="46">IFERROR(MIN(BZ3,CL3)/MAX(BZ3,CL3),"")</f>
        <v/>
      </c>
      <c r="BO3" s="41" t="str">
        <f t="shared" ref="BO3:BO52" si="47">IFERROR(MIN(CA3,CM3)/MAX(CA3,CM3),"")</f>
        <v/>
      </c>
      <c r="BP3" s="40">
        <f>_xlfn.IFNA(VLOOKUP($A3,'B-Emax'!$A:$BM,MATCH(BP$1,'B-Emax'!$A$1:$BM$1,0),FALSE),"")</f>
        <v>0.6977058029689609</v>
      </c>
      <c r="BQ3" s="41" t="str">
        <f>_xlfn.IFNA(VLOOKUP($A3,'B-Emax'!$A:$BM,MATCH(BQ$1,'B-Emax'!$A$1:$BM$1,0),FALSE),"")</f>
        <v/>
      </c>
      <c r="BR3" s="41" t="str">
        <f>_xlfn.IFNA(VLOOKUP($A3,'B-Emax'!$A:$BM,MATCH(BR$1,'B-Emax'!$A$1:$BM$1,0),FALSE),"")</f>
        <v/>
      </c>
      <c r="BS3" s="41" t="str">
        <f>_xlfn.IFNA(VLOOKUP($A3,'B-Emax'!$A:$BM,MATCH(BS$1,'B-Emax'!$A$1:$BM$1,0),FALSE),"")</f>
        <v/>
      </c>
      <c r="BT3" s="41" t="str">
        <f>_xlfn.IFNA(VLOOKUP($A3,'B-Emax'!$A:$BM,MATCH(BT$1,'B-Emax'!$A$1:$BM$1,0),FALSE),"")</f>
        <v/>
      </c>
      <c r="BU3" s="41">
        <f>_xlfn.IFNA(VLOOKUP($A3,'B-Emax'!$A:$BM,MATCH(BU$1,'B-Emax'!$A$1:$BM$1,0),FALSE),"")</f>
        <v>4.048723897911833E-2</v>
      </c>
      <c r="BV3" s="41" t="str">
        <f>_xlfn.IFNA(VLOOKUP($A3,'B-Emax'!$A:$BM,MATCH(BV$1,'B-Emax'!$A$1:$BM$1,0),FALSE),"")</f>
        <v/>
      </c>
      <c r="BW3" s="41" t="str">
        <f>_xlfn.IFNA(VLOOKUP($A3,'B-Emax'!$A:$BM,MATCH(BW$1,'B-Emax'!$A$1:$BM$1,0),FALSE),"")</f>
        <v/>
      </c>
      <c r="BX3" s="41" t="str">
        <f>_xlfn.IFNA(VLOOKUP($A3,'B-Emax'!$A:$BM,MATCH(BX$1,'B-Emax'!$A$1:$BM$1,0),FALSE),"")</f>
        <v/>
      </c>
      <c r="BY3" s="41" t="str">
        <f>_xlfn.IFNA(VLOOKUP($A3,'B-Emax'!$A:$BM,MATCH(BY$1,'B-Emax'!$A$1:$BM$1,0),FALSE),"")</f>
        <v/>
      </c>
      <c r="BZ3" s="41" t="str">
        <f>_xlfn.IFNA(VLOOKUP($A3,'B-Emax'!$A:$BM,MATCH(BZ$1,'B-Emax'!$A$1:$BM$1,0),FALSE),"")</f>
        <v/>
      </c>
      <c r="CA3" s="41" t="str">
        <f>_xlfn.IFNA(VLOOKUP($A3,'B-Emax'!$A:$BM,MATCH(CA$1,'B-Emax'!$A$1:$BM$1,0),FALSE),"")</f>
        <v/>
      </c>
      <c r="CB3" s="47">
        <f>_xlfn.IFNA(VLOOKUP($A3,'I-Emax'!$A:$BM,MATCH(CB$1,'I-Emax'!$A$1:$BM$1,0),FALSE),"")</f>
        <v>0.33823529411764702</v>
      </c>
      <c r="CC3" s="47" t="str">
        <f>_xlfn.IFNA(VLOOKUP($A3,'I-Emax'!$A:$BM,MATCH(CC$1,'I-Emax'!$A$1:$BM$1,0),FALSE),"")</f>
        <v/>
      </c>
      <c r="CD3" s="47" t="str">
        <f>_xlfn.IFNA(VLOOKUP($A3,'I-Emax'!$A:$BM,MATCH(CD$1,'I-Emax'!$A$1:$BM$1,0),FALSE),"")</f>
        <v/>
      </c>
      <c r="CE3" s="47" t="str">
        <f>_xlfn.IFNA(VLOOKUP($A3,'I-Emax'!$A:$BM,MATCH(CE$1,'I-Emax'!$A$1:$BM$1,0),FALSE),"")</f>
        <v/>
      </c>
      <c r="CF3" s="47" t="str">
        <f>_xlfn.IFNA(VLOOKUP($A3,'I-Emax'!$A:$BM,MATCH(CF$1,'I-Emax'!$A$1:$BM$1,0),FALSE),"")</f>
        <v/>
      </c>
      <c r="CG3" s="47">
        <f>_xlfn.IFNA(VLOOKUP($A3,'I-Emax'!$A:$BM,MATCH(CG$1,'I-Emax'!$A$1:$BM$1,0),FALSE),"")</f>
        <v>0.39130434782608697</v>
      </c>
      <c r="CH3" s="47" t="str">
        <f>_xlfn.IFNA(VLOOKUP($A3,'I-Emax'!$A:$BM,MATCH(CH$1,'I-Emax'!$A$1:$BM$1,0),FALSE),"")</f>
        <v/>
      </c>
      <c r="CI3" s="47" t="str">
        <f>_xlfn.IFNA(VLOOKUP($A3,'I-Emax'!$A:$BM,MATCH(CI$1,'I-Emax'!$A$1:$BM$1,0),FALSE),"")</f>
        <v/>
      </c>
      <c r="CJ3" s="47" t="str">
        <f>_xlfn.IFNA(VLOOKUP($A3,'I-Emax'!$A:$BM,MATCH(CJ$1,'I-Emax'!$A$1:$BM$1,0),FALSE),"")</f>
        <v/>
      </c>
      <c r="CK3" s="47" t="str">
        <f>_xlfn.IFNA(VLOOKUP($A3,'I-Emax'!$A:$BM,MATCH(CK$1,'I-Emax'!$A$1:$BM$1,0),FALSE),"")</f>
        <v/>
      </c>
      <c r="CL3" s="47" t="str">
        <f>_xlfn.IFNA(VLOOKUP($A3,'I-Emax'!$A:$BM,MATCH(CL$1,'I-Emax'!$A$1:$BM$1,0),FALSE),"")</f>
        <v/>
      </c>
      <c r="CM3" s="47" t="str">
        <f>_xlfn.IFNA(VLOOKUP($A3,'I-Emax'!$A:$BM,MATCH(CM$1,'I-Emax'!$A$1:$BM$1,0),FALSE),"")</f>
        <v/>
      </c>
      <c r="CN3" s="40">
        <f t="shared" ref="CN3:CN52" si="48">IFERROR(MIN(CZ3,DL3)/MAX(CZ3,DL3),"")</f>
        <v>0</v>
      </c>
      <c r="CO3" s="41" t="str">
        <f t="shared" ref="CO3:CO52" si="49">IFERROR(MIN(DA3,DM3)/MAX(DA3,DM3),"")</f>
        <v/>
      </c>
      <c r="CP3" s="41" t="str">
        <f t="shared" ref="CP3:CP52" si="50">IFERROR(MIN(DB3,DN3)/MAX(DB3,DN3),"")</f>
        <v/>
      </c>
      <c r="CQ3" s="41" t="str">
        <f t="shared" ref="CQ3:CQ52" si="51">IFERROR(MIN(DC3,DO3)/MAX(DC3,DO3),"")</f>
        <v/>
      </c>
      <c r="CR3" s="41" t="str">
        <f t="shared" ref="CR3:CR52" si="52">IFERROR(MIN(DD3,DP3)/MAX(DD3,DP3),"")</f>
        <v/>
      </c>
      <c r="CS3" s="41">
        <f t="shared" ref="CS3:CS52" si="53">IFERROR(MIN(DE3,DQ3)/MAX(DE3,DQ3),"")</f>
        <v>0</v>
      </c>
      <c r="CT3" s="41" t="str">
        <f t="shared" ref="CT3:CT52" si="54">IFERROR(MIN(DF3,DR3)/MAX(DF3,DR3),"")</f>
        <v/>
      </c>
      <c r="CU3" s="41" t="str">
        <f t="shared" ref="CU3:CU52" si="55">IFERROR(MIN(DG3,DS3)/MAX(DG3,DS3),"")</f>
        <v/>
      </c>
      <c r="CV3" s="41" t="str">
        <f t="shared" ref="CV3:CV52" si="56">IFERROR(MIN(DH3,DT3)/MAX(DH3,DT3),"")</f>
        <v/>
      </c>
      <c r="CW3" s="41" t="str">
        <f t="shared" ref="CW3:CW52" si="57">IFERROR(MIN(DI3,DU3)/MAX(DI3,DU3),"")</f>
        <v/>
      </c>
      <c r="CX3" s="41" t="str">
        <f t="shared" ref="CX3:CX52" si="58">IFERROR(MIN(DJ3,DV3)/MAX(DJ3,DV3),"")</f>
        <v/>
      </c>
      <c r="CY3" s="41" t="str">
        <f t="shared" ref="CY3:CY52" si="59">IFERROR(MIN(DK3,DW3)/MAX(DK3,DW3),"")</f>
        <v/>
      </c>
      <c r="CZ3" s="40">
        <f>_xlfn.IFNA(VLOOKUP($A3,'B-Emax'!$A:$BM,MATCH(CZ$1,'B-Emax'!$A$1:$BM$1,0),FALSE),"")</f>
        <v>1</v>
      </c>
      <c r="DA3" s="41" t="str">
        <f>_xlfn.IFNA(VLOOKUP($A3,'B-Emax'!$A:$BM,MATCH(DA$1,'B-Emax'!$A$1:$BM$1,0),FALSE),"")</f>
        <v/>
      </c>
      <c r="DB3" s="41" t="str">
        <f>_xlfn.IFNA(VLOOKUP($A3,'B-Emax'!$A:$BM,MATCH(DB$1,'B-Emax'!$A$1:$BM$1,0),FALSE),"")</f>
        <v/>
      </c>
      <c r="DC3" s="41" t="str">
        <f>_xlfn.IFNA(VLOOKUP($A3,'B-Emax'!$A:$BM,MATCH(DC$1,'B-Emax'!$A$1:$BM$1,0),FALSE),"")</f>
        <v/>
      </c>
      <c r="DD3" s="41" t="str">
        <f>_xlfn.IFNA(VLOOKUP($A3,'B-Emax'!$A:$BM,MATCH(DD$1,'B-Emax'!$A$1:$BM$1,0),FALSE),"")</f>
        <v/>
      </c>
      <c r="DE3" s="41">
        <f>_xlfn.IFNA(VLOOKUP($A3,'B-Emax'!$A:$BM,MATCH(DE$1,'B-Emax'!$A$1:$BM$1,0),FALSE),"")</f>
        <v>0</v>
      </c>
      <c r="DF3" s="41" t="str">
        <f>_xlfn.IFNA(VLOOKUP($A3,'B-Emax'!$A:$BM,MATCH(DF$1,'B-Emax'!$A$1:$BM$1,0),FALSE),"")</f>
        <v/>
      </c>
      <c r="DG3" s="41" t="str">
        <f>_xlfn.IFNA(VLOOKUP($A3,'B-Emax'!$A:$BM,MATCH(DG$1,'B-Emax'!$A$1:$BM$1,0),FALSE),"")</f>
        <v/>
      </c>
      <c r="DH3" s="41" t="str">
        <f>_xlfn.IFNA(VLOOKUP($A3,'B-Emax'!$A:$BM,MATCH(DH$1,'B-Emax'!$A$1:$BM$1,0),FALSE),"")</f>
        <v/>
      </c>
      <c r="DI3" s="41" t="str">
        <f>_xlfn.IFNA(VLOOKUP($A3,'B-Emax'!$A:$BM,MATCH(DI$1,'B-Emax'!$A$1:$BM$1,0),FALSE),"")</f>
        <v/>
      </c>
      <c r="DJ3" s="41" t="str">
        <f>_xlfn.IFNA(VLOOKUP($A3,'B-Emax'!$A:$BM,MATCH(DJ$1,'B-Emax'!$A$1:$BM$1,0),FALSE),"")</f>
        <v/>
      </c>
      <c r="DK3" s="41" t="str">
        <f>_xlfn.IFNA(VLOOKUP($A3,'B-Emax'!$A:$BM,MATCH(DK$1,'B-Emax'!$A$1:$BM$1,0),FALSE),"")</f>
        <v/>
      </c>
      <c r="DL3" s="47">
        <f>_xlfn.IFNA(VLOOKUP($A3,'I-Emax'!$A:$BQ,MATCH(DL$1,'I-Emax'!$A$1:$BQ$1,0),FALSE),"")</f>
        <v>0</v>
      </c>
      <c r="DM3" s="47" t="str">
        <f>_xlfn.IFNA(VLOOKUP($A3,'I-Emax'!$A:$BQ,MATCH(DM$1,'I-Emax'!$A$1:$BQ$1,0),FALSE),"")</f>
        <v/>
      </c>
      <c r="DN3" s="47" t="str">
        <f>_xlfn.IFNA(VLOOKUP($A3,'I-Emax'!$A:$BQ,MATCH(DN$1,'I-Emax'!$A$1:$BQ$1,0),FALSE),"")</f>
        <v/>
      </c>
      <c r="DO3" s="47" t="str">
        <f>_xlfn.IFNA(VLOOKUP($A3,'I-Emax'!$A:$BQ,MATCH(DO$1,'I-Emax'!$A$1:$BQ$1,0),FALSE),"")</f>
        <v/>
      </c>
      <c r="DP3" s="47" t="str">
        <f>_xlfn.IFNA(VLOOKUP($A3,'I-Emax'!$A:$BQ,MATCH(DP$1,'I-Emax'!$A$1:$BQ$1,0),FALSE),"")</f>
        <v/>
      </c>
      <c r="DQ3" s="47">
        <f>_xlfn.IFNA(VLOOKUP($A3,'I-Emax'!$A:$BQ,MATCH(DQ$1,'I-Emax'!$A$1:$BQ$1,0),FALSE),"")</f>
        <v>1</v>
      </c>
      <c r="DR3" s="47" t="str">
        <f>_xlfn.IFNA(VLOOKUP($A3,'I-Emax'!$A:$BQ,MATCH(DR$1,'I-Emax'!$A$1:$BQ$1,0),FALSE),"")</f>
        <v/>
      </c>
      <c r="DS3" s="47" t="str">
        <f>_xlfn.IFNA(VLOOKUP($A3,'I-Emax'!$A:$BQ,MATCH(DS$1,'I-Emax'!$A$1:$BQ$1,0),FALSE),"")</f>
        <v/>
      </c>
      <c r="DT3" s="47" t="str">
        <f>_xlfn.IFNA(VLOOKUP($A3,'I-Emax'!$A:$BQ,MATCH(DT$1,'I-Emax'!$A$1:$BQ$1,0),FALSE),"")</f>
        <v/>
      </c>
      <c r="DU3" s="47" t="str">
        <f>_xlfn.IFNA(VLOOKUP($A3,'I-Emax'!$A:$BQ,MATCH(DU$1,'I-Emax'!$A$1:$BQ$1,0),FALSE),"")</f>
        <v/>
      </c>
      <c r="DV3" s="47" t="str">
        <f>_xlfn.IFNA(VLOOKUP($A3,'I-Emax'!$A:$BQ,MATCH(DV$1,'I-Emax'!$A$1:$BQ$1,0),FALSE),"")</f>
        <v/>
      </c>
      <c r="DW3" s="47" t="str">
        <f>_xlfn.IFNA(VLOOKUP($A3,'I-Emax'!$A:$BQ,MATCH(DW$1,'I-Emax'!$A$1:$BQ$1,0),FALSE),"")</f>
        <v/>
      </c>
      <c r="DX3" s="147">
        <f t="shared" si="16"/>
        <v>0.48478211400614396</v>
      </c>
      <c r="DY3" s="51">
        <f t="shared" si="17"/>
        <v>0.10346738850219128</v>
      </c>
      <c r="DZ3" s="51" t="str">
        <f t="shared" si="18"/>
        <v/>
      </c>
      <c r="EA3" s="51" t="str">
        <f t="shared" si="19"/>
        <v/>
      </c>
      <c r="EB3" s="51">
        <f>_xlfn.IFNA(VLOOKUP($A3,'B-Emax'!$A:$IC,MATCH(EB$1,'B-Emax'!$A$1:$IC$1,0),FALSE),"")</f>
        <v>0.6977058029689609</v>
      </c>
      <c r="EC3" s="51">
        <f>_xlfn.IFNA(VLOOKUP($A3,'B-Emax'!$A:$IC,MATCH(EC$1,'B-Emax'!$A$1:$IC$1,0),FALSE),"")</f>
        <v>4.048723897911833E-2</v>
      </c>
      <c r="ED3" s="51" t="str">
        <f>_xlfn.IFNA(VLOOKUP($A3,'B-Emax'!$A:$IC,MATCH(ED$1,'B-Emax'!$A$1:$IC$1,0),FALSE),"")</f>
        <v/>
      </c>
      <c r="EE3" s="51" t="str">
        <f>_xlfn.IFNA(VLOOKUP($A3,'B-Emax'!$A:$IC,MATCH(EE$1,'B-Emax'!$A$1:$IC$1,0),FALSE),"")</f>
        <v/>
      </c>
      <c r="EF3" s="51">
        <f>_xlfn.IFNA(VLOOKUP($A3,'I-Emax'!$A:$IC,MATCH(EF$1,'I-Emax'!$A$1:$IC$1,0),FALSE),"")</f>
        <v>0.33823529411764702</v>
      </c>
      <c r="EG3" s="51">
        <f>_xlfn.IFNA(VLOOKUP($A3,'I-Emax'!$A:$IC,MATCH(EG$1,'I-Emax'!$A$1:$IC$1,0),FALSE),"")</f>
        <v>0.39130434782608697</v>
      </c>
      <c r="EH3" s="51" t="str">
        <f>_xlfn.IFNA(VLOOKUP($A3,'I-Emax'!$A:$IC,MATCH(EH$1,'I-Emax'!$A$1:$IC$1,0),FALSE),"")</f>
        <v/>
      </c>
      <c r="EI3" s="51" t="str">
        <f>_xlfn.IFNA(VLOOKUP($A3,'I-Emax'!$A:$IC,MATCH(EI$1,'I-Emax'!$A$1:$IC$1,0),FALSE),"")</f>
        <v/>
      </c>
      <c r="EJ3" s="147">
        <f t="shared" si="20"/>
        <v>0.48478211400614396</v>
      </c>
      <c r="EK3" s="51">
        <f t="shared" si="21"/>
        <v>0.10346738850219128</v>
      </c>
      <c r="EL3" s="51" t="str">
        <f t="shared" si="22"/>
        <v/>
      </c>
      <c r="EM3" s="51" t="str">
        <f t="shared" si="23"/>
        <v/>
      </c>
      <c r="EN3" s="147">
        <f>_xlfn.IFNA(VLOOKUP($A3,'B-Emax'!$A:$IC,MATCH(EN$1,'B-Emax'!$A$1:$IC$1,0),FALSE),"")</f>
        <v>0.6977058029689609</v>
      </c>
      <c r="EO3" s="51">
        <f>_xlfn.IFNA(VLOOKUP($A3,'B-Emax'!$A:$IC,MATCH(EO$1,'B-Emax'!$A$1:$IC$1,0),FALSE),"")</f>
        <v>4.048723897911833E-2</v>
      </c>
      <c r="EP3" s="51" t="str">
        <f>_xlfn.IFNA(VLOOKUP($A3,'B-Emax'!$A:$IC,MATCH(EP$1,'B-Emax'!$A$1:$IC$1,0),FALSE),"")</f>
        <v/>
      </c>
      <c r="EQ3" s="51" t="str">
        <f>_xlfn.IFNA(VLOOKUP($A3,'B-Emax'!$A:$IC,MATCH(EQ$1,'B-Emax'!$A$1:$IC$1,0),FALSE),"")</f>
        <v/>
      </c>
      <c r="ER3" s="51">
        <f>_xlfn.IFNA(VLOOKUP($A3,'I-Emax'!$A:$IC,MATCH(ER$1,'I-Emax'!$A$1:$IC$1,0),FALSE),"")</f>
        <v>0.33823529411764702</v>
      </c>
      <c r="ES3" s="51">
        <f>_xlfn.IFNA(VLOOKUP($A3,'I-Emax'!$A:$IC,MATCH(ES$1,'I-Emax'!$A$1:$IC$1,0),FALSE),"")</f>
        <v>0.39130434782608697</v>
      </c>
      <c r="ET3" s="51" t="str">
        <f>_xlfn.IFNA(VLOOKUP($A3,'I-Emax'!$A:$IC,MATCH(ET$1,'I-Emax'!$A$1:$IC$1,0),FALSE),"")</f>
        <v/>
      </c>
      <c r="EU3" s="51" t="str">
        <f>_xlfn.IFNA(VLOOKUP($A3,'I-Emax'!$A:$IC,MATCH(EU$1,'I-Emax'!$A$1:$IC$1,0),FALSE),"")</f>
        <v/>
      </c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</row>
    <row r="4" spans="1:172" s="49" customFormat="1" x14ac:dyDescent="0.2">
      <c r="A4" s="29" t="s">
        <v>94</v>
      </c>
      <c r="B4" s="377">
        <f>VLOOKUP($A4,BI!$A:$Q,MATCH(B$1,BI!$A$1:$Q$1,0),FALSE)</f>
        <v>1</v>
      </c>
      <c r="C4" s="378">
        <f>VLOOKUP($A4,BI!$A:$Q,MATCH(C$1,BI!$A$1:$Q$1,0),FALSE)</f>
        <v>1</v>
      </c>
      <c r="D4" s="378">
        <f>VLOOKUP($A4,BI!$A:$Q,MATCH(D$1,BI!$A$1:$Q$1,0),FALSE)</f>
        <v>1</v>
      </c>
      <c r="E4" s="378" t="str">
        <f>VLOOKUP($A4,BI!$A:$Q,MATCH(E$1,BI!$A$1:$Q$1,0),FALSE)</f>
        <v/>
      </c>
      <c r="F4" s="378">
        <f>VLOOKUP($A4,BI!$A:$Q,MATCH(F$1,BI!$A$1:$Q$1,0),FALSE)</f>
        <v>1</v>
      </c>
      <c r="G4" s="378" t="str">
        <f>VLOOKUP($A4,BI!$A:$Q,MATCH(G$1,BI!$A$1:$Q$1,0),FALSE)</f>
        <v/>
      </c>
      <c r="H4" s="378" t="str">
        <f>VLOOKUP($A4,BI!$A:$Q,MATCH(H$1,BI!$A$1:$Q$1,0),FALSE)</f>
        <v/>
      </c>
      <c r="I4" s="378" t="str">
        <f>VLOOKUP($A4,BI!$A:$Q,MATCH(I$1,BI!$A$1:$Q$1,0),FALSE)</f>
        <v/>
      </c>
      <c r="J4" s="378" t="str">
        <f>VLOOKUP($A4,BI!$A:$Q,MATCH(J$1,BI!$A$1:$Q$1,0),FALSE)</f>
        <v/>
      </c>
      <c r="K4" s="378" t="str">
        <f>VLOOKUP($A4,BI!$A:$Q,MATCH(K$1,BI!$A$1:$Q$1,0),FALSE)</f>
        <v/>
      </c>
      <c r="L4" s="378" t="str">
        <f>VLOOKUP($A4,BI!$A:$Q,MATCH(L$1,BI!$A$1:$Q$1,0),FALSE)</f>
        <v/>
      </c>
      <c r="M4" s="378" t="str">
        <f>VLOOKUP($A4,BI!$A:$Q,MATCH(M$1,BI!$A$1:$Q$1,0),FALSE)</f>
        <v/>
      </c>
      <c r="N4" s="49">
        <f t="shared" si="0"/>
        <v>4</v>
      </c>
      <c r="O4" s="49">
        <f>VLOOKUP($A4,BI!$A:$Q,MATCH(O$1,BI!$A$1:$Q$1,0),FALSE)</f>
        <v>1</v>
      </c>
      <c r="P4" s="37">
        <f>VLOOKUP($A4,BI!$A:$Q,MATCH(P$1,BI!$A$1:$Q$1,0),FALSE)</f>
        <v>1</v>
      </c>
      <c r="Q4" s="37">
        <f>VLOOKUP($A4,BI!$A:$Q,MATCH(Q$1,BI!$A$1:$Q$1,0),FALSE)</f>
        <v>1</v>
      </c>
      <c r="R4" s="37" t="str">
        <f>VLOOKUP($A4,BI!$A:$Q,MATCH(R$1,BI!$A$1:$Q$1,0),FALSE)</f>
        <v/>
      </c>
      <c r="S4" s="398">
        <f t="shared" si="1"/>
        <v>3</v>
      </c>
      <c r="T4" s="41">
        <f t="shared" si="24"/>
        <v>0.35542168674698793</v>
      </c>
      <c r="U4" s="41">
        <f t="shared" si="25"/>
        <v>0.42822384428223847</v>
      </c>
      <c r="V4" s="41">
        <f t="shared" si="26"/>
        <v>0.45431078988125967</v>
      </c>
      <c r="W4" s="41" t="str">
        <f t="shared" si="27"/>
        <v/>
      </c>
      <c r="X4" s="41">
        <f t="shared" si="28"/>
        <v>0.10976610586787032</v>
      </c>
      <c r="Y4" s="41" t="str">
        <f t="shared" si="29"/>
        <v/>
      </c>
      <c r="Z4" s="41" t="str">
        <f t="shared" si="30"/>
        <v/>
      </c>
      <c r="AA4" s="41" t="str">
        <f t="shared" si="31"/>
        <v/>
      </c>
      <c r="AB4" s="41" t="str">
        <f t="shared" si="32"/>
        <v/>
      </c>
      <c r="AC4" s="41" t="str">
        <f t="shared" si="33"/>
        <v/>
      </c>
      <c r="AD4" s="41" t="str">
        <f t="shared" si="34"/>
        <v/>
      </c>
      <c r="AE4" s="41" t="str">
        <f t="shared" si="35"/>
        <v/>
      </c>
      <c r="AF4" s="80">
        <f>_xlfn.IFNA(VLOOKUP($A4,'B-Emax'!$A:$BM,MATCH(AF$1,'B-Emax'!$A$1:$BM$1,0),FALSE),"")</f>
        <v>49.8</v>
      </c>
      <c r="AG4" s="81">
        <f>_xlfn.IFNA(VLOOKUP($A4,'B-Emax'!$A:$BM,MATCH(AG$1,'B-Emax'!$A$1:$BM$1,0),FALSE),"")</f>
        <v>20.55</v>
      </c>
      <c r="AH4" s="81">
        <f>_xlfn.IFNA(VLOOKUP($A4,'B-Emax'!$A:$BM,MATCH(AH$1,'B-Emax'!$A$1:$BM$1,0),FALSE),"")</f>
        <v>19.37</v>
      </c>
      <c r="AI4" s="81" t="str">
        <f>_xlfn.IFNA(VLOOKUP($A4,'B-Emax'!$A:$BM,MATCH(AI$1,'B-Emax'!$A$1:$BM$1,0),FALSE),"")</f>
        <v/>
      </c>
      <c r="AJ4" s="81">
        <f>_xlfn.IFNA(VLOOKUP($A4,'B-Emax'!$A:$BM,MATCH(AJ$1,'B-Emax'!$A$1:$BM$1,0),FALSE),"")</f>
        <v>97.48</v>
      </c>
      <c r="AK4" s="81" t="str">
        <f>_xlfn.IFNA(VLOOKUP($A4,'B-Emax'!$A:$BM,MATCH(AK$1,'B-Emax'!$A$1:$BM$1,0),FALSE),"")</f>
        <v/>
      </c>
      <c r="AL4" s="82" t="str">
        <f>_xlfn.IFNA(VLOOKUP($A4,'B-Emax'!$A:$BM,MATCH(AL$1,'B-Emax'!$A$1:$BM$1,0),FALSE),"")</f>
        <v/>
      </c>
      <c r="AM4" s="82" t="str">
        <f>_xlfn.IFNA(VLOOKUP($A4,'B-Emax'!$A:$BM,MATCH(AM$1,'B-Emax'!$A$1:$BM$1,0),FALSE),"")</f>
        <v/>
      </c>
      <c r="AN4" s="82" t="str">
        <f>_xlfn.IFNA(VLOOKUP($A4,'B-Emax'!$A:$BM,MATCH(AN$1,'B-Emax'!$A$1:$BM$1,0),FALSE),"")</f>
        <v/>
      </c>
      <c r="AO4" s="81" t="str">
        <f>_xlfn.IFNA(VLOOKUP($A4,'B-Emax'!$A:$BM,MATCH(AO$1,'B-Emax'!$A$1:$BM$1,0),FALSE),"")</f>
        <v/>
      </c>
      <c r="AP4" s="82" t="str">
        <f>_xlfn.IFNA(VLOOKUP($A4,'B-Emax'!$A:$BM,MATCH(AP$1,'B-Emax'!$A$1:$BM$1,0),FALSE),"")</f>
        <v/>
      </c>
      <c r="AQ4" s="82" t="str">
        <f>_xlfn.IFNA(VLOOKUP($A4,'B-Emax'!$A:$BM,MATCH(AQ$1,'B-Emax'!$A$1:$BM$1,0),FALSE),"")</f>
        <v/>
      </c>
      <c r="AR4" s="50">
        <f>_xlfn.IFNA(VLOOKUP($A4,'I-Emax'!$A:$BM,MATCH(AR$1,'I-Emax'!$A$1:$BM$1,0),FALSE),"")</f>
        <v>17.7</v>
      </c>
      <c r="AS4" s="50">
        <f>_xlfn.IFNA(VLOOKUP($A4,'I-Emax'!$A:$BM,MATCH(AS$1,'I-Emax'!$A$1:$BM$1,0),FALSE),"")</f>
        <v>8.8000000000000007</v>
      </c>
      <c r="AT4" s="50">
        <f>_xlfn.IFNA(VLOOKUP($A4,'I-Emax'!$A:$BM,MATCH(AT$1,'I-Emax'!$A$1:$BM$1,0),FALSE),"")</f>
        <v>8.8000000000000007</v>
      </c>
      <c r="AU4" s="50" t="str">
        <f>_xlfn.IFNA(VLOOKUP($A4,'I-Emax'!$A:$BM,MATCH(AU$1,'I-Emax'!$A$1:$BM$1,0),FALSE),"")</f>
        <v/>
      </c>
      <c r="AV4" s="50">
        <f>_xlfn.IFNA(VLOOKUP($A4,'I-Emax'!$A:$BM,MATCH(AV$1,'I-Emax'!$A$1:$BM$1,0),FALSE),"")</f>
        <v>10.7</v>
      </c>
      <c r="AW4" s="50" t="str">
        <f>_xlfn.IFNA(VLOOKUP($A4,'I-Emax'!$A:$BM,MATCH(AW$1,'I-Emax'!$A$1:$BM$1,0),FALSE),"")</f>
        <v/>
      </c>
      <c r="AX4" s="50" t="str">
        <f>_xlfn.IFNA(VLOOKUP($A4,'I-Emax'!$A:$BM,MATCH(AX$1,'I-Emax'!$A$1:$BM$1,0),FALSE),"")</f>
        <v/>
      </c>
      <c r="AY4" s="50" t="str">
        <f>_xlfn.IFNA(VLOOKUP($A4,'I-Emax'!$A:$BM,MATCH(AY$1,'I-Emax'!$A$1:$BM$1,0),FALSE),"")</f>
        <v/>
      </c>
      <c r="AZ4" s="50" t="str">
        <f>_xlfn.IFNA(VLOOKUP($A4,'I-Emax'!$A:$BM,MATCH(AZ$1,'I-Emax'!$A$1:$BM$1,0),FALSE),"")</f>
        <v/>
      </c>
      <c r="BA4" s="50" t="str">
        <f>_xlfn.IFNA(VLOOKUP($A4,'I-Emax'!$A:$BM,MATCH(BA$1,'I-Emax'!$A$1:$BM$1,0),FALSE),"")</f>
        <v/>
      </c>
      <c r="BB4" s="50" t="str">
        <f>_xlfn.IFNA(VLOOKUP($A4,'I-Emax'!$A:$BM,MATCH(BB$1,'I-Emax'!$A$1:$BM$1,0),FALSE),"")</f>
        <v/>
      </c>
      <c r="BC4" s="50" t="str">
        <f>_xlfn.IFNA(VLOOKUP($A4,'I-Emax'!$A:$BM,MATCH(BC$1,'I-Emax'!$A$1:$BM$1,0),FALSE),"")</f>
        <v/>
      </c>
      <c r="BD4" s="40">
        <f t="shared" si="36"/>
        <v>0.33889196491849755</v>
      </c>
      <c r="BE4" s="41">
        <f t="shared" si="37"/>
        <v>0.13080308775731311</v>
      </c>
      <c r="BF4" s="41">
        <f t="shared" si="38"/>
        <v>0.18831499255336756</v>
      </c>
      <c r="BG4" s="41" t="str">
        <f t="shared" si="39"/>
        <v/>
      </c>
      <c r="BH4" s="41">
        <f t="shared" si="40"/>
        <v>0.90187854489869812</v>
      </c>
      <c r="BI4" s="41" t="str">
        <f t="shared" si="41"/>
        <v/>
      </c>
      <c r="BJ4" s="41" t="str">
        <f t="shared" si="42"/>
        <v/>
      </c>
      <c r="BK4" s="41" t="str">
        <f t="shared" si="43"/>
        <v/>
      </c>
      <c r="BL4" s="41" t="str">
        <f t="shared" si="44"/>
        <v/>
      </c>
      <c r="BM4" s="41" t="str">
        <f t="shared" si="45"/>
        <v/>
      </c>
      <c r="BN4" s="41" t="str">
        <f t="shared" si="46"/>
        <v/>
      </c>
      <c r="BO4" s="41" t="str">
        <f t="shared" si="47"/>
        <v/>
      </c>
      <c r="BP4" s="40">
        <f>_xlfn.IFNA(VLOOKUP($A4,'B-Emax'!$A:$BM,MATCH(BP$1,'B-Emax'!$A$1:$BM$1,0),FALSE),"")</f>
        <v>0.96009253903990743</v>
      </c>
      <c r="BQ4" s="41">
        <f>_xlfn.IFNA(VLOOKUP($A4,'B-Emax'!$A:$BM,MATCH(BQ$1,'B-Emax'!$A$1:$BM$1,0),FALSE),"")</f>
        <v>2.2264355362946912E-2</v>
      </c>
      <c r="BR4" s="41">
        <f>_xlfn.IFNA(VLOOKUP($A4,'B-Emax'!$A:$BM,MATCH(BR$1,'B-Emax'!$A$1:$BM$1,0),FALSE),"")</f>
        <v>3.205361575376469E-2</v>
      </c>
      <c r="BS4" s="41" t="str">
        <f>_xlfn.IFNA(VLOOKUP($A4,'B-Emax'!$A:$BM,MATCH(BS$1,'B-Emax'!$A$1:$BM$1,0),FALSE),"")</f>
        <v/>
      </c>
      <c r="BT4" s="41">
        <f>_xlfn.IFNA(VLOOKUP($A4,'B-Emax'!$A:$BM,MATCH(BT$1,'B-Emax'!$A$1:$BM$1,0),FALSE),"")</f>
        <v>0.19979503996720641</v>
      </c>
      <c r="BU4" s="41" t="str">
        <f>_xlfn.IFNA(VLOOKUP($A4,'B-Emax'!$A:$BM,MATCH(BU$1,'B-Emax'!$A$1:$BM$1,0),FALSE),"")</f>
        <v/>
      </c>
      <c r="BV4" s="41" t="str">
        <f>_xlfn.IFNA(VLOOKUP($A4,'B-Emax'!$A:$BM,MATCH(BV$1,'B-Emax'!$A$1:$BM$1,0),FALSE),"")</f>
        <v/>
      </c>
      <c r="BW4" s="41" t="str">
        <f>_xlfn.IFNA(VLOOKUP($A4,'B-Emax'!$A:$BM,MATCH(BW$1,'B-Emax'!$A$1:$BM$1,0),FALSE),"")</f>
        <v/>
      </c>
      <c r="BX4" s="41" t="str">
        <f>_xlfn.IFNA(VLOOKUP($A4,'B-Emax'!$A:$BM,MATCH(BX$1,'B-Emax'!$A$1:$BM$1,0),FALSE),"")</f>
        <v/>
      </c>
      <c r="BY4" s="41" t="str">
        <f>_xlfn.IFNA(VLOOKUP($A4,'B-Emax'!$A:$BM,MATCH(BY$1,'B-Emax'!$A$1:$BM$1,0),FALSE),"")</f>
        <v/>
      </c>
      <c r="BZ4" s="41" t="str">
        <f>_xlfn.IFNA(VLOOKUP($A4,'B-Emax'!$A:$BM,MATCH(BZ$1,'B-Emax'!$A$1:$BM$1,0),FALSE),"")</f>
        <v/>
      </c>
      <c r="CA4" s="41" t="str">
        <f>_xlfn.IFNA(VLOOKUP($A4,'B-Emax'!$A:$BM,MATCH(CA$1,'B-Emax'!$A$1:$BM$1,0),FALSE),"")</f>
        <v/>
      </c>
      <c r="CB4" s="47">
        <f>_xlfn.IFNA(VLOOKUP($A4,'I-Emax'!$A:$BM,MATCH(CB$1,'I-Emax'!$A$1:$BM$1,0),FALSE),"")</f>
        <v>0.32536764705882354</v>
      </c>
      <c r="CC4" s="47">
        <f>_xlfn.IFNA(VLOOKUP($A4,'I-Emax'!$A:$BM,MATCH(CC$1,'I-Emax'!$A$1:$BM$1,0),FALSE),"")</f>
        <v>0.1702127659574468</v>
      </c>
      <c r="CD4" s="47">
        <f>_xlfn.IFNA(VLOOKUP($A4,'I-Emax'!$A:$BM,MATCH(CD$1,'I-Emax'!$A$1:$BM$1,0),FALSE),"")</f>
        <v>0.1702127659574468</v>
      </c>
      <c r="CE4" s="47" t="str">
        <f>_xlfn.IFNA(VLOOKUP($A4,'I-Emax'!$A:$BM,MATCH(CE$1,'I-Emax'!$A$1:$BM$1,0),FALSE),"")</f>
        <v/>
      </c>
      <c r="CF4" s="47">
        <f>_xlfn.IFNA(VLOOKUP($A4,'I-Emax'!$A:$BM,MATCH(CF$1,'I-Emax'!$A$1:$BM$1,0),FALSE),"")</f>
        <v>0.22153209109730848</v>
      </c>
      <c r="CG4" s="47" t="str">
        <f>_xlfn.IFNA(VLOOKUP($A4,'I-Emax'!$A:$BM,MATCH(CG$1,'I-Emax'!$A$1:$BM$1,0),FALSE),"")</f>
        <v/>
      </c>
      <c r="CH4" s="47" t="str">
        <f>_xlfn.IFNA(VLOOKUP($A4,'I-Emax'!$A:$BM,MATCH(CH$1,'I-Emax'!$A$1:$BM$1,0),FALSE),"")</f>
        <v/>
      </c>
      <c r="CI4" s="47" t="str">
        <f>_xlfn.IFNA(VLOOKUP($A4,'I-Emax'!$A:$BM,MATCH(CI$1,'I-Emax'!$A$1:$BM$1,0),FALSE),"")</f>
        <v/>
      </c>
      <c r="CJ4" s="47" t="str">
        <f>_xlfn.IFNA(VLOOKUP($A4,'I-Emax'!$A:$BM,MATCH(CJ$1,'I-Emax'!$A$1:$BM$1,0),FALSE),"")</f>
        <v/>
      </c>
      <c r="CK4" s="47" t="str">
        <f>_xlfn.IFNA(VLOOKUP($A4,'I-Emax'!$A:$BM,MATCH(CK$1,'I-Emax'!$A$1:$BM$1,0),FALSE),"")</f>
        <v/>
      </c>
      <c r="CL4" s="47" t="str">
        <f>_xlfn.IFNA(VLOOKUP($A4,'I-Emax'!$A:$BM,MATCH(CL$1,'I-Emax'!$A$1:$BM$1,0),FALSE),"")</f>
        <v/>
      </c>
      <c r="CM4" s="47" t="str">
        <f>_xlfn.IFNA(VLOOKUP($A4,'I-Emax'!$A:$BM,MATCH(CM$1,'I-Emax'!$A$1:$BM$1,0),FALSE),"")</f>
        <v/>
      </c>
      <c r="CN4" s="40">
        <f t="shared" si="48"/>
        <v>1</v>
      </c>
      <c r="CO4" s="41" t="str">
        <f t="shared" si="49"/>
        <v/>
      </c>
      <c r="CP4" s="41">
        <f t="shared" si="50"/>
        <v>0</v>
      </c>
      <c r="CQ4" s="41" t="str">
        <f t="shared" si="51"/>
        <v/>
      </c>
      <c r="CR4" s="41">
        <f t="shared" si="52"/>
        <v>0.57231437446074096</v>
      </c>
      <c r="CS4" s="41" t="str">
        <f t="shared" si="53"/>
        <v/>
      </c>
      <c r="CT4" s="41" t="str">
        <f t="shared" si="54"/>
        <v/>
      </c>
      <c r="CU4" s="41" t="str">
        <f t="shared" si="55"/>
        <v/>
      </c>
      <c r="CV4" s="41" t="str">
        <f t="shared" si="56"/>
        <v/>
      </c>
      <c r="CW4" s="41" t="str">
        <f t="shared" si="57"/>
        <v/>
      </c>
      <c r="CX4" s="41" t="str">
        <f t="shared" si="58"/>
        <v/>
      </c>
      <c r="CY4" s="41" t="str">
        <f t="shared" si="59"/>
        <v/>
      </c>
      <c r="CZ4" s="40">
        <f>_xlfn.IFNA(VLOOKUP($A4,'B-Emax'!$A:$BM,MATCH(CZ$1,'B-Emax'!$A$1:$BM$1,0),FALSE),"")</f>
        <v>1</v>
      </c>
      <c r="DA4" s="41">
        <f>_xlfn.IFNA(VLOOKUP($A4,'B-Emax'!$A:$BM,MATCH(DA$1,'B-Emax'!$A$1:$BM$1,0),FALSE),"")</f>
        <v>0</v>
      </c>
      <c r="DB4" s="41">
        <f>_xlfn.IFNA(VLOOKUP($A4,'B-Emax'!$A:$BM,MATCH(DB$1,'B-Emax'!$A$1:$BM$1,0),FALSE),"")</f>
        <v>1.0438223718588668E-2</v>
      </c>
      <c r="DC4" s="41" t="str">
        <f>_xlfn.IFNA(VLOOKUP($A4,'B-Emax'!$A:$BM,MATCH(DC$1,'B-Emax'!$A$1:$BM$1,0),FALSE),"")</f>
        <v/>
      </c>
      <c r="DD4" s="41">
        <f>_xlfn.IFNA(VLOOKUP($A4,'B-Emax'!$A:$BM,MATCH(DD$1,'B-Emax'!$A$1:$BM$1,0),FALSE),"")</f>
        <v>0.18929979680095732</v>
      </c>
      <c r="DE4" s="41" t="str">
        <f>_xlfn.IFNA(VLOOKUP($A4,'B-Emax'!$A:$BM,MATCH(DE$1,'B-Emax'!$A$1:$BM$1,0),FALSE),"")</f>
        <v/>
      </c>
      <c r="DF4" s="41" t="str">
        <f>_xlfn.IFNA(VLOOKUP($A4,'B-Emax'!$A:$BM,MATCH(DF$1,'B-Emax'!$A$1:$BM$1,0),FALSE),"")</f>
        <v/>
      </c>
      <c r="DG4" s="41" t="str">
        <f>_xlfn.IFNA(VLOOKUP($A4,'B-Emax'!$A:$BM,MATCH(DG$1,'B-Emax'!$A$1:$BM$1,0),FALSE),"")</f>
        <v/>
      </c>
      <c r="DH4" s="41" t="str">
        <f>_xlfn.IFNA(VLOOKUP($A4,'B-Emax'!$A:$BM,MATCH(DH$1,'B-Emax'!$A$1:$BM$1,0),FALSE),"")</f>
        <v/>
      </c>
      <c r="DI4" s="41" t="str">
        <f>_xlfn.IFNA(VLOOKUP($A4,'B-Emax'!$A:$BM,MATCH(DI$1,'B-Emax'!$A$1:$BM$1,0),FALSE),"")</f>
        <v/>
      </c>
      <c r="DJ4" s="41" t="str">
        <f>_xlfn.IFNA(VLOOKUP($A4,'B-Emax'!$A:$BM,MATCH(DJ$1,'B-Emax'!$A$1:$BM$1,0),FALSE),"")</f>
        <v/>
      </c>
      <c r="DK4" s="41" t="str">
        <f>_xlfn.IFNA(VLOOKUP($A4,'B-Emax'!$A:$BM,MATCH(DK$1,'B-Emax'!$A$1:$BM$1,0),FALSE),"")</f>
        <v/>
      </c>
      <c r="DL4" s="47">
        <f>_xlfn.IFNA(VLOOKUP($A4,'I-Emax'!$A:$BQ,MATCH(DL$1,'I-Emax'!$A$1:$BQ$1,0),FALSE),"")</f>
        <v>1</v>
      </c>
      <c r="DM4" s="47">
        <f>_xlfn.IFNA(VLOOKUP($A4,'I-Emax'!$A:$BQ,MATCH(DM$1,'I-Emax'!$A$1:$BQ$1,0),FALSE),"")</f>
        <v>0</v>
      </c>
      <c r="DN4" s="47">
        <f>_xlfn.IFNA(VLOOKUP($A4,'I-Emax'!$A:$BQ,MATCH(DN$1,'I-Emax'!$A$1:$BQ$1,0),FALSE),"")</f>
        <v>0</v>
      </c>
      <c r="DO4" s="47" t="str">
        <f>_xlfn.IFNA(VLOOKUP($A4,'I-Emax'!$A:$BQ,MATCH(DO$1,'I-Emax'!$A$1:$BQ$1,0),FALSE),"")</f>
        <v/>
      </c>
      <c r="DP4" s="47">
        <f>_xlfn.IFNA(VLOOKUP($A4,'I-Emax'!$A:$BQ,MATCH(DP$1,'I-Emax'!$A$1:$BQ$1,0),FALSE),"")</f>
        <v>0.33076191206856143</v>
      </c>
      <c r="DQ4" s="47" t="str">
        <f>_xlfn.IFNA(VLOOKUP($A4,'I-Emax'!$A:$BQ,MATCH(DQ$1,'I-Emax'!$A$1:$BQ$1,0),FALSE),"")</f>
        <v/>
      </c>
      <c r="DR4" s="47" t="str">
        <f>_xlfn.IFNA(VLOOKUP($A4,'I-Emax'!$A:$BQ,MATCH(DR$1,'I-Emax'!$A$1:$BQ$1,0),FALSE),"")</f>
        <v/>
      </c>
      <c r="DS4" s="47" t="str">
        <f>_xlfn.IFNA(VLOOKUP($A4,'I-Emax'!$A:$BQ,MATCH(DS$1,'I-Emax'!$A$1:$BQ$1,0),FALSE),"")</f>
        <v/>
      </c>
      <c r="DT4" s="47" t="str">
        <f>_xlfn.IFNA(VLOOKUP($A4,'I-Emax'!$A:$BQ,MATCH(DT$1,'I-Emax'!$A$1:$BQ$1,0),FALSE),"")</f>
        <v/>
      </c>
      <c r="DU4" s="47" t="str">
        <f>_xlfn.IFNA(VLOOKUP($A4,'I-Emax'!$A:$BQ,MATCH(DU$1,'I-Emax'!$A$1:$BQ$1,0),FALSE),"")</f>
        <v/>
      </c>
      <c r="DV4" s="47" t="str">
        <f>_xlfn.IFNA(VLOOKUP($A4,'I-Emax'!$A:$BQ,MATCH(DV$1,'I-Emax'!$A$1:$BQ$1,0),FALSE),"")</f>
        <v/>
      </c>
      <c r="DW4" s="47" t="str">
        <f>_xlfn.IFNA(VLOOKUP($A4,'I-Emax'!$A:$BQ,MATCH(DW$1,'I-Emax'!$A$1:$BQ$1,0),FALSE),"")</f>
        <v/>
      </c>
      <c r="DX4" s="147">
        <f t="shared" si="16"/>
        <v>0.33889196491849755</v>
      </c>
      <c r="DY4" s="51">
        <f t="shared" si="17"/>
        <v>0.90187854489869812</v>
      </c>
      <c r="DZ4" s="51" t="str">
        <f t="shared" si="18"/>
        <v/>
      </c>
      <c r="EA4" s="51" t="str">
        <f t="shared" si="19"/>
        <v/>
      </c>
      <c r="EB4" s="51">
        <f>_xlfn.IFNA(VLOOKUP($A4,'B-Emax'!$A:$IC,MATCH(EB$1,'B-Emax'!$A$1:$IC$1,0),FALSE),"")</f>
        <v>0.96009253903990743</v>
      </c>
      <c r="EC4" s="51">
        <f>_xlfn.IFNA(VLOOKUP($A4,'B-Emax'!$A:$IC,MATCH(EC$1,'B-Emax'!$A$1:$IC$1,0),FALSE),"")</f>
        <v>0.19979503996720641</v>
      </c>
      <c r="ED4" s="51" t="str">
        <f>_xlfn.IFNA(VLOOKUP($A4,'B-Emax'!$A:$IC,MATCH(ED$1,'B-Emax'!$A$1:$IC$1,0),FALSE),"")</f>
        <v/>
      </c>
      <c r="EE4" s="51" t="str">
        <f>_xlfn.IFNA(VLOOKUP($A4,'B-Emax'!$A:$IC,MATCH(EE$1,'B-Emax'!$A$1:$IC$1,0),FALSE),"")</f>
        <v/>
      </c>
      <c r="EF4" s="51">
        <f>_xlfn.IFNA(VLOOKUP($A4,'I-Emax'!$A:$IC,MATCH(EF$1,'I-Emax'!$A$1:$IC$1,0),FALSE),"")</f>
        <v>0.32536764705882354</v>
      </c>
      <c r="EG4" s="51">
        <f>_xlfn.IFNA(VLOOKUP($A4,'I-Emax'!$A:$IC,MATCH(EG$1,'I-Emax'!$A$1:$IC$1,0),FALSE),"")</f>
        <v>0.22153209109730848</v>
      </c>
      <c r="EH4" s="51" t="str">
        <f>_xlfn.IFNA(VLOOKUP($A4,'I-Emax'!$A:$IC,MATCH(EH$1,'I-Emax'!$A$1:$IC$1,0),FALSE),"")</f>
        <v/>
      </c>
      <c r="EI4" s="51" t="str">
        <f>_xlfn.IFNA(VLOOKUP($A4,'I-Emax'!$A:$IC,MATCH(EI$1,'I-Emax'!$A$1:$IC$1,0),FALSE),"")</f>
        <v/>
      </c>
      <c r="EJ4" s="147">
        <f t="shared" si="20"/>
        <v>0.33889196491849755</v>
      </c>
      <c r="EK4" s="51">
        <f t="shared" si="21"/>
        <v>0.45219247978490423</v>
      </c>
      <c r="EL4" s="51" t="str">
        <f t="shared" si="22"/>
        <v/>
      </c>
      <c r="EM4" s="51" t="str">
        <f t="shared" si="23"/>
        <v/>
      </c>
      <c r="EN4" s="147">
        <f>_xlfn.IFNA(VLOOKUP($A4,'B-Emax'!$A:$IC,MATCH(EN$1,'B-Emax'!$A$1:$IC$1,0),FALSE),"")</f>
        <v>0.96009253903990743</v>
      </c>
      <c r="EO4" s="51">
        <f>_xlfn.IFNA(VLOOKUP($A4,'B-Emax'!$A:$IC,MATCH(EO$1,'B-Emax'!$A$1:$IC$1,0),FALSE),"")</f>
        <v>8.4704337027972684E-2</v>
      </c>
      <c r="EP4" s="51" t="str">
        <f>_xlfn.IFNA(VLOOKUP($A4,'B-Emax'!$A:$IC,MATCH(EP$1,'B-Emax'!$A$1:$IC$1,0),FALSE),"")</f>
        <v/>
      </c>
      <c r="EQ4" s="51" t="str">
        <f>_xlfn.IFNA(VLOOKUP($A4,'B-Emax'!$A:$IC,MATCH(EQ$1,'B-Emax'!$A$1:$IC$1,0),FALSE),"")</f>
        <v/>
      </c>
      <c r="ER4" s="51">
        <f>_xlfn.IFNA(VLOOKUP($A4,'I-Emax'!$A:$IC,MATCH(ER$1,'I-Emax'!$A$1:$IC$1,0),FALSE),"")</f>
        <v>0.32536764705882354</v>
      </c>
      <c r="ES4" s="51">
        <f>_xlfn.IFNA(VLOOKUP($A4,'I-Emax'!$A:$IC,MATCH(ES$1,'I-Emax'!$A$1:$IC$1,0),FALSE),"")</f>
        <v>0.18731920767073404</v>
      </c>
      <c r="ET4" s="51" t="str">
        <f>_xlfn.IFNA(VLOOKUP($A4,'I-Emax'!$A:$IC,MATCH(ET$1,'I-Emax'!$A$1:$IC$1,0),FALSE),"")</f>
        <v/>
      </c>
      <c r="EU4" s="51" t="str">
        <f>_xlfn.IFNA(VLOOKUP($A4,'I-Emax'!$A:$IC,MATCH(EU$1,'I-Emax'!$A$1:$IC$1,0),FALSE),"")</f>
        <v/>
      </c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</row>
    <row r="5" spans="1:172" s="49" customFormat="1" x14ac:dyDescent="0.2">
      <c r="A5" s="29" t="s">
        <v>51</v>
      </c>
      <c r="B5" s="377">
        <f>VLOOKUP($A5,BI!$A:$Q,MATCH(B$1,BI!$A$1:$Q$1,0),FALSE)</f>
        <v>1</v>
      </c>
      <c r="C5" s="378" t="str">
        <f>VLOOKUP($A5,BI!$A:$Q,MATCH(C$1,BI!$A$1:$Q$1,0),FALSE)</f>
        <v/>
      </c>
      <c r="D5" s="378" t="str">
        <f>VLOOKUP($A5,BI!$A:$Q,MATCH(D$1,BI!$A$1:$Q$1,0),FALSE)</f>
        <v/>
      </c>
      <c r="E5" s="378" t="str">
        <f>VLOOKUP($A5,BI!$A:$Q,MATCH(E$1,BI!$A$1:$Q$1,0),FALSE)</f>
        <v/>
      </c>
      <c r="F5" s="378" t="str">
        <f>VLOOKUP($A5,BI!$A:$Q,MATCH(F$1,BI!$A$1:$Q$1,0),FALSE)</f>
        <v/>
      </c>
      <c r="G5" s="378" t="str">
        <f>VLOOKUP($A5,BI!$A:$Q,MATCH(G$1,BI!$A$1:$Q$1,0),FALSE)</f>
        <v/>
      </c>
      <c r="H5" s="378" t="str">
        <f>VLOOKUP($A5,BI!$A:$Q,MATCH(H$1,BI!$A$1:$Q$1,0),FALSE)</f>
        <v/>
      </c>
      <c r="I5" s="378" t="str">
        <f>VLOOKUP($A5,BI!$A:$Q,MATCH(I$1,BI!$A$1:$Q$1,0),FALSE)</f>
        <v/>
      </c>
      <c r="J5" s="378" t="str">
        <f>VLOOKUP($A5,BI!$A:$Q,MATCH(J$1,BI!$A$1:$Q$1,0),FALSE)</f>
        <v/>
      </c>
      <c r="K5" s="378" t="str">
        <f>VLOOKUP($A5,BI!$A:$Q,MATCH(K$1,BI!$A$1:$Q$1,0),FALSE)</f>
        <v/>
      </c>
      <c r="L5" s="378" t="str">
        <f>VLOOKUP($A5,BI!$A:$Q,MATCH(L$1,BI!$A$1:$Q$1,0),FALSE)</f>
        <v/>
      </c>
      <c r="M5" s="378" t="str">
        <f>VLOOKUP($A5,BI!$A:$Q,MATCH(M$1,BI!$A$1:$Q$1,0),FALSE)</f>
        <v/>
      </c>
      <c r="N5" s="49">
        <f t="shared" si="0"/>
        <v>1</v>
      </c>
      <c r="O5" s="49">
        <f>VLOOKUP($A5,BI!$A:$Q,MATCH(O$1,BI!$A$1:$Q$1,0),FALSE)</f>
        <v>1</v>
      </c>
      <c r="P5" s="37" t="str">
        <f>VLOOKUP($A5,BI!$A:$Q,MATCH(P$1,BI!$A$1:$Q$1,0),FALSE)</f>
        <v/>
      </c>
      <c r="Q5" s="37">
        <f>VLOOKUP($A5,BI!$A:$Q,MATCH(Q$1,BI!$A$1:$Q$1,0),FALSE)</f>
        <v>1</v>
      </c>
      <c r="R5" s="37" t="str">
        <f>VLOOKUP($A5,BI!$A:$Q,MATCH(R$1,BI!$A$1:$Q$1,0),FALSE)</f>
        <v/>
      </c>
      <c r="S5" s="398">
        <f t="shared" si="1"/>
        <v>2</v>
      </c>
      <c r="T5" s="41">
        <f t="shared" si="24"/>
        <v>0.66512434933487563</v>
      </c>
      <c r="U5" s="41" t="str">
        <f t="shared" si="25"/>
        <v/>
      </c>
      <c r="V5" s="41" t="str">
        <f t="shared" si="26"/>
        <v/>
      </c>
      <c r="W5" s="41" t="str">
        <f t="shared" si="27"/>
        <v/>
      </c>
      <c r="X5" s="41" t="str">
        <f t="shared" si="28"/>
        <v/>
      </c>
      <c r="Y5" s="41" t="str">
        <f t="shared" si="29"/>
        <v/>
      </c>
      <c r="Z5" s="41" t="str">
        <f t="shared" si="30"/>
        <v/>
      </c>
      <c r="AA5" s="41" t="str">
        <f t="shared" si="31"/>
        <v/>
      </c>
      <c r="AB5" s="41" t="str">
        <f t="shared" si="32"/>
        <v/>
      </c>
      <c r="AC5" s="41" t="str">
        <f t="shared" si="33"/>
        <v/>
      </c>
      <c r="AD5" s="41" t="str">
        <f t="shared" si="34"/>
        <v/>
      </c>
      <c r="AE5" s="41" t="str">
        <f t="shared" si="35"/>
        <v/>
      </c>
      <c r="AF5" s="80">
        <f>_xlfn.IFNA(VLOOKUP($A5,'B-Emax'!$A:$BM,MATCH(AF$1,'B-Emax'!$A$1:$BM$1,0),FALSE),"")</f>
        <v>51.87</v>
      </c>
      <c r="AG5" s="81" t="str">
        <f>_xlfn.IFNA(VLOOKUP($A5,'B-Emax'!$A:$BM,MATCH(AG$1,'B-Emax'!$A$1:$BM$1,0),FALSE),"")</f>
        <v/>
      </c>
      <c r="AH5" s="81" t="str">
        <f>_xlfn.IFNA(VLOOKUP($A5,'B-Emax'!$A:$BM,MATCH(AH$1,'B-Emax'!$A$1:$BM$1,0),FALSE),"")</f>
        <v/>
      </c>
      <c r="AI5" s="81" t="str">
        <f>_xlfn.IFNA(VLOOKUP($A5,'B-Emax'!$A:$BM,MATCH(AI$1,'B-Emax'!$A$1:$BM$1,0),FALSE),"")</f>
        <v/>
      </c>
      <c r="AJ5" s="81" t="str">
        <f>_xlfn.IFNA(VLOOKUP($A5,'B-Emax'!$A:$BM,MATCH(AJ$1,'B-Emax'!$A$1:$BM$1,0),FALSE),"")</f>
        <v/>
      </c>
      <c r="AK5" s="81" t="str">
        <f>_xlfn.IFNA(VLOOKUP($A5,'B-Emax'!$A:$BM,MATCH(AK$1,'B-Emax'!$A$1:$BM$1,0),FALSE),"")</f>
        <v/>
      </c>
      <c r="AL5" s="82" t="str">
        <f>_xlfn.IFNA(VLOOKUP($A5,'B-Emax'!$A:$BM,MATCH(AL$1,'B-Emax'!$A$1:$BM$1,0),FALSE),"")</f>
        <v/>
      </c>
      <c r="AM5" s="82" t="str">
        <f>_xlfn.IFNA(VLOOKUP($A5,'B-Emax'!$A:$BM,MATCH(AM$1,'B-Emax'!$A$1:$BM$1,0),FALSE),"")</f>
        <v/>
      </c>
      <c r="AN5" s="82" t="str">
        <f>_xlfn.IFNA(VLOOKUP($A5,'B-Emax'!$A:$BM,MATCH(AN$1,'B-Emax'!$A$1:$BM$1,0),FALSE),"")</f>
        <v/>
      </c>
      <c r="AO5" s="81" t="str">
        <f>_xlfn.IFNA(VLOOKUP($A5,'B-Emax'!$A:$BM,MATCH(AO$1,'B-Emax'!$A$1:$BM$1,0),FALSE),"")</f>
        <v/>
      </c>
      <c r="AP5" s="82" t="str">
        <f>_xlfn.IFNA(VLOOKUP($A5,'B-Emax'!$A:$BM,MATCH(AP$1,'B-Emax'!$A$1:$BM$1,0),FALSE),"")</f>
        <v/>
      </c>
      <c r="AQ5" s="82" t="str">
        <f>_xlfn.IFNA(VLOOKUP($A5,'B-Emax'!$A:$BM,MATCH(AQ$1,'B-Emax'!$A$1:$BM$1,0),FALSE),"")</f>
        <v/>
      </c>
      <c r="AR5" s="50">
        <f>_xlfn.IFNA(VLOOKUP($A5,'I-Emax'!$A:$BM,MATCH(AR$1,'I-Emax'!$A$1:$BM$1,0),FALSE),"")</f>
        <v>34.5</v>
      </c>
      <c r="AS5" s="50" t="str">
        <f>_xlfn.IFNA(VLOOKUP($A5,'I-Emax'!$A:$BM,MATCH(AS$1,'I-Emax'!$A$1:$BM$1,0),FALSE),"")</f>
        <v/>
      </c>
      <c r="AT5" s="50" t="str">
        <f>_xlfn.IFNA(VLOOKUP($A5,'I-Emax'!$A:$BM,MATCH(AT$1,'I-Emax'!$A$1:$BM$1,0),FALSE),"")</f>
        <v/>
      </c>
      <c r="AU5" s="50" t="str">
        <f>_xlfn.IFNA(VLOOKUP($A5,'I-Emax'!$A:$BM,MATCH(AU$1,'I-Emax'!$A$1:$BM$1,0),FALSE),"")</f>
        <v/>
      </c>
      <c r="AV5" s="50" t="str">
        <f>_xlfn.IFNA(VLOOKUP($A5,'I-Emax'!$A:$BM,MATCH(AV$1,'I-Emax'!$A$1:$BM$1,0),FALSE),"")</f>
        <v/>
      </c>
      <c r="AW5" s="50" t="str">
        <f>_xlfn.IFNA(VLOOKUP($A5,'I-Emax'!$A:$BM,MATCH(AW$1,'I-Emax'!$A$1:$BM$1,0),FALSE),"")</f>
        <v/>
      </c>
      <c r="AX5" s="50" t="str">
        <f>_xlfn.IFNA(VLOOKUP($A5,'I-Emax'!$A:$BM,MATCH(AX$1,'I-Emax'!$A$1:$BM$1,0),FALSE),"")</f>
        <v/>
      </c>
      <c r="AY5" s="50" t="str">
        <f>_xlfn.IFNA(VLOOKUP($A5,'I-Emax'!$A:$BM,MATCH(AY$1,'I-Emax'!$A$1:$BM$1,0),FALSE),"")</f>
        <v/>
      </c>
      <c r="AZ5" s="50" t="str">
        <f>_xlfn.IFNA(VLOOKUP($A5,'I-Emax'!$A:$BM,MATCH(AZ$1,'I-Emax'!$A$1:$BM$1,0),FALSE),"")</f>
        <v/>
      </c>
      <c r="BA5" s="50" t="str">
        <f>_xlfn.IFNA(VLOOKUP($A5,'I-Emax'!$A:$BM,MATCH(BA$1,'I-Emax'!$A$1:$BM$1,0),FALSE),"")</f>
        <v/>
      </c>
      <c r="BB5" s="50" t="str">
        <f>_xlfn.IFNA(VLOOKUP($A5,'I-Emax'!$A:$BM,MATCH(BB$1,'I-Emax'!$A$1:$BM$1,0),FALSE),"")</f>
        <v/>
      </c>
      <c r="BC5" s="50" t="str">
        <f>_xlfn.IFNA(VLOOKUP($A5,'I-Emax'!$A:$BM,MATCH(BC$1,'I-Emax'!$A$1:$BM$1,0),FALSE),"")</f>
        <v/>
      </c>
      <c r="BD5" s="40">
        <f t="shared" si="36"/>
        <v>0.6341911764705882</v>
      </c>
      <c r="BE5" s="41" t="str">
        <f t="shared" si="37"/>
        <v/>
      </c>
      <c r="BF5" s="41" t="str">
        <f t="shared" si="38"/>
        <v/>
      </c>
      <c r="BG5" s="41" t="str">
        <f t="shared" si="39"/>
        <v/>
      </c>
      <c r="BH5" s="41" t="str">
        <f t="shared" si="40"/>
        <v/>
      </c>
      <c r="BI5" s="41" t="str">
        <f t="shared" si="41"/>
        <v/>
      </c>
      <c r="BJ5" s="41" t="str">
        <f t="shared" si="42"/>
        <v/>
      </c>
      <c r="BK5" s="41" t="str">
        <f t="shared" si="43"/>
        <v/>
      </c>
      <c r="BL5" s="41" t="str">
        <f t="shared" si="44"/>
        <v/>
      </c>
      <c r="BM5" s="41" t="str">
        <f t="shared" si="45"/>
        <v/>
      </c>
      <c r="BN5" s="41" t="str">
        <f t="shared" si="46"/>
        <v/>
      </c>
      <c r="BO5" s="41" t="str">
        <f t="shared" si="47"/>
        <v/>
      </c>
      <c r="BP5" s="40">
        <f>_xlfn.IFNA(VLOOKUP($A5,'B-Emax'!$A:$BM,MATCH(BP$1,'B-Emax'!$A$1:$BM$1,0),FALSE),"")</f>
        <v>1</v>
      </c>
      <c r="BQ5" s="41" t="str">
        <f>_xlfn.IFNA(VLOOKUP($A5,'B-Emax'!$A:$BM,MATCH(BQ$1,'B-Emax'!$A$1:$BM$1,0),FALSE),"")</f>
        <v/>
      </c>
      <c r="BR5" s="41" t="str">
        <f>_xlfn.IFNA(VLOOKUP($A5,'B-Emax'!$A:$BM,MATCH(BR$1,'B-Emax'!$A$1:$BM$1,0),FALSE),"")</f>
        <v/>
      </c>
      <c r="BS5" s="41" t="str">
        <f>_xlfn.IFNA(VLOOKUP($A5,'B-Emax'!$A:$BM,MATCH(BS$1,'B-Emax'!$A$1:$BM$1,0),FALSE),"")</f>
        <v/>
      </c>
      <c r="BT5" s="41" t="str">
        <f>_xlfn.IFNA(VLOOKUP($A5,'B-Emax'!$A:$BM,MATCH(BT$1,'B-Emax'!$A$1:$BM$1,0),FALSE),"")</f>
        <v/>
      </c>
      <c r="BU5" s="41" t="str">
        <f>_xlfn.IFNA(VLOOKUP($A5,'B-Emax'!$A:$BM,MATCH(BU$1,'B-Emax'!$A$1:$BM$1,0),FALSE),"")</f>
        <v/>
      </c>
      <c r="BV5" s="41" t="str">
        <f>_xlfn.IFNA(VLOOKUP($A5,'B-Emax'!$A:$BM,MATCH(BV$1,'B-Emax'!$A$1:$BM$1,0),FALSE),"")</f>
        <v/>
      </c>
      <c r="BW5" s="41" t="str">
        <f>_xlfn.IFNA(VLOOKUP($A5,'B-Emax'!$A:$BM,MATCH(BW$1,'B-Emax'!$A$1:$BM$1,0),FALSE),"")</f>
        <v/>
      </c>
      <c r="BX5" s="41" t="str">
        <f>_xlfn.IFNA(VLOOKUP($A5,'B-Emax'!$A:$BM,MATCH(BX$1,'B-Emax'!$A$1:$BM$1,0),FALSE),"")</f>
        <v/>
      </c>
      <c r="BY5" s="41" t="str">
        <f>_xlfn.IFNA(VLOOKUP($A5,'B-Emax'!$A:$BM,MATCH(BY$1,'B-Emax'!$A$1:$BM$1,0),FALSE),"")</f>
        <v/>
      </c>
      <c r="BZ5" s="41" t="str">
        <f>_xlfn.IFNA(VLOOKUP($A5,'B-Emax'!$A:$BM,MATCH(BZ$1,'B-Emax'!$A$1:$BM$1,0),FALSE),"")</f>
        <v/>
      </c>
      <c r="CA5" s="41" t="str">
        <f>_xlfn.IFNA(VLOOKUP($A5,'B-Emax'!$A:$BM,MATCH(CA$1,'B-Emax'!$A$1:$BM$1,0),FALSE),"")</f>
        <v/>
      </c>
      <c r="CB5" s="47">
        <f>_xlfn.IFNA(VLOOKUP($A5,'I-Emax'!$A:$BM,MATCH(CB$1,'I-Emax'!$A$1:$BM$1,0),FALSE),"")</f>
        <v>0.6341911764705882</v>
      </c>
      <c r="CC5" s="47" t="str">
        <f>_xlfn.IFNA(VLOOKUP($A5,'I-Emax'!$A:$BM,MATCH(CC$1,'I-Emax'!$A$1:$BM$1,0),FALSE),"")</f>
        <v/>
      </c>
      <c r="CD5" s="47" t="str">
        <f>_xlfn.IFNA(VLOOKUP($A5,'I-Emax'!$A:$BM,MATCH(CD$1,'I-Emax'!$A$1:$BM$1,0),FALSE),"")</f>
        <v/>
      </c>
      <c r="CE5" s="47" t="str">
        <f>_xlfn.IFNA(VLOOKUP($A5,'I-Emax'!$A:$BM,MATCH(CE$1,'I-Emax'!$A$1:$BM$1,0),FALSE),"")</f>
        <v/>
      </c>
      <c r="CF5" s="47" t="str">
        <f>_xlfn.IFNA(VLOOKUP($A5,'I-Emax'!$A:$BM,MATCH(CF$1,'I-Emax'!$A$1:$BM$1,0),FALSE),"")</f>
        <v/>
      </c>
      <c r="CG5" s="47" t="str">
        <f>_xlfn.IFNA(VLOOKUP($A5,'I-Emax'!$A:$BM,MATCH(CG$1,'I-Emax'!$A$1:$BM$1,0),FALSE),"")</f>
        <v/>
      </c>
      <c r="CH5" s="47" t="str">
        <f>_xlfn.IFNA(VLOOKUP($A5,'I-Emax'!$A:$BM,MATCH(CH$1,'I-Emax'!$A$1:$BM$1,0),FALSE),"")</f>
        <v/>
      </c>
      <c r="CI5" s="47" t="str">
        <f>_xlfn.IFNA(VLOOKUP($A5,'I-Emax'!$A:$BM,MATCH(CI$1,'I-Emax'!$A$1:$BM$1,0),FALSE),"")</f>
        <v/>
      </c>
      <c r="CJ5" s="47" t="str">
        <f>_xlfn.IFNA(VLOOKUP($A5,'I-Emax'!$A:$BM,MATCH(CJ$1,'I-Emax'!$A$1:$BM$1,0),FALSE),"")</f>
        <v/>
      </c>
      <c r="CK5" s="47" t="str">
        <f>_xlfn.IFNA(VLOOKUP($A5,'I-Emax'!$A:$BM,MATCH(CK$1,'I-Emax'!$A$1:$BM$1,0),FALSE),"")</f>
        <v/>
      </c>
      <c r="CL5" s="47" t="str">
        <f>_xlfn.IFNA(VLOOKUP($A5,'I-Emax'!$A:$BM,MATCH(CL$1,'I-Emax'!$A$1:$BM$1,0),FALSE),"")</f>
        <v/>
      </c>
      <c r="CM5" s="47" t="str">
        <f>_xlfn.IFNA(VLOOKUP($A5,'I-Emax'!$A:$BM,MATCH(CM$1,'I-Emax'!$A$1:$BM$1,0),FALSE),"")</f>
        <v/>
      </c>
      <c r="CN5" s="40" t="str">
        <f t="shared" si="48"/>
        <v/>
      </c>
      <c r="CO5" s="41" t="str">
        <f t="shared" si="49"/>
        <v/>
      </c>
      <c r="CP5" s="41" t="str">
        <f t="shared" si="50"/>
        <v/>
      </c>
      <c r="CQ5" s="41" t="str">
        <f t="shared" si="51"/>
        <v/>
      </c>
      <c r="CR5" s="41" t="str">
        <f t="shared" si="52"/>
        <v/>
      </c>
      <c r="CS5" s="41" t="str">
        <f t="shared" si="53"/>
        <v/>
      </c>
      <c r="CT5" s="41" t="str">
        <f t="shared" si="54"/>
        <v/>
      </c>
      <c r="CU5" s="41" t="str">
        <f t="shared" si="55"/>
        <v/>
      </c>
      <c r="CV5" s="41" t="str">
        <f t="shared" si="56"/>
        <v/>
      </c>
      <c r="CW5" s="41" t="str">
        <f t="shared" si="57"/>
        <v/>
      </c>
      <c r="CX5" s="41" t="str">
        <f t="shared" si="58"/>
        <v/>
      </c>
      <c r="CY5" s="41" t="str">
        <f t="shared" si="59"/>
        <v/>
      </c>
      <c r="CZ5" s="40" t="str">
        <f>_xlfn.IFNA(VLOOKUP($A5,'B-Emax'!$A:$BM,MATCH(CZ$1,'B-Emax'!$A$1:$BM$1,0),FALSE),"")</f>
        <v/>
      </c>
      <c r="DA5" s="41" t="str">
        <f>_xlfn.IFNA(VLOOKUP($A5,'B-Emax'!$A:$BM,MATCH(DA$1,'B-Emax'!$A$1:$BM$1,0),FALSE),"")</f>
        <v/>
      </c>
      <c r="DB5" s="41" t="str">
        <f>_xlfn.IFNA(VLOOKUP($A5,'B-Emax'!$A:$BM,MATCH(DB$1,'B-Emax'!$A$1:$BM$1,0),FALSE),"")</f>
        <v/>
      </c>
      <c r="DC5" s="41" t="str">
        <f>_xlfn.IFNA(VLOOKUP($A5,'B-Emax'!$A:$BM,MATCH(DC$1,'B-Emax'!$A$1:$BM$1,0),FALSE),"")</f>
        <v/>
      </c>
      <c r="DD5" s="41" t="str">
        <f>_xlfn.IFNA(VLOOKUP($A5,'B-Emax'!$A:$BM,MATCH(DD$1,'B-Emax'!$A$1:$BM$1,0),FALSE),"")</f>
        <v/>
      </c>
      <c r="DE5" s="41" t="str">
        <f>_xlfn.IFNA(VLOOKUP($A5,'B-Emax'!$A:$BM,MATCH(DE$1,'B-Emax'!$A$1:$BM$1,0),FALSE),"")</f>
        <v/>
      </c>
      <c r="DF5" s="41" t="str">
        <f>_xlfn.IFNA(VLOOKUP($A5,'B-Emax'!$A:$BM,MATCH(DF$1,'B-Emax'!$A$1:$BM$1,0),FALSE),"")</f>
        <v/>
      </c>
      <c r="DG5" s="41" t="str">
        <f>_xlfn.IFNA(VLOOKUP($A5,'B-Emax'!$A:$BM,MATCH(DG$1,'B-Emax'!$A$1:$BM$1,0),FALSE),"")</f>
        <v/>
      </c>
      <c r="DH5" s="41" t="str">
        <f>_xlfn.IFNA(VLOOKUP($A5,'B-Emax'!$A:$BM,MATCH(DH$1,'B-Emax'!$A$1:$BM$1,0),FALSE),"")</f>
        <v/>
      </c>
      <c r="DI5" s="41" t="str">
        <f>_xlfn.IFNA(VLOOKUP($A5,'B-Emax'!$A:$BM,MATCH(DI$1,'B-Emax'!$A$1:$BM$1,0),FALSE),"")</f>
        <v/>
      </c>
      <c r="DJ5" s="41" t="str">
        <f>_xlfn.IFNA(VLOOKUP($A5,'B-Emax'!$A:$BM,MATCH(DJ$1,'B-Emax'!$A$1:$BM$1,0),FALSE),"")</f>
        <v/>
      </c>
      <c r="DK5" s="41" t="str">
        <f>_xlfn.IFNA(VLOOKUP($A5,'B-Emax'!$A:$BM,MATCH(DK$1,'B-Emax'!$A$1:$BM$1,0),FALSE),"")</f>
        <v/>
      </c>
      <c r="DL5" s="47" t="str">
        <f>_xlfn.IFNA(VLOOKUP($A5,'I-Emax'!$A:$BQ,MATCH(DL$1,'I-Emax'!$A$1:$BQ$1,0),FALSE),"")</f>
        <v/>
      </c>
      <c r="DM5" s="47" t="str">
        <f>_xlfn.IFNA(VLOOKUP($A5,'I-Emax'!$A:$BQ,MATCH(DM$1,'I-Emax'!$A$1:$BQ$1,0),FALSE),"")</f>
        <v/>
      </c>
      <c r="DN5" s="47" t="str">
        <f>_xlfn.IFNA(VLOOKUP($A5,'I-Emax'!$A:$BQ,MATCH(DN$1,'I-Emax'!$A$1:$BQ$1,0),FALSE),"")</f>
        <v/>
      </c>
      <c r="DO5" s="47" t="str">
        <f>_xlfn.IFNA(VLOOKUP($A5,'I-Emax'!$A:$BQ,MATCH(DO$1,'I-Emax'!$A$1:$BQ$1,0),FALSE),"")</f>
        <v/>
      </c>
      <c r="DP5" s="47" t="str">
        <f>_xlfn.IFNA(VLOOKUP($A5,'I-Emax'!$A:$BQ,MATCH(DP$1,'I-Emax'!$A$1:$BQ$1,0),FALSE),"")</f>
        <v/>
      </c>
      <c r="DQ5" s="47" t="str">
        <f>_xlfn.IFNA(VLOOKUP($A5,'I-Emax'!$A:$BQ,MATCH(DQ$1,'I-Emax'!$A$1:$BQ$1,0),FALSE),"")</f>
        <v/>
      </c>
      <c r="DR5" s="47" t="str">
        <f>_xlfn.IFNA(VLOOKUP($A5,'I-Emax'!$A:$BQ,MATCH(DR$1,'I-Emax'!$A$1:$BQ$1,0),FALSE),"")</f>
        <v/>
      </c>
      <c r="DS5" s="47" t="str">
        <f>_xlfn.IFNA(VLOOKUP($A5,'I-Emax'!$A:$BQ,MATCH(DS$1,'I-Emax'!$A$1:$BQ$1,0),FALSE),"")</f>
        <v/>
      </c>
      <c r="DT5" s="47" t="str">
        <f>_xlfn.IFNA(VLOOKUP($A5,'I-Emax'!$A:$BQ,MATCH(DT$1,'I-Emax'!$A$1:$BQ$1,0),FALSE),"")</f>
        <v/>
      </c>
      <c r="DU5" s="47" t="str">
        <f>_xlfn.IFNA(VLOOKUP($A5,'I-Emax'!$A:$BQ,MATCH(DU$1,'I-Emax'!$A$1:$BQ$1,0),FALSE),"")</f>
        <v/>
      </c>
      <c r="DV5" s="47" t="str">
        <f>_xlfn.IFNA(VLOOKUP($A5,'I-Emax'!$A:$BQ,MATCH(DV$1,'I-Emax'!$A$1:$BQ$1,0),FALSE),"")</f>
        <v/>
      </c>
      <c r="DW5" s="47" t="str">
        <f>_xlfn.IFNA(VLOOKUP($A5,'I-Emax'!$A:$BQ,MATCH(DW$1,'I-Emax'!$A$1:$BQ$1,0),FALSE),"")</f>
        <v/>
      </c>
      <c r="DX5" s="147">
        <f t="shared" si="16"/>
        <v>0.6341911764705882</v>
      </c>
      <c r="DY5" s="51" t="str">
        <f t="shared" si="17"/>
        <v/>
      </c>
      <c r="DZ5" s="51" t="str">
        <f t="shared" si="18"/>
        <v/>
      </c>
      <c r="EA5" s="51" t="str">
        <f t="shared" si="19"/>
        <v/>
      </c>
      <c r="EB5" s="51">
        <f>_xlfn.IFNA(VLOOKUP($A5,'B-Emax'!$A:$IC,MATCH(EB$1,'B-Emax'!$A$1:$IC$1,0),FALSE),"")</f>
        <v>1</v>
      </c>
      <c r="EC5" s="51" t="str">
        <f>_xlfn.IFNA(VLOOKUP($A5,'B-Emax'!$A:$IC,MATCH(EC$1,'B-Emax'!$A$1:$IC$1,0),FALSE),"")</f>
        <v/>
      </c>
      <c r="ED5" s="51" t="str">
        <f>_xlfn.IFNA(VLOOKUP($A5,'B-Emax'!$A:$IC,MATCH(ED$1,'B-Emax'!$A$1:$IC$1,0),FALSE),"")</f>
        <v/>
      </c>
      <c r="EE5" s="51" t="str">
        <f>_xlfn.IFNA(VLOOKUP($A5,'B-Emax'!$A:$IC,MATCH(EE$1,'B-Emax'!$A$1:$IC$1,0),FALSE),"")</f>
        <v/>
      </c>
      <c r="EF5" s="51">
        <f>_xlfn.IFNA(VLOOKUP($A5,'I-Emax'!$A:$IC,MATCH(EF$1,'I-Emax'!$A$1:$IC$1,0),FALSE),"")</f>
        <v>0.6341911764705882</v>
      </c>
      <c r="EG5" s="51" t="str">
        <f>_xlfn.IFNA(VLOOKUP($A5,'I-Emax'!$A:$IC,MATCH(EG$1,'I-Emax'!$A$1:$IC$1,0),FALSE),"")</f>
        <v/>
      </c>
      <c r="EH5" s="51" t="str">
        <f>_xlfn.IFNA(VLOOKUP($A5,'I-Emax'!$A:$IC,MATCH(EH$1,'I-Emax'!$A$1:$IC$1,0),FALSE),"")</f>
        <v/>
      </c>
      <c r="EI5" s="51" t="str">
        <f>_xlfn.IFNA(VLOOKUP($A5,'I-Emax'!$A:$IC,MATCH(EI$1,'I-Emax'!$A$1:$IC$1,0),FALSE),"")</f>
        <v/>
      </c>
      <c r="EJ5" s="147">
        <f t="shared" si="20"/>
        <v>0.6341911764705882</v>
      </c>
      <c r="EK5" s="51" t="str">
        <f t="shared" si="21"/>
        <v/>
      </c>
      <c r="EL5" s="51" t="str">
        <f t="shared" si="22"/>
        <v/>
      </c>
      <c r="EM5" s="51" t="str">
        <f t="shared" si="23"/>
        <v/>
      </c>
      <c r="EN5" s="147">
        <f>_xlfn.IFNA(VLOOKUP($A5,'B-Emax'!$A:$IC,MATCH(EN$1,'B-Emax'!$A$1:$IC$1,0),FALSE),"")</f>
        <v>1</v>
      </c>
      <c r="EO5" s="51" t="str">
        <f>_xlfn.IFNA(VLOOKUP($A5,'B-Emax'!$A:$IC,MATCH(EO$1,'B-Emax'!$A$1:$IC$1,0),FALSE),"")</f>
        <v/>
      </c>
      <c r="EP5" s="51" t="str">
        <f>_xlfn.IFNA(VLOOKUP($A5,'B-Emax'!$A:$IC,MATCH(EP$1,'B-Emax'!$A$1:$IC$1,0),FALSE),"")</f>
        <v/>
      </c>
      <c r="EQ5" s="51" t="str">
        <f>_xlfn.IFNA(VLOOKUP($A5,'B-Emax'!$A:$IC,MATCH(EQ$1,'B-Emax'!$A$1:$IC$1,0),FALSE),"")</f>
        <v/>
      </c>
      <c r="ER5" s="51">
        <f>_xlfn.IFNA(VLOOKUP($A5,'I-Emax'!$A:$IC,MATCH(ER$1,'I-Emax'!$A$1:$IC$1,0),FALSE),"")</f>
        <v>0.6341911764705882</v>
      </c>
      <c r="ES5" s="51" t="str">
        <f>_xlfn.IFNA(VLOOKUP($A5,'I-Emax'!$A:$IC,MATCH(ES$1,'I-Emax'!$A$1:$IC$1,0),FALSE),"")</f>
        <v/>
      </c>
      <c r="ET5" s="51" t="str">
        <f>_xlfn.IFNA(VLOOKUP($A5,'I-Emax'!$A:$IC,MATCH(ET$1,'I-Emax'!$A$1:$IC$1,0),FALSE),"")</f>
        <v/>
      </c>
      <c r="EU5" s="51" t="str">
        <f>_xlfn.IFNA(VLOOKUP($A5,'I-Emax'!$A:$IC,MATCH(EU$1,'I-Emax'!$A$1:$IC$1,0),FALSE),"")</f>
        <v/>
      </c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</row>
    <row r="6" spans="1:172" s="49" customFormat="1" x14ac:dyDescent="0.2">
      <c r="A6" s="29" t="s">
        <v>90</v>
      </c>
      <c r="B6" s="377">
        <f>VLOOKUP($A6,BI!$A:$Q,MATCH(B$1,BI!$A$1:$Q$1,0),FALSE)</f>
        <v>1</v>
      </c>
      <c r="C6" s="378" t="str">
        <f>VLOOKUP($A6,BI!$A:$Q,MATCH(C$1,BI!$A$1:$Q$1,0),FALSE)</f>
        <v/>
      </c>
      <c r="D6" s="378" t="str">
        <f>VLOOKUP($A6,BI!$A:$Q,MATCH(D$1,BI!$A$1:$Q$1,0),FALSE)</f>
        <v/>
      </c>
      <c r="E6" s="378" t="str">
        <f>VLOOKUP($A6,BI!$A:$Q,MATCH(E$1,BI!$A$1:$Q$1,0),FALSE)</f>
        <v/>
      </c>
      <c r="F6" s="378" t="str">
        <f>VLOOKUP($A6,BI!$A:$Q,MATCH(F$1,BI!$A$1:$Q$1,0),FALSE)</f>
        <v/>
      </c>
      <c r="G6" s="378">
        <f>VLOOKUP($A6,BI!$A:$Q,MATCH(G$1,BI!$A$1:$Q$1,0),FALSE)</f>
        <v>1</v>
      </c>
      <c r="H6" s="378" t="str">
        <f>VLOOKUP($A6,BI!$A:$Q,MATCH(H$1,BI!$A$1:$Q$1,0),FALSE)</f>
        <v/>
      </c>
      <c r="I6" s="378" t="str">
        <f>VLOOKUP($A6,BI!$A:$Q,MATCH(I$1,BI!$A$1:$Q$1,0),FALSE)</f>
        <v/>
      </c>
      <c r="J6" s="378" t="str">
        <f>VLOOKUP($A6,BI!$A:$Q,MATCH(J$1,BI!$A$1:$Q$1,0),FALSE)</f>
        <v/>
      </c>
      <c r="K6" s="378" t="str">
        <f>VLOOKUP($A6,BI!$A:$Q,MATCH(K$1,BI!$A$1:$Q$1,0),FALSE)</f>
        <v/>
      </c>
      <c r="L6" s="378" t="str">
        <f>VLOOKUP($A6,BI!$A:$Q,MATCH(L$1,BI!$A$1:$Q$1,0),FALSE)</f>
        <v/>
      </c>
      <c r="M6" s="378" t="str">
        <f>VLOOKUP($A6,BI!$A:$Q,MATCH(M$1,BI!$A$1:$Q$1,0),FALSE)</f>
        <v/>
      </c>
      <c r="N6" s="49">
        <f t="shared" si="0"/>
        <v>2</v>
      </c>
      <c r="O6" s="49">
        <f>VLOOKUP($A6,BI!$A:$Q,MATCH(O$1,BI!$A$1:$Q$1,0),FALSE)</f>
        <v>1</v>
      </c>
      <c r="P6" s="37">
        <f>VLOOKUP($A6,BI!$A:$Q,MATCH(P$1,BI!$A$1:$Q$1,0),FALSE)</f>
        <v>1</v>
      </c>
      <c r="Q6" s="37">
        <f>VLOOKUP($A6,BI!$A:$Q,MATCH(Q$1,BI!$A$1:$Q$1,0),FALSE)</f>
        <v>1</v>
      </c>
      <c r="R6" s="37" t="str">
        <f>VLOOKUP($A6,BI!$A:$Q,MATCH(R$1,BI!$A$1:$Q$1,0),FALSE)</f>
        <v/>
      </c>
      <c r="S6" s="398">
        <f t="shared" si="1"/>
        <v>3</v>
      </c>
      <c r="T6" s="41">
        <f t="shared" si="24"/>
        <v>0.61853245531514578</v>
      </c>
      <c r="U6" s="41" t="str">
        <f t="shared" si="25"/>
        <v/>
      </c>
      <c r="V6" s="41" t="str">
        <f t="shared" si="26"/>
        <v/>
      </c>
      <c r="W6" s="41" t="str">
        <f t="shared" si="27"/>
        <v/>
      </c>
      <c r="X6" s="41" t="str">
        <f t="shared" si="28"/>
        <v/>
      </c>
      <c r="Y6" s="41">
        <f t="shared" si="29"/>
        <v>6.3854047890535906E-2</v>
      </c>
      <c r="Z6" s="41" t="str">
        <f t="shared" si="30"/>
        <v/>
      </c>
      <c r="AA6" s="41" t="str">
        <f t="shared" si="31"/>
        <v/>
      </c>
      <c r="AB6" s="41" t="str">
        <f t="shared" si="32"/>
        <v/>
      </c>
      <c r="AC6" s="41" t="str">
        <f t="shared" si="33"/>
        <v/>
      </c>
      <c r="AD6" s="41" t="str">
        <f t="shared" si="34"/>
        <v/>
      </c>
      <c r="AE6" s="41" t="str">
        <f t="shared" si="35"/>
        <v/>
      </c>
      <c r="AF6" s="80">
        <f>_xlfn.IFNA(VLOOKUP($A6,'B-Emax'!$A:$BM,MATCH(AF$1,'B-Emax'!$A$1:$BM$1,0),FALSE),"")</f>
        <v>42.52</v>
      </c>
      <c r="AG6" s="81" t="str">
        <f>_xlfn.IFNA(VLOOKUP($A6,'B-Emax'!$A:$BM,MATCH(AG$1,'B-Emax'!$A$1:$BM$1,0),FALSE),"")</f>
        <v/>
      </c>
      <c r="AH6" s="81" t="str">
        <f>_xlfn.IFNA(VLOOKUP($A6,'B-Emax'!$A:$BM,MATCH(AH$1,'B-Emax'!$A$1:$BM$1,0),FALSE),"")</f>
        <v/>
      </c>
      <c r="AI6" s="81" t="str">
        <f>_xlfn.IFNA(VLOOKUP($A6,'B-Emax'!$A:$BM,MATCH(AI$1,'B-Emax'!$A$1:$BM$1,0),FALSE),"")</f>
        <v/>
      </c>
      <c r="AJ6" s="81" t="str">
        <f>_xlfn.IFNA(VLOOKUP($A6,'B-Emax'!$A:$BM,MATCH(AJ$1,'B-Emax'!$A$1:$BM$1,0),FALSE),"")</f>
        <v/>
      </c>
      <c r="AK6" s="81">
        <f>_xlfn.IFNA(VLOOKUP($A6,'B-Emax'!$A:$BM,MATCH(AK$1,'B-Emax'!$A$1:$BM$1,0),FALSE),"")</f>
        <v>175.4</v>
      </c>
      <c r="AL6" s="82" t="str">
        <f>_xlfn.IFNA(VLOOKUP($A6,'B-Emax'!$A:$BM,MATCH(AL$1,'B-Emax'!$A$1:$BM$1,0),FALSE),"")</f>
        <v/>
      </c>
      <c r="AM6" s="82" t="str">
        <f>_xlfn.IFNA(VLOOKUP($A6,'B-Emax'!$A:$BM,MATCH(AM$1,'B-Emax'!$A$1:$BM$1,0),FALSE),"")</f>
        <v/>
      </c>
      <c r="AN6" s="82" t="str">
        <f>_xlfn.IFNA(VLOOKUP($A6,'B-Emax'!$A:$BM,MATCH(AN$1,'B-Emax'!$A$1:$BM$1,0),FALSE),"")</f>
        <v/>
      </c>
      <c r="AO6" s="81" t="str">
        <f>_xlfn.IFNA(VLOOKUP($A6,'B-Emax'!$A:$BM,MATCH(AO$1,'B-Emax'!$A$1:$BM$1,0),FALSE),"")</f>
        <v/>
      </c>
      <c r="AP6" s="82" t="str">
        <f>_xlfn.IFNA(VLOOKUP($A6,'B-Emax'!$A:$BM,MATCH(AP$1,'B-Emax'!$A$1:$BM$1,0),FALSE),"")</f>
        <v/>
      </c>
      <c r="AQ6" s="82" t="str">
        <f>_xlfn.IFNA(VLOOKUP($A6,'B-Emax'!$A:$BM,MATCH(AQ$1,'B-Emax'!$A$1:$BM$1,0),FALSE),"")</f>
        <v/>
      </c>
      <c r="AR6" s="50">
        <f>_xlfn.IFNA(VLOOKUP($A6,'I-Emax'!$A:$BM,MATCH(AR$1,'I-Emax'!$A$1:$BM$1,0),FALSE),"")</f>
        <v>26.3</v>
      </c>
      <c r="AS6" s="50" t="str">
        <f>_xlfn.IFNA(VLOOKUP($A6,'I-Emax'!$A:$BM,MATCH(AS$1,'I-Emax'!$A$1:$BM$1,0),FALSE),"")</f>
        <v/>
      </c>
      <c r="AT6" s="50" t="str">
        <f>_xlfn.IFNA(VLOOKUP($A6,'I-Emax'!$A:$BM,MATCH(AT$1,'I-Emax'!$A$1:$BM$1,0),FALSE),"")</f>
        <v/>
      </c>
      <c r="AU6" s="50" t="str">
        <f>_xlfn.IFNA(VLOOKUP($A6,'I-Emax'!$A:$BM,MATCH(AU$1,'I-Emax'!$A$1:$BM$1,0),FALSE),"")</f>
        <v/>
      </c>
      <c r="AV6" s="50" t="str">
        <f>_xlfn.IFNA(VLOOKUP($A6,'I-Emax'!$A:$BM,MATCH(AV$1,'I-Emax'!$A$1:$BM$1,0),FALSE),"")</f>
        <v/>
      </c>
      <c r="AW6" s="50">
        <f>_xlfn.IFNA(VLOOKUP($A6,'I-Emax'!$A:$BM,MATCH(AW$1,'I-Emax'!$A$1:$BM$1,0),FALSE),"")</f>
        <v>11.2</v>
      </c>
      <c r="AX6" s="50" t="str">
        <f>_xlfn.IFNA(VLOOKUP($A6,'I-Emax'!$A:$BM,MATCH(AX$1,'I-Emax'!$A$1:$BM$1,0),FALSE),"")</f>
        <v/>
      </c>
      <c r="AY6" s="50" t="str">
        <f>_xlfn.IFNA(VLOOKUP($A6,'I-Emax'!$A:$BM,MATCH(AY$1,'I-Emax'!$A$1:$BM$1,0),FALSE),"")</f>
        <v/>
      </c>
      <c r="AZ6" s="50" t="str">
        <f>_xlfn.IFNA(VLOOKUP($A6,'I-Emax'!$A:$BM,MATCH(AZ$1,'I-Emax'!$A$1:$BM$1,0),FALSE),"")</f>
        <v/>
      </c>
      <c r="BA6" s="50" t="str">
        <f>_xlfn.IFNA(VLOOKUP($A6,'I-Emax'!$A:$BM,MATCH(BA$1,'I-Emax'!$A$1:$BM$1,0),FALSE),"")</f>
        <v/>
      </c>
      <c r="BB6" s="50" t="str">
        <f>_xlfn.IFNA(VLOOKUP($A6,'I-Emax'!$A:$BM,MATCH(BB$1,'I-Emax'!$A$1:$BM$1,0),FALSE),"")</f>
        <v/>
      </c>
      <c r="BC6" s="50" t="str">
        <f>_xlfn.IFNA(VLOOKUP($A6,'I-Emax'!$A:$BM,MATCH(BC$1,'I-Emax'!$A$1:$BM$1,0),FALSE),"")</f>
        <v/>
      </c>
      <c r="BD6" s="40">
        <f t="shared" si="36"/>
        <v>0.58976614811023176</v>
      </c>
      <c r="BE6" s="41" t="str">
        <f t="shared" si="37"/>
        <v/>
      </c>
      <c r="BF6" s="41" t="str">
        <f t="shared" si="38"/>
        <v/>
      </c>
      <c r="BG6" s="41" t="str">
        <f t="shared" si="39"/>
        <v/>
      </c>
      <c r="BH6" s="41" t="str">
        <f t="shared" si="40"/>
        <v/>
      </c>
      <c r="BI6" s="41">
        <f t="shared" si="41"/>
        <v>0.63817031051179085</v>
      </c>
      <c r="BJ6" s="41" t="str">
        <f t="shared" si="42"/>
        <v/>
      </c>
      <c r="BK6" s="41" t="str">
        <f t="shared" si="43"/>
        <v/>
      </c>
      <c r="BL6" s="41" t="str">
        <f t="shared" si="44"/>
        <v/>
      </c>
      <c r="BM6" s="41" t="str">
        <f t="shared" si="45"/>
        <v/>
      </c>
      <c r="BN6" s="41" t="str">
        <f t="shared" si="46"/>
        <v/>
      </c>
      <c r="BO6" s="41" t="str">
        <f t="shared" si="47"/>
        <v/>
      </c>
      <c r="BP6" s="40">
        <f>_xlfn.IFNA(VLOOKUP($A6,'B-Emax'!$A:$BM,MATCH(BP$1,'B-Emax'!$A$1:$BM$1,0),FALSE),"")</f>
        <v>0.8197416618469251</v>
      </c>
      <c r="BQ6" s="41" t="str">
        <f>_xlfn.IFNA(VLOOKUP($A6,'B-Emax'!$A:$BM,MATCH(BQ$1,'B-Emax'!$A$1:$BM$1,0),FALSE),"")</f>
        <v/>
      </c>
      <c r="BR6" s="41" t="str">
        <f>_xlfn.IFNA(VLOOKUP($A6,'B-Emax'!$A:$BM,MATCH(BR$1,'B-Emax'!$A$1:$BM$1,0),FALSE),"")</f>
        <v/>
      </c>
      <c r="BS6" s="41" t="str">
        <f>_xlfn.IFNA(VLOOKUP($A6,'B-Emax'!$A:$BM,MATCH(BS$1,'B-Emax'!$A$1:$BM$1,0),FALSE),"")</f>
        <v/>
      </c>
      <c r="BT6" s="41" t="str">
        <f>_xlfn.IFNA(VLOOKUP($A6,'B-Emax'!$A:$BM,MATCH(BT$1,'B-Emax'!$A$1:$BM$1,0),FALSE),"")</f>
        <v/>
      </c>
      <c r="BU6" s="41">
        <f>_xlfn.IFNA(VLOOKUP($A6,'B-Emax'!$A:$BM,MATCH(BU$1,'B-Emax'!$A$1:$BM$1,0),FALSE),"")</f>
        <v>0.50870069605568446</v>
      </c>
      <c r="BV6" s="41" t="str">
        <f>_xlfn.IFNA(VLOOKUP($A6,'B-Emax'!$A:$BM,MATCH(BV$1,'B-Emax'!$A$1:$BM$1,0),FALSE),"")</f>
        <v/>
      </c>
      <c r="BW6" s="41" t="str">
        <f>_xlfn.IFNA(VLOOKUP($A6,'B-Emax'!$A:$BM,MATCH(BW$1,'B-Emax'!$A$1:$BM$1,0),FALSE),"")</f>
        <v/>
      </c>
      <c r="BX6" s="41" t="str">
        <f>_xlfn.IFNA(VLOOKUP($A6,'B-Emax'!$A:$BM,MATCH(BX$1,'B-Emax'!$A$1:$BM$1,0),FALSE),"")</f>
        <v/>
      </c>
      <c r="BY6" s="41" t="str">
        <f>_xlfn.IFNA(VLOOKUP($A6,'B-Emax'!$A:$BM,MATCH(BY$1,'B-Emax'!$A$1:$BM$1,0),FALSE),"")</f>
        <v/>
      </c>
      <c r="BZ6" s="41" t="str">
        <f>_xlfn.IFNA(VLOOKUP($A6,'B-Emax'!$A:$BM,MATCH(BZ$1,'B-Emax'!$A$1:$BM$1,0),FALSE),"")</f>
        <v/>
      </c>
      <c r="CA6" s="41" t="str">
        <f>_xlfn.IFNA(VLOOKUP($A6,'B-Emax'!$A:$BM,MATCH(CA$1,'B-Emax'!$A$1:$BM$1,0),FALSE),"")</f>
        <v/>
      </c>
      <c r="CB6" s="47">
        <f>_xlfn.IFNA(VLOOKUP($A6,'I-Emax'!$A:$BM,MATCH(CB$1,'I-Emax'!$A$1:$BM$1,0),FALSE),"")</f>
        <v>0.48345588235294118</v>
      </c>
      <c r="CC6" s="47" t="str">
        <f>_xlfn.IFNA(VLOOKUP($A6,'I-Emax'!$A:$BM,MATCH(CC$1,'I-Emax'!$A$1:$BM$1,0),FALSE),"")</f>
        <v/>
      </c>
      <c r="CD6" s="47" t="str">
        <f>_xlfn.IFNA(VLOOKUP($A6,'I-Emax'!$A:$BM,MATCH(CD$1,'I-Emax'!$A$1:$BM$1,0),FALSE),"")</f>
        <v/>
      </c>
      <c r="CE6" s="47" t="str">
        <f>_xlfn.IFNA(VLOOKUP($A6,'I-Emax'!$A:$BM,MATCH(CE$1,'I-Emax'!$A$1:$BM$1,0),FALSE),"")</f>
        <v/>
      </c>
      <c r="CF6" s="47" t="str">
        <f>_xlfn.IFNA(VLOOKUP($A6,'I-Emax'!$A:$BM,MATCH(CF$1,'I-Emax'!$A$1:$BM$1,0),FALSE),"")</f>
        <v/>
      </c>
      <c r="CG6" s="47">
        <f>_xlfn.IFNA(VLOOKUP($A6,'I-Emax'!$A:$BM,MATCH(CG$1,'I-Emax'!$A$1:$BM$1,0),FALSE),"")</f>
        <v>0.32463768115942027</v>
      </c>
      <c r="CH6" s="47" t="str">
        <f>_xlfn.IFNA(VLOOKUP($A6,'I-Emax'!$A:$BM,MATCH(CH$1,'I-Emax'!$A$1:$BM$1,0),FALSE),"")</f>
        <v/>
      </c>
      <c r="CI6" s="47" t="str">
        <f>_xlfn.IFNA(VLOOKUP($A6,'I-Emax'!$A:$BM,MATCH(CI$1,'I-Emax'!$A$1:$BM$1,0),FALSE),"")</f>
        <v/>
      </c>
      <c r="CJ6" s="47" t="str">
        <f>_xlfn.IFNA(VLOOKUP($A6,'I-Emax'!$A:$BM,MATCH(CJ$1,'I-Emax'!$A$1:$BM$1,0),FALSE),"")</f>
        <v/>
      </c>
      <c r="CK6" s="47" t="str">
        <f>_xlfn.IFNA(VLOOKUP($A6,'I-Emax'!$A:$BM,MATCH(CK$1,'I-Emax'!$A$1:$BM$1,0),FALSE),"")</f>
        <v/>
      </c>
      <c r="CL6" s="47" t="str">
        <f>_xlfn.IFNA(VLOOKUP($A6,'I-Emax'!$A:$BM,MATCH(CL$1,'I-Emax'!$A$1:$BM$1,0),FALSE),"")</f>
        <v/>
      </c>
      <c r="CM6" s="47" t="str">
        <f>_xlfn.IFNA(VLOOKUP($A6,'I-Emax'!$A:$BM,MATCH(CM$1,'I-Emax'!$A$1:$BM$1,0),FALSE),"")</f>
        <v/>
      </c>
      <c r="CN6" s="40">
        <f t="shared" si="48"/>
        <v>1</v>
      </c>
      <c r="CO6" s="41" t="str">
        <f t="shared" si="49"/>
        <v/>
      </c>
      <c r="CP6" s="41" t="str">
        <f t="shared" si="50"/>
        <v/>
      </c>
      <c r="CQ6" s="41" t="str">
        <f t="shared" si="51"/>
        <v/>
      </c>
      <c r="CR6" s="41" t="str">
        <f t="shared" si="52"/>
        <v/>
      </c>
      <c r="CS6" s="41" t="str">
        <f t="shared" si="53"/>
        <v/>
      </c>
      <c r="CT6" s="41" t="str">
        <f t="shared" si="54"/>
        <v/>
      </c>
      <c r="CU6" s="41" t="str">
        <f t="shared" si="55"/>
        <v/>
      </c>
      <c r="CV6" s="41" t="str">
        <f t="shared" si="56"/>
        <v/>
      </c>
      <c r="CW6" s="41" t="str">
        <f t="shared" si="57"/>
        <v/>
      </c>
      <c r="CX6" s="41" t="str">
        <f t="shared" si="58"/>
        <v/>
      </c>
      <c r="CY6" s="41" t="str">
        <f t="shared" si="59"/>
        <v/>
      </c>
      <c r="CZ6" s="40">
        <f>_xlfn.IFNA(VLOOKUP($A6,'B-Emax'!$A:$BM,MATCH(CZ$1,'B-Emax'!$A$1:$BM$1,0),FALSE),"")</f>
        <v>1</v>
      </c>
      <c r="DA6" s="41" t="str">
        <f>_xlfn.IFNA(VLOOKUP($A6,'B-Emax'!$A:$BM,MATCH(DA$1,'B-Emax'!$A$1:$BM$1,0),FALSE),"")</f>
        <v/>
      </c>
      <c r="DB6" s="41" t="str">
        <f>_xlfn.IFNA(VLOOKUP($A6,'B-Emax'!$A:$BM,MATCH(DB$1,'B-Emax'!$A$1:$BM$1,0),FALSE),"")</f>
        <v/>
      </c>
      <c r="DC6" s="41" t="str">
        <f>_xlfn.IFNA(VLOOKUP($A6,'B-Emax'!$A:$BM,MATCH(DC$1,'B-Emax'!$A$1:$BM$1,0),FALSE),"")</f>
        <v/>
      </c>
      <c r="DD6" s="41" t="str">
        <f>_xlfn.IFNA(VLOOKUP($A6,'B-Emax'!$A:$BM,MATCH(DD$1,'B-Emax'!$A$1:$BM$1,0),FALSE),"")</f>
        <v/>
      </c>
      <c r="DE6" s="41">
        <f>_xlfn.IFNA(VLOOKUP($A6,'B-Emax'!$A:$BM,MATCH(DE$1,'B-Emax'!$A$1:$BM$1,0),FALSE),"")</f>
        <v>0</v>
      </c>
      <c r="DF6" s="41" t="str">
        <f>_xlfn.IFNA(VLOOKUP($A6,'B-Emax'!$A:$BM,MATCH(DF$1,'B-Emax'!$A$1:$BM$1,0),FALSE),"")</f>
        <v/>
      </c>
      <c r="DG6" s="41" t="str">
        <f>_xlfn.IFNA(VLOOKUP($A6,'B-Emax'!$A:$BM,MATCH(DG$1,'B-Emax'!$A$1:$BM$1,0),FALSE),"")</f>
        <v/>
      </c>
      <c r="DH6" s="41" t="str">
        <f>_xlfn.IFNA(VLOOKUP($A6,'B-Emax'!$A:$BM,MATCH(DH$1,'B-Emax'!$A$1:$BM$1,0),FALSE),"")</f>
        <v/>
      </c>
      <c r="DI6" s="41" t="str">
        <f>_xlfn.IFNA(VLOOKUP($A6,'B-Emax'!$A:$BM,MATCH(DI$1,'B-Emax'!$A$1:$BM$1,0),FALSE),"")</f>
        <v/>
      </c>
      <c r="DJ6" s="41" t="str">
        <f>_xlfn.IFNA(VLOOKUP($A6,'B-Emax'!$A:$BM,MATCH(DJ$1,'B-Emax'!$A$1:$BM$1,0),FALSE),"")</f>
        <v/>
      </c>
      <c r="DK6" s="41" t="str">
        <f>_xlfn.IFNA(VLOOKUP($A6,'B-Emax'!$A:$BM,MATCH(DK$1,'B-Emax'!$A$1:$BM$1,0),FALSE),"")</f>
        <v/>
      </c>
      <c r="DL6" s="47">
        <f>_xlfn.IFNA(VLOOKUP($A6,'I-Emax'!$A:$BQ,MATCH(DL$1,'I-Emax'!$A$1:$BQ$1,0),FALSE),"")</f>
        <v>1</v>
      </c>
      <c r="DM6" s="47" t="str">
        <f>_xlfn.IFNA(VLOOKUP($A6,'I-Emax'!$A:$BQ,MATCH(DM$1,'I-Emax'!$A$1:$BQ$1,0),FALSE),"")</f>
        <v/>
      </c>
      <c r="DN6" s="47" t="str">
        <f>_xlfn.IFNA(VLOOKUP($A6,'I-Emax'!$A:$BQ,MATCH(DN$1,'I-Emax'!$A$1:$BQ$1,0),FALSE),"")</f>
        <v/>
      </c>
      <c r="DO6" s="47" t="str">
        <f>_xlfn.IFNA(VLOOKUP($A6,'I-Emax'!$A:$BQ,MATCH(DO$1,'I-Emax'!$A$1:$BQ$1,0),FALSE),"")</f>
        <v/>
      </c>
      <c r="DP6" s="47" t="str">
        <f>_xlfn.IFNA(VLOOKUP($A6,'I-Emax'!$A:$BQ,MATCH(DP$1,'I-Emax'!$A$1:$BQ$1,0),FALSE),"")</f>
        <v/>
      </c>
      <c r="DQ6" s="47">
        <f>_xlfn.IFNA(VLOOKUP($A6,'I-Emax'!$A:$BQ,MATCH(DQ$1,'I-Emax'!$A$1:$BQ$1,0),FALSE),"")</f>
        <v>0</v>
      </c>
      <c r="DR6" s="47" t="str">
        <f>_xlfn.IFNA(VLOOKUP($A6,'I-Emax'!$A:$BQ,MATCH(DR$1,'I-Emax'!$A$1:$BQ$1,0),FALSE),"")</f>
        <v/>
      </c>
      <c r="DS6" s="47" t="str">
        <f>_xlfn.IFNA(VLOOKUP($A6,'I-Emax'!$A:$BQ,MATCH(DS$1,'I-Emax'!$A$1:$BQ$1,0),FALSE),"")</f>
        <v/>
      </c>
      <c r="DT6" s="47" t="str">
        <f>_xlfn.IFNA(VLOOKUP($A6,'I-Emax'!$A:$BQ,MATCH(DT$1,'I-Emax'!$A$1:$BQ$1,0),FALSE),"")</f>
        <v/>
      </c>
      <c r="DU6" s="47" t="str">
        <f>_xlfn.IFNA(VLOOKUP($A6,'I-Emax'!$A:$BQ,MATCH(DU$1,'I-Emax'!$A$1:$BQ$1,0),FALSE),"")</f>
        <v/>
      </c>
      <c r="DV6" s="47" t="str">
        <f>_xlfn.IFNA(VLOOKUP($A6,'I-Emax'!$A:$BQ,MATCH(DV$1,'I-Emax'!$A$1:$BQ$1,0),FALSE),"")</f>
        <v/>
      </c>
      <c r="DW6" s="47" t="str">
        <f>_xlfn.IFNA(VLOOKUP($A6,'I-Emax'!$A:$BQ,MATCH(DW$1,'I-Emax'!$A$1:$BQ$1,0),FALSE),"")</f>
        <v/>
      </c>
      <c r="DX6" s="147">
        <f t="shared" si="16"/>
        <v>0.58976614811023176</v>
      </c>
      <c r="DY6" s="51">
        <f t="shared" si="17"/>
        <v>0.63817031051179085</v>
      </c>
      <c r="DZ6" s="51" t="str">
        <f t="shared" si="18"/>
        <v/>
      </c>
      <c r="EA6" s="51" t="str">
        <f t="shared" si="19"/>
        <v/>
      </c>
      <c r="EB6" s="51">
        <f>_xlfn.IFNA(VLOOKUP($A6,'B-Emax'!$A:$IC,MATCH(EB$1,'B-Emax'!$A$1:$IC$1,0),FALSE),"")</f>
        <v>0.8197416618469251</v>
      </c>
      <c r="EC6" s="51">
        <f>_xlfn.IFNA(VLOOKUP($A6,'B-Emax'!$A:$IC,MATCH(EC$1,'B-Emax'!$A$1:$IC$1,0),FALSE),"")</f>
        <v>0.50870069605568446</v>
      </c>
      <c r="ED6" s="51" t="str">
        <f>_xlfn.IFNA(VLOOKUP($A6,'B-Emax'!$A:$IC,MATCH(ED$1,'B-Emax'!$A$1:$IC$1,0),FALSE),"")</f>
        <v/>
      </c>
      <c r="EE6" s="51" t="str">
        <f>_xlfn.IFNA(VLOOKUP($A6,'B-Emax'!$A:$IC,MATCH(EE$1,'B-Emax'!$A$1:$IC$1,0),FALSE),"")</f>
        <v/>
      </c>
      <c r="EF6" s="51">
        <f>_xlfn.IFNA(VLOOKUP($A6,'I-Emax'!$A:$IC,MATCH(EF$1,'I-Emax'!$A$1:$IC$1,0),FALSE),"")</f>
        <v>0.48345588235294118</v>
      </c>
      <c r="EG6" s="51">
        <f>_xlfn.IFNA(VLOOKUP($A6,'I-Emax'!$A:$IC,MATCH(EG$1,'I-Emax'!$A$1:$IC$1,0),FALSE),"")</f>
        <v>0.32463768115942027</v>
      </c>
      <c r="EH6" s="51" t="str">
        <f>_xlfn.IFNA(VLOOKUP($A6,'I-Emax'!$A:$IC,MATCH(EH$1,'I-Emax'!$A$1:$IC$1,0),FALSE),"")</f>
        <v/>
      </c>
      <c r="EI6" s="51" t="str">
        <f>_xlfn.IFNA(VLOOKUP($A6,'I-Emax'!$A:$IC,MATCH(EI$1,'I-Emax'!$A$1:$IC$1,0),FALSE),"")</f>
        <v/>
      </c>
      <c r="EJ6" s="147">
        <f t="shared" si="20"/>
        <v>0.58976614811023176</v>
      </c>
      <c r="EK6" s="51">
        <f t="shared" si="21"/>
        <v>0.63817031051179085</v>
      </c>
      <c r="EL6" s="51" t="str">
        <f t="shared" si="22"/>
        <v/>
      </c>
      <c r="EM6" s="51" t="str">
        <f t="shared" si="23"/>
        <v/>
      </c>
      <c r="EN6" s="147">
        <f>_xlfn.IFNA(VLOOKUP($A6,'B-Emax'!$A:$IC,MATCH(EN$1,'B-Emax'!$A$1:$IC$1,0),FALSE),"")</f>
        <v>0.8197416618469251</v>
      </c>
      <c r="EO6" s="51">
        <f>_xlfn.IFNA(VLOOKUP($A6,'B-Emax'!$A:$IC,MATCH(EO$1,'B-Emax'!$A$1:$IC$1,0),FALSE),"")</f>
        <v>0.50870069605568446</v>
      </c>
      <c r="EP6" s="51" t="str">
        <f>_xlfn.IFNA(VLOOKUP($A6,'B-Emax'!$A:$IC,MATCH(EP$1,'B-Emax'!$A$1:$IC$1,0),FALSE),"")</f>
        <v/>
      </c>
      <c r="EQ6" s="51" t="str">
        <f>_xlfn.IFNA(VLOOKUP($A6,'B-Emax'!$A:$IC,MATCH(EQ$1,'B-Emax'!$A$1:$IC$1,0),FALSE),"")</f>
        <v/>
      </c>
      <c r="ER6" s="51">
        <f>_xlfn.IFNA(VLOOKUP($A6,'I-Emax'!$A:$IC,MATCH(ER$1,'I-Emax'!$A$1:$IC$1,0),FALSE),"")</f>
        <v>0.48345588235294118</v>
      </c>
      <c r="ES6" s="51">
        <f>_xlfn.IFNA(VLOOKUP($A6,'I-Emax'!$A:$IC,MATCH(ES$1,'I-Emax'!$A$1:$IC$1,0),FALSE),"")</f>
        <v>0.32463768115942027</v>
      </c>
      <c r="ET6" s="51" t="str">
        <f>_xlfn.IFNA(VLOOKUP($A6,'I-Emax'!$A:$IC,MATCH(ET$1,'I-Emax'!$A$1:$IC$1,0),FALSE),"")</f>
        <v/>
      </c>
      <c r="EU6" s="51" t="str">
        <f>_xlfn.IFNA(VLOOKUP($A6,'I-Emax'!$A:$IC,MATCH(EU$1,'I-Emax'!$A$1:$IC$1,0),FALSE),"")</f>
        <v/>
      </c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</row>
    <row r="7" spans="1:172" s="49" customFormat="1" x14ac:dyDescent="0.2">
      <c r="A7" s="29" t="s">
        <v>115</v>
      </c>
      <c r="B7" s="377">
        <f>VLOOKUP($A7,BI!$A:$Q,MATCH(B$1,BI!$A$1:$Q$1,0),FALSE)</f>
        <v>1</v>
      </c>
      <c r="C7" s="378" t="str">
        <f>VLOOKUP($A7,BI!$A:$Q,MATCH(C$1,BI!$A$1:$Q$1,0),FALSE)</f>
        <v/>
      </c>
      <c r="D7" s="378" t="str">
        <f>VLOOKUP($A7,BI!$A:$Q,MATCH(D$1,BI!$A$1:$Q$1,0),FALSE)</f>
        <v/>
      </c>
      <c r="E7" s="378">
        <f>VLOOKUP($A7,BI!$A:$Q,MATCH(E$1,BI!$A$1:$Q$1,0),FALSE)</f>
        <v>1</v>
      </c>
      <c r="F7" s="378">
        <f>VLOOKUP($A7,BI!$A:$Q,MATCH(F$1,BI!$A$1:$Q$1,0),FALSE)</f>
        <v>1</v>
      </c>
      <c r="G7" s="378">
        <f>VLOOKUP($A7,BI!$A:$Q,MATCH(G$1,BI!$A$1:$Q$1,0),FALSE)</f>
        <v>1</v>
      </c>
      <c r="H7" s="378" t="str">
        <f>VLOOKUP($A7,BI!$A:$Q,MATCH(H$1,BI!$A$1:$Q$1,0),FALSE)</f>
        <v/>
      </c>
      <c r="I7" s="378" t="str">
        <f>VLOOKUP($A7,BI!$A:$Q,MATCH(I$1,BI!$A$1:$Q$1,0),FALSE)</f>
        <v/>
      </c>
      <c r="J7" s="378" t="str">
        <f>VLOOKUP($A7,BI!$A:$Q,MATCH(J$1,BI!$A$1:$Q$1,0),FALSE)</f>
        <v/>
      </c>
      <c r="K7" s="378" t="str">
        <f>VLOOKUP($A7,BI!$A:$Q,MATCH(K$1,BI!$A$1:$Q$1,0),FALSE)</f>
        <v/>
      </c>
      <c r="L7" s="378" t="str">
        <f>VLOOKUP($A7,BI!$A:$Q,MATCH(L$1,BI!$A$1:$Q$1,0),FALSE)</f>
        <v/>
      </c>
      <c r="M7" s="378" t="str">
        <f>VLOOKUP($A7,BI!$A:$Q,MATCH(M$1,BI!$A$1:$Q$1,0),FALSE)</f>
        <v/>
      </c>
      <c r="N7" s="49">
        <f t="shared" si="0"/>
        <v>4</v>
      </c>
      <c r="O7" s="49">
        <f>VLOOKUP($A7,BI!$A:$Q,MATCH(O$1,BI!$A$1:$Q$1,0),FALSE)</f>
        <v>1</v>
      </c>
      <c r="P7" s="37">
        <f>VLOOKUP($A7,BI!$A:$Q,MATCH(P$1,BI!$A$1:$Q$1,0),FALSE)</f>
        <v>1</v>
      </c>
      <c r="Q7" s="37" t="str">
        <f>VLOOKUP($A7,BI!$A:$Q,MATCH(Q$1,BI!$A$1:$Q$1,0),FALSE)</f>
        <v/>
      </c>
      <c r="R7" s="37" t="str">
        <f>VLOOKUP($A7,BI!$A:$Q,MATCH(R$1,BI!$A$1:$Q$1,0),FALSE)</f>
        <v/>
      </c>
      <c r="S7" s="398">
        <f t="shared" si="1"/>
        <v>2</v>
      </c>
      <c r="T7" s="41">
        <f t="shared" si="24"/>
        <v>0.49623479436184592</v>
      </c>
      <c r="U7" s="41" t="str">
        <f t="shared" si="25"/>
        <v/>
      </c>
      <c r="V7" s="41" t="str">
        <f t="shared" si="26"/>
        <v/>
      </c>
      <c r="W7" s="41">
        <f t="shared" si="27"/>
        <v>0.88696592752839376</v>
      </c>
      <c r="X7" s="41">
        <f t="shared" si="28"/>
        <v>0.35375323554788607</v>
      </c>
      <c r="Y7" s="41">
        <f t="shared" si="29"/>
        <v>0.13611388611388611</v>
      </c>
      <c r="Z7" s="41" t="str">
        <f t="shared" si="30"/>
        <v/>
      </c>
      <c r="AA7" s="41" t="str">
        <f t="shared" si="31"/>
        <v/>
      </c>
      <c r="AB7" s="41" t="str">
        <f t="shared" si="32"/>
        <v/>
      </c>
      <c r="AC7" s="41" t="str">
        <f t="shared" si="33"/>
        <v/>
      </c>
      <c r="AD7" s="41" t="str">
        <f t="shared" si="34"/>
        <v/>
      </c>
      <c r="AE7" s="41" t="str">
        <f t="shared" si="35"/>
        <v/>
      </c>
      <c r="AF7" s="80">
        <f>_xlfn.IFNA(VLOOKUP($A7,'B-Emax'!$A:$BM,MATCH(AF$1,'B-Emax'!$A$1:$BM$1,0),FALSE),"")</f>
        <v>51.79</v>
      </c>
      <c r="AG7" s="81" t="str">
        <f>_xlfn.IFNA(VLOOKUP($A7,'B-Emax'!$A:$BM,MATCH(AG$1,'B-Emax'!$A$1:$BM$1,0),FALSE),"")</f>
        <v/>
      </c>
      <c r="AH7" s="81" t="str">
        <f>_xlfn.IFNA(VLOOKUP($A7,'B-Emax'!$A:$BM,MATCH(AH$1,'B-Emax'!$A$1:$BM$1,0),FALSE),"")</f>
        <v/>
      </c>
      <c r="AI7" s="81">
        <f>_xlfn.IFNA(VLOOKUP($A7,'B-Emax'!$A:$BM,MATCH(AI$1,'B-Emax'!$A$1:$BM$1,0),FALSE),"")</f>
        <v>18.489999999999998</v>
      </c>
      <c r="AJ7" s="81">
        <f>_xlfn.IFNA(VLOOKUP($A7,'B-Emax'!$A:$BM,MATCH(AJ$1,'B-Emax'!$A$1:$BM$1,0),FALSE),"")</f>
        <v>46.36</v>
      </c>
      <c r="AK7" s="81">
        <f>_xlfn.IFNA(VLOOKUP($A7,'B-Emax'!$A:$BM,MATCH(AK$1,'B-Emax'!$A$1:$BM$1,0),FALSE),"")</f>
        <v>80.08</v>
      </c>
      <c r="AL7" s="82" t="str">
        <f>_xlfn.IFNA(VLOOKUP($A7,'B-Emax'!$A:$BM,MATCH(AL$1,'B-Emax'!$A$1:$BM$1,0),FALSE),"")</f>
        <v/>
      </c>
      <c r="AM7" s="82" t="str">
        <f>_xlfn.IFNA(VLOOKUP($A7,'B-Emax'!$A:$BM,MATCH(AM$1,'B-Emax'!$A$1:$BM$1,0),FALSE),"")</f>
        <v/>
      </c>
      <c r="AN7" s="82" t="str">
        <f>_xlfn.IFNA(VLOOKUP($A7,'B-Emax'!$A:$BM,MATCH(AN$1,'B-Emax'!$A$1:$BM$1,0),FALSE),"")</f>
        <v/>
      </c>
      <c r="AO7" s="81" t="str">
        <f>_xlfn.IFNA(VLOOKUP($A7,'B-Emax'!$A:$BM,MATCH(AO$1,'B-Emax'!$A$1:$BM$1,0),FALSE),"")</f>
        <v/>
      </c>
      <c r="AP7" s="82" t="str">
        <f>_xlfn.IFNA(VLOOKUP($A7,'B-Emax'!$A:$BM,MATCH(AP$1,'B-Emax'!$A$1:$BM$1,0),FALSE),"")</f>
        <v/>
      </c>
      <c r="AQ7" s="82" t="str">
        <f>_xlfn.IFNA(VLOOKUP($A7,'B-Emax'!$A:$BM,MATCH(AQ$1,'B-Emax'!$A$1:$BM$1,0),FALSE),"")</f>
        <v/>
      </c>
      <c r="AR7" s="50">
        <f>_xlfn.IFNA(VLOOKUP($A7,'I-Emax'!$A:$BM,MATCH(AR$1,'I-Emax'!$A$1:$BM$1,0),FALSE),"")</f>
        <v>25.7</v>
      </c>
      <c r="AS7" s="50" t="str">
        <f>_xlfn.IFNA(VLOOKUP($A7,'I-Emax'!$A:$BM,MATCH(AS$1,'I-Emax'!$A$1:$BM$1,0),FALSE),"")</f>
        <v/>
      </c>
      <c r="AT7" s="50" t="str">
        <f>_xlfn.IFNA(VLOOKUP($A7,'I-Emax'!$A:$BM,MATCH(AT$1,'I-Emax'!$A$1:$BM$1,0),FALSE),"")</f>
        <v/>
      </c>
      <c r="AU7" s="50">
        <f>_xlfn.IFNA(VLOOKUP($A7,'I-Emax'!$A:$BM,MATCH(AU$1,'I-Emax'!$A$1:$BM$1,0),FALSE),"")</f>
        <v>16.399999999999999</v>
      </c>
      <c r="AV7" s="50">
        <f>_xlfn.IFNA(VLOOKUP($A7,'I-Emax'!$A:$BM,MATCH(AV$1,'I-Emax'!$A$1:$BM$1,0),FALSE),"")</f>
        <v>16.399999999999999</v>
      </c>
      <c r="AW7" s="50">
        <f>_xlfn.IFNA(VLOOKUP($A7,'I-Emax'!$A:$BM,MATCH(AW$1,'I-Emax'!$A$1:$BM$1,0),FALSE),"")</f>
        <v>10.9</v>
      </c>
      <c r="AX7" s="50" t="str">
        <f>_xlfn.IFNA(VLOOKUP($A7,'I-Emax'!$A:$BM,MATCH(AX$1,'I-Emax'!$A$1:$BM$1,0),FALSE),"")</f>
        <v/>
      </c>
      <c r="AY7" s="50" t="str">
        <f>_xlfn.IFNA(VLOOKUP($A7,'I-Emax'!$A:$BM,MATCH(AY$1,'I-Emax'!$A$1:$BM$1,0),FALSE),"")</f>
        <v/>
      </c>
      <c r="AZ7" s="50" t="str">
        <f>_xlfn.IFNA(VLOOKUP($A7,'I-Emax'!$A:$BM,MATCH(AZ$1,'I-Emax'!$A$1:$BM$1,0),FALSE),"")</f>
        <v/>
      </c>
      <c r="BA7" s="50" t="str">
        <f>_xlfn.IFNA(VLOOKUP($A7,'I-Emax'!$A:$BM,MATCH(BA$1,'I-Emax'!$A$1:$BM$1,0),FALSE),"")</f>
        <v/>
      </c>
      <c r="BB7" s="50" t="str">
        <f>_xlfn.IFNA(VLOOKUP($A7,'I-Emax'!$A:$BM,MATCH(BB$1,'I-Emax'!$A$1:$BM$1,0),FALSE),"")</f>
        <v/>
      </c>
      <c r="BC7" s="50" t="str">
        <f>_xlfn.IFNA(VLOOKUP($A7,'I-Emax'!$A:$BM,MATCH(BC$1,'I-Emax'!$A$1:$BM$1,0),FALSE),"")</f>
        <v/>
      </c>
      <c r="BD7" s="40">
        <f t="shared" si="36"/>
        <v>0.47315622763876741</v>
      </c>
      <c r="BE7" s="41" t="str">
        <f t="shared" si="37"/>
        <v/>
      </c>
      <c r="BF7" s="41" t="str">
        <f t="shared" si="38"/>
        <v/>
      </c>
      <c r="BG7" s="41">
        <f t="shared" si="39"/>
        <v>0.14638522816679778</v>
      </c>
      <c r="BH7" s="41">
        <f t="shared" si="40"/>
        <v>0.27984393043356548</v>
      </c>
      <c r="BI7" s="41">
        <f t="shared" si="41"/>
        <v>0.73510504693586487</v>
      </c>
      <c r="BJ7" s="41" t="str">
        <f t="shared" si="42"/>
        <v/>
      </c>
      <c r="BK7" s="41" t="str">
        <f t="shared" si="43"/>
        <v/>
      </c>
      <c r="BL7" s="41" t="str">
        <f t="shared" si="44"/>
        <v/>
      </c>
      <c r="BM7" s="41" t="str">
        <f t="shared" si="45"/>
        <v/>
      </c>
      <c r="BN7" s="41" t="str">
        <f t="shared" si="46"/>
        <v/>
      </c>
      <c r="BO7" s="41" t="str">
        <f t="shared" si="47"/>
        <v/>
      </c>
      <c r="BP7" s="40">
        <f>_xlfn.IFNA(VLOOKUP($A7,'B-Emax'!$A:$BM,MATCH(BP$1,'B-Emax'!$A$1:$BM$1,0),FALSE),"")</f>
        <v>0.998457682668209</v>
      </c>
      <c r="BQ7" s="41" t="str">
        <f>_xlfn.IFNA(VLOOKUP($A7,'B-Emax'!$A:$BM,MATCH(BQ$1,'B-Emax'!$A$1:$BM$1,0),FALSE),"")</f>
        <v/>
      </c>
      <c r="BR7" s="41" t="str">
        <f>_xlfn.IFNA(VLOOKUP($A7,'B-Emax'!$A:$BM,MATCH(BR$1,'B-Emax'!$A$1:$BM$1,0),FALSE),"")</f>
        <v/>
      </c>
      <c r="BS7" s="41">
        <f>_xlfn.IFNA(VLOOKUP($A7,'B-Emax'!$A:$BM,MATCH(BS$1,'B-Emax'!$A$1:$BM$1,0),FALSE),"")</f>
        <v>4.9704301075268811E-2</v>
      </c>
      <c r="BT7" s="41">
        <f>_xlfn.IFNA(VLOOKUP($A7,'B-Emax'!$A:$BM,MATCH(BT$1,'B-Emax'!$A$1:$BM$1,0),FALSE),"")</f>
        <v>9.5019471203115394E-2</v>
      </c>
      <c r="BU7" s="41">
        <f>_xlfn.IFNA(VLOOKUP($A7,'B-Emax'!$A:$BM,MATCH(BU$1,'B-Emax'!$A$1:$BM$1,0),FALSE),"")</f>
        <v>0.2322505800464037</v>
      </c>
      <c r="BV7" s="41" t="str">
        <f>_xlfn.IFNA(VLOOKUP($A7,'B-Emax'!$A:$BM,MATCH(BV$1,'B-Emax'!$A$1:$BM$1,0),FALSE),"")</f>
        <v/>
      </c>
      <c r="BW7" s="41" t="str">
        <f>_xlfn.IFNA(VLOOKUP($A7,'B-Emax'!$A:$BM,MATCH(BW$1,'B-Emax'!$A$1:$BM$1,0),FALSE),"")</f>
        <v/>
      </c>
      <c r="BX7" s="41" t="str">
        <f>_xlfn.IFNA(VLOOKUP($A7,'B-Emax'!$A:$BM,MATCH(BX$1,'B-Emax'!$A$1:$BM$1,0),FALSE),"")</f>
        <v/>
      </c>
      <c r="BY7" s="41" t="str">
        <f>_xlfn.IFNA(VLOOKUP($A7,'B-Emax'!$A:$BM,MATCH(BY$1,'B-Emax'!$A$1:$BM$1,0),FALSE),"")</f>
        <v/>
      </c>
      <c r="BZ7" s="41" t="str">
        <f>_xlfn.IFNA(VLOOKUP($A7,'B-Emax'!$A:$BM,MATCH(BZ$1,'B-Emax'!$A$1:$BM$1,0),FALSE),"")</f>
        <v/>
      </c>
      <c r="CA7" s="41" t="str">
        <f>_xlfn.IFNA(VLOOKUP($A7,'B-Emax'!$A:$BM,MATCH(CA$1,'B-Emax'!$A$1:$BM$1,0),FALSE),"")</f>
        <v/>
      </c>
      <c r="CB7" s="47">
        <f>_xlfn.IFNA(VLOOKUP($A7,'I-Emax'!$A:$BM,MATCH(CB$1,'I-Emax'!$A$1:$BM$1,0),FALSE),"")</f>
        <v>0.47242647058823528</v>
      </c>
      <c r="CC7" s="47" t="str">
        <f>_xlfn.IFNA(VLOOKUP($A7,'I-Emax'!$A:$BM,MATCH(CC$1,'I-Emax'!$A$1:$BM$1,0),FALSE),"")</f>
        <v/>
      </c>
      <c r="CD7" s="47" t="str">
        <f>_xlfn.IFNA(VLOOKUP($A7,'I-Emax'!$A:$BM,MATCH(CD$1,'I-Emax'!$A$1:$BM$1,0),FALSE),"")</f>
        <v/>
      </c>
      <c r="CE7" s="47">
        <f>_xlfn.IFNA(VLOOKUP($A7,'I-Emax'!$A:$BM,MATCH(CE$1,'I-Emax'!$A$1:$BM$1,0),FALSE),"")</f>
        <v>0.33954451345755693</v>
      </c>
      <c r="CF7" s="47">
        <f>_xlfn.IFNA(VLOOKUP($A7,'I-Emax'!$A:$BM,MATCH(CF$1,'I-Emax'!$A$1:$BM$1,0),FALSE),"")</f>
        <v>0.33954451345755693</v>
      </c>
      <c r="CG7" s="47">
        <f>_xlfn.IFNA(VLOOKUP($A7,'I-Emax'!$A:$BM,MATCH(CG$1,'I-Emax'!$A$1:$BM$1,0),FALSE),"")</f>
        <v>0.31594202898550727</v>
      </c>
      <c r="CH7" s="47" t="str">
        <f>_xlfn.IFNA(VLOOKUP($A7,'I-Emax'!$A:$BM,MATCH(CH$1,'I-Emax'!$A$1:$BM$1,0),FALSE),"")</f>
        <v/>
      </c>
      <c r="CI7" s="47" t="str">
        <f>_xlfn.IFNA(VLOOKUP($A7,'I-Emax'!$A:$BM,MATCH(CI$1,'I-Emax'!$A$1:$BM$1,0),FALSE),"")</f>
        <v/>
      </c>
      <c r="CJ7" s="47" t="str">
        <f>_xlfn.IFNA(VLOOKUP($A7,'I-Emax'!$A:$BM,MATCH(CJ$1,'I-Emax'!$A$1:$BM$1,0),FALSE),"")</f>
        <v/>
      </c>
      <c r="CK7" s="47" t="str">
        <f>_xlfn.IFNA(VLOOKUP($A7,'I-Emax'!$A:$BM,MATCH(CK$1,'I-Emax'!$A$1:$BM$1,0),FALSE),"")</f>
        <v/>
      </c>
      <c r="CL7" s="47" t="str">
        <f>_xlfn.IFNA(VLOOKUP($A7,'I-Emax'!$A:$BM,MATCH(CL$1,'I-Emax'!$A$1:$BM$1,0),FALSE),"")</f>
        <v/>
      </c>
      <c r="CM7" s="47" t="str">
        <f>_xlfn.IFNA(VLOOKUP($A7,'I-Emax'!$A:$BM,MATCH(CM$1,'I-Emax'!$A$1:$BM$1,0),FALSE),"")</f>
        <v/>
      </c>
      <c r="CN7" s="40">
        <f t="shared" si="48"/>
        <v>1</v>
      </c>
      <c r="CO7" s="41" t="str">
        <f t="shared" si="49"/>
        <v/>
      </c>
      <c r="CP7" s="41" t="str">
        <f t="shared" si="50"/>
        <v/>
      </c>
      <c r="CQ7" s="41">
        <f t="shared" si="51"/>
        <v>0</v>
      </c>
      <c r="CR7" s="41">
        <f t="shared" si="52"/>
        <v>0.31666766656166084</v>
      </c>
      <c r="CS7" s="41">
        <f t="shared" si="53"/>
        <v>0</v>
      </c>
      <c r="CT7" s="41" t="str">
        <f t="shared" si="54"/>
        <v/>
      </c>
      <c r="CU7" s="41" t="str">
        <f t="shared" si="55"/>
        <v/>
      </c>
      <c r="CV7" s="41" t="str">
        <f t="shared" si="56"/>
        <v/>
      </c>
      <c r="CW7" s="41" t="str">
        <f t="shared" si="57"/>
        <v/>
      </c>
      <c r="CX7" s="41" t="str">
        <f t="shared" si="58"/>
        <v/>
      </c>
      <c r="CY7" s="41" t="str">
        <f t="shared" si="59"/>
        <v/>
      </c>
      <c r="CZ7" s="40">
        <f>_xlfn.IFNA(VLOOKUP($A7,'B-Emax'!$A:$BM,MATCH(CZ$1,'B-Emax'!$A$1:$BM$1,0),FALSE),"")</f>
        <v>1</v>
      </c>
      <c r="DA7" s="41" t="str">
        <f>_xlfn.IFNA(VLOOKUP($A7,'B-Emax'!$A:$BM,MATCH(DA$1,'B-Emax'!$A$1:$BM$1,0),FALSE),"")</f>
        <v/>
      </c>
      <c r="DB7" s="41" t="str">
        <f>_xlfn.IFNA(VLOOKUP($A7,'B-Emax'!$A:$BM,MATCH(DB$1,'B-Emax'!$A$1:$BM$1,0),FALSE),"")</f>
        <v/>
      </c>
      <c r="DC7" s="41">
        <f>_xlfn.IFNA(VLOOKUP($A7,'B-Emax'!$A:$BM,MATCH(DC$1,'B-Emax'!$A$1:$BM$1,0),FALSE),"")</f>
        <v>0</v>
      </c>
      <c r="DD7" s="41">
        <f>_xlfn.IFNA(VLOOKUP($A7,'B-Emax'!$A:$BM,MATCH(DD$1,'B-Emax'!$A$1:$BM$1,0),FALSE),"")</f>
        <v>4.776285492839373E-2</v>
      </c>
      <c r="DE7" s="41">
        <f>_xlfn.IFNA(VLOOKUP($A7,'B-Emax'!$A:$BM,MATCH(DE$1,'B-Emax'!$A$1:$BM$1,0),FALSE),"")</f>
        <v>0.19240645937371303</v>
      </c>
      <c r="DF7" s="41" t="str">
        <f>_xlfn.IFNA(VLOOKUP($A7,'B-Emax'!$A:$BM,MATCH(DF$1,'B-Emax'!$A$1:$BM$1,0),FALSE),"")</f>
        <v/>
      </c>
      <c r="DG7" s="41" t="str">
        <f>_xlfn.IFNA(VLOOKUP($A7,'B-Emax'!$A:$BM,MATCH(DG$1,'B-Emax'!$A$1:$BM$1,0),FALSE),"")</f>
        <v/>
      </c>
      <c r="DH7" s="41" t="str">
        <f>_xlfn.IFNA(VLOOKUP($A7,'B-Emax'!$A:$BM,MATCH(DH$1,'B-Emax'!$A$1:$BM$1,0),FALSE),"")</f>
        <v/>
      </c>
      <c r="DI7" s="41" t="str">
        <f>_xlfn.IFNA(VLOOKUP($A7,'B-Emax'!$A:$BM,MATCH(DI$1,'B-Emax'!$A$1:$BM$1,0),FALSE),"")</f>
        <v/>
      </c>
      <c r="DJ7" s="41" t="str">
        <f>_xlfn.IFNA(VLOOKUP($A7,'B-Emax'!$A:$BM,MATCH(DJ$1,'B-Emax'!$A$1:$BM$1,0),FALSE),"")</f>
        <v/>
      </c>
      <c r="DK7" s="41" t="str">
        <f>_xlfn.IFNA(VLOOKUP($A7,'B-Emax'!$A:$BM,MATCH(DK$1,'B-Emax'!$A$1:$BM$1,0),FALSE),"")</f>
        <v/>
      </c>
      <c r="DL7" s="47">
        <f>_xlfn.IFNA(VLOOKUP($A7,'I-Emax'!$A:$BQ,MATCH(DL$1,'I-Emax'!$A$1:$BQ$1,0),FALSE),"")</f>
        <v>1</v>
      </c>
      <c r="DM7" s="47" t="str">
        <f>_xlfn.IFNA(VLOOKUP($A7,'I-Emax'!$A:$BQ,MATCH(DM$1,'I-Emax'!$A$1:$BQ$1,0),FALSE),"")</f>
        <v/>
      </c>
      <c r="DN7" s="47" t="str">
        <f>_xlfn.IFNA(VLOOKUP($A7,'I-Emax'!$A:$BQ,MATCH(DN$1,'I-Emax'!$A$1:$BQ$1,0),FALSE),"")</f>
        <v/>
      </c>
      <c r="DO7" s="47">
        <f>_xlfn.IFNA(VLOOKUP($A7,'I-Emax'!$A:$BQ,MATCH(DO$1,'I-Emax'!$A$1:$BQ$1,0),FALSE),"")</f>
        <v>0.15082959194096771</v>
      </c>
      <c r="DP7" s="47">
        <f>_xlfn.IFNA(VLOOKUP($A7,'I-Emax'!$A:$BQ,MATCH(DP$1,'I-Emax'!$A$1:$BQ$1,0),FALSE),"")</f>
        <v>0.15082959194096771</v>
      </c>
      <c r="DQ7" s="47">
        <f>_xlfn.IFNA(VLOOKUP($A7,'I-Emax'!$A:$BQ,MATCH(DQ$1,'I-Emax'!$A$1:$BQ$1,0),FALSE),"")</f>
        <v>0</v>
      </c>
      <c r="DR7" s="47" t="str">
        <f>_xlfn.IFNA(VLOOKUP($A7,'I-Emax'!$A:$BQ,MATCH(DR$1,'I-Emax'!$A$1:$BQ$1,0),FALSE),"")</f>
        <v/>
      </c>
      <c r="DS7" s="47" t="str">
        <f>_xlfn.IFNA(VLOOKUP($A7,'I-Emax'!$A:$BQ,MATCH(DS$1,'I-Emax'!$A$1:$BQ$1,0),FALSE),"")</f>
        <v/>
      </c>
      <c r="DT7" s="47" t="str">
        <f>_xlfn.IFNA(VLOOKUP($A7,'I-Emax'!$A:$BQ,MATCH(DT$1,'I-Emax'!$A$1:$BQ$1,0),FALSE),"")</f>
        <v/>
      </c>
      <c r="DU7" s="47" t="str">
        <f>_xlfn.IFNA(VLOOKUP($A7,'I-Emax'!$A:$BQ,MATCH(DU$1,'I-Emax'!$A$1:$BQ$1,0),FALSE),"")</f>
        <v/>
      </c>
      <c r="DV7" s="47" t="str">
        <f>_xlfn.IFNA(VLOOKUP($A7,'I-Emax'!$A:$BQ,MATCH(DV$1,'I-Emax'!$A$1:$BQ$1,0),FALSE),"")</f>
        <v/>
      </c>
      <c r="DW7" s="47" t="str">
        <f>_xlfn.IFNA(VLOOKUP($A7,'I-Emax'!$A:$BQ,MATCH(DW$1,'I-Emax'!$A$1:$BQ$1,0),FALSE),"")</f>
        <v/>
      </c>
      <c r="DX7" s="147">
        <f t="shared" si="16"/>
        <v>0.47315622763876741</v>
      </c>
      <c r="DY7" s="51">
        <f t="shared" si="17"/>
        <v>0.68400628147812803</v>
      </c>
      <c r="DZ7" s="51" t="str">
        <f t="shared" si="18"/>
        <v/>
      </c>
      <c r="EA7" s="51" t="str">
        <f t="shared" si="19"/>
        <v/>
      </c>
      <c r="EB7" s="51">
        <f>_xlfn.IFNA(VLOOKUP($A7,'B-Emax'!$A:$IC,MATCH(EB$1,'B-Emax'!$A$1:$IC$1,0),FALSE),"")</f>
        <v>0.998457682668209</v>
      </c>
      <c r="EC7" s="51">
        <f>_xlfn.IFNA(VLOOKUP($A7,'B-Emax'!$A:$IC,MATCH(EC$1,'B-Emax'!$A$1:$IC$1,0),FALSE),"")</f>
        <v>0.2322505800464037</v>
      </c>
      <c r="ED7" s="51" t="str">
        <f>_xlfn.IFNA(VLOOKUP($A7,'B-Emax'!$A:$IC,MATCH(ED$1,'B-Emax'!$A$1:$IC$1,0),FALSE),"")</f>
        <v/>
      </c>
      <c r="EE7" s="51" t="str">
        <f>_xlfn.IFNA(VLOOKUP($A7,'B-Emax'!$A:$IC,MATCH(EE$1,'B-Emax'!$A$1:$IC$1,0),FALSE),"")</f>
        <v/>
      </c>
      <c r="EF7" s="51">
        <f>_xlfn.IFNA(VLOOKUP($A7,'I-Emax'!$A:$IC,MATCH(EF$1,'I-Emax'!$A$1:$IC$1,0),FALSE),"")</f>
        <v>0.47242647058823528</v>
      </c>
      <c r="EG7" s="51">
        <f>_xlfn.IFNA(VLOOKUP($A7,'I-Emax'!$A:$IC,MATCH(EG$1,'I-Emax'!$A$1:$IC$1,0),FALSE),"")</f>
        <v>0.33954451345755693</v>
      </c>
      <c r="EH7" s="51" t="str">
        <f>_xlfn.IFNA(VLOOKUP($A7,'I-Emax'!$A:$IC,MATCH(EH$1,'I-Emax'!$A$1:$IC$1,0),FALSE),"")</f>
        <v/>
      </c>
      <c r="EI7" s="51" t="str">
        <f>_xlfn.IFNA(VLOOKUP($A7,'I-Emax'!$A:$IC,MATCH(EI$1,'I-Emax'!$A$1:$IC$1,0),FALSE),"")</f>
        <v/>
      </c>
      <c r="EJ7" s="147">
        <f t="shared" si="20"/>
        <v>0.47315622763876741</v>
      </c>
      <c r="EK7" s="51">
        <f t="shared" si="21"/>
        <v>0.37885687093814513</v>
      </c>
      <c r="EL7" s="51" t="str">
        <f t="shared" si="22"/>
        <v/>
      </c>
      <c r="EM7" s="51" t="str">
        <f t="shared" si="23"/>
        <v/>
      </c>
      <c r="EN7" s="147">
        <f>_xlfn.IFNA(VLOOKUP($A7,'B-Emax'!$A:$IC,MATCH(EN$1,'B-Emax'!$A$1:$IC$1,0),FALSE),"")</f>
        <v>0.998457682668209</v>
      </c>
      <c r="EO7" s="51">
        <f>_xlfn.IFNA(VLOOKUP($A7,'B-Emax'!$A:$IC,MATCH(EO$1,'B-Emax'!$A$1:$IC$1,0),FALSE),"")</f>
        <v>0.12565811744159597</v>
      </c>
      <c r="EP7" s="51" t="str">
        <f>_xlfn.IFNA(VLOOKUP($A7,'B-Emax'!$A:$IC,MATCH(EP$1,'B-Emax'!$A$1:$IC$1,0),FALSE),"")</f>
        <v/>
      </c>
      <c r="EQ7" s="51" t="str">
        <f>_xlfn.IFNA(VLOOKUP($A7,'B-Emax'!$A:$IC,MATCH(EQ$1,'B-Emax'!$A$1:$IC$1,0),FALSE),"")</f>
        <v/>
      </c>
      <c r="ER7" s="51">
        <f>_xlfn.IFNA(VLOOKUP($A7,'I-Emax'!$A:$IC,MATCH(ER$1,'I-Emax'!$A$1:$IC$1,0),FALSE),"")</f>
        <v>0.47242647058823528</v>
      </c>
      <c r="ES7" s="51">
        <f>_xlfn.IFNA(VLOOKUP($A7,'I-Emax'!$A:$IC,MATCH(ES$1,'I-Emax'!$A$1:$IC$1,0),FALSE),"")</f>
        <v>0.33167701863354038</v>
      </c>
      <c r="ET7" s="51" t="str">
        <f>_xlfn.IFNA(VLOOKUP($A7,'I-Emax'!$A:$IC,MATCH(ET$1,'I-Emax'!$A$1:$IC$1,0),FALSE),"")</f>
        <v/>
      </c>
      <c r="EU7" s="51" t="str">
        <f>_xlfn.IFNA(VLOOKUP($A7,'I-Emax'!$A:$IC,MATCH(EU$1,'I-Emax'!$A$1:$IC$1,0),FALSE),"")</f>
        <v/>
      </c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</row>
    <row r="8" spans="1:172" s="49" customFormat="1" x14ac:dyDescent="0.2">
      <c r="A8" s="29" t="s">
        <v>20</v>
      </c>
      <c r="B8" s="377">
        <f>VLOOKUP($A8,BI!$A:$Q,MATCH(B$1,BI!$A$1:$Q$1,0),FALSE)</f>
        <v>1</v>
      </c>
      <c r="C8" s="378" t="str">
        <f>VLOOKUP($A8,BI!$A:$Q,MATCH(C$1,BI!$A$1:$Q$1,0),FALSE)</f>
        <v/>
      </c>
      <c r="D8" s="378" t="str">
        <f>VLOOKUP($A8,BI!$A:$Q,MATCH(D$1,BI!$A$1:$Q$1,0),FALSE)</f>
        <v/>
      </c>
      <c r="E8" s="378" t="str">
        <f>VLOOKUP($A8,BI!$A:$Q,MATCH(E$1,BI!$A$1:$Q$1,0),FALSE)</f>
        <v/>
      </c>
      <c r="F8" s="378" t="str">
        <f>VLOOKUP($A8,BI!$A:$Q,MATCH(F$1,BI!$A$1:$Q$1,0),FALSE)</f>
        <v/>
      </c>
      <c r="G8" s="378" t="str">
        <f>VLOOKUP($A8,BI!$A:$Q,MATCH(G$1,BI!$A$1:$Q$1,0),FALSE)</f>
        <v/>
      </c>
      <c r="H8" s="378">
        <f>VLOOKUP($A8,BI!$A:$Q,MATCH(H$1,BI!$A$1:$Q$1,0),FALSE)</f>
        <v>1</v>
      </c>
      <c r="I8" s="378">
        <f>VLOOKUP($A8,BI!$A:$Q,MATCH(I$1,BI!$A$1:$Q$1,0),FALSE)</f>
        <v>1</v>
      </c>
      <c r="J8" s="378" t="str">
        <f>VLOOKUP($A8,BI!$A:$Q,MATCH(J$1,BI!$A$1:$Q$1,0),FALSE)</f>
        <v/>
      </c>
      <c r="K8" s="378" t="str">
        <f>VLOOKUP($A8,BI!$A:$Q,MATCH(K$1,BI!$A$1:$Q$1,0),FALSE)</f>
        <v/>
      </c>
      <c r="L8" s="378" t="str">
        <f>VLOOKUP($A8,BI!$A:$Q,MATCH(L$1,BI!$A$1:$Q$1,0),FALSE)</f>
        <v/>
      </c>
      <c r="M8" s="378" t="str">
        <f>VLOOKUP($A8,BI!$A:$Q,MATCH(M$1,BI!$A$1:$Q$1,0),FALSE)</f>
        <v/>
      </c>
      <c r="N8" s="49">
        <f t="shared" si="0"/>
        <v>3</v>
      </c>
      <c r="O8" s="49">
        <f>VLOOKUP($A8,BI!$A:$Q,MATCH(O$1,BI!$A$1:$Q$1,0),FALSE)</f>
        <v>1</v>
      </c>
      <c r="P8" s="37" t="str">
        <f>VLOOKUP($A8,BI!$A:$Q,MATCH(P$1,BI!$A$1:$Q$1,0),FALSE)</f>
        <v/>
      </c>
      <c r="Q8" s="37">
        <f>VLOOKUP($A8,BI!$A:$Q,MATCH(Q$1,BI!$A$1:$Q$1,0),FALSE)</f>
        <v>1</v>
      </c>
      <c r="R8" s="37" t="str">
        <f>VLOOKUP($A8,BI!$A:$Q,MATCH(R$1,BI!$A$1:$Q$1,0),FALSE)</f>
        <v/>
      </c>
      <c r="S8" s="398">
        <f t="shared" si="1"/>
        <v>2</v>
      </c>
      <c r="T8" s="41">
        <f t="shared" si="24"/>
        <v>0.86250000000000004</v>
      </c>
      <c r="U8" s="41" t="str">
        <f t="shared" si="25"/>
        <v/>
      </c>
      <c r="V8" s="41" t="str">
        <f t="shared" si="26"/>
        <v/>
      </c>
      <c r="W8" s="41" t="str">
        <f t="shared" si="27"/>
        <v/>
      </c>
      <c r="X8" s="41" t="str">
        <f t="shared" si="28"/>
        <v/>
      </c>
      <c r="Y8" s="41" t="str">
        <f t="shared" si="29"/>
        <v/>
      </c>
      <c r="Z8" s="41">
        <f t="shared" si="30"/>
        <v>0.20768601798855274</v>
      </c>
      <c r="AA8" s="41">
        <f t="shared" si="31"/>
        <v>0.12176414189837008</v>
      </c>
      <c r="AB8" s="41" t="str">
        <f t="shared" si="32"/>
        <v/>
      </c>
      <c r="AC8" s="41" t="str">
        <f t="shared" si="33"/>
        <v/>
      </c>
      <c r="AD8" s="41" t="str">
        <f t="shared" si="34"/>
        <v/>
      </c>
      <c r="AE8" s="41" t="str">
        <f t="shared" si="35"/>
        <v/>
      </c>
      <c r="AF8" s="80">
        <f>_xlfn.IFNA(VLOOKUP($A8,'B-Emax'!$A:$BM,MATCH(AF$1,'B-Emax'!$A$1:$BM$1,0),FALSE),"")</f>
        <v>42.78</v>
      </c>
      <c r="AG8" s="81" t="str">
        <f>_xlfn.IFNA(VLOOKUP($A8,'B-Emax'!$A:$BM,MATCH(AG$1,'B-Emax'!$A$1:$BM$1,0),FALSE),"")</f>
        <v/>
      </c>
      <c r="AH8" s="81" t="str">
        <f>_xlfn.IFNA(VLOOKUP($A8,'B-Emax'!$A:$BM,MATCH(AH$1,'B-Emax'!$A$1:$BM$1,0),FALSE),"")</f>
        <v/>
      </c>
      <c r="AI8" s="81" t="str">
        <f>_xlfn.IFNA(VLOOKUP($A8,'B-Emax'!$A:$BM,MATCH(AI$1,'B-Emax'!$A$1:$BM$1,0),FALSE),"")</f>
        <v/>
      </c>
      <c r="AJ8" s="81" t="str">
        <f>_xlfn.IFNA(VLOOKUP($A8,'B-Emax'!$A:$BM,MATCH(AJ$1,'B-Emax'!$A$1:$BM$1,0),FALSE),"")</f>
        <v/>
      </c>
      <c r="AK8" s="81" t="str">
        <f>_xlfn.IFNA(VLOOKUP($A8,'B-Emax'!$A:$BM,MATCH(AK$1,'B-Emax'!$A$1:$BM$1,0),FALSE),"")</f>
        <v/>
      </c>
      <c r="AL8" s="82">
        <f>_xlfn.IFNA(VLOOKUP($A8,'B-Emax'!$A:$BM,MATCH(AL$1,'B-Emax'!$A$1:$BM$1,0),FALSE),"")</f>
        <v>122.3</v>
      </c>
      <c r="AM8" s="82">
        <f>_xlfn.IFNA(VLOOKUP($A8,'B-Emax'!$A:$BM,MATCH(AM$1,'B-Emax'!$A$1:$BM$1,0),FALSE),"")</f>
        <v>208.6</v>
      </c>
      <c r="AN8" s="82" t="str">
        <f>_xlfn.IFNA(VLOOKUP($A8,'B-Emax'!$A:$BM,MATCH(AN$1,'B-Emax'!$A$1:$BM$1,0),FALSE),"")</f>
        <v/>
      </c>
      <c r="AO8" s="81" t="str">
        <f>_xlfn.IFNA(VLOOKUP($A8,'B-Emax'!$A:$BM,MATCH(AO$1,'B-Emax'!$A$1:$BM$1,0),FALSE),"")</f>
        <v/>
      </c>
      <c r="AP8" s="82" t="str">
        <f>_xlfn.IFNA(VLOOKUP($A8,'B-Emax'!$A:$BM,MATCH(AP$1,'B-Emax'!$A$1:$BM$1,0),FALSE),"")</f>
        <v/>
      </c>
      <c r="AQ8" s="82" t="str">
        <f>_xlfn.IFNA(VLOOKUP($A8,'B-Emax'!$A:$BM,MATCH(AQ$1,'B-Emax'!$A$1:$BM$1,0),FALSE),"")</f>
        <v/>
      </c>
      <c r="AR8" s="50">
        <f>_xlfn.IFNA(VLOOKUP($A8,'I-Emax'!$A:$BM,MATCH(AR$1,'I-Emax'!$A$1:$BM$1,0),FALSE),"")</f>
        <v>49.6</v>
      </c>
      <c r="AS8" s="50" t="str">
        <f>_xlfn.IFNA(VLOOKUP($A8,'I-Emax'!$A:$BM,MATCH(AS$1,'I-Emax'!$A$1:$BM$1,0),FALSE),"")</f>
        <v/>
      </c>
      <c r="AT8" s="50" t="str">
        <f>_xlfn.IFNA(VLOOKUP($A8,'I-Emax'!$A:$BM,MATCH(AT$1,'I-Emax'!$A$1:$BM$1,0),FALSE),"")</f>
        <v/>
      </c>
      <c r="AU8" s="50" t="str">
        <f>_xlfn.IFNA(VLOOKUP($A8,'I-Emax'!$A:$BM,MATCH(AU$1,'I-Emax'!$A$1:$BM$1,0),FALSE),"")</f>
        <v/>
      </c>
      <c r="AV8" s="50" t="str">
        <f>_xlfn.IFNA(VLOOKUP($A8,'I-Emax'!$A:$BM,MATCH(AV$1,'I-Emax'!$A$1:$BM$1,0),FALSE),"")</f>
        <v/>
      </c>
      <c r="AW8" s="50" t="str">
        <f>_xlfn.IFNA(VLOOKUP($A8,'I-Emax'!$A:$BM,MATCH(AW$1,'I-Emax'!$A$1:$BM$1,0),FALSE),"")</f>
        <v/>
      </c>
      <c r="AX8" s="50">
        <f>_xlfn.IFNA(VLOOKUP($A8,'I-Emax'!$A:$BM,MATCH(AX$1,'I-Emax'!$A$1:$BM$1,0),FALSE),"")</f>
        <v>25.4</v>
      </c>
      <c r="AY8" s="50">
        <f>_xlfn.IFNA(VLOOKUP($A8,'I-Emax'!$A:$BM,MATCH(AY$1,'I-Emax'!$A$1:$BM$1,0),FALSE),"")</f>
        <v>25.4</v>
      </c>
      <c r="AZ8" s="50" t="str">
        <f>_xlfn.IFNA(VLOOKUP($A8,'I-Emax'!$A:$BM,MATCH(AZ$1,'I-Emax'!$A$1:$BM$1,0),FALSE),"")</f>
        <v/>
      </c>
      <c r="BA8" s="50" t="str">
        <f>_xlfn.IFNA(VLOOKUP($A8,'I-Emax'!$A:$BM,MATCH(BA$1,'I-Emax'!$A$1:$BM$1,0),FALSE),"")</f>
        <v/>
      </c>
      <c r="BB8" s="50" t="str">
        <f>_xlfn.IFNA(VLOOKUP($A8,'I-Emax'!$A:$BM,MATCH(BB$1,'I-Emax'!$A$1:$BM$1,0),FALSE),"")</f>
        <v/>
      </c>
      <c r="BC8" s="50" t="str">
        <f>_xlfn.IFNA(VLOOKUP($A8,'I-Emax'!$A:$BM,MATCH(BC$1,'I-Emax'!$A$1:$BM$1,0),FALSE),"")</f>
        <v/>
      </c>
      <c r="BD8" s="40">
        <f t="shared" si="36"/>
        <v>0.90456911509543092</v>
      </c>
      <c r="BE8" s="41" t="str">
        <f t="shared" si="37"/>
        <v/>
      </c>
      <c r="BF8" s="41" t="str">
        <f t="shared" si="38"/>
        <v/>
      </c>
      <c r="BG8" s="41" t="str">
        <f t="shared" si="39"/>
        <v/>
      </c>
      <c r="BH8" s="41" t="str">
        <f t="shared" si="40"/>
        <v/>
      </c>
      <c r="BI8" s="41" t="str">
        <f t="shared" si="41"/>
        <v/>
      </c>
      <c r="BJ8" s="41">
        <f t="shared" si="42"/>
        <v>0.32841927995994724</v>
      </c>
      <c r="BK8" s="41">
        <f t="shared" si="43"/>
        <v>0.47417082039057046</v>
      </c>
      <c r="BL8" s="41" t="str">
        <f t="shared" si="44"/>
        <v/>
      </c>
      <c r="BM8" s="41" t="str">
        <f t="shared" si="45"/>
        <v/>
      </c>
      <c r="BN8" s="41" t="str">
        <f t="shared" si="46"/>
        <v/>
      </c>
      <c r="BO8" s="41" t="str">
        <f t="shared" si="47"/>
        <v/>
      </c>
      <c r="BP8" s="40">
        <f>_xlfn.IFNA(VLOOKUP($A8,'B-Emax'!$A:$BM,MATCH(BP$1,'B-Emax'!$A$1:$BM$1,0),FALSE),"")</f>
        <v>0.8247541931752459</v>
      </c>
      <c r="BQ8" s="41" t="str">
        <f>_xlfn.IFNA(VLOOKUP($A8,'B-Emax'!$A:$BM,MATCH(BQ$1,'B-Emax'!$A$1:$BM$1,0),FALSE),"")</f>
        <v/>
      </c>
      <c r="BR8" s="41" t="str">
        <f>_xlfn.IFNA(VLOOKUP($A8,'B-Emax'!$A:$BM,MATCH(BR$1,'B-Emax'!$A$1:$BM$1,0),FALSE),"")</f>
        <v/>
      </c>
      <c r="BS8" s="41" t="str">
        <f>_xlfn.IFNA(VLOOKUP($A8,'B-Emax'!$A:$BM,MATCH(BS$1,'B-Emax'!$A$1:$BM$1,0),FALSE),"")</f>
        <v/>
      </c>
      <c r="BT8" s="41" t="str">
        <f>_xlfn.IFNA(VLOOKUP($A8,'B-Emax'!$A:$BM,MATCH(BT$1,'B-Emax'!$A$1:$BM$1,0),FALSE),"")</f>
        <v/>
      </c>
      <c r="BU8" s="41" t="str">
        <f>_xlfn.IFNA(VLOOKUP($A8,'B-Emax'!$A:$BM,MATCH(BU$1,'B-Emax'!$A$1:$BM$1,0),FALSE),"")</f>
        <v/>
      </c>
      <c r="BV8" s="41">
        <f>_xlfn.IFNA(VLOOKUP($A8,'B-Emax'!$A:$BM,MATCH(BV$1,'B-Emax'!$A$1:$BM$1,0),FALSE),"")</f>
        <v>0.17673410404624276</v>
      </c>
      <c r="BW8" s="41">
        <f>_xlfn.IFNA(VLOOKUP($A8,'B-Emax'!$A:$BM,MATCH(BW$1,'B-Emax'!$A$1:$BM$1,0),FALSE),"")</f>
        <v>0.2551681957186544</v>
      </c>
      <c r="BX8" s="41" t="str">
        <f>_xlfn.IFNA(VLOOKUP($A8,'B-Emax'!$A:$BM,MATCH(BX$1,'B-Emax'!$A$1:$BM$1,0),FALSE),"")</f>
        <v/>
      </c>
      <c r="BY8" s="41" t="str">
        <f>_xlfn.IFNA(VLOOKUP($A8,'B-Emax'!$A:$BM,MATCH(BY$1,'B-Emax'!$A$1:$BM$1,0),FALSE),"")</f>
        <v/>
      </c>
      <c r="BZ8" s="41" t="str">
        <f>_xlfn.IFNA(VLOOKUP($A8,'B-Emax'!$A:$BM,MATCH(BZ$1,'B-Emax'!$A$1:$BM$1,0),FALSE),"")</f>
        <v/>
      </c>
      <c r="CA8" s="41" t="str">
        <f>_xlfn.IFNA(VLOOKUP($A8,'B-Emax'!$A:$BM,MATCH(CA$1,'B-Emax'!$A$1:$BM$1,0),FALSE),"")</f>
        <v/>
      </c>
      <c r="CB8" s="47">
        <f>_xlfn.IFNA(VLOOKUP($A8,'I-Emax'!$A:$BM,MATCH(CB$1,'I-Emax'!$A$1:$BM$1,0),FALSE),"")</f>
        <v>0.91176470588235303</v>
      </c>
      <c r="CC8" s="47" t="str">
        <f>_xlfn.IFNA(VLOOKUP($A8,'I-Emax'!$A:$BM,MATCH(CC$1,'I-Emax'!$A$1:$BM$1,0),FALSE),"")</f>
        <v/>
      </c>
      <c r="CD8" s="47" t="str">
        <f>_xlfn.IFNA(VLOOKUP($A8,'I-Emax'!$A:$BM,MATCH(CD$1,'I-Emax'!$A$1:$BM$1,0),FALSE),"")</f>
        <v/>
      </c>
      <c r="CE8" s="47" t="str">
        <f>_xlfn.IFNA(VLOOKUP($A8,'I-Emax'!$A:$BM,MATCH(CE$1,'I-Emax'!$A$1:$BM$1,0),FALSE),"")</f>
        <v/>
      </c>
      <c r="CF8" s="47" t="str">
        <f>_xlfn.IFNA(VLOOKUP($A8,'I-Emax'!$A:$BM,MATCH(CF$1,'I-Emax'!$A$1:$BM$1,0),FALSE),"")</f>
        <v/>
      </c>
      <c r="CG8" s="47" t="str">
        <f>_xlfn.IFNA(VLOOKUP($A8,'I-Emax'!$A:$BM,MATCH(CG$1,'I-Emax'!$A$1:$BM$1,0),FALSE),"")</f>
        <v/>
      </c>
      <c r="CH8" s="47">
        <f>_xlfn.IFNA(VLOOKUP($A8,'I-Emax'!$A:$BM,MATCH(CH$1,'I-Emax'!$A$1:$BM$1,0),FALSE),"")</f>
        <v>0.53813559322033888</v>
      </c>
      <c r="CI8" s="47">
        <f>_xlfn.IFNA(VLOOKUP($A8,'I-Emax'!$A:$BM,MATCH(CI$1,'I-Emax'!$A$1:$BM$1,0),FALSE),"")</f>
        <v>0.53813559322033888</v>
      </c>
      <c r="CJ8" s="47" t="str">
        <f>_xlfn.IFNA(VLOOKUP($A8,'I-Emax'!$A:$BM,MATCH(CJ$1,'I-Emax'!$A$1:$BM$1,0),FALSE),"")</f>
        <v/>
      </c>
      <c r="CK8" s="47" t="str">
        <f>_xlfn.IFNA(VLOOKUP($A8,'I-Emax'!$A:$BM,MATCH(CK$1,'I-Emax'!$A$1:$BM$1,0),FALSE),"")</f>
        <v/>
      </c>
      <c r="CL8" s="47" t="str">
        <f>_xlfn.IFNA(VLOOKUP($A8,'I-Emax'!$A:$BM,MATCH(CL$1,'I-Emax'!$A$1:$BM$1,0),FALSE),"")</f>
        <v/>
      </c>
      <c r="CM8" s="47" t="str">
        <f>_xlfn.IFNA(VLOOKUP($A8,'I-Emax'!$A:$BM,MATCH(CM$1,'I-Emax'!$A$1:$BM$1,0),FALSE),"")</f>
        <v/>
      </c>
      <c r="CN8" s="40">
        <f t="shared" si="48"/>
        <v>1</v>
      </c>
      <c r="CO8" s="41" t="str">
        <f t="shared" si="49"/>
        <v/>
      </c>
      <c r="CP8" s="41" t="str">
        <f t="shared" si="50"/>
        <v/>
      </c>
      <c r="CQ8" s="41" t="str">
        <f t="shared" si="51"/>
        <v/>
      </c>
      <c r="CR8" s="41" t="str">
        <f t="shared" si="52"/>
        <v/>
      </c>
      <c r="CS8" s="41" t="str">
        <f t="shared" si="53"/>
        <v/>
      </c>
      <c r="CT8" s="41" t="str">
        <f t="shared" si="54"/>
        <v/>
      </c>
      <c r="CU8" s="41">
        <f t="shared" si="55"/>
        <v>0</v>
      </c>
      <c r="CV8" s="41" t="str">
        <f t="shared" si="56"/>
        <v/>
      </c>
      <c r="CW8" s="41" t="str">
        <f t="shared" si="57"/>
        <v/>
      </c>
      <c r="CX8" s="41" t="str">
        <f t="shared" si="58"/>
        <v/>
      </c>
      <c r="CY8" s="41" t="str">
        <f t="shared" si="59"/>
        <v/>
      </c>
      <c r="CZ8" s="40">
        <f>_xlfn.IFNA(VLOOKUP($A8,'B-Emax'!$A:$BM,MATCH(CZ$1,'B-Emax'!$A$1:$BM$1,0),FALSE),"")</f>
        <v>1</v>
      </c>
      <c r="DA8" s="41" t="str">
        <f>_xlfn.IFNA(VLOOKUP($A8,'B-Emax'!$A:$BM,MATCH(DA$1,'B-Emax'!$A$1:$BM$1,0),FALSE),"")</f>
        <v/>
      </c>
      <c r="DB8" s="41" t="str">
        <f>_xlfn.IFNA(VLOOKUP($A8,'B-Emax'!$A:$BM,MATCH(DB$1,'B-Emax'!$A$1:$BM$1,0),FALSE),"")</f>
        <v/>
      </c>
      <c r="DC8" s="41" t="str">
        <f>_xlfn.IFNA(VLOOKUP($A8,'B-Emax'!$A:$BM,MATCH(DC$1,'B-Emax'!$A$1:$BM$1,0),FALSE),"")</f>
        <v/>
      </c>
      <c r="DD8" s="41" t="str">
        <f>_xlfn.IFNA(VLOOKUP($A8,'B-Emax'!$A:$BM,MATCH(DD$1,'B-Emax'!$A$1:$BM$1,0),FALSE),"")</f>
        <v/>
      </c>
      <c r="DE8" s="41" t="str">
        <f>_xlfn.IFNA(VLOOKUP($A8,'B-Emax'!$A:$BM,MATCH(DE$1,'B-Emax'!$A$1:$BM$1,0),FALSE),"")</f>
        <v/>
      </c>
      <c r="DF8" s="41">
        <f>_xlfn.IFNA(VLOOKUP($A8,'B-Emax'!$A:$BM,MATCH(DF$1,'B-Emax'!$A$1:$BM$1,0),FALSE),"")</f>
        <v>0</v>
      </c>
      <c r="DG8" s="41">
        <f>_xlfn.IFNA(VLOOKUP($A8,'B-Emax'!$A:$BM,MATCH(DG$1,'B-Emax'!$A$1:$BM$1,0),FALSE),"")</f>
        <v>0.12103651258379051</v>
      </c>
      <c r="DH8" s="41" t="str">
        <f>_xlfn.IFNA(VLOOKUP($A8,'B-Emax'!$A:$BM,MATCH(DH$1,'B-Emax'!$A$1:$BM$1,0),FALSE),"")</f>
        <v/>
      </c>
      <c r="DI8" s="41" t="str">
        <f>_xlfn.IFNA(VLOOKUP($A8,'B-Emax'!$A:$BM,MATCH(DI$1,'B-Emax'!$A$1:$BM$1,0),FALSE),"")</f>
        <v/>
      </c>
      <c r="DJ8" s="41" t="str">
        <f>_xlfn.IFNA(VLOOKUP($A8,'B-Emax'!$A:$BM,MATCH(DJ$1,'B-Emax'!$A$1:$BM$1,0),FALSE),"")</f>
        <v/>
      </c>
      <c r="DK8" s="41" t="str">
        <f>_xlfn.IFNA(VLOOKUP($A8,'B-Emax'!$A:$BM,MATCH(DK$1,'B-Emax'!$A$1:$BM$1,0),FALSE),"")</f>
        <v/>
      </c>
      <c r="DL8" s="47">
        <f>_xlfn.IFNA(VLOOKUP($A8,'I-Emax'!$A:$BQ,MATCH(DL$1,'I-Emax'!$A$1:$BQ$1,0),FALSE),"")</f>
        <v>1</v>
      </c>
      <c r="DM8" s="47" t="str">
        <f>_xlfn.IFNA(VLOOKUP($A8,'I-Emax'!$A:$BQ,MATCH(DM$1,'I-Emax'!$A$1:$BQ$1,0),FALSE),"")</f>
        <v/>
      </c>
      <c r="DN8" s="47" t="str">
        <f>_xlfn.IFNA(VLOOKUP($A8,'I-Emax'!$A:$BQ,MATCH(DN$1,'I-Emax'!$A$1:$BQ$1,0),FALSE),"")</f>
        <v/>
      </c>
      <c r="DO8" s="47" t="str">
        <f>_xlfn.IFNA(VLOOKUP($A8,'I-Emax'!$A:$BQ,MATCH(DO$1,'I-Emax'!$A$1:$BQ$1,0),FALSE),"")</f>
        <v/>
      </c>
      <c r="DP8" s="47" t="str">
        <f>_xlfn.IFNA(VLOOKUP($A8,'I-Emax'!$A:$BQ,MATCH(DP$1,'I-Emax'!$A$1:$BQ$1,0),FALSE),"")</f>
        <v/>
      </c>
      <c r="DQ8" s="47" t="str">
        <f>_xlfn.IFNA(VLOOKUP($A8,'I-Emax'!$A:$BQ,MATCH(DQ$1,'I-Emax'!$A$1:$BQ$1,0),FALSE),"")</f>
        <v/>
      </c>
      <c r="DR8" s="47">
        <f>_xlfn.IFNA(VLOOKUP($A8,'I-Emax'!$A:$BQ,MATCH(DR$1,'I-Emax'!$A$1:$BQ$1,0),FALSE),"")</f>
        <v>0</v>
      </c>
      <c r="DS8" s="47">
        <f>_xlfn.IFNA(VLOOKUP($A8,'I-Emax'!$A:$BQ,MATCH(DS$1,'I-Emax'!$A$1:$BQ$1,0),FALSE),"")</f>
        <v>0</v>
      </c>
      <c r="DT8" s="47" t="str">
        <f>_xlfn.IFNA(VLOOKUP($A8,'I-Emax'!$A:$BQ,MATCH(DT$1,'I-Emax'!$A$1:$BQ$1,0),FALSE),"")</f>
        <v/>
      </c>
      <c r="DU8" s="47" t="str">
        <f>_xlfn.IFNA(VLOOKUP($A8,'I-Emax'!$A:$BQ,MATCH(DU$1,'I-Emax'!$A$1:$BQ$1,0),FALSE),"")</f>
        <v/>
      </c>
      <c r="DV8" s="47" t="str">
        <f>_xlfn.IFNA(VLOOKUP($A8,'I-Emax'!$A:$BQ,MATCH(DV$1,'I-Emax'!$A$1:$BQ$1,0),FALSE),"")</f>
        <v/>
      </c>
      <c r="DW8" s="47" t="str">
        <f>_xlfn.IFNA(VLOOKUP($A8,'I-Emax'!$A:$BQ,MATCH(DW$1,'I-Emax'!$A$1:$BQ$1,0),FALSE),"")</f>
        <v/>
      </c>
      <c r="DX8" s="147">
        <f t="shared" si="16"/>
        <v>0.90456911509543092</v>
      </c>
      <c r="DY8" s="51" t="str">
        <f t="shared" si="17"/>
        <v/>
      </c>
      <c r="DZ8" s="51">
        <f t="shared" si="18"/>
        <v>0.47417082039057046</v>
      </c>
      <c r="EA8" s="51" t="str">
        <f t="shared" si="19"/>
        <v/>
      </c>
      <c r="EB8" s="51">
        <f>_xlfn.IFNA(VLOOKUP($A8,'B-Emax'!$A:$IC,MATCH(EB$1,'B-Emax'!$A$1:$IC$1,0),FALSE),"")</f>
        <v>0.8247541931752459</v>
      </c>
      <c r="EC8" s="51" t="str">
        <f>_xlfn.IFNA(VLOOKUP($A8,'B-Emax'!$A:$IC,MATCH(EC$1,'B-Emax'!$A$1:$IC$1,0),FALSE),"")</f>
        <v/>
      </c>
      <c r="ED8" s="51">
        <f>_xlfn.IFNA(VLOOKUP($A8,'B-Emax'!$A:$IC,MATCH(ED$1,'B-Emax'!$A$1:$IC$1,0),FALSE),"")</f>
        <v>0.2551681957186544</v>
      </c>
      <c r="EE8" s="51" t="str">
        <f>_xlfn.IFNA(VLOOKUP($A8,'B-Emax'!$A:$IC,MATCH(EE$1,'B-Emax'!$A$1:$IC$1,0),FALSE),"")</f>
        <v/>
      </c>
      <c r="EF8" s="51">
        <f>_xlfn.IFNA(VLOOKUP($A8,'I-Emax'!$A:$IC,MATCH(EF$1,'I-Emax'!$A$1:$IC$1,0),FALSE),"")</f>
        <v>0.91176470588235303</v>
      </c>
      <c r="EG8" s="51" t="str">
        <f>_xlfn.IFNA(VLOOKUP($A8,'I-Emax'!$A:$IC,MATCH(EG$1,'I-Emax'!$A$1:$IC$1,0),FALSE),"")</f>
        <v/>
      </c>
      <c r="EH8" s="51">
        <f>_xlfn.IFNA(VLOOKUP($A8,'I-Emax'!$A:$IC,MATCH(EH$1,'I-Emax'!$A$1:$IC$1,0),FALSE),"")</f>
        <v>0.53813559322033888</v>
      </c>
      <c r="EI8" s="51" t="str">
        <f>_xlfn.IFNA(VLOOKUP($A8,'I-Emax'!$A:$IC,MATCH(EI$1,'I-Emax'!$A$1:$IC$1,0),FALSE),"")</f>
        <v/>
      </c>
      <c r="EJ8" s="147">
        <f t="shared" si="20"/>
        <v>0.90456911509543092</v>
      </c>
      <c r="EK8" s="51" t="str">
        <f t="shared" si="21"/>
        <v/>
      </c>
      <c r="EL8" s="51">
        <f t="shared" si="22"/>
        <v>0.40129505017525885</v>
      </c>
      <c r="EM8" s="51" t="str">
        <f t="shared" si="23"/>
        <v/>
      </c>
      <c r="EN8" s="147">
        <f>_xlfn.IFNA(VLOOKUP($A8,'B-Emax'!$A:$IC,MATCH(EN$1,'B-Emax'!$A$1:$IC$1,0),FALSE),"")</f>
        <v>0.8247541931752459</v>
      </c>
      <c r="EO8" s="51" t="str">
        <f>_xlfn.IFNA(VLOOKUP($A8,'B-Emax'!$A:$IC,MATCH(EO$1,'B-Emax'!$A$1:$IC$1,0),FALSE),"")</f>
        <v/>
      </c>
      <c r="EP8" s="51">
        <f>_xlfn.IFNA(VLOOKUP($A8,'B-Emax'!$A:$IC,MATCH(EP$1,'B-Emax'!$A$1:$IC$1,0),FALSE),"")</f>
        <v>0.21595114988244857</v>
      </c>
      <c r="EQ8" s="51" t="str">
        <f>_xlfn.IFNA(VLOOKUP($A8,'B-Emax'!$A:$IC,MATCH(EQ$1,'B-Emax'!$A$1:$IC$1,0),FALSE),"")</f>
        <v/>
      </c>
      <c r="ER8" s="51">
        <f>_xlfn.IFNA(VLOOKUP($A8,'I-Emax'!$A:$IC,MATCH(ER$1,'I-Emax'!$A$1:$IC$1,0),FALSE),"")</f>
        <v>0.91176470588235303</v>
      </c>
      <c r="ES8" s="51" t="str">
        <f>_xlfn.IFNA(VLOOKUP($A8,'I-Emax'!$A:$IC,MATCH(ES$1,'I-Emax'!$A$1:$IC$1,0),FALSE),"")</f>
        <v/>
      </c>
      <c r="ET8" s="51">
        <f>_xlfn.IFNA(VLOOKUP($A8,'I-Emax'!$A:$IC,MATCH(ET$1,'I-Emax'!$A$1:$IC$1,0),FALSE),"")</f>
        <v>0.53813559322033888</v>
      </c>
      <c r="EU8" s="51" t="str">
        <f>_xlfn.IFNA(VLOOKUP($A8,'I-Emax'!$A:$IC,MATCH(EU$1,'I-Emax'!$A$1:$IC$1,0),FALSE),"")</f>
        <v/>
      </c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</row>
    <row r="9" spans="1:172" s="49" customFormat="1" x14ac:dyDescent="0.2">
      <c r="A9" s="29" t="s">
        <v>123</v>
      </c>
      <c r="B9" s="377" t="str">
        <f>VLOOKUP($A9,BI!$A:$Q,MATCH(B$1,BI!$A$1:$Q$1,0),FALSE)</f>
        <v/>
      </c>
      <c r="C9" s="378">
        <f>VLOOKUP($A9,BI!$A:$Q,MATCH(C$1,BI!$A$1:$Q$1,0),FALSE)</f>
        <v>1</v>
      </c>
      <c r="D9" s="378">
        <f>VLOOKUP($A9,BI!$A:$Q,MATCH(D$1,BI!$A$1:$Q$1,0),FALSE)</f>
        <v>1</v>
      </c>
      <c r="E9" s="378">
        <f>VLOOKUP($A9,BI!$A:$Q,MATCH(E$1,BI!$A$1:$Q$1,0),FALSE)</f>
        <v>1</v>
      </c>
      <c r="F9" s="378">
        <f>VLOOKUP($A9,BI!$A:$Q,MATCH(F$1,BI!$A$1:$Q$1,0),FALSE)</f>
        <v>1</v>
      </c>
      <c r="G9" s="378">
        <f>VLOOKUP($A9,BI!$A:$Q,MATCH(G$1,BI!$A$1:$Q$1,0),FALSE)</f>
        <v>1</v>
      </c>
      <c r="H9" s="378">
        <f>VLOOKUP($A9,BI!$A:$Q,MATCH(H$1,BI!$A$1:$Q$1,0),FALSE)</f>
        <v>1</v>
      </c>
      <c r="I9" s="378">
        <f>VLOOKUP($A9,BI!$A:$Q,MATCH(I$1,BI!$A$1:$Q$1,0),FALSE)</f>
        <v>1</v>
      </c>
      <c r="J9" s="378">
        <f>VLOOKUP($A9,BI!$A:$Q,MATCH(J$1,BI!$A$1:$Q$1,0),FALSE)</f>
        <v>1</v>
      </c>
      <c r="K9" s="378">
        <f>VLOOKUP($A9,BI!$A:$Q,MATCH(K$1,BI!$A$1:$Q$1,0),FALSE)</f>
        <v>1</v>
      </c>
      <c r="L9" s="378">
        <f>VLOOKUP($A9,BI!$A:$Q,MATCH(L$1,BI!$A$1:$Q$1,0),FALSE)</f>
        <v>1</v>
      </c>
      <c r="M9" s="378">
        <f>VLOOKUP($A9,BI!$A:$Q,MATCH(M$1,BI!$A$1:$Q$1,0),FALSE)</f>
        <v>1</v>
      </c>
      <c r="N9" s="49">
        <f t="shared" ref="N9" si="60">COUNT(B9:M9)</f>
        <v>11</v>
      </c>
      <c r="O9" s="49" t="str">
        <f>VLOOKUP($A9,BI!$A:$Q,MATCH(O$1,BI!$A$1:$Q$1,0),FALSE)</f>
        <v/>
      </c>
      <c r="P9" s="37">
        <f>VLOOKUP($A9,BI!$A:$Q,MATCH(P$1,BI!$A$1:$Q$1,0),FALSE)</f>
        <v>1</v>
      </c>
      <c r="Q9" s="37">
        <f>VLOOKUP($A9,BI!$A:$Q,MATCH(Q$1,BI!$A$1:$Q$1,0),FALSE)</f>
        <v>1</v>
      </c>
      <c r="R9" s="37">
        <f>VLOOKUP($A9,BI!$A:$Q,MATCH(R$1,BI!$A$1:$Q$1,0),FALSE)</f>
        <v>1</v>
      </c>
      <c r="S9" s="398">
        <f t="shared" ref="S9" si="61">COUNT(O9:R9)</f>
        <v>3</v>
      </c>
      <c r="T9" s="41" t="str">
        <f t="shared" si="24"/>
        <v/>
      </c>
      <c r="U9" s="41">
        <f t="shared" si="25"/>
        <v>2.9388191290408761E-2</v>
      </c>
      <c r="V9" s="41">
        <f t="shared" si="26"/>
        <v>5.3127263945906784E-2</v>
      </c>
      <c r="W9" s="41">
        <f t="shared" si="27"/>
        <v>4.3165467625899283E-2</v>
      </c>
      <c r="X9" s="41">
        <f t="shared" si="28"/>
        <v>2.4523160762942781E-2</v>
      </c>
      <c r="Y9" s="41">
        <f t="shared" si="29"/>
        <v>3.0456852791878174E-2</v>
      </c>
      <c r="Z9" s="41">
        <f t="shared" si="30"/>
        <v>9.2862828336428768E-2</v>
      </c>
      <c r="AA9" s="41">
        <f t="shared" si="31"/>
        <v>0.10358094110683634</v>
      </c>
      <c r="AB9" s="41">
        <f t="shared" si="32"/>
        <v>5.0537903427570675E-2</v>
      </c>
      <c r="AC9" s="41">
        <f t="shared" si="33"/>
        <v>7.8125E-3</v>
      </c>
      <c r="AD9" s="41">
        <f t="shared" si="34"/>
        <v>0.10473946059177795</v>
      </c>
      <c r="AE9" s="41">
        <f t="shared" si="35"/>
        <v>2.4471173786810452E-2</v>
      </c>
      <c r="AF9" s="80" t="str">
        <f>_xlfn.IFNA(VLOOKUP($A9,'B-Emax'!$A:$BM,MATCH(AF$1,'B-Emax'!$A$1:$BM$1,0),FALSE),"")</f>
        <v/>
      </c>
      <c r="AG9" s="81">
        <f>_xlfn.IFNA(VLOOKUP($A9,'B-Emax'!$A:$BM,MATCH(AG$1,'B-Emax'!$A$1:$BM$1,0),FALSE),"")</f>
        <v>748.6</v>
      </c>
      <c r="AH9" s="81">
        <f>_xlfn.IFNA(VLOOKUP($A9,'B-Emax'!$A:$BM,MATCH(AH$1,'B-Emax'!$A$1:$BM$1,0),FALSE),"")</f>
        <v>414.1</v>
      </c>
      <c r="AI9" s="81">
        <f>_xlfn.IFNA(VLOOKUP($A9,'B-Emax'!$A:$BM,MATCH(AI$1,'B-Emax'!$A$1:$BM$1,0),FALSE),"")</f>
        <v>208.5</v>
      </c>
      <c r="AJ9" s="81">
        <f>_xlfn.IFNA(VLOOKUP($A9,'B-Emax'!$A:$BM,MATCH(AJ$1,'B-Emax'!$A$1:$BM$1,0),FALSE),"")</f>
        <v>367</v>
      </c>
      <c r="AK9" s="81">
        <f>_xlfn.IFNA(VLOOKUP($A9,'B-Emax'!$A:$BM,MATCH(AK$1,'B-Emax'!$A$1:$BM$1,0),FALSE),"")</f>
        <v>197</v>
      </c>
      <c r="AL9" s="82">
        <f>_xlfn.IFNA(VLOOKUP($A9,'B-Emax'!$A:$BM,MATCH(AL$1,'B-Emax'!$A$1:$BM$1,0),FALSE),"")</f>
        <v>75.38</v>
      </c>
      <c r="AM9" s="82">
        <f>_xlfn.IFNA(VLOOKUP($A9,'B-Emax'!$A:$BM,MATCH(AM$1,'B-Emax'!$A$1:$BM$1,0),FALSE),"")</f>
        <v>67.58</v>
      </c>
      <c r="AN9" s="82">
        <f>_xlfn.IFNA(VLOOKUP($A9,'B-Emax'!$A:$BM,MATCH(AN$1,'B-Emax'!$A$1:$BM$1,0),FALSE),"")</f>
        <v>399.7</v>
      </c>
      <c r="AO9" s="81">
        <f>_xlfn.IFNA(VLOOKUP($A9,'B-Emax'!$A:$BM,MATCH(AO$1,'B-Emax'!$A$1:$BM$1,0),FALSE),"")</f>
        <v>729.6</v>
      </c>
      <c r="AP9" s="82">
        <f>_xlfn.IFNA(VLOOKUP($A9,'B-Emax'!$A:$BM,MATCH(AP$1,'B-Emax'!$A$1:$BM$1,0),FALSE),"")</f>
        <v>76.38</v>
      </c>
      <c r="AQ9" s="82">
        <f>_xlfn.IFNA(VLOOKUP($A9,'B-Emax'!$A:$BM,MATCH(AQ$1,'B-Emax'!$A$1:$BM$1,0),FALSE),"")</f>
        <v>241.1</v>
      </c>
      <c r="AR9" s="50" t="str">
        <f>_xlfn.IFNA(VLOOKUP($A9,'I-Emax'!$A:$BM,MATCH(AR$1,'I-Emax'!$A$1:$BM$1,0),FALSE),"")</f>
        <v/>
      </c>
      <c r="AS9" s="50">
        <f>_xlfn.IFNA(VLOOKUP($A9,'I-Emax'!$A:$BM,MATCH(AS$1,'I-Emax'!$A$1:$BM$1,0),FALSE),"")</f>
        <v>22</v>
      </c>
      <c r="AT9" s="50">
        <f>_xlfn.IFNA(VLOOKUP($A9,'I-Emax'!$A:$BM,MATCH(AT$1,'I-Emax'!$A$1:$BM$1,0),FALSE),"")</f>
        <v>22</v>
      </c>
      <c r="AU9" s="50">
        <f>_xlfn.IFNA(VLOOKUP($A9,'I-Emax'!$A:$BM,MATCH(AU$1,'I-Emax'!$A$1:$BM$1,0),FALSE),"")</f>
        <v>9</v>
      </c>
      <c r="AV9" s="50">
        <f>_xlfn.IFNA(VLOOKUP($A9,'I-Emax'!$A:$BM,MATCH(AV$1,'I-Emax'!$A$1:$BM$1,0),FALSE),"")</f>
        <v>9</v>
      </c>
      <c r="AW9" s="50">
        <f>_xlfn.IFNA(VLOOKUP($A9,'I-Emax'!$A:$BM,MATCH(AW$1,'I-Emax'!$A$1:$BM$1,0),FALSE),"")</f>
        <v>6</v>
      </c>
      <c r="AX9" s="50">
        <f>_xlfn.IFNA(VLOOKUP($A9,'I-Emax'!$A:$BM,MATCH(AX$1,'I-Emax'!$A$1:$BM$1,0),FALSE),"")</f>
        <v>7</v>
      </c>
      <c r="AY9" s="50">
        <f>_xlfn.IFNA(VLOOKUP($A9,'I-Emax'!$A:$BM,MATCH(AY$1,'I-Emax'!$A$1:$BM$1,0),FALSE),"")</f>
        <v>7</v>
      </c>
      <c r="AZ9" s="50">
        <f>_xlfn.IFNA(VLOOKUP($A9,'I-Emax'!$A:$BM,MATCH(AZ$1,'I-Emax'!$A$1:$BM$1,0),FALSE),"")</f>
        <v>20.2</v>
      </c>
      <c r="BA9" s="50">
        <f>_xlfn.IFNA(VLOOKUP($A9,'I-Emax'!$A:$BM,MATCH(BA$1,'I-Emax'!$A$1:$BM$1,0),FALSE),"")</f>
        <v>5.7</v>
      </c>
      <c r="BB9" s="50">
        <f>_xlfn.IFNA(VLOOKUP($A9,'I-Emax'!$A:$BM,MATCH(BB$1,'I-Emax'!$A$1:$BM$1,0),FALSE),"")</f>
        <v>8</v>
      </c>
      <c r="BC9" s="50">
        <f>_xlfn.IFNA(VLOOKUP($A9,'I-Emax'!$A:$BM,MATCH(BC$1,'I-Emax'!$A$1:$BM$1,0),FALSE),"")</f>
        <v>5.9</v>
      </c>
      <c r="BD9" s="40" t="str">
        <f t="shared" si="36"/>
        <v/>
      </c>
      <c r="BE9" s="41">
        <f t="shared" si="37"/>
        <v>0.52466732226397073</v>
      </c>
      <c r="BF9" s="41">
        <f t="shared" si="38"/>
        <v>0.62098270024200131</v>
      </c>
      <c r="BG9" s="41">
        <f t="shared" si="39"/>
        <v>0.33245453326779578</v>
      </c>
      <c r="BH9" s="41">
        <f t="shared" si="40"/>
        <v>0.24771946451842197</v>
      </c>
      <c r="BI9" s="41">
        <f t="shared" si="41"/>
        <v>0.30439196645332156</v>
      </c>
      <c r="BJ9" s="41">
        <f t="shared" si="42"/>
        <v>0.73450371593724195</v>
      </c>
      <c r="BK9" s="41">
        <f t="shared" si="43"/>
        <v>0.5574095238095238</v>
      </c>
      <c r="BL9" s="41">
        <f t="shared" si="44"/>
        <v>0.95284842303081074</v>
      </c>
      <c r="BM9" s="41">
        <f t="shared" si="45"/>
        <v>0.16506806930693069</v>
      </c>
      <c r="BN9" s="41">
        <f t="shared" si="46"/>
        <v>0.24339455604184596</v>
      </c>
      <c r="BO9" s="41">
        <f t="shared" si="47"/>
        <v>0.36078377720763138</v>
      </c>
      <c r="BP9" s="40" t="str">
        <f>_xlfn.IFNA(VLOOKUP($A9,'B-Emax'!$A:$BM,MATCH(BP$1,'B-Emax'!$A$1:$BM$1,0),FALSE),"")</f>
        <v/>
      </c>
      <c r="BQ9" s="41">
        <f>_xlfn.IFNA(VLOOKUP($A9,'B-Emax'!$A:$BM,MATCH(BQ$1,'B-Emax'!$A$1:$BM$1,0),FALSE),"")</f>
        <v>0.81105092091007591</v>
      </c>
      <c r="BR9" s="41">
        <f>_xlfn.IFNA(VLOOKUP($A9,'B-Emax'!$A:$BM,MATCH(BR$1,'B-Emax'!$A$1:$BM$1,0),FALSE),"")</f>
        <v>0.68525566771471136</v>
      </c>
      <c r="BS9" s="41">
        <f>_xlfn.IFNA(VLOOKUP($A9,'B-Emax'!$A:$BM,MATCH(BS$1,'B-Emax'!$A$1:$BM$1,0),FALSE),"")</f>
        <v>0.56048387096774188</v>
      </c>
      <c r="BT9" s="41">
        <f>_xlfn.IFNA(VLOOKUP($A9,'B-Emax'!$A:$BM,MATCH(BT$1,'B-Emax'!$A$1:$BM$1,0),FALSE),"")</f>
        <v>0.75220332035253135</v>
      </c>
      <c r="BU9" s="41">
        <f>_xlfn.IFNA(VLOOKUP($A9,'B-Emax'!$A:$BM,MATCH(BU$1,'B-Emax'!$A$1:$BM$1,0),FALSE),"")</f>
        <v>0.57134570765661252</v>
      </c>
      <c r="BV9" s="41">
        <f>_xlfn.IFNA(VLOOKUP($A9,'B-Emax'!$A:$BM,MATCH(BV$1,'B-Emax'!$A$1:$BM$1,0),FALSE),"")</f>
        <v>0.10893063583815028</v>
      </c>
      <c r="BW9" s="41">
        <f>_xlfn.IFNA(VLOOKUP($A9,'B-Emax'!$A:$BM,MATCH(BW$1,'B-Emax'!$A$1:$BM$1,0),FALSE),"")</f>
        <v>8.2666666666666666E-2</v>
      </c>
      <c r="BX9" s="41">
        <f>_xlfn.IFNA(VLOOKUP($A9,'B-Emax'!$A:$BM,MATCH(BX$1,'B-Emax'!$A$1:$BM$1,0),FALSE),"")</f>
        <v>0.43252894708364892</v>
      </c>
      <c r="BY9" s="41">
        <f>_xlfn.IFNA(VLOOKUP($A9,'B-Emax'!$A:$BM,MATCH(BY$1,'B-Emax'!$A$1:$BM$1,0),FALSE),"")</f>
        <v>0.68378631677600754</v>
      </c>
      <c r="BZ9" s="41">
        <f>_xlfn.IFNA(VLOOKUP($A9,'B-Emax'!$A:$BM,MATCH(BZ$1,'B-Emax'!$A$1:$BM$1,0),FALSE),"")</f>
        <v>0.62606557377049177</v>
      </c>
      <c r="CA9" s="41">
        <f>_xlfn.IFNA(VLOOKUP($A9,'B-Emax'!$A:$BM,MATCH(CA$1,'B-Emax'!$A$1:$BM$1,0),FALSE),"")</f>
        <v>0.34140470121778532</v>
      </c>
      <c r="CB9" s="47" t="str">
        <f>_xlfn.IFNA(VLOOKUP($A9,'I-Emax'!$A:$BM,MATCH(CB$1,'I-Emax'!$A$1:$BM$1,0),FALSE),"")</f>
        <v/>
      </c>
      <c r="CC9" s="47">
        <f>_xlfn.IFNA(VLOOKUP($A9,'I-Emax'!$A:$BM,MATCH(CC$1,'I-Emax'!$A$1:$BM$1,0),FALSE),"")</f>
        <v>0.42553191489361702</v>
      </c>
      <c r="CD9" s="47">
        <f>_xlfn.IFNA(VLOOKUP($A9,'I-Emax'!$A:$BM,MATCH(CD$1,'I-Emax'!$A$1:$BM$1,0),FALSE),"")</f>
        <v>0.42553191489361702</v>
      </c>
      <c r="CE9" s="47">
        <f>_xlfn.IFNA(VLOOKUP($A9,'I-Emax'!$A:$BM,MATCH(CE$1,'I-Emax'!$A$1:$BM$1,0),FALSE),"")</f>
        <v>0.18633540372670809</v>
      </c>
      <c r="CF9" s="47">
        <f>_xlfn.IFNA(VLOOKUP($A9,'I-Emax'!$A:$BM,MATCH(CF$1,'I-Emax'!$A$1:$BM$1,0),FALSE),"")</f>
        <v>0.18633540372670809</v>
      </c>
      <c r="CG9" s="47">
        <f>_xlfn.IFNA(VLOOKUP($A9,'I-Emax'!$A:$BM,MATCH(CG$1,'I-Emax'!$A$1:$BM$1,0),FALSE),"")</f>
        <v>0.17391304347826086</v>
      </c>
      <c r="CH9" s="47">
        <f>_xlfn.IFNA(VLOOKUP($A9,'I-Emax'!$A:$BM,MATCH(CH$1,'I-Emax'!$A$1:$BM$1,0),FALSE),"")</f>
        <v>0.14830508474576271</v>
      </c>
      <c r="CI9" s="47">
        <f>_xlfn.IFNA(VLOOKUP($A9,'I-Emax'!$A:$BM,MATCH(CI$1,'I-Emax'!$A$1:$BM$1,0),FALSE),"")</f>
        <v>0.14830508474576271</v>
      </c>
      <c r="CJ9" s="47">
        <f>_xlfn.IFNA(VLOOKUP($A9,'I-Emax'!$A:$BM,MATCH(CJ$1,'I-Emax'!$A$1:$BM$1,0),FALSE),"")</f>
        <v>0.45393258426966293</v>
      </c>
      <c r="CK9" s="47">
        <f>_xlfn.IFNA(VLOOKUP($A9,'I-Emax'!$A:$BM,MATCH(CK$1,'I-Emax'!$A$1:$BM$1,0),FALSE),"")</f>
        <v>0.11287128712871287</v>
      </c>
      <c r="CL9" s="47">
        <f>_xlfn.IFNA(VLOOKUP($A9,'I-Emax'!$A:$BM,MATCH(CL$1,'I-Emax'!$A$1:$BM$1,0),FALSE),"")</f>
        <v>0.15238095238095239</v>
      </c>
      <c r="CM9" s="47">
        <f>_xlfn.IFNA(VLOOKUP($A9,'I-Emax'!$A:$BM,MATCH(CM$1,'I-Emax'!$A$1:$BM$1,0),FALSE),"")</f>
        <v>0.12317327766179542</v>
      </c>
      <c r="CN9" s="40" t="str">
        <f t="shared" si="48"/>
        <v/>
      </c>
      <c r="CO9" s="41">
        <f t="shared" si="49"/>
        <v>0.9167285481697186</v>
      </c>
      <c r="CP9" s="41">
        <f t="shared" si="50"/>
        <v>0.90244323839364959</v>
      </c>
      <c r="CQ9" s="41">
        <f t="shared" si="51"/>
        <v>0.32835345255233078</v>
      </c>
      <c r="CR9" s="41">
        <f t="shared" si="52"/>
        <v>0.23433060439252962</v>
      </c>
      <c r="CS9" s="41">
        <f t="shared" si="53"/>
        <v>0.26676657785285529</v>
      </c>
      <c r="CT9" s="41">
        <f t="shared" si="54"/>
        <v>0.34706798161789526</v>
      </c>
      <c r="CU9" s="41">
        <f t="shared" si="55"/>
        <v>0</v>
      </c>
      <c r="CV9" s="41">
        <f t="shared" si="56"/>
        <v>0.48032652872266285</v>
      </c>
      <c r="CW9" s="41">
        <f t="shared" si="57"/>
        <v>0</v>
      </c>
      <c r="CX9" s="41">
        <f t="shared" si="58"/>
        <v>0.15527899050085586</v>
      </c>
      <c r="CY9" s="41">
        <f t="shared" si="59"/>
        <v>8.5033289715157709E-2</v>
      </c>
      <c r="CZ9" s="40" t="str">
        <f>_xlfn.IFNA(VLOOKUP($A9,'B-Emax'!$A:$BM,MATCH(CZ$1,'B-Emax'!$A$1:$BM$1,0),FALSE),"")</f>
        <v/>
      </c>
      <c r="DA9" s="41">
        <f>_xlfn.IFNA(VLOOKUP($A9,'B-Emax'!$A:$BM,MATCH(DA$1,'B-Emax'!$A$1:$BM$1,0),FALSE),"")</f>
        <v>1</v>
      </c>
      <c r="DB9" s="41">
        <f>_xlfn.IFNA(VLOOKUP($A9,'B-Emax'!$A:$BM,MATCH(DB$1,'B-Emax'!$A$1:$BM$1,0),FALSE),"")</f>
        <v>0.82729547973818962</v>
      </c>
      <c r="DC9" s="41">
        <f>_xlfn.IFNA(VLOOKUP($A9,'B-Emax'!$A:$BM,MATCH(DC$1,'B-Emax'!$A$1:$BM$1,0),FALSE),"")</f>
        <v>0.65599606460108861</v>
      </c>
      <c r="DD9" s="41">
        <f>_xlfn.IFNA(VLOOKUP($A9,'B-Emax'!$A:$BM,MATCH(DD$1,'B-Emax'!$A$1:$BM$1,0),FALSE),"")</f>
        <v>0.91920802761082332</v>
      </c>
      <c r="DE9" s="41">
        <f>_xlfn.IFNA(VLOOKUP($A9,'B-Emax'!$A:$BM,MATCH(DE$1,'B-Emax'!$A$1:$BM$1,0),FALSE),"")</f>
        <v>0.67090829894112536</v>
      </c>
      <c r="DF9" s="41">
        <f>_xlfn.IFNA(VLOOKUP($A9,'B-Emax'!$A:$BM,MATCH(DF$1,'B-Emax'!$A$1:$BM$1,0),FALSE),"")</f>
        <v>3.6057848612837812E-2</v>
      </c>
      <c r="DG9" s="41">
        <f>_xlfn.IFNA(VLOOKUP($A9,'B-Emax'!$A:$BM,MATCH(DG$1,'B-Emax'!$A$1:$BM$1,0),FALSE),"")</f>
        <v>0</v>
      </c>
      <c r="DH9" s="41">
        <f>_xlfn.IFNA(VLOOKUP($A9,'B-Emax'!$A:$BM,MATCH(DH$1,'B-Emax'!$A$1:$BM$1,0),FALSE),"")</f>
        <v>0.48032652872266285</v>
      </c>
      <c r="DI9" s="41">
        <f>_xlfn.IFNA(VLOOKUP($A9,'B-Emax'!$A:$BM,MATCH(DI$1,'B-Emax'!$A$1:$BM$1,0),FALSE),"")</f>
        <v>0.82527820529802465</v>
      </c>
      <c r="DJ9" s="41">
        <f>_xlfn.IFNA(VLOOKUP($A9,'B-Emax'!$A:$BM,MATCH(DJ$1,'B-Emax'!$A$1:$BM$1,0),FALSE),"")</f>
        <v>0.74603329758722892</v>
      </c>
      <c r="DK9" s="41">
        <f>_xlfn.IFNA(VLOOKUP($A9,'B-Emax'!$A:$BM,MATCH(DK$1,'B-Emax'!$A$1:$BM$1,0),FALSE),"")</f>
        <v>0.35522189427320372</v>
      </c>
      <c r="DL9" s="47" t="str">
        <f>_xlfn.IFNA(VLOOKUP($A9,'I-Emax'!$A:$BQ,MATCH(DL$1,'I-Emax'!$A$1:$BQ$1,0),FALSE),"")</f>
        <v/>
      </c>
      <c r="DM9" s="47">
        <f>_xlfn.IFNA(VLOOKUP($A9,'I-Emax'!$A:$BQ,MATCH(DM$1,'I-Emax'!$A$1:$BQ$1,0),FALSE),"")</f>
        <v>0.9167285481697186</v>
      </c>
      <c r="DN9" s="47">
        <f>_xlfn.IFNA(VLOOKUP($A9,'I-Emax'!$A:$BQ,MATCH(DN$1,'I-Emax'!$A$1:$BQ$1,0),FALSE),"")</f>
        <v>0.9167285481697186</v>
      </c>
      <c r="DO9" s="47">
        <f>_xlfn.IFNA(VLOOKUP($A9,'I-Emax'!$A:$BQ,MATCH(DO$1,'I-Emax'!$A$1:$BQ$1,0),FALSE),"")</f>
        <v>0.21539857267250928</v>
      </c>
      <c r="DP9" s="47">
        <f>_xlfn.IFNA(VLOOKUP($A9,'I-Emax'!$A:$BQ,MATCH(DP$1,'I-Emax'!$A$1:$BQ$1,0),FALSE),"")</f>
        <v>0.21539857267250928</v>
      </c>
      <c r="DQ9" s="47">
        <f>_xlfn.IFNA(VLOOKUP($A9,'I-Emax'!$A:$BQ,MATCH(DQ$1,'I-Emax'!$A$1:$BQ$1,0),FALSE),"")</f>
        <v>0.17897591096160442</v>
      </c>
      <c r="DR9" s="47">
        <f>_xlfn.IFNA(VLOOKUP($A9,'I-Emax'!$A:$BQ,MATCH(DR$1,'I-Emax'!$A$1:$BQ$1,0),FALSE),"")</f>
        <v>0.10389275451094687</v>
      </c>
      <c r="DS9" s="47">
        <f>_xlfn.IFNA(VLOOKUP($A9,'I-Emax'!$A:$BQ,MATCH(DS$1,'I-Emax'!$A$1:$BQ$1,0),FALSE),"")</f>
        <v>0.10389275451094687</v>
      </c>
      <c r="DT9" s="47">
        <f>_xlfn.IFNA(VLOOKUP($A9,'I-Emax'!$A:$BQ,MATCH(DT$1,'I-Emax'!$A$1:$BQ$1,0),FALSE),"")</f>
        <v>1</v>
      </c>
      <c r="DU9" s="47">
        <f>_xlfn.IFNA(VLOOKUP($A9,'I-Emax'!$A:$BQ,MATCH(DU$1,'I-Emax'!$A$1:$BQ$1,0),FALSE),"")</f>
        <v>0</v>
      </c>
      <c r="DV9" s="47">
        <f>_xlfn.IFNA(VLOOKUP($A9,'I-Emax'!$A:$BQ,MATCH(DV$1,'I-Emax'!$A$1:$BQ$1,0),FALSE),"")</f>
        <v>0.1158432973293695</v>
      </c>
      <c r="DW9" s="47">
        <f>_xlfn.IFNA(VLOOKUP($A9,'I-Emax'!$A:$BQ,MATCH(DW$1,'I-Emax'!$A$1:$BQ$1,0),FALSE),"")</f>
        <v>3.0205686248900455E-2</v>
      </c>
      <c r="DX9" s="147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147"/>
      <c r="EK9" s="51"/>
      <c r="EL9" s="51"/>
      <c r="EM9" s="51"/>
      <c r="EN9" s="147"/>
      <c r="EO9" s="51"/>
      <c r="EP9" s="51"/>
      <c r="EQ9" s="51"/>
      <c r="ER9" s="51"/>
      <c r="ES9" s="51"/>
      <c r="ET9" s="51"/>
      <c r="EU9" s="51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</row>
    <row r="10" spans="1:172" s="49" customFormat="1" x14ac:dyDescent="0.2">
      <c r="A10" s="29" t="s">
        <v>53</v>
      </c>
      <c r="B10" s="377">
        <f>VLOOKUP($A10,BI!$A:$Q,MATCH(B$1,BI!$A$1:$Q$1,0),FALSE)</f>
        <v>1</v>
      </c>
      <c r="C10" s="378">
        <f>VLOOKUP($A10,BI!$A:$Q,MATCH(C$1,BI!$A$1:$Q$1,0),FALSE)</f>
        <v>1</v>
      </c>
      <c r="D10" s="378" t="str">
        <f>VLOOKUP($A10,BI!$A:$Q,MATCH(D$1,BI!$A$1:$Q$1,0),FALSE)</f>
        <v/>
      </c>
      <c r="E10" s="378">
        <f>VLOOKUP($A10,BI!$A:$Q,MATCH(E$1,BI!$A$1:$Q$1,0),FALSE)</f>
        <v>1</v>
      </c>
      <c r="F10" s="378" t="str">
        <f>VLOOKUP($A10,BI!$A:$Q,MATCH(F$1,BI!$A$1:$Q$1,0),FALSE)</f>
        <v/>
      </c>
      <c r="G10" s="378" t="str">
        <f>VLOOKUP($A10,BI!$A:$Q,MATCH(G$1,BI!$A$1:$Q$1,0),FALSE)</f>
        <v/>
      </c>
      <c r="H10" s="378">
        <f>VLOOKUP($A10,BI!$A:$Q,MATCH(H$1,BI!$A$1:$Q$1,0),FALSE)</f>
        <v>1</v>
      </c>
      <c r="I10" s="378">
        <f>VLOOKUP($A10,BI!$A:$Q,MATCH(I$1,BI!$A$1:$Q$1,0),FALSE)</f>
        <v>1</v>
      </c>
      <c r="J10" s="378">
        <f>VLOOKUP($A10,BI!$A:$Q,MATCH(J$1,BI!$A$1:$Q$1,0),FALSE)</f>
        <v>1</v>
      </c>
      <c r="K10" s="378">
        <f>VLOOKUP($A10,BI!$A:$Q,MATCH(K$1,BI!$A$1:$Q$1,0),FALSE)</f>
        <v>1</v>
      </c>
      <c r="L10" s="378" t="str">
        <f>VLOOKUP($A10,BI!$A:$Q,MATCH(L$1,BI!$A$1:$Q$1,0),FALSE)</f>
        <v/>
      </c>
      <c r="M10" s="378" t="str">
        <f>VLOOKUP($A10,BI!$A:$Q,MATCH(M$1,BI!$A$1:$Q$1,0),FALSE)</f>
        <v/>
      </c>
      <c r="N10" s="49">
        <f t="shared" si="0"/>
        <v>7</v>
      </c>
      <c r="O10" s="49">
        <f>VLOOKUP($A10,BI!$A:$Q,MATCH(O$1,BI!$A$1:$Q$1,0),FALSE)</f>
        <v>1</v>
      </c>
      <c r="P10" s="37">
        <f>VLOOKUP($A10,BI!$A:$Q,MATCH(P$1,BI!$A$1:$Q$1,0),FALSE)</f>
        <v>1</v>
      </c>
      <c r="Q10" s="37">
        <f>VLOOKUP($A10,BI!$A:$Q,MATCH(Q$1,BI!$A$1:$Q$1,0),FALSE)</f>
        <v>1</v>
      </c>
      <c r="R10" s="37" t="str">
        <f>VLOOKUP($A10,BI!$A:$Q,MATCH(R$1,BI!$A$1:$Q$1,0),FALSE)</f>
        <v/>
      </c>
      <c r="S10" s="398">
        <f t="shared" si="1"/>
        <v>3</v>
      </c>
      <c r="T10" s="41">
        <f t="shared" si="24"/>
        <v>0.99462365591397839</v>
      </c>
      <c r="U10" s="41">
        <f t="shared" si="25"/>
        <v>0.98788598574821862</v>
      </c>
      <c r="V10" s="41">
        <f t="shared" si="26"/>
        <v>1</v>
      </c>
      <c r="W10" s="41">
        <f t="shared" si="27"/>
        <v>0.98704663212435229</v>
      </c>
      <c r="X10" s="41" t="str">
        <f t="shared" si="28"/>
        <v/>
      </c>
      <c r="Y10" s="41" t="str">
        <f t="shared" si="29"/>
        <v/>
      </c>
      <c r="Z10" s="41">
        <f t="shared" si="30"/>
        <v>5.0433526011560689E-2</v>
      </c>
      <c r="AA10" s="41">
        <f t="shared" si="31"/>
        <v>4.6726469406881778E-2</v>
      </c>
      <c r="AB10" s="41">
        <f t="shared" si="32"/>
        <v>3.6616314199395775E-2</v>
      </c>
      <c r="AC10" s="41">
        <f t="shared" si="33"/>
        <v>3.9711538461538458E-2</v>
      </c>
      <c r="AD10" s="41" t="str">
        <f t="shared" si="34"/>
        <v/>
      </c>
      <c r="AE10" s="41" t="str">
        <f t="shared" si="35"/>
        <v/>
      </c>
      <c r="AF10" s="80">
        <f>_xlfn.IFNA(VLOOKUP($A10,'B-Emax'!$A:$BM,MATCH(AF$1,'B-Emax'!$A$1:$BM$1,0),FALSE),"")</f>
        <v>37.200000000000003</v>
      </c>
      <c r="AG10" s="81">
        <f>_xlfn.IFNA(VLOOKUP($A10,'B-Emax'!$A:$BM,MATCH(AG$1,'B-Emax'!$A$1:$BM$1,0),FALSE),"")</f>
        <v>41.59</v>
      </c>
      <c r="AH10" s="81" t="str">
        <f>_xlfn.IFNA(VLOOKUP($A10,'B-Emax'!$A:$BM,MATCH(AH$1,'B-Emax'!$A$1:$BM$1,0),FALSE),"")</f>
        <v/>
      </c>
      <c r="AI10" s="81">
        <f>_xlfn.IFNA(VLOOKUP($A10,'B-Emax'!$A:$BM,MATCH(AI$1,'B-Emax'!$A$1:$BM$1,0),FALSE),"")</f>
        <v>38.1</v>
      </c>
      <c r="AJ10" s="81" t="str">
        <f>_xlfn.IFNA(VLOOKUP($A10,'B-Emax'!$A:$BM,MATCH(AJ$1,'B-Emax'!$A$1:$BM$1,0),FALSE),"")</f>
        <v/>
      </c>
      <c r="AK10" s="81" t="str">
        <f>_xlfn.IFNA(VLOOKUP($A10,'B-Emax'!$A:$BM,MATCH(AK$1,'B-Emax'!$A$1:$BM$1,0),FALSE),"")</f>
        <v/>
      </c>
      <c r="AL10" s="82">
        <f>_xlfn.IFNA(VLOOKUP($A10,'B-Emax'!$A:$BM,MATCH(AL$1,'B-Emax'!$A$1:$BM$1,0),FALSE),"")</f>
        <v>692</v>
      </c>
      <c r="AM10" s="82">
        <f>_xlfn.IFNA(VLOOKUP($A10,'B-Emax'!$A:$BM,MATCH(AM$1,'B-Emax'!$A$1:$BM$1,0),FALSE),"")</f>
        <v>746.9</v>
      </c>
      <c r="AN10" s="82">
        <f>_xlfn.IFNA(VLOOKUP($A10,'B-Emax'!$A:$BM,MATCH(AN$1,'B-Emax'!$A$1:$BM$1,0),FALSE),"")</f>
        <v>827.5</v>
      </c>
      <c r="AO10" s="81">
        <f>_xlfn.IFNA(VLOOKUP($A10,'B-Emax'!$A:$BM,MATCH(AO$1,'B-Emax'!$A$1:$BM$1,0),FALSE),"")</f>
        <v>1040</v>
      </c>
      <c r="AP10" s="82" t="str">
        <f>_xlfn.IFNA(VLOOKUP($A10,'B-Emax'!$A:$BM,MATCH(AP$1,'B-Emax'!$A$1:$BM$1,0),FALSE),"")</f>
        <v/>
      </c>
      <c r="AQ10" s="82" t="str">
        <f>_xlfn.IFNA(VLOOKUP($A10,'B-Emax'!$A:$BM,MATCH(AQ$1,'B-Emax'!$A$1:$BM$1,0),FALSE),"")</f>
        <v/>
      </c>
      <c r="AR10" s="50">
        <f>_xlfn.IFNA(VLOOKUP($A10,'I-Emax'!$A:$BM,MATCH(AR$1,'I-Emax'!$A$1:$BM$1,0),FALSE),"")</f>
        <v>37</v>
      </c>
      <c r="AS10" s="50">
        <f>_xlfn.IFNA(VLOOKUP($A10,'I-Emax'!$A:$BM,MATCH(AS$1,'I-Emax'!$A$1:$BM$1,0),FALSE),"")</f>
        <v>42.1</v>
      </c>
      <c r="AT10" s="50">
        <f>_xlfn.IFNA(VLOOKUP($A10,'I-Emax'!$A:$BM,MATCH(AT$1,'I-Emax'!$A$1:$BM$1,0),FALSE),"")</f>
        <v>42.1</v>
      </c>
      <c r="AU10" s="50">
        <f>_xlfn.IFNA(VLOOKUP($A10,'I-Emax'!$A:$BM,MATCH(AU$1,'I-Emax'!$A$1:$BM$1,0),FALSE),"")</f>
        <v>38.6</v>
      </c>
      <c r="AV10" s="50" t="str">
        <f>_xlfn.IFNA(VLOOKUP($A10,'I-Emax'!$A:$BM,MATCH(AV$1,'I-Emax'!$A$1:$BM$1,0),FALSE),"")</f>
        <v/>
      </c>
      <c r="AW10" s="50" t="str">
        <f>_xlfn.IFNA(VLOOKUP($A10,'I-Emax'!$A:$BM,MATCH(AW$1,'I-Emax'!$A$1:$BM$1,0),FALSE),"")</f>
        <v/>
      </c>
      <c r="AX10" s="50">
        <f>_xlfn.IFNA(VLOOKUP($A10,'I-Emax'!$A:$BM,MATCH(AX$1,'I-Emax'!$A$1:$BM$1,0),FALSE),"")</f>
        <v>34.9</v>
      </c>
      <c r="AY10" s="50">
        <f>_xlfn.IFNA(VLOOKUP($A10,'I-Emax'!$A:$BM,MATCH(AY$1,'I-Emax'!$A$1:$BM$1,0),FALSE),"")</f>
        <v>34.9</v>
      </c>
      <c r="AZ10" s="50">
        <f>_xlfn.IFNA(VLOOKUP($A10,'I-Emax'!$A:$BM,MATCH(AZ$1,'I-Emax'!$A$1:$BM$1,0),FALSE),"")</f>
        <v>30.3</v>
      </c>
      <c r="BA10" s="50">
        <f>_xlfn.IFNA(VLOOKUP($A10,'I-Emax'!$A:$BM,MATCH(BA$1,'I-Emax'!$A$1:$BM$1,0),FALSE),"")</f>
        <v>41.3</v>
      </c>
      <c r="BB10" s="50" t="str">
        <f>_xlfn.IFNA(VLOOKUP($A10,'I-Emax'!$A:$BM,MATCH(BB$1,'I-Emax'!$A$1:$BM$1,0),FALSE),"")</f>
        <v/>
      </c>
      <c r="BC10" s="50" t="str">
        <f>_xlfn.IFNA(VLOOKUP($A10,'I-Emax'!$A:$BM,MATCH(BC$1,'I-Emax'!$A$1:$BM$1,0),FALSE),"")</f>
        <v/>
      </c>
      <c r="BD10" s="40">
        <f t="shared" si="36"/>
        <v>0.94836634250474372</v>
      </c>
      <c r="BE10" s="41">
        <f t="shared" si="37"/>
        <v>5.5334458790013981E-2</v>
      </c>
      <c r="BF10" s="41">
        <f t="shared" si="38"/>
        <v>1</v>
      </c>
      <c r="BG10" s="41">
        <f t="shared" si="39"/>
        <v>0.12815686110646832</v>
      </c>
      <c r="BH10" s="41" t="str">
        <f t="shared" si="40"/>
        <v/>
      </c>
      <c r="BI10" s="41" t="str">
        <f t="shared" si="41"/>
        <v/>
      </c>
      <c r="BJ10" s="41">
        <f t="shared" si="42"/>
        <v>0.73940677966101687</v>
      </c>
      <c r="BK10" s="41">
        <f t="shared" si="43"/>
        <v>0.80929849025690359</v>
      </c>
      <c r="BL10" s="41">
        <f t="shared" si="44"/>
        <v>0.76038507756542995</v>
      </c>
      <c r="BM10" s="41">
        <f t="shared" si="45"/>
        <v>0.83905369383092143</v>
      </c>
      <c r="BN10" s="41" t="str">
        <f t="shared" si="46"/>
        <v/>
      </c>
      <c r="BO10" s="41" t="str">
        <f t="shared" si="47"/>
        <v/>
      </c>
      <c r="BP10" s="40">
        <f>_xlfn.IFNA(VLOOKUP($A10,'B-Emax'!$A:$BM,MATCH(BP$1,'B-Emax'!$A$1:$BM$1,0),FALSE),"")</f>
        <v>0.71717755928282256</v>
      </c>
      <c r="BQ10" s="41">
        <f>_xlfn.IFNA(VLOOKUP($A10,'B-Emax'!$A:$BM,MATCH(BQ$1,'B-Emax'!$A$1:$BM$1,0),FALSE),"")</f>
        <v>4.5059588299024921E-2</v>
      </c>
      <c r="BR10" s="41" t="str">
        <f>_xlfn.IFNA(VLOOKUP($A10,'B-Emax'!$A:$BM,MATCH(BR$1,'B-Emax'!$A$1:$BM$1,0),FALSE),"")</f>
        <v/>
      </c>
      <c r="BS10" s="41">
        <f>_xlfn.IFNA(VLOOKUP($A10,'B-Emax'!$A:$BM,MATCH(BS$1,'B-Emax'!$A$1:$BM$1,0),FALSE),"")</f>
        <v>0.10241935483870968</v>
      </c>
      <c r="BT10" s="41" t="str">
        <f>_xlfn.IFNA(VLOOKUP($A10,'B-Emax'!$A:$BM,MATCH(BT$1,'B-Emax'!$A$1:$BM$1,0),FALSE),"")</f>
        <v/>
      </c>
      <c r="BU10" s="41" t="str">
        <f>_xlfn.IFNA(VLOOKUP($A10,'B-Emax'!$A:$BM,MATCH(BU$1,'B-Emax'!$A$1:$BM$1,0),FALSE),"")</f>
        <v/>
      </c>
      <c r="BV10" s="41">
        <f>_xlfn.IFNA(VLOOKUP($A10,'B-Emax'!$A:$BM,MATCH(BV$1,'B-Emax'!$A$1:$BM$1,0),FALSE),"")</f>
        <v>1</v>
      </c>
      <c r="BW10" s="41">
        <f>_xlfn.IFNA(VLOOKUP($A10,'B-Emax'!$A:$BM,MATCH(BW$1,'B-Emax'!$A$1:$BM$1,0),FALSE),"")</f>
        <v>0.91363914373088684</v>
      </c>
      <c r="BX10" s="41">
        <f>_xlfn.IFNA(VLOOKUP($A10,'B-Emax'!$A:$BM,MATCH(BX$1,'B-Emax'!$A$1:$BM$1,0),FALSE),"")</f>
        <v>0.89546585867330375</v>
      </c>
      <c r="BY10" s="41">
        <f>_xlfn.IFNA(VLOOKUP($A10,'B-Emax'!$A:$BM,MATCH(BY$1,'B-Emax'!$A$1:$BM$1,0),FALSE),"")</f>
        <v>0.97469540768509844</v>
      </c>
      <c r="BZ10" s="41" t="str">
        <f>_xlfn.IFNA(VLOOKUP($A10,'B-Emax'!$A:$BM,MATCH(BZ$1,'B-Emax'!$A$1:$BM$1,0),FALSE),"")</f>
        <v/>
      </c>
      <c r="CA10" s="41" t="str">
        <f>_xlfn.IFNA(VLOOKUP($A10,'B-Emax'!$A:$BM,MATCH(CA$1,'B-Emax'!$A$1:$BM$1,0),FALSE),"")</f>
        <v/>
      </c>
      <c r="CB10" s="47">
        <f>_xlfn.IFNA(VLOOKUP($A10,'I-Emax'!$A:$BM,MATCH(CB$1,'I-Emax'!$A$1:$BM$1,0),FALSE),"")</f>
        <v>0.68014705882352944</v>
      </c>
      <c r="CC10" s="47">
        <f>_xlfn.IFNA(VLOOKUP($A10,'I-Emax'!$A:$BM,MATCH(CC$1,'I-Emax'!$A$1:$BM$1,0),FALSE),"")</f>
        <v>0.81431334622823981</v>
      </c>
      <c r="CD10" s="47">
        <f>_xlfn.IFNA(VLOOKUP($A10,'I-Emax'!$A:$BM,MATCH(CD$1,'I-Emax'!$A$1:$BM$1,0),FALSE),"")</f>
        <v>0.81431334622823981</v>
      </c>
      <c r="CE10" s="47">
        <f>_xlfn.IFNA(VLOOKUP($A10,'I-Emax'!$A:$BM,MATCH(CE$1,'I-Emax'!$A$1:$BM$1,0),FALSE),"")</f>
        <v>0.79917184265010355</v>
      </c>
      <c r="CF10" s="47" t="str">
        <f>_xlfn.IFNA(VLOOKUP($A10,'I-Emax'!$A:$BM,MATCH(CF$1,'I-Emax'!$A$1:$BM$1,0),FALSE),"")</f>
        <v/>
      </c>
      <c r="CG10" s="47" t="str">
        <f>_xlfn.IFNA(VLOOKUP($A10,'I-Emax'!$A:$BM,MATCH(CG$1,'I-Emax'!$A$1:$BM$1,0),FALSE),"")</f>
        <v/>
      </c>
      <c r="CH10" s="47">
        <f>_xlfn.IFNA(VLOOKUP($A10,'I-Emax'!$A:$BM,MATCH(CH$1,'I-Emax'!$A$1:$BM$1,0),FALSE),"")</f>
        <v>0.73940677966101687</v>
      </c>
      <c r="CI10" s="47">
        <f>_xlfn.IFNA(VLOOKUP($A10,'I-Emax'!$A:$BM,MATCH(CI$1,'I-Emax'!$A$1:$BM$1,0),FALSE),"")</f>
        <v>0.73940677966101687</v>
      </c>
      <c r="CJ10" s="47">
        <f>_xlfn.IFNA(VLOOKUP($A10,'I-Emax'!$A:$BM,MATCH(CJ$1,'I-Emax'!$A$1:$BM$1,0),FALSE),"")</f>
        <v>0.68089887640449442</v>
      </c>
      <c r="CK10" s="47">
        <f>_xlfn.IFNA(VLOOKUP($A10,'I-Emax'!$A:$BM,MATCH(CK$1,'I-Emax'!$A$1:$BM$1,0),FALSE),"")</f>
        <v>0.81782178217821777</v>
      </c>
      <c r="CL10" s="47" t="str">
        <f>_xlfn.IFNA(VLOOKUP($A10,'I-Emax'!$A:$BM,MATCH(CL$1,'I-Emax'!$A$1:$BM$1,0),FALSE),"")</f>
        <v/>
      </c>
      <c r="CM10" s="47" t="str">
        <f>_xlfn.IFNA(VLOOKUP($A10,'I-Emax'!$A:$BM,MATCH(CM$1,'I-Emax'!$A$1:$BM$1,0),FALSE),"")</f>
        <v/>
      </c>
      <c r="CN10" s="40">
        <f t="shared" si="48"/>
        <v>0</v>
      </c>
      <c r="CO10" s="41">
        <f t="shared" si="49"/>
        <v>0</v>
      </c>
      <c r="CP10" s="41">
        <f t="shared" si="50"/>
        <v>1</v>
      </c>
      <c r="CQ10" s="41">
        <f t="shared" si="51"/>
        <v>6.9478096847604393E-2</v>
      </c>
      <c r="CR10" s="41" t="str">
        <f t="shared" si="52"/>
        <v/>
      </c>
      <c r="CS10" s="41" t="str">
        <f t="shared" si="53"/>
        <v/>
      </c>
      <c r="CT10" s="41">
        <f t="shared" si="54"/>
        <v>0.43043283032294843</v>
      </c>
      <c r="CU10" s="41">
        <f t="shared" si="55"/>
        <v>0.47322977109890918</v>
      </c>
      <c r="CV10" s="41">
        <f t="shared" si="56"/>
        <v>6.1320838326108977E-3</v>
      </c>
      <c r="CW10" s="41">
        <f t="shared" si="57"/>
        <v>0.97350139128594626</v>
      </c>
      <c r="CX10" s="41" t="str">
        <f t="shared" si="58"/>
        <v/>
      </c>
      <c r="CY10" s="41" t="str">
        <f t="shared" si="59"/>
        <v/>
      </c>
      <c r="CZ10" s="40">
        <f>_xlfn.IFNA(VLOOKUP($A10,'B-Emax'!$A:$BM,MATCH(CZ$1,'B-Emax'!$A$1:$BM$1,0),FALSE),"")</f>
        <v>0.70383236770407098</v>
      </c>
      <c r="DA10" s="41">
        <f>_xlfn.IFNA(VLOOKUP($A10,'B-Emax'!$A:$BM,MATCH(DA$1,'B-Emax'!$A$1:$BM$1,0),FALSE),"")</f>
        <v>0</v>
      </c>
      <c r="DB10" s="41" t="str">
        <f>_xlfn.IFNA(VLOOKUP($A10,'B-Emax'!$A:$BM,MATCH(DB$1,'B-Emax'!$A$1:$BM$1,0),FALSE),"")</f>
        <v/>
      </c>
      <c r="DC10" s="41">
        <f>_xlfn.IFNA(VLOOKUP($A10,'B-Emax'!$A:$BM,MATCH(DC$1,'B-Emax'!$A$1:$BM$1,0),FALSE),"")</f>
        <v>6.0066330670322583E-2</v>
      </c>
      <c r="DD10" s="41" t="str">
        <f>_xlfn.IFNA(VLOOKUP($A10,'B-Emax'!$A:$BM,MATCH(DD$1,'B-Emax'!$A$1:$BM$1,0),FALSE),"")</f>
        <v/>
      </c>
      <c r="DE10" s="41" t="str">
        <f>_xlfn.IFNA(VLOOKUP($A10,'B-Emax'!$A:$BM,MATCH(DE$1,'B-Emax'!$A$1:$BM$1,0),FALSE),"")</f>
        <v/>
      </c>
      <c r="DF10" s="41">
        <f>_xlfn.IFNA(VLOOKUP($A10,'B-Emax'!$A:$BM,MATCH(DF$1,'B-Emax'!$A$1:$BM$1,0),FALSE),"")</f>
        <v>1</v>
      </c>
      <c r="DG10" s="41">
        <f>_xlfn.IFNA(VLOOKUP($A10,'B-Emax'!$A:$BM,MATCH(DG$1,'B-Emax'!$A$1:$BM$1,0),FALSE),"")</f>
        <v>0.90956414116428064</v>
      </c>
      <c r="DH10" s="41">
        <f>_xlfn.IFNA(VLOOKUP($A10,'B-Emax'!$A:$BM,MATCH(DH$1,'B-Emax'!$A$1:$BM$1,0),FALSE),"")</f>
        <v>0.89053333585443706</v>
      </c>
      <c r="DI10" s="41">
        <f>_xlfn.IFNA(VLOOKUP($A10,'B-Emax'!$A:$BM,MATCH(DI$1,'B-Emax'!$A$1:$BM$1,0),FALSE),"")</f>
        <v>0.97350139128594626</v>
      </c>
      <c r="DJ10" s="41" t="str">
        <f>_xlfn.IFNA(VLOOKUP($A10,'B-Emax'!$A:$BM,MATCH(DJ$1,'B-Emax'!$A$1:$BM$1,0),FALSE),"")</f>
        <v/>
      </c>
      <c r="DK10" s="41" t="str">
        <f>_xlfn.IFNA(VLOOKUP($A10,'B-Emax'!$A:$BM,MATCH(DK$1,'B-Emax'!$A$1:$BM$1,0),FALSE),"")</f>
        <v/>
      </c>
      <c r="DL10" s="47">
        <f>_xlfn.IFNA(VLOOKUP($A10,'I-Emax'!$A:$BQ,MATCH(DL$1,'I-Emax'!$A$1:$BQ$1,0),FALSE),"")</f>
        <v>0</v>
      </c>
      <c r="DM10" s="47">
        <f>_xlfn.IFNA(VLOOKUP($A10,'I-Emax'!$A:$BQ,MATCH(DM$1,'I-Emax'!$A$1:$BQ$1,0),FALSE),"")</f>
        <v>0.97451648447522743</v>
      </c>
      <c r="DN10" s="47">
        <f>_xlfn.IFNA(VLOOKUP($A10,'I-Emax'!$A:$BQ,MATCH(DN$1,'I-Emax'!$A$1:$BQ$1,0),FALSE),"")</f>
        <v>0.97451648447522743</v>
      </c>
      <c r="DO10" s="47">
        <f>_xlfn.IFNA(VLOOKUP($A10,'I-Emax'!$A:$BQ,MATCH(DO$1,'I-Emax'!$A$1:$BQ$1,0),FALSE),"")</f>
        <v>0.8645362120680149</v>
      </c>
      <c r="DP10" s="47" t="str">
        <f>_xlfn.IFNA(VLOOKUP($A10,'I-Emax'!$A:$BQ,MATCH(DP$1,'I-Emax'!$A$1:$BQ$1,0),FALSE),"")</f>
        <v/>
      </c>
      <c r="DQ10" s="47" t="str">
        <f>_xlfn.IFNA(VLOOKUP($A10,'I-Emax'!$A:$BQ,MATCH(DQ$1,'I-Emax'!$A$1:$BQ$1,0),FALSE),"")</f>
        <v/>
      </c>
      <c r="DR10" s="47">
        <f>_xlfn.IFNA(VLOOKUP($A10,'I-Emax'!$A:$BQ,MATCH(DR$1,'I-Emax'!$A$1:$BQ$1,0),FALSE),"")</f>
        <v>0.43043283032294843</v>
      </c>
      <c r="DS10" s="47">
        <f>_xlfn.IFNA(VLOOKUP($A10,'I-Emax'!$A:$BQ,MATCH(DS$1,'I-Emax'!$A$1:$BQ$1,0),FALSE),"")</f>
        <v>0.43043283032294843</v>
      </c>
      <c r="DT10" s="47">
        <f>_xlfn.IFNA(VLOOKUP($A10,'I-Emax'!$A:$BQ,MATCH(DT$1,'I-Emax'!$A$1:$BQ$1,0),FALSE),"")</f>
        <v>5.4608250711940445E-3</v>
      </c>
      <c r="DU10" s="47">
        <f>_xlfn.IFNA(VLOOKUP($A10,'I-Emax'!$A:$BQ,MATCH(DU$1,'I-Emax'!$A$1:$BQ$1,0),FALSE),"")</f>
        <v>1</v>
      </c>
      <c r="DV10" s="47" t="str">
        <f>_xlfn.IFNA(VLOOKUP($A10,'I-Emax'!$A:$BQ,MATCH(DV$1,'I-Emax'!$A$1:$BQ$1,0),FALSE),"")</f>
        <v/>
      </c>
      <c r="DW10" s="47" t="str">
        <f>_xlfn.IFNA(VLOOKUP($A10,'I-Emax'!$A:$BQ,MATCH(DW$1,'I-Emax'!$A$1:$BQ$1,0),FALSE),"")</f>
        <v/>
      </c>
      <c r="DX10" s="147">
        <f t="shared" si="16"/>
        <v>0.94836634250474372</v>
      </c>
      <c r="DY10" s="51">
        <f t="shared" si="17"/>
        <v>0.12577388705846296</v>
      </c>
      <c r="DZ10" s="51">
        <f t="shared" si="18"/>
        <v>0.81782178217821777</v>
      </c>
      <c r="EA10" s="51" t="str">
        <f t="shared" si="19"/>
        <v/>
      </c>
      <c r="EB10" s="51">
        <f>_xlfn.IFNA(VLOOKUP($A10,'B-Emax'!$A:$IC,MATCH(EB$1,'B-Emax'!$A$1:$IC$1,0),FALSE),"")</f>
        <v>0.71717755928282256</v>
      </c>
      <c r="EC10" s="51">
        <f>_xlfn.IFNA(VLOOKUP($A10,'B-Emax'!$A:$IC,MATCH(EC$1,'B-Emax'!$A$1:$IC$1,0),FALSE),"")</f>
        <v>0.10241935483870968</v>
      </c>
      <c r="ED10" s="51">
        <f>_xlfn.IFNA(VLOOKUP($A10,'B-Emax'!$A:$IC,MATCH(ED$1,'B-Emax'!$A$1:$IC$1,0),FALSE),"")</f>
        <v>1</v>
      </c>
      <c r="EE10" s="51" t="str">
        <f>_xlfn.IFNA(VLOOKUP($A10,'B-Emax'!$A:$IC,MATCH(EE$1,'B-Emax'!$A$1:$IC$1,0),FALSE),"")</f>
        <v/>
      </c>
      <c r="EF10" s="51">
        <f>_xlfn.IFNA(VLOOKUP($A10,'I-Emax'!$A:$IC,MATCH(EF$1,'I-Emax'!$A$1:$IC$1,0),FALSE),"")</f>
        <v>0.68014705882352944</v>
      </c>
      <c r="EG10" s="51">
        <f>_xlfn.IFNA(VLOOKUP($A10,'I-Emax'!$A:$IC,MATCH(EG$1,'I-Emax'!$A$1:$IC$1,0),FALSE),"")</f>
        <v>0.81431334622823981</v>
      </c>
      <c r="EH10" s="51">
        <f>_xlfn.IFNA(VLOOKUP($A10,'I-Emax'!$A:$IC,MATCH(EH$1,'I-Emax'!$A$1:$IC$1,0),FALSE),"")</f>
        <v>0.81782178217821777</v>
      </c>
      <c r="EI10" s="51" t="str">
        <f>_xlfn.IFNA(VLOOKUP($A10,'I-Emax'!$A:$IC,MATCH(EI$1,'I-Emax'!$A$1:$IC$1,0),FALSE),"")</f>
        <v/>
      </c>
      <c r="EJ10" s="147">
        <f t="shared" si="20"/>
        <v>0.94836634250474372</v>
      </c>
      <c r="EK10" s="51">
        <f t="shared" si="21"/>
        <v>9.140396463153061E-2</v>
      </c>
      <c r="EL10" s="51">
        <f t="shared" si="22"/>
        <v>0.78691629980411226</v>
      </c>
      <c r="EM10" s="51" t="str">
        <f t="shared" si="23"/>
        <v/>
      </c>
      <c r="EN10" s="147">
        <f>_xlfn.IFNA(VLOOKUP($A10,'B-Emax'!$A:$IC,MATCH(EN$1,'B-Emax'!$A$1:$IC$1,0),FALSE),"")</f>
        <v>0.71717755928282256</v>
      </c>
      <c r="EO10" s="51">
        <f>_xlfn.IFNA(VLOOKUP($A10,'B-Emax'!$A:$IC,MATCH(EO$1,'B-Emax'!$A$1:$IC$1,0),FALSE),"")</f>
        <v>7.3739471568867301E-2</v>
      </c>
      <c r="EP10" s="51">
        <f>_xlfn.IFNA(VLOOKUP($A10,'B-Emax'!$A:$IC,MATCH(EP$1,'B-Emax'!$A$1:$IC$1,0),FALSE),"")</f>
        <v>0.94595010252232226</v>
      </c>
      <c r="EQ10" s="51" t="str">
        <f>_xlfn.IFNA(VLOOKUP($A10,'B-Emax'!$A:$IC,MATCH(EQ$1,'B-Emax'!$A$1:$IC$1,0),FALSE),"")</f>
        <v/>
      </c>
      <c r="ER10" s="51">
        <f>_xlfn.IFNA(VLOOKUP($A10,'I-Emax'!$A:$IC,MATCH(ER$1,'I-Emax'!$A$1:$IC$1,0),FALSE),"")</f>
        <v>0.68014705882352944</v>
      </c>
      <c r="ES10" s="51">
        <f>_xlfn.IFNA(VLOOKUP($A10,'I-Emax'!$A:$IC,MATCH(ES$1,'I-Emax'!$A$1:$IC$1,0),FALSE),"")</f>
        <v>0.80674259443917173</v>
      </c>
      <c r="ET10" s="51">
        <f>_xlfn.IFNA(VLOOKUP($A10,'I-Emax'!$A:$IC,MATCH(ET$1,'I-Emax'!$A$1:$IC$1,0),FALSE),"")</f>
        <v>0.74438355447618643</v>
      </c>
      <c r="EU10" s="51" t="str">
        <f>_xlfn.IFNA(VLOOKUP($A10,'I-Emax'!$A:$IC,MATCH(EU$1,'I-Emax'!$A$1:$IC$1,0),FALSE),"")</f>
        <v/>
      </c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</row>
    <row r="11" spans="1:172" s="49" customFormat="1" x14ac:dyDescent="0.2">
      <c r="A11" s="29" t="s">
        <v>45</v>
      </c>
      <c r="B11" s="377">
        <f>VLOOKUP($A11,BI!$A:$Q,MATCH(B$1,BI!$A$1:$Q$1,0),FALSE)</f>
        <v>1</v>
      </c>
      <c r="C11" s="378">
        <f>VLOOKUP($A11,BI!$A:$Q,MATCH(C$1,BI!$A$1:$Q$1,0),FALSE)</f>
        <v>1</v>
      </c>
      <c r="D11" s="378">
        <f>VLOOKUP($A11,BI!$A:$Q,MATCH(D$1,BI!$A$1:$Q$1,0),FALSE)</f>
        <v>1</v>
      </c>
      <c r="E11" s="378">
        <f>VLOOKUP($A11,BI!$A:$Q,MATCH(E$1,BI!$A$1:$Q$1,0),FALSE)</f>
        <v>1</v>
      </c>
      <c r="F11" s="378">
        <f>VLOOKUP($A11,BI!$A:$Q,MATCH(F$1,BI!$A$1:$Q$1,0),FALSE)</f>
        <v>1</v>
      </c>
      <c r="G11" s="378">
        <f>VLOOKUP($A11,BI!$A:$Q,MATCH(G$1,BI!$A$1:$Q$1,0),FALSE)</f>
        <v>1</v>
      </c>
      <c r="H11" s="378" t="str">
        <f>VLOOKUP($A11,BI!$A:$Q,MATCH(H$1,BI!$A$1:$Q$1,0),FALSE)</f>
        <v/>
      </c>
      <c r="I11" s="378" t="str">
        <f>VLOOKUP($A11,BI!$A:$Q,MATCH(I$1,BI!$A$1:$Q$1,0),FALSE)</f>
        <v/>
      </c>
      <c r="J11" s="378">
        <f>VLOOKUP($A11,BI!$A:$Q,MATCH(J$1,BI!$A$1:$Q$1,0),FALSE)</f>
        <v>1</v>
      </c>
      <c r="K11" s="378">
        <f>VLOOKUP($A11,BI!$A:$Q,MATCH(K$1,BI!$A$1:$Q$1,0),FALSE)</f>
        <v>1</v>
      </c>
      <c r="L11" s="378" t="str">
        <f>VLOOKUP($A11,BI!$A:$Q,MATCH(L$1,BI!$A$1:$Q$1,0),FALSE)</f>
        <v/>
      </c>
      <c r="M11" s="378" t="str">
        <f>VLOOKUP($A11,BI!$A:$Q,MATCH(M$1,BI!$A$1:$Q$1,0),FALSE)</f>
        <v/>
      </c>
      <c r="N11" s="49">
        <f t="shared" si="0"/>
        <v>8</v>
      </c>
      <c r="O11" s="49">
        <f>VLOOKUP($A11,BI!$A:$Q,MATCH(O$1,BI!$A$1:$Q$1,0),FALSE)</f>
        <v>1</v>
      </c>
      <c r="P11" s="37">
        <f>VLOOKUP($A11,BI!$A:$Q,MATCH(P$1,BI!$A$1:$Q$1,0),FALSE)</f>
        <v>1</v>
      </c>
      <c r="Q11" s="37">
        <f>VLOOKUP($A11,BI!$A:$Q,MATCH(Q$1,BI!$A$1:$Q$1,0),FALSE)</f>
        <v>1</v>
      </c>
      <c r="R11" s="37" t="str">
        <f>VLOOKUP($A11,BI!$A:$Q,MATCH(R$1,BI!$A$1:$Q$1,0),FALSE)</f>
        <v/>
      </c>
      <c r="S11" s="398">
        <f t="shared" si="1"/>
        <v>3</v>
      </c>
      <c r="T11" s="41">
        <f t="shared" si="24"/>
        <v>0.88611111111111107</v>
      </c>
      <c r="U11" s="41">
        <f t="shared" si="25"/>
        <v>6.5686862627474502E-2</v>
      </c>
      <c r="V11" s="41">
        <f t="shared" si="26"/>
        <v>0.11219262295081966</v>
      </c>
      <c r="W11" s="41">
        <f t="shared" si="27"/>
        <v>0.1610655737704918</v>
      </c>
      <c r="X11" s="41">
        <f t="shared" si="28"/>
        <v>0.11720847002684162</v>
      </c>
      <c r="Y11" s="41">
        <f t="shared" si="29"/>
        <v>0.10084355828220859</v>
      </c>
      <c r="Z11" s="41" t="str">
        <f t="shared" si="30"/>
        <v/>
      </c>
      <c r="AA11" s="41" t="str">
        <f t="shared" si="31"/>
        <v/>
      </c>
      <c r="AB11" s="41">
        <f t="shared" si="32"/>
        <v>0.27833333333333332</v>
      </c>
      <c r="AC11" s="41">
        <f t="shared" si="33"/>
        <v>2.7577561892823566E-2</v>
      </c>
      <c r="AD11" s="41" t="str">
        <f t="shared" si="34"/>
        <v/>
      </c>
      <c r="AE11" s="41" t="str">
        <f t="shared" si="35"/>
        <v/>
      </c>
      <c r="AF11" s="80">
        <f>_xlfn.IFNA(VLOOKUP($A11,'B-Emax'!$A:$BM,MATCH(AF$1,'B-Emax'!$A$1:$BM$1,0),FALSE),"")</f>
        <v>22.33</v>
      </c>
      <c r="AG11" s="81">
        <f>_xlfn.IFNA(VLOOKUP($A11,'B-Emax'!$A:$BM,MATCH(AG$1,'B-Emax'!$A$1:$BM$1,0),FALSE),"")</f>
        <v>666.8</v>
      </c>
      <c r="AH11" s="81">
        <f>_xlfn.IFNA(VLOOKUP($A11,'B-Emax'!$A:$BM,MATCH(AH$1,'B-Emax'!$A$1:$BM$1,0),FALSE),"")</f>
        <v>390.4</v>
      </c>
      <c r="AI11" s="81">
        <f>_xlfn.IFNA(VLOOKUP($A11,'B-Emax'!$A:$BM,MATCH(AI$1,'B-Emax'!$A$1:$BM$1,0),FALSE),"")</f>
        <v>244</v>
      </c>
      <c r="AJ11" s="81">
        <f>_xlfn.IFNA(VLOOKUP($A11,'B-Emax'!$A:$BM,MATCH(AJ$1,'B-Emax'!$A$1:$BM$1,0),FALSE),"")</f>
        <v>335.3</v>
      </c>
      <c r="AK11" s="81">
        <f>_xlfn.IFNA(VLOOKUP($A11,'B-Emax'!$A:$BM,MATCH(AK$1,'B-Emax'!$A$1:$BM$1,0),FALSE),"")</f>
        <v>260.8</v>
      </c>
      <c r="AL11" s="82" t="str">
        <f>_xlfn.IFNA(VLOOKUP($A11,'B-Emax'!$A:$BM,MATCH(AL$1,'B-Emax'!$A$1:$BM$1,0),FALSE),"")</f>
        <v/>
      </c>
      <c r="AM11" s="82" t="str">
        <f>_xlfn.IFNA(VLOOKUP($A11,'B-Emax'!$A:$BM,MATCH(AM$1,'B-Emax'!$A$1:$BM$1,0),FALSE),"")</f>
        <v/>
      </c>
      <c r="AN11" s="82">
        <f>_xlfn.IFNA(VLOOKUP($A11,'B-Emax'!$A:$BM,MATCH(AN$1,'B-Emax'!$A$1:$BM$1,0),FALSE),"")</f>
        <v>120</v>
      </c>
      <c r="AO11" s="81">
        <f>_xlfn.IFNA(VLOOKUP($A11,'B-Emax'!$A:$BM,MATCH(AO$1,'B-Emax'!$A$1:$BM$1,0),FALSE),"")</f>
        <v>957.3</v>
      </c>
      <c r="AP11" s="82" t="str">
        <f>_xlfn.IFNA(VLOOKUP($A11,'B-Emax'!$A:$BM,MATCH(AP$1,'B-Emax'!$A$1:$BM$1,0),FALSE),"")</f>
        <v/>
      </c>
      <c r="AQ11" s="82" t="str">
        <f>_xlfn.IFNA(VLOOKUP($A11,'B-Emax'!$A:$BM,MATCH(AQ$1,'B-Emax'!$A$1:$BM$1,0),FALSE),"")</f>
        <v/>
      </c>
      <c r="AR11" s="50">
        <f>_xlfn.IFNA(VLOOKUP($A11,'I-Emax'!$A:$BM,MATCH(AR$1,'I-Emax'!$A$1:$BM$1,0),FALSE),"")</f>
        <v>25.2</v>
      </c>
      <c r="AS11" s="50">
        <f>_xlfn.IFNA(VLOOKUP($A11,'I-Emax'!$A:$BM,MATCH(AS$1,'I-Emax'!$A$1:$BM$1,0),FALSE),"")</f>
        <v>43.8</v>
      </c>
      <c r="AT11" s="50">
        <f>_xlfn.IFNA(VLOOKUP($A11,'I-Emax'!$A:$BM,MATCH(AT$1,'I-Emax'!$A$1:$BM$1,0),FALSE),"")</f>
        <v>43.8</v>
      </c>
      <c r="AU11" s="50">
        <f>_xlfn.IFNA(VLOOKUP($A11,'I-Emax'!$A:$BM,MATCH(AU$1,'I-Emax'!$A$1:$BM$1,0),FALSE),"")</f>
        <v>39.299999999999997</v>
      </c>
      <c r="AV11" s="50">
        <f>_xlfn.IFNA(VLOOKUP($A11,'I-Emax'!$A:$BM,MATCH(AV$1,'I-Emax'!$A$1:$BM$1,0),FALSE),"")</f>
        <v>39.299999999999997</v>
      </c>
      <c r="AW11" s="50">
        <f>_xlfn.IFNA(VLOOKUP($A11,'I-Emax'!$A:$BM,MATCH(AW$1,'I-Emax'!$A$1:$BM$1,0),FALSE),"")</f>
        <v>26.3</v>
      </c>
      <c r="AX11" s="50" t="str">
        <f>_xlfn.IFNA(VLOOKUP($A11,'I-Emax'!$A:$BM,MATCH(AX$1,'I-Emax'!$A$1:$BM$1,0),FALSE),"")</f>
        <v/>
      </c>
      <c r="AY11" s="50" t="str">
        <f>_xlfn.IFNA(VLOOKUP($A11,'I-Emax'!$A:$BM,MATCH(AY$1,'I-Emax'!$A$1:$BM$1,0),FALSE),"")</f>
        <v/>
      </c>
      <c r="AZ11" s="50">
        <f>_xlfn.IFNA(VLOOKUP($A11,'I-Emax'!$A:$BM,MATCH(AZ$1,'I-Emax'!$A$1:$BM$1,0),FALSE),"")</f>
        <v>33.4</v>
      </c>
      <c r="BA11" s="50">
        <f>_xlfn.IFNA(VLOOKUP($A11,'I-Emax'!$A:$BM,MATCH(BA$1,'I-Emax'!$A$1:$BM$1,0),FALSE),"")</f>
        <v>26.4</v>
      </c>
      <c r="BB11" s="50" t="str">
        <f>_xlfn.IFNA(VLOOKUP($A11,'I-Emax'!$A:$BM,MATCH(BB$1,'I-Emax'!$A$1:$BM$1,0),FALSE),"")</f>
        <v/>
      </c>
      <c r="BC11" s="50" t="str">
        <f>_xlfn.IFNA(VLOOKUP($A11,'I-Emax'!$A:$BM,MATCH(BC$1,'I-Emax'!$A$1:$BM$1,0),FALSE),"")</f>
        <v/>
      </c>
      <c r="BD11" s="40">
        <f t="shared" si="36"/>
        <v>0.92933187670029771</v>
      </c>
      <c r="BE11" s="41">
        <f t="shared" si="37"/>
        <v>0.85272760553486016</v>
      </c>
      <c r="BF11" s="41">
        <f t="shared" si="38"/>
        <v>0.76255934448476947</v>
      </c>
      <c r="BG11" s="41">
        <f t="shared" si="39"/>
        <v>0.80612328654682752</v>
      </c>
      <c r="BH11" s="41">
        <f t="shared" si="40"/>
        <v>0.8446121326951932</v>
      </c>
      <c r="BI11" s="41">
        <f t="shared" si="41"/>
        <v>0.99221017529311106</v>
      </c>
      <c r="BJ11" s="41" t="str">
        <f t="shared" si="42"/>
        <v/>
      </c>
      <c r="BK11" s="41" t="str">
        <f t="shared" si="43"/>
        <v/>
      </c>
      <c r="BL11" s="41">
        <f t="shared" si="44"/>
        <v>0.17301183802722442</v>
      </c>
      <c r="BM11" s="41">
        <f t="shared" si="45"/>
        <v>0.58267838692361873</v>
      </c>
      <c r="BN11" s="41" t="str">
        <f t="shared" si="46"/>
        <v/>
      </c>
      <c r="BO11" s="41" t="str">
        <f t="shared" si="47"/>
        <v/>
      </c>
      <c r="BP11" s="40">
        <f>_xlfn.IFNA(VLOOKUP($A11,'B-Emax'!$A:$BM,MATCH(BP$1,'B-Emax'!$A$1:$BM$1,0),FALSE),"")</f>
        <v>0.43049932523616735</v>
      </c>
      <c r="BQ11" s="41">
        <f>_xlfn.IFNA(VLOOKUP($A11,'B-Emax'!$A:$BM,MATCH(BQ$1,'B-Emax'!$A$1:$BM$1,0),FALSE),"")</f>
        <v>0.72242686890574215</v>
      </c>
      <c r="BR11" s="41">
        <f>_xlfn.IFNA(VLOOKUP($A11,'B-Emax'!$A:$BM,MATCH(BR$1,'B-Emax'!$A$1:$BM$1,0),FALSE),"")</f>
        <v>0.64603673672017214</v>
      </c>
      <c r="BS11" s="41">
        <f>_xlfn.IFNA(VLOOKUP($A11,'B-Emax'!$A:$BM,MATCH(BS$1,'B-Emax'!$A$1:$BM$1,0),FALSE),"")</f>
        <v>0.65591397849462363</v>
      </c>
      <c r="BT11" s="41">
        <f>_xlfn.IFNA(VLOOKUP($A11,'B-Emax'!$A:$BM,MATCH(BT$1,'B-Emax'!$A$1:$BM$1,0),FALSE),"")</f>
        <v>0.68723098995695842</v>
      </c>
      <c r="BU11" s="41">
        <f>_xlfn.IFNA(VLOOKUP($A11,'B-Emax'!$A:$BM,MATCH(BU$1,'B-Emax'!$A$1:$BM$1,0),FALSE),"")</f>
        <v>0.75638051044083532</v>
      </c>
      <c r="BV11" s="41" t="str">
        <f>_xlfn.IFNA(VLOOKUP($A11,'B-Emax'!$A:$BM,MATCH(BV$1,'B-Emax'!$A$1:$BM$1,0),FALSE),"")</f>
        <v/>
      </c>
      <c r="BW11" s="41" t="str">
        <f>_xlfn.IFNA(VLOOKUP($A11,'B-Emax'!$A:$BM,MATCH(BW$1,'B-Emax'!$A$1:$BM$1,0),FALSE),"")</f>
        <v/>
      </c>
      <c r="BX11" s="41">
        <f>_xlfn.IFNA(VLOOKUP($A11,'B-Emax'!$A:$BM,MATCH(BX$1,'B-Emax'!$A$1:$BM$1,0),FALSE),"")</f>
        <v>0.12985607618223136</v>
      </c>
      <c r="BY11" s="41">
        <f>_xlfn.IFNA(VLOOKUP($A11,'B-Emax'!$A:$BM,MATCH(BY$1,'B-Emax'!$A$1:$BM$1,0),FALSE),"")</f>
        <v>0.89718837863167755</v>
      </c>
      <c r="BZ11" s="41" t="str">
        <f>_xlfn.IFNA(VLOOKUP($A11,'B-Emax'!$A:$BM,MATCH(BZ$1,'B-Emax'!$A$1:$BM$1,0),FALSE),"")</f>
        <v/>
      </c>
      <c r="CA11" s="41" t="str">
        <f>_xlfn.IFNA(VLOOKUP($A11,'B-Emax'!$A:$BM,MATCH(CA$1,'B-Emax'!$A$1:$BM$1,0),FALSE),"")</f>
        <v/>
      </c>
      <c r="CB11" s="47">
        <f>_xlfn.IFNA(VLOOKUP($A11,'I-Emax'!$A:$BM,MATCH(CB$1,'I-Emax'!$A$1:$BM$1,0),FALSE),"")</f>
        <v>0.46323529411764708</v>
      </c>
      <c r="CC11" s="47">
        <f>_xlfn.IFNA(VLOOKUP($A11,'I-Emax'!$A:$BM,MATCH(CC$1,'I-Emax'!$A$1:$BM$1,0),FALSE),"")</f>
        <v>0.84719535783365563</v>
      </c>
      <c r="CD11" s="47">
        <f>_xlfn.IFNA(VLOOKUP($A11,'I-Emax'!$A:$BM,MATCH(CD$1,'I-Emax'!$A$1:$BM$1,0),FALSE),"")</f>
        <v>0.84719535783365563</v>
      </c>
      <c r="CE11" s="47">
        <f>_xlfn.IFNA(VLOOKUP($A11,'I-Emax'!$A:$BM,MATCH(CE$1,'I-Emax'!$A$1:$BM$1,0),FALSE),"")</f>
        <v>0.81366459627329191</v>
      </c>
      <c r="CF11" s="47">
        <f>_xlfn.IFNA(VLOOKUP($A11,'I-Emax'!$A:$BM,MATCH(CF$1,'I-Emax'!$A$1:$BM$1,0),FALSE),"")</f>
        <v>0.81366459627329191</v>
      </c>
      <c r="CG11" s="47">
        <f>_xlfn.IFNA(VLOOKUP($A11,'I-Emax'!$A:$BM,MATCH(CG$1,'I-Emax'!$A$1:$BM$1,0),FALSE),"")</f>
        <v>0.76231884057971011</v>
      </c>
      <c r="CH11" s="47" t="str">
        <f>_xlfn.IFNA(VLOOKUP($A11,'I-Emax'!$A:$BM,MATCH(CH$1,'I-Emax'!$A$1:$BM$1,0),FALSE),"")</f>
        <v/>
      </c>
      <c r="CI11" s="47" t="str">
        <f>_xlfn.IFNA(VLOOKUP($A11,'I-Emax'!$A:$BM,MATCH(CI$1,'I-Emax'!$A$1:$BM$1,0),FALSE),"")</f>
        <v/>
      </c>
      <c r="CJ11" s="47">
        <f>_xlfn.IFNA(VLOOKUP($A11,'I-Emax'!$A:$BM,MATCH(CJ$1,'I-Emax'!$A$1:$BM$1,0),FALSE),"")</f>
        <v>0.75056179775280896</v>
      </c>
      <c r="CK11" s="47">
        <f>_xlfn.IFNA(VLOOKUP($A11,'I-Emax'!$A:$BM,MATCH(CK$1,'I-Emax'!$A$1:$BM$1,0),FALSE),"")</f>
        <v>0.52277227722772279</v>
      </c>
      <c r="CL11" s="47" t="str">
        <f>_xlfn.IFNA(VLOOKUP($A11,'I-Emax'!$A:$BM,MATCH(CL$1,'I-Emax'!$A$1:$BM$1,0),FALSE),"")</f>
        <v/>
      </c>
      <c r="CM11" s="47" t="str">
        <f>_xlfn.IFNA(VLOOKUP($A11,'I-Emax'!$A:$BM,MATCH(CM$1,'I-Emax'!$A$1:$BM$1,0),FALSE),"")</f>
        <v/>
      </c>
      <c r="CN11" s="40">
        <f t="shared" si="48"/>
        <v>0</v>
      </c>
      <c r="CO11" s="41">
        <f t="shared" si="49"/>
        <v>0.77224794372911321</v>
      </c>
      <c r="CP11" s="41">
        <f t="shared" si="50"/>
        <v>0.67269507472865453</v>
      </c>
      <c r="CQ11" s="41">
        <f t="shared" si="51"/>
        <v>0.75116563117751733</v>
      </c>
      <c r="CR11" s="41">
        <f t="shared" si="52"/>
        <v>0.79588364145412882</v>
      </c>
      <c r="CS11" s="41">
        <f t="shared" si="53"/>
        <v>0.95400782037400467</v>
      </c>
      <c r="CT11" s="41" t="str">
        <f t="shared" si="54"/>
        <v/>
      </c>
      <c r="CU11" s="41" t="str">
        <f t="shared" si="55"/>
        <v/>
      </c>
      <c r="CV11" s="41">
        <f t="shared" si="56"/>
        <v>0</v>
      </c>
      <c r="CW11" s="41">
        <f t="shared" si="57"/>
        <v>0.15506035324056913</v>
      </c>
      <c r="CX11" s="41" t="str">
        <f t="shared" si="58"/>
        <v/>
      </c>
      <c r="CY11" s="41" t="str">
        <f t="shared" si="59"/>
        <v/>
      </c>
      <c r="CZ11" s="40">
        <f>_xlfn.IFNA(VLOOKUP($A11,'B-Emax'!$A:$BM,MATCH(CZ$1,'B-Emax'!$A$1:$BM$1,0),FALSE),"")</f>
        <v>0.39180319673006753</v>
      </c>
      <c r="DA11" s="41">
        <f>_xlfn.IFNA(VLOOKUP($A11,'B-Emax'!$A:$BM,MATCH(DA$1,'B-Emax'!$A$1:$BM$1,0),FALSE),"")</f>
        <v>0.77224794372911321</v>
      </c>
      <c r="DB11" s="41">
        <f>_xlfn.IFNA(VLOOKUP($A11,'B-Emax'!$A:$BM,MATCH(DB$1,'B-Emax'!$A$1:$BM$1,0),FALSE),"")</f>
        <v>0.67269507472865453</v>
      </c>
      <c r="DC11" s="41">
        <f>_xlfn.IFNA(VLOOKUP($A11,'B-Emax'!$A:$BM,MATCH(DC$1,'B-Emax'!$A$1:$BM$1,0),FALSE),"")</f>
        <v>0.68556725767067561</v>
      </c>
      <c r="DD11" s="41">
        <f>_xlfn.IFNA(VLOOKUP($A11,'B-Emax'!$A:$BM,MATCH(DD$1,'B-Emax'!$A$1:$BM$1,0),FALSE),"")</f>
        <v>0.72638009894213773</v>
      </c>
      <c r="DE11" s="41">
        <f>_xlfn.IFNA(VLOOKUP($A11,'B-Emax'!$A:$BM,MATCH(DE$1,'B-Emax'!$A$1:$BM$1,0),FALSE),"")</f>
        <v>0.81649688441192791</v>
      </c>
      <c r="DF11" s="41" t="str">
        <f>_xlfn.IFNA(VLOOKUP($A11,'B-Emax'!$A:$BM,MATCH(DF$1,'B-Emax'!$A$1:$BM$1,0),FALSE),"")</f>
        <v/>
      </c>
      <c r="DG11" s="41" t="str">
        <f>_xlfn.IFNA(VLOOKUP($A11,'B-Emax'!$A:$BM,MATCH(DG$1,'B-Emax'!$A$1:$BM$1,0),FALSE),"")</f>
        <v/>
      </c>
      <c r="DH11" s="41">
        <f>_xlfn.IFNA(VLOOKUP($A11,'B-Emax'!$A:$BM,MATCH(DH$1,'B-Emax'!$A$1:$BM$1,0),FALSE),"")</f>
        <v>0</v>
      </c>
      <c r="DI11" s="41">
        <f>_xlfn.IFNA(VLOOKUP($A11,'B-Emax'!$A:$BM,MATCH(DI$1,'B-Emax'!$A$1:$BM$1,0),FALSE),"")</f>
        <v>1</v>
      </c>
      <c r="DJ11" s="41" t="str">
        <f>_xlfn.IFNA(VLOOKUP($A11,'B-Emax'!$A:$BM,MATCH(DJ$1,'B-Emax'!$A$1:$BM$1,0),FALSE),"")</f>
        <v/>
      </c>
      <c r="DK11" s="41" t="str">
        <f>_xlfn.IFNA(VLOOKUP($A11,'B-Emax'!$A:$BM,MATCH(DK$1,'B-Emax'!$A$1:$BM$1,0),FALSE),"")</f>
        <v/>
      </c>
      <c r="DL11" s="47">
        <f>_xlfn.IFNA(VLOOKUP($A11,'I-Emax'!$A:$BQ,MATCH(DL$1,'I-Emax'!$A$1:$BQ$1,0),FALSE),"")</f>
        <v>0</v>
      </c>
      <c r="DM11" s="47">
        <f>_xlfn.IFNA(VLOOKUP($A11,'I-Emax'!$A:$BQ,MATCH(DM$1,'I-Emax'!$A$1:$BQ$1,0),FALSE),"")</f>
        <v>1</v>
      </c>
      <c r="DN11" s="47">
        <f>_xlfn.IFNA(VLOOKUP($A11,'I-Emax'!$A:$BQ,MATCH(DN$1,'I-Emax'!$A$1:$BQ$1,0),FALSE),"")</f>
        <v>1</v>
      </c>
      <c r="DO11" s="47">
        <f>_xlfn.IFNA(VLOOKUP($A11,'I-Emax'!$A:$BQ,MATCH(DO$1,'I-Emax'!$A$1:$BQ$1,0),FALSE),"")</f>
        <v>0.91267122617949048</v>
      </c>
      <c r="DP11" s="47">
        <f>_xlfn.IFNA(VLOOKUP($A11,'I-Emax'!$A:$BQ,MATCH(DP$1,'I-Emax'!$A$1:$BQ$1,0),FALSE),"")</f>
        <v>0.91267122617949048</v>
      </c>
      <c r="DQ11" s="47">
        <f>_xlfn.IFNA(VLOOKUP($A11,'I-Emax'!$A:$BQ,MATCH(DQ$1,'I-Emax'!$A$1:$BQ$1,0),FALSE),"")</f>
        <v>0.77894441303998896</v>
      </c>
      <c r="DR11" s="47" t="str">
        <f>_xlfn.IFNA(VLOOKUP($A11,'I-Emax'!$A:$BQ,MATCH(DR$1,'I-Emax'!$A$1:$BQ$1,0),FALSE),"")</f>
        <v/>
      </c>
      <c r="DS11" s="47" t="str">
        <f>_xlfn.IFNA(VLOOKUP($A11,'I-Emax'!$A:$BQ,MATCH(DS$1,'I-Emax'!$A$1:$BQ$1,0),FALSE),"")</f>
        <v/>
      </c>
      <c r="DT11" s="47">
        <f>_xlfn.IFNA(VLOOKUP($A11,'I-Emax'!$A:$BQ,MATCH(DT$1,'I-Emax'!$A$1:$BQ$1,0),FALSE),"")</f>
        <v>0.74832392945866233</v>
      </c>
      <c r="DU11" s="47">
        <f>_xlfn.IFNA(VLOOKUP($A11,'I-Emax'!$A:$BQ,MATCH(DU$1,'I-Emax'!$A$1:$BQ$1,0),FALSE),"")</f>
        <v>0.15506035324056913</v>
      </c>
      <c r="DV11" s="47" t="str">
        <f>_xlfn.IFNA(VLOOKUP($A11,'I-Emax'!$A:$BQ,MATCH(DV$1,'I-Emax'!$A$1:$BQ$1,0),FALSE),"")</f>
        <v/>
      </c>
      <c r="DW11" s="47" t="str">
        <f>_xlfn.IFNA(VLOOKUP($A11,'I-Emax'!$A:$BQ,MATCH(DW$1,'I-Emax'!$A$1:$BQ$1,0),FALSE),"")</f>
        <v/>
      </c>
      <c r="DX11" s="147">
        <f t="shared" si="16"/>
        <v>0.92933187670029771</v>
      </c>
      <c r="DY11" s="51">
        <f t="shared" si="17"/>
        <v>0.89280530570299521</v>
      </c>
      <c r="DZ11" s="51">
        <f t="shared" si="18"/>
        <v>0.83657102078997936</v>
      </c>
      <c r="EA11" s="51" t="str">
        <f t="shared" si="19"/>
        <v/>
      </c>
      <c r="EB11" s="51">
        <f>_xlfn.IFNA(VLOOKUP($A11,'B-Emax'!$A:$IC,MATCH(EB$1,'B-Emax'!$A$1:$IC$1,0),FALSE),"")</f>
        <v>0.43049932523616735</v>
      </c>
      <c r="EC11" s="51">
        <f>_xlfn.IFNA(VLOOKUP($A11,'B-Emax'!$A:$IC,MATCH(EC$1,'B-Emax'!$A$1:$IC$1,0),FALSE),"")</f>
        <v>0.75638051044083532</v>
      </c>
      <c r="ED11" s="51">
        <f>_xlfn.IFNA(VLOOKUP($A11,'B-Emax'!$A:$IC,MATCH(ED$1,'B-Emax'!$A$1:$IC$1,0),FALSE),"")</f>
        <v>0.89718837863167755</v>
      </c>
      <c r="EE11" s="51" t="str">
        <f>_xlfn.IFNA(VLOOKUP($A11,'B-Emax'!$A:$IC,MATCH(EE$1,'B-Emax'!$A$1:$IC$1,0),FALSE),"")</f>
        <v/>
      </c>
      <c r="EF11" s="51">
        <f>_xlfn.IFNA(VLOOKUP($A11,'I-Emax'!$A:$IC,MATCH(EF$1,'I-Emax'!$A$1:$IC$1,0),FALSE),"")</f>
        <v>0.46323529411764708</v>
      </c>
      <c r="EG11" s="51">
        <f>_xlfn.IFNA(VLOOKUP($A11,'I-Emax'!$A:$IC,MATCH(EG$1,'I-Emax'!$A$1:$IC$1,0),FALSE),"")</f>
        <v>0.84719535783365563</v>
      </c>
      <c r="EH11" s="51">
        <f>_xlfn.IFNA(VLOOKUP($A11,'I-Emax'!$A:$IC,MATCH(EH$1,'I-Emax'!$A$1:$IC$1,0),FALSE),"")</f>
        <v>0.75056179775280896</v>
      </c>
      <c r="EI11" s="51" t="str">
        <f>_xlfn.IFNA(VLOOKUP($A11,'I-Emax'!$A:$IC,MATCH(EI$1,'I-Emax'!$A$1:$IC$1,0),FALSE),"")</f>
        <v/>
      </c>
      <c r="EJ11" s="147">
        <f t="shared" si="20"/>
        <v>0.92933187670029771</v>
      </c>
      <c r="EK11" s="51">
        <f t="shared" si="21"/>
        <v>0.84915675335909835</v>
      </c>
      <c r="EL11" s="51">
        <f t="shared" si="22"/>
        <v>0.80657894498708949</v>
      </c>
      <c r="EM11" s="51" t="str">
        <f t="shared" si="23"/>
        <v/>
      </c>
      <c r="EN11" s="147">
        <f>_xlfn.IFNA(VLOOKUP($A11,'B-Emax'!$A:$IC,MATCH(EN$1,'B-Emax'!$A$1:$IC$1,0),FALSE),"")</f>
        <v>0.43049932523616735</v>
      </c>
      <c r="EO11" s="51">
        <f>_xlfn.IFNA(VLOOKUP($A11,'B-Emax'!$A:$IC,MATCH(EO$1,'B-Emax'!$A$1:$IC$1,0),FALSE),"")</f>
        <v>0.6935978169036664</v>
      </c>
      <c r="EP11" s="51">
        <f>_xlfn.IFNA(VLOOKUP($A11,'B-Emax'!$A:$IC,MATCH(EP$1,'B-Emax'!$A$1:$IC$1,0),FALSE),"")</f>
        <v>0.51352222740695441</v>
      </c>
      <c r="EQ11" s="51" t="str">
        <f>_xlfn.IFNA(VLOOKUP($A11,'B-Emax'!$A:$IC,MATCH(EQ$1,'B-Emax'!$A$1:$IC$1,0),FALSE),"")</f>
        <v/>
      </c>
      <c r="ER11" s="51">
        <f>_xlfn.IFNA(VLOOKUP($A11,'I-Emax'!$A:$IC,MATCH(ER$1,'I-Emax'!$A$1:$IC$1,0),FALSE),"")</f>
        <v>0.46323529411764708</v>
      </c>
      <c r="ES11" s="51">
        <f>_xlfn.IFNA(VLOOKUP($A11,'I-Emax'!$A:$IC,MATCH(ES$1,'I-Emax'!$A$1:$IC$1,0),FALSE),"")</f>
        <v>0.81680774975872106</v>
      </c>
      <c r="ET11" s="51">
        <f>_xlfn.IFNA(VLOOKUP($A11,'I-Emax'!$A:$IC,MATCH(ET$1,'I-Emax'!$A$1:$IC$1,0),FALSE),"")</f>
        <v>0.63666703749026587</v>
      </c>
      <c r="EU11" s="51" t="str">
        <f>_xlfn.IFNA(VLOOKUP($A11,'I-Emax'!$A:$IC,MATCH(EU$1,'I-Emax'!$A$1:$IC$1,0),FALSE),"")</f>
        <v/>
      </c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</row>
    <row r="12" spans="1:172" s="49" customFormat="1" x14ac:dyDescent="0.2">
      <c r="A12" s="29" t="s">
        <v>44</v>
      </c>
      <c r="B12" s="377">
        <f>VLOOKUP($A12,BI!$A:$Q,MATCH(B$1,BI!$A$1:$Q$1,0),FALSE)</f>
        <v>1</v>
      </c>
      <c r="C12" s="378">
        <f>VLOOKUP($A12,BI!$A:$Q,MATCH(C$1,BI!$A$1:$Q$1,0),FALSE)</f>
        <v>1</v>
      </c>
      <c r="D12" s="378">
        <f>VLOOKUP($A12,BI!$A:$Q,MATCH(D$1,BI!$A$1:$Q$1,0),FALSE)</f>
        <v>1</v>
      </c>
      <c r="E12" s="378">
        <f>VLOOKUP($A12,BI!$A:$Q,MATCH(E$1,BI!$A$1:$Q$1,0),FALSE)</f>
        <v>1</v>
      </c>
      <c r="F12" s="378">
        <f>VLOOKUP($A12,BI!$A:$Q,MATCH(F$1,BI!$A$1:$Q$1,0),FALSE)</f>
        <v>1</v>
      </c>
      <c r="G12" s="378">
        <f>VLOOKUP($A12,BI!$A:$Q,MATCH(G$1,BI!$A$1:$Q$1,0),FALSE)</f>
        <v>1</v>
      </c>
      <c r="H12" s="378">
        <f>VLOOKUP($A12,BI!$A:$Q,MATCH(H$1,BI!$A$1:$Q$1,0),FALSE)</f>
        <v>1</v>
      </c>
      <c r="I12" s="378">
        <f>VLOOKUP($A12,BI!$A:$Q,MATCH(I$1,BI!$A$1:$Q$1,0),FALSE)</f>
        <v>1</v>
      </c>
      <c r="J12" s="378">
        <f>VLOOKUP($A12,BI!$A:$Q,MATCH(J$1,BI!$A$1:$Q$1,0),FALSE)</f>
        <v>1</v>
      </c>
      <c r="K12" s="378">
        <f>VLOOKUP($A12,BI!$A:$Q,MATCH(K$1,BI!$A$1:$Q$1,0),FALSE)</f>
        <v>1</v>
      </c>
      <c r="L12" s="378" t="str">
        <f>VLOOKUP($A12,BI!$A:$Q,MATCH(L$1,BI!$A$1:$Q$1,0),FALSE)</f>
        <v/>
      </c>
      <c r="M12" s="378" t="str">
        <f>VLOOKUP($A12,BI!$A:$Q,MATCH(M$1,BI!$A$1:$Q$1,0),FALSE)</f>
        <v/>
      </c>
      <c r="N12" s="49">
        <f t="shared" si="0"/>
        <v>10</v>
      </c>
      <c r="O12" s="49">
        <f>VLOOKUP($A12,BI!$A:$Q,MATCH(O$1,BI!$A$1:$Q$1,0),FALSE)</f>
        <v>1</v>
      </c>
      <c r="P12" s="37">
        <f>VLOOKUP($A12,BI!$A:$Q,MATCH(P$1,BI!$A$1:$Q$1,0),FALSE)</f>
        <v>1</v>
      </c>
      <c r="Q12" s="37">
        <f>VLOOKUP($A12,BI!$A:$Q,MATCH(Q$1,BI!$A$1:$Q$1,0),FALSE)</f>
        <v>1</v>
      </c>
      <c r="R12" s="37" t="str">
        <f>VLOOKUP($A12,BI!$A:$Q,MATCH(R$1,BI!$A$1:$Q$1,0),FALSE)</f>
        <v/>
      </c>
      <c r="S12" s="398">
        <f t="shared" si="1"/>
        <v>3</v>
      </c>
      <c r="T12" s="41">
        <f t="shared" si="24"/>
        <v>0.65171102661596958</v>
      </c>
      <c r="U12" s="41">
        <f t="shared" si="25"/>
        <v>0.17342342342342346</v>
      </c>
      <c r="V12" s="41">
        <f t="shared" si="26"/>
        <v>0.28606811145510835</v>
      </c>
      <c r="W12" s="41">
        <f t="shared" si="27"/>
        <v>0.35504885993485347</v>
      </c>
      <c r="X12" s="41">
        <f t="shared" si="28"/>
        <v>0.19954233409610986</v>
      </c>
      <c r="Y12" s="41">
        <f t="shared" si="29"/>
        <v>0.14374999999999999</v>
      </c>
      <c r="Z12" s="41">
        <f t="shared" si="30"/>
        <v>7.1362714364742771E-2</v>
      </c>
      <c r="AA12" s="41">
        <f t="shared" si="31"/>
        <v>6.3484251968503935E-2</v>
      </c>
      <c r="AB12" s="41">
        <f t="shared" si="32"/>
        <v>4.5311681508643266E-2</v>
      </c>
      <c r="AC12" s="41">
        <f t="shared" si="33"/>
        <v>5.3080462349904607E-2</v>
      </c>
      <c r="AD12" s="41" t="str">
        <f t="shared" si="34"/>
        <v/>
      </c>
      <c r="AE12" s="41" t="str">
        <f t="shared" si="35"/>
        <v/>
      </c>
      <c r="AF12" s="80">
        <f>_xlfn.IFNA(VLOOKUP($A12,'B-Emax'!$A:$BM,MATCH(AF$1,'B-Emax'!$A$1:$BM$1,0),FALSE),"")</f>
        <v>34.28</v>
      </c>
      <c r="AG12" s="81">
        <f>_xlfn.IFNA(VLOOKUP($A12,'B-Emax'!$A:$BM,MATCH(AG$1,'B-Emax'!$A$1:$BM$1,0),FALSE),"")</f>
        <v>266.39999999999998</v>
      </c>
      <c r="AH12" s="81">
        <f>_xlfn.IFNA(VLOOKUP($A12,'B-Emax'!$A:$BM,MATCH(AH$1,'B-Emax'!$A$1:$BM$1,0),FALSE),"")</f>
        <v>161.5</v>
      </c>
      <c r="AI12" s="81">
        <f>_xlfn.IFNA(VLOOKUP($A12,'B-Emax'!$A:$BM,MATCH(AI$1,'B-Emax'!$A$1:$BM$1,0),FALSE),"")</f>
        <v>122.8</v>
      </c>
      <c r="AJ12" s="81">
        <f>_xlfn.IFNA(VLOOKUP($A12,'B-Emax'!$A:$BM,MATCH(AJ$1,'B-Emax'!$A$1:$BM$1,0),FALSE),"")</f>
        <v>218.5</v>
      </c>
      <c r="AK12" s="81">
        <f>_xlfn.IFNA(VLOOKUP($A12,'B-Emax'!$A:$BM,MATCH(AK$1,'B-Emax'!$A$1:$BM$1,0),FALSE),"")</f>
        <v>208</v>
      </c>
      <c r="AL12" s="82">
        <f>_xlfn.IFNA(VLOOKUP($A12,'B-Emax'!$A:$BM,MATCH(AL$1,'B-Emax'!$A$1:$BM$1,0),FALSE),"")</f>
        <v>542.29999999999995</v>
      </c>
      <c r="AM12" s="82">
        <f>_xlfn.IFNA(VLOOKUP($A12,'B-Emax'!$A:$BM,MATCH(AM$1,'B-Emax'!$A$1:$BM$1,0),FALSE),"")</f>
        <v>609.6</v>
      </c>
      <c r="AN12" s="82">
        <f>_xlfn.IFNA(VLOOKUP($A12,'B-Emax'!$A:$BM,MATCH(AN$1,'B-Emax'!$A$1:$BM$1,0),FALSE),"")</f>
        <v>763.6</v>
      </c>
      <c r="AO12" s="81">
        <f>_xlfn.IFNA(VLOOKUP($A12,'B-Emax'!$A:$BM,MATCH(AO$1,'B-Emax'!$A$1:$BM$1,0),FALSE),"")</f>
        <v>891.1</v>
      </c>
      <c r="AP12" s="82" t="str">
        <f>_xlfn.IFNA(VLOOKUP($A12,'B-Emax'!$A:$BM,MATCH(AP$1,'B-Emax'!$A$1:$BM$1,0),FALSE),"")</f>
        <v/>
      </c>
      <c r="AQ12" s="82" t="str">
        <f>_xlfn.IFNA(VLOOKUP($A12,'B-Emax'!$A:$BM,MATCH(AQ$1,'B-Emax'!$A$1:$BM$1,0),FALSE),"")</f>
        <v/>
      </c>
      <c r="AR12" s="50">
        <f>_xlfn.IFNA(VLOOKUP($A12,'I-Emax'!$A:$BM,MATCH(AR$1,'I-Emax'!$A$1:$BM$1,0),FALSE),"")</f>
        <v>52.6</v>
      </c>
      <c r="AS12" s="50">
        <f>_xlfn.IFNA(VLOOKUP($A12,'I-Emax'!$A:$BM,MATCH(AS$1,'I-Emax'!$A$1:$BM$1,0),FALSE),"")</f>
        <v>46.2</v>
      </c>
      <c r="AT12" s="50">
        <f>_xlfn.IFNA(VLOOKUP($A12,'I-Emax'!$A:$BM,MATCH(AT$1,'I-Emax'!$A$1:$BM$1,0),FALSE),"")</f>
        <v>46.2</v>
      </c>
      <c r="AU12" s="50">
        <f>_xlfn.IFNA(VLOOKUP($A12,'I-Emax'!$A:$BM,MATCH(AU$1,'I-Emax'!$A$1:$BM$1,0),FALSE),"")</f>
        <v>43.6</v>
      </c>
      <c r="AV12" s="50">
        <f>_xlfn.IFNA(VLOOKUP($A12,'I-Emax'!$A:$BM,MATCH(AV$1,'I-Emax'!$A$1:$BM$1,0),FALSE),"")</f>
        <v>43.6</v>
      </c>
      <c r="AW12" s="50">
        <f>_xlfn.IFNA(VLOOKUP($A12,'I-Emax'!$A:$BM,MATCH(AW$1,'I-Emax'!$A$1:$BM$1,0),FALSE),"")</f>
        <v>29.9</v>
      </c>
      <c r="AX12" s="50">
        <f>_xlfn.IFNA(VLOOKUP($A12,'I-Emax'!$A:$BM,MATCH(AX$1,'I-Emax'!$A$1:$BM$1,0),FALSE),"")</f>
        <v>38.700000000000003</v>
      </c>
      <c r="AY12" s="50">
        <f>_xlfn.IFNA(VLOOKUP($A12,'I-Emax'!$A:$BM,MATCH(AY$1,'I-Emax'!$A$1:$BM$1,0),FALSE),"")</f>
        <v>38.700000000000003</v>
      </c>
      <c r="AZ12" s="50">
        <f>_xlfn.IFNA(VLOOKUP($A12,'I-Emax'!$A:$BM,MATCH(AZ$1,'I-Emax'!$A$1:$BM$1,0),FALSE),"")</f>
        <v>34.6</v>
      </c>
      <c r="BA12" s="50">
        <f>_xlfn.IFNA(VLOOKUP($A12,'I-Emax'!$A:$BM,MATCH(BA$1,'I-Emax'!$A$1:$BM$1,0),FALSE),"")</f>
        <v>47.3</v>
      </c>
      <c r="BB12" s="50" t="str">
        <f>_xlfn.IFNA(VLOOKUP($A12,'I-Emax'!$A:$BM,MATCH(BB$1,'I-Emax'!$A$1:$BM$1,0),FALSE),"")</f>
        <v/>
      </c>
      <c r="BC12" s="50" t="str">
        <f>_xlfn.IFNA(VLOOKUP($A12,'I-Emax'!$A:$BM,MATCH(BC$1,'I-Emax'!$A$1:$BM$1,0),FALSE),"")</f>
        <v/>
      </c>
      <c r="BD12" s="40">
        <f t="shared" si="36"/>
        <v>0.68349874393500576</v>
      </c>
      <c r="BE12" s="41">
        <f t="shared" si="37"/>
        <v>0.32298405819532577</v>
      </c>
      <c r="BF12" s="41">
        <f t="shared" si="38"/>
        <v>0.2990670039321372</v>
      </c>
      <c r="BG12" s="41">
        <f t="shared" si="39"/>
        <v>0.36569251257768565</v>
      </c>
      <c r="BH12" s="41">
        <f t="shared" si="40"/>
        <v>0.49611375093783316</v>
      </c>
      <c r="BI12" s="41">
        <f t="shared" si="41"/>
        <v>0.69605568445475652</v>
      </c>
      <c r="BJ12" s="41">
        <f t="shared" si="42"/>
        <v>0.95579453630266897</v>
      </c>
      <c r="BK12" s="41">
        <f t="shared" si="43"/>
        <v>0.90946969158191682</v>
      </c>
      <c r="BL12" s="41">
        <f t="shared" si="44"/>
        <v>0.94095561532892691</v>
      </c>
      <c r="BM12" s="41">
        <f t="shared" si="45"/>
        <v>0.89164558115757964</v>
      </c>
      <c r="BN12" s="41" t="str">
        <f t="shared" si="46"/>
        <v/>
      </c>
      <c r="BO12" s="41" t="str">
        <f t="shared" si="47"/>
        <v/>
      </c>
      <c r="BP12" s="40">
        <f>_xlfn.IFNA(VLOOKUP($A12,'B-Emax'!$A:$BM,MATCH(BP$1,'B-Emax'!$A$1:$BM$1,0),FALSE),"")</f>
        <v>0.66088297667245044</v>
      </c>
      <c r="BQ12" s="41">
        <f>_xlfn.IFNA(VLOOKUP($A12,'B-Emax'!$A:$BM,MATCH(BQ$1,'B-Emax'!$A$1:$BM$1,0),FALSE),"")</f>
        <v>0.28862405200433366</v>
      </c>
      <c r="BR12" s="41">
        <f>_xlfn.IFNA(VLOOKUP($A12,'B-Emax'!$A:$BM,MATCH(BR$1,'B-Emax'!$A$1:$BM$1,0),FALSE),"")</f>
        <v>0.26725136521595239</v>
      </c>
      <c r="BS12" s="41">
        <f>_xlfn.IFNA(VLOOKUP($A12,'B-Emax'!$A:$BM,MATCH(BS$1,'B-Emax'!$A$1:$BM$1,0),FALSE),"")</f>
        <v>0.3301075268817204</v>
      </c>
      <c r="BT12" s="41">
        <f>_xlfn.IFNA(VLOOKUP($A12,'B-Emax'!$A:$BM,MATCH(BT$1,'B-Emax'!$A$1:$BM$1,0),FALSE),"")</f>
        <v>0.44783767165402749</v>
      </c>
      <c r="BU12" s="41">
        <f>_xlfn.IFNA(VLOOKUP($A12,'B-Emax'!$A:$BM,MATCH(BU$1,'B-Emax'!$A$1:$BM$1,0),FALSE),"")</f>
        <v>0.60324825986078889</v>
      </c>
      <c r="BV12" s="41">
        <f>_xlfn.IFNA(VLOOKUP($A12,'B-Emax'!$A:$BM,MATCH(BV$1,'B-Emax'!$A$1:$BM$1,0),FALSE),"")</f>
        <v>0.78367052023121375</v>
      </c>
      <c r="BW12" s="41">
        <f>_xlfn.IFNA(VLOOKUP($A12,'B-Emax'!$A:$BM,MATCH(BW$1,'B-Emax'!$A$1:$BM$1,0),FALSE),"")</f>
        <v>0.74568807339449539</v>
      </c>
      <c r="BX12" s="41">
        <f>_xlfn.IFNA(VLOOKUP($A12,'B-Emax'!$A:$BM,MATCH(BX$1,'B-Emax'!$A$1:$BM$1,0),FALSE),"")</f>
        <v>0.82631749810626554</v>
      </c>
      <c r="BY12" s="41">
        <f>_xlfn.IFNA(VLOOKUP($A12,'B-Emax'!$A:$BM,MATCH(BY$1,'B-Emax'!$A$1:$BM$1,0),FALSE),"")</f>
        <v>0.83514526710403003</v>
      </c>
      <c r="BZ12" s="41" t="str">
        <f>_xlfn.IFNA(VLOOKUP($A12,'B-Emax'!$A:$BM,MATCH(BZ$1,'B-Emax'!$A$1:$BM$1,0),FALSE),"")</f>
        <v/>
      </c>
      <c r="CA12" s="41" t="str">
        <f>_xlfn.IFNA(VLOOKUP($A12,'B-Emax'!$A:$BM,MATCH(CA$1,'B-Emax'!$A$1:$BM$1,0),FALSE),"")</f>
        <v/>
      </c>
      <c r="CB12" s="47">
        <f>_xlfn.IFNA(VLOOKUP($A12,'I-Emax'!$A:$BM,MATCH(CB$1,'I-Emax'!$A$1:$BM$1,0),FALSE),"")</f>
        <v>0.96691176470588236</v>
      </c>
      <c r="CC12" s="47">
        <f>_xlfn.IFNA(VLOOKUP($A12,'I-Emax'!$A:$BM,MATCH(CC$1,'I-Emax'!$A$1:$BM$1,0),FALSE),"")</f>
        <v>0.8936170212765957</v>
      </c>
      <c r="CD12" s="47">
        <f>_xlfn.IFNA(VLOOKUP($A12,'I-Emax'!$A:$BM,MATCH(CD$1,'I-Emax'!$A$1:$BM$1,0),FALSE),"")</f>
        <v>0.8936170212765957</v>
      </c>
      <c r="CE12" s="47">
        <f>_xlfn.IFNA(VLOOKUP($A12,'I-Emax'!$A:$BM,MATCH(CE$1,'I-Emax'!$A$1:$BM$1,0),FALSE),"")</f>
        <v>0.90269151138716364</v>
      </c>
      <c r="CF12" s="47">
        <f>_xlfn.IFNA(VLOOKUP($A12,'I-Emax'!$A:$BM,MATCH(CF$1,'I-Emax'!$A$1:$BM$1,0),FALSE),"")</f>
        <v>0.90269151138716364</v>
      </c>
      <c r="CG12" s="47">
        <f>_xlfn.IFNA(VLOOKUP($A12,'I-Emax'!$A:$BM,MATCH(CG$1,'I-Emax'!$A$1:$BM$1,0),FALSE),"")</f>
        <v>0.86666666666666659</v>
      </c>
      <c r="CH12" s="47">
        <f>_xlfn.IFNA(VLOOKUP($A12,'I-Emax'!$A:$BM,MATCH(CH$1,'I-Emax'!$A$1:$BM$1,0),FALSE),"")</f>
        <v>0.81991525423728817</v>
      </c>
      <c r="CI12" s="47">
        <f>_xlfn.IFNA(VLOOKUP($A12,'I-Emax'!$A:$BM,MATCH(CI$1,'I-Emax'!$A$1:$BM$1,0),FALSE),"")</f>
        <v>0.81991525423728817</v>
      </c>
      <c r="CJ12" s="47">
        <f>_xlfn.IFNA(VLOOKUP($A12,'I-Emax'!$A:$BM,MATCH(CJ$1,'I-Emax'!$A$1:$BM$1,0),FALSE),"")</f>
        <v>0.77752808988764044</v>
      </c>
      <c r="CK12" s="47">
        <f>_xlfn.IFNA(VLOOKUP($A12,'I-Emax'!$A:$BM,MATCH(CK$1,'I-Emax'!$A$1:$BM$1,0),FALSE),"")</f>
        <v>0.93663366336633658</v>
      </c>
      <c r="CL12" s="47" t="str">
        <f>_xlfn.IFNA(VLOOKUP($A12,'I-Emax'!$A:$BM,MATCH(CL$1,'I-Emax'!$A$1:$BM$1,0),FALSE),"")</f>
        <v/>
      </c>
      <c r="CM12" s="47" t="str">
        <f>_xlfn.IFNA(VLOOKUP($A12,'I-Emax'!$A:$BM,MATCH(CM$1,'I-Emax'!$A$1:$BM$1,0),FALSE),"")</f>
        <v/>
      </c>
      <c r="CN12" s="40">
        <f t="shared" si="48"/>
        <v>0.69314287430766641</v>
      </c>
      <c r="CO12" s="41">
        <f t="shared" si="49"/>
        <v>6.1396503928070147E-2</v>
      </c>
      <c r="CP12" s="41">
        <f t="shared" si="50"/>
        <v>0</v>
      </c>
      <c r="CQ12" s="41">
        <f t="shared" si="51"/>
        <v>0.16747337199033885</v>
      </c>
      <c r="CR12" s="41">
        <f t="shared" si="52"/>
        <v>0.48115247372694536</v>
      </c>
      <c r="CS12" s="41">
        <f t="shared" si="53"/>
        <v>0.79552731846306313</v>
      </c>
      <c r="CT12" s="41">
        <f t="shared" si="54"/>
        <v>0.24612554274594559</v>
      </c>
      <c r="CU12" s="41">
        <f t="shared" si="55"/>
        <v>0.26566511858262593</v>
      </c>
      <c r="CV12" s="41">
        <f t="shared" si="56"/>
        <v>0</v>
      </c>
      <c r="CW12" s="41">
        <f t="shared" si="57"/>
        <v>0.84012296007771137</v>
      </c>
      <c r="CX12" s="41" t="str">
        <f t="shared" si="58"/>
        <v/>
      </c>
      <c r="CY12" s="41" t="str">
        <f t="shared" si="59"/>
        <v/>
      </c>
      <c r="CZ12" s="40">
        <f>_xlfn.IFNA(VLOOKUP($A12,'B-Emax'!$A:$BM,MATCH(CZ$1,'B-Emax'!$A$1:$BM$1,0),FALSE),"")</f>
        <v>0.69314287430766641</v>
      </c>
      <c r="DA12" s="41">
        <f>_xlfn.IFNA(VLOOKUP($A12,'B-Emax'!$A:$BM,MATCH(DA$1,'B-Emax'!$A$1:$BM$1,0),FALSE),"")</f>
        <v>3.7634999631662669E-2</v>
      </c>
      <c r="DB12" s="41">
        <f>_xlfn.IFNA(VLOOKUP($A12,'B-Emax'!$A:$BM,MATCH(DB$1,'B-Emax'!$A$1:$BM$1,0),FALSE),"")</f>
        <v>0</v>
      </c>
      <c r="DC12" s="41">
        <f>_xlfn.IFNA(VLOOKUP($A12,'B-Emax'!$A:$BM,MATCH(DC$1,'B-Emax'!$A$1:$BM$1,0),FALSE),"")</f>
        <v>0.11068293118976986</v>
      </c>
      <c r="DD12" s="41">
        <f>_xlfn.IFNA(VLOOKUP($A12,'B-Emax'!$A:$BM,MATCH(DD$1,'B-Emax'!$A$1:$BM$1,0),FALSE),"")</f>
        <v>0.3179930367938088</v>
      </c>
      <c r="DE12" s="41">
        <f>_xlfn.IFNA(VLOOKUP($A12,'B-Emax'!$A:$BM,MATCH(DE$1,'B-Emax'!$A$1:$BM$1,0),FALSE),"")</f>
        <v>0.59165434516508664</v>
      </c>
      <c r="DF12" s="41">
        <f>_xlfn.IFNA(VLOOKUP($A12,'B-Emax'!$A:$BM,MATCH(DF$1,'B-Emax'!$A$1:$BM$1,0),FALSE),"")</f>
        <v>0.90935851450125083</v>
      </c>
      <c r="DG12" s="41">
        <f>_xlfn.IFNA(VLOOKUP($A12,'B-Emax'!$A:$BM,MATCH(DG$1,'B-Emax'!$A$1:$BM$1,0),FALSE),"")</f>
        <v>0.84247551626788708</v>
      </c>
      <c r="DH12" s="41">
        <f>_xlfn.IFNA(VLOOKUP($A12,'B-Emax'!$A:$BM,MATCH(DH$1,'B-Emax'!$A$1:$BM$1,0),FALSE),"")</f>
        <v>0.98445524953091623</v>
      </c>
      <c r="DI12" s="41">
        <f>_xlfn.IFNA(VLOOKUP($A12,'B-Emax'!$A:$BM,MATCH(DI$1,'B-Emax'!$A$1:$BM$1,0),FALSE),"")</f>
        <v>1</v>
      </c>
      <c r="DJ12" s="41" t="str">
        <f>_xlfn.IFNA(VLOOKUP($A12,'B-Emax'!$A:$BM,MATCH(DJ$1,'B-Emax'!$A$1:$BM$1,0),FALSE),"")</f>
        <v/>
      </c>
      <c r="DK12" s="41" t="str">
        <f>_xlfn.IFNA(VLOOKUP($A12,'B-Emax'!$A:$BM,MATCH(DK$1,'B-Emax'!$A$1:$BM$1,0),FALSE),"")</f>
        <v/>
      </c>
      <c r="DL12" s="47">
        <f>_xlfn.IFNA(VLOOKUP($A12,'I-Emax'!$A:$BQ,MATCH(DL$1,'I-Emax'!$A$1:$BQ$1,0),FALSE),"")</f>
        <v>1</v>
      </c>
      <c r="DM12" s="47">
        <f>_xlfn.IFNA(VLOOKUP($A12,'I-Emax'!$A:$BQ,MATCH(DM$1,'I-Emax'!$A$1:$BQ$1,0),FALSE),"")</f>
        <v>0.61298277953667246</v>
      </c>
      <c r="DN12" s="47">
        <f>_xlfn.IFNA(VLOOKUP($A12,'I-Emax'!$A:$BQ,MATCH(DN$1,'I-Emax'!$A$1:$BQ$1,0),FALSE),"")</f>
        <v>0.61298277953667246</v>
      </c>
      <c r="DO12" s="47">
        <f>_xlfn.IFNA(VLOOKUP($A12,'I-Emax'!$A:$BQ,MATCH(DO$1,'I-Emax'!$A$1:$BQ$1,0),FALSE),"")</f>
        <v>0.66089868421682529</v>
      </c>
      <c r="DP12" s="47">
        <f>_xlfn.IFNA(VLOOKUP($A12,'I-Emax'!$A:$BQ,MATCH(DP$1,'I-Emax'!$A$1:$BQ$1,0),FALSE),"")</f>
        <v>0.66089868421682529</v>
      </c>
      <c r="DQ12" s="47">
        <f>_xlfn.IFNA(VLOOKUP($A12,'I-Emax'!$A:$BQ,MATCH(DQ$1,'I-Emax'!$A$1:$BQ$1,0),FALSE),"")</f>
        <v>0.47067719466620095</v>
      </c>
      <c r="DR12" s="47">
        <f>_xlfn.IFNA(VLOOKUP($A12,'I-Emax'!$A:$BQ,MATCH(DR$1,'I-Emax'!$A$1:$BQ$1,0),FALSE),"")</f>
        <v>0.2238163579322672</v>
      </c>
      <c r="DS12" s="47">
        <f>_xlfn.IFNA(VLOOKUP($A12,'I-Emax'!$A:$BQ,MATCH(DS$1,'I-Emax'!$A$1:$BQ$1,0),FALSE),"")</f>
        <v>0.2238163579322672</v>
      </c>
      <c r="DT12" s="47">
        <f>_xlfn.IFNA(VLOOKUP($A12,'I-Emax'!$A:$BQ,MATCH(DT$1,'I-Emax'!$A$1:$BQ$1,0),FALSE),"")</f>
        <v>0</v>
      </c>
      <c r="DU12" s="47">
        <f>_xlfn.IFNA(VLOOKUP($A12,'I-Emax'!$A:$BQ,MATCH(DU$1,'I-Emax'!$A$1:$BQ$1,0),FALSE),"")</f>
        <v>0.84012296007771137</v>
      </c>
      <c r="DV12" s="47" t="str">
        <f>_xlfn.IFNA(VLOOKUP($A12,'I-Emax'!$A:$BQ,MATCH(DV$1,'I-Emax'!$A$1:$BQ$1,0),FALSE),"")</f>
        <v/>
      </c>
      <c r="DW12" s="47" t="str">
        <f>_xlfn.IFNA(VLOOKUP($A12,'I-Emax'!$A:$BQ,MATCH(DW$1,'I-Emax'!$A$1:$BQ$1,0),FALSE),"")</f>
        <v/>
      </c>
      <c r="DX12" s="147">
        <f t="shared" si="16"/>
        <v>0.68349874393500576</v>
      </c>
      <c r="DY12" s="51">
        <f t="shared" si="17"/>
        <v>0.6682773153962408</v>
      </c>
      <c r="DZ12" s="51">
        <f t="shared" si="18"/>
        <v>0.89164558115757964</v>
      </c>
      <c r="EA12" s="51" t="str">
        <f t="shared" si="19"/>
        <v/>
      </c>
      <c r="EB12" s="51">
        <f>_xlfn.IFNA(VLOOKUP($A12,'B-Emax'!$A:$IC,MATCH(EB$1,'B-Emax'!$A$1:$IC$1,0),FALSE),"")</f>
        <v>0.66088297667245044</v>
      </c>
      <c r="EC12" s="51">
        <f>_xlfn.IFNA(VLOOKUP($A12,'B-Emax'!$A:$IC,MATCH(EC$1,'B-Emax'!$A$1:$IC$1,0),FALSE),"")</f>
        <v>0.60324825986078889</v>
      </c>
      <c r="ED12" s="51">
        <f>_xlfn.IFNA(VLOOKUP($A12,'B-Emax'!$A:$IC,MATCH(ED$1,'B-Emax'!$A$1:$IC$1,0),FALSE),"")</f>
        <v>0.83514526710403003</v>
      </c>
      <c r="EE12" s="51" t="str">
        <f>_xlfn.IFNA(VLOOKUP($A12,'B-Emax'!$A:$IC,MATCH(EE$1,'B-Emax'!$A$1:$IC$1,0),FALSE),"")</f>
        <v/>
      </c>
      <c r="EF12" s="51">
        <f>_xlfn.IFNA(VLOOKUP($A12,'I-Emax'!$A:$IC,MATCH(EF$1,'I-Emax'!$A$1:$IC$1,0),FALSE),"")</f>
        <v>0.96691176470588236</v>
      </c>
      <c r="EG12" s="51">
        <f>_xlfn.IFNA(VLOOKUP($A12,'I-Emax'!$A:$IC,MATCH(EG$1,'I-Emax'!$A$1:$IC$1,0),FALSE),"")</f>
        <v>0.90269151138716364</v>
      </c>
      <c r="EH12" s="51">
        <f>_xlfn.IFNA(VLOOKUP($A12,'I-Emax'!$A:$IC,MATCH(EH$1,'I-Emax'!$A$1:$IC$1,0),FALSE),"")</f>
        <v>0.93663366336633658</v>
      </c>
      <c r="EI12" s="51" t="str">
        <f>_xlfn.IFNA(VLOOKUP($A12,'I-Emax'!$A:$IC,MATCH(EI$1,'I-Emax'!$A$1:$IC$1,0),FALSE),"")</f>
        <v/>
      </c>
      <c r="EJ12" s="147">
        <f t="shared" si="20"/>
        <v>0.68349874393500576</v>
      </c>
      <c r="EK12" s="51">
        <f t="shared" si="21"/>
        <v>0.43439013797638942</v>
      </c>
      <c r="EL12" s="51">
        <f t="shared" si="22"/>
        <v>0.95135024467574214</v>
      </c>
      <c r="EM12" s="51" t="str">
        <f t="shared" si="23"/>
        <v/>
      </c>
      <c r="EN12" s="147">
        <f>_xlfn.IFNA(VLOOKUP($A12,'B-Emax'!$A:$IC,MATCH(EN$1,'B-Emax'!$A$1:$IC$1,0),FALSE),"")</f>
        <v>0.66088297667245044</v>
      </c>
      <c r="EO12" s="51">
        <f>_xlfn.IFNA(VLOOKUP($A12,'B-Emax'!$A:$IC,MATCH(EO$1,'B-Emax'!$A$1:$IC$1,0),FALSE),"")</f>
        <v>0.38741377512336456</v>
      </c>
      <c r="EP12" s="51">
        <f>_xlfn.IFNA(VLOOKUP($A12,'B-Emax'!$A:$IC,MATCH(EP$1,'B-Emax'!$A$1:$IC$1,0),FALSE),"")</f>
        <v>0.79770533970900126</v>
      </c>
      <c r="EQ12" s="51" t="str">
        <f>_xlfn.IFNA(VLOOKUP($A12,'B-Emax'!$A:$IC,MATCH(EQ$1,'B-Emax'!$A$1:$IC$1,0),FALSE),"")</f>
        <v/>
      </c>
      <c r="ER12" s="51">
        <f>_xlfn.IFNA(VLOOKUP($A12,'I-Emax'!$A:$IC,MATCH(ER$1,'I-Emax'!$A$1:$IC$1,0),FALSE),"")</f>
        <v>0.96691176470588236</v>
      </c>
      <c r="ES12" s="51">
        <f>_xlfn.IFNA(VLOOKUP($A12,'I-Emax'!$A:$IC,MATCH(ES$1,'I-Emax'!$A$1:$IC$1,0),FALSE),"")</f>
        <v>0.89185674639883705</v>
      </c>
      <c r="ET12" s="51">
        <f>_xlfn.IFNA(VLOOKUP($A12,'I-Emax'!$A:$IC,MATCH(ET$1,'I-Emax'!$A$1:$IC$1,0),FALSE),"")</f>
        <v>0.83849806543213834</v>
      </c>
      <c r="EU12" s="51" t="str">
        <f>_xlfn.IFNA(VLOOKUP($A12,'I-Emax'!$A:$IC,MATCH(EU$1,'I-Emax'!$A$1:$IC$1,0),FALSE),"")</f>
        <v/>
      </c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</row>
    <row r="13" spans="1:172" s="49" customFormat="1" x14ac:dyDescent="0.2">
      <c r="A13" s="29" t="s">
        <v>56</v>
      </c>
      <c r="B13" s="377">
        <f>VLOOKUP($A13,BI!$A:$Q,MATCH(B$1,BI!$A$1:$Q$1,0),FALSE)</f>
        <v>1</v>
      </c>
      <c r="C13" s="378">
        <f>VLOOKUP($A13,BI!$A:$Q,MATCH(C$1,BI!$A$1:$Q$1,0),FALSE)</f>
        <v>1</v>
      </c>
      <c r="D13" s="378">
        <f>VLOOKUP($A13,BI!$A:$Q,MATCH(D$1,BI!$A$1:$Q$1,0),FALSE)</f>
        <v>1</v>
      </c>
      <c r="E13" s="378">
        <f>VLOOKUP($A13,BI!$A:$Q,MATCH(E$1,BI!$A$1:$Q$1,0),FALSE)</f>
        <v>1</v>
      </c>
      <c r="F13" s="378">
        <f>VLOOKUP($A13,BI!$A:$Q,MATCH(F$1,BI!$A$1:$Q$1,0),FALSE)</f>
        <v>1</v>
      </c>
      <c r="G13" s="378">
        <f>VLOOKUP($A13,BI!$A:$Q,MATCH(G$1,BI!$A$1:$Q$1,0),FALSE)</f>
        <v>1</v>
      </c>
      <c r="H13" s="378">
        <f>VLOOKUP($A13,BI!$A:$Q,MATCH(H$1,BI!$A$1:$Q$1,0),FALSE)</f>
        <v>1</v>
      </c>
      <c r="I13" s="378">
        <f>VLOOKUP($A13,BI!$A:$Q,MATCH(I$1,BI!$A$1:$Q$1,0),FALSE)</f>
        <v>1</v>
      </c>
      <c r="J13" s="378">
        <f>VLOOKUP($A13,BI!$A:$Q,MATCH(J$1,BI!$A$1:$Q$1,0),FALSE)</f>
        <v>1</v>
      </c>
      <c r="K13" s="378">
        <f>VLOOKUP($A13,BI!$A:$Q,MATCH(K$1,BI!$A$1:$Q$1,0),FALSE)</f>
        <v>1</v>
      </c>
      <c r="L13" s="378">
        <f>VLOOKUP($A13,BI!$A:$Q,MATCH(L$1,BI!$A$1:$Q$1,0),FALSE)</f>
        <v>1</v>
      </c>
      <c r="M13" s="378">
        <f>VLOOKUP($A13,BI!$A:$Q,MATCH(M$1,BI!$A$1:$Q$1,0),FALSE)</f>
        <v>1</v>
      </c>
      <c r="N13" s="49">
        <f t="shared" si="0"/>
        <v>12</v>
      </c>
      <c r="O13" s="49">
        <f>VLOOKUP($A13,BI!$A:$Q,MATCH(O$1,BI!$A$1:$Q$1,0),FALSE)</f>
        <v>1</v>
      </c>
      <c r="P13" s="37">
        <f>VLOOKUP($A13,BI!$A:$Q,MATCH(P$1,BI!$A$1:$Q$1,0),FALSE)</f>
        <v>1</v>
      </c>
      <c r="Q13" s="37">
        <f>VLOOKUP($A13,BI!$A:$Q,MATCH(Q$1,BI!$A$1:$Q$1,0),FALSE)</f>
        <v>1</v>
      </c>
      <c r="R13" s="37">
        <f>VLOOKUP($A13,BI!$A:$Q,MATCH(R$1,BI!$A$1:$Q$1,0),FALSE)</f>
        <v>1</v>
      </c>
      <c r="S13" s="398">
        <f t="shared" si="1"/>
        <v>4</v>
      </c>
      <c r="T13" s="41">
        <f t="shared" si="24"/>
        <v>0.82660550458715587</v>
      </c>
      <c r="U13" s="41">
        <f t="shared" si="25"/>
        <v>4.8072457036692981E-2</v>
      </c>
      <c r="V13" s="41">
        <f t="shared" si="26"/>
        <v>8.5167660975108E-2</v>
      </c>
      <c r="W13" s="41">
        <f t="shared" si="27"/>
        <v>0.16435477091214795</v>
      </c>
      <c r="X13" s="41">
        <f t="shared" si="28"/>
        <v>0.10064350064350065</v>
      </c>
      <c r="Y13" s="41">
        <f t="shared" si="29"/>
        <v>0.26051924798567594</v>
      </c>
      <c r="Z13" s="41">
        <f t="shared" si="30"/>
        <v>0.57634332328427029</v>
      </c>
      <c r="AA13" s="41">
        <f t="shared" si="31"/>
        <v>0.89846153846153842</v>
      </c>
      <c r="AB13" s="41">
        <f t="shared" si="32"/>
        <v>0.43929225137278827</v>
      </c>
      <c r="AC13" s="41">
        <f t="shared" si="33"/>
        <v>4.7339997701941867E-2</v>
      </c>
      <c r="AD13" s="41">
        <f t="shared" si="34"/>
        <v>0.59379615952732645</v>
      </c>
      <c r="AE13" s="41">
        <f t="shared" si="35"/>
        <v>8.5176991150442471E-2</v>
      </c>
      <c r="AF13" s="80">
        <f>_xlfn.IFNA(VLOOKUP($A13,'B-Emax'!$A:$BM,MATCH(AF$1,'B-Emax'!$A$1:$BM$1,0),FALSE),"")</f>
        <v>18.02</v>
      </c>
      <c r="AG13" s="81">
        <f>_xlfn.IFNA(VLOOKUP($A13,'B-Emax'!$A:$BM,MATCH(AG$1,'B-Emax'!$A$1:$BM$1,0),FALSE),"")</f>
        <v>861.2</v>
      </c>
      <c r="AH13" s="81">
        <f>_xlfn.IFNA(VLOOKUP($A13,'B-Emax'!$A:$BM,MATCH(AH$1,'B-Emax'!$A$1:$BM$1,0),FALSE),"")</f>
        <v>486.1</v>
      </c>
      <c r="AI13" s="81">
        <f>_xlfn.IFNA(VLOOKUP($A13,'B-Emax'!$A:$BM,MATCH(AI$1,'B-Emax'!$A$1:$BM$1,0),FALSE),"")</f>
        <v>237.9</v>
      </c>
      <c r="AJ13" s="81">
        <f>_xlfn.IFNA(VLOOKUP($A13,'B-Emax'!$A:$BM,MATCH(AJ$1,'B-Emax'!$A$1:$BM$1,0),FALSE),"")</f>
        <v>388.5</v>
      </c>
      <c r="AK13" s="81">
        <f>_xlfn.IFNA(VLOOKUP($A13,'B-Emax'!$A:$BM,MATCH(AK$1,'B-Emax'!$A$1:$BM$1,0),FALSE),"")</f>
        <v>111.7</v>
      </c>
      <c r="AL13" s="82">
        <f>_xlfn.IFNA(VLOOKUP($A13,'B-Emax'!$A:$BM,MATCH(AL$1,'B-Emax'!$A$1:$BM$1,0),FALSE),"")</f>
        <v>56.39</v>
      </c>
      <c r="AM13" s="82">
        <f>_xlfn.IFNA(VLOOKUP($A13,'B-Emax'!$A:$BM,MATCH(AM$1,'B-Emax'!$A$1:$BM$1,0),FALSE),"")</f>
        <v>29.2</v>
      </c>
      <c r="AN13" s="82">
        <f>_xlfn.IFNA(VLOOKUP($A13,'B-Emax'!$A:$BM,MATCH(AN$1,'B-Emax'!$A$1:$BM$1,0),FALSE),"")</f>
        <v>65.56</v>
      </c>
      <c r="AO13" s="81">
        <f>_xlfn.IFNA(VLOOKUP($A13,'B-Emax'!$A:$BM,MATCH(AO$1,'B-Emax'!$A$1:$BM$1,0),FALSE),"")</f>
        <v>870.3</v>
      </c>
      <c r="AP13" s="82">
        <f>_xlfn.IFNA(VLOOKUP($A13,'B-Emax'!$A:$BM,MATCH(AP$1,'B-Emax'!$A$1:$BM$1,0),FALSE),"")</f>
        <v>67.7</v>
      </c>
      <c r="AQ13" s="82">
        <f>_xlfn.IFNA(VLOOKUP($A13,'B-Emax'!$A:$BM,MATCH(AQ$1,'B-Emax'!$A$1:$BM$1,0),FALSE),"")</f>
        <v>452</v>
      </c>
      <c r="AR13" s="50">
        <f>_xlfn.IFNA(VLOOKUP($A13,'I-Emax'!$A:$BM,MATCH(AR$1,'I-Emax'!$A$1:$BM$1,0),FALSE),"")</f>
        <v>21.8</v>
      </c>
      <c r="AS13" s="50">
        <f>_xlfn.IFNA(VLOOKUP($A13,'I-Emax'!$A:$BM,MATCH(AS$1,'I-Emax'!$A$1:$BM$1,0),FALSE),"")</f>
        <v>41.4</v>
      </c>
      <c r="AT13" s="50">
        <f>_xlfn.IFNA(VLOOKUP($A13,'I-Emax'!$A:$BM,MATCH(AT$1,'I-Emax'!$A$1:$BM$1,0),FALSE),"")</f>
        <v>41.4</v>
      </c>
      <c r="AU13" s="50">
        <f>_xlfn.IFNA(VLOOKUP($A13,'I-Emax'!$A:$BM,MATCH(AU$1,'I-Emax'!$A$1:$BM$1,0),FALSE),"")</f>
        <v>39.1</v>
      </c>
      <c r="AV13" s="50">
        <f>_xlfn.IFNA(VLOOKUP($A13,'I-Emax'!$A:$BM,MATCH(AV$1,'I-Emax'!$A$1:$BM$1,0),FALSE),"")</f>
        <v>39.1</v>
      </c>
      <c r="AW13" s="50">
        <f>_xlfn.IFNA(VLOOKUP($A13,'I-Emax'!$A:$BM,MATCH(AW$1,'I-Emax'!$A$1:$BM$1,0),FALSE),"")</f>
        <v>29.1</v>
      </c>
      <c r="AX13" s="50">
        <f>_xlfn.IFNA(VLOOKUP($A13,'I-Emax'!$A:$BM,MATCH(AX$1,'I-Emax'!$A$1:$BM$1,0),FALSE),"")</f>
        <v>32.5</v>
      </c>
      <c r="AY13" s="50">
        <f>_xlfn.IFNA(VLOOKUP($A13,'I-Emax'!$A:$BM,MATCH(AY$1,'I-Emax'!$A$1:$BM$1,0),FALSE),"")</f>
        <v>32.5</v>
      </c>
      <c r="AZ13" s="50">
        <f>_xlfn.IFNA(VLOOKUP($A13,'I-Emax'!$A:$BM,MATCH(AZ$1,'I-Emax'!$A$1:$BM$1,0),FALSE),"")</f>
        <v>28.8</v>
      </c>
      <c r="BA13" s="50">
        <f>_xlfn.IFNA(VLOOKUP($A13,'I-Emax'!$A:$BM,MATCH(BA$1,'I-Emax'!$A$1:$BM$1,0),FALSE),"")</f>
        <v>41.2</v>
      </c>
      <c r="BB13" s="50">
        <f>_xlfn.IFNA(VLOOKUP($A13,'I-Emax'!$A:$BM,MATCH(BB$1,'I-Emax'!$A$1:$BM$1,0),FALSE),"")</f>
        <v>40.200000000000003</v>
      </c>
      <c r="BC13" s="50">
        <f>_xlfn.IFNA(VLOOKUP($A13,'I-Emax'!$A:$BM,MATCH(BC$1,'I-Emax'!$A$1:$BM$1,0),FALSE),"")</f>
        <v>38.5</v>
      </c>
      <c r="BD13" s="40">
        <f t="shared" si="36"/>
        <v>0.86692383746946755</v>
      </c>
      <c r="BE13" s="41">
        <f t="shared" si="37"/>
        <v>0.85823748249260379</v>
      </c>
      <c r="BF13" s="41">
        <f t="shared" si="38"/>
        <v>0.9954897007206529</v>
      </c>
      <c r="BG13" s="41">
        <f t="shared" si="39"/>
        <v>0.78999051233396578</v>
      </c>
      <c r="BH13" s="41">
        <f t="shared" si="40"/>
        <v>0.98362731032154593</v>
      </c>
      <c r="BI13" s="41">
        <f t="shared" si="41"/>
        <v>0.38407144736527371</v>
      </c>
      <c r="BJ13" s="41">
        <f t="shared" si="42"/>
        <v>0.11834628723877279</v>
      </c>
      <c r="BK13" s="41">
        <f t="shared" si="43"/>
        <v>5.1874476593742648E-2</v>
      </c>
      <c r="BL13" s="41">
        <f t="shared" si="44"/>
        <v>0.10961941949524462</v>
      </c>
      <c r="BM13" s="41">
        <f t="shared" si="45"/>
        <v>0.9997668356065913</v>
      </c>
      <c r="BN13" s="41">
        <f t="shared" si="46"/>
        <v>0.72470638610227545</v>
      </c>
      <c r="BO13" s="41">
        <f t="shared" si="47"/>
        <v>0.79631611662197899</v>
      </c>
      <c r="BP13" s="40">
        <f>_xlfn.IFNA(VLOOKUP($A13,'B-Emax'!$A:$BM,MATCH(BP$1,'B-Emax'!$A$1:$BM$1,0),FALSE),"")</f>
        <v>0.34740697898592637</v>
      </c>
      <c r="BQ13" s="41">
        <f>_xlfn.IFNA(VLOOKUP($A13,'B-Emax'!$A:$BM,MATCH(BQ$1,'B-Emax'!$A$1:$BM$1,0),FALSE),"")</f>
        <v>0.9330444203683641</v>
      </c>
      <c r="BR13" s="41">
        <f>_xlfn.IFNA(VLOOKUP($A13,'B-Emax'!$A:$BM,MATCH(BR$1,'B-Emax'!$A$1:$BM$1,0),FALSE),"")</f>
        <v>0.80440178719179223</v>
      </c>
      <c r="BS13" s="41">
        <f>_xlfn.IFNA(VLOOKUP($A13,'B-Emax'!$A:$BM,MATCH(BS$1,'B-Emax'!$A$1:$BM$1,0),FALSE),"")</f>
        <v>0.63951612903225807</v>
      </c>
      <c r="BT13" s="41">
        <f>_xlfn.IFNA(VLOOKUP($A13,'B-Emax'!$A:$BM,MATCH(BT$1,'B-Emax'!$A$1:$BM$1,0),FALSE),"")</f>
        <v>0.79626972740315638</v>
      </c>
      <c r="BU13" s="41">
        <f>_xlfn.IFNA(VLOOKUP($A13,'B-Emax'!$A:$BM,MATCH(BU$1,'B-Emax'!$A$1:$BM$1,0),FALSE),"")</f>
        <v>0.32395591647331784</v>
      </c>
      <c r="BV13" s="41">
        <f>_xlfn.IFNA(VLOOKUP($A13,'B-Emax'!$A:$BM,MATCH(BV$1,'B-Emax'!$A$1:$BM$1,0),FALSE),"")</f>
        <v>8.1488439306358379E-2</v>
      </c>
      <c r="BW13" s="41">
        <f>_xlfn.IFNA(VLOOKUP($A13,'B-Emax'!$A:$BM,MATCH(BW$1,'B-Emax'!$A$1:$BM$1,0),FALSE),"")</f>
        <v>3.5718654434250763E-2</v>
      </c>
      <c r="BX13" s="41">
        <f>_xlfn.IFNA(VLOOKUP($A13,'B-Emax'!$A:$BM,MATCH(BX$1,'B-Emax'!$A$1:$BM$1,0),FALSE),"")</f>
        <v>7.0944702954225738E-2</v>
      </c>
      <c r="BY13" s="41">
        <f>_xlfn.IFNA(VLOOKUP($A13,'B-Emax'!$A:$BM,MATCH(BY$1,'B-Emax'!$A$1:$BM$1,0),FALSE),"")</f>
        <v>0.81565135895032803</v>
      </c>
      <c r="BZ13" s="41">
        <f>_xlfn.IFNA(VLOOKUP($A13,'B-Emax'!$A:$BM,MATCH(BZ$1,'B-Emax'!$A$1:$BM$1,0),FALSE),"")</f>
        <v>0.55491803278688523</v>
      </c>
      <c r="CA13" s="41">
        <f>_xlfn.IFNA(VLOOKUP($A13,'B-Emax'!$A:$BM,MATCH(CA$1,'B-Emax'!$A$1:$BM$1,0),FALSE),"")</f>
        <v>0.64004531294250921</v>
      </c>
      <c r="CB13" s="47">
        <f>_xlfn.IFNA(VLOOKUP($A13,'I-Emax'!$A:$BM,MATCH(CB$1,'I-Emax'!$A$1:$BM$1,0),FALSE),"")</f>
        <v>0.40073529411764708</v>
      </c>
      <c r="CC13" s="47">
        <f>_xlfn.IFNA(VLOOKUP($A13,'I-Emax'!$A:$BM,MATCH(CC$1,'I-Emax'!$A$1:$BM$1,0),FALSE),"")</f>
        <v>0.80077369439071555</v>
      </c>
      <c r="CD13" s="47">
        <f>_xlfn.IFNA(VLOOKUP($A13,'I-Emax'!$A:$BM,MATCH(CD$1,'I-Emax'!$A$1:$BM$1,0),FALSE),"")</f>
        <v>0.80077369439071555</v>
      </c>
      <c r="CE13" s="47">
        <f>_xlfn.IFNA(VLOOKUP($A13,'I-Emax'!$A:$BM,MATCH(CE$1,'I-Emax'!$A$1:$BM$1,0),FALSE),"")</f>
        <v>0.80952380952380965</v>
      </c>
      <c r="CF13" s="47">
        <f>_xlfn.IFNA(VLOOKUP($A13,'I-Emax'!$A:$BM,MATCH(CF$1,'I-Emax'!$A$1:$BM$1,0),FALSE),"")</f>
        <v>0.80952380952380965</v>
      </c>
      <c r="CG13" s="47">
        <f>_xlfn.IFNA(VLOOKUP($A13,'I-Emax'!$A:$BM,MATCH(CG$1,'I-Emax'!$A$1:$BM$1,0),FALSE),"")</f>
        <v>0.84347826086956523</v>
      </c>
      <c r="CH13" s="47">
        <f>_xlfn.IFNA(VLOOKUP($A13,'I-Emax'!$A:$BM,MATCH(CH$1,'I-Emax'!$A$1:$BM$1,0),FALSE),"")</f>
        <v>0.68855932203389825</v>
      </c>
      <c r="CI13" s="47">
        <f>_xlfn.IFNA(VLOOKUP($A13,'I-Emax'!$A:$BM,MATCH(CI$1,'I-Emax'!$A$1:$BM$1,0),FALSE),"")</f>
        <v>0.68855932203389825</v>
      </c>
      <c r="CJ13" s="47">
        <f>_xlfn.IFNA(VLOOKUP($A13,'I-Emax'!$A:$BM,MATCH(CJ$1,'I-Emax'!$A$1:$BM$1,0),FALSE),"")</f>
        <v>0.64719101123595513</v>
      </c>
      <c r="CK13" s="47">
        <f>_xlfn.IFNA(VLOOKUP($A13,'I-Emax'!$A:$BM,MATCH(CK$1,'I-Emax'!$A$1:$BM$1,0),FALSE),"")</f>
        <v>0.8158415841584159</v>
      </c>
      <c r="CL13" s="47">
        <f>_xlfn.IFNA(VLOOKUP($A13,'I-Emax'!$A:$BM,MATCH(CL$1,'I-Emax'!$A$1:$BM$1,0),FALSE),"")</f>
        <v>0.76571428571428579</v>
      </c>
      <c r="CM13" s="47">
        <f>_xlfn.IFNA(VLOOKUP($A13,'I-Emax'!$A:$BM,MATCH(CM$1,'I-Emax'!$A$1:$BM$1,0),FALSE),"")</f>
        <v>0.80375782881002089</v>
      </c>
      <c r="CN13" s="40">
        <f t="shared" si="48"/>
        <v>0</v>
      </c>
      <c r="CO13" s="41">
        <f t="shared" si="49"/>
        <v>0.90354546613774145</v>
      </c>
      <c r="CP13" s="41">
        <f t="shared" si="50"/>
        <v>0.94808483976274216</v>
      </c>
      <c r="CQ13" s="41">
        <f t="shared" si="51"/>
        <v>0.72877612857166152</v>
      </c>
      <c r="CR13" s="41">
        <f t="shared" si="52"/>
        <v>0.91797579462935286</v>
      </c>
      <c r="CS13" s="41">
        <f t="shared" si="53"/>
        <v>0.32121808264249824</v>
      </c>
      <c r="CT13" s="41">
        <f t="shared" si="54"/>
        <v>7.8460912947294015E-2</v>
      </c>
      <c r="CU13" s="41">
        <f t="shared" si="55"/>
        <v>0</v>
      </c>
      <c r="CV13" s="41">
        <f t="shared" si="56"/>
        <v>7.0522315682132894E-2</v>
      </c>
      <c r="CW13" s="41">
        <f t="shared" si="57"/>
        <v>0.92704187113668957</v>
      </c>
      <c r="CX13" s="41">
        <f t="shared" si="58"/>
        <v>0.70188801935287726</v>
      </c>
      <c r="CY13" s="41">
        <f t="shared" si="59"/>
        <v>0.73985047180176855</v>
      </c>
      <c r="CZ13" s="40">
        <f>_xlfn.IFNA(VLOOKUP($A13,'B-Emax'!$A:$BM,MATCH(CZ$1,'B-Emax'!$A$1:$BM$1,0),FALSE),"")</f>
        <v>0.34735247374425832</v>
      </c>
      <c r="DA13" s="41">
        <f>_xlfn.IFNA(VLOOKUP($A13,'B-Emax'!$A:$BM,MATCH(DA$1,'B-Emax'!$A$1:$BM$1,0),FALSE),"")</f>
        <v>1</v>
      </c>
      <c r="DB13" s="41">
        <f>_xlfn.IFNA(VLOOKUP($A13,'B-Emax'!$A:$BM,MATCH(DB$1,'B-Emax'!$A$1:$BM$1,0),FALSE),"")</f>
        <v>0.85663775848155277</v>
      </c>
      <c r="DC13" s="41">
        <f>_xlfn.IFNA(VLOOKUP($A13,'B-Emax'!$A:$BM,MATCH(DC$1,'B-Emax'!$A$1:$BM$1,0),FALSE),"")</f>
        <v>0.67288547539862065</v>
      </c>
      <c r="DD13" s="41">
        <f>_xlfn.IFNA(VLOOKUP($A13,'B-Emax'!$A:$BM,MATCH(DD$1,'B-Emax'!$A$1:$BM$1,0),FALSE),"")</f>
        <v>0.84757520829369504</v>
      </c>
      <c r="DE13" s="41">
        <f>_xlfn.IFNA(VLOOKUP($A13,'B-Emax'!$A:$BM,MATCH(DE$1,'B-Emax'!$A$1:$BM$1,0),FALSE),"")</f>
        <v>0.32121808264249824</v>
      </c>
      <c r="DF13" s="41">
        <f>_xlfn.IFNA(VLOOKUP($A13,'B-Emax'!$A:$BM,MATCH(DF$1,'B-Emax'!$A$1:$BM$1,0),FALSE),"")</f>
        <v>5.1006876888753341E-2</v>
      </c>
      <c r="DG13" s="41">
        <f>_xlfn.IFNA(VLOOKUP($A13,'B-Emax'!$A:$BM,MATCH(DG$1,'B-Emax'!$A$1:$BM$1,0),FALSE),"")</f>
        <v>0</v>
      </c>
      <c r="DH13" s="41">
        <f>_xlfn.IFNA(VLOOKUP($A13,'B-Emax'!$A:$BM,MATCH(DH$1,'B-Emax'!$A$1:$BM$1,0),FALSE),"")</f>
        <v>3.9256700138666771E-2</v>
      </c>
      <c r="DI13" s="41">
        <f>_xlfn.IFNA(VLOOKUP($A13,'B-Emax'!$A:$BM,MATCH(DI$1,'B-Emax'!$A$1:$BM$1,0),FALSE),"")</f>
        <v>0.86917453407143586</v>
      </c>
      <c r="DJ13" s="41">
        <f>_xlfn.IFNA(VLOOKUP($A13,'B-Emax'!$A:$BM,MATCH(DJ$1,'B-Emax'!$A$1:$BM$1,0),FALSE),"")</f>
        <v>0.57860745569046435</v>
      </c>
      <c r="DK13" s="41">
        <f>_xlfn.IFNA(VLOOKUP($A13,'B-Emax'!$A:$BM,MATCH(DK$1,'B-Emax'!$A$1:$BM$1,0),FALSE),"")</f>
        <v>0.67347520984105069</v>
      </c>
      <c r="DL13" s="47">
        <f>_xlfn.IFNA(VLOOKUP($A13,'I-Emax'!$A:$BQ,MATCH(DL$1,'I-Emax'!$A$1:$BQ$1,0),FALSE),"")</f>
        <v>0</v>
      </c>
      <c r="DM13" s="47">
        <f>_xlfn.IFNA(VLOOKUP($A13,'I-Emax'!$A:$BQ,MATCH(DM$1,'I-Emax'!$A$1:$BQ$1,0),FALSE),"")</f>
        <v>0.90354546613774145</v>
      </c>
      <c r="DN13" s="47">
        <f>_xlfn.IFNA(VLOOKUP($A13,'I-Emax'!$A:$BQ,MATCH(DN$1,'I-Emax'!$A$1:$BQ$1,0),FALSE),"")</f>
        <v>0.90354546613774145</v>
      </c>
      <c r="DO13" s="47">
        <f>_xlfn.IFNA(VLOOKUP($A13,'I-Emax'!$A:$BQ,MATCH(DO$1,'I-Emax'!$A$1:$BQ$1,0),FALSE),"")</f>
        <v>0.92330888597767091</v>
      </c>
      <c r="DP13" s="47">
        <f>_xlfn.IFNA(VLOOKUP($A13,'I-Emax'!$A:$BQ,MATCH(DP$1,'I-Emax'!$A$1:$BQ$1,0),FALSE),"")</f>
        <v>0.92330888597767091</v>
      </c>
      <c r="DQ13" s="47">
        <f>_xlfn.IFNA(VLOOKUP($A13,'I-Emax'!$A:$BQ,MATCH(DQ$1,'I-Emax'!$A$1:$BQ$1,0),FALSE),"")</f>
        <v>1</v>
      </c>
      <c r="DR13" s="47">
        <f>_xlfn.IFNA(VLOOKUP($A13,'I-Emax'!$A:$BQ,MATCH(DR$1,'I-Emax'!$A$1:$BQ$1,0),FALSE),"")</f>
        <v>0.65009282931766454</v>
      </c>
      <c r="DS13" s="47">
        <f>_xlfn.IFNA(VLOOKUP($A13,'I-Emax'!$A:$BQ,MATCH(DS$1,'I-Emax'!$A$1:$BQ$1,0),FALSE),"")</f>
        <v>0.65009282931766454</v>
      </c>
      <c r="DT13" s="47">
        <f>_xlfn.IFNA(VLOOKUP($A13,'I-Emax'!$A:$BQ,MATCH(DT$1,'I-Emax'!$A$1:$BQ$1,0),FALSE),"")</f>
        <v>0.55665642511810787</v>
      </c>
      <c r="DU13" s="47">
        <f>_xlfn.IFNA(VLOOKUP($A13,'I-Emax'!$A:$BQ,MATCH(DU$1,'I-Emax'!$A$1:$BQ$1,0),FALSE),"")</f>
        <v>0.93757850765219497</v>
      </c>
      <c r="DV13" s="47">
        <f>_xlfn.IFNA(VLOOKUP($A13,'I-Emax'!$A:$BQ,MATCH(DV$1,'I-Emax'!$A$1:$BQ$1,0),FALSE),"")</f>
        <v>0.82435864373910461</v>
      </c>
      <c r="DW13" s="47">
        <f>_xlfn.IFNA(VLOOKUP($A13,'I-Emax'!$A:$BQ,MATCH(DW$1,'I-Emax'!$A$1:$BQ$1,0),FALSE),"")</f>
        <v>0.91028557189525983</v>
      </c>
      <c r="DX13" s="147">
        <f t="shared" si="16"/>
        <v>0.86692383746946755</v>
      </c>
      <c r="DY13" s="51">
        <f t="shared" si="17"/>
        <v>0.90400654294311267</v>
      </c>
      <c r="DZ13" s="51">
        <f t="shared" si="18"/>
        <v>0.9997668356065913</v>
      </c>
      <c r="EA13" s="51">
        <f t="shared" si="19"/>
        <v>0.79631611662197899</v>
      </c>
      <c r="EB13" s="51">
        <f>_xlfn.IFNA(VLOOKUP($A13,'B-Emax'!$A:$IC,MATCH(EB$1,'B-Emax'!$A$1:$IC$1,0),FALSE),"")</f>
        <v>0.34740697898592637</v>
      </c>
      <c r="EC13" s="51">
        <f>_xlfn.IFNA(VLOOKUP($A13,'B-Emax'!$A:$IC,MATCH(EC$1,'B-Emax'!$A$1:$IC$1,0),FALSE),"")</f>
        <v>0.9330444203683641</v>
      </c>
      <c r="ED13" s="51">
        <f>_xlfn.IFNA(VLOOKUP($A13,'B-Emax'!$A:$IC,MATCH(ED$1,'B-Emax'!$A$1:$IC$1,0),FALSE),"")</f>
        <v>0.81565135895032803</v>
      </c>
      <c r="EE13" s="51">
        <f>_xlfn.IFNA(VLOOKUP($A13,'B-Emax'!$A:$IC,MATCH(EE$1,'B-Emax'!$A$1:$IC$1,0),FALSE),"")</f>
        <v>0.64004531294250921</v>
      </c>
      <c r="EF13" s="51">
        <f>_xlfn.IFNA(VLOOKUP($A13,'I-Emax'!$A:$IC,MATCH(EF$1,'I-Emax'!$A$1:$IC$1,0),FALSE),"")</f>
        <v>0.40073529411764708</v>
      </c>
      <c r="EG13" s="51">
        <f>_xlfn.IFNA(VLOOKUP($A13,'I-Emax'!$A:$IC,MATCH(EG$1,'I-Emax'!$A$1:$IC$1,0),FALSE),"")</f>
        <v>0.84347826086956523</v>
      </c>
      <c r="EH13" s="51">
        <f>_xlfn.IFNA(VLOOKUP($A13,'I-Emax'!$A:$IC,MATCH(EH$1,'I-Emax'!$A$1:$IC$1,0),FALSE),"")</f>
        <v>0.8158415841584159</v>
      </c>
      <c r="EI13" s="51">
        <f>_xlfn.IFNA(VLOOKUP($A13,'I-Emax'!$A:$IC,MATCH(EI$1,'I-Emax'!$A$1:$IC$1,0),FALSE),"")</f>
        <v>0.80375782881002089</v>
      </c>
      <c r="EJ13" s="147">
        <f t="shared" si="20"/>
        <v>0.86692383746946755</v>
      </c>
      <c r="EK13" s="51">
        <f t="shared" si="21"/>
        <v>0.86051302455694823</v>
      </c>
      <c r="EL13" s="51">
        <f t="shared" si="22"/>
        <v>0.35343299388354082</v>
      </c>
      <c r="EM13" s="51">
        <f t="shared" si="23"/>
        <v>0.76137915077999163</v>
      </c>
      <c r="EN13" s="147">
        <f>_xlfn.IFNA(VLOOKUP($A13,'B-Emax'!$A:$IC,MATCH(EN$1,'B-Emax'!$A$1:$IC$1,0),FALSE),"")</f>
        <v>0.34740697898592637</v>
      </c>
      <c r="EO13" s="51">
        <f>_xlfn.IFNA(VLOOKUP($A13,'B-Emax'!$A:$IC,MATCH(EO$1,'B-Emax'!$A$1:$IC$1,0),FALSE),"")</f>
        <v>0.69943759609377776</v>
      </c>
      <c r="EP13" s="51">
        <f>_xlfn.IFNA(VLOOKUP($A13,'B-Emax'!$A:$IC,MATCH(EP$1,'B-Emax'!$A$1:$IC$1,0),FALSE),"")</f>
        <v>0.25095078891129075</v>
      </c>
      <c r="EQ13" s="51">
        <f>_xlfn.IFNA(VLOOKUP($A13,'B-Emax'!$A:$IC,MATCH(EQ$1,'B-Emax'!$A$1:$IC$1,0),FALSE),"")</f>
        <v>0.59748167286469722</v>
      </c>
      <c r="ER13" s="51">
        <f>_xlfn.IFNA(VLOOKUP($A13,'I-Emax'!$A:$IC,MATCH(ER$1,'I-Emax'!$A$1:$IC$1,0),FALSE),"")</f>
        <v>0.40073529411764708</v>
      </c>
      <c r="ES13" s="51">
        <f>_xlfn.IFNA(VLOOKUP($A13,'I-Emax'!$A:$IC,MATCH(ES$1,'I-Emax'!$A$1:$IC$1,0),FALSE),"")</f>
        <v>0.81281465373972317</v>
      </c>
      <c r="ET13" s="51">
        <f>_xlfn.IFNA(VLOOKUP($A13,'I-Emax'!$A:$IC,MATCH(ET$1,'I-Emax'!$A$1:$IC$1,0),FALSE),"")</f>
        <v>0.71003780986554177</v>
      </c>
      <c r="EU13" s="51">
        <f>_xlfn.IFNA(VLOOKUP($A13,'I-Emax'!$A:$IC,MATCH(EU$1,'I-Emax'!$A$1:$IC$1,0),FALSE),"")</f>
        <v>0.78473605726215334</v>
      </c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</row>
    <row r="14" spans="1:172" s="49" customFormat="1" x14ac:dyDescent="0.2">
      <c r="A14" s="29" t="s">
        <v>95</v>
      </c>
      <c r="B14" s="377">
        <f>VLOOKUP($A14,BI!$A:$Q,MATCH(B$1,BI!$A$1:$Q$1,0),FALSE)</f>
        <v>1</v>
      </c>
      <c r="C14" s="378">
        <f>VLOOKUP($A14,BI!$A:$Q,MATCH(C$1,BI!$A$1:$Q$1,0),FALSE)</f>
        <v>1</v>
      </c>
      <c r="D14" s="378">
        <f>VLOOKUP($A14,BI!$A:$Q,MATCH(D$1,BI!$A$1:$Q$1,0),FALSE)</f>
        <v>1</v>
      </c>
      <c r="E14" s="378">
        <f>VLOOKUP($A14,BI!$A:$Q,MATCH(E$1,BI!$A$1:$Q$1,0),FALSE)</f>
        <v>1</v>
      </c>
      <c r="F14" s="378">
        <f>VLOOKUP($A14,BI!$A:$Q,MATCH(F$1,BI!$A$1:$Q$1,0),FALSE)</f>
        <v>1</v>
      </c>
      <c r="G14" s="378">
        <f>VLOOKUP($A14,BI!$A:$Q,MATCH(G$1,BI!$A$1:$Q$1,0),FALSE)</f>
        <v>1</v>
      </c>
      <c r="H14" s="378">
        <f>VLOOKUP($A14,BI!$A:$Q,MATCH(H$1,BI!$A$1:$Q$1,0),FALSE)</f>
        <v>1</v>
      </c>
      <c r="I14" s="378">
        <f>VLOOKUP($A14,BI!$A:$Q,MATCH(I$1,BI!$A$1:$Q$1,0),FALSE)</f>
        <v>1</v>
      </c>
      <c r="J14" s="378">
        <f>VLOOKUP($A14,BI!$A:$Q,MATCH(J$1,BI!$A$1:$Q$1,0),FALSE)</f>
        <v>1</v>
      </c>
      <c r="K14" s="378">
        <f>VLOOKUP($A14,BI!$A:$Q,MATCH(K$1,BI!$A$1:$Q$1,0),FALSE)</f>
        <v>1</v>
      </c>
      <c r="L14" s="378">
        <f>VLOOKUP($A14,BI!$A:$Q,MATCH(L$1,BI!$A$1:$Q$1,0),FALSE)</f>
        <v>1</v>
      </c>
      <c r="M14" s="378">
        <f>VLOOKUP($A14,BI!$A:$Q,MATCH(M$1,BI!$A$1:$Q$1,0),FALSE)</f>
        <v>1</v>
      </c>
      <c r="N14" s="49">
        <f t="shared" si="0"/>
        <v>12</v>
      </c>
      <c r="O14" s="49">
        <f>VLOOKUP($A14,BI!$A:$Q,MATCH(O$1,BI!$A$1:$Q$1,0),FALSE)</f>
        <v>1</v>
      </c>
      <c r="P14" s="37">
        <f>VLOOKUP($A14,BI!$A:$Q,MATCH(P$1,BI!$A$1:$Q$1,0),FALSE)</f>
        <v>1</v>
      </c>
      <c r="Q14" s="37">
        <f>VLOOKUP($A14,BI!$A:$Q,MATCH(Q$1,BI!$A$1:$Q$1,0),FALSE)</f>
        <v>1</v>
      </c>
      <c r="R14" s="37">
        <f>VLOOKUP($A14,BI!$A:$Q,MATCH(R$1,BI!$A$1:$Q$1,0),FALSE)</f>
        <v>1</v>
      </c>
      <c r="S14" s="398">
        <f t="shared" si="1"/>
        <v>4</v>
      </c>
      <c r="T14" s="41">
        <f t="shared" si="24"/>
        <v>0.48062500000000002</v>
      </c>
      <c r="U14" s="41">
        <f t="shared" si="25"/>
        <v>5.6910569105691061E-2</v>
      </c>
      <c r="V14" s="41">
        <f t="shared" si="26"/>
        <v>0.12296564195298372</v>
      </c>
      <c r="W14" s="41">
        <f t="shared" si="27"/>
        <v>0.12446236559139784</v>
      </c>
      <c r="X14" s="41">
        <f t="shared" si="28"/>
        <v>9.9870578084555642E-2</v>
      </c>
      <c r="Y14" s="41">
        <f t="shared" si="29"/>
        <v>0.12365591397849462</v>
      </c>
      <c r="Z14" s="41">
        <f t="shared" si="30"/>
        <v>8.3720930232558138E-2</v>
      </c>
      <c r="AA14" s="41">
        <f t="shared" si="31"/>
        <v>6.5135305223410947E-2</v>
      </c>
      <c r="AB14" s="41">
        <f t="shared" si="32"/>
        <v>5.5010330578512401E-2</v>
      </c>
      <c r="AC14" s="41">
        <f t="shared" si="33"/>
        <v>0.1258363355635615</v>
      </c>
      <c r="AD14" s="41">
        <f t="shared" si="34"/>
        <v>0.68153992654060669</v>
      </c>
      <c r="AE14" s="41">
        <f t="shared" si="35"/>
        <v>0.12175902389425522</v>
      </c>
      <c r="AF14" s="80">
        <f>_xlfn.IFNA(VLOOKUP($A14,'B-Emax'!$A:$BM,MATCH(AF$1,'B-Emax'!$A$1:$BM$1,0),FALSE),"")</f>
        <v>23.07</v>
      </c>
      <c r="AG14" s="81">
        <f>_xlfn.IFNA(VLOOKUP($A14,'B-Emax'!$A:$BM,MATCH(AG$1,'B-Emax'!$A$1:$BM$1,0),FALSE),"")</f>
        <v>836.4</v>
      </c>
      <c r="AH14" s="81">
        <f>_xlfn.IFNA(VLOOKUP($A14,'B-Emax'!$A:$BM,MATCH(AH$1,'B-Emax'!$A$1:$BM$1,0),FALSE),"")</f>
        <v>387.1</v>
      </c>
      <c r="AI14" s="81">
        <f>_xlfn.IFNA(VLOOKUP($A14,'B-Emax'!$A:$BM,MATCH(AI$1,'B-Emax'!$A$1:$BM$1,0),FALSE),"")</f>
        <v>372</v>
      </c>
      <c r="AJ14" s="81">
        <f>_xlfn.IFNA(VLOOKUP($A14,'B-Emax'!$A:$BM,MATCH(AJ$1,'B-Emax'!$A$1:$BM$1,0),FALSE),"")</f>
        <v>463.6</v>
      </c>
      <c r="AK14" s="81">
        <f>_xlfn.IFNA(VLOOKUP($A14,'B-Emax'!$A:$BM,MATCH(AK$1,'B-Emax'!$A$1:$BM$1,0),FALSE),"")</f>
        <v>279</v>
      </c>
      <c r="AL14" s="82">
        <f>_xlfn.IFNA(VLOOKUP($A14,'B-Emax'!$A:$BM,MATCH(AL$1,'B-Emax'!$A$1:$BM$1,0),FALSE),"")</f>
        <v>494.5</v>
      </c>
      <c r="AM14" s="82">
        <f>_xlfn.IFNA(VLOOKUP($A14,'B-Emax'!$A:$BM,MATCH(AM$1,'B-Emax'!$A$1:$BM$1,0),FALSE),"")</f>
        <v>635.6</v>
      </c>
      <c r="AN14" s="82">
        <f>_xlfn.IFNA(VLOOKUP($A14,'B-Emax'!$A:$BM,MATCH(AN$1,'B-Emax'!$A$1:$BM$1,0),FALSE),"")</f>
        <v>774.4</v>
      </c>
      <c r="AO14" s="81">
        <f>_xlfn.IFNA(VLOOKUP($A14,'B-Emax'!$A:$BM,MATCH(AO$1,'B-Emax'!$A$1:$BM$1,0),FALSE),"")</f>
        <v>388.6</v>
      </c>
      <c r="AP14" s="82">
        <f>_xlfn.IFNA(VLOOKUP($A14,'B-Emax'!$A:$BM,MATCH(AP$1,'B-Emax'!$A$1:$BM$1,0),FALSE),"")</f>
        <v>73.510000000000005</v>
      </c>
      <c r="AQ14" s="82">
        <f>_xlfn.IFNA(VLOOKUP($A14,'B-Emax'!$A:$BM,MATCH(AQ$1,'B-Emax'!$A$1:$BM$1,0),FALSE),"")</f>
        <v>393.4</v>
      </c>
      <c r="AR14" s="50">
        <f>_xlfn.IFNA(VLOOKUP($A14,'I-Emax'!$A:$BM,MATCH(AR$1,'I-Emax'!$A$1:$BM$1,0),FALSE),"")</f>
        <v>48</v>
      </c>
      <c r="AS14" s="50">
        <f>_xlfn.IFNA(VLOOKUP($A14,'I-Emax'!$A:$BM,MATCH(AS$1,'I-Emax'!$A$1:$BM$1,0),FALSE),"")</f>
        <v>47.6</v>
      </c>
      <c r="AT14" s="50">
        <f>_xlfn.IFNA(VLOOKUP($A14,'I-Emax'!$A:$BM,MATCH(AT$1,'I-Emax'!$A$1:$BM$1,0),FALSE),"")</f>
        <v>47.6</v>
      </c>
      <c r="AU14" s="50">
        <f>_xlfn.IFNA(VLOOKUP($A14,'I-Emax'!$A:$BM,MATCH(AU$1,'I-Emax'!$A$1:$BM$1,0),FALSE),"")</f>
        <v>46.3</v>
      </c>
      <c r="AV14" s="50">
        <f>_xlfn.IFNA(VLOOKUP($A14,'I-Emax'!$A:$BM,MATCH(AV$1,'I-Emax'!$A$1:$BM$1,0),FALSE),"")</f>
        <v>46.3</v>
      </c>
      <c r="AW14" s="50">
        <f>_xlfn.IFNA(VLOOKUP($A14,'I-Emax'!$A:$BM,MATCH(AW$1,'I-Emax'!$A$1:$BM$1,0),FALSE),"")</f>
        <v>34.5</v>
      </c>
      <c r="AX14" s="50">
        <f>_xlfn.IFNA(VLOOKUP($A14,'I-Emax'!$A:$BM,MATCH(AX$1,'I-Emax'!$A$1:$BM$1,0),FALSE),"")</f>
        <v>41.4</v>
      </c>
      <c r="AY14" s="50">
        <f>_xlfn.IFNA(VLOOKUP($A14,'I-Emax'!$A:$BM,MATCH(AY$1,'I-Emax'!$A$1:$BM$1,0),FALSE),"")</f>
        <v>41.4</v>
      </c>
      <c r="AZ14" s="50">
        <f>_xlfn.IFNA(VLOOKUP($A14,'I-Emax'!$A:$BM,MATCH(AZ$1,'I-Emax'!$A$1:$BM$1,0),FALSE),"")</f>
        <v>42.6</v>
      </c>
      <c r="BA14" s="50">
        <f>_xlfn.IFNA(VLOOKUP($A14,'I-Emax'!$A:$BM,MATCH(BA$1,'I-Emax'!$A$1:$BM$1,0),FALSE),"")</f>
        <v>48.9</v>
      </c>
      <c r="BB14" s="50">
        <f>_xlfn.IFNA(VLOOKUP($A14,'I-Emax'!$A:$BM,MATCH(BB$1,'I-Emax'!$A$1:$BM$1,0),FALSE),"")</f>
        <v>50.1</v>
      </c>
      <c r="BC14" s="50">
        <f>_xlfn.IFNA(VLOOKUP($A14,'I-Emax'!$A:$BM,MATCH(BC$1,'I-Emax'!$A$1:$BM$1,0),FALSE),"")</f>
        <v>47.9</v>
      </c>
      <c r="BD14" s="40">
        <f t="shared" si="36"/>
        <v>0.5040678619625989</v>
      </c>
      <c r="BE14" s="41">
        <f t="shared" si="37"/>
        <v>0.9842284476087293</v>
      </c>
      <c r="BF14" s="41">
        <f t="shared" si="38"/>
        <v>0.69575152582959388</v>
      </c>
      <c r="BG14" s="41">
        <f t="shared" si="39"/>
        <v>0.95859213250517594</v>
      </c>
      <c r="BH14" s="41">
        <f t="shared" si="40"/>
        <v>0.99123983998066401</v>
      </c>
      <c r="BI14" s="41">
        <f t="shared" si="41"/>
        <v>0.80916473317865423</v>
      </c>
      <c r="BJ14" s="41">
        <f t="shared" si="42"/>
        <v>0.81470777135517036</v>
      </c>
      <c r="BK14" s="41">
        <f t="shared" si="43"/>
        <v>0.88641640443794423</v>
      </c>
      <c r="BL14" s="41">
        <f t="shared" si="44"/>
        <v>0.87538033452672892</v>
      </c>
      <c r="BM14" s="41">
        <f t="shared" si="45"/>
        <v>0.37611520939583681</v>
      </c>
      <c r="BN14" s="41">
        <f t="shared" si="46"/>
        <v>0.63140522234220087</v>
      </c>
      <c r="BO14" s="41">
        <f t="shared" si="47"/>
        <v>0.55706598697252896</v>
      </c>
      <c r="BP14" s="40">
        <f>_xlfn.IFNA(VLOOKUP($A14,'B-Emax'!$A:$BM,MATCH(BP$1,'B-Emax'!$A$1:$BM$1,0),FALSE),"")</f>
        <v>0.44476576055523426</v>
      </c>
      <c r="BQ14" s="41">
        <f>_xlfn.IFNA(VLOOKUP($A14,'B-Emax'!$A:$BM,MATCH(BQ$1,'B-Emax'!$A$1:$BM$1,0),FALSE),"")</f>
        <v>0.90617551462621881</v>
      </c>
      <c r="BR14" s="41">
        <f>_xlfn.IFNA(VLOOKUP($A14,'B-Emax'!$A:$BM,MATCH(BR$1,'B-Emax'!$A$1:$BM$1,0),FALSE),"")</f>
        <v>0.64057587291080598</v>
      </c>
      <c r="BS14" s="41">
        <f>_xlfn.IFNA(VLOOKUP($A14,'B-Emax'!$A:$BM,MATCH(BS$1,'B-Emax'!$A$1:$BM$1,0),FALSE),"")</f>
        <v>1</v>
      </c>
      <c r="BT14" s="41">
        <f>_xlfn.IFNA(VLOOKUP($A14,'B-Emax'!$A:$BM,MATCH(BT$1,'B-Emax'!$A$1:$BM$1,0),FALSE),"")</f>
        <v>0.95019471203115402</v>
      </c>
      <c r="BU14" s="41">
        <f>_xlfn.IFNA(VLOOKUP($A14,'B-Emax'!$A:$BM,MATCH(BU$1,'B-Emax'!$A$1:$BM$1,0),FALSE),"")</f>
        <v>0.80916473317865423</v>
      </c>
      <c r="BV14" s="41">
        <f>_xlfn.IFNA(VLOOKUP($A14,'B-Emax'!$A:$BM,MATCH(BV$1,'B-Emax'!$A$1:$BM$1,0),FALSE),"")</f>
        <v>0.71459537572254339</v>
      </c>
      <c r="BW14" s="41">
        <f>_xlfn.IFNA(VLOOKUP($A14,'B-Emax'!$A:$BM,MATCH(BW$1,'B-Emax'!$A$1:$BM$1,0),FALSE),"")</f>
        <v>0.77749235474006118</v>
      </c>
      <c r="BX14" s="41">
        <f>_xlfn.IFNA(VLOOKUP($A14,'B-Emax'!$A:$BM,MATCH(BX$1,'B-Emax'!$A$1:$BM$1,0),FALSE),"")</f>
        <v>0.8380045449626663</v>
      </c>
      <c r="BY14" s="41">
        <f>_xlfn.IFNA(VLOOKUP($A14,'B-Emax'!$A:$BM,MATCH(BY$1,'B-Emax'!$A$1:$BM$1,0),FALSE),"")</f>
        <v>0.36419868791002813</v>
      </c>
      <c r="BZ14" s="41">
        <f>_xlfn.IFNA(VLOOKUP($A14,'B-Emax'!$A:$BM,MATCH(BZ$1,'B-Emax'!$A$1:$BM$1,0),FALSE),"")</f>
        <v>0.60254098360655739</v>
      </c>
      <c r="CA14" s="41">
        <f>_xlfn.IFNA(VLOOKUP($A14,'B-Emax'!$A:$BM,MATCH(CA$1,'B-Emax'!$A$1:$BM$1,0),FALSE),"")</f>
        <v>0.55706598697252896</v>
      </c>
      <c r="CB14" s="47">
        <f>_xlfn.IFNA(VLOOKUP($A14,'I-Emax'!$A:$BM,MATCH(CB$1,'I-Emax'!$A$1:$BM$1,0),FALSE),"")</f>
        <v>0.88235294117647056</v>
      </c>
      <c r="CC14" s="47">
        <f>_xlfn.IFNA(VLOOKUP($A14,'I-Emax'!$A:$BM,MATCH(CC$1,'I-Emax'!$A$1:$BM$1,0),FALSE),"")</f>
        <v>0.92069632495164411</v>
      </c>
      <c r="CD14" s="47">
        <f>_xlfn.IFNA(VLOOKUP($A14,'I-Emax'!$A:$BM,MATCH(CD$1,'I-Emax'!$A$1:$BM$1,0),FALSE),"")</f>
        <v>0.92069632495164411</v>
      </c>
      <c r="CE14" s="47">
        <f>_xlfn.IFNA(VLOOKUP($A14,'I-Emax'!$A:$BM,MATCH(CE$1,'I-Emax'!$A$1:$BM$1,0),FALSE),"")</f>
        <v>0.95859213250517594</v>
      </c>
      <c r="CF14" s="47">
        <f>_xlfn.IFNA(VLOOKUP($A14,'I-Emax'!$A:$BM,MATCH(CF$1,'I-Emax'!$A$1:$BM$1,0),FALSE),"")</f>
        <v>0.95859213250517594</v>
      </c>
      <c r="CG14" s="47">
        <f>_xlfn.IFNA(VLOOKUP($A14,'I-Emax'!$A:$BM,MATCH(CG$1,'I-Emax'!$A$1:$BM$1,0),FALSE),"")</f>
        <v>1</v>
      </c>
      <c r="CH14" s="47">
        <f>_xlfn.IFNA(VLOOKUP($A14,'I-Emax'!$A:$BM,MATCH(CH$1,'I-Emax'!$A$1:$BM$1,0),FALSE),"")</f>
        <v>0.87711864406779649</v>
      </c>
      <c r="CI14" s="47">
        <f>_xlfn.IFNA(VLOOKUP($A14,'I-Emax'!$A:$BM,MATCH(CI$1,'I-Emax'!$A$1:$BM$1,0),FALSE),"")</f>
        <v>0.87711864406779649</v>
      </c>
      <c r="CJ14" s="47">
        <f>_xlfn.IFNA(VLOOKUP($A14,'I-Emax'!$A:$BM,MATCH(CJ$1,'I-Emax'!$A$1:$BM$1,0),FALSE),"")</f>
        <v>0.95730337078651684</v>
      </c>
      <c r="CK14" s="47">
        <f>_xlfn.IFNA(VLOOKUP($A14,'I-Emax'!$A:$BM,MATCH(CK$1,'I-Emax'!$A$1:$BM$1,0),FALSE),"")</f>
        <v>0.96831683168316829</v>
      </c>
      <c r="CL14" s="47">
        <f>_xlfn.IFNA(VLOOKUP($A14,'I-Emax'!$A:$BM,MATCH(CL$1,'I-Emax'!$A$1:$BM$1,0),FALSE),"")</f>
        <v>0.95428571428571429</v>
      </c>
      <c r="CM14" s="47">
        <f>_xlfn.IFNA(VLOOKUP($A14,'I-Emax'!$A:$BM,MATCH(CM$1,'I-Emax'!$A$1:$BM$1,0),FALSE),"")</f>
        <v>1</v>
      </c>
      <c r="CN14" s="40">
        <f t="shared" si="48"/>
        <v>0.33615239603152919</v>
      </c>
      <c r="CO14" s="41">
        <f t="shared" si="49"/>
        <v>0.41602441762814568</v>
      </c>
      <c r="CP14" s="41">
        <f t="shared" si="50"/>
        <v>0.81582563952201437</v>
      </c>
      <c r="CQ14" s="41">
        <f t="shared" si="51"/>
        <v>0.66302563004212178</v>
      </c>
      <c r="CR14" s="41">
        <f t="shared" si="52"/>
        <v>0.719377859538047</v>
      </c>
      <c r="CS14" s="41">
        <f t="shared" si="53"/>
        <v>0.6998507816946109</v>
      </c>
      <c r="CT14" s="41">
        <f t="shared" si="54"/>
        <v>0</v>
      </c>
      <c r="CU14" s="41">
        <f t="shared" si="55"/>
        <v>0</v>
      </c>
      <c r="CV14" s="41">
        <f t="shared" si="56"/>
        <v>0.87564213913559319</v>
      </c>
      <c r="CW14" s="41">
        <f t="shared" si="57"/>
        <v>0</v>
      </c>
      <c r="CX14" s="41">
        <f t="shared" si="58"/>
        <v>0.59694412375179151</v>
      </c>
      <c r="CY14" s="41">
        <f t="shared" si="59"/>
        <v>0.30334523599600288</v>
      </c>
      <c r="CZ14" s="40">
        <f>_xlfn.IFNA(VLOOKUP($A14,'B-Emax'!$A:$BM,MATCH(CZ$1,'B-Emax'!$A$1:$BM$1,0),FALSE),"")</f>
        <v>0.12671737398649016</v>
      </c>
      <c r="DA14" s="41">
        <f>_xlfn.IFNA(VLOOKUP($A14,'B-Emax'!$A:$BM,MATCH(DA$1,'B-Emax'!$A$1:$BM$1,0),FALSE),"")</f>
        <v>0.8524311233876406</v>
      </c>
      <c r="DB14" s="41">
        <f>_xlfn.IFNA(VLOOKUP($A14,'B-Emax'!$A:$BM,MATCH(DB$1,'B-Emax'!$A$1:$BM$1,0),FALSE),"")</f>
        <v>0.43469112086649458</v>
      </c>
      <c r="DC14" s="41">
        <f>_xlfn.IFNA(VLOOKUP($A14,'B-Emax'!$A:$BM,MATCH(DC$1,'B-Emax'!$A$1:$BM$1,0),FALSE),"")</f>
        <v>1</v>
      </c>
      <c r="DD14" s="41">
        <f>_xlfn.IFNA(VLOOKUP($A14,'B-Emax'!$A:$BM,MATCH(DD$1,'B-Emax'!$A$1:$BM$1,0),FALSE),"")</f>
        <v>0.92166532685324487</v>
      </c>
      <c r="DE14" s="41">
        <f>_xlfn.IFNA(VLOOKUP($A14,'B-Emax'!$A:$BM,MATCH(DE$1,'B-Emax'!$A$1:$BM$1,0),FALSE),"")</f>
        <v>0.6998507816946109</v>
      </c>
      <c r="DF14" s="41">
        <f>_xlfn.IFNA(VLOOKUP($A14,'B-Emax'!$A:$BM,MATCH(DF$1,'B-Emax'!$A$1:$BM$1,0),FALSE),"")</f>
        <v>0.55111035656832807</v>
      </c>
      <c r="DG14" s="41">
        <f>_xlfn.IFNA(VLOOKUP($A14,'B-Emax'!$A:$BM,MATCH(DG$1,'B-Emax'!$A$1:$BM$1,0),FALSE),"")</f>
        <v>0.65003588223414688</v>
      </c>
      <c r="DH14" s="41">
        <f>_xlfn.IFNA(VLOOKUP($A14,'B-Emax'!$A:$BM,MATCH(DH$1,'B-Emax'!$A$1:$BM$1,0),FALSE),"")</f>
        <v>0.74521056821221243</v>
      </c>
      <c r="DI14" s="41">
        <f>_xlfn.IFNA(VLOOKUP($A14,'B-Emax'!$A:$BM,MATCH(DI$1,'B-Emax'!$A$1:$BM$1,0),FALSE),"")</f>
        <v>0</v>
      </c>
      <c r="DJ14" s="41">
        <f>_xlfn.IFNA(VLOOKUP($A14,'B-Emax'!$A:$BM,MATCH(DJ$1,'B-Emax'!$A$1:$BM$1,0),FALSE),"")</f>
        <v>0.3748691472703371</v>
      </c>
      <c r="DK14" s="41">
        <f>_xlfn.IFNA(VLOOKUP($A14,'B-Emax'!$A:$BM,MATCH(DK$1,'B-Emax'!$A$1:$BM$1,0),FALSE),"")</f>
        <v>0.30334523599600288</v>
      </c>
      <c r="DL14" s="47">
        <f>_xlfn.IFNA(VLOOKUP($A14,'I-Emax'!$A:$BQ,MATCH(DL$1,'I-Emax'!$A$1:$BQ$1,0),FALSE),"")</f>
        <v>4.2596348884382032E-2</v>
      </c>
      <c r="DM14" s="47">
        <f>_xlfn.IFNA(VLOOKUP($A14,'I-Emax'!$A:$BQ,MATCH(DM$1,'I-Emax'!$A$1:$BQ$1,0),FALSE),"")</f>
        <v>0.3546321616754492</v>
      </c>
      <c r="DN14" s="47">
        <f>_xlfn.IFNA(VLOOKUP($A14,'I-Emax'!$A:$BQ,MATCH(DN$1,'I-Emax'!$A$1:$BQ$1,0),FALSE),"")</f>
        <v>0.3546321616754492</v>
      </c>
      <c r="DO14" s="47">
        <f>_xlfn.IFNA(VLOOKUP($A14,'I-Emax'!$A:$BQ,MATCH(DO$1,'I-Emax'!$A$1:$BQ$1,0),FALSE),"")</f>
        <v>0.66302563004212178</v>
      </c>
      <c r="DP14" s="47">
        <f>_xlfn.IFNA(VLOOKUP($A14,'I-Emax'!$A:$BQ,MATCH(DP$1,'I-Emax'!$A$1:$BQ$1,0),FALSE),"")</f>
        <v>0.66302563004212178</v>
      </c>
      <c r="DQ14" s="47">
        <f>_xlfn.IFNA(VLOOKUP($A14,'I-Emax'!$A:$BQ,MATCH(DQ$1,'I-Emax'!$A$1:$BQ$1,0),FALSE),"")</f>
        <v>1</v>
      </c>
      <c r="DR14" s="47">
        <f>_xlfn.IFNA(VLOOKUP($A14,'I-Emax'!$A:$BQ,MATCH(DR$1,'I-Emax'!$A$1:$BQ$1,0),FALSE),"")</f>
        <v>0</v>
      </c>
      <c r="DS14" s="47">
        <f>_xlfn.IFNA(VLOOKUP($A14,'I-Emax'!$A:$BQ,MATCH(DS$1,'I-Emax'!$A$1:$BQ$1,0),FALSE),"")</f>
        <v>0</v>
      </c>
      <c r="DT14" s="47">
        <f>_xlfn.IFNA(VLOOKUP($A14,'I-Emax'!$A:$BQ,MATCH(DT$1,'I-Emax'!$A$1:$BQ$1,0),FALSE),"")</f>
        <v>0.65253777605579255</v>
      </c>
      <c r="DU14" s="47">
        <f>_xlfn.IFNA(VLOOKUP($A14,'I-Emax'!$A:$BQ,MATCH(DU$1,'I-Emax'!$A$1:$BQ$1,0),FALSE),"")</f>
        <v>0.74216456128371455</v>
      </c>
      <c r="DV14" s="47">
        <f>_xlfn.IFNA(VLOOKUP($A14,'I-Emax'!$A:$BQ,MATCH(DV$1,'I-Emax'!$A$1:$BQ$1,0),FALSE),"")</f>
        <v>0.62798029556650292</v>
      </c>
      <c r="DW14" s="47">
        <f>_xlfn.IFNA(VLOOKUP($A14,'I-Emax'!$A:$BQ,MATCH(DW$1,'I-Emax'!$A$1:$BQ$1,0),FALSE),"")</f>
        <v>1</v>
      </c>
      <c r="DX14" s="147">
        <f t="shared" si="16"/>
        <v>0.5040678619625989</v>
      </c>
      <c r="DY14" s="51">
        <f t="shared" si="17"/>
        <v>1</v>
      </c>
      <c r="DZ14" s="51">
        <f t="shared" si="18"/>
        <v>0.8654239165769867</v>
      </c>
      <c r="EA14" s="51">
        <f t="shared" si="19"/>
        <v>0.60254098360655739</v>
      </c>
      <c r="EB14" s="51">
        <f>_xlfn.IFNA(VLOOKUP($A14,'B-Emax'!$A:$IC,MATCH(EB$1,'B-Emax'!$A$1:$IC$1,0),FALSE),"")</f>
        <v>0.44476576055523426</v>
      </c>
      <c r="EC14" s="51">
        <f>_xlfn.IFNA(VLOOKUP($A14,'B-Emax'!$A:$IC,MATCH(EC$1,'B-Emax'!$A$1:$IC$1,0),FALSE),"")</f>
        <v>1</v>
      </c>
      <c r="ED14" s="51">
        <f>_xlfn.IFNA(VLOOKUP($A14,'B-Emax'!$A:$IC,MATCH(ED$1,'B-Emax'!$A$1:$IC$1,0),FALSE),"")</f>
        <v>0.8380045449626663</v>
      </c>
      <c r="EE14" s="51">
        <f>_xlfn.IFNA(VLOOKUP($A14,'B-Emax'!$A:$IC,MATCH(EE$1,'B-Emax'!$A$1:$IC$1,0),FALSE),"")</f>
        <v>0.60254098360655739</v>
      </c>
      <c r="EF14" s="51">
        <f>_xlfn.IFNA(VLOOKUP($A14,'I-Emax'!$A:$IC,MATCH(EF$1,'I-Emax'!$A$1:$IC$1,0),FALSE),"")</f>
        <v>0.88235294117647056</v>
      </c>
      <c r="EG14" s="51">
        <f>_xlfn.IFNA(VLOOKUP($A14,'I-Emax'!$A:$IC,MATCH(EG$1,'I-Emax'!$A$1:$IC$1,0),FALSE),"")</f>
        <v>1</v>
      </c>
      <c r="EH14" s="51">
        <f>_xlfn.IFNA(VLOOKUP($A14,'I-Emax'!$A:$IC,MATCH(EH$1,'I-Emax'!$A$1:$IC$1,0),FALSE),"")</f>
        <v>0.96831683168316829</v>
      </c>
      <c r="EI14" s="51">
        <f>_xlfn.IFNA(VLOOKUP($A14,'I-Emax'!$A:$IC,MATCH(EI$1,'I-Emax'!$A$1:$IC$1,0),FALSE),"")</f>
        <v>1</v>
      </c>
      <c r="EJ14" s="147">
        <f t="shared" si="20"/>
        <v>0.5040678619625989</v>
      </c>
      <c r="EK14" s="51">
        <f t="shared" si="21"/>
        <v>0.90491567326593947</v>
      </c>
      <c r="EL14" s="51">
        <f t="shared" si="22"/>
        <v>0.73217263717789527</v>
      </c>
      <c r="EM14" s="51">
        <f t="shared" si="23"/>
        <v>0.59336613991619924</v>
      </c>
      <c r="EN14" s="147">
        <f>_xlfn.IFNA(VLOOKUP($A14,'B-Emax'!$A:$IC,MATCH(EN$1,'B-Emax'!$A$1:$IC$1,0),FALSE),"")</f>
        <v>0.44476576055523426</v>
      </c>
      <c r="EO14" s="51">
        <f>_xlfn.IFNA(VLOOKUP($A14,'B-Emax'!$A:$IC,MATCH(EO$1,'B-Emax'!$A$1:$IC$1,0),FALSE),"")</f>
        <v>0.86122216654936667</v>
      </c>
      <c r="EP14" s="51">
        <f>_xlfn.IFNA(VLOOKUP($A14,'B-Emax'!$A:$IC,MATCH(EP$1,'B-Emax'!$A$1:$IC$1,0),FALSE),"")</f>
        <v>0.67357274083382468</v>
      </c>
      <c r="EQ14" s="51">
        <f>_xlfn.IFNA(VLOOKUP($A14,'B-Emax'!$A:$IC,MATCH(EQ$1,'B-Emax'!$A$1:$IC$1,0),FALSE),"")</f>
        <v>0.57980348528954317</v>
      </c>
      <c r="ER14" s="51">
        <f>_xlfn.IFNA(VLOOKUP($A14,'I-Emax'!$A:$IC,MATCH(ER$1,'I-Emax'!$A$1:$IC$1,0),FALSE),"")</f>
        <v>0.88235294117647056</v>
      </c>
      <c r="ES14" s="51">
        <f>_xlfn.IFNA(VLOOKUP($A14,'I-Emax'!$A:$IC,MATCH(ES$1,'I-Emax'!$A$1:$IC$1,0),FALSE),"")</f>
        <v>0.95171538298272795</v>
      </c>
      <c r="ET14" s="51">
        <f>_xlfn.IFNA(VLOOKUP($A14,'I-Emax'!$A:$IC,MATCH(ET$1,'I-Emax'!$A$1:$IC$1,0),FALSE),"")</f>
        <v>0.91996437265131958</v>
      </c>
      <c r="EU14" s="51">
        <f>_xlfn.IFNA(VLOOKUP($A14,'I-Emax'!$A:$IC,MATCH(EU$1,'I-Emax'!$A$1:$IC$1,0),FALSE),"")</f>
        <v>0.97714285714285709</v>
      </c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</row>
    <row r="15" spans="1:172" s="49" customFormat="1" x14ac:dyDescent="0.2">
      <c r="A15" s="29" t="s">
        <v>114</v>
      </c>
      <c r="B15" s="377">
        <f>VLOOKUP($A15,BI!$A:$Q,MATCH(B$1,BI!$A$1:$Q$1,0),FALSE)</f>
        <v>1</v>
      </c>
      <c r="C15" s="378">
        <f>VLOOKUP($A15,BI!$A:$Q,MATCH(C$1,BI!$A$1:$Q$1,0),FALSE)</f>
        <v>1</v>
      </c>
      <c r="D15" s="378">
        <f>VLOOKUP($A15,BI!$A:$Q,MATCH(D$1,BI!$A$1:$Q$1,0),FALSE)</f>
        <v>1</v>
      </c>
      <c r="E15" s="378">
        <f>VLOOKUP($A15,BI!$A:$Q,MATCH(E$1,BI!$A$1:$Q$1,0),FALSE)</f>
        <v>1</v>
      </c>
      <c r="F15" s="378">
        <f>VLOOKUP($A15,BI!$A:$Q,MATCH(F$1,BI!$A$1:$Q$1,0),FALSE)</f>
        <v>1</v>
      </c>
      <c r="G15" s="378">
        <f>VLOOKUP($A15,BI!$A:$Q,MATCH(G$1,BI!$A$1:$Q$1,0),FALSE)</f>
        <v>1</v>
      </c>
      <c r="H15" s="378">
        <f>VLOOKUP($A15,BI!$A:$Q,MATCH(H$1,BI!$A$1:$Q$1,0),FALSE)</f>
        <v>1</v>
      </c>
      <c r="I15" s="378">
        <f>VLOOKUP($A15,BI!$A:$Q,MATCH(I$1,BI!$A$1:$Q$1,0),FALSE)</f>
        <v>1</v>
      </c>
      <c r="J15" s="378">
        <f>VLOOKUP($A15,BI!$A:$Q,MATCH(J$1,BI!$A$1:$Q$1,0),FALSE)</f>
        <v>1</v>
      </c>
      <c r="K15" s="378">
        <f>VLOOKUP($A15,BI!$A:$Q,MATCH(K$1,BI!$A$1:$Q$1,0),FALSE)</f>
        <v>1</v>
      </c>
      <c r="L15" s="378">
        <f>VLOOKUP($A15,BI!$A:$Q,MATCH(L$1,BI!$A$1:$Q$1,0),FALSE)</f>
        <v>1</v>
      </c>
      <c r="M15" s="378">
        <f>VLOOKUP($A15,BI!$A:$Q,MATCH(M$1,BI!$A$1:$Q$1,0),FALSE)</f>
        <v>1</v>
      </c>
      <c r="N15" s="49">
        <f t="shared" si="0"/>
        <v>12</v>
      </c>
      <c r="O15" s="49">
        <f>VLOOKUP($A15,BI!$A:$Q,MATCH(O$1,BI!$A$1:$Q$1,0),FALSE)</f>
        <v>1</v>
      </c>
      <c r="P15" s="37">
        <f>VLOOKUP($A15,BI!$A:$Q,MATCH(P$1,BI!$A$1:$Q$1,0),FALSE)</f>
        <v>1</v>
      </c>
      <c r="Q15" s="37">
        <f>VLOOKUP($A15,BI!$A:$Q,MATCH(Q$1,BI!$A$1:$Q$1,0),FALSE)</f>
        <v>1</v>
      </c>
      <c r="R15" s="37">
        <f>VLOOKUP($A15,BI!$A:$Q,MATCH(R$1,BI!$A$1:$Q$1,0),FALSE)</f>
        <v>1</v>
      </c>
      <c r="S15" s="398">
        <f t="shared" si="1"/>
        <v>4</v>
      </c>
      <c r="T15" s="41">
        <f t="shared" si="24"/>
        <v>0.90929577464788736</v>
      </c>
      <c r="U15" s="41">
        <f t="shared" si="25"/>
        <v>2.3293607800650054E-2</v>
      </c>
      <c r="V15" s="41">
        <f t="shared" si="26"/>
        <v>4.6953483293295482E-2</v>
      </c>
      <c r="W15" s="41">
        <f t="shared" si="27"/>
        <v>9.5886173832353844E-2</v>
      </c>
      <c r="X15" s="41">
        <f t="shared" si="28"/>
        <v>6.361584239688077E-2</v>
      </c>
      <c r="Y15" s="41">
        <f t="shared" si="29"/>
        <v>7.0765661252900222E-2</v>
      </c>
      <c r="Z15" s="41">
        <f t="shared" si="30"/>
        <v>3.0059271803556307E-2</v>
      </c>
      <c r="AA15" s="41">
        <f t="shared" si="31"/>
        <v>2.6621672290963631E-2</v>
      </c>
      <c r="AB15" s="41">
        <f t="shared" si="32"/>
        <v>2.017832003754106E-2</v>
      </c>
      <c r="AC15" s="41">
        <f t="shared" si="33"/>
        <v>9.9133261105092102E-2</v>
      </c>
      <c r="AD15" s="41">
        <f t="shared" si="34"/>
        <v>0.41563104114885391</v>
      </c>
      <c r="AE15" s="41">
        <f t="shared" si="35"/>
        <v>5.0235478806907381E-2</v>
      </c>
      <c r="AF15" s="80">
        <f>_xlfn.IFNA(VLOOKUP($A15,'B-Emax'!$A:$BM,MATCH(AF$1,'B-Emax'!$A$1:$BM$1,0),FALSE),"")</f>
        <v>32.28</v>
      </c>
      <c r="AG15" s="81">
        <f>_xlfn.IFNA(VLOOKUP($A15,'B-Emax'!$A:$BM,MATCH(AG$1,'B-Emax'!$A$1:$BM$1,0),FALSE),"")</f>
        <v>923</v>
      </c>
      <c r="AH15" s="81">
        <f>_xlfn.IFNA(VLOOKUP($A15,'B-Emax'!$A:$BM,MATCH(AH$1,'B-Emax'!$A$1:$BM$1,0),FALSE),"")</f>
        <v>457.9</v>
      </c>
      <c r="AI15" s="81">
        <f>_xlfn.IFNA(VLOOKUP($A15,'B-Emax'!$A:$BM,MATCH(AI$1,'B-Emax'!$A$1:$BM$1,0),FALSE),"")</f>
        <v>323.3</v>
      </c>
      <c r="AJ15" s="81">
        <f>_xlfn.IFNA(VLOOKUP($A15,'B-Emax'!$A:$BM,MATCH(AJ$1,'B-Emax'!$A$1:$BM$1,0),FALSE),"")</f>
        <v>487.3</v>
      </c>
      <c r="AK15" s="81">
        <f>_xlfn.IFNA(VLOOKUP($A15,'B-Emax'!$A:$BM,MATCH(AK$1,'B-Emax'!$A$1:$BM$1,0),FALSE),"")</f>
        <v>344.8</v>
      </c>
      <c r="AL15" s="82">
        <f>_xlfn.IFNA(VLOOKUP($A15,'B-Emax'!$A:$BM,MATCH(AL$1,'B-Emax'!$A$1:$BM$1,0),FALSE),"")</f>
        <v>472.4</v>
      </c>
      <c r="AM15" s="82">
        <f>_xlfn.IFNA(VLOOKUP($A15,'B-Emax'!$A:$BM,MATCH(AM$1,'B-Emax'!$A$1:$BM$1,0),FALSE),"")</f>
        <v>533.4</v>
      </c>
      <c r="AN15" s="82">
        <f>_xlfn.IFNA(VLOOKUP($A15,'B-Emax'!$A:$BM,MATCH(AN$1,'B-Emax'!$A$1:$BM$1,0),FALSE),"")</f>
        <v>426.2</v>
      </c>
      <c r="AO15" s="81">
        <f>_xlfn.IFNA(VLOOKUP($A15,'B-Emax'!$A:$BM,MATCH(AO$1,'B-Emax'!$A$1:$BM$1,0),FALSE),"")</f>
        <v>369.2</v>
      </c>
      <c r="AP15" s="82">
        <f>_xlfn.IFNA(VLOOKUP($A15,'B-Emax'!$A:$BM,MATCH(AP$1,'B-Emax'!$A$1:$BM$1,0),FALSE),"")</f>
        <v>72.42</v>
      </c>
      <c r="AQ15" s="82">
        <f>_xlfn.IFNA(VLOOKUP($A15,'B-Emax'!$A:$BM,MATCH(AQ$1,'B-Emax'!$A$1:$BM$1,0),FALSE),"")</f>
        <v>382.2</v>
      </c>
      <c r="AR15" s="50">
        <f>_xlfn.IFNA(VLOOKUP($A15,'I-Emax'!$A:$BM,MATCH(AR$1,'I-Emax'!$A$1:$BM$1,0),FALSE),"")</f>
        <v>35.5</v>
      </c>
      <c r="AS15" s="50">
        <f>_xlfn.IFNA(VLOOKUP($A15,'I-Emax'!$A:$BM,MATCH(AS$1,'I-Emax'!$A$1:$BM$1,0),FALSE),"")</f>
        <v>21.5</v>
      </c>
      <c r="AT15" s="50">
        <f>_xlfn.IFNA(VLOOKUP($A15,'I-Emax'!$A:$BM,MATCH(AT$1,'I-Emax'!$A$1:$BM$1,0),FALSE),"")</f>
        <v>21.5</v>
      </c>
      <c r="AU15" s="50">
        <f>_xlfn.IFNA(VLOOKUP($A15,'I-Emax'!$A:$BM,MATCH(AU$1,'I-Emax'!$A$1:$BM$1,0),FALSE),"")</f>
        <v>31</v>
      </c>
      <c r="AV15" s="50">
        <f>_xlfn.IFNA(VLOOKUP($A15,'I-Emax'!$A:$BM,MATCH(AV$1,'I-Emax'!$A$1:$BM$1,0),FALSE),"")</f>
        <v>31</v>
      </c>
      <c r="AW15" s="50">
        <f>_xlfn.IFNA(VLOOKUP($A15,'I-Emax'!$A:$BM,MATCH(AW$1,'I-Emax'!$A$1:$BM$1,0),FALSE),"")</f>
        <v>24.4</v>
      </c>
      <c r="AX15" s="50">
        <f>_xlfn.IFNA(VLOOKUP($A15,'I-Emax'!$A:$BM,MATCH(AX$1,'I-Emax'!$A$1:$BM$1,0),FALSE),"")</f>
        <v>14.2</v>
      </c>
      <c r="AY15" s="50">
        <f>_xlfn.IFNA(VLOOKUP($A15,'I-Emax'!$A:$BM,MATCH(AY$1,'I-Emax'!$A$1:$BM$1,0),FALSE),"")</f>
        <v>14.2</v>
      </c>
      <c r="AZ15" s="50">
        <f>_xlfn.IFNA(VLOOKUP($A15,'I-Emax'!$A:$BM,MATCH(AZ$1,'I-Emax'!$A$1:$BM$1,0),FALSE),"")</f>
        <v>8.6</v>
      </c>
      <c r="BA15" s="50">
        <f>_xlfn.IFNA(VLOOKUP($A15,'I-Emax'!$A:$BM,MATCH(BA$1,'I-Emax'!$A$1:$BM$1,0),FALSE),"")</f>
        <v>36.6</v>
      </c>
      <c r="BB15" s="50">
        <f>_xlfn.IFNA(VLOOKUP($A15,'I-Emax'!$A:$BM,MATCH(BB$1,'I-Emax'!$A$1:$BM$1,0),FALSE),"")</f>
        <v>30.1</v>
      </c>
      <c r="BC15" s="50">
        <f>_xlfn.IFNA(VLOOKUP($A15,'I-Emax'!$A:$BM,MATCH(BC$1,'I-Emax'!$A$1:$BM$1,0),FALSE),"")</f>
        <v>19.2</v>
      </c>
      <c r="BD15" s="40">
        <f t="shared" si="36"/>
        <v>0.95364739041536672</v>
      </c>
      <c r="BE15" s="41">
        <f t="shared" si="37"/>
        <v>0.41586073500967113</v>
      </c>
      <c r="BF15" s="41">
        <f t="shared" si="38"/>
        <v>0.54881992174349048</v>
      </c>
      <c r="BG15" s="41">
        <f t="shared" si="39"/>
        <v>0.7385022083982532</v>
      </c>
      <c r="BH15" s="41">
        <f t="shared" si="40"/>
        <v>0.64261220508153472</v>
      </c>
      <c r="BI15" s="41">
        <f t="shared" si="41"/>
        <v>0.70724637681159419</v>
      </c>
      <c r="BJ15" s="41">
        <f t="shared" si="42"/>
        <v>0.44069949339112208</v>
      </c>
      <c r="BK15" s="41">
        <f t="shared" si="43"/>
        <v>0.46108510800556707</v>
      </c>
      <c r="BL15" s="41">
        <f t="shared" si="44"/>
        <v>0.41902888868970101</v>
      </c>
      <c r="BM15" s="41">
        <f t="shared" si="45"/>
        <v>0.47742764812225691</v>
      </c>
      <c r="BN15" s="41">
        <f t="shared" si="46"/>
        <v>0.96584737181257485</v>
      </c>
      <c r="BO15" s="41">
        <f t="shared" si="47"/>
        <v>0.74063246625131518</v>
      </c>
      <c r="BP15" s="40">
        <f>_xlfn.IFNA(VLOOKUP($A15,'B-Emax'!$A:$BM,MATCH(BP$1,'B-Emax'!$A$1:$BM$1,0),FALSE),"")</f>
        <v>0.62232504337767502</v>
      </c>
      <c r="BQ15" s="41">
        <f>_xlfn.IFNA(VLOOKUP($A15,'B-Emax'!$A:$BM,MATCH(BQ$1,'B-Emax'!$A$1:$BM$1,0),FALSE),"")</f>
        <v>1</v>
      </c>
      <c r="BR15" s="41">
        <f>_xlfn.IFNA(VLOOKUP($A15,'B-Emax'!$A:$BM,MATCH(BR$1,'B-Emax'!$A$1:$BM$1,0),FALSE),"")</f>
        <v>0.75773622372993543</v>
      </c>
      <c r="BS15" s="41">
        <f>_xlfn.IFNA(VLOOKUP($A15,'B-Emax'!$A:$BM,MATCH(BS$1,'B-Emax'!$A$1:$BM$1,0),FALSE),"")</f>
        <v>0.86908602150537639</v>
      </c>
      <c r="BT15" s="41">
        <f>_xlfn.IFNA(VLOOKUP($A15,'B-Emax'!$A:$BM,MATCH(BT$1,'B-Emax'!$A$1:$BM$1,0),FALSE),"")</f>
        <v>0.99877023980323842</v>
      </c>
      <c r="BU15" s="41">
        <f>_xlfn.IFNA(VLOOKUP($A15,'B-Emax'!$A:$BM,MATCH(BU$1,'B-Emax'!$A$1:$BM$1,0),FALSE),"")</f>
        <v>1</v>
      </c>
      <c r="BV15" s="41">
        <f>_xlfn.IFNA(VLOOKUP($A15,'B-Emax'!$A:$BM,MATCH(BV$1,'B-Emax'!$A$1:$BM$1,0),FALSE),"")</f>
        <v>0.68265895953757227</v>
      </c>
      <c r="BW15" s="41">
        <f>_xlfn.IFNA(VLOOKUP($A15,'B-Emax'!$A:$BM,MATCH(BW$1,'B-Emax'!$A$1:$BM$1,0),FALSE),"")</f>
        <v>0.65247706422018348</v>
      </c>
      <c r="BX15" s="41">
        <f>_xlfn.IFNA(VLOOKUP($A15,'B-Emax'!$A:$BM,MATCH(BX$1,'B-Emax'!$A$1:$BM$1,0),FALSE),"")</f>
        <v>0.46120549724055837</v>
      </c>
      <c r="BY15" s="41">
        <f>_xlfn.IFNA(VLOOKUP($A15,'B-Emax'!$A:$BM,MATCH(BY$1,'B-Emax'!$A$1:$BM$1,0),FALSE),"")</f>
        <v>0.34601686972820994</v>
      </c>
      <c r="BZ15" s="41">
        <f>_xlfn.IFNA(VLOOKUP($A15,'B-Emax'!$A:$BM,MATCH(BZ$1,'B-Emax'!$A$1:$BM$1,0),FALSE),"")</f>
        <v>0.59360655737704915</v>
      </c>
      <c r="CA15" s="41">
        <f>_xlfn.IFNA(VLOOKUP($A15,'B-Emax'!$A:$BM,MATCH(CA$1,'B-Emax'!$A$1:$BM$1,0),FALSE),"")</f>
        <v>0.54120645709430748</v>
      </c>
      <c r="CB15" s="47">
        <f>_xlfn.IFNA(VLOOKUP($A15,'I-Emax'!$A:$BM,MATCH(CB$1,'I-Emax'!$A$1:$BM$1,0),FALSE),"")</f>
        <v>0.65257352941176472</v>
      </c>
      <c r="CC15" s="47">
        <f>_xlfn.IFNA(VLOOKUP($A15,'I-Emax'!$A:$BM,MATCH(CC$1,'I-Emax'!$A$1:$BM$1,0),FALSE),"")</f>
        <v>0.41586073500967113</v>
      </c>
      <c r="CD15" s="47">
        <f>_xlfn.IFNA(VLOOKUP($A15,'I-Emax'!$A:$BM,MATCH(CD$1,'I-Emax'!$A$1:$BM$1,0),FALSE),"")</f>
        <v>0.41586073500967113</v>
      </c>
      <c r="CE15" s="47">
        <f>_xlfn.IFNA(VLOOKUP($A15,'I-Emax'!$A:$BM,MATCH(CE$1,'I-Emax'!$A$1:$BM$1,0),FALSE),"")</f>
        <v>0.64182194616977228</v>
      </c>
      <c r="CF15" s="47">
        <f>_xlfn.IFNA(VLOOKUP($A15,'I-Emax'!$A:$BM,MATCH(CF$1,'I-Emax'!$A$1:$BM$1,0),FALSE),"")</f>
        <v>0.64182194616977228</v>
      </c>
      <c r="CG15" s="47">
        <f>_xlfn.IFNA(VLOOKUP($A15,'I-Emax'!$A:$BM,MATCH(CG$1,'I-Emax'!$A$1:$BM$1,0),FALSE),"")</f>
        <v>0.70724637681159419</v>
      </c>
      <c r="CH15" s="47">
        <f>_xlfn.IFNA(VLOOKUP($A15,'I-Emax'!$A:$BM,MATCH(CH$1,'I-Emax'!$A$1:$BM$1,0),FALSE),"")</f>
        <v>0.30084745762711862</v>
      </c>
      <c r="CI15" s="47">
        <f>_xlfn.IFNA(VLOOKUP($A15,'I-Emax'!$A:$BM,MATCH(CI$1,'I-Emax'!$A$1:$BM$1,0),FALSE),"")</f>
        <v>0.30084745762711862</v>
      </c>
      <c r="CJ15" s="47">
        <f>_xlfn.IFNA(VLOOKUP($A15,'I-Emax'!$A:$BM,MATCH(CJ$1,'I-Emax'!$A$1:$BM$1,0),FALSE),"")</f>
        <v>0.19325842696629214</v>
      </c>
      <c r="CK15" s="47">
        <f>_xlfn.IFNA(VLOOKUP($A15,'I-Emax'!$A:$BM,MATCH(CK$1,'I-Emax'!$A$1:$BM$1,0),FALSE),"")</f>
        <v>0.72475247524752473</v>
      </c>
      <c r="CL15" s="47">
        <f>_xlfn.IFNA(VLOOKUP($A15,'I-Emax'!$A:$BM,MATCH(CL$1,'I-Emax'!$A$1:$BM$1,0),FALSE),"")</f>
        <v>0.57333333333333336</v>
      </c>
      <c r="CM15" s="47">
        <f>_xlfn.IFNA(VLOOKUP($A15,'I-Emax'!$A:$BM,MATCH(CM$1,'I-Emax'!$A$1:$BM$1,0),FALSE),"")</f>
        <v>0.40083507306889354</v>
      </c>
      <c r="CN15" s="40">
        <f t="shared" si="48"/>
        <v>0.48889417943356206</v>
      </c>
      <c r="CO15" s="41">
        <f t="shared" si="49"/>
        <v>0.41882370792907192</v>
      </c>
      <c r="CP15" s="41">
        <f t="shared" si="50"/>
        <v>0.66526782596269318</v>
      </c>
      <c r="CQ15" s="41">
        <f t="shared" si="51"/>
        <v>0.94769157041623264</v>
      </c>
      <c r="CR15" s="41">
        <f t="shared" si="52"/>
        <v>0.84555715283767108</v>
      </c>
      <c r="CS15" s="41">
        <f t="shared" si="53"/>
        <v>0.96706247512546473</v>
      </c>
      <c r="CT15" s="41">
        <f t="shared" si="54"/>
        <v>0.39324908482433912</v>
      </c>
      <c r="CU15" s="41">
        <f t="shared" si="55"/>
        <v>0.43197843018517035</v>
      </c>
      <c r="CV15" s="41">
        <f t="shared" si="56"/>
        <v>0</v>
      </c>
      <c r="CW15" s="41">
        <f t="shared" si="57"/>
        <v>0</v>
      </c>
      <c r="CX15" s="41">
        <f t="shared" si="58"/>
        <v>0.52941374758607285</v>
      </c>
      <c r="CY15" s="41">
        <f t="shared" si="59"/>
        <v>0.76420524713731142</v>
      </c>
      <c r="CZ15" s="40">
        <f>_xlfn.IFNA(VLOOKUP($A15,'B-Emax'!$A:$BM,MATCH(CZ$1,'B-Emax'!$A$1:$BM$1,0),FALSE),"")</f>
        <v>0.42250046042416062</v>
      </c>
      <c r="DA15" s="41">
        <f>_xlfn.IFNA(VLOOKUP($A15,'B-Emax'!$A:$BM,MATCH(DA$1,'B-Emax'!$A$1:$BM$1,0),FALSE),"")</f>
        <v>1</v>
      </c>
      <c r="DB15" s="41">
        <f>_xlfn.IFNA(VLOOKUP($A15,'B-Emax'!$A:$BM,MATCH(DB$1,'B-Emax'!$A$1:$BM$1,0),FALSE),"")</f>
        <v>0.62955653585531834</v>
      </c>
      <c r="DC15" s="41">
        <f>_xlfn.IFNA(VLOOKUP($A15,'B-Emax'!$A:$BM,MATCH(DC$1,'B-Emax'!$A$1:$BM$1,0),FALSE),"")</f>
        <v>0.79982055738927571</v>
      </c>
      <c r="DD15" s="41">
        <f>_xlfn.IFNA(VLOOKUP($A15,'B-Emax'!$A:$BM,MATCH(DD$1,'B-Emax'!$A$1:$BM$1,0),FALSE),"")</f>
        <v>0.9981195842219196</v>
      </c>
      <c r="DE15" s="41">
        <f>_xlfn.IFNA(VLOOKUP($A15,'B-Emax'!$A:$BM,MATCH(DE$1,'B-Emax'!$A$1:$BM$1,0),FALSE),"")</f>
        <v>1</v>
      </c>
      <c r="DF15" s="41">
        <f>_xlfn.IFNA(VLOOKUP($A15,'B-Emax'!$A:$BM,MATCH(DF$1,'B-Emax'!$A$1:$BM$1,0),FALSE),"")</f>
        <v>0.51475653457522164</v>
      </c>
      <c r="DG15" s="41">
        <f>_xlfn.IFNA(VLOOKUP($A15,'B-Emax'!$A:$BM,MATCH(DG$1,'B-Emax'!$A$1:$BM$1,0),FALSE),"")</f>
        <v>0.46860565709793034</v>
      </c>
      <c r="DH15" s="41">
        <f>_xlfn.IFNA(VLOOKUP($A15,'B-Emax'!$A:$BM,MATCH(DH$1,'B-Emax'!$A$1:$BM$1,0),FALSE),"")</f>
        <v>0.17613394318669501</v>
      </c>
      <c r="DI15" s="41">
        <f>_xlfn.IFNA(VLOOKUP($A15,'B-Emax'!$A:$BM,MATCH(DI$1,'B-Emax'!$A$1:$BM$1,0),FALSE),"")</f>
        <v>0</v>
      </c>
      <c r="DJ15" s="41">
        <f>_xlfn.IFNA(VLOOKUP($A15,'B-Emax'!$A:$BM,MATCH(DJ$1,'B-Emax'!$A$1:$BM$1,0),FALSE),"")</f>
        <v>0.37858726959201988</v>
      </c>
      <c r="DK15" s="41">
        <f>_xlfn.IFNA(VLOOKUP($A15,'B-Emax'!$A:$BM,MATCH(DK$1,'B-Emax'!$A$1:$BM$1,0),FALSE),"")</f>
        <v>0.29846272530757539</v>
      </c>
      <c r="DL15" s="47">
        <f>_xlfn.IFNA(VLOOKUP($A15,'I-Emax'!$A:$BQ,MATCH(DL$1,'I-Emax'!$A$1:$BQ$1,0),FALSE),"")</f>
        <v>0.86419613527343297</v>
      </c>
      <c r="DM15" s="47">
        <f>_xlfn.IFNA(VLOOKUP($A15,'I-Emax'!$A:$BQ,MATCH(DM$1,'I-Emax'!$A$1:$BQ$1,0),FALSE),"")</f>
        <v>0.41882370792907192</v>
      </c>
      <c r="DN15" s="47">
        <f>_xlfn.IFNA(VLOOKUP($A15,'I-Emax'!$A:$BQ,MATCH(DN$1,'I-Emax'!$A$1:$BQ$1,0),FALSE),"")</f>
        <v>0.41882370792907192</v>
      </c>
      <c r="DO15" s="47">
        <f>_xlfn.IFNA(VLOOKUP($A15,'I-Emax'!$A:$BQ,MATCH(DO$1,'I-Emax'!$A$1:$BQ$1,0),FALSE),"")</f>
        <v>0.84396715382620635</v>
      </c>
      <c r="DP15" s="47">
        <f>_xlfn.IFNA(VLOOKUP($A15,'I-Emax'!$A:$BQ,MATCH(DP$1,'I-Emax'!$A$1:$BQ$1,0),FALSE),"")</f>
        <v>0.84396715382620635</v>
      </c>
      <c r="DQ15" s="47">
        <f>_xlfn.IFNA(VLOOKUP($A15,'I-Emax'!$A:$BQ,MATCH(DQ$1,'I-Emax'!$A$1:$BQ$1,0),FALSE),"")</f>
        <v>0.96706247512546473</v>
      </c>
      <c r="DR15" s="47">
        <f>_xlfn.IFNA(VLOOKUP($A15,'I-Emax'!$A:$BQ,MATCH(DR$1,'I-Emax'!$A$1:$BQ$1,0),FALSE),"")</f>
        <v>0.20242753612905418</v>
      </c>
      <c r="DS15" s="47">
        <f>_xlfn.IFNA(VLOOKUP($A15,'I-Emax'!$A:$BQ,MATCH(DS$1,'I-Emax'!$A$1:$BQ$1,0),FALSE),"")</f>
        <v>0.20242753612905418</v>
      </c>
      <c r="DT15" s="47">
        <f>_xlfn.IFNA(VLOOKUP($A15,'I-Emax'!$A:$BQ,MATCH(DT$1,'I-Emax'!$A$1:$BQ$1,0),FALSE),"")</f>
        <v>0</v>
      </c>
      <c r="DU15" s="47">
        <f>_xlfn.IFNA(VLOOKUP($A15,'I-Emax'!$A:$BQ,MATCH(DU$1,'I-Emax'!$A$1:$BQ$1,0),FALSE),"")</f>
        <v>1</v>
      </c>
      <c r="DV15" s="47">
        <f>_xlfn.IFNA(VLOOKUP($A15,'I-Emax'!$A:$BQ,MATCH(DV$1,'I-Emax'!$A$1:$BQ$1,0),FALSE),"")</f>
        <v>0.71510660861799513</v>
      </c>
      <c r="DW15" s="47">
        <f>_xlfn.IFNA(VLOOKUP($A15,'I-Emax'!$A:$BQ,MATCH(DW$1,'I-Emax'!$A$1:$BQ$1,0),FALSE),"")</f>
        <v>0.39055309607675071</v>
      </c>
      <c r="DX15" s="147">
        <f t="shared" si="16"/>
        <v>0.95364739041536672</v>
      </c>
      <c r="DY15" s="51">
        <f t="shared" si="17"/>
        <v>0.70724637681159419</v>
      </c>
      <c r="DZ15" s="51">
        <f t="shared" si="18"/>
        <v>0.94192014908872679</v>
      </c>
      <c r="EA15" s="51">
        <f t="shared" si="19"/>
        <v>0.96584737181257485</v>
      </c>
      <c r="EB15" s="51">
        <f>_xlfn.IFNA(VLOOKUP($A15,'B-Emax'!$A:$IC,MATCH(EB$1,'B-Emax'!$A$1:$IC$1,0),FALSE),"")</f>
        <v>0.62232504337767502</v>
      </c>
      <c r="EC15" s="51">
        <f>_xlfn.IFNA(VLOOKUP($A15,'B-Emax'!$A:$IC,MATCH(EC$1,'B-Emax'!$A$1:$IC$1,0),FALSE),"")</f>
        <v>1</v>
      </c>
      <c r="ED15" s="51">
        <f>_xlfn.IFNA(VLOOKUP($A15,'B-Emax'!$A:$IC,MATCH(ED$1,'B-Emax'!$A$1:$IC$1,0),FALSE),"")</f>
        <v>0.68265895953757227</v>
      </c>
      <c r="EE15" s="51">
        <f>_xlfn.IFNA(VLOOKUP($A15,'B-Emax'!$A:$IC,MATCH(EE$1,'B-Emax'!$A$1:$IC$1,0),FALSE),"")</f>
        <v>0.59360655737704915</v>
      </c>
      <c r="EF15" s="51">
        <f>_xlfn.IFNA(VLOOKUP($A15,'I-Emax'!$A:$IC,MATCH(EF$1,'I-Emax'!$A$1:$IC$1,0),FALSE),"")</f>
        <v>0.65257352941176472</v>
      </c>
      <c r="EG15" s="51">
        <f>_xlfn.IFNA(VLOOKUP($A15,'I-Emax'!$A:$IC,MATCH(EG$1,'I-Emax'!$A$1:$IC$1,0),FALSE),"")</f>
        <v>0.70724637681159419</v>
      </c>
      <c r="EH15" s="51">
        <f>_xlfn.IFNA(VLOOKUP($A15,'I-Emax'!$A:$IC,MATCH(EH$1,'I-Emax'!$A$1:$IC$1,0),FALSE),"")</f>
        <v>0.72475247524752473</v>
      </c>
      <c r="EI15" s="51">
        <f>_xlfn.IFNA(VLOOKUP($A15,'I-Emax'!$A:$IC,MATCH(EI$1,'I-Emax'!$A$1:$IC$1,0),FALSE),"")</f>
        <v>0.57333333333333336</v>
      </c>
      <c r="EJ15" s="147">
        <f t="shared" si="20"/>
        <v>0.95364739041536672</v>
      </c>
      <c r="EK15" s="51">
        <f t="shared" si="21"/>
        <v>0.61021625841450589</v>
      </c>
      <c r="EL15" s="51">
        <f t="shared" si="22"/>
        <v>0.70936115266535138</v>
      </c>
      <c r="EM15" s="51">
        <f t="shared" si="23"/>
        <v>0.85843957901384771</v>
      </c>
      <c r="EN15" s="147">
        <f>_xlfn.IFNA(VLOOKUP($A15,'B-Emax'!$A:$IC,MATCH(EN$1,'B-Emax'!$A$1:$IC$1,0),FALSE),"")</f>
        <v>0.62232504337767502</v>
      </c>
      <c r="EO15" s="51">
        <f>_xlfn.IFNA(VLOOKUP($A15,'B-Emax'!$A:$IC,MATCH(EO$1,'B-Emax'!$A$1:$IC$1,0),FALSE),"")</f>
        <v>0.92511849700771021</v>
      </c>
      <c r="EP15" s="51">
        <f>_xlfn.IFNA(VLOOKUP($A15,'B-Emax'!$A:$IC,MATCH(EP$1,'B-Emax'!$A$1:$IC$1,0),FALSE),"")</f>
        <v>0.53558959768163095</v>
      </c>
      <c r="EQ15" s="51">
        <f>_xlfn.IFNA(VLOOKUP($A15,'B-Emax'!$A:$IC,MATCH(EQ$1,'B-Emax'!$A$1:$IC$1,0),FALSE),"")</f>
        <v>0.56740650723567831</v>
      </c>
      <c r="ER15" s="51">
        <f>_xlfn.IFNA(VLOOKUP($A15,'I-Emax'!$A:$IC,MATCH(ER$1,'I-Emax'!$A$1:$IC$1,0),FALSE),"")</f>
        <v>0.65257352941176472</v>
      </c>
      <c r="ES15" s="51">
        <f>_xlfn.IFNA(VLOOKUP($A15,'I-Emax'!$A:$IC,MATCH(ES$1,'I-Emax'!$A$1:$IC$1,0),FALSE),"")</f>
        <v>0.56452234783409616</v>
      </c>
      <c r="ET15" s="51">
        <f>_xlfn.IFNA(VLOOKUP($A15,'I-Emax'!$A:$IC,MATCH(ET$1,'I-Emax'!$A$1:$IC$1,0),FALSE),"")</f>
        <v>0.37992645436701356</v>
      </c>
      <c r="EU15" s="51">
        <f>_xlfn.IFNA(VLOOKUP($A15,'I-Emax'!$A:$IC,MATCH(EU$1,'I-Emax'!$A$1:$IC$1,0),FALSE),"")</f>
        <v>0.48708420320111345</v>
      </c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</row>
    <row r="16" spans="1:172" s="49" customFormat="1" x14ac:dyDescent="0.2">
      <c r="A16" s="29" t="s">
        <v>72</v>
      </c>
      <c r="B16" s="377">
        <f>VLOOKUP($A16,BI!$A:$Q,MATCH(B$1,BI!$A$1:$Q$1,0),FALSE)</f>
        <v>1</v>
      </c>
      <c r="C16" s="378">
        <f>VLOOKUP($A16,BI!$A:$Q,MATCH(C$1,BI!$A$1:$Q$1,0),FALSE)</f>
        <v>1</v>
      </c>
      <c r="D16" s="378">
        <f>VLOOKUP($A16,BI!$A:$Q,MATCH(D$1,BI!$A$1:$Q$1,0),FALSE)</f>
        <v>1</v>
      </c>
      <c r="E16" s="378">
        <f>VLOOKUP($A16,BI!$A:$Q,MATCH(E$1,BI!$A$1:$Q$1,0),FALSE)</f>
        <v>1</v>
      </c>
      <c r="F16" s="378">
        <f>VLOOKUP($A16,BI!$A:$Q,MATCH(F$1,BI!$A$1:$Q$1,0),FALSE)</f>
        <v>1</v>
      </c>
      <c r="G16" s="378">
        <f>VLOOKUP($A16,BI!$A:$Q,MATCH(G$1,BI!$A$1:$Q$1,0),FALSE)</f>
        <v>1</v>
      </c>
      <c r="H16" s="378">
        <f>VLOOKUP($A16,BI!$A:$Q,MATCH(H$1,BI!$A$1:$Q$1,0),FALSE)</f>
        <v>1</v>
      </c>
      <c r="I16" s="378">
        <f>VLOOKUP($A16,BI!$A:$Q,MATCH(I$1,BI!$A$1:$Q$1,0),FALSE)</f>
        <v>1</v>
      </c>
      <c r="J16" s="378">
        <f>VLOOKUP($A16,BI!$A:$Q,MATCH(J$1,BI!$A$1:$Q$1,0),FALSE)</f>
        <v>1</v>
      </c>
      <c r="K16" s="378">
        <f>VLOOKUP($A16,BI!$A:$Q,MATCH(K$1,BI!$A$1:$Q$1,0),FALSE)</f>
        <v>1</v>
      </c>
      <c r="L16" s="378">
        <f>VLOOKUP($A16,BI!$A:$Q,MATCH(L$1,BI!$A$1:$Q$1,0),FALSE)</f>
        <v>1</v>
      </c>
      <c r="M16" s="378">
        <f>VLOOKUP($A16,BI!$A:$Q,MATCH(M$1,BI!$A$1:$Q$1,0),FALSE)</f>
        <v>1</v>
      </c>
      <c r="N16" s="49">
        <f t="shared" si="0"/>
        <v>12</v>
      </c>
      <c r="O16" s="49">
        <f>VLOOKUP($A16,BI!$A:$Q,MATCH(O$1,BI!$A$1:$Q$1,0),FALSE)</f>
        <v>1</v>
      </c>
      <c r="P16" s="37">
        <f>VLOOKUP($A16,BI!$A:$Q,MATCH(P$1,BI!$A$1:$Q$1,0),FALSE)</f>
        <v>1</v>
      </c>
      <c r="Q16" s="37">
        <f>VLOOKUP($A16,BI!$A:$Q,MATCH(Q$1,BI!$A$1:$Q$1,0),FALSE)</f>
        <v>1</v>
      </c>
      <c r="R16" s="37">
        <f>VLOOKUP($A16,BI!$A:$Q,MATCH(R$1,BI!$A$1:$Q$1,0),FALSE)</f>
        <v>1</v>
      </c>
      <c r="S16" s="398">
        <f t="shared" si="1"/>
        <v>4</v>
      </c>
      <c r="T16" s="41">
        <f t="shared" si="24"/>
        <v>0.47959558823529413</v>
      </c>
      <c r="U16" s="41">
        <f t="shared" si="25"/>
        <v>0.10298804780876494</v>
      </c>
      <c r="V16" s="41">
        <f t="shared" si="26"/>
        <v>0.23330324909747294</v>
      </c>
      <c r="W16" s="41">
        <f t="shared" si="27"/>
        <v>0.20518266779949021</v>
      </c>
      <c r="X16" s="41">
        <f t="shared" si="28"/>
        <v>0.20083160083160081</v>
      </c>
      <c r="Y16" s="41">
        <f t="shared" si="29"/>
        <v>0.20190023752969122</v>
      </c>
      <c r="Z16" s="41">
        <f t="shared" si="30"/>
        <v>0.10325968059505579</v>
      </c>
      <c r="AA16" s="41">
        <f t="shared" si="31"/>
        <v>8.614710713633876E-2</v>
      </c>
      <c r="AB16" s="41">
        <f t="shared" si="32"/>
        <v>7.3981712385702406E-2</v>
      </c>
      <c r="AC16" s="41">
        <f t="shared" si="33"/>
        <v>5.9523809523809527E-2</v>
      </c>
      <c r="AD16" s="41">
        <f t="shared" si="34"/>
        <v>0.55744319388405172</v>
      </c>
      <c r="AE16" s="41">
        <f t="shared" si="35"/>
        <v>6.782781081846502E-2</v>
      </c>
      <c r="AF16" s="80">
        <f>_xlfn.IFNA(VLOOKUP($A16,'B-Emax'!$A:$BM,MATCH(AF$1,'B-Emax'!$A$1:$BM$1,0),FALSE),"")</f>
        <v>26.09</v>
      </c>
      <c r="AG16" s="81">
        <f>_xlfn.IFNA(VLOOKUP($A16,'B-Emax'!$A:$BM,MATCH(AG$1,'B-Emax'!$A$1:$BM$1,0),FALSE),"")</f>
        <v>502</v>
      </c>
      <c r="AH16" s="81">
        <f>_xlfn.IFNA(VLOOKUP($A16,'B-Emax'!$A:$BM,MATCH(AH$1,'B-Emax'!$A$1:$BM$1,0),FALSE),"")</f>
        <v>221.6</v>
      </c>
      <c r="AI16" s="81">
        <f>_xlfn.IFNA(VLOOKUP($A16,'B-Emax'!$A:$BM,MATCH(AI$1,'B-Emax'!$A$1:$BM$1,0),FALSE),"")</f>
        <v>235.4</v>
      </c>
      <c r="AJ16" s="81">
        <f>_xlfn.IFNA(VLOOKUP($A16,'B-Emax'!$A:$BM,MATCH(AJ$1,'B-Emax'!$A$1:$BM$1,0),FALSE),"")</f>
        <v>240.5</v>
      </c>
      <c r="AK16" s="81">
        <f>_xlfn.IFNA(VLOOKUP($A16,'B-Emax'!$A:$BM,MATCH(AK$1,'B-Emax'!$A$1:$BM$1,0),FALSE),"")</f>
        <v>168.4</v>
      </c>
      <c r="AL16" s="82">
        <f>_xlfn.IFNA(VLOOKUP($A16,'B-Emax'!$A:$BM,MATCH(AL$1,'B-Emax'!$A$1:$BM$1,0),FALSE),"")</f>
        <v>457.1</v>
      </c>
      <c r="AM16" s="82">
        <f>_xlfn.IFNA(VLOOKUP($A16,'B-Emax'!$A:$BM,MATCH(AM$1,'B-Emax'!$A$1:$BM$1,0),FALSE),"")</f>
        <v>547.9</v>
      </c>
      <c r="AN16" s="82">
        <f>_xlfn.IFNA(VLOOKUP($A16,'B-Emax'!$A:$BM,MATCH(AN$1,'B-Emax'!$A$1:$BM$1,0),FALSE),"")</f>
        <v>601.5</v>
      </c>
      <c r="AO16" s="81">
        <f>_xlfn.IFNA(VLOOKUP($A16,'B-Emax'!$A:$BM,MATCH(AO$1,'B-Emax'!$A$1:$BM$1,0),FALSE),"")</f>
        <v>848.4</v>
      </c>
      <c r="AP16" s="82">
        <f>_xlfn.IFNA(VLOOKUP($A16,'B-Emax'!$A:$BM,MATCH(AP$1,'B-Emax'!$A$1:$BM$1,0),FALSE),"")</f>
        <v>94.18</v>
      </c>
      <c r="AQ16" s="82">
        <f>_xlfn.IFNA(VLOOKUP($A16,'B-Emax'!$A:$BM,MATCH(AQ$1,'B-Emax'!$A$1:$BM$1,0),FALSE),"")</f>
        <v>706.2</v>
      </c>
      <c r="AR16" s="50">
        <f>_xlfn.IFNA(VLOOKUP($A16,'I-Emax'!$A:$BM,MATCH(AR$1,'I-Emax'!$A$1:$BM$1,0),FALSE),"")</f>
        <v>54.4</v>
      </c>
      <c r="AS16" s="50">
        <f>_xlfn.IFNA(VLOOKUP($A16,'I-Emax'!$A:$BM,MATCH(AS$1,'I-Emax'!$A$1:$BM$1,0),FALSE),"")</f>
        <v>51.7</v>
      </c>
      <c r="AT16" s="50">
        <f>_xlfn.IFNA(VLOOKUP($A16,'I-Emax'!$A:$BM,MATCH(AT$1,'I-Emax'!$A$1:$BM$1,0),FALSE),"")</f>
        <v>51.7</v>
      </c>
      <c r="AU16" s="50">
        <f>_xlfn.IFNA(VLOOKUP($A16,'I-Emax'!$A:$BM,MATCH(AU$1,'I-Emax'!$A$1:$BM$1,0),FALSE),"")</f>
        <v>48.3</v>
      </c>
      <c r="AV16" s="50">
        <f>_xlfn.IFNA(VLOOKUP($A16,'I-Emax'!$A:$BM,MATCH(AV$1,'I-Emax'!$A$1:$BM$1,0),FALSE),"")</f>
        <v>48.3</v>
      </c>
      <c r="AW16" s="50">
        <f>_xlfn.IFNA(VLOOKUP($A16,'I-Emax'!$A:$BM,MATCH(AW$1,'I-Emax'!$A$1:$BM$1,0),FALSE),"")</f>
        <v>34</v>
      </c>
      <c r="AX16" s="50">
        <f>_xlfn.IFNA(VLOOKUP($A16,'I-Emax'!$A:$BM,MATCH(AX$1,'I-Emax'!$A$1:$BM$1,0),FALSE),"")</f>
        <v>47.2</v>
      </c>
      <c r="AY16" s="50">
        <f>_xlfn.IFNA(VLOOKUP($A16,'I-Emax'!$A:$BM,MATCH(AY$1,'I-Emax'!$A$1:$BM$1,0),FALSE),"")</f>
        <v>47.2</v>
      </c>
      <c r="AZ16" s="50">
        <f>_xlfn.IFNA(VLOOKUP($A16,'I-Emax'!$A:$BM,MATCH(AZ$1,'I-Emax'!$A$1:$BM$1,0),FALSE),"")</f>
        <v>44.5</v>
      </c>
      <c r="BA16" s="50">
        <f>_xlfn.IFNA(VLOOKUP($A16,'I-Emax'!$A:$BM,MATCH(BA$1,'I-Emax'!$A$1:$BM$1,0),FALSE),"")</f>
        <v>50.5</v>
      </c>
      <c r="BB16" s="50">
        <f>_xlfn.IFNA(VLOOKUP($A16,'I-Emax'!$A:$BM,MATCH(BB$1,'I-Emax'!$A$1:$BM$1,0),FALSE),"")</f>
        <v>52.5</v>
      </c>
      <c r="BC16" s="50">
        <f>_xlfn.IFNA(VLOOKUP($A16,'I-Emax'!$A:$BM,MATCH(BC$1,'I-Emax'!$A$1:$BM$1,0),FALSE),"")</f>
        <v>47.9</v>
      </c>
      <c r="BD16" s="40">
        <f t="shared" si="36"/>
        <v>0.50298823983034513</v>
      </c>
      <c r="BE16" s="41">
        <f t="shared" si="37"/>
        <v>0.5438786565547129</v>
      </c>
      <c r="BF16" s="41">
        <f t="shared" si="38"/>
        <v>0.36670527883501575</v>
      </c>
      <c r="BG16" s="41">
        <f t="shared" si="39"/>
        <v>0.6327956989247312</v>
      </c>
      <c r="BH16" s="41">
        <f t="shared" si="40"/>
        <v>0.49292887886862063</v>
      </c>
      <c r="BI16" s="41">
        <f t="shared" si="41"/>
        <v>0.4955814112187798</v>
      </c>
      <c r="BJ16" s="41">
        <f t="shared" si="42"/>
        <v>0.6605491329479769</v>
      </c>
      <c r="BK16" s="41">
        <f t="shared" si="43"/>
        <v>0.67021406727828747</v>
      </c>
      <c r="BL16" s="41">
        <f t="shared" si="44"/>
        <v>0.65090358186343467</v>
      </c>
      <c r="BM16" s="41">
        <f t="shared" si="45"/>
        <v>0.79512652296157449</v>
      </c>
      <c r="BN16" s="41">
        <f t="shared" si="46"/>
        <v>0.77196721311475414</v>
      </c>
      <c r="BO16" s="41">
        <f t="shared" si="47"/>
        <v>1</v>
      </c>
      <c r="BP16" s="40">
        <f>_xlfn.IFNA(VLOOKUP($A16,'B-Emax'!$A:$BM,MATCH(BP$1,'B-Emax'!$A$1:$BM$1,0),FALSE),"")</f>
        <v>0.50298823983034513</v>
      </c>
      <c r="BQ16" s="41">
        <f>_xlfn.IFNA(VLOOKUP($A16,'B-Emax'!$A:$BM,MATCH(BQ$1,'B-Emax'!$A$1:$BM$1,0),FALSE),"")</f>
        <v>0.5438786565547129</v>
      </c>
      <c r="BR16" s="41">
        <f>_xlfn.IFNA(VLOOKUP($A16,'B-Emax'!$A:$BM,MATCH(BR$1,'B-Emax'!$A$1:$BM$1,0),FALSE),"")</f>
        <v>0.36670527883501575</v>
      </c>
      <c r="BS16" s="41">
        <f>_xlfn.IFNA(VLOOKUP($A16,'B-Emax'!$A:$BM,MATCH(BS$1,'B-Emax'!$A$1:$BM$1,0),FALSE),"")</f>
        <v>0.6327956989247312</v>
      </c>
      <c r="BT16" s="41">
        <f>_xlfn.IFNA(VLOOKUP($A16,'B-Emax'!$A:$BM,MATCH(BT$1,'B-Emax'!$A$1:$BM$1,0),FALSE),"")</f>
        <v>0.49292887886862063</v>
      </c>
      <c r="BU16" s="41">
        <f>_xlfn.IFNA(VLOOKUP($A16,'B-Emax'!$A:$BM,MATCH(BU$1,'B-Emax'!$A$1:$BM$1,0),FALSE),"")</f>
        <v>0.48839907192575405</v>
      </c>
      <c r="BV16" s="41">
        <f>_xlfn.IFNA(VLOOKUP($A16,'B-Emax'!$A:$BM,MATCH(BV$1,'B-Emax'!$A$1:$BM$1,0),FALSE),"")</f>
        <v>0.6605491329479769</v>
      </c>
      <c r="BW16" s="41">
        <f>_xlfn.IFNA(VLOOKUP($A16,'B-Emax'!$A:$BM,MATCH(BW$1,'B-Emax'!$A$1:$BM$1,0),FALSE),"")</f>
        <v>0.67021406727828747</v>
      </c>
      <c r="BX16" s="41">
        <f>_xlfn.IFNA(VLOOKUP($A16,'B-Emax'!$A:$BM,MATCH(BX$1,'B-Emax'!$A$1:$BM$1,0),FALSE),"")</f>
        <v>0.65090358186343467</v>
      </c>
      <c r="BY16" s="41">
        <f>_xlfn.IFNA(VLOOKUP($A16,'B-Emax'!$A:$BM,MATCH(BY$1,'B-Emax'!$A$1:$BM$1,0),FALSE),"")</f>
        <v>0.79512652296157449</v>
      </c>
      <c r="BZ16" s="41">
        <f>_xlfn.IFNA(VLOOKUP($A16,'B-Emax'!$A:$BM,MATCH(BZ$1,'B-Emax'!$A$1:$BM$1,0),FALSE),"")</f>
        <v>0.77196721311475414</v>
      </c>
      <c r="CA16" s="41">
        <f>_xlfn.IFNA(VLOOKUP($A16,'B-Emax'!$A:$BM,MATCH(CA$1,'B-Emax'!$A$1:$BM$1,0),FALSE),"")</f>
        <v>1</v>
      </c>
      <c r="CB16" s="47">
        <f>_xlfn.IFNA(VLOOKUP($A16,'I-Emax'!$A:$BM,MATCH(CB$1,'I-Emax'!$A$1:$BM$1,0),FALSE),"")</f>
        <v>1</v>
      </c>
      <c r="CC16" s="47">
        <f>_xlfn.IFNA(VLOOKUP($A16,'I-Emax'!$A:$BM,MATCH(CC$1,'I-Emax'!$A$1:$BM$1,0),FALSE),"")</f>
        <v>1</v>
      </c>
      <c r="CD16" s="47">
        <f>_xlfn.IFNA(VLOOKUP($A16,'I-Emax'!$A:$BM,MATCH(CD$1,'I-Emax'!$A$1:$BM$1,0),FALSE),"")</f>
        <v>1</v>
      </c>
      <c r="CE16" s="47">
        <f>_xlfn.IFNA(VLOOKUP($A16,'I-Emax'!$A:$BM,MATCH(CE$1,'I-Emax'!$A$1:$BM$1,0),FALSE),"")</f>
        <v>1</v>
      </c>
      <c r="CF16" s="47">
        <f>_xlfn.IFNA(VLOOKUP($A16,'I-Emax'!$A:$BM,MATCH(CF$1,'I-Emax'!$A$1:$BM$1,0),FALSE),"")</f>
        <v>1</v>
      </c>
      <c r="CG16" s="47">
        <f>_xlfn.IFNA(VLOOKUP($A16,'I-Emax'!$A:$BM,MATCH(CG$1,'I-Emax'!$A$1:$BM$1,0),FALSE),"")</f>
        <v>0.98550724637681164</v>
      </c>
      <c r="CH16" s="47">
        <f>_xlfn.IFNA(VLOOKUP($A16,'I-Emax'!$A:$BM,MATCH(CH$1,'I-Emax'!$A$1:$BM$1,0),FALSE),"")</f>
        <v>1</v>
      </c>
      <c r="CI16" s="47">
        <f>_xlfn.IFNA(VLOOKUP($A16,'I-Emax'!$A:$BM,MATCH(CI$1,'I-Emax'!$A$1:$BM$1,0),FALSE),"")</f>
        <v>1</v>
      </c>
      <c r="CJ16" s="47">
        <f>_xlfn.IFNA(VLOOKUP($A16,'I-Emax'!$A:$BM,MATCH(CJ$1,'I-Emax'!$A$1:$BM$1,0),FALSE),"")</f>
        <v>1</v>
      </c>
      <c r="CK16" s="47">
        <f>_xlfn.IFNA(VLOOKUP($A16,'I-Emax'!$A:$BM,MATCH(CK$1,'I-Emax'!$A$1:$BM$1,0),FALSE),"")</f>
        <v>1</v>
      </c>
      <c r="CL16" s="47">
        <f>_xlfn.IFNA(VLOOKUP($A16,'I-Emax'!$A:$BM,MATCH(CL$1,'I-Emax'!$A$1:$BM$1,0),FALSE),"")</f>
        <v>1</v>
      </c>
      <c r="CM16" s="47">
        <f>_xlfn.IFNA(VLOOKUP($A16,'I-Emax'!$A:$BM,MATCH(CM$1,'I-Emax'!$A$1:$BM$1,0),FALSE),"")</f>
        <v>1</v>
      </c>
      <c r="CN16" s="40">
        <f t="shared" si="48"/>
        <v>0.21519674243396278</v>
      </c>
      <c r="CO16" s="41">
        <f t="shared" si="49"/>
        <v>0.27976449478968646</v>
      </c>
      <c r="CP16" s="41">
        <f t="shared" si="50"/>
        <v>0</v>
      </c>
      <c r="CQ16" s="41">
        <f t="shared" si="51"/>
        <v>0.42016838479282748</v>
      </c>
      <c r="CR16" s="41">
        <f t="shared" si="52"/>
        <v>0.19931257251190865</v>
      </c>
      <c r="CS16" s="41">
        <f t="shared" si="53"/>
        <v>0</v>
      </c>
      <c r="CT16" s="41">
        <f t="shared" si="54"/>
        <v>0.46399226820084255</v>
      </c>
      <c r="CU16" s="41">
        <f t="shared" si="55"/>
        <v>0.4792536212601754</v>
      </c>
      <c r="CV16" s="41">
        <f t="shared" si="56"/>
        <v>0.44876152213241072</v>
      </c>
      <c r="CW16" s="41">
        <f t="shared" si="57"/>
        <v>0.67649583962811466</v>
      </c>
      <c r="CX16" s="41">
        <f t="shared" si="58"/>
        <v>0.63992627876991359</v>
      </c>
      <c r="CY16" s="41">
        <f t="shared" si="59"/>
        <v>1</v>
      </c>
      <c r="CZ16" s="40">
        <f>_xlfn.IFNA(VLOOKUP($A16,'B-Emax'!$A:$BM,MATCH(CZ$1,'B-Emax'!$A$1:$BM$1,0),FALSE),"")</f>
        <v>0.21519674243396278</v>
      </c>
      <c r="DA16" s="41">
        <f>_xlfn.IFNA(VLOOKUP($A16,'B-Emax'!$A:$BM,MATCH(DA$1,'B-Emax'!$A$1:$BM$1,0),FALSE),"")</f>
        <v>0.27976449478968646</v>
      </c>
      <c r="DB16" s="41">
        <f>_xlfn.IFNA(VLOOKUP($A16,'B-Emax'!$A:$BM,MATCH(DB$1,'B-Emax'!$A$1:$BM$1,0),FALSE),"")</f>
        <v>0</v>
      </c>
      <c r="DC16" s="41">
        <f>_xlfn.IFNA(VLOOKUP($A16,'B-Emax'!$A:$BM,MATCH(DC$1,'B-Emax'!$A$1:$BM$1,0),FALSE),"")</f>
        <v>0.42016838479282748</v>
      </c>
      <c r="DD16" s="41">
        <f>_xlfn.IFNA(VLOOKUP($A16,'B-Emax'!$A:$BM,MATCH(DD$1,'B-Emax'!$A$1:$BM$1,0),FALSE),"")</f>
        <v>0.19931257251190865</v>
      </c>
      <c r="DE16" s="41">
        <f>_xlfn.IFNA(VLOOKUP($A16,'B-Emax'!$A:$BM,MATCH(DE$1,'B-Emax'!$A$1:$BM$1,0),FALSE),"")</f>
        <v>0.19215980968051519</v>
      </c>
      <c r="DF16" s="41">
        <f>_xlfn.IFNA(VLOOKUP($A16,'B-Emax'!$A:$BM,MATCH(DF$1,'B-Emax'!$A$1:$BM$1,0),FALSE),"")</f>
        <v>0.46399226820084255</v>
      </c>
      <c r="DG16" s="41">
        <f>_xlfn.IFNA(VLOOKUP($A16,'B-Emax'!$A:$BM,MATCH(DG$1,'B-Emax'!$A$1:$BM$1,0),FALSE),"")</f>
        <v>0.4792536212601754</v>
      </c>
      <c r="DH16" s="41">
        <f>_xlfn.IFNA(VLOOKUP($A16,'B-Emax'!$A:$BM,MATCH(DH$1,'B-Emax'!$A$1:$BM$1,0),FALSE),"")</f>
        <v>0.44876152213241072</v>
      </c>
      <c r="DI16" s="41">
        <f>_xlfn.IFNA(VLOOKUP($A16,'B-Emax'!$A:$BM,MATCH(DI$1,'B-Emax'!$A$1:$BM$1,0),FALSE),"")</f>
        <v>0.67649583962811466</v>
      </c>
      <c r="DJ16" s="41">
        <f>_xlfn.IFNA(VLOOKUP($A16,'B-Emax'!$A:$BM,MATCH(DJ$1,'B-Emax'!$A$1:$BM$1,0),FALSE),"")</f>
        <v>0.63992627876991359</v>
      </c>
      <c r="DK16" s="41">
        <f>_xlfn.IFNA(VLOOKUP($A16,'B-Emax'!$A:$BM,MATCH(DK$1,'B-Emax'!$A$1:$BM$1,0),FALSE),"")</f>
        <v>1</v>
      </c>
      <c r="DL16" s="47">
        <f>_xlfn.IFNA(VLOOKUP($A16,'I-Emax'!$A:$BQ,MATCH(DL$1,'I-Emax'!$A$1:$BQ$1,0),FALSE),"")</f>
        <v>1</v>
      </c>
      <c r="DM16" s="47">
        <f>_xlfn.IFNA(VLOOKUP($A16,'I-Emax'!$A:$BQ,MATCH(DM$1,'I-Emax'!$A$1:$BQ$1,0),FALSE),"")</f>
        <v>1</v>
      </c>
      <c r="DN16" s="47">
        <f>_xlfn.IFNA(VLOOKUP($A16,'I-Emax'!$A:$BQ,MATCH(DN$1,'I-Emax'!$A$1:$BQ$1,0),FALSE),"")</f>
        <v>1</v>
      </c>
      <c r="DO16" s="47">
        <f>_xlfn.IFNA(VLOOKUP($A16,'I-Emax'!$A:$BQ,MATCH(DO$1,'I-Emax'!$A$1:$BQ$1,0),FALSE),"")</f>
        <v>1</v>
      </c>
      <c r="DP16" s="47">
        <f>_xlfn.IFNA(VLOOKUP($A16,'I-Emax'!$A:$BQ,MATCH(DP$1,'I-Emax'!$A$1:$BQ$1,0),FALSE),"")</f>
        <v>1</v>
      </c>
      <c r="DQ16" s="47">
        <f>_xlfn.IFNA(VLOOKUP($A16,'I-Emax'!$A:$BQ,MATCH(DQ$1,'I-Emax'!$A$1:$BQ$1,0),FALSE),"")</f>
        <v>0</v>
      </c>
      <c r="DR16" s="47">
        <f>_xlfn.IFNA(VLOOKUP($A16,'I-Emax'!$A:$BQ,MATCH(DR$1,'I-Emax'!$A$1:$BQ$1,0),FALSE),"")</f>
        <v>1</v>
      </c>
      <c r="DS16" s="47">
        <f>_xlfn.IFNA(VLOOKUP($A16,'I-Emax'!$A:$BQ,MATCH(DS$1,'I-Emax'!$A$1:$BQ$1,0),FALSE),"")</f>
        <v>1</v>
      </c>
      <c r="DT16" s="47">
        <f>_xlfn.IFNA(VLOOKUP($A16,'I-Emax'!$A:$BQ,MATCH(DT$1,'I-Emax'!$A$1:$BQ$1,0),FALSE),"")</f>
        <v>1</v>
      </c>
      <c r="DU16" s="47">
        <f>_xlfn.IFNA(VLOOKUP($A16,'I-Emax'!$A:$BQ,MATCH(DU$1,'I-Emax'!$A$1:$BQ$1,0),FALSE),"")</f>
        <v>1</v>
      </c>
      <c r="DV16" s="47">
        <f>_xlfn.IFNA(VLOOKUP($A16,'I-Emax'!$A:$BQ,MATCH(DV$1,'I-Emax'!$A$1:$BQ$1,0),FALSE),"")</f>
        <v>1</v>
      </c>
      <c r="DW16" s="47">
        <f>_xlfn.IFNA(VLOOKUP($A16,'I-Emax'!$A:$BQ,MATCH(DW$1,'I-Emax'!$A$1:$BQ$1,0),FALSE),"")</f>
        <v>1</v>
      </c>
      <c r="DX16" s="147">
        <f t="shared" si="16"/>
        <v>0.50298823983034513</v>
      </c>
      <c r="DY16" s="51">
        <f t="shared" si="17"/>
        <v>0.6327956989247312</v>
      </c>
      <c r="DZ16" s="51">
        <f t="shared" si="18"/>
        <v>0.79512652296157449</v>
      </c>
      <c r="EA16" s="51">
        <f t="shared" si="19"/>
        <v>1</v>
      </c>
      <c r="EB16" s="51">
        <f>_xlfn.IFNA(VLOOKUP($A16,'B-Emax'!$A:$IC,MATCH(EB$1,'B-Emax'!$A$1:$IC$1,0),FALSE),"")</f>
        <v>0.50298823983034513</v>
      </c>
      <c r="EC16" s="51">
        <f>_xlfn.IFNA(VLOOKUP($A16,'B-Emax'!$A:$IC,MATCH(EC$1,'B-Emax'!$A$1:$IC$1,0),FALSE),"")</f>
        <v>0.6327956989247312</v>
      </c>
      <c r="ED16" s="51">
        <f>_xlfn.IFNA(VLOOKUP($A16,'B-Emax'!$A:$IC,MATCH(ED$1,'B-Emax'!$A$1:$IC$1,0),FALSE),"")</f>
        <v>0.79512652296157449</v>
      </c>
      <c r="EE16" s="51">
        <f>_xlfn.IFNA(VLOOKUP($A16,'B-Emax'!$A:$IC,MATCH(EE$1,'B-Emax'!$A$1:$IC$1,0),FALSE),"")</f>
        <v>1</v>
      </c>
      <c r="EF16" s="51">
        <f>_xlfn.IFNA(VLOOKUP($A16,'I-Emax'!$A:$IC,MATCH(EF$1,'I-Emax'!$A$1:$IC$1,0),FALSE),"")</f>
        <v>1</v>
      </c>
      <c r="EG16" s="51">
        <f>_xlfn.IFNA(VLOOKUP($A16,'I-Emax'!$A:$IC,MATCH(EG$1,'I-Emax'!$A$1:$IC$1,0),FALSE),"")</f>
        <v>1</v>
      </c>
      <c r="EH16" s="51">
        <f>_xlfn.IFNA(VLOOKUP($A16,'I-Emax'!$A:$IC,MATCH(EH$1,'I-Emax'!$A$1:$IC$1,0),FALSE),"")</f>
        <v>1</v>
      </c>
      <c r="EI16" s="51">
        <f>_xlfn.IFNA(VLOOKUP($A16,'I-Emax'!$A:$IC,MATCH(EI$1,'I-Emax'!$A$1:$IC$1,0),FALSE),"")</f>
        <v>1</v>
      </c>
      <c r="EJ16" s="147">
        <f t="shared" si="20"/>
        <v>0.50298823983034513</v>
      </c>
      <c r="EK16" s="51">
        <f t="shared" si="21"/>
        <v>0.5064093702689233</v>
      </c>
      <c r="EL16" s="51">
        <f t="shared" si="22"/>
        <v>0.69419832626281841</v>
      </c>
      <c r="EM16" s="51">
        <f t="shared" si="23"/>
        <v>0.88598360655737707</v>
      </c>
      <c r="EN16" s="147">
        <f>_xlfn.IFNA(VLOOKUP($A16,'B-Emax'!$A:$IC,MATCH(EN$1,'B-Emax'!$A$1:$IC$1,0),FALSE),"")</f>
        <v>0.50298823983034513</v>
      </c>
      <c r="EO16" s="51">
        <f>_xlfn.IFNA(VLOOKUP($A16,'B-Emax'!$A:$IC,MATCH(EO$1,'B-Emax'!$A$1:$IC$1,0),FALSE),"")</f>
        <v>0.50494151702176693</v>
      </c>
      <c r="EP16" s="51">
        <f>_xlfn.IFNA(VLOOKUP($A16,'B-Emax'!$A:$IC,MATCH(EP$1,'B-Emax'!$A$1:$IC$1,0),FALSE),"")</f>
        <v>0.69419832626281841</v>
      </c>
      <c r="EQ16" s="51">
        <f>_xlfn.IFNA(VLOOKUP($A16,'B-Emax'!$A:$IC,MATCH(EQ$1,'B-Emax'!$A$1:$IC$1,0),FALSE),"")</f>
        <v>0.88598360655737707</v>
      </c>
      <c r="ER16" s="51">
        <f>_xlfn.IFNA(VLOOKUP($A16,'I-Emax'!$A:$IC,MATCH(ER$1,'I-Emax'!$A$1:$IC$1,0),FALSE),"")</f>
        <v>1</v>
      </c>
      <c r="ES16" s="51">
        <f>_xlfn.IFNA(VLOOKUP($A16,'I-Emax'!$A:$IC,MATCH(ES$1,'I-Emax'!$A$1:$IC$1,0),FALSE),"")</f>
        <v>0.99710144927536226</v>
      </c>
      <c r="ET16" s="51">
        <f>_xlfn.IFNA(VLOOKUP($A16,'I-Emax'!$A:$IC,MATCH(ET$1,'I-Emax'!$A$1:$IC$1,0),FALSE),"")</f>
        <v>1</v>
      </c>
      <c r="EU16" s="51">
        <f>_xlfn.IFNA(VLOOKUP($A16,'I-Emax'!$A:$IC,MATCH(EU$1,'I-Emax'!$A$1:$IC$1,0),FALSE),"")</f>
        <v>1</v>
      </c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</row>
    <row r="17" spans="1:172" s="49" customFormat="1" x14ac:dyDescent="0.2">
      <c r="A17" s="29" t="s">
        <v>100</v>
      </c>
      <c r="B17" s="377" t="str">
        <f>VLOOKUP($A17,BI!$A:$Q,MATCH(B$1,BI!$A$1:$Q$1,0),FALSE)</f>
        <v/>
      </c>
      <c r="C17" s="378" t="str">
        <f>VLOOKUP($A17,BI!$A:$Q,MATCH(C$1,BI!$A$1:$Q$1,0),FALSE)</f>
        <v/>
      </c>
      <c r="D17" s="378" t="str">
        <f>VLOOKUP($A17,BI!$A:$Q,MATCH(D$1,BI!$A$1:$Q$1,0),FALSE)</f>
        <v/>
      </c>
      <c r="E17" s="378" t="str">
        <f>VLOOKUP($A17,BI!$A:$Q,MATCH(E$1,BI!$A$1:$Q$1,0),FALSE)</f>
        <v/>
      </c>
      <c r="F17" s="378" t="str">
        <f>VLOOKUP($A17,BI!$A:$Q,MATCH(F$1,BI!$A$1:$Q$1,0),FALSE)</f>
        <v/>
      </c>
      <c r="G17" s="378" t="str">
        <f>VLOOKUP($A17,BI!$A:$Q,MATCH(G$1,BI!$A$1:$Q$1,0),FALSE)</f>
        <v/>
      </c>
      <c r="H17" s="378">
        <f>VLOOKUP($A17,BI!$A:$Q,MATCH(H$1,BI!$A$1:$Q$1,0),FALSE)</f>
        <v>1</v>
      </c>
      <c r="I17" s="378">
        <f>VLOOKUP($A17,BI!$A:$Q,MATCH(I$1,BI!$A$1:$Q$1,0),FALSE)</f>
        <v>1</v>
      </c>
      <c r="J17" s="378" t="str">
        <f>VLOOKUP($A17,BI!$A:$Q,MATCH(J$1,BI!$A$1:$Q$1,0),FALSE)</f>
        <v/>
      </c>
      <c r="K17" s="378" t="str">
        <f>VLOOKUP($A17,BI!$A:$Q,MATCH(K$1,BI!$A$1:$Q$1,0),FALSE)</f>
        <v/>
      </c>
      <c r="L17" s="378" t="str">
        <f>VLOOKUP($A17,BI!$A:$Q,MATCH(L$1,BI!$A$1:$Q$1,0),FALSE)</f>
        <v/>
      </c>
      <c r="M17" s="378" t="str">
        <f>VLOOKUP($A17,BI!$A:$Q,MATCH(M$1,BI!$A$1:$Q$1,0),FALSE)</f>
        <v/>
      </c>
      <c r="N17" s="49">
        <f t="shared" si="0"/>
        <v>2</v>
      </c>
      <c r="O17" s="49" t="str">
        <f>VLOOKUP($A17,BI!$A:$Q,MATCH(O$1,BI!$A$1:$Q$1,0),FALSE)</f>
        <v/>
      </c>
      <c r="P17" s="37">
        <f>VLOOKUP($A17,BI!$A:$Q,MATCH(P$1,BI!$A$1:$Q$1,0),FALSE)</f>
        <v>1</v>
      </c>
      <c r="Q17" s="37">
        <f>VLOOKUP($A17,BI!$A:$Q,MATCH(Q$1,BI!$A$1:$Q$1,0),FALSE)</f>
        <v>1</v>
      </c>
      <c r="R17" s="37" t="str">
        <f>VLOOKUP($A17,BI!$A:$Q,MATCH(R$1,BI!$A$1:$Q$1,0),FALSE)</f>
        <v/>
      </c>
      <c r="S17" s="398">
        <f t="shared" si="1"/>
        <v>2</v>
      </c>
      <c r="T17" s="41" t="str">
        <f t="shared" si="24"/>
        <v/>
      </c>
      <c r="U17" s="41" t="str">
        <f t="shared" si="25"/>
        <v/>
      </c>
      <c r="V17" s="41" t="str">
        <f t="shared" si="26"/>
        <v/>
      </c>
      <c r="W17" s="41" t="str">
        <f t="shared" si="27"/>
        <v/>
      </c>
      <c r="X17" s="41" t="str">
        <f t="shared" si="28"/>
        <v/>
      </c>
      <c r="Y17" s="41" t="str">
        <f t="shared" si="29"/>
        <v/>
      </c>
      <c r="Z17" s="41">
        <f t="shared" si="30"/>
        <v>1.7703031644169066E-2</v>
      </c>
      <c r="AA17" s="41">
        <f t="shared" si="31"/>
        <v>3.1213421771361684E-2</v>
      </c>
      <c r="AB17" s="41" t="str">
        <f t="shared" si="32"/>
        <v/>
      </c>
      <c r="AC17" s="41" t="str">
        <f t="shared" si="33"/>
        <v/>
      </c>
      <c r="AD17" s="41" t="str">
        <f t="shared" si="34"/>
        <v/>
      </c>
      <c r="AE17" s="41" t="str">
        <f t="shared" si="35"/>
        <v/>
      </c>
      <c r="AF17" s="80" t="str">
        <f>_xlfn.IFNA(VLOOKUP($A17,'B-Emax'!$A:$BM,MATCH(AF$1,'B-Emax'!$A$1:$BM$1,0),FALSE),"")</f>
        <v/>
      </c>
      <c r="AG17" s="81" t="str">
        <f>_xlfn.IFNA(VLOOKUP($A17,'B-Emax'!$A:$BM,MATCH(AG$1,'B-Emax'!$A$1:$BM$1,0),FALSE),"")</f>
        <v/>
      </c>
      <c r="AH17" s="81" t="str">
        <f>_xlfn.IFNA(VLOOKUP($A17,'B-Emax'!$A:$BM,MATCH(AH$1,'B-Emax'!$A$1:$BM$1,0),FALSE),"")</f>
        <v/>
      </c>
      <c r="AI17" s="81" t="str">
        <f>_xlfn.IFNA(VLOOKUP($A17,'B-Emax'!$A:$BM,MATCH(AI$1,'B-Emax'!$A$1:$BM$1,0),FALSE),"")</f>
        <v/>
      </c>
      <c r="AJ17" s="81" t="str">
        <f>_xlfn.IFNA(VLOOKUP($A17,'B-Emax'!$A:$BM,MATCH(AJ$1,'B-Emax'!$A$1:$BM$1,0),FALSE),"")</f>
        <v/>
      </c>
      <c r="AK17" s="81" t="str">
        <f>_xlfn.IFNA(VLOOKUP($A17,'B-Emax'!$A:$BM,MATCH(AK$1,'B-Emax'!$A$1:$BM$1,0),FALSE),"")</f>
        <v/>
      </c>
      <c r="AL17" s="82">
        <f>_xlfn.IFNA(VLOOKUP($A17,'B-Emax'!$A:$BM,MATCH(AL$1,'B-Emax'!$A$1:$BM$1,0),FALSE),"")</f>
        <v>451.9</v>
      </c>
      <c r="AM17" s="82">
        <f>_xlfn.IFNA(VLOOKUP($A17,'B-Emax'!$A:$BM,MATCH(AM$1,'B-Emax'!$A$1:$BM$1,0),FALSE),"")</f>
        <v>256.3</v>
      </c>
      <c r="AN17" s="82" t="str">
        <f>_xlfn.IFNA(VLOOKUP($A17,'B-Emax'!$A:$BM,MATCH(AN$1,'B-Emax'!$A$1:$BM$1,0),FALSE),"")</f>
        <v/>
      </c>
      <c r="AO17" s="81" t="str">
        <f>_xlfn.IFNA(VLOOKUP($A17,'B-Emax'!$A:$BM,MATCH(AO$1,'B-Emax'!$A$1:$BM$1,0),FALSE),"")</f>
        <v/>
      </c>
      <c r="AP17" s="82" t="str">
        <f>_xlfn.IFNA(VLOOKUP($A17,'B-Emax'!$A:$BM,MATCH(AP$1,'B-Emax'!$A$1:$BM$1,0),FALSE),"")</f>
        <v/>
      </c>
      <c r="AQ17" s="82" t="str">
        <f>_xlfn.IFNA(VLOOKUP($A17,'B-Emax'!$A:$BM,MATCH(AQ$1,'B-Emax'!$A$1:$BM$1,0),FALSE),"")</f>
        <v/>
      </c>
      <c r="AR17" s="50" t="str">
        <f>_xlfn.IFNA(VLOOKUP($A17,'I-Emax'!$A:$BM,MATCH(AR$1,'I-Emax'!$A$1:$BM$1,0),FALSE),"")</f>
        <v/>
      </c>
      <c r="AS17" s="50" t="str">
        <f>_xlfn.IFNA(VLOOKUP($A17,'I-Emax'!$A:$BM,MATCH(AS$1,'I-Emax'!$A$1:$BM$1,0),FALSE),"")</f>
        <v/>
      </c>
      <c r="AT17" s="50" t="str">
        <f>_xlfn.IFNA(VLOOKUP($A17,'I-Emax'!$A:$BM,MATCH(AT$1,'I-Emax'!$A$1:$BM$1,0),FALSE),"")</f>
        <v/>
      </c>
      <c r="AU17" s="50" t="str">
        <f>_xlfn.IFNA(VLOOKUP($A17,'I-Emax'!$A:$BM,MATCH(AU$1,'I-Emax'!$A$1:$BM$1,0),FALSE),"")</f>
        <v/>
      </c>
      <c r="AV17" s="50" t="str">
        <f>_xlfn.IFNA(VLOOKUP($A17,'I-Emax'!$A:$BM,MATCH(AV$1,'I-Emax'!$A$1:$BM$1,0),FALSE),"")</f>
        <v/>
      </c>
      <c r="AW17" s="50" t="str">
        <f>_xlfn.IFNA(VLOOKUP($A17,'I-Emax'!$A:$BM,MATCH(AW$1,'I-Emax'!$A$1:$BM$1,0),FALSE),"")</f>
        <v/>
      </c>
      <c r="AX17" s="50">
        <f>_xlfn.IFNA(VLOOKUP($A17,'I-Emax'!$A:$BM,MATCH(AX$1,'I-Emax'!$A$1:$BM$1,0),FALSE),"")</f>
        <v>8</v>
      </c>
      <c r="AY17" s="50">
        <f>_xlfn.IFNA(VLOOKUP($A17,'I-Emax'!$A:$BM,MATCH(AY$1,'I-Emax'!$A$1:$BM$1,0),FALSE),"")</f>
        <v>8</v>
      </c>
      <c r="AZ17" s="50" t="str">
        <f>_xlfn.IFNA(VLOOKUP($A17,'I-Emax'!$A:$BM,MATCH(AZ$1,'I-Emax'!$A$1:$BM$1,0),FALSE),"")</f>
        <v/>
      </c>
      <c r="BA17" s="50" t="str">
        <f>_xlfn.IFNA(VLOOKUP($A17,'I-Emax'!$A:$BM,MATCH(BA$1,'I-Emax'!$A$1:$BM$1,0),FALSE),"")</f>
        <v/>
      </c>
      <c r="BB17" s="50" t="str">
        <f>_xlfn.IFNA(VLOOKUP($A17,'I-Emax'!$A:$BM,MATCH(BB$1,'I-Emax'!$A$1:$BM$1,0),FALSE),"")</f>
        <v/>
      </c>
      <c r="BC17" s="50" t="str">
        <f>_xlfn.IFNA(VLOOKUP($A17,'I-Emax'!$A:$BM,MATCH(BC$1,'I-Emax'!$A$1:$BM$1,0),FALSE),"")</f>
        <v/>
      </c>
      <c r="BD17" s="40" t="str">
        <f t="shared" si="36"/>
        <v/>
      </c>
      <c r="BE17" s="41" t="str">
        <f t="shared" si="37"/>
        <v/>
      </c>
      <c r="BF17" s="41" t="str">
        <f t="shared" si="38"/>
        <v/>
      </c>
      <c r="BG17" s="41" t="str">
        <f t="shared" si="39"/>
        <v/>
      </c>
      <c r="BH17" s="41" t="str">
        <f t="shared" si="40"/>
        <v/>
      </c>
      <c r="BI17" s="41" t="str">
        <f t="shared" si="41"/>
        <v/>
      </c>
      <c r="BJ17" s="41">
        <f t="shared" si="42"/>
        <v>0.25954444698654644</v>
      </c>
      <c r="BK17" s="41">
        <f t="shared" si="43"/>
        <v>0.54061381987474955</v>
      </c>
      <c r="BL17" s="41" t="str">
        <f t="shared" si="44"/>
        <v/>
      </c>
      <c r="BM17" s="41" t="str">
        <f t="shared" si="45"/>
        <v/>
      </c>
      <c r="BN17" s="41" t="str">
        <f t="shared" si="46"/>
        <v/>
      </c>
      <c r="BO17" s="41" t="str">
        <f t="shared" si="47"/>
        <v/>
      </c>
      <c r="BP17" s="40" t="str">
        <f>_xlfn.IFNA(VLOOKUP($A17,'B-Emax'!$A:$BM,MATCH(BP$1,'B-Emax'!$A$1:$BM$1,0),FALSE),"")</f>
        <v/>
      </c>
      <c r="BQ17" s="41" t="str">
        <f>_xlfn.IFNA(VLOOKUP($A17,'B-Emax'!$A:$BM,MATCH(BQ$1,'B-Emax'!$A$1:$BM$1,0),FALSE),"")</f>
        <v/>
      </c>
      <c r="BR17" s="41" t="str">
        <f>_xlfn.IFNA(VLOOKUP($A17,'B-Emax'!$A:$BM,MATCH(BR$1,'B-Emax'!$A$1:$BM$1,0),FALSE),"")</f>
        <v/>
      </c>
      <c r="BS17" s="41" t="str">
        <f>_xlfn.IFNA(VLOOKUP($A17,'B-Emax'!$A:$BM,MATCH(BS$1,'B-Emax'!$A$1:$BM$1,0),FALSE),"")</f>
        <v/>
      </c>
      <c r="BT17" s="41" t="str">
        <f>_xlfn.IFNA(VLOOKUP($A17,'B-Emax'!$A:$BM,MATCH(BT$1,'B-Emax'!$A$1:$BM$1,0),FALSE),"")</f>
        <v/>
      </c>
      <c r="BU17" s="41" t="str">
        <f>_xlfn.IFNA(VLOOKUP($A17,'B-Emax'!$A:$BM,MATCH(BU$1,'B-Emax'!$A$1:$BM$1,0),FALSE),"")</f>
        <v/>
      </c>
      <c r="BV17" s="41">
        <f>_xlfn.IFNA(VLOOKUP($A17,'B-Emax'!$A:$BM,MATCH(BV$1,'B-Emax'!$A$1:$BM$1,0),FALSE),"")</f>
        <v>0.65303468208092486</v>
      </c>
      <c r="BW17" s="41">
        <f>_xlfn.IFNA(VLOOKUP($A17,'B-Emax'!$A:$BM,MATCH(BW$1,'B-Emax'!$A$1:$BM$1,0),FALSE),"")</f>
        <v>0.31351681957186545</v>
      </c>
      <c r="BX17" s="41" t="str">
        <f>_xlfn.IFNA(VLOOKUP($A17,'B-Emax'!$A:$BM,MATCH(BX$1,'B-Emax'!$A$1:$BM$1,0),FALSE),"")</f>
        <v/>
      </c>
      <c r="BY17" s="41" t="str">
        <f>_xlfn.IFNA(VLOOKUP($A17,'B-Emax'!$A:$BM,MATCH(BY$1,'B-Emax'!$A$1:$BM$1,0),FALSE),"")</f>
        <v/>
      </c>
      <c r="BZ17" s="41" t="str">
        <f>_xlfn.IFNA(VLOOKUP($A17,'B-Emax'!$A:$BM,MATCH(BZ$1,'B-Emax'!$A$1:$BM$1,0),FALSE),"")</f>
        <v/>
      </c>
      <c r="CA17" s="41" t="str">
        <f>_xlfn.IFNA(VLOOKUP($A17,'B-Emax'!$A:$BM,MATCH(CA$1,'B-Emax'!$A$1:$BM$1,0),FALSE),"")</f>
        <v/>
      </c>
      <c r="CB17" s="47" t="str">
        <f>_xlfn.IFNA(VLOOKUP($A17,'I-Emax'!$A:$BM,MATCH(CB$1,'I-Emax'!$A$1:$BM$1,0),FALSE),"")</f>
        <v/>
      </c>
      <c r="CC17" s="47" t="str">
        <f>_xlfn.IFNA(VLOOKUP($A17,'I-Emax'!$A:$BM,MATCH(CC$1,'I-Emax'!$A$1:$BM$1,0),FALSE),"")</f>
        <v/>
      </c>
      <c r="CD17" s="47" t="str">
        <f>_xlfn.IFNA(VLOOKUP($A17,'I-Emax'!$A:$BM,MATCH(CD$1,'I-Emax'!$A$1:$BM$1,0),FALSE),"")</f>
        <v/>
      </c>
      <c r="CE17" s="47" t="str">
        <f>_xlfn.IFNA(VLOOKUP($A17,'I-Emax'!$A:$BM,MATCH(CE$1,'I-Emax'!$A$1:$BM$1,0),FALSE),"")</f>
        <v/>
      </c>
      <c r="CF17" s="47" t="str">
        <f>_xlfn.IFNA(VLOOKUP($A17,'I-Emax'!$A:$BM,MATCH(CF$1,'I-Emax'!$A$1:$BM$1,0),FALSE),"")</f>
        <v/>
      </c>
      <c r="CG17" s="47" t="str">
        <f>_xlfn.IFNA(VLOOKUP($A17,'I-Emax'!$A:$BM,MATCH(CG$1,'I-Emax'!$A$1:$BM$1,0),FALSE),"")</f>
        <v/>
      </c>
      <c r="CH17" s="47">
        <f>_xlfn.IFNA(VLOOKUP($A17,'I-Emax'!$A:$BM,MATCH(CH$1,'I-Emax'!$A$1:$BM$1,0),FALSE),"")</f>
        <v>0.16949152542372881</v>
      </c>
      <c r="CI17" s="47">
        <f>_xlfn.IFNA(VLOOKUP($A17,'I-Emax'!$A:$BM,MATCH(CI$1,'I-Emax'!$A$1:$BM$1,0),FALSE),"")</f>
        <v>0.16949152542372881</v>
      </c>
      <c r="CJ17" s="47" t="str">
        <f>_xlfn.IFNA(VLOOKUP($A17,'I-Emax'!$A:$BM,MATCH(CJ$1,'I-Emax'!$A$1:$BM$1,0),FALSE),"")</f>
        <v/>
      </c>
      <c r="CK17" s="47" t="str">
        <f>_xlfn.IFNA(VLOOKUP($A17,'I-Emax'!$A:$BM,MATCH(CK$1,'I-Emax'!$A$1:$BM$1,0),FALSE),"")</f>
        <v/>
      </c>
      <c r="CL17" s="47" t="str">
        <f>_xlfn.IFNA(VLOOKUP($A17,'I-Emax'!$A:$BM,MATCH(CL$1,'I-Emax'!$A$1:$BM$1,0),FALSE),"")</f>
        <v/>
      </c>
      <c r="CM17" s="47" t="str">
        <f>_xlfn.IFNA(VLOOKUP($A17,'I-Emax'!$A:$BM,MATCH(CM$1,'I-Emax'!$A$1:$BM$1,0),FALSE),"")</f>
        <v/>
      </c>
      <c r="CN17" s="40" t="str">
        <f t="shared" si="48"/>
        <v/>
      </c>
      <c r="CO17" s="41" t="str">
        <f t="shared" si="49"/>
        <v/>
      </c>
      <c r="CP17" s="41" t="str">
        <f t="shared" si="50"/>
        <v/>
      </c>
      <c r="CQ17" s="41" t="str">
        <f t="shared" si="51"/>
        <v/>
      </c>
      <c r="CR17" s="41" t="str">
        <f t="shared" si="52"/>
        <v/>
      </c>
      <c r="CS17" s="41" t="str">
        <f t="shared" si="53"/>
        <v/>
      </c>
      <c r="CT17" s="41">
        <f t="shared" si="54"/>
        <v>1</v>
      </c>
      <c r="CU17" s="41" t="str">
        <f t="shared" si="55"/>
        <v/>
      </c>
      <c r="CV17" s="41" t="str">
        <f t="shared" si="56"/>
        <v/>
      </c>
      <c r="CW17" s="41" t="str">
        <f t="shared" si="57"/>
        <v/>
      </c>
      <c r="CX17" s="41" t="str">
        <f t="shared" si="58"/>
        <v/>
      </c>
      <c r="CY17" s="41" t="str">
        <f t="shared" si="59"/>
        <v/>
      </c>
      <c r="CZ17" s="40" t="str">
        <f>_xlfn.IFNA(VLOOKUP($A17,'B-Emax'!$A:$BM,MATCH(CZ$1,'B-Emax'!$A$1:$BM$1,0),FALSE),"")</f>
        <v/>
      </c>
      <c r="DA17" s="41" t="str">
        <f>_xlfn.IFNA(VLOOKUP($A17,'B-Emax'!$A:$BM,MATCH(DA$1,'B-Emax'!$A$1:$BM$1,0),FALSE),"")</f>
        <v/>
      </c>
      <c r="DB17" s="41" t="str">
        <f>_xlfn.IFNA(VLOOKUP($A17,'B-Emax'!$A:$BM,MATCH(DB$1,'B-Emax'!$A$1:$BM$1,0),FALSE),"")</f>
        <v/>
      </c>
      <c r="DC17" s="41" t="str">
        <f>_xlfn.IFNA(VLOOKUP($A17,'B-Emax'!$A:$BM,MATCH(DC$1,'B-Emax'!$A$1:$BM$1,0),FALSE),"")</f>
        <v/>
      </c>
      <c r="DD17" s="41" t="str">
        <f>_xlfn.IFNA(VLOOKUP($A17,'B-Emax'!$A:$BM,MATCH(DD$1,'B-Emax'!$A$1:$BM$1,0),FALSE),"")</f>
        <v/>
      </c>
      <c r="DE17" s="41" t="str">
        <f>_xlfn.IFNA(VLOOKUP($A17,'B-Emax'!$A:$BM,MATCH(DE$1,'B-Emax'!$A$1:$BM$1,0),FALSE),"")</f>
        <v/>
      </c>
      <c r="DF17" s="41">
        <f>_xlfn.IFNA(VLOOKUP($A17,'B-Emax'!$A:$BM,MATCH(DF$1,'B-Emax'!$A$1:$BM$1,0),FALSE),"")</f>
        <v>1</v>
      </c>
      <c r="DG17" s="41">
        <f>_xlfn.IFNA(VLOOKUP($A17,'B-Emax'!$A:$BM,MATCH(DG$1,'B-Emax'!$A$1:$BM$1,0),FALSE),"")</f>
        <v>0</v>
      </c>
      <c r="DH17" s="41" t="str">
        <f>_xlfn.IFNA(VLOOKUP($A17,'B-Emax'!$A:$BM,MATCH(DH$1,'B-Emax'!$A$1:$BM$1,0),FALSE),"")</f>
        <v/>
      </c>
      <c r="DI17" s="41" t="str">
        <f>_xlfn.IFNA(VLOOKUP($A17,'B-Emax'!$A:$BM,MATCH(DI$1,'B-Emax'!$A$1:$BM$1,0),FALSE),"")</f>
        <v/>
      </c>
      <c r="DJ17" s="41" t="str">
        <f>_xlfn.IFNA(VLOOKUP($A17,'B-Emax'!$A:$BM,MATCH(DJ$1,'B-Emax'!$A$1:$BM$1,0),FALSE),"")</f>
        <v/>
      </c>
      <c r="DK17" s="41" t="str">
        <f>_xlfn.IFNA(VLOOKUP($A17,'B-Emax'!$A:$BM,MATCH(DK$1,'B-Emax'!$A$1:$BM$1,0),FALSE),"")</f>
        <v/>
      </c>
      <c r="DL17" s="47" t="str">
        <f>_xlfn.IFNA(VLOOKUP($A17,'I-Emax'!$A:$BQ,MATCH(DL$1,'I-Emax'!$A$1:$BQ$1,0),FALSE),"")</f>
        <v/>
      </c>
      <c r="DM17" s="47" t="str">
        <f>_xlfn.IFNA(VLOOKUP($A17,'I-Emax'!$A:$BQ,MATCH(DM$1,'I-Emax'!$A$1:$BQ$1,0),FALSE),"")</f>
        <v/>
      </c>
      <c r="DN17" s="47" t="str">
        <f>_xlfn.IFNA(VLOOKUP($A17,'I-Emax'!$A:$BQ,MATCH(DN$1,'I-Emax'!$A$1:$BQ$1,0),FALSE),"")</f>
        <v/>
      </c>
      <c r="DO17" s="47" t="str">
        <f>_xlfn.IFNA(VLOOKUP($A17,'I-Emax'!$A:$BQ,MATCH(DO$1,'I-Emax'!$A$1:$BQ$1,0),FALSE),"")</f>
        <v/>
      </c>
      <c r="DP17" s="47" t="str">
        <f>_xlfn.IFNA(VLOOKUP($A17,'I-Emax'!$A:$BQ,MATCH(DP$1,'I-Emax'!$A$1:$BQ$1,0),FALSE),"")</f>
        <v/>
      </c>
      <c r="DQ17" s="47" t="str">
        <f>_xlfn.IFNA(VLOOKUP($A17,'I-Emax'!$A:$BQ,MATCH(DQ$1,'I-Emax'!$A$1:$BQ$1,0),FALSE),"")</f>
        <v/>
      </c>
      <c r="DR17" s="47" t="str">
        <f>_xlfn.IFNA(VLOOKUP($A17,'I-Emax'!$A:$BQ,MATCH(DR$1,'I-Emax'!$A$1:$BQ$1,0),FALSE),"")</f>
        <v/>
      </c>
      <c r="DS17" s="47" t="str">
        <f>_xlfn.IFNA(VLOOKUP($A17,'I-Emax'!$A:$BQ,MATCH(DS$1,'I-Emax'!$A$1:$BQ$1,0),FALSE),"")</f>
        <v/>
      </c>
      <c r="DT17" s="47" t="str">
        <f>_xlfn.IFNA(VLOOKUP($A17,'I-Emax'!$A:$BQ,MATCH(DT$1,'I-Emax'!$A$1:$BQ$1,0),FALSE),"")</f>
        <v/>
      </c>
      <c r="DU17" s="47" t="str">
        <f>_xlfn.IFNA(VLOOKUP($A17,'I-Emax'!$A:$BQ,MATCH(DU$1,'I-Emax'!$A$1:$BQ$1,0),FALSE),"")</f>
        <v/>
      </c>
      <c r="DV17" s="47" t="str">
        <f>_xlfn.IFNA(VLOOKUP($A17,'I-Emax'!$A:$BQ,MATCH(DV$1,'I-Emax'!$A$1:$BQ$1,0),FALSE),"")</f>
        <v/>
      </c>
      <c r="DW17" s="47" t="str">
        <f>_xlfn.IFNA(VLOOKUP($A17,'I-Emax'!$A:$BQ,MATCH(DW$1,'I-Emax'!$A$1:$BQ$1,0),FALSE),"")</f>
        <v/>
      </c>
      <c r="DX17" s="147" t="str">
        <f t="shared" si="16"/>
        <v/>
      </c>
      <c r="DY17" s="51" t="str">
        <f t="shared" si="17"/>
        <v/>
      </c>
      <c r="DZ17" s="51">
        <f t="shared" si="18"/>
        <v>0.25954444698654644</v>
      </c>
      <c r="EA17" s="51" t="str">
        <f t="shared" si="19"/>
        <v/>
      </c>
      <c r="EB17" s="51" t="str">
        <f>_xlfn.IFNA(VLOOKUP($A17,'B-Emax'!$A:$IC,MATCH(EB$1,'B-Emax'!$A$1:$IC$1,0),FALSE),"")</f>
        <v/>
      </c>
      <c r="EC17" s="51" t="str">
        <f>_xlfn.IFNA(VLOOKUP($A17,'B-Emax'!$A:$IC,MATCH(EC$1,'B-Emax'!$A$1:$IC$1,0),FALSE),"")</f>
        <v/>
      </c>
      <c r="ED17" s="51">
        <f>_xlfn.IFNA(VLOOKUP($A17,'B-Emax'!$A:$IC,MATCH(ED$1,'B-Emax'!$A$1:$IC$1,0),FALSE),"")</f>
        <v>0.65303468208092486</v>
      </c>
      <c r="EE17" s="51" t="str">
        <f>_xlfn.IFNA(VLOOKUP($A17,'B-Emax'!$A:$IC,MATCH(EE$1,'B-Emax'!$A$1:$IC$1,0),FALSE),"")</f>
        <v/>
      </c>
      <c r="EF17" s="51" t="str">
        <f>_xlfn.IFNA(VLOOKUP($A17,'I-Emax'!$A:$IC,MATCH(EF$1,'I-Emax'!$A$1:$IC$1,0),FALSE),"")</f>
        <v/>
      </c>
      <c r="EG17" s="51" t="str">
        <f>_xlfn.IFNA(VLOOKUP($A17,'I-Emax'!$A:$IC,MATCH(EG$1,'I-Emax'!$A$1:$IC$1,0),FALSE),"")</f>
        <v/>
      </c>
      <c r="EH17" s="51">
        <f>_xlfn.IFNA(VLOOKUP($A17,'I-Emax'!$A:$IC,MATCH(EH$1,'I-Emax'!$A$1:$IC$1,0),FALSE),"")</f>
        <v>0.16949152542372881</v>
      </c>
      <c r="EI17" s="51" t="str">
        <f>_xlfn.IFNA(VLOOKUP($A17,'I-Emax'!$A:$IC,MATCH(EI$1,'I-Emax'!$A$1:$IC$1,0),FALSE),"")</f>
        <v/>
      </c>
      <c r="EJ17" s="147" t="str">
        <f t="shared" si="20"/>
        <v/>
      </c>
      <c r="EK17" s="51" t="str">
        <f t="shared" si="21"/>
        <v/>
      </c>
      <c r="EL17" s="51">
        <f t="shared" si="22"/>
        <v>0.35071390429563354</v>
      </c>
      <c r="EM17" s="51" t="str">
        <f t="shared" si="23"/>
        <v/>
      </c>
      <c r="EN17" s="147" t="str">
        <f>_xlfn.IFNA(VLOOKUP($A17,'B-Emax'!$A:$IC,MATCH(EN$1,'B-Emax'!$A$1:$IC$1,0),FALSE),"")</f>
        <v/>
      </c>
      <c r="EO17" s="51" t="str">
        <f>_xlfn.IFNA(VLOOKUP($A17,'B-Emax'!$A:$IC,MATCH(EO$1,'B-Emax'!$A$1:$IC$1,0),FALSE),"")</f>
        <v/>
      </c>
      <c r="EP17" s="51">
        <f>_xlfn.IFNA(VLOOKUP($A17,'B-Emax'!$A:$IC,MATCH(EP$1,'B-Emax'!$A$1:$IC$1,0),FALSE),"")</f>
        <v>0.48327575082639518</v>
      </c>
      <c r="EQ17" s="51" t="str">
        <f>_xlfn.IFNA(VLOOKUP($A17,'B-Emax'!$A:$IC,MATCH(EQ$1,'B-Emax'!$A$1:$IC$1,0),FALSE),"")</f>
        <v/>
      </c>
      <c r="ER17" s="51" t="str">
        <f>_xlfn.IFNA(VLOOKUP($A17,'I-Emax'!$A:$IC,MATCH(ER$1,'I-Emax'!$A$1:$IC$1,0),FALSE),"")</f>
        <v/>
      </c>
      <c r="ES17" s="51" t="str">
        <f>_xlfn.IFNA(VLOOKUP($A17,'I-Emax'!$A:$IC,MATCH(ES$1,'I-Emax'!$A$1:$IC$1,0),FALSE),"")</f>
        <v/>
      </c>
      <c r="ET17" s="51">
        <f>_xlfn.IFNA(VLOOKUP($A17,'I-Emax'!$A:$IC,MATCH(ET$1,'I-Emax'!$A$1:$IC$1,0),FALSE),"")</f>
        <v>0.16949152542372881</v>
      </c>
      <c r="EU17" s="51" t="str">
        <f>_xlfn.IFNA(VLOOKUP($A17,'I-Emax'!$A:$IC,MATCH(EU$1,'I-Emax'!$A$1:$IC$1,0),FALSE),"")</f>
        <v/>
      </c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</row>
    <row r="18" spans="1:172" s="49" customFormat="1" x14ac:dyDescent="0.2">
      <c r="A18" s="29" t="s">
        <v>52</v>
      </c>
      <c r="B18" s="377" t="str">
        <f>VLOOKUP($A18,BI!$A:$Q,MATCH(B$1,BI!$A$1:$Q$1,0),FALSE)</f>
        <v/>
      </c>
      <c r="C18" s="378">
        <f>VLOOKUP($A18,BI!$A:$Q,MATCH(C$1,BI!$A$1:$Q$1,0),FALSE)</f>
        <v>1</v>
      </c>
      <c r="D18" s="378">
        <f>VLOOKUP($A18,BI!$A:$Q,MATCH(D$1,BI!$A$1:$Q$1,0),FALSE)</f>
        <v>1</v>
      </c>
      <c r="E18" s="378">
        <f>VLOOKUP($A18,BI!$A:$Q,MATCH(E$1,BI!$A$1:$Q$1,0),FALSE)</f>
        <v>1</v>
      </c>
      <c r="F18" s="378">
        <f>VLOOKUP($A18,BI!$A:$Q,MATCH(F$1,BI!$A$1:$Q$1,0),FALSE)</f>
        <v>1</v>
      </c>
      <c r="G18" s="378" t="str">
        <f>VLOOKUP($A18,BI!$A:$Q,MATCH(G$1,BI!$A$1:$Q$1,0),FALSE)</f>
        <v/>
      </c>
      <c r="H18" s="378" t="str">
        <f>VLOOKUP($A18,BI!$A:$Q,MATCH(H$1,BI!$A$1:$Q$1,0),FALSE)</f>
        <v/>
      </c>
      <c r="I18" s="378" t="str">
        <f>VLOOKUP($A18,BI!$A:$Q,MATCH(I$1,BI!$A$1:$Q$1,0),FALSE)</f>
        <v/>
      </c>
      <c r="J18" s="378" t="str">
        <f>VLOOKUP($A18,BI!$A:$Q,MATCH(J$1,BI!$A$1:$Q$1,0),FALSE)</f>
        <v/>
      </c>
      <c r="K18" s="378" t="str">
        <f>VLOOKUP($A18,BI!$A:$Q,MATCH(K$1,BI!$A$1:$Q$1,0),FALSE)</f>
        <v/>
      </c>
      <c r="L18" s="378" t="str">
        <f>VLOOKUP($A18,BI!$A:$Q,MATCH(L$1,BI!$A$1:$Q$1,0),FALSE)</f>
        <v/>
      </c>
      <c r="M18" s="378" t="str">
        <f>VLOOKUP($A18,BI!$A:$Q,MATCH(M$1,BI!$A$1:$Q$1,0),FALSE)</f>
        <v/>
      </c>
      <c r="N18" s="49">
        <f t="shared" si="0"/>
        <v>4</v>
      </c>
      <c r="O18" s="49" t="str">
        <f>VLOOKUP($A18,BI!$A:$Q,MATCH(O$1,BI!$A$1:$Q$1,0),FALSE)</f>
        <v/>
      </c>
      <c r="P18" s="37">
        <f>VLOOKUP($A18,BI!$A:$Q,MATCH(P$1,BI!$A$1:$Q$1,0),FALSE)</f>
        <v>1</v>
      </c>
      <c r="Q18" s="37" t="str">
        <f>VLOOKUP($A18,BI!$A:$Q,MATCH(Q$1,BI!$A$1:$Q$1,0),FALSE)</f>
        <v/>
      </c>
      <c r="R18" s="37" t="str">
        <f>VLOOKUP($A18,BI!$A:$Q,MATCH(R$1,BI!$A$1:$Q$1,0),FALSE)</f>
        <v/>
      </c>
      <c r="S18" s="398">
        <f t="shared" si="1"/>
        <v>1</v>
      </c>
      <c r="T18" s="41" t="str">
        <f t="shared" si="24"/>
        <v/>
      </c>
      <c r="U18" s="41">
        <f t="shared" si="25"/>
        <v>6.9049733570159866E-2</v>
      </c>
      <c r="V18" s="41">
        <f t="shared" si="26"/>
        <v>0.1144223693892568</v>
      </c>
      <c r="W18" s="41">
        <f t="shared" si="27"/>
        <v>0.8651262761955939</v>
      </c>
      <c r="X18" s="41">
        <f t="shared" si="28"/>
        <v>0.82479508196721318</v>
      </c>
      <c r="Y18" s="41" t="str">
        <f t="shared" si="29"/>
        <v/>
      </c>
      <c r="Z18" s="41" t="str">
        <f t="shared" si="30"/>
        <v/>
      </c>
      <c r="AA18" s="41" t="str">
        <f t="shared" si="31"/>
        <v/>
      </c>
      <c r="AB18" s="41" t="str">
        <f t="shared" si="32"/>
        <v/>
      </c>
      <c r="AC18" s="41" t="str">
        <f t="shared" si="33"/>
        <v/>
      </c>
      <c r="AD18" s="41" t="str">
        <f t="shared" si="34"/>
        <v/>
      </c>
      <c r="AE18" s="41" t="str">
        <f t="shared" si="35"/>
        <v/>
      </c>
      <c r="AF18" s="80" t="str">
        <f>_xlfn.IFNA(VLOOKUP($A18,'B-Emax'!$A:$BM,MATCH(AF$1,'B-Emax'!$A$1:$BM$1,0),FALSE),"")</f>
        <v/>
      </c>
      <c r="AG18" s="81">
        <f>_xlfn.IFNA(VLOOKUP($A18,'B-Emax'!$A:$BM,MATCH(AG$1,'B-Emax'!$A$1:$BM$1,0),FALSE),"")</f>
        <v>450.4</v>
      </c>
      <c r="AH18" s="81">
        <f>_xlfn.IFNA(VLOOKUP($A18,'B-Emax'!$A:$BM,MATCH(AH$1,'B-Emax'!$A$1:$BM$1,0),FALSE),"")</f>
        <v>271.8</v>
      </c>
      <c r="AI18" s="81">
        <f>_xlfn.IFNA(VLOOKUP($A18,'B-Emax'!$A:$BM,MATCH(AI$1,'B-Emax'!$A$1:$BM$1,0),FALSE),"")</f>
        <v>18.61</v>
      </c>
      <c r="AJ18" s="81">
        <f>_xlfn.IFNA(VLOOKUP($A18,'B-Emax'!$A:$BM,MATCH(AJ$1,'B-Emax'!$A$1:$BM$1,0),FALSE),"")</f>
        <v>19.52</v>
      </c>
      <c r="AK18" s="81" t="str">
        <f>_xlfn.IFNA(VLOOKUP($A18,'B-Emax'!$A:$BM,MATCH(AK$1,'B-Emax'!$A$1:$BM$1,0),FALSE),"")</f>
        <v/>
      </c>
      <c r="AL18" s="82" t="str">
        <f>_xlfn.IFNA(VLOOKUP($A18,'B-Emax'!$A:$BM,MATCH(AL$1,'B-Emax'!$A$1:$BM$1,0),FALSE),"")</f>
        <v/>
      </c>
      <c r="AM18" s="82" t="str">
        <f>_xlfn.IFNA(VLOOKUP($A18,'B-Emax'!$A:$BM,MATCH(AM$1,'B-Emax'!$A$1:$BM$1,0),FALSE),"")</f>
        <v/>
      </c>
      <c r="AN18" s="82" t="str">
        <f>_xlfn.IFNA(VLOOKUP($A18,'B-Emax'!$A:$BM,MATCH(AN$1,'B-Emax'!$A$1:$BM$1,0),FALSE),"")</f>
        <v/>
      </c>
      <c r="AO18" s="81" t="str">
        <f>_xlfn.IFNA(VLOOKUP($A18,'B-Emax'!$A:$BM,MATCH(AO$1,'B-Emax'!$A$1:$BM$1,0),FALSE),"")</f>
        <v/>
      </c>
      <c r="AP18" s="82" t="str">
        <f>_xlfn.IFNA(VLOOKUP($A18,'B-Emax'!$A:$BM,MATCH(AP$1,'B-Emax'!$A$1:$BM$1,0),FALSE),"")</f>
        <v/>
      </c>
      <c r="AQ18" s="82" t="str">
        <f>_xlfn.IFNA(VLOOKUP($A18,'B-Emax'!$A:$BM,MATCH(AQ$1,'B-Emax'!$A$1:$BM$1,0),FALSE),"")</f>
        <v/>
      </c>
      <c r="AR18" s="50" t="str">
        <f>_xlfn.IFNA(VLOOKUP($A18,'I-Emax'!$A:$BM,MATCH(AR$1,'I-Emax'!$A$1:$BM$1,0),FALSE),"")</f>
        <v/>
      </c>
      <c r="AS18" s="50">
        <f>_xlfn.IFNA(VLOOKUP($A18,'I-Emax'!$A:$BM,MATCH(AS$1,'I-Emax'!$A$1:$BM$1,0),FALSE),"")</f>
        <v>31.1</v>
      </c>
      <c r="AT18" s="50">
        <f>_xlfn.IFNA(VLOOKUP($A18,'I-Emax'!$A:$BM,MATCH(AT$1,'I-Emax'!$A$1:$BM$1,0),FALSE),"")</f>
        <v>31.1</v>
      </c>
      <c r="AU18" s="50">
        <f>_xlfn.IFNA(VLOOKUP($A18,'I-Emax'!$A:$BM,MATCH(AU$1,'I-Emax'!$A$1:$BM$1,0),FALSE),"")</f>
        <v>16.100000000000001</v>
      </c>
      <c r="AV18" s="50">
        <f>_xlfn.IFNA(VLOOKUP($A18,'I-Emax'!$A:$BM,MATCH(AV$1,'I-Emax'!$A$1:$BM$1,0),FALSE),"")</f>
        <v>16.100000000000001</v>
      </c>
      <c r="AW18" s="50" t="str">
        <f>_xlfn.IFNA(VLOOKUP($A18,'I-Emax'!$A:$BM,MATCH(AW$1,'I-Emax'!$A$1:$BM$1,0),FALSE),"")</f>
        <v/>
      </c>
      <c r="AX18" s="50" t="str">
        <f>_xlfn.IFNA(VLOOKUP($A18,'I-Emax'!$A:$BM,MATCH(AX$1,'I-Emax'!$A$1:$BM$1,0),FALSE),"")</f>
        <v/>
      </c>
      <c r="AY18" s="50" t="str">
        <f>_xlfn.IFNA(VLOOKUP($A18,'I-Emax'!$A:$BM,MATCH(AY$1,'I-Emax'!$A$1:$BM$1,0),FALSE),"")</f>
        <v/>
      </c>
      <c r="AZ18" s="50" t="str">
        <f>_xlfn.IFNA(VLOOKUP($A18,'I-Emax'!$A:$BM,MATCH(AZ$1,'I-Emax'!$A$1:$BM$1,0),FALSE),"")</f>
        <v/>
      </c>
      <c r="BA18" s="50" t="str">
        <f>_xlfn.IFNA(VLOOKUP($A18,'I-Emax'!$A:$BM,MATCH(BA$1,'I-Emax'!$A$1:$BM$1,0),FALSE),"")</f>
        <v/>
      </c>
      <c r="BB18" s="50" t="str">
        <f>_xlfn.IFNA(VLOOKUP($A18,'I-Emax'!$A:$BM,MATCH(BB$1,'I-Emax'!$A$1:$BM$1,0),FALSE),"")</f>
        <v/>
      </c>
      <c r="BC18" s="50" t="str">
        <f>_xlfn.IFNA(VLOOKUP($A18,'I-Emax'!$A:$BM,MATCH(BC$1,'I-Emax'!$A$1:$BM$1,0),FALSE),"")</f>
        <v/>
      </c>
      <c r="BD18" s="40" t="str">
        <f t="shared" si="36"/>
        <v/>
      </c>
      <c r="BE18" s="41">
        <f t="shared" si="37"/>
        <v>0.81119793208919611</v>
      </c>
      <c r="BF18" s="41">
        <f t="shared" si="38"/>
        <v>0.74769936569270723</v>
      </c>
      <c r="BG18" s="41">
        <f t="shared" si="39"/>
        <v>0.1500806451612903</v>
      </c>
      <c r="BH18" s="41">
        <f t="shared" si="40"/>
        <v>0.12002459520393521</v>
      </c>
      <c r="BI18" s="41" t="str">
        <f t="shared" si="41"/>
        <v/>
      </c>
      <c r="BJ18" s="41" t="str">
        <f t="shared" si="42"/>
        <v/>
      </c>
      <c r="BK18" s="41" t="str">
        <f t="shared" si="43"/>
        <v/>
      </c>
      <c r="BL18" s="41" t="str">
        <f t="shared" si="44"/>
        <v/>
      </c>
      <c r="BM18" s="41" t="str">
        <f t="shared" si="45"/>
        <v/>
      </c>
      <c r="BN18" s="41" t="str">
        <f t="shared" si="46"/>
        <v/>
      </c>
      <c r="BO18" s="41" t="str">
        <f t="shared" si="47"/>
        <v/>
      </c>
      <c r="BP18" s="40" t="str">
        <f>_xlfn.IFNA(VLOOKUP($A18,'B-Emax'!$A:$BM,MATCH(BP$1,'B-Emax'!$A$1:$BM$1,0),FALSE),"")</f>
        <v/>
      </c>
      <c r="BQ18" s="41">
        <f>_xlfn.IFNA(VLOOKUP($A18,'B-Emax'!$A:$BM,MATCH(BQ$1,'B-Emax'!$A$1:$BM$1,0),FALSE),"")</f>
        <v>0.48797399783315276</v>
      </c>
      <c r="BR18" s="41">
        <f>_xlfn.IFNA(VLOOKUP($A18,'B-Emax'!$A:$BM,MATCH(BR$1,'B-Emax'!$A$1:$BM$1,0),FALSE),"")</f>
        <v>0.44977660102598055</v>
      </c>
      <c r="BS18" s="41">
        <f>_xlfn.IFNA(VLOOKUP($A18,'B-Emax'!$A:$BM,MATCH(BS$1,'B-Emax'!$A$1:$BM$1,0),FALSE),"")</f>
        <v>5.0026881720430107E-2</v>
      </c>
      <c r="BT18" s="41">
        <f>_xlfn.IFNA(VLOOKUP($A18,'B-Emax'!$A:$BM,MATCH(BT$1,'B-Emax'!$A$1:$BM$1,0),FALSE),"")</f>
        <v>4.0008198401311743E-2</v>
      </c>
      <c r="BU18" s="41" t="str">
        <f>_xlfn.IFNA(VLOOKUP($A18,'B-Emax'!$A:$BM,MATCH(BU$1,'B-Emax'!$A$1:$BM$1,0),FALSE),"")</f>
        <v/>
      </c>
      <c r="BV18" s="41" t="str">
        <f>_xlfn.IFNA(VLOOKUP($A18,'B-Emax'!$A:$BM,MATCH(BV$1,'B-Emax'!$A$1:$BM$1,0),FALSE),"")</f>
        <v/>
      </c>
      <c r="BW18" s="41" t="str">
        <f>_xlfn.IFNA(VLOOKUP($A18,'B-Emax'!$A:$BM,MATCH(BW$1,'B-Emax'!$A$1:$BM$1,0),FALSE),"")</f>
        <v/>
      </c>
      <c r="BX18" s="41" t="str">
        <f>_xlfn.IFNA(VLOOKUP($A18,'B-Emax'!$A:$BM,MATCH(BX$1,'B-Emax'!$A$1:$BM$1,0),FALSE),"")</f>
        <v/>
      </c>
      <c r="BY18" s="41" t="str">
        <f>_xlfn.IFNA(VLOOKUP($A18,'B-Emax'!$A:$BM,MATCH(BY$1,'B-Emax'!$A$1:$BM$1,0),FALSE),"")</f>
        <v/>
      </c>
      <c r="BZ18" s="41" t="str">
        <f>_xlfn.IFNA(VLOOKUP($A18,'B-Emax'!$A:$BM,MATCH(BZ$1,'B-Emax'!$A$1:$BM$1,0),FALSE),"")</f>
        <v/>
      </c>
      <c r="CA18" s="41" t="str">
        <f>_xlfn.IFNA(VLOOKUP($A18,'B-Emax'!$A:$BM,MATCH(CA$1,'B-Emax'!$A$1:$BM$1,0),FALSE),"")</f>
        <v/>
      </c>
      <c r="CB18" s="47" t="str">
        <f>_xlfn.IFNA(VLOOKUP($A18,'I-Emax'!$A:$BM,MATCH(CB$1,'I-Emax'!$A$1:$BM$1,0),FALSE),"")</f>
        <v/>
      </c>
      <c r="CC18" s="47">
        <f>_xlfn.IFNA(VLOOKUP($A18,'I-Emax'!$A:$BM,MATCH(CC$1,'I-Emax'!$A$1:$BM$1,0),FALSE),"")</f>
        <v>0.60154738878143132</v>
      </c>
      <c r="CD18" s="47">
        <f>_xlfn.IFNA(VLOOKUP($A18,'I-Emax'!$A:$BM,MATCH(CD$1,'I-Emax'!$A$1:$BM$1,0),FALSE),"")</f>
        <v>0.60154738878143132</v>
      </c>
      <c r="CE18" s="47">
        <f>_xlfn.IFNA(VLOOKUP($A18,'I-Emax'!$A:$BM,MATCH(CE$1,'I-Emax'!$A$1:$BM$1,0),FALSE),"")</f>
        <v>0.33333333333333337</v>
      </c>
      <c r="CF18" s="47">
        <f>_xlfn.IFNA(VLOOKUP($A18,'I-Emax'!$A:$BM,MATCH(CF$1,'I-Emax'!$A$1:$BM$1,0),FALSE),"")</f>
        <v>0.33333333333333337</v>
      </c>
      <c r="CG18" s="47" t="str">
        <f>_xlfn.IFNA(VLOOKUP($A18,'I-Emax'!$A:$BM,MATCH(CG$1,'I-Emax'!$A$1:$BM$1,0),FALSE),"")</f>
        <v/>
      </c>
      <c r="CH18" s="47" t="str">
        <f>_xlfn.IFNA(VLOOKUP($A18,'I-Emax'!$A:$BM,MATCH(CH$1,'I-Emax'!$A$1:$BM$1,0),FALSE),"")</f>
        <v/>
      </c>
      <c r="CI18" s="47" t="str">
        <f>_xlfn.IFNA(VLOOKUP($A18,'I-Emax'!$A:$BM,MATCH(CI$1,'I-Emax'!$A$1:$BM$1,0),FALSE),"")</f>
        <v/>
      </c>
      <c r="CJ18" s="47" t="str">
        <f>_xlfn.IFNA(VLOOKUP($A18,'I-Emax'!$A:$BM,MATCH(CJ$1,'I-Emax'!$A$1:$BM$1,0),FALSE),"")</f>
        <v/>
      </c>
      <c r="CK18" s="47" t="str">
        <f>_xlfn.IFNA(VLOOKUP($A18,'I-Emax'!$A:$BM,MATCH(CK$1,'I-Emax'!$A$1:$BM$1,0),FALSE),"")</f>
        <v/>
      </c>
      <c r="CL18" s="47" t="str">
        <f>_xlfn.IFNA(VLOOKUP($A18,'I-Emax'!$A:$BM,MATCH(CL$1,'I-Emax'!$A$1:$BM$1,0),FALSE),"")</f>
        <v/>
      </c>
      <c r="CM18" s="47" t="str">
        <f>_xlfn.IFNA(VLOOKUP($A18,'I-Emax'!$A:$BM,MATCH(CM$1,'I-Emax'!$A$1:$BM$1,0),FALSE),"")</f>
        <v/>
      </c>
      <c r="CN18" s="40" t="str">
        <f t="shared" si="48"/>
        <v/>
      </c>
      <c r="CO18" s="41">
        <f t="shared" si="49"/>
        <v>1</v>
      </c>
      <c r="CP18" s="41">
        <f t="shared" si="50"/>
        <v>0.91473144410662977</v>
      </c>
      <c r="CQ18" s="41">
        <f t="shared" si="51"/>
        <v>0</v>
      </c>
      <c r="CR18" s="41" t="str">
        <f t="shared" si="52"/>
        <v/>
      </c>
      <c r="CS18" s="41" t="str">
        <f t="shared" si="53"/>
        <v/>
      </c>
      <c r="CT18" s="41" t="str">
        <f t="shared" si="54"/>
        <v/>
      </c>
      <c r="CU18" s="41" t="str">
        <f t="shared" si="55"/>
        <v/>
      </c>
      <c r="CV18" s="41" t="str">
        <f t="shared" si="56"/>
        <v/>
      </c>
      <c r="CW18" s="41" t="str">
        <f t="shared" si="57"/>
        <v/>
      </c>
      <c r="CX18" s="41" t="str">
        <f t="shared" si="58"/>
        <v/>
      </c>
      <c r="CY18" s="41" t="str">
        <f t="shared" si="59"/>
        <v/>
      </c>
      <c r="CZ18" s="40" t="str">
        <f>_xlfn.IFNA(VLOOKUP($A18,'B-Emax'!$A:$BM,MATCH(CZ$1,'B-Emax'!$A$1:$BM$1,0),FALSE),"")</f>
        <v/>
      </c>
      <c r="DA18" s="41">
        <f>_xlfn.IFNA(VLOOKUP($A18,'B-Emax'!$A:$BM,MATCH(DA$1,'B-Emax'!$A$1:$BM$1,0),FALSE),"")</f>
        <v>1</v>
      </c>
      <c r="DB18" s="41">
        <f>_xlfn.IFNA(VLOOKUP($A18,'B-Emax'!$A:$BM,MATCH(DB$1,'B-Emax'!$A$1:$BM$1,0),FALSE),"")</f>
        <v>0.91473144410662977</v>
      </c>
      <c r="DC18" s="41">
        <f>_xlfn.IFNA(VLOOKUP($A18,'B-Emax'!$A:$BM,MATCH(DC$1,'B-Emax'!$A$1:$BM$1,0),FALSE),"")</f>
        <v>2.2364839753001565E-2</v>
      </c>
      <c r="DD18" s="41">
        <f>_xlfn.IFNA(VLOOKUP($A18,'B-Emax'!$A:$BM,MATCH(DD$1,'B-Emax'!$A$1:$BM$1,0),FALSE),"")</f>
        <v>0</v>
      </c>
      <c r="DE18" s="41" t="str">
        <f>_xlfn.IFNA(VLOOKUP($A18,'B-Emax'!$A:$BM,MATCH(DE$1,'B-Emax'!$A$1:$BM$1,0),FALSE),"")</f>
        <v/>
      </c>
      <c r="DF18" s="41" t="str">
        <f>_xlfn.IFNA(VLOOKUP($A18,'B-Emax'!$A:$BM,MATCH(DF$1,'B-Emax'!$A$1:$BM$1,0),FALSE),"")</f>
        <v/>
      </c>
      <c r="DG18" s="41" t="str">
        <f>_xlfn.IFNA(VLOOKUP($A18,'B-Emax'!$A:$BM,MATCH(DG$1,'B-Emax'!$A$1:$BM$1,0),FALSE),"")</f>
        <v/>
      </c>
      <c r="DH18" s="41" t="str">
        <f>_xlfn.IFNA(VLOOKUP($A18,'B-Emax'!$A:$BM,MATCH(DH$1,'B-Emax'!$A$1:$BM$1,0),FALSE),"")</f>
        <v/>
      </c>
      <c r="DI18" s="41" t="str">
        <f>_xlfn.IFNA(VLOOKUP($A18,'B-Emax'!$A:$BM,MATCH(DI$1,'B-Emax'!$A$1:$BM$1,0),FALSE),"")</f>
        <v/>
      </c>
      <c r="DJ18" s="41" t="str">
        <f>_xlfn.IFNA(VLOOKUP($A18,'B-Emax'!$A:$BM,MATCH(DJ$1,'B-Emax'!$A$1:$BM$1,0),FALSE),"")</f>
        <v/>
      </c>
      <c r="DK18" s="41" t="str">
        <f>_xlfn.IFNA(VLOOKUP($A18,'B-Emax'!$A:$BM,MATCH(DK$1,'B-Emax'!$A$1:$BM$1,0),FALSE),"")</f>
        <v/>
      </c>
      <c r="DL18" s="47" t="str">
        <f>_xlfn.IFNA(VLOOKUP($A18,'I-Emax'!$A:$BQ,MATCH(DL$1,'I-Emax'!$A$1:$BQ$1,0),FALSE),"")</f>
        <v/>
      </c>
      <c r="DM18" s="47">
        <f>_xlfn.IFNA(VLOOKUP($A18,'I-Emax'!$A:$BQ,MATCH(DM$1,'I-Emax'!$A$1:$BQ$1,0),FALSE),"")</f>
        <v>1</v>
      </c>
      <c r="DN18" s="47">
        <f>_xlfn.IFNA(VLOOKUP($A18,'I-Emax'!$A:$BQ,MATCH(DN$1,'I-Emax'!$A$1:$BQ$1,0),FALSE),"")</f>
        <v>1</v>
      </c>
      <c r="DO18" s="47">
        <f>_xlfn.IFNA(VLOOKUP($A18,'I-Emax'!$A:$BQ,MATCH(DO$1,'I-Emax'!$A$1:$BQ$1,0),FALSE),"")</f>
        <v>0</v>
      </c>
      <c r="DP18" s="47">
        <f>_xlfn.IFNA(VLOOKUP($A18,'I-Emax'!$A:$BQ,MATCH(DP$1,'I-Emax'!$A$1:$BQ$1,0),FALSE),"")</f>
        <v>0</v>
      </c>
      <c r="DQ18" s="47" t="str">
        <f>_xlfn.IFNA(VLOOKUP($A18,'I-Emax'!$A:$BQ,MATCH(DQ$1,'I-Emax'!$A$1:$BQ$1,0),FALSE),"")</f>
        <v/>
      </c>
      <c r="DR18" s="47" t="str">
        <f>_xlfn.IFNA(VLOOKUP($A18,'I-Emax'!$A:$BQ,MATCH(DR$1,'I-Emax'!$A$1:$BQ$1,0),FALSE),"")</f>
        <v/>
      </c>
      <c r="DS18" s="47" t="str">
        <f>_xlfn.IFNA(VLOOKUP($A18,'I-Emax'!$A:$BQ,MATCH(DS$1,'I-Emax'!$A$1:$BQ$1,0),FALSE),"")</f>
        <v/>
      </c>
      <c r="DT18" s="47" t="str">
        <f>_xlfn.IFNA(VLOOKUP($A18,'I-Emax'!$A:$BQ,MATCH(DT$1,'I-Emax'!$A$1:$BQ$1,0),FALSE),"")</f>
        <v/>
      </c>
      <c r="DU18" s="47" t="str">
        <f>_xlfn.IFNA(VLOOKUP($A18,'I-Emax'!$A:$BQ,MATCH(DU$1,'I-Emax'!$A$1:$BQ$1,0),FALSE),"")</f>
        <v/>
      </c>
      <c r="DV18" s="47" t="str">
        <f>_xlfn.IFNA(VLOOKUP($A18,'I-Emax'!$A:$BQ,MATCH(DV$1,'I-Emax'!$A$1:$BQ$1,0),FALSE),"")</f>
        <v/>
      </c>
      <c r="DW18" s="47" t="str">
        <f>_xlfn.IFNA(VLOOKUP($A18,'I-Emax'!$A:$BQ,MATCH(DW$1,'I-Emax'!$A$1:$BQ$1,0),FALSE),"")</f>
        <v/>
      </c>
      <c r="DX18" s="147" t="str">
        <f t="shared" si="16"/>
        <v/>
      </c>
      <c r="DY18" s="51">
        <f t="shared" si="17"/>
        <v>0.81119793208919611</v>
      </c>
      <c r="DZ18" s="51" t="str">
        <f t="shared" si="18"/>
        <v/>
      </c>
      <c r="EA18" s="51" t="str">
        <f t="shared" si="19"/>
        <v/>
      </c>
      <c r="EB18" s="51" t="str">
        <f>_xlfn.IFNA(VLOOKUP($A18,'B-Emax'!$A:$IC,MATCH(EB$1,'B-Emax'!$A$1:$IC$1,0),FALSE),"")</f>
        <v/>
      </c>
      <c r="EC18" s="51">
        <f>_xlfn.IFNA(VLOOKUP($A18,'B-Emax'!$A:$IC,MATCH(EC$1,'B-Emax'!$A$1:$IC$1,0),FALSE),"")</f>
        <v>0.48797399783315276</v>
      </c>
      <c r="ED18" s="51" t="str">
        <f>_xlfn.IFNA(VLOOKUP($A18,'B-Emax'!$A:$IC,MATCH(ED$1,'B-Emax'!$A$1:$IC$1,0),FALSE),"")</f>
        <v/>
      </c>
      <c r="EE18" s="51" t="str">
        <f>_xlfn.IFNA(VLOOKUP($A18,'B-Emax'!$A:$IC,MATCH(EE$1,'B-Emax'!$A$1:$IC$1,0),FALSE),"")</f>
        <v/>
      </c>
      <c r="EF18" s="51" t="str">
        <f>_xlfn.IFNA(VLOOKUP($A18,'I-Emax'!$A:$IC,MATCH(EF$1,'I-Emax'!$A$1:$IC$1,0),FALSE),"")</f>
        <v/>
      </c>
      <c r="EG18" s="51">
        <f>_xlfn.IFNA(VLOOKUP($A18,'I-Emax'!$A:$IC,MATCH(EG$1,'I-Emax'!$A$1:$IC$1,0),FALSE),"")</f>
        <v>0.60154738878143132</v>
      </c>
      <c r="EH18" s="51" t="str">
        <f>_xlfn.IFNA(VLOOKUP($A18,'I-Emax'!$A:$IC,MATCH(EH$1,'I-Emax'!$A$1:$IC$1,0),FALSE),"")</f>
        <v/>
      </c>
      <c r="EI18" s="51" t="str">
        <f>_xlfn.IFNA(VLOOKUP($A18,'I-Emax'!$A:$IC,MATCH(EI$1,'I-Emax'!$A$1:$IC$1,0),FALSE),"")</f>
        <v/>
      </c>
      <c r="EJ18" s="147" t="str">
        <f t="shared" si="20"/>
        <v/>
      </c>
      <c r="EK18" s="51">
        <f t="shared" si="21"/>
        <v>0.54968813382735759</v>
      </c>
      <c r="EL18" s="51" t="str">
        <f t="shared" si="22"/>
        <v/>
      </c>
      <c r="EM18" s="51" t="str">
        <f t="shared" si="23"/>
        <v/>
      </c>
      <c r="EN18" s="147" t="str">
        <f>_xlfn.IFNA(VLOOKUP($A18,'B-Emax'!$A:$IC,MATCH(EN$1,'B-Emax'!$A$1:$IC$1,0),FALSE),"")</f>
        <v/>
      </c>
      <c r="EO18" s="51">
        <f>_xlfn.IFNA(VLOOKUP($A18,'B-Emax'!$A:$IC,MATCH(EO$1,'B-Emax'!$A$1:$IC$1,0),FALSE),"")</f>
        <v>0.25694641974521876</v>
      </c>
      <c r="EP18" s="51" t="str">
        <f>_xlfn.IFNA(VLOOKUP($A18,'B-Emax'!$A:$IC,MATCH(EP$1,'B-Emax'!$A$1:$IC$1,0),FALSE),"")</f>
        <v/>
      </c>
      <c r="EQ18" s="51" t="str">
        <f>_xlfn.IFNA(VLOOKUP($A18,'B-Emax'!$A:$IC,MATCH(EQ$1,'B-Emax'!$A$1:$IC$1,0),FALSE),"")</f>
        <v/>
      </c>
      <c r="ER18" s="51" t="str">
        <f>_xlfn.IFNA(VLOOKUP($A18,'I-Emax'!$A:$IC,MATCH(ER$1,'I-Emax'!$A$1:$IC$1,0),FALSE),"")</f>
        <v/>
      </c>
      <c r="ES18" s="51">
        <f>_xlfn.IFNA(VLOOKUP($A18,'I-Emax'!$A:$IC,MATCH(ES$1,'I-Emax'!$A$1:$IC$1,0),FALSE),"")</f>
        <v>0.4674403610573824</v>
      </c>
      <c r="ET18" s="51" t="str">
        <f>_xlfn.IFNA(VLOOKUP($A18,'I-Emax'!$A:$IC,MATCH(ET$1,'I-Emax'!$A$1:$IC$1,0),FALSE),"")</f>
        <v/>
      </c>
      <c r="EU18" s="51" t="str">
        <f>_xlfn.IFNA(VLOOKUP($A18,'I-Emax'!$A:$IC,MATCH(EU$1,'I-Emax'!$A$1:$IC$1,0),FALSE),"")</f>
        <v/>
      </c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</row>
    <row r="19" spans="1:172" s="49" customFormat="1" x14ac:dyDescent="0.2">
      <c r="A19" s="29" t="s">
        <v>137</v>
      </c>
      <c r="B19" s="377" t="str">
        <f>VLOOKUP($A19,BI!$A:$Q,MATCH(B$1,BI!$A$1:$Q$1,0),FALSE)</f>
        <v/>
      </c>
      <c r="C19" s="378">
        <f>VLOOKUP($A19,BI!$A:$Q,MATCH(C$1,BI!$A$1:$Q$1,0),FALSE)</f>
        <v>1</v>
      </c>
      <c r="D19" s="378">
        <f>VLOOKUP($A19,BI!$A:$Q,MATCH(D$1,BI!$A$1:$Q$1,0),FALSE)</f>
        <v>1</v>
      </c>
      <c r="E19" s="378">
        <f>VLOOKUP($A19,BI!$A:$Q,MATCH(E$1,BI!$A$1:$Q$1,0),FALSE)</f>
        <v>1</v>
      </c>
      <c r="F19" s="378">
        <f>VLOOKUP($A19,BI!$A:$Q,MATCH(F$1,BI!$A$1:$Q$1,0),FALSE)</f>
        <v>1</v>
      </c>
      <c r="G19" s="378" t="str">
        <f>VLOOKUP($A19,BI!$A:$Q,MATCH(G$1,BI!$A$1:$Q$1,0),FALSE)</f>
        <v/>
      </c>
      <c r="H19" s="378" t="str">
        <f>VLOOKUP($A19,BI!$A:$Q,MATCH(H$1,BI!$A$1:$Q$1,0),FALSE)</f>
        <v/>
      </c>
      <c r="I19" s="378" t="str">
        <f>VLOOKUP($A19,BI!$A:$Q,MATCH(I$1,BI!$A$1:$Q$1,0),FALSE)</f>
        <v/>
      </c>
      <c r="J19" s="378" t="str">
        <f>VLOOKUP($A19,BI!$A:$Q,MATCH(J$1,BI!$A$1:$Q$1,0),FALSE)</f>
        <v/>
      </c>
      <c r="K19" s="378" t="str">
        <f>VLOOKUP($A19,BI!$A:$Q,MATCH(K$1,BI!$A$1:$Q$1,0),FALSE)</f>
        <v/>
      </c>
      <c r="L19" s="378" t="str">
        <f>VLOOKUP($A19,BI!$A:$Q,MATCH(L$1,BI!$A$1:$Q$1,0),FALSE)</f>
        <v/>
      </c>
      <c r="M19" s="378" t="str">
        <f>VLOOKUP($A19,BI!$A:$Q,MATCH(M$1,BI!$A$1:$Q$1,0),FALSE)</f>
        <v/>
      </c>
      <c r="N19" s="49">
        <f t="shared" si="0"/>
        <v>4</v>
      </c>
      <c r="O19" s="49" t="str">
        <f>VLOOKUP($A19,BI!$A:$Q,MATCH(O$1,BI!$A$1:$Q$1,0),FALSE)</f>
        <v/>
      </c>
      <c r="P19" s="37">
        <f>VLOOKUP($A19,BI!$A:$Q,MATCH(P$1,BI!$A$1:$Q$1,0),FALSE)</f>
        <v>1</v>
      </c>
      <c r="Q19" s="37" t="str">
        <f>VLOOKUP($A19,BI!$A:$Q,MATCH(Q$1,BI!$A$1:$Q$1,0),FALSE)</f>
        <v/>
      </c>
      <c r="R19" s="37" t="str">
        <f>VLOOKUP($A19,BI!$A:$Q,MATCH(R$1,BI!$A$1:$Q$1,0),FALSE)</f>
        <v/>
      </c>
      <c r="S19" s="398">
        <f t="shared" si="1"/>
        <v>1</v>
      </c>
      <c r="T19" s="41" t="str">
        <f t="shared" si="24"/>
        <v/>
      </c>
      <c r="U19" s="41">
        <f t="shared" si="25"/>
        <v>0.13466440101954119</v>
      </c>
      <c r="V19" s="41">
        <f t="shared" si="26"/>
        <v>0.20333547145606157</v>
      </c>
      <c r="W19" s="41">
        <f t="shared" si="27"/>
        <v>0.14020707506471097</v>
      </c>
      <c r="X19" s="41">
        <f t="shared" si="28"/>
        <v>8.563899868247693E-2</v>
      </c>
      <c r="Y19" s="41" t="str">
        <f t="shared" si="29"/>
        <v/>
      </c>
      <c r="Z19" s="41" t="str">
        <f t="shared" si="30"/>
        <v/>
      </c>
      <c r="AA19" s="41" t="str">
        <f t="shared" si="31"/>
        <v/>
      </c>
      <c r="AB19" s="41" t="str">
        <f t="shared" si="32"/>
        <v/>
      </c>
      <c r="AC19" s="41" t="str">
        <f t="shared" si="33"/>
        <v/>
      </c>
      <c r="AD19" s="41" t="str">
        <f t="shared" si="34"/>
        <v/>
      </c>
      <c r="AE19" s="41" t="str">
        <f t="shared" si="35"/>
        <v/>
      </c>
      <c r="AF19" s="80" t="str">
        <f>_xlfn.IFNA(VLOOKUP($A19,'B-Emax'!$A:$BM,MATCH(AF$1,'B-Emax'!$A$1:$BM$1,0),FALSE),"")</f>
        <v/>
      </c>
      <c r="AG19" s="81">
        <f>_xlfn.IFNA(VLOOKUP($A19,'B-Emax'!$A:$BM,MATCH(AG$1,'B-Emax'!$A$1:$BM$1,0),FALSE),"")</f>
        <v>235.4</v>
      </c>
      <c r="AH19" s="81">
        <f>_xlfn.IFNA(VLOOKUP($A19,'B-Emax'!$A:$BM,MATCH(AH$1,'B-Emax'!$A$1:$BM$1,0),FALSE),"")</f>
        <v>155.9</v>
      </c>
      <c r="AI19" s="81">
        <f>_xlfn.IFNA(VLOOKUP($A19,'B-Emax'!$A:$BM,MATCH(AI$1,'B-Emax'!$A$1:$BM$1,0),FALSE),"")</f>
        <v>92.72</v>
      </c>
      <c r="AJ19" s="81">
        <f>_xlfn.IFNA(VLOOKUP($A19,'B-Emax'!$A:$BM,MATCH(AJ$1,'B-Emax'!$A$1:$BM$1,0),FALSE),"")</f>
        <v>151.80000000000001</v>
      </c>
      <c r="AK19" s="81" t="str">
        <f>_xlfn.IFNA(VLOOKUP($A19,'B-Emax'!$A:$BM,MATCH(AK$1,'B-Emax'!$A$1:$BM$1,0),FALSE),"")</f>
        <v/>
      </c>
      <c r="AL19" s="82" t="str">
        <f>_xlfn.IFNA(VLOOKUP($A19,'B-Emax'!$A:$BM,MATCH(AL$1,'B-Emax'!$A$1:$BM$1,0),FALSE),"")</f>
        <v/>
      </c>
      <c r="AM19" s="82" t="str">
        <f>_xlfn.IFNA(VLOOKUP($A19,'B-Emax'!$A:$BM,MATCH(AM$1,'B-Emax'!$A$1:$BM$1,0),FALSE),"")</f>
        <v/>
      </c>
      <c r="AN19" s="82" t="str">
        <f>_xlfn.IFNA(VLOOKUP($A19,'B-Emax'!$A:$BM,MATCH(AN$1,'B-Emax'!$A$1:$BM$1,0),FALSE),"")</f>
        <v/>
      </c>
      <c r="AO19" s="81" t="str">
        <f>_xlfn.IFNA(VLOOKUP($A19,'B-Emax'!$A:$BM,MATCH(AO$1,'B-Emax'!$A$1:$BM$1,0),FALSE),"")</f>
        <v/>
      </c>
      <c r="AP19" s="82" t="str">
        <f>_xlfn.IFNA(VLOOKUP($A19,'B-Emax'!$A:$BM,MATCH(AP$1,'B-Emax'!$A$1:$BM$1,0),FALSE),"")</f>
        <v/>
      </c>
      <c r="AQ19" s="82" t="str">
        <f>_xlfn.IFNA(VLOOKUP($A19,'B-Emax'!$A:$BM,MATCH(AQ$1,'B-Emax'!$A$1:$BM$1,0),FALSE),"")</f>
        <v/>
      </c>
      <c r="AR19" s="50" t="str">
        <f>_xlfn.IFNA(VLOOKUP($A19,'I-Emax'!$A:$BM,MATCH(AR$1,'I-Emax'!$A$1:$BM$1,0),FALSE),"")</f>
        <v/>
      </c>
      <c r="AS19" s="50">
        <f>_xlfn.IFNA(VLOOKUP($A19,'I-Emax'!$A:$BM,MATCH(AS$1,'I-Emax'!$A$1:$BM$1,0),FALSE),"")</f>
        <v>31.7</v>
      </c>
      <c r="AT19" s="50">
        <f>_xlfn.IFNA(VLOOKUP($A19,'I-Emax'!$A:$BM,MATCH(AT$1,'I-Emax'!$A$1:$BM$1,0),FALSE),"")</f>
        <v>31.7</v>
      </c>
      <c r="AU19" s="50">
        <f>_xlfn.IFNA(VLOOKUP($A19,'I-Emax'!$A:$BM,MATCH(AU$1,'I-Emax'!$A$1:$BM$1,0),FALSE),"")</f>
        <v>13</v>
      </c>
      <c r="AV19" s="50">
        <f>_xlfn.IFNA(VLOOKUP($A19,'I-Emax'!$A:$BM,MATCH(AV$1,'I-Emax'!$A$1:$BM$1,0),FALSE),"")</f>
        <v>13</v>
      </c>
      <c r="AW19" s="50" t="str">
        <f>_xlfn.IFNA(VLOOKUP($A19,'I-Emax'!$A:$BM,MATCH(AW$1,'I-Emax'!$A$1:$BM$1,0),FALSE),"")</f>
        <v/>
      </c>
      <c r="AX19" s="50" t="str">
        <f>_xlfn.IFNA(VLOOKUP($A19,'I-Emax'!$A:$BM,MATCH(AX$1,'I-Emax'!$A$1:$BM$1,0),FALSE),"")</f>
        <v/>
      </c>
      <c r="AY19" s="50" t="str">
        <f>_xlfn.IFNA(VLOOKUP($A19,'I-Emax'!$A:$BM,MATCH(AY$1,'I-Emax'!$A$1:$BM$1,0),FALSE),"")</f>
        <v/>
      </c>
      <c r="AZ19" s="50" t="str">
        <f>_xlfn.IFNA(VLOOKUP($A19,'I-Emax'!$A:$BM,MATCH(AZ$1,'I-Emax'!$A$1:$BM$1,0),FALSE),"")</f>
        <v/>
      </c>
      <c r="BA19" s="50" t="str">
        <f>_xlfn.IFNA(VLOOKUP($A19,'I-Emax'!$A:$BM,MATCH(BA$1,'I-Emax'!$A$1:$BM$1,0),FALSE),"")</f>
        <v/>
      </c>
      <c r="BB19" s="50" t="str">
        <f>_xlfn.IFNA(VLOOKUP($A19,'I-Emax'!$A:$BM,MATCH(BB$1,'I-Emax'!$A$1:$BM$1,0),FALSE),"")</f>
        <v/>
      </c>
      <c r="BC19" s="50" t="str">
        <f>_xlfn.IFNA(VLOOKUP($A19,'I-Emax'!$A:$BM,MATCH(BC$1,'I-Emax'!$A$1:$BM$1,0),FALSE),"")</f>
        <v/>
      </c>
      <c r="BD19" s="40" t="str">
        <f t="shared" si="36"/>
        <v/>
      </c>
      <c r="BE19" s="41">
        <f t="shared" si="37"/>
        <v>0.41594512476460327</v>
      </c>
      <c r="BF19" s="41">
        <f t="shared" si="38"/>
        <v>0.42075065605014755</v>
      </c>
      <c r="BG19" s="41">
        <f t="shared" si="39"/>
        <v>0.9260496277915633</v>
      </c>
      <c r="BH19" s="41">
        <f t="shared" si="40"/>
        <v>0.86507800118386113</v>
      </c>
      <c r="BI19" s="41" t="str">
        <f t="shared" si="41"/>
        <v/>
      </c>
      <c r="BJ19" s="41" t="str">
        <f t="shared" si="42"/>
        <v/>
      </c>
      <c r="BK19" s="41" t="str">
        <f t="shared" si="43"/>
        <v/>
      </c>
      <c r="BL19" s="41" t="str">
        <f t="shared" si="44"/>
        <v/>
      </c>
      <c r="BM19" s="41" t="str">
        <f t="shared" si="45"/>
        <v/>
      </c>
      <c r="BN19" s="41" t="str">
        <f t="shared" si="46"/>
        <v/>
      </c>
      <c r="BO19" s="41" t="str">
        <f t="shared" si="47"/>
        <v/>
      </c>
      <c r="BP19" s="40" t="str">
        <f>_xlfn.IFNA(VLOOKUP($A19,'B-Emax'!$A:$BM,MATCH(BP$1,'B-Emax'!$A$1:$BM$1,0),FALSE),"")</f>
        <v/>
      </c>
      <c r="BQ19" s="41">
        <f>_xlfn.IFNA(VLOOKUP($A19,'B-Emax'!$A:$BM,MATCH(BQ$1,'B-Emax'!$A$1:$BM$1,0),FALSE),"")</f>
        <v>0.25503791982665225</v>
      </c>
      <c r="BR19" s="41">
        <f>_xlfn.IFNA(VLOOKUP($A19,'B-Emax'!$A:$BM,MATCH(BR$1,'B-Emax'!$A$1:$BM$1,0),FALSE),"")</f>
        <v>0.25798444481217941</v>
      </c>
      <c r="BS19" s="41">
        <f>_xlfn.IFNA(VLOOKUP($A19,'B-Emax'!$A:$BM,MATCH(BS$1,'B-Emax'!$A$1:$BM$1,0),FALSE),"")</f>
        <v>0.24924731182795698</v>
      </c>
      <c r="BT19" s="41">
        <f>_xlfn.IFNA(VLOOKUP($A19,'B-Emax'!$A:$BM,MATCH(BT$1,'B-Emax'!$A$1:$BM$1,0),FALSE),"")</f>
        <v>0.3111293297806928</v>
      </c>
      <c r="BU19" s="41" t="str">
        <f>_xlfn.IFNA(VLOOKUP($A19,'B-Emax'!$A:$BM,MATCH(BU$1,'B-Emax'!$A$1:$BM$1,0),FALSE),"")</f>
        <v/>
      </c>
      <c r="BV19" s="41" t="str">
        <f>_xlfn.IFNA(VLOOKUP($A19,'B-Emax'!$A:$BM,MATCH(BV$1,'B-Emax'!$A$1:$BM$1,0),FALSE),"")</f>
        <v/>
      </c>
      <c r="BW19" s="41" t="str">
        <f>_xlfn.IFNA(VLOOKUP($A19,'B-Emax'!$A:$BM,MATCH(BW$1,'B-Emax'!$A$1:$BM$1,0),FALSE),"")</f>
        <v/>
      </c>
      <c r="BX19" s="41" t="str">
        <f>_xlfn.IFNA(VLOOKUP($A19,'B-Emax'!$A:$BM,MATCH(BX$1,'B-Emax'!$A$1:$BM$1,0),FALSE),"")</f>
        <v/>
      </c>
      <c r="BY19" s="41" t="str">
        <f>_xlfn.IFNA(VLOOKUP($A19,'B-Emax'!$A:$BM,MATCH(BY$1,'B-Emax'!$A$1:$BM$1,0),FALSE),"")</f>
        <v/>
      </c>
      <c r="BZ19" s="41" t="str">
        <f>_xlfn.IFNA(VLOOKUP($A19,'B-Emax'!$A:$BM,MATCH(BZ$1,'B-Emax'!$A$1:$BM$1,0),FALSE),"")</f>
        <v/>
      </c>
      <c r="CA19" s="41" t="str">
        <f>_xlfn.IFNA(VLOOKUP($A19,'B-Emax'!$A:$BM,MATCH(CA$1,'B-Emax'!$A$1:$BM$1,0),FALSE),"")</f>
        <v/>
      </c>
      <c r="CB19" s="47" t="str">
        <f>_xlfn.IFNA(VLOOKUP($A19,'I-Emax'!$A:$BM,MATCH(CB$1,'I-Emax'!$A$1:$BM$1,0),FALSE),"")</f>
        <v/>
      </c>
      <c r="CC19" s="47">
        <f>_xlfn.IFNA(VLOOKUP($A19,'I-Emax'!$A:$BM,MATCH(CC$1,'I-Emax'!$A$1:$BM$1,0),FALSE),"")</f>
        <v>0.61315280464216626</v>
      </c>
      <c r="CD19" s="47">
        <f>_xlfn.IFNA(VLOOKUP($A19,'I-Emax'!$A:$BM,MATCH(CD$1,'I-Emax'!$A$1:$BM$1,0),FALSE),"")</f>
        <v>0.61315280464216626</v>
      </c>
      <c r="CE19" s="47">
        <f>_xlfn.IFNA(VLOOKUP($A19,'I-Emax'!$A:$BM,MATCH(CE$1,'I-Emax'!$A$1:$BM$1,0),FALSE),"")</f>
        <v>0.2691511387163561</v>
      </c>
      <c r="CF19" s="47">
        <f>_xlfn.IFNA(VLOOKUP($A19,'I-Emax'!$A:$BM,MATCH(CF$1,'I-Emax'!$A$1:$BM$1,0),FALSE),"")</f>
        <v>0.2691511387163561</v>
      </c>
      <c r="CG19" s="47" t="str">
        <f>_xlfn.IFNA(VLOOKUP($A19,'I-Emax'!$A:$BM,MATCH(CG$1,'I-Emax'!$A$1:$BM$1,0),FALSE),"")</f>
        <v/>
      </c>
      <c r="CH19" s="47" t="str">
        <f>_xlfn.IFNA(VLOOKUP($A19,'I-Emax'!$A:$BM,MATCH(CH$1,'I-Emax'!$A$1:$BM$1,0),FALSE),"")</f>
        <v/>
      </c>
      <c r="CI19" s="47" t="str">
        <f>_xlfn.IFNA(VLOOKUP($A19,'I-Emax'!$A:$BM,MATCH(CI$1,'I-Emax'!$A$1:$BM$1,0),FALSE),"")</f>
        <v/>
      </c>
      <c r="CJ19" s="47" t="str">
        <f>_xlfn.IFNA(VLOOKUP($A19,'I-Emax'!$A:$BM,MATCH(CJ$1,'I-Emax'!$A$1:$BM$1,0),FALSE),"")</f>
        <v/>
      </c>
      <c r="CK19" s="47" t="str">
        <f>_xlfn.IFNA(VLOOKUP($A19,'I-Emax'!$A:$BM,MATCH(CK$1,'I-Emax'!$A$1:$BM$1,0),FALSE),"")</f>
        <v/>
      </c>
      <c r="CL19" s="47" t="str">
        <f>_xlfn.IFNA(VLOOKUP($A19,'I-Emax'!$A:$BM,MATCH(CL$1,'I-Emax'!$A$1:$BM$1,0),FALSE),"")</f>
        <v/>
      </c>
      <c r="CM19" s="47" t="str">
        <f>_xlfn.IFNA(VLOOKUP($A19,'I-Emax'!$A:$BM,MATCH(CM$1,'I-Emax'!$A$1:$BM$1,0),FALSE),"")</f>
        <v/>
      </c>
      <c r="CN19" s="40" t="str">
        <f t="shared" si="48"/>
        <v/>
      </c>
      <c r="CO19" s="41">
        <f t="shared" si="49"/>
        <v>9.3574970407687946E-2</v>
      </c>
      <c r="CP19" s="41">
        <f t="shared" si="50"/>
        <v>0.14119017564837127</v>
      </c>
      <c r="CQ19" s="41" t="str">
        <f t="shared" si="51"/>
        <v/>
      </c>
      <c r="CR19" s="41">
        <f t="shared" si="52"/>
        <v>0</v>
      </c>
      <c r="CS19" s="41" t="str">
        <f t="shared" si="53"/>
        <v/>
      </c>
      <c r="CT19" s="41" t="str">
        <f t="shared" si="54"/>
        <v/>
      </c>
      <c r="CU19" s="41" t="str">
        <f t="shared" si="55"/>
        <v/>
      </c>
      <c r="CV19" s="41" t="str">
        <f t="shared" si="56"/>
        <v/>
      </c>
      <c r="CW19" s="41" t="str">
        <f t="shared" si="57"/>
        <v/>
      </c>
      <c r="CX19" s="41" t="str">
        <f t="shared" si="58"/>
        <v/>
      </c>
      <c r="CY19" s="41" t="str">
        <f t="shared" si="59"/>
        <v/>
      </c>
      <c r="CZ19" s="40" t="str">
        <f>_xlfn.IFNA(VLOOKUP($A19,'B-Emax'!$A:$BM,MATCH(CZ$1,'B-Emax'!$A$1:$BM$1,0),FALSE),"")</f>
        <v/>
      </c>
      <c r="DA19" s="41">
        <f>_xlfn.IFNA(VLOOKUP($A19,'B-Emax'!$A:$BM,MATCH(DA$1,'B-Emax'!$A$1:$BM$1,0),FALSE),"")</f>
        <v>9.3574970407687946E-2</v>
      </c>
      <c r="DB19" s="41">
        <f>_xlfn.IFNA(VLOOKUP($A19,'B-Emax'!$A:$BM,MATCH(DB$1,'B-Emax'!$A$1:$BM$1,0),FALSE),"")</f>
        <v>0.14119017564837127</v>
      </c>
      <c r="DC19" s="41">
        <f>_xlfn.IFNA(VLOOKUP($A19,'B-Emax'!$A:$BM,MATCH(DC$1,'B-Emax'!$A$1:$BM$1,0),FALSE),"")</f>
        <v>0</v>
      </c>
      <c r="DD19" s="41">
        <f>_xlfn.IFNA(VLOOKUP($A19,'B-Emax'!$A:$BM,MATCH(DD$1,'B-Emax'!$A$1:$BM$1,0),FALSE),"")</f>
        <v>1</v>
      </c>
      <c r="DE19" s="41" t="str">
        <f>_xlfn.IFNA(VLOOKUP($A19,'B-Emax'!$A:$BM,MATCH(DE$1,'B-Emax'!$A$1:$BM$1,0),FALSE),"")</f>
        <v/>
      </c>
      <c r="DF19" s="41" t="str">
        <f>_xlfn.IFNA(VLOOKUP($A19,'B-Emax'!$A:$BM,MATCH(DF$1,'B-Emax'!$A$1:$BM$1,0),FALSE),"")</f>
        <v/>
      </c>
      <c r="DG19" s="41" t="str">
        <f>_xlfn.IFNA(VLOOKUP($A19,'B-Emax'!$A:$BM,MATCH(DG$1,'B-Emax'!$A$1:$BM$1,0),FALSE),"")</f>
        <v/>
      </c>
      <c r="DH19" s="41" t="str">
        <f>_xlfn.IFNA(VLOOKUP($A19,'B-Emax'!$A:$BM,MATCH(DH$1,'B-Emax'!$A$1:$BM$1,0),FALSE),"")</f>
        <v/>
      </c>
      <c r="DI19" s="41" t="str">
        <f>_xlfn.IFNA(VLOOKUP($A19,'B-Emax'!$A:$BM,MATCH(DI$1,'B-Emax'!$A$1:$BM$1,0),FALSE),"")</f>
        <v/>
      </c>
      <c r="DJ19" s="41" t="str">
        <f>_xlfn.IFNA(VLOOKUP($A19,'B-Emax'!$A:$BM,MATCH(DJ$1,'B-Emax'!$A$1:$BM$1,0),FALSE),"")</f>
        <v/>
      </c>
      <c r="DK19" s="41" t="str">
        <f>_xlfn.IFNA(VLOOKUP($A19,'B-Emax'!$A:$BM,MATCH(DK$1,'B-Emax'!$A$1:$BM$1,0),FALSE),"")</f>
        <v/>
      </c>
      <c r="DL19" s="47" t="str">
        <f>_xlfn.IFNA(VLOOKUP($A19,'I-Emax'!$A:$BQ,MATCH(DL$1,'I-Emax'!$A$1:$BQ$1,0),FALSE),"")</f>
        <v/>
      </c>
      <c r="DM19" s="47">
        <f>_xlfn.IFNA(VLOOKUP($A19,'I-Emax'!$A:$BQ,MATCH(DM$1,'I-Emax'!$A$1:$BQ$1,0),FALSE),"")</f>
        <v>1</v>
      </c>
      <c r="DN19" s="47">
        <f>_xlfn.IFNA(VLOOKUP($A19,'I-Emax'!$A:$BQ,MATCH(DN$1,'I-Emax'!$A$1:$BQ$1,0),FALSE),"")</f>
        <v>1</v>
      </c>
      <c r="DO19" s="47">
        <f>_xlfn.IFNA(VLOOKUP($A19,'I-Emax'!$A:$BQ,MATCH(DO$1,'I-Emax'!$A$1:$BQ$1,0),FALSE),"")</f>
        <v>0</v>
      </c>
      <c r="DP19" s="47">
        <f>_xlfn.IFNA(VLOOKUP($A19,'I-Emax'!$A:$BQ,MATCH(DP$1,'I-Emax'!$A$1:$BQ$1,0),FALSE),"")</f>
        <v>0</v>
      </c>
      <c r="DQ19" s="47" t="str">
        <f>_xlfn.IFNA(VLOOKUP($A19,'I-Emax'!$A:$BQ,MATCH(DQ$1,'I-Emax'!$A$1:$BQ$1,0),FALSE),"")</f>
        <v/>
      </c>
      <c r="DR19" s="47" t="str">
        <f>_xlfn.IFNA(VLOOKUP($A19,'I-Emax'!$A:$BQ,MATCH(DR$1,'I-Emax'!$A$1:$BQ$1,0),FALSE),"")</f>
        <v/>
      </c>
      <c r="DS19" s="47" t="str">
        <f>_xlfn.IFNA(VLOOKUP($A19,'I-Emax'!$A:$BQ,MATCH(DS$1,'I-Emax'!$A$1:$BQ$1,0),FALSE),"")</f>
        <v/>
      </c>
      <c r="DT19" s="47" t="str">
        <f>_xlfn.IFNA(VLOOKUP($A19,'I-Emax'!$A:$BQ,MATCH(DT$1,'I-Emax'!$A$1:$BQ$1,0),FALSE),"")</f>
        <v/>
      </c>
      <c r="DU19" s="47" t="str">
        <f>_xlfn.IFNA(VLOOKUP($A19,'I-Emax'!$A:$BQ,MATCH(DU$1,'I-Emax'!$A$1:$BQ$1,0),FALSE),"")</f>
        <v/>
      </c>
      <c r="DV19" s="47" t="str">
        <f>_xlfn.IFNA(VLOOKUP($A19,'I-Emax'!$A:$BQ,MATCH(DV$1,'I-Emax'!$A$1:$BQ$1,0),FALSE),"")</f>
        <v/>
      </c>
      <c r="DW19" s="47" t="str">
        <f>_xlfn.IFNA(VLOOKUP($A19,'I-Emax'!$A:$BQ,MATCH(DW$1,'I-Emax'!$A$1:$BQ$1,0),FALSE),"")</f>
        <v/>
      </c>
      <c r="DX19" s="147" t="str">
        <f t="shared" si="16"/>
        <v/>
      </c>
      <c r="DY19" s="51">
        <f t="shared" si="17"/>
        <v>0.50742543689784925</v>
      </c>
      <c r="DZ19" s="51" t="str">
        <f t="shared" si="18"/>
        <v/>
      </c>
      <c r="EA19" s="51" t="str">
        <f t="shared" si="19"/>
        <v/>
      </c>
      <c r="EB19" s="51" t="str">
        <f>_xlfn.IFNA(VLOOKUP($A19,'B-Emax'!$A:$IC,MATCH(EB$1,'B-Emax'!$A$1:$IC$1,0),FALSE),"")</f>
        <v/>
      </c>
      <c r="EC19" s="51">
        <f>_xlfn.IFNA(VLOOKUP($A19,'B-Emax'!$A:$IC,MATCH(EC$1,'B-Emax'!$A$1:$IC$1,0),FALSE),"")</f>
        <v>0.3111293297806928</v>
      </c>
      <c r="ED19" s="51" t="str">
        <f>_xlfn.IFNA(VLOOKUP($A19,'B-Emax'!$A:$IC,MATCH(ED$1,'B-Emax'!$A$1:$IC$1,0),FALSE),"")</f>
        <v/>
      </c>
      <c r="EE19" s="51" t="str">
        <f>_xlfn.IFNA(VLOOKUP($A19,'B-Emax'!$A:$IC,MATCH(EE$1,'B-Emax'!$A$1:$IC$1,0),FALSE),"")</f>
        <v/>
      </c>
      <c r="EF19" s="51" t="str">
        <f>_xlfn.IFNA(VLOOKUP($A19,'I-Emax'!$A:$IC,MATCH(EF$1,'I-Emax'!$A$1:$IC$1,0),FALSE),"")</f>
        <v/>
      </c>
      <c r="EG19" s="51">
        <f>_xlfn.IFNA(VLOOKUP($A19,'I-Emax'!$A:$IC,MATCH(EG$1,'I-Emax'!$A$1:$IC$1,0),FALSE),"")</f>
        <v>0.61315280464216626</v>
      </c>
      <c r="EH19" s="51" t="str">
        <f>_xlfn.IFNA(VLOOKUP($A19,'I-Emax'!$A:$IC,MATCH(EH$1,'I-Emax'!$A$1:$IC$1,0),FALSE),"")</f>
        <v/>
      </c>
      <c r="EI19" s="51" t="str">
        <f>_xlfn.IFNA(VLOOKUP($A19,'I-Emax'!$A:$IC,MATCH(EI$1,'I-Emax'!$A$1:$IC$1,0),FALSE),"")</f>
        <v/>
      </c>
      <c r="EJ19" s="147" t="str">
        <f t="shared" si="20"/>
        <v/>
      </c>
      <c r="EK19" s="51">
        <f t="shared" si="21"/>
        <v>0.60829321591919261</v>
      </c>
      <c r="EL19" s="51" t="str">
        <f t="shared" si="22"/>
        <v/>
      </c>
      <c r="EM19" s="51" t="str">
        <f t="shared" si="23"/>
        <v/>
      </c>
      <c r="EN19" s="147" t="str">
        <f>_xlfn.IFNA(VLOOKUP($A19,'B-Emax'!$A:$IC,MATCH(EN$1,'B-Emax'!$A$1:$IC$1,0),FALSE),"")</f>
        <v/>
      </c>
      <c r="EO19" s="51">
        <f>_xlfn.IFNA(VLOOKUP($A19,'B-Emax'!$A:$IC,MATCH(EO$1,'B-Emax'!$A$1:$IC$1,0),FALSE),"")</f>
        <v>0.26834975156187035</v>
      </c>
      <c r="EP19" s="51" t="str">
        <f>_xlfn.IFNA(VLOOKUP($A19,'B-Emax'!$A:$IC,MATCH(EP$1,'B-Emax'!$A$1:$IC$1,0),FALSE),"")</f>
        <v/>
      </c>
      <c r="EQ19" s="51" t="str">
        <f>_xlfn.IFNA(VLOOKUP($A19,'B-Emax'!$A:$IC,MATCH(EQ$1,'B-Emax'!$A$1:$IC$1,0),FALSE),"")</f>
        <v/>
      </c>
      <c r="ER19" s="51" t="str">
        <f>_xlfn.IFNA(VLOOKUP($A19,'I-Emax'!$A:$IC,MATCH(ER$1,'I-Emax'!$A$1:$IC$1,0),FALSE),"")</f>
        <v/>
      </c>
      <c r="ES19" s="51">
        <f>_xlfn.IFNA(VLOOKUP($A19,'I-Emax'!$A:$IC,MATCH(ES$1,'I-Emax'!$A$1:$IC$1,0),FALSE),"")</f>
        <v>0.44115197167926118</v>
      </c>
      <c r="ET19" s="51" t="str">
        <f>_xlfn.IFNA(VLOOKUP($A19,'I-Emax'!$A:$IC,MATCH(ET$1,'I-Emax'!$A$1:$IC$1,0),FALSE),"")</f>
        <v/>
      </c>
      <c r="EU19" s="51" t="str">
        <f>_xlfn.IFNA(VLOOKUP($A19,'I-Emax'!$A:$IC,MATCH(EU$1,'I-Emax'!$A$1:$IC$1,0),FALSE),"")</f>
        <v/>
      </c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</row>
    <row r="20" spans="1:172" s="49" customFormat="1" x14ac:dyDescent="0.2">
      <c r="A20" s="29" t="s">
        <v>35</v>
      </c>
      <c r="B20" s="377" t="str">
        <f>VLOOKUP($A20,BI!$A:$Q,MATCH(B$1,BI!$A$1:$Q$1,0),FALSE)</f>
        <v/>
      </c>
      <c r="C20" s="378">
        <f>VLOOKUP($A20,BI!$A:$Q,MATCH(C$1,BI!$A$1:$Q$1,0),FALSE)</f>
        <v>1</v>
      </c>
      <c r="D20" s="378">
        <f>VLOOKUP($A20,BI!$A:$Q,MATCH(D$1,BI!$A$1:$Q$1,0),FALSE)</f>
        <v>1</v>
      </c>
      <c r="E20" s="378">
        <f>VLOOKUP($A20,BI!$A:$Q,MATCH(E$1,BI!$A$1:$Q$1,0),FALSE)</f>
        <v>1</v>
      </c>
      <c r="F20" s="378">
        <f>VLOOKUP($A20,BI!$A:$Q,MATCH(F$1,BI!$A$1:$Q$1,0),FALSE)</f>
        <v>1</v>
      </c>
      <c r="G20" s="378">
        <f>VLOOKUP($A20,BI!$A:$Q,MATCH(G$1,BI!$A$1:$Q$1,0),FALSE)</f>
        <v>1</v>
      </c>
      <c r="H20" s="378" t="str">
        <f>VLOOKUP($A20,BI!$A:$Q,MATCH(H$1,BI!$A$1:$Q$1,0),FALSE)</f>
        <v/>
      </c>
      <c r="I20" s="378" t="str">
        <f>VLOOKUP($A20,BI!$A:$Q,MATCH(I$1,BI!$A$1:$Q$1,0),FALSE)</f>
        <v/>
      </c>
      <c r="J20" s="378" t="str">
        <f>VLOOKUP($A20,BI!$A:$Q,MATCH(J$1,BI!$A$1:$Q$1,0),FALSE)</f>
        <v/>
      </c>
      <c r="K20" s="378" t="str">
        <f>VLOOKUP($A20,BI!$A:$Q,MATCH(K$1,BI!$A$1:$Q$1,0),FALSE)</f>
        <v/>
      </c>
      <c r="L20" s="378" t="str">
        <f>VLOOKUP($A20,BI!$A:$Q,MATCH(L$1,BI!$A$1:$Q$1,0),FALSE)</f>
        <v/>
      </c>
      <c r="M20" s="378" t="str">
        <f>VLOOKUP($A20,BI!$A:$Q,MATCH(M$1,BI!$A$1:$Q$1,0),FALSE)</f>
        <v/>
      </c>
      <c r="N20" s="49">
        <f t="shared" si="0"/>
        <v>5</v>
      </c>
      <c r="O20" s="49" t="str">
        <f>VLOOKUP($A20,BI!$A:$Q,MATCH(O$1,BI!$A$1:$Q$1,0),FALSE)</f>
        <v/>
      </c>
      <c r="P20" s="37">
        <f>VLOOKUP($A20,BI!$A:$Q,MATCH(P$1,BI!$A$1:$Q$1,0),FALSE)</f>
        <v>1</v>
      </c>
      <c r="Q20" s="37" t="str">
        <f>VLOOKUP($A20,BI!$A:$Q,MATCH(Q$1,BI!$A$1:$Q$1,0),FALSE)</f>
        <v/>
      </c>
      <c r="R20" s="37" t="str">
        <f>VLOOKUP($A20,BI!$A:$Q,MATCH(R$1,BI!$A$1:$Q$1,0),FALSE)</f>
        <v/>
      </c>
      <c r="S20" s="398">
        <f t="shared" si="1"/>
        <v>1</v>
      </c>
      <c r="T20" s="41" t="str">
        <f t="shared" si="24"/>
        <v/>
      </c>
      <c r="U20" s="41">
        <f t="shared" si="25"/>
        <v>0.15323992994746061</v>
      </c>
      <c r="V20" s="41">
        <f t="shared" si="26"/>
        <v>0.12855831037649218</v>
      </c>
      <c r="W20" s="41">
        <f t="shared" si="27"/>
        <v>0.25501159143597435</v>
      </c>
      <c r="X20" s="41">
        <f t="shared" si="28"/>
        <v>0.21213840045377197</v>
      </c>
      <c r="Y20" s="41">
        <f t="shared" si="29"/>
        <v>9.2936802973977689E-2</v>
      </c>
      <c r="Z20" s="41" t="str">
        <f t="shared" si="30"/>
        <v/>
      </c>
      <c r="AA20" s="41" t="str">
        <f t="shared" si="31"/>
        <v/>
      </c>
      <c r="AB20" s="41" t="str">
        <f t="shared" si="32"/>
        <v/>
      </c>
      <c r="AC20" s="41" t="str">
        <f t="shared" si="33"/>
        <v/>
      </c>
      <c r="AD20" s="41" t="str">
        <f t="shared" si="34"/>
        <v/>
      </c>
      <c r="AE20" s="41" t="str">
        <f t="shared" si="35"/>
        <v/>
      </c>
      <c r="AF20" s="80" t="str">
        <f>_xlfn.IFNA(VLOOKUP($A20,'B-Emax'!$A:$BM,MATCH(AF$1,'B-Emax'!$A$1:$BM$1,0),FALSE),"")</f>
        <v/>
      </c>
      <c r="AG20" s="81">
        <f>_xlfn.IFNA(VLOOKUP($A20,'B-Emax'!$A:$BM,MATCH(AG$1,'B-Emax'!$A$1:$BM$1,0),FALSE),"")</f>
        <v>91.36</v>
      </c>
      <c r="AH20" s="81">
        <f>_xlfn.IFNA(VLOOKUP($A20,'B-Emax'!$A:$BM,MATCH(AH$1,'B-Emax'!$A$1:$BM$1,0),FALSE),"")</f>
        <v>108.9</v>
      </c>
      <c r="AI20" s="81">
        <f>_xlfn.IFNA(VLOOKUP($A20,'B-Emax'!$A:$BM,MATCH(AI$1,'B-Emax'!$A$1:$BM$1,0),FALSE),"")</f>
        <v>73.33</v>
      </c>
      <c r="AJ20" s="81">
        <f>_xlfn.IFNA(VLOOKUP($A20,'B-Emax'!$A:$BM,MATCH(AJ$1,'B-Emax'!$A$1:$BM$1,0),FALSE),"")</f>
        <v>88.15</v>
      </c>
      <c r="AK20" s="81">
        <f>_xlfn.IFNA(VLOOKUP($A20,'B-Emax'!$A:$BM,MATCH(AK$1,'B-Emax'!$A$1:$BM$1,0),FALSE),"")</f>
        <v>134.5</v>
      </c>
      <c r="AL20" s="82" t="str">
        <f>_xlfn.IFNA(VLOOKUP($A20,'B-Emax'!$A:$BM,MATCH(AL$1,'B-Emax'!$A$1:$BM$1,0),FALSE),"")</f>
        <v/>
      </c>
      <c r="AM20" s="82" t="str">
        <f>_xlfn.IFNA(VLOOKUP($A20,'B-Emax'!$A:$BM,MATCH(AM$1,'B-Emax'!$A$1:$BM$1,0),FALSE),"")</f>
        <v/>
      </c>
      <c r="AN20" s="82" t="str">
        <f>_xlfn.IFNA(VLOOKUP($A20,'B-Emax'!$A:$BM,MATCH(AN$1,'B-Emax'!$A$1:$BM$1,0),FALSE),"")</f>
        <v/>
      </c>
      <c r="AO20" s="81" t="str">
        <f>_xlfn.IFNA(VLOOKUP($A20,'B-Emax'!$A:$BM,MATCH(AO$1,'B-Emax'!$A$1:$BM$1,0),FALSE),"")</f>
        <v/>
      </c>
      <c r="AP20" s="82" t="str">
        <f>_xlfn.IFNA(VLOOKUP($A20,'B-Emax'!$A:$BM,MATCH(AP$1,'B-Emax'!$A$1:$BM$1,0),FALSE),"")</f>
        <v/>
      </c>
      <c r="AQ20" s="82" t="str">
        <f>_xlfn.IFNA(VLOOKUP($A20,'B-Emax'!$A:$BM,MATCH(AQ$1,'B-Emax'!$A$1:$BM$1,0),FALSE),"")</f>
        <v/>
      </c>
      <c r="AR20" s="50" t="str">
        <f>_xlfn.IFNA(VLOOKUP($A20,'I-Emax'!$A:$BM,MATCH(AR$1,'I-Emax'!$A$1:$BM$1,0),FALSE),"")</f>
        <v/>
      </c>
      <c r="AS20" s="50">
        <f>_xlfn.IFNA(VLOOKUP($A20,'I-Emax'!$A:$BM,MATCH(AS$1,'I-Emax'!$A$1:$BM$1,0),FALSE),"")</f>
        <v>14</v>
      </c>
      <c r="AT20" s="50">
        <f>_xlfn.IFNA(VLOOKUP($A20,'I-Emax'!$A:$BM,MATCH(AT$1,'I-Emax'!$A$1:$BM$1,0),FALSE),"")</f>
        <v>14</v>
      </c>
      <c r="AU20" s="50">
        <f>_xlfn.IFNA(VLOOKUP($A20,'I-Emax'!$A:$BM,MATCH(AU$1,'I-Emax'!$A$1:$BM$1,0),FALSE),"")</f>
        <v>18.7</v>
      </c>
      <c r="AV20" s="50">
        <f>_xlfn.IFNA(VLOOKUP($A20,'I-Emax'!$A:$BM,MATCH(AV$1,'I-Emax'!$A$1:$BM$1,0),FALSE),"")</f>
        <v>18.7</v>
      </c>
      <c r="AW20" s="50">
        <f>_xlfn.IFNA(VLOOKUP($A20,'I-Emax'!$A:$BM,MATCH(AW$1,'I-Emax'!$A$1:$BM$1,0),FALSE),"")</f>
        <v>12.5</v>
      </c>
      <c r="AX20" s="50" t="str">
        <f>_xlfn.IFNA(VLOOKUP($A20,'I-Emax'!$A:$BM,MATCH(AX$1,'I-Emax'!$A$1:$BM$1,0),FALSE),"")</f>
        <v/>
      </c>
      <c r="AY20" s="50" t="str">
        <f>_xlfn.IFNA(VLOOKUP($A20,'I-Emax'!$A:$BM,MATCH(AY$1,'I-Emax'!$A$1:$BM$1,0),FALSE),"")</f>
        <v/>
      </c>
      <c r="AZ20" s="50" t="str">
        <f>_xlfn.IFNA(VLOOKUP($A20,'I-Emax'!$A:$BM,MATCH(AZ$1,'I-Emax'!$A$1:$BM$1,0),FALSE),"")</f>
        <v/>
      </c>
      <c r="BA20" s="50" t="str">
        <f>_xlfn.IFNA(VLOOKUP($A20,'I-Emax'!$A:$BM,MATCH(BA$1,'I-Emax'!$A$1:$BM$1,0),FALSE),"")</f>
        <v/>
      </c>
      <c r="BB20" s="50" t="str">
        <f>_xlfn.IFNA(VLOOKUP($A20,'I-Emax'!$A:$BM,MATCH(BB$1,'I-Emax'!$A$1:$BM$1,0),FALSE),"")</f>
        <v/>
      </c>
      <c r="BC20" s="50" t="str">
        <f>_xlfn.IFNA(VLOOKUP($A20,'I-Emax'!$A:$BM,MATCH(BC$1,'I-Emax'!$A$1:$BM$1,0),FALSE),"")</f>
        <v/>
      </c>
      <c r="BD20" s="40" t="str">
        <f t="shared" si="36"/>
        <v/>
      </c>
      <c r="BE20" s="41">
        <f t="shared" si="37"/>
        <v>0.3655248413558273</v>
      </c>
      <c r="BF20" s="41">
        <f t="shared" si="38"/>
        <v>0.66548426751140644</v>
      </c>
      <c r="BG20" s="41">
        <f t="shared" si="39"/>
        <v>0.50914826634466104</v>
      </c>
      <c r="BH20" s="41">
        <f t="shared" si="40"/>
        <v>0.46665618118905322</v>
      </c>
      <c r="BI20" s="41">
        <f t="shared" si="41"/>
        <v>0.92882926566456547</v>
      </c>
      <c r="BJ20" s="41" t="str">
        <f t="shared" si="42"/>
        <v/>
      </c>
      <c r="BK20" s="41" t="str">
        <f t="shared" si="43"/>
        <v/>
      </c>
      <c r="BL20" s="41" t="str">
        <f t="shared" si="44"/>
        <v/>
      </c>
      <c r="BM20" s="41" t="str">
        <f t="shared" si="45"/>
        <v/>
      </c>
      <c r="BN20" s="41" t="str">
        <f t="shared" si="46"/>
        <v/>
      </c>
      <c r="BO20" s="41" t="str">
        <f t="shared" si="47"/>
        <v/>
      </c>
      <c r="BP20" s="40" t="str">
        <f>_xlfn.IFNA(VLOOKUP($A20,'B-Emax'!$A:$BM,MATCH(BP$1,'B-Emax'!$A$1:$BM$1,0),FALSE),"")</f>
        <v/>
      </c>
      <c r="BQ20" s="41">
        <f>_xlfn.IFNA(VLOOKUP($A20,'B-Emax'!$A:$BM,MATCH(BQ$1,'B-Emax'!$A$1:$BM$1,0),FALSE),"")</f>
        <v>9.8981581798483209E-2</v>
      </c>
      <c r="BR20" s="41">
        <f>_xlfn.IFNA(VLOOKUP($A20,'B-Emax'!$A:$BM,MATCH(BR$1,'B-Emax'!$A$1:$BM$1,0),FALSE),"")</f>
        <v>0.18020850570908492</v>
      </c>
      <c r="BS20" s="41">
        <f>_xlfn.IFNA(VLOOKUP($A20,'B-Emax'!$A:$BM,MATCH(BS$1,'B-Emax'!$A$1:$BM$1,0),FALSE),"")</f>
        <v>0.19712365591397848</v>
      </c>
      <c r="BT20" s="41">
        <f>_xlfn.IFNA(VLOOKUP($A20,'B-Emax'!$A:$BM,MATCH(BT$1,'B-Emax'!$A$1:$BM$1,0),FALSE),"")</f>
        <v>0.18067226890756305</v>
      </c>
      <c r="BU20" s="41">
        <f>_xlfn.IFNA(VLOOKUP($A20,'B-Emax'!$A:$BM,MATCH(BU$1,'B-Emax'!$A$1:$BM$1,0),FALSE),"")</f>
        <v>0.39008120649651973</v>
      </c>
      <c r="BV20" s="41" t="str">
        <f>_xlfn.IFNA(VLOOKUP($A20,'B-Emax'!$A:$BM,MATCH(BV$1,'B-Emax'!$A$1:$BM$1,0),FALSE),"")</f>
        <v/>
      </c>
      <c r="BW20" s="41" t="str">
        <f>_xlfn.IFNA(VLOOKUP($A20,'B-Emax'!$A:$BM,MATCH(BW$1,'B-Emax'!$A$1:$BM$1,0),FALSE),"")</f>
        <v/>
      </c>
      <c r="BX20" s="41" t="str">
        <f>_xlfn.IFNA(VLOOKUP($A20,'B-Emax'!$A:$BM,MATCH(BX$1,'B-Emax'!$A$1:$BM$1,0),FALSE),"")</f>
        <v/>
      </c>
      <c r="BY20" s="41" t="str">
        <f>_xlfn.IFNA(VLOOKUP($A20,'B-Emax'!$A:$BM,MATCH(BY$1,'B-Emax'!$A$1:$BM$1,0),FALSE),"")</f>
        <v/>
      </c>
      <c r="BZ20" s="41" t="str">
        <f>_xlfn.IFNA(VLOOKUP($A20,'B-Emax'!$A:$BM,MATCH(BZ$1,'B-Emax'!$A$1:$BM$1,0),FALSE),"")</f>
        <v/>
      </c>
      <c r="CA20" s="41" t="str">
        <f>_xlfn.IFNA(VLOOKUP($A20,'B-Emax'!$A:$BM,MATCH(CA$1,'B-Emax'!$A$1:$BM$1,0),FALSE),"")</f>
        <v/>
      </c>
      <c r="CB20" s="47" t="str">
        <f>_xlfn.IFNA(VLOOKUP($A20,'I-Emax'!$A:$BM,MATCH(CB$1,'I-Emax'!$A$1:$BM$1,0),FALSE),"")</f>
        <v/>
      </c>
      <c r="CC20" s="47">
        <f>_xlfn.IFNA(VLOOKUP($A20,'I-Emax'!$A:$BM,MATCH(CC$1,'I-Emax'!$A$1:$BM$1,0),FALSE),"")</f>
        <v>0.27079303675048355</v>
      </c>
      <c r="CD20" s="47">
        <f>_xlfn.IFNA(VLOOKUP($A20,'I-Emax'!$A:$BM,MATCH(CD$1,'I-Emax'!$A$1:$BM$1,0),FALSE),"")</f>
        <v>0.27079303675048355</v>
      </c>
      <c r="CE20" s="47">
        <f>_xlfn.IFNA(VLOOKUP($A20,'I-Emax'!$A:$BM,MATCH(CE$1,'I-Emax'!$A$1:$BM$1,0),FALSE),"")</f>
        <v>0.38716356107660455</v>
      </c>
      <c r="CF20" s="47">
        <f>_xlfn.IFNA(VLOOKUP($A20,'I-Emax'!$A:$BM,MATCH(CF$1,'I-Emax'!$A$1:$BM$1,0),FALSE),"")</f>
        <v>0.38716356107660455</v>
      </c>
      <c r="CG20" s="47">
        <f>_xlfn.IFNA(VLOOKUP($A20,'I-Emax'!$A:$BM,MATCH(CG$1,'I-Emax'!$A$1:$BM$1,0),FALSE),"")</f>
        <v>0.36231884057971014</v>
      </c>
      <c r="CH20" s="47" t="str">
        <f>_xlfn.IFNA(VLOOKUP($A20,'I-Emax'!$A:$BM,MATCH(CH$1,'I-Emax'!$A$1:$BM$1,0),FALSE),"")</f>
        <v/>
      </c>
      <c r="CI20" s="47" t="str">
        <f>_xlfn.IFNA(VLOOKUP($A20,'I-Emax'!$A:$BM,MATCH(CI$1,'I-Emax'!$A$1:$BM$1,0),FALSE),"")</f>
        <v/>
      </c>
      <c r="CJ20" s="47" t="str">
        <f>_xlfn.IFNA(VLOOKUP($A20,'I-Emax'!$A:$BM,MATCH(CJ$1,'I-Emax'!$A$1:$BM$1,0),FALSE),"")</f>
        <v/>
      </c>
      <c r="CK20" s="47" t="str">
        <f>_xlfn.IFNA(VLOOKUP($A20,'I-Emax'!$A:$BM,MATCH(CK$1,'I-Emax'!$A$1:$BM$1,0),FALSE),"")</f>
        <v/>
      </c>
      <c r="CL20" s="47" t="str">
        <f>_xlfn.IFNA(VLOOKUP($A20,'I-Emax'!$A:$BM,MATCH(CL$1,'I-Emax'!$A$1:$BM$1,0),FALSE),"")</f>
        <v/>
      </c>
      <c r="CM20" s="47" t="str">
        <f>_xlfn.IFNA(VLOOKUP($A20,'I-Emax'!$A:$BM,MATCH(CM$1,'I-Emax'!$A$1:$BM$1,0),FALSE),"")</f>
        <v/>
      </c>
      <c r="CN20" s="40" t="str">
        <f t="shared" si="48"/>
        <v/>
      </c>
      <c r="CO20" s="41" t="str">
        <f t="shared" si="49"/>
        <v/>
      </c>
      <c r="CP20" s="41">
        <f t="shared" si="50"/>
        <v>0</v>
      </c>
      <c r="CQ20" s="41">
        <f t="shared" si="51"/>
        <v>0.33714256491158318</v>
      </c>
      <c r="CR20" s="41">
        <f t="shared" si="52"/>
        <v>0.28062793689211807</v>
      </c>
      <c r="CS20" s="41">
        <f t="shared" si="53"/>
        <v>0.78650332083003549</v>
      </c>
      <c r="CT20" s="41" t="str">
        <f t="shared" si="54"/>
        <v/>
      </c>
      <c r="CU20" s="41" t="str">
        <f t="shared" si="55"/>
        <v/>
      </c>
      <c r="CV20" s="41" t="str">
        <f t="shared" si="56"/>
        <v/>
      </c>
      <c r="CW20" s="41" t="str">
        <f t="shared" si="57"/>
        <v/>
      </c>
      <c r="CX20" s="41" t="str">
        <f t="shared" si="58"/>
        <v/>
      </c>
      <c r="CY20" s="41" t="str">
        <f t="shared" si="59"/>
        <v/>
      </c>
      <c r="CZ20" s="40" t="str">
        <f>_xlfn.IFNA(VLOOKUP($A20,'B-Emax'!$A:$BM,MATCH(CZ$1,'B-Emax'!$A$1:$BM$1,0),FALSE),"")</f>
        <v/>
      </c>
      <c r="DA20" s="41">
        <f>_xlfn.IFNA(VLOOKUP($A20,'B-Emax'!$A:$BM,MATCH(DA$1,'B-Emax'!$A$1:$BM$1,0),FALSE),"")</f>
        <v>0</v>
      </c>
      <c r="DB20" s="41">
        <f>_xlfn.IFNA(VLOOKUP($A20,'B-Emax'!$A:$BM,MATCH(DB$1,'B-Emax'!$A$1:$BM$1,0),FALSE),"")</f>
        <v>0.27903479434183409</v>
      </c>
      <c r="DC20" s="41">
        <f>_xlfn.IFNA(VLOOKUP($A20,'B-Emax'!$A:$BM,MATCH(DC$1,'B-Emax'!$A$1:$BM$1,0),FALSE),"")</f>
        <v>0.33714256491158318</v>
      </c>
      <c r="DD20" s="41">
        <f>_xlfn.IFNA(VLOOKUP($A20,'B-Emax'!$A:$BM,MATCH(DD$1,'B-Emax'!$A$1:$BM$1,0),FALSE),"")</f>
        <v>0.28062793689211807</v>
      </c>
      <c r="DE20" s="41">
        <f>_xlfn.IFNA(VLOOKUP($A20,'B-Emax'!$A:$BM,MATCH(DE$1,'B-Emax'!$A$1:$BM$1,0),FALSE),"")</f>
        <v>1</v>
      </c>
      <c r="DF20" s="41" t="str">
        <f>_xlfn.IFNA(VLOOKUP($A20,'B-Emax'!$A:$BM,MATCH(DF$1,'B-Emax'!$A$1:$BM$1,0),FALSE),"")</f>
        <v/>
      </c>
      <c r="DG20" s="41" t="str">
        <f>_xlfn.IFNA(VLOOKUP($A20,'B-Emax'!$A:$BM,MATCH(DG$1,'B-Emax'!$A$1:$BM$1,0),FALSE),"")</f>
        <v/>
      </c>
      <c r="DH20" s="41" t="str">
        <f>_xlfn.IFNA(VLOOKUP($A20,'B-Emax'!$A:$BM,MATCH(DH$1,'B-Emax'!$A$1:$BM$1,0),FALSE),"")</f>
        <v/>
      </c>
      <c r="DI20" s="41" t="str">
        <f>_xlfn.IFNA(VLOOKUP($A20,'B-Emax'!$A:$BM,MATCH(DI$1,'B-Emax'!$A$1:$BM$1,0),FALSE),"")</f>
        <v/>
      </c>
      <c r="DJ20" s="41" t="str">
        <f>_xlfn.IFNA(VLOOKUP($A20,'B-Emax'!$A:$BM,MATCH(DJ$1,'B-Emax'!$A$1:$BM$1,0),FALSE),"")</f>
        <v/>
      </c>
      <c r="DK20" s="41" t="str">
        <f>_xlfn.IFNA(VLOOKUP($A20,'B-Emax'!$A:$BM,MATCH(DK$1,'B-Emax'!$A$1:$BM$1,0),FALSE),"")</f>
        <v/>
      </c>
      <c r="DL20" s="47" t="str">
        <f>_xlfn.IFNA(VLOOKUP($A20,'I-Emax'!$A:$BQ,MATCH(DL$1,'I-Emax'!$A$1:$BQ$1,0),FALSE),"")</f>
        <v/>
      </c>
      <c r="DM20" s="47">
        <f>_xlfn.IFNA(VLOOKUP($A20,'I-Emax'!$A:$BQ,MATCH(DM$1,'I-Emax'!$A$1:$BQ$1,0),FALSE),"")</f>
        <v>0</v>
      </c>
      <c r="DN20" s="47">
        <f>_xlfn.IFNA(VLOOKUP($A20,'I-Emax'!$A:$BQ,MATCH(DN$1,'I-Emax'!$A$1:$BQ$1,0),FALSE),"")</f>
        <v>0</v>
      </c>
      <c r="DO20" s="47">
        <f>_xlfn.IFNA(VLOOKUP($A20,'I-Emax'!$A:$BQ,MATCH(DO$1,'I-Emax'!$A$1:$BQ$1,0),FALSE),"")</f>
        <v>1</v>
      </c>
      <c r="DP20" s="47">
        <f>_xlfn.IFNA(VLOOKUP($A20,'I-Emax'!$A:$BQ,MATCH(DP$1,'I-Emax'!$A$1:$BQ$1,0),FALSE),"")</f>
        <v>1</v>
      </c>
      <c r="DQ20" s="47">
        <f>_xlfn.IFNA(VLOOKUP($A20,'I-Emax'!$A:$BQ,MATCH(DQ$1,'I-Emax'!$A$1:$BQ$1,0),FALSE),"")</f>
        <v>0.78650332083003549</v>
      </c>
      <c r="DR20" s="47" t="str">
        <f>_xlfn.IFNA(VLOOKUP($A20,'I-Emax'!$A:$BQ,MATCH(DR$1,'I-Emax'!$A$1:$BQ$1,0),FALSE),"")</f>
        <v/>
      </c>
      <c r="DS20" s="47" t="str">
        <f>_xlfn.IFNA(VLOOKUP($A20,'I-Emax'!$A:$BQ,MATCH(DS$1,'I-Emax'!$A$1:$BQ$1,0),FALSE),"")</f>
        <v/>
      </c>
      <c r="DT20" s="47" t="str">
        <f>_xlfn.IFNA(VLOOKUP($A20,'I-Emax'!$A:$BQ,MATCH(DT$1,'I-Emax'!$A$1:$BQ$1,0),FALSE),"")</f>
        <v/>
      </c>
      <c r="DU20" s="47" t="str">
        <f>_xlfn.IFNA(VLOOKUP($A20,'I-Emax'!$A:$BQ,MATCH(DU$1,'I-Emax'!$A$1:$BQ$1,0),FALSE),"")</f>
        <v/>
      </c>
      <c r="DV20" s="47" t="str">
        <f>_xlfn.IFNA(VLOOKUP($A20,'I-Emax'!$A:$BQ,MATCH(DV$1,'I-Emax'!$A$1:$BQ$1,0),FALSE),"")</f>
        <v/>
      </c>
      <c r="DW20" s="47" t="str">
        <f>_xlfn.IFNA(VLOOKUP($A20,'I-Emax'!$A:$BQ,MATCH(DW$1,'I-Emax'!$A$1:$BQ$1,0),FALSE),"")</f>
        <v/>
      </c>
      <c r="DX20" s="147" t="str">
        <f t="shared" si="16"/>
        <v/>
      </c>
      <c r="DY20" s="51">
        <f t="shared" si="17"/>
        <v>0.99252041531013568</v>
      </c>
      <c r="DZ20" s="51" t="str">
        <f t="shared" si="18"/>
        <v/>
      </c>
      <c r="EA20" s="51" t="str">
        <f t="shared" si="19"/>
        <v/>
      </c>
      <c r="EB20" s="51" t="str">
        <f>_xlfn.IFNA(VLOOKUP($A20,'B-Emax'!$A:$IC,MATCH(EB$1,'B-Emax'!$A$1:$IC$1,0),FALSE),"")</f>
        <v/>
      </c>
      <c r="EC20" s="51">
        <f>_xlfn.IFNA(VLOOKUP($A20,'B-Emax'!$A:$IC,MATCH(EC$1,'B-Emax'!$A$1:$IC$1,0),FALSE),"")</f>
        <v>0.39008120649651973</v>
      </c>
      <c r="ED20" s="51" t="str">
        <f>_xlfn.IFNA(VLOOKUP($A20,'B-Emax'!$A:$IC,MATCH(ED$1,'B-Emax'!$A$1:$IC$1,0),FALSE),"")</f>
        <v/>
      </c>
      <c r="EE20" s="51" t="str">
        <f>_xlfn.IFNA(VLOOKUP($A20,'B-Emax'!$A:$IC,MATCH(EE$1,'B-Emax'!$A$1:$IC$1,0),FALSE),"")</f>
        <v/>
      </c>
      <c r="EF20" s="51" t="str">
        <f>_xlfn.IFNA(VLOOKUP($A20,'I-Emax'!$A:$IC,MATCH(EF$1,'I-Emax'!$A$1:$IC$1,0),FALSE),"")</f>
        <v/>
      </c>
      <c r="EG20" s="51">
        <f>_xlfn.IFNA(VLOOKUP($A20,'I-Emax'!$A:$IC,MATCH(EG$1,'I-Emax'!$A$1:$IC$1,0),FALSE),"")</f>
        <v>0.38716356107660455</v>
      </c>
      <c r="EH20" s="51" t="str">
        <f>_xlfn.IFNA(VLOOKUP($A20,'I-Emax'!$A:$IC,MATCH(EH$1,'I-Emax'!$A$1:$IC$1,0),FALSE),"")</f>
        <v/>
      </c>
      <c r="EI20" s="51" t="str">
        <f>_xlfn.IFNA(VLOOKUP($A20,'I-Emax'!$A:$IC,MATCH(EI$1,'I-Emax'!$A$1:$IC$1,0),FALSE),"")</f>
        <v/>
      </c>
      <c r="EJ20" s="147" t="str">
        <f t="shared" si="20"/>
        <v/>
      </c>
      <c r="EK20" s="51">
        <f t="shared" si="21"/>
        <v>0.62391087538487755</v>
      </c>
      <c r="EL20" s="51" t="str">
        <f t="shared" si="22"/>
        <v/>
      </c>
      <c r="EM20" s="51" t="str">
        <f t="shared" si="23"/>
        <v/>
      </c>
      <c r="EN20" s="147" t="str">
        <f>_xlfn.IFNA(VLOOKUP($A20,'B-Emax'!$A:$IC,MATCH(EN$1,'B-Emax'!$A$1:$IC$1,0),FALSE),"")</f>
        <v/>
      </c>
      <c r="EO20" s="51">
        <f>_xlfn.IFNA(VLOOKUP($A20,'B-Emax'!$A:$IC,MATCH(EO$1,'B-Emax'!$A$1:$IC$1,0),FALSE),"")</f>
        <v>0.20941344376512588</v>
      </c>
      <c r="EP20" s="51" t="str">
        <f>_xlfn.IFNA(VLOOKUP($A20,'B-Emax'!$A:$IC,MATCH(EP$1,'B-Emax'!$A$1:$IC$1,0),FALSE),"")</f>
        <v/>
      </c>
      <c r="EQ20" s="51" t="str">
        <f>_xlfn.IFNA(VLOOKUP($A20,'B-Emax'!$A:$IC,MATCH(EQ$1,'B-Emax'!$A$1:$IC$1,0),FALSE),"")</f>
        <v/>
      </c>
      <c r="ER20" s="51" t="str">
        <f>_xlfn.IFNA(VLOOKUP($A20,'I-Emax'!$A:$IC,MATCH(ER$1,'I-Emax'!$A$1:$IC$1,0),FALSE),"")</f>
        <v/>
      </c>
      <c r="ES20" s="51">
        <f>_xlfn.IFNA(VLOOKUP($A20,'I-Emax'!$A:$IC,MATCH(ES$1,'I-Emax'!$A$1:$IC$1,0),FALSE),"")</f>
        <v>0.33564640724677725</v>
      </c>
      <c r="ET20" s="51" t="str">
        <f>_xlfn.IFNA(VLOOKUP($A20,'I-Emax'!$A:$IC,MATCH(ET$1,'I-Emax'!$A$1:$IC$1,0),FALSE),"")</f>
        <v/>
      </c>
      <c r="EU20" s="51" t="str">
        <f>_xlfn.IFNA(VLOOKUP($A20,'I-Emax'!$A:$IC,MATCH(EU$1,'I-Emax'!$A$1:$IC$1,0),FALSE),"")</f>
        <v/>
      </c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</row>
    <row r="21" spans="1:172" s="49" customFormat="1" x14ac:dyDescent="0.2">
      <c r="A21" s="29" t="s">
        <v>136</v>
      </c>
      <c r="B21" s="377" t="str">
        <f>VLOOKUP($A21,BI!$A:$Q,MATCH(B$1,BI!$A$1:$Q$1,0),FALSE)</f>
        <v/>
      </c>
      <c r="C21" s="378">
        <f>VLOOKUP($A21,BI!$A:$Q,MATCH(C$1,BI!$A$1:$Q$1,0),FALSE)</f>
        <v>1</v>
      </c>
      <c r="D21" s="378">
        <f>VLOOKUP($A21,BI!$A:$Q,MATCH(D$1,BI!$A$1:$Q$1,0),FALSE)</f>
        <v>1</v>
      </c>
      <c r="E21" s="378">
        <f>VLOOKUP($A21,BI!$A:$Q,MATCH(E$1,BI!$A$1:$Q$1,0),FALSE)</f>
        <v>1</v>
      </c>
      <c r="F21" s="378">
        <f>VLOOKUP($A21,BI!$A:$Q,MATCH(F$1,BI!$A$1:$Q$1,0),FALSE)</f>
        <v>1</v>
      </c>
      <c r="G21" s="378" t="str">
        <f>VLOOKUP($A21,BI!$A:$Q,MATCH(G$1,BI!$A$1:$Q$1,0),FALSE)</f>
        <v/>
      </c>
      <c r="H21" s="378" t="str">
        <f>VLOOKUP($A21,BI!$A:$Q,MATCH(H$1,BI!$A$1:$Q$1,0),FALSE)</f>
        <v/>
      </c>
      <c r="I21" s="378" t="str">
        <f>VLOOKUP($A21,BI!$A:$Q,MATCH(I$1,BI!$A$1:$Q$1,0),FALSE)</f>
        <v/>
      </c>
      <c r="J21" s="378" t="str">
        <f>VLOOKUP($A21,BI!$A:$Q,MATCH(J$1,BI!$A$1:$Q$1,0),FALSE)</f>
        <v/>
      </c>
      <c r="K21" s="378" t="str">
        <f>VLOOKUP($A21,BI!$A:$Q,MATCH(K$1,BI!$A$1:$Q$1,0),FALSE)</f>
        <v/>
      </c>
      <c r="L21" s="378" t="str">
        <f>VLOOKUP($A21,BI!$A:$Q,MATCH(L$1,BI!$A$1:$Q$1,0),FALSE)</f>
        <v/>
      </c>
      <c r="M21" s="378" t="str">
        <f>VLOOKUP($A21,BI!$A:$Q,MATCH(M$1,BI!$A$1:$Q$1,0),FALSE)</f>
        <v/>
      </c>
      <c r="N21" s="49">
        <f t="shared" si="0"/>
        <v>4</v>
      </c>
      <c r="O21" s="49" t="str">
        <f>VLOOKUP($A21,BI!$A:$Q,MATCH(O$1,BI!$A$1:$Q$1,0),FALSE)</f>
        <v/>
      </c>
      <c r="P21" s="37">
        <f>VLOOKUP($A21,BI!$A:$Q,MATCH(P$1,BI!$A$1:$Q$1,0),FALSE)</f>
        <v>1</v>
      </c>
      <c r="Q21" s="37" t="str">
        <f>VLOOKUP($A21,BI!$A:$Q,MATCH(Q$1,BI!$A$1:$Q$1,0),FALSE)</f>
        <v/>
      </c>
      <c r="R21" s="37" t="str">
        <f>VLOOKUP($A21,BI!$A:$Q,MATCH(R$1,BI!$A$1:$Q$1,0),FALSE)</f>
        <v/>
      </c>
      <c r="S21" s="398">
        <f t="shared" si="1"/>
        <v>1</v>
      </c>
      <c r="T21" s="41" t="str">
        <f t="shared" si="24"/>
        <v/>
      </c>
      <c r="U21" s="41">
        <f t="shared" si="25"/>
        <v>0.12876106194690265</v>
      </c>
      <c r="V21" s="41">
        <f t="shared" si="26"/>
        <v>0.2427022518765638</v>
      </c>
      <c r="W21" s="41">
        <f t="shared" si="27"/>
        <v>0.28388079182075271</v>
      </c>
      <c r="X21" s="41">
        <f t="shared" si="28"/>
        <v>0.25241779497098649</v>
      </c>
      <c r="Y21" s="41" t="str">
        <f t="shared" si="29"/>
        <v/>
      </c>
      <c r="Z21" s="41" t="str">
        <f t="shared" si="30"/>
        <v/>
      </c>
      <c r="AA21" s="41" t="str">
        <f t="shared" si="31"/>
        <v/>
      </c>
      <c r="AB21" s="41" t="str">
        <f t="shared" si="32"/>
        <v/>
      </c>
      <c r="AC21" s="41" t="str">
        <f t="shared" si="33"/>
        <v/>
      </c>
      <c r="AD21" s="41" t="str">
        <f t="shared" si="34"/>
        <v/>
      </c>
      <c r="AE21" s="41" t="str">
        <f t="shared" si="35"/>
        <v/>
      </c>
      <c r="AF21" s="80" t="str">
        <f>_xlfn.IFNA(VLOOKUP($A21,'B-Emax'!$A:$BM,MATCH(AF$1,'B-Emax'!$A$1:$BM$1,0),FALSE),"")</f>
        <v/>
      </c>
      <c r="AG21" s="81">
        <f>_xlfn.IFNA(VLOOKUP($A21,'B-Emax'!$A:$BM,MATCH(AG$1,'B-Emax'!$A$1:$BM$1,0),FALSE),"")</f>
        <v>226</v>
      </c>
      <c r="AH21" s="81">
        <f>_xlfn.IFNA(VLOOKUP($A21,'B-Emax'!$A:$BM,MATCH(AH$1,'B-Emax'!$A$1:$BM$1,0),FALSE),"")</f>
        <v>119.9</v>
      </c>
      <c r="AI21" s="81">
        <f>_xlfn.IFNA(VLOOKUP($A21,'B-Emax'!$A:$BM,MATCH(AI$1,'B-Emax'!$A$1:$BM$1,0),FALSE),"")</f>
        <v>91.94</v>
      </c>
      <c r="AJ21" s="81">
        <f>_xlfn.IFNA(VLOOKUP($A21,'B-Emax'!$A:$BM,MATCH(AJ$1,'B-Emax'!$A$1:$BM$1,0),FALSE),"")</f>
        <v>103.4</v>
      </c>
      <c r="AK21" s="81" t="str">
        <f>_xlfn.IFNA(VLOOKUP($A21,'B-Emax'!$A:$BM,MATCH(AK$1,'B-Emax'!$A$1:$BM$1,0),FALSE),"")</f>
        <v/>
      </c>
      <c r="AL21" s="82" t="str">
        <f>_xlfn.IFNA(VLOOKUP($A21,'B-Emax'!$A:$BM,MATCH(AL$1,'B-Emax'!$A$1:$BM$1,0),FALSE),"")</f>
        <v/>
      </c>
      <c r="AM21" s="82" t="str">
        <f>_xlfn.IFNA(VLOOKUP($A21,'B-Emax'!$A:$BM,MATCH(AM$1,'B-Emax'!$A$1:$BM$1,0),FALSE),"")</f>
        <v/>
      </c>
      <c r="AN21" s="82" t="str">
        <f>_xlfn.IFNA(VLOOKUP($A21,'B-Emax'!$A:$BM,MATCH(AN$1,'B-Emax'!$A$1:$BM$1,0),FALSE),"")</f>
        <v/>
      </c>
      <c r="AO21" s="81" t="str">
        <f>_xlfn.IFNA(VLOOKUP($A21,'B-Emax'!$A:$BM,MATCH(AO$1,'B-Emax'!$A$1:$BM$1,0),FALSE),"")</f>
        <v/>
      </c>
      <c r="AP21" s="82" t="str">
        <f>_xlfn.IFNA(VLOOKUP($A21,'B-Emax'!$A:$BM,MATCH(AP$1,'B-Emax'!$A$1:$BM$1,0),FALSE),"")</f>
        <v/>
      </c>
      <c r="AQ21" s="82" t="str">
        <f>_xlfn.IFNA(VLOOKUP($A21,'B-Emax'!$A:$BM,MATCH(AQ$1,'B-Emax'!$A$1:$BM$1,0),FALSE),"")</f>
        <v/>
      </c>
      <c r="AR21" s="50" t="str">
        <f>_xlfn.IFNA(VLOOKUP($A21,'I-Emax'!$A:$BM,MATCH(AR$1,'I-Emax'!$A$1:$BM$1,0),FALSE),"")</f>
        <v/>
      </c>
      <c r="AS21" s="50">
        <f>_xlfn.IFNA(VLOOKUP($A21,'I-Emax'!$A:$BM,MATCH(AS$1,'I-Emax'!$A$1:$BM$1,0),FALSE),"")</f>
        <v>29.1</v>
      </c>
      <c r="AT21" s="50">
        <f>_xlfn.IFNA(VLOOKUP($A21,'I-Emax'!$A:$BM,MATCH(AT$1,'I-Emax'!$A$1:$BM$1,0),FALSE),"")</f>
        <v>29.1</v>
      </c>
      <c r="AU21" s="50">
        <f>_xlfn.IFNA(VLOOKUP($A21,'I-Emax'!$A:$BM,MATCH(AU$1,'I-Emax'!$A$1:$BM$1,0),FALSE),"")</f>
        <v>26.1</v>
      </c>
      <c r="AV21" s="50">
        <f>_xlfn.IFNA(VLOOKUP($A21,'I-Emax'!$A:$BM,MATCH(AV$1,'I-Emax'!$A$1:$BM$1,0),FALSE),"")</f>
        <v>26.1</v>
      </c>
      <c r="AW21" s="50" t="str">
        <f>_xlfn.IFNA(VLOOKUP($A21,'I-Emax'!$A:$BM,MATCH(AW$1,'I-Emax'!$A$1:$BM$1,0),FALSE),"")</f>
        <v/>
      </c>
      <c r="AX21" s="50" t="str">
        <f>_xlfn.IFNA(VLOOKUP($A21,'I-Emax'!$A:$BM,MATCH(AX$1,'I-Emax'!$A$1:$BM$1,0),FALSE),"")</f>
        <v/>
      </c>
      <c r="AY21" s="50" t="str">
        <f>_xlfn.IFNA(VLOOKUP($A21,'I-Emax'!$A:$BM,MATCH(AY$1,'I-Emax'!$A$1:$BM$1,0),FALSE),"")</f>
        <v/>
      </c>
      <c r="AZ21" s="50" t="str">
        <f>_xlfn.IFNA(VLOOKUP($A21,'I-Emax'!$A:$BM,MATCH(AZ$1,'I-Emax'!$A$1:$BM$1,0),FALSE),"")</f>
        <v/>
      </c>
      <c r="BA21" s="50" t="str">
        <f>_xlfn.IFNA(VLOOKUP($A21,'I-Emax'!$A:$BM,MATCH(BA$1,'I-Emax'!$A$1:$BM$1,0),FALSE),"")</f>
        <v/>
      </c>
      <c r="BB21" s="50" t="str">
        <f>_xlfn.IFNA(VLOOKUP($A21,'I-Emax'!$A:$BM,MATCH(BB$1,'I-Emax'!$A$1:$BM$1,0),FALSE),"")</f>
        <v/>
      </c>
      <c r="BC21" s="50" t="str">
        <f>_xlfn.IFNA(VLOOKUP($A21,'I-Emax'!$A:$BM,MATCH(BC$1,'I-Emax'!$A$1:$BM$1,0),FALSE),"")</f>
        <v/>
      </c>
      <c r="BD21" s="40" t="str">
        <f t="shared" si="36"/>
        <v/>
      </c>
      <c r="BE21" s="41">
        <f t="shared" si="37"/>
        <v>0.43501505996060952</v>
      </c>
      <c r="BF21" s="41">
        <f t="shared" si="38"/>
        <v>0.35250407588684307</v>
      </c>
      <c r="BG21" s="41">
        <f t="shared" si="39"/>
        <v>0.45737053516252624</v>
      </c>
      <c r="BH21" s="41">
        <f t="shared" si="40"/>
        <v>0.39218984481934072</v>
      </c>
      <c r="BI21" s="41" t="str">
        <f t="shared" si="41"/>
        <v/>
      </c>
      <c r="BJ21" s="41" t="str">
        <f t="shared" si="42"/>
        <v/>
      </c>
      <c r="BK21" s="41" t="str">
        <f t="shared" si="43"/>
        <v/>
      </c>
      <c r="BL21" s="41" t="str">
        <f t="shared" si="44"/>
        <v/>
      </c>
      <c r="BM21" s="41" t="str">
        <f t="shared" si="45"/>
        <v/>
      </c>
      <c r="BN21" s="41" t="str">
        <f t="shared" si="46"/>
        <v/>
      </c>
      <c r="BO21" s="41" t="str">
        <f t="shared" si="47"/>
        <v/>
      </c>
      <c r="BP21" s="40" t="str">
        <f>_xlfn.IFNA(VLOOKUP($A21,'B-Emax'!$A:$BM,MATCH(BP$1,'B-Emax'!$A$1:$BM$1,0),FALSE),"")</f>
        <v/>
      </c>
      <c r="BQ21" s="41">
        <f>_xlfn.IFNA(VLOOKUP($A21,'B-Emax'!$A:$BM,MATCH(BQ$1,'B-Emax'!$A$1:$BM$1,0),FALSE),"")</f>
        <v>0.24485373781148428</v>
      </c>
      <c r="BR21" s="41">
        <f>_xlfn.IFNA(VLOOKUP($A21,'B-Emax'!$A:$BM,MATCH(BR$1,'B-Emax'!$A$1:$BM$1,0),FALSE),"")</f>
        <v>0.19841138507363895</v>
      </c>
      <c r="BS21" s="41">
        <f>_xlfn.IFNA(VLOOKUP($A21,'B-Emax'!$A:$BM,MATCH(BS$1,'B-Emax'!$A$1:$BM$1,0),FALSE),"")</f>
        <v>0.24715053763440858</v>
      </c>
      <c r="BT21" s="41">
        <f>_xlfn.IFNA(VLOOKUP($A21,'B-Emax'!$A:$BM,MATCH(BT$1,'B-Emax'!$A$1:$BM$1,0),FALSE),"")</f>
        <v>0.21192867390858786</v>
      </c>
      <c r="BU21" s="41" t="str">
        <f>_xlfn.IFNA(VLOOKUP($A21,'B-Emax'!$A:$BM,MATCH(BU$1,'B-Emax'!$A$1:$BM$1,0),FALSE),"")</f>
        <v/>
      </c>
      <c r="BV21" s="41" t="str">
        <f>_xlfn.IFNA(VLOOKUP($A21,'B-Emax'!$A:$BM,MATCH(BV$1,'B-Emax'!$A$1:$BM$1,0),FALSE),"")</f>
        <v/>
      </c>
      <c r="BW21" s="41" t="str">
        <f>_xlfn.IFNA(VLOOKUP($A21,'B-Emax'!$A:$BM,MATCH(BW$1,'B-Emax'!$A$1:$BM$1,0),FALSE),"")</f>
        <v/>
      </c>
      <c r="BX21" s="41" t="str">
        <f>_xlfn.IFNA(VLOOKUP($A21,'B-Emax'!$A:$BM,MATCH(BX$1,'B-Emax'!$A$1:$BM$1,0),FALSE),"")</f>
        <v/>
      </c>
      <c r="BY21" s="41" t="str">
        <f>_xlfn.IFNA(VLOOKUP($A21,'B-Emax'!$A:$BM,MATCH(BY$1,'B-Emax'!$A$1:$BM$1,0),FALSE),"")</f>
        <v/>
      </c>
      <c r="BZ21" s="41" t="str">
        <f>_xlfn.IFNA(VLOOKUP($A21,'B-Emax'!$A:$BM,MATCH(BZ$1,'B-Emax'!$A$1:$BM$1,0),FALSE),"")</f>
        <v/>
      </c>
      <c r="CA21" s="41" t="str">
        <f>_xlfn.IFNA(VLOOKUP($A21,'B-Emax'!$A:$BM,MATCH(CA$1,'B-Emax'!$A$1:$BM$1,0),FALSE),"")</f>
        <v/>
      </c>
      <c r="CB21" s="47" t="str">
        <f>_xlfn.IFNA(VLOOKUP($A21,'I-Emax'!$A:$BM,MATCH(CB$1,'I-Emax'!$A$1:$BM$1,0),FALSE),"")</f>
        <v/>
      </c>
      <c r="CC21" s="47">
        <f>_xlfn.IFNA(VLOOKUP($A21,'I-Emax'!$A:$BM,MATCH(CC$1,'I-Emax'!$A$1:$BM$1,0),FALSE),"")</f>
        <v>0.56286266924564798</v>
      </c>
      <c r="CD21" s="47">
        <f>_xlfn.IFNA(VLOOKUP($A21,'I-Emax'!$A:$BM,MATCH(CD$1,'I-Emax'!$A$1:$BM$1,0),FALSE),"")</f>
        <v>0.56286266924564798</v>
      </c>
      <c r="CE21" s="47">
        <f>_xlfn.IFNA(VLOOKUP($A21,'I-Emax'!$A:$BM,MATCH(CE$1,'I-Emax'!$A$1:$BM$1,0),FALSE),"")</f>
        <v>0.54037267080745344</v>
      </c>
      <c r="CF21" s="47">
        <f>_xlfn.IFNA(VLOOKUP($A21,'I-Emax'!$A:$BM,MATCH(CF$1,'I-Emax'!$A$1:$BM$1,0),FALSE),"")</f>
        <v>0.54037267080745344</v>
      </c>
      <c r="CG21" s="47" t="str">
        <f>_xlfn.IFNA(VLOOKUP($A21,'I-Emax'!$A:$BM,MATCH(CG$1,'I-Emax'!$A$1:$BM$1,0),FALSE),"")</f>
        <v/>
      </c>
      <c r="CH21" s="47" t="str">
        <f>_xlfn.IFNA(VLOOKUP($A21,'I-Emax'!$A:$BM,MATCH(CH$1,'I-Emax'!$A$1:$BM$1,0),FALSE),"")</f>
        <v/>
      </c>
      <c r="CI21" s="47" t="str">
        <f>_xlfn.IFNA(VLOOKUP($A21,'I-Emax'!$A:$BM,MATCH(CI$1,'I-Emax'!$A$1:$BM$1,0),FALSE),"")</f>
        <v/>
      </c>
      <c r="CJ21" s="47" t="str">
        <f>_xlfn.IFNA(VLOOKUP($A21,'I-Emax'!$A:$BM,MATCH(CJ$1,'I-Emax'!$A$1:$BM$1,0),FALSE),"")</f>
        <v/>
      </c>
      <c r="CK21" s="47" t="str">
        <f>_xlfn.IFNA(VLOOKUP($A21,'I-Emax'!$A:$BM,MATCH(CK$1,'I-Emax'!$A$1:$BM$1,0),FALSE),"")</f>
        <v/>
      </c>
      <c r="CL21" s="47" t="str">
        <f>_xlfn.IFNA(VLOOKUP($A21,'I-Emax'!$A:$BM,MATCH(CL$1,'I-Emax'!$A$1:$BM$1,0),FALSE),"")</f>
        <v/>
      </c>
      <c r="CM21" s="47" t="str">
        <f>_xlfn.IFNA(VLOOKUP($A21,'I-Emax'!$A:$BM,MATCH(CM$1,'I-Emax'!$A$1:$BM$1,0),FALSE),"")</f>
        <v/>
      </c>
      <c r="CN21" s="40" t="str">
        <f t="shared" si="48"/>
        <v/>
      </c>
      <c r="CO21" s="41">
        <f t="shared" si="49"/>
        <v>0.95287567177002985</v>
      </c>
      <c r="CP21" s="41">
        <f t="shared" si="50"/>
        <v>0</v>
      </c>
      <c r="CQ21" s="41">
        <f t="shared" si="51"/>
        <v>0</v>
      </c>
      <c r="CR21" s="41">
        <f t="shared" si="52"/>
        <v>0</v>
      </c>
      <c r="CS21" s="41" t="str">
        <f t="shared" si="53"/>
        <v/>
      </c>
      <c r="CT21" s="41" t="str">
        <f t="shared" si="54"/>
        <v/>
      </c>
      <c r="CU21" s="41" t="str">
        <f t="shared" si="55"/>
        <v/>
      </c>
      <c r="CV21" s="41" t="str">
        <f t="shared" si="56"/>
        <v/>
      </c>
      <c r="CW21" s="41" t="str">
        <f t="shared" si="57"/>
        <v/>
      </c>
      <c r="CX21" s="41" t="str">
        <f t="shared" si="58"/>
        <v/>
      </c>
      <c r="CY21" s="41" t="str">
        <f t="shared" si="59"/>
        <v/>
      </c>
      <c r="CZ21" s="40" t="str">
        <f>_xlfn.IFNA(VLOOKUP($A21,'B-Emax'!$A:$BM,MATCH(CZ$1,'B-Emax'!$A$1:$BM$1,0),FALSE),"")</f>
        <v/>
      </c>
      <c r="DA21" s="41">
        <f>_xlfn.IFNA(VLOOKUP($A21,'B-Emax'!$A:$BM,MATCH(DA$1,'B-Emax'!$A$1:$BM$1,0),FALSE),"")</f>
        <v>0.95287567177002985</v>
      </c>
      <c r="DB21" s="41">
        <f>_xlfn.IFNA(VLOOKUP($A21,'B-Emax'!$A:$BM,MATCH(DB$1,'B-Emax'!$A$1:$BM$1,0),FALSE),"")</f>
        <v>0</v>
      </c>
      <c r="DC21" s="41">
        <f>_xlfn.IFNA(VLOOKUP($A21,'B-Emax'!$A:$BM,MATCH(DC$1,'B-Emax'!$A$1:$BM$1,0),FALSE),"")</f>
        <v>1</v>
      </c>
      <c r="DD21" s="41">
        <f>_xlfn.IFNA(VLOOKUP($A21,'B-Emax'!$A:$BM,MATCH(DD$1,'B-Emax'!$A$1:$BM$1,0),FALSE),"")</f>
        <v>0.27733943092455471</v>
      </c>
      <c r="DE21" s="41" t="str">
        <f>_xlfn.IFNA(VLOOKUP($A21,'B-Emax'!$A:$BM,MATCH(DE$1,'B-Emax'!$A$1:$BM$1,0),FALSE),"")</f>
        <v/>
      </c>
      <c r="DF21" s="41" t="str">
        <f>_xlfn.IFNA(VLOOKUP($A21,'B-Emax'!$A:$BM,MATCH(DF$1,'B-Emax'!$A$1:$BM$1,0),FALSE),"")</f>
        <v/>
      </c>
      <c r="DG21" s="41" t="str">
        <f>_xlfn.IFNA(VLOOKUP($A21,'B-Emax'!$A:$BM,MATCH(DG$1,'B-Emax'!$A$1:$BM$1,0),FALSE),"")</f>
        <v/>
      </c>
      <c r="DH21" s="41" t="str">
        <f>_xlfn.IFNA(VLOOKUP($A21,'B-Emax'!$A:$BM,MATCH(DH$1,'B-Emax'!$A$1:$BM$1,0),FALSE),"")</f>
        <v/>
      </c>
      <c r="DI21" s="41" t="str">
        <f>_xlfn.IFNA(VLOOKUP($A21,'B-Emax'!$A:$BM,MATCH(DI$1,'B-Emax'!$A$1:$BM$1,0),FALSE),"")</f>
        <v/>
      </c>
      <c r="DJ21" s="41" t="str">
        <f>_xlfn.IFNA(VLOOKUP($A21,'B-Emax'!$A:$BM,MATCH(DJ$1,'B-Emax'!$A$1:$BM$1,0),FALSE),"")</f>
        <v/>
      </c>
      <c r="DK21" s="41" t="str">
        <f>_xlfn.IFNA(VLOOKUP($A21,'B-Emax'!$A:$BM,MATCH(DK$1,'B-Emax'!$A$1:$BM$1,0),FALSE),"")</f>
        <v/>
      </c>
      <c r="DL21" s="47" t="str">
        <f>_xlfn.IFNA(VLOOKUP($A21,'I-Emax'!$A:$BQ,MATCH(DL$1,'I-Emax'!$A$1:$BQ$1,0),FALSE),"")</f>
        <v/>
      </c>
      <c r="DM21" s="47">
        <f>_xlfn.IFNA(VLOOKUP($A21,'I-Emax'!$A:$BQ,MATCH(DM$1,'I-Emax'!$A$1:$BQ$1,0),FALSE),"")</f>
        <v>1</v>
      </c>
      <c r="DN21" s="47">
        <f>_xlfn.IFNA(VLOOKUP($A21,'I-Emax'!$A:$BQ,MATCH(DN$1,'I-Emax'!$A$1:$BQ$1,0),FALSE),"")</f>
        <v>1</v>
      </c>
      <c r="DO21" s="47">
        <f>_xlfn.IFNA(VLOOKUP($A21,'I-Emax'!$A:$BQ,MATCH(DO$1,'I-Emax'!$A$1:$BQ$1,0),FALSE),"")</f>
        <v>0</v>
      </c>
      <c r="DP21" s="47">
        <f>_xlfn.IFNA(VLOOKUP($A21,'I-Emax'!$A:$BQ,MATCH(DP$1,'I-Emax'!$A$1:$BQ$1,0),FALSE),"")</f>
        <v>0</v>
      </c>
      <c r="DQ21" s="47" t="str">
        <f>_xlfn.IFNA(VLOOKUP($A21,'I-Emax'!$A:$BQ,MATCH(DQ$1,'I-Emax'!$A$1:$BQ$1,0),FALSE),"")</f>
        <v/>
      </c>
      <c r="DR21" s="47" t="str">
        <f>_xlfn.IFNA(VLOOKUP($A21,'I-Emax'!$A:$BQ,MATCH(DR$1,'I-Emax'!$A$1:$BQ$1,0),FALSE),"")</f>
        <v/>
      </c>
      <c r="DS21" s="47" t="str">
        <f>_xlfn.IFNA(VLOOKUP($A21,'I-Emax'!$A:$BQ,MATCH(DS$1,'I-Emax'!$A$1:$BQ$1,0),FALSE),"")</f>
        <v/>
      </c>
      <c r="DT21" s="47" t="str">
        <f>_xlfn.IFNA(VLOOKUP($A21,'I-Emax'!$A:$BQ,MATCH(DT$1,'I-Emax'!$A$1:$BQ$1,0),FALSE),"")</f>
        <v/>
      </c>
      <c r="DU21" s="47" t="str">
        <f>_xlfn.IFNA(VLOOKUP($A21,'I-Emax'!$A:$BQ,MATCH(DU$1,'I-Emax'!$A$1:$BQ$1,0),FALSE),"")</f>
        <v/>
      </c>
      <c r="DV21" s="47" t="str">
        <f>_xlfn.IFNA(VLOOKUP($A21,'I-Emax'!$A:$BQ,MATCH(DV$1,'I-Emax'!$A$1:$BQ$1,0),FALSE),"")</f>
        <v/>
      </c>
      <c r="DW21" s="47" t="str">
        <f>_xlfn.IFNA(VLOOKUP($A21,'I-Emax'!$A:$BQ,MATCH(DW$1,'I-Emax'!$A$1:$BQ$1,0),FALSE),"")</f>
        <v/>
      </c>
      <c r="DX21" s="147" t="str">
        <f t="shared" si="16"/>
        <v/>
      </c>
      <c r="DY21" s="51">
        <f t="shared" si="17"/>
        <v>0.43909562871817609</v>
      </c>
      <c r="DZ21" s="51" t="str">
        <f t="shared" si="18"/>
        <v/>
      </c>
      <c r="EA21" s="51" t="str">
        <f t="shared" si="19"/>
        <v/>
      </c>
      <c r="EB21" s="51" t="str">
        <f>_xlfn.IFNA(VLOOKUP($A21,'B-Emax'!$A:$IC,MATCH(EB$1,'B-Emax'!$A$1:$IC$1,0),FALSE),"")</f>
        <v/>
      </c>
      <c r="EC21" s="51">
        <f>_xlfn.IFNA(VLOOKUP($A21,'B-Emax'!$A:$IC,MATCH(EC$1,'B-Emax'!$A$1:$IC$1,0),FALSE),"")</f>
        <v>0.24715053763440858</v>
      </c>
      <c r="ED21" s="51" t="str">
        <f>_xlfn.IFNA(VLOOKUP($A21,'B-Emax'!$A:$IC,MATCH(ED$1,'B-Emax'!$A$1:$IC$1,0),FALSE),"")</f>
        <v/>
      </c>
      <c r="EE21" s="51" t="str">
        <f>_xlfn.IFNA(VLOOKUP($A21,'B-Emax'!$A:$IC,MATCH(EE$1,'B-Emax'!$A$1:$IC$1,0),FALSE),"")</f>
        <v/>
      </c>
      <c r="EF21" s="51" t="str">
        <f>_xlfn.IFNA(VLOOKUP($A21,'I-Emax'!$A:$IC,MATCH(EF$1,'I-Emax'!$A$1:$IC$1,0),FALSE),"")</f>
        <v/>
      </c>
      <c r="EG21" s="51">
        <f>_xlfn.IFNA(VLOOKUP($A21,'I-Emax'!$A:$IC,MATCH(EG$1,'I-Emax'!$A$1:$IC$1,0),FALSE),"")</f>
        <v>0.56286266924564798</v>
      </c>
      <c r="EH21" s="51" t="str">
        <f>_xlfn.IFNA(VLOOKUP($A21,'I-Emax'!$A:$IC,MATCH(EH$1,'I-Emax'!$A$1:$IC$1,0),FALSE),"")</f>
        <v/>
      </c>
      <c r="EI21" s="51" t="str">
        <f>_xlfn.IFNA(VLOOKUP($A21,'I-Emax'!$A:$IC,MATCH(EI$1,'I-Emax'!$A$1:$IC$1,0),FALSE),"")</f>
        <v/>
      </c>
      <c r="EJ21" s="147" t="str">
        <f t="shared" si="20"/>
        <v/>
      </c>
      <c r="EK21" s="51">
        <f t="shared" si="21"/>
        <v>0.40895369359029393</v>
      </c>
      <c r="EL21" s="51" t="str">
        <f t="shared" si="22"/>
        <v/>
      </c>
      <c r="EM21" s="51" t="str">
        <f t="shared" si="23"/>
        <v/>
      </c>
      <c r="EN21" s="147" t="str">
        <f>_xlfn.IFNA(VLOOKUP($A21,'B-Emax'!$A:$IC,MATCH(EN$1,'B-Emax'!$A$1:$IC$1,0),FALSE),"")</f>
        <v/>
      </c>
      <c r="EO21" s="51">
        <f>_xlfn.IFNA(VLOOKUP($A21,'B-Emax'!$A:$IC,MATCH(EO$1,'B-Emax'!$A$1:$IC$1,0),FALSE),"")</f>
        <v>0.22558608360702989</v>
      </c>
      <c r="EP21" s="51" t="str">
        <f>_xlfn.IFNA(VLOOKUP($A21,'B-Emax'!$A:$IC,MATCH(EP$1,'B-Emax'!$A$1:$IC$1,0),FALSE),"")</f>
        <v/>
      </c>
      <c r="EQ21" s="51" t="str">
        <f>_xlfn.IFNA(VLOOKUP($A21,'B-Emax'!$A:$IC,MATCH(EQ$1,'B-Emax'!$A$1:$IC$1,0),FALSE),"")</f>
        <v/>
      </c>
      <c r="ER21" s="51" t="str">
        <f>_xlfn.IFNA(VLOOKUP($A21,'I-Emax'!$A:$IC,MATCH(ER$1,'I-Emax'!$A$1:$IC$1,0),FALSE),"")</f>
        <v/>
      </c>
      <c r="ES21" s="51">
        <f>_xlfn.IFNA(VLOOKUP($A21,'I-Emax'!$A:$IC,MATCH(ES$1,'I-Emax'!$A$1:$IC$1,0),FALSE),"")</f>
        <v>0.55161767002655071</v>
      </c>
      <c r="ET21" s="51" t="str">
        <f>_xlfn.IFNA(VLOOKUP($A21,'I-Emax'!$A:$IC,MATCH(ET$1,'I-Emax'!$A$1:$IC$1,0),FALSE),"")</f>
        <v/>
      </c>
      <c r="EU21" s="51" t="str">
        <f>_xlfn.IFNA(VLOOKUP($A21,'I-Emax'!$A:$IC,MATCH(EU$1,'I-Emax'!$A$1:$IC$1,0),FALSE),"")</f>
        <v/>
      </c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</row>
    <row r="22" spans="1:172" s="49" customFormat="1" x14ac:dyDescent="0.2">
      <c r="A22" s="29" t="s">
        <v>191</v>
      </c>
      <c r="B22" s="377" t="str">
        <f>VLOOKUP($A22,BI!$A:$Q,MATCH(B$1,BI!$A$1:$Q$1,0),FALSE)</f>
        <v/>
      </c>
      <c r="C22" s="378" t="str">
        <f>VLOOKUP($A22,BI!$A:$Q,MATCH(C$1,BI!$A$1:$Q$1,0),FALSE)</f>
        <v/>
      </c>
      <c r="D22" s="378" t="str">
        <f>VLOOKUP($A22,BI!$A:$Q,MATCH(D$1,BI!$A$1:$Q$1,0),FALSE)</f>
        <v/>
      </c>
      <c r="E22" s="378" t="str">
        <f>VLOOKUP($A22,BI!$A:$Q,MATCH(E$1,BI!$A$1:$Q$1,0),FALSE)</f>
        <v/>
      </c>
      <c r="F22" s="378" t="str">
        <f>VLOOKUP($A22,BI!$A:$Q,MATCH(F$1,BI!$A$1:$Q$1,0),FALSE)</f>
        <v/>
      </c>
      <c r="G22" s="378" t="str">
        <f>VLOOKUP($A22,BI!$A:$Q,MATCH(G$1,BI!$A$1:$Q$1,0),FALSE)</f>
        <v/>
      </c>
      <c r="H22" s="378">
        <f>VLOOKUP($A22,BI!$A:$Q,MATCH(H$1,BI!$A$1:$Q$1,0),FALSE)</f>
        <v>1</v>
      </c>
      <c r="I22" s="378">
        <f>VLOOKUP($A22,BI!$A:$Q,MATCH(I$1,BI!$A$1:$Q$1,0),FALSE)</f>
        <v>1</v>
      </c>
      <c r="J22" s="378">
        <f>VLOOKUP($A22,BI!$A:$Q,MATCH(J$1,BI!$A$1:$Q$1,0),FALSE)</f>
        <v>1</v>
      </c>
      <c r="K22" s="378" t="str">
        <f>VLOOKUP($A22,BI!$A:$Q,MATCH(K$1,BI!$A$1:$Q$1,0),FALSE)</f>
        <v/>
      </c>
      <c r="L22" s="378" t="str">
        <f>VLOOKUP($A22,BI!$A:$Q,MATCH(L$1,BI!$A$1:$Q$1,0),FALSE)</f>
        <v/>
      </c>
      <c r="M22" s="378" t="str">
        <f>VLOOKUP($A22,BI!$A:$Q,MATCH(M$1,BI!$A$1:$Q$1,0),FALSE)</f>
        <v/>
      </c>
      <c r="N22" s="49">
        <f t="shared" si="0"/>
        <v>3</v>
      </c>
      <c r="O22" s="49" t="str">
        <f>VLOOKUP($A22,BI!$A:$Q,MATCH(O$1,BI!$A$1:$Q$1,0),FALSE)</f>
        <v/>
      </c>
      <c r="P22" s="37" t="str">
        <f>VLOOKUP($A22,BI!$A:$Q,MATCH(P$1,BI!$A$1:$Q$1,0),FALSE)</f>
        <v/>
      </c>
      <c r="Q22" s="37">
        <f>VLOOKUP($A22,BI!$A:$Q,MATCH(Q$1,BI!$A$1:$Q$1,0),FALSE)</f>
        <v>1</v>
      </c>
      <c r="R22" s="37" t="str">
        <f>VLOOKUP($A22,BI!$A:$Q,MATCH(R$1,BI!$A$1:$Q$1,0),FALSE)</f>
        <v/>
      </c>
      <c r="S22" s="398">
        <f t="shared" si="1"/>
        <v>1</v>
      </c>
      <c r="T22" s="41" t="str">
        <f t="shared" si="24"/>
        <v/>
      </c>
      <c r="U22" s="41" t="str">
        <f t="shared" si="25"/>
        <v/>
      </c>
      <c r="V22" s="41" t="str">
        <f t="shared" si="26"/>
        <v/>
      </c>
      <c r="W22" s="41" t="str">
        <f t="shared" si="27"/>
        <v/>
      </c>
      <c r="X22" s="41" t="str">
        <f t="shared" si="28"/>
        <v/>
      </c>
      <c r="Y22" s="41" t="str">
        <f t="shared" si="29"/>
        <v/>
      </c>
      <c r="Z22" s="41">
        <f t="shared" si="30"/>
        <v>0.15898617511520738</v>
      </c>
      <c r="AA22" s="41">
        <f t="shared" si="31"/>
        <v>0.10478359908883829</v>
      </c>
      <c r="AB22" s="41">
        <f t="shared" si="32"/>
        <v>0.28174167581412368</v>
      </c>
      <c r="AC22" s="41" t="str">
        <f t="shared" si="33"/>
        <v/>
      </c>
      <c r="AD22" s="41" t="str">
        <f t="shared" si="34"/>
        <v/>
      </c>
      <c r="AE22" s="41" t="str">
        <f t="shared" si="35"/>
        <v/>
      </c>
      <c r="AF22" s="80" t="str">
        <f>_xlfn.IFNA(VLOOKUP($A22,'B-Emax'!$A:$BM,MATCH(AF$1,'B-Emax'!$A$1:$BM$1,0),FALSE),"")</f>
        <v/>
      </c>
      <c r="AG22" s="81" t="str">
        <f>_xlfn.IFNA(VLOOKUP($A22,'B-Emax'!$A:$BM,MATCH(AG$1,'B-Emax'!$A$1:$BM$1,0),FALSE),"")</f>
        <v/>
      </c>
      <c r="AH22" s="81" t="str">
        <f>_xlfn.IFNA(VLOOKUP($A22,'B-Emax'!$A:$BM,MATCH(AH$1,'B-Emax'!$A$1:$BM$1,0),FALSE),"")</f>
        <v/>
      </c>
      <c r="AI22" s="81" t="str">
        <f>_xlfn.IFNA(VLOOKUP($A22,'B-Emax'!$A:$BM,MATCH(AI$1,'B-Emax'!$A$1:$BM$1,0),FALSE),"")</f>
        <v/>
      </c>
      <c r="AJ22" s="81" t="str">
        <f>_xlfn.IFNA(VLOOKUP($A22,'B-Emax'!$A:$BM,MATCH(AJ$1,'B-Emax'!$A$1:$BM$1,0),FALSE),"")</f>
        <v/>
      </c>
      <c r="AK22" s="81" t="str">
        <f>_xlfn.IFNA(VLOOKUP($A22,'B-Emax'!$A:$BM,MATCH(AK$1,'B-Emax'!$A$1:$BM$1,0),FALSE),"")</f>
        <v/>
      </c>
      <c r="AL22" s="82">
        <f>_xlfn.IFNA(VLOOKUP($A22,'B-Emax'!$A:$BM,MATCH(AL$1,'B-Emax'!$A$1:$BM$1,0),FALSE),"")</f>
        <v>173.6</v>
      </c>
      <c r="AM22" s="82">
        <f>_xlfn.IFNA(VLOOKUP($A22,'B-Emax'!$A:$BM,MATCH(AM$1,'B-Emax'!$A$1:$BM$1,0),FALSE),"")</f>
        <v>263.39999999999998</v>
      </c>
      <c r="AN22" s="82">
        <f>_xlfn.IFNA(VLOOKUP($A22,'B-Emax'!$A:$BM,MATCH(AN$1,'B-Emax'!$A$1:$BM$1,0),FALSE),"")</f>
        <v>54.66</v>
      </c>
      <c r="AO22" s="81" t="str">
        <f>_xlfn.IFNA(VLOOKUP($A22,'B-Emax'!$A:$BM,MATCH(AO$1,'B-Emax'!$A$1:$BM$1,0),FALSE),"")</f>
        <v/>
      </c>
      <c r="AP22" s="82" t="str">
        <f>_xlfn.IFNA(VLOOKUP($A22,'B-Emax'!$A:$BM,MATCH(AP$1,'B-Emax'!$A$1:$BM$1,0),FALSE),"")</f>
        <v/>
      </c>
      <c r="AQ22" s="82" t="str">
        <f>_xlfn.IFNA(VLOOKUP($A22,'B-Emax'!$A:$BM,MATCH(AQ$1,'B-Emax'!$A$1:$BM$1,0),FALSE),"")</f>
        <v/>
      </c>
      <c r="AR22" s="50" t="str">
        <f>_xlfn.IFNA(VLOOKUP($A22,'I-Emax'!$A:$BM,MATCH(AR$1,'I-Emax'!$A$1:$BM$1,0),FALSE),"")</f>
        <v/>
      </c>
      <c r="AS22" s="50" t="str">
        <f>_xlfn.IFNA(VLOOKUP($A22,'I-Emax'!$A:$BM,MATCH(AS$1,'I-Emax'!$A$1:$BM$1,0),FALSE),"")</f>
        <v/>
      </c>
      <c r="AT22" s="50" t="str">
        <f>_xlfn.IFNA(VLOOKUP($A22,'I-Emax'!$A:$BM,MATCH(AT$1,'I-Emax'!$A$1:$BM$1,0),FALSE),"")</f>
        <v/>
      </c>
      <c r="AU22" s="50" t="str">
        <f>_xlfn.IFNA(VLOOKUP($A22,'I-Emax'!$A:$BM,MATCH(AU$1,'I-Emax'!$A$1:$BM$1,0),FALSE),"")</f>
        <v/>
      </c>
      <c r="AV22" s="50" t="str">
        <f>_xlfn.IFNA(VLOOKUP($A22,'I-Emax'!$A:$BM,MATCH(AV$1,'I-Emax'!$A$1:$BM$1,0),FALSE),"")</f>
        <v/>
      </c>
      <c r="AW22" s="50" t="str">
        <f>_xlfn.IFNA(VLOOKUP($A22,'I-Emax'!$A:$BM,MATCH(AW$1,'I-Emax'!$A$1:$BM$1,0),FALSE),"")</f>
        <v/>
      </c>
      <c r="AX22" s="50">
        <f>_xlfn.IFNA(VLOOKUP($A22,'I-Emax'!$A:$BM,MATCH(AX$1,'I-Emax'!$A$1:$BM$1,0),FALSE),"")</f>
        <v>27.6</v>
      </c>
      <c r="AY22" s="50">
        <f>_xlfn.IFNA(VLOOKUP($A22,'I-Emax'!$A:$BM,MATCH(AY$1,'I-Emax'!$A$1:$BM$1,0),FALSE),"")</f>
        <v>27.6</v>
      </c>
      <c r="AZ22" s="50">
        <f>_xlfn.IFNA(VLOOKUP($A22,'I-Emax'!$A:$BM,MATCH(AZ$1,'I-Emax'!$A$1:$BM$1,0),FALSE),"")</f>
        <v>15.4</v>
      </c>
      <c r="BA22" s="50" t="str">
        <f>_xlfn.IFNA(VLOOKUP($A22,'I-Emax'!$A:$BM,MATCH(BA$1,'I-Emax'!$A$1:$BM$1,0),FALSE),"")</f>
        <v/>
      </c>
      <c r="BB22" s="50" t="str">
        <f>_xlfn.IFNA(VLOOKUP($A22,'I-Emax'!$A:$BM,MATCH(BB$1,'I-Emax'!$A$1:$BM$1,0),FALSE),"")</f>
        <v/>
      </c>
      <c r="BC22" s="50" t="str">
        <f>_xlfn.IFNA(VLOOKUP($A22,'I-Emax'!$A:$BM,MATCH(BC$1,'I-Emax'!$A$1:$BM$1,0),FALSE),"")</f>
        <v/>
      </c>
      <c r="BD22" s="40" t="str">
        <f t="shared" si="36"/>
        <v/>
      </c>
      <c r="BE22" s="41" t="str">
        <f t="shared" si="37"/>
        <v/>
      </c>
      <c r="BF22" s="41" t="str">
        <f t="shared" si="38"/>
        <v/>
      </c>
      <c r="BG22" s="41" t="str">
        <f t="shared" si="39"/>
        <v/>
      </c>
      <c r="BH22" s="41" t="str">
        <f t="shared" si="40"/>
        <v/>
      </c>
      <c r="BI22" s="41" t="str">
        <f t="shared" si="41"/>
        <v/>
      </c>
      <c r="BJ22" s="41">
        <f t="shared" si="42"/>
        <v>0.42901901650330904</v>
      </c>
      <c r="BK22" s="41">
        <f t="shared" si="43"/>
        <v>0.55101183353277483</v>
      </c>
      <c r="BL22" s="41">
        <f t="shared" si="44"/>
        <v>0.17091884416849246</v>
      </c>
      <c r="BM22" s="41" t="str">
        <f t="shared" si="45"/>
        <v/>
      </c>
      <c r="BN22" s="41" t="str">
        <f t="shared" si="46"/>
        <v/>
      </c>
      <c r="BO22" s="41" t="str">
        <f t="shared" si="47"/>
        <v/>
      </c>
      <c r="BP22" s="40" t="str">
        <f>_xlfn.IFNA(VLOOKUP($A22,'B-Emax'!$A:$BM,MATCH(BP$1,'B-Emax'!$A$1:$BM$1,0),FALSE),"")</f>
        <v/>
      </c>
      <c r="BQ22" s="41" t="str">
        <f>_xlfn.IFNA(VLOOKUP($A22,'B-Emax'!$A:$BM,MATCH(BQ$1,'B-Emax'!$A$1:$BM$1,0),FALSE),"")</f>
        <v/>
      </c>
      <c r="BR22" s="41" t="str">
        <f>_xlfn.IFNA(VLOOKUP($A22,'B-Emax'!$A:$BM,MATCH(BR$1,'B-Emax'!$A$1:$BM$1,0),FALSE),"")</f>
        <v/>
      </c>
      <c r="BS22" s="41" t="str">
        <f>_xlfn.IFNA(VLOOKUP($A22,'B-Emax'!$A:$BM,MATCH(BS$1,'B-Emax'!$A$1:$BM$1,0),FALSE),"")</f>
        <v/>
      </c>
      <c r="BT22" s="41" t="str">
        <f>_xlfn.IFNA(VLOOKUP($A22,'B-Emax'!$A:$BM,MATCH(BT$1,'B-Emax'!$A$1:$BM$1,0),FALSE),"")</f>
        <v/>
      </c>
      <c r="BU22" s="41" t="str">
        <f>_xlfn.IFNA(VLOOKUP($A22,'B-Emax'!$A:$BM,MATCH(BU$1,'B-Emax'!$A$1:$BM$1,0),FALSE),"")</f>
        <v/>
      </c>
      <c r="BV22" s="41">
        <f>_xlfn.IFNA(VLOOKUP($A22,'B-Emax'!$A:$BM,MATCH(BV$1,'B-Emax'!$A$1:$BM$1,0),FALSE),"")</f>
        <v>0.25086705202312137</v>
      </c>
      <c r="BW22" s="41">
        <f>_xlfn.IFNA(VLOOKUP($A22,'B-Emax'!$A:$BM,MATCH(BW$1,'B-Emax'!$A$1:$BM$1,0),FALSE),"")</f>
        <v>0.32220183486238529</v>
      </c>
      <c r="BX22" s="41">
        <f>_xlfn.IFNA(VLOOKUP($A22,'B-Emax'!$A:$BM,MATCH(BX$1,'B-Emax'!$A$1:$BM$1,0),FALSE),"")</f>
        <v>5.9149442701006381E-2</v>
      </c>
      <c r="BY22" s="41" t="str">
        <f>_xlfn.IFNA(VLOOKUP($A22,'B-Emax'!$A:$BM,MATCH(BY$1,'B-Emax'!$A$1:$BM$1,0),FALSE),"")</f>
        <v/>
      </c>
      <c r="BZ22" s="41" t="str">
        <f>_xlfn.IFNA(VLOOKUP($A22,'B-Emax'!$A:$BM,MATCH(BZ$1,'B-Emax'!$A$1:$BM$1,0),FALSE),"")</f>
        <v/>
      </c>
      <c r="CA22" s="41" t="str">
        <f>_xlfn.IFNA(VLOOKUP($A22,'B-Emax'!$A:$BM,MATCH(CA$1,'B-Emax'!$A$1:$BM$1,0),FALSE),"")</f>
        <v/>
      </c>
      <c r="CB22" s="47" t="str">
        <f>_xlfn.IFNA(VLOOKUP($A22,'I-Emax'!$A:$BM,MATCH(CB$1,'I-Emax'!$A$1:$BM$1,0),FALSE),"")</f>
        <v/>
      </c>
      <c r="CC22" s="47" t="str">
        <f>_xlfn.IFNA(VLOOKUP($A22,'I-Emax'!$A:$BM,MATCH(CC$1,'I-Emax'!$A$1:$BM$1,0),FALSE),"")</f>
        <v/>
      </c>
      <c r="CD22" s="47" t="str">
        <f>_xlfn.IFNA(VLOOKUP($A22,'I-Emax'!$A:$BM,MATCH(CD$1,'I-Emax'!$A$1:$BM$1,0),FALSE),"")</f>
        <v/>
      </c>
      <c r="CE22" s="47" t="str">
        <f>_xlfn.IFNA(VLOOKUP($A22,'I-Emax'!$A:$BM,MATCH(CE$1,'I-Emax'!$A$1:$BM$1,0),FALSE),"")</f>
        <v/>
      </c>
      <c r="CF22" s="47" t="str">
        <f>_xlfn.IFNA(VLOOKUP($A22,'I-Emax'!$A:$BM,MATCH(CF$1,'I-Emax'!$A$1:$BM$1,0),FALSE),"")</f>
        <v/>
      </c>
      <c r="CG22" s="47" t="str">
        <f>_xlfn.IFNA(VLOOKUP($A22,'I-Emax'!$A:$BM,MATCH(CG$1,'I-Emax'!$A$1:$BM$1,0),FALSE),"")</f>
        <v/>
      </c>
      <c r="CH22" s="47">
        <f>_xlfn.IFNA(VLOOKUP($A22,'I-Emax'!$A:$BM,MATCH(CH$1,'I-Emax'!$A$1:$BM$1,0),FALSE),"")</f>
        <v>0.5847457627118644</v>
      </c>
      <c r="CI22" s="47">
        <f>_xlfn.IFNA(VLOOKUP($A22,'I-Emax'!$A:$BM,MATCH(CI$1,'I-Emax'!$A$1:$BM$1,0),FALSE),"")</f>
        <v>0.5847457627118644</v>
      </c>
      <c r="CJ22" s="47">
        <f>_xlfn.IFNA(VLOOKUP($A22,'I-Emax'!$A:$BM,MATCH(CJ$1,'I-Emax'!$A$1:$BM$1,0),FALSE),"")</f>
        <v>0.34606741573033711</v>
      </c>
      <c r="CK22" s="47" t="str">
        <f>_xlfn.IFNA(VLOOKUP($A22,'I-Emax'!$A:$BM,MATCH(CK$1,'I-Emax'!$A$1:$BM$1,0),FALSE),"")</f>
        <v/>
      </c>
      <c r="CL22" s="47" t="str">
        <f>_xlfn.IFNA(VLOOKUP($A22,'I-Emax'!$A:$BM,MATCH(CL$1,'I-Emax'!$A$1:$BM$1,0),FALSE),"")</f>
        <v/>
      </c>
      <c r="CM22" s="47" t="str">
        <f>_xlfn.IFNA(VLOOKUP($A22,'I-Emax'!$A:$BM,MATCH(CM$1,'I-Emax'!$A$1:$BM$1,0),FALSE),"")</f>
        <v/>
      </c>
      <c r="CN22" s="40" t="str">
        <f t="shared" si="48"/>
        <v/>
      </c>
      <c r="CO22" s="41" t="str">
        <f t="shared" si="49"/>
        <v/>
      </c>
      <c r="CP22" s="41" t="str">
        <f t="shared" si="50"/>
        <v/>
      </c>
      <c r="CQ22" s="41" t="str">
        <f t="shared" si="51"/>
        <v/>
      </c>
      <c r="CR22" s="41" t="str">
        <f t="shared" si="52"/>
        <v/>
      </c>
      <c r="CS22" s="41" t="str">
        <f t="shared" si="53"/>
        <v/>
      </c>
      <c r="CT22" s="41">
        <f t="shared" si="54"/>
        <v>0.72881910613646472</v>
      </c>
      <c r="CU22" s="41">
        <f t="shared" si="55"/>
        <v>1</v>
      </c>
      <c r="CV22" s="41" t="str">
        <f t="shared" si="56"/>
        <v/>
      </c>
      <c r="CW22" s="41" t="str">
        <f t="shared" si="57"/>
        <v/>
      </c>
      <c r="CX22" s="41" t="str">
        <f t="shared" si="58"/>
        <v/>
      </c>
      <c r="CY22" s="41" t="str">
        <f t="shared" si="59"/>
        <v/>
      </c>
      <c r="CZ22" s="40" t="str">
        <f>_xlfn.IFNA(VLOOKUP($A22,'B-Emax'!$A:$BM,MATCH(CZ$1,'B-Emax'!$A$1:$BM$1,0),FALSE),"")</f>
        <v/>
      </c>
      <c r="DA22" s="41" t="str">
        <f>_xlfn.IFNA(VLOOKUP($A22,'B-Emax'!$A:$BM,MATCH(DA$1,'B-Emax'!$A$1:$BM$1,0),FALSE),"")</f>
        <v/>
      </c>
      <c r="DB22" s="41" t="str">
        <f>_xlfn.IFNA(VLOOKUP($A22,'B-Emax'!$A:$BM,MATCH(DB$1,'B-Emax'!$A$1:$BM$1,0),FALSE),"")</f>
        <v/>
      </c>
      <c r="DC22" s="41" t="str">
        <f>_xlfn.IFNA(VLOOKUP($A22,'B-Emax'!$A:$BM,MATCH(DC$1,'B-Emax'!$A$1:$BM$1,0),FALSE),"")</f>
        <v/>
      </c>
      <c r="DD22" s="41" t="str">
        <f>_xlfn.IFNA(VLOOKUP($A22,'B-Emax'!$A:$BM,MATCH(DD$1,'B-Emax'!$A$1:$BM$1,0),FALSE),"")</f>
        <v/>
      </c>
      <c r="DE22" s="41" t="str">
        <f>_xlfn.IFNA(VLOOKUP($A22,'B-Emax'!$A:$BM,MATCH(DE$1,'B-Emax'!$A$1:$BM$1,0),FALSE),"")</f>
        <v/>
      </c>
      <c r="DF22" s="41">
        <f>_xlfn.IFNA(VLOOKUP($A22,'B-Emax'!$A:$BM,MATCH(DF$1,'B-Emax'!$A$1:$BM$1,0),FALSE),"")</f>
        <v>0.72881910613646472</v>
      </c>
      <c r="DG22" s="41">
        <f>_xlfn.IFNA(VLOOKUP($A22,'B-Emax'!$A:$BM,MATCH(DG$1,'B-Emax'!$A$1:$BM$1,0),FALSE),"")</f>
        <v>1</v>
      </c>
      <c r="DH22" s="41">
        <f>_xlfn.IFNA(VLOOKUP($A22,'B-Emax'!$A:$BM,MATCH(DH$1,'B-Emax'!$A$1:$BM$1,0),FALSE),"")</f>
        <v>0</v>
      </c>
      <c r="DI22" s="41" t="str">
        <f>_xlfn.IFNA(VLOOKUP($A22,'B-Emax'!$A:$BM,MATCH(DI$1,'B-Emax'!$A$1:$BM$1,0),FALSE),"")</f>
        <v/>
      </c>
      <c r="DJ22" s="41" t="str">
        <f>_xlfn.IFNA(VLOOKUP($A22,'B-Emax'!$A:$BM,MATCH(DJ$1,'B-Emax'!$A$1:$BM$1,0),FALSE),"")</f>
        <v/>
      </c>
      <c r="DK22" s="41" t="str">
        <f>_xlfn.IFNA(VLOOKUP($A22,'B-Emax'!$A:$BM,MATCH(DK$1,'B-Emax'!$A$1:$BM$1,0),FALSE),"")</f>
        <v/>
      </c>
      <c r="DL22" s="47" t="str">
        <f>_xlfn.IFNA(VLOOKUP($A22,'I-Emax'!$A:$BQ,MATCH(DL$1,'I-Emax'!$A$1:$BQ$1,0),FALSE),"")</f>
        <v/>
      </c>
      <c r="DM22" s="47" t="str">
        <f>_xlfn.IFNA(VLOOKUP($A22,'I-Emax'!$A:$BQ,MATCH(DM$1,'I-Emax'!$A$1:$BQ$1,0),FALSE),"")</f>
        <v/>
      </c>
      <c r="DN22" s="47" t="str">
        <f>_xlfn.IFNA(VLOOKUP($A22,'I-Emax'!$A:$BQ,MATCH(DN$1,'I-Emax'!$A$1:$BQ$1,0),FALSE),"")</f>
        <v/>
      </c>
      <c r="DO22" s="47" t="str">
        <f>_xlfn.IFNA(VLOOKUP($A22,'I-Emax'!$A:$BQ,MATCH(DO$1,'I-Emax'!$A$1:$BQ$1,0),FALSE),"")</f>
        <v/>
      </c>
      <c r="DP22" s="47" t="str">
        <f>_xlfn.IFNA(VLOOKUP($A22,'I-Emax'!$A:$BQ,MATCH(DP$1,'I-Emax'!$A$1:$BQ$1,0),FALSE),"")</f>
        <v/>
      </c>
      <c r="DQ22" s="47" t="str">
        <f>_xlfn.IFNA(VLOOKUP($A22,'I-Emax'!$A:$BQ,MATCH(DQ$1,'I-Emax'!$A$1:$BQ$1,0),FALSE),"")</f>
        <v/>
      </c>
      <c r="DR22" s="47">
        <f>_xlfn.IFNA(VLOOKUP($A22,'I-Emax'!$A:$BQ,MATCH(DR$1,'I-Emax'!$A$1:$BQ$1,0),FALSE),"")</f>
        <v>1</v>
      </c>
      <c r="DS22" s="47">
        <f>_xlfn.IFNA(VLOOKUP($A22,'I-Emax'!$A:$BQ,MATCH(DS$1,'I-Emax'!$A$1:$BQ$1,0),FALSE),"")</f>
        <v>1</v>
      </c>
      <c r="DT22" s="47">
        <f>_xlfn.IFNA(VLOOKUP($A22,'I-Emax'!$A:$BQ,MATCH(DT$1,'I-Emax'!$A$1:$BQ$1,0),FALSE),"")</f>
        <v>0</v>
      </c>
      <c r="DU22" s="47" t="str">
        <f>_xlfn.IFNA(VLOOKUP($A22,'I-Emax'!$A:$BQ,MATCH(DU$1,'I-Emax'!$A$1:$BQ$1,0),FALSE),"")</f>
        <v/>
      </c>
      <c r="DV22" s="47" t="str">
        <f>_xlfn.IFNA(VLOOKUP($A22,'I-Emax'!$A:$BQ,MATCH(DV$1,'I-Emax'!$A$1:$BQ$1,0),FALSE),"")</f>
        <v/>
      </c>
      <c r="DW22" s="47" t="str">
        <f>_xlfn.IFNA(VLOOKUP($A22,'I-Emax'!$A:$BQ,MATCH(DW$1,'I-Emax'!$A$1:$BQ$1,0),FALSE),"")</f>
        <v/>
      </c>
      <c r="DX22" s="147" t="str">
        <f t="shared" si="16"/>
        <v/>
      </c>
      <c r="DY22" s="51" t="str">
        <f t="shared" si="17"/>
        <v/>
      </c>
      <c r="DZ22" s="51">
        <f t="shared" si="18"/>
        <v>0.55101183353277483</v>
      </c>
      <c r="EA22" s="51" t="str">
        <f t="shared" si="19"/>
        <v/>
      </c>
      <c r="EB22" s="51" t="str">
        <f>_xlfn.IFNA(VLOOKUP($A22,'B-Emax'!$A:$IC,MATCH(EB$1,'B-Emax'!$A$1:$IC$1,0),FALSE),"")</f>
        <v/>
      </c>
      <c r="EC22" s="51" t="str">
        <f>_xlfn.IFNA(VLOOKUP($A22,'B-Emax'!$A:$IC,MATCH(EC$1,'B-Emax'!$A$1:$IC$1,0),FALSE),"")</f>
        <v/>
      </c>
      <c r="ED22" s="51">
        <f>_xlfn.IFNA(VLOOKUP($A22,'B-Emax'!$A:$IC,MATCH(ED$1,'B-Emax'!$A$1:$IC$1,0),FALSE),"")</f>
        <v>0.32220183486238529</v>
      </c>
      <c r="EE22" s="51" t="str">
        <f>_xlfn.IFNA(VLOOKUP($A22,'B-Emax'!$A:$IC,MATCH(EE$1,'B-Emax'!$A$1:$IC$1,0),FALSE),"")</f>
        <v/>
      </c>
      <c r="EF22" s="51" t="str">
        <f>_xlfn.IFNA(VLOOKUP($A22,'I-Emax'!$A:$IC,MATCH(EF$1,'I-Emax'!$A$1:$IC$1,0),FALSE),"")</f>
        <v/>
      </c>
      <c r="EG22" s="51" t="str">
        <f>_xlfn.IFNA(VLOOKUP($A22,'I-Emax'!$A:$IC,MATCH(EG$1,'I-Emax'!$A$1:$IC$1,0),FALSE),"")</f>
        <v/>
      </c>
      <c r="EH22" s="51">
        <f>_xlfn.IFNA(VLOOKUP($A22,'I-Emax'!$A:$IC,MATCH(EH$1,'I-Emax'!$A$1:$IC$1,0),FALSE),"")</f>
        <v>0.5847457627118644</v>
      </c>
      <c r="EI22" s="51" t="str">
        <f>_xlfn.IFNA(VLOOKUP($A22,'I-Emax'!$A:$IC,MATCH(EI$1,'I-Emax'!$A$1:$IC$1,0),FALSE),"")</f>
        <v/>
      </c>
      <c r="EJ22" s="147" t="str">
        <f t="shared" si="20"/>
        <v/>
      </c>
      <c r="EK22" s="51" t="str">
        <f t="shared" si="21"/>
        <v/>
      </c>
      <c r="EL22" s="51">
        <f t="shared" si="22"/>
        <v>0.41715192488989722</v>
      </c>
      <c r="EM22" s="51" t="str">
        <f t="shared" si="23"/>
        <v/>
      </c>
      <c r="EN22" s="147" t="str">
        <f>_xlfn.IFNA(VLOOKUP($A22,'B-Emax'!$A:$IC,MATCH(EN$1,'B-Emax'!$A$1:$IC$1,0),FALSE),"")</f>
        <v/>
      </c>
      <c r="EO22" s="51" t="str">
        <f>_xlfn.IFNA(VLOOKUP($A22,'B-Emax'!$A:$IC,MATCH(EO$1,'B-Emax'!$A$1:$IC$1,0),FALSE),"")</f>
        <v/>
      </c>
      <c r="EP22" s="51">
        <f>_xlfn.IFNA(VLOOKUP($A22,'B-Emax'!$A:$IC,MATCH(EP$1,'B-Emax'!$A$1:$IC$1,0),FALSE),"")</f>
        <v>0.21073944319550439</v>
      </c>
      <c r="EQ22" s="51" t="str">
        <f>_xlfn.IFNA(VLOOKUP($A22,'B-Emax'!$A:$IC,MATCH(EQ$1,'B-Emax'!$A$1:$IC$1,0),FALSE),"")</f>
        <v/>
      </c>
      <c r="ER22" s="51" t="str">
        <f>_xlfn.IFNA(VLOOKUP($A22,'I-Emax'!$A:$IC,MATCH(ER$1,'I-Emax'!$A$1:$IC$1,0),FALSE),"")</f>
        <v/>
      </c>
      <c r="ES22" s="51" t="str">
        <f>_xlfn.IFNA(VLOOKUP($A22,'I-Emax'!$A:$IC,MATCH(ES$1,'I-Emax'!$A$1:$IC$1,0),FALSE),"")</f>
        <v/>
      </c>
      <c r="ET22" s="51">
        <f>_xlfn.IFNA(VLOOKUP($A22,'I-Emax'!$A:$IC,MATCH(ET$1,'I-Emax'!$A$1:$IC$1,0),FALSE),"")</f>
        <v>0.50518631371802203</v>
      </c>
      <c r="EU22" s="51" t="str">
        <f>_xlfn.IFNA(VLOOKUP($A22,'I-Emax'!$A:$IC,MATCH(EU$1,'I-Emax'!$A$1:$IC$1,0),FALSE),"")</f>
        <v/>
      </c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</row>
    <row r="23" spans="1:172" s="49" customFormat="1" x14ac:dyDescent="0.2">
      <c r="A23" s="29" t="s">
        <v>91</v>
      </c>
      <c r="B23" s="377" t="str">
        <f>VLOOKUP($A23,BI!$A:$Q,MATCH(B$1,BI!$A$1:$Q$1,0),FALSE)</f>
        <v/>
      </c>
      <c r="C23" s="378">
        <f>VLOOKUP($A23,BI!$A:$Q,MATCH(C$1,BI!$A$1:$Q$1,0),FALSE)</f>
        <v>1</v>
      </c>
      <c r="D23" s="378">
        <f>VLOOKUP($A23,BI!$A:$Q,MATCH(D$1,BI!$A$1:$Q$1,0),FALSE)</f>
        <v>1</v>
      </c>
      <c r="E23" s="378">
        <f>VLOOKUP($A23,BI!$A:$Q,MATCH(E$1,BI!$A$1:$Q$1,0),FALSE)</f>
        <v>1</v>
      </c>
      <c r="F23" s="378">
        <f>VLOOKUP($A23,BI!$A:$Q,MATCH(F$1,BI!$A$1:$Q$1,0),FALSE)</f>
        <v>1</v>
      </c>
      <c r="G23" s="378">
        <f>VLOOKUP($A23,BI!$A:$Q,MATCH(G$1,BI!$A$1:$Q$1,0),FALSE)</f>
        <v>1</v>
      </c>
      <c r="H23" s="378" t="str">
        <f>VLOOKUP($A23,BI!$A:$Q,MATCH(H$1,BI!$A$1:$Q$1,0),FALSE)</f>
        <v/>
      </c>
      <c r="I23" s="378" t="str">
        <f>VLOOKUP($A23,BI!$A:$Q,MATCH(I$1,BI!$A$1:$Q$1,0),FALSE)</f>
        <v/>
      </c>
      <c r="J23" s="378" t="str">
        <f>VLOOKUP($A23,BI!$A:$Q,MATCH(J$1,BI!$A$1:$Q$1,0),FALSE)</f>
        <v/>
      </c>
      <c r="K23" s="378" t="str">
        <f>VLOOKUP($A23,BI!$A:$Q,MATCH(K$1,BI!$A$1:$Q$1,0),FALSE)</f>
        <v/>
      </c>
      <c r="L23" s="378" t="str">
        <f>VLOOKUP($A23,BI!$A:$Q,MATCH(L$1,BI!$A$1:$Q$1,0),FALSE)</f>
        <v/>
      </c>
      <c r="M23" s="378" t="str">
        <f>VLOOKUP($A23,BI!$A:$Q,MATCH(M$1,BI!$A$1:$Q$1,0),FALSE)</f>
        <v/>
      </c>
      <c r="N23" s="49">
        <f t="shared" si="0"/>
        <v>5</v>
      </c>
      <c r="O23" s="49" t="str">
        <f>VLOOKUP($A23,BI!$A:$Q,MATCH(O$1,BI!$A$1:$Q$1,0),FALSE)</f>
        <v/>
      </c>
      <c r="P23" s="37">
        <f>VLOOKUP($A23,BI!$A:$Q,MATCH(P$1,BI!$A$1:$Q$1,0),FALSE)</f>
        <v>1</v>
      </c>
      <c r="Q23" s="37" t="str">
        <f>VLOOKUP($A23,BI!$A:$Q,MATCH(Q$1,BI!$A$1:$Q$1,0),FALSE)</f>
        <v/>
      </c>
      <c r="R23" s="37" t="str">
        <f>VLOOKUP($A23,BI!$A:$Q,MATCH(R$1,BI!$A$1:$Q$1,0),FALSE)</f>
        <v/>
      </c>
      <c r="S23" s="398">
        <f t="shared" si="1"/>
        <v>1</v>
      </c>
      <c r="T23" s="41" t="str">
        <f t="shared" si="24"/>
        <v/>
      </c>
      <c r="U23" s="41">
        <f t="shared" si="25"/>
        <v>4.7591825067886229E-2</v>
      </c>
      <c r="V23" s="41">
        <f t="shared" si="26"/>
        <v>8.6967876730216762E-2</v>
      </c>
      <c r="W23" s="41">
        <f t="shared" si="27"/>
        <v>0.13104588673005374</v>
      </c>
      <c r="X23" s="41">
        <f t="shared" si="28"/>
        <v>9.5080983803239358E-2</v>
      </c>
      <c r="Y23" s="41">
        <f t="shared" si="29"/>
        <v>0.14477401129943504</v>
      </c>
      <c r="Z23" s="41" t="str">
        <f t="shared" si="30"/>
        <v/>
      </c>
      <c r="AA23" s="41" t="str">
        <f t="shared" si="31"/>
        <v/>
      </c>
      <c r="AB23" s="41" t="str">
        <f t="shared" si="32"/>
        <v/>
      </c>
      <c r="AC23" s="41" t="str">
        <f t="shared" si="33"/>
        <v/>
      </c>
      <c r="AD23" s="41" t="str">
        <f t="shared" si="34"/>
        <v/>
      </c>
      <c r="AE23" s="41" t="str">
        <f t="shared" si="35"/>
        <v/>
      </c>
      <c r="AF23" s="80" t="str">
        <f>_xlfn.IFNA(VLOOKUP($A23,'B-Emax'!$A:$BM,MATCH(AF$1,'B-Emax'!$A$1:$BM$1,0),FALSE),"")</f>
        <v/>
      </c>
      <c r="AG23" s="81">
        <f>_xlfn.IFNA(VLOOKUP($A23,'B-Emax'!$A:$BM,MATCH(AG$1,'B-Emax'!$A$1:$BM$1,0),FALSE),"")</f>
        <v>699.7</v>
      </c>
      <c r="AH23" s="81">
        <f>_xlfn.IFNA(VLOOKUP($A23,'B-Emax'!$A:$BM,MATCH(AH$1,'B-Emax'!$A$1:$BM$1,0),FALSE),"")</f>
        <v>382.9</v>
      </c>
      <c r="AI23" s="81">
        <f>_xlfn.IFNA(VLOOKUP($A23,'B-Emax'!$A:$BM,MATCH(AI$1,'B-Emax'!$A$1:$BM$1,0),FALSE),"")</f>
        <v>241.9</v>
      </c>
      <c r="AJ23" s="81">
        <f>_xlfn.IFNA(VLOOKUP($A23,'B-Emax'!$A:$BM,MATCH(AJ$1,'B-Emax'!$A$1:$BM$1,0),FALSE),"")</f>
        <v>333.4</v>
      </c>
      <c r="AK23" s="81">
        <f>_xlfn.IFNA(VLOOKUP($A23,'B-Emax'!$A:$BM,MATCH(AK$1,'B-Emax'!$A$1:$BM$1,0),FALSE),"")</f>
        <v>141.6</v>
      </c>
      <c r="AL23" s="82" t="str">
        <f>_xlfn.IFNA(VLOOKUP($A23,'B-Emax'!$A:$BM,MATCH(AL$1,'B-Emax'!$A$1:$BM$1,0),FALSE),"")</f>
        <v/>
      </c>
      <c r="AM23" s="82" t="str">
        <f>_xlfn.IFNA(VLOOKUP($A23,'B-Emax'!$A:$BM,MATCH(AM$1,'B-Emax'!$A$1:$BM$1,0),FALSE),"")</f>
        <v/>
      </c>
      <c r="AN23" s="82" t="str">
        <f>_xlfn.IFNA(VLOOKUP($A23,'B-Emax'!$A:$BM,MATCH(AN$1,'B-Emax'!$A$1:$BM$1,0),FALSE),"")</f>
        <v/>
      </c>
      <c r="AO23" s="81" t="str">
        <f>_xlfn.IFNA(VLOOKUP($A23,'B-Emax'!$A:$BM,MATCH(AO$1,'B-Emax'!$A$1:$BM$1,0),FALSE),"")</f>
        <v/>
      </c>
      <c r="AP23" s="82" t="str">
        <f>_xlfn.IFNA(VLOOKUP($A23,'B-Emax'!$A:$BM,MATCH(AP$1,'B-Emax'!$A$1:$BM$1,0),FALSE),"")</f>
        <v/>
      </c>
      <c r="AQ23" s="82" t="str">
        <f>_xlfn.IFNA(VLOOKUP($A23,'B-Emax'!$A:$BM,MATCH(AQ$1,'B-Emax'!$A$1:$BM$1,0),FALSE),"")</f>
        <v/>
      </c>
      <c r="AR23" s="50" t="str">
        <f>_xlfn.IFNA(VLOOKUP($A23,'I-Emax'!$A:$BM,MATCH(AR$1,'I-Emax'!$A$1:$BM$1,0),FALSE),"")</f>
        <v/>
      </c>
      <c r="AS23" s="50">
        <f>_xlfn.IFNA(VLOOKUP($A23,'I-Emax'!$A:$BM,MATCH(AS$1,'I-Emax'!$A$1:$BM$1,0),FALSE),"")</f>
        <v>33.299999999999997</v>
      </c>
      <c r="AT23" s="50">
        <f>_xlfn.IFNA(VLOOKUP($A23,'I-Emax'!$A:$BM,MATCH(AT$1,'I-Emax'!$A$1:$BM$1,0),FALSE),"")</f>
        <v>33.299999999999997</v>
      </c>
      <c r="AU23" s="50">
        <f>_xlfn.IFNA(VLOOKUP($A23,'I-Emax'!$A:$BM,MATCH(AU$1,'I-Emax'!$A$1:$BM$1,0),FALSE),"")</f>
        <v>31.7</v>
      </c>
      <c r="AV23" s="50">
        <f>_xlfn.IFNA(VLOOKUP($A23,'I-Emax'!$A:$BM,MATCH(AV$1,'I-Emax'!$A$1:$BM$1,0),FALSE),"")</f>
        <v>31.7</v>
      </c>
      <c r="AW23" s="50">
        <f>_xlfn.IFNA(VLOOKUP($A23,'I-Emax'!$A:$BM,MATCH(AW$1,'I-Emax'!$A$1:$BM$1,0),FALSE),"")</f>
        <v>20.5</v>
      </c>
      <c r="AX23" s="50" t="str">
        <f>_xlfn.IFNA(VLOOKUP($A23,'I-Emax'!$A:$BM,MATCH(AX$1,'I-Emax'!$A$1:$BM$1,0),FALSE),"")</f>
        <v/>
      </c>
      <c r="AY23" s="50" t="str">
        <f>_xlfn.IFNA(VLOOKUP($A23,'I-Emax'!$A:$BM,MATCH(AY$1,'I-Emax'!$A$1:$BM$1,0),FALSE),"")</f>
        <v/>
      </c>
      <c r="AZ23" s="50" t="str">
        <f>_xlfn.IFNA(VLOOKUP($A23,'I-Emax'!$A:$BM,MATCH(AZ$1,'I-Emax'!$A$1:$BM$1,0),FALSE),"")</f>
        <v/>
      </c>
      <c r="BA23" s="50" t="str">
        <f>_xlfn.IFNA(VLOOKUP($A23,'I-Emax'!$A:$BM,MATCH(BA$1,'I-Emax'!$A$1:$BM$1,0),FALSE),"")</f>
        <v/>
      </c>
      <c r="BB23" s="50" t="str">
        <f>_xlfn.IFNA(VLOOKUP($A23,'I-Emax'!$A:$BM,MATCH(BB$1,'I-Emax'!$A$1:$BM$1,0),FALSE),"")</f>
        <v/>
      </c>
      <c r="BC23" s="50" t="str">
        <f>_xlfn.IFNA(VLOOKUP($A23,'I-Emax'!$A:$BM,MATCH(BC$1,'I-Emax'!$A$1:$BM$1,0),FALSE),"")</f>
        <v/>
      </c>
      <c r="BD23" s="40" t="str">
        <f t="shared" si="36"/>
        <v/>
      </c>
      <c r="BE23" s="41">
        <f t="shared" si="37"/>
        <v>0.84965676088315256</v>
      </c>
      <c r="BF23" s="41">
        <f t="shared" si="38"/>
        <v>0.98373717089586699</v>
      </c>
      <c r="BG23" s="41">
        <f t="shared" si="39"/>
        <v>0.99078813473084359</v>
      </c>
      <c r="BH23" s="41">
        <f t="shared" si="40"/>
        <v>0.9604557349399685</v>
      </c>
      <c r="BI23" s="41">
        <f t="shared" si="41"/>
        <v>0.69113236375983256</v>
      </c>
      <c r="BJ23" s="41" t="str">
        <f t="shared" si="42"/>
        <v/>
      </c>
      <c r="BK23" s="41" t="str">
        <f t="shared" si="43"/>
        <v/>
      </c>
      <c r="BL23" s="41" t="str">
        <f t="shared" si="44"/>
        <v/>
      </c>
      <c r="BM23" s="41" t="str">
        <f t="shared" si="45"/>
        <v/>
      </c>
      <c r="BN23" s="41" t="str">
        <f t="shared" si="46"/>
        <v/>
      </c>
      <c r="BO23" s="41" t="str">
        <f t="shared" si="47"/>
        <v/>
      </c>
      <c r="BP23" s="40" t="str">
        <f>_xlfn.IFNA(VLOOKUP($A23,'B-Emax'!$A:$BM,MATCH(BP$1,'B-Emax'!$A$1:$BM$1,0),FALSE),"")</f>
        <v/>
      </c>
      <c r="BQ23" s="41">
        <f>_xlfn.IFNA(VLOOKUP($A23,'B-Emax'!$A:$BM,MATCH(BQ$1,'B-Emax'!$A$1:$BM$1,0),FALSE),"")</f>
        <v>0.75807150595882999</v>
      </c>
      <c r="BR23" s="41">
        <f>_xlfn.IFNA(VLOOKUP($A23,'B-Emax'!$A:$BM,MATCH(BR$1,'B-Emax'!$A$1:$BM$1,0),FALSE),"")</f>
        <v>0.63362568260797614</v>
      </c>
      <c r="BS23" s="41">
        <f>_xlfn.IFNA(VLOOKUP($A23,'B-Emax'!$A:$BM,MATCH(BS$1,'B-Emax'!$A$1:$BM$1,0),FALSE),"")</f>
        <v>0.65026881720430108</v>
      </c>
      <c r="BT23" s="41">
        <f>_xlfn.IFNA(VLOOKUP($A23,'B-Emax'!$A:$BM,MATCH(BT$1,'B-Emax'!$A$1:$BM$1,0),FALSE),"")</f>
        <v>0.68333674933387989</v>
      </c>
      <c r="BU23" s="41">
        <f>_xlfn.IFNA(VLOOKUP($A23,'B-Emax'!$A:$BM,MATCH(BU$1,'B-Emax'!$A$1:$BM$1,0),FALSE),"")</f>
        <v>0.41067285382830626</v>
      </c>
      <c r="BV23" s="41" t="str">
        <f>_xlfn.IFNA(VLOOKUP($A23,'B-Emax'!$A:$BM,MATCH(BV$1,'B-Emax'!$A$1:$BM$1,0),FALSE),"")</f>
        <v/>
      </c>
      <c r="BW23" s="41" t="str">
        <f>_xlfn.IFNA(VLOOKUP($A23,'B-Emax'!$A:$BM,MATCH(BW$1,'B-Emax'!$A$1:$BM$1,0),FALSE),"")</f>
        <v/>
      </c>
      <c r="BX23" s="41" t="str">
        <f>_xlfn.IFNA(VLOOKUP($A23,'B-Emax'!$A:$BM,MATCH(BX$1,'B-Emax'!$A$1:$BM$1,0),FALSE),"")</f>
        <v/>
      </c>
      <c r="BY23" s="41" t="str">
        <f>_xlfn.IFNA(VLOOKUP($A23,'B-Emax'!$A:$BM,MATCH(BY$1,'B-Emax'!$A$1:$BM$1,0),FALSE),"")</f>
        <v/>
      </c>
      <c r="BZ23" s="41" t="str">
        <f>_xlfn.IFNA(VLOOKUP($A23,'B-Emax'!$A:$BM,MATCH(BZ$1,'B-Emax'!$A$1:$BM$1,0),FALSE),"")</f>
        <v/>
      </c>
      <c r="CA23" s="41" t="str">
        <f>_xlfn.IFNA(VLOOKUP($A23,'B-Emax'!$A:$BM,MATCH(CA$1,'B-Emax'!$A$1:$BM$1,0),FALSE),"")</f>
        <v/>
      </c>
      <c r="CB23" s="47" t="str">
        <f>_xlfn.IFNA(VLOOKUP($A23,'I-Emax'!$A:$BM,MATCH(CB$1,'I-Emax'!$A$1:$BM$1,0),FALSE),"")</f>
        <v/>
      </c>
      <c r="CC23" s="47">
        <f>_xlfn.IFNA(VLOOKUP($A23,'I-Emax'!$A:$BM,MATCH(CC$1,'I-Emax'!$A$1:$BM$1,0),FALSE),"")</f>
        <v>0.64410058027079298</v>
      </c>
      <c r="CD23" s="47">
        <f>_xlfn.IFNA(VLOOKUP($A23,'I-Emax'!$A:$BM,MATCH(CD$1,'I-Emax'!$A$1:$BM$1,0),FALSE),"")</f>
        <v>0.64410058027079298</v>
      </c>
      <c r="CE23" s="47">
        <f>_xlfn.IFNA(VLOOKUP($A23,'I-Emax'!$A:$BM,MATCH(CE$1,'I-Emax'!$A$1:$BM$1,0),FALSE),"")</f>
        <v>0.65631469979296064</v>
      </c>
      <c r="CF23" s="47">
        <f>_xlfn.IFNA(VLOOKUP($A23,'I-Emax'!$A:$BM,MATCH(CF$1,'I-Emax'!$A$1:$BM$1,0),FALSE),"")</f>
        <v>0.65631469979296064</v>
      </c>
      <c r="CG23" s="47">
        <f>_xlfn.IFNA(VLOOKUP($A23,'I-Emax'!$A:$BM,MATCH(CG$1,'I-Emax'!$A$1:$BM$1,0),FALSE),"")</f>
        <v>0.59420289855072461</v>
      </c>
      <c r="CH23" s="47" t="str">
        <f>_xlfn.IFNA(VLOOKUP($A23,'I-Emax'!$A:$BM,MATCH(CH$1,'I-Emax'!$A$1:$BM$1,0),FALSE),"")</f>
        <v/>
      </c>
      <c r="CI23" s="47" t="str">
        <f>_xlfn.IFNA(VLOOKUP($A23,'I-Emax'!$A:$BM,MATCH(CI$1,'I-Emax'!$A$1:$BM$1,0),FALSE),"")</f>
        <v/>
      </c>
      <c r="CJ23" s="47" t="str">
        <f>_xlfn.IFNA(VLOOKUP($A23,'I-Emax'!$A:$BM,MATCH(CJ$1,'I-Emax'!$A$1:$BM$1,0),FALSE),"")</f>
        <v/>
      </c>
      <c r="CK23" s="47" t="str">
        <f>_xlfn.IFNA(VLOOKUP($A23,'I-Emax'!$A:$BM,MATCH(CK$1,'I-Emax'!$A$1:$BM$1,0),FALSE),"")</f>
        <v/>
      </c>
      <c r="CL23" s="47" t="str">
        <f>_xlfn.IFNA(VLOOKUP($A23,'I-Emax'!$A:$BM,MATCH(CL$1,'I-Emax'!$A$1:$BM$1,0),FALSE),"")</f>
        <v/>
      </c>
      <c r="CM23" s="47" t="str">
        <f>_xlfn.IFNA(VLOOKUP($A23,'I-Emax'!$A:$BM,MATCH(CM$1,'I-Emax'!$A$1:$BM$1,0),FALSE),"")</f>
        <v/>
      </c>
      <c r="CN23" s="40" t="str">
        <f t="shared" si="48"/>
        <v/>
      </c>
      <c r="CO23" s="41">
        <f t="shared" si="49"/>
        <v>0.80335267569310065</v>
      </c>
      <c r="CP23" s="41">
        <f t="shared" si="50"/>
        <v>0.79887460045667169</v>
      </c>
      <c r="CQ23" s="41">
        <f t="shared" si="51"/>
        <v>0.68968593259243394</v>
      </c>
      <c r="CR23" s="41">
        <f t="shared" si="52"/>
        <v>0.78487321074328475</v>
      </c>
      <c r="CS23" s="41" t="str">
        <f t="shared" si="53"/>
        <v/>
      </c>
      <c r="CT23" s="41" t="str">
        <f t="shared" si="54"/>
        <v/>
      </c>
      <c r="CU23" s="41" t="str">
        <f t="shared" si="55"/>
        <v/>
      </c>
      <c r="CV23" s="41" t="str">
        <f t="shared" si="56"/>
        <v/>
      </c>
      <c r="CW23" s="41" t="str">
        <f t="shared" si="57"/>
        <v/>
      </c>
      <c r="CX23" s="41" t="str">
        <f t="shared" si="58"/>
        <v/>
      </c>
      <c r="CY23" s="41" t="str">
        <f t="shared" si="59"/>
        <v/>
      </c>
      <c r="CZ23" s="40" t="str">
        <f>_xlfn.IFNA(VLOOKUP($A23,'B-Emax'!$A:$BM,MATCH(CZ$1,'B-Emax'!$A$1:$BM$1,0),FALSE),"")</f>
        <v/>
      </c>
      <c r="DA23" s="41">
        <f>_xlfn.IFNA(VLOOKUP($A23,'B-Emax'!$A:$BM,MATCH(DA$1,'B-Emax'!$A$1:$BM$1,0),FALSE),"")</f>
        <v>1</v>
      </c>
      <c r="DB23" s="41">
        <f>_xlfn.IFNA(VLOOKUP($A23,'B-Emax'!$A:$BM,MATCH(DB$1,'B-Emax'!$A$1:$BM$1,0),FALSE),"")</f>
        <v>0.64177804782012393</v>
      </c>
      <c r="DC23" s="41">
        <f>_xlfn.IFNA(VLOOKUP($A23,'B-Emax'!$A:$BM,MATCH(DC$1,'B-Emax'!$A$1:$BM$1,0),FALSE),"")</f>
        <v>0.68968593259243394</v>
      </c>
      <c r="DD23" s="41">
        <f>_xlfn.IFNA(VLOOKUP($A23,'B-Emax'!$A:$BM,MATCH(DD$1,'B-Emax'!$A$1:$BM$1,0),FALSE),"")</f>
        <v>0.78487321074328475</v>
      </c>
      <c r="DE23" s="41">
        <f>_xlfn.IFNA(VLOOKUP($A23,'B-Emax'!$A:$BM,MATCH(DE$1,'B-Emax'!$A$1:$BM$1,0),FALSE),"")</f>
        <v>0</v>
      </c>
      <c r="DF23" s="41" t="str">
        <f>_xlfn.IFNA(VLOOKUP($A23,'B-Emax'!$A:$BM,MATCH(DF$1,'B-Emax'!$A$1:$BM$1,0),FALSE),"")</f>
        <v/>
      </c>
      <c r="DG23" s="41" t="str">
        <f>_xlfn.IFNA(VLOOKUP($A23,'B-Emax'!$A:$BM,MATCH(DG$1,'B-Emax'!$A$1:$BM$1,0),FALSE),"")</f>
        <v/>
      </c>
      <c r="DH23" s="41" t="str">
        <f>_xlfn.IFNA(VLOOKUP($A23,'B-Emax'!$A:$BM,MATCH(DH$1,'B-Emax'!$A$1:$BM$1,0),FALSE),"")</f>
        <v/>
      </c>
      <c r="DI23" s="41" t="str">
        <f>_xlfn.IFNA(VLOOKUP($A23,'B-Emax'!$A:$BM,MATCH(DI$1,'B-Emax'!$A$1:$BM$1,0),FALSE),"")</f>
        <v/>
      </c>
      <c r="DJ23" s="41" t="str">
        <f>_xlfn.IFNA(VLOOKUP($A23,'B-Emax'!$A:$BM,MATCH(DJ$1,'B-Emax'!$A$1:$BM$1,0),FALSE),"")</f>
        <v/>
      </c>
      <c r="DK23" s="41" t="str">
        <f>_xlfn.IFNA(VLOOKUP($A23,'B-Emax'!$A:$BM,MATCH(DK$1,'B-Emax'!$A$1:$BM$1,0),FALSE),"")</f>
        <v/>
      </c>
      <c r="DL23" s="47" t="str">
        <f>_xlfn.IFNA(VLOOKUP($A23,'I-Emax'!$A:$BQ,MATCH(DL$1,'I-Emax'!$A$1:$BQ$1,0),FALSE),"")</f>
        <v/>
      </c>
      <c r="DM23" s="47">
        <f>_xlfn.IFNA(VLOOKUP($A23,'I-Emax'!$A:$BQ,MATCH(DM$1,'I-Emax'!$A$1:$BQ$1,0),FALSE),"")</f>
        <v>0.80335267569310065</v>
      </c>
      <c r="DN23" s="47">
        <f>_xlfn.IFNA(VLOOKUP($A23,'I-Emax'!$A:$BQ,MATCH(DN$1,'I-Emax'!$A$1:$BQ$1,0),FALSE),"")</f>
        <v>0.80335267569310065</v>
      </c>
      <c r="DO23" s="47">
        <f>_xlfn.IFNA(VLOOKUP($A23,'I-Emax'!$A:$BQ,MATCH(DO$1,'I-Emax'!$A$1:$BQ$1,0),FALSE),"")</f>
        <v>1</v>
      </c>
      <c r="DP23" s="47">
        <f>_xlfn.IFNA(VLOOKUP($A23,'I-Emax'!$A:$BQ,MATCH(DP$1,'I-Emax'!$A$1:$BQ$1,0),FALSE),"")</f>
        <v>1</v>
      </c>
      <c r="DQ23" s="47">
        <f>_xlfn.IFNA(VLOOKUP($A23,'I-Emax'!$A:$BQ,MATCH(DQ$1,'I-Emax'!$A$1:$BQ$1,0),FALSE),"")</f>
        <v>0</v>
      </c>
      <c r="DR23" s="47" t="str">
        <f>_xlfn.IFNA(VLOOKUP($A23,'I-Emax'!$A:$BQ,MATCH(DR$1,'I-Emax'!$A$1:$BQ$1,0),FALSE),"")</f>
        <v/>
      </c>
      <c r="DS23" s="47" t="str">
        <f>_xlfn.IFNA(VLOOKUP($A23,'I-Emax'!$A:$BQ,MATCH(DS$1,'I-Emax'!$A$1:$BQ$1,0),FALSE),"")</f>
        <v/>
      </c>
      <c r="DT23" s="47" t="str">
        <f>_xlfn.IFNA(VLOOKUP($A23,'I-Emax'!$A:$BQ,MATCH(DT$1,'I-Emax'!$A$1:$BQ$1,0),FALSE),"")</f>
        <v/>
      </c>
      <c r="DU23" s="47" t="str">
        <f>_xlfn.IFNA(VLOOKUP($A23,'I-Emax'!$A:$BQ,MATCH(DU$1,'I-Emax'!$A$1:$BQ$1,0),FALSE),"")</f>
        <v/>
      </c>
      <c r="DV23" s="47" t="str">
        <f>_xlfn.IFNA(VLOOKUP($A23,'I-Emax'!$A:$BQ,MATCH(DV$1,'I-Emax'!$A$1:$BQ$1,0),FALSE),"")</f>
        <v/>
      </c>
      <c r="DW23" s="47" t="str">
        <f>_xlfn.IFNA(VLOOKUP($A23,'I-Emax'!$A:$BQ,MATCH(DW$1,'I-Emax'!$A$1:$BQ$1,0),FALSE),"")</f>
        <v/>
      </c>
      <c r="DX23" s="147" t="str">
        <f t="shared" si="16"/>
        <v/>
      </c>
      <c r="DY23" s="51">
        <f t="shared" si="17"/>
        <v>0.86576885509347234</v>
      </c>
      <c r="DZ23" s="51" t="str">
        <f t="shared" si="18"/>
        <v/>
      </c>
      <c r="EA23" s="51" t="str">
        <f t="shared" si="19"/>
        <v/>
      </c>
      <c r="EB23" s="51" t="str">
        <f>_xlfn.IFNA(VLOOKUP($A23,'B-Emax'!$A:$IC,MATCH(EB$1,'B-Emax'!$A$1:$IC$1,0),FALSE),"")</f>
        <v/>
      </c>
      <c r="EC23" s="51">
        <f>_xlfn.IFNA(VLOOKUP($A23,'B-Emax'!$A:$IC,MATCH(EC$1,'B-Emax'!$A$1:$IC$1,0),FALSE),"")</f>
        <v>0.75807150595882999</v>
      </c>
      <c r="ED23" s="51" t="str">
        <f>_xlfn.IFNA(VLOOKUP($A23,'B-Emax'!$A:$IC,MATCH(ED$1,'B-Emax'!$A$1:$IC$1,0),FALSE),"")</f>
        <v/>
      </c>
      <c r="EE23" s="51" t="str">
        <f>_xlfn.IFNA(VLOOKUP($A23,'B-Emax'!$A:$IC,MATCH(EE$1,'B-Emax'!$A$1:$IC$1,0),FALSE),"")</f>
        <v/>
      </c>
      <c r="EF23" s="51" t="str">
        <f>_xlfn.IFNA(VLOOKUP($A23,'I-Emax'!$A:$IC,MATCH(EF$1,'I-Emax'!$A$1:$IC$1,0),FALSE),"")</f>
        <v/>
      </c>
      <c r="EG23" s="51">
        <f>_xlfn.IFNA(VLOOKUP($A23,'I-Emax'!$A:$IC,MATCH(EG$1,'I-Emax'!$A$1:$IC$1,0),FALSE),"")</f>
        <v>0.65631469979296064</v>
      </c>
      <c r="EH23" s="51" t="str">
        <f>_xlfn.IFNA(VLOOKUP($A23,'I-Emax'!$A:$IC,MATCH(EH$1,'I-Emax'!$A$1:$IC$1,0),FALSE),"")</f>
        <v/>
      </c>
      <c r="EI23" s="51" t="str">
        <f>_xlfn.IFNA(VLOOKUP($A23,'I-Emax'!$A:$IC,MATCH(EI$1,'I-Emax'!$A$1:$IC$1,0),FALSE),"")</f>
        <v/>
      </c>
      <c r="EJ23" s="147" t="str">
        <f t="shared" si="20"/>
        <v/>
      </c>
      <c r="EK23" s="51">
        <f t="shared" si="21"/>
        <v>0.98151573355686539</v>
      </c>
      <c r="EL23" s="51" t="str">
        <f t="shared" si="22"/>
        <v/>
      </c>
      <c r="EM23" s="51" t="str">
        <f t="shared" si="23"/>
        <v/>
      </c>
      <c r="EN23" s="147" t="str">
        <f>_xlfn.IFNA(VLOOKUP($A23,'B-Emax'!$A:$IC,MATCH(EN$1,'B-Emax'!$A$1:$IC$1,0),FALSE),"")</f>
        <v/>
      </c>
      <c r="EO23" s="51">
        <f>_xlfn.IFNA(VLOOKUP($A23,'B-Emax'!$A:$IC,MATCH(EO$1,'B-Emax'!$A$1:$IC$1,0),FALSE),"")</f>
        <v>0.6271951217866587</v>
      </c>
      <c r="EP23" s="51" t="str">
        <f>_xlfn.IFNA(VLOOKUP($A23,'B-Emax'!$A:$IC,MATCH(EP$1,'B-Emax'!$A$1:$IC$1,0),FALSE),"")</f>
        <v/>
      </c>
      <c r="EQ23" s="51" t="str">
        <f>_xlfn.IFNA(VLOOKUP($A23,'B-Emax'!$A:$IC,MATCH(EQ$1,'B-Emax'!$A$1:$IC$1,0),FALSE),"")</f>
        <v/>
      </c>
      <c r="ER23" s="51" t="str">
        <f>_xlfn.IFNA(VLOOKUP($A23,'I-Emax'!$A:$IC,MATCH(ER$1,'I-Emax'!$A$1:$IC$1,0),FALSE),"")</f>
        <v/>
      </c>
      <c r="ES23" s="51">
        <f>_xlfn.IFNA(VLOOKUP($A23,'I-Emax'!$A:$IC,MATCH(ES$1,'I-Emax'!$A$1:$IC$1,0),FALSE),"")</f>
        <v>0.63900669173564639</v>
      </c>
      <c r="ET23" s="51" t="str">
        <f>_xlfn.IFNA(VLOOKUP($A23,'I-Emax'!$A:$IC,MATCH(ET$1,'I-Emax'!$A$1:$IC$1,0),FALSE),"")</f>
        <v/>
      </c>
      <c r="EU23" s="51" t="str">
        <f>_xlfn.IFNA(VLOOKUP($A23,'I-Emax'!$A:$IC,MATCH(EU$1,'I-Emax'!$A$1:$IC$1,0),FALSE),"")</f>
        <v/>
      </c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</row>
    <row r="24" spans="1:172" s="49" customFormat="1" x14ac:dyDescent="0.2">
      <c r="A24" s="29" t="s">
        <v>58</v>
      </c>
      <c r="B24" s="377" t="str">
        <f>VLOOKUP($A24,BI!$A:$Q,MATCH(B$1,BI!$A$1:$Q$1,0),FALSE)</f>
        <v/>
      </c>
      <c r="C24" s="378">
        <f>VLOOKUP($A24,BI!$A:$Q,MATCH(C$1,BI!$A$1:$Q$1,0),FALSE)</f>
        <v>1</v>
      </c>
      <c r="D24" s="378">
        <f>VLOOKUP($A24,BI!$A:$Q,MATCH(D$1,BI!$A$1:$Q$1,0),FALSE)</f>
        <v>1</v>
      </c>
      <c r="E24" s="378">
        <f>VLOOKUP($A24,BI!$A:$Q,MATCH(E$1,BI!$A$1:$Q$1,0),FALSE)</f>
        <v>1</v>
      </c>
      <c r="F24" s="378">
        <f>VLOOKUP($A24,BI!$A:$Q,MATCH(F$1,BI!$A$1:$Q$1,0),FALSE)</f>
        <v>1</v>
      </c>
      <c r="G24" s="378">
        <f>VLOOKUP($A24,BI!$A:$Q,MATCH(G$1,BI!$A$1:$Q$1,0),FALSE)</f>
        <v>1</v>
      </c>
      <c r="H24" s="378" t="str">
        <f>VLOOKUP($A24,BI!$A:$Q,MATCH(H$1,BI!$A$1:$Q$1,0),FALSE)</f>
        <v/>
      </c>
      <c r="I24" s="378" t="str">
        <f>VLOOKUP($A24,BI!$A:$Q,MATCH(I$1,BI!$A$1:$Q$1,0),FALSE)</f>
        <v/>
      </c>
      <c r="J24" s="378" t="str">
        <f>VLOOKUP($A24,BI!$A:$Q,MATCH(J$1,BI!$A$1:$Q$1,0),FALSE)</f>
        <v/>
      </c>
      <c r="K24" s="378" t="str">
        <f>VLOOKUP($A24,BI!$A:$Q,MATCH(K$1,BI!$A$1:$Q$1,0),FALSE)</f>
        <v/>
      </c>
      <c r="L24" s="378" t="str">
        <f>VLOOKUP($A24,BI!$A:$Q,MATCH(L$1,BI!$A$1:$Q$1,0),FALSE)</f>
        <v/>
      </c>
      <c r="M24" s="378" t="str">
        <f>VLOOKUP($A24,BI!$A:$Q,MATCH(M$1,BI!$A$1:$Q$1,0),FALSE)</f>
        <v/>
      </c>
      <c r="N24" s="49">
        <f t="shared" si="0"/>
        <v>5</v>
      </c>
      <c r="O24" s="49" t="str">
        <f>VLOOKUP($A24,BI!$A:$Q,MATCH(O$1,BI!$A$1:$Q$1,0),FALSE)</f>
        <v/>
      </c>
      <c r="P24" s="37">
        <f>VLOOKUP($A24,BI!$A:$Q,MATCH(P$1,BI!$A$1:$Q$1,0),FALSE)</f>
        <v>1</v>
      </c>
      <c r="Q24" s="37">
        <f>VLOOKUP($A24,BI!$A:$Q,MATCH(Q$1,BI!$A$1:$Q$1,0),FALSE)</f>
        <v>1</v>
      </c>
      <c r="R24" s="37" t="str">
        <f>VLOOKUP($A24,BI!$A:$Q,MATCH(R$1,BI!$A$1:$Q$1,0),FALSE)</f>
        <v/>
      </c>
      <c r="S24" s="398">
        <f t="shared" si="1"/>
        <v>2</v>
      </c>
      <c r="T24" s="41" t="str">
        <f t="shared" si="24"/>
        <v/>
      </c>
      <c r="U24" s="41">
        <f t="shared" si="25"/>
        <v>3.7584069629434266E-2</v>
      </c>
      <c r="V24" s="41">
        <f t="shared" si="26"/>
        <v>7.4529288702928881E-2</v>
      </c>
      <c r="W24" s="41">
        <f t="shared" si="27"/>
        <v>7.1069633883704228E-2</v>
      </c>
      <c r="X24" s="41">
        <f t="shared" si="28"/>
        <v>5.4726368159203981E-2</v>
      </c>
      <c r="Y24" s="41">
        <f t="shared" si="29"/>
        <v>0.195906432748538</v>
      </c>
      <c r="Z24" s="41" t="str">
        <f t="shared" si="30"/>
        <v/>
      </c>
      <c r="AA24" s="41" t="str">
        <f t="shared" si="31"/>
        <v/>
      </c>
      <c r="AB24" s="41" t="str">
        <f t="shared" si="32"/>
        <v/>
      </c>
      <c r="AC24" s="41" t="str">
        <f t="shared" si="33"/>
        <v/>
      </c>
      <c r="AD24" s="41" t="str">
        <f t="shared" si="34"/>
        <v/>
      </c>
      <c r="AE24" s="41" t="str">
        <f t="shared" si="35"/>
        <v/>
      </c>
      <c r="AF24" s="80" t="str">
        <f>_xlfn.IFNA(VLOOKUP($A24,'B-Emax'!$A:$BM,MATCH(AF$1,'B-Emax'!$A$1:$BM$1,0),FALSE),"")</f>
        <v/>
      </c>
      <c r="AG24" s="81">
        <f>_xlfn.IFNA(VLOOKUP($A24,'B-Emax'!$A:$BM,MATCH(AG$1,'B-Emax'!$A$1:$BM$1,0),FALSE),"")</f>
        <v>758.3</v>
      </c>
      <c r="AH24" s="81">
        <f>_xlfn.IFNA(VLOOKUP($A24,'B-Emax'!$A:$BM,MATCH(AH$1,'B-Emax'!$A$1:$BM$1,0),FALSE),"")</f>
        <v>382.4</v>
      </c>
      <c r="AI24" s="81">
        <f>_xlfn.IFNA(VLOOKUP($A24,'B-Emax'!$A:$BM,MATCH(AI$1,'B-Emax'!$A$1:$BM$1,0),FALSE),"")</f>
        <v>278.60000000000002</v>
      </c>
      <c r="AJ24" s="81">
        <f>_xlfn.IFNA(VLOOKUP($A24,'B-Emax'!$A:$BM,MATCH(AJ$1,'B-Emax'!$A$1:$BM$1,0),FALSE),"")</f>
        <v>361.8</v>
      </c>
      <c r="AK24" s="81">
        <f>_xlfn.IFNA(VLOOKUP($A24,'B-Emax'!$A:$BM,MATCH(AK$1,'B-Emax'!$A$1:$BM$1,0),FALSE),"")</f>
        <v>136.80000000000001</v>
      </c>
      <c r="AL24" s="82" t="str">
        <f>_xlfn.IFNA(VLOOKUP($A24,'B-Emax'!$A:$BM,MATCH(AL$1,'B-Emax'!$A$1:$BM$1,0),FALSE),"")</f>
        <v/>
      </c>
      <c r="AM24" s="82" t="str">
        <f>_xlfn.IFNA(VLOOKUP($A24,'B-Emax'!$A:$BM,MATCH(AM$1,'B-Emax'!$A$1:$BM$1,0),FALSE),"")</f>
        <v/>
      </c>
      <c r="AN24" s="82" t="str">
        <f>_xlfn.IFNA(VLOOKUP($A24,'B-Emax'!$A:$BM,MATCH(AN$1,'B-Emax'!$A$1:$BM$1,0),FALSE),"")</f>
        <v/>
      </c>
      <c r="AO24" s="81" t="str">
        <f>_xlfn.IFNA(VLOOKUP($A24,'B-Emax'!$A:$BM,MATCH(AO$1,'B-Emax'!$A$1:$BM$1,0),FALSE),"")</f>
        <v/>
      </c>
      <c r="AP24" s="82" t="str">
        <f>_xlfn.IFNA(VLOOKUP($A24,'B-Emax'!$A:$BM,MATCH(AP$1,'B-Emax'!$A$1:$BM$1,0),FALSE),"")</f>
        <v/>
      </c>
      <c r="AQ24" s="82" t="str">
        <f>_xlfn.IFNA(VLOOKUP($A24,'B-Emax'!$A:$BM,MATCH(AQ$1,'B-Emax'!$A$1:$BM$1,0),FALSE),"")</f>
        <v/>
      </c>
      <c r="AR24" s="50" t="str">
        <f>_xlfn.IFNA(VLOOKUP($A24,'I-Emax'!$A:$BM,MATCH(AR$1,'I-Emax'!$A$1:$BM$1,0),FALSE),"")</f>
        <v/>
      </c>
      <c r="AS24" s="50">
        <f>_xlfn.IFNA(VLOOKUP($A24,'I-Emax'!$A:$BM,MATCH(AS$1,'I-Emax'!$A$1:$BM$1,0),FALSE),"")</f>
        <v>28.5</v>
      </c>
      <c r="AT24" s="50">
        <f>_xlfn.IFNA(VLOOKUP($A24,'I-Emax'!$A:$BM,MATCH(AT$1,'I-Emax'!$A$1:$BM$1,0),FALSE),"")</f>
        <v>28.5</v>
      </c>
      <c r="AU24" s="50">
        <f>_xlfn.IFNA(VLOOKUP($A24,'I-Emax'!$A:$BM,MATCH(AU$1,'I-Emax'!$A$1:$BM$1,0),FALSE),"")</f>
        <v>19.8</v>
      </c>
      <c r="AV24" s="50">
        <f>_xlfn.IFNA(VLOOKUP($A24,'I-Emax'!$A:$BM,MATCH(AV$1,'I-Emax'!$A$1:$BM$1,0),FALSE),"")</f>
        <v>19.8</v>
      </c>
      <c r="AW24" s="50">
        <f>_xlfn.IFNA(VLOOKUP($A24,'I-Emax'!$A:$BM,MATCH(AW$1,'I-Emax'!$A$1:$BM$1,0),FALSE),"")</f>
        <v>26.8</v>
      </c>
      <c r="AX24" s="50" t="str">
        <f>_xlfn.IFNA(VLOOKUP($A24,'I-Emax'!$A:$BM,MATCH(AX$1,'I-Emax'!$A$1:$BM$1,0),FALSE),"")</f>
        <v/>
      </c>
      <c r="AY24" s="50" t="str">
        <f>_xlfn.IFNA(VLOOKUP($A24,'I-Emax'!$A:$BM,MATCH(AY$1,'I-Emax'!$A$1:$BM$1,0),FALSE),"")</f>
        <v/>
      </c>
      <c r="AZ24" s="50" t="str">
        <f>_xlfn.IFNA(VLOOKUP($A24,'I-Emax'!$A:$BM,MATCH(AZ$1,'I-Emax'!$A$1:$BM$1,0),FALSE),"")</f>
        <v/>
      </c>
      <c r="BA24" s="50" t="str">
        <f>_xlfn.IFNA(VLOOKUP($A24,'I-Emax'!$A:$BM,MATCH(BA$1,'I-Emax'!$A$1:$BM$1,0),FALSE),"")</f>
        <v/>
      </c>
      <c r="BB24" s="50" t="str">
        <f>_xlfn.IFNA(VLOOKUP($A24,'I-Emax'!$A:$BM,MATCH(BB$1,'I-Emax'!$A$1:$BM$1,0),FALSE),"")</f>
        <v/>
      </c>
      <c r="BC24" s="50" t="str">
        <f>_xlfn.IFNA(VLOOKUP($A24,'I-Emax'!$A:$BM,MATCH(BC$1,'I-Emax'!$A$1:$BM$1,0),FALSE),"")</f>
        <v/>
      </c>
      <c r="BD24" s="40" t="str">
        <f t="shared" si="36"/>
        <v/>
      </c>
      <c r="BE24" s="41">
        <f t="shared" si="37"/>
        <v>0.67098832239783024</v>
      </c>
      <c r="BF24" s="41">
        <f t="shared" si="38"/>
        <v>0.87114215015821883</v>
      </c>
      <c r="BG24" s="41">
        <f t="shared" si="39"/>
        <v>0.54736860879374694</v>
      </c>
      <c r="BH24" s="41">
        <f t="shared" si="40"/>
        <v>0.5528156319850025</v>
      </c>
      <c r="BI24" s="41">
        <f t="shared" si="41"/>
        <v>0.51074384458219346</v>
      </c>
      <c r="BJ24" s="41" t="str">
        <f t="shared" si="42"/>
        <v/>
      </c>
      <c r="BK24" s="41" t="str">
        <f t="shared" si="43"/>
        <v/>
      </c>
      <c r="BL24" s="41" t="str">
        <f t="shared" si="44"/>
        <v/>
      </c>
      <c r="BM24" s="41" t="str">
        <f t="shared" si="45"/>
        <v/>
      </c>
      <c r="BN24" s="41" t="str">
        <f t="shared" si="46"/>
        <v/>
      </c>
      <c r="BO24" s="41" t="str">
        <f t="shared" si="47"/>
        <v/>
      </c>
      <c r="BP24" s="40" t="str">
        <f>_xlfn.IFNA(VLOOKUP($A24,'B-Emax'!$A:$BM,MATCH(BP$1,'B-Emax'!$A$1:$BM$1,0),FALSE),"")</f>
        <v/>
      </c>
      <c r="BQ24" s="41">
        <f>_xlfn.IFNA(VLOOKUP($A24,'B-Emax'!$A:$BM,MATCH(BQ$1,'B-Emax'!$A$1:$BM$1,0),FALSE),"")</f>
        <v>0.82156013001083417</v>
      </c>
      <c r="BR24" s="41">
        <f>_xlfn.IFNA(VLOOKUP($A24,'B-Emax'!$A:$BM,MATCH(BR$1,'B-Emax'!$A$1:$BM$1,0),FALSE),"")</f>
        <v>0.63279827900049646</v>
      </c>
      <c r="BS24" s="41">
        <f>_xlfn.IFNA(VLOOKUP($A24,'B-Emax'!$A:$BM,MATCH(BS$1,'B-Emax'!$A$1:$BM$1,0),FALSE),"")</f>
        <v>0.74892473118279579</v>
      </c>
      <c r="BT24" s="41">
        <f>_xlfn.IFNA(VLOOKUP($A24,'B-Emax'!$A:$BM,MATCH(BT$1,'B-Emax'!$A$1:$BM$1,0),FALSE),"")</f>
        <v>0.74154539864726388</v>
      </c>
      <c r="BU24" s="41">
        <f>_xlfn.IFNA(VLOOKUP($A24,'B-Emax'!$A:$BM,MATCH(BU$1,'B-Emax'!$A$1:$BM$1,0),FALSE),"")</f>
        <v>0.39675174013921116</v>
      </c>
      <c r="BV24" s="41" t="str">
        <f>_xlfn.IFNA(VLOOKUP($A24,'B-Emax'!$A:$BM,MATCH(BV$1,'B-Emax'!$A$1:$BM$1,0),FALSE),"")</f>
        <v/>
      </c>
      <c r="BW24" s="41" t="str">
        <f>_xlfn.IFNA(VLOOKUP($A24,'B-Emax'!$A:$BM,MATCH(BW$1,'B-Emax'!$A$1:$BM$1,0),FALSE),"")</f>
        <v/>
      </c>
      <c r="BX24" s="41" t="str">
        <f>_xlfn.IFNA(VLOOKUP($A24,'B-Emax'!$A:$BM,MATCH(BX$1,'B-Emax'!$A$1:$BM$1,0),FALSE),"")</f>
        <v/>
      </c>
      <c r="BY24" s="41" t="str">
        <f>_xlfn.IFNA(VLOOKUP($A24,'B-Emax'!$A:$BM,MATCH(BY$1,'B-Emax'!$A$1:$BM$1,0),FALSE),"")</f>
        <v/>
      </c>
      <c r="BZ24" s="41" t="str">
        <f>_xlfn.IFNA(VLOOKUP($A24,'B-Emax'!$A:$BM,MATCH(BZ$1,'B-Emax'!$A$1:$BM$1,0),FALSE),"")</f>
        <v/>
      </c>
      <c r="CA24" s="41" t="str">
        <f>_xlfn.IFNA(VLOOKUP($A24,'B-Emax'!$A:$BM,MATCH(CA$1,'B-Emax'!$A$1:$BM$1,0),FALSE),"")</f>
        <v/>
      </c>
      <c r="CB24" s="47" t="str">
        <f>_xlfn.IFNA(VLOOKUP($A24,'I-Emax'!$A:$BM,MATCH(CB$1,'I-Emax'!$A$1:$BM$1,0),FALSE),"")</f>
        <v/>
      </c>
      <c r="CC24" s="47">
        <f>_xlfn.IFNA(VLOOKUP($A24,'I-Emax'!$A:$BM,MATCH(CC$1,'I-Emax'!$A$1:$BM$1,0),FALSE),"")</f>
        <v>0.55125725338491294</v>
      </c>
      <c r="CD24" s="47">
        <f>_xlfn.IFNA(VLOOKUP($A24,'I-Emax'!$A:$BM,MATCH(CD$1,'I-Emax'!$A$1:$BM$1,0),FALSE),"")</f>
        <v>0.55125725338491294</v>
      </c>
      <c r="CE24" s="47">
        <f>_xlfn.IFNA(VLOOKUP($A24,'I-Emax'!$A:$BM,MATCH(CE$1,'I-Emax'!$A$1:$BM$1,0),FALSE),"")</f>
        <v>0.40993788819875782</v>
      </c>
      <c r="CF24" s="47">
        <f>_xlfn.IFNA(VLOOKUP($A24,'I-Emax'!$A:$BM,MATCH(CF$1,'I-Emax'!$A$1:$BM$1,0),FALSE),"")</f>
        <v>0.40993788819875782</v>
      </c>
      <c r="CG24" s="47">
        <f>_xlfn.IFNA(VLOOKUP($A24,'I-Emax'!$A:$BM,MATCH(CG$1,'I-Emax'!$A$1:$BM$1,0),FALSE),"")</f>
        <v>0.77681159420289858</v>
      </c>
      <c r="CH24" s="47" t="str">
        <f>_xlfn.IFNA(VLOOKUP($A24,'I-Emax'!$A:$BM,MATCH(CH$1,'I-Emax'!$A$1:$BM$1,0),FALSE),"")</f>
        <v/>
      </c>
      <c r="CI24" s="47" t="str">
        <f>_xlfn.IFNA(VLOOKUP($A24,'I-Emax'!$A:$BM,MATCH(CI$1,'I-Emax'!$A$1:$BM$1,0),FALSE),"")</f>
        <v/>
      </c>
      <c r="CJ24" s="47" t="str">
        <f>_xlfn.IFNA(VLOOKUP($A24,'I-Emax'!$A:$BM,MATCH(CJ$1,'I-Emax'!$A$1:$BM$1,0),FALSE),"")</f>
        <v/>
      </c>
      <c r="CK24" s="47" t="str">
        <f>_xlfn.IFNA(VLOOKUP($A24,'I-Emax'!$A:$BM,MATCH(CK$1,'I-Emax'!$A$1:$BM$1,0),FALSE),"")</f>
        <v/>
      </c>
      <c r="CL24" s="47" t="str">
        <f>_xlfn.IFNA(VLOOKUP($A24,'I-Emax'!$A:$BM,MATCH(CL$1,'I-Emax'!$A$1:$BM$1,0),FALSE),"")</f>
        <v/>
      </c>
      <c r="CM24" s="47" t="str">
        <f>_xlfn.IFNA(VLOOKUP($A24,'I-Emax'!$A:$BM,MATCH(CM$1,'I-Emax'!$A$1:$BM$1,0),FALSE),"")</f>
        <v/>
      </c>
      <c r="CN24" s="40" t="str">
        <f t="shared" si="48"/>
        <v/>
      </c>
      <c r="CO24" s="41">
        <f t="shared" si="49"/>
        <v>0.38519894686745443</v>
      </c>
      <c r="CP24" s="41">
        <f t="shared" si="50"/>
        <v>0.69323509333542943</v>
      </c>
      <c r="CQ24" s="41">
        <f t="shared" si="51"/>
        <v>0</v>
      </c>
      <c r="CR24" s="41">
        <f t="shared" si="52"/>
        <v>0</v>
      </c>
      <c r="CS24" s="41">
        <f t="shared" si="53"/>
        <v>0</v>
      </c>
      <c r="CT24" s="41" t="str">
        <f t="shared" si="54"/>
        <v/>
      </c>
      <c r="CU24" s="41" t="str">
        <f t="shared" si="55"/>
        <v/>
      </c>
      <c r="CV24" s="41" t="str">
        <f t="shared" si="56"/>
        <v/>
      </c>
      <c r="CW24" s="41" t="str">
        <f t="shared" si="57"/>
        <v/>
      </c>
      <c r="CX24" s="41" t="str">
        <f t="shared" si="58"/>
        <v/>
      </c>
      <c r="CY24" s="41" t="str">
        <f t="shared" si="59"/>
        <v/>
      </c>
      <c r="CZ24" s="40" t="str">
        <f>_xlfn.IFNA(VLOOKUP($A24,'B-Emax'!$A:$BM,MATCH(CZ$1,'B-Emax'!$A$1:$BM$1,0),FALSE),"")</f>
        <v/>
      </c>
      <c r="DA24" s="41">
        <f>_xlfn.IFNA(VLOOKUP($A24,'B-Emax'!$A:$BM,MATCH(DA$1,'B-Emax'!$A$1:$BM$1,0),FALSE),"")</f>
        <v>1</v>
      </c>
      <c r="DB24" s="41">
        <f>_xlfn.IFNA(VLOOKUP($A24,'B-Emax'!$A:$BM,MATCH(DB$1,'B-Emax'!$A$1:$BM$1,0),FALSE),"")</f>
        <v>0.55565413605088754</v>
      </c>
      <c r="DC24" s="41">
        <f>_xlfn.IFNA(VLOOKUP($A24,'B-Emax'!$A:$BM,MATCH(DC$1,'B-Emax'!$A$1:$BM$1,0),FALSE),"")</f>
        <v>0.82901609158428158</v>
      </c>
      <c r="DD24" s="41">
        <f>_xlfn.IFNA(VLOOKUP($A24,'B-Emax'!$A:$BM,MATCH(DD$1,'B-Emax'!$A$1:$BM$1,0),FALSE),"")</f>
        <v>0.81164512455191684</v>
      </c>
      <c r="DE24" s="41">
        <f>_xlfn.IFNA(VLOOKUP($A24,'B-Emax'!$A:$BM,MATCH(DE$1,'B-Emax'!$A$1:$BM$1,0),FALSE),"")</f>
        <v>0</v>
      </c>
      <c r="DF24" s="41" t="str">
        <f>_xlfn.IFNA(VLOOKUP($A24,'B-Emax'!$A:$BM,MATCH(DF$1,'B-Emax'!$A$1:$BM$1,0),FALSE),"")</f>
        <v/>
      </c>
      <c r="DG24" s="41" t="str">
        <f>_xlfn.IFNA(VLOOKUP($A24,'B-Emax'!$A:$BM,MATCH(DG$1,'B-Emax'!$A$1:$BM$1,0),FALSE),"")</f>
        <v/>
      </c>
      <c r="DH24" s="41" t="str">
        <f>_xlfn.IFNA(VLOOKUP($A24,'B-Emax'!$A:$BM,MATCH(DH$1,'B-Emax'!$A$1:$BM$1,0),FALSE),"")</f>
        <v/>
      </c>
      <c r="DI24" s="41" t="str">
        <f>_xlfn.IFNA(VLOOKUP($A24,'B-Emax'!$A:$BM,MATCH(DI$1,'B-Emax'!$A$1:$BM$1,0),FALSE),"")</f>
        <v/>
      </c>
      <c r="DJ24" s="41" t="str">
        <f>_xlfn.IFNA(VLOOKUP($A24,'B-Emax'!$A:$BM,MATCH(DJ$1,'B-Emax'!$A$1:$BM$1,0),FALSE),"")</f>
        <v/>
      </c>
      <c r="DK24" s="41" t="str">
        <f>_xlfn.IFNA(VLOOKUP($A24,'B-Emax'!$A:$BM,MATCH(DK$1,'B-Emax'!$A$1:$BM$1,0),FALSE),"")</f>
        <v/>
      </c>
      <c r="DL24" s="47" t="str">
        <f>_xlfn.IFNA(VLOOKUP($A24,'I-Emax'!$A:$BQ,MATCH(DL$1,'I-Emax'!$A$1:$BQ$1,0),FALSE),"")</f>
        <v/>
      </c>
      <c r="DM24" s="47">
        <f>_xlfn.IFNA(VLOOKUP($A24,'I-Emax'!$A:$BQ,MATCH(DM$1,'I-Emax'!$A$1:$BQ$1,0),FALSE),"")</f>
        <v>0.38519894686745443</v>
      </c>
      <c r="DN24" s="47">
        <f>_xlfn.IFNA(VLOOKUP($A24,'I-Emax'!$A:$BQ,MATCH(DN$1,'I-Emax'!$A$1:$BQ$1,0),FALSE),"")</f>
        <v>0.38519894686745443</v>
      </c>
      <c r="DO24" s="47">
        <f>_xlfn.IFNA(VLOOKUP($A24,'I-Emax'!$A:$BQ,MATCH(DO$1,'I-Emax'!$A$1:$BQ$1,0),FALSE),"")</f>
        <v>0</v>
      </c>
      <c r="DP24" s="47">
        <f>_xlfn.IFNA(VLOOKUP($A24,'I-Emax'!$A:$BQ,MATCH(DP$1,'I-Emax'!$A$1:$BQ$1,0),FALSE),"")</f>
        <v>0</v>
      </c>
      <c r="DQ24" s="47">
        <f>_xlfn.IFNA(VLOOKUP($A24,'I-Emax'!$A:$BQ,MATCH(DQ$1,'I-Emax'!$A$1:$BQ$1,0),FALSE),"")</f>
        <v>1</v>
      </c>
      <c r="DR24" s="47" t="str">
        <f>_xlfn.IFNA(VLOOKUP($A24,'I-Emax'!$A:$BQ,MATCH(DR$1,'I-Emax'!$A$1:$BQ$1,0),FALSE),"")</f>
        <v/>
      </c>
      <c r="DS24" s="47" t="str">
        <f>_xlfn.IFNA(VLOOKUP($A24,'I-Emax'!$A:$BQ,MATCH(DS$1,'I-Emax'!$A$1:$BQ$1,0),FALSE),"")</f>
        <v/>
      </c>
      <c r="DT24" s="47" t="str">
        <f>_xlfn.IFNA(VLOOKUP($A24,'I-Emax'!$A:$BQ,MATCH(DT$1,'I-Emax'!$A$1:$BQ$1,0),FALSE),"")</f>
        <v/>
      </c>
      <c r="DU24" s="47" t="str">
        <f>_xlfn.IFNA(VLOOKUP($A24,'I-Emax'!$A:$BQ,MATCH(DU$1,'I-Emax'!$A$1:$BQ$1,0),FALSE),"")</f>
        <v/>
      </c>
      <c r="DV24" s="47" t="str">
        <f>_xlfn.IFNA(VLOOKUP($A24,'I-Emax'!$A:$BQ,MATCH(DV$1,'I-Emax'!$A$1:$BQ$1,0),FALSE),"")</f>
        <v/>
      </c>
      <c r="DW24" s="47" t="str">
        <f>_xlfn.IFNA(VLOOKUP($A24,'I-Emax'!$A:$BQ,MATCH(DW$1,'I-Emax'!$A$1:$BQ$1,0),FALSE),"")</f>
        <v/>
      </c>
      <c r="DX24" s="147" t="str">
        <f t="shared" si="16"/>
        <v/>
      </c>
      <c r="DY24" s="51">
        <f t="shared" si="17"/>
        <v>0.94553224508674072</v>
      </c>
      <c r="DZ24" s="51" t="str">
        <f t="shared" si="18"/>
        <v/>
      </c>
      <c r="EA24" s="51" t="str">
        <f t="shared" si="19"/>
        <v/>
      </c>
      <c r="EB24" s="51" t="str">
        <f>_xlfn.IFNA(VLOOKUP($A24,'B-Emax'!$A:$IC,MATCH(EB$1,'B-Emax'!$A$1:$IC$1,0),FALSE),"")</f>
        <v/>
      </c>
      <c r="EC24" s="51">
        <f>_xlfn.IFNA(VLOOKUP($A24,'B-Emax'!$A:$IC,MATCH(EC$1,'B-Emax'!$A$1:$IC$1,0),FALSE),"")</f>
        <v>0.82156013001083417</v>
      </c>
      <c r="ED24" s="51" t="str">
        <f>_xlfn.IFNA(VLOOKUP($A24,'B-Emax'!$A:$IC,MATCH(ED$1,'B-Emax'!$A$1:$IC$1,0),FALSE),"")</f>
        <v/>
      </c>
      <c r="EE24" s="51" t="str">
        <f>_xlfn.IFNA(VLOOKUP($A24,'B-Emax'!$A:$IC,MATCH(EE$1,'B-Emax'!$A$1:$IC$1,0),FALSE),"")</f>
        <v/>
      </c>
      <c r="EF24" s="51" t="str">
        <f>_xlfn.IFNA(VLOOKUP($A24,'I-Emax'!$A:$IC,MATCH(EF$1,'I-Emax'!$A$1:$IC$1,0),FALSE),"")</f>
        <v/>
      </c>
      <c r="EG24" s="51">
        <f>_xlfn.IFNA(VLOOKUP($A24,'I-Emax'!$A:$IC,MATCH(EG$1,'I-Emax'!$A$1:$IC$1,0),FALSE),"")</f>
        <v>0.77681159420289858</v>
      </c>
      <c r="EH24" s="51" t="str">
        <f>_xlfn.IFNA(VLOOKUP($A24,'I-Emax'!$A:$IC,MATCH(EH$1,'I-Emax'!$A$1:$IC$1,0),FALSE),"")</f>
        <v/>
      </c>
      <c r="EI24" s="51" t="str">
        <f>_xlfn.IFNA(VLOOKUP($A24,'I-Emax'!$A:$IC,MATCH(EI$1,'I-Emax'!$A$1:$IC$1,0),FALSE),"")</f>
        <v/>
      </c>
      <c r="EJ24" s="147" t="str">
        <f t="shared" si="20"/>
        <v/>
      </c>
      <c r="EK24" s="51">
        <f t="shared" si="21"/>
        <v>0.8077620921900075</v>
      </c>
      <c r="EL24" s="51" t="str">
        <f t="shared" si="22"/>
        <v/>
      </c>
      <c r="EM24" s="51" t="str">
        <f t="shared" si="23"/>
        <v/>
      </c>
      <c r="EN24" s="147" t="str">
        <f>_xlfn.IFNA(VLOOKUP($A24,'B-Emax'!$A:$IC,MATCH(EN$1,'B-Emax'!$A$1:$IC$1,0),FALSE),"")</f>
        <v/>
      </c>
      <c r="EO24" s="51">
        <f>_xlfn.IFNA(VLOOKUP($A24,'B-Emax'!$A:$IC,MATCH(EO$1,'B-Emax'!$A$1:$IC$1,0),FALSE),"")</f>
        <v>0.6683160557961203</v>
      </c>
      <c r="EP24" s="51" t="str">
        <f>_xlfn.IFNA(VLOOKUP($A24,'B-Emax'!$A:$IC,MATCH(EP$1,'B-Emax'!$A$1:$IC$1,0),FALSE),"")</f>
        <v/>
      </c>
      <c r="EQ24" s="51" t="str">
        <f>_xlfn.IFNA(VLOOKUP($A24,'B-Emax'!$A:$IC,MATCH(EQ$1,'B-Emax'!$A$1:$IC$1,0),FALSE),"")</f>
        <v/>
      </c>
      <c r="ER24" s="51" t="str">
        <f>_xlfn.IFNA(VLOOKUP($A24,'I-Emax'!$A:$IC,MATCH(ER$1,'I-Emax'!$A$1:$IC$1,0),FALSE),"")</f>
        <v/>
      </c>
      <c r="ES24" s="51">
        <f>_xlfn.IFNA(VLOOKUP($A24,'I-Emax'!$A:$IC,MATCH(ES$1,'I-Emax'!$A$1:$IC$1,0),FALSE),"")</f>
        <v>0.53984037547404795</v>
      </c>
      <c r="ET24" s="51" t="str">
        <f>_xlfn.IFNA(VLOOKUP($A24,'I-Emax'!$A:$IC,MATCH(ET$1,'I-Emax'!$A$1:$IC$1,0),FALSE),"")</f>
        <v/>
      </c>
      <c r="EU24" s="51" t="str">
        <f>_xlfn.IFNA(VLOOKUP($A24,'I-Emax'!$A:$IC,MATCH(EU$1,'I-Emax'!$A$1:$IC$1,0),FALSE),"")</f>
        <v/>
      </c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</row>
    <row r="25" spans="1:172" s="49" customFormat="1" x14ac:dyDescent="0.2">
      <c r="A25" s="29" t="s">
        <v>1</v>
      </c>
      <c r="B25" s="377" t="str">
        <f>VLOOKUP($A25,BI!$A:$Q,MATCH(B$1,BI!$A$1:$Q$1,0),FALSE)</f>
        <v/>
      </c>
      <c r="C25" s="378">
        <f>VLOOKUP($A25,BI!$A:$Q,MATCH(C$1,BI!$A$1:$Q$1,0),FALSE)</f>
        <v>1</v>
      </c>
      <c r="D25" s="378">
        <f>VLOOKUP($A25,BI!$A:$Q,MATCH(D$1,BI!$A$1:$Q$1,0),FALSE)</f>
        <v>1</v>
      </c>
      <c r="E25" s="378">
        <f>VLOOKUP($A25,BI!$A:$Q,MATCH(E$1,BI!$A$1:$Q$1,0),FALSE)</f>
        <v>1</v>
      </c>
      <c r="F25" s="378">
        <f>VLOOKUP($A25,BI!$A:$Q,MATCH(F$1,BI!$A$1:$Q$1,0),FALSE)</f>
        <v>1</v>
      </c>
      <c r="G25" s="378">
        <f>VLOOKUP($A25,BI!$A:$Q,MATCH(G$1,BI!$A$1:$Q$1,0),FALSE)</f>
        <v>1</v>
      </c>
      <c r="H25" s="378" t="str">
        <f>VLOOKUP($A25,BI!$A:$Q,MATCH(H$1,BI!$A$1:$Q$1,0),FALSE)</f>
        <v/>
      </c>
      <c r="I25" s="378" t="str">
        <f>VLOOKUP($A25,BI!$A:$Q,MATCH(I$1,BI!$A$1:$Q$1,0),FALSE)</f>
        <v/>
      </c>
      <c r="J25" s="378" t="str">
        <f>VLOOKUP($A25,BI!$A:$Q,MATCH(J$1,BI!$A$1:$Q$1,0),FALSE)</f>
        <v/>
      </c>
      <c r="K25" s="378" t="str">
        <f>VLOOKUP($A25,BI!$A:$Q,MATCH(K$1,BI!$A$1:$Q$1,0),FALSE)</f>
        <v/>
      </c>
      <c r="L25" s="378">
        <f>VLOOKUP($A25,BI!$A:$Q,MATCH(L$1,BI!$A$1:$Q$1,0),FALSE)</f>
        <v>1</v>
      </c>
      <c r="M25" s="378" t="str">
        <f>VLOOKUP($A25,BI!$A:$Q,MATCH(M$1,BI!$A$1:$Q$1,0),FALSE)</f>
        <v/>
      </c>
      <c r="N25" s="49">
        <f t="shared" si="0"/>
        <v>6</v>
      </c>
      <c r="O25" s="49" t="str">
        <f>VLOOKUP($A25,BI!$A:$Q,MATCH(O$1,BI!$A$1:$Q$1,0),FALSE)</f>
        <v/>
      </c>
      <c r="P25" s="37">
        <f>VLOOKUP($A25,BI!$A:$Q,MATCH(P$1,BI!$A$1:$Q$1,0),FALSE)</f>
        <v>1</v>
      </c>
      <c r="Q25" s="37">
        <f>VLOOKUP($A25,BI!$A:$Q,MATCH(Q$1,BI!$A$1:$Q$1,0),FALSE)</f>
        <v>1</v>
      </c>
      <c r="R25" s="37">
        <f>VLOOKUP($A25,BI!$A:$Q,MATCH(R$1,BI!$A$1:$Q$1,0),FALSE)</f>
        <v>1</v>
      </c>
      <c r="S25" s="398">
        <f t="shared" si="1"/>
        <v>3</v>
      </c>
      <c r="T25" s="41" t="str">
        <f t="shared" si="24"/>
        <v/>
      </c>
      <c r="U25" s="41">
        <f t="shared" si="25"/>
        <v>6.0155959896026734E-2</v>
      </c>
      <c r="V25" s="41">
        <f t="shared" si="26"/>
        <v>9.9234303215926495E-2</v>
      </c>
      <c r="W25" s="41">
        <f t="shared" si="27"/>
        <v>9.6835443037974686E-2</v>
      </c>
      <c r="X25" s="41">
        <f t="shared" si="28"/>
        <v>5.5454874954693735E-2</v>
      </c>
      <c r="Y25" s="41">
        <f t="shared" si="29"/>
        <v>5.3543307086614172E-2</v>
      </c>
      <c r="Z25" s="41" t="str">
        <f t="shared" si="30"/>
        <v/>
      </c>
      <c r="AA25" s="41" t="str">
        <f t="shared" si="31"/>
        <v/>
      </c>
      <c r="AB25" s="41" t="str">
        <f t="shared" si="32"/>
        <v/>
      </c>
      <c r="AC25" s="41" t="str">
        <f t="shared" si="33"/>
        <v/>
      </c>
      <c r="AD25" s="41">
        <f t="shared" si="34"/>
        <v>0.30416471689284041</v>
      </c>
      <c r="AE25" s="41" t="str">
        <f t="shared" si="35"/>
        <v/>
      </c>
      <c r="AF25" s="80" t="str">
        <f>_xlfn.IFNA(VLOOKUP($A25,'B-Emax'!$A:$BM,MATCH(AF$1,'B-Emax'!$A$1:$BM$1,0),FALSE),"")</f>
        <v/>
      </c>
      <c r="AG25" s="81">
        <f>_xlfn.IFNA(VLOOKUP($A25,'B-Emax'!$A:$BM,MATCH(AG$1,'B-Emax'!$A$1:$BM$1,0),FALSE),"")</f>
        <v>538.6</v>
      </c>
      <c r="AH25" s="81">
        <f>_xlfn.IFNA(VLOOKUP($A25,'B-Emax'!$A:$BM,MATCH(AH$1,'B-Emax'!$A$1:$BM$1,0),FALSE),"")</f>
        <v>326.5</v>
      </c>
      <c r="AI25" s="81">
        <f>_xlfn.IFNA(VLOOKUP($A25,'B-Emax'!$A:$BM,MATCH(AI$1,'B-Emax'!$A$1:$BM$1,0),FALSE),"")</f>
        <v>158</v>
      </c>
      <c r="AJ25" s="81">
        <f>_xlfn.IFNA(VLOOKUP($A25,'B-Emax'!$A:$BM,MATCH(AJ$1,'B-Emax'!$A$1:$BM$1,0),FALSE),"")</f>
        <v>275.89999999999998</v>
      </c>
      <c r="AK25" s="81">
        <f>_xlfn.IFNA(VLOOKUP($A25,'B-Emax'!$A:$BM,MATCH(AK$1,'B-Emax'!$A$1:$BM$1,0),FALSE),"")</f>
        <v>127</v>
      </c>
      <c r="AL25" s="82" t="str">
        <f>_xlfn.IFNA(VLOOKUP($A25,'B-Emax'!$A:$BM,MATCH(AL$1,'B-Emax'!$A$1:$BM$1,0),FALSE),"")</f>
        <v/>
      </c>
      <c r="AM25" s="82" t="str">
        <f>_xlfn.IFNA(VLOOKUP($A25,'B-Emax'!$A:$BM,MATCH(AM$1,'B-Emax'!$A$1:$BM$1,0),FALSE),"")</f>
        <v/>
      </c>
      <c r="AN25" s="82" t="str">
        <f>_xlfn.IFNA(VLOOKUP($A25,'B-Emax'!$A:$BM,MATCH(AN$1,'B-Emax'!$A$1:$BM$1,0),FALSE),"")</f>
        <v/>
      </c>
      <c r="AO25" s="81" t="str">
        <f>_xlfn.IFNA(VLOOKUP($A25,'B-Emax'!$A:$BM,MATCH(AO$1,'B-Emax'!$A$1:$BM$1,0),FALSE),"")</f>
        <v/>
      </c>
      <c r="AP25" s="82">
        <f>_xlfn.IFNA(VLOOKUP($A25,'B-Emax'!$A:$BM,MATCH(AP$1,'B-Emax'!$A$1:$BM$1,0),FALSE),"")</f>
        <v>21.37</v>
      </c>
      <c r="AQ25" s="82" t="str">
        <f>_xlfn.IFNA(VLOOKUP($A25,'B-Emax'!$A:$BM,MATCH(AQ$1,'B-Emax'!$A$1:$BM$1,0),FALSE),"")</f>
        <v/>
      </c>
      <c r="AR25" s="50" t="str">
        <f>_xlfn.IFNA(VLOOKUP($A25,'I-Emax'!$A:$BM,MATCH(AR$1,'I-Emax'!$A$1:$BM$1,0),FALSE),"")</f>
        <v/>
      </c>
      <c r="AS25" s="50">
        <f>_xlfn.IFNA(VLOOKUP($A25,'I-Emax'!$A:$BM,MATCH(AS$1,'I-Emax'!$A$1:$BM$1,0),FALSE),"")</f>
        <v>32.4</v>
      </c>
      <c r="AT25" s="50">
        <f>_xlfn.IFNA(VLOOKUP($A25,'I-Emax'!$A:$BM,MATCH(AT$1,'I-Emax'!$A$1:$BM$1,0),FALSE),"")</f>
        <v>32.4</v>
      </c>
      <c r="AU25" s="50">
        <f>_xlfn.IFNA(VLOOKUP($A25,'I-Emax'!$A:$BM,MATCH(AU$1,'I-Emax'!$A$1:$BM$1,0),FALSE),"")</f>
        <v>15.3</v>
      </c>
      <c r="AV25" s="50">
        <f>_xlfn.IFNA(VLOOKUP($A25,'I-Emax'!$A:$BM,MATCH(AV$1,'I-Emax'!$A$1:$BM$1,0),FALSE),"")</f>
        <v>15.3</v>
      </c>
      <c r="AW25" s="50">
        <f>_xlfn.IFNA(VLOOKUP($A25,'I-Emax'!$A:$BM,MATCH(AW$1,'I-Emax'!$A$1:$BM$1,0),FALSE),"")</f>
        <v>6.8</v>
      </c>
      <c r="AX25" s="50" t="str">
        <f>_xlfn.IFNA(VLOOKUP($A25,'I-Emax'!$A:$BM,MATCH(AX$1,'I-Emax'!$A$1:$BM$1,0),FALSE),"")</f>
        <v/>
      </c>
      <c r="AY25" s="50" t="str">
        <f>_xlfn.IFNA(VLOOKUP($A25,'I-Emax'!$A:$BM,MATCH(AY$1,'I-Emax'!$A$1:$BM$1,0),FALSE),"")</f>
        <v/>
      </c>
      <c r="AZ25" s="50" t="str">
        <f>_xlfn.IFNA(VLOOKUP($A25,'I-Emax'!$A:$BM,MATCH(AZ$1,'I-Emax'!$A$1:$BM$1,0),FALSE),"")</f>
        <v/>
      </c>
      <c r="BA25" s="50" t="str">
        <f>_xlfn.IFNA(VLOOKUP($A25,'I-Emax'!$A:$BM,MATCH(BA$1,'I-Emax'!$A$1:$BM$1,0),FALSE),"")</f>
        <v/>
      </c>
      <c r="BB25" s="50">
        <f>_xlfn.IFNA(VLOOKUP($A25,'I-Emax'!$A:$BM,MATCH(BB$1,'I-Emax'!$A$1:$BM$1,0),FALSE),"")</f>
        <v>6.5</v>
      </c>
      <c r="BC25" s="50" t="str">
        <f>_xlfn.IFNA(VLOOKUP($A25,'I-Emax'!$A:$BM,MATCH(BC$1,'I-Emax'!$A$1:$BM$1,0),FALSE),"")</f>
        <v/>
      </c>
      <c r="BD25" s="40" t="str">
        <f t="shared" si="36"/>
        <v/>
      </c>
      <c r="BE25" s="41">
        <f t="shared" si="37"/>
        <v>0.93112970319543109</v>
      </c>
      <c r="BF25" s="41">
        <f t="shared" si="38"/>
        <v>0.86213668299001223</v>
      </c>
      <c r="BG25" s="41">
        <f t="shared" si="39"/>
        <v>0.74581335010614047</v>
      </c>
      <c r="BH25" s="41">
        <f t="shared" si="40"/>
        <v>0.56017460642639905</v>
      </c>
      <c r="BI25" s="41">
        <f t="shared" si="41"/>
        <v>0.53512267488303089</v>
      </c>
      <c r="BJ25" s="41" t="str">
        <f t="shared" si="42"/>
        <v/>
      </c>
      <c r="BK25" s="41" t="str">
        <f t="shared" si="43"/>
        <v/>
      </c>
      <c r="BL25" s="41" t="str">
        <f t="shared" si="44"/>
        <v/>
      </c>
      <c r="BM25" s="41" t="str">
        <f t="shared" si="45"/>
        <v/>
      </c>
      <c r="BN25" s="41">
        <f t="shared" si="46"/>
        <v>0.70682086592241011</v>
      </c>
      <c r="BO25" s="41" t="str">
        <f t="shared" si="47"/>
        <v/>
      </c>
      <c r="BP25" s="40" t="str">
        <f>_xlfn.IFNA(VLOOKUP($A25,'B-Emax'!$A:$BM,MATCH(BP$1,'B-Emax'!$A$1:$BM$1,0),FALSE),"")</f>
        <v/>
      </c>
      <c r="BQ25" s="41">
        <f>_xlfn.IFNA(VLOOKUP($A25,'B-Emax'!$A:$BM,MATCH(BQ$1,'B-Emax'!$A$1:$BM$1,0),FALSE),"")</f>
        <v>0.58353196099674975</v>
      </c>
      <c r="BR25" s="41">
        <f>_xlfn.IFNA(VLOOKUP($A25,'B-Emax'!$A:$BM,MATCH(BR$1,'B-Emax'!$A$1:$BM$1,0),FALSE),"")</f>
        <v>0.54029455568426288</v>
      </c>
      <c r="BS25" s="41">
        <f>_xlfn.IFNA(VLOOKUP($A25,'B-Emax'!$A:$BM,MATCH(BS$1,'B-Emax'!$A$1:$BM$1,0),FALSE),"")</f>
        <v>0.42473118279569894</v>
      </c>
      <c r="BT25" s="41">
        <f>_xlfn.IFNA(VLOOKUP($A25,'B-Emax'!$A:$BM,MATCH(BT$1,'B-Emax'!$A$1:$BM$1,0),FALSE),"")</f>
        <v>0.56548473047755687</v>
      </c>
      <c r="BU25" s="41">
        <f>_xlfn.IFNA(VLOOKUP($A25,'B-Emax'!$A:$BM,MATCH(BU$1,'B-Emax'!$A$1:$BM$1,0),FALSE),"")</f>
        <v>0.36832946635730857</v>
      </c>
      <c r="BV25" s="41" t="str">
        <f>_xlfn.IFNA(VLOOKUP($A25,'B-Emax'!$A:$BM,MATCH(BV$1,'B-Emax'!$A$1:$BM$1,0),FALSE),"")</f>
        <v/>
      </c>
      <c r="BW25" s="41" t="str">
        <f>_xlfn.IFNA(VLOOKUP($A25,'B-Emax'!$A:$BM,MATCH(BW$1,'B-Emax'!$A$1:$BM$1,0),FALSE),"")</f>
        <v/>
      </c>
      <c r="BX25" s="41" t="str">
        <f>_xlfn.IFNA(VLOOKUP($A25,'B-Emax'!$A:$BM,MATCH(BX$1,'B-Emax'!$A$1:$BM$1,0),FALSE),"")</f>
        <v/>
      </c>
      <c r="BY25" s="41" t="str">
        <f>_xlfn.IFNA(VLOOKUP($A25,'B-Emax'!$A:$BM,MATCH(BY$1,'B-Emax'!$A$1:$BM$1,0),FALSE),"")</f>
        <v/>
      </c>
      <c r="BZ25" s="41">
        <f>_xlfn.IFNA(VLOOKUP($A25,'B-Emax'!$A:$BM,MATCH(BZ$1,'B-Emax'!$A$1:$BM$1,0),FALSE),"")</f>
        <v>0.17516393442622952</v>
      </c>
      <c r="CA25" s="41" t="str">
        <f>_xlfn.IFNA(VLOOKUP($A25,'B-Emax'!$A:$BM,MATCH(CA$1,'B-Emax'!$A$1:$BM$1,0),FALSE),"")</f>
        <v/>
      </c>
      <c r="CB25" s="47" t="str">
        <f>_xlfn.IFNA(VLOOKUP($A25,'I-Emax'!$A:$BM,MATCH(CB$1,'I-Emax'!$A$1:$BM$1,0),FALSE),"")</f>
        <v/>
      </c>
      <c r="CC25" s="47">
        <f>_xlfn.IFNA(VLOOKUP($A25,'I-Emax'!$A:$BM,MATCH(CC$1,'I-Emax'!$A$1:$BM$1,0),FALSE),"")</f>
        <v>0.62669245647969041</v>
      </c>
      <c r="CD25" s="47">
        <f>_xlfn.IFNA(VLOOKUP($A25,'I-Emax'!$A:$BM,MATCH(CD$1,'I-Emax'!$A$1:$BM$1,0),FALSE),"")</f>
        <v>0.62669245647969041</v>
      </c>
      <c r="CE25" s="47">
        <f>_xlfn.IFNA(VLOOKUP($A25,'I-Emax'!$A:$BM,MATCH(CE$1,'I-Emax'!$A$1:$BM$1,0),FALSE),"")</f>
        <v>0.31677018633540377</v>
      </c>
      <c r="CF25" s="47">
        <f>_xlfn.IFNA(VLOOKUP($A25,'I-Emax'!$A:$BM,MATCH(CF$1,'I-Emax'!$A$1:$BM$1,0),FALSE),"")</f>
        <v>0.31677018633540377</v>
      </c>
      <c r="CG25" s="47">
        <f>_xlfn.IFNA(VLOOKUP($A25,'I-Emax'!$A:$BM,MATCH(CG$1,'I-Emax'!$A$1:$BM$1,0),FALSE),"")</f>
        <v>0.1971014492753623</v>
      </c>
      <c r="CH25" s="47" t="str">
        <f>_xlfn.IFNA(VLOOKUP($A25,'I-Emax'!$A:$BM,MATCH(CH$1,'I-Emax'!$A$1:$BM$1,0),FALSE),"")</f>
        <v/>
      </c>
      <c r="CI25" s="47" t="str">
        <f>_xlfn.IFNA(VLOOKUP($A25,'I-Emax'!$A:$BM,MATCH(CI$1,'I-Emax'!$A$1:$BM$1,0),FALSE),"")</f>
        <v/>
      </c>
      <c r="CJ25" s="47" t="str">
        <f>_xlfn.IFNA(VLOOKUP($A25,'I-Emax'!$A:$BM,MATCH(CJ$1,'I-Emax'!$A$1:$BM$1,0),FALSE),"")</f>
        <v/>
      </c>
      <c r="CK25" s="47" t="str">
        <f>_xlfn.IFNA(VLOOKUP($A25,'I-Emax'!$A:$BM,MATCH(CK$1,'I-Emax'!$A$1:$BM$1,0),FALSE),"")</f>
        <v/>
      </c>
      <c r="CL25" s="47">
        <f>_xlfn.IFNA(VLOOKUP($A25,'I-Emax'!$A:$BM,MATCH(CL$1,'I-Emax'!$A$1:$BM$1,0),FALSE),"")</f>
        <v>0.12380952380952381</v>
      </c>
      <c r="CM25" s="47" t="str">
        <f>_xlfn.IFNA(VLOOKUP($A25,'I-Emax'!$A:$BM,MATCH(CM$1,'I-Emax'!$A$1:$BM$1,0),FALSE),"")</f>
        <v/>
      </c>
      <c r="CN25" s="40" t="str">
        <f t="shared" si="48"/>
        <v/>
      </c>
      <c r="CO25" s="41">
        <f t="shared" si="49"/>
        <v>1</v>
      </c>
      <c r="CP25" s="41">
        <f t="shared" si="50"/>
        <v>0.89412147254623453</v>
      </c>
      <c r="CQ25" s="41">
        <f t="shared" si="51"/>
        <v>0.62786464106814965</v>
      </c>
      <c r="CR25" s="41">
        <f t="shared" si="52"/>
        <v>0.40145042848103152</v>
      </c>
      <c r="CS25" s="41">
        <f t="shared" si="53"/>
        <v>0.30811392892743722</v>
      </c>
      <c r="CT25" s="41" t="str">
        <f t="shared" si="54"/>
        <v/>
      </c>
      <c r="CU25" s="41" t="str">
        <f t="shared" si="55"/>
        <v/>
      </c>
      <c r="CV25" s="41" t="str">
        <f t="shared" si="56"/>
        <v/>
      </c>
      <c r="CW25" s="41" t="str">
        <f t="shared" si="57"/>
        <v/>
      </c>
      <c r="CX25" s="41" t="str">
        <f t="shared" si="58"/>
        <v/>
      </c>
      <c r="CY25" s="41" t="str">
        <f t="shared" si="59"/>
        <v/>
      </c>
      <c r="CZ25" s="40" t="str">
        <f>_xlfn.IFNA(VLOOKUP($A25,'B-Emax'!$A:$BM,MATCH(CZ$1,'B-Emax'!$A$1:$BM$1,0),FALSE),"")</f>
        <v/>
      </c>
      <c r="DA25" s="41">
        <f>_xlfn.IFNA(VLOOKUP($A25,'B-Emax'!$A:$BM,MATCH(DA$1,'B-Emax'!$A$1:$BM$1,0),FALSE),"")</f>
        <v>1</v>
      </c>
      <c r="DB25" s="41">
        <f>_xlfn.IFNA(VLOOKUP($A25,'B-Emax'!$A:$BM,MATCH(DB$1,'B-Emax'!$A$1:$BM$1,0),FALSE),"")</f>
        <v>0.89412147254623453</v>
      </c>
      <c r="DC25" s="41">
        <f>_xlfn.IFNA(VLOOKUP($A25,'B-Emax'!$A:$BM,MATCH(DC$1,'B-Emax'!$A$1:$BM$1,0),FALSE),"")</f>
        <v>0.61113317432155079</v>
      </c>
      <c r="DD25" s="41">
        <f>_xlfn.IFNA(VLOOKUP($A25,'B-Emax'!$A:$BM,MATCH(DD$1,'B-Emax'!$A$1:$BM$1,0),FALSE),"")</f>
        <v>0.95580645558675648</v>
      </c>
      <c r="DE25" s="41">
        <f>_xlfn.IFNA(VLOOKUP($A25,'B-Emax'!$A:$BM,MATCH(DE$1,'B-Emax'!$A$1:$BM$1,0),FALSE),"")</f>
        <v>0.47301825648125684</v>
      </c>
      <c r="DF25" s="41" t="str">
        <f>_xlfn.IFNA(VLOOKUP($A25,'B-Emax'!$A:$BM,MATCH(DF$1,'B-Emax'!$A$1:$BM$1,0),FALSE),"")</f>
        <v/>
      </c>
      <c r="DG25" s="41" t="str">
        <f>_xlfn.IFNA(VLOOKUP($A25,'B-Emax'!$A:$BM,MATCH(DG$1,'B-Emax'!$A$1:$BM$1,0),FALSE),"")</f>
        <v/>
      </c>
      <c r="DH25" s="41" t="str">
        <f>_xlfn.IFNA(VLOOKUP($A25,'B-Emax'!$A:$BM,MATCH(DH$1,'B-Emax'!$A$1:$BM$1,0),FALSE),"")</f>
        <v/>
      </c>
      <c r="DI25" s="41" t="str">
        <f>_xlfn.IFNA(VLOOKUP($A25,'B-Emax'!$A:$BM,MATCH(DI$1,'B-Emax'!$A$1:$BM$1,0),FALSE),"")</f>
        <v/>
      </c>
      <c r="DJ25" s="41">
        <f>_xlfn.IFNA(VLOOKUP($A25,'B-Emax'!$A:$BM,MATCH(DJ$1,'B-Emax'!$A$1:$BM$1,0),FALSE),"")</f>
        <v>0</v>
      </c>
      <c r="DK25" s="41" t="str">
        <f>_xlfn.IFNA(VLOOKUP($A25,'B-Emax'!$A:$BM,MATCH(DK$1,'B-Emax'!$A$1:$BM$1,0),FALSE),"")</f>
        <v/>
      </c>
      <c r="DL25" s="47" t="str">
        <f>_xlfn.IFNA(VLOOKUP($A25,'I-Emax'!$A:$BQ,MATCH(DL$1,'I-Emax'!$A$1:$BQ$1,0),FALSE),"")</f>
        <v/>
      </c>
      <c r="DM25" s="47">
        <f>_xlfn.IFNA(VLOOKUP($A25,'I-Emax'!$A:$BQ,MATCH(DM$1,'I-Emax'!$A$1:$BQ$1,0),FALSE),"")</f>
        <v>1</v>
      </c>
      <c r="DN25" s="47">
        <f>_xlfn.IFNA(VLOOKUP($A25,'I-Emax'!$A:$BQ,MATCH(DN$1,'I-Emax'!$A$1:$BQ$1,0),FALSE),"")</f>
        <v>1</v>
      </c>
      <c r="DO25" s="47">
        <f>_xlfn.IFNA(VLOOKUP($A25,'I-Emax'!$A:$BQ,MATCH(DO$1,'I-Emax'!$A$1:$BQ$1,0),FALSE),"")</f>
        <v>0.38370891114023942</v>
      </c>
      <c r="DP25" s="47">
        <f>_xlfn.IFNA(VLOOKUP($A25,'I-Emax'!$A:$BQ,MATCH(DP$1,'I-Emax'!$A$1:$BQ$1,0),FALSE),"")</f>
        <v>0.38370891114023942</v>
      </c>
      <c r="DQ25" s="47">
        <f>_xlfn.IFNA(VLOOKUP($A25,'I-Emax'!$A:$BQ,MATCH(DQ$1,'I-Emax'!$A$1:$BQ$1,0),FALSE),"")</f>
        <v>0.14574351345884623</v>
      </c>
      <c r="DR25" s="47" t="str">
        <f>_xlfn.IFNA(VLOOKUP($A25,'I-Emax'!$A:$BQ,MATCH(DR$1,'I-Emax'!$A$1:$BQ$1,0),FALSE),"")</f>
        <v/>
      </c>
      <c r="DS25" s="47" t="str">
        <f>_xlfn.IFNA(VLOOKUP($A25,'I-Emax'!$A:$BQ,MATCH(DS$1,'I-Emax'!$A$1:$BQ$1,0),FALSE),"")</f>
        <v/>
      </c>
      <c r="DT25" s="47" t="str">
        <f>_xlfn.IFNA(VLOOKUP($A25,'I-Emax'!$A:$BQ,MATCH(DT$1,'I-Emax'!$A$1:$BQ$1,0),FALSE),"")</f>
        <v/>
      </c>
      <c r="DU25" s="47" t="str">
        <f>_xlfn.IFNA(VLOOKUP($A25,'I-Emax'!$A:$BQ,MATCH(DU$1,'I-Emax'!$A$1:$BQ$1,0),FALSE),"")</f>
        <v/>
      </c>
      <c r="DV25" s="47">
        <f>_xlfn.IFNA(VLOOKUP($A25,'I-Emax'!$A:$BQ,MATCH(DV$1,'I-Emax'!$A$1:$BQ$1,0),FALSE),"")</f>
        <v>0</v>
      </c>
      <c r="DW25" s="47" t="str">
        <f>_xlfn.IFNA(VLOOKUP($A25,'I-Emax'!$A:$BQ,MATCH(DW$1,'I-Emax'!$A$1:$BQ$1,0),FALSE),"")</f>
        <v/>
      </c>
      <c r="DX25" s="147" t="str">
        <f t="shared" si="16"/>
        <v/>
      </c>
      <c r="DY25" s="51">
        <f t="shared" si="17"/>
        <v>0.93112970319543109</v>
      </c>
      <c r="DZ25" s="51" t="str">
        <f t="shared" si="18"/>
        <v/>
      </c>
      <c r="EA25" s="51">
        <f t="shared" si="19"/>
        <v>0.70682086592241011</v>
      </c>
      <c r="EB25" s="51" t="str">
        <f>_xlfn.IFNA(VLOOKUP($A25,'B-Emax'!$A:$IC,MATCH(EB$1,'B-Emax'!$A$1:$IC$1,0),FALSE),"")</f>
        <v/>
      </c>
      <c r="EC25" s="51">
        <f>_xlfn.IFNA(VLOOKUP($A25,'B-Emax'!$A:$IC,MATCH(EC$1,'B-Emax'!$A$1:$IC$1,0),FALSE),"")</f>
        <v>0.58353196099674975</v>
      </c>
      <c r="ED25" s="51" t="str">
        <f>_xlfn.IFNA(VLOOKUP($A25,'B-Emax'!$A:$IC,MATCH(ED$1,'B-Emax'!$A$1:$IC$1,0),FALSE),"")</f>
        <v/>
      </c>
      <c r="EE25" s="51">
        <f>_xlfn.IFNA(VLOOKUP($A25,'B-Emax'!$A:$IC,MATCH(EE$1,'B-Emax'!$A$1:$IC$1,0),FALSE),"")</f>
        <v>0.17516393442622952</v>
      </c>
      <c r="EF25" s="51" t="str">
        <f>_xlfn.IFNA(VLOOKUP($A25,'I-Emax'!$A:$IC,MATCH(EF$1,'I-Emax'!$A$1:$IC$1,0),FALSE),"")</f>
        <v/>
      </c>
      <c r="EG25" s="51">
        <f>_xlfn.IFNA(VLOOKUP($A25,'I-Emax'!$A:$IC,MATCH(EG$1,'I-Emax'!$A$1:$IC$1,0),FALSE),"")</f>
        <v>0.62669245647969041</v>
      </c>
      <c r="EH25" s="51" t="str">
        <f>_xlfn.IFNA(VLOOKUP($A25,'I-Emax'!$A:$IC,MATCH(EH$1,'I-Emax'!$A$1:$IC$1,0),FALSE),"")</f>
        <v/>
      </c>
      <c r="EI25" s="51">
        <f>_xlfn.IFNA(VLOOKUP($A25,'I-Emax'!$A:$IC,MATCH(EI$1,'I-Emax'!$A$1:$IC$1,0),FALSE),"")</f>
        <v>0.12380952380952381</v>
      </c>
      <c r="EJ25" s="147" t="str">
        <f t="shared" si="20"/>
        <v/>
      </c>
      <c r="EK25" s="51">
        <f t="shared" si="21"/>
        <v>0.83953042571989078</v>
      </c>
      <c r="EL25" s="51" t="str">
        <f t="shared" si="22"/>
        <v/>
      </c>
      <c r="EM25" s="51">
        <f t="shared" si="23"/>
        <v>0.70682086592241011</v>
      </c>
      <c r="EN25" s="147" t="str">
        <f>_xlfn.IFNA(VLOOKUP($A25,'B-Emax'!$A:$IC,MATCH(EN$1,'B-Emax'!$A$1:$IC$1,0),FALSE),"")</f>
        <v/>
      </c>
      <c r="EO25" s="51">
        <f>_xlfn.IFNA(VLOOKUP($A25,'B-Emax'!$A:$IC,MATCH(EO$1,'B-Emax'!$A$1:$IC$1,0),FALSE),"")</f>
        <v>0.49647437926231541</v>
      </c>
      <c r="EP25" s="51" t="str">
        <f>_xlfn.IFNA(VLOOKUP($A25,'B-Emax'!$A:$IC,MATCH(EP$1,'B-Emax'!$A$1:$IC$1,0),FALSE),"")</f>
        <v/>
      </c>
      <c r="EQ25" s="51">
        <f>_xlfn.IFNA(VLOOKUP($A25,'B-Emax'!$A:$IC,MATCH(EQ$1,'B-Emax'!$A$1:$IC$1,0),FALSE),"")</f>
        <v>0.17516393442622952</v>
      </c>
      <c r="ER25" s="51" t="str">
        <f>_xlfn.IFNA(VLOOKUP($A25,'I-Emax'!$A:$IC,MATCH(ER$1,'I-Emax'!$A$1:$IC$1,0),FALSE),"")</f>
        <v/>
      </c>
      <c r="ES25" s="51">
        <f>_xlfn.IFNA(VLOOKUP($A25,'I-Emax'!$A:$IC,MATCH(ES$1,'I-Emax'!$A$1:$IC$1,0),FALSE),"")</f>
        <v>0.41680534698111016</v>
      </c>
      <c r="ET25" s="51" t="str">
        <f>_xlfn.IFNA(VLOOKUP($A25,'I-Emax'!$A:$IC,MATCH(ET$1,'I-Emax'!$A$1:$IC$1,0),FALSE),"")</f>
        <v/>
      </c>
      <c r="EU25" s="51">
        <f>_xlfn.IFNA(VLOOKUP($A25,'I-Emax'!$A:$IC,MATCH(EU$1,'I-Emax'!$A$1:$IC$1,0),FALSE),"")</f>
        <v>0.12380952380952381</v>
      </c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</row>
    <row r="26" spans="1:172" s="49" customFormat="1" x14ac:dyDescent="0.2">
      <c r="A26" s="29" t="s">
        <v>147</v>
      </c>
      <c r="B26" s="377" t="str">
        <f>VLOOKUP($A26,BI!$A:$Q,MATCH(B$1,BI!$A$1:$Q$1,0),FALSE)</f>
        <v/>
      </c>
      <c r="C26" s="378">
        <f>VLOOKUP($A26,BI!$A:$Q,MATCH(C$1,BI!$A$1:$Q$1,0),FALSE)</f>
        <v>1</v>
      </c>
      <c r="D26" s="378">
        <f>VLOOKUP($A26,BI!$A:$Q,MATCH(D$1,BI!$A$1:$Q$1,0),FALSE)</f>
        <v>1</v>
      </c>
      <c r="E26" s="378">
        <f>VLOOKUP($A26,BI!$A:$Q,MATCH(E$1,BI!$A$1:$Q$1,0),FALSE)</f>
        <v>1</v>
      </c>
      <c r="F26" s="378">
        <f>VLOOKUP($A26,BI!$A:$Q,MATCH(F$1,BI!$A$1:$Q$1,0),FALSE)</f>
        <v>1</v>
      </c>
      <c r="G26" s="378">
        <f>VLOOKUP($A26,BI!$A:$Q,MATCH(G$1,BI!$A$1:$Q$1,0),FALSE)</f>
        <v>1</v>
      </c>
      <c r="H26" s="378" t="str">
        <f>VLOOKUP($A26,BI!$A:$Q,MATCH(H$1,BI!$A$1:$Q$1,0),FALSE)</f>
        <v/>
      </c>
      <c r="I26" s="378" t="str">
        <f>VLOOKUP($A26,BI!$A:$Q,MATCH(I$1,BI!$A$1:$Q$1,0),FALSE)</f>
        <v/>
      </c>
      <c r="J26" s="378" t="str">
        <f>VLOOKUP($A26,BI!$A:$Q,MATCH(J$1,BI!$A$1:$Q$1,0),FALSE)</f>
        <v/>
      </c>
      <c r="K26" s="378" t="str">
        <f>VLOOKUP($A26,BI!$A:$Q,MATCH(K$1,BI!$A$1:$Q$1,0),FALSE)</f>
        <v/>
      </c>
      <c r="L26" s="378" t="str">
        <f>VLOOKUP($A26,BI!$A:$Q,MATCH(L$1,BI!$A$1:$Q$1,0),FALSE)</f>
        <v/>
      </c>
      <c r="M26" s="378" t="str">
        <f>VLOOKUP($A26,BI!$A:$Q,MATCH(M$1,BI!$A$1:$Q$1,0),FALSE)</f>
        <v/>
      </c>
      <c r="N26" s="49">
        <f t="shared" si="0"/>
        <v>5</v>
      </c>
      <c r="O26" s="49" t="str">
        <f>VLOOKUP($A26,BI!$A:$Q,MATCH(O$1,BI!$A$1:$Q$1,0),FALSE)</f>
        <v/>
      </c>
      <c r="P26" s="37">
        <f>VLOOKUP($A26,BI!$A:$Q,MATCH(P$1,BI!$A$1:$Q$1,0),FALSE)</f>
        <v>1</v>
      </c>
      <c r="Q26" s="37" t="str">
        <f>VLOOKUP($A26,BI!$A:$Q,MATCH(Q$1,BI!$A$1:$Q$1,0),FALSE)</f>
        <v/>
      </c>
      <c r="R26" s="37" t="str">
        <f>VLOOKUP($A26,BI!$A:$Q,MATCH(R$1,BI!$A$1:$Q$1,0),FALSE)</f>
        <v/>
      </c>
      <c r="S26" s="398">
        <f t="shared" si="1"/>
        <v>1</v>
      </c>
      <c r="T26" s="41" t="str">
        <f t="shared" si="24"/>
        <v/>
      </c>
      <c r="U26" s="41">
        <f t="shared" si="25"/>
        <v>0.16636690647482014</v>
      </c>
      <c r="V26" s="41">
        <f t="shared" si="26"/>
        <v>0.35611164581328197</v>
      </c>
      <c r="W26" s="41">
        <f t="shared" si="27"/>
        <v>0.28266666666666668</v>
      </c>
      <c r="X26" s="41">
        <f t="shared" si="28"/>
        <v>0.15557729941291584</v>
      </c>
      <c r="Y26" s="41">
        <f t="shared" si="29"/>
        <v>0.18541505042668732</v>
      </c>
      <c r="Z26" s="41" t="str">
        <f t="shared" si="30"/>
        <v/>
      </c>
      <c r="AA26" s="41" t="str">
        <f t="shared" si="31"/>
        <v/>
      </c>
      <c r="AB26" s="41" t="str">
        <f t="shared" si="32"/>
        <v/>
      </c>
      <c r="AC26" s="41" t="str">
        <f t="shared" si="33"/>
        <v/>
      </c>
      <c r="AD26" s="41" t="str">
        <f t="shared" si="34"/>
        <v/>
      </c>
      <c r="AE26" s="41" t="str">
        <f t="shared" si="35"/>
        <v/>
      </c>
      <c r="AF26" s="80" t="str">
        <f>_xlfn.IFNA(VLOOKUP($A26,'B-Emax'!$A:$BM,MATCH(AF$1,'B-Emax'!$A$1:$BM$1,0),FALSE),"")</f>
        <v/>
      </c>
      <c r="AG26" s="81">
        <f>_xlfn.IFNA(VLOOKUP($A26,'B-Emax'!$A:$BM,MATCH(AG$1,'B-Emax'!$A$1:$BM$1,0),FALSE),"")</f>
        <v>222.4</v>
      </c>
      <c r="AH26" s="81">
        <f>_xlfn.IFNA(VLOOKUP($A26,'B-Emax'!$A:$BM,MATCH(AH$1,'B-Emax'!$A$1:$BM$1,0),FALSE),"")</f>
        <v>103.9</v>
      </c>
      <c r="AI26" s="81">
        <f>_xlfn.IFNA(VLOOKUP($A26,'B-Emax'!$A:$BM,MATCH(AI$1,'B-Emax'!$A$1:$BM$1,0),FALSE),"")</f>
        <v>112.5</v>
      </c>
      <c r="AJ26" s="81">
        <f>_xlfn.IFNA(VLOOKUP($A26,'B-Emax'!$A:$BM,MATCH(AJ$1,'B-Emax'!$A$1:$BM$1,0),FALSE),"")</f>
        <v>204.4</v>
      </c>
      <c r="AK26" s="81">
        <f>_xlfn.IFNA(VLOOKUP($A26,'B-Emax'!$A:$BM,MATCH(AK$1,'B-Emax'!$A$1:$BM$1,0),FALSE),"")</f>
        <v>128.9</v>
      </c>
      <c r="AL26" s="82" t="str">
        <f>_xlfn.IFNA(VLOOKUP($A26,'B-Emax'!$A:$BM,MATCH(AL$1,'B-Emax'!$A$1:$BM$1,0),FALSE),"")</f>
        <v/>
      </c>
      <c r="AM26" s="82" t="str">
        <f>_xlfn.IFNA(VLOOKUP($A26,'B-Emax'!$A:$BM,MATCH(AM$1,'B-Emax'!$A$1:$BM$1,0),FALSE),"")</f>
        <v/>
      </c>
      <c r="AN26" s="82" t="str">
        <f>_xlfn.IFNA(VLOOKUP($A26,'B-Emax'!$A:$BM,MATCH(AN$1,'B-Emax'!$A$1:$BM$1,0),FALSE),"")</f>
        <v/>
      </c>
      <c r="AO26" s="81" t="str">
        <f>_xlfn.IFNA(VLOOKUP($A26,'B-Emax'!$A:$BM,MATCH(AO$1,'B-Emax'!$A$1:$BM$1,0),FALSE),"")</f>
        <v/>
      </c>
      <c r="AP26" s="82" t="str">
        <f>_xlfn.IFNA(VLOOKUP($A26,'B-Emax'!$A:$BM,MATCH(AP$1,'B-Emax'!$A$1:$BM$1,0),FALSE),"")</f>
        <v/>
      </c>
      <c r="AQ26" s="82" t="str">
        <f>_xlfn.IFNA(VLOOKUP($A26,'B-Emax'!$A:$BM,MATCH(AQ$1,'B-Emax'!$A$1:$BM$1,0),FALSE),"")</f>
        <v/>
      </c>
      <c r="AR26" s="50" t="str">
        <f>_xlfn.IFNA(VLOOKUP($A26,'I-Emax'!$A:$BM,MATCH(AR$1,'I-Emax'!$A$1:$BM$1,0),FALSE),"")</f>
        <v/>
      </c>
      <c r="AS26" s="50">
        <f>_xlfn.IFNA(VLOOKUP($A26,'I-Emax'!$A:$BM,MATCH(AS$1,'I-Emax'!$A$1:$BM$1,0),FALSE),"")</f>
        <v>37</v>
      </c>
      <c r="AT26" s="50">
        <f>_xlfn.IFNA(VLOOKUP($A26,'I-Emax'!$A:$BM,MATCH(AT$1,'I-Emax'!$A$1:$BM$1,0),FALSE),"")</f>
        <v>37</v>
      </c>
      <c r="AU26" s="50">
        <f>_xlfn.IFNA(VLOOKUP($A26,'I-Emax'!$A:$BM,MATCH(AU$1,'I-Emax'!$A$1:$BM$1,0),FALSE),"")</f>
        <v>31.8</v>
      </c>
      <c r="AV26" s="50">
        <f>_xlfn.IFNA(VLOOKUP($A26,'I-Emax'!$A:$BM,MATCH(AV$1,'I-Emax'!$A$1:$BM$1,0),FALSE),"")</f>
        <v>31.8</v>
      </c>
      <c r="AW26" s="50">
        <f>_xlfn.IFNA(VLOOKUP($A26,'I-Emax'!$A:$BM,MATCH(AW$1,'I-Emax'!$A$1:$BM$1,0),FALSE),"")</f>
        <v>23.9</v>
      </c>
      <c r="AX26" s="50" t="str">
        <f>_xlfn.IFNA(VLOOKUP($A26,'I-Emax'!$A:$BM,MATCH(AX$1,'I-Emax'!$A$1:$BM$1,0),FALSE),"")</f>
        <v/>
      </c>
      <c r="AY26" s="50" t="str">
        <f>_xlfn.IFNA(VLOOKUP($A26,'I-Emax'!$A:$BM,MATCH(AY$1,'I-Emax'!$A$1:$BM$1,0),FALSE),"")</f>
        <v/>
      </c>
      <c r="AZ26" s="50" t="str">
        <f>_xlfn.IFNA(VLOOKUP($A26,'I-Emax'!$A:$BM,MATCH(AZ$1,'I-Emax'!$A$1:$BM$1,0),FALSE),"")</f>
        <v/>
      </c>
      <c r="BA26" s="50" t="str">
        <f>_xlfn.IFNA(VLOOKUP($A26,'I-Emax'!$A:$BM,MATCH(BA$1,'I-Emax'!$A$1:$BM$1,0),FALSE),"")</f>
        <v/>
      </c>
      <c r="BB26" s="50" t="str">
        <f>_xlfn.IFNA(VLOOKUP($A26,'I-Emax'!$A:$BM,MATCH(BB$1,'I-Emax'!$A$1:$BM$1,0),FALSE),"")</f>
        <v/>
      </c>
      <c r="BC26" s="50" t="str">
        <f>_xlfn.IFNA(VLOOKUP($A26,'I-Emax'!$A:$BM,MATCH(BC$1,'I-Emax'!$A$1:$BM$1,0),FALSE),"")</f>
        <v/>
      </c>
      <c r="BD26" s="40" t="str">
        <f t="shared" si="36"/>
        <v/>
      </c>
      <c r="BE26" s="41">
        <f t="shared" si="37"/>
        <v>0.33668355245820036</v>
      </c>
      <c r="BF26" s="41">
        <f t="shared" si="38"/>
        <v>0.24024356973223435</v>
      </c>
      <c r="BG26" s="41">
        <f t="shared" si="39"/>
        <v>0.45933505782105905</v>
      </c>
      <c r="BH26" s="41">
        <f t="shared" si="40"/>
        <v>0.63631195690425268</v>
      </c>
      <c r="BI26" s="41">
        <f t="shared" si="41"/>
        <v>0.53964338067547502</v>
      </c>
      <c r="BJ26" s="41" t="str">
        <f t="shared" si="42"/>
        <v/>
      </c>
      <c r="BK26" s="41" t="str">
        <f t="shared" si="43"/>
        <v/>
      </c>
      <c r="BL26" s="41" t="str">
        <f t="shared" si="44"/>
        <v/>
      </c>
      <c r="BM26" s="41" t="str">
        <f t="shared" si="45"/>
        <v/>
      </c>
      <c r="BN26" s="41" t="str">
        <f t="shared" si="46"/>
        <v/>
      </c>
      <c r="BO26" s="41" t="str">
        <f t="shared" si="47"/>
        <v/>
      </c>
      <c r="BP26" s="40" t="str">
        <f>_xlfn.IFNA(VLOOKUP($A26,'B-Emax'!$A:$BM,MATCH(BP$1,'B-Emax'!$A$1:$BM$1,0),FALSE),"")</f>
        <v/>
      </c>
      <c r="BQ26" s="41">
        <f>_xlfn.IFNA(VLOOKUP($A26,'B-Emax'!$A:$BM,MATCH(BQ$1,'B-Emax'!$A$1:$BM$1,0),FALSE),"")</f>
        <v>0.24095341278439872</v>
      </c>
      <c r="BR26" s="41">
        <f>_xlfn.IFNA(VLOOKUP($A26,'B-Emax'!$A:$BM,MATCH(BR$1,'B-Emax'!$A$1:$BM$1,0),FALSE),"")</f>
        <v>0.17193446963428763</v>
      </c>
      <c r="BS26" s="41">
        <f>_xlfn.IFNA(VLOOKUP($A26,'B-Emax'!$A:$BM,MATCH(BS$1,'B-Emax'!$A$1:$BM$1,0),FALSE),"")</f>
        <v>0.30241935483870969</v>
      </c>
      <c r="BT26" s="41">
        <f>_xlfn.IFNA(VLOOKUP($A26,'B-Emax'!$A:$BM,MATCH(BT$1,'B-Emax'!$A$1:$BM$1,0),FALSE),"")</f>
        <v>0.41893830703012913</v>
      </c>
      <c r="BU26" s="41">
        <f>_xlfn.IFNA(VLOOKUP($A26,'B-Emax'!$A:$BM,MATCH(BU$1,'B-Emax'!$A$1:$BM$1,0),FALSE),"")</f>
        <v>0.37383990719257543</v>
      </c>
      <c r="BV26" s="41" t="str">
        <f>_xlfn.IFNA(VLOOKUP($A26,'B-Emax'!$A:$BM,MATCH(BV$1,'B-Emax'!$A$1:$BM$1,0),FALSE),"")</f>
        <v/>
      </c>
      <c r="BW26" s="41" t="str">
        <f>_xlfn.IFNA(VLOOKUP($A26,'B-Emax'!$A:$BM,MATCH(BW$1,'B-Emax'!$A$1:$BM$1,0),FALSE),"")</f>
        <v/>
      </c>
      <c r="BX26" s="41" t="str">
        <f>_xlfn.IFNA(VLOOKUP($A26,'B-Emax'!$A:$BM,MATCH(BX$1,'B-Emax'!$A$1:$BM$1,0),FALSE),"")</f>
        <v/>
      </c>
      <c r="BY26" s="41" t="str">
        <f>_xlfn.IFNA(VLOOKUP($A26,'B-Emax'!$A:$BM,MATCH(BY$1,'B-Emax'!$A$1:$BM$1,0),FALSE),"")</f>
        <v/>
      </c>
      <c r="BZ26" s="41" t="str">
        <f>_xlfn.IFNA(VLOOKUP($A26,'B-Emax'!$A:$BM,MATCH(BZ$1,'B-Emax'!$A$1:$BM$1,0),FALSE),"")</f>
        <v/>
      </c>
      <c r="CA26" s="41" t="str">
        <f>_xlfn.IFNA(VLOOKUP($A26,'B-Emax'!$A:$BM,MATCH(CA$1,'B-Emax'!$A$1:$BM$1,0),FALSE),"")</f>
        <v/>
      </c>
      <c r="CB26" s="47" t="str">
        <f>_xlfn.IFNA(VLOOKUP($A26,'I-Emax'!$A:$BM,MATCH(CB$1,'I-Emax'!$A$1:$BM$1,0),FALSE),"")</f>
        <v/>
      </c>
      <c r="CC26" s="47">
        <f>_xlfn.IFNA(VLOOKUP($A26,'I-Emax'!$A:$BM,MATCH(CC$1,'I-Emax'!$A$1:$BM$1,0),FALSE),"")</f>
        <v>0.71566731141199225</v>
      </c>
      <c r="CD26" s="47">
        <f>_xlfn.IFNA(VLOOKUP($A26,'I-Emax'!$A:$BM,MATCH(CD$1,'I-Emax'!$A$1:$BM$1,0),FALSE),"")</f>
        <v>0.71566731141199225</v>
      </c>
      <c r="CE26" s="47">
        <f>_xlfn.IFNA(VLOOKUP($A26,'I-Emax'!$A:$BM,MATCH(CE$1,'I-Emax'!$A$1:$BM$1,0),FALSE),"")</f>
        <v>0.65838509316770188</v>
      </c>
      <c r="CF26" s="47">
        <f>_xlfn.IFNA(VLOOKUP($A26,'I-Emax'!$A:$BM,MATCH(CF$1,'I-Emax'!$A$1:$BM$1,0),FALSE),"")</f>
        <v>0.65838509316770188</v>
      </c>
      <c r="CG26" s="47">
        <f>_xlfn.IFNA(VLOOKUP($A26,'I-Emax'!$A:$BM,MATCH(CG$1,'I-Emax'!$A$1:$BM$1,0),FALSE),"")</f>
        <v>0.69275362318840572</v>
      </c>
      <c r="CH26" s="47" t="str">
        <f>_xlfn.IFNA(VLOOKUP($A26,'I-Emax'!$A:$BM,MATCH(CH$1,'I-Emax'!$A$1:$BM$1,0),FALSE),"")</f>
        <v/>
      </c>
      <c r="CI26" s="47" t="str">
        <f>_xlfn.IFNA(VLOOKUP($A26,'I-Emax'!$A:$BM,MATCH(CI$1,'I-Emax'!$A$1:$BM$1,0),FALSE),"")</f>
        <v/>
      </c>
      <c r="CJ26" s="47" t="str">
        <f>_xlfn.IFNA(VLOOKUP($A26,'I-Emax'!$A:$BM,MATCH(CJ$1,'I-Emax'!$A$1:$BM$1,0),FALSE),"")</f>
        <v/>
      </c>
      <c r="CK26" s="47" t="str">
        <f>_xlfn.IFNA(VLOOKUP($A26,'I-Emax'!$A:$BM,MATCH(CK$1,'I-Emax'!$A$1:$BM$1,0),FALSE),"")</f>
        <v/>
      </c>
      <c r="CL26" s="47" t="str">
        <f>_xlfn.IFNA(VLOOKUP($A26,'I-Emax'!$A:$BM,MATCH(CL$1,'I-Emax'!$A$1:$BM$1,0),FALSE),"")</f>
        <v/>
      </c>
      <c r="CM26" s="47" t="str">
        <f>_xlfn.IFNA(VLOOKUP($A26,'I-Emax'!$A:$BM,MATCH(CM$1,'I-Emax'!$A$1:$BM$1,0),FALSE),"")</f>
        <v/>
      </c>
      <c r="CN26" s="40" t="str">
        <f t="shared" si="48"/>
        <v/>
      </c>
      <c r="CO26" s="41">
        <f t="shared" si="49"/>
        <v>0.27942457849148006</v>
      </c>
      <c r="CP26" s="41">
        <f t="shared" si="50"/>
        <v>0</v>
      </c>
      <c r="CQ26" s="41">
        <f t="shared" si="51"/>
        <v>0</v>
      </c>
      <c r="CR26" s="41">
        <f t="shared" si="52"/>
        <v>0</v>
      </c>
      <c r="CS26" s="41">
        <f t="shared" si="53"/>
        <v>0.73400127602629839</v>
      </c>
      <c r="CT26" s="41" t="str">
        <f t="shared" si="54"/>
        <v/>
      </c>
      <c r="CU26" s="41" t="str">
        <f t="shared" si="55"/>
        <v/>
      </c>
      <c r="CV26" s="41" t="str">
        <f t="shared" si="56"/>
        <v/>
      </c>
      <c r="CW26" s="41" t="str">
        <f t="shared" si="57"/>
        <v/>
      </c>
      <c r="CX26" s="41" t="str">
        <f t="shared" si="58"/>
        <v/>
      </c>
      <c r="CY26" s="41" t="str">
        <f t="shared" si="59"/>
        <v/>
      </c>
      <c r="CZ26" s="40" t="str">
        <f>_xlfn.IFNA(VLOOKUP($A26,'B-Emax'!$A:$BM,MATCH(CZ$1,'B-Emax'!$A$1:$BM$1,0),FALSE),"")</f>
        <v/>
      </c>
      <c r="DA26" s="41">
        <f>_xlfn.IFNA(VLOOKUP($A26,'B-Emax'!$A:$BM,MATCH(DA$1,'B-Emax'!$A$1:$BM$1,0),FALSE),"")</f>
        <v>0.27942457849148006</v>
      </c>
      <c r="DB26" s="41">
        <f>_xlfn.IFNA(VLOOKUP($A26,'B-Emax'!$A:$BM,MATCH(DB$1,'B-Emax'!$A$1:$BM$1,0),FALSE),"")</f>
        <v>0</v>
      </c>
      <c r="DC26" s="41">
        <f>_xlfn.IFNA(VLOOKUP($A26,'B-Emax'!$A:$BM,MATCH(DC$1,'B-Emax'!$A$1:$BM$1,0),FALSE),"")</f>
        <v>0.52827068024579149</v>
      </c>
      <c r="DD26" s="41">
        <f>_xlfn.IFNA(VLOOKUP($A26,'B-Emax'!$A:$BM,MATCH(DD$1,'B-Emax'!$A$1:$BM$1,0),FALSE),"")</f>
        <v>1</v>
      </c>
      <c r="DE26" s="41">
        <f>_xlfn.IFNA(VLOOKUP($A26,'B-Emax'!$A:$BM,MATCH(DE$1,'B-Emax'!$A$1:$BM$1,0),FALSE),"")</f>
        <v>0.81741822186640667</v>
      </c>
      <c r="DF26" s="41" t="str">
        <f>_xlfn.IFNA(VLOOKUP($A26,'B-Emax'!$A:$BM,MATCH(DF$1,'B-Emax'!$A$1:$BM$1,0),FALSE),"")</f>
        <v/>
      </c>
      <c r="DG26" s="41" t="str">
        <f>_xlfn.IFNA(VLOOKUP($A26,'B-Emax'!$A:$BM,MATCH(DG$1,'B-Emax'!$A$1:$BM$1,0),FALSE),"")</f>
        <v/>
      </c>
      <c r="DH26" s="41" t="str">
        <f>_xlfn.IFNA(VLOOKUP($A26,'B-Emax'!$A:$BM,MATCH(DH$1,'B-Emax'!$A$1:$BM$1,0),FALSE),"")</f>
        <v/>
      </c>
      <c r="DI26" s="41" t="str">
        <f>_xlfn.IFNA(VLOOKUP($A26,'B-Emax'!$A:$BM,MATCH(DI$1,'B-Emax'!$A$1:$BM$1,0),FALSE),"")</f>
        <v/>
      </c>
      <c r="DJ26" s="41" t="str">
        <f>_xlfn.IFNA(VLOOKUP($A26,'B-Emax'!$A:$BM,MATCH(DJ$1,'B-Emax'!$A$1:$BM$1,0),FALSE),"")</f>
        <v/>
      </c>
      <c r="DK26" s="41" t="str">
        <f>_xlfn.IFNA(VLOOKUP($A26,'B-Emax'!$A:$BM,MATCH(DK$1,'B-Emax'!$A$1:$BM$1,0),FALSE),"")</f>
        <v/>
      </c>
      <c r="DL26" s="47" t="str">
        <f>_xlfn.IFNA(VLOOKUP($A26,'I-Emax'!$A:$BQ,MATCH(DL$1,'I-Emax'!$A$1:$BQ$1,0),FALSE),"")</f>
        <v/>
      </c>
      <c r="DM26" s="47">
        <f>_xlfn.IFNA(VLOOKUP($A26,'I-Emax'!$A:$BQ,MATCH(DM$1,'I-Emax'!$A$1:$BQ$1,0),FALSE),"")</f>
        <v>1</v>
      </c>
      <c r="DN26" s="47">
        <f>_xlfn.IFNA(VLOOKUP($A26,'I-Emax'!$A:$BQ,MATCH(DN$1,'I-Emax'!$A$1:$BQ$1,0),FALSE),"")</f>
        <v>1</v>
      </c>
      <c r="DO26" s="47">
        <f>_xlfn.IFNA(VLOOKUP($A26,'I-Emax'!$A:$BQ,MATCH(DO$1,'I-Emax'!$A$1:$BQ$1,0),FALSE),"")</f>
        <v>0</v>
      </c>
      <c r="DP26" s="47">
        <f>_xlfn.IFNA(VLOOKUP($A26,'I-Emax'!$A:$BQ,MATCH(DP$1,'I-Emax'!$A$1:$BQ$1,0),FALSE),"")</f>
        <v>0</v>
      </c>
      <c r="DQ26" s="47">
        <f>_xlfn.IFNA(VLOOKUP($A26,'I-Emax'!$A:$BQ,MATCH(DQ$1,'I-Emax'!$A$1:$BQ$1,0),FALSE),"")</f>
        <v>0.59998601789709038</v>
      </c>
      <c r="DR26" s="47" t="str">
        <f>_xlfn.IFNA(VLOOKUP($A26,'I-Emax'!$A:$BQ,MATCH(DR$1,'I-Emax'!$A$1:$BQ$1,0),FALSE),"")</f>
        <v/>
      </c>
      <c r="DS26" s="47" t="str">
        <f>_xlfn.IFNA(VLOOKUP($A26,'I-Emax'!$A:$BQ,MATCH(DS$1,'I-Emax'!$A$1:$BQ$1,0),FALSE),"")</f>
        <v/>
      </c>
      <c r="DT26" s="47" t="str">
        <f>_xlfn.IFNA(VLOOKUP($A26,'I-Emax'!$A:$BQ,MATCH(DT$1,'I-Emax'!$A$1:$BQ$1,0),FALSE),"")</f>
        <v/>
      </c>
      <c r="DU26" s="47" t="str">
        <f>_xlfn.IFNA(VLOOKUP($A26,'I-Emax'!$A:$BQ,MATCH(DU$1,'I-Emax'!$A$1:$BQ$1,0),FALSE),"")</f>
        <v/>
      </c>
      <c r="DV26" s="47" t="str">
        <f>_xlfn.IFNA(VLOOKUP($A26,'I-Emax'!$A:$BQ,MATCH(DV$1,'I-Emax'!$A$1:$BQ$1,0),FALSE),"")</f>
        <v/>
      </c>
      <c r="DW26" s="47" t="str">
        <f>_xlfn.IFNA(VLOOKUP($A26,'I-Emax'!$A:$BQ,MATCH(DW$1,'I-Emax'!$A$1:$BQ$1,0),FALSE),"")</f>
        <v/>
      </c>
      <c r="DX26" s="147" t="str">
        <f t="shared" si="16"/>
        <v/>
      </c>
      <c r="DY26" s="51">
        <f t="shared" si="17"/>
        <v>0.58538136414750475</v>
      </c>
      <c r="DZ26" s="51" t="str">
        <f t="shared" si="18"/>
        <v/>
      </c>
      <c r="EA26" s="51" t="str">
        <f t="shared" si="19"/>
        <v/>
      </c>
      <c r="EB26" s="51" t="str">
        <f>_xlfn.IFNA(VLOOKUP($A26,'B-Emax'!$A:$IC,MATCH(EB$1,'B-Emax'!$A$1:$IC$1,0),FALSE),"")</f>
        <v/>
      </c>
      <c r="EC26" s="51">
        <f>_xlfn.IFNA(VLOOKUP($A26,'B-Emax'!$A:$IC,MATCH(EC$1,'B-Emax'!$A$1:$IC$1,0),FALSE),"")</f>
        <v>0.41893830703012913</v>
      </c>
      <c r="ED26" s="51" t="str">
        <f>_xlfn.IFNA(VLOOKUP($A26,'B-Emax'!$A:$IC,MATCH(ED$1,'B-Emax'!$A$1:$IC$1,0),FALSE),"")</f>
        <v/>
      </c>
      <c r="EE26" s="51" t="str">
        <f>_xlfn.IFNA(VLOOKUP($A26,'B-Emax'!$A:$IC,MATCH(EE$1,'B-Emax'!$A$1:$IC$1,0),FALSE),"")</f>
        <v/>
      </c>
      <c r="EF26" s="51" t="str">
        <f>_xlfn.IFNA(VLOOKUP($A26,'I-Emax'!$A:$IC,MATCH(EF$1,'I-Emax'!$A$1:$IC$1,0),FALSE),"")</f>
        <v/>
      </c>
      <c r="EG26" s="51">
        <f>_xlfn.IFNA(VLOOKUP($A26,'I-Emax'!$A:$IC,MATCH(EG$1,'I-Emax'!$A$1:$IC$1,0),FALSE),"")</f>
        <v>0.71566731141199225</v>
      </c>
      <c r="EH26" s="51" t="str">
        <f>_xlfn.IFNA(VLOOKUP($A26,'I-Emax'!$A:$IC,MATCH(EH$1,'I-Emax'!$A$1:$IC$1,0),FALSE),"")</f>
        <v/>
      </c>
      <c r="EI26" s="51" t="str">
        <f>_xlfn.IFNA(VLOOKUP($A26,'I-Emax'!$A:$IC,MATCH(EI$1,'I-Emax'!$A$1:$IC$1,0),FALSE),"")</f>
        <v/>
      </c>
      <c r="EJ26" s="147" t="str">
        <f t="shared" si="20"/>
        <v/>
      </c>
      <c r="EK26" s="51">
        <f t="shared" si="21"/>
        <v>0.43828756141271746</v>
      </c>
      <c r="EL26" s="51" t="str">
        <f t="shared" si="22"/>
        <v/>
      </c>
      <c r="EM26" s="51" t="str">
        <f t="shared" si="23"/>
        <v/>
      </c>
      <c r="EN26" s="147" t="str">
        <f>_xlfn.IFNA(VLOOKUP($A26,'B-Emax'!$A:$IC,MATCH(EN$1,'B-Emax'!$A$1:$IC$1,0),FALSE),"")</f>
        <v/>
      </c>
      <c r="EO26" s="51">
        <f>_xlfn.IFNA(VLOOKUP($A26,'B-Emax'!$A:$IC,MATCH(EO$1,'B-Emax'!$A$1:$IC$1,0),FALSE),"")</f>
        <v>0.30161709029602013</v>
      </c>
      <c r="EP26" s="51" t="str">
        <f>_xlfn.IFNA(VLOOKUP($A26,'B-Emax'!$A:$IC,MATCH(EP$1,'B-Emax'!$A$1:$IC$1,0),FALSE),"")</f>
        <v/>
      </c>
      <c r="EQ26" s="51" t="str">
        <f>_xlfn.IFNA(VLOOKUP($A26,'B-Emax'!$A:$IC,MATCH(EQ$1,'B-Emax'!$A$1:$IC$1,0),FALSE),"")</f>
        <v/>
      </c>
      <c r="ER26" s="51" t="str">
        <f>_xlfn.IFNA(VLOOKUP($A26,'I-Emax'!$A:$IC,MATCH(ER$1,'I-Emax'!$A$1:$IC$1,0),FALSE),"")</f>
        <v/>
      </c>
      <c r="ES26" s="51">
        <f>_xlfn.IFNA(VLOOKUP($A26,'I-Emax'!$A:$IC,MATCH(ES$1,'I-Emax'!$A$1:$IC$1,0),FALSE),"")</f>
        <v>0.68817168646955884</v>
      </c>
      <c r="ET26" s="51" t="str">
        <f>_xlfn.IFNA(VLOOKUP($A26,'I-Emax'!$A:$IC,MATCH(ET$1,'I-Emax'!$A$1:$IC$1,0),FALSE),"")</f>
        <v/>
      </c>
      <c r="EU26" s="51" t="str">
        <f>_xlfn.IFNA(VLOOKUP($A26,'I-Emax'!$A:$IC,MATCH(EU$1,'I-Emax'!$A$1:$IC$1,0),FALSE),"")</f>
        <v/>
      </c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</row>
    <row r="27" spans="1:172" s="49" customFormat="1" x14ac:dyDescent="0.2">
      <c r="A27" s="29" t="s">
        <v>34</v>
      </c>
      <c r="B27" s="377" t="str">
        <f>VLOOKUP($A27,BI!$A:$Q,MATCH(B$1,BI!$A$1:$Q$1,0),FALSE)</f>
        <v/>
      </c>
      <c r="C27" s="378">
        <f>VLOOKUP($A27,BI!$A:$Q,MATCH(C$1,BI!$A$1:$Q$1,0),FALSE)</f>
        <v>1</v>
      </c>
      <c r="D27" s="378">
        <f>VLOOKUP($A27,BI!$A:$Q,MATCH(D$1,BI!$A$1:$Q$1,0),FALSE)</f>
        <v>1</v>
      </c>
      <c r="E27" s="378">
        <f>VLOOKUP($A27,BI!$A:$Q,MATCH(E$1,BI!$A$1:$Q$1,0),FALSE)</f>
        <v>1</v>
      </c>
      <c r="F27" s="378">
        <f>VLOOKUP($A27,BI!$A:$Q,MATCH(F$1,BI!$A$1:$Q$1,0),FALSE)</f>
        <v>1</v>
      </c>
      <c r="G27" s="378">
        <f>VLOOKUP($A27,BI!$A:$Q,MATCH(G$1,BI!$A$1:$Q$1,0),FALSE)</f>
        <v>1</v>
      </c>
      <c r="H27" s="378" t="str">
        <f>VLOOKUP($A27,BI!$A:$Q,MATCH(H$1,BI!$A$1:$Q$1,0),FALSE)</f>
        <v/>
      </c>
      <c r="I27" s="378" t="str">
        <f>VLOOKUP($A27,BI!$A:$Q,MATCH(I$1,BI!$A$1:$Q$1,0),FALSE)</f>
        <v/>
      </c>
      <c r="J27" s="378" t="str">
        <f>VLOOKUP($A27,BI!$A:$Q,MATCH(J$1,BI!$A$1:$Q$1,0),FALSE)</f>
        <v/>
      </c>
      <c r="K27" s="378" t="str">
        <f>VLOOKUP($A27,BI!$A:$Q,MATCH(K$1,BI!$A$1:$Q$1,0),FALSE)</f>
        <v/>
      </c>
      <c r="L27" s="378" t="str">
        <f>VLOOKUP($A27,BI!$A:$Q,MATCH(L$1,BI!$A$1:$Q$1,0),FALSE)</f>
        <v/>
      </c>
      <c r="M27" s="378" t="str">
        <f>VLOOKUP($A27,BI!$A:$Q,MATCH(M$1,BI!$A$1:$Q$1,0),FALSE)</f>
        <v/>
      </c>
      <c r="N27" s="49">
        <f t="shared" si="0"/>
        <v>5</v>
      </c>
      <c r="O27" s="49" t="str">
        <f>VLOOKUP($A27,BI!$A:$Q,MATCH(O$1,BI!$A$1:$Q$1,0),FALSE)</f>
        <v/>
      </c>
      <c r="P27" s="37">
        <f>VLOOKUP($A27,BI!$A:$Q,MATCH(P$1,BI!$A$1:$Q$1,0),FALSE)</f>
        <v>1</v>
      </c>
      <c r="Q27" s="37">
        <f>VLOOKUP($A27,BI!$A:$Q,MATCH(Q$1,BI!$A$1:$Q$1,0),FALSE)</f>
        <v>1</v>
      </c>
      <c r="R27" s="37" t="str">
        <f>VLOOKUP($A27,BI!$A:$Q,MATCH(R$1,BI!$A$1:$Q$1,0),FALSE)</f>
        <v/>
      </c>
      <c r="S27" s="398">
        <f t="shared" si="1"/>
        <v>2</v>
      </c>
      <c r="T27" s="41" t="str">
        <f t="shared" si="24"/>
        <v/>
      </c>
      <c r="U27" s="41">
        <f t="shared" si="25"/>
        <v>8.0563380281690147E-2</v>
      </c>
      <c r="V27" s="41">
        <f t="shared" si="26"/>
        <v>8.9152119700748128E-2</v>
      </c>
      <c r="W27" s="41">
        <f t="shared" si="27"/>
        <v>0.13009440478931614</v>
      </c>
      <c r="X27" s="41">
        <f t="shared" si="28"/>
        <v>9.1795288383428111E-2</v>
      </c>
      <c r="Y27" s="41">
        <f t="shared" si="29"/>
        <v>7.9268292682926844E-2</v>
      </c>
      <c r="Z27" s="41" t="str">
        <f t="shared" si="30"/>
        <v/>
      </c>
      <c r="AA27" s="41" t="str">
        <f t="shared" si="31"/>
        <v/>
      </c>
      <c r="AB27" s="41" t="str">
        <f t="shared" si="32"/>
        <v/>
      </c>
      <c r="AC27" s="41" t="str">
        <f t="shared" si="33"/>
        <v/>
      </c>
      <c r="AD27" s="41" t="str">
        <f t="shared" si="34"/>
        <v/>
      </c>
      <c r="AE27" s="41" t="str">
        <f t="shared" si="35"/>
        <v/>
      </c>
      <c r="AF27" s="80" t="str">
        <f>_xlfn.IFNA(VLOOKUP($A27,'B-Emax'!$A:$BM,MATCH(AF$1,'B-Emax'!$A$1:$BM$1,0),FALSE),"")</f>
        <v/>
      </c>
      <c r="AG27" s="81">
        <f>_xlfn.IFNA(VLOOKUP($A27,'B-Emax'!$A:$BM,MATCH(AG$1,'B-Emax'!$A$1:$BM$1,0),FALSE),"")</f>
        <v>177.5</v>
      </c>
      <c r="AH27" s="81">
        <f>_xlfn.IFNA(VLOOKUP($A27,'B-Emax'!$A:$BM,MATCH(AH$1,'B-Emax'!$A$1:$BM$1,0),FALSE),"")</f>
        <v>160.4</v>
      </c>
      <c r="AI27" s="81">
        <f>_xlfn.IFNA(VLOOKUP($A27,'B-Emax'!$A:$BM,MATCH(AI$1,'B-Emax'!$A$1:$BM$1,0),FALSE),"")</f>
        <v>86.86</v>
      </c>
      <c r="AJ27" s="81">
        <f>_xlfn.IFNA(VLOOKUP($A27,'B-Emax'!$A:$BM,MATCH(AJ$1,'B-Emax'!$A$1:$BM$1,0),FALSE),"")</f>
        <v>123.1</v>
      </c>
      <c r="AK27" s="81">
        <f>_xlfn.IFNA(VLOOKUP($A27,'B-Emax'!$A:$BM,MATCH(AK$1,'B-Emax'!$A$1:$BM$1,0),FALSE),"")</f>
        <v>131.19999999999999</v>
      </c>
      <c r="AL27" s="82" t="str">
        <f>_xlfn.IFNA(VLOOKUP($A27,'B-Emax'!$A:$BM,MATCH(AL$1,'B-Emax'!$A$1:$BM$1,0),FALSE),"")</f>
        <v/>
      </c>
      <c r="AM27" s="82" t="str">
        <f>_xlfn.IFNA(VLOOKUP($A27,'B-Emax'!$A:$BM,MATCH(AM$1,'B-Emax'!$A$1:$BM$1,0),FALSE),"")</f>
        <v/>
      </c>
      <c r="AN27" s="82" t="str">
        <f>_xlfn.IFNA(VLOOKUP($A27,'B-Emax'!$A:$BM,MATCH(AN$1,'B-Emax'!$A$1:$BM$1,0),FALSE),"")</f>
        <v/>
      </c>
      <c r="AO27" s="81" t="str">
        <f>_xlfn.IFNA(VLOOKUP($A27,'B-Emax'!$A:$BM,MATCH(AO$1,'B-Emax'!$A$1:$BM$1,0),FALSE),"")</f>
        <v/>
      </c>
      <c r="AP27" s="82" t="str">
        <f>_xlfn.IFNA(VLOOKUP($A27,'B-Emax'!$A:$BM,MATCH(AP$1,'B-Emax'!$A$1:$BM$1,0),FALSE),"")</f>
        <v/>
      </c>
      <c r="AQ27" s="82" t="str">
        <f>_xlfn.IFNA(VLOOKUP($A27,'B-Emax'!$A:$BM,MATCH(AQ$1,'B-Emax'!$A$1:$BM$1,0),FALSE),"")</f>
        <v/>
      </c>
      <c r="AR27" s="50" t="str">
        <f>_xlfn.IFNA(VLOOKUP($A27,'I-Emax'!$A:$BM,MATCH(AR$1,'I-Emax'!$A$1:$BM$1,0),FALSE),"")</f>
        <v/>
      </c>
      <c r="AS27" s="50">
        <f>_xlfn.IFNA(VLOOKUP($A27,'I-Emax'!$A:$BM,MATCH(AS$1,'I-Emax'!$A$1:$BM$1,0),FALSE),"")</f>
        <v>14.3</v>
      </c>
      <c r="AT27" s="50">
        <f>_xlfn.IFNA(VLOOKUP($A27,'I-Emax'!$A:$BM,MATCH(AT$1,'I-Emax'!$A$1:$BM$1,0),FALSE),"")</f>
        <v>14.3</v>
      </c>
      <c r="AU27" s="50">
        <f>_xlfn.IFNA(VLOOKUP($A27,'I-Emax'!$A:$BM,MATCH(AU$1,'I-Emax'!$A$1:$BM$1,0),FALSE),"")</f>
        <v>11.3</v>
      </c>
      <c r="AV27" s="50">
        <f>_xlfn.IFNA(VLOOKUP($A27,'I-Emax'!$A:$BM,MATCH(AV$1,'I-Emax'!$A$1:$BM$1,0),FALSE),"")</f>
        <v>11.3</v>
      </c>
      <c r="AW27" s="50">
        <f>_xlfn.IFNA(VLOOKUP($A27,'I-Emax'!$A:$BM,MATCH(AW$1,'I-Emax'!$A$1:$BM$1,0),FALSE),"")</f>
        <v>10.4</v>
      </c>
      <c r="AX27" s="50" t="str">
        <f>_xlfn.IFNA(VLOOKUP($A27,'I-Emax'!$A:$BM,MATCH(AX$1,'I-Emax'!$A$1:$BM$1,0),FALSE),"")</f>
        <v/>
      </c>
      <c r="AY27" s="50" t="str">
        <f>_xlfn.IFNA(VLOOKUP($A27,'I-Emax'!$A:$BM,MATCH(AY$1,'I-Emax'!$A$1:$BM$1,0),FALSE),"")</f>
        <v/>
      </c>
      <c r="AZ27" s="50" t="str">
        <f>_xlfn.IFNA(VLOOKUP($A27,'I-Emax'!$A:$BM,MATCH(AZ$1,'I-Emax'!$A$1:$BM$1,0),FALSE),"")</f>
        <v/>
      </c>
      <c r="BA27" s="50" t="str">
        <f>_xlfn.IFNA(VLOOKUP($A27,'I-Emax'!$A:$BM,MATCH(BA$1,'I-Emax'!$A$1:$BM$1,0),FALSE),"")</f>
        <v/>
      </c>
      <c r="BB27" s="50" t="str">
        <f>_xlfn.IFNA(VLOOKUP($A27,'I-Emax'!$A:$BM,MATCH(BB$1,'I-Emax'!$A$1:$BM$1,0),FALSE),"")</f>
        <v/>
      </c>
      <c r="BC27" s="50" t="str">
        <f>_xlfn.IFNA(VLOOKUP($A27,'I-Emax'!$A:$BM,MATCH(BC$1,'I-Emax'!$A$1:$BM$1,0),FALSE),"")</f>
        <v/>
      </c>
      <c r="BD27" s="40" t="str">
        <f t="shared" si="36"/>
        <v/>
      </c>
      <c r="BE27" s="41">
        <f t="shared" si="37"/>
        <v>0.69526627218934911</v>
      </c>
      <c r="BF27" s="41">
        <f t="shared" si="38"/>
        <v>0.95963543324125811</v>
      </c>
      <c r="BG27" s="41">
        <f t="shared" si="39"/>
        <v>0.99803454182129592</v>
      </c>
      <c r="BH27" s="41">
        <f t="shared" si="40"/>
        <v>0.92726544932245492</v>
      </c>
      <c r="BI27" s="41">
        <f t="shared" si="41"/>
        <v>0.79222340049487472</v>
      </c>
      <c r="BJ27" s="41" t="str">
        <f t="shared" si="42"/>
        <v/>
      </c>
      <c r="BK27" s="41" t="str">
        <f t="shared" si="43"/>
        <v/>
      </c>
      <c r="BL27" s="41" t="str">
        <f t="shared" si="44"/>
        <v/>
      </c>
      <c r="BM27" s="41" t="str">
        <f t="shared" si="45"/>
        <v/>
      </c>
      <c r="BN27" s="41" t="str">
        <f t="shared" si="46"/>
        <v/>
      </c>
      <c r="BO27" s="41" t="str">
        <f t="shared" si="47"/>
        <v/>
      </c>
      <c r="BP27" s="40" t="str">
        <f>_xlfn.IFNA(VLOOKUP($A27,'B-Emax'!$A:$BM,MATCH(BP$1,'B-Emax'!$A$1:$BM$1,0),FALSE),"")</f>
        <v/>
      </c>
      <c r="BQ27" s="41">
        <f>_xlfn.IFNA(VLOOKUP($A27,'B-Emax'!$A:$BM,MATCH(BQ$1,'B-Emax'!$A$1:$BM$1,0),FALSE),"")</f>
        <v>0.19230769230769232</v>
      </c>
      <c r="BR27" s="41">
        <f>_xlfn.IFNA(VLOOKUP($A27,'B-Emax'!$A:$BM,MATCH(BR$1,'B-Emax'!$A$1:$BM$1,0),FALSE),"")</f>
        <v>0.26543107727949694</v>
      </c>
      <c r="BS27" s="41">
        <f>_xlfn.IFNA(VLOOKUP($A27,'B-Emax'!$A:$BM,MATCH(BS$1,'B-Emax'!$A$1:$BM$1,0),FALSE),"")</f>
        <v>0.23349462365591397</v>
      </c>
      <c r="BT27" s="41">
        <f>_xlfn.IFNA(VLOOKUP($A27,'B-Emax'!$A:$BM,MATCH(BT$1,'B-Emax'!$A$1:$BM$1,0),FALSE),"")</f>
        <v>0.25230580036892808</v>
      </c>
      <c r="BU27" s="41">
        <f>_xlfn.IFNA(VLOOKUP($A27,'B-Emax'!$A:$BM,MATCH(BU$1,'B-Emax'!$A$1:$BM$1,0),FALSE),"")</f>
        <v>0.38051044083526675</v>
      </c>
      <c r="BV27" s="41" t="str">
        <f>_xlfn.IFNA(VLOOKUP($A27,'B-Emax'!$A:$BM,MATCH(BV$1,'B-Emax'!$A$1:$BM$1,0),FALSE),"")</f>
        <v/>
      </c>
      <c r="BW27" s="41" t="str">
        <f>_xlfn.IFNA(VLOOKUP($A27,'B-Emax'!$A:$BM,MATCH(BW$1,'B-Emax'!$A$1:$BM$1,0),FALSE),"")</f>
        <v/>
      </c>
      <c r="BX27" s="41" t="str">
        <f>_xlfn.IFNA(VLOOKUP($A27,'B-Emax'!$A:$BM,MATCH(BX$1,'B-Emax'!$A$1:$BM$1,0),FALSE),"")</f>
        <v/>
      </c>
      <c r="BY27" s="41" t="str">
        <f>_xlfn.IFNA(VLOOKUP($A27,'B-Emax'!$A:$BM,MATCH(BY$1,'B-Emax'!$A$1:$BM$1,0),FALSE),"")</f>
        <v/>
      </c>
      <c r="BZ27" s="41" t="str">
        <f>_xlfn.IFNA(VLOOKUP($A27,'B-Emax'!$A:$BM,MATCH(BZ$1,'B-Emax'!$A$1:$BM$1,0),FALSE),"")</f>
        <v/>
      </c>
      <c r="CA27" s="41" t="str">
        <f>_xlfn.IFNA(VLOOKUP($A27,'B-Emax'!$A:$BM,MATCH(CA$1,'B-Emax'!$A$1:$BM$1,0),FALSE),"")</f>
        <v/>
      </c>
      <c r="CB27" s="47" t="str">
        <f>_xlfn.IFNA(VLOOKUP($A27,'I-Emax'!$A:$BM,MATCH(CB$1,'I-Emax'!$A$1:$BM$1,0),FALSE),"")</f>
        <v/>
      </c>
      <c r="CC27" s="47">
        <f>_xlfn.IFNA(VLOOKUP($A27,'I-Emax'!$A:$BM,MATCH(CC$1,'I-Emax'!$A$1:$BM$1,0),FALSE),"")</f>
        <v>0.27659574468085107</v>
      </c>
      <c r="CD27" s="47">
        <f>_xlfn.IFNA(VLOOKUP($A27,'I-Emax'!$A:$BM,MATCH(CD$1,'I-Emax'!$A$1:$BM$1,0),FALSE),"")</f>
        <v>0.27659574468085107</v>
      </c>
      <c r="CE27" s="47">
        <f>_xlfn.IFNA(VLOOKUP($A27,'I-Emax'!$A:$BM,MATCH(CE$1,'I-Emax'!$A$1:$BM$1,0),FALSE),"")</f>
        <v>0.23395445134575571</v>
      </c>
      <c r="CF27" s="47">
        <f>_xlfn.IFNA(VLOOKUP($A27,'I-Emax'!$A:$BM,MATCH(CF$1,'I-Emax'!$A$1:$BM$1,0),FALSE),"")</f>
        <v>0.23395445134575571</v>
      </c>
      <c r="CG27" s="47">
        <f>_xlfn.IFNA(VLOOKUP($A27,'I-Emax'!$A:$BM,MATCH(CG$1,'I-Emax'!$A$1:$BM$1,0),FALSE),"")</f>
        <v>0.30144927536231886</v>
      </c>
      <c r="CH27" s="47" t="str">
        <f>_xlfn.IFNA(VLOOKUP($A27,'I-Emax'!$A:$BM,MATCH(CH$1,'I-Emax'!$A$1:$BM$1,0),FALSE),"")</f>
        <v/>
      </c>
      <c r="CI27" s="47" t="str">
        <f>_xlfn.IFNA(VLOOKUP($A27,'I-Emax'!$A:$BM,MATCH(CI$1,'I-Emax'!$A$1:$BM$1,0),FALSE),"")</f>
        <v/>
      </c>
      <c r="CJ27" s="47" t="str">
        <f>_xlfn.IFNA(VLOOKUP($A27,'I-Emax'!$A:$BM,MATCH(CJ$1,'I-Emax'!$A$1:$BM$1,0),FALSE),"")</f>
        <v/>
      </c>
      <c r="CK27" s="47" t="str">
        <f>_xlfn.IFNA(VLOOKUP($A27,'I-Emax'!$A:$BM,MATCH(CK$1,'I-Emax'!$A$1:$BM$1,0),FALSE),"")</f>
        <v/>
      </c>
      <c r="CL27" s="47" t="str">
        <f>_xlfn.IFNA(VLOOKUP($A27,'I-Emax'!$A:$BM,MATCH(CL$1,'I-Emax'!$A$1:$BM$1,0),FALSE),"")</f>
        <v/>
      </c>
      <c r="CM27" s="47" t="str">
        <f>_xlfn.IFNA(VLOOKUP($A27,'I-Emax'!$A:$BM,MATCH(CM$1,'I-Emax'!$A$1:$BM$1,0),FALSE),"")</f>
        <v/>
      </c>
      <c r="CN27" s="40" t="str">
        <f t="shared" si="48"/>
        <v/>
      </c>
      <c r="CO27" s="41">
        <f t="shared" si="49"/>
        <v>0</v>
      </c>
      <c r="CP27" s="41">
        <f t="shared" si="50"/>
        <v>0.61499335932645649</v>
      </c>
      <c r="CQ27" s="41">
        <f t="shared" si="51"/>
        <v>0</v>
      </c>
      <c r="CR27" s="41">
        <f t="shared" si="52"/>
        <v>0</v>
      </c>
      <c r="CS27" s="41">
        <f t="shared" si="53"/>
        <v>1</v>
      </c>
      <c r="CT27" s="41" t="str">
        <f t="shared" si="54"/>
        <v/>
      </c>
      <c r="CU27" s="41" t="str">
        <f t="shared" si="55"/>
        <v/>
      </c>
      <c r="CV27" s="41" t="str">
        <f t="shared" si="56"/>
        <v/>
      </c>
      <c r="CW27" s="41" t="str">
        <f t="shared" si="57"/>
        <v/>
      </c>
      <c r="CX27" s="41" t="str">
        <f t="shared" si="58"/>
        <v/>
      </c>
      <c r="CY27" s="41" t="str">
        <f t="shared" si="59"/>
        <v/>
      </c>
      <c r="CZ27" s="40" t="str">
        <f>_xlfn.IFNA(VLOOKUP($A27,'B-Emax'!$A:$BM,MATCH(CZ$1,'B-Emax'!$A$1:$BM$1,0),FALSE),"")</f>
        <v/>
      </c>
      <c r="DA27" s="41">
        <f>_xlfn.IFNA(VLOOKUP($A27,'B-Emax'!$A:$BM,MATCH(DA$1,'B-Emax'!$A$1:$BM$1,0),FALSE),"")</f>
        <v>0</v>
      </c>
      <c r="DB27" s="41">
        <f>_xlfn.IFNA(VLOOKUP($A27,'B-Emax'!$A:$BM,MATCH(DB$1,'B-Emax'!$A$1:$BM$1,0),FALSE),"")</f>
        <v>0.38853515978854575</v>
      </c>
      <c r="DC27" s="41">
        <f>_xlfn.IFNA(VLOOKUP($A27,'B-Emax'!$A:$BM,MATCH(DC$1,'B-Emax'!$A$1:$BM$1,0),FALSE),"")</f>
        <v>0.21884341047329164</v>
      </c>
      <c r="DD27" s="41">
        <f>_xlfn.IFNA(VLOOKUP($A27,'B-Emax'!$A:$BM,MATCH(DD$1,'B-Emax'!$A$1:$BM$1,0),FALSE),"")</f>
        <v>0.31879506824760939</v>
      </c>
      <c r="DE27" s="41">
        <f>_xlfn.IFNA(VLOOKUP($A27,'B-Emax'!$A:$BM,MATCH(DE$1,'B-Emax'!$A$1:$BM$1,0),FALSE),"")</f>
        <v>1</v>
      </c>
      <c r="DF27" s="41" t="str">
        <f>_xlfn.IFNA(VLOOKUP($A27,'B-Emax'!$A:$BM,MATCH(DF$1,'B-Emax'!$A$1:$BM$1,0),FALSE),"")</f>
        <v/>
      </c>
      <c r="DG27" s="41" t="str">
        <f>_xlfn.IFNA(VLOOKUP($A27,'B-Emax'!$A:$BM,MATCH(DG$1,'B-Emax'!$A$1:$BM$1,0),FALSE),"")</f>
        <v/>
      </c>
      <c r="DH27" s="41" t="str">
        <f>_xlfn.IFNA(VLOOKUP($A27,'B-Emax'!$A:$BM,MATCH(DH$1,'B-Emax'!$A$1:$BM$1,0),FALSE),"")</f>
        <v/>
      </c>
      <c r="DI27" s="41" t="str">
        <f>_xlfn.IFNA(VLOOKUP($A27,'B-Emax'!$A:$BM,MATCH(DI$1,'B-Emax'!$A$1:$BM$1,0),FALSE),"")</f>
        <v/>
      </c>
      <c r="DJ27" s="41" t="str">
        <f>_xlfn.IFNA(VLOOKUP($A27,'B-Emax'!$A:$BM,MATCH(DJ$1,'B-Emax'!$A$1:$BM$1,0),FALSE),"")</f>
        <v/>
      </c>
      <c r="DK27" s="41" t="str">
        <f>_xlfn.IFNA(VLOOKUP($A27,'B-Emax'!$A:$BM,MATCH(DK$1,'B-Emax'!$A$1:$BM$1,0),FALSE),"")</f>
        <v/>
      </c>
      <c r="DL27" s="47" t="str">
        <f>_xlfn.IFNA(VLOOKUP($A27,'I-Emax'!$A:$BQ,MATCH(DL$1,'I-Emax'!$A$1:$BQ$1,0),FALSE),"")</f>
        <v/>
      </c>
      <c r="DM27" s="47">
        <f>_xlfn.IFNA(VLOOKUP($A27,'I-Emax'!$A:$BQ,MATCH(DM$1,'I-Emax'!$A$1:$BQ$1,0),FALSE),"")</f>
        <v>0.63177130922856017</v>
      </c>
      <c r="DN27" s="47">
        <f>_xlfn.IFNA(VLOOKUP($A27,'I-Emax'!$A:$BQ,MATCH(DN$1,'I-Emax'!$A$1:$BQ$1,0),FALSE),"")</f>
        <v>0.63177130922856017</v>
      </c>
      <c r="DO27" s="47">
        <f>_xlfn.IFNA(VLOOKUP($A27,'I-Emax'!$A:$BQ,MATCH(DO$1,'I-Emax'!$A$1:$BQ$1,0),FALSE),"")</f>
        <v>0</v>
      </c>
      <c r="DP27" s="47">
        <f>_xlfn.IFNA(VLOOKUP($A27,'I-Emax'!$A:$BQ,MATCH(DP$1,'I-Emax'!$A$1:$BQ$1,0),FALSE),"")</f>
        <v>0</v>
      </c>
      <c r="DQ27" s="47">
        <f>_xlfn.IFNA(VLOOKUP($A27,'I-Emax'!$A:$BQ,MATCH(DQ$1,'I-Emax'!$A$1:$BQ$1,0),FALSE),"")</f>
        <v>1</v>
      </c>
      <c r="DR27" s="47" t="str">
        <f>_xlfn.IFNA(VLOOKUP($A27,'I-Emax'!$A:$BQ,MATCH(DR$1,'I-Emax'!$A$1:$BQ$1,0),FALSE),"")</f>
        <v/>
      </c>
      <c r="DS27" s="47" t="str">
        <f>_xlfn.IFNA(VLOOKUP($A27,'I-Emax'!$A:$BQ,MATCH(DS$1,'I-Emax'!$A$1:$BQ$1,0),FALSE),"")</f>
        <v/>
      </c>
      <c r="DT27" s="47" t="str">
        <f>_xlfn.IFNA(VLOOKUP($A27,'I-Emax'!$A:$BQ,MATCH(DT$1,'I-Emax'!$A$1:$BQ$1,0),FALSE),"")</f>
        <v/>
      </c>
      <c r="DU27" s="47" t="str">
        <f>_xlfn.IFNA(VLOOKUP($A27,'I-Emax'!$A:$BQ,MATCH(DU$1,'I-Emax'!$A$1:$BQ$1,0),FALSE),"")</f>
        <v/>
      </c>
      <c r="DV27" s="47" t="str">
        <f>_xlfn.IFNA(VLOOKUP($A27,'I-Emax'!$A:$BQ,MATCH(DV$1,'I-Emax'!$A$1:$BQ$1,0),FALSE),"")</f>
        <v/>
      </c>
      <c r="DW27" s="47" t="str">
        <f>_xlfn.IFNA(VLOOKUP($A27,'I-Emax'!$A:$BQ,MATCH(DW$1,'I-Emax'!$A$1:$BQ$1,0),FALSE),"")</f>
        <v/>
      </c>
      <c r="DX27" s="147" t="str">
        <f t="shared" si="16"/>
        <v/>
      </c>
      <c r="DY27" s="51">
        <f t="shared" si="17"/>
        <v>0.79222340049487472</v>
      </c>
      <c r="DZ27" s="51" t="str">
        <f t="shared" si="18"/>
        <v/>
      </c>
      <c r="EA27" s="51" t="str">
        <f t="shared" si="19"/>
        <v/>
      </c>
      <c r="EB27" s="51" t="str">
        <f>_xlfn.IFNA(VLOOKUP($A27,'B-Emax'!$A:$IC,MATCH(EB$1,'B-Emax'!$A$1:$IC$1,0),FALSE),"")</f>
        <v/>
      </c>
      <c r="EC27" s="51">
        <f>_xlfn.IFNA(VLOOKUP($A27,'B-Emax'!$A:$IC,MATCH(EC$1,'B-Emax'!$A$1:$IC$1,0),FALSE),"")</f>
        <v>0.38051044083526675</v>
      </c>
      <c r="ED27" s="51" t="str">
        <f>_xlfn.IFNA(VLOOKUP($A27,'B-Emax'!$A:$IC,MATCH(ED$1,'B-Emax'!$A$1:$IC$1,0),FALSE),"")</f>
        <v/>
      </c>
      <c r="EE27" s="51" t="str">
        <f>_xlfn.IFNA(VLOOKUP($A27,'B-Emax'!$A:$IC,MATCH(EE$1,'B-Emax'!$A$1:$IC$1,0),FALSE),"")</f>
        <v/>
      </c>
      <c r="EF27" s="51" t="str">
        <f>_xlfn.IFNA(VLOOKUP($A27,'I-Emax'!$A:$IC,MATCH(EF$1,'I-Emax'!$A$1:$IC$1,0),FALSE),"")</f>
        <v/>
      </c>
      <c r="EG27" s="51">
        <f>_xlfn.IFNA(VLOOKUP($A27,'I-Emax'!$A:$IC,MATCH(EG$1,'I-Emax'!$A$1:$IC$1,0),FALSE),"")</f>
        <v>0.30144927536231886</v>
      </c>
      <c r="EH27" s="51" t="str">
        <f>_xlfn.IFNA(VLOOKUP($A27,'I-Emax'!$A:$IC,MATCH(EH$1,'I-Emax'!$A$1:$IC$1,0),FALSE),"")</f>
        <v/>
      </c>
      <c r="EI27" s="51" t="str">
        <f>_xlfn.IFNA(VLOOKUP($A27,'I-Emax'!$A:$IC,MATCH(EI$1,'I-Emax'!$A$1:$IC$1,0),FALSE),"")</f>
        <v/>
      </c>
      <c r="EJ27" s="147" t="str">
        <f t="shared" si="20"/>
        <v/>
      </c>
      <c r="EK27" s="51">
        <f t="shared" si="21"/>
        <v>0.99886713685594419</v>
      </c>
      <c r="EL27" s="51" t="str">
        <f t="shared" si="22"/>
        <v/>
      </c>
      <c r="EM27" s="51" t="str">
        <f t="shared" si="23"/>
        <v/>
      </c>
      <c r="EN27" s="147" t="str">
        <f>_xlfn.IFNA(VLOOKUP($A27,'B-Emax'!$A:$IC,MATCH(EN$1,'B-Emax'!$A$1:$IC$1,0),FALSE),"")</f>
        <v/>
      </c>
      <c r="EO27" s="51">
        <f>_xlfn.IFNA(VLOOKUP($A27,'B-Emax'!$A:$IC,MATCH(EO$1,'B-Emax'!$A$1:$IC$1,0),FALSE),"")</f>
        <v>0.26480992688945965</v>
      </c>
      <c r="EP27" s="51" t="str">
        <f>_xlfn.IFNA(VLOOKUP($A27,'B-Emax'!$A:$IC,MATCH(EP$1,'B-Emax'!$A$1:$IC$1,0),FALSE),"")</f>
        <v/>
      </c>
      <c r="EQ27" s="51" t="str">
        <f>_xlfn.IFNA(VLOOKUP($A27,'B-Emax'!$A:$IC,MATCH(EQ$1,'B-Emax'!$A$1:$IC$1,0),FALSE),"")</f>
        <v/>
      </c>
      <c r="ER27" s="51" t="str">
        <f>_xlfn.IFNA(VLOOKUP($A27,'I-Emax'!$A:$IC,MATCH(ER$1,'I-Emax'!$A$1:$IC$1,0),FALSE),"")</f>
        <v/>
      </c>
      <c r="ES27" s="51">
        <f>_xlfn.IFNA(VLOOKUP($A27,'I-Emax'!$A:$IC,MATCH(ES$1,'I-Emax'!$A$1:$IC$1,0),FALSE),"")</f>
        <v>0.26450993348310647</v>
      </c>
      <c r="ET27" s="51" t="str">
        <f>_xlfn.IFNA(VLOOKUP($A27,'I-Emax'!$A:$IC,MATCH(ET$1,'I-Emax'!$A$1:$IC$1,0),FALSE),"")</f>
        <v/>
      </c>
      <c r="EU27" s="51" t="str">
        <f>_xlfn.IFNA(VLOOKUP($A27,'I-Emax'!$A:$IC,MATCH(EU$1,'I-Emax'!$A$1:$IC$1,0),FALSE),"")</f>
        <v/>
      </c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</row>
    <row r="28" spans="1:172" s="49" customFormat="1" x14ac:dyDescent="0.2">
      <c r="A28" s="29" t="s">
        <v>101</v>
      </c>
      <c r="B28" s="377" t="str">
        <f>VLOOKUP($A28,BI!$A:$Q,MATCH(B$1,BI!$A$1:$Q$1,0),FALSE)</f>
        <v/>
      </c>
      <c r="C28" s="378">
        <f>VLOOKUP($A28,BI!$A:$Q,MATCH(C$1,BI!$A$1:$Q$1,0),FALSE)</f>
        <v>1</v>
      </c>
      <c r="D28" s="378">
        <f>VLOOKUP($A28,BI!$A:$Q,MATCH(D$1,BI!$A$1:$Q$1,0),FALSE)</f>
        <v>1</v>
      </c>
      <c r="E28" s="378">
        <f>VLOOKUP($A28,BI!$A:$Q,MATCH(E$1,BI!$A$1:$Q$1,0),FALSE)</f>
        <v>1</v>
      </c>
      <c r="F28" s="378">
        <f>VLOOKUP($A28,BI!$A:$Q,MATCH(F$1,BI!$A$1:$Q$1,0),FALSE)</f>
        <v>1</v>
      </c>
      <c r="G28" s="378">
        <f>VLOOKUP($A28,BI!$A:$Q,MATCH(G$1,BI!$A$1:$Q$1,0),FALSE)</f>
        <v>1</v>
      </c>
      <c r="H28" s="378" t="str">
        <f>VLOOKUP($A28,BI!$A:$Q,MATCH(H$1,BI!$A$1:$Q$1,0),FALSE)</f>
        <v/>
      </c>
      <c r="I28" s="378" t="str">
        <f>VLOOKUP($A28,BI!$A:$Q,MATCH(I$1,BI!$A$1:$Q$1,0),FALSE)</f>
        <v/>
      </c>
      <c r="J28" s="378" t="str">
        <f>VLOOKUP($A28,BI!$A:$Q,MATCH(J$1,BI!$A$1:$Q$1,0),FALSE)</f>
        <v/>
      </c>
      <c r="K28" s="378" t="str">
        <f>VLOOKUP($A28,BI!$A:$Q,MATCH(K$1,BI!$A$1:$Q$1,0),FALSE)</f>
        <v/>
      </c>
      <c r="L28" s="378">
        <f>VLOOKUP($A28,BI!$A:$Q,MATCH(L$1,BI!$A$1:$Q$1,0),FALSE)</f>
        <v>1</v>
      </c>
      <c r="M28" s="378">
        <f>VLOOKUP($A28,BI!$A:$Q,MATCH(M$1,BI!$A$1:$Q$1,0),FALSE)</f>
        <v>1</v>
      </c>
      <c r="N28" s="49">
        <f t="shared" si="0"/>
        <v>7</v>
      </c>
      <c r="O28" s="49" t="str">
        <f>VLOOKUP($A28,BI!$A:$Q,MATCH(O$1,BI!$A$1:$Q$1,0),FALSE)</f>
        <v/>
      </c>
      <c r="P28" s="37">
        <f>VLOOKUP($A28,BI!$A:$Q,MATCH(P$1,BI!$A$1:$Q$1,0),FALSE)</f>
        <v>1</v>
      </c>
      <c r="Q28" s="37" t="str">
        <f>VLOOKUP($A28,BI!$A:$Q,MATCH(Q$1,BI!$A$1:$Q$1,0),FALSE)</f>
        <v/>
      </c>
      <c r="R28" s="37">
        <f>VLOOKUP($A28,BI!$A:$Q,MATCH(R$1,BI!$A$1:$Q$1,0),FALSE)</f>
        <v>1</v>
      </c>
      <c r="S28" s="398">
        <f t="shared" si="1"/>
        <v>2</v>
      </c>
      <c r="T28" s="41" t="str">
        <f t="shared" si="24"/>
        <v/>
      </c>
      <c r="U28" s="41">
        <f t="shared" si="25"/>
        <v>6.9050218340611355E-2</v>
      </c>
      <c r="V28" s="41">
        <f t="shared" si="26"/>
        <v>0.10532889258950875</v>
      </c>
      <c r="W28" s="41">
        <f t="shared" si="27"/>
        <v>0.17819706498951782</v>
      </c>
      <c r="X28" s="41">
        <f t="shared" si="28"/>
        <v>0.12555391432791729</v>
      </c>
      <c r="Y28" s="41">
        <f t="shared" si="29"/>
        <v>0.1206126356094448</v>
      </c>
      <c r="Z28" s="41" t="str">
        <f t="shared" si="30"/>
        <v/>
      </c>
      <c r="AA28" s="41" t="str">
        <f t="shared" si="31"/>
        <v/>
      </c>
      <c r="AB28" s="41" t="str">
        <f t="shared" si="32"/>
        <v/>
      </c>
      <c r="AC28" s="41" t="str">
        <f t="shared" si="33"/>
        <v/>
      </c>
      <c r="AD28" s="41">
        <f t="shared" si="34"/>
        <v>0.45083790597656825</v>
      </c>
      <c r="AE28" s="41">
        <f t="shared" si="35"/>
        <v>5.4966044142614599E-2</v>
      </c>
      <c r="AF28" s="80" t="str">
        <f>_xlfn.IFNA(VLOOKUP($A28,'B-Emax'!$A:$BM,MATCH(AF$1,'B-Emax'!$A$1:$BM$1,0),FALSE),"")</f>
        <v/>
      </c>
      <c r="AG28" s="81">
        <f>_xlfn.IFNA(VLOOKUP($A28,'B-Emax'!$A:$BM,MATCH(AG$1,'B-Emax'!$A$1:$BM$1,0),FALSE),"")</f>
        <v>366.4</v>
      </c>
      <c r="AH28" s="81">
        <f>_xlfn.IFNA(VLOOKUP($A28,'B-Emax'!$A:$BM,MATCH(AH$1,'B-Emax'!$A$1:$BM$1,0),FALSE),"")</f>
        <v>240.2</v>
      </c>
      <c r="AI28" s="81">
        <f>_xlfn.IFNA(VLOOKUP($A28,'B-Emax'!$A:$BM,MATCH(AI$1,'B-Emax'!$A$1:$BM$1,0),FALSE),"")</f>
        <v>143.1</v>
      </c>
      <c r="AJ28" s="81">
        <f>_xlfn.IFNA(VLOOKUP($A28,'B-Emax'!$A:$BM,MATCH(AJ$1,'B-Emax'!$A$1:$BM$1,0),FALSE),"")</f>
        <v>203.1</v>
      </c>
      <c r="AK28" s="81">
        <f>_xlfn.IFNA(VLOOKUP($A28,'B-Emax'!$A:$BM,MATCH(AK$1,'B-Emax'!$A$1:$BM$1,0),FALSE),"")</f>
        <v>156.69999999999999</v>
      </c>
      <c r="AL28" s="82" t="str">
        <f>_xlfn.IFNA(VLOOKUP($A28,'B-Emax'!$A:$BM,MATCH(AL$1,'B-Emax'!$A$1:$BM$1,0),FALSE),"")</f>
        <v/>
      </c>
      <c r="AM28" s="82" t="str">
        <f>_xlfn.IFNA(VLOOKUP($A28,'B-Emax'!$A:$BM,MATCH(AM$1,'B-Emax'!$A$1:$BM$1,0),FALSE),"")</f>
        <v/>
      </c>
      <c r="AN28" s="82" t="str">
        <f>_xlfn.IFNA(VLOOKUP($A28,'B-Emax'!$A:$BM,MATCH(AN$1,'B-Emax'!$A$1:$BM$1,0),FALSE),"")</f>
        <v/>
      </c>
      <c r="AO28" s="81" t="str">
        <f>_xlfn.IFNA(VLOOKUP($A28,'B-Emax'!$A:$BM,MATCH(AO$1,'B-Emax'!$A$1:$BM$1,0),FALSE),"")</f>
        <v/>
      </c>
      <c r="AP28" s="82">
        <f>_xlfn.IFNA(VLOOKUP($A28,'B-Emax'!$A:$BM,MATCH(AP$1,'B-Emax'!$A$1:$BM$1,0),FALSE),"")</f>
        <v>67.430000000000007</v>
      </c>
      <c r="AQ28" s="82">
        <f>_xlfn.IFNA(VLOOKUP($A28,'B-Emax'!$A:$BM,MATCH(AQ$1,'B-Emax'!$A$1:$BM$1,0),FALSE),"")</f>
        <v>471.2</v>
      </c>
      <c r="AR28" s="50" t="str">
        <f>_xlfn.IFNA(VLOOKUP($A28,'I-Emax'!$A:$BM,MATCH(AR$1,'I-Emax'!$A$1:$BM$1,0),FALSE),"")</f>
        <v/>
      </c>
      <c r="AS28" s="50">
        <f>_xlfn.IFNA(VLOOKUP($A28,'I-Emax'!$A:$BM,MATCH(AS$1,'I-Emax'!$A$1:$BM$1,0),FALSE),"")</f>
        <v>25.3</v>
      </c>
      <c r="AT28" s="50">
        <f>_xlfn.IFNA(VLOOKUP($A28,'I-Emax'!$A:$BM,MATCH(AT$1,'I-Emax'!$A$1:$BM$1,0),FALSE),"")</f>
        <v>25.3</v>
      </c>
      <c r="AU28" s="50">
        <f>_xlfn.IFNA(VLOOKUP($A28,'I-Emax'!$A:$BM,MATCH(AU$1,'I-Emax'!$A$1:$BM$1,0),FALSE),"")</f>
        <v>25.5</v>
      </c>
      <c r="AV28" s="50">
        <f>_xlfn.IFNA(VLOOKUP($A28,'I-Emax'!$A:$BM,MATCH(AV$1,'I-Emax'!$A$1:$BM$1,0),FALSE),"")</f>
        <v>25.5</v>
      </c>
      <c r="AW28" s="50">
        <f>_xlfn.IFNA(VLOOKUP($A28,'I-Emax'!$A:$BM,MATCH(AW$1,'I-Emax'!$A$1:$BM$1,0),FALSE),"")</f>
        <v>18.899999999999999</v>
      </c>
      <c r="AX28" s="50" t="str">
        <f>_xlfn.IFNA(VLOOKUP($A28,'I-Emax'!$A:$BM,MATCH(AX$1,'I-Emax'!$A$1:$BM$1,0),FALSE),"")</f>
        <v/>
      </c>
      <c r="AY28" s="50" t="str">
        <f>_xlfn.IFNA(VLOOKUP($A28,'I-Emax'!$A:$BM,MATCH(AY$1,'I-Emax'!$A$1:$BM$1,0),FALSE),"")</f>
        <v/>
      </c>
      <c r="AZ28" s="50" t="str">
        <f>_xlfn.IFNA(VLOOKUP($A28,'I-Emax'!$A:$BM,MATCH(AZ$1,'I-Emax'!$A$1:$BM$1,0),FALSE),"")</f>
        <v/>
      </c>
      <c r="BA28" s="50" t="str">
        <f>_xlfn.IFNA(VLOOKUP($A28,'I-Emax'!$A:$BM,MATCH(BA$1,'I-Emax'!$A$1:$BM$1,0),FALSE),"")</f>
        <v/>
      </c>
      <c r="BB28" s="50">
        <f>_xlfn.IFNA(VLOOKUP($A28,'I-Emax'!$A:$BM,MATCH(BB$1,'I-Emax'!$A$1:$BM$1,0),FALSE),"")</f>
        <v>30.4</v>
      </c>
      <c r="BC28" s="50">
        <f>_xlfn.IFNA(VLOOKUP($A28,'I-Emax'!$A:$BM,MATCH(BC$1,'I-Emax'!$A$1:$BM$1,0),FALSE),"")</f>
        <v>25.9</v>
      </c>
      <c r="BD28" s="40" t="str">
        <f t="shared" si="36"/>
        <v/>
      </c>
      <c r="BE28" s="41">
        <f t="shared" si="37"/>
        <v>0.81119223703424559</v>
      </c>
      <c r="BF28" s="41">
        <f t="shared" si="38"/>
        <v>0.81225132924188248</v>
      </c>
      <c r="BG28" s="41">
        <f t="shared" si="39"/>
        <v>0.72862428842504734</v>
      </c>
      <c r="BH28" s="41">
        <f t="shared" si="40"/>
        <v>0.78847160097898561</v>
      </c>
      <c r="BI28" s="41">
        <f t="shared" si="41"/>
        <v>0.82958144588074978</v>
      </c>
      <c r="BJ28" s="41" t="str">
        <f t="shared" si="42"/>
        <v/>
      </c>
      <c r="BK28" s="41" t="str">
        <f t="shared" si="43"/>
        <v/>
      </c>
      <c r="BL28" s="41" t="str">
        <f t="shared" si="44"/>
        <v/>
      </c>
      <c r="BM28" s="41" t="str">
        <f t="shared" si="45"/>
        <v/>
      </c>
      <c r="BN28" s="41">
        <f t="shared" si="46"/>
        <v>0.95450684857635915</v>
      </c>
      <c r="BO28" s="41">
        <f t="shared" si="47"/>
        <v>0.81037620821533263</v>
      </c>
      <c r="BP28" s="40" t="str">
        <f>_xlfn.IFNA(VLOOKUP($A28,'B-Emax'!$A:$BM,MATCH(BP$1,'B-Emax'!$A$1:$BM$1,0),FALSE),"")</f>
        <v/>
      </c>
      <c r="BQ28" s="41">
        <f>_xlfn.IFNA(VLOOKUP($A28,'B-Emax'!$A:$BM,MATCH(BQ$1,'B-Emax'!$A$1:$BM$1,0),FALSE),"")</f>
        <v>0.39696641386782228</v>
      </c>
      <c r="BR28" s="41">
        <f>_xlfn.IFNA(VLOOKUP($A28,'B-Emax'!$A:$BM,MATCH(BR$1,'B-Emax'!$A$1:$BM$1,0),FALSE),"")</f>
        <v>0.39748469303326162</v>
      </c>
      <c r="BS28" s="41">
        <f>_xlfn.IFNA(VLOOKUP($A28,'B-Emax'!$A:$BM,MATCH(BS$1,'B-Emax'!$A$1:$BM$1,0),FALSE),"")</f>
        <v>0.38467741935483868</v>
      </c>
      <c r="BT28" s="41">
        <f>_xlfn.IFNA(VLOOKUP($A28,'B-Emax'!$A:$BM,MATCH(BT$1,'B-Emax'!$A$1:$BM$1,0),FALSE),"")</f>
        <v>0.41627382660381229</v>
      </c>
      <c r="BU28" s="41">
        <f>_xlfn.IFNA(VLOOKUP($A28,'B-Emax'!$A:$BM,MATCH(BU$1,'B-Emax'!$A$1:$BM$1,0),FALSE),"")</f>
        <v>0.45446635730858465</v>
      </c>
      <c r="BV28" s="41" t="str">
        <f>_xlfn.IFNA(VLOOKUP($A28,'B-Emax'!$A:$BM,MATCH(BV$1,'B-Emax'!$A$1:$BM$1,0),FALSE),"")</f>
        <v/>
      </c>
      <c r="BW28" s="41" t="str">
        <f>_xlfn.IFNA(VLOOKUP($A28,'B-Emax'!$A:$BM,MATCH(BW$1,'B-Emax'!$A$1:$BM$1,0),FALSE),"")</f>
        <v/>
      </c>
      <c r="BX28" s="41" t="str">
        <f>_xlfn.IFNA(VLOOKUP($A28,'B-Emax'!$A:$BM,MATCH(BX$1,'B-Emax'!$A$1:$BM$1,0),FALSE),"")</f>
        <v/>
      </c>
      <c r="BY28" s="41" t="str">
        <f>_xlfn.IFNA(VLOOKUP($A28,'B-Emax'!$A:$BM,MATCH(BY$1,'B-Emax'!$A$1:$BM$1,0),FALSE),"")</f>
        <v/>
      </c>
      <c r="BZ28" s="41">
        <f>_xlfn.IFNA(VLOOKUP($A28,'B-Emax'!$A:$BM,MATCH(BZ$1,'B-Emax'!$A$1:$BM$1,0),FALSE),"")</f>
        <v>0.55270491803278698</v>
      </c>
      <c r="CA28" s="41">
        <f>_xlfn.IFNA(VLOOKUP($A28,'B-Emax'!$A:$BM,MATCH(CA$1,'B-Emax'!$A$1:$BM$1,0),FALSE),"")</f>
        <v>0.6672330784480317</v>
      </c>
      <c r="CB28" s="47" t="str">
        <f>_xlfn.IFNA(VLOOKUP($A28,'I-Emax'!$A:$BM,MATCH(CB$1,'I-Emax'!$A$1:$BM$1,0),FALSE),"")</f>
        <v/>
      </c>
      <c r="CC28" s="47">
        <f>_xlfn.IFNA(VLOOKUP($A28,'I-Emax'!$A:$BM,MATCH(CC$1,'I-Emax'!$A$1:$BM$1,0),FALSE),"")</f>
        <v>0.48936170212765956</v>
      </c>
      <c r="CD28" s="47">
        <f>_xlfn.IFNA(VLOOKUP($A28,'I-Emax'!$A:$BM,MATCH(CD$1,'I-Emax'!$A$1:$BM$1,0),FALSE),"")</f>
        <v>0.48936170212765956</v>
      </c>
      <c r="CE28" s="47">
        <f>_xlfn.IFNA(VLOOKUP($A28,'I-Emax'!$A:$BM,MATCH(CE$1,'I-Emax'!$A$1:$BM$1,0),FALSE),"")</f>
        <v>0.52795031055900621</v>
      </c>
      <c r="CF28" s="47">
        <f>_xlfn.IFNA(VLOOKUP($A28,'I-Emax'!$A:$BM,MATCH(CF$1,'I-Emax'!$A$1:$BM$1,0),FALSE),"")</f>
        <v>0.52795031055900621</v>
      </c>
      <c r="CG28" s="47">
        <f>_xlfn.IFNA(VLOOKUP($A28,'I-Emax'!$A:$BM,MATCH(CG$1,'I-Emax'!$A$1:$BM$1,0),FALSE),"")</f>
        <v>0.54782608695652169</v>
      </c>
      <c r="CH28" s="47" t="str">
        <f>_xlfn.IFNA(VLOOKUP($A28,'I-Emax'!$A:$BM,MATCH(CH$1,'I-Emax'!$A$1:$BM$1,0),FALSE),"")</f>
        <v/>
      </c>
      <c r="CI28" s="47" t="str">
        <f>_xlfn.IFNA(VLOOKUP($A28,'I-Emax'!$A:$BM,MATCH(CI$1,'I-Emax'!$A$1:$BM$1,0),FALSE),"")</f>
        <v/>
      </c>
      <c r="CJ28" s="47" t="str">
        <f>_xlfn.IFNA(VLOOKUP($A28,'I-Emax'!$A:$BM,MATCH(CJ$1,'I-Emax'!$A$1:$BM$1,0),FALSE),"")</f>
        <v/>
      </c>
      <c r="CK28" s="47" t="str">
        <f>_xlfn.IFNA(VLOOKUP($A28,'I-Emax'!$A:$BM,MATCH(CK$1,'I-Emax'!$A$1:$BM$1,0),FALSE),"")</f>
        <v/>
      </c>
      <c r="CL28" s="47">
        <f>_xlfn.IFNA(VLOOKUP($A28,'I-Emax'!$A:$BM,MATCH(CL$1,'I-Emax'!$A$1:$BM$1,0),FALSE),"")</f>
        <v>0.57904761904761903</v>
      </c>
      <c r="CM28" s="47">
        <f>_xlfn.IFNA(VLOOKUP($A28,'I-Emax'!$A:$BM,MATCH(CM$1,'I-Emax'!$A$1:$BM$1,0),FALSE),"")</f>
        <v>0.54070981210855951</v>
      </c>
      <c r="CN28" s="40" t="str">
        <f t="shared" si="48"/>
        <v/>
      </c>
      <c r="CO28" s="41">
        <f t="shared" si="49"/>
        <v>0</v>
      </c>
      <c r="CP28" s="41">
        <f t="shared" si="50"/>
        <v>0</v>
      </c>
      <c r="CQ28" s="41">
        <f t="shared" si="51"/>
        <v>0</v>
      </c>
      <c r="CR28" s="41">
        <f t="shared" si="52"/>
        <v>0.25989554079569349</v>
      </c>
      <c r="CS28" s="41">
        <f t="shared" si="53"/>
        <v>0.37889201054024135</v>
      </c>
      <c r="CT28" s="41" t="str">
        <f t="shared" si="54"/>
        <v/>
      </c>
      <c r="CU28" s="41" t="str">
        <f t="shared" si="55"/>
        <v/>
      </c>
      <c r="CV28" s="41" t="str">
        <f t="shared" si="56"/>
        <v/>
      </c>
      <c r="CW28" s="41" t="str">
        <f t="shared" si="57"/>
        <v/>
      </c>
      <c r="CX28" s="41">
        <f t="shared" si="58"/>
        <v>0.59467044198371255</v>
      </c>
      <c r="CY28" s="41">
        <f t="shared" si="59"/>
        <v>0.57253258643411942</v>
      </c>
      <c r="CZ28" s="40" t="str">
        <f>_xlfn.IFNA(VLOOKUP($A28,'B-Emax'!$A:$BM,MATCH(CZ$1,'B-Emax'!$A$1:$BM$1,0),FALSE),"")</f>
        <v/>
      </c>
      <c r="DA28" s="41">
        <f>_xlfn.IFNA(VLOOKUP($A28,'B-Emax'!$A:$BM,MATCH(DA$1,'B-Emax'!$A$1:$BM$1,0),FALSE),"")</f>
        <v>4.3492296535212624E-2</v>
      </c>
      <c r="DB28" s="41">
        <f>_xlfn.IFNA(VLOOKUP($A28,'B-Emax'!$A:$BM,MATCH(DB$1,'B-Emax'!$A$1:$BM$1,0),FALSE),"")</f>
        <v>4.5326551658973563E-2</v>
      </c>
      <c r="DC28" s="41">
        <f>_xlfn.IFNA(VLOOKUP($A28,'B-Emax'!$A:$BM,MATCH(DC$1,'B-Emax'!$A$1:$BM$1,0),FALSE),"")</f>
        <v>0</v>
      </c>
      <c r="DD28" s="41">
        <f>_xlfn.IFNA(VLOOKUP($A28,'B-Emax'!$A:$BM,MATCH(DD$1,'B-Emax'!$A$1:$BM$1,0),FALSE),"")</f>
        <v>0.11182365750654609</v>
      </c>
      <c r="DE28" s="41">
        <f>_xlfn.IFNA(VLOOKUP($A28,'B-Emax'!$A:$BM,MATCH(DE$1,'B-Emax'!$A$1:$BM$1,0),FALSE),"")</f>
        <v>0.24699182517780702</v>
      </c>
      <c r="DF28" s="41" t="str">
        <f>_xlfn.IFNA(VLOOKUP($A28,'B-Emax'!$A:$BM,MATCH(DF$1,'B-Emax'!$A$1:$BM$1,0),FALSE),"")</f>
        <v/>
      </c>
      <c r="DG28" s="41" t="str">
        <f>_xlfn.IFNA(VLOOKUP($A28,'B-Emax'!$A:$BM,MATCH(DG$1,'B-Emax'!$A$1:$BM$1,0),FALSE),"")</f>
        <v/>
      </c>
      <c r="DH28" s="41" t="str">
        <f>_xlfn.IFNA(VLOOKUP($A28,'B-Emax'!$A:$BM,MATCH(DH$1,'B-Emax'!$A$1:$BM$1,0),FALSE),"")</f>
        <v/>
      </c>
      <c r="DI28" s="41" t="str">
        <f>_xlfn.IFNA(VLOOKUP($A28,'B-Emax'!$A:$BM,MATCH(DI$1,'B-Emax'!$A$1:$BM$1,0),FALSE),"")</f>
        <v/>
      </c>
      <c r="DJ28" s="41">
        <f>_xlfn.IFNA(VLOOKUP($A28,'B-Emax'!$A:$BM,MATCH(DJ$1,'B-Emax'!$A$1:$BM$1,0),FALSE),"")</f>
        <v>0.59467044198371255</v>
      </c>
      <c r="DK28" s="41">
        <f>_xlfn.IFNA(VLOOKUP($A28,'B-Emax'!$A:$BM,MATCH(DK$1,'B-Emax'!$A$1:$BM$1,0),FALSE),"")</f>
        <v>1</v>
      </c>
      <c r="DL28" s="47" t="str">
        <f>_xlfn.IFNA(VLOOKUP($A28,'I-Emax'!$A:$BQ,MATCH(DL$1,'I-Emax'!$A$1:$BQ$1,0),FALSE),"")</f>
        <v/>
      </c>
      <c r="DM28" s="47">
        <f>_xlfn.IFNA(VLOOKUP($A28,'I-Emax'!$A:$BQ,MATCH(DM$1,'I-Emax'!$A$1:$BQ$1,0),FALSE),"")</f>
        <v>0</v>
      </c>
      <c r="DN28" s="47">
        <f>_xlfn.IFNA(VLOOKUP($A28,'I-Emax'!$A:$BQ,MATCH(DN$1,'I-Emax'!$A$1:$BQ$1,0),FALSE),"")</f>
        <v>0</v>
      </c>
      <c r="DO28" s="47">
        <f>_xlfn.IFNA(VLOOKUP($A28,'I-Emax'!$A:$BQ,MATCH(DO$1,'I-Emax'!$A$1:$BQ$1,0),FALSE),"")</f>
        <v>0.43026385587143179</v>
      </c>
      <c r="DP28" s="47">
        <f>_xlfn.IFNA(VLOOKUP($A28,'I-Emax'!$A:$BQ,MATCH(DP$1,'I-Emax'!$A$1:$BQ$1,0),FALSE),"")</f>
        <v>0.43026385587143179</v>
      </c>
      <c r="DQ28" s="47">
        <f>_xlfn.IFNA(VLOOKUP($A28,'I-Emax'!$A:$BQ,MATCH(DQ$1,'I-Emax'!$A$1:$BQ$1,0),FALSE),"")</f>
        <v>0.65187921177233299</v>
      </c>
      <c r="DR28" s="47" t="str">
        <f>_xlfn.IFNA(VLOOKUP($A28,'I-Emax'!$A:$BQ,MATCH(DR$1,'I-Emax'!$A$1:$BQ$1,0),FALSE),"")</f>
        <v/>
      </c>
      <c r="DS28" s="47" t="str">
        <f>_xlfn.IFNA(VLOOKUP($A28,'I-Emax'!$A:$BQ,MATCH(DS$1,'I-Emax'!$A$1:$BQ$1,0),FALSE),"")</f>
        <v/>
      </c>
      <c r="DT28" s="47" t="str">
        <f>_xlfn.IFNA(VLOOKUP($A28,'I-Emax'!$A:$BQ,MATCH(DT$1,'I-Emax'!$A$1:$BQ$1,0),FALSE),"")</f>
        <v/>
      </c>
      <c r="DU28" s="47" t="str">
        <f>_xlfn.IFNA(VLOOKUP($A28,'I-Emax'!$A:$BQ,MATCH(DU$1,'I-Emax'!$A$1:$BQ$1,0),FALSE),"")</f>
        <v/>
      </c>
      <c r="DV28" s="47">
        <f>_xlfn.IFNA(VLOOKUP($A28,'I-Emax'!$A:$BQ,MATCH(DV$1,'I-Emax'!$A$1:$BQ$1,0),FALSE),"")</f>
        <v>1</v>
      </c>
      <c r="DW28" s="47">
        <f>_xlfn.IFNA(VLOOKUP($A28,'I-Emax'!$A:$BQ,MATCH(DW$1,'I-Emax'!$A$1:$BQ$1,0),FALSE),"")</f>
        <v>0.57253258643411942</v>
      </c>
      <c r="DX28" s="147" t="str">
        <f t="shared" si="16"/>
        <v/>
      </c>
      <c r="DY28" s="51">
        <f t="shared" si="17"/>
        <v>0.82958144588074978</v>
      </c>
      <c r="DZ28" s="51" t="str">
        <f t="shared" si="18"/>
        <v/>
      </c>
      <c r="EA28" s="51">
        <f t="shared" si="19"/>
        <v>0.86783410138248851</v>
      </c>
      <c r="EB28" s="51" t="str">
        <f>_xlfn.IFNA(VLOOKUP($A28,'B-Emax'!$A:$IC,MATCH(EB$1,'B-Emax'!$A$1:$IC$1,0),FALSE),"")</f>
        <v/>
      </c>
      <c r="EC28" s="51">
        <f>_xlfn.IFNA(VLOOKUP($A28,'B-Emax'!$A:$IC,MATCH(EC$1,'B-Emax'!$A$1:$IC$1,0),FALSE),"")</f>
        <v>0.45446635730858465</v>
      </c>
      <c r="ED28" s="51" t="str">
        <f>_xlfn.IFNA(VLOOKUP($A28,'B-Emax'!$A:$IC,MATCH(ED$1,'B-Emax'!$A$1:$IC$1,0),FALSE),"")</f>
        <v/>
      </c>
      <c r="EE28" s="51">
        <f>_xlfn.IFNA(VLOOKUP($A28,'B-Emax'!$A:$IC,MATCH(EE$1,'B-Emax'!$A$1:$IC$1,0),FALSE),"")</f>
        <v>0.6672330784480317</v>
      </c>
      <c r="EF28" s="51" t="str">
        <f>_xlfn.IFNA(VLOOKUP($A28,'I-Emax'!$A:$IC,MATCH(EF$1,'I-Emax'!$A$1:$IC$1,0),FALSE),"")</f>
        <v/>
      </c>
      <c r="EG28" s="51">
        <f>_xlfn.IFNA(VLOOKUP($A28,'I-Emax'!$A:$IC,MATCH(EG$1,'I-Emax'!$A$1:$IC$1,0),FALSE),"")</f>
        <v>0.54782608695652169</v>
      </c>
      <c r="EH28" s="51" t="str">
        <f>_xlfn.IFNA(VLOOKUP($A28,'I-Emax'!$A:$IC,MATCH(EH$1,'I-Emax'!$A$1:$IC$1,0),FALSE),"")</f>
        <v/>
      </c>
      <c r="EI28" s="51">
        <f>_xlfn.IFNA(VLOOKUP($A28,'I-Emax'!$A:$IC,MATCH(EI$1,'I-Emax'!$A$1:$IC$1,0),FALSE),"")</f>
        <v>0.57904761904761903</v>
      </c>
      <c r="EJ28" s="147" t="str">
        <f t="shared" si="20"/>
        <v/>
      </c>
      <c r="EK28" s="51">
        <f t="shared" si="21"/>
        <v>0.79376894848084956</v>
      </c>
      <c r="EL28" s="51" t="str">
        <f t="shared" si="22"/>
        <v/>
      </c>
      <c r="EM28" s="51">
        <f t="shared" si="23"/>
        <v>0.91788060900338131</v>
      </c>
      <c r="EN28" s="147" t="str">
        <f>_xlfn.IFNA(VLOOKUP($A28,'B-Emax'!$A:$IC,MATCH(EN$1,'B-Emax'!$A$1:$IC$1,0),FALSE),"")</f>
        <v/>
      </c>
      <c r="EO28" s="51">
        <f>_xlfn.IFNA(VLOOKUP($A28,'B-Emax'!$A:$IC,MATCH(EO$1,'B-Emax'!$A$1:$IC$1,0),FALSE),"")</f>
        <v>0.40997374203366388</v>
      </c>
      <c r="EP28" s="51" t="str">
        <f>_xlfn.IFNA(VLOOKUP($A28,'B-Emax'!$A:$IC,MATCH(EP$1,'B-Emax'!$A$1:$IC$1,0),FALSE),"")</f>
        <v/>
      </c>
      <c r="EQ28" s="51">
        <f>_xlfn.IFNA(VLOOKUP($A28,'B-Emax'!$A:$IC,MATCH(EQ$1,'B-Emax'!$A$1:$IC$1,0),FALSE),"")</f>
        <v>0.60996899824040929</v>
      </c>
      <c r="ER28" s="51" t="str">
        <f>_xlfn.IFNA(VLOOKUP($A28,'I-Emax'!$A:$IC,MATCH(ER$1,'I-Emax'!$A$1:$IC$1,0),FALSE),"")</f>
        <v/>
      </c>
      <c r="ES28" s="51">
        <f>_xlfn.IFNA(VLOOKUP($A28,'I-Emax'!$A:$IC,MATCH(ES$1,'I-Emax'!$A$1:$IC$1,0),FALSE),"")</f>
        <v>0.51649002246597064</v>
      </c>
      <c r="ET28" s="51" t="str">
        <f>_xlfn.IFNA(VLOOKUP($A28,'I-Emax'!$A:$IC,MATCH(ET$1,'I-Emax'!$A$1:$IC$1,0),FALSE),"")</f>
        <v/>
      </c>
      <c r="EU28" s="51">
        <f>_xlfn.IFNA(VLOOKUP($A28,'I-Emax'!$A:$IC,MATCH(EU$1,'I-Emax'!$A$1:$IC$1,0),FALSE),"")</f>
        <v>0.55987871557808933</v>
      </c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</row>
    <row r="29" spans="1:172" s="49" customFormat="1" x14ac:dyDescent="0.2">
      <c r="A29" s="29" t="s">
        <v>19</v>
      </c>
      <c r="B29" s="377" t="str">
        <f>VLOOKUP($A29,BI!$A:$Q,MATCH(B$1,BI!$A$1:$Q$1,0),FALSE)</f>
        <v/>
      </c>
      <c r="C29" s="378">
        <f>VLOOKUP($A29,BI!$A:$Q,MATCH(C$1,BI!$A$1:$Q$1,0),FALSE)</f>
        <v>1</v>
      </c>
      <c r="D29" s="378">
        <f>VLOOKUP($A29,BI!$A:$Q,MATCH(D$1,BI!$A$1:$Q$1,0),FALSE)</f>
        <v>1</v>
      </c>
      <c r="E29" s="378">
        <f>VLOOKUP($A29,BI!$A:$Q,MATCH(E$1,BI!$A$1:$Q$1,0),FALSE)</f>
        <v>1</v>
      </c>
      <c r="F29" s="378">
        <f>VLOOKUP($A29,BI!$A:$Q,MATCH(F$1,BI!$A$1:$Q$1,0),FALSE)</f>
        <v>1</v>
      </c>
      <c r="G29" s="378" t="str">
        <f>VLOOKUP($A29,BI!$A:$Q,MATCH(G$1,BI!$A$1:$Q$1,0),FALSE)</f>
        <v/>
      </c>
      <c r="H29" s="378" t="str">
        <f>VLOOKUP($A29,BI!$A:$Q,MATCH(H$1,BI!$A$1:$Q$1,0),FALSE)</f>
        <v/>
      </c>
      <c r="I29" s="378" t="str">
        <f>VLOOKUP($A29,BI!$A:$Q,MATCH(I$1,BI!$A$1:$Q$1,0),FALSE)</f>
        <v/>
      </c>
      <c r="J29" s="378" t="str">
        <f>VLOOKUP($A29,BI!$A:$Q,MATCH(J$1,BI!$A$1:$Q$1,0),FALSE)</f>
        <v/>
      </c>
      <c r="K29" s="378" t="str">
        <f>VLOOKUP($A29,BI!$A:$Q,MATCH(K$1,BI!$A$1:$Q$1,0),FALSE)</f>
        <v/>
      </c>
      <c r="L29" s="378">
        <f>VLOOKUP($A29,BI!$A:$Q,MATCH(L$1,BI!$A$1:$Q$1,0),FALSE)</f>
        <v>1</v>
      </c>
      <c r="M29" s="378">
        <f>VLOOKUP($A29,BI!$A:$Q,MATCH(M$1,BI!$A$1:$Q$1,0),FALSE)</f>
        <v>1</v>
      </c>
      <c r="N29" s="49">
        <f t="shared" si="0"/>
        <v>6</v>
      </c>
      <c r="O29" s="49" t="str">
        <f>VLOOKUP($A29,BI!$A:$Q,MATCH(O$1,BI!$A$1:$Q$1,0),FALSE)</f>
        <v/>
      </c>
      <c r="P29" s="37">
        <f>VLOOKUP($A29,BI!$A:$Q,MATCH(P$1,BI!$A$1:$Q$1,0),FALSE)</f>
        <v>1</v>
      </c>
      <c r="Q29" s="37" t="str">
        <f>VLOOKUP($A29,BI!$A:$Q,MATCH(Q$1,BI!$A$1:$Q$1,0),FALSE)</f>
        <v/>
      </c>
      <c r="R29" s="37">
        <f>VLOOKUP($A29,BI!$A:$Q,MATCH(R$1,BI!$A$1:$Q$1,0),FALSE)</f>
        <v>1</v>
      </c>
      <c r="S29" s="398">
        <f t="shared" si="1"/>
        <v>2</v>
      </c>
      <c r="T29" s="41" t="str">
        <f t="shared" si="24"/>
        <v/>
      </c>
      <c r="U29" s="41">
        <f t="shared" si="25"/>
        <v>0.19589977220956722</v>
      </c>
      <c r="V29" s="41">
        <f t="shared" si="26"/>
        <v>0.25849113315299066</v>
      </c>
      <c r="W29" s="41">
        <f t="shared" si="27"/>
        <v>0.31848064280496713</v>
      </c>
      <c r="X29" s="41">
        <f t="shared" si="28"/>
        <v>0.36799459824442943</v>
      </c>
      <c r="Y29" s="41" t="str">
        <f t="shared" si="29"/>
        <v/>
      </c>
      <c r="Z29" s="41" t="str">
        <f t="shared" si="30"/>
        <v/>
      </c>
      <c r="AA29" s="41" t="str">
        <f t="shared" si="31"/>
        <v/>
      </c>
      <c r="AB29" s="41" t="str">
        <f t="shared" si="32"/>
        <v/>
      </c>
      <c r="AC29" s="41" t="str">
        <f t="shared" si="33"/>
        <v/>
      </c>
      <c r="AD29" s="41">
        <f t="shared" si="34"/>
        <v>0.22939769515111982</v>
      </c>
      <c r="AE29" s="41">
        <f t="shared" si="35"/>
        <v>0.13984018264840184</v>
      </c>
      <c r="AF29" s="80" t="str">
        <f>_xlfn.IFNA(VLOOKUP($A29,'B-Emax'!$A:$BM,MATCH(AF$1,'B-Emax'!$A$1:$BM$1,0),FALSE),"")</f>
        <v/>
      </c>
      <c r="AG29" s="81">
        <f>_xlfn.IFNA(VLOOKUP($A29,'B-Emax'!$A:$BM,MATCH(AG$1,'B-Emax'!$A$1:$BM$1,0),FALSE),"")</f>
        <v>131.69999999999999</v>
      </c>
      <c r="AH29" s="81">
        <f>_xlfn.IFNA(VLOOKUP($A29,'B-Emax'!$A:$BM,MATCH(AH$1,'B-Emax'!$A$1:$BM$1,0),FALSE),"")</f>
        <v>99.81</v>
      </c>
      <c r="AI29" s="81">
        <f>_xlfn.IFNA(VLOOKUP($A29,'B-Emax'!$A:$BM,MATCH(AI$1,'B-Emax'!$A$1:$BM$1,0),FALSE),"")</f>
        <v>68.45</v>
      </c>
      <c r="AJ29" s="81">
        <f>_xlfn.IFNA(VLOOKUP($A29,'B-Emax'!$A:$BM,MATCH(AJ$1,'B-Emax'!$A$1:$BM$1,0),FALSE),"")</f>
        <v>59.24</v>
      </c>
      <c r="AK29" s="81" t="str">
        <f>_xlfn.IFNA(VLOOKUP($A29,'B-Emax'!$A:$BM,MATCH(AK$1,'B-Emax'!$A$1:$BM$1,0),FALSE),"")</f>
        <v/>
      </c>
      <c r="AL29" s="82" t="str">
        <f>_xlfn.IFNA(VLOOKUP($A29,'B-Emax'!$A:$BM,MATCH(AL$1,'B-Emax'!$A$1:$BM$1,0),FALSE),"")</f>
        <v/>
      </c>
      <c r="AM29" s="82" t="str">
        <f>_xlfn.IFNA(VLOOKUP($A29,'B-Emax'!$A:$BM,MATCH(AM$1,'B-Emax'!$A$1:$BM$1,0),FALSE),"")</f>
        <v/>
      </c>
      <c r="AN29" s="82" t="str">
        <f>_xlfn.IFNA(VLOOKUP($A29,'B-Emax'!$A:$BM,MATCH(AN$1,'B-Emax'!$A$1:$BM$1,0),FALSE),"")</f>
        <v/>
      </c>
      <c r="AO29" s="81" t="str">
        <f>_xlfn.IFNA(VLOOKUP($A29,'B-Emax'!$A:$BM,MATCH(AO$1,'B-Emax'!$A$1:$BM$1,0),FALSE),"")</f>
        <v/>
      </c>
      <c r="AP29" s="82">
        <f>_xlfn.IFNA(VLOOKUP($A29,'B-Emax'!$A:$BM,MATCH(AP$1,'B-Emax'!$A$1:$BM$1,0),FALSE),"")</f>
        <v>91.98</v>
      </c>
      <c r="AQ29" s="82">
        <f>_xlfn.IFNA(VLOOKUP($A29,'B-Emax'!$A:$BM,MATCH(AQ$1,'B-Emax'!$A$1:$BM$1,0),FALSE),"")</f>
        <v>175.2</v>
      </c>
      <c r="AR29" s="50" t="str">
        <f>_xlfn.IFNA(VLOOKUP($A29,'I-Emax'!$A:$BM,MATCH(AR$1,'I-Emax'!$A$1:$BM$1,0),FALSE),"")</f>
        <v/>
      </c>
      <c r="AS29" s="50">
        <f>_xlfn.IFNA(VLOOKUP($A29,'I-Emax'!$A:$BM,MATCH(AS$1,'I-Emax'!$A$1:$BM$1,0),FALSE),"")</f>
        <v>25.8</v>
      </c>
      <c r="AT29" s="50">
        <f>_xlfn.IFNA(VLOOKUP($A29,'I-Emax'!$A:$BM,MATCH(AT$1,'I-Emax'!$A$1:$BM$1,0),FALSE),"")</f>
        <v>25.8</v>
      </c>
      <c r="AU29" s="50">
        <f>_xlfn.IFNA(VLOOKUP($A29,'I-Emax'!$A:$BM,MATCH(AU$1,'I-Emax'!$A$1:$BM$1,0),FALSE),"")</f>
        <v>21.8</v>
      </c>
      <c r="AV29" s="50">
        <f>_xlfn.IFNA(VLOOKUP($A29,'I-Emax'!$A:$BM,MATCH(AV$1,'I-Emax'!$A$1:$BM$1,0),FALSE),"")</f>
        <v>21.8</v>
      </c>
      <c r="AW29" s="50" t="str">
        <f>_xlfn.IFNA(VLOOKUP($A29,'I-Emax'!$A:$BM,MATCH(AW$1,'I-Emax'!$A$1:$BM$1,0),FALSE),"")</f>
        <v/>
      </c>
      <c r="AX29" s="50" t="str">
        <f>_xlfn.IFNA(VLOOKUP($A29,'I-Emax'!$A:$BM,MATCH(AX$1,'I-Emax'!$A$1:$BM$1,0),FALSE),"")</f>
        <v/>
      </c>
      <c r="AY29" s="50" t="str">
        <f>_xlfn.IFNA(VLOOKUP($A29,'I-Emax'!$A:$BM,MATCH(AY$1,'I-Emax'!$A$1:$BM$1,0),FALSE),"")</f>
        <v/>
      </c>
      <c r="AZ29" s="50" t="str">
        <f>_xlfn.IFNA(VLOOKUP($A29,'I-Emax'!$A:$BM,MATCH(AZ$1,'I-Emax'!$A$1:$BM$1,0),FALSE),"")</f>
        <v/>
      </c>
      <c r="BA29" s="50" t="str">
        <f>_xlfn.IFNA(VLOOKUP($A29,'I-Emax'!$A:$BM,MATCH(BA$1,'I-Emax'!$A$1:$BM$1,0),FALSE),"")</f>
        <v/>
      </c>
      <c r="BB29" s="50">
        <f>_xlfn.IFNA(VLOOKUP($A29,'I-Emax'!$A:$BM,MATCH(BB$1,'I-Emax'!$A$1:$BM$1,0),FALSE),"")</f>
        <v>21.1</v>
      </c>
      <c r="BC29" s="50">
        <f>_xlfn.IFNA(VLOOKUP($A29,'I-Emax'!$A:$BM,MATCH(BC$1,'I-Emax'!$A$1:$BM$1,0),FALSE),"")</f>
        <v>24.5</v>
      </c>
      <c r="BD29" s="40" t="str">
        <f t="shared" si="36"/>
        <v/>
      </c>
      <c r="BE29" s="41">
        <f t="shared" si="37"/>
        <v>0.28592683111189493</v>
      </c>
      <c r="BF29" s="41">
        <f t="shared" si="38"/>
        <v>0.33097279573906391</v>
      </c>
      <c r="BG29" s="41">
        <f t="shared" si="39"/>
        <v>0.40768163657886947</v>
      </c>
      <c r="BH29" s="41">
        <f t="shared" si="40"/>
        <v>0.26901399181288088</v>
      </c>
      <c r="BI29" s="41" t="str">
        <f t="shared" si="41"/>
        <v/>
      </c>
      <c r="BJ29" s="41" t="str">
        <f t="shared" si="42"/>
        <v/>
      </c>
      <c r="BK29" s="41" t="str">
        <f t="shared" si="43"/>
        <v/>
      </c>
      <c r="BL29" s="41" t="str">
        <f t="shared" si="44"/>
        <v/>
      </c>
      <c r="BM29" s="41" t="str">
        <f t="shared" si="45"/>
        <v/>
      </c>
      <c r="BN29" s="41">
        <f t="shared" si="46"/>
        <v>0.53307654873212607</v>
      </c>
      <c r="BO29" s="41">
        <f t="shared" si="47"/>
        <v>0.48503805940388039</v>
      </c>
      <c r="BP29" s="40" t="str">
        <f>_xlfn.IFNA(VLOOKUP($A29,'B-Emax'!$A:$BM,MATCH(BP$1,'B-Emax'!$A$1:$BM$1,0),FALSE),"")</f>
        <v/>
      </c>
      <c r="BQ29" s="41">
        <f>_xlfn.IFNA(VLOOKUP($A29,'B-Emax'!$A:$BM,MATCH(BQ$1,'B-Emax'!$A$1:$BM$1,0),FALSE),"")</f>
        <v>0.14268689057421449</v>
      </c>
      <c r="BR29" s="41">
        <f>_xlfn.IFNA(VLOOKUP($A29,'B-Emax'!$A:$BM,MATCH(BR$1,'B-Emax'!$A$1:$BM$1,0),FALSE),"")</f>
        <v>0.16516630812510344</v>
      </c>
      <c r="BS29" s="41">
        <f>_xlfn.IFNA(VLOOKUP($A29,'B-Emax'!$A:$BM,MATCH(BS$1,'B-Emax'!$A$1:$BM$1,0),FALSE),"")</f>
        <v>0.18400537634408604</v>
      </c>
      <c r="BT29" s="41">
        <f>_xlfn.IFNA(VLOOKUP($A29,'B-Emax'!$A:$BM,MATCH(BT$1,'B-Emax'!$A$1:$BM$1,0),FALSE),"")</f>
        <v>0.12141832342693176</v>
      </c>
      <c r="BU29" s="41" t="str">
        <f>_xlfn.IFNA(VLOOKUP($A29,'B-Emax'!$A:$BM,MATCH(BU$1,'B-Emax'!$A$1:$BM$1,0),FALSE),"")</f>
        <v/>
      </c>
      <c r="BV29" s="41" t="str">
        <f>_xlfn.IFNA(VLOOKUP($A29,'B-Emax'!$A:$BM,MATCH(BV$1,'B-Emax'!$A$1:$BM$1,0),FALSE),"")</f>
        <v/>
      </c>
      <c r="BW29" s="41" t="str">
        <f>_xlfn.IFNA(VLOOKUP($A29,'B-Emax'!$A:$BM,MATCH(BW$1,'B-Emax'!$A$1:$BM$1,0),FALSE),"")</f>
        <v/>
      </c>
      <c r="BX29" s="41" t="str">
        <f>_xlfn.IFNA(VLOOKUP($A29,'B-Emax'!$A:$BM,MATCH(BX$1,'B-Emax'!$A$1:$BM$1,0),FALSE),"")</f>
        <v/>
      </c>
      <c r="BY29" s="41" t="str">
        <f>_xlfn.IFNA(VLOOKUP($A29,'B-Emax'!$A:$BM,MATCH(BY$1,'B-Emax'!$A$1:$BM$1,0),FALSE),"")</f>
        <v/>
      </c>
      <c r="BZ29" s="41">
        <f>_xlfn.IFNA(VLOOKUP($A29,'B-Emax'!$A:$BM,MATCH(BZ$1,'B-Emax'!$A$1:$BM$1,0),FALSE),"")</f>
        <v>0.75393442622950824</v>
      </c>
      <c r="CA29" s="41">
        <f>_xlfn.IFNA(VLOOKUP($A29,'B-Emax'!$A:$BM,MATCH(CA$1,'B-Emax'!$A$1:$BM$1,0),FALSE),"")</f>
        <v>0.24808836023789291</v>
      </c>
      <c r="CB29" s="47" t="str">
        <f>_xlfn.IFNA(VLOOKUP($A29,'I-Emax'!$A:$BM,MATCH(CB$1,'I-Emax'!$A$1:$BM$1,0),FALSE),"")</f>
        <v/>
      </c>
      <c r="CC29" s="47">
        <f>_xlfn.IFNA(VLOOKUP($A29,'I-Emax'!$A:$BM,MATCH(CC$1,'I-Emax'!$A$1:$BM$1,0),FALSE),"")</f>
        <v>0.49903288201160539</v>
      </c>
      <c r="CD29" s="47">
        <f>_xlfn.IFNA(VLOOKUP($A29,'I-Emax'!$A:$BM,MATCH(CD$1,'I-Emax'!$A$1:$BM$1,0),FALSE),"")</f>
        <v>0.49903288201160539</v>
      </c>
      <c r="CE29" s="47">
        <f>_xlfn.IFNA(VLOOKUP($A29,'I-Emax'!$A:$BM,MATCH(CE$1,'I-Emax'!$A$1:$BM$1,0),FALSE),"")</f>
        <v>0.45134575569358182</v>
      </c>
      <c r="CF29" s="47">
        <f>_xlfn.IFNA(VLOOKUP($A29,'I-Emax'!$A:$BM,MATCH(CF$1,'I-Emax'!$A$1:$BM$1,0),FALSE),"")</f>
        <v>0.45134575569358182</v>
      </c>
      <c r="CG29" s="47" t="str">
        <f>_xlfn.IFNA(VLOOKUP($A29,'I-Emax'!$A:$BM,MATCH(CG$1,'I-Emax'!$A$1:$BM$1,0),FALSE),"")</f>
        <v/>
      </c>
      <c r="CH29" s="47" t="str">
        <f>_xlfn.IFNA(VLOOKUP($A29,'I-Emax'!$A:$BM,MATCH(CH$1,'I-Emax'!$A$1:$BM$1,0),FALSE),"")</f>
        <v/>
      </c>
      <c r="CI29" s="47" t="str">
        <f>_xlfn.IFNA(VLOOKUP($A29,'I-Emax'!$A:$BM,MATCH(CI$1,'I-Emax'!$A$1:$BM$1,0),FALSE),"")</f>
        <v/>
      </c>
      <c r="CJ29" s="47" t="str">
        <f>_xlfn.IFNA(VLOOKUP($A29,'I-Emax'!$A:$BM,MATCH(CJ$1,'I-Emax'!$A$1:$BM$1,0),FALSE),"")</f>
        <v/>
      </c>
      <c r="CK29" s="47" t="str">
        <f>_xlfn.IFNA(VLOOKUP($A29,'I-Emax'!$A:$BM,MATCH(CK$1,'I-Emax'!$A$1:$BM$1,0),FALSE),"")</f>
        <v/>
      </c>
      <c r="CL29" s="47">
        <f>_xlfn.IFNA(VLOOKUP($A29,'I-Emax'!$A:$BM,MATCH(CL$1,'I-Emax'!$A$1:$BM$1,0),FALSE),"")</f>
        <v>0.40190476190476193</v>
      </c>
      <c r="CM29" s="47">
        <f>_xlfn.IFNA(VLOOKUP($A29,'I-Emax'!$A:$BM,MATCH(CM$1,'I-Emax'!$A$1:$BM$1,0),FALSE),"")</f>
        <v>0.51148225469728603</v>
      </c>
      <c r="CN29" s="40" t="str">
        <f t="shared" si="48"/>
        <v/>
      </c>
      <c r="CO29" s="41">
        <f t="shared" si="49"/>
        <v>3.7935256281719183E-2</v>
      </c>
      <c r="CP29" s="41">
        <f t="shared" si="50"/>
        <v>7.803022177476121E-2</v>
      </c>
      <c r="CQ29" s="41">
        <f t="shared" si="51"/>
        <v>0.21930426771792105</v>
      </c>
      <c r="CR29" s="41">
        <f t="shared" si="52"/>
        <v>0</v>
      </c>
      <c r="CS29" s="41" t="str">
        <f t="shared" si="53"/>
        <v/>
      </c>
      <c r="CT29" s="41" t="str">
        <f t="shared" si="54"/>
        <v/>
      </c>
      <c r="CU29" s="41" t="str">
        <f t="shared" si="55"/>
        <v/>
      </c>
      <c r="CV29" s="41" t="str">
        <f t="shared" si="56"/>
        <v/>
      </c>
      <c r="CW29" s="41" t="str">
        <f t="shared" si="57"/>
        <v/>
      </c>
      <c r="CX29" s="41">
        <f t="shared" si="58"/>
        <v>0</v>
      </c>
      <c r="CY29" s="41">
        <f t="shared" si="59"/>
        <v>0.20026373439301656</v>
      </c>
      <c r="CZ29" s="40" t="str">
        <f>_xlfn.IFNA(VLOOKUP($A29,'B-Emax'!$A:$BM,MATCH(CZ$1,'B-Emax'!$A$1:$BM$1,0),FALSE),"")</f>
        <v/>
      </c>
      <c r="DA29" s="41">
        <f>_xlfn.IFNA(VLOOKUP($A29,'B-Emax'!$A:$BM,MATCH(DA$1,'B-Emax'!$A$1:$BM$1,0),FALSE),"")</f>
        <v>3.362533705157094E-2</v>
      </c>
      <c r="DB29" s="41">
        <f>_xlfn.IFNA(VLOOKUP($A29,'B-Emax'!$A:$BM,MATCH(DB$1,'B-Emax'!$A$1:$BM$1,0),FALSE),"")</f>
        <v>6.9165013355915267E-2</v>
      </c>
      <c r="DC29" s="41">
        <f>_xlfn.IFNA(VLOOKUP($A29,'B-Emax'!$A:$BM,MATCH(DC$1,'B-Emax'!$A$1:$BM$1,0),FALSE),"")</f>
        <v>9.8949343170618376E-2</v>
      </c>
      <c r="DD29" s="41">
        <f>_xlfn.IFNA(VLOOKUP($A29,'B-Emax'!$A:$BM,MATCH(DD$1,'B-Emax'!$A$1:$BM$1,0),FALSE),"")</f>
        <v>0</v>
      </c>
      <c r="DE29" s="41" t="str">
        <f>_xlfn.IFNA(VLOOKUP($A29,'B-Emax'!$A:$BM,MATCH(DE$1,'B-Emax'!$A$1:$BM$1,0),FALSE),"")</f>
        <v/>
      </c>
      <c r="DF29" s="41" t="str">
        <f>_xlfn.IFNA(VLOOKUP($A29,'B-Emax'!$A:$BM,MATCH(DF$1,'B-Emax'!$A$1:$BM$1,0),FALSE),"")</f>
        <v/>
      </c>
      <c r="DG29" s="41" t="str">
        <f>_xlfn.IFNA(VLOOKUP($A29,'B-Emax'!$A:$BM,MATCH(DG$1,'B-Emax'!$A$1:$BM$1,0),FALSE),"")</f>
        <v/>
      </c>
      <c r="DH29" s="41" t="str">
        <f>_xlfn.IFNA(VLOOKUP($A29,'B-Emax'!$A:$BM,MATCH(DH$1,'B-Emax'!$A$1:$BM$1,0),FALSE),"")</f>
        <v/>
      </c>
      <c r="DI29" s="41" t="str">
        <f>_xlfn.IFNA(VLOOKUP($A29,'B-Emax'!$A:$BM,MATCH(DI$1,'B-Emax'!$A$1:$BM$1,0),FALSE),"")</f>
        <v/>
      </c>
      <c r="DJ29" s="41">
        <f>_xlfn.IFNA(VLOOKUP($A29,'B-Emax'!$A:$BM,MATCH(DJ$1,'B-Emax'!$A$1:$BM$1,0),FALSE),"")</f>
        <v>1</v>
      </c>
      <c r="DK29" s="41">
        <f>_xlfn.IFNA(VLOOKUP($A29,'B-Emax'!$A:$BM,MATCH(DK$1,'B-Emax'!$A$1:$BM$1,0),FALSE),"")</f>
        <v>0.20026373439301656</v>
      </c>
      <c r="DL29" s="47" t="str">
        <f>_xlfn.IFNA(VLOOKUP($A29,'I-Emax'!$A:$BQ,MATCH(DL$1,'I-Emax'!$A$1:$BQ$1,0),FALSE),"")</f>
        <v/>
      </c>
      <c r="DM29" s="47">
        <f>_xlfn.IFNA(VLOOKUP($A29,'I-Emax'!$A:$BQ,MATCH(DM$1,'I-Emax'!$A$1:$BQ$1,0),FALSE),"")</f>
        <v>0.88638750195487226</v>
      </c>
      <c r="DN29" s="47">
        <f>_xlfn.IFNA(VLOOKUP($A29,'I-Emax'!$A:$BQ,MATCH(DN$1,'I-Emax'!$A$1:$BQ$1,0),FALSE),"")</f>
        <v>0.88638750195487226</v>
      </c>
      <c r="DO29" s="47">
        <f>_xlfn.IFNA(VLOOKUP($A29,'I-Emax'!$A:$BQ,MATCH(DO$1,'I-Emax'!$A$1:$BQ$1,0),FALSE),"")</f>
        <v>0.45119661464085797</v>
      </c>
      <c r="DP29" s="47">
        <f>_xlfn.IFNA(VLOOKUP($A29,'I-Emax'!$A:$BQ,MATCH(DP$1,'I-Emax'!$A$1:$BQ$1,0),FALSE),"")</f>
        <v>0.45119661464085797</v>
      </c>
      <c r="DQ29" s="47" t="str">
        <f>_xlfn.IFNA(VLOOKUP($A29,'I-Emax'!$A:$BQ,MATCH(DQ$1,'I-Emax'!$A$1:$BQ$1,0),FALSE),"")</f>
        <v/>
      </c>
      <c r="DR29" s="47" t="str">
        <f>_xlfn.IFNA(VLOOKUP($A29,'I-Emax'!$A:$BQ,MATCH(DR$1,'I-Emax'!$A$1:$BQ$1,0),FALSE),"")</f>
        <v/>
      </c>
      <c r="DS29" s="47" t="str">
        <f>_xlfn.IFNA(VLOOKUP($A29,'I-Emax'!$A:$BQ,MATCH(DS$1,'I-Emax'!$A$1:$BQ$1,0),FALSE),"")</f>
        <v/>
      </c>
      <c r="DT29" s="47" t="str">
        <f>_xlfn.IFNA(VLOOKUP($A29,'I-Emax'!$A:$BQ,MATCH(DT$1,'I-Emax'!$A$1:$BQ$1,0),FALSE),"")</f>
        <v/>
      </c>
      <c r="DU29" s="47" t="str">
        <f>_xlfn.IFNA(VLOOKUP($A29,'I-Emax'!$A:$BQ,MATCH(DU$1,'I-Emax'!$A$1:$BQ$1,0),FALSE),"")</f>
        <v/>
      </c>
      <c r="DV29" s="47">
        <f>_xlfn.IFNA(VLOOKUP($A29,'I-Emax'!$A:$BQ,MATCH(DV$1,'I-Emax'!$A$1:$BQ$1,0),FALSE),"")</f>
        <v>0</v>
      </c>
      <c r="DW29" s="47">
        <f>_xlfn.IFNA(VLOOKUP($A29,'I-Emax'!$A:$BQ,MATCH(DW$1,'I-Emax'!$A$1:$BQ$1,0),FALSE),"")</f>
        <v>1</v>
      </c>
      <c r="DX29" s="147" t="str">
        <f t="shared" si="16"/>
        <v/>
      </c>
      <c r="DY29" s="51">
        <f t="shared" si="17"/>
        <v>0.3687239518212887</v>
      </c>
      <c r="DZ29" s="51" t="str">
        <f t="shared" si="18"/>
        <v/>
      </c>
      <c r="EA29" s="51">
        <f t="shared" si="19"/>
        <v>0.67841742849607412</v>
      </c>
      <c r="EB29" s="51" t="str">
        <f>_xlfn.IFNA(VLOOKUP($A29,'B-Emax'!$A:$IC,MATCH(EB$1,'B-Emax'!$A$1:$IC$1,0),FALSE),"")</f>
        <v/>
      </c>
      <c r="EC29" s="51">
        <f>_xlfn.IFNA(VLOOKUP($A29,'B-Emax'!$A:$IC,MATCH(EC$1,'B-Emax'!$A$1:$IC$1,0),FALSE),"")</f>
        <v>0.18400537634408604</v>
      </c>
      <c r="ED29" s="51" t="str">
        <f>_xlfn.IFNA(VLOOKUP($A29,'B-Emax'!$A:$IC,MATCH(ED$1,'B-Emax'!$A$1:$IC$1,0),FALSE),"")</f>
        <v/>
      </c>
      <c r="EE29" s="51">
        <f>_xlfn.IFNA(VLOOKUP($A29,'B-Emax'!$A:$IC,MATCH(EE$1,'B-Emax'!$A$1:$IC$1,0),FALSE),"")</f>
        <v>0.75393442622950824</v>
      </c>
      <c r="EF29" s="51" t="str">
        <f>_xlfn.IFNA(VLOOKUP($A29,'I-Emax'!$A:$IC,MATCH(EF$1,'I-Emax'!$A$1:$IC$1,0),FALSE),"")</f>
        <v/>
      </c>
      <c r="EG29" s="51">
        <f>_xlfn.IFNA(VLOOKUP($A29,'I-Emax'!$A:$IC,MATCH(EG$1,'I-Emax'!$A$1:$IC$1,0),FALSE),"")</f>
        <v>0.49903288201160539</v>
      </c>
      <c r="EH29" s="51" t="str">
        <f>_xlfn.IFNA(VLOOKUP($A29,'I-Emax'!$A:$IC,MATCH(EH$1,'I-Emax'!$A$1:$IC$1,0),FALSE),"")</f>
        <v/>
      </c>
      <c r="EI29" s="51">
        <f>_xlfn.IFNA(VLOOKUP($A29,'I-Emax'!$A:$IC,MATCH(EI$1,'I-Emax'!$A$1:$IC$1,0),FALSE),"")</f>
        <v>0.51148225469728603</v>
      </c>
      <c r="EJ29" s="147" t="str">
        <f t="shared" si="20"/>
        <v/>
      </c>
      <c r="EK29" s="51">
        <f t="shared" si="21"/>
        <v>0.3226487181736179</v>
      </c>
      <c r="EL29" s="51" t="str">
        <f t="shared" si="22"/>
        <v/>
      </c>
      <c r="EM29" s="51">
        <f t="shared" si="23"/>
        <v>0.91154315943469133</v>
      </c>
      <c r="EN29" s="147" t="str">
        <f>_xlfn.IFNA(VLOOKUP($A29,'B-Emax'!$A:$IC,MATCH(EN$1,'B-Emax'!$A$1:$IC$1,0),FALSE),"")</f>
        <v/>
      </c>
      <c r="EO29" s="51">
        <f>_xlfn.IFNA(VLOOKUP($A29,'B-Emax'!$A:$IC,MATCH(EO$1,'B-Emax'!$A$1:$IC$1,0),FALSE),"")</f>
        <v>0.15331922461758393</v>
      </c>
      <c r="EP29" s="51" t="str">
        <f>_xlfn.IFNA(VLOOKUP($A29,'B-Emax'!$A:$IC,MATCH(EP$1,'B-Emax'!$A$1:$IC$1,0),FALSE),"")</f>
        <v/>
      </c>
      <c r="EQ29" s="51">
        <f>_xlfn.IFNA(VLOOKUP($A29,'B-Emax'!$A:$IC,MATCH(EQ$1,'B-Emax'!$A$1:$IC$1,0),FALSE),"")</f>
        <v>0.50101139323370059</v>
      </c>
      <c r="ER29" s="51" t="str">
        <f>_xlfn.IFNA(VLOOKUP($A29,'I-Emax'!$A:$IC,MATCH(ER$1,'I-Emax'!$A$1:$IC$1,0),FALSE),"")</f>
        <v/>
      </c>
      <c r="ES29" s="51">
        <f>_xlfn.IFNA(VLOOKUP($A29,'I-Emax'!$A:$IC,MATCH(ES$1,'I-Emax'!$A$1:$IC$1,0),FALSE),"")</f>
        <v>0.47518931885259363</v>
      </c>
      <c r="ET29" s="51" t="str">
        <f>_xlfn.IFNA(VLOOKUP($A29,'I-Emax'!$A:$IC,MATCH(ET$1,'I-Emax'!$A$1:$IC$1,0),FALSE),"")</f>
        <v/>
      </c>
      <c r="EU29" s="51">
        <f>_xlfn.IFNA(VLOOKUP($A29,'I-Emax'!$A:$IC,MATCH(EU$1,'I-Emax'!$A$1:$IC$1,0),FALSE),"")</f>
        <v>0.45669350830102395</v>
      </c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</row>
    <row r="30" spans="1:172" s="49" customFormat="1" x14ac:dyDescent="0.2">
      <c r="A30" s="29" t="s">
        <v>49</v>
      </c>
      <c r="B30" s="377" t="str">
        <f>VLOOKUP($A30,BI!$A:$Q,MATCH(B$1,BI!$A$1:$Q$1,0),FALSE)</f>
        <v/>
      </c>
      <c r="C30" s="378" t="str">
        <f>VLOOKUP($A30,BI!$A:$Q,MATCH(C$1,BI!$A$1:$Q$1,0),FALSE)</f>
        <v/>
      </c>
      <c r="D30" s="378" t="str">
        <f>VLOOKUP($A30,BI!$A:$Q,MATCH(D$1,BI!$A$1:$Q$1,0),FALSE)</f>
        <v/>
      </c>
      <c r="E30" s="378">
        <f>VLOOKUP($A30,BI!$A:$Q,MATCH(E$1,BI!$A$1:$Q$1,0),FALSE)</f>
        <v>1</v>
      </c>
      <c r="F30" s="378">
        <f>VLOOKUP($A30,BI!$A:$Q,MATCH(F$1,BI!$A$1:$Q$1,0),FALSE)</f>
        <v>1</v>
      </c>
      <c r="G30" s="378">
        <f>VLOOKUP($A30,BI!$A:$Q,MATCH(G$1,BI!$A$1:$Q$1,0),FALSE)</f>
        <v>1</v>
      </c>
      <c r="H30" s="378" t="str">
        <f>VLOOKUP($A30,BI!$A:$Q,MATCH(H$1,BI!$A$1:$Q$1,0),FALSE)</f>
        <v/>
      </c>
      <c r="I30" s="378" t="str">
        <f>VLOOKUP($A30,BI!$A:$Q,MATCH(I$1,BI!$A$1:$Q$1,0),FALSE)</f>
        <v/>
      </c>
      <c r="J30" s="378" t="str">
        <f>VLOOKUP($A30,BI!$A:$Q,MATCH(J$1,BI!$A$1:$Q$1,0),FALSE)</f>
        <v/>
      </c>
      <c r="K30" s="378">
        <f>VLOOKUP($A30,BI!$A:$Q,MATCH(K$1,BI!$A$1:$Q$1,0),FALSE)</f>
        <v>1</v>
      </c>
      <c r="L30" s="378">
        <f>VLOOKUP($A30,BI!$A:$Q,MATCH(L$1,BI!$A$1:$Q$1,0),FALSE)</f>
        <v>1</v>
      </c>
      <c r="M30" s="378" t="str">
        <f>VLOOKUP($A30,BI!$A:$Q,MATCH(M$1,BI!$A$1:$Q$1,0),FALSE)</f>
        <v/>
      </c>
      <c r="N30" s="49">
        <f t="shared" si="0"/>
        <v>5</v>
      </c>
      <c r="O30" s="49" t="str">
        <f>VLOOKUP($A30,BI!$A:$Q,MATCH(O$1,BI!$A$1:$Q$1,0),FALSE)</f>
        <v/>
      </c>
      <c r="P30" s="37">
        <f>VLOOKUP($A30,BI!$A:$Q,MATCH(P$1,BI!$A$1:$Q$1,0),FALSE)</f>
        <v>1</v>
      </c>
      <c r="Q30" s="37">
        <f>VLOOKUP($A30,BI!$A:$Q,MATCH(Q$1,BI!$A$1:$Q$1,0),FALSE)</f>
        <v>1</v>
      </c>
      <c r="R30" s="37">
        <f>VLOOKUP($A30,BI!$A:$Q,MATCH(R$1,BI!$A$1:$Q$1,0),FALSE)</f>
        <v>1</v>
      </c>
      <c r="S30" s="398">
        <f t="shared" si="1"/>
        <v>3</v>
      </c>
      <c r="T30" s="41" t="str">
        <f t="shared" si="24"/>
        <v/>
      </c>
      <c r="U30" s="41" t="str">
        <f t="shared" si="25"/>
        <v/>
      </c>
      <c r="V30" s="41" t="str">
        <f t="shared" si="26"/>
        <v/>
      </c>
      <c r="W30" s="41">
        <f t="shared" si="27"/>
        <v>0.54393305439330542</v>
      </c>
      <c r="X30" s="41">
        <f t="shared" si="28"/>
        <v>0.29299583911234395</v>
      </c>
      <c r="Y30" s="41">
        <f t="shared" si="29"/>
        <v>0.63516653756777686</v>
      </c>
      <c r="Z30" s="41" t="str">
        <f t="shared" si="30"/>
        <v/>
      </c>
      <c r="AA30" s="41" t="str">
        <f t="shared" si="31"/>
        <v/>
      </c>
      <c r="AB30" s="41" t="str">
        <f t="shared" si="32"/>
        <v/>
      </c>
      <c r="AC30" s="41">
        <f t="shared" si="33"/>
        <v>0.31070855308415501</v>
      </c>
      <c r="AD30" s="41">
        <f t="shared" si="34"/>
        <v>0.30362776025236593</v>
      </c>
      <c r="AE30" s="41" t="str">
        <f t="shared" si="35"/>
        <v/>
      </c>
      <c r="AF30" s="80" t="str">
        <f>_xlfn.IFNA(VLOOKUP($A30,'B-Emax'!$A:$BM,MATCH(AF$1,'B-Emax'!$A$1:$BM$1,0),FALSE),"")</f>
        <v/>
      </c>
      <c r="AG30" s="81" t="str">
        <f>_xlfn.IFNA(VLOOKUP($A30,'B-Emax'!$A:$BM,MATCH(AG$1,'B-Emax'!$A$1:$BM$1,0),FALSE),"")</f>
        <v/>
      </c>
      <c r="AH30" s="81" t="str">
        <f>_xlfn.IFNA(VLOOKUP($A30,'B-Emax'!$A:$BM,MATCH(AH$1,'B-Emax'!$A$1:$BM$1,0),FALSE),"")</f>
        <v/>
      </c>
      <c r="AI30" s="81">
        <f>_xlfn.IFNA(VLOOKUP($A30,'B-Emax'!$A:$BM,MATCH(AI$1,'B-Emax'!$A$1:$BM$1,0),FALSE),"")</f>
        <v>31.07</v>
      </c>
      <c r="AJ30" s="81">
        <f>_xlfn.IFNA(VLOOKUP($A30,'B-Emax'!$A:$BM,MATCH(AJ$1,'B-Emax'!$A$1:$BM$1,0),FALSE),"")</f>
        <v>57.68</v>
      </c>
      <c r="AK30" s="81">
        <f>_xlfn.IFNA(VLOOKUP($A30,'B-Emax'!$A:$BM,MATCH(AK$1,'B-Emax'!$A$1:$BM$1,0),FALSE),"")</f>
        <v>25.82</v>
      </c>
      <c r="AL30" s="82" t="str">
        <f>_xlfn.IFNA(VLOOKUP($A30,'B-Emax'!$A:$BM,MATCH(AL$1,'B-Emax'!$A$1:$BM$1,0),FALSE),"")</f>
        <v/>
      </c>
      <c r="AM30" s="82" t="str">
        <f>_xlfn.IFNA(VLOOKUP($A30,'B-Emax'!$A:$BM,MATCH(AM$1,'B-Emax'!$A$1:$BM$1,0),FALSE),"")</f>
        <v/>
      </c>
      <c r="AN30" s="82" t="str">
        <f>_xlfn.IFNA(VLOOKUP($A30,'B-Emax'!$A:$BM,MATCH(AN$1,'B-Emax'!$A$1:$BM$1,0),FALSE),"")</f>
        <v/>
      </c>
      <c r="AO30" s="81">
        <f>_xlfn.IFNA(VLOOKUP($A30,'B-Emax'!$A:$BM,MATCH(AO$1,'B-Emax'!$A$1:$BM$1,0),FALSE),"")</f>
        <v>87.22</v>
      </c>
      <c r="AP30" s="82">
        <f>_xlfn.IFNA(VLOOKUP($A30,'B-Emax'!$A:$BM,MATCH(AP$1,'B-Emax'!$A$1:$BM$1,0),FALSE),"")</f>
        <v>76.08</v>
      </c>
      <c r="AQ30" s="82" t="str">
        <f>_xlfn.IFNA(VLOOKUP($A30,'B-Emax'!$A:$BM,MATCH(AQ$1,'B-Emax'!$A$1:$BM$1,0),FALSE),"")</f>
        <v/>
      </c>
      <c r="AR30" s="50" t="str">
        <f>_xlfn.IFNA(VLOOKUP($A30,'I-Emax'!$A:$BM,MATCH(AR$1,'I-Emax'!$A$1:$BM$1,0),FALSE),"")</f>
        <v/>
      </c>
      <c r="AS30" s="50" t="str">
        <f>_xlfn.IFNA(VLOOKUP($A30,'I-Emax'!$A:$BM,MATCH(AS$1,'I-Emax'!$A$1:$BM$1,0),FALSE),"")</f>
        <v/>
      </c>
      <c r="AT30" s="50" t="str">
        <f>_xlfn.IFNA(VLOOKUP($A30,'I-Emax'!$A:$BM,MATCH(AT$1,'I-Emax'!$A$1:$BM$1,0),FALSE),"")</f>
        <v/>
      </c>
      <c r="AU30" s="50">
        <f>_xlfn.IFNA(VLOOKUP($A30,'I-Emax'!$A:$BM,MATCH(AU$1,'I-Emax'!$A$1:$BM$1,0),FALSE),"")</f>
        <v>16.899999999999999</v>
      </c>
      <c r="AV30" s="50">
        <f>_xlfn.IFNA(VLOOKUP($A30,'I-Emax'!$A:$BM,MATCH(AV$1,'I-Emax'!$A$1:$BM$1,0),FALSE),"")</f>
        <v>16.899999999999999</v>
      </c>
      <c r="AW30" s="50">
        <f>_xlfn.IFNA(VLOOKUP($A30,'I-Emax'!$A:$BM,MATCH(AW$1,'I-Emax'!$A$1:$BM$1,0),FALSE),"")</f>
        <v>16.399999999999999</v>
      </c>
      <c r="AX30" s="50" t="str">
        <f>_xlfn.IFNA(VLOOKUP($A30,'I-Emax'!$A:$BM,MATCH(AX$1,'I-Emax'!$A$1:$BM$1,0),FALSE),"")</f>
        <v/>
      </c>
      <c r="AY30" s="50" t="str">
        <f>_xlfn.IFNA(VLOOKUP($A30,'I-Emax'!$A:$BM,MATCH(AY$1,'I-Emax'!$A$1:$BM$1,0),FALSE),"")</f>
        <v/>
      </c>
      <c r="AZ30" s="50" t="str">
        <f>_xlfn.IFNA(VLOOKUP($A30,'I-Emax'!$A:$BM,MATCH(AZ$1,'I-Emax'!$A$1:$BM$1,0),FALSE),"")</f>
        <v/>
      </c>
      <c r="BA30" s="50">
        <f>_xlfn.IFNA(VLOOKUP($A30,'I-Emax'!$A:$BM,MATCH(BA$1,'I-Emax'!$A$1:$BM$1,0),FALSE),"")</f>
        <v>27.1</v>
      </c>
      <c r="BB30" s="50">
        <f>_xlfn.IFNA(VLOOKUP($A30,'I-Emax'!$A:$BM,MATCH(BB$1,'I-Emax'!$A$1:$BM$1,0),FALSE),"")</f>
        <v>23.1</v>
      </c>
      <c r="BC30" s="50" t="str">
        <f>_xlfn.IFNA(VLOOKUP($A30,'I-Emax'!$A:$BM,MATCH(BC$1,'I-Emax'!$A$1:$BM$1,0),FALSE),"")</f>
        <v/>
      </c>
      <c r="BD30" s="40" t="str">
        <f t="shared" si="36"/>
        <v/>
      </c>
      <c r="BE30" s="41" t="str">
        <f t="shared" si="37"/>
        <v/>
      </c>
      <c r="BF30" s="41" t="str">
        <f t="shared" si="38"/>
        <v/>
      </c>
      <c r="BG30" s="41">
        <f t="shared" si="39"/>
        <v>0.23870347394540947</v>
      </c>
      <c r="BH30" s="41">
        <f t="shared" si="40"/>
        <v>0.3378740672196141</v>
      </c>
      <c r="BI30" s="41">
        <f t="shared" si="41"/>
        <v>0.15753034633014545</v>
      </c>
      <c r="BJ30" s="41" t="str">
        <f t="shared" si="42"/>
        <v/>
      </c>
      <c r="BK30" s="41" t="str">
        <f t="shared" si="43"/>
        <v/>
      </c>
      <c r="BL30" s="41" t="str">
        <f t="shared" si="44"/>
        <v/>
      </c>
      <c r="BM30" s="41">
        <f t="shared" si="45"/>
        <v>0.15232589907904701</v>
      </c>
      <c r="BN30" s="41">
        <f t="shared" si="46"/>
        <v>0.70557308096740279</v>
      </c>
      <c r="BO30" s="41" t="str">
        <f t="shared" si="47"/>
        <v/>
      </c>
      <c r="BP30" s="40" t="str">
        <f>_xlfn.IFNA(VLOOKUP($A30,'B-Emax'!$A:$BM,MATCH(BP$1,'B-Emax'!$A$1:$BM$1,0),FALSE),"")</f>
        <v/>
      </c>
      <c r="BQ30" s="41" t="str">
        <f>_xlfn.IFNA(VLOOKUP($A30,'B-Emax'!$A:$BM,MATCH(BQ$1,'B-Emax'!$A$1:$BM$1,0),FALSE),"")</f>
        <v/>
      </c>
      <c r="BR30" s="41" t="str">
        <f>_xlfn.IFNA(VLOOKUP($A30,'B-Emax'!$A:$BM,MATCH(BR$1,'B-Emax'!$A$1:$BM$1,0),FALSE),"")</f>
        <v/>
      </c>
      <c r="BS30" s="41">
        <f>_xlfn.IFNA(VLOOKUP($A30,'B-Emax'!$A:$BM,MATCH(BS$1,'B-Emax'!$A$1:$BM$1,0),FALSE),"")</f>
        <v>8.3521505376344091E-2</v>
      </c>
      <c r="BT30" s="41">
        <f>_xlfn.IFNA(VLOOKUP($A30,'B-Emax'!$A:$BM,MATCH(BT$1,'B-Emax'!$A$1:$BM$1,0),FALSE),"")</f>
        <v>0.11822094691535151</v>
      </c>
      <c r="BU30" s="41">
        <f>_xlfn.IFNA(VLOOKUP($A30,'B-Emax'!$A:$BM,MATCH(BU$1,'B-Emax'!$A$1:$BM$1,0),FALSE),"")</f>
        <v>7.488399071925754E-2</v>
      </c>
      <c r="BV30" s="41" t="str">
        <f>_xlfn.IFNA(VLOOKUP($A30,'B-Emax'!$A:$BM,MATCH(BV$1,'B-Emax'!$A$1:$BM$1,0),FALSE),"")</f>
        <v/>
      </c>
      <c r="BW30" s="41" t="str">
        <f>_xlfn.IFNA(VLOOKUP($A30,'B-Emax'!$A:$BM,MATCH(BW$1,'B-Emax'!$A$1:$BM$1,0),FALSE),"")</f>
        <v/>
      </c>
      <c r="BX30" s="41" t="str">
        <f>_xlfn.IFNA(VLOOKUP($A30,'B-Emax'!$A:$BM,MATCH(BX$1,'B-Emax'!$A$1:$BM$1,0),FALSE),"")</f>
        <v/>
      </c>
      <c r="BY30" s="41">
        <f>_xlfn.IFNA(VLOOKUP($A30,'B-Emax'!$A:$BM,MATCH(BY$1,'B-Emax'!$A$1:$BM$1,0),FALSE),"")</f>
        <v>8.1743205248359888E-2</v>
      </c>
      <c r="BZ30" s="41">
        <f>_xlfn.IFNA(VLOOKUP($A30,'B-Emax'!$A:$BM,MATCH(BZ$1,'B-Emax'!$A$1:$BM$1,0),FALSE),"")</f>
        <v>0.62360655737704918</v>
      </c>
      <c r="CA30" s="41" t="str">
        <f>_xlfn.IFNA(VLOOKUP($A30,'B-Emax'!$A:$BM,MATCH(CA$1,'B-Emax'!$A$1:$BM$1,0),FALSE),"")</f>
        <v/>
      </c>
      <c r="CB30" s="47" t="str">
        <f>_xlfn.IFNA(VLOOKUP($A30,'I-Emax'!$A:$BM,MATCH(CB$1,'I-Emax'!$A$1:$BM$1,0),FALSE),"")</f>
        <v/>
      </c>
      <c r="CC30" s="47" t="str">
        <f>_xlfn.IFNA(VLOOKUP($A30,'I-Emax'!$A:$BM,MATCH(CC$1,'I-Emax'!$A$1:$BM$1,0),FALSE),"")</f>
        <v/>
      </c>
      <c r="CD30" s="47" t="str">
        <f>_xlfn.IFNA(VLOOKUP($A30,'I-Emax'!$A:$BM,MATCH(CD$1,'I-Emax'!$A$1:$BM$1,0),FALSE),"")</f>
        <v/>
      </c>
      <c r="CE30" s="47">
        <f>_xlfn.IFNA(VLOOKUP($A30,'I-Emax'!$A:$BM,MATCH(CE$1,'I-Emax'!$A$1:$BM$1,0),FALSE),"")</f>
        <v>0.34989648033126292</v>
      </c>
      <c r="CF30" s="47">
        <f>_xlfn.IFNA(VLOOKUP($A30,'I-Emax'!$A:$BM,MATCH(CF$1,'I-Emax'!$A$1:$BM$1,0),FALSE),"")</f>
        <v>0.34989648033126292</v>
      </c>
      <c r="CG30" s="47">
        <f>_xlfn.IFNA(VLOOKUP($A30,'I-Emax'!$A:$BM,MATCH(CG$1,'I-Emax'!$A$1:$BM$1,0),FALSE),"")</f>
        <v>0.47536231884057967</v>
      </c>
      <c r="CH30" s="47" t="str">
        <f>_xlfn.IFNA(VLOOKUP($A30,'I-Emax'!$A:$BM,MATCH(CH$1,'I-Emax'!$A$1:$BM$1,0),FALSE),"")</f>
        <v/>
      </c>
      <c r="CI30" s="47" t="str">
        <f>_xlfn.IFNA(VLOOKUP($A30,'I-Emax'!$A:$BM,MATCH(CI$1,'I-Emax'!$A$1:$BM$1,0),FALSE),"")</f>
        <v/>
      </c>
      <c r="CJ30" s="47" t="str">
        <f>_xlfn.IFNA(VLOOKUP($A30,'I-Emax'!$A:$BM,MATCH(CJ$1,'I-Emax'!$A$1:$BM$1,0),FALSE),"")</f>
        <v/>
      </c>
      <c r="CK30" s="47">
        <f>_xlfn.IFNA(VLOOKUP($A30,'I-Emax'!$A:$BM,MATCH(CK$1,'I-Emax'!$A$1:$BM$1,0),FALSE),"")</f>
        <v>0.53663366336633667</v>
      </c>
      <c r="CL30" s="47">
        <f>_xlfn.IFNA(VLOOKUP($A30,'I-Emax'!$A:$BM,MATCH(CL$1,'I-Emax'!$A$1:$BM$1,0),FALSE),"")</f>
        <v>0.44</v>
      </c>
      <c r="CM30" s="47" t="str">
        <f>_xlfn.IFNA(VLOOKUP($A30,'I-Emax'!$A:$BM,MATCH(CM$1,'I-Emax'!$A$1:$BM$1,0),FALSE),"")</f>
        <v/>
      </c>
      <c r="CN30" s="40" t="str">
        <f t="shared" si="48"/>
        <v/>
      </c>
      <c r="CO30" s="41" t="str">
        <f t="shared" si="49"/>
        <v/>
      </c>
      <c r="CP30" s="41" t="str">
        <f t="shared" si="50"/>
        <v/>
      </c>
      <c r="CQ30" s="41">
        <f t="shared" si="51"/>
        <v>0</v>
      </c>
      <c r="CR30" s="41">
        <f t="shared" si="52"/>
        <v>0</v>
      </c>
      <c r="CS30" s="41">
        <f t="shared" si="53"/>
        <v>0</v>
      </c>
      <c r="CT30" s="41" t="str">
        <f t="shared" si="54"/>
        <v/>
      </c>
      <c r="CU30" s="41" t="str">
        <f t="shared" si="55"/>
        <v/>
      </c>
      <c r="CV30" s="41" t="str">
        <f t="shared" si="56"/>
        <v/>
      </c>
      <c r="CW30" s="41">
        <f t="shared" si="57"/>
        <v>1.2500332492029741E-2</v>
      </c>
      <c r="CX30" s="41">
        <f t="shared" si="58"/>
        <v>0.48251514885395624</v>
      </c>
      <c r="CY30" s="41" t="str">
        <f t="shared" si="59"/>
        <v/>
      </c>
      <c r="CZ30" s="40" t="str">
        <f>_xlfn.IFNA(VLOOKUP($A30,'B-Emax'!$A:$BM,MATCH(CZ$1,'B-Emax'!$A$1:$BM$1,0),FALSE),"")</f>
        <v/>
      </c>
      <c r="DA30" s="41" t="str">
        <f>_xlfn.IFNA(VLOOKUP($A30,'B-Emax'!$A:$BM,MATCH(DA$1,'B-Emax'!$A$1:$BM$1,0),FALSE),"")</f>
        <v/>
      </c>
      <c r="DB30" s="41" t="str">
        <f>_xlfn.IFNA(VLOOKUP($A30,'B-Emax'!$A:$BM,MATCH(DB$1,'B-Emax'!$A$1:$BM$1,0),FALSE),"")</f>
        <v/>
      </c>
      <c r="DC30" s="41">
        <f>_xlfn.IFNA(VLOOKUP($A30,'B-Emax'!$A:$BM,MATCH(DC$1,'B-Emax'!$A$1:$BM$1,0),FALSE),"")</f>
        <v>1.5741132553918267E-2</v>
      </c>
      <c r="DD30" s="41">
        <f>_xlfn.IFNA(VLOOKUP($A30,'B-Emax'!$A:$BM,MATCH(DD$1,'B-Emax'!$A$1:$BM$1,0),FALSE),"")</f>
        <v>7.8977900362389997E-2</v>
      </c>
      <c r="DE30" s="41">
        <f>_xlfn.IFNA(VLOOKUP($A30,'B-Emax'!$A:$BM,MATCH(DE$1,'B-Emax'!$A$1:$BM$1,0),FALSE),"")</f>
        <v>0</v>
      </c>
      <c r="DF30" s="41" t="str">
        <f>_xlfn.IFNA(VLOOKUP($A30,'B-Emax'!$A:$BM,MATCH(DF$1,'B-Emax'!$A$1:$BM$1,0),FALSE),"")</f>
        <v/>
      </c>
      <c r="DG30" s="41" t="str">
        <f>_xlfn.IFNA(VLOOKUP($A30,'B-Emax'!$A:$BM,MATCH(DG$1,'B-Emax'!$A$1:$BM$1,0),FALSE),"")</f>
        <v/>
      </c>
      <c r="DH30" s="41" t="str">
        <f>_xlfn.IFNA(VLOOKUP($A30,'B-Emax'!$A:$BM,MATCH(DH$1,'B-Emax'!$A$1:$BM$1,0),FALSE),"")</f>
        <v/>
      </c>
      <c r="DI30" s="41">
        <f>_xlfn.IFNA(VLOOKUP($A30,'B-Emax'!$A:$BM,MATCH(DI$1,'B-Emax'!$A$1:$BM$1,0),FALSE),"")</f>
        <v>1.2500332492029741E-2</v>
      </c>
      <c r="DJ30" s="41">
        <f>_xlfn.IFNA(VLOOKUP($A30,'B-Emax'!$A:$BM,MATCH(DJ$1,'B-Emax'!$A$1:$BM$1,0),FALSE),"")</f>
        <v>1</v>
      </c>
      <c r="DK30" s="41" t="str">
        <f>_xlfn.IFNA(VLOOKUP($A30,'B-Emax'!$A:$BM,MATCH(DK$1,'B-Emax'!$A$1:$BM$1,0),FALSE),"")</f>
        <v/>
      </c>
      <c r="DL30" s="47" t="str">
        <f>_xlfn.IFNA(VLOOKUP($A30,'I-Emax'!$A:$BQ,MATCH(DL$1,'I-Emax'!$A$1:$BQ$1,0),FALSE),"")</f>
        <v/>
      </c>
      <c r="DM30" s="47" t="str">
        <f>_xlfn.IFNA(VLOOKUP($A30,'I-Emax'!$A:$BQ,MATCH(DM$1,'I-Emax'!$A$1:$BQ$1,0),FALSE),"")</f>
        <v/>
      </c>
      <c r="DN30" s="47" t="str">
        <f>_xlfn.IFNA(VLOOKUP($A30,'I-Emax'!$A:$BQ,MATCH(DN$1,'I-Emax'!$A$1:$BQ$1,0),FALSE),"")</f>
        <v/>
      </c>
      <c r="DO30" s="47">
        <f>_xlfn.IFNA(VLOOKUP($A30,'I-Emax'!$A:$BQ,MATCH(DO$1,'I-Emax'!$A$1:$BQ$1,0),FALSE),"")</f>
        <v>0</v>
      </c>
      <c r="DP30" s="47">
        <f>_xlfn.IFNA(VLOOKUP($A30,'I-Emax'!$A:$BQ,MATCH(DP$1,'I-Emax'!$A$1:$BQ$1,0),FALSE),"")</f>
        <v>0</v>
      </c>
      <c r="DQ30" s="47">
        <f>_xlfn.IFNA(VLOOKUP($A30,'I-Emax'!$A:$BQ,MATCH(DQ$1,'I-Emax'!$A$1:$BQ$1,0),FALSE),"")</f>
        <v>0.67188460525160243</v>
      </c>
      <c r="DR30" s="47" t="str">
        <f>_xlfn.IFNA(VLOOKUP($A30,'I-Emax'!$A:$BQ,MATCH(DR$1,'I-Emax'!$A$1:$BQ$1,0),FALSE),"")</f>
        <v/>
      </c>
      <c r="DS30" s="47" t="str">
        <f>_xlfn.IFNA(VLOOKUP($A30,'I-Emax'!$A:$BQ,MATCH(DS$1,'I-Emax'!$A$1:$BQ$1,0),FALSE),"")</f>
        <v/>
      </c>
      <c r="DT30" s="47" t="str">
        <f>_xlfn.IFNA(VLOOKUP($A30,'I-Emax'!$A:$BQ,MATCH(DT$1,'I-Emax'!$A$1:$BQ$1,0),FALSE),"")</f>
        <v/>
      </c>
      <c r="DU30" s="47">
        <f>_xlfn.IFNA(VLOOKUP($A30,'I-Emax'!$A:$BQ,MATCH(DU$1,'I-Emax'!$A$1:$BQ$1,0),FALSE),"")</f>
        <v>1</v>
      </c>
      <c r="DV30" s="47">
        <f>_xlfn.IFNA(VLOOKUP($A30,'I-Emax'!$A:$BQ,MATCH(DV$1,'I-Emax'!$A$1:$BQ$1,0),FALSE),"")</f>
        <v>0.48251514885395624</v>
      </c>
      <c r="DW30" s="47" t="str">
        <f>_xlfn.IFNA(VLOOKUP($A30,'I-Emax'!$A:$BQ,MATCH(DW$1,'I-Emax'!$A$1:$BQ$1,0),FALSE),"")</f>
        <v/>
      </c>
      <c r="DX30" s="147" t="str">
        <f t="shared" si="16"/>
        <v/>
      </c>
      <c r="DY30" s="51">
        <f t="shared" si="17"/>
        <v>0.2486965041816846</v>
      </c>
      <c r="DZ30" s="51">
        <f t="shared" si="18"/>
        <v>0.15232589907904701</v>
      </c>
      <c r="EA30" s="51">
        <f t="shared" si="19"/>
        <v>0.70557308096740279</v>
      </c>
      <c r="EB30" s="51" t="str">
        <f>_xlfn.IFNA(VLOOKUP($A30,'B-Emax'!$A:$IC,MATCH(EB$1,'B-Emax'!$A$1:$IC$1,0),FALSE),"")</f>
        <v/>
      </c>
      <c r="EC30" s="51">
        <f>_xlfn.IFNA(VLOOKUP($A30,'B-Emax'!$A:$IC,MATCH(EC$1,'B-Emax'!$A$1:$IC$1,0),FALSE),"")</f>
        <v>0.11822094691535151</v>
      </c>
      <c r="ED30" s="51">
        <f>_xlfn.IFNA(VLOOKUP($A30,'B-Emax'!$A:$IC,MATCH(ED$1,'B-Emax'!$A$1:$IC$1,0),FALSE),"")</f>
        <v>8.1743205248359888E-2</v>
      </c>
      <c r="EE30" s="51">
        <f>_xlfn.IFNA(VLOOKUP($A30,'B-Emax'!$A:$IC,MATCH(EE$1,'B-Emax'!$A$1:$IC$1,0),FALSE),"")</f>
        <v>0.62360655737704918</v>
      </c>
      <c r="EF30" s="51" t="str">
        <f>_xlfn.IFNA(VLOOKUP($A30,'I-Emax'!$A:$IC,MATCH(EF$1,'I-Emax'!$A$1:$IC$1,0),FALSE),"")</f>
        <v/>
      </c>
      <c r="EG30" s="51">
        <f>_xlfn.IFNA(VLOOKUP($A30,'I-Emax'!$A:$IC,MATCH(EG$1,'I-Emax'!$A$1:$IC$1,0),FALSE),"")</f>
        <v>0.47536231884057967</v>
      </c>
      <c r="EH30" s="51">
        <f>_xlfn.IFNA(VLOOKUP($A30,'I-Emax'!$A:$IC,MATCH(EH$1,'I-Emax'!$A$1:$IC$1,0),FALSE),"")</f>
        <v>0.53663366336633667</v>
      </c>
      <c r="EI30" s="51">
        <f>_xlfn.IFNA(VLOOKUP($A30,'I-Emax'!$A:$IC,MATCH(EI$1,'I-Emax'!$A$1:$IC$1,0),FALSE),"")</f>
        <v>0.44</v>
      </c>
      <c r="EJ30" s="147" t="str">
        <f t="shared" si="20"/>
        <v/>
      </c>
      <c r="EK30" s="51">
        <f t="shared" si="21"/>
        <v>0.235395651822217</v>
      </c>
      <c r="EL30" s="51">
        <f t="shared" si="22"/>
        <v>0.15232589907904701</v>
      </c>
      <c r="EM30" s="51">
        <f t="shared" si="23"/>
        <v>0.70557308096740279</v>
      </c>
      <c r="EN30" s="147" t="str">
        <f>_xlfn.IFNA(VLOOKUP($A30,'B-Emax'!$A:$IC,MATCH(EN$1,'B-Emax'!$A$1:$IC$1,0),FALSE),"")</f>
        <v/>
      </c>
      <c r="EO30" s="51">
        <f>_xlfn.IFNA(VLOOKUP($A30,'B-Emax'!$A:$IC,MATCH(EO$1,'B-Emax'!$A$1:$IC$1,0),FALSE),"")</f>
        <v>9.2208814336984371E-2</v>
      </c>
      <c r="EP30" s="51">
        <f>_xlfn.IFNA(VLOOKUP($A30,'B-Emax'!$A:$IC,MATCH(EP$1,'B-Emax'!$A$1:$IC$1,0),FALSE),"")</f>
        <v>8.1743205248359888E-2</v>
      </c>
      <c r="EQ30" s="51">
        <f>_xlfn.IFNA(VLOOKUP($A30,'B-Emax'!$A:$IC,MATCH(EQ$1,'B-Emax'!$A$1:$IC$1,0),FALSE),"")</f>
        <v>0.62360655737704918</v>
      </c>
      <c r="ER30" s="51" t="str">
        <f>_xlfn.IFNA(VLOOKUP($A30,'I-Emax'!$A:$IC,MATCH(ER$1,'I-Emax'!$A$1:$IC$1,0),FALSE),"")</f>
        <v/>
      </c>
      <c r="ES30" s="51">
        <f>_xlfn.IFNA(VLOOKUP($A30,'I-Emax'!$A:$IC,MATCH(ES$1,'I-Emax'!$A$1:$IC$1,0),FALSE),"")</f>
        <v>0.39171842650103517</v>
      </c>
      <c r="ET30" s="51">
        <f>_xlfn.IFNA(VLOOKUP($A30,'I-Emax'!$A:$IC,MATCH(ET$1,'I-Emax'!$A$1:$IC$1,0),FALSE),"")</f>
        <v>0.53663366336633667</v>
      </c>
      <c r="EU30" s="51">
        <f>_xlfn.IFNA(VLOOKUP($A30,'I-Emax'!$A:$IC,MATCH(EU$1,'I-Emax'!$A$1:$IC$1,0),FALSE),"")</f>
        <v>0.44</v>
      </c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</row>
    <row r="31" spans="1:172" s="49" customFormat="1" x14ac:dyDescent="0.2">
      <c r="A31" s="29" t="s">
        <v>57</v>
      </c>
      <c r="B31" s="377" t="str">
        <f>VLOOKUP($A31,BI!$A:$Q,MATCH(B$1,BI!$A$1:$Q$1,0),FALSE)</f>
        <v/>
      </c>
      <c r="C31" s="378">
        <f>VLOOKUP($A31,BI!$A:$Q,MATCH(C$1,BI!$A$1:$Q$1,0),FALSE)</f>
        <v>1</v>
      </c>
      <c r="D31" s="378">
        <f>VLOOKUP($A31,BI!$A:$Q,MATCH(D$1,BI!$A$1:$Q$1,0),FALSE)</f>
        <v>1</v>
      </c>
      <c r="E31" s="378">
        <f>VLOOKUP($A31,BI!$A:$Q,MATCH(E$1,BI!$A$1:$Q$1,0),FALSE)</f>
        <v>1</v>
      </c>
      <c r="F31" s="378">
        <f>VLOOKUP($A31,BI!$A:$Q,MATCH(F$1,BI!$A$1:$Q$1,0),FALSE)</f>
        <v>1</v>
      </c>
      <c r="G31" s="378">
        <f>VLOOKUP($A31,BI!$A:$Q,MATCH(G$1,BI!$A$1:$Q$1,0),FALSE)</f>
        <v>1</v>
      </c>
      <c r="H31" s="378" t="str">
        <f>VLOOKUP($A31,BI!$A:$Q,MATCH(H$1,BI!$A$1:$Q$1,0),FALSE)</f>
        <v/>
      </c>
      <c r="I31" s="378" t="str">
        <f>VLOOKUP($A31,BI!$A:$Q,MATCH(I$1,BI!$A$1:$Q$1,0),FALSE)</f>
        <v/>
      </c>
      <c r="J31" s="378" t="str">
        <f>VLOOKUP($A31,BI!$A:$Q,MATCH(J$1,BI!$A$1:$Q$1,0),FALSE)</f>
        <v/>
      </c>
      <c r="K31" s="378">
        <f>VLOOKUP($A31,BI!$A:$Q,MATCH(K$1,BI!$A$1:$Q$1,0),FALSE)</f>
        <v>1</v>
      </c>
      <c r="L31" s="378" t="str">
        <f>VLOOKUP($A31,BI!$A:$Q,MATCH(L$1,BI!$A$1:$Q$1,0),FALSE)</f>
        <v/>
      </c>
      <c r="M31" s="378" t="str">
        <f>VLOOKUP($A31,BI!$A:$Q,MATCH(M$1,BI!$A$1:$Q$1,0),FALSE)</f>
        <v/>
      </c>
      <c r="N31" s="49">
        <f t="shared" si="0"/>
        <v>6</v>
      </c>
      <c r="O31" s="49" t="str">
        <f>VLOOKUP($A31,BI!$A:$Q,MATCH(O$1,BI!$A$1:$Q$1,0),FALSE)</f>
        <v/>
      </c>
      <c r="P31" s="37">
        <f>VLOOKUP($A31,BI!$A:$Q,MATCH(P$1,BI!$A$1:$Q$1,0),FALSE)</f>
        <v>1</v>
      </c>
      <c r="Q31" s="37">
        <f>VLOOKUP($A31,BI!$A:$Q,MATCH(Q$1,BI!$A$1:$Q$1,0),FALSE)</f>
        <v>1</v>
      </c>
      <c r="R31" s="37" t="str">
        <f>VLOOKUP($A31,BI!$A:$Q,MATCH(R$1,BI!$A$1:$Q$1,0),FALSE)</f>
        <v/>
      </c>
      <c r="S31" s="398">
        <f t="shared" si="1"/>
        <v>2</v>
      </c>
      <c r="T31" s="41" t="str">
        <f t="shared" si="24"/>
        <v/>
      </c>
      <c r="U31" s="41">
        <f t="shared" si="25"/>
        <v>6.0889175257731958E-2</v>
      </c>
      <c r="V31" s="41">
        <f t="shared" si="26"/>
        <v>0.11868131868131868</v>
      </c>
      <c r="W31" s="41">
        <f t="shared" si="27"/>
        <v>0.19094693028095736</v>
      </c>
      <c r="X31" s="41">
        <f t="shared" si="28"/>
        <v>0.10576368876080693</v>
      </c>
      <c r="Y31" s="41">
        <f t="shared" si="29"/>
        <v>0.15181932245922208</v>
      </c>
      <c r="Z31" s="41" t="str">
        <f t="shared" si="30"/>
        <v/>
      </c>
      <c r="AA31" s="41" t="str">
        <f t="shared" si="31"/>
        <v/>
      </c>
      <c r="AB31" s="41" t="str">
        <f t="shared" si="32"/>
        <v/>
      </c>
      <c r="AC31" s="41">
        <f t="shared" si="33"/>
        <v>9.2424242424242423E-2</v>
      </c>
      <c r="AD31" s="41" t="str">
        <f t="shared" si="34"/>
        <v/>
      </c>
      <c r="AE31" s="41" t="str">
        <f t="shared" si="35"/>
        <v/>
      </c>
      <c r="AF31" s="80" t="str">
        <f>_xlfn.IFNA(VLOOKUP($A31,'B-Emax'!$A:$BM,MATCH(AF$1,'B-Emax'!$A$1:$BM$1,0),FALSE),"")</f>
        <v/>
      </c>
      <c r="AG31" s="81">
        <f>_xlfn.IFNA(VLOOKUP($A31,'B-Emax'!$A:$BM,MATCH(AG$1,'B-Emax'!$A$1:$BM$1,0),FALSE),"")</f>
        <v>620.79999999999995</v>
      </c>
      <c r="AH31" s="81">
        <f>_xlfn.IFNA(VLOOKUP($A31,'B-Emax'!$A:$BM,MATCH(AH$1,'B-Emax'!$A$1:$BM$1,0),FALSE),"")</f>
        <v>318.5</v>
      </c>
      <c r="AI31" s="81">
        <f>_xlfn.IFNA(VLOOKUP($A31,'B-Emax'!$A:$BM,MATCH(AI$1,'B-Emax'!$A$1:$BM$1,0),FALSE),"")</f>
        <v>192.2</v>
      </c>
      <c r="AJ31" s="81">
        <f>_xlfn.IFNA(VLOOKUP($A31,'B-Emax'!$A:$BM,MATCH(AJ$1,'B-Emax'!$A$1:$BM$1,0),FALSE),"")</f>
        <v>347</v>
      </c>
      <c r="AK31" s="81">
        <f>_xlfn.IFNA(VLOOKUP($A31,'B-Emax'!$A:$BM,MATCH(AK$1,'B-Emax'!$A$1:$BM$1,0),FALSE),"")</f>
        <v>159.4</v>
      </c>
      <c r="AL31" s="82" t="str">
        <f>_xlfn.IFNA(VLOOKUP($A31,'B-Emax'!$A:$BM,MATCH(AL$1,'B-Emax'!$A$1:$BM$1,0),FALSE),"")</f>
        <v/>
      </c>
      <c r="AM31" s="82" t="str">
        <f>_xlfn.IFNA(VLOOKUP($A31,'B-Emax'!$A:$BM,MATCH(AM$1,'B-Emax'!$A$1:$BM$1,0),FALSE),"")</f>
        <v/>
      </c>
      <c r="AN31" s="82" t="str">
        <f>_xlfn.IFNA(VLOOKUP($A31,'B-Emax'!$A:$BM,MATCH(AN$1,'B-Emax'!$A$1:$BM$1,0),FALSE),"")</f>
        <v/>
      </c>
      <c r="AO31" s="81">
        <f>_xlfn.IFNA(VLOOKUP($A31,'B-Emax'!$A:$BM,MATCH(AO$1,'B-Emax'!$A$1:$BM$1,0),FALSE),"")</f>
        <v>264</v>
      </c>
      <c r="AP31" s="82" t="str">
        <f>_xlfn.IFNA(VLOOKUP($A31,'B-Emax'!$A:$BM,MATCH(AP$1,'B-Emax'!$A$1:$BM$1,0),FALSE),"")</f>
        <v/>
      </c>
      <c r="AQ31" s="82" t="str">
        <f>_xlfn.IFNA(VLOOKUP($A31,'B-Emax'!$A:$BM,MATCH(AQ$1,'B-Emax'!$A$1:$BM$1,0),FALSE),"")</f>
        <v/>
      </c>
      <c r="AR31" s="50" t="str">
        <f>_xlfn.IFNA(VLOOKUP($A31,'I-Emax'!$A:$BM,MATCH(AR$1,'I-Emax'!$A$1:$BM$1,0),FALSE),"")</f>
        <v/>
      </c>
      <c r="AS31" s="50">
        <f>_xlfn.IFNA(VLOOKUP($A31,'I-Emax'!$A:$BM,MATCH(AS$1,'I-Emax'!$A$1:$BM$1,0),FALSE),"")</f>
        <v>37.799999999999997</v>
      </c>
      <c r="AT31" s="50">
        <f>_xlfn.IFNA(VLOOKUP($A31,'I-Emax'!$A:$BM,MATCH(AT$1,'I-Emax'!$A$1:$BM$1,0),FALSE),"")</f>
        <v>37.799999999999997</v>
      </c>
      <c r="AU31" s="50">
        <f>_xlfn.IFNA(VLOOKUP($A31,'I-Emax'!$A:$BM,MATCH(AU$1,'I-Emax'!$A$1:$BM$1,0),FALSE),"")</f>
        <v>36.700000000000003</v>
      </c>
      <c r="AV31" s="50">
        <f>_xlfn.IFNA(VLOOKUP($A31,'I-Emax'!$A:$BM,MATCH(AV$1,'I-Emax'!$A$1:$BM$1,0),FALSE),"")</f>
        <v>36.700000000000003</v>
      </c>
      <c r="AW31" s="50">
        <f>_xlfn.IFNA(VLOOKUP($A31,'I-Emax'!$A:$BM,MATCH(AW$1,'I-Emax'!$A$1:$BM$1,0),FALSE),"")</f>
        <v>24.2</v>
      </c>
      <c r="AX31" s="50" t="str">
        <f>_xlfn.IFNA(VLOOKUP($A31,'I-Emax'!$A:$BM,MATCH(AX$1,'I-Emax'!$A$1:$BM$1,0),FALSE),"")</f>
        <v/>
      </c>
      <c r="AY31" s="50" t="str">
        <f>_xlfn.IFNA(VLOOKUP($A31,'I-Emax'!$A:$BM,MATCH(AY$1,'I-Emax'!$A$1:$BM$1,0),FALSE),"")</f>
        <v/>
      </c>
      <c r="AZ31" s="50" t="str">
        <f>_xlfn.IFNA(VLOOKUP($A31,'I-Emax'!$A:$BM,MATCH(AZ$1,'I-Emax'!$A$1:$BM$1,0),FALSE),"")</f>
        <v/>
      </c>
      <c r="BA31" s="50">
        <f>_xlfn.IFNA(VLOOKUP($A31,'I-Emax'!$A:$BM,MATCH(BA$1,'I-Emax'!$A$1:$BM$1,0),FALSE),"")</f>
        <v>24.4</v>
      </c>
      <c r="BB31" s="50" t="str">
        <f>_xlfn.IFNA(VLOOKUP($A31,'I-Emax'!$A:$BM,MATCH(BB$1,'I-Emax'!$A$1:$BM$1,0),FALSE),"")</f>
        <v/>
      </c>
      <c r="BC31" s="50" t="str">
        <f>_xlfn.IFNA(VLOOKUP($A31,'I-Emax'!$A:$BM,MATCH(BC$1,'I-Emax'!$A$1:$BM$1,0),FALSE),"")</f>
        <v/>
      </c>
      <c r="BD31" s="40" t="str">
        <f t="shared" si="36"/>
        <v/>
      </c>
      <c r="BE31" s="41">
        <f t="shared" si="37"/>
        <v>0.91991722414257626</v>
      </c>
      <c r="BF31" s="41">
        <f t="shared" si="38"/>
        <v>0.7208677318722001</v>
      </c>
      <c r="BG31" s="41">
        <f t="shared" si="39"/>
        <v>0.67997275204359653</v>
      </c>
      <c r="BH31" s="41">
        <f t="shared" si="40"/>
        <v>0.93600835030629503</v>
      </c>
      <c r="BI31" s="41">
        <f t="shared" si="41"/>
        <v>0.65905974957335434</v>
      </c>
      <c r="BJ31" s="41" t="str">
        <f t="shared" si="42"/>
        <v/>
      </c>
      <c r="BK31" s="41" t="str">
        <f t="shared" si="43"/>
        <v/>
      </c>
      <c r="BL31" s="41" t="str">
        <f t="shared" si="44"/>
        <v/>
      </c>
      <c r="BM31" s="41">
        <f t="shared" si="45"/>
        <v>0.51208382626330917</v>
      </c>
      <c r="BN31" s="41" t="str">
        <f t="shared" si="46"/>
        <v/>
      </c>
      <c r="BO31" s="41" t="str">
        <f t="shared" si="47"/>
        <v/>
      </c>
      <c r="BP31" s="40" t="str">
        <f>_xlfn.IFNA(VLOOKUP($A31,'B-Emax'!$A:$BM,MATCH(BP$1,'B-Emax'!$A$1:$BM$1,0),FALSE),"")</f>
        <v/>
      </c>
      <c r="BQ31" s="41">
        <f>_xlfn.IFNA(VLOOKUP($A31,'B-Emax'!$A:$BM,MATCH(BQ$1,'B-Emax'!$A$1:$BM$1,0),FALSE),"")</f>
        <v>0.67258938244853728</v>
      </c>
      <c r="BR31" s="41">
        <f>_xlfn.IFNA(VLOOKUP($A31,'B-Emax'!$A:$BM,MATCH(BR$1,'B-Emax'!$A$1:$BM$1,0),FALSE),"")</f>
        <v>0.52705609796458719</v>
      </c>
      <c r="BS31" s="41">
        <f>_xlfn.IFNA(VLOOKUP($A31,'B-Emax'!$A:$BM,MATCH(BS$1,'B-Emax'!$A$1:$BM$1,0),FALSE),"")</f>
        <v>0.51666666666666661</v>
      </c>
      <c r="BT31" s="41">
        <f>_xlfn.IFNA(VLOOKUP($A31,'B-Emax'!$A:$BM,MATCH(BT$1,'B-Emax'!$A$1:$BM$1,0),FALSE),"")</f>
        <v>0.7112113137938102</v>
      </c>
      <c r="BU31" s="41">
        <f>_xlfn.IFNA(VLOOKUP($A31,'B-Emax'!$A:$BM,MATCH(BU$1,'B-Emax'!$A$1:$BM$1,0),FALSE),"")</f>
        <v>0.46229698375870071</v>
      </c>
      <c r="BV31" s="41" t="str">
        <f>_xlfn.IFNA(VLOOKUP($A31,'B-Emax'!$A:$BM,MATCH(BV$1,'B-Emax'!$A$1:$BM$1,0),FALSE),"")</f>
        <v/>
      </c>
      <c r="BW31" s="41" t="str">
        <f>_xlfn.IFNA(VLOOKUP($A31,'B-Emax'!$A:$BM,MATCH(BW$1,'B-Emax'!$A$1:$BM$1,0),FALSE),"")</f>
        <v/>
      </c>
      <c r="BX31" s="41" t="str">
        <f>_xlfn.IFNA(VLOOKUP($A31,'B-Emax'!$A:$BM,MATCH(BX$1,'B-Emax'!$A$1:$BM$1,0),FALSE),"")</f>
        <v/>
      </c>
      <c r="BY31" s="41">
        <f>_xlfn.IFNA(VLOOKUP($A31,'B-Emax'!$A:$BM,MATCH(BY$1,'B-Emax'!$A$1:$BM$1,0),FALSE),"")</f>
        <v>0.24742268041237114</v>
      </c>
      <c r="BZ31" s="41" t="str">
        <f>_xlfn.IFNA(VLOOKUP($A31,'B-Emax'!$A:$BM,MATCH(BZ$1,'B-Emax'!$A$1:$BM$1,0),FALSE),"")</f>
        <v/>
      </c>
      <c r="CA31" s="41" t="str">
        <f>_xlfn.IFNA(VLOOKUP($A31,'B-Emax'!$A:$BM,MATCH(CA$1,'B-Emax'!$A$1:$BM$1,0),FALSE),"")</f>
        <v/>
      </c>
      <c r="CB31" s="47" t="str">
        <f>_xlfn.IFNA(VLOOKUP($A31,'I-Emax'!$A:$BM,MATCH(CB$1,'I-Emax'!$A$1:$BM$1,0),FALSE),"")</f>
        <v/>
      </c>
      <c r="CC31" s="47">
        <f>_xlfn.IFNA(VLOOKUP($A31,'I-Emax'!$A:$BM,MATCH(CC$1,'I-Emax'!$A$1:$BM$1,0),FALSE),"")</f>
        <v>0.73114119922630549</v>
      </c>
      <c r="CD31" s="47">
        <f>_xlfn.IFNA(VLOOKUP($A31,'I-Emax'!$A:$BM,MATCH(CD$1,'I-Emax'!$A$1:$BM$1,0),FALSE),"")</f>
        <v>0.73114119922630549</v>
      </c>
      <c r="CE31" s="47">
        <f>_xlfn.IFNA(VLOOKUP($A31,'I-Emax'!$A:$BM,MATCH(CE$1,'I-Emax'!$A$1:$BM$1,0),FALSE),"")</f>
        <v>0.75983436853002084</v>
      </c>
      <c r="CF31" s="47">
        <f>_xlfn.IFNA(VLOOKUP($A31,'I-Emax'!$A:$BM,MATCH(CF$1,'I-Emax'!$A$1:$BM$1,0),FALSE),"")</f>
        <v>0.75983436853002084</v>
      </c>
      <c r="CG31" s="47">
        <f>_xlfn.IFNA(VLOOKUP($A31,'I-Emax'!$A:$BM,MATCH(CG$1,'I-Emax'!$A$1:$BM$1,0),FALSE),"")</f>
        <v>0.70144927536231882</v>
      </c>
      <c r="CH31" s="47" t="str">
        <f>_xlfn.IFNA(VLOOKUP($A31,'I-Emax'!$A:$BM,MATCH(CH$1,'I-Emax'!$A$1:$BM$1,0),FALSE),"")</f>
        <v/>
      </c>
      <c r="CI31" s="47" t="str">
        <f>_xlfn.IFNA(VLOOKUP($A31,'I-Emax'!$A:$BM,MATCH(CI$1,'I-Emax'!$A$1:$BM$1,0),FALSE),"")</f>
        <v/>
      </c>
      <c r="CJ31" s="47" t="str">
        <f>_xlfn.IFNA(VLOOKUP($A31,'I-Emax'!$A:$BM,MATCH(CJ$1,'I-Emax'!$A$1:$BM$1,0),FALSE),"")</f>
        <v/>
      </c>
      <c r="CK31" s="47">
        <f>_xlfn.IFNA(VLOOKUP($A31,'I-Emax'!$A:$BM,MATCH(CK$1,'I-Emax'!$A$1:$BM$1,0),FALSE),"")</f>
        <v>0.48316831683168315</v>
      </c>
      <c r="CL31" s="47" t="str">
        <f>_xlfn.IFNA(VLOOKUP($A31,'I-Emax'!$A:$BM,MATCH(CL$1,'I-Emax'!$A$1:$BM$1,0),FALSE),"")</f>
        <v/>
      </c>
      <c r="CM31" s="47" t="str">
        <f>_xlfn.IFNA(VLOOKUP($A31,'I-Emax'!$A:$BM,MATCH(CM$1,'I-Emax'!$A$1:$BM$1,0),FALSE),"")</f>
        <v/>
      </c>
      <c r="CN31" s="40" t="str">
        <f t="shared" si="48"/>
        <v/>
      </c>
      <c r="CO31" s="41">
        <f t="shared" si="49"/>
        <v>0.97770801224736004</v>
      </c>
      <c r="CP31" s="41">
        <f t="shared" si="50"/>
        <v>0.67269879836758129</v>
      </c>
      <c r="CQ31" s="41">
        <f t="shared" si="51"/>
        <v>0.58053166221703845</v>
      </c>
      <c r="CR31" s="41">
        <f t="shared" si="52"/>
        <v>1</v>
      </c>
      <c r="CS31" s="41">
        <f t="shared" si="53"/>
        <v>0.58722481680339333</v>
      </c>
      <c r="CT31" s="41" t="str">
        <f t="shared" si="54"/>
        <v/>
      </c>
      <c r="CU31" s="41" t="str">
        <f t="shared" si="55"/>
        <v/>
      </c>
      <c r="CV31" s="41" t="str">
        <f t="shared" si="56"/>
        <v/>
      </c>
      <c r="CW31" s="41" t="str">
        <f t="shared" si="57"/>
        <v/>
      </c>
      <c r="CX31" s="41" t="str">
        <f t="shared" si="58"/>
        <v/>
      </c>
      <c r="CY31" s="41" t="str">
        <f t="shared" si="59"/>
        <v/>
      </c>
      <c r="CZ31" s="40" t="str">
        <f>_xlfn.IFNA(VLOOKUP($A31,'B-Emax'!$A:$BM,MATCH(CZ$1,'B-Emax'!$A$1:$BM$1,0),FALSE),"")</f>
        <v/>
      </c>
      <c r="DA31" s="41">
        <f>_xlfn.IFNA(VLOOKUP($A31,'B-Emax'!$A:$BM,MATCH(DA$1,'B-Emax'!$A$1:$BM$1,0),FALSE),"")</f>
        <v>0.91672514467703947</v>
      </c>
      <c r="DB31" s="41">
        <f>_xlfn.IFNA(VLOOKUP($A31,'B-Emax'!$A:$BM,MATCH(DB$1,'B-Emax'!$A$1:$BM$1,0),FALSE),"")</f>
        <v>0.60293288240687415</v>
      </c>
      <c r="DC31" s="41">
        <f>_xlfn.IFNA(VLOOKUP($A31,'B-Emax'!$A:$BM,MATCH(DC$1,'B-Emax'!$A$1:$BM$1,0),FALSE),"")</f>
        <v>0.58053166221703845</v>
      </c>
      <c r="DD31" s="41">
        <f>_xlfn.IFNA(VLOOKUP($A31,'B-Emax'!$A:$BM,MATCH(DD$1,'B-Emax'!$A$1:$BM$1,0),FALSE),"")</f>
        <v>1</v>
      </c>
      <c r="DE31" s="41">
        <f>_xlfn.IFNA(VLOOKUP($A31,'B-Emax'!$A:$BM,MATCH(DE$1,'B-Emax'!$A$1:$BM$1,0),FALSE),"")</f>
        <v>0.46330221976269953</v>
      </c>
      <c r="DF31" s="41" t="str">
        <f>_xlfn.IFNA(VLOOKUP($A31,'B-Emax'!$A:$BM,MATCH(DF$1,'B-Emax'!$A$1:$BM$1,0),FALSE),"")</f>
        <v/>
      </c>
      <c r="DG31" s="41" t="str">
        <f>_xlfn.IFNA(VLOOKUP($A31,'B-Emax'!$A:$BM,MATCH(DG$1,'B-Emax'!$A$1:$BM$1,0),FALSE),"")</f>
        <v/>
      </c>
      <c r="DH31" s="41" t="str">
        <f>_xlfn.IFNA(VLOOKUP($A31,'B-Emax'!$A:$BM,MATCH(DH$1,'B-Emax'!$A$1:$BM$1,0),FALSE),"")</f>
        <v/>
      </c>
      <c r="DI31" s="41">
        <f>_xlfn.IFNA(VLOOKUP($A31,'B-Emax'!$A:$BM,MATCH(DI$1,'B-Emax'!$A$1:$BM$1,0),FALSE),"")</f>
        <v>0</v>
      </c>
      <c r="DJ31" s="41" t="str">
        <f>_xlfn.IFNA(VLOOKUP($A31,'B-Emax'!$A:$BM,MATCH(DJ$1,'B-Emax'!$A$1:$BM$1,0),FALSE),"")</f>
        <v/>
      </c>
      <c r="DK31" s="41" t="str">
        <f>_xlfn.IFNA(VLOOKUP($A31,'B-Emax'!$A:$BM,MATCH(DK$1,'B-Emax'!$A$1:$BM$1,0),FALSE),"")</f>
        <v/>
      </c>
      <c r="DL31" s="47" t="str">
        <f>_xlfn.IFNA(VLOOKUP($A31,'I-Emax'!$A:$BQ,MATCH(DL$1,'I-Emax'!$A$1:$BQ$1,0),FALSE),"")</f>
        <v/>
      </c>
      <c r="DM31" s="47">
        <f>_xlfn.IFNA(VLOOKUP($A31,'I-Emax'!$A:$BQ,MATCH(DM$1,'I-Emax'!$A$1:$BQ$1,0),FALSE),"")</f>
        <v>0.89628951897936182</v>
      </c>
      <c r="DN31" s="47">
        <f>_xlfn.IFNA(VLOOKUP($A31,'I-Emax'!$A:$BQ,MATCH(DN$1,'I-Emax'!$A$1:$BQ$1,0),FALSE),"")</f>
        <v>0.89628951897936182</v>
      </c>
      <c r="DO31" s="47">
        <f>_xlfn.IFNA(VLOOKUP($A31,'I-Emax'!$A:$BQ,MATCH(DO$1,'I-Emax'!$A$1:$BQ$1,0),FALSE),"")</f>
        <v>1</v>
      </c>
      <c r="DP31" s="47">
        <f>_xlfn.IFNA(VLOOKUP($A31,'I-Emax'!$A:$BQ,MATCH(DP$1,'I-Emax'!$A$1:$BQ$1,0),FALSE),"")</f>
        <v>1</v>
      </c>
      <c r="DQ31" s="47">
        <f>_xlfn.IFNA(VLOOKUP($A31,'I-Emax'!$A:$BQ,MATCH(DQ$1,'I-Emax'!$A$1:$BQ$1,0),FALSE),"")</f>
        <v>0.78896907369263325</v>
      </c>
      <c r="DR31" s="47" t="str">
        <f>_xlfn.IFNA(VLOOKUP($A31,'I-Emax'!$A:$BQ,MATCH(DR$1,'I-Emax'!$A$1:$BQ$1,0),FALSE),"")</f>
        <v/>
      </c>
      <c r="DS31" s="47" t="str">
        <f>_xlfn.IFNA(VLOOKUP($A31,'I-Emax'!$A:$BQ,MATCH(DS$1,'I-Emax'!$A$1:$BQ$1,0),FALSE),"")</f>
        <v/>
      </c>
      <c r="DT31" s="47" t="str">
        <f>_xlfn.IFNA(VLOOKUP($A31,'I-Emax'!$A:$BQ,MATCH(DT$1,'I-Emax'!$A$1:$BQ$1,0),FALSE),"")</f>
        <v/>
      </c>
      <c r="DU31" s="47">
        <f>_xlfn.IFNA(VLOOKUP($A31,'I-Emax'!$A:$BQ,MATCH(DU$1,'I-Emax'!$A$1:$BQ$1,0),FALSE),"")</f>
        <v>0</v>
      </c>
      <c r="DV31" s="47" t="str">
        <f>_xlfn.IFNA(VLOOKUP($A31,'I-Emax'!$A:$BQ,MATCH(DV$1,'I-Emax'!$A$1:$BQ$1,0),FALSE),"")</f>
        <v/>
      </c>
      <c r="DW31" s="47" t="str">
        <f>_xlfn.IFNA(VLOOKUP($A31,'I-Emax'!$A:$BQ,MATCH(DW$1,'I-Emax'!$A$1:$BQ$1,0),FALSE),"")</f>
        <v/>
      </c>
      <c r="DX31" s="147" t="str">
        <f t="shared" si="16"/>
        <v/>
      </c>
      <c r="DY31" s="51">
        <f t="shared" si="17"/>
        <v>0.93600835030629503</v>
      </c>
      <c r="DZ31" s="51">
        <f t="shared" si="18"/>
        <v>0.51208382626330917</v>
      </c>
      <c r="EA31" s="51" t="str">
        <f t="shared" si="19"/>
        <v/>
      </c>
      <c r="EB31" s="51" t="str">
        <f>_xlfn.IFNA(VLOOKUP($A31,'B-Emax'!$A:$IC,MATCH(EB$1,'B-Emax'!$A$1:$IC$1,0),FALSE),"")</f>
        <v/>
      </c>
      <c r="EC31" s="51">
        <f>_xlfn.IFNA(VLOOKUP($A31,'B-Emax'!$A:$IC,MATCH(EC$1,'B-Emax'!$A$1:$IC$1,0),FALSE),"")</f>
        <v>0.7112113137938102</v>
      </c>
      <c r="ED31" s="51">
        <f>_xlfn.IFNA(VLOOKUP($A31,'B-Emax'!$A:$IC,MATCH(ED$1,'B-Emax'!$A$1:$IC$1,0),FALSE),"")</f>
        <v>0.24742268041237114</v>
      </c>
      <c r="EE31" s="51" t="str">
        <f>_xlfn.IFNA(VLOOKUP($A31,'B-Emax'!$A:$IC,MATCH(EE$1,'B-Emax'!$A$1:$IC$1,0),FALSE),"")</f>
        <v/>
      </c>
      <c r="EF31" s="51" t="str">
        <f>_xlfn.IFNA(VLOOKUP($A31,'I-Emax'!$A:$IC,MATCH(EF$1,'I-Emax'!$A$1:$IC$1,0),FALSE),"")</f>
        <v/>
      </c>
      <c r="EG31" s="51">
        <f>_xlfn.IFNA(VLOOKUP($A31,'I-Emax'!$A:$IC,MATCH(EG$1,'I-Emax'!$A$1:$IC$1,0),FALSE),"")</f>
        <v>0.75983436853002084</v>
      </c>
      <c r="EH31" s="51">
        <f>_xlfn.IFNA(VLOOKUP($A31,'I-Emax'!$A:$IC,MATCH(EH$1,'I-Emax'!$A$1:$IC$1,0),FALSE),"")</f>
        <v>0.48316831683168315</v>
      </c>
      <c r="EI31" s="51" t="str">
        <f>_xlfn.IFNA(VLOOKUP($A31,'I-Emax'!$A:$IC,MATCH(EI$1,'I-Emax'!$A$1:$IC$1,0),FALSE),"")</f>
        <v/>
      </c>
      <c r="EJ31" s="147" t="str">
        <f t="shared" si="20"/>
        <v/>
      </c>
      <c r="EK31" s="51">
        <f t="shared" si="21"/>
        <v>0.78455234899260939</v>
      </c>
      <c r="EL31" s="51">
        <f t="shared" si="22"/>
        <v>0.51208382626330917</v>
      </c>
      <c r="EM31" s="51" t="str">
        <f t="shared" si="23"/>
        <v/>
      </c>
      <c r="EN31" s="147" t="str">
        <f>_xlfn.IFNA(VLOOKUP($A31,'B-Emax'!$A:$IC,MATCH(EN$1,'B-Emax'!$A$1:$IC$1,0),FALSE),"")</f>
        <v/>
      </c>
      <c r="EO31" s="51">
        <f>_xlfn.IFNA(VLOOKUP($A31,'B-Emax'!$A:$IC,MATCH(EO$1,'B-Emax'!$A$1:$IC$1,0),FALSE),"")</f>
        <v>0.57796408892646034</v>
      </c>
      <c r="EP31" s="51">
        <f>_xlfn.IFNA(VLOOKUP($A31,'B-Emax'!$A:$IC,MATCH(EP$1,'B-Emax'!$A$1:$IC$1,0),FALSE),"")</f>
        <v>0.24742268041237114</v>
      </c>
      <c r="EQ31" s="51" t="str">
        <f>_xlfn.IFNA(VLOOKUP($A31,'B-Emax'!$A:$IC,MATCH(EQ$1,'B-Emax'!$A$1:$IC$1,0),FALSE),"")</f>
        <v/>
      </c>
      <c r="ER31" s="51" t="str">
        <f>_xlfn.IFNA(VLOOKUP($A31,'I-Emax'!$A:$IC,MATCH(ER$1,'I-Emax'!$A$1:$IC$1,0),FALSE),"")</f>
        <v/>
      </c>
      <c r="ES31" s="51">
        <f>_xlfn.IFNA(VLOOKUP($A31,'I-Emax'!$A:$IC,MATCH(ES$1,'I-Emax'!$A$1:$IC$1,0),FALSE),"")</f>
        <v>0.73668008217499437</v>
      </c>
      <c r="ET31" s="51">
        <f>_xlfn.IFNA(VLOOKUP($A31,'I-Emax'!$A:$IC,MATCH(ET$1,'I-Emax'!$A$1:$IC$1,0),FALSE),"")</f>
        <v>0.48316831683168315</v>
      </c>
      <c r="EU31" s="51" t="str">
        <f>_xlfn.IFNA(VLOOKUP($A31,'I-Emax'!$A:$IC,MATCH(EU$1,'I-Emax'!$A$1:$IC$1,0),FALSE),"")</f>
        <v/>
      </c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</row>
    <row r="32" spans="1:172" s="49" customFormat="1" x14ac:dyDescent="0.2">
      <c r="A32" s="29" t="s">
        <v>151</v>
      </c>
      <c r="B32" s="377" t="str">
        <f>VLOOKUP($A32,BI!$A:$Q,MATCH(B$1,BI!$A$1:$Q$1,0),FALSE)</f>
        <v/>
      </c>
      <c r="C32" s="378">
        <f>VLOOKUP($A32,BI!$A:$Q,MATCH(C$1,BI!$A$1:$Q$1,0),FALSE)</f>
        <v>1</v>
      </c>
      <c r="D32" s="378">
        <f>VLOOKUP($A32,BI!$A:$Q,MATCH(D$1,BI!$A$1:$Q$1,0),FALSE)</f>
        <v>1</v>
      </c>
      <c r="E32" s="378">
        <f>VLOOKUP($A32,BI!$A:$Q,MATCH(E$1,BI!$A$1:$Q$1,0),FALSE)</f>
        <v>1</v>
      </c>
      <c r="F32" s="378">
        <f>VLOOKUP($A32,BI!$A:$Q,MATCH(F$1,BI!$A$1:$Q$1,0),FALSE)</f>
        <v>1</v>
      </c>
      <c r="G32" s="378">
        <f>VLOOKUP($A32,BI!$A:$Q,MATCH(G$1,BI!$A$1:$Q$1,0),FALSE)</f>
        <v>1</v>
      </c>
      <c r="H32" s="378" t="str">
        <f>VLOOKUP($A32,BI!$A:$Q,MATCH(H$1,BI!$A$1:$Q$1,0),FALSE)</f>
        <v/>
      </c>
      <c r="I32" s="378" t="str">
        <f>VLOOKUP($A32,BI!$A:$Q,MATCH(I$1,BI!$A$1:$Q$1,0),FALSE)</f>
        <v/>
      </c>
      <c r="J32" s="378" t="str">
        <f>VLOOKUP($A32,BI!$A:$Q,MATCH(J$1,BI!$A$1:$Q$1,0),FALSE)</f>
        <v/>
      </c>
      <c r="K32" s="378" t="str">
        <f>VLOOKUP($A32,BI!$A:$Q,MATCH(K$1,BI!$A$1:$Q$1,0),FALSE)</f>
        <v/>
      </c>
      <c r="L32" s="378" t="str">
        <f>VLOOKUP($A32,BI!$A:$Q,MATCH(L$1,BI!$A$1:$Q$1,0),FALSE)</f>
        <v/>
      </c>
      <c r="M32" s="378" t="str">
        <f>VLOOKUP($A32,BI!$A:$Q,MATCH(M$1,BI!$A$1:$Q$1,0),FALSE)</f>
        <v/>
      </c>
      <c r="N32" s="49">
        <f t="shared" si="0"/>
        <v>5</v>
      </c>
      <c r="O32" s="49" t="str">
        <f>VLOOKUP($A32,BI!$A:$Q,MATCH(O$1,BI!$A$1:$Q$1,0),FALSE)</f>
        <v/>
      </c>
      <c r="P32" s="37">
        <f>VLOOKUP($A32,BI!$A:$Q,MATCH(P$1,BI!$A$1:$Q$1,0),FALSE)</f>
        <v>1</v>
      </c>
      <c r="Q32" s="37">
        <f>VLOOKUP($A32,BI!$A:$Q,MATCH(Q$1,BI!$A$1:$Q$1,0),FALSE)</f>
        <v>1</v>
      </c>
      <c r="R32" s="37" t="str">
        <f>VLOOKUP($A32,BI!$A:$Q,MATCH(R$1,BI!$A$1:$Q$1,0),FALSE)</f>
        <v/>
      </c>
      <c r="S32" s="398">
        <f t="shared" si="1"/>
        <v>2</v>
      </c>
      <c r="T32" s="41" t="str">
        <f t="shared" si="24"/>
        <v/>
      </c>
      <c r="U32" s="41">
        <f t="shared" si="25"/>
        <v>5.4694229112833767E-2</v>
      </c>
      <c r="V32" s="41">
        <f t="shared" si="26"/>
        <v>0.12721202003338899</v>
      </c>
      <c r="W32" s="41">
        <f t="shared" si="27"/>
        <v>0.10227780259044215</v>
      </c>
      <c r="X32" s="41">
        <f t="shared" si="28"/>
        <v>7.7104377104377106E-2</v>
      </c>
      <c r="Y32" s="41">
        <f t="shared" si="29"/>
        <v>0.63264058679706603</v>
      </c>
      <c r="Z32" s="41" t="str">
        <f t="shared" si="30"/>
        <v/>
      </c>
      <c r="AA32" s="41" t="str">
        <f t="shared" si="31"/>
        <v/>
      </c>
      <c r="AB32" s="41" t="str">
        <f t="shared" si="32"/>
        <v/>
      </c>
      <c r="AC32" s="41" t="str">
        <f t="shared" si="33"/>
        <v/>
      </c>
      <c r="AD32" s="41" t="str">
        <f t="shared" si="34"/>
        <v/>
      </c>
      <c r="AE32" s="41" t="str">
        <f t="shared" si="35"/>
        <v/>
      </c>
      <c r="AF32" s="80" t="str">
        <f>_xlfn.IFNA(VLOOKUP($A32,'B-Emax'!$A:$BM,MATCH(AF$1,'B-Emax'!$A$1:$BM$1,0),FALSE),"")</f>
        <v/>
      </c>
      <c r="AG32" s="81">
        <f>_xlfn.IFNA(VLOOKUP($A32,'B-Emax'!$A:$BM,MATCH(AG$1,'B-Emax'!$A$1:$BM$1,0),FALSE),"")</f>
        <v>696.6</v>
      </c>
      <c r="AH32" s="81">
        <f>_xlfn.IFNA(VLOOKUP($A32,'B-Emax'!$A:$BM,MATCH(AH$1,'B-Emax'!$A$1:$BM$1,0),FALSE),"")</f>
        <v>299.5</v>
      </c>
      <c r="AI32" s="81">
        <f>_xlfn.IFNA(VLOOKUP($A32,'B-Emax'!$A:$BM,MATCH(AI$1,'B-Emax'!$A$1:$BM$1,0),FALSE),"")</f>
        <v>223.9</v>
      </c>
      <c r="AJ32" s="81">
        <f>_xlfn.IFNA(VLOOKUP($A32,'B-Emax'!$A:$BM,MATCH(AJ$1,'B-Emax'!$A$1:$BM$1,0),FALSE),"")</f>
        <v>297</v>
      </c>
      <c r="AK32" s="81">
        <f>_xlfn.IFNA(VLOOKUP($A32,'B-Emax'!$A:$BM,MATCH(AK$1,'B-Emax'!$A$1:$BM$1,0),FALSE),"")</f>
        <v>32.72</v>
      </c>
      <c r="AL32" s="82" t="str">
        <f>_xlfn.IFNA(VLOOKUP($A32,'B-Emax'!$A:$BM,MATCH(AL$1,'B-Emax'!$A$1:$BM$1,0),FALSE),"")</f>
        <v/>
      </c>
      <c r="AM32" s="82" t="str">
        <f>_xlfn.IFNA(VLOOKUP($A32,'B-Emax'!$A:$BM,MATCH(AM$1,'B-Emax'!$A$1:$BM$1,0),FALSE),"")</f>
        <v/>
      </c>
      <c r="AN32" s="82" t="str">
        <f>_xlfn.IFNA(VLOOKUP($A32,'B-Emax'!$A:$BM,MATCH(AN$1,'B-Emax'!$A$1:$BM$1,0),FALSE),"")</f>
        <v/>
      </c>
      <c r="AO32" s="81" t="str">
        <f>_xlfn.IFNA(VLOOKUP($A32,'B-Emax'!$A:$BM,MATCH(AO$1,'B-Emax'!$A$1:$BM$1,0),FALSE),"")</f>
        <v/>
      </c>
      <c r="AP32" s="82" t="str">
        <f>_xlfn.IFNA(VLOOKUP($A32,'B-Emax'!$A:$BM,MATCH(AP$1,'B-Emax'!$A$1:$BM$1,0),FALSE),"")</f>
        <v/>
      </c>
      <c r="AQ32" s="82" t="str">
        <f>_xlfn.IFNA(VLOOKUP($A32,'B-Emax'!$A:$BM,MATCH(AQ$1,'B-Emax'!$A$1:$BM$1,0),FALSE),"")</f>
        <v/>
      </c>
      <c r="AR32" s="50" t="str">
        <f>_xlfn.IFNA(VLOOKUP($A32,'I-Emax'!$A:$BM,MATCH(AR$1,'I-Emax'!$A$1:$BM$1,0),FALSE),"")</f>
        <v/>
      </c>
      <c r="AS32" s="50">
        <f>_xlfn.IFNA(VLOOKUP($A32,'I-Emax'!$A:$BM,MATCH(AS$1,'I-Emax'!$A$1:$BM$1,0),FALSE),"")</f>
        <v>38.1</v>
      </c>
      <c r="AT32" s="50">
        <f>_xlfn.IFNA(VLOOKUP($A32,'I-Emax'!$A:$BM,MATCH(AT$1,'I-Emax'!$A$1:$BM$1,0),FALSE),"")</f>
        <v>38.1</v>
      </c>
      <c r="AU32" s="50">
        <f>_xlfn.IFNA(VLOOKUP($A32,'I-Emax'!$A:$BM,MATCH(AU$1,'I-Emax'!$A$1:$BM$1,0),FALSE),"")</f>
        <v>22.9</v>
      </c>
      <c r="AV32" s="50">
        <f>_xlfn.IFNA(VLOOKUP($A32,'I-Emax'!$A:$BM,MATCH(AV$1,'I-Emax'!$A$1:$BM$1,0),FALSE),"")</f>
        <v>22.9</v>
      </c>
      <c r="AW32" s="50">
        <f>_xlfn.IFNA(VLOOKUP($A32,'I-Emax'!$A:$BM,MATCH(AW$1,'I-Emax'!$A$1:$BM$1,0),FALSE),"")</f>
        <v>20.7</v>
      </c>
      <c r="AX32" s="50" t="str">
        <f>_xlfn.IFNA(VLOOKUP($A32,'I-Emax'!$A:$BM,MATCH(AX$1,'I-Emax'!$A$1:$BM$1,0),FALSE),"")</f>
        <v/>
      </c>
      <c r="AY32" s="50" t="str">
        <f>_xlfn.IFNA(VLOOKUP($A32,'I-Emax'!$A:$BM,MATCH(AY$1,'I-Emax'!$A$1:$BM$1,0),FALSE),"")</f>
        <v/>
      </c>
      <c r="AZ32" s="50" t="str">
        <f>_xlfn.IFNA(VLOOKUP($A32,'I-Emax'!$A:$BM,MATCH(AZ$1,'I-Emax'!$A$1:$BM$1,0),FALSE),"")</f>
        <v/>
      </c>
      <c r="BA32" s="50" t="str">
        <f>_xlfn.IFNA(VLOOKUP($A32,'I-Emax'!$A:$BM,MATCH(BA$1,'I-Emax'!$A$1:$BM$1,0),FALSE),"")</f>
        <v/>
      </c>
      <c r="BB32" s="50" t="str">
        <f>_xlfn.IFNA(VLOOKUP($A32,'I-Emax'!$A:$BM,MATCH(BB$1,'I-Emax'!$A$1:$BM$1,0),FALSE),"")</f>
        <v/>
      </c>
      <c r="BC32" s="50" t="str">
        <f>_xlfn.IFNA(VLOOKUP($A32,'I-Emax'!$A:$BM,MATCH(BC$1,'I-Emax'!$A$1:$BM$1,0),FALSE),"")</f>
        <v/>
      </c>
      <c r="BD32" s="40" t="str">
        <f t="shared" si="36"/>
        <v/>
      </c>
      <c r="BE32" s="41">
        <f t="shared" si="37"/>
        <v>0.97645596655987543</v>
      </c>
      <c r="BF32" s="41">
        <f t="shared" si="38"/>
        <v>0.67252711647019636</v>
      </c>
      <c r="BG32" s="41">
        <f t="shared" si="39"/>
        <v>0.7877296597027843</v>
      </c>
      <c r="BH32" s="41">
        <f t="shared" si="40"/>
        <v>0.77886595422827298</v>
      </c>
      <c r="BI32" s="41">
        <f t="shared" si="41"/>
        <v>0.15815931941221964</v>
      </c>
      <c r="BJ32" s="41" t="str">
        <f t="shared" si="42"/>
        <v/>
      </c>
      <c r="BK32" s="41" t="str">
        <f t="shared" si="43"/>
        <v/>
      </c>
      <c r="BL32" s="41" t="str">
        <f t="shared" si="44"/>
        <v/>
      </c>
      <c r="BM32" s="41" t="str">
        <f t="shared" si="45"/>
        <v/>
      </c>
      <c r="BN32" s="41" t="str">
        <f t="shared" si="46"/>
        <v/>
      </c>
      <c r="BO32" s="41" t="str">
        <f t="shared" si="47"/>
        <v/>
      </c>
      <c r="BP32" s="40" t="str">
        <f>_xlfn.IFNA(VLOOKUP($A32,'B-Emax'!$A:$BM,MATCH(BP$1,'B-Emax'!$A$1:$BM$1,0),FALSE),"")</f>
        <v/>
      </c>
      <c r="BQ32" s="41">
        <f>_xlfn.IFNA(VLOOKUP($A32,'B-Emax'!$A:$BM,MATCH(BQ$1,'B-Emax'!$A$1:$BM$1,0),FALSE),"")</f>
        <v>0.75471289274106179</v>
      </c>
      <c r="BR32" s="41">
        <f>_xlfn.IFNA(VLOOKUP($A32,'B-Emax'!$A:$BM,MATCH(BR$1,'B-Emax'!$A$1:$BM$1,0),FALSE),"")</f>
        <v>0.4956147608803575</v>
      </c>
      <c r="BS32" s="41">
        <f>_xlfn.IFNA(VLOOKUP($A32,'B-Emax'!$A:$BM,MATCH(BS$1,'B-Emax'!$A$1:$BM$1,0),FALSE),"")</f>
        <v>0.60188172043010757</v>
      </c>
      <c r="BT32" s="41">
        <f>_xlfn.IFNA(VLOOKUP($A32,'B-Emax'!$A:$BM,MATCH(BT$1,'B-Emax'!$A$1:$BM$1,0),FALSE),"")</f>
        <v>0.6087312973970076</v>
      </c>
      <c r="BU32" s="41">
        <f>_xlfn.IFNA(VLOOKUP($A32,'B-Emax'!$A:$BM,MATCH(BU$1,'B-Emax'!$A$1:$BM$1,0),FALSE),"")</f>
        <v>9.4895591647331787E-2</v>
      </c>
      <c r="BV32" s="41" t="str">
        <f>_xlfn.IFNA(VLOOKUP($A32,'B-Emax'!$A:$BM,MATCH(BV$1,'B-Emax'!$A$1:$BM$1,0),FALSE),"")</f>
        <v/>
      </c>
      <c r="BW32" s="41" t="str">
        <f>_xlfn.IFNA(VLOOKUP($A32,'B-Emax'!$A:$BM,MATCH(BW$1,'B-Emax'!$A$1:$BM$1,0),FALSE),"")</f>
        <v/>
      </c>
      <c r="BX32" s="41" t="str">
        <f>_xlfn.IFNA(VLOOKUP($A32,'B-Emax'!$A:$BM,MATCH(BX$1,'B-Emax'!$A$1:$BM$1,0),FALSE),"")</f>
        <v/>
      </c>
      <c r="BY32" s="41" t="str">
        <f>_xlfn.IFNA(VLOOKUP($A32,'B-Emax'!$A:$BM,MATCH(BY$1,'B-Emax'!$A$1:$BM$1,0),FALSE),"")</f>
        <v/>
      </c>
      <c r="BZ32" s="41" t="str">
        <f>_xlfn.IFNA(VLOOKUP($A32,'B-Emax'!$A:$BM,MATCH(BZ$1,'B-Emax'!$A$1:$BM$1,0),FALSE),"")</f>
        <v/>
      </c>
      <c r="CA32" s="41" t="str">
        <f>_xlfn.IFNA(VLOOKUP($A32,'B-Emax'!$A:$BM,MATCH(CA$1,'B-Emax'!$A$1:$BM$1,0),FALSE),"")</f>
        <v/>
      </c>
      <c r="CB32" s="47" t="str">
        <f>_xlfn.IFNA(VLOOKUP($A32,'I-Emax'!$A:$BM,MATCH(CB$1,'I-Emax'!$A$1:$BM$1,0),FALSE),"")</f>
        <v/>
      </c>
      <c r="CC32" s="47">
        <f>_xlfn.IFNA(VLOOKUP($A32,'I-Emax'!$A:$BM,MATCH(CC$1,'I-Emax'!$A$1:$BM$1,0),FALSE),"")</f>
        <v>0.73694390715667313</v>
      </c>
      <c r="CD32" s="47">
        <f>_xlfn.IFNA(VLOOKUP($A32,'I-Emax'!$A:$BM,MATCH(CD$1,'I-Emax'!$A$1:$BM$1,0),FALSE),"")</f>
        <v>0.73694390715667313</v>
      </c>
      <c r="CE32" s="47">
        <f>_xlfn.IFNA(VLOOKUP($A32,'I-Emax'!$A:$BM,MATCH(CE$1,'I-Emax'!$A$1:$BM$1,0),FALSE),"")</f>
        <v>0.47412008281573498</v>
      </c>
      <c r="CF32" s="47">
        <f>_xlfn.IFNA(VLOOKUP($A32,'I-Emax'!$A:$BM,MATCH(CF$1,'I-Emax'!$A$1:$BM$1,0),FALSE),"")</f>
        <v>0.47412008281573498</v>
      </c>
      <c r="CG32" s="47">
        <f>_xlfn.IFNA(VLOOKUP($A32,'I-Emax'!$A:$BM,MATCH(CG$1,'I-Emax'!$A$1:$BM$1,0),FALSE),"")</f>
        <v>0.6</v>
      </c>
      <c r="CH32" s="47" t="str">
        <f>_xlfn.IFNA(VLOOKUP($A32,'I-Emax'!$A:$BM,MATCH(CH$1,'I-Emax'!$A$1:$BM$1,0),FALSE),"")</f>
        <v/>
      </c>
      <c r="CI32" s="47" t="str">
        <f>_xlfn.IFNA(VLOOKUP($A32,'I-Emax'!$A:$BM,MATCH(CI$1,'I-Emax'!$A$1:$BM$1,0),FALSE),"")</f>
        <v/>
      </c>
      <c r="CJ32" s="47" t="str">
        <f>_xlfn.IFNA(VLOOKUP($A32,'I-Emax'!$A:$BM,MATCH(CJ$1,'I-Emax'!$A$1:$BM$1,0),FALSE),"")</f>
        <v/>
      </c>
      <c r="CK32" s="47" t="str">
        <f>_xlfn.IFNA(VLOOKUP($A32,'I-Emax'!$A:$BM,MATCH(CK$1,'I-Emax'!$A$1:$BM$1,0),FALSE),"")</f>
        <v/>
      </c>
      <c r="CL32" s="47" t="str">
        <f>_xlfn.IFNA(VLOOKUP($A32,'I-Emax'!$A:$BM,MATCH(CL$1,'I-Emax'!$A$1:$BM$1,0),FALSE),"")</f>
        <v/>
      </c>
      <c r="CM32" s="47" t="str">
        <f>_xlfn.IFNA(VLOOKUP($A32,'I-Emax'!$A:$BM,MATCH(CM$1,'I-Emax'!$A$1:$BM$1,0),FALSE),"")</f>
        <v/>
      </c>
      <c r="CN32" s="40" t="str">
        <f t="shared" si="48"/>
        <v/>
      </c>
      <c r="CO32" s="41">
        <f t="shared" si="49"/>
        <v>1</v>
      </c>
      <c r="CP32" s="41">
        <f t="shared" si="50"/>
        <v>0.60731837217481766</v>
      </c>
      <c r="CQ32" s="41">
        <f t="shared" si="51"/>
        <v>0</v>
      </c>
      <c r="CR32" s="41">
        <f t="shared" si="52"/>
        <v>0</v>
      </c>
      <c r="CS32" s="41">
        <f t="shared" si="53"/>
        <v>0</v>
      </c>
      <c r="CT32" s="41" t="str">
        <f t="shared" si="54"/>
        <v/>
      </c>
      <c r="CU32" s="41" t="str">
        <f t="shared" si="55"/>
        <v/>
      </c>
      <c r="CV32" s="41" t="str">
        <f t="shared" si="56"/>
        <v/>
      </c>
      <c r="CW32" s="41" t="str">
        <f t="shared" si="57"/>
        <v/>
      </c>
      <c r="CX32" s="41" t="str">
        <f t="shared" si="58"/>
        <v/>
      </c>
      <c r="CY32" s="41" t="str">
        <f t="shared" si="59"/>
        <v/>
      </c>
      <c r="CZ32" s="40" t="str">
        <f>_xlfn.IFNA(VLOOKUP($A32,'B-Emax'!$A:$BM,MATCH(CZ$1,'B-Emax'!$A$1:$BM$1,0),FALSE),"")</f>
        <v/>
      </c>
      <c r="DA32" s="41">
        <f>_xlfn.IFNA(VLOOKUP($A32,'B-Emax'!$A:$BM,MATCH(DA$1,'B-Emax'!$A$1:$BM$1,0),FALSE),"")</f>
        <v>1</v>
      </c>
      <c r="DB32" s="41">
        <f>_xlfn.IFNA(VLOOKUP($A32,'B-Emax'!$A:$BM,MATCH(DB$1,'B-Emax'!$A$1:$BM$1,0),FALSE),"")</f>
        <v>0.60731837217481766</v>
      </c>
      <c r="DC32" s="41">
        <f>_xlfn.IFNA(VLOOKUP($A32,'B-Emax'!$A:$BM,MATCH(DC$1,'B-Emax'!$A$1:$BM$1,0),FALSE),"")</f>
        <v>0.7683734996678363</v>
      </c>
      <c r="DD32" s="41">
        <f>_xlfn.IFNA(VLOOKUP($A32,'B-Emax'!$A:$BM,MATCH(DD$1,'B-Emax'!$A$1:$BM$1,0),FALSE),"")</f>
        <v>0.77875452022541491</v>
      </c>
      <c r="DE32" s="41">
        <f>_xlfn.IFNA(VLOOKUP($A32,'B-Emax'!$A:$BM,MATCH(DE$1,'B-Emax'!$A$1:$BM$1,0),FALSE),"")</f>
        <v>0</v>
      </c>
      <c r="DF32" s="41" t="str">
        <f>_xlfn.IFNA(VLOOKUP($A32,'B-Emax'!$A:$BM,MATCH(DF$1,'B-Emax'!$A$1:$BM$1,0),FALSE),"")</f>
        <v/>
      </c>
      <c r="DG32" s="41" t="str">
        <f>_xlfn.IFNA(VLOOKUP($A32,'B-Emax'!$A:$BM,MATCH(DG$1,'B-Emax'!$A$1:$BM$1,0),FALSE),"")</f>
        <v/>
      </c>
      <c r="DH32" s="41" t="str">
        <f>_xlfn.IFNA(VLOOKUP($A32,'B-Emax'!$A:$BM,MATCH(DH$1,'B-Emax'!$A$1:$BM$1,0),FALSE),"")</f>
        <v/>
      </c>
      <c r="DI32" s="41" t="str">
        <f>_xlfn.IFNA(VLOOKUP($A32,'B-Emax'!$A:$BM,MATCH(DI$1,'B-Emax'!$A$1:$BM$1,0),FALSE),"")</f>
        <v/>
      </c>
      <c r="DJ32" s="41" t="str">
        <f>_xlfn.IFNA(VLOOKUP($A32,'B-Emax'!$A:$BM,MATCH(DJ$1,'B-Emax'!$A$1:$BM$1,0),FALSE),"")</f>
        <v/>
      </c>
      <c r="DK32" s="41" t="str">
        <f>_xlfn.IFNA(VLOOKUP($A32,'B-Emax'!$A:$BM,MATCH(DK$1,'B-Emax'!$A$1:$BM$1,0),FALSE),"")</f>
        <v/>
      </c>
      <c r="DL32" s="47" t="str">
        <f>_xlfn.IFNA(VLOOKUP($A32,'I-Emax'!$A:$BQ,MATCH(DL$1,'I-Emax'!$A$1:$BQ$1,0),FALSE),"")</f>
        <v/>
      </c>
      <c r="DM32" s="47">
        <f>_xlfn.IFNA(VLOOKUP($A32,'I-Emax'!$A:$BQ,MATCH(DM$1,'I-Emax'!$A$1:$BQ$1,0),FALSE),"")</f>
        <v>1</v>
      </c>
      <c r="DN32" s="47">
        <f>_xlfn.IFNA(VLOOKUP($A32,'I-Emax'!$A:$BQ,MATCH(DN$1,'I-Emax'!$A$1:$BQ$1,0),FALSE),"")</f>
        <v>1</v>
      </c>
      <c r="DO32" s="47">
        <f>_xlfn.IFNA(VLOOKUP($A32,'I-Emax'!$A:$BQ,MATCH(DO$1,'I-Emax'!$A$1:$BQ$1,0),FALSE),"")</f>
        <v>0</v>
      </c>
      <c r="DP32" s="47">
        <f>_xlfn.IFNA(VLOOKUP($A32,'I-Emax'!$A:$BQ,MATCH(DP$1,'I-Emax'!$A$1:$BQ$1,0),FALSE),"")</f>
        <v>0</v>
      </c>
      <c r="DQ32" s="47">
        <f>_xlfn.IFNA(VLOOKUP($A32,'I-Emax'!$A:$BQ,MATCH(DQ$1,'I-Emax'!$A$1:$BQ$1,0),FALSE),"")</f>
        <v>0.47895169891817757</v>
      </c>
      <c r="DR32" s="47" t="str">
        <f>_xlfn.IFNA(VLOOKUP($A32,'I-Emax'!$A:$BQ,MATCH(DR$1,'I-Emax'!$A$1:$BQ$1,0),FALSE),"")</f>
        <v/>
      </c>
      <c r="DS32" s="47" t="str">
        <f>_xlfn.IFNA(VLOOKUP($A32,'I-Emax'!$A:$BQ,MATCH(DS$1,'I-Emax'!$A$1:$BQ$1,0),FALSE),"")</f>
        <v/>
      </c>
      <c r="DT32" s="47" t="str">
        <f>_xlfn.IFNA(VLOOKUP($A32,'I-Emax'!$A:$BQ,MATCH(DT$1,'I-Emax'!$A$1:$BQ$1,0),FALSE),"")</f>
        <v/>
      </c>
      <c r="DU32" s="47" t="str">
        <f>_xlfn.IFNA(VLOOKUP($A32,'I-Emax'!$A:$BQ,MATCH(DU$1,'I-Emax'!$A$1:$BQ$1,0),FALSE),"")</f>
        <v/>
      </c>
      <c r="DV32" s="47" t="str">
        <f>_xlfn.IFNA(VLOOKUP($A32,'I-Emax'!$A:$BQ,MATCH(DV$1,'I-Emax'!$A$1:$BQ$1,0),FALSE),"")</f>
        <v/>
      </c>
      <c r="DW32" s="47" t="str">
        <f>_xlfn.IFNA(VLOOKUP($A32,'I-Emax'!$A:$BQ,MATCH(DW$1,'I-Emax'!$A$1:$BQ$1,0),FALSE),"")</f>
        <v/>
      </c>
      <c r="DX32" s="147" t="str">
        <f t="shared" si="16"/>
        <v/>
      </c>
      <c r="DY32" s="51">
        <f t="shared" si="17"/>
        <v>0.97645596655987543</v>
      </c>
      <c r="DZ32" s="51" t="str">
        <f t="shared" si="18"/>
        <v/>
      </c>
      <c r="EA32" s="51" t="str">
        <f t="shared" si="19"/>
        <v/>
      </c>
      <c r="EB32" s="51" t="str">
        <f>_xlfn.IFNA(VLOOKUP($A32,'B-Emax'!$A:$IC,MATCH(EB$1,'B-Emax'!$A$1:$IC$1,0),FALSE),"")</f>
        <v/>
      </c>
      <c r="EC32" s="51">
        <f>_xlfn.IFNA(VLOOKUP($A32,'B-Emax'!$A:$IC,MATCH(EC$1,'B-Emax'!$A$1:$IC$1,0),FALSE),"")</f>
        <v>0.75471289274106179</v>
      </c>
      <c r="ED32" s="51" t="str">
        <f>_xlfn.IFNA(VLOOKUP($A32,'B-Emax'!$A:$IC,MATCH(ED$1,'B-Emax'!$A$1:$IC$1,0),FALSE),"")</f>
        <v/>
      </c>
      <c r="EE32" s="51" t="str">
        <f>_xlfn.IFNA(VLOOKUP($A32,'B-Emax'!$A:$IC,MATCH(EE$1,'B-Emax'!$A$1:$IC$1,0),FALSE),"")</f>
        <v/>
      </c>
      <c r="EF32" s="51" t="str">
        <f>_xlfn.IFNA(VLOOKUP($A32,'I-Emax'!$A:$IC,MATCH(EF$1,'I-Emax'!$A$1:$IC$1,0),FALSE),"")</f>
        <v/>
      </c>
      <c r="EG32" s="51">
        <f>_xlfn.IFNA(VLOOKUP($A32,'I-Emax'!$A:$IC,MATCH(EG$1,'I-Emax'!$A$1:$IC$1,0),FALSE),"")</f>
        <v>0.73694390715667313</v>
      </c>
      <c r="EH32" s="51" t="str">
        <f>_xlfn.IFNA(VLOOKUP($A32,'I-Emax'!$A:$IC,MATCH(EH$1,'I-Emax'!$A$1:$IC$1,0),FALSE),"")</f>
        <v/>
      </c>
      <c r="EI32" s="51" t="str">
        <f>_xlfn.IFNA(VLOOKUP($A32,'I-Emax'!$A:$IC,MATCH(EI$1,'I-Emax'!$A$1:$IC$1,0),FALSE),"")</f>
        <v/>
      </c>
      <c r="EJ32" s="147" t="str">
        <f t="shared" si="20"/>
        <v/>
      </c>
      <c r="EK32" s="51">
        <f t="shared" si="21"/>
        <v>0.84570748825221342</v>
      </c>
      <c r="EL32" s="51" t="str">
        <f t="shared" si="22"/>
        <v/>
      </c>
      <c r="EM32" s="51" t="str">
        <f t="shared" si="23"/>
        <v/>
      </c>
      <c r="EN32" s="147" t="str">
        <f>_xlfn.IFNA(VLOOKUP($A32,'B-Emax'!$A:$IC,MATCH(EN$1,'B-Emax'!$A$1:$IC$1,0),FALSE),"")</f>
        <v/>
      </c>
      <c r="EO32" s="51">
        <f>_xlfn.IFNA(VLOOKUP($A32,'B-Emax'!$A:$IC,MATCH(EO$1,'B-Emax'!$A$1:$IC$1,0),FALSE),"")</f>
        <v>0.51116725261917328</v>
      </c>
      <c r="EP32" s="51" t="str">
        <f>_xlfn.IFNA(VLOOKUP($A32,'B-Emax'!$A:$IC,MATCH(EP$1,'B-Emax'!$A$1:$IC$1,0),FALSE),"")</f>
        <v/>
      </c>
      <c r="EQ32" s="51" t="str">
        <f>_xlfn.IFNA(VLOOKUP($A32,'B-Emax'!$A:$IC,MATCH(EQ$1,'B-Emax'!$A$1:$IC$1,0),FALSE),"")</f>
        <v/>
      </c>
      <c r="ER32" s="51" t="str">
        <f>_xlfn.IFNA(VLOOKUP($A32,'I-Emax'!$A:$IC,MATCH(ER$1,'I-Emax'!$A$1:$IC$1,0),FALSE),"")</f>
        <v/>
      </c>
      <c r="ES32" s="51">
        <f>_xlfn.IFNA(VLOOKUP($A32,'I-Emax'!$A:$IC,MATCH(ES$1,'I-Emax'!$A$1:$IC$1,0),FALSE),"")</f>
        <v>0.60442559598896328</v>
      </c>
      <c r="ET32" s="51" t="str">
        <f>_xlfn.IFNA(VLOOKUP($A32,'I-Emax'!$A:$IC,MATCH(ET$1,'I-Emax'!$A$1:$IC$1,0),FALSE),"")</f>
        <v/>
      </c>
      <c r="EU32" s="51" t="str">
        <f>_xlfn.IFNA(VLOOKUP($A32,'I-Emax'!$A:$IC,MATCH(EU$1,'I-Emax'!$A$1:$IC$1,0),FALSE),"")</f>
        <v/>
      </c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</row>
    <row r="33" spans="1:172" s="49" customFormat="1" x14ac:dyDescent="0.2">
      <c r="A33" s="29" t="s">
        <v>78</v>
      </c>
      <c r="B33" s="377" t="str">
        <f>VLOOKUP($A33,BI!$A:$Q,MATCH(B$1,BI!$A$1:$Q$1,0),FALSE)</f>
        <v/>
      </c>
      <c r="C33" s="378">
        <f>VLOOKUP($A33,BI!$A:$Q,MATCH(C$1,BI!$A$1:$Q$1,0),FALSE)</f>
        <v>1</v>
      </c>
      <c r="D33" s="378">
        <f>VLOOKUP($A33,BI!$A:$Q,MATCH(D$1,BI!$A$1:$Q$1,0),FALSE)</f>
        <v>1</v>
      </c>
      <c r="E33" s="378">
        <f>VLOOKUP($A33,BI!$A:$Q,MATCH(E$1,BI!$A$1:$Q$1,0),FALSE)</f>
        <v>1</v>
      </c>
      <c r="F33" s="378">
        <f>VLOOKUP($A33,BI!$A:$Q,MATCH(F$1,BI!$A$1:$Q$1,0),FALSE)</f>
        <v>1</v>
      </c>
      <c r="G33" s="378">
        <f>VLOOKUP($A33,BI!$A:$Q,MATCH(G$1,BI!$A$1:$Q$1,0),FALSE)</f>
        <v>1</v>
      </c>
      <c r="H33" s="378" t="str">
        <f>VLOOKUP($A33,BI!$A:$Q,MATCH(H$1,BI!$A$1:$Q$1,0),FALSE)</f>
        <v/>
      </c>
      <c r="I33" s="378" t="str">
        <f>VLOOKUP($A33,BI!$A:$Q,MATCH(I$1,BI!$A$1:$Q$1,0),FALSE)</f>
        <v/>
      </c>
      <c r="J33" s="378" t="str">
        <f>VLOOKUP($A33,BI!$A:$Q,MATCH(J$1,BI!$A$1:$Q$1,0),FALSE)</f>
        <v/>
      </c>
      <c r="K33" s="378" t="str">
        <f>VLOOKUP($A33,BI!$A:$Q,MATCH(K$1,BI!$A$1:$Q$1,0),FALSE)</f>
        <v/>
      </c>
      <c r="L33" s="378">
        <f>VLOOKUP($A33,BI!$A:$Q,MATCH(L$1,BI!$A$1:$Q$1,0),FALSE)</f>
        <v>1</v>
      </c>
      <c r="M33" s="378" t="str">
        <f>VLOOKUP($A33,BI!$A:$Q,MATCH(M$1,BI!$A$1:$Q$1,0),FALSE)</f>
        <v/>
      </c>
      <c r="N33" s="49">
        <f t="shared" si="0"/>
        <v>6</v>
      </c>
      <c r="O33" s="49" t="str">
        <f>VLOOKUP($A33,BI!$A:$Q,MATCH(O$1,BI!$A$1:$Q$1,0),FALSE)</f>
        <v/>
      </c>
      <c r="P33" s="37">
        <f>VLOOKUP($A33,BI!$A:$Q,MATCH(P$1,BI!$A$1:$Q$1,0),FALSE)</f>
        <v>1</v>
      </c>
      <c r="Q33" s="37" t="str">
        <f>VLOOKUP($A33,BI!$A:$Q,MATCH(Q$1,BI!$A$1:$Q$1,0),FALSE)</f>
        <v/>
      </c>
      <c r="R33" s="37">
        <f>VLOOKUP($A33,BI!$A:$Q,MATCH(R$1,BI!$A$1:$Q$1,0),FALSE)</f>
        <v>1</v>
      </c>
      <c r="S33" s="398">
        <f t="shared" si="1"/>
        <v>2</v>
      </c>
      <c r="T33" s="41" t="str">
        <f t="shared" si="24"/>
        <v/>
      </c>
      <c r="U33" s="41">
        <f t="shared" si="25"/>
        <v>0.13313388182498131</v>
      </c>
      <c r="V33" s="41">
        <f t="shared" si="26"/>
        <v>0.12378303198887343</v>
      </c>
      <c r="W33" s="41">
        <f t="shared" si="27"/>
        <v>9.9517490952955368E-2</v>
      </c>
      <c r="X33" s="41">
        <f t="shared" si="28"/>
        <v>8.6705202312138727E-2</v>
      </c>
      <c r="Y33" s="41">
        <f t="shared" si="29"/>
        <v>5.5464926590538338E-2</v>
      </c>
      <c r="Z33" s="41" t="str">
        <f t="shared" si="30"/>
        <v/>
      </c>
      <c r="AA33" s="41" t="str">
        <f t="shared" si="31"/>
        <v/>
      </c>
      <c r="AB33" s="41" t="str">
        <f t="shared" si="32"/>
        <v/>
      </c>
      <c r="AC33" s="41" t="str">
        <f t="shared" si="33"/>
        <v/>
      </c>
      <c r="AD33" s="41">
        <f t="shared" si="34"/>
        <v>0.16095826314804415</v>
      </c>
      <c r="AE33" s="41" t="str">
        <f t="shared" si="35"/>
        <v/>
      </c>
      <c r="AF33" s="80" t="str">
        <f>_xlfn.IFNA(VLOOKUP($A33,'B-Emax'!$A:$BM,MATCH(AF$1,'B-Emax'!$A$1:$BM$1,0),FALSE),"")</f>
        <v/>
      </c>
      <c r="AG33" s="81">
        <f>_xlfn.IFNA(VLOOKUP($A33,'B-Emax'!$A:$BM,MATCH(AG$1,'B-Emax'!$A$1:$BM$1,0),FALSE),"")</f>
        <v>133.69999999999999</v>
      </c>
      <c r="AH33" s="81">
        <f>_xlfn.IFNA(VLOOKUP($A33,'B-Emax'!$A:$BM,MATCH(AH$1,'B-Emax'!$A$1:$BM$1,0),FALSE),"")</f>
        <v>143.80000000000001</v>
      </c>
      <c r="AI33" s="81">
        <f>_xlfn.IFNA(VLOOKUP($A33,'B-Emax'!$A:$BM,MATCH(AI$1,'B-Emax'!$A$1:$BM$1,0),FALSE),"")</f>
        <v>165.8</v>
      </c>
      <c r="AJ33" s="81">
        <f>_xlfn.IFNA(VLOOKUP($A33,'B-Emax'!$A:$BM,MATCH(AJ$1,'B-Emax'!$A$1:$BM$1,0),FALSE),"")</f>
        <v>190.3</v>
      </c>
      <c r="AK33" s="81">
        <f>_xlfn.IFNA(VLOOKUP($A33,'B-Emax'!$A:$BM,MATCH(AK$1,'B-Emax'!$A$1:$BM$1,0),FALSE),"")</f>
        <v>122.6</v>
      </c>
      <c r="AL33" s="82" t="str">
        <f>_xlfn.IFNA(VLOOKUP($A33,'B-Emax'!$A:$BM,MATCH(AL$1,'B-Emax'!$A$1:$BM$1,0),FALSE),"")</f>
        <v/>
      </c>
      <c r="AM33" s="82" t="str">
        <f>_xlfn.IFNA(VLOOKUP($A33,'B-Emax'!$A:$BM,MATCH(AM$1,'B-Emax'!$A$1:$BM$1,0),FALSE),"")</f>
        <v/>
      </c>
      <c r="AN33" s="82" t="str">
        <f>_xlfn.IFNA(VLOOKUP($A33,'B-Emax'!$A:$BM,MATCH(AN$1,'B-Emax'!$A$1:$BM$1,0),FALSE),"")</f>
        <v/>
      </c>
      <c r="AO33" s="81" t="str">
        <f>_xlfn.IFNA(VLOOKUP($A33,'B-Emax'!$A:$BM,MATCH(AO$1,'B-Emax'!$A$1:$BM$1,0),FALSE),"")</f>
        <v/>
      </c>
      <c r="AP33" s="82">
        <f>_xlfn.IFNA(VLOOKUP($A33,'B-Emax'!$A:$BM,MATCH(AP$1,'B-Emax'!$A$1:$BM$1,0),FALSE),"")</f>
        <v>53.43</v>
      </c>
      <c r="AQ33" s="82" t="str">
        <f>_xlfn.IFNA(VLOOKUP($A33,'B-Emax'!$A:$BM,MATCH(AQ$1,'B-Emax'!$A$1:$BM$1,0),FALSE),"")</f>
        <v/>
      </c>
      <c r="AR33" s="50" t="str">
        <f>_xlfn.IFNA(VLOOKUP($A33,'I-Emax'!$A:$BM,MATCH(AR$1,'I-Emax'!$A$1:$BM$1,0),FALSE),"")</f>
        <v/>
      </c>
      <c r="AS33" s="50">
        <f>_xlfn.IFNA(VLOOKUP($A33,'I-Emax'!$A:$BM,MATCH(AS$1,'I-Emax'!$A$1:$BM$1,0),FALSE),"")</f>
        <v>17.8</v>
      </c>
      <c r="AT33" s="50">
        <f>_xlfn.IFNA(VLOOKUP($A33,'I-Emax'!$A:$BM,MATCH(AT$1,'I-Emax'!$A$1:$BM$1,0),FALSE),"")</f>
        <v>17.8</v>
      </c>
      <c r="AU33" s="50">
        <f>_xlfn.IFNA(VLOOKUP($A33,'I-Emax'!$A:$BM,MATCH(AU$1,'I-Emax'!$A$1:$BM$1,0),FALSE),"")</f>
        <v>16.5</v>
      </c>
      <c r="AV33" s="50">
        <f>_xlfn.IFNA(VLOOKUP($A33,'I-Emax'!$A:$BM,MATCH(AV$1,'I-Emax'!$A$1:$BM$1,0),FALSE),"")</f>
        <v>16.5</v>
      </c>
      <c r="AW33" s="50">
        <f>_xlfn.IFNA(VLOOKUP($A33,'I-Emax'!$A:$BM,MATCH(AW$1,'I-Emax'!$A$1:$BM$1,0),FALSE),"")</f>
        <v>6.8</v>
      </c>
      <c r="AX33" s="50" t="str">
        <f>_xlfn.IFNA(VLOOKUP($A33,'I-Emax'!$A:$BM,MATCH(AX$1,'I-Emax'!$A$1:$BM$1,0),FALSE),"")</f>
        <v/>
      </c>
      <c r="AY33" s="50" t="str">
        <f>_xlfn.IFNA(VLOOKUP($A33,'I-Emax'!$A:$BM,MATCH(AY$1,'I-Emax'!$A$1:$BM$1,0),FALSE),"")</f>
        <v/>
      </c>
      <c r="AZ33" s="50" t="str">
        <f>_xlfn.IFNA(VLOOKUP($A33,'I-Emax'!$A:$BM,MATCH(AZ$1,'I-Emax'!$A$1:$BM$1,0),FALSE),"")</f>
        <v/>
      </c>
      <c r="BA33" s="50" t="str">
        <f>_xlfn.IFNA(VLOOKUP($A33,'I-Emax'!$A:$BM,MATCH(BA$1,'I-Emax'!$A$1:$BM$1,0),FALSE),"")</f>
        <v/>
      </c>
      <c r="BB33" s="50">
        <f>_xlfn.IFNA(VLOOKUP($A33,'I-Emax'!$A:$BM,MATCH(BB$1,'I-Emax'!$A$1:$BM$1,0),FALSE),"")</f>
        <v>8.6</v>
      </c>
      <c r="BC33" s="50" t="str">
        <f>_xlfn.IFNA(VLOOKUP($A33,'I-Emax'!$A:$BM,MATCH(BC$1,'I-Emax'!$A$1:$BM$1,0),FALSE),"")</f>
        <v/>
      </c>
      <c r="BD33" s="40" t="str">
        <f t="shared" si="36"/>
        <v/>
      </c>
      <c r="BE33" s="41">
        <f t="shared" si="37"/>
        <v>0.42072686768841216</v>
      </c>
      <c r="BF33" s="41">
        <f t="shared" si="38"/>
        <v>0.69115719367008355</v>
      </c>
      <c r="BG33" s="41">
        <f t="shared" si="39"/>
        <v>0.76647011665630227</v>
      </c>
      <c r="BH33" s="41">
        <f t="shared" si="40"/>
        <v>0.87584820306609701</v>
      </c>
      <c r="BI33" s="41">
        <f t="shared" si="41"/>
        <v>0.55432773009906133</v>
      </c>
      <c r="BJ33" s="41" t="str">
        <f t="shared" si="42"/>
        <v/>
      </c>
      <c r="BK33" s="41" t="str">
        <f t="shared" si="43"/>
        <v/>
      </c>
      <c r="BL33" s="41" t="str">
        <f t="shared" si="44"/>
        <v/>
      </c>
      <c r="BM33" s="41" t="str">
        <f t="shared" si="45"/>
        <v/>
      </c>
      <c r="BN33" s="41">
        <f t="shared" si="46"/>
        <v>0.37403634483926451</v>
      </c>
      <c r="BO33" s="41" t="str">
        <f t="shared" si="47"/>
        <v/>
      </c>
      <c r="BP33" s="40" t="str">
        <f>_xlfn.IFNA(VLOOKUP($A33,'B-Emax'!$A:$BM,MATCH(BP$1,'B-Emax'!$A$1:$BM$1,0),FALSE),"")</f>
        <v/>
      </c>
      <c r="BQ33" s="41">
        <f>_xlfn.IFNA(VLOOKUP($A33,'B-Emax'!$A:$BM,MATCH(BQ$1,'B-Emax'!$A$1:$BM$1,0),FALSE),"")</f>
        <v>0.14485373781148428</v>
      </c>
      <c r="BR33" s="41">
        <f>_xlfn.IFNA(VLOOKUP($A33,'B-Emax'!$A:$BM,MATCH(BR$1,'B-Emax'!$A$1:$BM$1,0),FALSE),"")</f>
        <v>0.23796127751116999</v>
      </c>
      <c r="BS33" s="41">
        <f>_xlfn.IFNA(VLOOKUP($A33,'B-Emax'!$A:$BM,MATCH(BS$1,'B-Emax'!$A$1:$BM$1,0),FALSE),"")</f>
        <v>0.44569892473118283</v>
      </c>
      <c r="BT33" s="41">
        <f>_xlfn.IFNA(VLOOKUP($A33,'B-Emax'!$A:$BM,MATCH(BT$1,'B-Emax'!$A$1:$BM$1,0),FALSE),"")</f>
        <v>0.39003894240623083</v>
      </c>
      <c r="BU33" s="41">
        <f>_xlfn.IFNA(VLOOKUP($A33,'B-Emax'!$A:$BM,MATCH(BU$1,'B-Emax'!$A$1:$BM$1,0),FALSE),"")</f>
        <v>0.35556844547563804</v>
      </c>
      <c r="BV33" s="41" t="str">
        <f>_xlfn.IFNA(VLOOKUP($A33,'B-Emax'!$A:$BM,MATCH(BV$1,'B-Emax'!$A$1:$BM$1,0),FALSE),"")</f>
        <v/>
      </c>
      <c r="BW33" s="41" t="str">
        <f>_xlfn.IFNA(VLOOKUP($A33,'B-Emax'!$A:$BM,MATCH(BW$1,'B-Emax'!$A$1:$BM$1,0),FALSE),"")</f>
        <v/>
      </c>
      <c r="BX33" s="41" t="str">
        <f>_xlfn.IFNA(VLOOKUP($A33,'B-Emax'!$A:$BM,MATCH(BX$1,'B-Emax'!$A$1:$BM$1,0),FALSE),"")</f>
        <v/>
      </c>
      <c r="BY33" s="41" t="str">
        <f>_xlfn.IFNA(VLOOKUP($A33,'B-Emax'!$A:$BM,MATCH(BY$1,'B-Emax'!$A$1:$BM$1,0),FALSE),"")</f>
        <v/>
      </c>
      <c r="BZ33" s="41">
        <f>_xlfn.IFNA(VLOOKUP($A33,'B-Emax'!$A:$BM,MATCH(BZ$1,'B-Emax'!$A$1:$BM$1,0),FALSE),"")</f>
        <v>0.43795081967213112</v>
      </c>
      <c r="CA33" s="41" t="str">
        <f>_xlfn.IFNA(VLOOKUP($A33,'B-Emax'!$A:$BM,MATCH(CA$1,'B-Emax'!$A$1:$BM$1,0),FALSE),"")</f>
        <v/>
      </c>
      <c r="CB33" s="47" t="str">
        <f>_xlfn.IFNA(VLOOKUP($A33,'I-Emax'!$A:$BM,MATCH(CB$1,'I-Emax'!$A$1:$BM$1,0),FALSE),"")</f>
        <v/>
      </c>
      <c r="CC33" s="47">
        <f>_xlfn.IFNA(VLOOKUP($A33,'I-Emax'!$A:$BM,MATCH(CC$1,'I-Emax'!$A$1:$BM$1,0),FALSE),"")</f>
        <v>0.34429400386847198</v>
      </c>
      <c r="CD33" s="47">
        <f>_xlfn.IFNA(VLOOKUP($A33,'I-Emax'!$A:$BM,MATCH(CD$1,'I-Emax'!$A$1:$BM$1,0),FALSE),"")</f>
        <v>0.34429400386847198</v>
      </c>
      <c r="CE33" s="47">
        <f>_xlfn.IFNA(VLOOKUP($A33,'I-Emax'!$A:$BM,MATCH(CE$1,'I-Emax'!$A$1:$BM$1,0),FALSE),"")</f>
        <v>0.34161490683229817</v>
      </c>
      <c r="CF33" s="47">
        <f>_xlfn.IFNA(VLOOKUP($A33,'I-Emax'!$A:$BM,MATCH(CF$1,'I-Emax'!$A$1:$BM$1,0),FALSE),"")</f>
        <v>0.34161490683229817</v>
      </c>
      <c r="CG33" s="47">
        <f>_xlfn.IFNA(VLOOKUP($A33,'I-Emax'!$A:$BM,MATCH(CG$1,'I-Emax'!$A$1:$BM$1,0),FALSE),"")</f>
        <v>0.1971014492753623</v>
      </c>
      <c r="CH33" s="47" t="str">
        <f>_xlfn.IFNA(VLOOKUP($A33,'I-Emax'!$A:$BM,MATCH(CH$1,'I-Emax'!$A$1:$BM$1,0),FALSE),"")</f>
        <v/>
      </c>
      <c r="CI33" s="47" t="str">
        <f>_xlfn.IFNA(VLOOKUP($A33,'I-Emax'!$A:$BM,MATCH(CI$1,'I-Emax'!$A$1:$BM$1,0),FALSE),"")</f>
        <v/>
      </c>
      <c r="CJ33" s="47" t="str">
        <f>_xlfn.IFNA(VLOOKUP($A33,'I-Emax'!$A:$BM,MATCH(CJ$1,'I-Emax'!$A$1:$BM$1,0),FALSE),"")</f>
        <v/>
      </c>
      <c r="CK33" s="47" t="str">
        <f>_xlfn.IFNA(VLOOKUP($A33,'I-Emax'!$A:$BM,MATCH(CK$1,'I-Emax'!$A$1:$BM$1,0),FALSE),"")</f>
        <v/>
      </c>
      <c r="CL33" s="47">
        <f>_xlfn.IFNA(VLOOKUP($A33,'I-Emax'!$A:$BM,MATCH(CL$1,'I-Emax'!$A$1:$BM$1,0),FALSE),"")</f>
        <v>0.16380952380952379</v>
      </c>
      <c r="CM33" s="47" t="str">
        <f>_xlfn.IFNA(VLOOKUP($A33,'I-Emax'!$A:$BM,MATCH(CM$1,'I-Emax'!$A$1:$BM$1,0),FALSE),"")</f>
        <v/>
      </c>
      <c r="CN33" s="40" t="str">
        <f t="shared" si="48"/>
        <v/>
      </c>
      <c r="CO33" s="41">
        <f t="shared" si="49"/>
        <v>0</v>
      </c>
      <c r="CP33" s="41">
        <f t="shared" si="50"/>
        <v>0.30948655237930711</v>
      </c>
      <c r="CQ33" s="41">
        <f t="shared" si="51"/>
        <v>0.98515608081482253</v>
      </c>
      <c r="CR33" s="41">
        <f t="shared" si="52"/>
        <v>0.82726785529800739</v>
      </c>
      <c r="CS33" s="41">
        <f t="shared" si="53"/>
        <v>0.26335845687973775</v>
      </c>
      <c r="CT33" s="41" t="str">
        <f t="shared" si="54"/>
        <v/>
      </c>
      <c r="CU33" s="41" t="str">
        <f t="shared" si="55"/>
        <v/>
      </c>
      <c r="CV33" s="41" t="str">
        <f t="shared" si="56"/>
        <v/>
      </c>
      <c r="CW33" s="41" t="str">
        <f t="shared" si="57"/>
        <v/>
      </c>
      <c r="CX33" s="41">
        <f t="shared" si="58"/>
        <v>0</v>
      </c>
      <c r="CY33" s="41" t="str">
        <f t="shared" si="59"/>
        <v/>
      </c>
      <c r="CZ33" s="40" t="str">
        <f>_xlfn.IFNA(VLOOKUP($A33,'B-Emax'!$A:$BM,MATCH(CZ$1,'B-Emax'!$A$1:$BM$1,0),FALSE),"")</f>
        <v/>
      </c>
      <c r="DA33" s="41">
        <f>_xlfn.IFNA(VLOOKUP($A33,'B-Emax'!$A:$BM,MATCH(DA$1,'B-Emax'!$A$1:$BM$1,0),FALSE),"")</f>
        <v>0</v>
      </c>
      <c r="DB33" s="41">
        <f>_xlfn.IFNA(VLOOKUP($A33,'B-Emax'!$A:$BM,MATCH(DB$1,'B-Emax'!$A$1:$BM$1,0),FALSE),"")</f>
        <v>0.30948655237930711</v>
      </c>
      <c r="DC33" s="41">
        <f>_xlfn.IFNA(VLOOKUP($A33,'B-Emax'!$A:$BM,MATCH(DC$1,'B-Emax'!$A$1:$BM$1,0),FALSE),"")</f>
        <v>1</v>
      </c>
      <c r="DD33" s="41">
        <f>_xlfn.IFNA(VLOOKUP($A33,'B-Emax'!$A:$BM,MATCH(DD$1,'B-Emax'!$A$1:$BM$1,0),FALSE),"")</f>
        <v>0.81498795810946867</v>
      </c>
      <c r="DE33" s="41">
        <f>_xlfn.IFNA(VLOOKUP($A33,'B-Emax'!$A:$BM,MATCH(DE$1,'B-Emax'!$A$1:$BM$1,0),FALSE),"")</f>
        <v>0.70040910350477914</v>
      </c>
      <c r="DF33" s="41" t="str">
        <f>_xlfn.IFNA(VLOOKUP($A33,'B-Emax'!$A:$BM,MATCH(DF$1,'B-Emax'!$A$1:$BM$1,0),FALSE),"")</f>
        <v/>
      </c>
      <c r="DG33" s="41" t="str">
        <f>_xlfn.IFNA(VLOOKUP($A33,'B-Emax'!$A:$BM,MATCH(DG$1,'B-Emax'!$A$1:$BM$1,0),FALSE),"")</f>
        <v/>
      </c>
      <c r="DH33" s="41" t="str">
        <f>_xlfn.IFNA(VLOOKUP($A33,'B-Emax'!$A:$BM,MATCH(DH$1,'B-Emax'!$A$1:$BM$1,0),FALSE),"")</f>
        <v/>
      </c>
      <c r="DI33" s="41" t="str">
        <f>_xlfn.IFNA(VLOOKUP($A33,'B-Emax'!$A:$BM,MATCH(DI$1,'B-Emax'!$A$1:$BM$1,0),FALSE),"")</f>
        <v/>
      </c>
      <c r="DJ33" s="41">
        <f>_xlfn.IFNA(VLOOKUP($A33,'B-Emax'!$A:$BM,MATCH(DJ$1,'B-Emax'!$A$1:$BM$1,0),FALSE),"")</f>
        <v>0.97424554090965143</v>
      </c>
      <c r="DK33" s="41" t="str">
        <f>_xlfn.IFNA(VLOOKUP($A33,'B-Emax'!$A:$BM,MATCH(DK$1,'B-Emax'!$A$1:$BM$1,0),FALSE),"")</f>
        <v/>
      </c>
      <c r="DL33" s="47" t="str">
        <f>_xlfn.IFNA(VLOOKUP($A33,'I-Emax'!$A:$BQ,MATCH(DL$1,'I-Emax'!$A$1:$BQ$1,0),FALSE),"")</f>
        <v/>
      </c>
      <c r="DM33" s="47">
        <f>_xlfn.IFNA(VLOOKUP($A33,'I-Emax'!$A:$BQ,MATCH(DM$1,'I-Emax'!$A$1:$BQ$1,0),FALSE),"")</f>
        <v>1</v>
      </c>
      <c r="DN33" s="47">
        <f>_xlfn.IFNA(VLOOKUP($A33,'I-Emax'!$A:$BQ,MATCH(DN$1,'I-Emax'!$A$1:$BQ$1,0),FALSE),"")</f>
        <v>1</v>
      </c>
      <c r="DO33" s="47">
        <f>_xlfn.IFNA(VLOOKUP($A33,'I-Emax'!$A:$BQ,MATCH(DO$1,'I-Emax'!$A$1:$BQ$1,0),FALSE),"")</f>
        <v>0.98515608081482253</v>
      </c>
      <c r="DP33" s="47">
        <f>_xlfn.IFNA(VLOOKUP($A33,'I-Emax'!$A:$BQ,MATCH(DP$1,'I-Emax'!$A$1:$BQ$1,0),FALSE),"")</f>
        <v>0.98515608081482253</v>
      </c>
      <c r="DQ33" s="47">
        <f>_xlfn.IFNA(VLOOKUP($A33,'I-Emax'!$A:$BQ,MATCH(DQ$1,'I-Emax'!$A$1:$BQ$1,0),FALSE),"")</f>
        <v>0.18445866068353914</v>
      </c>
      <c r="DR33" s="47" t="str">
        <f>_xlfn.IFNA(VLOOKUP($A33,'I-Emax'!$A:$BQ,MATCH(DR$1,'I-Emax'!$A$1:$BQ$1,0),FALSE),"")</f>
        <v/>
      </c>
      <c r="DS33" s="47" t="str">
        <f>_xlfn.IFNA(VLOOKUP($A33,'I-Emax'!$A:$BQ,MATCH(DS$1,'I-Emax'!$A$1:$BQ$1,0),FALSE),"")</f>
        <v/>
      </c>
      <c r="DT33" s="47" t="str">
        <f>_xlfn.IFNA(VLOOKUP($A33,'I-Emax'!$A:$BQ,MATCH(DT$1,'I-Emax'!$A$1:$BQ$1,0),FALSE),"")</f>
        <v/>
      </c>
      <c r="DU33" s="47" t="str">
        <f>_xlfn.IFNA(VLOOKUP($A33,'I-Emax'!$A:$BQ,MATCH(DU$1,'I-Emax'!$A$1:$BQ$1,0),FALSE),"")</f>
        <v/>
      </c>
      <c r="DV33" s="47">
        <f>_xlfn.IFNA(VLOOKUP($A33,'I-Emax'!$A:$BQ,MATCH(DV$1,'I-Emax'!$A$1:$BQ$1,0),FALSE),"")</f>
        <v>0</v>
      </c>
      <c r="DW33" s="47" t="str">
        <f>_xlfn.IFNA(VLOOKUP($A33,'I-Emax'!$A:$BQ,MATCH(DW$1,'I-Emax'!$A$1:$BQ$1,0),FALSE),"")</f>
        <v/>
      </c>
      <c r="DX33" s="147" t="str">
        <f t="shared" si="16"/>
        <v/>
      </c>
      <c r="DY33" s="51">
        <f t="shared" si="17"/>
        <v>0.77248111845037126</v>
      </c>
      <c r="DZ33" s="51" t="str">
        <f t="shared" si="18"/>
        <v/>
      </c>
      <c r="EA33" s="51">
        <f t="shared" si="19"/>
        <v>0.37403634483926451</v>
      </c>
      <c r="EB33" s="51" t="str">
        <f>_xlfn.IFNA(VLOOKUP($A33,'B-Emax'!$A:$IC,MATCH(EB$1,'B-Emax'!$A$1:$IC$1,0),FALSE),"")</f>
        <v/>
      </c>
      <c r="EC33" s="51">
        <f>_xlfn.IFNA(VLOOKUP($A33,'B-Emax'!$A:$IC,MATCH(EC$1,'B-Emax'!$A$1:$IC$1,0),FALSE),"")</f>
        <v>0.44569892473118283</v>
      </c>
      <c r="ED33" s="51" t="str">
        <f>_xlfn.IFNA(VLOOKUP($A33,'B-Emax'!$A:$IC,MATCH(ED$1,'B-Emax'!$A$1:$IC$1,0),FALSE),"")</f>
        <v/>
      </c>
      <c r="EE33" s="51">
        <f>_xlfn.IFNA(VLOOKUP($A33,'B-Emax'!$A:$IC,MATCH(EE$1,'B-Emax'!$A$1:$IC$1,0),FALSE),"")</f>
        <v>0.43795081967213112</v>
      </c>
      <c r="EF33" s="51" t="str">
        <f>_xlfn.IFNA(VLOOKUP($A33,'I-Emax'!$A:$IC,MATCH(EF$1,'I-Emax'!$A$1:$IC$1,0),FALSE),"")</f>
        <v/>
      </c>
      <c r="EG33" s="51">
        <f>_xlfn.IFNA(VLOOKUP($A33,'I-Emax'!$A:$IC,MATCH(EG$1,'I-Emax'!$A$1:$IC$1,0),FALSE),"")</f>
        <v>0.34429400386847198</v>
      </c>
      <c r="EH33" s="51" t="str">
        <f>_xlfn.IFNA(VLOOKUP($A33,'I-Emax'!$A:$IC,MATCH(EH$1,'I-Emax'!$A$1:$IC$1,0),FALSE),"")</f>
        <v/>
      </c>
      <c r="EI33" s="51">
        <f>_xlfn.IFNA(VLOOKUP($A33,'I-Emax'!$A:$IC,MATCH(EI$1,'I-Emax'!$A$1:$IC$1,0),FALSE),"")</f>
        <v>0.16380952380952379</v>
      </c>
      <c r="EJ33" s="147" t="str">
        <f t="shared" si="20"/>
        <v/>
      </c>
      <c r="EK33" s="51">
        <f t="shared" si="21"/>
        <v>0.99669526283236032</v>
      </c>
      <c r="EL33" s="51" t="str">
        <f t="shared" si="22"/>
        <v/>
      </c>
      <c r="EM33" s="51">
        <f t="shared" si="23"/>
        <v>0.37403634483926451</v>
      </c>
      <c r="EN33" s="147" t="str">
        <f>_xlfn.IFNA(VLOOKUP($A33,'B-Emax'!$A:$IC,MATCH(EN$1,'B-Emax'!$A$1:$IC$1,0),FALSE),"")</f>
        <v/>
      </c>
      <c r="EO33" s="51">
        <f>_xlfn.IFNA(VLOOKUP($A33,'B-Emax'!$A:$IC,MATCH(EO$1,'B-Emax'!$A$1:$IC$1,0),FALSE),"")</f>
        <v>0.31482426558714122</v>
      </c>
      <c r="EP33" s="51" t="str">
        <f>_xlfn.IFNA(VLOOKUP($A33,'B-Emax'!$A:$IC,MATCH(EP$1,'B-Emax'!$A$1:$IC$1,0),FALSE),"")</f>
        <v/>
      </c>
      <c r="EQ33" s="51">
        <f>_xlfn.IFNA(VLOOKUP($A33,'B-Emax'!$A:$IC,MATCH(EQ$1,'B-Emax'!$A$1:$IC$1,0),FALSE),"")</f>
        <v>0.43795081967213112</v>
      </c>
      <c r="ER33" s="51" t="str">
        <f>_xlfn.IFNA(VLOOKUP($A33,'I-Emax'!$A:$IC,MATCH(ER$1,'I-Emax'!$A$1:$IC$1,0),FALSE),"")</f>
        <v/>
      </c>
      <c r="ES33" s="51">
        <f>_xlfn.IFNA(VLOOKUP($A33,'I-Emax'!$A:$IC,MATCH(ES$1,'I-Emax'!$A$1:$IC$1,0),FALSE),"")</f>
        <v>0.31378385413538051</v>
      </c>
      <c r="ET33" s="51" t="str">
        <f>_xlfn.IFNA(VLOOKUP($A33,'I-Emax'!$A:$IC,MATCH(ET$1,'I-Emax'!$A$1:$IC$1,0),FALSE),"")</f>
        <v/>
      </c>
      <c r="EU33" s="51">
        <f>_xlfn.IFNA(VLOOKUP($A33,'I-Emax'!$A:$IC,MATCH(EU$1,'I-Emax'!$A$1:$IC$1,0),FALSE),"")</f>
        <v>0.16380952380952379</v>
      </c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</row>
    <row r="34" spans="1:172" s="49" customFormat="1" x14ac:dyDescent="0.2">
      <c r="A34" s="29" t="s">
        <v>33</v>
      </c>
      <c r="B34" s="377" t="str">
        <f>VLOOKUP($A34,BI!$A:$Q,MATCH(B$1,BI!$A$1:$Q$1,0),FALSE)</f>
        <v/>
      </c>
      <c r="C34" s="378">
        <f>VLOOKUP($A34,BI!$A:$Q,MATCH(C$1,BI!$A$1:$Q$1,0),FALSE)</f>
        <v>1</v>
      </c>
      <c r="D34" s="378">
        <f>VLOOKUP($A34,BI!$A:$Q,MATCH(D$1,BI!$A$1:$Q$1,0),FALSE)</f>
        <v>1</v>
      </c>
      <c r="E34" s="378">
        <f>VLOOKUP($A34,BI!$A:$Q,MATCH(E$1,BI!$A$1:$Q$1,0),FALSE)</f>
        <v>1</v>
      </c>
      <c r="F34" s="378">
        <f>VLOOKUP($A34,BI!$A:$Q,MATCH(F$1,BI!$A$1:$Q$1,0),FALSE)</f>
        <v>1</v>
      </c>
      <c r="G34" s="378">
        <f>VLOOKUP($A34,BI!$A:$Q,MATCH(G$1,BI!$A$1:$Q$1,0),FALSE)</f>
        <v>1</v>
      </c>
      <c r="H34" s="378" t="str">
        <f>VLOOKUP($A34,BI!$A:$Q,MATCH(H$1,BI!$A$1:$Q$1,0),FALSE)</f>
        <v/>
      </c>
      <c r="I34" s="378" t="str">
        <f>VLOOKUP($A34,BI!$A:$Q,MATCH(I$1,BI!$A$1:$Q$1,0),FALSE)</f>
        <v/>
      </c>
      <c r="J34" s="378">
        <f>VLOOKUP($A34,BI!$A:$Q,MATCH(J$1,BI!$A$1:$Q$1,0),FALSE)</f>
        <v>1</v>
      </c>
      <c r="K34" s="378">
        <f>VLOOKUP($A34,BI!$A:$Q,MATCH(K$1,BI!$A$1:$Q$1,0),FALSE)</f>
        <v>1</v>
      </c>
      <c r="L34" s="378" t="str">
        <f>VLOOKUP($A34,BI!$A:$Q,MATCH(L$1,BI!$A$1:$Q$1,0),FALSE)</f>
        <v/>
      </c>
      <c r="M34" s="378" t="str">
        <f>VLOOKUP($A34,BI!$A:$Q,MATCH(M$1,BI!$A$1:$Q$1,0),FALSE)</f>
        <v/>
      </c>
      <c r="N34" s="49">
        <f t="shared" si="0"/>
        <v>7</v>
      </c>
      <c r="O34" s="49" t="str">
        <f>VLOOKUP($A34,BI!$A:$Q,MATCH(O$1,BI!$A$1:$Q$1,0),FALSE)</f>
        <v/>
      </c>
      <c r="P34" s="37">
        <f>VLOOKUP($A34,BI!$A:$Q,MATCH(P$1,BI!$A$1:$Q$1,0),FALSE)</f>
        <v>1</v>
      </c>
      <c r="Q34" s="37">
        <f>VLOOKUP($A34,BI!$A:$Q,MATCH(Q$1,BI!$A$1:$Q$1,0),FALSE)</f>
        <v>1</v>
      </c>
      <c r="R34" s="37" t="str">
        <f>VLOOKUP($A34,BI!$A:$Q,MATCH(R$1,BI!$A$1:$Q$1,0),FALSE)</f>
        <v/>
      </c>
      <c r="S34" s="398">
        <f t="shared" si="1"/>
        <v>2</v>
      </c>
      <c r="T34" s="41" t="str">
        <f t="shared" si="24"/>
        <v/>
      </c>
      <c r="U34" s="41">
        <f t="shared" si="25"/>
        <v>3.8376149698699652E-2</v>
      </c>
      <c r="V34" s="41">
        <f t="shared" si="26"/>
        <v>6.380174004745584E-2</v>
      </c>
      <c r="W34" s="41">
        <f t="shared" si="27"/>
        <v>0.11050228310502283</v>
      </c>
      <c r="X34" s="41">
        <f t="shared" si="28"/>
        <v>7.2520227749475571E-2</v>
      </c>
      <c r="Y34" s="41">
        <f t="shared" si="29"/>
        <v>6.7567567567567571E-2</v>
      </c>
      <c r="Z34" s="41" t="str">
        <f t="shared" si="30"/>
        <v/>
      </c>
      <c r="AA34" s="41" t="str">
        <f t="shared" si="31"/>
        <v/>
      </c>
      <c r="AB34" s="41">
        <f t="shared" si="32"/>
        <v>0.13234301147873059</v>
      </c>
      <c r="AC34" s="41">
        <f t="shared" si="33"/>
        <v>1.844972758791481E-2</v>
      </c>
      <c r="AD34" s="41" t="str">
        <f t="shared" si="34"/>
        <v/>
      </c>
      <c r="AE34" s="41" t="str">
        <f t="shared" si="35"/>
        <v/>
      </c>
      <c r="AF34" s="80" t="str">
        <f>_xlfn.IFNA(VLOOKUP($A34,'B-Emax'!$A:$BM,MATCH(AF$1,'B-Emax'!$A$1:$BM$1,0),FALSE),"")</f>
        <v/>
      </c>
      <c r="AG34" s="81">
        <f>_xlfn.IFNA(VLOOKUP($A34,'B-Emax'!$A:$BM,MATCH(AG$1,'B-Emax'!$A$1:$BM$1,0),FALSE),"")</f>
        <v>630.6</v>
      </c>
      <c r="AH34" s="81">
        <f>_xlfn.IFNA(VLOOKUP($A34,'B-Emax'!$A:$BM,MATCH(AH$1,'B-Emax'!$A$1:$BM$1,0),FALSE),"")</f>
        <v>379.3</v>
      </c>
      <c r="AI34" s="81">
        <f>_xlfn.IFNA(VLOOKUP($A34,'B-Emax'!$A:$BM,MATCH(AI$1,'B-Emax'!$A$1:$BM$1,0),FALSE),"")</f>
        <v>219</v>
      </c>
      <c r="AJ34" s="81">
        <f>_xlfn.IFNA(VLOOKUP($A34,'B-Emax'!$A:$BM,MATCH(AJ$1,'B-Emax'!$A$1:$BM$1,0),FALSE),"")</f>
        <v>333.7</v>
      </c>
      <c r="AK34" s="81">
        <f>_xlfn.IFNA(VLOOKUP($A34,'B-Emax'!$A:$BM,MATCH(AK$1,'B-Emax'!$A$1:$BM$1,0),FALSE),"")</f>
        <v>192.4</v>
      </c>
      <c r="AL34" s="82" t="str">
        <f>_xlfn.IFNA(VLOOKUP($A34,'B-Emax'!$A:$BM,MATCH(AL$1,'B-Emax'!$A$1:$BM$1,0),FALSE),"")</f>
        <v/>
      </c>
      <c r="AM34" s="82" t="str">
        <f>_xlfn.IFNA(VLOOKUP($A34,'B-Emax'!$A:$BM,MATCH(AM$1,'B-Emax'!$A$1:$BM$1,0),FALSE),"")</f>
        <v/>
      </c>
      <c r="AN34" s="82">
        <f>_xlfn.IFNA(VLOOKUP($A34,'B-Emax'!$A:$BM,MATCH(AN$1,'B-Emax'!$A$1:$BM$1,0),FALSE),"")</f>
        <v>148.1</v>
      </c>
      <c r="AO34" s="81">
        <f>_xlfn.IFNA(VLOOKUP($A34,'B-Emax'!$A:$BM,MATCH(AO$1,'B-Emax'!$A$1:$BM$1,0),FALSE),"")</f>
        <v>807.6</v>
      </c>
      <c r="AP34" s="82" t="str">
        <f>_xlfn.IFNA(VLOOKUP($A34,'B-Emax'!$A:$BM,MATCH(AP$1,'B-Emax'!$A$1:$BM$1,0),FALSE),"")</f>
        <v/>
      </c>
      <c r="AQ34" s="82" t="str">
        <f>_xlfn.IFNA(VLOOKUP($A34,'B-Emax'!$A:$BM,MATCH(AQ$1,'B-Emax'!$A$1:$BM$1,0),FALSE),"")</f>
        <v/>
      </c>
      <c r="AR34" s="50" t="str">
        <f>_xlfn.IFNA(VLOOKUP($A34,'I-Emax'!$A:$BM,MATCH(AR$1,'I-Emax'!$A$1:$BM$1,0),FALSE),"")</f>
        <v/>
      </c>
      <c r="AS34" s="50">
        <f>_xlfn.IFNA(VLOOKUP($A34,'I-Emax'!$A:$BM,MATCH(AS$1,'I-Emax'!$A$1:$BM$1,0),FALSE),"")</f>
        <v>24.2</v>
      </c>
      <c r="AT34" s="50">
        <f>_xlfn.IFNA(VLOOKUP($A34,'I-Emax'!$A:$BM,MATCH(AT$1,'I-Emax'!$A$1:$BM$1,0),FALSE),"")</f>
        <v>24.2</v>
      </c>
      <c r="AU34" s="50">
        <f>_xlfn.IFNA(VLOOKUP($A34,'I-Emax'!$A:$BM,MATCH(AU$1,'I-Emax'!$A$1:$BM$1,0),FALSE),"")</f>
        <v>24.2</v>
      </c>
      <c r="AV34" s="50">
        <f>_xlfn.IFNA(VLOOKUP($A34,'I-Emax'!$A:$BM,MATCH(AV$1,'I-Emax'!$A$1:$BM$1,0),FALSE),"")</f>
        <v>24.2</v>
      </c>
      <c r="AW34" s="50">
        <f>_xlfn.IFNA(VLOOKUP($A34,'I-Emax'!$A:$BM,MATCH(AW$1,'I-Emax'!$A$1:$BM$1,0),FALSE),"")</f>
        <v>13</v>
      </c>
      <c r="AX34" s="50" t="str">
        <f>_xlfn.IFNA(VLOOKUP($A34,'I-Emax'!$A:$BM,MATCH(AX$1,'I-Emax'!$A$1:$BM$1,0),FALSE),"")</f>
        <v/>
      </c>
      <c r="AY34" s="50" t="str">
        <f>_xlfn.IFNA(VLOOKUP($A34,'I-Emax'!$A:$BM,MATCH(AY$1,'I-Emax'!$A$1:$BM$1,0),FALSE),"")</f>
        <v/>
      </c>
      <c r="AZ34" s="50">
        <f>_xlfn.IFNA(VLOOKUP($A34,'I-Emax'!$A:$BM,MATCH(AZ$1,'I-Emax'!$A$1:$BM$1,0),FALSE),"")</f>
        <v>19.600000000000001</v>
      </c>
      <c r="BA34" s="50">
        <f>_xlfn.IFNA(VLOOKUP($A34,'I-Emax'!$A:$BM,MATCH(BA$1,'I-Emax'!$A$1:$BM$1,0),FALSE),"")</f>
        <v>14.9</v>
      </c>
      <c r="BB34" s="50" t="str">
        <f>_xlfn.IFNA(VLOOKUP($A34,'I-Emax'!$A:$BM,MATCH(BB$1,'I-Emax'!$A$1:$BM$1,0),FALSE),"")</f>
        <v/>
      </c>
      <c r="BC34" s="50" t="str">
        <f>_xlfn.IFNA(VLOOKUP($A34,'I-Emax'!$A:$BM,MATCH(BC$1,'I-Emax'!$A$1:$BM$1,0),FALSE),"")</f>
        <v/>
      </c>
      <c r="BD34" s="40" t="str">
        <f t="shared" si="36"/>
        <v/>
      </c>
      <c r="BE34" s="41">
        <f t="shared" si="37"/>
        <v>0.68512932634235535</v>
      </c>
      <c r="BF34" s="41">
        <f t="shared" si="38"/>
        <v>0.74575225359144204</v>
      </c>
      <c r="BG34" s="41">
        <f t="shared" si="39"/>
        <v>0.85107348478402678</v>
      </c>
      <c r="BH34" s="41">
        <f t="shared" si="40"/>
        <v>0.73255940204905035</v>
      </c>
      <c r="BI34" s="41">
        <f t="shared" si="41"/>
        <v>0.67528397963180575</v>
      </c>
      <c r="BJ34" s="41" t="str">
        <f t="shared" si="42"/>
        <v/>
      </c>
      <c r="BK34" s="41" t="str">
        <f t="shared" si="43"/>
        <v/>
      </c>
      <c r="BL34" s="41">
        <f t="shared" si="44"/>
        <v>0.36386478625645685</v>
      </c>
      <c r="BM34" s="41">
        <f t="shared" si="45"/>
        <v>0.38981899675851683</v>
      </c>
      <c r="BN34" s="41" t="str">
        <f t="shared" si="46"/>
        <v/>
      </c>
      <c r="BO34" s="41" t="str">
        <f t="shared" si="47"/>
        <v/>
      </c>
      <c r="BP34" s="40" t="str">
        <f>_xlfn.IFNA(VLOOKUP($A34,'B-Emax'!$A:$BM,MATCH(BP$1,'B-Emax'!$A$1:$BM$1,0),FALSE),"")</f>
        <v/>
      </c>
      <c r="BQ34" s="41">
        <f>_xlfn.IFNA(VLOOKUP($A34,'B-Emax'!$A:$BM,MATCH(BQ$1,'B-Emax'!$A$1:$BM$1,0),FALSE),"")</f>
        <v>0.68320693391115928</v>
      </c>
      <c r="BR34" s="41">
        <f>_xlfn.IFNA(VLOOKUP($A34,'B-Emax'!$A:$BM,MATCH(BR$1,'B-Emax'!$A$1:$BM$1,0),FALSE),"")</f>
        <v>0.62766837663412223</v>
      </c>
      <c r="BS34" s="41">
        <f>_xlfn.IFNA(VLOOKUP($A34,'B-Emax'!$A:$BM,MATCH(BS$1,'B-Emax'!$A$1:$BM$1,0),FALSE),"")</f>
        <v>0.58870967741935487</v>
      </c>
      <c r="BT34" s="41">
        <f>_xlfn.IFNA(VLOOKUP($A34,'B-Emax'!$A:$BM,MATCH(BT$1,'B-Emax'!$A$1:$BM$1,0),FALSE),"")</f>
        <v>0.68395162943226073</v>
      </c>
      <c r="BU34" s="41">
        <f>_xlfn.IFNA(VLOOKUP($A34,'B-Emax'!$A:$BM,MATCH(BU$1,'B-Emax'!$A$1:$BM$1,0),FALSE),"")</f>
        <v>0.55800464037122965</v>
      </c>
      <c r="BV34" s="41" t="str">
        <f>_xlfn.IFNA(VLOOKUP($A34,'B-Emax'!$A:$BM,MATCH(BV$1,'B-Emax'!$A$1:$BM$1,0),FALSE),"")</f>
        <v/>
      </c>
      <c r="BW34" s="41" t="str">
        <f>_xlfn.IFNA(VLOOKUP($A34,'B-Emax'!$A:$BM,MATCH(BW$1,'B-Emax'!$A$1:$BM$1,0),FALSE),"")</f>
        <v/>
      </c>
      <c r="BX34" s="41">
        <f>_xlfn.IFNA(VLOOKUP($A34,'B-Emax'!$A:$BM,MATCH(BX$1,'B-Emax'!$A$1:$BM$1,0),FALSE),"")</f>
        <v>0.16026404068823719</v>
      </c>
      <c r="BY34" s="41">
        <f>_xlfn.IFNA(VLOOKUP($A34,'B-Emax'!$A:$BM,MATCH(BY$1,'B-Emax'!$A$1:$BM$1,0),FALSE),"")</f>
        <v>0.75688847235238987</v>
      </c>
      <c r="BZ34" s="41" t="str">
        <f>_xlfn.IFNA(VLOOKUP($A34,'B-Emax'!$A:$BM,MATCH(BZ$1,'B-Emax'!$A$1:$BM$1,0),FALSE),"")</f>
        <v/>
      </c>
      <c r="CA34" s="41" t="str">
        <f>_xlfn.IFNA(VLOOKUP($A34,'B-Emax'!$A:$BM,MATCH(CA$1,'B-Emax'!$A$1:$BM$1,0),FALSE),"")</f>
        <v/>
      </c>
      <c r="CB34" s="47" t="str">
        <f>_xlfn.IFNA(VLOOKUP($A34,'I-Emax'!$A:$BM,MATCH(CB$1,'I-Emax'!$A$1:$BM$1,0),FALSE),"")</f>
        <v/>
      </c>
      <c r="CC34" s="47">
        <f>_xlfn.IFNA(VLOOKUP($A34,'I-Emax'!$A:$BM,MATCH(CC$1,'I-Emax'!$A$1:$BM$1,0),FALSE),"")</f>
        <v>0.46808510638297868</v>
      </c>
      <c r="CD34" s="47">
        <f>_xlfn.IFNA(VLOOKUP($A34,'I-Emax'!$A:$BM,MATCH(CD$1,'I-Emax'!$A$1:$BM$1,0),FALSE),"")</f>
        <v>0.46808510638297868</v>
      </c>
      <c r="CE34" s="47">
        <f>_xlfn.IFNA(VLOOKUP($A34,'I-Emax'!$A:$BM,MATCH(CE$1,'I-Emax'!$A$1:$BM$1,0),FALSE),"")</f>
        <v>0.50103519668737062</v>
      </c>
      <c r="CF34" s="47">
        <f>_xlfn.IFNA(VLOOKUP($A34,'I-Emax'!$A:$BM,MATCH(CF$1,'I-Emax'!$A$1:$BM$1,0),FALSE),"")</f>
        <v>0.50103519668737062</v>
      </c>
      <c r="CG34" s="47">
        <f>_xlfn.IFNA(VLOOKUP($A34,'I-Emax'!$A:$BM,MATCH(CG$1,'I-Emax'!$A$1:$BM$1,0),FALSE),"")</f>
        <v>0.37681159420289856</v>
      </c>
      <c r="CH34" s="47" t="str">
        <f>_xlfn.IFNA(VLOOKUP($A34,'I-Emax'!$A:$BM,MATCH(CH$1,'I-Emax'!$A$1:$BM$1,0),FALSE),"")</f>
        <v/>
      </c>
      <c r="CI34" s="47" t="str">
        <f>_xlfn.IFNA(VLOOKUP($A34,'I-Emax'!$A:$BM,MATCH(CI$1,'I-Emax'!$A$1:$BM$1,0),FALSE),"")</f>
        <v/>
      </c>
      <c r="CJ34" s="47">
        <f>_xlfn.IFNA(VLOOKUP($A34,'I-Emax'!$A:$BM,MATCH(CJ$1,'I-Emax'!$A$1:$BM$1,0),FALSE),"")</f>
        <v>0.44044943820224725</v>
      </c>
      <c r="CK34" s="47">
        <f>_xlfn.IFNA(VLOOKUP($A34,'I-Emax'!$A:$BM,MATCH(CK$1,'I-Emax'!$A$1:$BM$1,0),FALSE),"")</f>
        <v>0.29504950495049503</v>
      </c>
      <c r="CL34" s="47" t="str">
        <f>_xlfn.IFNA(VLOOKUP($A34,'I-Emax'!$A:$BM,MATCH(CL$1,'I-Emax'!$A$1:$BM$1,0),FALSE),"")</f>
        <v/>
      </c>
      <c r="CM34" s="47" t="str">
        <f>_xlfn.IFNA(VLOOKUP($A34,'I-Emax'!$A:$BM,MATCH(CM$1,'I-Emax'!$A$1:$BM$1,0),FALSE),"")</f>
        <v/>
      </c>
      <c r="CN34" s="40" t="str">
        <f t="shared" si="48"/>
        <v/>
      </c>
      <c r="CO34" s="41">
        <f t="shared" si="49"/>
        <v>0.95839641578334256</v>
      </c>
      <c r="CP34" s="41">
        <f t="shared" si="50"/>
        <v>0.9325954465912949</v>
      </c>
      <c r="CQ34" s="41">
        <f t="shared" si="51"/>
        <v>0.71811614475133501</v>
      </c>
      <c r="CR34" s="41">
        <f t="shared" si="52"/>
        <v>0.87775082774151936</v>
      </c>
      <c r="CS34" s="41">
        <f t="shared" si="53"/>
        <v>0.59540987821635827</v>
      </c>
      <c r="CT34" s="41" t="str">
        <f t="shared" si="54"/>
        <v/>
      </c>
      <c r="CU34" s="41" t="str">
        <f t="shared" si="55"/>
        <v/>
      </c>
      <c r="CV34" s="41">
        <f t="shared" si="56"/>
        <v>0</v>
      </c>
      <c r="CW34" s="41">
        <f t="shared" si="57"/>
        <v>0</v>
      </c>
      <c r="CX34" s="41" t="str">
        <f t="shared" si="58"/>
        <v/>
      </c>
      <c r="CY34" s="41" t="str">
        <f t="shared" si="59"/>
        <v/>
      </c>
      <c r="CZ34" s="40" t="str">
        <f>_xlfn.IFNA(VLOOKUP($A34,'B-Emax'!$A:$BM,MATCH(CZ$1,'B-Emax'!$A$1:$BM$1,0),FALSE),"")</f>
        <v/>
      </c>
      <c r="DA34" s="41">
        <f>_xlfn.IFNA(VLOOKUP($A34,'B-Emax'!$A:$BM,MATCH(DA$1,'B-Emax'!$A$1:$BM$1,0),FALSE),"")</f>
        <v>0.87650264633697261</v>
      </c>
      <c r="DB34" s="41">
        <f>_xlfn.IFNA(VLOOKUP($A34,'B-Emax'!$A:$BM,MATCH(DB$1,'B-Emax'!$A$1:$BM$1,0),FALSE),"")</f>
        <v>0.78341467620117966</v>
      </c>
      <c r="DC34" s="41">
        <f>_xlfn.IFNA(VLOOKUP($A34,'B-Emax'!$A:$BM,MATCH(DC$1,'B-Emax'!$A$1:$BM$1,0),FALSE),"")</f>
        <v>0.71811614475133501</v>
      </c>
      <c r="DD34" s="41">
        <f>_xlfn.IFNA(VLOOKUP($A34,'B-Emax'!$A:$BM,MATCH(DD$1,'B-Emax'!$A$1:$BM$1,0),FALSE),"")</f>
        <v>0.87775082774151936</v>
      </c>
      <c r="DE34" s="41">
        <f>_xlfn.IFNA(VLOOKUP($A34,'B-Emax'!$A:$BM,MATCH(DE$1,'B-Emax'!$A$1:$BM$1,0),FALSE),"")</f>
        <v>0.66665154588722175</v>
      </c>
      <c r="DF34" s="41" t="str">
        <f>_xlfn.IFNA(VLOOKUP($A34,'B-Emax'!$A:$BM,MATCH(DF$1,'B-Emax'!$A$1:$BM$1,0),FALSE),"")</f>
        <v/>
      </c>
      <c r="DG34" s="41" t="str">
        <f>_xlfn.IFNA(VLOOKUP($A34,'B-Emax'!$A:$BM,MATCH(DG$1,'B-Emax'!$A$1:$BM$1,0),FALSE),"")</f>
        <v/>
      </c>
      <c r="DH34" s="41">
        <f>_xlfn.IFNA(VLOOKUP($A34,'B-Emax'!$A:$BM,MATCH(DH$1,'B-Emax'!$A$1:$BM$1,0),FALSE),"")</f>
        <v>0</v>
      </c>
      <c r="DI34" s="41">
        <f>_xlfn.IFNA(VLOOKUP($A34,'B-Emax'!$A:$BM,MATCH(DI$1,'B-Emax'!$A$1:$BM$1,0),FALSE),"")</f>
        <v>1</v>
      </c>
      <c r="DJ34" s="41" t="str">
        <f>_xlfn.IFNA(VLOOKUP($A34,'B-Emax'!$A:$BM,MATCH(DJ$1,'B-Emax'!$A$1:$BM$1,0),FALSE),"")</f>
        <v/>
      </c>
      <c r="DK34" s="41" t="str">
        <f>_xlfn.IFNA(VLOOKUP($A34,'B-Emax'!$A:$BM,MATCH(DK$1,'B-Emax'!$A$1:$BM$1,0),FALSE),"")</f>
        <v/>
      </c>
      <c r="DL34" s="47" t="str">
        <f>_xlfn.IFNA(VLOOKUP($A34,'I-Emax'!$A:$BQ,MATCH(DL$1,'I-Emax'!$A$1:$BQ$1,0),FALSE),"")</f>
        <v/>
      </c>
      <c r="DM34" s="47">
        <f>_xlfn.IFNA(VLOOKUP($A34,'I-Emax'!$A:$BQ,MATCH(DM$1,'I-Emax'!$A$1:$BQ$1,0),FALSE),"")</f>
        <v>0.84003699467396931</v>
      </c>
      <c r="DN34" s="47">
        <f>_xlfn.IFNA(VLOOKUP($A34,'I-Emax'!$A:$BQ,MATCH(DN$1,'I-Emax'!$A$1:$BQ$1,0),FALSE),"")</f>
        <v>0.84003699467396931</v>
      </c>
      <c r="DO34" s="47">
        <f>_xlfn.IFNA(VLOOKUP($A34,'I-Emax'!$A:$BQ,MATCH(DO$1,'I-Emax'!$A$1:$BQ$1,0),FALSE),"")</f>
        <v>1</v>
      </c>
      <c r="DP34" s="47">
        <f>_xlfn.IFNA(VLOOKUP($A34,'I-Emax'!$A:$BQ,MATCH(DP$1,'I-Emax'!$A$1:$BQ$1,0),FALSE),"")</f>
        <v>1</v>
      </c>
      <c r="DQ34" s="47">
        <f>_xlfn.IFNA(VLOOKUP($A34,'I-Emax'!$A:$BQ,MATCH(DQ$1,'I-Emax'!$A$1:$BQ$1,0),FALSE),"")</f>
        <v>0.39693091574945766</v>
      </c>
      <c r="DR34" s="47" t="str">
        <f>_xlfn.IFNA(VLOOKUP($A34,'I-Emax'!$A:$BQ,MATCH(DR$1,'I-Emax'!$A$1:$BQ$1,0),FALSE),"")</f>
        <v/>
      </c>
      <c r="DS34" s="47" t="str">
        <f>_xlfn.IFNA(VLOOKUP($A34,'I-Emax'!$A:$BQ,MATCH(DS$1,'I-Emax'!$A$1:$BQ$1,0),FALSE),"")</f>
        <v/>
      </c>
      <c r="DT34" s="47">
        <f>_xlfn.IFNA(VLOOKUP($A34,'I-Emax'!$A:$BQ,MATCH(DT$1,'I-Emax'!$A$1:$BQ$1,0),FALSE),"")</f>
        <v>0.7058739469996046</v>
      </c>
      <c r="DU34" s="47">
        <f>_xlfn.IFNA(VLOOKUP($A34,'I-Emax'!$A:$BQ,MATCH(DU$1,'I-Emax'!$A$1:$BQ$1,0),FALSE),"")</f>
        <v>0</v>
      </c>
      <c r="DV34" s="47" t="str">
        <f>_xlfn.IFNA(VLOOKUP($A34,'I-Emax'!$A:$BQ,MATCH(DV$1,'I-Emax'!$A$1:$BQ$1,0),FALSE),"")</f>
        <v/>
      </c>
      <c r="DW34" s="47" t="str">
        <f>_xlfn.IFNA(VLOOKUP($A34,'I-Emax'!$A:$BQ,MATCH(DW$1,'I-Emax'!$A$1:$BQ$1,0),FALSE),"")</f>
        <v/>
      </c>
      <c r="DX34" s="147" t="str">
        <f t="shared" si="16"/>
        <v/>
      </c>
      <c r="DY34" s="51">
        <f t="shared" si="17"/>
        <v>0.73255940204905035</v>
      </c>
      <c r="DZ34" s="51">
        <f t="shared" si="18"/>
        <v>0.58192118692644601</v>
      </c>
      <c r="EA34" s="51" t="str">
        <f t="shared" si="19"/>
        <v/>
      </c>
      <c r="EB34" s="51" t="str">
        <f>_xlfn.IFNA(VLOOKUP($A34,'B-Emax'!$A:$IC,MATCH(EB$1,'B-Emax'!$A$1:$IC$1,0),FALSE),"")</f>
        <v/>
      </c>
      <c r="EC34" s="51">
        <f>_xlfn.IFNA(VLOOKUP($A34,'B-Emax'!$A:$IC,MATCH(EC$1,'B-Emax'!$A$1:$IC$1,0),FALSE),"")</f>
        <v>0.68395162943226073</v>
      </c>
      <c r="ED34" s="51">
        <f>_xlfn.IFNA(VLOOKUP($A34,'B-Emax'!$A:$IC,MATCH(ED$1,'B-Emax'!$A$1:$IC$1,0),FALSE),"")</f>
        <v>0.75688847235238987</v>
      </c>
      <c r="EE34" s="51" t="str">
        <f>_xlfn.IFNA(VLOOKUP($A34,'B-Emax'!$A:$IC,MATCH(EE$1,'B-Emax'!$A$1:$IC$1,0),FALSE),"")</f>
        <v/>
      </c>
      <c r="EF34" s="51" t="str">
        <f>_xlfn.IFNA(VLOOKUP($A34,'I-Emax'!$A:$IC,MATCH(EF$1,'I-Emax'!$A$1:$IC$1,0),FALSE),"")</f>
        <v/>
      </c>
      <c r="EG34" s="51">
        <f>_xlfn.IFNA(VLOOKUP($A34,'I-Emax'!$A:$IC,MATCH(EG$1,'I-Emax'!$A$1:$IC$1,0),FALSE),"")</f>
        <v>0.50103519668737062</v>
      </c>
      <c r="EH34" s="51">
        <f>_xlfn.IFNA(VLOOKUP($A34,'I-Emax'!$A:$IC,MATCH(EH$1,'I-Emax'!$A$1:$IC$1,0),FALSE),"")</f>
        <v>0.44044943820224725</v>
      </c>
      <c r="EI34" s="51" t="str">
        <f>_xlfn.IFNA(VLOOKUP($A34,'I-Emax'!$A:$IC,MATCH(EI$1,'I-Emax'!$A$1:$IC$1,0),FALSE),"")</f>
        <v/>
      </c>
      <c r="EJ34" s="147" t="str">
        <f t="shared" si="20"/>
        <v/>
      </c>
      <c r="EK34" s="51">
        <f t="shared" si="21"/>
        <v>0.73691605819886641</v>
      </c>
      <c r="EL34" s="51">
        <f t="shared" si="22"/>
        <v>0.80193744518493404</v>
      </c>
      <c r="EM34" s="51" t="str">
        <f t="shared" si="23"/>
        <v/>
      </c>
      <c r="EN34" s="147" t="str">
        <f>_xlfn.IFNA(VLOOKUP($A34,'B-Emax'!$A:$IC,MATCH(EN$1,'B-Emax'!$A$1:$IC$1,0),FALSE),"")</f>
        <v/>
      </c>
      <c r="EO34" s="51">
        <f>_xlfn.IFNA(VLOOKUP($A34,'B-Emax'!$A:$IC,MATCH(EO$1,'B-Emax'!$A$1:$IC$1,0),FALSE),"")</f>
        <v>0.62830825155362535</v>
      </c>
      <c r="EP34" s="51">
        <f>_xlfn.IFNA(VLOOKUP($A34,'B-Emax'!$A:$IC,MATCH(EP$1,'B-Emax'!$A$1:$IC$1,0),FALSE),"")</f>
        <v>0.45857625652031353</v>
      </c>
      <c r="EQ34" s="51" t="str">
        <f>_xlfn.IFNA(VLOOKUP($A34,'B-Emax'!$A:$IC,MATCH(EQ$1,'B-Emax'!$A$1:$IC$1,0),FALSE),"")</f>
        <v/>
      </c>
      <c r="ER34" s="51" t="str">
        <f>_xlfn.IFNA(VLOOKUP($A34,'I-Emax'!$A:$IC,MATCH(ER$1,'I-Emax'!$A$1:$IC$1,0),FALSE),"")</f>
        <v/>
      </c>
      <c r="ES34" s="51">
        <f>_xlfn.IFNA(VLOOKUP($A34,'I-Emax'!$A:$IC,MATCH(ES$1,'I-Emax'!$A$1:$IC$1,0),FALSE),"")</f>
        <v>0.46301044006871939</v>
      </c>
      <c r="ET34" s="51">
        <f>_xlfn.IFNA(VLOOKUP($A34,'I-Emax'!$A:$IC,MATCH(ET$1,'I-Emax'!$A$1:$IC$1,0),FALSE),"")</f>
        <v>0.36774947157637117</v>
      </c>
      <c r="EU34" s="51" t="str">
        <f>_xlfn.IFNA(VLOOKUP($A34,'I-Emax'!$A:$IC,MATCH(EU$1,'I-Emax'!$A$1:$IC$1,0),FALSE),"")</f>
        <v/>
      </c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</row>
    <row r="35" spans="1:172" s="49" customFormat="1" x14ac:dyDescent="0.2">
      <c r="A35" s="29" t="s">
        <v>182</v>
      </c>
      <c r="B35" s="377" t="str">
        <f>VLOOKUP($A35,BI!$A:$Q,MATCH(B$1,BI!$A$1:$Q$1,0),FALSE)</f>
        <v/>
      </c>
      <c r="C35" s="378">
        <f>VLOOKUP($A35,BI!$A:$Q,MATCH(C$1,BI!$A$1:$Q$1,0),FALSE)</f>
        <v>1</v>
      </c>
      <c r="D35" s="378">
        <f>VLOOKUP($A35,BI!$A:$Q,MATCH(D$1,BI!$A$1:$Q$1,0),FALSE)</f>
        <v>1</v>
      </c>
      <c r="E35" s="378">
        <f>VLOOKUP($A35,BI!$A:$Q,MATCH(E$1,BI!$A$1:$Q$1,0),FALSE)</f>
        <v>1</v>
      </c>
      <c r="F35" s="378">
        <f>VLOOKUP($A35,BI!$A:$Q,MATCH(F$1,BI!$A$1:$Q$1,0),FALSE)</f>
        <v>1</v>
      </c>
      <c r="G35" s="378">
        <f>VLOOKUP($A35,BI!$A:$Q,MATCH(G$1,BI!$A$1:$Q$1,0),FALSE)</f>
        <v>1</v>
      </c>
      <c r="H35" s="378" t="str">
        <f>VLOOKUP($A35,BI!$A:$Q,MATCH(H$1,BI!$A$1:$Q$1,0),FALSE)</f>
        <v/>
      </c>
      <c r="I35" s="378" t="str">
        <f>VLOOKUP($A35,BI!$A:$Q,MATCH(I$1,BI!$A$1:$Q$1,0),FALSE)</f>
        <v/>
      </c>
      <c r="J35" s="378">
        <f>VLOOKUP($A35,BI!$A:$Q,MATCH(J$1,BI!$A$1:$Q$1,0),FALSE)</f>
        <v>1</v>
      </c>
      <c r="K35" s="378">
        <f>VLOOKUP($A35,BI!$A:$Q,MATCH(K$1,BI!$A$1:$Q$1,0),FALSE)</f>
        <v>1</v>
      </c>
      <c r="L35" s="378" t="str">
        <f>VLOOKUP($A35,BI!$A:$Q,MATCH(L$1,BI!$A$1:$Q$1,0),FALSE)</f>
        <v/>
      </c>
      <c r="M35" s="378" t="str">
        <f>VLOOKUP($A35,BI!$A:$Q,MATCH(M$1,BI!$A$1:$Q$1,0),FALSE)</f>
        <v/>
      </c>
      <c r="N35" s="49">
        <f t="shared" si="0"/>
        <v>7</v>
      </c>
      <c r="O35" s="49" t="str">
        <f>VLOOKUP($A35,BI!$A:$Q,MATCH(O$1,BI!$A$1:$Q$1,0),FALSE)</f>
        <v/>
      </c>
      <c r="P35" s="37">
        <f>VLOOKUP($A35,BI!$A:$Q,MATCH(P$1,BI!$A$1:$Q$1,0),FALSE)</f>
        <v>1</v>
      </c>
      <c r="Q35" s="37">
        <f>VLOOKUP($A35,BI!$A:$Q,MATCH(Q$1,BI!$A$1:$Q$1,0),FALSE)</f>
        <v>1</v>
      </c>
      <c r="R35" s="37" t="str">
        <f>VLOOKUP($A35,BI!$A:$Q,MATCH(R$1,BI!$A$1:$Q$1,0),FALSE)</f>
        <v/>
      </c>
      <c r="S35" s="398">
        <f t="shared" si="1"/>
        <v>2</v>
      </c>
      <c r="T35" s="41" t="str">
        <f t="shared" si="24"/>
        <v/>
      </c>
      <c r="U35" s="41">
        <f t="shared" si="25"/>
        <v>3.2609930689694352E-2</v>
      </c>
      <c r="V35" s="41">
        <f t="shared" si="26"/>
        <v>8.8964662120272778E-2</v>
      </c>
      <c r="W35" s="41">
        <f t="shared" si="27"/>
        <v>7.2610985703536496E-2</v>
      </c>
      <c r="X35" s="41">
        <f t="shared" si="28"/>
        <v>4.2946150422785941E-2</v>
      </c>
      <c r="Y35" s="41">
        <f t="shared" si="29"/>
        <v>4.3254817987152035E-2</v>
      </c>
      <c r="Z35" s="41" t="str">
        <f t="shared" si="30"/>
        <v/>
      </c>
      <c r="AA35" s="41" t="str">
        <f t="shared" si="31"/>
        <v/>
      </c>
      <c r="AB35" s="41">
        <f t="shared" si="32"/>
        <v>4.6884639111659472E-2</v>
      </c>
      <c r="AC35" s="41">
        <f t="shared" si="33"/>
        <v>1.4920684780901522E-2</v>
      </c>
      <c r="AD35" s="41" t="str">
        <f t="shared" si="34"/>
        <v/>
      </c>
      <c r="AE35" s="41" t="str">
        <f t="shared" si="35"/>
        <v/>
      </c>
      <c r="AF35" s="80" t="str">
        <f>_xlfn.IFNA(VLOOKUP($A35,'B-Emax'!$A:$BM,MATCH(AF$1,'B-Emax'!$A$1:$BM$1,0),FALSE),"")</f>
        <v/>
      </c>
      <c r="AG35" s="81">
        <f>_xlfn.IFNA(VLOOKUP($A35,'B-Emax'!$A:$BM,MATCH(AG$1,'B-Emax'!$A$1:$BM$1,0),FALSE),"")</f>
        <v>880.1</v>
      </c>
      <c r="AH35" s="81">
        <f>_xlfn.IFNA(VLOOKUP($A35,'B-Emax'!$A:$BM,MATCH(AH$1,'B-Emax'!$A$1:$BM$1,0),FALSE),"")</f>
        <v>322.60000000000002</v>
      </c>
      <c r="AI35" s="81">
        <f>_xlfn.IFNA(VLOOKUP($A35,'B-Emax'!$A:$BM,MATCH(AI$1,'B-Emax'!$A$1:$BM$1,0),FALSE),"")</f>
        <v>265.8</v>
      </c>
      <c r="AJ35" s="81">
        <f>_xlfn.IFNA(VLOOKUP($A35,'B-Emax'!$A:$BM,MATCH(AJ$1,'B-Emax'!$A$1:$BM$1,0),FALSE),"")</f>
        <v>449.4</v>
      </c>
      <c r="AK35" s="81">
        <f>_xlfn.IFNA(VLOOKUP($A35,'B-Emax'!$A:$BM,MATCH(AK$1,'B-Emax'!$A$1:$BM$1,0),FALSE),"")</f>
        <v>233.5</v>
      </c>
      <c r="AL35" s="82" t="str">
        <f>_xlfn.IFNA(VLOOKUP($A35,'B-Emax'!$A:$BM,MATCH(AL$1,'B-Emax'!$A$1:$BM$1,0),FALSE),"")</f>
        <v/>
      </c>
      <c r="AM35" s="82" t="str">
        <f>_xlfn.IFNA(VLOOKUP($A35,'B-Emax'!$A:$BM,MATCH(AM$1,'B-Emax'!$A$1:$BM$1,0),FALSE),"")</f>
        <v/>
      </c>
      <c r="AN35" s="82">
        <f>_xlfn.IFNA(VLOOKUP($A35,'B-Emax'!$A:$BM,MATCH(AN$1,'B-Emax'!$A$1:$BM$1,0),FALSE),"")</f>
        <v>486.3</v>
      </c>
      <c r="AO35" s="81">
        <f>_xlfn.IFNA(VLOOKUP($A35,'B-Emax'!$A:$BM,MATCH(AO$1,'B-Emax'!$A$1:$BM$1,0),FALSE),"")</f>
        <v>636.70000000000005</v>
      </c>
      <c r="AP35" s="82" t="str">
        <f>_xlfn.IFNA(VLOOKUP($A35,'B-Emax'!$A:$BM,MATCH(AP$1,'B-Emax'!$A$1:$BM$1,0),FALSE),"")</f>
        <v/>
      </c>
      <c r="AQ35" s="82" t="str">
        <f>_xlfn.IFNA(VLOOKUP($A35,'B-Emax'!$A:$BM,MATCH(AQ$1,'B-Emax'!$A$1:$BM$1,0),FALSE),"")</f>
        <v/>
      </c>
      <c r="AR35" s="50" t="str">
        <f>_xlfn.IFNA(VLOOKUP($A35,'I-Emax'!$A:$BM,MATCH(AR$1,'I-Emax'!$A$1:$BM$1,0),FALSE),"")</f>
        <v/>
      </c>
      <c r="AS35" s="50">
        <f>_xlfn.IFNA(VLOOKUP($A35,'I-Emax'!$A:$BM,MATCH(AS$1,'I-Emax'!$A$1:$BM$1,0),FALSE),"")</f>
        <v>28.7</v>
      </c>
      <c r="AT35" s="50">
        <f>_xlfn.IFNA(VLOOKUP($A35,'I-Emax'!$A:$BM,MATCH(AT$1,'I-Emax'!$A$1:$BM$1,0),FALSE),"")</f>
        <v>28.7</v>
      </c>
      <c r="AU35" s="50">
        <f>_xlfn.IFNA(VLOOKUP($A35,'I-Emax'!$A:$BM,MATCH(AU$1,'I-Emax'!$A$1:$BM$1,0),FALSE),"")</f>
        <v>19.3</v>
      </c>
      <c r="AV35" s="50">
        <f>_xlfn.IFNA(VLOOKUP($A35,'I-Emax'!$A:$BM,MATCH(AV$1,'I-Emax'!$A$1:$BM$1,0),FALSE),"")</f>
        <v>19.3</v>
      </c>
      <c r="AW35" s="50">
        <f>_xlfn.IFNA(VLOOKUP($A35,'I-Emax'!$A:$BM,MATCH(AW$1,'I-Emax'!$A$1:$BM$1,0),FALSE),"")</f>
        <v>10.1</v>
      </c>
      <c r="AX35" s="50" t="str">
        <f>_xlfn.IFNA(VLOOKUP($A35,'I-Emax'!$A:$BM,MATCH(AX$1,'I-Emax'!$A$1:$BM$1,0),FALSE),"")</f>
        <v/>
      </c>
      <c r="AY35" s="50" t="str">
        <f>_xlfn.IFNA(VLOOKUP($A35,'I-Emax'!$A:$BM,MATCH(AY$1,'I-Emax'!$A$1:$BM$1,0),FALSE),"")</f>
        <v/>
      </c>
      <c r="AZ35" s="50">
        <f>_xlfn.IFNA(VLOOKUP($A35,'I-Emax'!$A:$BM,MATCH(AZ$1,'I-Emax'!$A$1:$BM$1,0),FALSE),"")</f>
        <v>22.8</v>
      </c>
      <c r="BA35" s="50">
        <f>_xlfn.IFNA(VLOOKUP($A35,'I-Emax'!$A:$BM,MATCH(BA$1,'I-Emax'!$A$1:$BM$1,0),FALSE),"")</f>
        <v>9.5</v>
      </c>
      <c r="BB35" s="50" t="str">
        <f>_xlfn.IFNA(VLOOKUP($A35,'I-Emax'!$A:$BM,MATCH(BB$1,'I-Emax'!$A$1:$BM$1,0),FALSE),"")</f>
        <v/>
      </c>
      <c r="BC35" s="50" t="str">
        <f>_xlfn.IFNA(VLOOKUP($A35,'I-Emax'!$A:$BM,MATCH(BC$1,'I-Emax'!$A$1:$BM$1,0),FALSE),"")</f>
        <v/>
      </c>
      <c r="BD35" s="40" t="str">
        <f t="shared" si="36"/>
        <v/>
      </c>
      <c r="BE35" s="41">
        <f t="shared" si="37"/>
        <v>0.58218502952781204</v>
      </c>
      <c r="BF35" s="41">
        <f t="shared" si="38"/>
        <v>0.96165748258272188</v>
      </c>
      <c r="BG35" s="41">
        <f t="shared" si="39"/>
        <v>0.55923988989059159</v>
      </c>
      <c r="BH35" s="41">
        <f t="shared" si="40"/>
        <v>0.43381836006785213</v>
      </c>
      <c r="BI35" s="41">
        <f t="shared" si="41"/>
        <v>0.43229742730347892</v>
      </c>
      <c r="BJ35" s="41" t="str">
        <f t="shared" si="42"/>
        <v/>
      </c>
      <c r="BK35" s="41" t="str">
        <f t="shared" si="43"/>
        <v/>
      </c>
      <c r="BL35" s="41">
        <f t="shared" si="44"/>
        <v>0.97362011242886537</v>
      </c>
      <c r="BM35" s="41">
        <f t="shared" si="45"/>
        <v>0.31525486457865193</v>
      </c>
      <c r="BN35" s="41" t="str">
        <f t="shared" si="46"/>
        <v/>
      </c>
      <c r="BO35" s="41" t="str">
        <f t="shared" si="47"/>
        <v/>
      </c>
      <c r="BP35" s="40" t="str">
        <f>_xlfn.IFNA(VLOOKUP($A35,'B-Emax'!$A:$BM,MATCH(BP$1,'B-Emax'!$A$1:$BM$1,0),FALSE),"")</f>
        <v/>
      </c>
      <c r="BQ35" s="41">
        <f>_xlfn.IFNA(VLOOKUP($A35,'B-Emax'!$A:$BM,MATCH(BQ$1,'B-Emax'!$A$1:$BM$1,0),FALSE),"")</f>
        <v>0.95352112676056344</v>
      </c>
      <c r="BR35" s="41">
        <f>_xlfn.IFNA(VLOOKUP($A35,'B-Emax'!$A:$BM,MATCH(BR$1,'B-Emax'!$A$1:$BM$1,0),FALSE),"")</f>
        <v>0.533840807545921</v>
      </c>
      <c r="BS35" s="41">
        <f>_xlfn.IFNA(VLOOKUP($A35,'B-Emax'!$A:$BM,MATCH(BS$1,'B-Emax'!$A$1:$BM$1,0),FALSE),"")</f>
        <v>0.71451612903225814</v>
      </c>
      <c r="BT35" s="41">
        <f>_xlfn.IFNA(VLOOKUP($A35,'B-Emax'!$A:$BM,MATCH(BT$1,'B-Emax'!$A$1:$BM$1,0),FALSE),"")</f>
        <v>0.92109038737446203</v>
      </c>
      <c r="BU35" s="41">
        <f>_xlfn.IFNA(VLOOKUP($A35,'B-Emax'!$A:$BM,MATCH(BU$1,'B-Emax'!$A$1:$BM$1,0),FALSE),"")</f>
        <v>0.67720417633410668</v>
      </c>
      <c r="BV35" s="41" t="str">
        <f>_xlfn.IFNA(VLOOKUP($A35,'B-Emax'!$A:$BM,MATCH(BV$1,'B-Emax'!$A$1:$BM$1,0),FALSE),"")</f>
        <v/>
      </c>
      <c r="BW35" s="41" t="str">
        <f>_xlfn.IFNA(VLOOKUP($A35,'B-Emax'!$A:$BM,MATCH(BW$1,'B-Emax'!$A$1:$BM$1,0),FALSE),"")</f>
        <v/>
      </c>
      <c r="BX35" s="41">
        <f>_xlfn.IFNA(VLOOKUP($A35,'B-Emax'!$A:$BM,MATCH(BX$1,'B-Emax'!$A$1:$BM$1,0),FALSE),"")</f>
        <v>0.52624174872849261</v>
      </c>
      <c r="BY35" s="41">
        <f>_xlfn.IFNA(VLOOKUP($A35,'B-Emax'!$A:$BM,MATCH(BY$1,'B-Emax'!$A$1:$BM$1,0),FALSE),"")</f>
        <v>0.59671977507029061</v>
      </c>
      <c r="BZ35" s="41" t="str">
        <f>_xlfn.IFNA(VLOOKUP($A35,'B-Emax'!$A:$BM,MATCH(BZ$1,'B-Emax'!$A$1:$BM$1,0),FALSE),"")</f>
        <v/>
      </c>
      <c r="CA35" s="41" t="str">
        <f>_xlfn.IFNA(VLOOKUP($A35,'B-Emax'!$A:$BM,MATCH(CA$1,'B-Emax'!$A$1:$BM$1,0),FALSE),"")</f>
        <v/>
      </c>
      <c r="CB35" s="47" t="str">
        <f>_xlfn.IFNA(VLOOKUP($A35,'I-Emax'!$A:$BM,MATCH(CB$1,'I-Emax'!$A$1:$BM$1,0),FALSE),"")</f>
        <v/>
      </c>
      <c r="CC35" s="47">
        <f>_xlfn.IFNA(VLOOKUP($A35,'I-Emax'!$A:$BM,MATCH(CC$1,'I-Emax'!$A$1:$BM$1,0),FALSE),"")</f>
        <v>0.55512572533849125</v>
      </c>
      <c r="CD35" s="47">
        <f>_xlfn.IFNA(VLOOKUP($A35,'I-Emax'!$A:$BM,MATCH(CD$1,'I-Emax'!$A$1:$BM$1,0),FALSE),"")</f>
        <v>0.55512572533849125</v>
      </c>
      <c r="CE35" s="47">
        <f>_xlfn.IFNA(VLOOKUP($A35,'I-Emax'!$A:$BM,MATCH(CE$1,'I-Emax'!$A$1:$BM$1,0),FALSE),"")</f>
        <v>0.39958592132505177</v>
      </c>
      <c r="CF35" s="47">
        <f>_xlfn.IFNA(VLOOKUP($A35,'I-Emax'!$A:$BM,MATCH(CF$1,'I-Emax'!$A$1:$BM$1,0),FALSE),"")</f>
        <v>0.39958592132505177</v>
      </c>
      <c r="CG35" s="47">
        <f>_xlfn.IFNA(VLOOKUP($A35,'I-Emax'!$A:$BM,MATCH(CG$1,'I-Emax'!$A$1:$BM$1,0),FALSE),"")</f>
        <v>0.29275362318840581</v>
      </c>
      <c r="CH35" s="47" t="str">
        <f>_xlfn.IFNA(VLOOKUP($A35,'I-Emax'!$A:$BM,MATCH(CH$1,'I-Emax'!$A$1:$BM$1,0),FALSE),"")</f>
        <v/>
      </c>
      <c r="CI35" s="47" t="str">
        <f>_xlfn.IFNA(VLOOKUP($A35,'I-Emax'!$A:$BM,MATCH(CI$1,'I-Emax'!$A$1:$BM$1,0),FALSE),"")</f>
        <v/>
      </c>
      <c r="CJ35" s="47">
        <f>_xlfn.IFNA(VLOOKUP($A35,'I-Emax'!$A:$BM,MATCH(CJ$1,'I-Emax'!$A$1:$BM$1,0),FALSE),"")</f>
        <v>0.51235955056179772</v>
      </c>
      <c r="CK35" s="47">
        <f>_xlfn.IFNA(VLOOKUP($A35,'I-Emax'!$A:$BM,MATCH(CK$1,'I-Emax'!$A$1:$BM$1,0),FALSE),"")</f>
        <v>0.18811881188118812</v>
      </c>
      <c r="CL35" s="47" t="str">
        <f>_xlfn.IFNA(VLOOKUP($A35,'I-Emax'!$A:$BM,MATCH(CL$1,'I-Emax'!$A$1:$BM$1,0),FALSE),"")</f>
        <v/>
      </c>
      <c r="CM35" s="47" t="str">
        <f>_xlfn.IFNA(VLOOKUP($A35,'I-Emax'!$A:$BM,MATCH(CM$1,'I-Emax'!$A$1:$BM$1,0),FALSE),"")</f>
        <v/>
      </c>
      <c r="CN35" s="40" t="str">
        <f t="shared" si="48"/>
        <v/>
      </c>
      <c r="CO35" s="41">
        <f t="shared" si="49"/>
        <v>1</v>
      </c>
      <c r="CP35" s="41">
        <f t="shared" si="50"/>
        <v>1.7784754444334597E-2</v>
      </c>
      <c r="CQ35" s="41">
        <f t="shared" si="51"/>
        <v>0.76473454780992789</v>
      </c>
      <c r="CR35" s="41">
        <f t="shared" si="52"/>
        <v>0.62351925768053018</v>
      </c>
      <c r="CS35" s="41">
        <f t="shared" si="53"/>
        <v>0.80694700101569372</v>
      </c>
      <c r="CT35" s="41" t="str">
        <f t="shared" si="54"/>
        <v/>
      </c>
      <c r="CU35" s="41" t="str">
        <f t="shared" si="55"/>
        <v/>
      </c>
      <c r="CV35" s="41">
        <f t="shared" si="56"/>
        <v>0</v>
      </c>
      <c r="CW35" s="41">
        <f t="shared" si="57"/>
        <v>0</v>
      </c>
      <c r="CX35" s="41" t="str">
        <f t="shared" si="58"/>
        <v/>
      </c>
      <c r="CY35" s="41" t="str">
        <f t="shared" si="59"/>
        <v/>
      </c>
      <c r="CZ35" s="40" t="str">
        <f>_xlfn.IFNA(VLOOKUP($A35,'B-Emax'!$A:$BM,MATCH(CZ$1,'B-Emax'!$A$1:$BM$1,0),FALSE),"")</f>
        <v/>
      </c>
      <c r="DA35" s="41">
        <f>_xlfn.IFNA(VLOOKUP($A35,'B-Emax'!$A:$BM,MATCH(DA$1,'B-Emax'!$A$1:$BM$1,0),FALSE),"")</f>
        <v>1</v>
      </c>
      <c r="DB35" s="41">
        <f>_xlfn.IFNA(VLOOKUP($A35,'B-Emax'!$A:$BM,MATCH(DB$1,'B-Emax'!$A$1:$BM$1,0),FALSE),"")</f>
        <v>1.7784754444334597E-2</v>
      </c>
      <c r="DC35" s="41">
        <f>_xlfn.IFNA(VLOOKUP($A35,'B-Emax'!$A:$BM,MATCH(DC$1,'B-Emax'!$A$1:$BM$1,0),FALSE),"")</f>
        <v>0.44063530791236544</v>
      </c>
      <c r="DD35" s="41">
        <f>_xlfn.IFNA(VLOOKUP($A35,'B-Emax'!$A:$BM,MATCH(DD$1,'B-Emax'!$A$1:$BM$1,0),FALSE),"")</f>
        <v>0.92409945096000579</v>
      </c>
      <c r="DE35" s="41">
        <f>_xlfn.IFNA(VLOOKUP($A35,'B-Emax'!$A:$BM,MATCH(DE$1,'B-Emax'!$A$1:$BM$1,0),FALSE),"")</f>
        <v>0.35331082043066236</v>
      </c>
      <c r="DF35" s="41" t="str">
        <f>_xlfn.IFNA(VLOOKUP($A35,'B-Emax'!$A:$BM,MATCH(DF$1,'B-Emax'!$A$1:$BM$1,0),FALSE),"")</f>
        <v/>
      </c>
      <c r="DG35" s="41" t="str">
        <f>_xlfn.IFNA(VLOOKUP($A35,'B-Emax'!$A:$BM,MATCH(DG$1,'B-Emax'!$A$1:$BM$1,0),FALSE),"")</f>
        <v/>
      </c>
      <c r="DH35" s="41">
        <f>_xlfn.IFNA(VLOOKUP($A35,'B-Emax'!$A:$BM,MATCH(DH$1,'B-Emax'!$A$1:$BM$1,0),FALSE),"")</f>
        <v>0</v>
      </c>
      <c r="DI35" s="41">
        <f>_xlfn.IFNA(VLOOKUP($A35,'B-Emax'!$A:$BM,MATCH(DI$1,'B-Emax'!$A$1:$BM$1,0),FALSE),"")</f>
        <v>0.1649460048046317</v>
      </c>
      <c r="DJ35" s="41" t="str">
        <f>_xlfn.IFNA(VLOOKUP($A35,'B-Emax'!$A:$BM,MATCH(DJ$1,'B-Emax'!$A$1:$BM$1,0),FALSE),"")</f>
        <v/>
      </c>
      <c r="DK35" s="41" t="str">
        <f>_xlfn.IFNA(VLOOKUP($A35,'B-Emax'!$A:$BM,MATCH(DK$1,'B-Emax'!$A$1:$BM$1,0),FALSE),"")</f>
        <v/>
      </c>
      <c r="DL35" s="47" t="str">
        <f>_xlfn.IFNA(VLOOKUP($A35,'I-Emax'!$A:$BQ,MATCH(DL$1,'I-Emax'!$A$1:$BQ$1,0),FALSE),"")</f>
        <v/>
      </c>
      <c r="DM35" s="47">
        <f>_xlfn.IFNA(VLOOKUP($A35,'I-Emax'!$A:$BQ,MATCH(DM$1,'I-Emax'!$A$1:$BQ$1,0),FALSE),"")</f>
        <v>1</v>
      </c>
      <c r="DN35" s="47">
        <f>_xlfn.IFNA(VLOOKUP($A35,'I-Emax'!$A:$BQ,MATCH(DN$1,'I-Emax'!$A$1:$BQ$1,0),FALSE),"")</f>
        <v>1</v>
      </c>
      <c r="DO35" s="47">
        <f>_xlfn.IFNA(VLOOKUP($A35,'I-Emax'!$A:$BQ,MATCH(DO$1,'I-Emax'!$A$1:$BQ$1,0),FALSE),"")</f>
        <v>0.57619380368556827</v>
      </c>
      <c r="DP35" s="47">
        <f>_xlfn.IFNA(VLOOKUP($A35,'I-Emax'!$A:$BQ,MATCH(DP$1,'I-Emax'!$A$1:$BQ$1,0),FALSE),"")</f>
        <v>0.57619380368556827</v>
      </c>
      <c r="DQ35" s="47">
        <f>_xlfn.IFNA(VLOOKUP($A35,'I-Emax'!$A:$BQ,MATCH(DQ$1,'I-Emax'!$A$1:$BQ$1,0),FALSE),"")</f>
        <v>0.2851031069729173</v>
      </c>
      <c r="DR35" s="47" t="str">
        <f>_xlfn.IFNA(VLOOKUP($A35,'I-Emax'!$A:$BQ,MATCH(DR$1,'I-Emax'!$A$1:$BQ$1,0),FALSE),"")</f>
        <v/>
      </c>
      <c r="DS35" s="47" t="str">
        <f>_xlfn.IFNA(VLOOKUP($A35,'I-Emax'!$A:$BQ,MATCH(DS$1,'I-Emax'!$A$1:$BQ$1,0),FALSE),"")</f>
        <v/>
      </c>
      <c r="DT35" s="47">
        <f>_xlfn.IFNA(VLOOKUP($A35,'I-Emax'!$A:$BQ,MATCH(DT$1,'I-Emax'!$A$1:$BQ$1,0),FALSE),"")</f>
        <v>0.88347310852042338</v>
      </c>
      <c r="DU35" s="47">
        <f>_xlfn.IFNA(VLOOKUP($A35,'I-Emax'!$A:$BQ,MATCH(DU$1,'I-Emax'!$A$1:$BQ$1,0),FALSE),"")</f>
        <v>0</v>
      </c>
      <c r="DV35" s="47" t="str">
        <f>_xlfn.IFNA(VLOOKUP($A35,'I-Emax'!$A:$BQ,MATCH(DV$1,'I-Emax'!$A$1:$BQ$1,0),FALSE),"")</f>
        <v/>
      </c>
      <c r="DW35" s="47" t="str">
        <f>_xlfn.IFNA(VLOOKUP($A35,'I-Emax'!$A:$BQ,MATCH(DW$1,'I-Emax'!$A$1:$BQ$1,0),FALSE),"")</f>
        <v/>
      </c>
      <c r="DX35" s="147" t="str">
        <f t="shared" ref="DX35:DX52" si="62">IFERROR(MIN(EB35,EF35)/MAX(EB35,EF35),"")</f>
        <v/>
      </c>
      <c r="DY35" s="51">
        <f t="shared" ref="DY35:DY52" si="63">IFERROR(MIN(EC35,EG35)/MAX(EC35,EG35),"")</f>
        <v>0.58218502952781204</v>
      </c>
      <c r="DZ35" s="51">
        <f t="shared" ref="DZ35:DZ52" si="64">IFERROR(MIN(ED35,EH35)/MAX(ED35,EH35),"")</f>
        <v>0.85862673229062048</v>
      </c>
      <c r="EA35" s="51" t="str">
        <f t="shared" ref="EA35:EA52" si="65">IFERROR(MIN(EE35,EI35)/MAX(EE35,EI35),"")</f>
        <v/>
      </c>
      <c r="EB35" s="51" t="str">
        <f>_xlfn.IFNA(VLOOKUP($A35,'B-Emax'!$A:$IC,MATCH(EB$1,'B-Emax'!$A$1:$IC$1,0),FALSE),"")</f>
        <v/>
      </c>
      <c r="EC35" s="51">
        <f>_xlfn.IFNA(VLOOKUP($A35,'B-Emax'!$A:$IC,MATCH(EC$1,'B-Emax'!$A$1:$IC$1,0),FALSE),"")</f>
        <v>0.95352112676056344</v>
      </c>
      <c r="ED35" s="51">
        <f>_xlfn.IFNA(VLOOKUP($A35,'B-Emax'!$A:$IC,MATCH(ED$1,'B-Emax'!$A$1:$IC$1,0),FALSE),"")</f>
        <v>0.59671977507029061</v>
      </c>
      <c r="EE35" s="51" t="str">
        <f>_xlfn.IFNA(VLOOKUP($A35,'B-Emax'!$A:$IC,MATCH(EE$1,'B-Emax'!$A$1:$IC$1,0),FALSE),"")</f>
        <v/>
      </c>
      <c r="EF35" s="51" t="str">
        <f>_xlfn.IFNA(VLOOKUP($A35,'I-Emax'!$A:$IC,MATCH(EF$1,'I-Emax'!$A$1:$IC$1,0),FALSE),"")</f>
        <v/>
      </c>
      <c r="EG35" s="51">
        <f>_xlfn.IFNA(VLOOKUP($A35,'I-Emax'!$A:$IC,MATCH(EG$1,'I-Emax'!$A$1:$IC$1,0),FALSE),"")</f>
        <v>0.55512572533849125</v>
      </c>
      <c r="EH35" s="51">
        <f>_xlfn.IFNA(VLOOKUP($A35,'I-Emax'!$A:$IC,MATCH(EH$1,'I-Emax'!$A$1:$IC$1,0),FALSE),"")</f>
        <v>0.51235955056179772</v>
      </c>
      <c r="EI35" s="51" t="str">
        <f>_xlfn.IFNA(VLOOKUP($A35,'I-Emax'!$A:$IC,MATCH(EI$1,'I-Emax'!$A$1:$IC$1,0),FALSE),"")</f>
        <v/>
      </c>
      <c r="EJ35" s="147" t="str">
        <f t="shared" ref="EJ35:EJ52" si="66">IFERROR(MIN(EN35,ER35)/MAX(EN35,ER35),"")</f>
        <v/>
      </c>
      <c r="EK35" s="51">
        <f t="shared" ref="EK35:EK52" si="67">IFERROR(MIN(EO35,ES35)/MAX(EO35,ES35),"")</f>
        <v>0.57949391583996457</v>
      </c>
      <c r="EL35" s="51">
        <f t="shared" ref="EL35:EL52" si="68">IFERROR(MIN(EP35,ET35)/MAX(EP35,ET35),"")</f>
        <v>0.62377770528894838</v>
      </c>
      <c r="EM35" s="51" t="str">
        <f t="shared" ref="EM35:EM52" si="69">IFERROR(MIN(EQ35,EU35)/MAX(EQ35,EU35),"")</f>
        <v/>
      </c>
      <c r="EN35" s="147" t="str">
        <f>_xlfn.IFNA(VLOOKUP($A35,'B-Emax'!$A:$IC,MATCH(EN$1,'B-Emax'!$A$1:$IC$1,0),FALSE),"")</f>
        <v/>
      </c>
      <c r="EO35" s="51">
        <f>_xlfn.IFNA(VLOOKUP($A35,'B-Emax'!$A:$IC,MATCH(EO$1,'B-Emax'!$A$1:$IC$1,0),FALSE),"")</f>
        <v>0.76003452540946226</v>
      </c>
      <c r="EP35" s="51">
        <f>_xlfn.IFNA(VLOOKUP($A35,'B-Emax'!$A:$IC,MATCH(EP$1,'B-Emax'!$A$1:$IC$1,0),FALSE),"")</f>
        <v>0.56148076189939156</v>
      </c>
      <c r="EQ35" s="51" t="str">
        <f>_xlfn.IFNA(VLOOKUP($A35,'B-Emax'!$A:$IC,MATCH(EQ$1,'B-Emax'!$A$1:$IC$1,0),FALSE),"")</f>
        <v/>
      </c>
      <c r="ER35" s="51" t="str">
        <f>_xlfn.IFNA(VLOOKUP($A35,'I-Emax'!$A:$IC,MATCH(ER$1,'I-Emax'!$A$1:$IC$1,0),FALSE),"")</f>
        <v/>
      </c>
      <c r="ES35" s="51">
        <f>_xlfn.IFNA(VLOOKUP($A35,'I-Emax'!$A:$IC,MATCH(ES$1,'I-Emax'!$A$1:$IC$1,0),FALSE),"")</f>
        <v>0.44043538330309834</v>
      </c>
      <c r="ET35" s="51">
        <f>_xlfn.IFNA(VLOOKUP($A35,'I-Emax'!$A:$IC,MATCH(ET$1,'I-Emax'!$A$1:$IC$1,0),FALSE),"")</f>
        <v>0.35023918122149289</v>
      </c>
      <c r="EU35" s="51" t="str">
        <f>_xlfn.IFNA(VLOOKUP($A35,'I-Emax'!$A:$IC,MATCH(EU$1,'I-Emax'!$A$1:$IC$1,0),FALSE),"")</f>
        <v/>
      </c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</row>
    <row r="36" spans="1:172" s="49" customFormat="1" x14ac:dyDescent="0.2">
      <c r="A36" s="29" t="s">
        <v>39</v>
      </c>
      <c r="B36" s="377" t="str">
        <f>VLOOKUP($A36,BI!$A:$Q,MATCH(B$1,BI!$A$1:$Q$1,0),FALSE)</f>
        <v/>
      </c>
      <c r="C36" s="378" t="str">
        <f>VLOOKUP($A36,BI!$A:$Q,MATCH(C$1,BI!$A$1:$Q$1,0),FALSE)</f>
        <v/>
      </c>
      <c r="D36" s="378" t="str">
        <f>VLOOKUP($A36,BI!$A:$Q,MATCH(D$1,BI!$A$1:$Q$1,0),FALSE)</f>
        <v/>
      </c>
      <c r="E36" s="378" t="str">
        <f>VLOOKUP($A36,BI!$A:$Q,MATCH(E$1,BI!$A$1:$Q$1,0),FALSE)</f>
        <v/>
      </c>
      <c r="F36" s="378">
        <f>VLOOKUP($A36,BI!$A:$Q,MATCH(F$1,BI!$A$1:$Q$1,0),FALSE)</f>
        <v>1</v>
      </c>
      <c r="G36" s="378">
        <f>VLOOKUP($A36,BI!$A:$Q,MATCH(G$1,BI!$A$1:$Q$1,0),FALSE)</f>
        <v>1</v>
      </c>
      <c r="H36" s="378">
        <f>VLOOKUP($A36,BI!$A:$Q,MATCH(H$1,BI!$A$1:$Q$1,0),FALSE)</f>
        <v>1</v>
      </c>
      <c r="I36" s="378">
        <f>VLOOKUP($A36,BI!$A:$Q,MATCH(I$1,BI!$A$1:$Q$1,0),FALSE)</f>
        <v>1</v>
      </c>
      <c r="J36" s="378">
        <f>VLOOKUP($A36,BI!$A:$Q,MATCH(J$1,BI!$A$1:$Q$1,0),FALSE)</f>
        <v>1</v>
      </c>
      <c r="K36" s="378">
        <f>VLOOKUP($A36,BI!$A:$Q,MATCH(K$1,BI!$A$1:$Q$1,0),FALSE)</f>
        <v>1</v>
      </c>
      <c r="L36" s="378" t="str">
        <f>VLOOKUP($A36,BI!$A:$Q,MATCH(L$1,BI!$A$1:$Q$1,0),FALSE)</f>
        <v/>
      </c>
      <c r="M36" s="378" t="str">
        <f>VLOOKUP($A36,BI!$A:$Q,MATCH(M$1,BI!$A$1:$Q$1,0),FALSE)</f>
        <v/>
      </c>
      <c r="N36" s="49">
        <f t="shared" si="0"/>
        <v>6</v>
      </c>
      <c r="O36" s="49" t="str">
        <f>VLOOKUP($A36,BI!$A:$Q,MATCH(O$1,BI!$A$1:$Q$1,0),FALSE)</f>
        <v/>
      </c>
      <c r="P36" s="37">
        <f>VLOOKUP($A36,BI!$A:$Q,MATCH(P$1,BI!$A$1:$Q$1,0),FALSE)</f>
        <v>1</v>
      </c>
      <c r="Q36" s="37">
        <f>VLOOKUP($A36,BI!$A:$Q,MATCH(Q$1,BI!$A$1:$Q$1,0),FALSE)</f>
        <v>1</v>
      </c>
      <c r="R36" s="37" t="str">
        <f>VLOOKUP($A36,BI!$A:$Q,MATCH(R$1,BI!$A$1:$Q$1,0),FALSE)</f>
        <v/>
      </c>
      <c r="S36" s="398">
        <f t="shared" si="1"/>
        <v>2</v>
      </c>
      <c r="T36" s="41" t="str">
        <f t="shared" si="24"/>
        <v/>
      </c>
      <c r="U36" s="41" t="str">
        <f t="shared" si="25"/>
        <v/>
      </c>
      <c r="V36" s="41" t="str">
        <f t="shared" si="26"/>
        <v/>
      </c>
      <c r="W36" s="41" t="str">
        <f t="shared" si="27"/>
        <v/>
      </c>
      <c r="X36" s="41">
        <f t="shared" si="28"/>
        <v>0.17189384800965021</v>
      </c>
      <c r="Y36" s="41">
        <f t="shared" si="29"/>
        <v>0.15459419025059221</v>
      </c>
      <c r="Z36" s="41">
        <f t="shared" si="30"/>
        <v>6.1246612466124666E-2</v>
      </c>
      <c r="AA36" s="41">
        <f t="shared" si="31"/>
        <v>5.624688899950224E-2</v>
      </c>
      <c r="AB36" s="41">
        <f t="shared" si="32"/>
        <v>4.8739495798319328E-2</v>
      </c>
      <c r="AC36" s="41">
        <f t="shared" si="33"/>
        <v>2.8901734104046246E-2</v>
      </c>
      <c r="AD36" s="41" t="str">
        <f t="shared" si="34"/>
        <v/>
      </c>
      <c r="AE36" s="41" t="str">
        <f t="shared" si="35"/>
        <v/>
      </c>
      <c r="AF36" s="80" t="str">
        <f>_xlfn.IFNA(VLOOKUP($A36,'B-Emax'!$A:$BM,MATCH(AF$1,'B-Emax'!$A$1:$BM$1,0),FALSE),"")</f>
        <v/>
      </c>
      <c r="AG36" s="81" t="str">
        <f>_xlfn.IFNA(VLOOKUP($A36,'B-Emax'!$A:$BM,MATCH(AG$1,'B-Emax'!$A$1:$BM$1,0),FALSE),"")</f>
        <v/>
      </c>
      <c r="AH36" s="81" t="str">
        <f>_xlfn.IFNA(VLOOKUP($A36,'B-Emax'!$A:$BM,MATCH(AH$1,'B-Emax'!$A$1:$BM$1,0),FALSE),"")</f>
        <v/>
      </c>
      <c r="AI36" s="81" t="str">
        <f>_xlfn.IFNA(VLOOKUP($A36,'B-Emax'!$A:$BM,MATCH(AI$1,'B-Emax'!$A$1:$BM$1,0),FALSE),"")</f>
        <v/>
      </c>
      <c r="AJ36" s="81">
        <f>_xlfn.IFNA(VLOOKUP($A36,'B-Emax'!$A:$BM,MATCH(AJ$1,'B-Emax'!$A$1:$BM$1,0),FALSE),"")</f>
        <v>66.319999999999993</v>
      </c>
      <c r="AK36" s="81">
        <f>_xlfn.IFNA(VLOOKUP($A36,'B-Emax'!$A:$BM,MATCH(AK$1,'B-Emax'!$A$1:$BM$1,0),FALSE),"")</f>
        <v>80.209999999999994</v>
      </c>
      <c r="AL36" s="82">
        <f>_xlfn.IFNA(VLOOKUP($A36,'B-Emax'!$A:$BM,MATCH(AL$1,'B-Emax'!$A$1:$BM$1,0),FALSE),"")</f>
        <v>184.5</v>
      </c>
      <c r="AM36" s="82">
        <f>_xlfn.IFNA(VLOOKUP($A36,'B-Emax'!$A:$BM,MATCH(AM$1,'B-Emax'!$A$1:$BM$1,0),FALSE),"")</f>
        <v>200.9</v>
      </c>
      <c r="AN36" s="82">
        <f>_xlfn.IFNA(VLOOKUP($A36,'B-Emax'!$A:$BM,MATCH(AN$1,'B-Emax'!$A$1:$BM$1,0),FALSE),"")</f>
        <v>238</v>
      </c>
      <c r="AO36" s="81">
        <f>_xlfn.IFNA(VLOOKUP($A36,'B-Emax'!$A:$BM,MATCH(AO$1,'B-Emax'!$A$1:$BM$1,0),FALSE),"")</f>
        <v>121.1</v>
      </c>
      <c r="AP36" s="82" t="str">
        <f>_xlfn.IFNA(VLOOKUP($A36,'B-Emax'!$A:$BM,MATCH(AP$1,'B-Emax'!$A$1:$BM$1,0),FALSE),"")</f>
        <v/>
      </c>
      <c r="AQ36" s="82" t="str">
        <f>_xlfn.IFNA(VLOOKUP($A36,'B-Emax'!$A:$BM,MATCH(AQ$1,'B-Emax'!$A$1:$BM$1,0),FALSE),"")</f>
        <v/>
      </c>
      <c r="AR36" s="50" t="str">
        <f>_xlfn.IFNA(VLOOKUP($A36,'I-Emax'!$A:$BM,MATCH(AR$1,'I-Emax'!$A$1:$BM$1,0),FALSE),"")</f>
        <v/>
      </c>
      <c r="AS36" s="50" t="str">
        <f>_xlfn.IFNA(VLOOKUP($A36,'I-Emax'!$A:$BM,MATCH(AS$1,'I-Emax'!$A$1:$BM$1,0),FALSE),"")</f>
        <v/>
      </c>
      <c r="AT36" s="50" t="str">
        <f>_xlfn.IFNA(VLOOKUP($A36,'I-Emax'!$A:$BM,MATCH(AT$1,'I-Emax'!$A$1:$BM$1,0),FALSE),"")</f>
        <v/>
      </c>
      <c r="AU36" s="50" t="str">
        <f>_xlfn.IFNA(VLOOKUP($A36,'I-Emax'!$A:$BM,MATCH(AU$1,'I-Emax'!$A$1:$BM$1,0),FALSE),"")</f>
        <v/>
      </c>
      <c r="AV36" s="50">
        <f>_xlfn.IFNA(VLOOKUP($A36,'I-Emax'!$A:$BM,MATCH(AV$1,'I-Emax'!$A$1:$BM$1,0),FALSE),"")</f>
        <v>11.4</v>
      </c>
      <c r="AW36" s="50">
        <f>_xlfn.IFNA(VLOOKUP($A36,'I-Emax'!$A:$BM,MATCH(AW$1,'I-Emax'!$A$1:$BM$1,0),FALSE),"")</f>
        <v>12.4</v>
      </c>
      <c r="AX36" s="50">
        <f>_xlfn.IFNA(VLOOKUP($A36,'I-Emax'!$A:$BM,MATCH(AX$1,'I-Emax'!$A$1:$BM$1,0),FALSE),"")</f>
        <v>11.3</v>
      </c>
      <c r="AY36" s="50">
        <f>_xlfn.IFNA(VLOOKUP($A36,'I-Emax'!$A:$BM,MATCH(AY$1,'I-Emax'!$A$1:$BM$1,0),FALSE),"")</f>
        <v>11.3</v>
      </c>
      <c r="AZ36" s="50">
        <f>_xlfn.IFNA(VLOOKUP($A36,'I-Emax'!$A:$BM,MATCH(AZ$1,'I-Emax'!$A$1:$BM$1,0),FALSE),"")</f>
        <v>11.6</v>
      </c>
      <c r="BA36" s="50">
        <f>_xlfn.IFNA(VLOOKUP($A36,'I-Emax'!$A:$BM,MATCH(BA$1,'I-Emax'!$A$1:$BM$1,0),FALSE),"")</f>
        <v>3.5</v>
      </c>
      <c r="BB36" s="50" t="str">
        <f>_xlfn.IFNA(VLOOKUP($A36,'I-Emax'!$A:$BM,MATCH(BB$1,'I-Emax'!$A$1:$BM$1,0),FALSE),"")</f>
        <v/>
      </c>
      <c r="BC36" s="50" t="str">
        <f>_xlfn.IFNA(VLOOKUP($A36,'I-Emax'!$A:$BM,MATCH(BC$1,'I-Emax'!$A$1:$BM$1,0),FALSE),"")</f>
        <v/>
      </c>
      <c r="BD36" s="40" t="str">
        <f t="shared" si="36"/>
        <v/>
      </c>
      <c r="BE36" s="41" t="str">
        <f t="shared" si="37"/>
        <v/>
      </c>
      <c r="BF36" s="41" t="str">
        <f t="shared" si="38"/>
        <v/>
      </c>
      <c r="BG36" s="41" t="str">
        <f t="shared" si="39"/>
        <v/>
      </c>
      <c r="BH36" s="41">
        <f t="shared" si="40"/>
        <v>0.57591180246167772</v>
      </c>
      <c r="BI36" s="41">
        <f t="shared" si="41"/>
        <v>0.64723004453259481</v>
      </c>
      <c r="BJ36" s="41">
        <f t="shared" si="42"/>
        <v>0.89793762344403105</v>
      </c>
      <c r="BK36" s="41">
        <f t="shared" si="43"/>
        <v>0.97419135078587038</v>
      </c>
      <c r="BL36" s="41">
        <f t="shared" si="44"/>
        <v>0.98800697043535357</v>
      </c>
      <c r="BM36" s="41">
        <f t="shared" si="45"/>
        <v>0.61065644136668007</v>
      </c>
      <c r="BN36" s="41" t="str">
        <f t="shared" si="46"/>
        <v/>
      </c>
      <c r="BO36" s="41" t="str">
        <f t="shared" si="47"/>
        <v/>
      </c>
      <c r="BP36" s="40" t="str">
        <f>_xlfn.IFNA(VLOOKUP($A36,'B-Emax'!$A:$BM,MATCH(BP$1,'B-Emax'!$A$1:$BM$1,0),FALSE),"")</f>
        <v/>
      </c>
      <c r="BQ36" s="41" t="str">
        <f>_xlfn.IFNA(VLOOKUP($A36,'B-Emax'!$A:$BM,MATCH(BQ$1,'B-Emax'!$A$1:$BM$1,0),FALSE),"")</f>
        <v/>
      </c>
      <c r="BR36" s="41" t="str">
        <f>_xlfn.IFNA(VLOOKUP($A36,'B-Emax'!$A:$BM,MATCH(BR$1,'B-Emax'!$A$1:$BM$1,0),FALSE),"")</f>
        <v/>
      </c>
      <c r="BS36" s="41" t="str">
        <f>_xlfn.IFNA(VLOOKUP($A36,'B-Emax'!$A:$BM,MATCH(BS$1,'B-Emax'!$A$1:$BM$1,0),FALSE),"")</f>
        <v/>
      </c>
      <c r="BT36" s="41">
        <f>_xlfn.IFNA(VLOOKUP($A36,'B-Emax'!$A:$BM,MATCH(BT$1,'B-Emax'!$A$1:$BM$1,0),FALSE),"")</f>
        <v>0.13592949374871899</v>
      </c>
      <c r="BU36" s="41">
        <f>_xlfn.IFNA(VLOOKUP($A36,'B-Emax'!$A:$BM,MATCH(BU$1,'B-Emax'!$A$1:$BM$1,0),FALSE),"")</f>
        <v>0.23262761020881667</v>
      </c>
      <c r="BV36" s="41">
        <f>_xlfn.IFNA(VLOOKUP($A36,'B-Emax'!$A:$BM,MATCH(BV$1,'B-Emax'!$A$1:$BM$1,0),FALSE),"")</f>
        <v>0.2666184971098266</v>
      </c>
      <c r="BW36" s="41">
        <f>_xlfn.IFNA(VLOOKUP($A36,'B-Emax'!$A:$BM,MATCH(BW$1,'B-Emax'!$A$1:$BM$1,0),FALSE),"")</f>
        <v>0.24574923547400612</v>
      </c>
      <c r="BX36" s="41">
        <f>_xlfn.IFNA(VLOOKUP($A36,'B-Emax'!$A:$BM,MATCH(BX$1,'B-Emax'!$A$1:$BM$1,0),FALSE),"")</f>
        <v>0.25754788442809218</v>
      </c>
      <c r="BY36" s="41">
        <f>_xlfn.IFNA(VLOOKUP($A36,'B-Emax'!$A:$BM,MATCH(BY$1,'B-Emax'!$A$1:$BM$1,0),FALSE),"")</f>
        <v>0.11349578256794751</v>
      </c>
      <c r="BZ36" s="41" t="str">
        <f>_xlfn.IFNA(VLOOKUP($A36,'B-Emax'!$A:$BM,MATCH(BZ$1,'B-Emax'!$A$1:$BM$1,0),FALSE),"")</f>
        <v/>
      </c>
      <c r="CA36" s="41" t="str">
        <f>_xlfn.IFNA(VLOOKUP($A36,'B-Emax'!$A:$BM,MATCH(CA$1,'B-Emax'!$A$1:$BM$1,0),FALSE),"")</f>
        <v/>
      </c>
      <c r="CB36" s="47" t="str">
        <f>_xlfn.IFNA(VLOOKUP($A36,'I-Emax'!$A:$BM,MATCH(CB$1,'I-Emax'!$A$1:$BM$1,0),FALSE),"")</f>
        <v/>
      </c>
      <c r="CC36" s="47" t="str">
        <f>_xlfn.IFNA(VLOOKUP($A36,'I-Emax'!$A:$BM,MATCH(CC$1,'I-Emax'!$A$1:$BM$1,0),FALSE),"")</f>
        <v/>
      </c>
      <c r="CD36" s="47" t="str">
        <f>_xlfn.IFNA(VLOOKUP($A36,'I-Emax'!$A:$BM,MATCH(CD$1,'I-Emax'!$A$1:$BM$1,0),FALSE),"")</f>
        <v/>
      </c>
      <c r="CE36" s="47" t="str">
        <f>_xlfn.IFNA(VLOOKUP($A36,'I-Emax'!$A:$BM,MATCH(CE$1,'I-Emax'!$A$1:$BM$1,0),FALSE),"")</f>
        <v/>
      </c>
      <c r="CF36" s="47">
        <f>_xlfn.IFNA(VLOOKUP($A36,'I-Emax'!$A:$BM,MATCH(CF$1,'I-Emax'!$A$1:$BM$1,0),FALSE),"")</f>
        <v>0.23602484472049692</v>
      </c>
      <c r="CG36" s="47">
        <f>_xlfn.IFNA(VLOOKUP($A36,'I-Emax'!$A:$BM,MATCH(CG$1,'I-Emax'!$A$1:$BM$1,0),FALSE),"")</f>
        <v>0.35942028985507246</v>
      </c>
      <c r="CH36" s="47">
        <f>_xlfn.IFNA(VLOOKUP($A36,'I-Emax'!$A:$BM,MATCH(CH$1,'I-Emax'!$A$1:$BM$1,0),FALSE),"")</f>
        <v>0.23940677966101695</v>
      </c>
      <c r="CI36" s="47">
        <f>_xlfn.IFNA(VLOOKUP($A36,'I-Emax'!$A:$BM,MATCH(CI$1,'I-Emax'!$A$1:$BM$1,0),FALSE),"")</f>
        <v>0.23940677966101695</v>
      </c>
      <c r="CJ36" s="47">
        <f>_xlfn.IFNA(VLOOKUP($A36,'I-Emax'!$A:$BM,MATCH(CJ$1,'I-Emax'!$A$1:$BM$1,0),FALSE),"")</f>
        <v>0.26067415730337079</v>
      </c>
      <c r="CK36" s="47">
        <f>_xlfn.IFNA(VLOOKUP($A36,'I-Emax'!$A:$BM,MATCH(CK$1,'I-Emax'!$A$1:$BM$1,0),FALSE),"")</f>
        <v>6.9306930693069313E-2</v>
      </c>
      <c r="CL36" s="47" t="str">
        <f>_xlfn.IFNA(VLOOKUP($A36,'I-Emax'!$A:$BM,MATCH(CL$1,'I-Emax'!$A$1:$BM$1,0),FALSE),"")</f>
        <v/>
      </c>
      <c r="CM36" s="47" t="str">
        <f>_xlfn.IFNA(VLOOKUP($A36,'I-Emax'!$A:$BM,MATCH(CM$1,'I-Emax'!$A$1:$BM$1,0),FALSE),"")</f>
        <v/>
      </c>
      <c r="CN36" s="40" t="str">
        <f t="shared" si="48"/>
        <v/>
      </c>
      <c r="CO36" s="41" t="str">
        <f t="shared" si="49"/>
        <v/>
      </c>
      <c r="CP36" s="41" t="str">
        <f t="shared" si="50"/>
        <v/>
      </c>
      <c r="CQ36" s="41" t="str">
        <f t="shared" si="51"/>
        <v/>
      </c>
      <c r="CR36" s="41">
        <f t="shared" si="52"/>
        <v>0.25494527334944417</v>
      </c>
      <c r="CS36" s="41">
        <f t="shared" si="53"/>
        <v>0.7780153845710891</v>
      </c>
      <c r="CT36" s="41">
        <f t="shared" si="54"/>
        <v>0.58632201377862658</v>
      </c>
      <c r="CU36" s="41">
        <f t="shared" si="55"/>
        <v>0.67884215022511141</v>
      </c>
      <c r="CV36" s="41">
        <f t="shared" si="56"/>
        <v>0.70116439630692384</v>
      </c>
      <c r="CW36" s="41" t="str">
        <f t="shared" si="57"/>
        <v/>
      </c>
      <c r="CX36" s="41" t="str">
        <f t="shared" si="58"/>
        <v/>
      </c>
      <c r="CY36" s="41" t="str">
        <f t="shared" si="59"/>
        <v/>
      </c>
      <c r="CZ36" s="40" t="str">
        <f>_xlfn.IFNA(VLOOKUP($A36,'B-Emax'!$A:$BM,MATCH(CZ$1,'B-Emax'!$A$1:$BM$1,0),FALSE),"")</f>
        <v/>
      </c>
      <c r="DA36" s="41" t="str">
        <f>_xlfn.IFNA(VLOOKUP($A36,'B-Emax'!$A:$BM,MATCH(DA$1,'B-Emax'!$A$1:$BM$1,0),FALSE),"")</f>
        <v/>
      </c>
      <c r="DB36" s="41" t="str">
        <f>_xlfn.IFNA(VLOOKUP($A36,'B-Emax'!$A:$BM,MATCH(DB$1,'B-Emax'!$A$1:$BM$1,0),FALSE),"")</f>
        <v/>
      </c>
      <c r="DC36" s="41" t="str">
        <f>_xlfn.IFNA(VLOOKUP($A36,'B-Emax'!$A:$BM,MATCH(DC$1,'B-Emax'!$A$1:$BM$1,0),FALSE),"")</f>
        <v/>
      </c>
      <c r="DD36" s="41">
        <f>_xlfn.IFNA(VLOOKUP($A36,'B-Emax'!$A:$BM,MATCH(DD$1,'B-Emax'!$A$1:$BM$1,0),FALSE),"")</f>
        <v>0.14650805563296002</v>
      </c>
      <c r="DE36" s="41">
        <f>_xlfn.IFNA(VLOOKUP($A36,'B-Emax'!$A:$BM,MATCH(DE$1,'B-Emax'!$A$1:$BM$1,0),FALSE),"")</f>
        <v>0.7780153845710891</v>
      </c>
      <c r="DF36" s="41">
        <f>_xlfn.IFNA(VLOOKUP($A36,'B-Emax'!$A:$BM,MATCH(DF$1,'B-Emax'!$A$1:$BM$1,0),FALSE),"")</f>
        <v>1</v>
      </c>
      <c r="DG36" s="41">
        <f>_xlfn.IFNA(VLOOKUP($A36,'B-Emax'!$A:$BM,MATCH(DG$1,'B-Emax'!$A$1:$BM$1,0),FALSE),"")</f>
        <v>0.86370891021454077</v>
      </c>
      <c r="DH36" s="41">
        <f>_xlfn.IFNA(VLOOKUP($A36,'B-Emax'!$A:$BM,MATCH(DH$1,'B-Emax'!$A$1:$BM$1,0),FALSE),"")</f>
        <v>0.94076246160556665</v>
      </c>
      <c r="DI36" s="41">
        <f>_xlfn.IFNA(VLOOKUP($A36,'B-Emax'!$A:$BM,MATCH(DI$1,'B-Emax'!$A$1:$BM$1,0),FALSE),"")</f>
        <v>0</v>
      </c>
      <c r="DJ36" s="41" t="str">
        <f>_xlfn.IFNA(VLOOKUP($A36,'B-Emax'!$A:$BM,MATCH(DJ$1,'B-Emax'!$A$1:$BM$1,0),FALSE),"")</f>
        <v/>
      </c>
      <c r="DK36" s="41" t="str">
        <f>_xlfn.IFNA(VLOOKUP($A36,'B-Emax'!$A:$BM,MATCH(DK$1,'B-Emax'!$A$1:$BM$1,0),FALSE),"")</f>
        <v/>
      </c>
      <c r="DL36" s="47" t="str">
        <f>_xlfn.IFNA(VLOOKUP($A36,'I-Emax'!$A:$BQ,MATCH(DL$1,'I-Emax'!$A$1:$BQ$1,0),FALSE),"")</f>
        <v/>
      </c>
      <c r="DM36" s="47" t="str">
        <f>_xlfn.IFNA(VLOOKUP($A36,'I-Emax'!$A:$BQ,MATCH(DM$1,'I-Emax'!$A$1:$BQ$1,0),FALSE),"")</f>
        <v/>
      </c>
      <c r="DN36" s="47" t="str">
        <f>_xlfn.IFNA(VLOOKUP($A36,'I-Emax'!$A:$BQ,MATCH(DN$1,'I-Emax'!$A$1:$BQ$1,0),FALSE),"")</f>
        <v/>
      </c>
      <c r="DO36" s="47" t="str">
        <f>_xlfn.IFNA(VLOOKUP($A36,'I-Emax'!$A:$BQ,MATCH(DO$1,'I-Emax'!$A$1:$BQ$1,0),FALSE),"")</f>
        <v/>
      </c>
      <c r="DP36" s="47">
        <f>_xlfn.IFNA(VLOOKUP($A36,'I-Emax'!$A:$BQ,MATCH(DP$1,'I-Emax'!$A$1:$BQ$1,0),FALSE),"")</f>
        <v>0.57466472591608619</v>
      </c>
      <c r="DQ36" s="47">
        <f>_xlfn.IFNA(VLOOKUP($A36,'I-Emax'!$A:$BQ,MATCH(DQ$1,'I-Emax'!$A$1:$BQ$1,0),FALSE),"")</f>
        <v>1</v>
      </c>
      <c r="DR36" s="47">
        <f>_xlfn.IFNA(VLOOKUP($A36,'I-Emax'!$A:$BQ,MATCH(DR$1,'I-Emax'!$A$1:$BQ$1,0),FALSE),"")</f>
        <v>0.58632201377862658</v>
      </c>
      <c r="DS36" s="47">
        <f>_xlfn.IFNA(VLOOKUP($A36,'I-Emax'!$A:$BQ,MATCH(DS$1,'I-Emax'!$A$1:$BQ$1,0),FALSE),"")</f>
        <v>0.58632201377862658</v>
      </c>
      <c r="DT36" s="47">
        <f>_xlfn.IFNA(VLOOKUP($A36,'I-Emax'!$A:$BQ,MATCH(DT$1,'I-Emax'!$A$1:$BQ$1,0),FALSE),"")</f>
        <v>0.65962914345988277</v>
      </c>
      <c r="DU36" s="47">
        <f>_xlfn.IFNA(VLOOKUP($A36,'I-Emax'!$A:$BQ,MATCH(DU$1,'I-Emax'!$A$1:$BQ$1,0),FALSE),"")</f>
        <v>0</v>
      </c>
      <c r="DV36" s="47" t="str">
        <f>_xlfn.IFNA(VLOOKUP($A36,'I-Emax'!$A:$BQ,MATCH(DV$1,'I-Emax'!$A$1:$BQ$1,0),FALSE),"")</f>
        <v/>
      </c>
      <c r="DW36" s="47" t="str">
        <f>_xlfn.IFNA(VLOOKUP($A36,'I-Emax'!$A:$BQ,MATCH(DW$1,'I-Emax'!$A$1:$BQ$1,0),FALSE),"")</f>
        <v/>
      </c>
      <c r="DX36" s="147" t="str">
        <f t="shared" si="62"/>
        <v/>
      </c>
      <c r="DY36" s="51">
        <f t="shared" si="63"/>
        <v>0.64723004453259481</v>
      </c>
      <c r="DZ36" s="51">
        <f t="shared" si="64"/>
        <v>0.9777046983952985</v>
      </c>
      <c r="EA36" s="51" t="str">
        <f t="shared" si="65"/>
        <v/>
      </c>
      <c r="EB36" s="51" t="str">
        <f>_xlfn.IFNA(VLOOKUP($A36,'B-Emax'!$A:$IC,MATCH(EB$1,'B-Emax'!$A$1:$IC$1,0),FALSE),"")</f>
        <v/>
      </c>
      <c r="EC36" s="51">
        <f>_xlfn.IFNA(VLOOKUP($A36,'B-Emax'!$A:$IC,MATCH(EC$1,'B-Emax'!$A$1:$IC$1,0),FALSE),"")</f>
        <v>0.23262761020881667</v>
      </c>
      <c r="ED36" s="51">
        <f>_xlfn.IFNA(VLOOKUP($A36,'B-Emax'!$A:$IC,MATCH(ED$1,'B-Emax'!$A$1:$IC$1,0),FALSE),"")</f>
        <v>0.2666184971098266</v>
      </c>
      <c r="EE36" s="51" t="str">
        <f>_xlfn.IFNA(VLOOKUP($A36,'B-Emax'!$A:$IC,MATCH(EE$1,'B-Emax'!$A$1:$IC$1,0),FALSE),"")</f>
        <v/>
      </c>
      <c r="EF36" s="51" t="str">
        <f>_xlfn.IFNA(VLOOKUP($A36,'I-Emax'!$A:$IC,MATCH(EF$1,'I-Emax'!$A$1:$IC$1,0),FALSE),"")</f>
        <v/>
      </c>
      <c r="EG36" s="51">
        <f>_xlfn.IFNA(VLOOKUP($A36,'I-Emax'!$A:$IC,MATCH(EG$1,'I-Emax'!$A$1:$IC$1,0),FALSE),"")</f>
        <v>0.35942028985507246</v>
      </c>
      <c r="EH36" s="51">
        <f>_xlfn.IFNA(VLOOKUP($A36,'I-Emax'!$A:$IC,MATCH(EH$1,'I-Emax'!$A$1:$IC$1,0),FALSE),"")</f>
        <v>0.26067415730337079</v>
      </c>
      <c r="EI36" s="51" t="str">
        <f>_xlfn.IFNA(VLOOKUP($A36,'I-Emax'!$A:$IC,MATCH(EI$1,'I-Emax'!$A$1:$IC$1,0),FALSE),"")</f>
        <v/>
      </c>
      <c r="EJ36" s="147" t="str">
        <f t="shared" si="66"/>
        <v/>
      </c>
      <c r="EK36" s="51">
        <f t="shared" si="67"/>
        <v>0.61896064398988082</v>
      </c>
      <c r="EL36" s="51">
        <f t="shared" si="68"/>
        <v>0.91553566968132361</v>
      </c>
      <c r="EM36" s="51" t="str">
        <f t="shared" si="69"/>
        <v/>
      </c>
      <c r="EN36" s="147" t="str">
        <f>_xlfn.IFNA(VLOOKUP($A36,'B-Emax'!$A:$IC,MATCH(EN$1,'B-Emax'!$A$1:$IC$1,0),FALSE),"")</f>
        <v/>
      </c>
      <c r="EO36" s="51">
        <f>_xlfn.IFNA(VLOOKUP($A36,'B-Emax'!$A:$IC,MATCH(EO$1,'B-Emax'!$A$1:$IC$1,0),FALSE),"")</f>
        <v>0.18427855197876783</v>
      </c>
      <c r="EP36" s="51">
        <f>_xlfn.IFNA(VLOOKUP($A36,'B-Emax'!$A:$IC,MATCH(EP$1,'B-Emax'!$A$1:$IC$1,0),FALSE),"")</f>
        <v>0.22085284989496812</v>
      </c>
      <c r="EQ36" s="51" t="str">
        <f>_xlfn.IFNA(VLOOKUP($A36,'B-Emax'!$A:$IC,MATCH(EQ$1,'B-Emax'!$A$1:$IC$1,0),FALSE),"")</f>
        <v/>
      </c>
      <c r="ER36" s="51" t="str">
        <f>_xlfn.IFNA(VLOOKUP($A36,'I-Emax'!$A:$IC,MATCH(ER$1,'I-Emax'!$A$1:$IC$1,0),FALSE),"")</f>
        <v/>
      </c>
      <c r="ES36" s="51">
        <f>_xlfn.IFNA(VLOOKUP($A36,'I-Emax'!$A:$IC,MATCH(ES$1,'I-Emax'!$A$1:$IC$1,0),FALSE),"")</f>
        <v>0.29772256728778468</v>
      </c>
      <c r="ET36" s="51">
        <f>_xlfn.IFNA(VLOOKUP($A36,'I-Emax'!$A:$IC,MATCH(ET$1,'I-Emax'!$A$1:$IC$1,0),FALSE),"")</f>
        <v>0.20219866182961849</v>
      </c>
      <c r="EU36" s="51" t="str">
        <f>_xlfn.IFNA(VLOOKUP($A36,'I-Emax'!$A:$IC,MATCH(EU$1,'I-Emax'!$A$1:$IC$1,0),FALSE),"")</f>
        <v/>
      </c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</row>
    <row r="37" spans="1:172" s="49" customFormat="1" x14ac:dyDescent="0.2">
      <c r="A37" s="29" t="s">
        <v>153</v>
      </c>
      <c r="B37" s="377" t="str">
        <f>VLOOKUP($A37,BI!$A:$Q,MATCH(B$1,BI!$A$1:$Q$1,0),FALSE)</f>
        <v/>
      </c>
      <c r="C37" s="378">
        <f>VLOOKUP($A37,BI!$A:$Q,MATCH(C$1,BI!$A$1:$Q$1,0),FALSE)</f>
        <v>1</v>
      </c>
      <c r="D37" s="378">
        <f>VLOOKUP($A37,BI!$A:$Q,MATCH(D$1,BI!$A$1:$Q$1,0),FALSE)</f>
        <v>1</v>
      </c>
      <c r="E37" s="378">
        <f>VLOOKUP($A37,BI!$A:$Q,MATCH(E$1,BI!$A$1:$Q$1,0),FALSE)</f>
        <v>1</v>
      </c>
      <c r="F37" s="378">
        <f>VLOOKUP($A37,BI!$A:$Q,MATCH(F$1,BI!$A$1:$Q$1,0),FALSE)</f>
        <v>1</v>
      </c>
      <c r="G37" s="378">
        <f>VLOOKUP($A37,BI!$A:$Q,MATCH(G$1,BI!$A$1:$Q$1,0),FALSE)</f>
        <v>1</v>
      </c>
      <c r="H37" s="378" t="str">
        <f>VLOOKUP($A37,BI!$A:$Q,MATCH(H$1,BI!$A$1:$Q$1,0),FALSE)</f>
        <v/>
      </c>
      <c r="I37" s="378" t="str">
        <f>VLOOKUP($A37,BI!$A:$Q,MATCH(I$1,BI!$A$1:$Q$1,0),FALSE)</f>
        <v/>
      </c>
      <c r="J37" s="378">
        <f>VLOOKUP($A37,BI!$A:$Q,MATCH(J$1,BI!$A$1:$Q$1,0),FALSE)</f>
        <v>1</v>
      </c>
      <c r="K37" s="378">
        <f>VLOOKUP($A37,BI!$A:$Q,MATCH(K$1,BI!$A$1:$Q$1,0),FALSE)</f>
        <v>1</v>
      </c>
      <c r="L37" s="378" t="str">
        <f>VLOOKUP($A37,BI!$A:$Q,MATCH(L$1,BI!$A$1:$Q$1,0),FALSE)</f>
        <v/>
      </c>
      <c r="M37" s="378" t="str">
        <f>VLOOKUP($A37,BI!$A:$Q,MATCH(M$1,BI!$A$1:$Q$1,0),FALSE)</f>
        <v/>
      </c>
      <c r="N37" s="49">
        <f t="shared" si="0"/>
        <v>7</v>
      </c>
      <c r="O37" s="49" t="str">
        <f>VLOOKUP($A37,BI!$A:$Q,MATCH(O$1,BI!$A$1:$Q$1,0),FALSE)</f>
        <v/>
      </c>
      <c r="P37" s="37">
        <f>VLOOKUP($A37,BI!$A:$Q,MATCH(P$1,BI!$A$1:$Q$1,0),FALSE)</f>
        <v>1</v>
      </c>
      <c r="Q37" s="37">
        <f>VLOOKUP($A37,BI!$A:$Q,MATCH(Q$1,BI!$A$1:$Q$1,0),FALSE)</f>
        <v>1</v>
      </c>
      <c r="R37" s="37" t="str">
        <f>VLOOKUP($A37,BI!$A:$Q,MATCH(R$1,BI!$A$1:$Q$1,0),FALSE)</f>
        <v/>
      </c>
      <c r="S37" s="398">
        <f t="shared" si="1"/>
        <v>2</v>
      </c>
      <c r="T37" s="41" t="str">
        <f t="shared" si="24"/>
        <v/>
      </c>
      <c r="U37" s="41">
        <f t="shared" si="25"/>
        <v>7.67667292057536E-2</v>
      </c>
      <c r="V37" s="41">
        <f t="shared" si="26"/>
        <v>0.18341426970489355</v>
      </c>
      <c r="W37" s="41">
        <f t="shared" si="27"/>
        <v>0.2105016408813877</v>
      </c>
      <c r="X37" s="41">
        <f t="shared" si="28"/>
        <v>0.14465206185567012</v>
      </c>
      <c r="Y37" s="41">
        <f t="shared" si="29"/>
        <v>0.14124999999999999</v>
      </c>
      <c r="Z37" s="41" t="str">
        <f t="shared" si="30"/>
        <v/>
      </c>
      <c r="AA37" s="41" t="str">
        <f t="shared" si="31"/>
        <v/>
      </c>
      <c r="AB37" s="41">
        <f t="shared" si="32"/>
        <v>0.23685837971552257</v>
      </c>
      <c r="AC37" s="41">
        <f t="shared" si="33"/>
        <v>2.3163918790025891E-2</v>
      </c>
      <c r="AD37" s="41" t="str">
        <f t="shared" si="34"/>
        <v/>
      </c>
      <c r="AE37" s="41" t="str">
        <f t="shared" si="35"/>
        <v/>
      </c>
      <c r="AF37" s="80" t="str">
        <f>_xlfn.IFNA(VLOOKUP($A37,'B-Emax'!$A:$BM,MATCH(AF$1,'B-Emax'!$A$1:$BM$1,0),FALSE),"")</f>
        <v/>
      </c>
      <c r="AG37" s="81">
        <f>_xlfn.IFNA(VLOOKUP($A37,'B-Emax'!$A:$BM,MATCH(AG$1,'B-Emax'!$A$1:$BM$1,0),FALSE),"")</f>
        <v>639.6</v>
      </c>
      <c r="AH37" s="81">
        <f>_xlfn.IFNA(VLOOKUP($A37,'B-Emax'!$A:$BM,MATCH(AH$1,'B-Emax'!$A$1:$BM$1,0),FALSE),"")</f>
        <v>267.7</v>
      </c>
      <c r="AI37" s="81">
        <f>_xlfn.IFNA(VLOOKUP($A37,'B-Emax'!$A:$BM,MATCH(AI$1,'B-Emax'!$A$1:$BM$1,0),FALSE),"")</f>
        <v>213.3</v>
      </c>
      <c r="AJ37" s="81">
        <f>_xlfn.IFNA(VLOOKUP($A37,'B-Emax'!$A:$BM,MATCH(AJ$1,'B-Emax'!$A$1:$BM$1,0),FALSE),"")</f>
        <v>310.39999999999998</v>
      </c>
      <c r="AK37" s="81">
        <f>_xlfn.IFNA(VLOOKUP($A37,'B-Emax'!$A:$BM,MATCH(AK$1,'B-Emax'!$A$1:$BM$1,0),FALSE),"")</f>
        <v>240</v>
      </c>
      <c r="AL37" s="82" t="str">
        <f>_xlfn.IFNA(VLOOKUP($A37,'B-Emax'!$A:$BM,MATCH(AL$1,'B-Emax'!$A$1:$BM$1,0),FALSE),"")</f>
        <v/>
      </c>
      <c r="AM37" s="82" t="str">
        <f>_xlfn.IFNA(VLOOKUP($A37,'B-Emax'!$A:$BM,MATCH(AM$1,'B-Emax'!$A$1:$BM$1,0),FALSE),"")</f>
        <v/>
      </c>
      <c r="AN37" s="82">
        <f>_xlfn.IFNA(VLOOKUP($A37,'B-Emax'!$A:$BM,MATCH(AN$1,'B-Emax'!$A$1:$BM$1,0),FALSE),"")</f>
        <v>161.69999999999999</v>
      </c>
      <c r="AO37" s="81">
        <f>_xlfn.IFNA(VLOOKUP($A37,'B-Emax'!$A:$BM,MATCH(AO$1,'B-Emax'!$A$1:$BM$1,0),FALSE),"")</f>
        <v>733.9</v>
      </c>
      <c r="AP37" s="82" t="str">
        <f>_xlfn.IFNA(VLOOKUP($A37,'B-Emax'!$A:$BM,MATCH(AP$1,'B-Emax'!$A$1:$BM$1,0),FALSE),"")</f>
        <v/>
      </c>
      <c r="AQ37" s="82" t="str">
        <f>_xlfn.IFNA(VLOOKUP($A37,'B-Emax'!$A:$BM,MATCH(AQ$1,'B-Emax'!$A$1:$BM$1,0),FALSE),"")</f>
        <v/>
      </c>
      <c r="AR37" s="50" t="str">
        <f>_xlfn.IFNA(VLOOKUP($A37,'I-Emax'!$A:$BM,MATCH(AR$1,'I-Emax'!$A$1:$BM$1,0),FALSE),"")</f>
        <v/>
      </c>
      <c r="AS37" s="50">
        <f>_xlfn.IFNA(VLOOKUP($A37,'I-Emax'!$A:$BM,MATCH(AS$1,'I-Emax'!$A$1:$BM$1,0),FALSE),"")</f>
        <v>49.1</v>
      </c>
      <c r="AT37" s="50">
        <f>_xlfn.IFNA(VLOOKUP($A37,'I-Emax'!$A:$BM,MATCH(AT$1,'I-Emax'!$A$1:$BM$1,0),FALSE),"")</f>
        <v>49.1</v>
      </c>
      <c r="AU37" s="50">
        <f>_xlfn.IFNA(VLOOKUP($A37,'I-Emax'!$A:$BM,MATCH(AU$1,'I-Emax'!$A$1:$BM$1,0),FALSE),"")</f>
        <v>44.9</v>
      </c>
      <c r="AV37" s="50">
        <f>_xlfn.IFNA(VLOOKUP($A37,'I-Emax'!$A:$BM,MATCH(AV$1,'I-Emax'!$A$1:$BM$1,0),FALSE),"")</f>
        <v>44.9</v>
      </c>
      <c r="AW37" s="50">
        <f>_xlfn.IFNA(VLOOKUP($A37,'I-Emax'!$A:$BM,MATCH(AW$1,'I-Emax'!$A$1:$BM$1,0),FALSE),"")</f>
        <v>33.9</v>
      </c>
      <c r="AX37" s="50" t="str">
        <f>_xlfn.IFNA(VLOOKUP($A37,'I-Emax'!$A:$BM,MATCH(AX$1,'I-Emax'!$A$1:$BM$1,0),FALSE),"")</f>
        <v/>
      </c>
      <c r="AY37" s="50" t="str">
        <f>_xlfn.IFNA(VLOOKUP($A37,'I-Emax'!$A:$BM,MATCH(AY$1,'I-Emax'!$A$1:$BM$1,0),FALSE),"")</f>
        <v/>
      </c>
      <c r="AZ37" s="50">
        <f>_xlfn.IFNA(VLOOKUP($A37,'I-Emax'!$A:$BM,MATCH(AZ$1,'I-Emax'!$A$1:$BM$1,0),FALSE),"")</f>
        <v>38.299999999999997</v>
      </c>
      <c r="BA37" s="50">
        <f>_xlfn.IFNA(VLOOKUP($A37,'I-Emax'!$A:$BM,MATCH(BA$1,'I-Emax'!$A$1:$BM$1,0),FALSE),"")</f>
        <v>17</v>
      </c>
      <c r="BB37" s="50" t="str">
        <f>_xlfn.IFNA(VLOOKUP($A37,'I-Emax'!$A:$BM,MATCH(BB$1,'I-Emax'!$A$1:$BM$1,0),FALSE),"")</f>
        <v/>
      </c>
      <c r="BC37" s="50" t="str">
        <f>_xlfn.IFNA(VLOOKUP($A37,'I-Emax'!$A:$BM,MATCH(BC$1,'I-Emax'!$A$1:$BM$1,0),FALSE),"")</f>
        <v/>
      </c>
      <c r="BD37" s="40" t="str">
        <f t="shared" si="36"/>
        <v/>
      </c>
      <c r="BE37" s="41">
        <f t="shared" si="37"/>
        <v>0.72965204669975048</v>
      </c>
      <c r="BF37" s="41">
        <f t="shared" si="38"/>
        <v>0.46644971054354861</v>
      </c>
      <c r="BG37" s="41">
        <f t="shared" si="39"/>
        <v>0.61680616423593648</v>
      </c>
      <c r="BH37" s="41">
        <f t="shared" si="40"/>
        <v>0.68437113560183149</v>
      </c>
      <c r="BI37" s="41">
        <f t="shared" si="41"/>
        <v>0.70837525409112378</v>
      </c>
      <c r="BJ37" s="41" t="str">
        <f t="shared" si="42"/>
        <v/>
      </c>
      <c r="BK37" s="41" t="str">
        <f t="shared" si="43"/>
        <v/>
      </c>
      <c r="BL37" s="41">
        <f t="shared" si="44"/>
        <v>0.20330697880345366</v>
      </c>
      <c r="BM37" s="41">
        <f t="shared" si="45"/>
        <v>0.48942378908826978</v>
      </c>
      <c r="BN37" s="41" t="str">
        <f t="shared" si="46"/>
        <v/>
      </c>
      <c r="BO37" s="41" t="str">
        <f t="shared" si="47"/>
        <v/>
      </c>
      <c r="BP37" s="40" t="str">
        <f>_xlfn.IFNA(VLOOKUP($A37,'B-Emax'!$A:$BM,MATCH(BP$1,'B-Emax'!$A$1:$BM$1,0),FALSE),"")</f>
        <v/>
      </c>
      <c r="BQ37" s="41">
        <f>_xlfn.IFNA(VLOOKUP($A37,'B-Emax'!$A:$BM,MATCH(BQ$1,'B-Emax'!$A$1:$BM$1,0),FALSE),"")</f>
        <v>0.69295774647887332</v>
      </c>
      <c r="BR37" s="41">
        <f>_xlfn.IFNA(VLOOKUP($A37,'B-Emax'!$A:$BM,MATCH(BR$1,'B-Emax'!$A$1:$BM$1,0),FALSE),"")</f>
        <v>0.44299189144464673</v>
      </c>
      <c r="BS37" s="41">
        <f>_xlfn.IFNA(VLOOKUP($A37,'B-Emax'!$A:$BM,MATCH(BS$1,'B-Emax'!$A$1:$BM$1,0),FALSE),"")</f>
        <v>0.57338709677419353</v>
      </c>
      <c r="BT37" s="41">
        <f>_xlfn.IFNA(VLOOKUP($A37,'B-Emax'!$A:$BM,MATCH(BT$1,'B-Emax'!$A$1:$BM$1,0),FALSE),"")</f>
        <v>0.63619594179135064</v>
      </c>
      <c r="BU37" s="41">
        <f>_xlfn.IFNA(VLOOKUP($A37,'B-Emax'!$A:$BM,MATCH(BU$1,'B-Emax'!$A$1:$BM$1,0),FALSE),"")</f>
        <v>0.69605568445475641</v>
      </c>
      <c r="BV37" s="41" t="str">
        <f>_xlfn.IFNA(VLOOKUP($A37,'B-Emax'!$A:$BM,MATCH(BV$1,'B-Emax'!$A$1:$BM$1,0),FALSE),"")</f>
        <v/>
      </c>
      <c r="BW37" s="41" t="str">
        <f>_xlfn.IFNA(VLOOKUP($A37,'B-Emax'!$A:$BM,MATCH(BW$1,'B-Emax'!$A$1:$BM$1,0),FALSE),"")</f>
        <v/>
      </c>
      <c r="BX37" s="41">
        <f>_xlfn.IFNA(VLOOKUP($A37,'B-Emax'!$A:$BM,MATCH(BX$1,'B-Emax'!$A$1:$BM$1,0),FALSE),"")</f>
        <v>0.17498106265555674</v>
      </c>
      <c r="BY37" s="41">
        <f>_xlfn.IFNA(VLOOKUP($A37,'B-Emax'!$A:$BM,MATCH(BY$1,'B-Emax'!$A$1:$BM$1,0),FALSE),"")</f>
        <v>0.68781630740393629</v>
      </c>
      <c r="BZ37" s="41" t="str">
        <f>_xlfn.IFNA(VLOOKUP($A37,'B-Emax'!$A:$BM,MATCH(BZ$1,'B-Emax'!$A$1:$BM$1,0),FALSE),"")</f>
        <v/>
      </c>
      <c r="CA37" s="41" t="str">
        <f>_xlfn.IFNA(VLOOKUP($A37,'B-Emax'!$A:$BM,MATCH(CA$1,'B-Emax'!$A$1:$BM$1,0),FALSE),"")</f>
        <v/>
      </c>
      <c r="CB37" s="47" t="str">
        <f>_xlfn.IFNA(VLOOKUP($A37,'I-Emax'!$A:$BM,MATCH(CB$1,'I-Emax'!$A$1:$BM$1,0),FALSE),"")</f>
        <v/>
      </c>
      <c r="CC37" s="47">
        <f>_xlfn.IFNA(VLOOKUP($A37,'I-Emax'!$A:$BM,MATCH(CC$1,'I-Emax'!$A$1:$BM$1,0),FALSE),"")</f>
        <v>0.94970986460348161</v>
      </c>
      <c r="CD37" s="47">
        <f>_xlfn.IFNA(VLOOKUP($A37,'I-Emax'!$A:$BM,MATCH(CD$1,'I-Emax'!$A$1:$BM$1,0),FALSE),"")</f>
        <v>0.94970986460348161</v>
      </c>
      <c r="CE37" s="47">
        <f>_xlfn.IFNA(VLOOKUP($A37,'I-Emax'!$A:$BM,MATCH(CE$1,'I-Emax'!$A$1:$BM$1,0),FALSE),"")</f>
        <v>0.92960662525879922</v>
      </c>
      <c r="CF37" s="47">
        <f>_xlfn.IFNA(VLOOKUP($A37,'I-Emax'!$A:$BM,MATCH(CF$1,'I-Emax'!$A$1:$BM$1,0),FALSE),"")</f>
        <v>0.92960662525879922</v>
      </c>
      <c r="CG37" s="47">
        <f>_xlfn.IFNA(VLOOKUP($A37,'I-Emax'!$A:$BM,MATCH(CG$1,'I-Emax'!$A$1:$BM$1,0),FALSE),"")</f>
        <v>0.9826086956521739</v>
      </c>
      <c r="CH37" s="47" t="str">
        <f>_xlfn.IFNA(VLOOKUP($A37,'I-Emax'!$A:$BM,MATCH(CH$1,'I-Emax'!$A$1:$BM$1,0),FALSE),"")</f>
        <v/>
      </c>
      <c r="CI37" s="47" t="str">
        <f>_xlfn.IFNA(VLOOKUP($A37,'I-Emax'!$A:$BM,MATCH(CI$1,'I-Emax'!$A$1:$BM$1,0),FALSE),"")</f>
        <v/>
      </c>
      <c r="CJ37" s="47">
        <f>_xlfn.IFNA(VLOOKUP($A37,'I-Emax'!$A:$BM,MATCH(CJ$1,'I-Emax'!$A$1:$BM$1,0),FALSE),"")</f>
        <v>0.86067415730337071</v>
      </c>
      <c r="CK37" s="47">
        <f>_xlfn.IFNA(VLOOKUP($A37,'I-Emax'!$A:$BM,MATCH(CK$1,'I-Emax'!$A$1:$BM$1,0),FALSE),"")</f>
        <v>0.33663366336633666</v>
      </c>
      <c r="CL37" s="47" t="str">
        <f>_xlfn.IFNA(VLOOKUP($A37,'I-Emax'!$A:$BM,MATCH(CL$1,'I-Emax'!$A$1:$BM$1,0),FALSE),"")</f>
        <v/>
      </c>
      <c r="CM37" s="47" t="str">
        <f>_xlfn.IFNA(VLOOKUP($A37,'I-Emax'!$A:$BM,MATCH(CM$1,'I-Emax'!$A$1:$BM$1,0),FALSE),"")</f>
        <v/>
      </c>
      <c r="CN37" s="40" t="str">
        <f t="shared" si="48"/>
        <v/>
      </c>
      <c r="CO37" s="41">
        <f t="shared" si="49"/>
        <v>0.95474729487883636</v>
      </c>
      <c r="CP37" s="41">
        <f t="shared" si="50"/>
        <v>0.5419431038558048</v>
      </c>
      <c r="CQ37" s="41">
        <f t="shared" si="51"/>
        <v>0.83292678218242666</v>
      </c>
      <c r="CR37" s="41">
        <f t="shared" si="52"/>
        <v>0.96423796899330971</v>
      </c>
      <c r="CS37" s="41">
        <f t="shared" si="53"/>
        <v>1</v>
      </c>
      <c r="CT37" s="41" t="str">
        <f t="shared" si="54"/>
        <v/>
      </c>
      <c r="CU37" s="41" t="str">
        <f t="shared" si="55"/>
        <v/>
      </c>
      <c r="CV37" s="41">
        <f t="shared" si="56"/>
        <v>0</v>
      </c>
      <c r="CW37" s="41">
        <f t="shared" si="57"/>
        <v>0</v>
      </c>
      <c r="CX37" s="41" t="str">
        <f t="shared" si="58"/>
        <v/>
      </c>
      <c r="CY37" s="41" t="str">
        <f t="shared" si="59"/>
        <v/>
      </c>
      <c r="CZ37" s="40" t="str">
        <f>_xlfn.IFNA(VLOOKUP($A37,'B-Emax'!$A:$BM,MATCH(CZ$1,'B-Emax'!$A$1:$BM$1,0),FALSE),"")</f>
        <v/>
      </c>
      <c r="DA37" s="41">
        <f>_xlfn.IFNA(VLOOKUP($A37,'B-Emax'!$A:$BM,MATCH(DA$1,'B-Emax'!$A$1:$BM$1,0),FALSE),"")</f>
        <v>0.99405471338215179</v>
      </c>
      <c r="DB37" s="41">
        <f>_xlfn.IFNA(VLOOKUP($A37,'B-Emax'!$A:$BM,MATCH(DB$1,'B-Emax'!$A$1:$BM$1,0),FALSE),"")</f>
        <v>0.51434250983800567</v>
      </c>
      <c r="DC37" s="41">
        <f>_xlfn.IFNA(VLOOKUP($A37,'B-Emax'!$A:$BM,MATCH(DC$1,'B-Emax'!$A$1:$BM$1,0),FALSE),"")</f>
        <v>0.76458537309492258</v>
      </c>
      <c r="DD37" s="41">
        <f>_xlfn.IFNA(VLOOKUP($A37,'B-Emax'!$A:$BM,MATCH(DD$1,'B-Emax'!$A$1:$BM$1,0),FALSE),"")</f>
        <v>0.88512251382207352</v>
      </c>
      <c r="DE37" s="41">
        <f>_xlfn.IFNA(VLOOKUP($A37,'B-Emax'!$A:$BM,MATCH(DE$1,'B-Emax'!$A$1:$BM$1,0),FALSE),"")</f>
        <v>1</v>
      </c>
      <c r="DF37" s="41" t="str">
        <f>_xlfn.IFNA(VLOOKUP($A37,'B-Emax'!$A:$BM,MATCH(DF$1,'B-Emax'!$A$1:$BM$1,0),FALSE),"")</f>
        <v/>
      </c>
      <c r="DG37" s="41" t="str">
        <f>_xlfn.IFNA(VLOOKUP($A37,'B-Emax'!$A:$BM,MATCH(DG$1,'B-Emax'!$A$1:$BM$1,0),FALSE),"")</f>
        <v/>
      </c>
      <c r="DH37" s="41">
        <f>_xlfn.IFNA(VLOOKUP($A37,'B-Emax'!$A:$BM,MATCH(DH$1,'B-Emax'!$A$1:$BM$1,0),FALSE),"")</f>
        <v>0</v>
      </c>
      <c r="DI37" s="41">
        <f>_xlfn.IFNA(VLOOKUP($A37,'B-Emax'!$A:$BM,MATCH(DI$1,'B-Emax'!$A$1:$BM$1,0),FALSE),"")</f>
        <v>0.98418772147764411</v>
      </c>
      <c r="DJ37" s="41" t="str">
        <f>_xlfn.IFNA(VLOOKUP($A37,'B-Emax'!$A:$BM,MATCH(DJ$1,'B-Emax'!$A$1:$BM$1,0),FALSE),"")</f>
        <v/>
      </c>
      <c r="DK37" s="41" t="str">
        <f>_xlfn.IFNA(VLOOKUP($A37,'B-Emax'!$A:$BM,MATCH(DK$1,'B-Emax'!$A$1:$BM$1,0),FALSE),"")</f>
        <v/>
      </c>
      <c r="DL37" s="47" t="str">
        <f>_xlfn.IFNA(VLOOKUP($A37,'I-Emax'!$A:$BQ,MATCH(DL$1,'I-Emax'!$A$1:$BQ$1,0),FALSE),"")</f>
        <v/>
      </c>
      <c r="DM37" s="47">
        <f>_xlfn.IFNA(VLOOKUP($A37,'I-Emax'!$A:$BQ,MATCH(DM$1,'I-Emax'!$A$1:$BQ$1,0),FALSE),"")</f>
        <v>0.94907104856316649</v>
      </c>
      <c r="DN37" s="47">
        <f>_xlfn.IFNA(VLOOKUP($A37,'I-Emax'!$A:$BQ,MATCH(DN$1,'I-Emax'!$A$1:$BQ$1,0),FALSE),"")</f>
        <v>0.94907104856316649</v>
      </c>
      <c r="DO37" s="47">
        <f>_xlfn.IFNA(VLOOKUP($A37,'I-Emax'!$A:$BQ,MATCH(DO$1,'I-Emax'!$A$1:$BQ$1,0),FALSE),"")</f>
        <v>0.91795028020537828</v>
      </c>
      <c r="DP37" s="47">
        <f>_xlfn.IFNA(VLOOKUP($A37,'I-Emax'!$A:$BQ,MATCH(DP$1,'I-Emax'!$A$1:$BQ$1,0),FALSE),"")</f>
        <v>0.91795028020537828</v>
      </c>
      <c r="DQ37" s="47">
        <f>_xlfn.IFNA(VLOOKUP($A37,'I-Emax'!$A:$BQ,MATCH(DQ$1,'I-Emax'!$A$1:$BQ$1,0),FALSE),"")</f>
        <v>1</v>
      </c>
      <c r="DR37" s="47" t="str">
        <f>_xlfn.IFNA(VLOOKUP($A37,'I-Emax'!$A:$BQ,MATCH(DR$1,'I-Emax'!$A$1:$BQ$1,0),FALSE),"")</f>
        <v/>
      </c>
      <c r="DS37" s="47" t="str">
        <f>_xlfn.IFNA(VLOOKUP($A37,'I-Emax'!$A:$BQ,MATCH(DS$1,'I-Emax'!$A$1:$BQ$1,0),FALSE),"")</f>
        <v/>
      </c>
      <c r="DT37" s="47">
        <f>_xlfn.IFNA(VLOOKUP($A37,'I-Emax'!$A:$BQ,MATCH(DT$1,'I-Emax'!$A$1:$BQ$1,0),FALSE),"")</f>
        <v>0.81123954912417029</v>
      </c>
      <c r="DU37" s="47">
        <f>_xlfn.IFNA(VLOOKUP($A37,'I-Emax'!$A:$BQ,MATCH(DU$1,'I-Emax'!$A$1:$BQ$1,0),FALSE),"")</f>
        <v>0</v>
      </c>
      <c r="DV37" s="47" t="str">
        <f>_xlfn.IFNA(VLOOKUP($A37,'I-Emax'!$A:$BQ,MATCH(DV$1,'I-Emax'!$A$1:$BQ$1,0),FALSE),"")</f>
        <v/>
      </c>
      <c r="DW37" s="47" t="str">
        <f>_xlfn.IFNA(VLOOKUP($A37,'I-Emax'!$A:$BQ,MATCH(DW$1,'I-Emax'!$A$1:$BQ$1,0),FALSE),"")</f>
        <v/>
      </c>
      <c r="DX37" s="147" t="str">
        <f t="shared" si="62"/>
        <v/>
      </c>
      <c r="DY37" s="51">
        <f t="shared" si="63"/>
        <v>0.70837525409112378</v>
      </c>
      <c r="DZ37" s="51">
        <f t="shared" si="64"/>
        <v>0.79915993941188423</v>
      </c>
      <c r="EA37" s="51" t="str">
        <f t="shared" si="65"/>
        <v/>
      </c>
      <c r="EB37" s="51" t="str">
        <f>_xlfn.IFNA(VLOOKUP($A37,'B-Emax'!$A:$IC,MATCH(EB$1,'B-Emax'!$A$1:$IC$1,0),FALSE),"")</f>
        <v/>
      </c>
      <c r="EC37" s="51">
        <f>_xlfn.IFNA(VLOOKUP($A37,'B-Emax'!$A:$IC,MATCH(EC$1,'B-Emax'!$A$1:$IC$1,0),FALSE),"")</f>
        <v>0.69605568445475641</v>
      </c>
      <c r="ED37" s="51">
        <f>_xlfn.IFNA(VLOOKUP($A37,'B-Emax'!$A:$IC,MATCH(ED$1,'B-Emax'!$A$1:$IC$1,0),FALSE),"")</f>
        <v>0.68781630740393629</v>
      </c>
      <c r="EE37" s="51" t="str">
        <f>_xlfn.IFNA(VLOOKUP($A37,'B-Emax'!$A:$IC,MATCH(EE$1,'B-Emax'!$A$1:$IC$1,0),FALSE),"")</f>
        <v/>
      </c>
      <c r="EF37" s="51" t="str">
        <f>_xlfn.IFNA(VLOOKUP($A37,'I-Emax'!$A:$IC,MATCH(EF$1,'I-Emax'!$A$1:$IC$1,0),FALSE),"")</f>
        <v/>
      </c>
      <c r="EG37" s="51">
        <f>_xlfn.IFNA(VLOOKUP($A37,'I-Emax'!$A:$IC,MATCH(EG$1,'I-Emax'!$A$1:$IC$1,0),FALSE),"")</f>
        <v>0.9826086956521739</v>
      </c>
      <c r="EH37" s="51">
        <f>_xlfn.IFNA(VLOOKUP($A37,'I-Emax'!$A:$IC,MATCH(EH$1,'I-Emax'!$A$1:$IC$1,0),FALSE),"")</f>
        <v>0.86067415730337071</v>
      </c>
      <c r="EI37" s="51" t="str">
        <f>_xlfn.IFNA(VLOOKUP($A37,'I-Emax'!$A:$IC,MATCH(EI$1,'I-Emax'!$A$1:$IC$1,0),FALSE),"")</f>
        <v/>
      </c>
      <c r="EJ37" s="147" t="str">
        <f t="shared" si="66"/>
        <v/>
      </c>
      <c r="EK37" s="51">
        <f t="shared" si="67"/>
        <v>0.64151725838825502</v>
      </c>
      <c r="EL37" s="51">
        <f t="shared" si="68"/>
        <v>0.72061449458911264</v>
      </c>
      <c r="EM37" s="51" t="str">
        <f t="shared" si="69"/>
        <v/>
      </c>
      <c r="EN37" s="147" t="str">
        <f>_xlfn.IFNA(VLOOKUP($A37,'B-Emax'!$A:$IC,MATCH(EN$1,'B-Emax'!$A$1:$IC$1,0),FALSE),"")</f>
        <v/>
      </c>
      <c r="EO37" s="51">
        <f>_xlfn.IFNA(VLOOKUP($A37,'B-Emax'!$A:$IC,MATCH(EO$1,'B-Emax'!$A$1:$IC$1,0),FALSE),"")</f>
        <v>0.60831767218876409</v>
      </c>
      <c r="EP37" s="51">
        <f>_xlfn.IFNA(VLOOKUP($A37,'B-Emax'!$A:$IC,MATCH(EP$1,'B-Emax'!$A$1:$IC$1,0),FALSE),"")</f>
        <v>0.43139868502974654</v>
      </c>
      <c r="EQ37" s="51" t="str">
        <f>_xlfn.IFNA(VLOOKUP($A37,'B-Emax'!$A:$IC,MATCH(EQ$1,'B-Emax'!$A$1:$IC$1,0),FALSE),"")</f>
        <v/>
      </c>
      <c r="ER37" s="51" t="str">
        <f>_xlfn.IFNA(VLOOKUP($A37,'I-Emax'!$A:$IC,MATCH(ER$1,'I-Emax'!$A$1:$IC$1,0),FALSE),"")</f>
        <v/>
      </c>
      <c r="ES37" s="51">
        <f>_xlfn.IFNA(VLOOKUP($A37,'I-Emax'!$A:$IC,MATCH(ES$1,'I-Emax'!$A$1:$IC$1,0),FALSE),"")</f>
        <v>0.94824833507534712</v>
      </c>
      <c r="ET37" s="51">
        <f>_xlfn.IFNA(VLOOKUP($A37,'I-Emax'!$A:$IC,MATCH(ET$1,'I-Emax'!$A$1:$IC$1,0),FALSE),"")</f>
        <v>0.59865391033485371</v>
      </c>
      <c r="EU37" s="51" t="str">
        <f>_xlfn.IFNA(VLOOKUP($A37,'I-Emax'!$A:$IC,MATCH(EU$1,'I-Emax'!$A$1:$IC$1,0),FALSE),"")</f>
        <v/>
      </c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</row>
    <row r="38" spans="1:172" s="49" customFormat="1" x14ac:dyDescent="0.2">
      <c r="A38" s="29" t="s">
        <v>38</v>
      </c>
      <c r="B38" s="377" t="str">
        <f>VLOOKUP($A38,BI!$A:$Q,MATCH(B$1,BI!$A$1:$Q$1,0),FALSE)</f>
        <v/>
      </c>
      <c r="C38" s="378">
        <f>VLOOKUP($A38,BI!$A:$Q,MATCH(C$1,BI!$A$1:$Q$1,0),FALSE)</f>
        <v>1</v>
      </c>
      <c r="D38" s="378">
        <f>VLOOKUP($A38,BI!$A:$Q,MATCH(D$1,BI!$A$1:$Q$1,0),FALSE)</f>
        <v>1</v>
      </c>
      <c r="E38" s="378">
        <f>VLOOKUP($A38,BI!$A:$Q,MATCH(E$1,BI!$A$1:$Q$1,0),FALSE)</f>
        <v>1</v>
      </c>
      <c r="F38" s="378">
        <f>VLOOKUP($A38,BI!$A:$Q,MATCH(F$1,BI!$A$1:$Q$1,0),FALSE)</f>
        <v>1</v>
      </c>
      <c r="G38" s="378">
        <f>VLOOKUP($A38,BI!$A:$Q,MATCH(G$1,BI!$A$1:$Q$1,0),FALSE)</f>
        <v>1</v>
      </c>
      <c r="H38" s="378">
        <f>VLOOKUP($A38,BI!$A:$Q,MATCH(H$1,BI!$A$1:$Q$1,0),FALSE)</f>
        <v>1</v>
      </c>
      <c r="I38" s="378">
        <f>VLOOKUP($A38,BI!$A:$Q,MATCH(I$1,BI!$A$1:$Q$1,0),FALSE)</f>
        <v>1</v>
      </c>
      <c r="J38" s="378">
        <f>VLOOKUP($A38,BI!$A:$Q,MATCH(J$1,BI!$A$1:$Q$1,0),FALSE)</f>
        <v>1</v>
      </c>
      <c r="K38" s="378">
        <f>VLOOKUP($A38,BI!$A:$Q,MATCH(K$1,BI!$A$1:$Q$1,0),FALSE)</f>
        <v>1</v>
      </c>
      <c r="L38" s="378" t="str">
        <f>VLOOKUP($A38,BI!$A:$Q,MATCH(L$1,BI!$A$1:$Q$1,0),FALSE)</f>
        <v/>
      </c>
      <c r="M38" s="378" t="str">
        <f>VLOOKUP($A38,BI!$A:$Q,MATCH(M$1,BI!$A$1:$Q$1,0),FALSE)</f>
        <v/>
      </c>
      <c r="N38" s="49">
        <f t="shared" si="0"/>
        <v>9</v>
      </c>
      <c r="O38" s="49" t="str">
        <f>VLOOKUP($A38,BI!$A:$Q,MATCH(O$1,BI!$A$1:$Q$1,0),FALSE)</f>
        <v/>
      </c>
      <c r="P38" s="37">
        <f>VLOOKUP($A38,BI!$A:$Q,MATCH(P$1,BI!$A$1:$Q$1,0),FALSE)</f>
        <v>1</v>
      </c>
      <c r="Q38" s="37">
        <f>VLOOKUP($A38,BI!$A:$Q,MATCH(Q$1,BI!$A$1:$Q$1,0),FALSE)</f>
        <v>1</v>
      </c>
      <c r="R38" s="37" t="str">
        <f>VLOOKUP($A38,BI!$A:$Q,MATCH(R$1,BI!$A$1:$Q$1,0),FALSE)</f>
        <v/>
      </c>
      <c r="S38" s="398">
        <f t="shared" si="1"/>
        <v>2</v>
      </c>
      <c r="T38" s="41" t="str">
        <f t="shared" si="24"/>
        <v/>
      </c>
      <c r="U38" s="41">
        <f t="shared" si="25"/>
        <v>0.21284271284271283</v>
      </c>
      <c r="V38" s="41">
        <f t="shared" si="26"/>
        <v>0.5411189238764903</v>
      </c>
      <c r="W38" s="41">
        <f t="shared" si="27"/>
        <v>0.62426383981154299</v>
      </c>
      <c r="X38" s="41">
        <f t="shared" si="28"/>
        <v>0.36382357988673414</v>
      </c>
      <c r="Y38" s="41">
        <f t="shared" si="29"/>
        <v>9.1451292246520877E-2</v>
      </c>
      <c r="Z38" s="41">
        <f t="shared" si="30"/>
        <v>6.8306010928961741E-2</v>
      </c>
      <c r="AA38" s="41">
        <f t="shared" si="31"/>
        <v>8.9686098654708515E-2</v>
      </c>
      <c r="AB38" s="41">
        <f t="shared" si="32"/>
        <v>3.8270187523918864E-2</v>
      </c>
      <c r="AC38" s="41">
        <f t="shared" si="33"/>
        <v>2.862669245647969E-2</v>
      </c>
      <c r="AD38" s="41" t="str">
        <f t="shared" si="34"/>
        <v/>
      </c>
      <c r="AE38" s="41" t="str">
        <f t="shared" si="35"/>
        <v/>
      </c>
      <c r="AF38" s="80" t="str">
        <f>_xlfn.IFNA(VLOOKUP($A38,'B-Emax'!$A:$BM,MATCH(AF$1,'B-Emax'!$A$1:$BM$1,0),FALSE),"")</f>
        <v/>
      </c>
      <c r="AG38" s="81">
        <f>_xlfn.IFNA(VLOOKUP($A38,'B-Emax'!$A:$BM,MATCH(AG$1,'B-Emax'!$A$1:$BM$1,0),FALSE),"")</f>
        <v>83.16</v>
      </c>
      <c r="AH38" s="81">
        <f>_xlfn.IFNA(VLOOKUP($A38,'B-Emax'!$A:$BM,MATCH(AH$1,'B-Emax'!$A$1:$BM$1,0),FALSE),"")</f>
        <v>32.71</v>
      </c>
      <c r="AI38" s="81">
        <f>_xlfn.IFNA(VLOOKUP($A38,'B-Emax'!$A:$BM,MATCH(AI$1,'B-Emax'!$A$1:$BM$1,0),FALSE),"")</f>
        <v>33.96</v>
      </c>
      <c r="AJ38" s="81">
        <f>_xlfn.IFNA(VLOOKUP($A38,'B-Emax'!$A:$BM,MATCH(AJ$1,'B-Emax'!$A$1:$BM$1,0),FALSE),"")</f>
        <v>58.27</v>
      </c>
      <c r="AK38" s="81">
        <f>_xlfn.IFNA(VLOOKUP($A38,'B-Emax'!$A:$BM,MATCH(AK$1,'B-Emax'!$A$1:$BM$1,0),FALSE),"")</f>
        <v>150.9</v>
      </c>
      <c r="AL38" s="82">
        <f>_xlfn.IFNA(VLOOKUP($A38,'B-Emax'!$A:$BM,MATCH(AL$1,'B-Emax'!$A$1:$BM$1,0),FALSE),"")</f>
        <v>146.4</v>
      </c>
      <c r="AM38" s="82">
        <f>_xlfn.IFNA(VLOOKUP($A38,'B-Emax'!$A:$BM,MATCH(AM$1,'B-Emax'!$A$1:$BM$1,0),FALSE),"")</f>
        <v>111.5</v>
      </c>
      <c r="AN38" s="82">
        <f>_xlfn.IFNA(VLOOKUP($A38,'B-Emax'!$A:$BM,MATCH(AN$1,'B-Emax'!$A$1:$BM$1,0),FALSE),"")</f>
        <v>261.3</v>
      </c>
      <c r="AO38" s="81">
        <f>_xlfn.IFNA(VLOOKUP($A38,'B-Emax'!$A:$BM,MATCH(AO$1,'B-Emax'!$A$1:$BM$1,0),FALSE),"")</f>
        <v>775.5</v>
      </c>
      <c r="AP38" s="82" t="str">
        <f>_xlfn.IFNA(VLOOKUP($A38,'B-Emax'!$A:$BM,MATCH(AP$1,'B-Emax'!$A$1:$BM$1,0),FALSE),"")</f>
        <v/>
      </c>
      <c r="AQ38" s="82" t="str">
        <f>_xlfn.IFNA(VLOOKUP($A38,'B-Emax'!$A:$BM,MATCH(AQ$1,'B-Emax'!$A$1:$BM$1,0),FALSE),"")</f>
        <v/>
      </c>
      <c r="AR38" s="50" t="str">
        <f>_xlfn.IFNA(VLOOKUP($A38,'I-Emax'!$A:$BM,MATCH(AR$1,'I-Emax'!$A$1:$BM$1,0),FALSE),"")</f>
        <v/>
      </c>
      <c r="AS38" s="50">
        <f>_xlfn.IFNA(VLOOKUP($A38,'I-Emax'!$A:$BM,MATCH(AS$1,'I-Emax'!$A$1:$BM$1,0),FALSE),"")</f>
        <v>17.7</v>
      </c>
      <c r="AT38" s="50">
        <f>_xlfn.IFNA(VLOOKUP($A38,'I-Emax'!$A:$BM,MATCH(AT$1,'I-Emax'!$A$1:$BM$1,0),FALSE),"")</f>
        <v>17.7</v>
      </c>
      <c r="AU38" s="50">
        <f>_xlfn.IFNA(VLOOKUP($A38,'I-Emax'!$A:$BM,MATCH(AU$1,'I-Emax'!$A$1:$BM$1,0),FALSE),"")</f>
        <v>21.2</v>
      </c>
      <c r="AV38" s="50">
        <f>_xlfn.IFNA(VLOOKUP($A38,'I-Emax'!$A:$BM,MATCH(AV$1,'I-Emax'!$A$1:$BM$1,0),FALSE),"")</f>
        <v>21.2</v>
      </c>
      <c r="AW38" s="50">
        <f>_xlfn.IFNA(VLOOKUP($A38,'I-Emax'!$A:$BM,MATCH(AW$1,'I-Emax'!$A$1:$BM$1,0),FALSE),"")</f>
        <v>13.8</v>
      </c>
      <c r="AX38" s="50">
        <f>_xlfn.IFNA(VLOOKUP($A38,'I-Emax'!$A:$BM,MATCH(AX$1,'I-Emax'!$A$1:$BM$1,0),FALSE),"")</f>
        <v>10</v>
      </c>
      <c r="AY38" s="50">
        <f>_xlfn.IFNA(VLOOKUP($A38,'I-Emax'!$A:$BM,MATCH(AY$1,'I-Emax'!$A$1:$BM$1,0),FALSE),"")</f>
        <v>10</v>
      </c>
      <c r="AZ38" s="50">
        <f>_xlfn.IFNA(VLOOKUP($A38,'I-Emax'!$A:$BM,MATCH(AZ$1,'I-Emax'!$A$1:$BM$1,0),FALSE),"")</f>
        <v>10</v>
      </c>
      <c r="BA38" s="50">
        <f>_xlfn.IFNA(VLOOKUP($A38,'I-Emax'!$A:$BM,MATCH(BA$1,'I-Emax'!$A$1:$BM$1,0),FALSE),"")</f>
        <v>22.2</v>
      </c>
      <c r="BB38" s="50" t="str">
        <f>_xlfn.IFNA(VLOOKUP($A38,'I-Emax'!$A:$BM,MATCH(BB$1,'I-Emax'!$A$1:$BM$1,0),FALSE),"")</f>
        <v/>
      </c>
      <c r="BC38" s="50" t="str">
        <f>_xlfn.IFNA(VLOOKUP($A38,'I-Emax'!$A:$BM,MATCH(BC$1,'I-Emax'!$A$1:$BM$1,0),FALSE),"")</f>
        <v/>
      </c>
      <c r="BD38" s="40" t="str">
        <f t="shared" si="36"/>
        <v/>
      </c>
      <c r="BE38" s="41">
        <f t="shared" si="37"/>
        <v>0.2631661678021191</v>
      </c>
      <c r="BF38" s="41">
        <f t="shared" si="38"/>
        <v>0.15810486242194594</v>
      </c>
      <c r="BG38" s="41">
        <f t="shared" si="39"/>
        <v>0.20798691418137552</v>
      </c>
      <c r="BH38" s="41">
        <f t="shared" si="40"/>
        <v>0.27209807530927699</v>
      </c>
      <c r="BI38" s="41">
        <f t="shared" si="41"/>
        <v>0.91398277004638839</v>
      </c>
      <c r="BJ38" s="41">
        <f t="shared" si="42"/>
        <v>0.99856647398843934</v>
      </c>
      <c r="BK38" s="41">
        <f t="shared" si="43"/>
        <v>0.64376758409785928</v>
      </c>
      <c r="BL38" s="41">
        <f t="shared" si="44"/>
        <v>0.79472989417648154</v>
      </c>
      <c r="BM38" s="41">
        <f t="shared" si="45"/>
        <v>0.60484516536760058</v>
      </c>
      <c r="BN38" s="41" t="str">
        <f t="shared" si="46"/>
        <v/>
      </c>
      <c r="BO38" s="41" t="str">
        <f t="shared" si="47"/>
        <v/>
      </c>
      <c r="BP38" s="40" t="str">
        <f>_xlfn.IFNA(VLOOKUP($A38,'B-Emax'!$A:$BM,MATCH(BP$1,'B-Emax'!$A$1:$BM$1,0),FALSE),"")</f>
        <v/>
      </c>
      <c r="BQ38" s="41">
        <f>_xlfn.IFNA(VLOOKUP($A38,'B-Emax'!$A:$BM,MATCH(BQ$1,'B-Emax'!$A$1:$BM$1,0),FALSE),"")</f>
        <v>9.0097508125677142E-2</v>
      </c>
      <c r="BR38" s="41">
        <f>_xlfn.IFNA(VLOOKUP($A38,'B-Emax'!$A:$BM,MATCH(BR$1,'B-Emax'!$A$1:$BM$1,0),FALSE),"")</f>
        <v>5.412874400132385E-2</v>
      </c>
      <c r="BS38" s="41">
        <f>_xlfn.IFNA(VLOOKUP($A38,'B-Emax'!$A:$BM,MATCH(BS$1,'B-Emax'!$A$1:$BM$1,0),FALSE),"")</f>
        <v>9.1290322580645164E-2</v>
      </c>
      <c r="BT38" s="41">
        <f>_xlfn.IFNA(VLOOKUP($A38,'B-Emax'!$A:$BM,MATCH(BT$1,'B-Emax'!$A$1:$BM$1,0),FALSE),"")</f>
        <v>0.11943021110883378</v>
      </c>
      <c r="BU38" s="41">
        <f>_xlfn.IFNA(VLOOKUP($A38,'B-Emax'!$A:$BM,MATCH(BU$1,'B-Emax'!$A$1:$BM$1,0),FALSE),"")</f>
        <v>0.43764501160092806</v>
      </c>
      <c r="BV38" s="41">
        <f>_xlfn.IFNA(VLOOKUP($A38,'B-Emax'!$A:$BM,MATCH(BV$1,'B-Emax'!$A$1:$BM$1,0),FALSE),"")</f>
        <v>0.2115606936416185</v>
      </c>
      <c r="BW38" s="41">
        <f>_xlfn.IFNA(VLOOKUP($A38,'B-Emax'!$A:$BM,MATCH(BW$1,'B-Emax'!$A$1:$BM$1,0),FALSE),"")</f>
        <v>0.13639143730886849</v>
      </c>
      <c r="BX38" s="41">
        <f>_xlfn.IFNA(VLOOKUP($A38,'B-Emax'!$A:$BM,MATCH(BX$1,'B-Emax'!$A$1:$BM$1,0),FALSE),"")</f>
        <v>0.28276160588680876</v>
      </c>
      <c r="BY38" s="41">
        <f>_xlfn.IFNA(VLOOKUP($A38,'B-Emax'!$A:$BM,MATCH(BY$1,'B-Emax'!$A$1:$BM$1,0),FALSE),"")</f>
        <v>0.72680412371134018</v>
      </c>
      <c r="BZ38" s="41" t="str">
        <f>_xlfn.IFNA(VLOOKUP($A38,'B-Emax'!$A:$BM,MATCH(BZ$1,'B-Emax'!$A$1:$BM$1,0),FALSE),"")</f>
        <v/>
      </c>
      <c r="CA38" s="41" t="str">
        <f>_xlfn.IFNA(VLOOKUP($A38,'B-Emax'!$A:$BM,MATCH(CA$1,'B-Emax'!$A$1:$BM$1,0),FALSE),"")</f>
        <v/>
      </c>
      <c r="CB38" s="47" t="str">
        <f>_xlfn.IFNA(VLOOKUP($A38,'I-Emax'!$A:$BM,MATCH(CB$1,'I-Emax'!$A$1:$BM$1,0),FALSE),"")</f>
        <v/>
      </c>
      <c r="CC38" s="47">
        <f>_xlfn.IFNA(VLOOKUP($A38,'I-Emax'!$A:$BM,MATCH(CC$1,'I-Emax'!$A$1:$BM$1,0),FALSE),"")</f>
        <v>0.34235976789168276</v>
      </c>
      <c r="CD38" s="47">
        <f>_xlfn.IFNA(VLOOKUP($A38,'I-Emax'!$A:$BM,MATCH(CD$1,'I-Emax'!$A$1:$BM$1,0),FALSE),"")</f>
        <v>0.34235976789168276</v>
      </c>
      <c r="CE38" s="47">
        <f>_xlfn.IFNA(VLOOKUP($A38,'I-Emax'!$A:$BM,MATCH(CE$1,'I-Emax'!$A$1:$BM$1,0),FALSE),"")</f>
        <v>0.43892339544513459</v>
      </c>
      <c r="CF38" s="47">
        <f>_xlfn.IFNA(VLOOKUP($A38,'I-Emax'!$A:$BM,MATCH(CF$1,'I-Emax'!$A$1:$BM$1,0),FALSE),"")</f>
        <v>0.43892339544513459</v>
      </c>
      <c r="CG38" s="47">
        <f>_xlfn.IFNA(VLOOKUP($A38,'I-Emax'!$A:$BM,MATCH(CG$1,'I-Emax'!$A$1:$BM$1,0),FALSE),"")</f>
        <v>0.4</v>
      </c>
      <c r="CH38" s="47">
        <f>_xlfn.IFNA(VLOOKUP($A38,'I-Emax'!$A:$BM,MATCH(CH$1,'I-Emax'!$A$1:$BM$1,0),FALSE),"")</f>
        <v>0.21186440677966101</v>
      </c>
      <c r="CI38" s="47">
        <f>_xlfn.IFNA(VLOOKUP($A38,'I-Emax'!$A:$BM,MATCH(CI$1,'I-Emax'!$A$1:$BM$1,0),FALSE),"")</f>
        <v>0.21186440677966101</v>
      </c>
      <c r="CJ38" s="47">
        <f>_xlfn.IFNA(VLOOKUP($A38,'I-Emax'!$A:$BM,MATCH(CJ$1,'I-Emax'!$A$1:$BM$1,0),FALSE),"")</f>
        <v>0.2247191011235955</v>
      </c>
      <c r="CK38" s="47">
        <f>_xlfn.IFNA(VLOOKUP($A38,'I-Emax'!$A:$BM,MATCH(CK$1,'I-Emax'!$A$1:$BM$1,0),FALSE),"")</f>
        <v>0.43960396039603961</v>
      </c>
      <c r="CL38" s="47" t="str">
        <f>_xlfn.IFNA(VLOOKUP($A38,'I-Emax'!$A:$BM,MATCH(CL$1,'I-Emax'!$A$1:$BM$1,0),FALSE),"")</f>
        <v/>
      </c>
      <c r="CM38" s="47" t="str">
        <f>_xlfn.IFNA(VLOOKUP($A38,'I-Emax'!$A:$BM,MATCH(CM$1,'I-Emax'!$A$1:$BM$1,0),FALSE),"")</f>
        <v/>
      </c>
      <c r="CN38" s="40" t="str">
        <f t="shared" si="48"/>
        <v/>
      </c>
      <c r="CO38" s="41">
        <f t="shared" si="49"/>
        <v>9.3317560041561692E-2</v>
      </c>
      <c r="CP38" s="41">
        <f t="shared" si="50"/>
        <v>0</v>
      </c>
      <c r="CQ38" s="41">
        <f t="shared" si="51"/>
        <v>5.5410030267140691E-2</v>
      </c>
      <c r="CR38" s="41">
        <f t="shared" si="52"/>
        <v>9.7368206821258782E-2</v>
      </c>
      <c r="CS38" s="41">
        <f t="shared" si="53"/>
        <v>0.69015359649952945</v>
      </c>
      <c r="CT38" s="41">
        <f t="shared" si="54"/>
        <v>0</v>
      </c>
      <c r="CU38" s="41">
        <f t="shared" si="55"/>
        <v>0</v>
      </c>
      <c r="CV38" s="41">
        <f t="shared" si="56"/>
        <v>0.16606961139736418</v>
      </c>
      <c r="CW38" s="41">
        <f t="shared" si="57"/>
        <v>1</v>
      </c>
      <c r="CX38" s="41" t="str">
        <f t="shared" si="58"/>
        <v/>
      </c>
      <c r="CY38" s="41" t="str">
        <f t="shared" si="59"/>
        <v/>
      </c>
      <c r="CZ38" s="40" t="str">
        <f>_xlfn.IFNA(VLOOKUP($A38,'B-Emax'!$A:$BM,MATCH(CZ$1,'B-Emax'!$A$1:$BM$1,0),FALSE),"")</f>
        <v/>
      </c>
      <c r="DA38" s="41">
        <f>_xlfn.IFNA(VLOOKUP($A38,'B-Emax'!$A:$BM,MATCH(DA$1,'B-Emax'!$A$1:$BM$1,0),FALSE),"")</f>
        <v>5.3471206482774897E-2</v>
      </c>
      <c r="DB38" s="41">
        <f>_xlfn.IFNA(VLOOKUP($A38,'B-Emax'!$A:$BM,MATCH(DB$1,'B-Emax'!$A$1:$BM$1,0),FALSE),"")</f>
        <v>0</v>
      </c>
      <c r="DC38" s="41">
        <f>_xlfn.IFNA(VLOOKUP($A38,'B-Emax'!$A:$BM,MATCH(DC$1,'B-Emax'!$A$1:$BM$1,0),FALSE),"")</f>
        <v>5.5244445835584619E-2</v>
      </c>
      <c r="DD38" s="41">
        <f>_xlfn.IFNA(VLOOKUP($A38,'B-Emax'!$A:$BM,MATCH(DD$1,'B-Emax'!$A$1:$BM$1,0),FALSE),"")</f>
        <v>9.7077236773049053E-2</v>
      </c>
      <c r="DE38" s="41">
        <f>_xlfn.IFNA(VLOOKUP($A38,'B-Emax'!$A:$BM,MATCH(DE$1,'B-Emax'!$A$1:$BM$1,0),FALSE),"")</f>
        <v>0.57013572841767191</v>
      </c>
      <c r="DF38" s="41">
        <f>_xlfn.IFNA(VLOOKUP($A38,'B-Emax'!$A:$BM,MATCH(DF$1,'B-Emax'!$A$1:$BM$1,0),FALSE),"")</f>
        <v>0.23403851900773001</v>
      </c>
      <c r="DG38" s="41">
        <f>_xlfn.IFNA(VLOOKUP($A38,'B-Emax'!$A:$BM,MATCH(DG$1,'B-Emax'!$A$1:$BM$1,0),FALSE),"")</f>
        <v>0.1222918153225814</v>
      </c>
      <c r="DH38" s="41">
        <f>_xlfn.IFNA(VLOOKUP($A38,'B-Emax'!$A:$BM,MATCH(DH$1,'B-Emax'!$A$1:$BM$1,0),FALSE),"")</f>
        <v>0.33988587776773738</v>
      </c>
      <c r="DI38" s="41">
        <f>_xlfn.IFNA(VLOOKUP($A38,'B-Emax'!$A:$BM,MATCH(DI$1,'B-Emax'!$A$1:$BM$1,0),FALSE),"")</f>
        <v>1</v>
      </c>
      <c r="DJ38" s="41" t="str">
        <f>_xlfn.IFNA(VLOOKUP($A38,'B-Emax'!$A:$BM,MATCH(DJ$1,'B-Emax'!$A$1:$BM$1,0),FALSE),"")</f>
        <v/>
      </c>
      <c r="DK38" s="41" t="str">
        <f>_xlfn.IFNA(VLOOKUP($A38,'B-Emax'!$A:$BM,MATCH(DK$1,'B-Emax'!$A$1:$BM$1,0),FALSE),"")</f>
        <v/>
      </c>
      <c r="DL38" s="47" t="str">
        <f>_xlfn.IFNA(VLOOKUP($A38,'I-Emax'!$A:$BQ,MATCH(DL$1,'I-Emax'!$A$1:$BQ$1,0),FALSE),"")</f>
        <v/>
      </c>
      <c r="DM38" s="47">
        <f>_xlfn.IFNA(VLOOKUP($A38,'I-Emax'!$A:$BQ,MATCH(DM$1,'I-Emax'!$A$1:$BQ$1,0),FALSE),"")</f>
        <v>0.57300262093179399</v>
      </c>
      <c r="DN38" s="47">
        <f>_xlfn.IFNA(VLOOKUP($A38,'I-Emax'!$A:$BQ,MATCH(DN$1,'I-Emax'!$A$1:$BQ$1,0),FALSE),"")</f>
        <v>0.57300262093179399</v>
      </c>
      <c r="DO38" s="47">
        <f>_xlfn.IFNA(VLOOKUP($A38,'I-Emax'!$A:$BQ,MATCH(DO$1,'I-Emax'!$A$1:$BQ$1,0),FALSE),"")</f>
        <v>0.99701165238932798</v>
      </c>
      <c r="DP38" s="47">
        <f>_xlfn.IFNA(VLOOKUP($A38,'I-Emax'!$A:$BQ,MATCH(DP$1,'I-Emax'!$A$1:$BQ$1,0),FALSE),"")</f>
        <v>0.99701165238932798</v>
      </c>
      <c r="DQ38" s="47">
        <f>_xlfn.IFNA(VLOOKUP($A38,'I-Emax'!$A:$BQ,MATCH(DQ$1,'I-Emax'!$A$1:$BQ$1,0),FALSE),"")</f>
        <v>0.82609977157173398</v>
      </c>
      <c r="DR38" s="47">
        <f>_xlfn.IFNA(VLOOKUP($A38,'I-Emax'!$A:$BQ,MATCH(DR$1,'I-Emax'!$A$1:$BQ$1,0),FALSE),"")</f>
        <v>0</v>
      </c>
      <c r="DS38" s="47">
        <f>_xlfn.IFNA(VLOOKUP($A38,'I-Emax'!$A:$BQ,MATCH(DS$1,'I-Emax'!$A$1:$BQ$1,0),FALSE),"")</f>
        <v>0</v>
      </c>
      <c r="DT38" s="47">
        <f>_xlfn.IFNA(VLOOKUP($A38,'I-Emax'!$A:$BQ,MATCH(DT$1,'I-Emax'!$A$1:$BQ$1,0),FALSE),"")</f>
        <v>5.6444715640340162E-2</v>
      </c>
      <c r="DU38" s="47">
        <f>_xlfn.IFNA(VLOOKUP($A38,'I-Emax'!$A:$BQ,MATCH(DU$1,'I-Emax'!$A$1:$BQ$1,0),FALSE),"")</f>
        <v>1</v>
      </c>
      <c r="DV38" s="47" t="str">
        <f>_xlfn.IFNA(VLOOKUP($A38,'I-Emax'!$A:$BQ,MATCH(DV$1,'I-Emax'!$A$1:$BQ$1,0),FALSE),"")</f>
        <v/>
      </c>
      <c r="DW38" s="47" t="str">
        <f>_xlfn.IFNA(VLOOKUP($A38,'I-Emax'!$A:$BQ,MATCH(DW$1,'I-Emax'!$A$1:$BQ$1,0),FALSE),"")</f>
        <v/>
      </c>
      <c r="DX38" s="147" t="str">
        <f t="shared" si="62"/>
        <v/>
      </c>
      <c r="DY38" s="51">
        <f t="shared" si="63"/>
        <v>0.99708745567569923</v>
      </c>
      <c r="DZ38" s="51">
        <f t="shared" si="64"/>
        <v>0.60484516536760058</v>
      </c>
      <c r="EA38" s="51" t="str">
        <f t="shared" si="65"/>
        <v/>
      </c>
      <c r="EB38" s="51" t="str">
        <f>_xlfn.IFNA(VLOOKUP($A38,'B-Emax'!$A:$IC,MATCH(EB$1,'B-Emax'!$A$1:$IC$1,0),FALSE),"")</f>
        <v/>
      </c>
      <c r="EC38" s="51">
        <f>_xlfn.IFNA(VLOOKUP($A38,'B-Emax'!$A:$IC,MATCH(EC$1,'B-Emax'!$A$1:$IC$1,0),FALSE),"")</f>
        <v>0.43764501160092806</v>
      </c>
      <c r="ED38" s="51">
        <f>_xlfn.IFNA(VLOOKUP($A38,'B-Emax'!$A:$IC,MATCH(ED$1,'B-Emax'!$A$1:$IC$1,0),FALSE),"")</f>
        <v>0.72680412371134018</v>
      </c>
      <c r="EE38" s="51" t="str">
        <f>_xlfn.IFNA(VLOOKUP($A38,'B-Emax'!$A:$IC,MATCH(EE$1,'B-Emax'!$A$1:$IC$1,0),FALSE),"")</f>
        <v/>
      </c>
      <c r="EF38" s="51" t="str">
        <f>_xlfn.IFNA(VLOOKUP($A38,'I-Emax'!$A:$IC,MATCH(EF$1,'I-Emax'!$A$1:$IC$1,0),FALSE),"")</f>
        <v/>
      </c>
      <c r="EG38" s="51">
        <f>_xlfn.IFNA(VLOOKUP($A38,'I-Emax'!$A:$IC,MATCH(EG$1,'I-Emax'!$A$1:$IC$1,0),FALSE),"")</f>
        <v>0.43892339544513459</v>
      </c>
      <c r="EH38" s="51">
        <f>_xlfn.IFNA(VLOOKUP($A38,'I-Emax'!$A:$IC,MATCH(EH$1,'I-Emax'!$A$1:$IC$1,0),FALSE),"")</f>
        <v>0.43960396039603961</v>
      </c>
      <c r="EI38" s="51" t="str">
        <f>_xlfn.IFNA(VLOOKUP($A38,'I-Emax'!$A:$IC,MATCH(EI$1,'I-Emax'!$A$1:$IC$1,0),FALSE),"")</f>
        <v/>
      </c>
      <c r="EJ38" s="147" t="str">
        <f t="shared" si="66"/>
        <v/>
      </c>
      <c r="EK38" s="51">
        <f t="shared" si="67"/>
        <v>0.40385478271237668</v>
      </c>
      <c r="EL38" s="51">
        <f t="shared" si="68"/>
        <v>0.80150096488544531</v>
      </c>
      <c r="EM38" s="51" t="str">
        <f t="shared" si="69"/>
        <v/>
      </c>
      <c r="EN38" s="147" t="str">
        <f>_xlfn.IFNA(VLOOKUP($A38,'B-Emax'!$A:$IC,MATCH(EN$1,'B-Emax'!$A$1:$IC$1,0),FALSE),"")</f>
        <v/>
      </c>
      <c r="EO38" s="51">
        <f>_xlfn.IFNA(VLOOKUP($A38,'B-Emax'!$A:$IC,MATCH(EO$1,'B-Emax'!$A$1:$IC$1,0),FALSE),"")</f>
        <v>0.15851835948348159</v>
      </c>
      <c r="EP38" s="51">
        <f>_xlfn.IFNA(VLOOKUP($A38,'B-Emax'!$A:$IC,MATCH(EP$1,'B-Emax'!$A$1:$IC$1,0),FALSE),"")</f>
        <v>0.339379465137159</v>
      </c>
      <c r="EQ38" s="51" t="str">
        <f>_xlfn.IFNA(VLOOKUP($A38,'B-Emax'!$A:$IC,MATCH(EQ$1,'B-Emax'!$A$1:$IC$1,0),FALSE),"")</f>
        <v/>
      </c>
      <c r="ER38" s="51" t="str">
        <f>_xlfn.IFNA(VLOOKUP($A38,'I-Emax'!$A:$IC,MATCH(ER$1,'I-Emax'!$A$1:$IC$1,0),FALSE),"")</f>
        <v/>
      </c>
      <c r="ES38" s="51">
        <f>_xlfn.IFNA(VLOOKUP($A38,'I-Emax'!$A:$IC,MATCH(ES$1,'I-Emax'!$A$1:$IC$1,0),FALSE),"")</f>
        <v>0.39251326533472691</v>
      </c>
      <c r="ET38" s="51">
        <f>_xlfn.IFNA(VLOOKUP($A38,'I-Emax'!$A:$IC,MATCH(ET$1,'I-Emax'!$A$1:$IC$1,0),FALSE),"")</f>
        <v>0.27201296876973929</v>
      </c>
      <c r="EU38" s="51" t="str">
        <f>_xlfn.IFNA(VLOOKUP($A38,'I-Emax'!$A:$IC,MATCH(EU$1,'I-Emax'!$A$1:$IC$1,0),FALSE),"")</f>
        <v/>
      </c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</row>
    <row r="39" spans="1:172" s="49" customFormat="1" x14ac:dyDescent="0.2">
      <c r="A39" s="29" t="s">
        <v>47</v>
      </c>
      <c r="B39" s="377" t="str">
        <f>VLOOKUP($A39,BI!$A:$Q,MATCH(B$1,BI!$A$1:$Q$1,0),FALSE)</f>
        <v/>
      </c>
      <c r="C39" s="378">
        <f>VLOOKUP($A39,BI!$A:$Q,MATCH(C$1,BI!$A$1:$Q$1,0),FALSE)</f>
        <v>1</v>
      </c>
      <c r="D39" s="378">
        <f>VLOOKUP($A39,BI!$A:$Q,MATCH(D$1,BI!$A$1:$Q$1,0),FALSE)</f>
        <v>1</v>
      </c>
      <c r="E39" s="378">
        <f>VLOOKUP($A39,BI!$A:$Q,MATCH(E$1,BI!$A$1:$Q$1,0),FALSE)</f>
        <v>1</v>
      </c>
      <c r="F39" s="378">
        <f>VLOOKUP($A39,BI!$A:$Q,MATCH(F$1,BI!$A$1:$Q$1,0),FALSE)</f>
        <v>1</v>
      </c>
      <c r="G39" s="378">
        <f>VLOOKUP($A39,BI!$A:$Q,MATCH(G$1,BI!$A$1:$Q$1,0),FALSE)</f>
        <v>1</v>
      </c>
      <c r="H39" s="378">
        <f>VLOOKUP($A39,BI!$A:$Q,MATCH(H$1,BI!$A$1:$Q$1,0),FALSE)</f>
        <v>1</v>
      </c>
      <c r="I39" s="378" t="str">
        <f>VLOOKUP($A39,BI!$A:$Q,MATCH(I$1,BI!$A$1:$Q$1,0),FALSE)</f>
        <v/>
      </c>
      <c r="J39" s="378">
        <f>VLOOKUP($A39,BI!$A:$Q,MATCH(J$1,BI!$A$1:$Q$1,0),FALSE)</f>
        <v>1</v>
      </c>
      <c r="K39" s="378">
        <f>VLOOKUP($A39,BI!$A:$Q,MATCH(K$1,BI!$A$1:$Q$1,0),FALSE)</f>
        <v>1</v>
      </c>
      <c r="L39" s="378" t="str">
        <f>VLOOKUP($A39,BI!$A:$Q,MATCH(L$1,BI!$A$1:$Q$1,0),FALSE)</f>
        <v/>
      </c>
      <c r="M39" s="378" t="str">
        <f>VLOOKUP($A39,BI!$A:$Q,MATCH(M$1,BI!$A$1:$Q$1,0),FALSE)</f>
        <v/>
      </c>
      <c r="N39" s="49">
        <f t="shared" si="0"/>
        <v>8</v>
      </c>
      <c r="O39" s="49" t="str">
        <f>VLOOKUP($A39,BI!$A:$Q,MATCH(O$1,BI!$A$1:$Q$1,0),FALSE)</f>
        <v/>
      </c>
      <c r="P39" s="37">
        <f>VLOOKUP($A39,BI!$A:$Q,MATCH(P$1,BI!$A$1:$Q$1,0),FALSE)</f>
        <v>1</v>
      </c>
      <c r="Q39" s="37">
        <f>VLOOKUP($A39,BI!$A:$Q,MATCH(Q$1,BI!$A$1:$Q$1,0),FALSE)</f>
        <v>1</v>
      </c>
      <c r="R39" s="37" t="str">
        <f>VLOOKUP($A39,BI!$A:$Q,MATCH(R$1,BI!$A$1:$Q$1,0),FALSE)</f>
        <v/>
      </c>
      <c r="S39" s="398">
        <f t="shared" si="1"/>
        <v>2</v>
      </c>
      <c r="T39" s="41" t="str">
        <f t="shared" si="24"/>
        <v/>
      </c>
      <c r="U39" s="41">
        <f t="shared" si="25"/>
        <v>5.057306590257879E-2</v>
      </c>
      <c r="V39" s="41">
        <f t="shared" si="26"/>
        <v>5.8414694688068841E-2</v>
      </c>
      <c r="W39" s="41">
        <f t="shared" si="27"/>
        <v>0.13593637020968907</v>
      </c>
      <c r="X39" s="41">
        <f t="shared" si="28"/>
        <v>0.10978102189781022</v>
      </c>
      <c r="Y39" s="41">
        <f t="shared" si="29"/>
        <v>0.14490861618798956</v>
      </c>
      <c r="Z39" s="41">
        <f t="shared" si="30"/>
        <v>0.39743239552034965</v>
      </c>
      <c r="AA39" s="41">
        <f t="shared" si="31"/>
        <v>1</v>
      </c>
      <c r="AB39" s="41">
        <f t="shared" si="32"/>
        <v>0.18948824343015214</v>
      </c>
      <c r="AC39" s="41">
        <f t="shared" si="33"/>
        <v>2.9218911768089266E-2</v>
      </c>
      <c r="AD39" s="41" t="str">
        <f t="shared" si="34"/>
        <v/>
      </c>
      <c r="AE39" s="41" t="str">
        <f t="shared" si="35"/>
        <v/>
      </c>
      <c r="AF39" s="80" t="str">
        <f>_xlfn.IFNA(VLOOKUP($A39,'B-Emax'!$A:$BM,MATCH(AF$1,'B-Emax'!$A$1:$BM$1,0),FALSE),"")</f>
        <v/>
      </c>
      <c r="AG39" s="81">
        <f>_xlfn.IFNA(VLOOKUP($A39,'B-Emax'!$A:$BM,MATCH(AG$1,'B-Emax'!$A$1:$BM$1,0),FALSE),"")</f>
        <v>698</v>
      </c>
      <c r="AH39" s="81">
        <f>_xlfn.IFNA(VLOOKUP($A39,'B-Emax'!$A:$BM,MATCH(AH$1,'B-Emax'!$A$1:$BM$1,0),FALSE),"")</f>
        <v>604.29999999999995</v>
      </c>
      <c r="AI39" s="81">
        <f>_xlfn.IFNA(VLOOKUP($A39,'B-Emax'!$A:$BM,MATCH(AI$1,'B-Emax'!$A$1:$BM$1,0),FALSE),"")</f>
        <v>276.60000000000002</v>
      </c>
      <c r="AJ39" s="81">
        <f>_xlfn.IFNA(VLOOKUP($A39,'B-Emax'!$A:$BM,MATCH(AJ$1,'B-Emax'!$A$1:$BM$1,0),FALSE),"")</f>
        <v>342.5</v>
      </c>
      <c r="AK39" s="81">
        <f>_xlfn.IFNA(VLOOKUP($A39,'B-Emax'!$A:$BM,MATCH(AK$1,'B-Emax'!$A$1:$BM$1,0),FALSE),"")</f>
        <v>153.19999999999999</v>
      </c>
      <c r="AL39" s="82">
        <f>_xlfn.IFNA(VLOOKUP($A39,'B-Emax'!$A:$BM,MATCH(AL$1,'B-Emax'!$A$1:$BM$1,0),FALSE),"")</f>
        <v>73.22</v>
      </c>
      <c r="AM39" s="82" t="str">
        <f>_xlfn.IFNA(VLOOKUP($A39,'B-Emax'!$A:$BM,MATCH(AM$1,'B-Emax'!$A$1:$BM$1,0),FALSE),"")</f>
        <v/>
      </c>
      <c r="AN39" s="82">
        <f>_xlfn.IFNA(VLOOKUP($A39,'B-Emax'!$A:$BM,MATCH(AN$1,'B-Emax'!$A$1:$BM$1,0),FALSE),"")</f>
        <v>144.6</v>
      </c>
      <c r="AO39" s="81">
        <f>_xlfn.IFNA(VLOOKUP($A39,'B-Emax'!$A:$BM,MATCH(AO$1,'B-Emax'!$A$1:$BM$1,0),FALSE),"")</f>
        <v>869.3</v>
      </c>
      <c r="AP39" s="82" t="str">
        <f>_xlfn.IFNA(VLOOKUP($A39,'B-Emax'!$A:$BM,MATCH(AP$1,'B-Emax'!$A$1:$BM$1,0),FALSE),"")</f>
        <v/>
      </c>
      <c r="AQ39" s="82" t="str">
        <f>_xlfn.IFNA(VLOOKUP($A39,'B-Emax'!$A:$BM,MATCH(AQ$1,'B-Emax'!$A$1:$BM$1,0),FALSE),"")</f>
        <v/>
      </c>
      <c r="AR39" s="50" t="str">
        <f>_xlfn.IFNA(VLOOKUP($A39,'I-Emax'!$A:$BM,MATCH(AR$1,'I-Emax'!$A$1:$BM$1,0),FALSE),"")</f>
        <v/>
      </c>
      <c r="AS39" s="50">
        <f>_xlfn.IFNA(VLOOKUP($A39,'I-Emax'!$A:$BM,MATCH(AS$1,'I-Emax'!$A$1:$BM$1,0),FALSE),"")</f>
        <v>35.299999999999997</v>
      </c>
      <c r="AT39" s="50">
        <f>_xlfn.IFNA(VLOOKUP($A39,'I-Emax'!$A:$BM,MATCH(AT$1,'I-Emax'!$A$1:$BM$1,0),FALSE),"")</f>
        <v>35.299999999999997</v>
      </c>
      <c r="AU39" s="50">
        <f>_xlfn.IFNA(VLOOKUP($A39,'I-Emax'!$A:$BM,MATCH(AU$1,'I-Emax'!$A$1:$BM$1,0),FALSE),"")</f>
        <v>37.6</v>
      </c>
      <c r="AV39" s="50">
        <f>_xlfn.IFNA(VLOOKUP($A39,'I-Emax'!$A:$BM,MATCH(AV$1,'I-Emax'!$A$1:$BM$1,0),FALSE),"")</f>
        <v>37.6</v>
      </c>
      <c r="AW39" s="50">
        <f>_xlfn.IFNA(VLOOKUP($A39,'I-Emax'!$A:$BM,MATCH(AW$1,'I-Emax'!$A$1:$BM$1,0),FALSE),"")</f>
        <v>22.2</v>
      </c>
      <c r="AX39" s="50">
        <f>_xlfn.IFNA(VLOOKUP($A39,'I-Emax'!$A:$BM,MATCH(AX$1,'I-Emax'!$A$1:$BM$1,0),FALSE),"")</f>
        <v>29.1</v>
      </c>
      <c r="AY39" s="50">
        <f>_xlfn.IFNA(VLOOKUP($A39,'I-Emax'!$A:$BM,MATCH(AY$1,'I-Emax'!$A$1:$BM$1,0),FALSE),"")</f>
        <v>29.1</v>
      </c>
      <c r="AZ39" s="50">
        <f>_xlfn.IFNA(VLOOKUP($A39,'I-Emax'!$A:$BM,MATCH(AZ$1,'I-Emax'!$A$1:$BM$1,0),FALSE),"")</f>
        <v>27.4</v>
      </c>
      <c r="BA39" s="50">
        <f>_xlfn.IFNA(VLOOKUP($A39,'I-Emax'!$A:$BM,MATCH(BA$1,'I-Emax'!$A$1:$BM$1,0),FALSE),"")</f>
        <v>25.4</v>
      </c>
      <c r="BB39" s="50" t="str">
        <f>_xlfn.IFNA(VLOOKUP($A39,'I-Emax'!$A:$BM,MATCH(BB$1,'I-Emax'!$A$1:$BM$1,0),FALSE),"")</f>
        <v/>
      </c>
      <c r="BC39" s="50" t="str">
        <f>_xlfn.IFNA(VLOOKUP($A39,'I-Emax'!$A:$BM,MATCH(BC$1,'I-Emax'!$A$1:$BM$1,0),FALSE),"")</f>
        <v/>
      </c>
      <c r="BD39" s="40" t="str">
        <f t="shared" si="36"/>
        <v/>
      </c>
      <c r="BE39" s="41">
        <f t="shared" si="37"/>
        <v>0.90288084773849564</v>
      </c>
      <c r="BF39" s="41">
        <f t="shared" si="38"/>
        <v>0.68278529980657632</v>
      </c>
      <c r="BG39" s="41">
        <f t="shared" si="39"/>
        <v>0.95514327385037756</v>
      </c>
      <c r="BH39" s="41">
        <f t="shared" si="40"/>
        <v>0.90175600598308858</v>
      </c>
      <c r="BI39" s="41">
        <f t="shared" si="41"/>
        <v>0.69049037436508431</v>
      </c>
      <c r="BJ39" s="41">
        <f t="shared" si="42"/>
        <v>0.17162187394473907</v>
      </c>
      <c r="BK39" s="41">
        <f t="shared" si="43"/>
        <v>1</v>
      </c>
      <c r="BL39" s="41">
        <f t="shared" si="44"/>
        <v>0.25413165857962416</v>
      </c>
      <c r="BM39" s="41">
        <f t="shared" si="45"/>
        <v>0.61735799715943074</v>
      </c>
      <c r="BN39" s="41" t="str">
        <f t="shared" si="46"/>
        <v/>
      </c>
      <c r="BO39" s="41" t="str">
        <f t="shared" si="47"/>
        <v/>
      </c>
      <c r="BP39" s="40" t="str">
        <f>_xlfn.IFNA(VLOOKUP($A39,'B-Emax'!$A:$BM,MATCH(BP$1,'B-Emax'!$A$1:$BM$1,0),FALSE),"")</f>
        <v/>
      </c>
      <c r="BQ39" s="41">
        <f>_xlfn.IFNA(VLOOKUP($A39,'B-Emax'!$A:$BM,MATCH(BQ$1,'B-Emax'!$A$1:$BM$1,0),FALSE),"")</f>
        <v>0.75622968580715055</v>
      </c>
      <c r="BR39" s="41">
        <f>_xlfn.IFNA(VLOOKUP($A39,'B-Emax'!$A:$BM,MATCH(BR$1,'B-Emax'!$A$1:$BM$1,0),FALSE),"")</f>
        <v>1</v>
      </c>
      <c r="BS39" s="41">
        <f>_xlfn.IFNA(VLOOKUP($A39,'B-Emax'!$A:$BM,MATCH(BS$1,'B-Emax'!$A$1:$BM$1,0),FALSE),"")</f>
        <v>0.74354838709677429</v>
      </c>
      <c r="BT39" s="41">
        <f>_xlfn.IFNA(VLOOKUP($A39,'B-Emax'!$A:$BM,MATCH(BT$1,'B-Emax'!$A$1:$BM$1,0),FALSE),"")</f>
        <v>0.70198811231809799</v>
      </c>
      <c r="BU39" s="41">
        <f>_xlfn.IFNA(VLOOKUP($A39,'B-Emax'!$A:$BM,MATCH(BU$1,'B-Emax'!$A$1:$BM$1,0),FALSE),"")</f>
        <v>0.44431554524361944</v>
      </c>
      <c r="BV39" s="41">
        <f>_xlfn.IFNA(VLOOKUP($A39,'B-Emax'!$A:$BM,MATCH(BV$1,'B-Emax'!$A$1:$BM$1,0),FALSE),"")</f>
        <v>0.10580924855491329</v>
      </c>
      <c r="BW39" s="41" t="str">
        <f>_xlfn.IFNA(VLOOKUP($A39,'B-Emax'!$A:$BM,MATCH(BW$1,'B-Emax'!$A$1:$BM$1,0),FALSE),"")</f>
        <v/>
      </c>
      <c r="BX39" s="41">
        <f>_xlfn.IFNA(VLOOKUP($A39,'B-Emax'!$A:$BM,MATCH(BX$1,'B-Emax'!$A$1:$BM$1,0),FALSE),"")</f>
        <v>0.15647657179958879</v>
      </c>
      <c r="BY39" s="41">
        <f>_xlfn.IFNA(VLOOKUP($A39,'B-Emax'!$A:$BM,MATCH(BY$1,'B-Emax'!$A$1:$BM$1,0),FALSE),"")</f>
        <v>0.8147141518275538</v>
      </c>
      <c r="BZ39" s="41" t="str">
        <f>_xlfn.IFNA(VLOOKUP($A39,'B-Emax'!$A:$BM,MATCH(BZ$1,'B-Emax'!$A$1:$BM$1,0),FALSE),"")</f>
        <v/>
      </c>
      <c r="CA39" s="41" t="str">
        <f>_xlfn.IFNA(VLOOKUP($A39,'B-Emax'!$A:$BM,MATCH(CA$1,'B-Emax'!$A$1:$BM$1,0),FALSE),"")</f>
        <v/>
      </c>
      <c r="CB39" s="47" t="str">
        <f>_xlfn.IFNA(VLOOKUP($A39,'I-Emax'!$A:$BM,MATCH(CB$1,'I-Emax'!$A$1:$BM$1,0),FALSE),"")</f>
        <v/>
      </c>
      <c r="CC39" s="47">
        <f>_xlfn.IFNA(VLOOKUP($A39,'I-Emax'!$A:$BM,MATCH(CC$1,'I-Emax'!$A$1:$BM$1,0),FALSE),"")</f>
        <v>0.68278529980657632</v>
      </c>
      <c r="CD39" s="47">
        <f>_xlfn.IFNA(VLOOKUP($A39,'I-Emax'!$A:$BM,MATCH(CD$1,'I-Emax'!$A$1:$BM$1,0),FALSE),"")</f>
        <v>0.68278529980657632</v>
      </c>
      <c r="CE39" s="47">
        <f>_xlfn.IFNA(VLOOKUP($A39,'I-Emax'!$A:$BM,MATCH(CE$1,'I-Emax'!$A$1:$BM$1,0),FALSE),"")</f>
        <v>0.77846790890269157</v>
      </c>
      <c r="CF39" s="47">
        <f>_xlfn.IFNA(VLOOKUP($A39,'I-Emax'!$A:$BM,MATCH(CF$1,'I-Emax'!$A$1:$BM$1,0),FALSE),"")</f>
        <v>0.77846790890269157</v>
      </c>
      <c r="CG39" s="47">
        <f>_xlfn.IFNA(VLOOKUP($A39,'I-Emax'!$A:$BM,MATCH(CG$1,'I-Emax'!$A$1:$BM$1,0),FALSE),"")</f>
        <v>0.64347826086956517</v>
      </c>
      <c r="CH39" s="47">
        <f>_xlfn.IFNA(VLOOKUP($A39,'I-Emax'!$A:$BM,MATCH(CH$1,'I-Emax'!$A$1:$BM$1,0),FALSE),"")</f>
        <v>0.61652542372881358</v>
      </c>
      <c r="CI39" s="47">
        <f>_xlfn.IFNA(VLOOKUP($A39,'I-Emax'!$A:$BM,MATCH(CI$1,'I-Emax'!$A$1:$BM$1,0),FALSE),"")</f>
        <v>0.61652542372881358</v>
      </c>
      <c r="CJ39" s="47">
        <f>_xlfn.IFNA(VLOOKUP($A39,'I-Emax'!$A:$BM,MATCH(CJ$1,'I-Emax'!$A$1:$BM$1,0),FALSE),"")</f>
        <v>0.61573033707865166</v>
      </c>
      <c r="CK39" s="47">
        <f>_xlfn.IFNA(VLOOKUP($A39,'I-Emax'!$A:$BM,MATCH(CK$1,'I-Emax'!$A$1:$BM$1,0),FALSE),"")</f>
        <v>0.50297029702970297</v>
      </c>
      <c r="CL39" s="47" t="str">
        <f>_xlfn.IFNA(VLOOKUP($A39,'I-Emax'!$A:$BM,MATCH(CL$1,'I-Emax'!$A$1:$BM$1,0),FALSE),"")</f>
        <v/>
      </c>
      <c r="CM39" s="47" t="str">
        <f>_xlfn.IFNA(VLOOKUP($A39,'I-Emax'!$A:$BM,MATCH(CM$1,'I-Emax'!$A$1:$BM$1,0),FALSE),"")</f>
        <v/>
      </c>
      <c r="CN39" s="40" t="str">
        <f t="shared" si="48"/>
        <v/>
      </c>
      <c r="CO39" s="41">
        <f t="shared" si="49"/>
        <v>0.89731324880499319</v>
      </c>
      <c r="CP39" s="41">
        <f t="shared" si="50"/>
        <v>0.65269169323969545</v>
      </c>
      <c r="CQ39" s="41">
        <f t="shared" si="51"/>
        <v>0.71320256613169108</v>
      </c>
      <c r="CR39" s="41">
        <f t="shared" si="52"/>
        <v>0.66672447998339279</v>
      </c>
      <c r="CS39" s="41">
        <f t="shared" si="53"/>
        <v>0.74225558860860208</v>
      </c>
      <c r="CT39" s="41">
        <f t="shared" si="54"/>
        <v>0</v>
      </c>
      <c r="CU39" s="41">
        <f t="shared" si="55"/>
        <v>1</v>
      </c>
      <c r="CV39" s="41">
        <f t="shared" si="56"/>
        <v>0.13843962191635048</v>
      </c>
      <c r="CW39" s="41">
        <f t="shared" si="57"/>
        <v>0</v>
      </c>
      <c r="CX39" s="41" t="str">
        <f t="shared" si="58"/>
        <v/>
      </c>
      <c r="CY39" s="41" t="str">
        <f t="shared" si="59"/>
        <v/>
      </c>
      <c r="CZ39" s="40" t="str">
        <f>_xlfn.IFNA(VLOOKUP($A39,'B-Emax'!$A:$BM,MATCH(CZ$1,'B-Emax'!$A$1:$BM$1,0),FALSE),"")</f>
        <v/>
      </c>
      <c r="DA39" s="41">
        <f>_xlfn.IFNA(VLOOKUP($A39,'B-Emax'!$A:$BM,MATCH(DA$1,'B-Emax'!$A$1:$BM$1,0),FALSE),"")</f>
        <v>0.72738443805318242</v>
      </c>
      <c r="DB39" s="41">
        <f>_xlfn.IFNA(VLOOKUP($A39,'B-Emax'!$A:$BM,MATCH(DB$1,'B-Emax'!$A$1:$BM$1,0),FALSE),"")</f>
        <v>1</v>
      </c>
      <c r="DC39" s="41">
        <f>_xlfn.IFNA(VLOOKUP($A39,'B-Emax'!$A:$BM,MATCH(DC$1,'B-Emax'!$A$1:$BM$1,0),FALSE),"")</f>
        <v>0.71320256613169108</v>
      </c>
      <c r="DD39" s="41">
        <f>_xlfn.IFNA(VLOOKUP($A39,'B-Emax'!$A:$BM,MATCH(DD$1,'B-Emax'!$A$1:$BM$1,0),FALSE),"")</f>
        <v>0.66672447998339279</v>
      </c>
      <c r="DE39" s="41">
        <f>_xlfn.IFNA(VLOOKUP($A39,'B-Emax'!$A:$BM,MATCH(DE$1,'B-Emax'!$A$1:$BM$1,0),FALSE),"")</f>
        <v>0.3785616169051757</v>
      </c>
      <c r="DF39" s="41">
        <f>_xlfn.IFNA(VLOOKUP($A39,'B-Emax'!$A:$BM,MATCH(DF$1,'B-Emax'!$A$1:$BM$1,0),FALSE),"")</f>
        <v>0</v>
      </c>
      <c r="DG39" s="41" t="str">
        <f>_xlfn.IFNA(VLOOKUP($A39,'B-Emax'!$A:$BM,MATCH(DG$1,'B-Emax'!$A$1:$BM$1,0),FALSE),"")</f>
        <v/>
      </c>
      <c r="DH39" s="41">
        <f>_xlfn.IFNA(VLOOKUP($A39,'B-Emax'!$A:$BM,MATCH(DH$1,'B-Emax'!$A$1:$BM$1,0),FALSE),"")</f>
        <v>5.6662768165285635E-2</v>
      </c>
      <c r="DI39" s="41">
        <f>_xlfn.IFNA(VLOOKUP($A39,'B-Emax'!$A:$BM,MATCH(DI$1,'B-Emax'!$A$1:$BM$1,0),FALSE),"")</f>
        <v>0.79278934849973692</v>
      </c>
      <c r="DJ39" s="41" t="str">
        <f>_xlfn.IFNA(VLOOKUP($A39,'B-Emax'!$A:$BM,MATCH(DJ$1,'B-Emax'!$A$1:$BM$1,0),FALSE),"")</f>
        <v/>
      </c>
      <c r="DK39" s="41" t="str">
        <f>_xlfn.IFNA(VLOOKUP($A39,'B-Emax'!$A:$BM,MATCH(DK$1,'B-Emax'!$A$1:$BM$1,0),FALSE),"")</f>
        <v/>
      </c>
      <c r="DL39" s="47" t="str">
        <f>_xlfn.IFNA(VLOOKUP($A39,'I-Emax'!$A:$BQ,MATCH(DL$1,'I-Emax'!$A$1:$BQ$1,0),FALSE),"")</f>
        <v/>
      </c>
      <c r="DM39" s="47">
        <f>_xlfn.IFNA(VLOOKUP($A39,'I-Emax'!$A:$BQ,MATCH(DM$1,'I-Emax'!$A$1:$BQ$1,0),FALSE),"")</f>
        <v>0.65269169323969545</v>
      </c>
      <c r="DN39" s="47">
        <f>_xlfn.IFNA(VLOOKUP($A39,'I-Emax'!$A:$BQ,MATCH(DN$1,'I-Emax'!$A$1:$BQ$1,0),FALSE),"")</f>
        <v>0.65269169323969545</v>
      </c>
      <c r="DO39" s="47">
        <f>_xlfn.IFNA(VLOOKUP($A39,'I-Emax'!$A:$BQ,MATCH(DO$1,'I-Emax'!$A$1:$BQ$1,0),FALSE),"")</f>
        <v>1</v>
      </c>
      <c r="DP39" s="47">
        <f>_xlfn.IFNA(VLOOKUP($A39,'I-Emax'!$A:$BQ,MATCH(DP$1,'I-Emax'!$A$1:$BQ$1,0),FALSE),"")</f>
        <v>1</v>
      </c>
      <c r="DQ39" s="47">
        <f>_xlfn.IFNA(VLOOKUP($A39,'I-Emax'!$A:$BQ,MATCH(DQ$1,'I-Emax'!$A$1:$BQ$1,0),FALSE),"")</f>
        <v>0.51001517902318494</v>
      </c>
      <c r="DR39" s="47">
        <f>_xlfn.IFNA(VLOOKUP($A39,'I-Emax'!$A:$BQ,MATCH(DR$1,'I-Emax'!$A$1:$BQ$1,0),FALSE),"")</f>
        <v>0.41218189125887017</v>
      </c>
      <c r="DS39" s="47">
        <f>_xlfn.IFNA(VLOOKUP($A39,'I-Emax'!$A:$BQ,MATCH(DS$1,'I-Emax'!$A$1:$BQ$1,0),FALSE),"")</f>
        <v>0.41218189125887017</v>
      </c>
      <c r="DT39" s="47">
        <f>_xlfn.IFNA(VLOOKUP($A39,'I-Emax'!$A:$BQ,MATCH(DT$1,'I-Emax'!$A$1:$BQ$1,0),FALSE),"")</f>
        <v>0.40929588929044486</v>
      </c>
      <c r="DU39" s="47">
        <f>_xlfn.IFNA(VLOOKUP($A39,'I-Emax'!$A:$BQ,MATCH(DU$1,'I-Emax'!$A$1:$BQ$1,0),FALSE),"")</f>
        <v>0</v>
      </c>
      <c r="DV39" s="47" t="str">
        <f>_xlfn.IFNA(VLOOKUP($A39,'I-Emax'!$A:$BQ,MATCH(DV$1,'I-Emax'!$A$1:$BQ$1,0),FALSE),"")</f>
        <v/>
      </c>
      <c r="DW39" s="47" t="str">
        <f>_xlfn.IFNA(VLOOKUP($A39,'I-Emax'!$A:$BQ,MATCH(DW$1,'I-Emax'!$A$1:$BQ$1,0),FALSE),"")</f>
        <v/>
      </c>
      <c r="DX39" s="147" t="str">
        <f t="shared" si="62"/>
        <v/>
      </c>
      <c r="DY39" s="51">
        <f t="shared" si="63"/>
        <v>0.77846790890269157</v>
      </c>
      <c r="DZ39" s="51">
        <f t="shared" si="64"/>
        <v>0.75673832637598548</v>
      </c>
      <c r="EA39" s="51" t="str">
        <f t="shared" si="65"/>
        <v/>
      </c>
      <c r="EB39" s="51" t="str">
        <f>_xlfn.IFNA(VLOOKUP($A39,'B-Emax'!$A:$IC,MATCH(EB$1,'B-Emax'!$A$1:$IC$1,0),FALSE),"")</f>
        <v/>
      </c>
      <c r="EC39" s="51">
        <f>_xlfn.IFNA(VLOOKUP($A39,'B-Emax'!$A:$IC,MATCH(EC$1,'B-Emax'!$A$1:$IC$1,0),FALSE),"")</f>
        <v>1</v>
      </c>
      <c r="ED39" s="51">
        <f>_xlfn.IFNA(VLOOKUP($A39,'B-Emax'!$A:$IC,MATCH(ED$1,'B-Emax'!$A$1:$IC$1,0),FALSE),"")</f>
        <v>0.8147141518275538</v>
      </c>
      <c r="EE39" s="51" t="str">
        <f>_xlfn.IFNA(VLOOKUP($A39,'B-Emax'!$A:$IC,MATCH(EE$1,'B-Emax'!$A$1:$IC$1,0),FALSE),"")</f>
        <v/>
      </c>
      <c r="EF39" s="51" t="str">
        <f>_xlfn.IFNA(VLOOKUP($A39,'I-Emax'!$A:$IC,MATCH(EF$1,'I-Emax'!$A$1:$IC$1,0),FALSE),"")</f>
        <v/>
      </c>
      <c r="EG39" s="51">
        <f>_xlfn.IFNA(VLOOKUP($A39,'I-Emax'!$A:$IC,MATCH(EG$1,'I-Emax'!$A$1:$IC$1,0),FALSE),"")</f>
        <v>0.77846790890269157</v>
      </c>
      <c r="EH39" s="51">
        <f>_xlfn.IFNA(VLOOKUP($A39,'I-Emax'!$A:$IC,MATCH(EH$1,'I-Emax'!$A$1:$IC$1,0),FALSE),"")</f>
        <v>0.61652542372881358</v>
      </c>
      <c r="EI39" s="51" t="str">
        <f>_xlfn.IFNA(VLOOKUP($A39,'I-Emax'!$A:$IC,MATCH(EI$1,'I-Emax'!$A$1:$IC$1,0),FALSE),"")</f>
        <v/>
      </c>
      <c r="EJ39" s="147" t="str">
        <f t="shared" si="66"/>
        <v/>
      </c>
      <c r="EK39" s="51">
        <f t="shared" si="67"/>
        <v>0.97803201954902075</v>
      </c>
      <c r="EL39" s="51">
        <f t="shared" si="68"/>
        <v>0.62066839494357129</v>
      </c>
      <c r="EM39" s="51" t="str">
        <f t="shared" si="69"/>
        <v/>
      </c>
      <c r="EN39" s="147" t="str">
        <f>_xlfn.IFNA(VLOOKUP($A39,'B-Emax'!$A:$IC,MATCH(EN$1,'B-Emax'!$A$1:$IC$1,0),FALSE),"")</f>
        <v/>
      </c>
      <c r="EO39" s="51">
        <f>_xlfn.IFNA(VLOOKUP($A39,'B-Emax'!$A:$IC,MATCH(EO$1,'B-Emax'!$A$1:$IC$1,0),FALSE),"")</f>
        <v>0.72921634609312846</v>
      </c>
      <c r="EP39" s="51">
        <f>_xlfn.IFNA(VLOOKUP($A39,'B-Emax'!$A:$IC,MATCH(EP$1,'B-Emax'!$A$1:$IC$1,0),FALSE),"")</f>
        <v>0.358999990727352</v>
      </c>
      <c r="EQ39" s="51" t="str">
        <f>_xlfn.IFNA(VLOOKUP($A39,'B-Emax'!$A:$IC,MATCH(EQ$1,'B-Emax'!$A$1:$IC$1,0),FALSE),"")</f>
        <v/>
      </c>
      <c r="ER39" s="51" t="str">
        <f>_xlfn.IFNA(VLOOKUP($A39,'I-Emax'!$A:$IC,MATCH(ER$1,'I-Emax'!$A$1:$IC$1,0),FALSE),"")</f>
        <v/>
      </c>
      <c r="ES39" s="51">
        <f>_xlfn.IFNA(VLOOKUP($A39,'I-Emax'!$A:$IC,MATCH(ES$1,'I-Emax'!$A$1:$IC$1,0),FALSE),"")</f>
        <v>0.7131969356576201</v>
      </c>
      <c r="ET39" s="51">
        <f>_xlfn.IFNA(VLOOKUP($A39,'I-Emax'!$A:$IC,MATCH(ET$1,'I-Emax'!$A$1:$IC$1,0),FALSE),"")</f>
        <v>0.57840868594572281</v>
      </c>
      <c r="EU39" s="51" t="str">
        <f>_xlfn.IFNA(VLOOKUP($A39,'I-Emax'!$A:$IC,MATCH(EU$1,'I-Emax'!$A$1:$IC$1,0),FALSE),"")</f>
        <v/>
      </c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</row>
    <row r="40" spans="1:172" s="49" customFormat="1" x14ac:dyDescent="0.2">
      <c r="A40" s="29" t="s">
        <v>46</v>
      </c>
      <c r="B40" s="377" t="str">
        <f>VLOOKUP($A40,BI!$A:$Q,MATCH(B$1,BI!$A$1:$Q$1,0),FALSE)</f>
        <v/>
      </c>
      <c r="C40" s="378">
        <f>VLOOKUP($A40,BI!$A:$Q,MATCH(C$1,BI!$A$1:$Q$1,0),FALSE)</f>
        <v>1</v>
      </c>
      <c r="D40" s="378">
        <f>VLOOKUP($A40,BI!$A:$Q,MATCH(D$1,BI!$A$1:$Q$1,0),FALSE)</f>
        <v>1</v>
      </c>
      <c r="E40" s="378">
        <f>VLOOKUP($A40,BI!$A:$Q,MATCH(E$1,BI!$A$1:$Q$1,0),FALSE)</f>
        <v>1</v>
      </c>
      <c r="F40" s="378">
        <f>VLOOKUP($A40,BI!$A:$Q,MATCH(F$1,BI!$A$1:$Q$1,0),FALSE)</f>
        <v>1</v>
      </c>
      <c r="G40" s="378">
        <f>VLOOKUP($A40,BI!$A:$Q,MATCH(G$1,BI!$A$1:$Q$1,0),FALSE)</f>
        <v>1</v>
      </c>
      <c r="H40" s="378">
        <f>VLOOKUP($A40,BI!$A:$Q,MATCH(H$1,BI!$A$1:$Q$1,0),FALSE)</f>
        <v>1</v>
      </c>
      <c r="I40" s="378">
        <f>VLOOKUP($A40,BI!$A:$Q,MATCH(I$1,BI!$A$1:$Q$1,0),FALSE)</f>
        <v>1</v>
      </c>
      <c r="J40" s="378">
        <f>VLOOKUP($A40,BI!$A:$Q,MATCH(J$1,BI!$A$1:$Q$1,0),FALSE)</f>
        <v>1</v>
      </c>
      <c r="K40" s="378">
        <f>VLOOKUP($A40,BI!$A:$Q,MATCH(K$1,BI!$A$1:$Q$1,0),FALSE)</f>
        <v>1</v>
      </c>
      <c r="L40" s="378" t="str">
        <f>VLOOKUP($A40,BI!$A:$Q,MATCH(L$1,BI!$A$1:$Q$1,0),FALSE)</f>
        <v/>
      </c>
      <c r="M40" s="378" t="str">
        <f>VLOOKUP($A40,BI!$A:$Q,MATCH(M$1,BI!$A$1:$Q$1,0),FALSE)</f>
        <v/>
      </c>
      <c r="N40" s="49">
        <f t="shared" si="0"/>
        <v>9</v>
      </c>
      <c r="O40" s="49" t="str">
        <f>VLOOKUP($A40,BI!$A:$Q,MATCH(O$1,BI!$A$1:$Q$1,0),FALSE)</f>
        <v/>
      </c>
      <c r="P40" s="37">
        <f>VLOOKUP($A40,BI!$A:$Q,MATCH(P$1,BI!$A$1:$Q$1,0),FALSE)</f>
        <v>1</v>
      </c>
      <c r="Q40" s="37">
        <f>VLOOKUP($A40,BI!$A:$Q,MATCH(Q$1,BI!$A$1:$Q$1,0),FALSE)</f>
        <v>1</v>
      </c>
      <c r="R40" s="37" t="str">
        <f>VLOOKUP($A40,BI!$A:$Q,MATCH(R$1,BI!$A$1:$Q$1,0),FALSE)</f>
        <v/>
      </c>
      <c r="S40" s="398">
        <f t="shared" si="1"/>
        <v>2</v>
      </c>
      <c r="T40" s="41" t="str">
        <f t="shared" si="24"/>
        <v/>
      </c>
      <c r="U40" s="41">
        <f t="shared" si="25"/>
        <v>0.12895522388059702</v>
      </c>
      <c r="V40" s="41">
        <f t="shared" si="26"/>
        <v>0.36986301369863017</v>
      </c>
      <c r="W40" s="41">
        <f t="shared" si="27"/>
        <v>0.38176895306859204</v>
      </c>
      <c r="X40" s="41">
        <f t="shared" si="28"/>
        <v>0.25512665862484918</v>
      </c>
      <c r="Y40" s="41">
        <f t="shared" si="29"/>
        <v>0.25189553496208927</v>
      </c>
      <c r="Z40" s="41">
        <f t="shared" si="30"/>
        <v>4.6221213104119363E-2</v>
      </c>
      <c r="AA40" s="41">
        <f t="shared" si="31"/>
        <v>3.7051482059282367E-2</v>
      </c>
      <c r="AB40" s="41">
        <f t="shared" si="32"/>
        <v>3.1490098474191104E-2</v>
      </c>
      <c r="AC40" s="41">
        <f t="shared" si="33"/>
        <v>4.1518275538894096E-2</v>
      </c>
      <c r="AD40" s="41" t="str">
        <f t="shared" si="34"/>
        <v/>
      </c>
      <c r="AE40" s="41" t="str">
        <f t="shared" si="35"/>
        <v/>
      </c>
      <c r="AF40" s="80" t="str">
        <f>_xlfn.IFNA(VLOOKUP($A40,'B-Emax'!$A:$BM,MATCH(AF$1,'B-Emax'!$A$1:$BM$1,0),FALSE),"")</f>
        <v/>
      </c>
      <c r="AG40" s="81">
        <f>_xlfn.IFNA(VLOOKUP($A40,'B-Emax'!$A:$BM,MATCH(AG$1,'B-Emax'!$A$1:$BM$1,0),FALSE),"")</f>
        <v>335</v>
      </c>
      <c r="AH40" s="81">
        <f>_xlfn.IFNA(VLOOKUP($A40,'B-Emax'!$A:$BM,MATCH(AH$1,'B-Emax'!$A$1:$BM$1,0),FALSE),"")</f>
        <v>116.8</v>
      </c>
      <c r="AI40" s="81">
        <f>_xlfn.IFNA(VLOOKUP($A40,'B-Emax'!$A:$BM,MATCH(AI$1,'B-Emax'!$A$1:$BM$1,0),FALSE),"")</f>
        <v>110.8</v>
      </c>
      <c r="AJ40" s="81">
        <f>_xlfn.IFNA(VLOOKUP($A40,'B-Emax'!$A:$BM,MATCH(AJ$1,'B-Emax'!$A$1:$BM$1,0),FALSE),"")</f>
        <v>165.8</v>
      </c>
      <c r="AK40" s="81">
        <f>_xlfn.IFNA(VLOOKUP($A40,'B-Emax'!$A:$BM,MATCH(AK$1,'B-Emax'!$A$1:$BM$1,0),FALSE),"")</f>
        <v>118.7</v>
      </c>
      <c r="AL40" s="82">
        <f>_xlfn.IFNA(VLOOKUP($A40,'B-Emax'!$A:$BM,MATCH(AL$1,'B-Emax'!$A$1:$BM$1,0),FALSE),"")</f>
        <v>616.6</v>
      </c>
      <c r="AM40" s="82">
        <f>_xlfn.IFNA(VLOOKUP($A40,'B-Emax'!$A:$BM,MATCH(AM$1,'B-Emax'!$A$1:$BM$1,0),FALSE),"")</f>
        <v>769.2</v>
      </c>
      <c r="AN40" s="82">
        <f>_xlfn.IFNA(VLOOKUP($A40,'B-Emax'!$A:$BM,MATCH(AN$1,'B-Emax'!$A$1:$BM$1,0),FALSE),"")</f>
        <v>924.1</v>
      </c>
      <c r="AO40" s="81">
        <f>_xlfn.IFNA(VLOOKUP($A40,'B-Emax'!$A:$BM,MATCH(AO$1,'B-Emax'!$A$1:$BM$1,0),FALSE),"")</f>
        <v>1067</v>
      </c>
      <c r="AP40" s="82" t="str">
        <f>_xlfn.IFNA(VLOOKUP($A40,'B-Emax'!$A:$BM,MATCH(AP$1,'B-Emax'!$A$1:$BM$1,0),FALSE),"")</f>
        <v/>
      </c>
      <c r="AQ40" s="82" t="str">
        <f>_xlfn.IFNA(VLOOKUP($A40,'B-Emax'!$A:$BM,MATCH(AQ$1,'B-Emax'!$A$1:$BM$1,0),FALSE),"")</f>
        <v/>
      </c>
      <c r="AR40" s="50" t="str">
        <f>_xlfn.IFNA(VLOOKUP($A40,'I-Emax'!$A:$BM,MATCH(AR$1,'I-Emax'!$A$1:$BM$1,0),FALSE),"")</f>
        <v/>
      </c>
      <c r="AS40" s="50">
        <f>_xlfn.IFNA(VLOOKUP($A40,'I-Emax'!$A:$BM,MATCH(AS$1,'I-Emax'!$A$1:$BM$1,0),FALSE),"")</f>
        <v>43.2</v>
      </c>
      <c r="AT40" s="50">
        <f>_xlfn.IFNA(VLOOKUP($A40,'I-Emax'!$A:$BM,MATCH(AT$1,'I-Emax'!$A$1:$BM$1,0),FALSE),"")</f>
        <v>43.2</v>
      </c>
      <c r="AU40" s="50">
        <f>_xlfn.IFNA(VLOOKUP($A40,'I-Emax'!$A:$BM,MATCH(AU$1,'I-Emax'!$A$1:$BM$1,0),FALSE),"")</f>
        <v>42.3</v>
      </c>
      <c r="AV40" s="50">
        <f>_xlfn.IFNA(VLOOKUP($A40,'I-Emax'!$A:$BM,MATCH(AV$1,'I-Emax'!$A$1:$BM$1,0),FALSE),"")</f>
        <v>42.3</v>
      </c>
      <c r="AW40" s="50">
        <f>_xlfn.IFNA(VLOOKUP($A40,'I-Emax'!$A:$BM,MATCH(AW$1,'I-Emax'!$A$1:$BM$1,0),FALSE),"")</f>
        <v>29.9</v>
      </c>
      <c r="AX40" s="50">
        <f>_xlfn.IFNA(VLOOKUP($A40,'I-Emax'!$A:$BM,MATCH(AX$1,'I-Emax'!$A$1:$BM$1,0),FALSE),"")</f>
        <v>28.5</v>
      </c>
      <c r="AY40" s="50">
        <f>_xlfn.IFNA(VLOOKUP($A40,'I-Emax'!$A:$BM,MATCH(AY$1,'I-Emax'!$A$1:$BM$1,0),FALSE),"")</f>
        <v>28.5</v>
      </c>
      <c r="AZ40" s="50">
        <f>_xlfn.IFNA(VLOOKUP($A40,'I-Emax'!$A:$BM,MATCH(AZ$1,'I-Emax'!$A$1:$BM$1,0),FALSE),"")</f>
        <v>29.1</v>
      </c>
      <c r="BA40" s="50">
        <f>_xlfn.IFNA(VLOOKUP($A40,'I-Emax'!$A:$BM,MATCH(BA$1,'I-Emax'!$A$1:$BM$1,0),FALSE),"")</f>
        <v>44.3</v>
      </c>
      <c r="BB40" s="50" t="str">
        <f>_xlfn.IFNA(VLOOKUP($A40,'I-Emax'!$A:$BM,MATCH(BB$1,'I-Emax'!$A$1:$BM$1,0),FALSE),"")</f>
        <v/>
      </c>
      <c r="BC40" s="50" t="str">
        <f>_xlfn.IFNA(VLOOKUP($A40,'I-Emax'!$A:$BM,MATCH(BC$1,'I-Emax'!$A$1:$BM$1,0),FALSE),"")</f>
        <v/>
      </c>
      <c r="BD40" s="40" t="str">
        <f t="shared" si="36"/>
        <v/>
      </c>
      <c r="BE40" s="41">
        <f t="shared" si="37"/>
        <v>0.43436007784599334</v>
      </c>
      <c r="BF40" s="41">
        <f t="shared" si="38"/>
        <v>0.23131140407327733</v>
      </c>
      <c r="BG40" s="41">
        <f t="shared" si="39"/>
        <v>0.34009761305574621</v>
      </c>
      <c r="BH40" s="41">
        <f t="shared" si="40"/>
        <v>0.38802568250964115</v>
      </c>
      <c r="BI40" s="41">
        <f t="shared" si="41"/>
        <v>0.39722023915759419</v>
      </c>
      <c r="BJ40" s="41">
        <f t="shared" si="42"/>
        <v>0.67764998872988547</v>
      </c>
      <c r="BK40" s="41">
        <f t="shared" si="43"/>
        <v>0.64172852931066382</v>
      </c>
      <c r="BL40" s="41">
        <f t="shared" si="44"/>
        <v>0.65393258426966294</v>
      </c>
      <c r="BM40" s="41">
        <f t="shared" si="45"/>
        <v>0.87722772277227712</v>
      </c>
      <c r="BN40" s="41" t="str">
        <f t="shared" si="46"/>
        <v/>
      </c>
      <c r="BO40" s="41" t="str">
        <f t="shared" si="47"/>
        <v/>
      </c>
      <c r="BP40" s="40" t="str">
        <f>_xlfn.IFNA(VLOOKUP($A40,'B-Emax'!$A:$BM,MATCH(BP$1,'B-Emax'!$A$1:$BM$1,0),FALSE),"")</f>
        <v/>
      </c>
      <c r="BQ40" s="41">
        <f>_xlfn.IFNA(VLOOKUP($A40,'B-Emax'!$A:$BM,MATCH(BQ$1,'B-Emax'!$A$1:$BM$1,0),FALSE),"")</f>
        <v>0.36294691224268688</v>
      </c>
      <c r="BR40" s="41">
        <f>_xlfn.IFNA(VLOOKUP($A40,'B-Emax'!$A:$BM,MATCH(BR$1,'B-Emax'!$A$1:$BM$1,0),FALSE),"")</f>
        <v>0.19328148270726461</v>
      </c>
      <c r="BS40" s="41">
        <f>_xlfn.IFNA(VLOOKUP($A40,'B-Emax'!$A:$BM,MATCH(BS$1,'B-Emax'!$A$1:$BM$1,0),FALSE),"")</f>
        <v>0.2978494623655914</v>
      </c>
      <c r="BT40" s="41">
        <f>_xlfn.IFNA(VLOOKUP($A40,'B-Emax'!$A:$BM,MATCH(BT$1,'B-Emax'!$A$1:$BM$1,0),FALSE),"")</f>
        <v>0.33982373437179753</v>
      </c>
      <c r="BU40" s="41">
        <f>_xlfn.IFNA(VLOOKUP($A40,'B-Emax'!$A:$BM,MATCH(BU$1,'B-Emax'!$A$1:$BM$1,0),FALSE),"")</f>
        <v>0.34425754060324826</v>
      </c>
      <c r="BV40" s="41">
        <f>_xlfn.IFNA(VLOOKUP($A40,'B-Emax'!$A:$BM,MATCH(BV$1,'B-Emax'!$A$1:$BM$1,0),FALSE),"")</f>
        <v>0.89104046242774571</v>
      </c>
      <c r="BW40" s="41">
        <f>_xlfn.IFNA(VLOOKUP($A40,'B-Emax'!$A:$BM,MATCH(BW$1,'B-Emax'!$A$1:$BM$1,0),FALSE),"")</f>
        <v>0.94091743119266058</v>
      </c>
      <c r="BX40" s="41">
        <f>_xlfn.IFNA(VLOOKUP($A40,'B-Emax'!$A:$BM,MATCH(BX$1,'B-Emax'!$A$1:$BM$1,0),FALSE),"")</f>
        <v>1</v>
      </c>
      <c r="BY40" s="41">
        <f>_xlfn.IFNA(VLOOKUP($A40,'B-Emax'!$A:$BM,MATCH(BY$1,'B-Emax'!$A$1:$BM$1,0),FALSE),"")</f>
        <v>1</v>
      </c>
      <c r="BZ40" s="41" t="str">
        <f>_xlfn.IFNA(VLOOKUP($A40,'B-Emax'!$A:$BM,MATCH(BZ$1,'B-Emax'!$A$1:$BM$1,0),FALSE),"")</f>
        <v/>
      </c>
      <c r="CA40" s="41" t="str">
        <f>_xlfn.IFNA(VLOOKUP($A40,'B-Emax'!$A:$BM,MATCH(CA$1,'B-Emax'!$A$1:$BM$1,0),FALSE),"")</f>
        <v/>
      </c>
      <c r="CB40" s="47" t="str">
        <f>_xlfn.IFNA(VLOOKUP($A40,'I-Emax'!$A:$BM,MATCH(CB$1,'I-Emax'!$A$1:$BM$1,0),FALSE),"")</f>
        <v/>
      </c>
      <c r="CC40" s="47">
        <f>_xlfn.IFNA(VLOOKUP($A40,'I-Emax'!$A:$BM,MATCH(CC$1,'I-Emax'!$A$1:$BM$1,0),FALSE),"")</f>
        <v>0.83558994197292069</v>
      </c>
      <c r="CD40" s="47">
        <f>_xlfn.IFNA(VLOOKUP($A40,'I-Emax'!$A:$BM,MATCH(CD$1,'I-Emax'!$A$1:$BM$1,0),FALSE),"")</f>
        <v>0.83558994197292069</v>
      </c>
      <c r="CE40" s="47">
        <f>_xlfn.IFNA(VLOOKUP($A40,'I-Emax'!$A:$BM,MATCH(CE$1,'I-Emax'!$A$1:$BM$1,0),FALSE),"")</f>
        <v>0.87577639751552794</v>
      </c>
      <c r="CF40" s="47">
        <f>_xlfn.IFNA(VLOOKUP($A40,'I-Emax'!$A:$BM,MATCH(CF$1,'I-Emax'!$A$1:$BM$1,0),FALSE),"")</f>
        <v>0.87577639751552794</v>
      </c>
      <c r="CG40" s="47">
        <f>_xlfn.IFNA(VLOOKUP($A40,'I-Emax'!$A:$BM,MATCH(CG$1,'I-Emax'!$A$1:$BM$1,0),FALSE),"")</f>
        <v>0.86666666666666659</v>
      </c>
      <c r="CH40" s="47">
        <f>_xlfn.IFNA(VLOOKUP($A40,'I-Emax'!$A:$BM,MATCH(CH$1,'I-Emax'!$A$1:$BM$1,0),FALSE),"")</f>
        <v>0.60381355932203384</v>
      </c>
      <c r="CI40" s="47">
        <f>_xlfn.IFNA(VLOOKUP($A40,'I-Emax'!$A:$BM,MATCH(CI$1,'I-Emax'!$A$1:$BM$1,0),FALSE),"")</f>
        <v>0.60381355932203384</v>
      </c>
      <c r="CJ40" s="47">
        <f>_xlfn.IFNA(VLOOKUP($A40,'I-Emax'!$A:$BM,MATCH(CJ$1,'I-Emax'!$A$1:$BM$1,0),FALSE),"")</f>
        <v>0.65393258426966294</v>
      </c>
      <c r="CK40" s="47">
        <f>_xlfn.IFNA(VLOOKUP($A40,'I-Emax'!$A:$BM,MATCH(CK$1,'I-Emax'!$A$1:$BM$1,0),FALSE),"")</f>
        <v>0.87722772277227712</v>
      </c>
      <c r="CL40" s="47" t="str">
        <f>_xlfn.IFNA(VLOOKUP($A40,'I-Emax'!$A:$BM,MATCH(CL$1,'I-Emax'!$A$1:$BM$1,0),FALSE),"")</f>
        <v/>
      </c>
      <c r="CM40" s="47" t="str">
        <f>_xlfn.IFNA(VLOOKUP($A40,'I-Emax'!$A:$BM,MATCH(CM$1,'I-Emax'!$A$1:$BM$1,0),FALSE),"")</f>
        <v/>
      </c>
      <c r="CN40" s="40" t="str">
        <f t="shared" si="48"/>
        <v/>
      </c>
      <c r="CO40" s="41">
        <f t="shared" si="49"/>
        <v>0.24809794261414042</v>
      </c>
      <c r="CP40" s="41">
        <f t="shared" si="50"/>
        <v>0</v>
      </c>
      <c r="CQ40" s="41">
        <f t="shared" si="51"/>
        <v>0.13031311755621935</v>
      </c>
      <c r="CR40" s="41">
        <f t="shared" si="52"/>
        <v>0.18262165655787063</v>
      </c>
      <c r="CS40" s="41">
        <f t="shared" si="53"/>
        <v>0.19466772271860941</v>
      </c>
      <c r="CT40" s="41">
        <f t="shared" si="54"/>
        <v>0</v>
      </c>
      <c r="CU40" s="41">
        <f t="shared" si="55"/>
        <v>0</v>
      </c>
      <c r="CV40" s="41">
        <f t="shared" si="56"/>
        <v>0.18330807853979339</v>
      </c>
      <c r="CW40" s="41">
        <f t="shared" si="57"/>
        <v>1</v>
      </c>
      <c r="CX40" s="41" t="str">
        <f t="shared" si="58"/>
        <v/>
      </c>
      <c r="CY40" s="41" t="str">
        <f t="shared" si="59"/>
        <v/>
      </c>
      <c r="CZ40" s="40" t="str">
        <f>_xlfn.IFNA(VLOOKUP($A40,'B-Emax'!$A:$BM,MATCH(CZ$1,'B-Emax'!$A$1:$BM$1,0),FALSE),"")</f>
        <v/>
      </c>
      <c r="DA40" s="41">
        <f>_xlfn.IFNA(VLOOKUP($A40,'B-Emax'!$A:$BM,MATCH(DA$1,'B-Emax'!$A$1:$BM$1,0),FALSE),"")</f>
        <v>0.2103155262938578</v>
      </c>
      <c r="DB40" s="41">
        <f>_xlfn.IFNA(VLOOKUP($A40,'B-Emax'!$A:$BM,MATCH(DB$1,'B-Emax'!$A$1:$BM$1,0),FALSE),"")</f>
        <v>0</v>
      </c>
      <c r="DC40" s="41">
        <f>_xlfn.IFNA(VLOOKUP($A40,'B-Emax'!$A:$BM,MATCH(DC$1,'B-Emax'!$A$1:$BM$1,0),FALSE),"")</f>
        <v>0.12962139509236284</v>
      </c>
      <c r="DD40" s="41">
        <f>_xlfn.IFNA(VLOOKUP($A40,'B-Emax'!$A:$BM,MATCH(DD$1,'B-Emax'!$A$1:$BM$1,0),FALSE),"")</f>
        <v>0.18165227216590205</v>
      </c>
      <c r="DE40" s="41">
        <f>_xlfn.IFNA(VLOOKUP($A40,'B-Emax'!$A:$BM,MATCH(DE$1,'B-Emax'!$A$1:$BM$1,0),FALSE),"")</f>
        <v>0.18714837289547265</v>
      </c>
      <c r="DF40" s="41">
        <f>_xlfn.IFNA(VLOOKUP($A40,'B-Emax'!$A:$BM,MATCH(DF$1,'B-Emax'!$A$1:$BM$1,0),FALSE),"")</f>
        <v>0.86493487475915221</v>
      </c>
      <c r="DG40" s="41">
        <f>_xlfn.IFNA(VLOOKUP($A40,'B-Emax'!$A:$BM,MATCH(DG$1,'B-Emax'!$A$1:$BM$1,0),FALSE),"")</f>
        <v>0.92676185368148678</v>
      </c>
      <c r="DH40" s="41">
        <f>_xlfn.IFNA(VLOOKUP($A40,'B-Emax'!$A:$BM,MATCH(DH$1,'B-Emax'!$A$1:$BM$1,0),FALSE),"")</f>
        <v>1</v>
      </c>
      <c r="DI40" s="41">
        <f>_xlfn.IFNA(VLOOKUP($A40,'B-Emax'!$A:$BM,MATCH(DI$1,'B-Emax'!$A$1:$BM$1,0),FALSE),"")</f>
        <v>1</v>
      </c>
      <c r="DJ40" s="41" t="str">
        <f>_xlfn.IFNA(VLOOKUP($A40,'B-Emax'!$A:$BM,MATCH(DJ$1,'B-Emax'!$A$1:$BM$1,0),FALSE),"")</f>
        <v/>
      </c>
      <c r="DK40" s="41" t="str">
        <f>_xlfn.IFNA(VLOOKUP($A40,'B-Emax'!$A:$BM,MATCH(DK$1,'B-Emax'!$A$1:$BM$1,0),FALSE),"")</f>
        <v/>
      </c>
      <c r="DL40" s="47" t="str">
        <f>_xlfn.IFNA(VLOOKUP($A40,'I-Emax'!$A:$BQ,MATCH(DL$1,'I-Emax'!$A$1:$BQ$1,0),FALSE),"")</f>
        <v/>
      </c>
      <c r="DM40" s="47">
        <f>_xlfn.IFNA(VLOOKUP($A40,'I-Emax'!$A:$BQ,MATCH(DM$1,'I-Emax'!$A$1:$BQ$1,0),FALSE),"")</f>
        <v>0.84771169030190419</v>
      </c>
      <c r="DN40" s="47">
        <f>_xlfn.IFNA(VLOOKUP($A40,'I-Emax'!$A:$BQ,MATCH(DN$1,'I-Emax'!$A$1:$BQ$1,0),FALSE),"")</f>
        <v>0.84771169030190419</v>
      </c>
      <c r="DO40" s="47">
        <f>_xlfn.IFNA(VLOOKUP($A40,'I-Emax'!$A:$BQ,MATCH(DO$1,'I-Emax'!$A$1:$BQ$1,0),FALSE),"")</f>
        <v>0.99469184317873383</v>
      </c>
      <c r="DP40" s="47">
        <f>_xlfn.IFNA(VLOOKUP($A40,'I-Emax'!$A:$BQ,MATCH(DP$1,'I-Emax'!$A$1:$BQ$1,0),FALSE),"")</f>
        <v>0.99469184317873383</v>
      </c>
      <c r="DQ40" s="47">
        <f>_xlfn.IFNA(VLOOKUP($A40,'I-Emax'!$A:$BQ,MATCH(DQ$1,'I-Emax'!$A$1:$BQ$1,0),FALSE),"")</f>
        <v>0.96137341250965413</v>
      </c>
      <c r="DR40" s="47">
        <f>_xlfn.IFNA(VLOOKUP($A40,'I-Emax'!$A:$BQ,MATCH(DR$1,'I-Emax'!$A$1:$BQ$1,0),FALSE),"")</f>
        <v>0</v>
      </c>
      <c r="DS40" s="47">
        <f>_xlfn.IFNA(VLOOKUP($A40,'I-Emax'!$A:$BQ,MATCH(DS$1,'I-Emax'!$A$1:$BQ$1,0),FALSE),"")</f>
        <v>0</v>
      </c>
      <c r="DT40" s="47">
        <f>_xlfn.IFNA(VLOOKUP($A40,'I-Emax'!$A:$BQ,MATCH(DT$1,'I-Emax'!$A$1:$BQ$1,0),FALSE),"")</f>
        <v>0.18330807853979339</v>
      </c>
      <c r="DU40" s="47">
        <f>_xlfn.IFNA(VLOOKUP($A40,'I-Emax'!$A:$BQ,MATCH(DU$1,'I-Emax'!$A$1:$BQ$1,0),FALSE),"")</f>
        <v>1</v>
      </c>
      <c r="DV40" s="47" t="str">
        <f>_xlfn.IFNA(VLOOKUP($A40,'I-Emax'!$A:$BQ,MATCH(DV$1,'I-Emax'!$A$1:$BQ$1,0),FALSE),"")</f>
        <v/>
      </c>
      <c r="DW40" s="47" t="str">
        <f>_xlfn.IFNA(VLOOKUP($A40,'I-Emax'!$A:$BQ,MATCH(DW$1,'I-Emax'!$A$1:$BQ$1,0),FALSE),"")</f>
        <v/>
      </c>
      <c r="DX40" s="147" t="str">
        <f t="shared" si="62"/>
        <v/>
      </c>
      <c r="DY40" s="51">
        <f t="shared" si="63"/>
        <v>0.41442874376647226</v>
      </c>
      <c r="DZ40" s="51">
        <f t="shared" si="64"/>
        <v>0.87722772277227712</v>
      </c>
      <c r="EA40" s="51" t="str">
        <f t="shared" si="65"/>
        <v/>
      </c>
      <c r="EB40" s="51" t="str">
        <f>_xlfn.IFNA(VLOOKUP($A40,'B-Emax'!$A:$IC,MATCH(EB$1,'B-Emax'!$A$1:$IC$1,0),FALSE),"")</f>
        <v/>
      </c>
      <c r="EC40" s="51">
        <f>_xlfn.IFNA(VLOOKUP($A40,'B-Emax'!$A:$IC,MATCH(EC$1,'B-Emax'!$A$1:$IC$1,0),FALSE),"")</f>
        <v>0.36294691224268688</v>
      </c>
      <c r="ED40" s="51">
        <f>_xlfn.IFNA(VLOOKUP($A40,'B-Emax'!$A:$IC,MATCH(ED$1,'B-Emax'!$A$1:$IC$1,0),FALSE),"")</f>
        <v>1</v>
      </c>
      <c r="EE40" s="51" t="str">
        <f>_xlfn.IFNA(VLOOKUP($A40,'B-Emax'!$A:$IC,MATCH(EE$1,'B-Emax'!$A$1:$IC$1,0),FALSE),"")</f>
        <v/>
      </c>
      <c r="EF40" s="51" t="str">
        <f>_xlfn.IFNA(VLOOKUP($A40,'I-Emax'!$A:$IC,MATCH(EF$1,'I-Emax'!$A$1:$IC$1,0),FALSE),"")</f>
        <v/>
      </c>
      <c r="EG40" s="51">
        <f>_xlfn.IFNA(VLOOKUP($A40,'I-Emax'!$A:$IC,MATCH(EG$1,'I-Emax'!$A$1:$IC$1,0),FALSE),"")</f>
        <v>0.87577639751552794</v>
      </c>
      <c r="EH40" s="51">
        <f>_xlfn.IFNA(VLOOKUP($A40,'I-Emax'!$A:$IC,MATCH(EH$1,'I-Emax'!$A$1:$IC$1,0),FALSE),"")</f>
        <v>0.87722772277227712</v>
      </c>
      <c r="EI40" s="51" t="str">
        <f>_xlfn.IFNA(VLOOKUP($A40,'I-Emax'!$A:$IC,MATCH(EI$1,'I-Emax'!$A$1:$IC$1,0),FALSE),"")</f>
        <v/>
      </c>
      <c r="EJ40" s="147" t="str">
        <f t="shared" si="66"/>
        <v/>
      </c>
      <c r="EK40" s="51">
        <f t="shared" si="67"/>
        <v>0.35859546019019811</v>
      </c>
      <c r="EL40" s="51">
        <f t="shared" si="68"/>
        <v>0.71472273488329519</v>
      </c>
      <c r="EM40" s="51" t="str">
        <f t="shared" si="69"/>
        <v/>
      </c>
      <c r="EN40" s="147" t="str">
        <f>_xlfn.IFNA(VLOOKUP($A40,'B-Emax'!$A:$IC,MATCH(EN$1,'B-Emax'!$A$1:$IC$1,0),FALSE),"")</f>
        <v/>
      </c>
      <c r="EO40" s="51">
        <f>_xlfn.IFNA(VLOOKUP($A40,'B-Emax'!$A:$IC,MATCH(EO$1,'B-Emax'!$A$1:$IC$1,0),FALSE),"")</f>
        <v>0.30763182645811771</v>
      </c>
      <c r="EP40" s="51">
        <f>_xlfn.IFNA(VLOOKUP($A40,'B-Emax'!$A:$IC,MATCH(EP$1,'B-Emax'!$A$1:$IC$1,0),FALSE),"")</f>
        <v>0.95798947340510154</v>
      </c>
      <c r="EQ40" s="51" t="str">
        <f>_xlfn.IFNA(VLOOKUP($A40,'B-Emax'!$A:$IC,MATCH(EQ$1,'B-Emax'!$A$1:$IC$1,0),FALSE),"")</f>
        <v/>
      </c>
      <c r="ER40" s="51" t="str">
        <f>_xlfn.IFNA(VLOOKUP($A40,'I-Emax'!$A:$IC,MATCH(ER$1,'I-Emax'!$A$1:$IC$1,0),FALSE),"")</f>
        <v/>
      </c>
      <c r="ES40" s="51">
        <f>_xlfn.IFNA(VLOOKUP($A40,'I-Emax'!$A:$IC,MATCH(ES$1,'I-Emax'!$A$1:$IC$1,0),FALSE),"")</f>
        <v>0.85787986912871284</v>
      </c>
      <c r="ET40" s="51">
        <f>_xlfn.IFNA(VLOOKUP($A40,'I-Emax'!$A:$IC,MATCH(ET$1,'I-Emax'!$A$1:$IC$1,0),FALSE),"")</f>
        <v>0.68469685642150191</v>
      </c>
      <c r="EU40" s="51" t="str">
        <f>_xlfn.IFNA(VLOOKUP($A40,'I-Emax'!$A:$IC,MATCH(EU$1,'I-Emax'!$A$1:$IC$1,0),FALSE),"")</f>
        <v/>
      </c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</row>
    <row r="41" spans="1:172" s="49" customFormat="1" x14ac:dyDescent="0.2">
      <c r="A41" s="29" t="s">
        <v>121</v>
      </c>
      <c r="B41" s="377" t="str">
        <f>VLOOKUP($A41,BI!$A:$Q,MATCH(B$1,BI!$A$1:$Q$1,0),FALSE)</f>
        <v/>
      </c>
      <c r="C41" s="378">
        <f>VLOOKUP($A41,BI!$A:$Q,MATCH(C$1,BI!$A$1:$Q$1,0),FALSE)</f>
        <v>1</v>
      </c>
      <c r="D41" s="378">
        <f>VLOOKUP($A41,BI!$A:$Q,MATCH(D$1,BI!$A$1:$Q$1,0),FALSE)</f>
        <v>1</v>
      </c>
      <c r="E41" s="378">
        <f>VLOOKUP($A41,BI!$A:$Q,MATCH(E$1,BI!$A$1:$Q$1,0),FALSE)</f>
        <v>1</v>
      </c>
      <c r="F41" s="378">
        <f>VLOOKUP($A41,BI!$A:$Q,MATCH(F$1,BI!$A$1:$Q$1,0),FALSE)</f>
        <v>1</v>
      </c>
      <c r="G41" s="378">
        <f>VLOOKUP($A41,BI!$A:$Q,MATCH(G$1,BI!$A$1:$Q$1,0),FALSE)</f>
        <v>1</v>
      </c>
      <c r="H41" s="378">
        <f>VLOOKUP($A41,BI!$A:$Q,MATCH(H$1,BI!$A$1:$Q$1,0),FALSE)</f>
        <v>1</v>
      </c>
      <c r="I41" s="378">
        <f>VLOOKUP($A41,BI!$A:$Q,MATCH(I$1,BI!$A$1:$Q$1,0),FALSE)</f>
        <v>1</v>
      </c>
      <c r="J41" s="378">
        <f>VLOOKUP($A41,BI!$A:$Q,MATCH(J$1,BI!$A$1:$Q$1,0),FALSE)</f>
        <v>1</v>
      </c>
      <c r="K41" s="378">
        <f>VLOOKUP($A41,BI!$A:$Q,MATCH(K$1,BI!$A$1:$Q$1,0),FALSE)</f>
        <v>1</v>
      </c>
      <c r="L41" s="378" t="str">
        <f>VLOOKUP($A41,BI!$A:$Q,MATCH(L$1,BI!$A$1:$Q$1,0),FALSE)</f>
        <v/>
      </c>
      <c r="M41" s="378" t="str">
        <f>VLOOKUP($A41,BI!$A:$Q,MATCH(M$1,BI!$A$1:$Q$1,0),FALSE)</f>
        <v/>
      </c>
      <c r="N41" s="49">
        <f t="shared" si="0"/>
        <v>9</v>
      </c>
      <c r="O41" s="49" t="str">
        <f>VLOOKUP($A41,BI!$A:$Q,MATCH(O$1,BI!$A$1:$Q$1,0),FALSE)</f>
        <v/>
      </c>
      <c r="P41" s="37">
        <f>VLOOKUP($A41,BI!$A:$Q,MATCH(P$1,BI!$A$1:$Q$1,0),FALSE)</f>
        <v>1</v>
      </c>
      <c r="Q41" s="37">
        <f>VLOOKUP($A41,BI!$A:$Q,MATCH(Q$1,BI!$A$1:$Q$1,0),FALSE)</f>
        <v>1</v>
      </c>
      <c r="R41" s="37" t="str">
        <f>VLOOKUP($A41,BI!$A:$Q,MATCH(R$1,BI!$A$1:$Q$1,0),FALSE)</f>
        <v/>
      </c>
      <c r="S41" s="398">
        <f t="shared" si="1"/>
        <v>2</v>
      </c>
      <c r="T41" s="41" t="str">
        <f t="shared" si="24"/>
        <v/>
      </c>
      <c r="U41" s="41">
        <f t="shared" si="25"/>
        <v>3.0316248636859326E-2</v>
      </c>
      <c r="V41" s="41">
        <f t="shared" si="26"/>
        <v>8.5881989496447333E-2</v>
      </c>
      <c r="W41" s="41">
        <f t="shared" si="27"/>
        <v>5.0111005391690451E-2</v>
      </c>
      <c r="X41" s="41">
        <f t="shared" si="28"/>
        <v>3.6155606407322655E-2</v>
      </c>
      <c r="Y41" s="41">
        <f t="shared" si="29"/>
        <v>3.5879036391594059E-2</v>
      </c>
      <c r="Z41" s="41">
        <f t="shared" si="30"/>
        <v>5.4107605547934763E-2</v>
      </c>
      <c r="AA41" s="41">
        <f t="shared" si="31"/>
        <v>4.5245985215396377E-2</v>
      </c>
      <c r="AB41" s="41">
        <f t="shared" si="32"/>
        <v>6.0311284046692601E-2</v>
      </c>
      <c r="AC41" s="41">
        <f t="shared" si="33"/>
        <v>3.6590112884390812E-2</v>
      </c>
      <c r="AD41" s="41" t="str">
        <f t="shared" si="34"/>
        <v/>
      </c>
      <c r="AE41" s="41" t="str">
        <f t="shared" si="35"/>
        <v/>
      </c>
      <c r="AF41" s="80" t="str">
        <f>_xlfn.IFNA(VLOOKUP($A41,'B-Emax'!$A:$BM,MATCH(AF$1,'B-Emax'!$A$1:$BM$1,0),FALSE),"")</f>
        <v/>
      </c>
      <c r="AG41" s="81">
        <f>_xlfn.IFNA(VLOOKUP($A41,'B-Emax'!$A:$BM,MATCH(AG$1,'B-Emax'!$A$1:$BM$1,0),FALSE),"")</f>
        <v>917</v>
      </c>
      <c r="AH41" s="81">
        <f>_xlfn.IFNA(VLOOKUP($A41,'B-Emax'!$A:$BM,MATCH(AH$1,'B-Emax'!$A$1:$BM$1,0),FALSE),"")</f>
        <v>323.7</v>
      </c>
      <c r="AI41" s="81">
        <f>_xlfn.IFNA(VLOOKUP($A41,'B-Emax'!$A:$BM,MATCH(AI$1,'B-Emax'!$A$1:$BM$1,0),FALSE),"")</f>
        <v>315.3</v>
      </c>
      <c r="AJ41" s="81">
        <f>_xlfn.IFNA(VLOOKUP($A41,'B-Emax'!$A:$BM,MATCH(AJ$1,'B-Emax'!$A$1:$BM$1,0),FALSE),"")</f>
        <v>437</v>
      </c>
      <c r="AK41" s="81">
        <f>_xlfn.IFNA(VLOOKUP($A41,'B-Emax'!$A:$BM,MATCH(AK$1,'B-Emax'!$A$1:$BM$1,0),FALSE),"")</f>
        <v>195.1</v>
      </c>
      <c r="AL41" s="82">
        <f>_xlfn.IFNA(VLOOKUP($A41,'B-Emax'!$A:$BM,MATCH(AL$1,'B-Emax'!$A$1:$BM$1,0),FALSE),"")</f>
        <v>656.1</v>
      </c>
      <c r="AM41" s="82">
        <f>_xlfn.IFNA(VLOOKUP($A41,'B-Emax'!$A:$BM,MATCH(AM$1,'B-Emax'!$A$1:$BM$1,0),FALSE),"")</f>
        <v>784.6</v>
      </c>
      <c r="AN41" s="82">
        <f>_xlfn.IFNA(VLOOKUP($A41,'B-Emax'!$A:$BM,MATCH(AN$1,'B-Emax'!$A$1:$BM$1,0),FALSE),"")</f>
        <v>462.6</v>
      </c>
      <c r="AO41" s="81">
        <f>_xlfn.IFNA(VLOOKUP($A41,'B-Emax'!$A:$BM,MATCH(AO$1,'B-Emax'!$A$1:$BM$1,0),FALSE),"")</f>
        <v>770.7</v>
      </c>
      <c r="AP41" s="82" t="str">
        <f>_xlfn.IFNA(VLOOKUP($A41,'B-Emax'!$A:$BM,MATCH(AP$1,'B-Emax'!$A$1:$BM$1,0),FALSE),"")</f>
        <v/>
      </c>
      <c r="AQ41" s="82" t="str">
        <f>_xlfn.IFNA(VLOOKUP($A41,'B-Emax'!$A:$BM,MATCH(AQ$1,'B-Emax'!$A$1:$BM$1,0),FALSE),"")</f>
        <v/>
      </c>
      <c r="AR41" s="50" t="str">
        <f>_xlfn.IFNA(VLOOKUP($A41,'I-Emax'!$A:$BM,MATCH(AR$1,'I-Emax'!$A$1:$BM$1,0),FALSE),"")</f>
        <v/>
      </c>
      <c r="AS41" s="50">
        <f>_xlfn.IFNA(VLOOKUP($A41,'I-Emax'!$A:$BM,MATCH(AS$1,'I-Emax'!$A$1:$BM$1,0),FALSE),"")</f>
        <v>27.8</v>
      </c>
      <c r="AT41" s="50">
        <f>_xlfn.IFNA(VLOOKUP($A41,'I-Emax'!$A:$BM,MATCH(AT$1,'I-Emax'!$A$1:$BM$1,0),FALSE),"")</f>
        <v>27.8</v>
      </c>
      <c r="AU41" s="50">
        <f>_xlfn.IFNA(VLOOKUP($A41,'I-Emax'!$A:$BM,MATCH(AU$1,'I-Emax'!$A$1:$BM$1,0),FALSE),"")</f>
        <v>15.8</v>
      </c>
      <c r="AV41" s="50">
        <f>_xlfn.IFNA(VLOOKUP($A41,'I-Emax'!$A:$BM,MATCH(AV$1,'I-Emax'!$A$1:$BM$1,0),FALSE),"")</f>
        <v>15.8</v>
      </c>
      <c r="AW41" s="50">
        <f>_xlfn.IFNA(VLOOKUP($A41,'I-Emax'!$A:$BM,MATCH(AW$1,'I-Emax'!$A$1:$BM$1,0),FALSE),"")</f>
        <v>7</v>
      </c>
      <c r="AX41" s="50">
        <f>_xlfn.IFNA(VLOOKUP($A41,'I-Emax'!$A:$BM,MATCH(AX$1,'I-Emax'!$A$1:$BM$1,0),FALSE),"")</f>
        <v>35.5</v>
      </c>
      <c r="AY41" s="50">
        <f>_xlfn.IFNA(VLOOKUP($A41,'I-Emax'!$A:$BM,MATCH(AY$1,'I-Emax'!$A$1:$BM$1,0),FALSE),"")</f>
        <v>35.5</v>
      </c>
      <c r="AZ41" s="50">
        <f>_xlfn.IFNA(VLOOKUP($A41,'I-Emax'!$A:$BM,MATCH(AZ$1,'I-Emax'!$A$1:$BM$1,0),FALSE),"")</f>
        <v>27.9</v>
      </c>
      <c r="BA41" s="50">
        <f>_xlfn.IFNA(VLOOKUP($A41,'I-Emax'!$A:$BM,MATCH(BA$1,'I-Emax'!$A$1:$BM$1,0),FALSE),"")</f>
        <v>28.2</v>
      </c>
      <c r="BB41" s="50" t="str">
        <f>_xlfn.IFNA(VLOOKUP($A41,'I-Emax'!$A:$BM,MATCH(BB$1,'I-Emax'!$A$1:$BM$1,0),FALSE),"")</f>
        <v/>
      </c>
      <c r="BC41" s="50" t="str">
        <f>_xlfn.IFNA(VLOOKUP($A41,'I-Emax'!$A:$BM,MATCH(BC$1,'I-Emax'!$A$1:$BM$1,0),FALSE),"")</f>
        <v/>
      </c>
      <c r="BD41" s="40" t="str">
        <f t="shared" si="36"/>
        <v/>
      </c>
      <c r="BE41" s="41">
        <f t="shared" si="37"/>
        <v>0.54123592827507072</v>
      </c>
      <c r="BF41" s="41">
        <f t="shared" si="38"/>
        <v>0.99617549051938326</v>
      </c>
      <c r="BG41" s="41">
        <f t="shared" si="39"/>
        <v>0.38594811606022461</v>
      </c>
      <c r="BH41" s="41">
        <f t="shared" si="40"/>
        <v>0.36522402414353466</v>
      </c>
      <c r="BI41" s="41">
        <f t="shared" si="41"/>
        <v>0.35858236950207628</v>
      </c>
      <c r="BJ41" s="41">
        <f t="shared" si="42"/>
        <v>0.79327252201633169</v>
      </c>
      <c r="BK41" s="41">
        <f t="shared" si="43"/>
        <v>0.78365662952513848</v>
      </c>
      <c r="BL41" s="41">
        <f t="shared" si="44"/>
        <v>0.79844033078391885</v>
      </c>
      <c r="BM41" s="41">
        <f t="shared" si="45"/>
        <v>0.77310198906227701</v>
      </c>
      <c r="BN41" s="41" t="str">
        <f t="shared" si="46"/>
        <v/>
      </c>
      <c r="BO41" s="41" t="str">
        <f t="shared" si="47"/>
        <v/>
      </c>
      <c r="BP41" s="40" t="str">
        <f>_xlfn.IFNA(VLOOKUP($A41,'B-Emax'!$A:$BM,MATCH(BP$1,'B-Emax'!$A$1:$BM$1,0),FALSE),"")</f>
        <v/>
      </c>
      <c r="BQ41" s="41">
        <f>_xlfn.IFNA(VLOOKUP($A41,'B-Emax'!$A:$BM,MATCH(BQ$1,'B-Emax'!$A$1:$BM$1,0),FALSE),"")</f>
        <v>0.99349945828819064</v>
      </c>
      <c r="BR41" s="41">
        <f>_xlfn.IFNA(VLOOKUP($A41,'B-Emax'!$A:$BM,MATCH(BR$1,'B-Emax'!$A$1:$BM$1,0),FALSE),"")</f>
        <v>0.53566109548237628</v>
      </c>
      <c r="BS41" s="41">
        <f>_xlfn.IFNA(VLOOKUP($A41,'B-Emax'!$A:$BM,MATCH(BS$1,'B-Emax'!$A$1:$BM$1,0),FALSE),"")</f>
        <v>0.84758064516129039</v>
      </c>
      <c r="BT41" s="41">
        <f>_xlfn.IFNA(VLOOKUP($A41,'B-Emax'!$A:$BM,MATCH(BT$1,'B-Emax'!$A$1:$BM$1,0),FALSE),"")</f>
        <v>0.89567534330805498</v>
      </c>
      <c r="BU41" s="41">
        <f>_xlfn.IFNA(VLOOKUP($A41,'B-Emax'!$A:$BM,MATCH(BU$1,'B-Emax'!$A$1:$BM$1,0),FALSE),"")</f>
        <v>0.56583526682134566</v>
      </c>
      <c r="BV41" s="41">
        <f>_xlfn.IFNA(VLOOKUP($A41,'B-Emax'!$A:$BM,MATCH(BV$1,'B-Emax'!$A$1:$BM$1,0),FALSE),"")</f>
        <v>0.94812138728323703</v>
      </c>
      <c r="BW41" s="41">
        <f>_xlfn.IFNA(VLOOKUP($A41,'B-Emax'!$A:$BM,MATCH(BW$1,'B-Emax'!$A$1:$BM$1,0),FALSE),"")</f>
        <v>0.95975535168195725</v>
      </c>
      <c r="BX41" s="41">
        <f>_xlfn.IFNA(VLOOKUP($A41,'B-Emax'!$A:$BM,MATCH(BX$1,'B-Emax'!$A$1:$BM$1,0),FALSE),"")</f>
        <v>0.50059517368250195</v>
      </c>
      <c r="BY41" s="41">
        <f>_xlfn.IFNA(VLOOKUP($A41,'B-Emax'!$A:$BM,MATCH(BY$1,'B-Emax'!$A$1:$BM$1,0),FALSE),"")</f>
        <v>0.72230552952202443</v>
      </c>
      <c r="BZ41" s="41" t="str">
        <f>_xlfn.IFNA(VLOOKUP($A41,'B-Emax'!$A:$BM,MATCH(BZ$1,'B-Emax'!$A$1:$BM$1,0),FALSE),"")</f>
        <v/>
      </c>
      <c r="CA41" s="41" t="str">
        <f>_xlfn.IFNA(VLOOKUP($A41,'B-Emax'!$A:$BM,MATCH(CA$1,'B-Emax'!$A$1:$BM$1,0),FALSE),"")</f>
        <v/>
      </c>
      <c r="CB41" s="47" t="str">
        <f>_xlfn.IFNA(VLOOKUP($A41,'I-Emax'!$A:$BM,MATCH(CB$1,'I-Emax'!$A$1:$BM$1,0),FALSE),"")</f>
        <v/>
      </c>
      <c r="CC41" s="47">
        <f>_xlfn.IFNA(VLOOKUP($A41,'I-Emax'!$A:$BM,MATCH(CC$1,'I-Emax'!$A$1:$BM$1,0),FALSE),"")</f>
        <v>0.53771760154738879</v>
      </c>
      <c r="CD41" s="47">
        <f>_xlfn.IFNA(VLOOKUP($A41,'I-Emax'!$A:$BM,MATCH(CD$1,'I-Emax'!$A$1:$BM$1,0),FALSE),"")</f>
        <v>0.53771760154738879</v>
      </c>
      <c r="CE41" s="47">
        <f>_xlfn.IFNA(VLOOKUP($A41,'I-Emax'!$A:$BM,MATCH(CE$1,'I-Emax'!$A$1:$BM$1,0),FALSE),"")</f>
        <v>0.32712215320910976</v>
      </c>
      <c r="CF41" s="47">
        <f>_xlfn.IFNA(VLOOKUP($A41,'I-Emax'!$A:$BM,MATCH(CF$1,'I-Emax'!$A$1:$BM$1,0),FALSE),"")</f>
        <v>0.32712215320910976</v>
      </c>
      <c r="CG41" s="47">
        <f>_xlfn.IFNA(VLOOKUP($A41,'I-Emax'!$A:$BM,MATCH(CG$1,'I-Emax'!$A$1:$BM$1,0),FALSE),"")</f>
        <v>0.20289855072463769</v>
      </c>
      <c r="CH41" s="47">
        <f>_xlfn.IFNA(VLOOKUP($A41,'I-Emax'!$A:$BM,MATCH(CH$1,'I-Emax'!$A$1:$BM$1,0),FALSE),"")</f>
        <v>0.7521186440677966</v>
      </c>
      <c r="CI41" s="47">
        <f>_xlfn.IFNA(VLOOKUP($A41,'I-Emax'!$A:$BM,MATCH(CI$1,'I-Emax'!$A$1:$BM$1,0),FALSE),"")</f>
        <v>0.7521186440677966</v>
      </c>
      <c r="CJ41" s="47">
        <f>_xlfn.IFNA(VLOOKUP($A41,'I-Emax'!$A:$BM,MATCH(CJ$1,'I-Emax'!$A$1:$BM$1,0),FALSE),"")</f>
        <v>0.62696629213483146</v>
      </c>
      <c r="CK41" s="47">
        <f>_xlfn.IFNA(VLOOKUP($A41,'I-Emax'!$A:$BM,MATCH(CK$1,'I-Emax'!$A$1:$BM$1,0),FALSE),"")</f>
        <v>0.55841584158415836</v>
      </c>
      <c r="CL41" s="47" t="str">
        <f>_xlfn.IFNA(VLOOKUP($A41,'I-Emax'!$A:$BM,MATCH(CL$1,'I-Emax'!$A$1:$BM$1,0),FALSE),"")</f>
        <v/>
      </c>
      <c r="CM41" s="47" t="str">
        <f>_xlfn.IFNA(VLOOKUP($A41,'I-Emax'!$A:$BM,MATCH(CM$1,'I-Emax'!$A$1:$BM$1,0),FALSE),"")</f>
        <v/>
      </c>
      <c r="CN41" s="40" t="str">
        <f t="shared" si="48"/>
        <v/>
      </c>
      <c r="CO41" s="41">
        <f t="shared" si="49"/>
        <v>0.60962636815538429</v>
      </c>
      <c r="CP41" s="41">
        <f t="shared" si="50"/>
        <v>0.11669679359807657</v>
      </c>
      <c r="CQ41" s="41">
        <f t="shared" si="51"/>
        <v>0.32129872662855302</v>
      </c>
      <c r="CR41" s="41">
        <f t="shared" si="52"/>
        <v>0.28218574030280091</v>
      </c>
      <c r="CS41" s="41">
        <f t="shared" si="53"/>
        <v>0</v>
      </c>
      <c r="CT41" s="41">
        <f t="shared" si="54"/>
        <v>0.90793735736897696</v>
      </c>
      <c r="CU41" s="41">
        <f t="shared" si="55"/>
        <v>0.93154024491138709</v>
      </c>
      <c r="CV41" s="41">
        <f t="shared" si="56"/>
        <v>0</v>
      </c>
      <c r="CW41" s="41">
        <f t="shared" si="57"/>
        <v>0.69487882151594271</v>
      </c>
      <c r="CX41" s="41" t="str">
        <f t="shared" si="58"/>
        <v/>
      </c>
      <c r="CY41" s="41" t="str">
        <f t="shared" si="59"/>
        <v/>
      </c>
      <c r="CZ41" s="40" t="str">
        <f>_xlfn.IFNA(VLOOKUP($A41,'B-Emax'!$A:$BM,MATCH(CZ$1,'B-Emax'!$A$1:$BM$1,0),FALSE),"")</f>
        <v/>
      </c>
      <c r="DA41" s="41">
        <f>_xlfn.IFNA(VLOOKUP($A41,'B-Emax'!$A:$BM,MATCH(DA$1,'B-Emax'!$A$1:$BM$1,0),FALSE),"")</f>
        <v>1</v>
      </c>
      <c r="DB41" s="41">
        <f>_xlfn.IFNA(VLOOKUP($A41,'B-Emax'!$A:$BM,MATCH(DB$1,'B-Emax'!$A$1:$BM$1,0),FALSE),"")</f>
        <v>7.1141442456573917E-2</v>
      </c>
      <c r="DC41" s="41">
        <f>_xlfn.IFNA(VLOOKUP($A41,'B-Emax'!$A:$BM,MATCH(DC$1,'B-Emax'!$A$1:$BM$1,0),FALSE),"")</f>
        <v>0.7039611590237409</v>
      </c>
      <c r="DD41" s="41">
        <f>_xlfn.IFNA(VLOOKUP($A41,'B-Emax'!$A:$BM,MATCH(DD$1,'B-Emax'!$A$1:$BM$1,0),FALSE),"")</f>
        <v>0.80153527158240767</v>
      </c>
      <c r="DE41" s="41">
        <f>_xlfn.IFNA(VLOOKUP($A41,'B-Emax'!$A:$BM,MATCH(DE$1,'B-Emax'!$A$1:$BM$1,0),FALSE),"")</f>
        <v>0.13235854338542458</v>
      </c>
      <c r="DF41" s="41">
        <f>_xlfn.IFNA(VLOOKUP($A41,'B-Emax'!$A:$BM,MATCH(DF$1,'B-Emax'!$A$1:$BM$1,0),FALSE),"")</f>
        <v>0.90793735736897696</v>
      </c>
      <c r="DG41" s="41">
        <f>_xlfn.IFNA(VLOOKUP($A41,'B-Emax'!$A:$BM,MATCH(DG$1,'B-Emax'!$A$1:$BM$1,0),FALSE),"")</f>
        <v>0.93154024491138709</v>
      </c>
      <c r="DH41" s="41">
        <f>_xlfn.IFNA(VLOOKUP($A41,'B-Emax'!$A:$BM,MATCH(DH$1,'B-Emax'!$A$1:$BM$1,0),FALSE),"")</f>
        <v>0</v>
      </c>
      <c r="DI41" s="41">
        <f>_xlfn.IFNA(VLOOKUP($A41,'B-Emax'!$A:$BM,MATCH(DI$1,'B-Emax'!$A$1:$BM$1,0),FALSE),"")</f>
        <v>0.44980407507896852</v>
      </c>
      <c r="DJ41" s="41" t="str">
        <f>_xlfn.IFNA(VLOOKUP($A41,'B-Emax'!$A:$BM,MATCH(DJ$1,'B-Emax'!$A$1:$BM$1,0),FALSE),"")</f>
        <v/>
      </c>
      <c r="DK41" s="41" t="str">
        <f>_xlfn.IFNA(VLOOKUP($A41,'B-Emax'!$A:$BM,MATCH(DK$1,'B-Emax'!$A$1:$BM$1,0),FALSE),"")</f>
        <v/>
      </c>
      <c r="DL41" s="47" t="str">
        <f>_xlfn.IFNA(VLOOKUP($A41,'I-Emax'!$A:$BQ,MATCH(DL$1,'I-Emax'!$A$1:$BQ$1,0),FALSE),"")</f>
        <v/>
      </c>
      <c r="DM41" s="47">
        <f>_xlfn.IFNA(VLOOKUP($A41,'I-Emax'!$A:$BQ,MATCH(DM$1,'I-Emax'!$A$1:$BQ$1,0),FALSE),"")</f>
        <v>0.60962636815538429</v>
      </c>
      <c r="DN41" s="47">
        <f>_xlfn.IFNA(VLOOKUP($A41,'I-Emax'!$A:$BQ,MATCH(DN$1,'I-Emax'!$A$1:$BQ$1,0),FALSE),"")</f>
        <v>0.60962636815538429</v>
      </c>
      <c r="DO41" s="47">
        <f>_xlfn.IFNA(VLOOKUP($A41,'I-Emax'!$A:$BQ,MATCH(DO$1,'I-Emax'!$A$1:$BQ$1,0),FALSE),"")</f>
        <v>0.22618182399028827</v>
      </c>
      <c r="DP41" s="47">
        <f>_xlfn.IFNA(VLOOKUP($A41,'I-Emax'!$A:$BQ,MATCH(DP$1,'I-Emax'!$A$1:$BQ$1,0),FALSE),"")</f>
        <v>0.22618182399028827</v>
      </c>
      <c r="DQ41" s="47">
        <f>_xlfn.IFNA(VLOOKUP($A41,'I-Emax'!$A:$BQ,MATCH(DQ$1,'I-Emax'!$A$1:$BQ$1,0),FALSE),"")</f>
        <v>0</v>
      </c>
      <c r="DR41" s="47">
        <f>_xlfn.IFNA(VLOOKUP($A41,'I-Emax'!$A:$BQ,MATCH(DR$1,'I-Emax'!$A$1:$BQ$1,0),FALSE),"")</f>
        <v>1</v>
      </c>
      <c r="DS41" s="47">
        <f>_xlfn.IFNA(VLOOKUP($A41,'I-Emax'!$A:$BQ,MATCH(DS$1,'I-Emax'!$A$1:$BQ$1,0),FALSE),"")</f>
        <v>1</v>
      </c>
      <c r="DT41" s="47">
        <f>_xlfn.IFNA(VLOOKUP($A41,'I-Emax'!$A:$BQ,MATCH(DT$1,'I-Emax'!$A$1:$BQ$1,0),FALSE),"")</f>
        <v>0.77212714274317606</v>
      </c>
      <c r="DU41" s="47">
        <f>_xlfn.IFNA(VLOOKUP($A41,'I-Emax'!$A:$BQ,MATCH(DU$1,'I-Emax'!$A$1:$BQ$1,0),FALSE),"")</f>
        <v>0.64731297191887238</v>
      </c>
      <c r="DV41" s="47" t="str">
        <f>_xlfn.IFNA(VLOOKUP($A41,'I-Emax'!$A:$BQ,MATCH(DV$1,'I-Emax'!$A$1:$BQ$1,0),FALSE),"")</f>
        <v/>
      </c>
      <c r="DW41" s="47" t="str">
        <f>_xlfn.IFNA(VLOOKUP($A41,'I-Emax'!$A:$BQ,MATCH(DW$1,'I-Emax'!$A$1:$BQ$1,0),FALSE),"")</f>
        <v/>
      </c>
      <c r="DX41" s="147" t="str">
        <f t="shared" si="62"/>
        <v/>
      </c>
      <c r="DY41" s="51">
        <f t="shared" si="63"/>
        <v>0.54123592827507072</v>
      </c>
      <c r="DZ41" s="51">
        <f t="shared" si="64"/>
        <v>0.78365662952513848</v>
      </c>
      <c r="EA41" s="51" t="str">
        <f t="shared" si="65"/>
        <v/>
      </c>
      <c r="EB41" s="51" t="str">
        <f>_xlfn.IFNA(VLOOKUP($A41,'B-Emax'!$A:$IC,MATCH(EB$1,'B-Emax'!$A$1:$IC$1,0),FALSE),"")</f>
        <v/>
      </c>
      <c r="EC41" s="51">
        <f>_xlfn.IFNA(VLOOKUP($A41,'B-Emax'!$A:$IC,MATCH(EC$1,'B-Emax'!$A$1:$IC$1,0),FALSE),"")</f>
        <v>0.99349945828819064</v>
      </c>
      <c r="ED41" s="51">
        <f>_xlfn.IFNA(VLOOKUP($A41,'B-Emax'!$A:$IC,MATCH(ED$1,'B-Emax'!$A$1:$IC$1,0),FALSE),"")</f>
        <v>0.95975535168195725</v>
      </c>
      <c r="EE41" s="51" t="str">
        <f>_xlfn.IFNA(VLOOKUP($A41,'B-Emax'!$A:$IC,MATCH(EE$1,'B-Emax'!$A$1:$IC$1,0),FALSE),"")</f>
        <v/>
      </c>
      <c r="EF41" s="51" t="str">
        <f>_xlfn.IFNA(VLOOKUP($A41,'I-Emax'!$A:$IC,MATCH(EF$1,'I-Emax'!$A$1:$IC$1,0),FALSE),"")</f>
        <v/>
      </c>
      <c r="EG41" s="51">
        <f>_xlfn.IFNA(VLOOKUP($A41,'I-Emax'!$A:$IC,MATCH(EG$1,'I-Emax'!$A$1:$IC$1,0),FALSE),"")</f>
        <v>0.53771760154738879</v>
      </c>
      <c r="EH41" s="51">
        <f>_xlfn.IFNA(VLOOKUP($A41,'I-Emax'!$A:$IC,MATCH(EH$1,'I-Emax'!$A$1:$IC$1,0),FALSE),"")</f>
        <v>0.7521186440677966</v>
      </c>
      <c r="EI41" s="51" t="str">
        <f>_xlfn.IFNA(VLOOKUP($A41,'I-Emax'!$A:$IC,MATCH(EI$1,'I-Emax'!$A$1:$IC$1,0),FALSE),"")</f>
        <v/>
      </c>
      <c r="EJ41" s="147" t="str">
        <f t="shared" si="66"/>
        <v/>
      </c>
      <c r="EK41" s="51">
        <f t="shared" si="67"/>
        <v>0.50350476111943676</v>
      </c>
      <c r="EL41" s="51">
        <f t="shared" si="68"/>
        <v>0.85908994540046202</v>
      </c>
      <c r="EM41" s="51" t="str">
        <f t="shared" si="69"/>
        <v/>
      </c>
      <c r="EN41" s="147" t="str">
        <f>_xlfn.IFNA(VLOOKUP($A41,'B-Emax'!$A:$IC,MATCH(EN$1,'B-Emax'!$A$1:$IC$1,0),FALSE),"")</f>
        <v/>
      </c>
      <c r="EO41" s="51">
        <f>_xlfn.IFNA(VLOOKUP($A41,'B-Emax'!$A:$IC,MATCH(EO$1,'B-Emax'!$A$1:$IC$1,0),FALSE),"")</f>
        <v>0.76765036181225166</v>
      </c>
      <c r="EP41" s="51">
        <f>_xlfn.IFNA(VLOOKUP($A41,'B-Emax'!$A:$IC,MATCH(EP$1,'B-Emax'!$A$1:$IC$1,0),FALSE),"")</f>
        <v>0.78269436054243013</v>
      </c>
      <c r="EQ41" s="51" t="str">
        <f>_xlfn.IFNA(VLOOKUP($A41,'B-Emax'!$A:$IC,MATCH(EQ$1,'B-Emax'!$A$1:$IC$1,0),FALSE),"")</f>
        <v/>
      </c>
      <c r="ER41" s="51" t="str">
        <f>_xlfn.IFNA(VLOOKUP($A41,'I-Emax'!$A:$IC,MATCH(ER$1,'I-Emax'!$A$1:$IC$1,0),FALSE),"")</f>
        <v/>
      </c>
      <c r="ES41" s="51">
        <f>_xlfn.IFNA(VLOOKUP($A41,'I-Emax'!$A:$IC,MATCH(ES$1,'I-Emax'!$A$1:$IC$1,0),FALSE),"")</f>
        <v>0.38651561204752694</v>
      </c>
      <c r="ET41" s="51">
        <f>_xlfn.IFNA(VLOOKUP($A41,'I-Emax'!$A:$IC,MATCH(ET$1,'I-Emax'!$A$1:$IC$1,0),FALSE),"")</f>
        <v>0.67240485546364581</v>
      </c>
      <c r="EU41" s="51" t="str">
        <f>_xlfn.IFNA(VLOOKUP($A41,'I-Emax'!$A:$IC,MATCH(EU$1,'I-Emax'!$A$1:$IC$1,0),FALSE),"")</f>
        <v/>
      </c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</row>
    <row r="42" spans="1:172" s="49" customFormat="1" x14ac:dyDescent="0.2">
      <c r="A42" s="29" t="s">
        <v>30</v>
      </c>
      <c r="B42" s="377" t="str">
        <f>VLOOKUP($A42,BI!$A:$Q,MATCH(B$1,BI!$A$1:$Q$1,0),FALSE)</f>
        <v/>
      </c>
      <c r="C42" s="378">
        <f>VLOOKUP($A42,BI!$A:$Q,MATCH(C$1,BI!$A$1:$Q$1,0),FALSE)</f>
        <v>1</v>
      </c>
      <c r="D42" s="378">
        <f>VLOOKUP($A42,BI!$A:$Q,MATCH(D$1,BI!$A$1:$Q$1,0),FALSE)</f>
        <v>1</v>
      </c>
      <c r="E42" s="378">
        <f>VLOOKUP($A42,BI!$A:$Q,MATCH(E$1,BI!$A$1:$Q$1,0),FALSE)</f>
        <v>1</v>
      </c>
      <c r="F42" s="378">
        <f>VLOOKUP($A42,BI!$A:$Q,MATCH(F$1,BI!$A$1:$Q$1,0),FALSE)</f>
        <v>1</v>
      </c>
      <c r="G42" s="378">
        <f>VLOOKUP($A42,BI!$A:$Q,MATCH(G$1,BI!$A$1:$Q$1,0),FALSE)</f>
        <v>1</v>
      </c>
      <c r="H42" s="378">
        <f>VLOOKUP($A42,BI!$A:$Q,MATCH(H$1,BI!$A$1:$Q$1,0),FALSE)</f>
        <v>1</v>
      </c>
      <c r="I42" s="378">
        <f>VLOOKUP($A42,BI!$A:$Q,MATCH(I$1,BI!$A$1:$Q$1,0),FALSE)</f>
        <v>1</v>
      </c>
      <c r="J42" s="378">
        <f>VLOOKUP($A42,BI!$A:$Q,MATCH(J$1,BI!$A$1:$Q$1,0),FALSE)</f>
        <v>1</v>
      </c>
      <c r="K42" s="378">
        <f>VLOOKUP($A42,BI!$A:$Q,MATCH(K$1,BI!$A$1:$Q$1,0),FALSE)</f>
        <v>1</v>
      </c>
      <c r="L42" s="378" t="str">
        <f>VLOOKUP($A42,BI!$A:$Q,MATCH(L$1,BI!$A$1:$Q$1,0),FALSE)</f>
        <v/>
      </c>
      <c r="M42" s="378" t="str">
        <f>VLOOKUP($A42,BI!$A:$Q,MATCH(M$1,BI!$A$1:$Q$1,0),FALSE)</f>
        <v/>
      </c>
      <c r="N42" s="49">
        <f t="shared" si="0"/>
        <v>9</v>
      </c>
      <c r="O42" s="49" t="str">
        <f>VLOOKUP($A42,BI!$A:$Q,MATCH(O$1,BI!$A$1:$Q$1,0),FALSE)</f>
        <v/>
      </c>
      <c r="P42" s="37">
        <f>VLOOKUP($A42,BI!$A:$Q,MATCH(P$1,BI!$A$1:$Q$1,0),FALSE)</f>
        <v>1</v>
      </c>
      <c r="Q42" s="37">
        <f>VLOOKUP($A42,BI!$A:$Q,MATCH(Q$1,BI!$A$1:$Q$1,0),FALSE)</f>
        <v>1</v>
      </c>
      <c r="R42" s="37" t="str">
        <f>VLOOKUP($A42,BI!$A:$Q,MATCH(R$1,BI!$A$1:$Q$1,0),FALSE)</f>
        <v/>
      </c>
      <c r="S42" s="398">
        <f t="shared" si="1"/>
        <v>2</v>
      </c>
      <c r="T42" s="41" t="str">
        <f t="shared" si="24"/>
        <v/>
      </c>
      <c r="U42" s="41">
        <f t="shared" si="25"/>
        <v>0.29934613812832039</v>
      </c>
      <c r="V42" s="41">
        <f t="shared" si="26"/>
        <v>0.50291795399931349</v>
      </c>
      <c r="W42" s="41">
        <f t="shared" si="27"/>
        <v>0.16120553705975116</v>
      </c>
      <c r="X42" s="41">
        <f t="shared" si="28"/>
        <v>0.17543859649122806</v>
      </c>
      <c r="Y42" s="41">
        <f t="shared" si="29"/>
        <v>0.13336201333620132</v>
      </c>
      <c r="Z42" s="41">
        <f t="shared" si="30"/>
        <v>5.5555555555555559E-2</v>
      </c>
      <c r="AA42" s="41">
        <f t="shared" si="31"/>
        <v>4.1834862385321102E-2</v>
      </c>
      <c r="AB42" s="41">
        <f t="shared" si="32"/>
        <v>3.37821591728781E-2</v>
      </c>
      <c r="AC42" s="41">
        <f t="shared" si="33"/>
        <v>8.9275226124750379E-3</v>
      </c>
      <c r="AD42" s="41" t="str">
        <f t="shared" si="34"/>
        <v/>
      </c>
      <c r="AE42" s="41" t="str">
        <f t="shared" si="35"/>
        <v/>
      </c>
      <c r="AF42" s="80" t="str">
        <f>_xlfn.IFNA(VLOOKUP($A42,'B-Emax'!$A:$BM,MATCH(AF$1,'B-Emax'!$A$1:$BM$1,0),FALSE),"")</f>
        <v/>
      </c>
      <c r="AG42" s="81">
        <f>_xlfn.IFNA(VLOOKUP($A42,'B-Emax'!$A:$BM,MATCH(AG$1,'B-Emax'!$A$1:$BM$1,0),FALSE),"")</f>
        <v>97.88</v>
      </c>
      <c r="AH42" s="81">
        <f>_xlfn.IFNA(VLOOKUP($A42,'B-Emax'!$A:$BM,MATCH(AH$1,'B-Emax'!$A$1:$BM$1,0),FALSE),"")</f>
        <v>58.26</v>
      </c>
      <c r="AI42" s="81">
        <f>_xlfn.IFNA(VLOOKUP($A42,'B-Emax'!$A:$BM,MATCH(AI$1,'B-Emax'!$A$1:$BM$1,0),FALSE),"")</f>
        <v>57.07</v>
      </c>
      <c r="AJ42" s="81">
        <f>_xlfn.IFNA(VLOOKUP($A42,'B-Emax'!$A:$BM,MATCH(AJ$1,'B-Emax'!$A$1:$BM$1,0),FALSE),"")</f>
        <v>52.44</v>
      </c>
      <c r="AK42" s="81">
        <f>_xlfn.IFNA(VLOOKUP($A42,'B-Emax'!$A:$BM,MATCH(AK$1,'B-Emax'!$A$1:$BM$1,0),FALSE),"")</f>
        <v>92.98</v>
      </c>
      <c r="AL42" s="82">
        <f>_xlfn.IFNA(VLOOKUP($A42,'B-Emax'!$A:$BM,MATCH(AL$1,'B-Emax'!$A$1:$BM$1,0),FALSE),"")</f>
        <v>615.6</v>
      </c>
      <c r="AM42" s="82">
        <f>_xlfn.IFNA(VLOOKUP($A42,'B-Emax'!$A:$BM,MATCH(AM$1,'B-Emax'!$A$1:$BM$1,0),FALSE),"")</f>
        <v>817.5</v>
      </c>
      <c r="AN42" s="82">
        <f>_xlfn.IFNA(VLOOKUP($A42,'B-Emax'!$A:$BM,MATCH(AN$1,'B-Emax'!$A$1:$BM$1,0),FALSE),"")</f>
        <v>831.8</v>
      </c>
      <c r="AO42" s="81">
        <f>_xlfn.IFNA(VLOOKUP($A42,'B-Emax'!$A:$BM,MATCH(AO$1,'B-Emax'!$A$1:$BM$1,0),FALSE),"")</f>
        <v>851.3</v>
      </c>
      <c r="AP42" s="82" t="str">
        <f>_xlfn.IFNA(VLOOKUP($A42,'B-Emax'!$A:$BM,MATCH(AP$1,'B-Emax'!$A$1:$BM$1,0),FALSE),"")</f>
        <v/>
      </c>
      <c r="AQ42" s="82" t="str">
        <f>_xlfn.IFNA(VLOOKUP($A42,'B-Emax'!$A:$BM,MATCH(AQ$1,'B-Emax'!$A$1:$BM$1,0),FALSE),"")</f>
        <v/>
      </c>
      <c r="AR42" s="50" t="str">
        <f>_xlfn.IFNA(VLOOKUP($A42,'I-Emax'!$A:$BM,MATCH(AR$1,'I-Emax'!$A$1:$BM$1,0),FALSE),"")</f>
        <v/>
      </c>
      <c r="AS42" s="50">
        <f>_xlfn.IFNA(VLOOKUP($A42,'I-Emax'!$A:$BM,MATCH(AS$1,'I-Emax'!$A$1:$BM$1,0),FALSE),"")</f>
        <v>29.3</v>
      </c>
      <c r="AT42" s="50">
        <f>_xlfn.IFNA(VLOOKUP($A42,'I-Emax'!$A:$BM,MATCH(AT$1,'I-Emax'!$A$1:$BM$1,0),FALSE),"")</f>
        <v>29.3</v>
      </c>
      <c r="AU42" s="50">
        <f>_xlfn.IFNA(VLOOKUP($A42,'I-Emax'!$A:$BM,MATCH(AU$1,'I-Emax'!$A$1:$BM$1,0),FALSE),"")</f>
        <v>9.1999999999999993</v>
      </c>
      <c r="AV42" s="50">
        <f>_xlfn.IFNA(VLOOKUP($A42,'I-Emax'!$A:$BM,MATCH(AV$1,'I-Emax'!$A$1:$BM$1,0),FALSE),"")</f>
        <v>9.1999999999999993</v>
      </c>
      <c r="AW42" s="50">
        <f>_xlfn.IFNA(VLOOKUP($A42,'I-Emax'!$A:$BM,MATCH(AW$1,'I-Emax'!$A$1:$BM$1,0),FALSE),"")</f>
        <v>12.4</v>
      </c>
      <c r="AX42" s="50">
        <f>_xlfn.IFNA(VLOOKUP($A42,'I-Emax'!$A:$BM,MATCH(AX$1,'I-Emax'!$A$1:$BM$1,0),FALSE),"")</f>
        <v>34.200000000000003</v>
      </c>
      <c r="AY42" s="50">
        <f>_xlfn.IFNA(VLOOKUP($A42,'I-Emax'!$A:$BM,MATCH(AY$1,'I-Emax'!$A$1:$BM$1,0),FALSE),"")</f>
        <v>34.200000000000003</v>
      </c>
      <c r="AZ42" s="50">
        <f>_xlfn.IFNA(VLOOKUP($A42,'I-Emax'!$A:$BM,MATCH(AZ$1,'I-Emax'!$A$1:$BM$1,0),FALSE),"")</f>
        <v>28.1</v>
      </c>
      <c r="BA42" s="50">
        <f>_xlfn.IFNA(VLOOKUP($A42,'I-Emax'!$A:$BM,MATCH(BA$1,'I-Emax'!$A$1:$BM$1,0),FALSE),"")</f>
        <v>7.6</v>
      </c>
      <c r="BB42" s="50" t="str">
        <f>_xlfn.IFNA(VLOOKUP($A42,'I-Emax'!$A:$BM,MATCH(BB$1,'I-Emax'!$A$1:$BM$1,0),FALSE),"")</f>
        <v/>
      </c>
      <c r="BC42" s="50" t="str">
        <f>_xlfn.IFNA(VLOOKUP($A42,'I-Emax'!$A:$BM,MATCH(BC$1,'I-Emax'!$A$1:$BM$1,0),FALSE),"")</f>
        <v/>
      </c>
      <c r="BD42" s="40" t="str">
        <f t="shared" si="36"/>
        <v/>
      </c>
      <c r="BE42" s="41">
        <f t="shared" si="37"/>
        <v>0.18711783433602402</v>
      </c>
      <c r="BF42" s="41">
        <f t="shared" si="38"/>
        <v>0.17011429465395608</v>
      </c>
      <c r="BG42" s="41">
        <f t="shared" si="39"/>
        <v>0.80542338709677419</v>
      </c>
      <c r="BH42" s="41">
        <f t="shared" si="40"/>
        <v>0.56427546628407466</v>
      </c>
      <c r="BI42" s="41">
        <f t="shared" si="41"/>
        <v>0.75027365092433207</v>
      </c>
      <c r="BJ42" s="41">
        <f t="shared" si="42"/>
        <v>0.81450094161958564</v>
      </c>
      <c r="BK42" s="41">
        <f t="shared" si="43"/>
        <v>0.72457627118644075</v>
      </c>
      <c r="BL42" s="41">
        <f t="shared" si="44"/>
        <v>0.70153018632936304</v>
      </c>
      <c r="BM42" s="41">
        <f t="shared" si="45"/>
        <v>0.18862706193090825</v>
      </c>
      <c r="BN42" s="41" t="str">
        <f t="shared" si="46"/>
        <v/>
      </c>
      <c r="BO42" s="41" t="str">
        <f t="shared" si="47"/>
        <v/>
      </c>
      <c r="BP42" s="40" t="str">
        <f>_xlfn.IFNA(VLOOKUP($A42,'B-Emax'!$A:$BM,MATCH(BP$1,'B-Emax'!$A$1:$BM$1,0),FALSE),"")</f>
        <v/>
      </c>
      <c r="BQ42" s="41">
        <f>_xlfn.IFNA(VLOOKUP($A42,'B-Emax'!$A:$BM,MATCH(BQ$1,'B-Emax'!$A$1:$BM$1,0),FALSE),"")</f>
        <v>0.10604550379198266</v>
      </c>
      <c r="BR42" s="41">
        <f>_xlfn.IFNA(VLOOKUP($A42,'B-Emax'!$A:$BM,MATCH(BR$1,'B-Emax'!$A$1:$BM$1,0),FALSE),"")</f>
        <v>9.6409068343537976E-2</v>
      </c>
      <c r="BS42" s="41">
        <f>_xlfn.IFNA(VLOOKUP($A42,'B-Emax'!$A:$BM,MATCH(BS$1,'B-Emax'!$A$1:$BM$1,0),FALSE),"")</f>
        <v>0.15341397849462365</v>
      </c>
      <c r="BT42" s="41">
        <f>_xlfn.IFNA(VLOOKUP($A42,'B-Emax'!$A:$BM,MATCH(BT$1,'B-Emax'!$A$1:$BM$1,0),FALSE),"")</f>
        <v>0.1074810411969666</v>
      </c>
      <c r="BU42" s="41">
        <f>_xlfn.IFNA(VLOOKUP($A42,'B-Emax'!$A:$BM,MATCH(BU$1,'B-Emax'!$A$1:$BM$1,0),FALSE),"")</f>
        <v>0.26966357308584687</v>
      </c>
      <c r="BV42" s="41">
        <f>_xlfn.IFNA(VLOOKUP($A42,'B-Emax'!$A:$BM,MATCH(BV$1,'B-Emax'!$A$1:$BM$1,0),FALSE),"")</f>
        <v>0.88959537572254344</v>
      </c>
      <c r="BW42" s="41">
        <f>_xlfn.IFNA(VLOOKUP($A42,'B-Emax'!$A:$BM,MATCH(BW$1,'B-Emax'!$A$1:$BM$1,0),FALSE),"")</f>
        <v>1</v>
      </c>
      <c r="BX42" s="41">
        <f>_xlfn.IFNA(VLOOKUP($A42,'B-Emax'!$A:$BM,MATCH(BX$1,'B-Emax'!$A$1:$BM$1,0),FALSE),"")</f>
        <v>0.90011903473650035</v>
      </c>
      <c r="BY42" s="41">
        <f>_xlfn.IFNA(VLOOKUP($A42,'B-Emax'!$A:$BM,MATCH(BY$1,'B-Emax'!$A$1:$BM$1,0),FALSE),"")</f>
        <v>0.79784442361761942</v>
      </c>
      <c r="BZ42" s="41" t="str">
        <f>_xlfn.IFNA(VLOOKUP($A42,'B-Emax'!$A:$BM,MATCH(BZ$1,'B-Emax'!$A$1:$BM$1,0),FALSE),"")</f>
        <v/>
      </c>
      <c r="CA42" s="41" t="str">
        <f>_xlfn.IFNA(VLOOKUP($A42,'B-Emax'!$A:$BM,MATCH(CA$1,'B-Emax'!$A$1:$BM$1,0),FALSE),"")</f>
        <v/>
      </c>
      <c r="CB42" s="47" t="str">
        <f>_xlfn.IFNA(VLOOKUP($A42,'I-Emax'!$A:$BM,MATCH(CB$1,'I-Emax'!$A$1:$BM$1,0),FALSE),"")</f>
        <v/>
      </c>
      <c r="CC42" s="47">
        <f>_xlfn.IFNA(VLOOKUP($A42,'I-Emax'!$A:$BM,MATCH(CC$1,'I-Emax'!$A$1:$BM$1,0),FALSE),"")</f>
        <v>0.5667311411992263</v>
      </c>
      <c r="CD42" s="47">
        <f>_xlfn.IFNA(VLOOKUP($A42,'I-Emax'!$A:$BM,MATCH(CD$1,'I-Emax'!$A$1:$BM$1,0),FALSE),"")</f>
        <v>0.5667311411992263</v>
      </c>
      <c r="CE42" s="47">
        <f>_xlfn.IFNA(VLOOKUP($A42,'I-Emax'!$A:$BM,MATCH(CE$1,'I-Emax'!$A$1:$BM$1,0),FALSE),"")</f>
        <v>0.19047619047619047</v>
      </c>
      <c r="CF42" s="47">
        <f>_xlfn.IFNA(VLOOKUP($A42,'I-Emax'!$A:$BM,MATCH(CF$1,'I-Emax'!$A$1:$BM$1,0),FALSE),"")</f>
        <v>0.19047619047619047</v>
      </c>
      <c r="CG42" s="47">
        <f>_xlfn.IFNA(VLOOKUP($A42,'I-Emax'!$A:$BM,MATCH(CG$1,'I-Emax'!$A$1:$BM$1,0),FALSE),"")</f>
        <v>0.35942028985507246</v>
      </c>
      <c r="CH42" s="47">
        <f>_xlfn.IFNA(VLOOKUP($A42,'I-Emax'!$A:$BM,MATCH(CH$1,'I-Emax'!$A$1:$BM$1,0),FALSE),"")</f>
        <v>0.72457627118644075</v>
      </c>
      <c r="CI42" s="47">
        <f>_xlfn.IFNA(VLOOKUP($A42,'I-Emax'!$A:$BM,MATCH(CI$1,'I-Emax'!$A$1:$BM$1,0),FALSE),"")</f>
        <v>0.72457627118644075</v>
      </c>
      <c r="CJ42" s="47">
        <f>_xlfn.IFNA(VLOOKUP($A42,'I-Emax'!$A:$BM,MATCH(CJ$1,'I-Emax'!$A$1:$BM$1,0),FALSE),"")</f>
        <v>0.63146067415730345</v>
      </c>
      <c r="CK42" s="47">
        <f>_xlfn.IFNA(VLOOKUP($A42,'I-Emax'!$A:$BM,MATCH(CK$1,'I-Emax'!$A$1:$BM$1,0),FALSE),"")</f>
        <v>0.15049504950495049</v>
      </c>
      <c r="CL42" s="47" t="str">
        <f>_xlfn.IFNA(VLOOKUP($A42,'I-Emax'!$A:$BM,MATCH(CL$1,'I-Emax'!$A$1:$BM$1,0),FALSE),"")</f>
        <v/>
      </c>
      <c r="CM42" s="47" t="str">
        <f>_xlfn.IFNA(VLOOKUP($A42,'I-Emax'!$A:$BM,MATCH(CM$1,'I-Emax'!$A$1:$BM$1,0),FALSE),"")</f>
        <v/>
      </c>
      <c r="CN42" s="40" t="str">
        <f t="shared" si="48"/>
        <v/>
      </c>
      <c r="CO42" s="41">
        <f t="shared" si="49"/>
        <v>1.4708831031122705E-2</v>
      </c>
      <c r="CP42" s="41">
        <f t="shared" si="50"/>
        <v>0</v>
      </c>
      <c r="CQ42" s="41">
        <f t="shared" si="51"/>
        <v>0.90585473599351551</v>
      </c>
      <c r="CR42" s="41">
        <f t="shared" si="52"/>
        <v>0.17594272176708156</v>
      </c>
      <c r="CS42" s="41">
        <f t="shared" si="53"/>
        <v>0.52685984824305709</v>
      </c>
      <c r="CT42" s="41">
        <f t="shared" si="54"/>
        <v>0.87781570132065967</v>
      </c>
      <c r="CU42" s="41">
        <f t="shared" si="55"/>
        <v>1</v>
      </c>
      <c r="CV42" s="41">
        <f t="shared" si="56"/>
        <v>0.94191823890112969</v>
      </c>
      <c r="CW42" s="41">
        <f t="shared" si="57"/>
        <v>0</v>
      </c>
      <c r="CX42" s="41" t="str">
        <f t="shared" si="58"/>
        <v/>
      </c>
      <c r="CY42" s="41" t="str">
        <f t="shared" si="59"/>
        <v/>
      </c>
      <c r="CZ42" s="40" t="str">
        <f>_xlfn.IFNA(VLOOKUP($A42,'B-Emax'!$A:$BM,MATCH(CZ$1,'B-Emax'!$A$1:$BM$1,0),FALSE),"")</f>
        <v/>
      </c>
      <c r="DA42" s="41">
        <f>_xlfn.IFNA(VLOOKUP($A42,'B-Emax'!$A:$BM,MATCH(DA$1,'B-Emax'!$A$1:$BM$1,0),FALSE),"")</f>
        <v>1.0664599555884408E-2</v>
      </c>
      <c r="DB42" s="41">
        <f>_xlfn.IFNA(VLOOKUP($A42,'B-Emax'!$A:$BM,MATCH(DB$1,'B-Emax'!$A$1:$BM$1,0),FALSE),"")</f>
        <v>0</v>
      </c>
      <c r="DC42" s="41">
        <f>_xlfn.IFNA(VLOOKUP($A42,'B-Emax'!$A:$BM,MATCH(DC$1,'B-Emax'!$A$1:$BM$1,0),FALSE),"")</f>
        <v>6.3087076412535859E-2</v>
      </c>
      <c r="DD42" s="41">
        <f>_xlfn.IFNA(VLOOKUP($A42,'B-Emax'!$A:$BM,MATCH(DD$1,'B-Emax'!$A$1:$BM$1,0),FALSE),"")</f>
        <v>1.2253302313616063E-2</v>
      </c>
      <c r="DE42" s="41">
        <f>_xlfn.IFNA(VLOOKUP($A42,'B-Emax'!$A:$BM,MATCH(DE$1,'B-Emax'!$A$1:$BM$1,0),FALSE),"")</f>
        <v>0.19173997731993495</v>
      </c>
      <c r="DF42" s="41">
        <f>_xlfn.IFNA(VLOOKUP($A42,'B-Emax'!$A:$BM,MATCH(DF$1,'B-Emax'!$A$1:$BM$1,0),FALSE),"")</f>
        <v>0.87781570132065967</v>
      </c>
      <c r="DG42" s="41">
        <f>_xlfn.IFNA(VLOOKUP($A42,'B-Emax'!$A:$BM,MATCH(DG$1,'B-Emax'!$A$1:$BM$1,0),FALSE),"")</f>
        <v>1</v>
      </c>
      <c r="DH42" s="41">
        <f>_xlfn.IFNA(VLOOKUP($A42,'B-Emax'!$A:$BM,MATCH(DH$1,'B-Emax'!$A$1:$BM$1,0),FALSE),"")</f>
        <v>0.88946218718640968</v>
      </c>
      <c r="DI42" s="41">
        <f>_xlfn.IFNA(VLOOKUP($A42,'B-Emax'!$A:$BM,MATCH(DI$1,'B-Emax'!$A$1:$BM$1,0),FALSE),"")</f>
        <v>0.7762753373235064</v>
      </c>
      <c r="DJ42" s="41" t="str">
        <f>_xlfn.IFNA(VLOOKUP($A42,'B-Emax'!$A:$BM,MATCH(DJ$1,'B-Emax'!$A$1:$BM$1,0),FALSE),"")</f>
        <v/>
      </c>
      <c r="DK42" s="41" t="str">
        <f>_xlfn.IFNA(VLOOKUP($A42,'B-Emax'!$A:$BM,MATCH(DK$1,'B-Emax'!$A$1:$BM$1,0),FALSE),"")</f>
        <v/>
      </c>
      <c r="DL42" s="47" t="str">
        <f>_xlfn.IFNA(VLOOKUP($A42,'I-Emax'!$A:$BQ,MATCH(DL$1,'I-Emax'!$A$1:$BQ$1,0),FALSE),"")</f>
        <v/>
      </c>
      <c r="DM42" s="47">
        <f>_xlfn.IFNA(VLOOKUP($A42,'I-Emax'!$A:$BQ,MATCH(DM$1,'I-Emax'!$A$1:$BQ$1,0),FALSE),"")</f>
        <v>0.72504739046352307</v>
      </c>
      <c r="DN42" s="47">
        <f>_xlfn.IFNA(VLOOKUP($A42,'I-Emax'!$A:$BQ,MATCH(DN$1,'I-Emax'!$A$1:$BQ$1,0),FALSE),"")</f>
        <v>0.72504739046352307</v>
      </c>
      <c r="DO42" s="47">
        <f>_xlfn.IFNA(VLOOKUP($A42,'I-Emax'!$A:$BQ,MATCH(DO$1,'I-Emax'!$A$1:$BQ$1,0),FALSE),"")</f>
        <v>6.9643701032642683E-2</v>
      </c>
      <c r="DP42" s="47">
        <f>_xlfn.IFNA(VLOOKUP($A42,'I-Emax'!$A:$BQ,MATCH(DP$1,'I-Emax'!$A$1:$BQ$1,0),FALSE),"")</f>
        <v>6.9643701032642683E-2</v>
      </c>
      <c r="DQ42" s="47">
        <f>_xlfn.IFNA(VLOOKUP($A42,'I-Emax'!$A:$BQ,MATCH(DQ$1,'I-Emax'!$A$1:$BQ$1,0),FALSE),"")</f>
        <v>0.36392975847246428</v>
      </c>
      <c r="DR42" s="47">
        <f>_xlfn.IFNA(VLOOKUP($A42,'I-Emax'!$A:$BQ,MATCH(DR$1,'I-Emax'!$A$1:$BQ$1,0),FALSE),"")</f>
        <v>1</v>
      </c>
      <c r="DS42" s="47">
        <f>_xlfn.IFNA(VLOOKUP($A42,'I-Emax'!$A:$BQ,MATCH(DS$1,'I-Emax'!$A$1:$BQ$1,0),FALSE),"")</f>
        <v>1</v>
      </c>
      <c r="DT42" s="47">
        <f>_xlfn.IFNA(VLOOKUP($A42,'I-Emax'!$A:$BQ,MATCH(DT$1,'I-Emax'!$A$1:$BQ$1,0),FALSE),"")</f>
        <v>0.83780065692376993</v>
      </c>
      <c r="DU42" s="47">
        <f>_xlfn.IFNA(VLOOKUP($A42,'I-Emax'!$A:$BQ,MATCH(DU$1,'I-Emax'!$A$1:$BQ$1,0),FALSE),"")</f>
        <v>0</v>
      </c>
      <c r="DV42" s="47" t="str">
        <f>_xlfn.IFNA(VLOOKUP($A42,'I-Emax'!$A:$BQ,MATCH(DV$1,'I-Emax'!$A$1:$BQ$1,0),FALSE),"")</f>
        <v/>
      </c>
      <c r="DW42" s="47" t="str">
        <f>_xlfn.IFNA(VLOOKUP($A42,'I-Emax'!$A:$BQ,MATCH(DW$1,'I-Emax'!$A$1:$BQ$1,0),FALSE),"")</f>
        <v/>
      </c>
      <c r="DX42" s="147" t="str">
        <f t="shared" si="62"/>
        <v/>
      </c>
      <c r="DY42" s="51">
        <f t="shared" si="63"/>
        <v>0.47582275524021445</v>
      </c>
      <c r="DZ42" s="51">
        <f t="shared" si="64"/>
        <v>0.72457627118644075</v>
      </c>
      <c r="EA42" s="51" t="str">
        <f t="shared" si="65"/>
        <v/>
      </c>
      <c r="EB42" s="51" t="str">
        <f>_xlfn.IFNA(VLOOKUP($A42,'B-Emax'!$A:$IC,MATCH(EB$1,'B-Emax'!$A$1:$IC$1,0),FALSE),"")</f>
        <v/>
      </c>
      <c r="EC42" s="51">
        <f>_xlfn.IFNA(VLOOKUP($A42,'B-Emax'!$A:$IC,MATCH(EC$1,'B-Emax'!$A$1:$IC$1,0),FALSE),"")</f>
        <v>0.26966357308584687</v>
      </c>
      <c r="ED42" s="51">
        <f>_xlfn.IFNA(VLOOKUP($A42,'B-Emax'!$A:$IC,MATCH(ED$1,'B-Emax'!$A$1:$IC$1,0),FALSE),"")</f>
        <v>1</v>
      </c>
      <c r="EE42" s="51" t="str">
        <f>_xlfn.IFNA(VLOOKUP($A42,'B-Emax'!$A:$IC,MATCH(EE$1,'B-Emax'!$A$1:$IC$1,0),FALSE),"")</f>
        <v/>
      </c>
      <c r="EF42" s="51" t="str">
        <f>_xlfn.IFNA(VLOOKUP($A42,'I-Emax'!$A:$IC,MATCH(EF$1,'I-Emax'!$A$1:$IC$1,0),FALSE),"")</f>
        <v/>
      </c>
      <c r="EG42" s="51">
        <f>_xlfn.IFNA(VLOOKUP($A42,'I-Emax'!$A:$IC,MATCH(EG$1,'I-Emax'!$A$1:$IC$1,0),FALSE),"")</f>
        <v>0.5667311411992263</v>
      </c>
      <c r="EH42" s="51">
        <f>_xlfn.IFNA(VLOOKUP($A42,'I-Emax'!$A:$IC,MATCH(EH$1,'I-Emax'!$A$1:$IC$1,0),FALSE),"")</f>
        <v>0.72457627118644075</v>
      </c>
      <c r="EI42" s="51" t="str">
        <f>_xlfn.IFNA(VLOOKUP($A42,'I-Emax'!$A:$IC,MATCH(EI$1,'I-Emax'!$A$1:$IC$1,0),FALSE),"")</f>
        <v/>
      </c>
      <c r="EJ42" s="147" t="str">
        <f t="shared" si="66"/>
        <v/>
      </c>
      <c r="EK42" s="51">
        <f t="shared" si="67"/>
        <v>0.39118341968104536</v>
      </c>
      <c r="EL42" s="51">
        <f t="shared" si="68"/>
        <v>0.62190151276205063</v>
      </c>
      <c r="EM42" s="51" t="str">
        <f t="shared" si="69"/>
        <v/>
      </c>
      <c r="EN42" s="147" t="str">
        <f>_xlfn.IFNA(VLOOKUP($A42,'B-Emax'!$A:$IC,MATCH(EN$1,'B-Emax'!$A$1:$IC$1,0),FALSE),"")</f>
        <v/>
      </c>
      <c r="EO42" s="51">
        <f>_xlfn.IFNA(VLOOKUP($A42,'B-Emax'!$A:$IC,MATCH(EO$1,'B-Emax'!$A$1:$IC$1,0),FALSE),"")</f>
        <v>0.14660263298259157</v>
      </c>
      <c r="EP42" s="51">
        <f>_xlfn.IFNA(VLOOKUP($A42,'B-Emax'!$A:$IC,MATCH(EP$1,'B-Emax'!$A$1:$IC$1,0),FALSE),"")</f>
        <v>0.89688970851916583</v>
      </c>
      <c r="EQ42" s="51" t="str">
        <f>_xlfn.IFNA(VLOOKUP($A42,'B-Emax'!$A:$IC,MATCH(EQ$1,'B-Emax'!$A$1:$IC$1,0),FALSE),"")</f>
        <v/>
      </c>
      <c r="ER42" s="51" t="str">
        <f>_xlfn.IFNA(VLOOKUP($A42,'I-Emax'!$A:$IC,MATCH(ER$1,'I-Emax'!$A$1:$IC$1,0),FALSE),"")</f>
        <v/>
      </c>
      <c r="ES42" s="51">
        <f>_xlfn.IFNA(VLOOKUP($A42,'I-Emax'!$A:$IC,MATCH(ES$1,'I-Emax'!$A$1:$IC$1,0),FALSE),"")</f>
        <v>0.37476699064118119</v>
      </c>
      <c r="ET42" s="51">
        <f>_xlfn.IFNA(VLOOKUP($A42,'I-Emax'!$A:$IC,MATCH(ET$1,'I-Emax'!$A$1:$IC$1,0),FALSE),"")</f>
        <v>0.55777706650878389</v>
      </c>
      <c r="EU42" s="51" t="str">
        <f>_xlfn.IFNA(VLOOKUP($A42,'I-Emax'!$A:$IC,MATCH(EU$1,'I-Emax'!$A$1:$IC$1,0),FALSE),"")</f>
        <v/>
      </c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</row>
    <row r="43" spans="1:172" s="49" customFormat="1" x14ac:dyDescent="0.2">
      <c r="A43" s="29" t="s">
        <v>14</v>
      </c>
      <c r="B43" s="377" t="str">
        <f>VLOOKUP($A43,BI!$A:$Q,MATCH(B$1,BI!$A$1:$Q$1,0),FALSE)</f>
        <v/>
      </c>
      <c r="C43" s="378">
        <f>VLOOKUP($A43,BI!$A:$Q,MATCH(C$1,BI!$A$1:$Q$1,0),FALSE)</f>
        <v>1</v>
      </c>
      <c r="D43" s="378" t="str">
        <f>VLOOKUP($A43,BI!$A:$Q,MATCH(D$1,BI!$A$1:$Q$1,0),FALSE)</f>
        <v/>
      </c>
      <c r="E43" s="378">
        <f>VLOOKUP($A43,BI!$A:$Q,MATCH(E$1,BI!$A$1:$Q$1,0),FALSE)</f>
        <v>1</v>
      </c>
      <c r="F43" s="378" t="str">
        <f>VLOOKUP($A43,BI!$A:$Q,MATCH(F$1,BI!$A$1:$Q$1,0),FALSE)</f>
        <v/>
      </c>
      <c r="G43" s="378" t="str">
        <f>VLOOKUP($A43,BI!$A:$Q,MATCH(G$1,BI!$A$1:$Q$1,0),FALSE)</f>
        <v/>
      </c>
      <c r="H43" s="378">
        <f>VLOOKUP($A43,BI!$A:$Q,MATCH(H$1,BI!$A$1:$Q$1,0),FALSE)</f>
        <v>1</v>
      </c>
      <c r="I43" s="378">
        <f>VLOOKUP($A43,BI!$A:$Q,MATCH(I$1,BI!$A$1:$Q$1,0),FALSE)</f>
        <v>1</v>
      </c>
      <c r="J43" s="378">
        <f>VLOOKUP($A43,BI!$A:$Q,MATCH(J$1,BI!$A$1:$Q$1,0),FALSE)</f>
        <v>1</v>
      </c>
      <c r="K43" s="378">
        <f>VLOOKUP($A43,BI!$A:$Q,MATCH(K$1,BI!$A$1:$Q$1,0),FALSE)</f>
        <v>1</v>
      </c>
      <c r="L43" s="378" t="str">
        <f>VLOOKUP($A43,BI!$A:$Q,MATCH(L$1,BI!$A$1:$Q$1,0),FALSE)</f>
        <v/>
      </c>
      <c r="M43" s="378">
        <f>VLOOKUP($A43,BI!$A:$Q,MATCH(M$1,BI!$A$1:$Q$1,0),FALSE)</f>
        <v>1</v>
      </c>
      <c r="N43" s="49">
        <f t="shared" si="0"/>
        <v>7</v>
      </c>
      <c r="O43" s="49" t="str">
        <f>VLOOKUP($A43,BI!$A:$Q,MATCH(O$1,BI!$A$1:$Q$1,0),FALSE)</f>
        <v/>
      </c>
      <c r="P43" s="37">
        <f>VLOOKUP($A43,BI!$A:$Q,MATCH(P$1,BI!$A$1:$Q$1,0),FALSE)</f>
        <v>1</v>
      </c>
      <c r="Q43" s="37">
        <f>VLOOKUP($A43,BI!$A:$Q,MATCH(Q$1,BI!$A$1:$Q$1,0),FALSE)</f>
        <v>1</v>
      </c>
      <c r="R43" s="37">
        <f>VLOOKUP($A43,BI!$A:$Q,MATCH(R$1,BI!$A$1:$Q$1,0),FALSE)</f>
        <v>1</v>
      </c>
      <c r="S43" s="398">
        <f t="shared" si="1"/>
        <v>3</v>
      </c>
      <c r="T43" s="41" t="str">
        <f t="shared" si="24"/>
        <v/>
      </c>
      <c r="U43" s="41">
        <f t="shared" si="25"/>
        <v>0.16</v>
      </c>
      <c r="V43" s="41">
        <f t="shared" si="26"/>
        <v>1</v>
      </c>
      <c r="W43" s="41">
        <f t="shared" si="27"/>
        <v>6.8932955618508027E-2</v>
      </c>
      <c r="X43" s="41" t="str">
        <f t="shared" si="28"/>
        <v/>
      </c>
      <c r="Y43" s="41" t="str">
        <f t="shared" si="29"/>
        <v/>
      </c>
      <c r="Z43" s="41">
        <f t="shared" si="30"/>
        <v>0.59164149043303127</v>
      </c>
      <c r="AA43" s="41">
        <f t="shared" si="31"/>
        <v>0.5334846765039728</v>
      </c>
      <c r="AB43" s="41">
        <f t="shared" si="32"/>
        <v>0.17647058823529413</v>
      </c>
      <c r="AC43" s="41">
        <f t="shared" si="33"/>
        <v>6.8999028182701663E-2</v>
      </c>
      <c r="AD43" s="41" t="str">
        <f t="shared" si="34"/>
        <v/>
      </c>
      <c r="AE43" s="41">
        <f t="shared" si="35"/>
        <v>6.2896405919661738E-2</v>
      </c>
      <c r="AF43" s="80" t="str">
        <f>_xlfn.IFNA(VLOOKUP($A43,'B-Emax'!$A:$BM,MATCH(AF$1,'B-Emax'!$A$1:$BM$1,0),FALSE),"")</f>
        <v/>
      </c>
      <c r="AG43" s="81">
        <f>_xlfn.IFNA(VLOOKUP($A43,'B-Emax'!$A:$BM,MATCH(AG$1,'B-Emax'!$A$1:$BM$1,0),FALSE),"")</f>
        <v>130</v>
      </c>
      <c r="AH43" s="81" t="str">
        <f>_xlfn.IFNA(VLOOKUP($A43,'B-Emax'!$A:$BM,MATCH(AH$1,'B-Emax'!$A$1:$BM$1,0),FALSE),"")</f>
        <v/>
      </c>
      <c r="AI43" s="81">
        <f>_xlfn.IFNA(VLOOKUP($A43,'B-Emax'!$A:$BM,MATCH(AI$1,'B-Emax'!$A$1:$BM$1,0),FALSE),"")</f>
        <v>105.9</v>
      </c>
      <c r="AJ43" s="81" t="str">
        <f>_xlfn.IFNA(VLOOKUP($A43,'B-Emax'!$A:$BM,MATCH(AJ$1,'B-Emax'!$A$1:$BM$1,0),FALSE),"")</f>
        <v/>
      </c>
      <c r="AK43" s="81" t="str">
        <f>_xlfn.IFNA(VLOOKUP($A43,'B-Emax'!$A:$BM,MATCH(AK$1,'B-Emax'!$A$1:$BM$1,0),FALSE),"")</f>
        <v/>
      </c>
      <c r="AL43" s="82">
        <f>_xlfn.IFNA(VLOOKUP($A43,'B-Emax'!$A:$BM,MATCH(AL$1,'B-Emax'!$A$1:$BM$1,0),FALSE),"")</f>
        <v>39.72</v>
      </c>
      <c r="AM43" s="82">
        <f>_xlfn.IFNA(VLOOKUP($A43,'B-Emax'!$A:$BM,MATCH(AM$1,'B-Emax'!$A$1:$BM$1,0),FALSE),"")</f>
        <v>44.05</v>
      </c>
      <c r="AN43" s="82">
        <f>_xlfn.IFNA(VLOOKUP($A43,'B-Emax'!$A:$BM,MATCH(AN$1,'B-Emax'!$A$1:$BM$1,0),FALSE),"")</f>
        <v>102</v>
      </c>
      <c r="AO43" s="81">
        <f>_xlfn.IFNA(VLOOKUP($A43,'B-Emax'!$A:$BM,MATCH(AO$1,'B-Emax'!$A$1:$BM$1,0),FALSE),"")</f>
        <v>308.7</v>
      </c>
      <c r="AP43" s="82" t="str">
        <f>_xlfn.IFNA(VLOOKUP($A43,'B-Emax'!$A:$BM,MATCH(AP$1,'B-Emax'!$A$1:$BM$1,0),FALSE),"")</f>
        <v/>
      </c>
      <c r="AQ43" s="82">
        <f>_xlfn.IFNA(VLOOKUP($A43,'B-Emax'!$A:$BM,MATCH(AQ$1,'B-Emax'!$A$1:$BM$1,0),FALSE),"")</f>
        <v>189.2</v>
      </c>
      <c r="AR43" s="50" t="str">
        <f>_xlfn.IFNA(VLOOKUP($A43,'I-Emax'!$A:$BM,MATCH(AR$1,'I-Emax'!$A$1:$BM$1,0),FALSE),"")</f>
        <v/>
      </c>
      <c r="AS43" s="50">
        <f>_xlfn.IFNA(VLOOKUP($A43,'I-Emax'!$A:$BM,MATCH(AS$1,'I-Emax'!$A$1:$BM$1,0),FALSE),"")</f>
        <v>20.8</v>
      </c>
      <c r="AT43" s="50">
        <f>_xlfn.IFNA(VLOOKUP($A43,'I-Emax'!$A:$BM,MATCH(AT$1,'I-Emax'!$A$1:$BM$1,0),FALSE),"")</f>
        <v>20.8</v>
      </c>
      <c r="AU43" s="50">
        <f>_xlfn.IFNA(VLOOKUP($A43,'I-Emax'!$A:$BM,MATCH(AU$1,'I-Emax'!$A$1:$BM$1,0),FALSE),"")</f>
        <v>7.3</v>
      </c>
      <c r="AV43" s="50" t="str">
        <f>_xlfn.IFNA(VLOOKUP($A43,'I-Emax'!$A:$BM,MATCH(AV$1,'I-Emax'!$A$1:$BM$1,0),FALSE),"")</f>
        <v/>
      </c>
      <c r="AW43" s="50" t="str">
        <f>_xlfn.IFNA(VLOOKUP($A43,'I-Emax'!$A:$BM,MATCH(AW$1,'I-Emax'!$A$1:$BM$1,0),FALSE),"")</f>
        <v/>
      </c>
      <c r="AX43" s="50">
        <f>_xlfn.IFNA(VLOOKUP($A43,'I-Emax'!$A:$BM,MATCH(AX$1,'I-Emax'!$A$1:$BM$1,0),FALSE),"")</f>
        <v>23.5</v>
      </c>
      <c r="AY43" s="50">
        <f>_xlfn.IFNA(VLOOKUP($A43,'I-Emax'!$A:$BM,MATCH(AY$1,'I-Emax'!$A$1:$BM$1,0),FALSE),"")</f>
        <v>23.5</v>
      </c>
      <c r="AZ43" s="50">
        <f>_xlfn.IFNA(VLOOKUP($A43,'I-Emax'!$A:$BM,MATCH(AZ$1,'I-Emax'!$A$1:$BM$1,0),FALSE),"")</f>
        <v>18</v>
      </c>
      <c r="BA43" s="50">
        <f>_xlfn.IFNA(VLOOKUP($A43,'I-Emax'!$A:$BM,MATCH(BA$1,'I-Emax'!$A$1:$BM$1,0),FALSE),"")</f>
        <v>21.3</v>
      </c>
      <c r="BB43" s="50" t="str">
        <f>_xlfn.IFNA(VLOOKUP($A43,'I-Emax'!$A:$BM,MATCH(BB$1,'I-Emax'!$A$1:$BM$1,0),FALSE),"")</f>
        <v/>
      </c>
      <c r="BC43" s="50">
        <f>_xlfn.IFNA(VLOOKUP($A43,'I-Emax'!$A:$BM,MATCH(BC$1,'I-Emax'!$A$1:$BM$1,0),FALSE),"")</f>
        <v>11.9</v>
      </c>
      <c r="BD43" s="40" t="str">
        <f t="shared" si="36"/>
        <v/>
      </c>
      <c r="BE43" s="41">
        <f t="shared" si="37"/>
        <v>0.35008125677139762</v>
      </c>
      <c r="BF43" s="41">
        <f t="shared" si="38"/>
        <v>1</v>
      </c>
      <c r="BG43" s="41">
        <f t="shared" si="39"/>
        <v>0.53091220476366441</v>
      </c>
      <c r="BH43" s="41" t="str">
        <f t="shared" si="40"/>
        <v/>
      </c>
      <c r="BI43" s="41" t="str">
        <f t="shared" si="41"/>
        <v/>
      </c>
      <c r="BJ43" s="41">
        <f t="shared" si="42"/>
        <v>0.11528618866068135</v>
      </c>
      <c r="BK43" s="41">
        <f t="shared" si="43"/>
        <v>0.10822616956210554</v>
      </c>
      <c r="BL43" s="41">
        <f t="shared" si="44"/>
        <v>0.27287811564405007</v>
      </c>
      <c r="BM43" s="41">
        <f t="shared" si="45"/>
        <v>0.6859366131182596</v>
      </c>
      <c r="BN43" s="41" t="str">
        <f t="shared" si="46"/>
        <v/>
      </c>
      <c r="BO43" s="41">
        <f t="shared" si="47"/>
        <v>0.92729523717046181</v>
      </c>
      <c r="BP43" s="40" t="str">
        <f>_xlfn.IFNA(VLOOKUP($A43,'B-Emax'!$A:$BM,MATCH(BP$1,'B-Emax'!$A$1:$BM$1,0),FALSE),"")</f>
        <v/>
      </c>
      <c r="BQ43" s="41">
        <f>_xlfn.IFNA(VLOOKUP($A43,'B-Emax'!$A:$BM,MATCH(BQ$1,'B-Emax'!$A$1:$BM$1,0),FALSE),"")</f>
        <v>0.14084507042253522</v>
      </c>
      <c r="BR43" s="41" t="str">
        <f>_xlfn.IFNA(VLOOKUP($A43,'B-Emax'!$A:$BM,MATCH(BR$1,'B-Emax'!$A$1:$BM$1,0),FALSE),"")</f>
        <v/>
      </c>
      <c r="BS43" s="41">
        <f>_xlfn.IFNA(VLOOKUP($A43,'B-Emax'!$A:$BM,MATCH(BS$1,'B-Emax'!$A$1:$BM$1,0),FALSE),"")</f>
        <v>0.2846774193548387</v>
      </c>
      <c r="BT43" s="41" t="str">
        <f>_xlfn.IFNA(VLOOKUP($A43,'B-Emax'!$A:$BM,MATCH(BT$1,'B-Emax'!$A$1:$BM$1,0),FALSE),"")</f>
        <v/>
      </c>
      <c r="BU43" s="41" t="str">
        <f>_xlfn.IFNA(VLOOKUP($A43,'B-Emax'!$A:$BM,MATCH(BU$1,'B-Emax'!$A$1:$BM$1,0),FALSE),"")</f>
        <v/>
      </c>
      <c r="BV43" s="41">
        <f>_xlfn.IFNA(VLOOKUP($A43,'B-Emax'!$A:$BM,MATCH(BV$1,'B-Emax'!$A$1:$BM$1,0),FALSE),"")</f>
        <v>5.7398843930635837E-2</v>
      </c>
      <c r="BW43" s="41">
        <f>_xlfn.IFNA(VLOOKUP($A43,'B-Emax'!$A:$BM,MATCH(BW$1,'B-Emax'!$A$1:$BM$1,0),FALSE),"")</f>
        <v>5.3883792048929659E-2</v>
      </c>
      <c r="BX43" s="41">
        <f>_xlfn.IFNA(VLOOKUP($A43,'B-Emax'!$A:$BM,MATCH(BX$1,'B-Emax'!$A$1:$BM$1,0),FALSE),"")</f>
        <v>0.11037766475489666</v>
      </c>
      <c r="BY43" s="41">
        <f>_xlfn.IFNA(VLOOKUP($A43,'B-Emax'!$A:$BM,MATCH(BY$1,'B-Emax'!$A$1:$BM$1,0),FALSE),"")</f>
        <v>0.28931583880037487</v>
      </c>
      <c r="BZ43" s="41" t="str">
        <f>_xlfn.IFNA(VLOOKUP($A43,'B-Emax'!$A:$BM,MATCH(BZ$1,'B-Emax'!$A$1:$BM$1,0),FALSE),"")</f>
        <v/>
      </c>
      <c r="CA43" s="41">
        <f>_xlfn.IFNA(VLOOKUP($A43,'B-Emax'!$A:$BM,MATCH(CA$1,'B-Emax'!$A$1:$BM$1,0),FALSE),"")</f>
        <v>0.26791277258566976</v>
      </c>
      <c r="CB43" s="47" t="str">
        <f>_xlfn.IFNA(VLOOKUP($A43,'I-Emax'!$A:$BM,MATCH(CB$1,'I-Emax'!$A$1:$BM$1,0),FALSE),"")</f>
        <v/>
      </c>
      <c r="CC43" s="47">
        <f>_xlfn.IFNA(VLOOKUP($A43,'I-Emax'!$A:$BM,MATCH(CC$1,'I-Emax'!$A$1:$BM$1,0),FALSE),"")</f>
        <v>0.40232108317214699</v>
      </c>
      <c r="CD43" s="47">
        <f>_xlfn.IFNA(VLOOKUP($A43,'I-Emax'!$A:$BM,MATCH(CD$1,'I-Emax'!$A$1:$BM$1,0),FALSE),"")</f>
        <v>0.40232108317214699</v>
      </c>
      <c r="CE43" s="47">
        <f>_xlfn.IFNA(VLOOKUP($A43,'I-Emax'!$A:$BM,MATCH(CE$1,'I-Emax'!$A$1:$BM$1,0),FALSE),"")</f>
        <v>0.15113871635610768</v>
      </c>
      <c r="CF43" s="47" t="str">
        <f>_xlfn.IFNA(VLOOKUP($A43,'I-Emax'!$A:$BM,MATCH(CF$1,'I-Emax'!$A$1:$BM$1,0),FALSE),"")</f>
        <v/>
      </c>
      <c r="CG43" s="47" t="str">
        <f>_xlfn.IFNA(VLOOKUP($A43,'I-Emax'!$A:$BM,MATCH(CG$1,'I-Emax'!$A$1:$BM$1,0),FALSE),"")</f>
        <v/>
      </c>
      <c r="CH43" s="47">
        <f>_xlfn.IFNA(VLOOKUP($A43,'I-Emax'!$A:$BM,MATCH(CH$1,'I-Emax'!$A$1:$BM$1,0),FALSE),"")</f>
        <v>0.49788135593220334</v>
      </c>
      <c r="CI43" s="47">
        <f>_xlfn.IFNA(VLOOKUP($A43,'I-Emax'!$A:$BM,MATCH(CI$1,'I-Emax'!$A$1:$BM$1,0),FALSE),"")</f>
        <v>0.49788135593220334</v>
      </c>
      <c r="CJ43" s="47">
        <f>_xlfn.IFNA(VLOOKUP($A43,'I-Emax'!$A:$BM,MATCH(CJ$1,'I-Emax'!$A$1:$BM$1,0),FALSE),"")</f>
        <v>0.4044943820224719</v>
      </c>
      <c r="CK43" s="47">
        <f>_xlfn.IFNA(VLOOKUP($A43,'I-Emax'!$A:$BM,MATCH(CK$1,'I-Emax'!$A$1:$BM$1,0),FALSE),"")</f>
        <v>0.42178217821782182</v>
      </c>
      <c r="CL43" s="47" t="str">
        <f>_xlfn.IFNA(VLOOKUP($A43,'I-Emax'!$A:$BM,MATCH(CL$1,'I-Emax'!$A$1:$BM$1,0),FALSE),"")</f>
        <v/>
      </c>
      <c r="CM43" s="47">
        <f>_xlfn.IFNA(VLOOKUP($A43,'I-Emax'!$A:$BM,MATCH(CM$1,'I-Emax'!$A$1:$BM$1,0),FALSE),"")</f>
        <v>0.24843423799582465</v>
      </c>
      <c r="CN43" s="40" t="str">
        <f t="shared" si="48"/>
        <v/>
      </c>
      <c r="CO43" s="41">
        <f t="shared" si="49"/>
        <v>0.50989228378670814</v>
      </c>
      <c r="CP43" s="41">
        <f t="shared" si="50"/>
        <v>1</v>
      </c>
      <c r="CQ43" s="41">
        <f t="shared" si="51"/>
        <v>0</v>
      </c>
      <c r="CR43" s="41" t="str">
        <f t="shared" si="52"/>
        <v/>
      </c>
      <c r="CS43" s="41" t="str">
        <f t="shared" si="53"/>
        <v/>
      </c>
      <c r="CT43" s="41">
        <f t="shared" si="54"/>
        <v>1.4930218422716071E-2</v>
      </c>
      <c r="CU43" s="41">
        <f t="shared" si="55"/>
        <v>0</v>
      </c>
      <c r="CV43" s="41">
        <f t="shared" si="56"/>
        <v>0.32840699512861499</v>
      </c>
      <c r="CW43" s="41">
        <f t="shared" si="57"/>
        <v>0.78053123836337168</v>
      </c>
      <c r="CX43" s="41" t="str">
        <f t="shared" si="58"/>
        <v/>
      </c>
      <c r="CY43" s="41">
        <f t="shared" si="59"/>
        <v>0.30865875157125827</v>
      </c>
      <c r="CZ43" s="40" t="str">
        <f>_xlfn.IFNA(VLOOKUP($A43,'B-Emax'!$A:$BM,MATCH(CZ$1,'B-Emax'!$A$1:$BM$1,0),FALSE),"")</f>
        <v/>
      </c>
      <c r="DA43" s="41">
        <f>_xlfn.IFNA(VLOOKUP($A43,'B-Emax'!$A:$BM,MATCH(DA$1,'B-Emax'!$A$1:$BM$1,0),FALSE),"")</f>
        <v>0.36936890951559359</v>
      </c>
      <c r="DB43" s="41" t="str">
        <f>_xlfn.IFNA(VLOOKUP($A43,'B-Emax'!$A:$BM,MATCH(DB$1,'B-Emax'!$A$1:$BM$1,0),FALSE),"")</f>
        <v/>
      </c>
      <c r="DC43" s="41">
        <f>_xlfn.IFNA(VLOOKUP($A43,'B-Emax'!$A:$BM,MATCH(DC$1,'B-Emax'!$A$1:$BM$1,0),FALSE),"")</f>
        <v>0.98029826648691909</v>
      </c>
      <c r="DD43" s="41" t="str">
        <f>_xlfn.IFNA(VLOOKUP($A43,'B-Emax'!$A:$BM,MATCH(DD$1,'B-Emax'!$A$1:$BM$1,0),FALSE),"")</f>
        <v/>
      </c>
      <c r="DE43" s="41" t="str">
        <f>_xlfn.IFNA(VLOOKUP($A43,'B-Emax'!$A:$BM,MATCH(DE$1,'B-Emax'!$A$1:$BM$1,0),FALSE),"")</f>
        <v/>
      </c>
      <c r="DF43" s="41">
        <f>_xlfn.IFNA(VLOOKUP($A43,'B-Emax'!$A:$BM,MATCH(DF$1,'B-Emax'!$A$1:$BM$1,0),FALSE),"")</f>
        <v>1.4930218422716071E-2</v>
      </c>
      <c r="DG43" s="41">
        <f>_xlfn.IFNA(VLOOKUP($A43,'B-Emax'!$A:$BM,MATCH(DG$1,'B-Emax'!$A$1:$BM$1,0),FALSE),"")</f>
        <v>0</v>
      </c>
      <c r="DH43" s="41">
        <f>_xlfn.IFNA(VLOOKUP($A43,'B-Emax'!$A:$BM,MATCH(DH$1,'B-Emax'!$A$1:$BM$1,0),FALSE),"")</f>
        <v>0.23995829576085614</v>
      </c>
      <c r="DI43" s="41">
        <f>_xlfn.IFNA(VLOOKUP($A43,'B-Emax'!$A:$BM,MATCH(DI$1,'B-Emax'!$A$1:$BM$1,0),FALSE),"")</f>
        <v>1</v>
      </c>
      <c r="DJ43" s="41" t="str">
        <f>_xlfn.IFNA(VLOOKUP($A43,'B-Emax'!$A:$BM,MATCH(DJ$1,'B-Emax'!$A$1:$BM$1,0),FALSE),"")</f>
        <v/>
      </c>
      <c r="DK43" s="41">
        <f>_xlfn.IFNA(VLOOKUP($A43,'B-Emax'!$A:$BM,MATCH(DK$1,'B-Emax'!$A$1:$BM$1,0),FALSE),"")</f>
        <v>0.90909025975847224</v>
      </c>
      <c r="DL43" s="47" t="str">
        <f>_xlfn.IFNA(VLOOKUP($A43,'I-Emax'!$A:$BQ,MATCH(DL$1,'I-Emax'!$A$1:$BQ$1,0),FALSE),"")</f>
        <v/>
      </c>
      <c r="DM43" s="47">
        <f>_xlfn.IFNA(VLOOKUP($A43,'I-Emax'!$A:$BQ,MATCH(DM$1,'I-Emax'!$A$1:$BQ$1,0),FALSE),"")</f>
        <v>0.72440576423804726</v>
      </c>
      <c r="DN43" s="47">
        <f>_xlfn.IFNA(VLOOKUP($A43,'I-Emax'!$A:$BQ,MATCH(DN$1,'I-Emax'!$A$1:$BQ$1,0),FALSE),"")</f>
        <v>0.72440576423804726</v>
      </c>
      <c r="DO43" s="47">
        <f>_xlfn.IFNA(VLOOKUP($A43,'I-Emax'!$A:$BQ,MATCH(DO$1,'I-Emax'!$A$1:$BQ$1,0),FALSE),"")</f>
        <v>0</v>
      </c>
      <c r="DP43" s="47" t="str">
        <f>_xlfn.IFNA(VLOOKUP($A43,'I-Emax'!$A:$BQ,MATCH(DP$1,'I-Emax'!$A$1:$BQ$1,0),FALSE),"")</f>
        <v/>
      </c>
      <c r="DQ43" s="47" t="str">
        <f>_xlfn.IFNA(VLOOKUP($A43,'I-Emax'!$A:$BQ,MATCH(DQ$1,'I-Emax'!$A$1:$BQ$1,0),FALSE),"")</f>
        <v/>
      </c>
      <c r="DR43" s="47">
        <f>_xlfn.IFNA(VLOOKUP($A43,'I-Emax'!$A:$BQ,MATCH(DR$1,'I-Emax'!$A$1:$BQ$1,0),FALSE),"")</f>
        <v>1</v>
      </c>
      <c r="DS43" s="47">
        <f>_xlfn.IFNA(VLOOKUP($A43,'I-Emax'!$A:$BQ,MATCH(DS$1,'I-Emax'!$A$1:$BQ$1,0),FALSE),"")</f>
        <v>1</v>
      </c>
      <c r="DT43" s="47">
        <f>_xlfn.IFNA(VLOOKUP($A43,'I-Emax'!$A:$BQ,MATCH(DT$1,'I-Emax'!$A$1:$BQ$1,0),FALSE),"")</f>
        <v>0.73067352194151824</v>
      </c>
      <c r="DU43" s="47">
        <f>_xlfn.IFNA(VLOOKUP($A43,'I-Emax'!$A:$BQ,MATCH(DU$1,'I-Emax'!$A$1:$BQ$1,0),FALSE),"")</f>
        <v>0.78053123836337168</v>
      </c>
      <c r="DV43" s="47" t="str">
        <f>_xlfn.IFNA(VLOOKUP($A43,'I-Emax'!$A:$BQ,MATCH(DV$1,'I-Emax'!$A$1:$BQ$1,0),FALSE),"")</f>
        <v/>
      </c>
      <c r="DW43" s="47">
        <f>_xlfn.IFNA(VLOOKUP($A43,'I-Emax'!$A:$BQ,MATCH(DW$1,'I-Emax'!$A$1:$BQ$1,0),FALSE),"")</f>
        <v>0.28059866464264094</v>
      </c>
      <c r="DX43" s="147" t="str">
        <f t="shared" si="62"/>
        <v/>
      </c>
      <c r="DY43" s="51">
        <f t="shared" si="63"/>
        <v>0.70758762406947895</v>
      </c>
      <c r="DZ43" s="51">
        <f t="shared" si="64"/>
        <v>0.58109394005862536</v>
      </c>
      <c r="EA43" s="51">
        <f t="shared" si="65"/>
        <v>0.92729523717046181</v>
      </c>
      <c r="EB43" s="51" t="str">
        <f>_xlfn.IFNA(VLOOKUP($A43,'B-Emax'!$A:$IC,MATCH(EB$1,'B-Emax'!$A$1:$IC$1,0),FALSE),"")</f>
        <v/>
      </c>
      <c r="EC43" s="51">
        <f>_xlfn.IFNA(VLOOKUP($A43,'B-Emax'!$A:$IC,MATCH(EC$1,'B-Emax'!$A$1:$IC$1,0),FALSE),"")</f>
        <v>0.2846774193548387</v>
      </c>
      <c r="ED43" s="51">
        <f>_xlfn.IFNA(VLOOKUP($A43,'B-Emax'!$A:$IC,MATCH(ED$1,'B-Emax'!$A$1:$IC$1,0),FALSE),"")</f>
        <v>0.28931583880037487</v>
      </c>
      <c r="EE43" s="51">
        <f>_xlfn.IFNA(VLOOKUP($A43,'B-Emax'!$A:$IC,MATCH(EE$1,'B-Emax'!$A$1:$IC$1,0),FALSE),"")</f>
        <v>0.26791277258566976</v>
      </c>
      <c r="EF43" s="51" t="str">
        <f>_xlfn.IFNA(VLOOKUP($A43,'I-Emax'!$A:$IC,MATCH(EF$1,'I-Emax'!$A$1:$IC$1,0),FALSE),"")</f>
        <v/>
      </c>
      <c r="EG43" s="51">
        <f>_xlfn.IFNA(VLOOKUP($A43,'I-Emax'!$A:$IC,MATCH(EG$1,'I-Emax'!$A$1:$IC$1,0),FALSE),"")</f>
        <v>0.40232108317214699</v>
      </c>
      <c r="EH43" s="51">
        <f>_xlfn.IFNA(VLOOKUP($A43,'I-Emax'!$A:$IC,MATCH(EH$1,'I-Emax'!$A$1:$IC$1,0),FALSE),"")</f>
        <v>0.49788135593220334</v>
      </c>
      <c r="EI43" s="51">
        <f>_xlfn.IFNA(VLOOKUP($A43,'I-Emax'!$A:$IC,MATCH(EI$1,'I-Emax'!$A$1:$IC$1,0),FALSE),"")</f>
        <v>0.24843423799582465</v>
      </c>
      <c r="EJ43" s="147" t="str">
        <f t="shared" si="66"/>
        <v/>
      </c>
      <c r="EK43" s="51">
        <f t="shared" si="67"/>
        <v>0.76884082663288467</v>
      </c>
      <c r="EL43" s="51">
        <f t="shared" si="68"/>
        <v>0.28044189132355574</v>
      </c>
      <c r="EM43" s="51">
        <f t="shared" si="69"/>
        <v>0.92729523717046181</v>
      </c>
      <c r="EN43" s="147" t="str">
        <f>_xlfn.IFNA(VLOOKUP($A43,'B-Emax'!$A:$IC,MATCH(EN$1,'B-Emax'!$A$1:$IC$1,0),FALSE),"")</f>
        <v/>
      </c>
      <c r="EO43" s="51">
        <f>_xlfn.IFNA(VLOOKUP($A43,'B-Emax'!$A:$IC,MATCH(EO$1,'B-Emax'!$A$1:$IC$1,0),FALSE),"")</f>
        <v>0.21276124488868697</v>
      </c>
      <c r="EP43" s="51">
        <f>_xlfn.IFNA(VLOOKUP($A43,'B-Emax'!$A:$IC,MATCH(EP$1,'B-Emax'!$A$1:$IC$1,0),FALSE),"")</f>
        <v>0.12774403488370925</v>
      </c>
      <c r="EQ43" s="51">
        <f>_xlfn.IFNA(VLOOKUP($A43,'B-Emax'!$A:$IC,MATCH(EQ$1,'B-Emax'!$A$1:$IC$1,0),FALSE),"")</f>
        <v>0.26791277258566976</v>
      </c>
      <c r="ER43" s="51" t="str">
        <f>_xlfn.IFNA(VLOOKUP($A43,'I-Emax'!$A:$IC,MATCH(ER$1,'I-Emax'!$A$1:$IC$1,0),FALSE),"")</f>
        <v/>
      </c>
      <c r="ES43" s="51">
        <f>_xlfn.IFNA(VLOOKUP($A43,'I-Emax'!$A:$IC,MATCH(ES$1,'I-Emax'!$A$1:$IC$1,0),FALSE),"")</f>
        <v>0.27672989976412732</v>
      </c>
      <c r="ET43" s="51">
        <f>_xlfn.IFNA(VLOOKUP($A43,'I-Emax'!$A:$IC,MATCH(ET$1,'I-Emax'!$A$1:$IC$1,0),FALSE),"")</f>
        <v>0.45550981802617507</v>
      </c>
      <c r="EU43" s="51">
        <f>_xlfn.IFNA(VLOOKUP($A43,'I-Emax'!$A:$IC,MATCH(EU$1,'I-Emax'!$A$1:$IC$1,0),FALSE),"")</f>
        <v>0.24843423799582465</v>
      </c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</row>
    <row r="44" spans="1:172" s="49" customFormat="1" x14ac:dyDescent="0.2">
      <c r="A44" s="29" t="s">
        <v>174</v>
      </c>
      <c r="B44" s="377" t="str">
        <f>VLOOKUP($A44,BI!$A:$Q,MATCH(B$1,BI!$A$1:$Q$1,0),FALSE)</f>
        <v/>
      </c>
      <c r="C44" s="378" t="str">
        <f>VLOOKUP($A44,BI!$A:$Q,MATCH(C$1,BI!$A$1:$Q$1,0),FALSE)</f>
        <v/>
      </c>
      <c r="D44" s="378" t="str">
        <f>VLOOKUP($A44,BI!$A:$Q,MATCH(D$1,BI!$A$1:$Q$1,0),FALSE)</f>
        <v/>
      </c>
      <c r="E44" s="378">
        <f>VLOOKUP($A44,BI!$A:$Q,MATCH(E$1,BI!$A$1:$Q$1,0),FALSE)</f>
        <v>1</v>
      </c>
      <c r="F44" s="378">
        <f>VLOOKUP($A44,BI!$A:$Q,MATCH(F$1,BI!$A$1:$Q$1,0),FALSE)</f>
        <v>1</v>
      </c>
      <c r="G44" s="378">
        <f>VLOOKUP($A44,BI!$A:$Q,MATCH(G$1,BI!$A$1:$Q$1,0),FALSE)</f>
        <v>1</v>
      </c>
      <c r="H44" s="378">
        <f>VLOOKUP($A44,BI!$A:$Q,MATCH(H$1,BI!$A$1:$Q$1,0),FALSE)</f>
        <v>1</v>
      </c>
      <c r="I44" s="378">
        <f>VLOOKUP($A44,BI!$A:$Q,MATCH(I$1,BI!$A$1:$Q$1,0),FALSE)</f>
        <v>1</v>
      </c>
      <c r="J44" s="378">
        <f>VLOOKUP($A44,BI!$A:$Q,MATCH(J$1,BI!$A$1:$Q$1,0),FALSE)</f>
        <v>1</v>
      </c>
      <c r="K44" s="378">
        <f>VLOOKUP($A44,BI!$A:$Q,MATCH(K$1,BI!$A$1:$Q$1,0),FALSE)</f>
        <v>1</v>
      </c>
      <c r="L44" s="378">
        <f>VLOOKUP($A44,BI!$A:$Q,MATCH(L$1,BI!$A$1:$Q$1,0),FALSE)</f>
        <v>1</v>
      </c>
      <c r="M44" s="378">
        <f>VLOOKUP($A44,BI!$A:$Q,MATCH(M$1,BI!$A$1:$Q$1,0),FALSE)</f>
        <v>1</v>
      </c>
      <c r="N44" s="49">
        <f t="shared" si="0"/>
        <v>9</v>
      </c>
      <c r="O44" s="49" t="str">
        <f>VLOOKUP($A44,BI!$A:$Q,MATCH(O$1,BI!$A$1:$Q$1,0),FALSE)</f>
        <v/>
      </c>
      <c r="P44" s="37">
        <f>VLOOKUP($A44,BI!$A:$Q,MATCH(P$1,BI!$A$1:$Q$1,0),FALSE)</f>
        <v>1</v>
      </c>
      <c r="Q44" s="37">
        <f>VLOOKUP($A44,BI!$A:$Q,MATCH(Q$1,BI!$A$1:$Q$1,0),FALSE)</f>
        <v>1</v>
      </c>
      <c r="R44" s="37">
        <f>VLOOKUP($A44,BI!$A:$Q,MATCH(R$1,BI!$A$1:$Q$1,0),FALSE)</f>
        <v>1</v>
      </c>
      <c r="S44" s="398">
        <f t="shared" si="1"/>
        <v>3</v>
      </c>
      <c r="T44" s="41" t="str">
        <f t="shared" si="24"/>
        <v/>
      </c>
      <c r="U44" s="41" t="str">
        <f t="shared" si="25"/>
        <v/>
      </c>
      <c r="V44" s="41" t="str">
        <f t="shared" si="26"/>
        <v/>
      </c>
      <c r="W44" s="41">
        <f t="shared" si="27"/>
        <v>0.10846498467342608</v>
      </c>
      <c r="X44" s="41">
        <f t="shared" si="28"/>
        <v>8.0349344978165926E-2</v>
      </c>
      <c r="Y44" s="41">
        <f t="shared" si="29"/>
        <v>7.0204081632653056E-2</v>
      </c>
      <c r="Z44" s="41">
        <f t="shared" si="30"/>
        <v>9.8333877817706625E-2</v>
      </c>
      <c r="AA44" s="41">
        <f t="shared" si="31"/>
        <v>6.5563058157264209E-2</v>
      </c>
      <c r="AB44" s="41">
        <f t="shared" si="32"/>
        <v>4.4675324675324674E-2</v>
      </c>
      <c r="AC44" s="41">
        <f t="shared" si="33"/>
        <v>4.0961098398169332E-2</v>
      </c>
      <c r="AD44" s="41">
        <f t="shared" si="34"/>
        <v>0.14533205004812319</v>
      </c>
      <c r="AE44" s="41">
        <f t="shared" si="35"/>
        <v>0.1238406983087834</v>
      </c>
      <c r="AF44" s="80" t="str">
        <f>_xlfn.IFNA(VLOOKUP($A44,'B-Emax'!$A:$BM,MATCH(AF$1,'B-Emax'!$A$1:$BM$1,0),FALSE),"")</f>
        <v/>
      </c>
      <c r="AG44" s="81" t="str">
        <f>_xlfn.IFNA(VLOOKUP($A44,'B-Emax'!$A:$BM,MATCH(AG$1,'B-Emax'!$A$1:$BM$1,0),FALSE),"")</f>
        <v/>
      </c>
      <c r="AH44" s="81" t="str">
        <f>_xlfn.IFNA(VLOOKUP($A44,'B-Emax'!$A:$BM,MATCH(AH$1,'B-Emax'!$A$1:$BM$1,0),FALSE),"")</f>
        <v/>
      </c>
      <c r="AI44" s="81">
        <f>_xlfn.IFNA(VLOOKUP($A44,'B-Emax'!$A:$BM,MATCH(AI$1,'B-Emax'!$A$1:$BM$1,0),FALSE),"")</f>
        <v>84.82</v>
      </c>
      <c r="AJ44" s="81">
        <f>_xlfn.IFNA(VLOOKUP($A44,'B-Emax'!$A:$BM,MATCH(AJ$1,'B-Emax'!$A$1:$BM$1,0),FALSE),"")</f>
        <v>114.5</v>
      </c>
      <c r="AK44" s="81">
        <f>_xlfn.IFNA(VLOOKUP($A44,'B-Emax'!$A:$BM,MATCH(AK$1,'B-Emax'!$A$1:$BM$1,0),FALSE),"")</f>
        <v>122.5</v>
      </c>
      <c r="AL44" s="82">
        <f>_xlfn.IFNA(VLOOKUP($A44,'B-Emax'!$A:$BM,MATCH(AL$1,'B-Emax'!$A$1:$BM$1,0),FALSE),"")</f>
        <v>306.10000000000002</v>
      </c>
      <c r="AM44" s="82">
        <f>_xlfn.IFNA(VLOOKUP($A44,'B-Emax'!$A:$BM,MATCH(AM$1,'B-Emax'!$A$1:$BM$1,0),FALSE),"")</f>
        <v>459.1</v>
      </c>
      <c r="AN44" s="82">
        <f>_xlfn.IFNA(VLOOKUP($A44,'B-Emax'!$A:$BM,MATCH(AN$1,'B-Emax'!$A$1:$BM$1,0),FALSE),"")</f>
        <v>577.5</v>
      </c>
      <c r="AO44" s="81">
        <f>_xlfn.IFNA(VLOOKUP($A44,'B-Emax'!$A:$BM,MATCH(AO$1,'B-Emax'!$A$1:$BM$1,0),FALSE),"")</f>
        <v>437</v>
      </c>
      <c r="AP44" s="82">
        <f>_xlfn.IFNA(VLOOKUP($A44,'B-Emax'!$A:$BM,MATCH(AP$1,'B-Emax'!$A$1:$BM$1,0),FALSE),"")</f>
        <v>103.9</v>
      </c>
      <c r="AQ44" s="82">
        <f>_xlfn.IFNA(VLOOKUP($A44,'B-Emax'!$A:$BM,MATCH(AQ$1,'B-Emax'!$A$1:$BM$1,0),FALSE),"")</f>
        <v>183.3</v>
      </c>
      <c r="AR44" s="50" t="str">
        <f>_xlfn.IFNA(VLOOKUP($A44,'I-Emax'!$A:$BM,MATCH(AR$1,'I-Emax'!$A$1:$BM$1,0),FALSE),"")</f>
        <v/>
      </c>
      <c r="AS44" s="50" t="str">
        <f>_xlfn.IFNA(VLOOKUP($A44,'I-Emax'!$A:$BM,MATCH(AS$1,'I-Emax'!$A$1:$BM$1,0),FALSE),"")</f>
        <v/>
      </c>
      <c r="AT44" s="50" t="str">
        <f>_xlfn.IFNA(VLOOKUP($A44,'I-Emax'!$A:$BM,MATCH(AT$1,'I-Emax'!$A$1:$BM$1,0),FALSE),"")</f>
        <v/>
      </c>
      <c r="AU44" s="50">
        <f>_xlfn.IFNA(VLOOKUP($A44,'I-Emax'!$A:$BM,MATCH(AU$1,'I-Emax'!$A$1:$BM$1,0),FALSE),"")</f>
        <v>9.1999999999999993</v>
      </c>
      <c r="AV44" s="50">
        <f>_xlfn.IFNA(VLOOKUP($A44,'I-Emax'!$A:$BM,MATCH(AV$1,'I-Emax'!$A$1:$BM$1,0),FALSE),"")</f>
        <v>9.1999999999999993</v>
      </c>
      <c r="AW44" s="50">
        <f>_xlfn.IFNA(VLOOKUP($A44,'I-Emax'!$A:$BM,MATCH(AW$1,'I-Emax'!$A$1:$BM$1,0),FALSE),"")</f>
        <v>8.6</v>
      </c>
      <c r="AX44" s="50">
        <f>_xlfn.IFNA(VLOOKUP($A44,'I-Emax'!$A:$BM,MATCH(AX$1,'I-Emax'!$A$1:$BM$1,0),FALSE),"")</f>
        <v>30.1</v>
      </c>
      <c r="AY44" s="50">
        <f>_xlfn.IFNA(VLOOKUP($A44,'I-Emax'!$A:$BM,MATCH(AY$1,'I-Emax'!$A$1:$BM$1,0),FALSE),"")</f>
        <v>30.1</v>
      </c>
      <c r="AZ44" s="50">
        <f>_xlfn.IFNA(VLOOKUP($A44,'I-Emax'!$A:$BM,MATCH(AZ$1,'I-Emax'!$A$1:$BM$1,0),FALSE),"")</f>
        <v>25.8</v>
      </c>
      <c r="BA44" s="50">
        <f>_xlfn.IFNA(VLOOKUP($A44,'I-Emax'!$A:$BM,MATCH(BA$1,'I-Emax'!$A$1:$BM$1,0),FALSE),"")</f>
        <v>17.899999999999999</v>
      </c>
      <c r="BB44" s="50">
        <f>_xlfn.IFNA(VLOOKUP($A44,'I-Emax'!$A:$BM,MATCH(BB$1,'I-Emax'!$A$1:$BM$1,0),FALSE),"")</f>
        <v>15.1</v>
      </c>
      <c r="BC44" s="50">
        <f>_xlfn.IFNA(VLOOKUP($A44,'I-Emax'!$A:$BM,MATCH(BC$1,'I-Emax'!$A$1:$BM$1,0),FALSE),"")</f>
        <v>22.7</v>
      </c>
      <c r="BD44" s="40" t="str">
        <f t="shared" si="36"/>
        <v/>
      </c>
      <c r="BE44" s="41" t="str">
        <f t="shared" si="37"/>
        <v/>
      </c>
      <c r="BF44" s="41" t="str">
        <f t="shared" si="38"/>
        <v/>
      </c>
      <c r="BG44" s="41">
        <f t="shared" si="39"/>
        <v>0.83538249065247416</v>
      </c>
      <c r="BH44" s="41">
        <f t="shared" si="40"/>
        <v>0.81164483260553122</v>
      </c>
      <c r="BI44" s="41">
        <f t="shared" si="41"/>
        <v>0.70163383614315289</v>
      </c>
      <c r="BJ44" s="41">
        <f t="shared" si="42"/>
        <v>0.69363777773510271</v>
      </c>
      <c r="BK44" s="41">
        <f t="shared" si="43"/>
        <v>0.88063315960051614</v>
      </c>
      <c r="BL44" s="41">
        <f t="shared" si="44"/>
        <v>0.92774084342623675</v>
      </c>
      <c r="BM44" s="41">
        <f t="shared" si="45"/>
        <v>0.86545528694745899</v>
      </c>
      <c r="BN44" s="41">
        <f t="shared" si="46"/>
        <v>0.33772400201659103</v>
      </c>
      <c r="BO44" s="41">
        <f t="shared" si="47"/>
        <v>0.54770210233588723</v>
      </c>
      <c r="BP44" s="40" t="str">
        <f>_xlfn.IFNA(VLOOKUP($A44,'B-Emax'!$A:$BM,MATCH(BP$1,'B-Emax'!$A$1:$BM$1,0),FALSE),"")</f>
        <v/>
      </c>
      <c r="BQ44" s="41" t="str">
        <f>_xlfn.IFNA(VLOOKUP($A44,'B-Emax'!$A:$BM,MATCH(BQ$1,'B-Emax'!$A$1:$BM$1,0),FALSE),"")</f>
        <v/>
      </c>
      <c r="BR44" s="41" t="str">
        <f>_xlfn.IFNA(VLOOKUP($A44,'B-Emax'!$A:$BM,MATCH(BR$1,'B-Emax'!$A$1:$BM$1,0),FALSE),"")</f>
        <v/>
      </c>
      <c r="BS44" s="41">
        <f>_xlfn.IFNA(VLOOKUP($A44,'B-Emax'!$A:$BM,MATCH(BS$1,'B-Emax'!$A$1:$BM$1,0),FALSE),"")</f>
        <v>0.22801075268817203</v>
      </c>
      <c r="BT44" s="41">
        <f>_xlfn.IFNA(VLOOKUP($A44,'B-Emax'!$A:$BM,MATCH(BT$1,'B-Emax'!$A$1:$BM$1,0),FALSE),"")</f>
        <v>0.23467923754867803</v>
      </c>
      <c r="BU44" s="41">
        <f>_xlfn.IFNA(VLOOKUP($A44,'B-Emax'!$A:$BM,MATCH(BU$1,'B-Emax'!$A$1:$BM$1,0),FALSE),"")</f>
        <v>0.35527842227378187</v>
      </c>
      <c r="BV44" s="41">
        <f>_xlfn.IFNA(VLOOKUP($A44,'B-Emax'!$A:$BM,MATCH(BV$1,'B-Emax'!$A$1:$BM$1,0),FALSE),"")</f>
        <v>0.44234104046242778</v>
      </c>
      <c r="BW44" s="41">
        <f>_xlfn.IFNA(VLOOKUP($A44,'B-Emax'!$A:$BM,MATCH(BW$1,'B-Emax'!$A$1:$BM$1,0),FALSE),"")</f>
        <v>0.56159021406727827</v>
      </c>
      <c r="BX44" s="41">
        <f>_xlfn.IFNA(VLOOKUP($A44,'B-Emax'!$A:$BM,MATCH(BX$1,'B-Emax'!$A$1:$BM$1,0),FALSE),"")</f>
        <v>0.62493236662698837</v>
      </c>
      <c r="BY44" s="41">
        <f>_xlfn.IFNA(VLOOKUP($A44,'B-Emax'!$A:$BM,MATCH(BY$1,'B-Emax'!$A$1:$BM$1,0),FALSE),"")</f>
        <v>0.40955951265229618</v>
      </c>
      <c r="BZ44" s="41">
        <f>_xlfn.IFNA(VLOOKUP($A44,'B-Emax'!$A:$BM,MATCH(BZ$1,'B-Emax'!$A$1:$BM$1,0),FALSE),"")</f>
        <v>0.85163934426229515</v>
      </c>
      <c r="CA44" s="41">
        <f>_xlfn.IFNA(VLOOKUP($A44,'B-Emax'!$A:$BM,MATCH(CA$1,'B-Emax'!$A$1:$BM$1,0),FALSE),"")</f>
        <v>0.25955819881053527</v>
      </c>
      <c r="CB44" s="47" t="str">
        <f>_xlfn.IFNA(VLOOKUP($A44,'I-Emax'!$A:$BM,MATCH(CB$1,'I-Emax'!$A$1:$BM$1,0),FALSE),"")</f>
        <v/>
      </c>
      <c r="CC44" s="47" t="str">
        <f>_xlfn.IFNA(VLOOKUP($A44,'I-Emax'!$A:$BM,MATCH(CC$1,'I-Emax'!$A$1:$BM$1,0),FALSE),"")</f>
        <v/>
      </c>
      <c r="CD44" s="47" t="str">
        <f>_xlfn.IFNA(VLOOKUP($A44,'I-Emax'!$A:$BM,MATCH(CD$1,'I-Emax'!$A$1:$BM$1,0),FALSE),"")</f>
        <v/>
      </c>
      <c r="CE44" s="47">
        <f>_xlfn.IFNA(VLOOKUP($A44,'I-Emax'!$A:$BM,MATCH(CE$1,'I-Emax'!$A$1:$BM$1,0),FALSE),"")</f>
        <v>0.19047619047619047</v>
      </c>
      <c r="CF44" s="47">
        <f>_xlfn.IFNA(VLOOKUP($A44,'I-Emax'!$A:$BM,MATCH(CF$1,'I-Emax'!$A$1:$BM$1,0),FALSE),"")</f>
        <v>0.19047619047619047</v>
      </c>
      <c r="CG44" s="47">
        <f>_xlfn.IFNA(VLOOKUP($A44,'I-Emax'!$A:$BM,MATCH(CG$1,'I-Emax'!$A$1:$BM$1,0),FALSE),"")</f>
        <v>0.24927536231884057</v>
      </c>
      <c r="CH44" s="47">
        <f>_xlfn.IFNA(VLOOKUP($A44,'I-Emax'!$A:$BM,MATCH(CH$1,'I-Emax'!$A$1:$BM$1,0),FALSE),"")</f>
        <v>0.63771186440677963</v>
      </c>
      <c r="CI44" s="47">
        <f>_xlfn.IFNA(VLOOKUP($A44,'I-Emax'!$A:$BM,MATCH(CI$1,'I-Emax'!$A$1:$BM$1,0),FALSE),"")</f>
        <v>0.63771186440677963</v>
      </c>
      <c r="CJ44" s="47">
        <f>_xlfn.IFNA(VLOOKUP($A44,'I-Emax'!$A:$BM,MATCH(CJ$1,'I-Emax'!$A$1:$BM$1,0),FALSE),"")</f>
        <v>0.57977528089887642</v>
      </c>
      <c r="CK44" s="47">
        <f>_xlfn.IFNA(VLOOKUP($A44,'I-Emax'!$A:$BM,MATCH(CK$1,'I-Emax'!$A$1:$BM$1,0),FALSE),"")</f>
        <v>0.35445544554455444</v>
      </c>
      <c r="CL44" s="47">
        <f>_xlfn.IFNA(VLOOKUP($A44,'I-Emax'!$A:$BM,MATCH(CL$1,'I-Emax'!$A$1:$BM$1,0),FALSE),"")</f>
        <v>0.28761904761904761</v>
      </c>
      <c r="CM44" s="47">
        <f>_xlfn.IFNA(VLOOKUP($A44,'I-Emax'!$A:$BM,MATCH(CM$1,'I-Emax'!$A$1:$BM$1,0),FALSE),"")</f>
        <v>0.47390396659707723</v>
      </c>
      <c r="CN44" s="40" t="str">
        <f t="shared" si="48"/>
        <v/>
      </c>
      <c r="CO44" s="41" t="str">
        <f t="shared" si="49"/>
        <v/>
      </c>
      <c r="CP44" s="41" t="str">
        <f t="shared" si="50"/>
        <v/>
      </c>
      <c r="CQ44" s="41" t="str">
        <f t="shared" si="51"/>
        <v/>
      </c>
      <c r="CR44" s="41">
        <f t="shared" si="52"/>
        <v>0</v>
      </c>
      <c r="CS44" s="41">
        <f t="shared" si="53"/>
        <v>0.64423260022560036</v>
      </c>
      <c r="CT44" s="41">
        <f t="shared" si="54"/>
        <v>0.34368258715216543</v>
      </c>
      <c r="CU44" s="41">
        <f t="shared" si="55"/>
        <v>0.53490084625066092</v>
      </c>
      <c r="CV44" s="41">
        <f t="shared" si="56"/>
        <v>0.73119258635008033</v>
      </c>
      <c r="CW44" s="41">
        <f t="shared" si="57"/>
        <v>0.79398957010609761</v>
      </c>
      <c r="CX44" s="41">
        <f t="shared" si="58"/>
        <v>0.21720730882021205</v>
      </c>
      <c r="CY44" s="41">
        <f t="shared" si="59"/>
        <v>7.9823766825285802E-2</v>
      </c>
      <c r="CZ44" s="40" t="str">
        <f>_xlfn.IFNA(VLOOKUP($A44,'B-Emax'!$A:$BM,MATCH(CZ$1,'B-Emax'!$A$1:$BM$1,0),FALSE),"")</f>
        <v/>
      </c>
      <c r="DA44" s="41" t="str">
        <f>_xlfn.IFNA(VLOOKUP($A44,'B-Emax'!$A:$BM,MATCH(DA$1,'B-Emax'!$A$1:$BM$1,0),FALSE),"")</f>
        <v/>
      </c>
      <c r="DB44" s="41" t="str">
        <f>_xlfn.IFNA(VLOOKUP($A44,'B-Emax'!$A:$BM,MATCH(DB$1,'B-Emax'!$A$1:$BM$1,0),FALSE),"")</f>
        <v/>
      </c>
      <c r="DC44" s="41">
        <f>_xlfn.IFNA(VLOOKUP($A44,'B-Emax'!$A:$BM,MATCH(DC$1,'B-Emax'!$A$1:$BM$1,0),FALSE),"")</f>
        <v>0</v>
      </c>
      <c r="DD44" s="41">
        <f>_xlfn.IFNA(VLOOKUP($A44,'B-Emax'!$A:$BM,MATCH(DD$1,'B-Emax'!$A$1:$BM$1,0),FALSE),"")</f>
        <v>1.0693039014894814E-2</v>
      </c>
      <c r="DE44" s="41">
        <f>_xlfn.IFNA(VLOOKUP($A44,'B-Emax'!$A:$BM,MATCH(DE$1,'B-Emax'!$A$1:$BM$1,0),FALSE),"")</f>
        <v>0.20407606595516892</v>
      </c>
      <c r="DF44" s="41">
        <f>_xlfn.IFNA(VLOOKUP($A44,'B-Emax'!$A:$BM,MATCH(DF$1,'B-Emax'!$A$1:$BM$1,0),FALSE),"")</f>
        <v>0.34368258715216543</v>
      </c>
      <c r="DG44" s="41">
        <f>_xlfn.IFNA(VLOOKUP($A44,'B-Emax'!$A:$BM,MATCH(DG$1,'B-Emax'!$A$1:$BM$1,0),FALSE),"")</f>
        <v>0.53490084625066092</v>
      </c>
      <c r="DH44" s="41">
        <f>_xlfn.IFNA(VLOOKUP($A44,'B-Emax'!$A:$BM,MATCH(DH$1,'B-Emax'!$A$1:$BM$1,0),FALSE),"")</f>
        <v>0.63647116136374116</v>
      </c>
      <c r="DI44" s="41">
        <f>_xlfn.IFNA(VLOOKUP($A44,'B-Emax'!$A:$BM,MATCH(DI$1,'B-Emax'!$A$1:$BM$1,0),FALSE),"")</f>
        <v>0.29111679999448142</v>
      </c>
      <c r="DJ44" s="41">
        <f>_xlfn.IFNA(VLOOKUP($A44,'B-Emax'!$A:$BM,MATCH(DJ$1,'B-Emax'!$A$1:$BM$1,0),FALSE),"")</f>
        <v>1</v>
      </c>
      <c r="DK44" s="41">
        <f>_xlfn.IFNA(VLOOKUP($A44,'B-Emax'!$A:$BM,MATCH(DK$1,'B-Emax'!$A$1:$BM$1,0),FALSE),"")</f>
        <v>5.0586914308616296E-2</v>
      </c>
      <c r="DL44" s="47" t="str">
        <f>_xlfn.IFNA(VLOOKUP($A44,'I-Emax'!$A:$BQ,MATCH(DL$1,'I-Emax'!$A$1:$BQ$1,0),FALSE),"")</f>
        <v/>
      </c>
      <c r="DM44" s="47" t="str">
        <f>_xlfn.IFNA(VLOOKUP($A44,'I-Emax'!$A:$BQ,MATCH(DM$1,'I-Emax'!$A$1:$BQ$1,0),FALSE),"")</f>
        <v/>
      </c>
      <c r="DN44" s="47" t="str">
        <f>_xlfn.IFNA(VLOOKUP($A44,'I-Emax'!$A:$BQ,MATCH(DN$1,'I-Emax'!$A$1:$BQ$1,0),FALSE),"")</f>
        <v/>
      </c>
      <c r="DO44" s="47">
        <f>_xlfn.IFNA(VLOOKUP($A44,'I-Emax'!$A:$BQ,MATCH(DO$1,'I-Emax'!$A$1:$BQ$1,0),FALSE),"")</f>
        <v>0</v>
      </c>
      <c r="DP44" s="47">
        <f>_xlfn.IFNA(VLOOKUP($A44,'I-Emax'!$A:$BQ,MATCH(DP$1,'I-Emax'!$A$1:$BQ$1,0),FALSE),"")</f>
        <v>0</v>
      </c>
      <c r="DQ44" s="47">
        <f>_xlfn.IFNA(VLOOKUP($A44,'I-Emax'!$A:$BQ,MATCH(DQ$1,'I-Emax'!$A$1:$BQ$1,0),FALSE),"")</f>
        <v>0.13147245461410959</v>
      </c>
      <c r="DR44" s="47">
        <f>_xlfn.IFNA(VLOOKUP($A44,'I-Emax'!$A:$BQ,MATCH(DR$1,'I-Emax'!$A$1:$BQ$1,0),FALSE),"")</f>
        <v>1</v>
      </c>
      <c r="DS44" s="47">
        <f>_xlfn.IFNA(VLOOKUP($A44,'I-Emax'!$A:$BQ,MATCH(DS$1,'I-Emax'!$A$1:$BQ$1,0),FALSE),"")</f>
        <v>1</v>
      </c>
      <c r="DT44" s="47">
        <f>_xlfn.IFNA(VLOOKUP($A44,'I-Emax'!$A:$BQ,MATCH(DT$1,'I-Emax'!$A$1:$BQ$1,0),FALSE),"")</f>
        <v>0.87045625632070012</v>
      </c>
      <c r="DU44" s="47">
        <f>_xlfn.IFNA(VLOOKUP($A44,'I-Emax'!$A:$BQ,MATCH(DU$1,'I-Emax'!$A$1:$BQ$1,0),FALSE),"")</f>
        <v>0.36665066010323116</v>
      </c>
      <c r="DV44" s="47">
        <f>_xlfn.IFNA(VLOOKUP($A44,'I-Emax'!$A:$BQ,MATCH(DV$1,'I-Emax'!$A$1:$BQ$1,0),FALSE),"")</f>
        <v>0.21720730882021205</v>
      </c>
      <c r="DW44" s="47">
        <f>_xlfn.IFNA(VLOOKUP($A44,'I-Emax'!$A:$BQ,MATCH(DW$1,'I-Emax'!$A$1:$BQ$1,0),FALSE),"")</f>
        <v>0.63373248746001121</v>
      </c>
      <c r="DX44" s="147" t="str">
        <f t="shared" si="62"/>
        <v/>
      </c>
      <c r="DY44" s="51">
        <f t="shared" si="63"/>
        <v>0.70163383614315289</v>
      </c>
      <c r="DZ44" s="51">
        <f t="shared" si="64"/>
        <v>0.97996038886358316</v>
      </c>
      <c r="EA44" s="51">
        <f t="shared" si="65"/>
        <v>0.55646086549416185</v>
      </c>
      <c r="EB44" s="51" t="str">
        <f>_xlfn.IFNA(VLOOKUP($A44,'B-Emax'!$A:$IC,MATCH(EB$1,'B-Emax'!$A$1:$IC$1,0),FALSE),"")</f>
        <v/>
      </c>
      <c r="EC44" s="51">
        <f>_xlfn.IFNA(VLOOKUP($A44,'B-Emax'!$A:$IC,MATCH(EC$1,'B-Emax'!$A$1:$IC$1,0),FALSE),"")</f>
        <v>0.35527842227378187</v>
      </c>
      <c r="ED44" s="51">
        <f>_xlfn.IFNA(VLOOKUP($A44,'B-Emax'!$A:$IC,MATCH(ED$1,'B-Emax'!$A$1:$IC$1,0),FALSE),"")</f>
        <v>0.62493236662698837</v>
      </c>
      <c r="EE44" s="51">
        <f>_xlfn.IFNA(VLOOKUP($A44,'B-Emax'!$A:$IC,MATCH(EE$1,'B-Emax'!$A$1:$IC$1,0),FALSE),"")</f>
        <v>0.85163934426229515</v>
      </c>
      <c r="EF44" s="51" t="str">
        <f>_xlfn.IFNA(VLOOKUP($A44,'I-Emax'!$A:$IC,MATCH(EF$1,'I-Emax'!$A$1:$IC$1,0),FALSE),"")</f>
        <v/>
      </c>
      <c r="EG44" s="51">
        <f>_xlfn.IFNA(VLOOKUP($A44,'I-Emax'!$A:$IC,MATCH(EG$1,'I-Emax'!$A$1:$IC$1,0),FALSE),"")</f>
        <v>0.24927536231884057</v>
      </c>
      <c r="EH44" s="51">
        <f>_xlfn.IFNA(VLOOKUP($A44,'I-Emax'!$A:$IC,MATCH(EH$1,'I-Emax'!$A$1:$IC$1,0),FALSE),"")</f>
        <v>0.63771186440677963</v>
      </c>
      <c r="EI44" s="51">
        <f>_xlfn.IFNA(VLOOKUP($A44,'I-Emax'!$A:$IC,MATCH(EI$1,'I-Emax'!$A$1:$IC$1,0),FALSE),"")</f>
        <v>0.47390396659707723</v>
      </c>
      <c r="EJ44" s="147" t="str">
        <f t="shared" si="66"/>
        <v/>
      </c>
      <c r="EK44" s="51">
        <f t="shared" si="67"/>
        <v>0.7704793163550554</v>
      </c>
      <c r="EL44" s="51">
        <f t="shared" si="68"/>
        <v>0.92250764772717153</v>
      </c>
      <c r="EM44" s="51">
        <f t="shared" si="69"/>
        <v>0.6853174027997404</v>
      </c>
      <c r="EN44" s="147" t="str">
        <f>_xlfn.IFNA(VLOOKUP($A44,'B-Emax'!$A:$IC,MATCH(EN$1,'B-Emax'!$A$1:$IC$1,0),FALSE),"")</f>
        <v/>
      </c>
      <c r="EO44" s="51">
        <f>_xlfn.IFNA(VLOOKUP($A44,'B-Emax'!$A:$IC,MATCH(EO$1,'B-Emax'!$A$1:$IC$1,0),FALSE),"")</f>
        <v>0.27265613750354395</v>
      </c>
      <c r="EP44" s="51">
        <f>_xlfn.IFNA(VLOOKUP($A44,'B-Emax'!$A:$IC,MATCH(EP$1,'B-Emax'!$A$1:$IC$1,0),FALSE),"")</f>
        <v>0.50960578345224761</v>
      </c>
      <c r="EQ44" s="51">
        <f>_xlfn.IFNA(VLOOKUP($A44,'B-Emax'!$A:$IC,MATCH(EQ$1,'B-Emax'!$A$1:$IC$1,0),FALSE),"")</f>
        <v>0.55559877153641524</v>
      </c>
      <c r="ER44" s="51" t="str">
        <f>_xlfn.IFNA(VLOOKUP($A44,'I-Emax'!$A:$IC,MATCH(ER$1,'I-Emax'!$A$1:$IC$1,0),FALSE),"")</f>
        <v/>
      </c>
      <c r="ES44" s="51">
        <f>_xlfn.IFNA(VLOOKUP($A44,'I-Emax'!$A:$IC,MATCH(ES$1,'I-Emax'!$A$1:$IC$1,0),FALSE),"")</f>
        <v>0.21007591442374052</v>
      </c>
      <c r="ET44" s="51">
        <f>_xlfn.IFNA(VLOOKUP($A44,'I-Emax'!$A:$IC,MATCH(ET$1,'I-Emax'!$A$1:$IC$1,0),FALSE),"")</f>
        <v>0.55241361381424747</v>
      </c>
      <c r="EU44" s="51">
        <f>_xlfn.IFNA(VLOOKUP($A44,'I-Emax'!$A:$IC,MATCH(EU$1,'I-Emax'!$A$1:$IC$1,0),FALSE),"")</f>
        <v>0.38076150710806245</v>
      </c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</row>
    <row r="45" spans="1:172" s="49" customFormat="1" x14ac:dyDescent="0.2">
      <c r="A45" s="29" t="s">
        <v>40</v>
      </c>
      <c r="B45" s="377" t="str">
        <f>VLOOKUP($A45,BI!$A:$Q,MATCH(B$1,BI!$A$1:$Q$1,0),FALSE)</f>
        <v/>
      </c>
      <c r="C45" s="378">
        <f>VLOOKUP($A45,BI!$A:$Q,MATCH(C$1,BI!$A$1:$Q$1,0),FALSE)</f>
        <v>1</v>
      </c>
      <c r="D45" s="378">
        <f>VLOOKUP($A45,BI!$A:$Q,MATCH(D$1,BI!$A$1:$Q$1,0),FALSE)</f>
        <v>1</v>
      </c>
      <c r="E45" s="378">
        <f>VLOOKUP($A45,BI!$A:$Q,MATCH(E$1,BI!$A$1:$Q$1,0),FALSE)</f>
        <v>1</v>
      </c>
      <c r="F45" s="378">
        <f>VLOOKUP($A45,BI!$A:$Q,MATCH(F$1,BI!$A$1:$Q$1,0),FALSE)</f>
        <v>1</v>
      </c>
      <c r="G45" s="378">
        <f>VLOOKUP($A45,BI!$A:$Q,MATCH(G$1,BI!$A$1:$Q$1,0),FALSE)</f>
        <v>1</v>
      </c>
      <c r="H45" s="378" t="str">
        <f>VLOOKUP($A45,BI!$A:$Q,MATCH(H$1,BI!$A$1:$Q$1,0),FALSE)</f>
        <v/>
      </c>
      <c r="I45" s="378" t="str">
        <f>VLOOKUP($A45,BI!$A:$Q,MATCH(I$1,BI!$A$1:$Q$1,0),FALSE)</f>
        <v/>
      </c>
      <c r="J45" s="378" t="str">
        <f>VLOOKUP($A45,BI!$A:$Q,MATCH(J$1,BI!$A$1:$Q$1,0),FALSE)</f>
        <v/>
      </c>
      <c r="K45" s="378">
        <f>VLOOKUP($A45,BI!$A:$Q,MATCH(K$1,BI!$A$1:$Q$1,0),FALSE)</f>
        <v>1</v>
      </c>
      <c r="L45" s="378">
        <f>VLOOKUP($A45,BI!$A:$Q,MATCH(L$1,BI!$A$1:$Q$1,0),FALSE)</f>
        <v>1</v>
      </c>
      <c r="M45" s="378">
        <f>VLOOKUP($A45,BI!$A:$Q,MATCH(M$1,BI!$A$1:$Q$1,0),FALSE)</f>
        <v>1</v>
      </c>
      <c r="N45" s="49">
        <f t="shared" si="0"/>
        <v>8</v>
      </c>
      <c r="O45" s="49" t="str">
        <f>VLOOKUP($A45,BI!$A:$Q,MATCH(O$1,BI!$A$1:$Q$1,0),FALSE)</f>
        <v/>
      </c>
      <c r="P45" s="37">
        <f>VLOOKUP($A45,BI!$A:$Q,MATCH(P$1,BI!$A$1:$Q$1,0),FALSE)</f>
        <v>1</v>
      </c>
      <c r="Q45" s="37">
        <f>VLOOKUP($A45,BI!$A:$Q,MATCH(Q$1,BI!$A$1:$Q$1,0),FALSE)</f>
        <v>1</v>
      </c>
      <c r="R45" s="37">
        <f>VLOOKUP($A45,BI!$A:$Q,MATCH(R$1,BI!$A$1:$Q$1,0),FALSE)</f>
        <v>1</v>
      </c>
      <c r="S45" s="398">
        <f t="shared" si="1"/>
        <v>3</v>
      </c>
      <c r="T45" s="41" t="str">
        <f t="shared" si="24"/>
        <v/>
      </c>
      <c r="U45" s="41">
        <f t="shared" si="25"/>
        <v>1.81592039800995E-2</v>
      </c>
      <c r="V45" s="41">
        <f t="shared" si="26"/>
        <v>2.8131021194605008E-2</v>
      </c>
      <c r="W45" s="41">
        <f t="shared" si="27"/>
        <v>5.0795053003533569E-2</v>
      </c>
      <c r="X45" s="41">
        <f t="shared" si="28"/>
        <v>2.3570403771264604E-2</v>
      </c>
      <c r="Y45" s="41">
        <f t="shared" si="29"/>
        <v>2.317741255794353E-2</v>
      </c>
      <c r="Z45" s="41" t="str">
        <f t="shared" si="30"/>
        <v/>
      </c>
      <c r="AA45" s="41" t="str">
        <f t="shared" si="31"/>
        <v/>
      </c>
      <c r="AB45" s="41" t="str">
        <f t="shared" si="32"/>
        <v/>
      </c>
      <c r="AC45" s="41">
        <f t="shared" si="33"/>
        <v>2.8062764031382019E-2</v>
      </c>
      <c r="AD45" s="41">
        <f t="shared" si="34"/>
        <v>0.1787819253438114</v>
      </c>
      <c r="AE45" s="41">
        <f t="shared" si="35"/>
        <v>5.9955822025875675E-2</v>
      </c>
      <c r="AF45" s="80" t="str">
        <f>_xlfn.IFNA(VLOOKUP($A45,'B-Emax'!$A:$BM,MATCH(AF$1,'B-Emax'!$A$1:$BM$1,0),FALSE),"")</f>
        <v/>
      </c>
      <c r="AG45" s="81">
        <f>_xlfn.IFNA(VLOOKUP($A45,'B-Emax'!$A:$BM,MATCH(AG$1,'B-Emax'!$A$1:$BM$1,0),FALSE),"")</f>
        <v>402</v>
      </c>
      <c r="AH45" s="81">
        <f>_xlfn.IFNA(VLOOKUP($A45,'B-Emax'!$A:$BM,MATCH(AH$1,'B-Emax'!$A$1:$BM$1,0),FALSE),"")</f>
        <v>259.5</v>
      </c>
      <c r="AI45" s="81">
        <f>_xlfn.IFNA(VLOOKUP($A45,'B-Emax'!$A:$BM,MATCH(AI$1,'B-Emax'!$A$1:$BM$1,0),FALSE),"")</f>
        <v>226.4</v>
      </c>
      <c r="AJ45" s="81">
        <f>_xlfn.IFNA(VLOOKUP($A45,'B-Emax'!$A:$BM,MATCH(AJ$1,'B-Emax'!$A$1:$BM$1,0),FALSE),"")</f>
        <v>487.9</v>
      </c>
      <c r="AK45" s="81">
        <f>_xlfn.IFNA(VLOOKUP($A45,'B-Emax'!$A:$BM,MATCH(AK$1,'B-Emax'!$A$1:$BM$1,0),FALSE),"")</f>
        <v>237.3</v>
      </c>
      <c r="AL45" s="82" t="str">
        <f>_xlfn.IFNA(VLOOKUP($A45,'B-Emax'!$A:$BM,MATCH(AL$1,'B-Emax'!$A$1:$BM$1,0),FALSE),"")</f>
        <v/>
      </c>
      <c r="AM45" s="82" t="str">
        <f>_xlfn.IFNA(VLOOKUP($A45,'B-Emax'!$A:$BM,MATCH(AM$1,'B-Emax'!$A$1:$BM$1,0),FALSE),"")</f>
        <v/>
      </c>
      <c r="AN45" s="82" t="str">
        <f>_xlfn.IFNA(VLOOKUP($A45,'B-Emax'!$A:$BM,MATCH(AN$1,'B-Emax'!$A$1:$BM$1,0),FALSE),"")</f>
        <v/>
      </c>
      <c r="AO45" s="81">
        <f>_xlfn.IFNA(VLOOKUP($A45,'B-Emax'!$A:$BM,MATCH(AO$1,'B-Emax'!$A$1:$BM$1,0),FALSE),"")</f>
        <v>662.8</v>
      </c>
      <c r="AP45" s="82">
        <f>_xlfn.IFNA(VLOOKUP($A45,'B-Emax'!$A:$BM,MATCH(AP$1,'B-Emax'!$A$1:$BM$1,0),FALSE),"")</f>
        <v>101.8</v>
      </c>
      <c r="AQ45" s="82">
        <f>_xlfn.IFNA(VLOOKUP($A45,'B-Emax'!$A:$BM,MATCH(AQ$1,'B-Emax'!$A$1:$BM$1,0),FALSE),"")</f>
        <v>316.89999999999998</v>
      </c>
      <c r="AR45" s="50" t="str">
        <f>_xlfn.IFNA(VLOOKUP($A45,'I-Emax'!$A:$BM,MATCH(AR$1,'I-Emax'!$A$1:$BM$1,0),FALSE),"")</f>
        <v/>
      </c>
      <c r="AS45" s="50">
        <f>_xlfn.IFNA(VLOOKUP($A45,'I-Emax'!$A:$BM,MATCH(AS$1,'I-Emax'!$A$1:$BM$1,0),FALSE),"")</f>
        <v>7.3</v>
      </c>
      <c r="AT45" s="50">
        <f>_xlfn.IFNA(VLOOKUP($A45,'I-Emax'!$A:$BM,MATCH(AT$1,'I-Emax'!$A$1:$BM$1,0),FALSE),"")</f>
        <v>7.3</v>
      </c>
      <c r="AU45" s="50">
        <f>_xlfn.IFNA(VLOOKUP($A45,'I-Emax'!$A:$BM,MATCH(AU$1,'I-Emax'!$A$1:$BM$1,0),FALSE),"")</f>
        <v>11.5</v>
      </c>
      <c r="AV45" s="50">
        <f>_xlfn.IFNA(VLOOKUP($A45,'I-Emax'!$A:$BM,MATCH(AV$1,'I-Emax'!$A$1:$BM$1,0),FALSE),"")</f>
        <v>11.5</v>
      </c>
      <c r="AW45" s="50">
        <f>_xlfn.IFNA(VLOOKUP($A45,'I-Emax'!$A:$BM,MATCH(AW$1,'I-Emax'!$A$1:$BM$1,0),FALSE),"")</f>
        <v>5.5</v>
      </c>
      <c r="AX45" s="50" t="str">
        <f>_xlfn.IFNA(VLOOKUP($A45,'I-Emax'!$A:$BM,MATCH(AX$1,'I-Emax'!$A$1:$BM$1,0),FALSE),"")</f>
        <v/>
      </c>
      <c r="AY45" s="50" t="str">
        <f>_xlfn.IFNA(VLOOKUP($A45,'I-Emax'!$A:$BM,MATCH(AY$1,'I-Emax'!$A$1:$BM$1,0),FALSE),"")</f>
        <v/>
      </c>
      <c r="AZ45" s="50" t="str">
        <f>_xlfn.IFNA(VLOOKUP($A45,'I-Emax'!$A:$BM,MATCH(AZ$1,'I-Emax'!$A$1:$BM$1,0),FALSE),"")</f>
        <v/>
      </c>
      <c r="BA45" s="50">
        <f>_xlfn.IFNA(VLOOKUP($A45,'I-Emax'!$A:$BM,MATCH(BA$1,'I-Emax'!$A$1:$BM$1,0),FALSE),"")</f>
        <v>18.600000000000001</v>
      </c>
      <c r="BB45" s="50">
        <f>_xlfn.IFNA(VLOOKUP($A45,'I-Emax'!$A:$BM,MATCH(BB$1,'I-Emax'!$A$1:$BM$1,0),FALSE),"")</f>
        <v>18.2</v>
      </c>
      <c r="BC45" s="50">
        <f>_xlfn.IFNA(VLOOKUP($A45,'I-Emax'!$A:$BM,MATCH(BC$1,'I-Emax'!$A$1:$BM$1,0),FALSE),"")</f>
        <v>19</v>
      </c>
      <c r="BD45" s="40" t="str">
        <f t="shared" si="36"/>
        <v/>
      </c>
      <c r="BE45" s="41">
        <f t="shared" si="37"/>
        <v>0.32419623353253074</v>
      </c>
      <c r="BF45" s="41">
        <f t="shared" si="38"/>
        <v>0.32881191698065387</v>
      </c>
      <c r="BG45" s="41">
        <f t="shared" si="39"/>
        <v>0.39121655729429583</v>
      </c>
      <c r="BH45" s="41">
        <f t="shared" si="40"/>
        <v>0.23809523809523811</v>
      </c>
      <c r="BI45" s="41">
        <f t="shared" si="41"/>
        <v>0.23163976376750517</v>
      </c>
      <c r="BJ45" s="41" t="str">
        <f t="shared" si="42"/>
        <v/>
      </c>
      <c r="BK45" s="41" t="str">
        <f t="shared" si="43"/>
        <v/>
      </c>
      <c r="BL45" s="41" t="str">
        <f t="shared" si="44"/>
        <v/>
      </c>
      <c r="BM45" s="41">
        <f t="shared" si="45"/>
        <v>0.59293008359375476</v>
      </c>
      <c r="BN45" s="41">
        <f t="shared" si="46"/>
        <v>0.41545514079895224</v>
      </c>
      <c r="BO45" s="41">
        <f t="shared" si="47"/>
        <v>0.88394157650675165</v>
      </c>
      <c r="BP45" s="40" t="str">
        <f>_xlfn.IFNA(VLOOKUP($A45,'B-Emax'!$A:$BM,MATCH(BP$1,'B-Emax'!$A$1:$BM$1,0),FALSE),"")</f>
        <v/>
      </c>
      <c r="BQ45" s="41">
        <f>_xlfn.IFNA(VLOOKUP($A45,'B-Emax'!$A:$BM,MATCH(BQ$1,'B-Emax'!$A$1:$BM$1,0),FALSE),"")</f>
        <v>0.43553629469122429</v>
      </c>
      <c r="BR45" s="41">
        <f>_xlfn.IFNA(VLOOKUP($A45,'B-Emax'!$A:$BM,MATCH(BR$1,'B-Emax'!$A$1:$BM$1,0),FALSE),"")</f>
        <v>0.42942247228197916</v>
      </c>
      <c r="BS45" s="41">
        <f>_xlfn.IFNA(VLOOKUP($A45,'B-Emax'!$A:$BM,MATCH(BS$1,'B-Emax'!$A$1:$BM$1,0),FALSE),"")</f>
        <v>0.60860215053763445</v>
      </c>
      <c r="BT45" s="41">
        <f>_xlfn.IFNA(VLOOKUP($A45,'B-Emax'!$A:$BM,MATCH(BT$1,'B-Emax'!$A$1:$BM$1,0),FALSE),"")</f>
        <v>1</v>
      </c>
      <c r="BU45" s="41">
        <f>_xlfn.IFNA(VLOOKUP($A45,'B-Emax'!$A:$BM,MATCH(BU$1,'B-Emax'!$A$1:$BM$1,0),FALSE),"")</f>
        <v>0.6882250580046404</v>
      </c>
      <c r="BV45" s="41" t="str">
        <f>_xlfn.IFNA(VLOOKUP($A45,'B-Emax'!$A:$BM,MATCH(BV$1,'B-Emax'!$A$1:$BM$1,0),FALSE),"")</f>
        <v/>
      </c>
      <c r="BW45" s="41" t="str">
        <f>_xlfn.IFNA(VLOOKUP($A45,'B-Emax'!$A:$BM,MATCH(BW$1,'B-Emax'!$A$1:$BM$1,0),FALSE),"")</f>
        <v/>
      </c>
      <c r="BX45" s="41" t="str">
        <f>_xlfn.IFNA(VLOOKUP($A45,'B-Emax'!$A:$BM,MATCH(BX$1,'B-Emax'!$A$1:$BM$1,0),FALSE),"")</f>
        <v/>
      </c>
      <c r="BY45" s="41">
        <f>_xlfn.IFNA(VLOOKUP($A45,'B-Emax'!$A:$BM,MATCH(BY$1,'B-Emax'!$A$1:$BM$1,0),FALSE),"")</f>
        <v>0.62118088097469537</v>
      </c>
      <c r="BZ45" s="41">
        <f>_xlfn.IFNA(VLOOKUP($A45,'B-Emax'!$A:$BM,MATCH(BZ$1,'B-Emax'!$A$1:$BM$1,0),FALSE),"")</f>
        <v>0.83442622950819667</v>
      </c>
      <c r="CA45" s="41">
        <f>_xlfn.IFNA(VLOOKUP($A45,'B-Emax'!$A:$BM,MATCH(CA$1,'B-Emax'!$A$1:$BM$1,0),FALSE),"")</f>
        <v>0.4487397337864627</v>
      </c>
      <c r="CB45" s="47" t="str">
        <f>_xlfn.IFNA(VLOOKUP($A45,'I-Emax'!$A:$BM,MATCH(CB$1,'I-Emax'!$A$1:$BM$1,0),FALSE),"")</f>
        <v/>
      </c>
      <c r="CC45" s="47">
        <f>_xlfn.IFNA(VLOOKUP($A45,'I-Emax'!$A:$BM,MATCH(CC$1,'I-Emax'!$A$1:$BM$1,0),FALSE),"")</f>
        <v>0.14119922630560927</v>
      </c>
      <c r="CD45" s="47">
        <f>_xlfn.IFNA(VLOOKUP($A45,'I-Emax'!$A:$BM,MATCH(CD$1,'I-Emax'!$A$1:$BM$1,0),FALSE),"")</f>
        <v>0.14119922630560927</v>
      </c>
      <c r="CE45" s="47">
        <f>_xlfn.IFNA(VLOOKUP($A45,'I-Emax'!$A:$BM,MATCH(CE$1,'I-Emax'!$A$1:$BM$1,0),FALSE),"")</f>
        <v>0.23809523809523811</v>
      </c>
      <c r="CF45" s="47">
        <f>_xlfn.IFNA(VLOOKUP($A45,'I-Emax'!$A:$BM,MATCH(CF$1,'I-Emax'!$A$1:$BM$1,0),FALSE),"")</f>
        <v>0.23809523809523811</v>
      </c>
      <c r="CG45" s="47">
        <f>_xlfn.IFNA(VLOOKUP($A45,'I-Emax'!$A:$BM,MATCH(CG$1,'I-Emax'!$A$1:$BM$1,0),FALSE),"")</f>
        <v>0.15942028985507245</v>
      </c>
      <c r="CH45" s="47" t="str">
        <f>_xlfn.IFNA(VLOOKUP($A45,'I-Emax'!$A:$BM,MATCH(CH$1,'I-Emax'!$A$1:$BM$1,0),FALSE),"")</f>
        <v/>
      </c>
      <c r="CI45" s="47" t="str">
        <f>_xlfn.IFNA(VLOOKUP($A45,'I-Emax'!$A:$BM,MATCH(CI$1,'I-Emax'!$A$1:$BM$1,0),FALSE),"")</f>
        <v/>
      </c>
      <c r="CJ45" s="47" t="str">
        <f>_xlfn.IFNA(VLOOKUP($A45,'I-Emax'!$A:$BM,MATCH(CJ$1,'I-Emax'!$A$1:$BM$1,0),FALSE),"")</f>
        <v/>
      </c>
      <c r="CK45" s="47">
        <f>_xlfn.IFNA(VLOOKUP($A45,'I-Emax'!$A:$BM,MATCH(CK$1,'I-Emax'!$A$1:$BM$1,0),FALSE),"")</f>
        <v>0.36831683168316837</v>
      </c>
      <c r="CL45" s="47">
        <f>_xlfn.IFNA(VLOOKUP($A45,'I-Emax'!$A:$BM,MATCH(CL$1,'I-Emax'!$A$1:$BM$1,0),FALSE),"")</f>
        <v>0.34666666666666668</v>
      </c>
      <c r="CM45" s="47">
        <f>_xlfn.IFNA(VLOOKUP($A45,'I-Emax'!$A:$BM,MATCH(CM$1,'I-Emax'!$A$1:$BM$1,0),FALSE),"")</f>
        <v>0.39665970772442588</v>
      </c>
      <c r="CN45" s="40" t="str">
        <f t="shared" si="48"/>
        <v/>
      </c>
      <c r="CO45" s="41">
        <f t="shared" si="49"/>
        <v>0</v>
      </c>
      <c r="CP45" s="41" t="str">
        <f t="shared" si="50"/>
        <v/>
      </c>
      <c r="CQ45" s="41">
        <f t="shared" si="51"/>
        <v>0.82792674825393175</v>
      </c>
      <c r="CR45" s="41">
        <f t="shared" si="52"/>
        <v>0.37929941747338974</v>
      </c>
      <c r="CS45" s="41">
        <f t="shared" si="53"/>
        <v>0.15725195316160578</v>
      </c>
      <c r="CT45" s="41" t="str">
        <f t="shared" si="54"/>
        <v/>
      </c>
      <c r="CU45" s="41" t="str">
        <f t="shared" si="55"/>
        <v/>
      </c>
      <c r="CV45" s="41" t="str">
        <f t="shared" si="56"/>
        <v/>
      </c>
      <c r="CW45" s="41">
        <f t="shared" si="57"/>
        <v>0.37801817394481668</v>
      </c>
      <c r="CX45" s="41">
        <f t="shared" si="58"/>
        <v>0.88252111472546613</v>
      </c>
      <c r="CY45" s="41">
        <f t="shared" si="59"/>
        <v>3.3855629719139801E-2</v>
      </c>
      <c r="CZ45" s="40" t="str">
        <f>_xlfn.IFNA(VLOOKUP($A45,'B-Emax'!$A:$BM,MATCH(CZ$1,'B-Emax'!$A$1:$BM$1,0),FALSE),"")</f>
        <v/>
      </c>
      <c r="DA45" s="41">
        <f>_xlfn.IFNA(VLOOKUP($A45,'B-Emax'!$A:$BM,MATCH(DA$1,'B-Emax'!$A$1:$BM$1,0),FALSE),"")</f>
        <v>1.0715147569335358E-2</v>
      </c>
      <c r="DB45" s="41">
        <f>_xlfn.IFNA(VLOOKUP($A45,'B-Emax'!$A:$BM,MATCH(DB$1,'B-Emax'!$A$1:$BM$1,0),FALSE),"")</f>
        <v>0</v>
      </c>
      <c r="DC45" s="41">
        <f>_xlfn.IFNA(VLOOKUP($A45,'B-Emax'!$A:$BM,MATCH(DC$1,'B-Emax'!$A$1:$BM$1,0),FALSE),"")</f>
        <v>0.31403213332335411</v>
      </c>
      <c r="DD45" s="41">
        <f>_xlfn.IFNA(VLOOKUP($A45,'B-Emax'!$A:$BM,MATCH(DD$1,'B-Emax'!$A$1:$BM$1,0),FALSE),"")</f>
        <v>1</v>
      </c>
      <c r="DE45" s="41">
        <f>_xlfn.IFNA(VLOOKUP($A45,'B-Emax'!$A:$BM,MATCH(DE$1,'B-Emax'!$A$1:$BM$1,0),FALSE),"")</f>
        <v>0.4535800538056966</v>
      </c>
      <c r="DF45" s="41" t="str">
        <f>_xlfn.IFNA(VLOOKUP($A45,'B-Emax'!$A:$BM,MATCH(DF$1,'B-Emax'!$A$1:$BM$1,0),FALSE),"")</f>
        <v/>
      </c>
      <c r="DG45" s="41" t="str">
        <f>_xlfn.IFNA(VLOOKUP($A45,'B-Emax'!$A:$BM,MATCH(DG$1,'B-Emax'!$A$1:$BM$1,0),FALSE),"")</f>
        <v/>
      </c>
      <c r="DH45" s="41" t="str">
        <f>_xlfn.IFNA(VLOOKUP($A45,'B-Emax'!$A:$BM,MATCH(DH$1,'B-Emax'!$A$1:$BM$1,0),FALSE),"")</f>
        <v/>
      </c>
      <c r="DI45" s="41">
        <f>_xlfn.IFNA(VLOOKUP($A45,'B-Emax'!$A:$BM,MATCH(DI$1,'B-Emax'!$A$1:$BM$1,0),FALSE),"")</f>
        <v>0.33607774470130047</v>
      </c>
      <c r="DJ45" s="41">
        <f>_xlfn.IFNA(VLOOKUP($A45,'B-Emax'!$A:$BM,MATCH(DJ$1,'B-Emax'!$A$1:$BM$1,0),FALSE),"")</f>
        <v>0.70981371952379135</v>
      </c>
      <c r="DK45" s="41">
        <f>_xlfn.IFNA(VLOOKUP($A45,'B-Emax'!$A:$BM,MATCH(DK$1,'B-Emax'!$A$1:$BM$1,0),FALSE),"")</f>
        <v>3.3855629719139801E-2</v>
      </c>
      <c r="DL45" s="47" t="str">
        <f>_xlfn.IFNA(VLOOKUP($A45,'I-Emax'!$A:$BQ,MATCH(DL$1,'I-Emax'!$A$1:$BQ$1,0),FALSE),"")</f>
        <v/>
      </c>
      <c r="DM45" s="47">
        <f>_xlfn.IFNA(VLOOKUP($A45,'I-Emax'!$A:$BQ,MATCH(DM$1,'I-Emax'!$A$1:$BQ$1,0),FALSE),"")</f>
        <v>0</v>
      </c>
      <c r="DN45" s="47">
        <f>_xlfn.IFNA(VLOOKUP($A45,'I-Emax'!$A:$BQ,MATCH(DN$1,'I-Emax'!$A$1:$BQ$1,0),FALSE),"")</f>
        <v>0</v>
      </c>
      <c r="DO45" s="47">
        <f>_xlfn.IFNA(VLOOKUP($A45,'I-Emax'!$A:$BQ,MATCH(DO$1,'I-Emax'!$A$1:$BQ$1,0),FALSE),"")</f>
        <v>0.37929941747338974</v>
      </c>
      <c r="DP45" s="47">
        <f>_xlfn.IFNA(VLOOKUP($A45,'I-Emax'!$A:$BQ,MATCH(DP$1,'I-Emax'!$A$1:$BQ$1,0),FALSE),"")</f>
        <v>0.37929941747338974</v>
      </c>
      <c r="DQ45" s="47">
        <f>_xlfn.IFNA(VLOOKUP($A45,'I-Emax'!$A:$BQ,MATCH(DQ$1,'I-Emax'!$A$1:$BQ$1,0),FALSE),"")</f>
        <v>7.132634937609203E-2</v>
      </c>
      <c r="DR45" s="47" t="str">
        <f>_xlfn.IFNA(VLOOKUP($A45,'I-Emax'!$A:$BQ,MATCH(DR$1,'I-Emax'!$A$1:$BQ$1,0),FALSE),"")</f>
        <v/>
      </c>
      <c r="DS45" s="47" t="str">
        <f>_xlfn.IFNA(VLOOKUP($A45,'I-Emax'!$A:$BQ,MATCH(DS$1,'I-Emax'!$A$1:$BQ$1,0),FALSE),"")</f>
        <v/>
      </c>
      <c r="DT45" s="47" t="str">
        <f>_xlfn.IFNA(VLOOKUP($A45,'I-Emax'!$A:$BQ,MATCH(DT$1,'I-Emax'!$A$1:$BQ$1,0),FALSE),"")</f>
        <v/>
      </c>
      <c r="DU45" s="47">
        <f>_xlfn.IFNA(VLOOKUP($A45,'I-Emax'!$A:$BQ,MATCH(DU$1,'I-Emax'!$A$1:$BQ$1,0),FALSE),"")</f>
        <v>0.88905181778472198</v>
      </c>
      <c r="DV45" s="47">
        <f>_xlfn.IFNA(VLOOKUP($A45,'I-Emax'!$A:$BQ,MATCH(DV$1,'I-Emax'!$A$1:$BQ$1,0),FALSE),"")</f>
        <v>0.80430225144766032</v>
      </c>
      <c r="DW45" s="47">
        <f>_xlfn.IFNA(VLOOKUP($A45,'I-Emax'!$A:$BQ,MATCH(DW$1,'I-Emax'!$A$1:$BQ$1,0),FALSE),"")</f>
        <v>1</v>
      </c>
      <c r="DX45" s="147" t="str">
        <f t="shared" si="62"/>
        <v/>
      </c>
      <c r="DY45" s="51">
        <f t="shared" si="63"/>
        <v>0.23809523809523811</v>
      </c>
      <c r="DZ45" s="51">
        <f t="shared" si="64"/>
        <v>0.59293008359375476</v>
      </c>
      <c r="EA45" s="51">
        <f t="shared" si="65"/>
        <v>0.47536821554400749</v>
      </c>
      <c r="EB45" s="51" t="str">
        <f>_xlfn.IFNA(VLOOKUP($A45,'B-Emax'!$A:$IC,MATCH(EB$1,'B-Emax'!$A$1:$IC$1,0),FALSE),"")</f>
        <v/>
      </c>
      <c r="EC45" s="51">
        <f>_xlfn.IFNA(VLOOKUP($A45,'B-Emax'!$A:$IC,MATCH(EC$1,'B-Emax'!$A$1:$IC$1,0),FALSE),"")</f>
        <v>1</v>
      </c>
      <c r="ED45" s="51">
        <f>_xlfn.IFNA(VLOOKUP($A45,'B-Emax'!$A:$IC,MATCH(ED$1,'B-Emax'!$A$1:$IC$1,0),FALSE),"")</f>
        <v>0.62118088097469537</v>
      </c>
      <c r="EE45" s="51">
        <f>_xlfn.IFNA(VLOOKUP($A45,'B-Emax'!$A:$IC,MATCH(EE$1,'B-Emax'!$A$1:$IC$1,0),FALSE),"")</f>
        <v>0.83442622950819667</v>
      </c>
      <c r="EF45" s="51" t="str">
        <f>_xlfn.IFNA(VLOOKUP($A45,'I-Emax'!$A:$IC,MATCH(EF$1,'I-Emax'!$A$1:$IC$1,0),FALSE),"")</f>
        <v/>
      </c>
      <c r="EG45" s="51">
        <f>_xlfn.IFNA(VLOOKUP($A45,'I-Emax'!$A:$IC,MATCH(EG$1,'I-Emax'!$A$1:$IC$1,0),FALSE),"")</f>
        <v>0.23809523809523811</v>
      </c>
      <c r="EH45" s="51">
        <f>_xlfn.IFNA(VLOOKUP($A45,'I-Emax'!$A:$IC,MATCH(EH$1,'I-Emax'!$A$1:$IC$1,0),FALSE),"")</f>
        <v>0.36831683168316837</v>
      </c>
      <c r="EI45" s="51">
        <f>_xlfn.IFNA(VLOOKUP($A45,'I-Emax'!$A:$IC,MATCH(EI$1,'I-Emax'!$A$1:$IC$1,0),FALSE),"")</f>
        <v>0.39665970772442588</v>
      </c>
      <c r="EJ45" s="147" t="str">
        <f t="shared" si="66"/>
        <v/>
      </c>
      <c r="EK45" s="51">
        <f t="shared" si="67"/>
        <v>0.29034514852230014</v>
      </c>
      <c r="EL45" s="51">
        <f t="shared" si="68"/>
        <v>0.59293008359375476</v>
      </c>
      <c r="EM45" s="51">
        <f t="shared" si="69"/>
        <v>0.5792909067526435</v>
      </c>
      <c r="EN45" s="147" t="str">
        <f>_xlfn.IFNA(VLOOKUP($A45,'B-Emax'!$A:$IC,MATCH(EN$1,'B-Emax'!$A$1:$IC$1,0),FALSE),"")</f>
        <v/>
      </c>
      <c r="EO45" s="51">
        <f>_xlfn.IFNA(VLOOKUP($A45,'B-Emax'!$A:$IC,MATCH(EO$1,'B-Emax'!$A$1:$IC$1,0),FALSE),"")</f>
        <v>0.63235719510309563</v>
      </c>
      <c r="EP45" s="51">
        <f>_xlfn.IFNA(VLOOKUP($A45,'B-Emax'!$A:$IC,MATCH(EP$1,'B-Emax'!$A$1:$IC$1,0),FALSE),"")</f>
        <v>0.62118088097469537</v>
      </c>
      <c r="EQ45" s="51">
        <f>_xlfn.IFNA(VLOOKUP($A45,'B-Emax'!$A:$IC,MATCH(EQ$1,'B-Emax'!$A$1:$IC$1,0),FALSE),"")</f>
        <v>0.64158298164732974</v>
      </c>
      <c r="ER45" s="51" t="str">
        <f>_xlfn.IFNA(VLOOKUP($A45,'I-Emax'!$A:$IC,MATCH(ER$1,'I-Emax'!$A$1:$IC$1,0),FALSE),"")</f>
        <v/>
      </c>
      <c r="ES45" s="51">
        <f>_xlfn.IFNA(VLOOKUP($A45,'I-Emax'!$A:$IC,MATCH(ES$1,'I-Emax'!$A$1:$IC$1,0),FALSE),"")</f>
        <v>0.18360184373135344</v>
      </c>
      <c r="ET45" s="51">
        <f>_xlfn.IFNA(VLOOKUP($A45,'I-Emax'!$A:$IC,MATCH(ET$1,'I-Emax'!$A$1:$IC$1,0),FALSE),"")</f>
        <v>0.36831683168316837</v>
      </c>
      <c r="EU45" s="51">
        <f>_xlfn.IFNA(VLOOKUP($A45,'I-Emax'!$A:$IC,MATCH(EU$1,'I-Emax'!$A$1:$IC$1,0),FALSE),"")</f>
        <v>0.37166318719554625</v>
      </c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</row>
    <row r="46" spans="1:172" s="49" customFormat="1" x14ac:dyDescent="0.2">
      <c r="A46" s="29" t="s">
        <v>15</v>
      </c>
      <c r="B46" s="377" t="str">
        <f>VLOOKUP($A46,BI!$A:$Q,MATCH(B$1,BI!$A$1:$Q$1,0),FALSE)</f>
        <v/>
      </c>
      <c r="C46" s="378">
        <f>VLOOKUP($A46,BI!$A:$Q,MATCH(C$1,BI!$A$1:$Q$1,0),FALSE)</f>
        <v>1</v>
      </c>
      <c r="D46" s="378">
        <f>VLOOKUP($A46,BI!$A:$Q,MATCH(D$1,BI!$A$1:$Q$1,0),FALSE)</f>
        <v>1</v>
      </c>
      <c r="E46" s="378">
        <f>VLOOKUP($A46,BI!$A:$Q,MATCH(E$1,BI!$A$1:$Q$1,0),FALSE)</f>
        <v>1</v>
      </c>
      <c r="F46" s="378">
        <f>VLOOKUP($A46,BI!$A:$Q,MATCH(F$1,BI!$A$1:$Q$1,0),FALSE)</f>
        <v>1</v>
      </c>
      <c r="G46" s="378" t="str">
        <f>VLOOKUP($A46,BI!$A:$Q,MATCH(G$1,BI!$A$1:$Q$1,0),FALSE)</f>
        <v/>
      </c>
      <c r="H46" s="378">
        <f>VLOOKUP($A46,BI!$A:$Q,MATCH(H$1,BI!$A$1:$Q$1,0),FALSE)</f>
        <v>1</v>
      </c>
      <c r="I46" s="378">
        <f>VLOOKUP($A46,BI!$A:$Q,MATCH(I$1,BI!$A$1:$Q$1,0),FALSE)</f>
        <v>1</v>
      </c>
      <c r="J46" s="378">
        <f>VLOOKUP($A46,BI!$A:$Q,MATCH(J$1,BI!$A$1:$Q$1,0),FALSE)</f>
        <v>1</v>
      </c>
      <c r="K46" s="378">
        <f>VLOOKUP($A46,BI!$A:$Q,MATCH(K$1,BI!$A$1:$Q$1,0),FALSE)</f>
        <v>1</v>
      </c>
      <c r="L46" s="378" t="str">
        <f>VLOOKUP($A46,BI!$A:$Q,MATCH(L$1,BI!$A$1:$Q$1,0),FALSE)</f>
        <v/>
      </c>
      <c r="M46" s="378">
        <f>VLOOKUP($A46,BI!$A:$Q,MATCH(M$1,BI!$A$1:$Q$1,0),FALSE)</f>
        <v>1</v>
      </c>
      <c r="N46" s="49">
        <f t="shared" si="0"/>
        <v>9</v>
      </c>
      <c r="O46" s="49" t="str">
        <f>VLOOKUP($A46,BI!$A:$Q,MATCH(O$1,BI!$A$1:$Q$1,0),FALSE)</f>
        <v/>
      </c>
      <c r="P46" s="37">
        <f>VLOOKUP($A46,BI!$A:$Q,MATCH(P$1,BI!$A$1:$Q$1,0),FALSE)</f>
        <v>1</v>
      </c>
      <c r="Q46" s="37">
        <f>VLOOKUP($A46,BI!$A:$Q,MATCH(Q$1,BI!$A$1:$Q$1,0),FALSE)</f>
        <v>1</v>
      </c>
      <c r="R46" s="37">
        <f>VLOOKUP($A46,BI!$A:$Q,MATCH(R$1,BI!$A$1:$Q$1,0),FALSE)</f>
        <v>1</v>
      </c>
      <c r="S46" s="398">
        <f t="shared" si="1"/>
        <v>3</v>
      </c>
      <c r="T46" s="41" t="str">
        <f t="shared" si="24"/>
        <v/>
      </c>
      <c r="U46" s="41">
        <f t="shared" si="25"/>
        <v>2.5550942190993291E-2</v>
      </c>
      <c r="V46" s="41">
        <f t="shared" si="26"/>
        <v>2.3215322112594312E-2</v>
      </c>
      <c r="W46" s="41">
        <f t="shared" si="27"/>
        <v>2.8978388998035367E-2</v>
      </c>
      <c r="X46" s="41">
        <f t="shared" si="28"/>
        <v>2.3983739837398377E-2</v>
      </c>
      <c r="Y46" s="41" t="str">
        <f t="shared" si="29"/>
        <v/>
      </c>
      <c r="Z46" s="41">
        <f t="shared" si="30"/>
        <v>4.5712379045712376E-2</v>
      </c>
      <c r="AA46" s="41">
        <f t="shared" si="31"/>
        <v>3.3827160493827162E-2</v>
      </c>
      <c r="AB46" s="41">
        <f t="shared" si="32"/>
        <v>2.1213026590976992E-2</v>
      </c>
      <c r="AC46" s="41">
        <f t="shared" si="33"/>
        <v>2.6492765437130632E-2</v>
      </c>
      <c r="AD46" s="41" t="str">
        <f t="shared" si="34"/>
        <v/>
      </c>
      <c r="AE46" s="41">
        <f t="shared" si="35"/>
        <v>0.10941774130519735</v>
      </c>
      <c r="AF46" s="80" t="str">
        <f>_xlfn.IFNA(VLOOKUP($A46,'B-Emax'!$A:$BM,MATCH(AF$1,'B-Emax'!$A$1:$BM$1,0),FALSE),"")</f>
        <v/>
      </c>
      <c r="AG46" s="81">
        <f>_xlfn.IFNA(VLOOKUP($A46,'B-Emax'!$A:$BM,MATCH(AG$1,'B-Emax'!$A$1:$BM$1,0),FALSE),"")</f>
        <v>313.10000000000002</v>
      </c>
      <c r="AH46" s="81">
        <f>_xlfn.IFNA(VLOOKUP($A46,'B-Emax'!$A:$BM,MATCH(AH$1,'B-Emax'!$A$1:$BM$1,0),FALSE),"")</f>
        <v>344.6</v>
      </c>
      <c r="AI46" s="81">
        <f>_xlfn.IFNA(VLOOKUP($A46,'B-Emax'!$A:$BM,MATCH(AI$1,'B-Emax'!$A$1:$BM$1,0),FALSE),"")</f>
        <v>203.6</v>
      </c>
      <c r="AJ46" s="81">
        <f>_xlfn.IFNA(VLOOKUP($A46,'B-Emax'!$A:$BM,MATCH(AJ$1,'B-Emax'!$A$1:$BM$1,0),FALSE),"")</f>
        <v>246</v>
      </c>
      <c r="AK46" s="81" t="str">
        <f>_xlfn.IFNA(VLOOKUP($A46,'B-Emax'!$A:$BM,MATCH(AK$1,'B-Emax'!$A$1:$BM$1,0),FALSE),"")</f>
        <v/>
      </c>
      <c r="AL46" s="82">
        <f>_xlfn.IFNA(VLOOKUP($A46,'B-Emax'!$A:$BM,MATCH(AL$1,'B-Emax'!$A$1:$BM$1,0),FALSE),"")</f>
        <v>299.7</v>
      </c>
      <c r="AM46" s="82">
        <f>_xlfn.IFNA(VLOOKUP($A46,'B-Emax'!$A:$BM,MATCH(AM$1,'B-Emax'!$A$1:$BM$1,0),FALSE),"")</f>
        <v>405</v>
      </c>
      <c r="AN46" s="82">
        <f>_xlfn.IFNA(VLOOKUP($A46,'B-Emax'!$A:$BM,MATCH(AN$1,'B-Emax'!$A$1:$BM$1,0),FALSE),"")</f>
        <v>334.7</v>
      </c>
      <c r="AO46" s="81">
        <f>_xlfn.IFNA(VLOOKUP($A46,'B-Emax'!$A:$BM,MATCH(AO$1,'B-Emax'!$A$1:$BM$1,0),FALSE),"")</f>
        <v>490.7</v>
      </c>
      <c r="AP46" s="82" t="str">
        <f>_xlfn.IFNA(VLOOKUP($A46,'B-Emax'!$A:$BM,MATCH(AP$1,'B-Emax'!$A$1:$BM$1,0),FALSE),"")</f>
        <v/>
      </c>
      <c r="AQ46" s="82">
        <f>_xlfn.IFNA(VLOOKUP($A46,'B-Emax'!$A:$BM,MATCH(AQ$1,'B-Emax'!$A$1:$BM$1,0),FALSE),"")</f>
        <v>76.77</v>
      </c>
      <c r="AR46" s="50" t="str">
        <f>_xlfn.IFNA(VLOOKUP($A46,'I-Emax'!$A:$BM,MATCH(AR$1,'I-Emax'!$A$1:$BM$1,0),FALSE),"")</f>
        <v/>
      </c>
      <c r="AS46" s="50">
        <f>_xlfn.IFNA(VLOOKUP($A46,'I-Emax'!$A:$BM,MATCH(AS$1,'I-Emax'!$A$1:$BM$1,0),FALSE),"")</f>
        <v>8</v>
      </c>
      <c r="AT46" s="50">
        <f>_xlfn.IFNA(VLOOKUP($A46,'I-Emax'!$A:$BM,MATCH(AT$1,'I-Emax'!$A$1:$BM$1,0),FALSE),"")</f>
        <v>8</v>
      </c>
      <c r="AU46" s="50">
        <f>_xlfn.IFNA(VLOOKUP($A46,'I-Emax'!$A:$BM,MATCH(AU$1,'I-Emax'!$A$1:$BM$1,0),FALSE),"")</f>
        <v>5.9</v>
      </c>
      <c r="AV46" s="50">
        <f>_xlfn.IFNA(VLOOKUP($A46,'I-Emax'!$A:$BM,MATCH(AV$1,'I-Emax'!$A$1:$BM$1,0),FALSE),"")</f>
        <v>5.9</v>
      </c>
      <c r="AW46" s="50" t="str">
        <f>_xlfn.IFNA(VLOOKUP($A46,'I-Emax'!$A:$BM,MATCH(AW$1,'I-Emax'!$A$1:$BM$1,0),FALSE),"")</f>
        <v/>
      </c>
      <c r="AX46" s="50">
        <f>_xlfn.IFNA(VLOOKUP($A46,'I-Emax'!$A:$BM,MATCH(AX$1,'I-Emax'!$A$1:$BM$1,0),FALSE),"")</f>
        <v>13.7</v>
      </c>
      <c r="AY46" s="50">
        <f>_xlfn.IFNA(VLOOKUP($A46,'I-Emax'!$A:$BM,MATCH(AY$1,'I-Emax'!$A$1:$BM$1,0),FALSE),"")</f>
        <v>13.7</v>
      </c>
      <c r="AZ46" s="50">
        <f>_xlfn.IFNA(VLOOKUP($A46,'I-Emax'!$A:$BM,MATCH(AZ$1,'I-Emax'!$A$1:$BM$1,0),FALSE),"")</f>
        <v>7.1</v>
      </c>
      <c r="BA46" s="50">
        <f>_xlfn.IFNA(VLOOKUP($A46,'I-Emax'!$A:$BM,MATCH(BA$1,'I-Emax'!$A$1:$BM$1,0),FALSE),"")</f>
        <v>13</v>
      </c>
      <c r="BB46" s="50" t="str">
        <f>_xlfn.IFNA(VLOOKUP($A46,'I-Emax'!$A:$BM,MATCH(BB$1,'I-Emax'!$A$1:$BM$1,0),FALSE),"")</f>
        <v/>
      </c>
      <c r="BC46" s="50">
        <f>_xlfn.IFNA(VLOOKUP($A46,'I-Emax'!$A:$BM,MATCH(BC$1,'I-Emax'!$A$1:$BM$1,0),FALSE),"")</f>
        <v>8.4</v>
      </c>
      <c r="BD46" s="40" t="str">
        <f t="shared" si="36"/>
        <v/>
      </c>
      <c r="BE46" s="41">
        <f t="shared" si="37"/>
        <v>0.45616092151425153</v>
      </c>
      <c r="BF46" s="41">
        <f t="shared" si="38"/>
        <v>0.27135433564102013</v>
      </c>
      <c r="BG46" s="41">
        <f t="shared" si="39"/>
        <v>0.22318759228300533</v>
      </c>
      <c r="BH46" s="41">
        <f t="shared" si="40"/>
        <v>0.24227053140096622</v>
      </c>
      <c r="BI46" s="41" t="str">
        <f t="shared" si="41"/>
        <v/>
      </c>
      <c r="BJ46" s="41">
        <f t="shared" si="42"/>
        <v>0.67018996397527464</v>
      </c>
      <c r="BK46" s="41">
        <f t="shared" si="43"/>
        <v>0.58588355304456985</v>
      </c>
      <c r="BL46" s="41">
        <f t="shared" si="44"/>
        <v>0.44051590725217615</v>
      </c>
      <c r="BM46" s="41">
        <f t="shared" si="45"/>
        <v>0.5597580340874927</v>
      </c>
      <c r="BN46" s="41" t="str">
        <f t="shared" si="46"/>
        <v/>
      </c>
      <c r="BO46" s="41">
        <f t="shared" si="47"/>
        <v>0.61989774244447127</v>
      </c>
      <c r="BP46" s="40" t="str">
        <f>_xlfn.IFNA(VLOOKUP($A46,'B-Emax'!$A:$BM,MATCH(BP$1,'B-Emax'!$A$1:$BM$1,0),FALSE),"")</f>
        <v/>
      </c>
      <c r="BQ46" s="41">
        <f>_xlfn.IFNA(VLOOKUP($A46,'B-Emax'!$A:$BM,MATCH(BQ$1,'B-Emax'!$A$1:$BM$1,0),FALSE),"")</f>
        <v>0.33921993499458292</v>
      </c>
      <c r="BR46" s="41">
        <f>_xlfn.IFNA(VLOOKUP($A46,'B-Emax'!$A:$BM,MATCH(BR$1,'B-Emax'!$A$1:$BM$1,0),FALSE),"")</f>
        <v>0.57024656627502901</v>
      </c>
      <c r="BS46" s="41">
        <f>_xlfn.IFNA(VLOOKUP($A46,'B-Emax'!$A:$BM,MATCH(BS$1,'B-Emax'!$A$1:$BM$1,0),FALSE),"")</f>
        <v>0.54731182795698918</v>
      </c>
      <c r="BT46" s="41">
        <f>_xlfn.IFNA(VLOOKUP($A46,'B-Emax'!$A:$BM,MATCH(BT$1,'B-Emax'!$A$1:$BM$1,0),FALSE),"")</f>
        <v>0.50420168067226889</v>
      </c>
      <c r="BU46" s="41" t="str">
        <f>_xlfn.IFNA(VLOOKUP($A46,'B-Emax'!$A:$BM,MATCH(BU$1,'B-Emax'!$A$1:$BM$1,0),FALSE),"")</f>
        <v/>
      </c>
      <c r="BV46" s="41">
        <f>_xlfn.IFNA(VLOOKUP($A46,'B-Emax'!$A:$BM,MATCH(BV$1,'B-Emax'!$A$1:$BM$1,0),FALSE),"")</f>
        <v>0.43309248554913293</v>
      </c>
      <c r="BW46" s="41">
        <f>_xlfn.IFNA(VLOOKUP($A46,'B-Emax'!$A:$BM,MATCH(BW$1,'B-Emax'!$A$1:$BM$1,0),FALSE),"")</f>
        <v>0.49541284403669728</v>
      </c>
      <c r="BX46" s="41">
        <f>_xlfn.IFNA(VLOOKUP($A46,'B-Emax'!$A:$BM,MATCH(BX$1,'B-Emax'!$A$1:$BM$1,0),FALSE),"")</f>
        <v>0.36219023915160697</v>
      </c>
      <c r="BY46" s="41">
        <f>_xlfn.IFNA(VLOOKUP($A46,'B-Emax'!$A:$BM,MATCH(BY$1,'B-Emax'!$A$1:$BM$1,0),FALSE),"")</f>
        <v>0.45988753514526709</v>
      </c>
      <c r="BZ46" s="41" t="str">
        <f>_xlfn.IFNA(VLOOKUP($A46,'B-Emax'!$A:$BM,MATCH(BZ$1,'B-Emax'!$A$1:$BM$1,0),FALSE),"")</f>
        <v/>
      </c>
      <c r="CA46" s="41">
        <f>_xlfn.IFNA(VLOOKUP($A46,'B-Emax'!$A:$BM,MATCH(CA$1,'B-Emax'!$A$1:$BM$1,0),FALSE),"")</f>
        <v>0.10870858113848766</v>
      </c>
      <c r="CB46" s="47" t="str">
        <f>_xlfn.IFNA(VLOOKUP($A46,'I-Emax'!$A:$BM,MATCH(CB$1,'I-Emax'!$A$1:$BM$1,0),FALSE),"")</f>
        <v/>
      </c>
      <c r="CC46" s="47">
        <f>_xlfn.IFNA(VLOOKUP($A46,'I-Emax'!$A:$BM,MATCH(CC$1,'I-Emax'!$A$1:$BM$1,0),FALSE),"")</f>
        <v>0.15473887814313345</v>
      </c>
      <c r="CD46" s="47">
        <f>_xlfn.IFNA(VLOOKUP($A46,'I-Emax'!$A:$BM,MATCH(CD$1,'I-Emax'!$A$1:$BM$1,0),FALSE),"")</f>
        <v>0.15473887814313345</v>
      </c>
      <c r="CE46" s="47">
        <f>_xlfn.IFNA(VLOOKUP($A46,'I-Emax'!$A:$BM,MATCH(CE$1,'I-Emax'!$A$1:$BM$1,0),FALSE),"")</f>
        <v>0.12215320910973086</v>
      </c>
      <c r="CF46" s="47">
        <f>_xlfn.IFNA(VLOOKUP($A46,'I-Emax'!$A:$BM,MATCH(CF$1,'I-Emax'!$A$1:$BM$1,0),FALSE),"")</f>
        <v>0.12215320910973086</v>
      </c>
      <c r="CG46" s="47" t="str">
        <f>_xlfn.IFNA(VLOOKUP($A46,'I-Emax'!$A:$BM,MATCH(CG$1,'I-Emax'!$A$1:$BM$1,0),FALSE),"")</f>
        <v/>
      </c>
      <c r="CH46" s="47">
        <f>_xlfn.IFNA(VLOOKUP($A46,'I-Emax'!$A:$BM,MATCH(CH$1,'I-Emax'!$A$1:$BM$1,0),FALSE),"")</f>
        <v>0.29025423728813554</v>
      </c>
      <c r="CI46" s="47">
        <f>_xlfn.IFNA(VLOOKUP($A46,'I-Emax'!$A:$BM,MATCH(CI$1,'I-Emax'!$A$1:$BM$1,0),FALSE),"")</f>
        <v>0.29025423728813554</v>
      </c>
      <c r="CJ46" s="47">
        <f>_xlfn.IFNA(VLOOKUP($A46,'I-Emax'!$A:$BM,MATCH(CJ$1,'I-Emax'!$A$1:$BM$1,0),FALSE),"")</f>
        <v>0.15955056179775279</v>
      </c>
      <c r="CK46" s="47">
        <f>_xlfn.IFNA(VLOOKUP($A46,'I-Emax'!$A:$BM,MATCH(CK$1,'I-Emax'!$A$1:$BM$1,0),FALSE),"")</f>
        <v>0.25742574257425743</v>
      </c>
      <c r="CL46" s="47" t="str">
        <f>_xlfn.IFNA(VLOOKUP($A46,'I-Emax'!$A:$BM,MATCH(CL$1,'I-Emax'!$A$1:$BM$1,0),FALSE),"")</f>
        <v/>
      </c>
      <c r="CM46" s="47">
        <f>_xlfn.IFNA(VLOOKUP($A46,'I-Emax'!$A:$BM,MATCH(CM$1,'I-Emax'!$A$1:$BM$1,0),FALSE),"")</f>
        <v>0.17536534446764093</v>
      </c>
      <c r="CN46" s="40" t="str">
        <f t="shared" si="48"/>
        <v/>
      </c>
      <c r="CO46" s="41">
        <f t="shared" si="49"/>
        <v>0.38812480623163859</v>
      </c>
      <c r="CP46" s="41">
        <f t="shared" si="50"/>
        <v>0.19384574494582865</v>
      </c>
      <c r="CQ46" s="41">
        <f t="shared" si="51"/>
        <v>0</v>
      </c>
      <c r="CR46" s="41">
        <f t="shared" si="52"/>
        <v>0</v>
      </c>
      <c r="CS46" s="41" t="str">
        <f t="shared" si="53"/>
        <v/>
      </c>
      <c r="CT46" s="41">
        <f t="shared" si="54"/>
        <v>0.70283251835638094</v>
      </c>
      <c r="CU46" s="41">
        <f t="shared" si="55"/>
        <v>0.83786010112213638</v>
      </c>
      <c r="CV46" s="41">
        <f t="shared" si="56"/>
        <v>0.40507123211162344</v>
      </c>
      <c r="CW46" s="41">
        <f t="shared" si="57"/>
        <v>0.94554407394880369</v>
      </c>
      <c r="CX46" s="41" t="str">
        <f t="shared" si="58"/>
        <v/>
      </c>
      <c r="CY46" s="41">
        <f t="shared" si="59"/>
        <v>0</v>
      </c>
      <c r="CZ46" s="40" t="str">
        <f>_xlfn.IFNA(VLOOKUP($A46,'B-Emax'!$A:$BM,MATCH(CZ$1,'B-Emax'!$A$1:$BM$1,0),FALSE),"")</f>
        <v/>
      </c>
      <c r="DA46" s="41">
        <f>_xlfn.IFNA(VLOOKUP($A46,'B-Emax'!$A:$BM,MATCH(DA$1,'B-Emax'!$A$1:$BM$1,0),FALSE),"")</f>
        <v>0.49944178221409191</v>
      </c>
      <c r="DB46" s="41">
        <f>_xlfn.IFNA(VLOOKUP($A46,'B-Emax'!$A:$BM,MATCH(DB$1,'B-Emax'!$A$1:$BM$1,0),FALSE),"")</f>
        <v>1</v>
      </c>
      <c r="DC46" s="41">
        <f>_xlfn.IFNA(VLOOKUP($A46,'B-Emax'!$A:$BM,MATCH(DC$1,'B-Emax'!$A$1:$BM$1,0),FALSE),"")</f>
        <v>0.95030801568530743</v>
      </c>
      <c r="DD46" s="41">
        <f>_xlfn.IFNA(VLOOKUP($A46,'B-Emax'!$A:$BM,MATCH(DD$1,'B-Emax'!$A$1:$BM$1,0),FALSE),"")</f>
        <v>0.8569026001549549</v>
      </c>
      <c r="DE46" s="41" t="str">
        <f>_xlfn.IFNA(VLOOKUP($A46,'B-Emax'!$A:$BM,MATCH(DE$1,'B-Emax'!$A$1:$BM$1,0),FALSE),"")</f>
        <v/>
      </c>
      <c r="DF46" s="41">
        <f>_xlfn.IFNA(VLOOKUP($A46,'B-Emax'!$A:$BM,MATCH(DF$1,'B-Emax'!$A$1:$BM$1,0),FALSE),"")</f>
        <v>0.70283251835638094</v>
      </c>
      <c r="DG46" s="41">
        <f>_xlfn.IFNA(VLOOKUP($A46,'B-Emax'!$A:$BM,MATCH(DG$1,'B-Emax'!$A$1:$BM$1,0),FALSE),"")</f>
        <v>0.83786010112213638</v>
      </c>
      <c r="DH46" s="41">
        <f>_xlfn.IFNA(VLOOKUP($A46,'B-Emax'!$A:$BM,MATCH(DH$1,'B-Emax'!$A$1:$BM$1,0),FALSE),"")</f>
        <v>0.54921082592612458</v>
      </c>
      <c r="DI46" s="41">
        <f>_xlfn.IFNA(VLOOKUP($A46,'B-Emax'!$A:$BM,MATCH(DI$1,'B-Emax'!$A$1:$BM$1,0),FALSE),"")</f>
        <v>0.76088851907365052</v>
      </c>
      <c r="DJ46" s="41" t="str">
        <f>_xlfn.IFNA(VLOOKUP($A46,'B-Emax'!$A:$BM,MATCH(DJ$1,'B-Emax'!$A$1:$BM$1,0),FALSE),"")</f>
        <v/>
      </c>
      <c r="DK46" s="41">
        <f>_xlfn.IFNA(VLOOKUP($A46,'B-Emax'!$A:$BM,MATCH(DK$1,'B-Emax'!$A$1:$BM$1,0),FALSE),"")</f>
        <v>0</v>
      </c>
      <c r="DL46" s="47" t="str">
        <f>_xlfn.IFNA(VLOOKUP($A46,'I-Emax'!$A:$BQ,MATCH(DL$1,'I-Emax'!$A$1:$BQ$1,0),FALSE),"")</f>
        <v/>
      </c>
      <c r="DM46" s="47">
        <f>_xlfn.IFNA(VLOOKUP($A46,'I-Emax'!$A:$BQ,MATCH(DM$1,'I-Emax'!$A$1:$BQ$1,0),FALSE),"")</f>
        <v>0.19384574494582865</v>
      </c>
      <c r="DN46" s="47">
        <f>_xlfn.IFNA(VLOOKUP($A46,'I-Emax'!$A:$BQ,MATCH(DN$1,'I-Emax'!$A$1:$BQ$1,0),FALSE),"")</f>
        <v>0.19384574494582865</v>
      </c>
      <c r="DO46" s="47">
        <f>_xlfn.IFNA(VLOOKUP($A46,'I-Emax'!$A:$BQ,MATCH(DO$1,'I-Emax'!$A$1:$BQ$1,0),FALSE),"")</f>
        <v>0</v>
      </c>
      <c r="DP46" s="47">
        <f>_xlfn.IFNA(VLOOKUP($A46,'I-Emax'!$A:$BQ,MATCH(DP$1,'I-Emax'!$A$1:$BQ$1,0),FALSE),"")</f>
        <v>0</v>
      </c>
      <c r="DQ46" s="47" t="str">
        <f>_xlfn.IFNA(VLOOKUP($A46,'I-Emax'!$A:$BQ,MATCH(DQ$1,'I-Emax'!$A$1:$BQ$1,0),FALSE),"")</f>
        <v/>
      </c>
      <c r="DR46" s="47">
        <f>_xlfn.IFNA(VLOOKUP($A46,'I-Emax'!$A:$BQ,MATCH(DR$1,'I-Emax'!$A$1:$BQ$1,0),FALSE),"")</f>
        <v>1</v>
      </c>
      <c r="DS46" s="47">
        <f>_xlfn.IFNA(VLOOKUP($A46,'I-Emax'!$A:$BQ,MATCH(DS$1,'I-Emax'!$A$1:$BQ$1,0),FALSE),"")</f>
        <v>1</v>
      </c>
      <c r="DT46" s="47">
        <f>_xlfn.IFNA(VLOOKUP($A46,'I-Emax'!$A:$BQ,MATCH(DT$1,'I-Emax'!$A$1:$BQ$1,0),FALSE),"")</f>
        <v>0.22246950594693762</v>
      </c>
      <c r="DU46" s="47">
        <f>_xlfn.IFNA(VLOOKUP($A46,'I-Emax'!$A:$BQ,MATCH(DU$1,'I-Emax'!$A$1:$BQ$1,0),FALSE),"")</f>
        <v>0.80470973277428492</v>
      </c>
      <c r="DV46" s="47" t="str">
        <f>_xlfn.IFNA(VLOOKUP($A46,'I-Emax'!$A:$BQ,MATCH(DV$1,'I-Emax'!$A$1:$BQ$1,0),FALSE),"")</f>
        <v/>
      </c>
      <c r="DW46" s="47">
        <f>_xlfn.IFNA(VLOOKUP($A46,'I-Emax'!$A:$BQ,MATCH(DW$1,'I-Emax'!$A$1:$BQ$1,0),FALSE),"")</f>
        <v>0.31654854187706893</v>
      </c>
      <c r="DX46" s="147" t="str">
        <f t="shared" si="62"/>
        <v/>
      </c>
      <c r="DY46" s="51">
        <f t="shared" si="63"/>
        <v>0.27135433564102013</v>
      </c>
      <c r="DZ46" s="51">
        <f t="shared" si="64"/>
        <v>0.58588355304456985</v>
      </c>
      <c r="EA46" s="51">
        <f t="shared" si="65"/>
        <v>0.61989774244447127</v>
      </c>
      <c r="EB46" s="51" t="str">
        <f>_xlfn.IFNA(VLOOKUP($A46,'B-Emax'!$A:$IC,MATCH(EB$1,'B-Emax'!$A$1:$IC$1,0),FALSE),"")</f>
        <v/>
      </c>
      <c r="EC46" s="51">
        <f>_xlfn.IFNA(VLOOKUP($A46,'B-Emax'!$A:$IC,MATCH(EC$1,'B-Emax'!$A$1:$IC$1,0),FALSE),"")</f>
        <v>0.57024656627502901</v>
      </c>
      <c r="ED46" s="51">
        <f>_xlfn.IFNA(VLOOKUP($A46,'B-Emax'!$A:$IC,MATCH(ED$1,'B-Emax'!$A$1:$IC$1,0),FALSE),"")</f>
        <v>0.49541284403669728</v>
      </c>
      <c r="EE46" s="51">
        <f>_xlfn.IFNA(VLOOKUP($A46,'B-Emax'!$A:$IC,MATCH(EE$1,'B-Emax'!$A$1:$IC$1,0),FALSE),"")</f>
        <v>0.10870858113848766</v>
      </c>
      <c r="EF46" s="51" t="str">
        <f>_xlfn.IFNA(VLOOKUP($A46,'I-Emax'!$A:$IC,MATCH(EF$1,'I-Emax'!$A$1:$IC$1,0),FALSE),"")</f>
        <v/>
      </c>
      <c r="EG46" s="51">
        <f>_xlfn.IFNA(VLOOKUP($A46,'I-Emax'!$A:$IC,MATCH(EG$1,'I-Emax'!$A$1:$IC$1,0),FALSE),"")</f>
        <v>0.15473887814313345</v>
      </c>
      <c r="EH46" s="51">
        <f>_xlfn.IFNA(VLOOKUP($A46,'I-Emax'!$A:$IC,MATCH(EH$1,'I-Emax'!$A$1:$IC$1,0),FALSE),"")</f>
        <v>0.29025423728813554</v>
      </c>
      <c r="EI46" s="51">
        <f>_xlfn.IFNA(VLOOKUP($A46,'I-Emax'!$A:$IC,MATCH(EI$1,'I-Emax'!$A$1:$IC$1,0),FALSE),"")</f>
        <v>0.17536534446764093</v>
      </c>
      <c r="EJ46" s="147" t="str">
        <f t="shared" si="66"/>
        <v/>
      </c>
      <c r="EK46" s="51">
        <f t="shared" si="67"/>
        <v>0.28240174387819889</v>
      </c>
      <c r="EL46" s="51">
        <f t="shared" si="68"/>
        <v>0.56980144315109105</v>
      </c>
      <c r="EM46" s="51">
        <f t="shared" si="69"/>
        <v>0.61989774244447127</v>
      </c>
      <c r="EN46" s="147" t="str">
        <f>_xlfn.IFNA(VLOOKUP($A46,'B-Emax'!$A:$IC,MATCH(EN$1,'B-Emax'!$A$1:$IC$1,0),FALSE),"")</f>
        <v/>
      </c>
      <c r="EO46" s="51">
        <f>_xlfn.IFNA(VLOOKUP($A46,'B-Emax'!$A:$IC,MATCH(EO$1,'B-Emax'!$A$1:$IC$1,0),FALSE),"")</f>
        <v>0.49024500247471747</v>
      </c>
      <c r="EP46" s="51">
        <f>_xlfn.IFNA(VLOOKUP($A46,'B-Emax'!$A:$IC,MATCH(EP$1,'B-Emax'!$A$1:$IC$1,0),FALSE),"")</f>
        <v>0.43764577597067605</v>
      </c>
      <c r="EQ46" s="51">
        <f>_xlfn.IFNA(VLOOKUP($A46,'B-Emax'!$A:$IC,MATCH(EQ$1,'B-Emax'!$A$1:$IC$1,0),FALSE),"")</f>
        <v>0.10870858113848766</v>
      </c>
      <c r="ER46" s="51" t="str">
        <f>_xlfn.IFNA(VLOOKUP($A46,'I-Emax'!$A:$IC,MATCH(ER$1,'I-Emax'!$A$1:$IC$1,0),FALSE),"")</f>
        <v/>
      </c>
      <c r="ES46" s="51">
        <f>_xlfn.IFNA(VLOOKUP($A46,'I-Emax'!$A:$IC,MATCH(ES$1,'I-Emax'!$A$1:$IC$1,0),FALSE),"")</f>
        <v>0.13844604362643215</v>
      </c>
      <c r="ET46" s="51">
        <f>_xlfn.IFNA(VLOOKUP($A46,'I-Emax'!$A:$IC,MATCH(ET$1,'I-Emax'!$A$1:$IC$1,0),FALSE),"")</f>
        <v>0.24937119473707031</v>
      </c>
      <c r="EU46" s="51">
        <f>_xlfn.IFNA(VLOOKUP($A46,'I-Emax'!$A:$IC,MATCH(EU$1,'I-Emax'!$A$1:$IC$1,0),FALSE),"")</f>
        <v>0.17536534446764093</v>
      </c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</row>
    <row r="47" spans="1:172" s="49" customFormat="1" x14ac:dyDescent="0.2">
      <c r="A47" s="29" t="s">
        <v>170</v>
      </c>
      <c r="B47" s="377" t="str">
        <f>VLOOKUP($A47,BI!$A:$Q,MATCH(B$1,BI!$A$1:$Q$1,0),FALSE)</f>
        <v/>
      </c>
      <c r="C47" s="378">
        <f>VLOOKUP($A47,BI!$A:$Q,MATCH(C$1,BI!$A$1:$Q$1,0),FALSE)</f>
        <v>1</v>
      </c>
      <c r="D47" s="378">
        <f>VLOOKUP($A47,BI!$A:$Q,MATCH(D$1,BI!$A$1:$Q$1,0),FALSE)</f>
        <v>1</v>
      </c>
      <c r="E47" s="378">
        <f>VLOOKUP($A47,BI!$A:$Q,MATCH(E$1,BI!$A$1:$Q$1,0),FALSE)</f>
        <v>1</v>
      </c>
      <c r="F47" s="378">
        <f>VLOOKUP($A47,BI!$A:$Q,MATCH(F$1,BI!$A$1:$Q$1,0),FALSE)</f>
        <v>1</v>
      </c>
      <c r="G47" s="378" t="str">
        <f>VLOOKUP($A47,BI!$A:$Q,MATCH(G$1,BI!$A$1:$Q$1,0),FALSE)</f>
        <v/>
      </c>
      <c r="H47" s="378">
        <f>VLOOKUP($A47,BI!$A:$Q,MATCH(H$1,BI!$A$1:$Q$1,0),FALSE)</f>
        <v>1</v>
      </c>
      <c r="I47" s="378">
        <f>VLOOKUP($A47,BI!$A:$Q,MATCH(I$1,BI!$A$1:$Q$1,0),FALSE)</f>
        <v>1</v>
      </c>
      <c r="J47" s="378">
        <f>VLOOKUP($A47,BI!$A:$Q,MATCH(J$1,BI!$A$1:$Q$1,0),FALSE)</f>
        <v>1</v>
      </c>
      <c r="K47" s="378">
        <f>VLOOKUP($A47,BI!$A:$Q,MATCH(K$1,BI!$A$1:$Q$1,0),FALSE)</f>
        <v>1</v>
      </c>
      <c r="L47" s="378">
        <f>VLOOKUP($A47,BI!$A:$Q,MATCH(L$1,BI!$A$1:$Q$1,0),FALSE)</f>
        <v>1</v>
      </c>
      <c r="M47" s="378">
        <f>VLOOKUP($A47,BI!$A:$Q,MATCH(M$1,BI!$A$1:$Q$1,0),FALSE)</f>
        <v>1</v>
      </c>
      <c r="N47" s="49">
        <f t="shared" si="0"/>
        <v>10</v>
      </c>
      <c r="O47" s="49" t="str">
        <f>VLOOKUP($A47,BI!$A:$Q,MATCH(O$1,BI!$A$1:$Q$1,0),FALSE)</f>
        <v/>
      </c>
      <c r="P47" s="37">
        <f>VLOOKUP($A47,BI!$A:$Q,MATCH(P$1,BI!$A$1:$Q$1,0),FALSE)</f>
        <v>1</v>
      </c>
      <c r="Q47" s="37">
        <f>VLOOKUP($A47,BI!$A:$Q,MATCH(Q$1,BI!$A$1:$Q$1,0),FALSE)</f>
        <v>1</v>
      </c>
      <c r="R47" s="37">
        <f>VLOOKUP($A47,BI!$A:$Q,MATCH(R$1,BI!$A$1:$Q$1,0),FALSE)</f>
        <v>1</v>
      </c>
      <c r="S47" s="398">
        <f t="shared" si="1"/>
        <v>3</v>
      </c>
      <c r="T47" s="41" t="str">
        <f t="shared" si="24"/>
        <v/>
      </c>
      <c r="U47" s="41">
        <f t="shared" si="25"/>
        <v>0.43322592194772647</v>
      </c>
      <c r="V47" s="41">
        <f t="shared" si="26"/>
        <v>0.79894354572466164</v>
      </c>
      <c r="W47" s="41">
        <f t="shared" si="27"/>
        <v>0.26632700324224179</v>
      </c>
      <c r="X47" s="41">
        <f t="shared" si="28"/>
        <v>0.23407286790148585</v>
      </c>
      <c r="Y47" s="41" t="str">
        <f t="shared" si="29"/>
        <v/>
      </c>
      <c r="Z47" s="41">
        <f t="shared" si="30"/>
        <v>0.16270337922403005</v>
      </c>
      <c r="AA47" s="41">
        <f t="shared" si="31"/>
        <v>0.12029611351017891</v>
      </c>
      <c r="AB47" s="41">
        <f t="shared" si="32"/>
        <v>0.21346886912325286</v>
      </c>
      <c r="AC47" s="41">
        <f t="shared" si="33"/>
        <v>1.2666087172482304E-2</v>
      </c>
      <c r="AD47" s="41">
        <f t="shared" si="34"/>
        <v>0.44709939647739866</v>
      </c>
      <c r="AE47" s="41">
        <f t="shared" si="35"/>
        <v>0.44343744942547336</v>
      </c>
      <c r="AF47" s="80" t="str">
        <f>_xlfn.IFNA(VLOOKUP($A47,'B-Emax'!$A:$BM,MATCH(AF$1,'B-Emax'!$A$1:$BM$1,0),FALSE),"")</f>
        <v/>
      </c>
      <c r="AG47" s="81">
        <f>_xlfn.IFNA(VLOOKUP($A47,'B-Emax'!$A:$BM,MATCH(AG$1,'B-Emax'!$A$1:$BM$1,0),FALSE),"")</f>
        <v>55.86</v>
      </c>
      <c r="AH47" s="81">
        <f>_xlfn.IFNA(VLOOKUP($A47,'B-Emax'!$A:$BM,MATCH(AH$1,'B-Emax'!$A$1:$BM$1,0),FALSE),"")</f>
        <v>30.29</v>
      </c>
      <c r="AI47" s="81">
        <f>_xlfn.IFNA(VLOOKUP($A47,'B-Emax'!$A:$BM,MATCH(AI$1,'B-Emax'!$A$1:$BM$1,0),FALSE),"")</f>
        <v>43.18</v>
      </c>
      <c r="AJ47" s="81">
        <f>_xlfn.IFNA(VLOOKUP($A47,'B-Emax'!$A:$BM,MATCH(AJ$1,'B-Emax'!$A$1:$BM$1,0),FALSE),"")</f>
        <v>49.13</v>
      </c>
      <c r="AK47" s="81" t="str">
        <f>_xlfn.IFNA(VLOOKUP($A47,'B-Emax'!$A:$BM,MATCH(AK$1,'B-Emax'!$A$1:$BM$1,0),FALSE),"")</f>
        <v/>
      </c>
      <c r="AL47" s="82">
        <f>_xlfn.IFNA(VLOOKUP($A47,'B-Emax'!$A:$BM,MATCH(AL$1,'B-Emax'!$A$1:$BM$1,0),FALSE),"")</f>
        <v>239.7</v>
      </c>
      <c r="AM47" s="82">
        <f>_xlfn.IFNA(VLOOKUP($A47,'B-Emax'!$A:$BM,MATCH(AM$1,'B-Emax'!$A$1:$BM$1,0),FALSE),"")</f>
        <v>324.2</v>
      </c>
      <c r="AN47" s="82">
        <f>_xlfn.IFNA(VLOOKUP($A47,'B-Emax'!$A:$BM,MATCH(AN$1,'B-Emax'!$A$1:$BM$1,0),FALSE),"")</f>
        <v>157.4</v>
      </c>
      <c r="AO47" s="81">
        <f>_xlfn.IFNA(VLOOKUP($A47,'B-Emax'!$A:$BM,MATCH(AO$1,'B-Emax'!$A$1:$BM$1,0),FALSE),"")</f>
        <v>805.3</v>
      </c>
      <c r="AP47" s="82">
        <f>_xlfn.IFNA(VLOOKUP($A47,'B-Emax'!$A:$BM,MATCH(AP$1,'B-Emax'!$A$1:$BM$1,0),FALSE),"")</f>
        <v>81.19</v>
      </c>
      <c r="AQ47" s="82">
        <f>_xlfn.IFNA(VLOOKUP($A47,'B-Emax'!$A:$BM,MATCH(AQ$1,'B-Emax'!$A$1:$BM$1,0),FALSE),"")</f>
        <v>61.79</v>
      </c>
      <c r="AR47" s="50" t="str">
        <f>_xlfn.IFNA(VLOOKUP($A47,'I-Emax'!$A:$BM,MATCH(AR$1,'I-Emax'!$A$1:$BM$1,0),FALSE),"")</f>
        <v/>
      </c>
      <c r="AS47" s="50">
        <f>_xlfn.IFNA(VLOOKUP($A47,'I-Emax'!$A:$BM,MATCH(AS$1,'I-Emax'!$A$1:$BM$1,0),FALSE),"")</f>
        <v>24.2</v>
      </c>
      <c r="AT47" s="50">
        <f>_xlfn.IFNA(VLOOKUP($A47,'I-Emax'!$A:$BM,MATCH(AT$1,'I-Emax'!$A$1:$BM$1,0),FALSE),"")</f>
        <v>24.2</v>
      </c>
      <c r="AU47" s="50">
        <f>_xlfn.IFNA(VLOOKUP($A47,'I-Emax'!$A:$BM,MATCH(AU$1,'I-Emax'!$A$1:$BM$1,0),FALSE),"")</f>
        <v>11.5</v>
      </c>
      <c r="AV47" s="50">
        <f>_xlfn.IFNA(VLOOKUP($A47,'I-Emax'!$A:$BM,MATCH(AV$1,'I-Emax'!$A$1:$BM$1,0),FALSE),"")</f>
        <v>11.5</v>
      </c>
      <c r="AW47" s="50" t="str">
        <f>_xlfn.IFNA(VLOOKUP($A47,'I-Emax'!$A:$BM,MATCH(AW$1,'I-Emax'!$A$1:$BM$1,0),FALSE),"")</f>
        <v/>
      </c>
      <c r="AX47" s="50">
        <f>_xlfn.IFNA(VLOOKUP($A47,'I-Emax'!$A:$BM,MATCH(AX$1,'I-Emax'!$A$1:$BM$1,0),FALSE),"")</f>
        <v>39</v>
      </c>
      <c r="AY47" s="50">
        <f>_xlfn.IFNA(VLOOKUP($A47,'I-Emax'!$A:$BM,MATCH(AY$1,'I-Emax'!$A$1:$BM$1,0),FALSE),"")</f>
        <v>39</v>
      </c>
      <c r="AZ47" s="50">
        <f>_xlfn.IFNA(VLOOKUP($A47,'I-Emax'!$A:$BM,MATCH(AZ$1,'I-Emax'!$A$1:$BM$1,0),FALSE),"")</f>
        <v>33.6</v>
      </c>
      <c r="BA47" s="50">
        <f>_xlfn.IFNA(VLOOKUP($A47,'I-Emax'!$A:$BM,MATCH(BA$1,'I-Emax'!$A$1:$BM$1,0),FALSE),"")</f>
        <v>10.199999999999999</v>
      </c>
      <c r="BB47" s="50">
        <f>_xlfn.IFNA(VLOOKUP($A47,'I-Emax'!$A:$BM,MATCH(BB$1,'I-Emax'!$A$1:$BM$1,0),FALSE),"")</f>
        <v>36.299999999999997</v>
      </c>
      <c r="BC47" s="50">
        <f>_xlfn.IFNA(VLOOKUP($A47,'I-Emax'!$A:$BM,MATCH(BC$1,'I-Emax'!$A$1:$BM$1,0),FALSE),"")</f>
        <v>27.4</v>
      </c>
      <c r="BD47" s="40" t="str">
        <f t="shared" si="36"/>
        <v/>
      </c>
      <c r="BE47" s="41">
        <f t="shared" si="37"/>
        <v>0.12929281985620014</v>
      </c>
      <c r="BF47" s="41">
        <f t="shared" si="38"/>
        <v>0.10708332706512419</v>
      </c>
      <c r="BG47" s="41">
        <f t="shared" si="39"/>
        <v>0.48751612903225805</v>
      </c>
      <c r="BH47" s="41">
        <f t="shared" si="40"/>
        <v>0.42292682926829267</v>
      </c>
      <c r="BI47" s="41" t="str">
        <f t="shared" si="41"/>
        <v/>
      </c>
      <c r="BJ47" s="41">
        <f t="shared" si="42"/>
        <v>0.41921742996887507</v>
      </c>
      <c r="BK47" s="41">
        <f t="shared" si="43"/>
        <v>0.47995734337018742</v>
      </c>
      <c r="BL47" s="41">
        <f t="shared" si="44"/>
        <v>0.225583064088096</v>
      </c>
      <c r="BM47" s="41">
        <f t="shared" si="45"/>
        <v>0.26761811907007166</v>
      </c>
      <c r="BN47" s="41">
        <f t="shared" si="46"/>
        <v>0.96248814523777271</v>
      </c>
      <c r="BO47" s="41">
        <f t="shared" si="47"/>
        <v>0.15295913979828299</v>
      </c>
      <c r="BP47" s="40" t="str">
        <f>_xlfn.IFNA(VLOOKUP($A47,'B-Emax'!$A:$BM,MATCH(BP$1,'B-Emax'!$A$1:$BM$1,0),FALSE),"")</f>
        <v/>
      </c>
      <c r="BQ47" s="41">
        <f>_xlfn.IFNA(VLOOKUP($A47,'B-Emax'!$A:$BM,MATCH(BQ$1,'B-Emax'!$A$1:$BM$1,0),FALSE),"")</f>
        <v>6.0520043336944745E-2</v>
      </c>
      <c r="BR47" s="41">
        <f>_xlfn.IFNA(VLOOKUP($A47,'B-Emax'!$A:$BM,MATCH(BR$1,'B-Emax'!$A$1:$BM$1,0),FALSE),"")</f>
        <v>5.0124110541121959E-2</v>
      </c>
      <c r="BS47" s="41">
        <f>_xlfn.IFNA(VLOOKUP($A47,'B-Emax'!$A:$BM,MATCH(BS$1,'B-Emax'!$A$1:$BM$1,0),FALSE),"")</f>
        <v>0.1160752688172043</v>
      </c>
      <c r="BT47" s="41">
        <f>_xlfn.IFNA(VLOOKUP($A47,'B-Emax'!$A:$BM,MATCH(BT$1,'B-Emax'!$A$1:$BM$1,0),FALSE),"")</f>
        <v>0.10069686411149827</v>
      </c>
      <c r="BU47" s="41" t="str">
        <f>_xlfn.IFNA(VLOOKUP($A47,'B-Emax'!$A:$BM,MATCH(BU$1,'B-Emax'!$A$1:$BM$1,0),FALSE),"")</f>
        <v/>
      </c>
      <c r="BV47" s="41">
        <f>_xlfn.IFNA(VLOOKUP($A47,'B-Emax'!$A:$BM,MATCH(BV$1,'B-Emax'!$A$1:$BM$1,0),FALSE),"")</f>
        <v>0.34638728323699419</v>
      </c>
      <c r="BW47" s="41">
        <f>_xlfn.IFNA(VLOOKUP($A47,'B-Emax'!$A:$BM,MATCH(BW$1,'B-Emax'!$A$1:$BM$1,0),FALSE),"")</f>
        <v>0.39657492354740059</v>
      </c>
      <c r="BX47" s="41">
        <f>_xlfn.IFNA(VLOOKUP($A47,'B-Emax'!$A:$BM,MATCH(BX$1,'B-Emax'!$A$1:$BM$1,0),FALSE),"")</f>
        <v>0.17032788659236014</v>
      </c>
      <c r="BY47" s="41">
        <f>_xlfn.IFNA(VLOOKUP($A47,'B-Emax'!$A:$BM,MATCH(BY$1,'B-Emax'!$A$1:$BM$1,0),FALSE),"")</f>
        <v>0.75473289597000937</v>
      </c>
      <c r="BZ47" s="41">
        <f>_xlfn.IFNA(VLOOKUP($A47,'B-Emax'!$A:$BM,MATCH(BZ$1,'B-Emax'!$A$1:$BM$1,0),FALSE),"")</f>
        <v>0.66549180327868851</v>
      </c>
      <c r="CA47" s="41">
        <f>_xlfn.IFNA(VLOOKUP($A47,'B-Emax'!$A:$BM,MATCH(CA$1,'B-Emax'!$A$1:$BM$1,0),FALSE),"")</f>
        <v>8.7496459926366468E-2</v>
      </c>
      <c r="CB47" s="47" t="str">
        <f>_xlfn.IFNA(VLOOKUP($A47,'I-Emax'!$A:$BM,MATCH(CB$1,'I-Emax'!$A$1:$BM$1,0),FALSE),"")</f>
        <v/>
      </c>
      <c r="CC47" s="47">
        <f>_xlfn.IFNA(VLOOKUP($A47,'I-Emax'!$A:$BM,MATCH(CC$1,'I-Emax'!$A$1:$BM$1,0),FALSE),"")</f>
        <v>0.46808510638297868</v>
      </c>
      <c r="CD47" s="47">
        <f>_xlfn.IFNA(VLOOKUP($A47,'I-Emax'!$A:$BM,MATCH(CD$1,'I-Emax'!$A$1:$BM$1,0),FALSE),"")</f>
        <v>0.46808510638297868</v>
      </c>
      <c r="CE47" s="47">
        <f>_xlfn.IFNA(VLOOKUP($A47,'I-Emax'!$A:$BM,MATCH(CE$1,'I-Emax'!$A$1:$BM$1,0),FALSE),"")</f>
        <v>0.23809523809523811</v>
      </c>
      <c r="CF47" s="47">
        <f>_xlfn.IFNA(VLOOKUP($A47,'I-Emax'!$A:$BM,MATCH(CF$1,'I-Emax'!$A$1:$BM$1,0),FALSE),"")</f>
        <v>0.23809523809523811</v>
      </c>
      <c r="CG47" s="47" t="str">
        <f>_xlfn.IFNA(VLOOKUP($A47,'I-Emax'!$A:$BM,MATCH(CG$1,'I-Emax'!$A$1:$BM$1,0),FALSE),"")</f>
        <v/>
      </c>
      <c r="CH47" s="47">
        <f>_xlfn.IFNA(VLOOKUP($A47,'I-Emax'!$A:$BM,MATCH(CH$1,'I-Emax'!$A$1:$BM$1,0),FALSE),"")</f>
        <v>0.82627118644067787</v>
      </c>
      <c r="CI47" s="47">
        <f>_xlfn.IFNA(VLOOKUP($A47,'I-Emax'!$A:$BM,MATCH(CI$1,'I-Emax'!$A$1:$BM$1,0),FALSE),"")</f>
        <v>0.82627118644067787</v>
      </c>
      <c r="CJ47" s="47">
        <f>_xlfn.IFNA(VLOOKUP($A47,'I-Emax'!$A:$BM,MATCH(CJ$1,'I-Emax'!$A$1:$BM$1,0),FALSE),"")</f>
        <v>0.75505617977528094</v>
      </c>
      <c r="CK47" s="47">
        <f>_xlfn.IFNA(VLOOKUP($A47,'I-Emax'!$A:$BM,MATCH(CK$1,'I-Emax'!$A$1:$BM$1,0),FALSE),"")</f>
        <v>0.20198019801980197</v>
      </c>
      <c r="CL47" s="47">
        <f>_xlfn.IFNA(VLOOKUP($A47,'I-Emax'!$A:$BM,MATCH(CL$1,'I-Emax'!$A$1:$BM$1,0),FALSE),"")</f>
        <v>0.69142857142857139</v>
      </c>
      <c r="CM47" s="47">
        <f>_xlfn.IFNA(VLOOKUP($A47,'I-Emax'!$A:$BM,MATCH(CM$1,'I-Emax'!$A$1:$BM$1,0),FALSE),"")</f>
        <v>0.57202505219206679</v>
      </c>
      <c r="CN47" s="40" t="str">
        <f t="shared" si="48"/>
        <v/>
      </c>
      <c r="CO47" s="41">
        <f t="shared" si="49"/>
        <v>3.4613824722207892E-2</v>
      </c>
      <c r="CP47" s="41">
        <f t="shared" si="50"/>
        <v>0</v>
      </c>
      <c r="CQ47" s="41">
        <f t="shared" si="51"/>
        <v>0.61805434187544117</v>
      </c>
      <c r="CR47" s="41">
        <f t="shared" si="52"/>
        <v>0.80599526121361287</v>
      </c>
      <c r="CS47" s="41" t="str">
        <f t="shared" si="53"/>
        <v/>
      </c>
      <c r="CT47" s="41">
        <f t="shared" si="54"/>
        <v>0.42046477254117715</v>
      </c>
      <c r="CU47" s="41">
        <f t="shared" si="55"/>
        <v>0.4916924400756626</v>
      </c>
      <c r="CV47" s="41">
        <f t="shared" si="56"/>
        <v>0.19256276967502803</v>
      </c>
      <c r="CW47" s="41">
        <f t="shared" si="57"/>
        <v>0</v>
      </c>
      <c r="CX47" s="41">
        <f t="shared" si="58"/>
        <v>0.89770405252443553</v>
      </c>
      <c r="CY47" s="41">
        <f t="shared" si="59"/>
        <v>8.9481868279525797E-2</v>
      </c>
      <c r="CZ47" s="40" t="str">
        <f>_xlfn.IFNA(VLOOKUP($A47,'B-Emax'!$A:$BM,MATCH(CZ$1,'B-Emax'!$A$1:$BM$1,0),FALSE),"")</f>
        <v/>
      </c>
      <c r="DA47" s="41">
        <f>_xlfn.IFNA(VLOOKUP($A47,'B-Emax'!$A:$BM,MATCH(DA$1,'B-Emax'!$A$1:$BM$1,0),FALSE),"")</f>
        <v>1.4754191277213355E-2</v>
      </c>
      <c r="DB47" s="41">
        <f>_xlfn.IFNA(VLOOKUP($A47,'B-Emax'!$A:$BM,MATCH(DB$1,'B-Emax'!$A$1:$BM$1,0),FALSE),"")</f>
        <v>0</v>
      </c>
      <c r="DC47" s="41">
        <f>_xlfn.IFNA(VLOOKUP($A47,'B-Emax'!$A:$BM,MATCH(DC$1,'B-Emax'!$A$1:$BM$1,0),FALSE),"")</f>
        <v>9.3599682036236045E-2</v>
      </c>
      <c r="DD47" s="41">
        <f>_xlfn.IFNA(VLOOKUP($A47,'B-Emax'!$A:$BM,MATCH(DD$1,'B-Emax'!$A$1:$BM$1,0),FALSE),"")</f>
        <v>7.1774230773454295E-2</v>
      </c>
      <c r="DE47" s="41" t="str">
        <f>_xlfn.IFNA(VLOOKUP($A47,'B-Emax'!$A:$BM,MATCH(DE$1,'B-Emax'!$A$1:$BM$1,0),FALSE),"")</f>
        <v/>
      </c>
      <c r="DF47" s="41">
        <f>_xlfn.IFNA(VLOOKUP($A47,'B-Emax'!$A:$BM,MATCH(DF$1,'B-Emax'!$A$1:$BM$1,0),FALSE),"")</f>
        <v>0.42046477254117715</v>
      </c>
      <c r="DG47" s="41">
        <f>_xlfn.IFNA(VLOOKUP($A47,'B-Emax'!$A:$BM,MATCH(DG$1,'B-Emax'!$A$1:$BM$1,0),FALSE),"")</f>
        <v>0.4916924400756626</v>
      </c>
      <c r="DH47" s="41">
        <f>_xlfn.IFNA(VLOOKUP($A47,'B-Emax'!$A:$BM,MATCH(DH$1,'B-Emax'!$A$1:$BM$1,0),FALSE),"")</f>
        <v>0.17059647642353978</v>
      </c>
      <c r="DI47" s="41">
        <f>_xlfn.IFNA(VLOOKUP($A47,'B-Emax'!$A:$BM,MATCH(DI$1,'B-Emax'!$A$1:$BM$1,0),FALSE),"")</f>
        <v>1</v>
      </c>
      <c r="DJ47" s="41">
        <f>_xlfn.IFNA(VLOOKUP($A47,'B-Emax'!$A:$BM,MATCH(DJ$1,'B-Emax'!$A$1:$BM$1,0),FALSE),"")</f>
        <v>0.87334660802305952</v>
      </c>
      <c r="DK47" s="41">
        <f>_xlfn.IFNA(VLOOKUP($A47,'B-Emax'!$A:$BM,MATCH(DK$1,'B-Emax'!$A$1:$BM$1,0),FALSE),"")</f>
        <v>5.3039857234389129E-2</v>
      </c>
      <c r="DL47" s="47" t="str">
        <f>_xlfn.IFNA(VLOOKUP($A47,'I-Emax'!$A:$BQ,MATCH(DL$1,'I-Emax'!$A$1:$BQ$1,0),FALSE),"")</f>
        <v/>
      </c>
      <c r="DM47" s="47">
        <f>_xlfn.IFNA(VLOOKUP($A47,'I-Emax'!$A:$BQ,MATCH(DM$1,'I-Emax'!$A$1:$BQ$1,0),FALSE),"")</f>
        <v>0.42625140086721502</v>
      </c>
      <c r="DN47" s="47">
        <f>_xlfn.IFNA(VLOOKUP($A47,'I-Emax'!$A:$BQ,MATCH(DN$1,'I-Emax'!$A$1:$BQ$1,0),FALSE),"")</f>
        <v>0.42625140086721502</v>
      </c>
      <c r="DO47" s="47">
        <f>_xlfn.IFNA(VLOOKUP($A47,'I-Emax'!$A:$BQ,MATCH(DO$1,'I-Emax'!$A$1:$BQ$1,0),FALSE),"")</f>
        <v>5.7849689880656426E-2</v>
      </c>
      <c r="DP47" s="47">
        <f>_xlfn.IFNA(VLOOKUP($A47,'I-Emax'!$A:$BQ,MATCH(DP$1,'I-Emax'!$A$1:$BQ$1,0),FALSE),"")</f>
        <v>5.7849689880656426E-2</v>
      </c>
      <c r="DQ47" s="47" t="str">
        <f>_xlfn.IFNA(VLOOKUP($A47,'I-Emax'!$A:$BQ,MATCH(DQ$1,'I-Emax'!$A$1:$BQ$1,0),FALSE),"")</f>
        <v/>
      </c>
      <c r="DR47" s="47">
        <f>_xlfn.IFNA(VLOOKUP($A47,'I-Emax'!$A:$BQ,MATCH(DR$1,'I-Emax'!$A$1:$BQ$1,0),FALSE),"")</f>
        <v>1</v>
      </c>
      <c r="DS47" s="47">
        <f>_xlfn.IFNA(VLOOKUP($A47,'I-Emax'!$A:$BQ,MATCH(DS$1,'I-Emax'!$A$1:$BQ$1,0),FALSE),"")</f>
        <v>1</v>
      </c>
      <c r="DT47" s="47">
        <f>_xlfn.IFNA(VLOOKUP($A47,'I-Emax'!$A:$BQ,MATCH(DT$1,'I-Emax'!$A$1:$BQ$1,0),FALSE),"")</f>
        <v>0.88592658233697552</v>
      </c>
      <c r="DU47" s="47">
        <f>_xlfn.IFNA(VLOOKUP($A47,'I-Emax'!$A:$BQ,MATCH(DU$1,'I-Emax'!$A$1:$BQ$1,0),FALSE),"")</f>
        <v>0</v>
      </c>
      <c r="DV47" s="47">
        <f>_xlfn.IFNA(VLOOKUP($A47,'I-Emax'!$A:$BQ,MATCH(DV$1,'I-Emax'!$A$1:$BQ$1,0),FALSE),"")</f>
        <v>0.78400678928077028</v>
      </c>
      <c r="DW47" s="47">
        <f>_xlfn.IFNA(VLOOKUP($A47,'I-Emax'!$A:$BQ,MATCH(DW$1,'I-Emax'!$A$1:$BQ$1,0),FALSE),"")</f>
        <v>0.59274418666250728</v>
      </c>
      <c r="DX47" s="147" t="str">
        <f t="shared" si="62"/>
        <v/>
      </c>
      <c r="DY47" s="51">
        <f t="shared" si="63"/>
        <v>0.24797898338220922</v>
      </c>
      <c r="DZ47" s="51">
        <f t="shared" si="64"/>
        <v>0.91342032537908835</v>
      </c>
      <c r="EA47" s="51">
        <f t="shared" si="65"/>
        <v>0.96248814523777271</v>
      </c>
      <c r="EB47" s="51" t="str">
        <f>_xlfn.IFNA(VLOOKUP($A47,'B-Emax'!$A:$IC,MATCH(EB$1,'B-Emax'!$A$1:$IC$1,0),FALSE),"")</f>
        <v/>
      </c>
      <c r="EC47" s="51">
        <f>_xlfn.IFNA(VLOOKUP($A47,'B-Emax'!$A:$IC,MATCH(EC$1,'B-Emax'!$A$1:$IC$1,0),FALSE),"")</f>
        <v>0.1160752688172043</v>
      </c>
      <c r="ED47" s="51">
        <f>_xlfn.IFNA(VLOOKUP($A47,'B-Emax'!$A:$IC,MATCH(ED$1,'B-Emax'!$A$1:$IC$1,0),FALSE),"")</f>
        <v>0.75473289597000937</v>
      </c>
      <c r="EE47" s="51">
        <f>_xlfn.IFNA(VLOOKUP($A47,'B-Emax'!$A:$IC,MATCH(EE$1,'B-Emax'!$A$1:$IC$1,0),FALSE),"")</f>
        <v>0.66549180327868851</v>
      </c>
      <c r="EF47" s="51" t="str">
        <f>_xlfn.IFNA(VLOOKUP($A47,'I-Emax'!$A:$IC,MATCH(EF$1,'I-Emax'!$A$1:$IC$1,0),FALSE),"")</f>
        <v/>
      </c>
      <c r="EG47" s="51">
        <f>_xlfn.IFNA(VLOOKUP($A47,'I-Emax'!$A:$IC,MATCH(EG$1,'I-Emax'!$A$1:$IC$1,0),FALSE),"")</f>
        <v>0.46808510638297868</v>
      </c>
      <c r="EH47" s="51">
        <f>_xlfn.IFNA(VLOOKUP($A47,'I-Emax'!$A:$IC,MATCH(EH$1,'I-Emax'!$A$1:$IC$1,0),FALSE),"")</f>
        <v>0.82627118644067787</v>
      </c>
      <c r="EI47" s="51">
        <f>_xlfn.IFNA(VLOOKUP($A47,'I-Emax'!$A:$IC,MATCH(EI$1,'I-Emax'!$A$1:$IC$1,0),FALSE),"")</f>
        <v>0.69142857142857139</v>
      </c>
      <c r="EJ47" s="147" t="str">
        <f t="shared" si="66"/>
        <v/>
      </c>
      <c r="EK47" s="51">
        <f t="shared" si="67"/>
        <v>0.23182200507767667</v>
      </c>
      <c r="EL47" s="51">
        <f t="shared" si="68"/>
        <v>0.63919243246228519</v>
      </c>
      <c r="EM47" s="51">
        <f t="shared" si="69"/>
        <v>0.59597617920255819</v>
      </c>
      <c r="EN47" s="147" t="str">
        <f>_xlfn.IFNA(VLOOKUP($A47,'B-Emax'!$A:$IC,MATCH(EN$1,'B-Emax'!$A$1:$IC$1,0),FALSE),"")</f>
        <v/>
      </c>
      <c r="EO47" s="51">
        <f>_xlfn.IFNA(VLOOKUP($A47,'B-Emax'!$A:$IC,MATCH(EO$1,'B-Emax'!$A$1:$IC$1,0),FALSE),"")</f>
        <v>8.1854071701692316E-2</v>
      </c>
      <c r="EP47" s="51">
        <f>_xlfn.IFNA(VLOOKUP($A47,'B-Emax'!$A:$IC,MATCH(EP$1,'B-Emax'!$A$1:$IC$1,0),FALSE),"")</f>
        <v>0.41700574733669105</v>
      </c>
      <c r="EQ47" s="51">
        <f>_xlfn.IFNA(VLOOKUP($A47,'B-Emax'!$A:$IC,MATCH(EQ$1,'B-Emax'!$A$1:$IC$1,0),FALSE),"")</f>
        <v>0.37649413160252748</v>
      </c>
      <c r="ER47" s="51" t="str">
        <f>_xlfn.IFNA(VLOOKUP($A47,'I-Emax'!$A:$IC,MATCH(ER$1,'I-Emax'!$A$1:$IC$1,0),FALSE),"")</f>
        <v/>
      </c>
      <c r="ES47" s="51">
        <f>_xlfn.IFNA(VLOOKUP($A47,'I-Emax'!$A:$IC,MATCH(ES$1,'I-Emax'!$A$1:$IC$1,0),FALSE),"")</f>
        <v>0.35309017223910838</v>
      </c>
      <c r="ET47" s="51">
        <f>_xlfn.IFNA(VLOOKUP($A47,'I-Emax'!$A:$IC,MATCH(ET$1,'I-Emax'!$A$1:$IC$1,0),FALSE),"")</f>
        <v>0.65239468766910969</v>
      </c>
      <c r="EU47" s="51">
        <f>_xlfn.IFNA(VLOOKUP($A47,'I-Emax'!$A:$IC,MATCH(EU$1,'I-Emax'!$A$1:$IC$1,0),FALSE),"")</f>
        <v>0.63172681181031909</v>
      </c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</row>
    <row r="48" spans="1:172" s="49" customFormat="1" x14ac:dyDescent="0.2">
      <c r="A48" s="29" t="s">
        <v>177</v>
      </c>
      <c r="B48" s="377" t="str">
        <f>VLOOKUP($A48,BI!$A:$Q,MATCH(B$1,BI!$A$1:$Q$1,0),FALSE)</f>
        <v/>
      </c>
      <c r="C48" s="378">
        <f>VLOOKUP($A48,BI!$A:$Q,MATCH(C$1,BI!$A$1:$Q$1,0),FALSE)</f>
        <v>1</v>
      </c>
      <c r="D48" s="378">
        <f>VLOOKUP($A48,BI!$A:$Q,MATCH(D$1,BI!$A$1:$Q$1,0),FALSE)</f>
        <v>1</v>
      </c>
      <c r="E48" s="378">
        <f>VLOOKUP($A48,BI!$A:$Q,MATCH(E$1,BI!$A$1:$Q$1,0),FALSE)</f>
        <v>1</v>
      </c>
      <c r="F48" s="378">
        <f>VLOOKUP($A48,BI!$A:$Q,MATCH(F$1,BI!$A$1:$Q$1,0),FALSE)</f>
        <v>1</v>
      </c>
      <c r="G48" s="378">
        <f>VLOOKUP($A48,BI!$A:$Q,MATCH(G$1,BI!$A$1:$Q$1,0),FALSE)</f>
        <v>1</v>
      </c>
      <c r="H48" s="378">
        <f>VLOOKUP($A48,BI!$A:$Q,MATCH(H$1,BI!$A$1:$Q$1,0),FALSE)</f>
        <v>1</v>
      </c>
      <c r="I48" s="378">
        <f>VLOOKUP($A48,BI!$A:$Q,MATCH(I$1,BI!$A$1:$Q$1,0),FALSE)</f>
        <v>1</v>
      </c>
      <c r="J48" s="378">
        <f>VLOOKUP($A48,BI!$A:$Q,MATCH(J$1,BI!$A$1:$Q$1,0),FALSE)</f>
        <v>1</v>
      </c>
      <c r="K48" s="378">
        <f>VLOOKUP($A48,BI!$A:$Q,MATCH(K$1,BI!$A$1:$Q$1,0),FALSE)</f>
        <v>1</v>
      </c>
      <c r="L48" s="378" t="str">
        <f>VLOOKUP($A48,BI!$A:$Q,MATCH(L$1,BI!$A$1:$Q$1,0),FALSE)</f>
        <v/>
      </c>
      <c r="M48" s="378">
        <f>VLOOKUP($A48,BI!$A:$Q,MATCH(M$1,BI!$A$1:$Q$1,0),FALSE)</f>
        <v>1</v>
      </c>
      <c r="N48" s="49">
        <f t="shared" si="0"/>
        <v>10</v>
      </c>
      <c r="O48" s="49" t="str">
        <f>VLOOKUP($A48,BI!$A:$Q,MATCH(O$1,BI!$A$1:$Q$1,0),FALSE)</f>
        <v/>
      </c>
      <c r="P48" s="37">
        <f>VLOOKUP($A48,BI!$A:$Q,MATCH(P$1,BI!$A$1:$Q$1,0),FALSE)</f>
        <v>1</v>
      </c>
      <c r="Q48" s="37">
        <f>VLOOKUP($A48,BI!$A:$Q,MATCH(Q$1,BI!$A$1:$Q$1,0),FALSE)</f>
        <v>1</v>
      </c>
      <c r="R48" s="37">
        <f>VLOOKUP($A48,BI!$A:$Q,MATCH(R$1,BI!$A$1:$Q$1,0),FALSE)</f>
        <v>1</v>
      </c>
      <c r="S48" s="398">
        <f t="shared" si="1"/>
        <v>3</v>
      </c>
      <c r="T48" s="41" t="str">
        <f t="shared" si="24"/>
        <v/>
      </c>
      <c r="U48" s="41">
        <f t="shared" si="25"/>
        <v>4.5319853582011502E-2</v>
      </c>
      <c r="V48" s="41">
        <f t="shared" si="26"/>
        <v>0.14714204867006225</v>
      </c>
      <c r="W48" s="41">
        <f t="shared" si="27"/>
        <v>0.43269889086676711</v>
      </c>
      <c r="X48" s="41">
        <f t="shared" si="28"/>
        <v>0.14285714285714288</v>
      </c>
      <c r="Y48" s="41">
        <f t="shared" si="29"/>
        <v>0.13541666666666666</v>
      </c>
      <c r="Z48" s="41">
        <f t="shared" si="30"/>
        <v>0.11237373737373738</v>
      </c>
      <c r="AA48" s="41">
        <f t="shared" si="31"/>
        <v>6.9968553459119495E-2</v>
      </c>
      <c r="AB48" s="41">
        <f t="shared" si="32"/>
        <v>6.4643473969898835E-2</v>
      </c>
      <c r="AC48" s="41">
        <f t="shared" si="33"/>
        <v>9.1127819548872183E-2</v>
      </c>
      <c r="AD48" s="41" t="str">
        <f t="shared" si="34"/>
        <v/>
      </c>
      <c r="AE48" s="41">
        <f t="shared" si="35"/>
        <v>0.15356773526370215</v>
      </c>
      <c r="AF48" s="80" t="str">
        <f>_xlfn.IFNA(VLOOKUP($A48,'B-Emax'!$A:$BM,MATCH(AF$1,'B-Emax'!$A$1:$BM$1,0),FALSE),"")</f>
        <v/>
      </c>
      <c r="AG48" s="81">
        <f>_xlfn.IFNA(VLOOKUP($A48,'B-Emax'!$A:$BM,MATCH(AG$1,'B-Emax'!$A$1:$BM$1,0),FALSE),"")</f>
        <v>573.70000000000005</v>
      </c>
      <c r="AH48" s="81">
        <f>_xlfn.IFNA(VLOOKUP($A48,'B-Emax'!$A:$BM,MATCH(AH$1,'B-Emax'!$A$1:$BM$1,0),FALSE),"")</f>
        <v>176.7</v>
      </c>
      <c r="AI48" s="81">
        <f>_xlfn.IFNA(VLOOKUP($A48,'B-Emax'!$A:$BM,MATCH(AI$1,'B-Emax'!$A$1:$BM$1,0),FALSE),"")</f>
        <v>73.03</v>
      </c>
      <c r="AJ48" s="81">
        <f>_xlfn.IFNA(VLOOKUP($A48,'B-Emax'!$A:$BM,MATCH(AJ$1,'B-Emax'!$A$1:$BM$1,0),FALSE),"")</f>
        <v>221.2</v>
      </c>
      <c r="AK48" s="81">
        <f>_xlfn.IFNA(VLOOKUP($A48,'B-Emax'!$A:$BM,MATCH(AK$1,'B-Emax'!$A$1:$BM$1,0),FALSE),"")</f>
        <v>144</v>
      </c>
      <c r="AL48" s="82">
        <f>_xlfn.IFNA(VLOOKUP($A48,'B-Emax'!$A:$BM,MATCH(AL$1,'B-Emax'!$A$1:$BM$1,0),FALSE),"")</f>
        <v>237.6</v>
      </c>
      <c r="AM48" s="82">
        <f>_xlfn.IFNA(VLOOKUP($A48,'B-Emax'!$A:$BM,MATCH(AM$1,'B-Emax'!$A$1:$BM$1,0),FALSE),"")</f>
        <v>381.6</v>
      </c>
      <c r="AN48" s="82">
        <f>_xlfn.IFNA(VLOOKUP($A48,'B-Emax'!$A:$BM,MATCH(AN$1,'B-Emax'!$A$1:$BM$1,0),FALSE),"")</f>
        <v>405.3</v>
      </c>
      <c r="AO48" s="81">
        <f>_xlfn.IFNA(VLOOKUP($A48,'B-Emax'!$A:$BM,MATCH(AO$1,'B-Emax'!$A$1:$BM$1,0),FALSE),"")</f>
        <v>332.5</v>
      </c>
      <c r="AP48" s="82" t="str">
        <f>_xlfn.IFNA(VLOOKUP($A48,'B-Emax'!$A:$BM,MATCH(AP$1,'B-Emax'!$A$1:$BM$1,0),FALSE),"")</f>
        <v/>
      </c>
      <c r="AQ48" s="82">
        <f>_xlfn.IFNA(VLOOKUP($A48,'B-Emax'!$A:$BM,MATCH(AQ$1,'B-Emax'!$A$1:$BM$1,0),FALSE),"")</f>
        <v>193.4</v>
      </c>
      <c r="AR48" s="50" t="str">
        <f>_xlfn.IFNA(VLOOKUP($A48,'I-Emax'!$A:$BM,MATCH(AR$1,'I-Emax'!$A$1:$BM$1,0),FALSE),"")</f>
        <v/>
      </c>
      <c r="AS48" s="50">
        <f>_xlfn.IFNA(VLOOKUP($A48,'I-Emax'!$A:$BM,MATCH(AS$1,'I-Emax'!$A$1:$BM$1,0),FALSE),"")</f>
        <v>26</v>
      </c>
      <c r="AT48" s="50">
        <f>_xlfn.IFNA(VLOOKUP($A48,'I-Emax'!$A:$BM,MATCH(AT$1,'I-Emax'!$A$1:$BM$1,0),FALSE),"")</f>
        <v>26</v>
      </c>
      <c r="AU48" s="50">
        <f>_xlfn.IFNA(VLOOKUP($A48,'I-Emax'!$A:$BM,MATCH(AU$1,'I-Emax'!$A$1:$BM$1,0),FALSE),"")</f>
        <v>31.6</v>
      </c>
      <c r="AV48" s="50">
        <f>_xlfn.IFNA(VLOOKUP($A48,'I-Emax'!$A:$BM,MATCH(AV$1,'I-Emax'!$A$1:$BM$1,0),FALSE),"")</f>
        <v>31.6</v>
      </c>
      <c r="AW48" s="50">
        <f>_xlfn.IFNA(VLOOKUP($A48,'I-Emax'!$A:$BM,MATCH(AW$1,'I-Emax'!$A$1:$BM$1,0),FALSE),"")</f>
        <v>19.5</v>
      </c>
      <c r="AX48" s="50">
        <f>_xlfn.IFNA(VLOOKUP($A48,'I-Emax'!$A:$BM,MATCH(AX$1,'I-Emax'!$A$1:$BM$1,0),FALSE),"")</f>
        <v>26.7</v>
      </c>
      <c r="AY48" s="50">
        <f>_xlfn.IFNA(VLOOKUP($A48,'I-Emax'!$A:$BM,MATCH(AY$1,'I-Emax'!$A$1:$BM$1,0),FALSE),"")</f>
        <v>26.7</v>
      </c>
      <c r="AZ48" s="50">
        <f>_xlfn.IFNA(VLOOKUP($A48,'I-Emax'!$A:$BM,MATCH(AZ$1,'I-Emax'!$A$1:$BM$1,0),FALSE),"")</f>
        <v>26.2</v>
      </c>
      <c r="BA48" s="50">
        <f>_xlfn.IFNA(VLOOKUP($A48,'I-Emax'!$A:$BM,MATCH(BA$1,'I-Emax'!$A$1:$BM$1,0),FALSE),"")</f>
        <v>30.3</v>
      </c>
      <c r="BB48" s="50" t="str">
        <f>_xlfn.IFNA(VLOOKUP($A48,'I-Emax'!$A:$BM,MATCH(BB$1,'I-Emax'!$A$1:$BM$1,0),FALSE),"")</f>
        <v/>
      </c>
      <c r="BC48" s="50">
        <f>_xlfn.IFNA(VLOOKUP($A48,'I-Emax'!$A:$BM,MATCH(BC$1,'I-Emax'!$A$1:$BM$1,0),FALSE),"")</f>
        <v>29.7</v>
      </c>
      <c r="BD48" s="40" t="str">
        <f t="shared" si="36"/>
        <v/>
      </c>
      <c r="BE48" s="41">
        <f t="shared" si="37"/>
        <v>0.80909525834036</v>
      </c>
      <c r="BF48" s="41">
        <f t="shared" si="38"/>
        <v>0.58143497244109532</v>
      </c>
      <c r="BG48" s="41">
        <f t="shared" si="39"/>
        <v>0.3000671192323397</v>
      </c>
      <c r="BH48" s="41">
        <f t="shared" si="40"/>
        <v>0.69296987087517925</v>
      </c>
      <c r="BI48" s="41">
        <f t="shared" si="41"/>
        <v>0.73888988042120296</v>
      </c>
      <c r="BJ48" s="41">
        <f t="shared" si="42"/>
        <v>0.60697538481522384</v>
      </c>
      <c r="BK48" s="41">
        <f t="shared" si="43"/>
        <v>0.82518503247087938</v>
      </c>
      <c r="BL48" s="41">
        <f t="shared" si="44"/>
        <v>0.744931524049395</v>
      </c>
      <c r="BM48" s="41">
        <f t="shared" si="45"/>
        <v>0.51936894720399873</v>
      </c>
      <c r="BN48" s="41" t="str">
        <f t="shared" si="46"/>
        <v/>
      </c>
      <c r="BO48" s="41">
        <f t="shared" si="47"/>
        <v>0.44168008795593039</v>
      </c>
      <c r="BP48" s="40" t="str">
        <f>_xlfn.IFNA(VLOOKUP($A48,'B-Emax'!$A:$BM,MATCH(BP$1,'B-Emax'!$A$1:$BM$1,0),FALSE),"")</f>
        <v/>
      </c>
      <c r="BQ48" s="41">
        <f>_xlfn.IFNA(VLOOKUP($A48,'B-Emax'!$A:$BM,MATCH(BQ$1,'B-Emax'!$A$1:$BM$1,0),FALSE),"")</f>
        <v>0.62156013001083432</v>
      </c>
      <c r="BR48" s="41">
        <f>_xlfn.IFNA(VLOOKUP($A48,'B-Emax'!$A:$BM,MATCH(BR$1,'B-Emax'!$A$1:$BM$1,0),FALSE),"")</f>
        <v>0.29240443488333612</v>
      </c>
      <c r="BS48" s="41">
        <f>_xlfn.IFNA(VLOOKUP($A48,'B-Emax'!$A:$BM,MATCH(BS$1,'B-Emax'!$A$1:$BM$1,0),FALSE),"")</f>
        <v>0.19631720430107527</v>
      </c>
      <c r="BT48" s="41">
        <f>_xlfn.IFNA(VLOOKUP($A48,'B-Emax'!$A:$BM,MATCH(BT$1,'B-Emax'!$A$1:$BM$1,0),FALSE),"")</f>
        <v>0.4533715925394548</v>
      </c>
      <c r="BU48" s="41">
        <f>_xlfn.IFNA(VLOOKUP($A48,'B-Emax'!$A:$BM,MATCH(BU$1,'B-Emax'!$A$1:$BM$1,0),FALSE),"")</f>
        <v>0.41763341067285381</v>
      </c>
      <c r="BV48" s="41">
        <f>_xlfn.IFNA(VLOOKUP($A48,'B-Emax'!$A:$BM,MATCH(BV$1,'B-Emax'!$A$1:$BM$1,0),FALSE),"")</f>
        <v>0.34335260115606936</v>
      </c>
      <c r="BW48" s="41">
        <f>_xlfn.IFNA(VLOOKUP($A48,'B-Emax'!$A:$BM,MATCH(BW$1,'B-Emax'!$A$1:$BM$1,0),FALSE),"")</f>
        <v>0.46678899082568809</v>
      </c>
      <c r="BX48" s="41">
        <f>_xlfn.IFNA(VLOOKUP($A48,'B-Emax'!$A:$BM,MATCH(BX$1,'B-Emax'!$A$1:$BM$1,0),FALSE),"")</f>
        <v>0.43858889730548645</v>
      </c>
      <c r="BY48" s="41">
        <f>_xlfn.IFNA(VLOOKUP($A48,'B-Emax'!$A:$BM,MATCH(BY$1,'B-Emax'!$A$1:$BM$1,0),FALSE),"")</f>
        <v>0.31162136832239923</v>
      </c>
      <c r="BZ48" s="41" t="str">
        <f>_xlfn.IFNA(VLOOKUP($A48,'B-Emax'!$A:$BM,MATCH(BZ$1,'B-Emax'!$A$1:$BM$1,0),FALSE),"")</f>
        <v/>
      </c>
      <c r="CA48" s="41">
        <f>_xlfn.IFNA(VLOOKUP($A48,'B-Emax'!$A:$BM,MATCH(CA$1,'B-Emax'!$A$1:$BM$1,0),FALSE),"")</f>
        <v>0.2738600962900028</v>
      </c>
      <c r="CB48" s="47" t="str">
        <f>_xlfn.IFNA(VLOOKUP($A48,'I-Emax'!$A:$BM,MATCH(CB$1,'I-Emax'!$A$1:$BM$1,0),FALSE),"")</f>
        <v/>
      </c>
      <c r="CC48" s="47">
        <f>_xlfn.IFNA(VLOOKUP($A48,'I-Emax'!$A:$BM,MATCH(CC$1,'I-Emax'!$A$1:$BM$1,0),FALSE),"")</f>
        <v>0.50290135396518376</v>
      </c>
      <c r="CD48" s="47">
        <f>_xlfn.IFNA(VLOOKUP($A48,'I-Emax'!$A:$BM,MATCH(CD$1,'I-Emax'!$A$1:$BM$1,0),FALSE),"")</f>
        <v>0.50290135396518376</v>
      </c>
      <c r="CE48" s="47">
        <f>_xlfn.IFNA(VLOOKUP($A48,'I-Emax'!$A:$BM,MATCH(CE$1,'I-Emax'!$A$1:$BM$1,0),FALSE),"")</f>
        <v>0.65424430641821951</v>
      </c>
      <c r="CF48" s="47">
        <f>_xlfn.IFNA(VLOOKUP($A48,'I-Emax'!$A:$BM,MATCH(CF$1,'I-Emax'!$A$1:$BM$1,0),FALSE),"")</f>
        <v>0.65424430641821951</v>
      </c>
      <c r="CG48" s="47">
        <f>_xlfn.IFNA(VLOOKUP($A48,'I-Emax'!$A:$BM,MATCH(CG$1,'I-Emax'!$A$1:$BM$1,0),FALSE),"")</f>
        <v>0.56521739130434778</v>
      </c>
      <c r="CH48" s="47">
        <f>_xlfn.IFNA(VLOOKUP($A48,'I-Emax'!$A:$BM,MATCH(CH$1,'I-Emax'!$A$1:$BM$1,0),FALSE),"")</f>
        <v>0.56567796610169485</v>
      </c>
      <c r="CI48" s="47">
        <f>_xlfn.IFNA(VLOOKUP($A48,'I-Emax'!$A:$BM,MATCH(CI$1,'I-Emax'!$A$1:$BM$1,0),FALSE),"")</f>
        <v>0.56567796610169485</v>
      </c>
      <c r="CJ48" s="47">
        <f>_xlfn.IFNA(VLOOKUP($A48,'I-Emax'!$A:$BM,MATCH(CJ$1,'I-Emax'!$A$1:$BM$1,0),FALSE),"")</f>
        <v>0.58876404494382018</v>
      </c>
      <c r="CK48" s="47">
        <f>_xlfn.IFNA(VLOOKUP($A48,'I-Emax'!$A:$BM,MATCH(CK$1,'I-Emax'!$A$1:$BM$1,0),FALSE),"")</f>
        <v>0.6</v>
      </c>
      <c r="CL48" s="47" t="str">
        <f>_xlfn.IFNA(VLOOKUP($A48,'I-Emax'!$A:$BM,MATCH(CL$1,'I-Emax'!$A$1:$BM$1,0),FALSE),"")</f>
        <v/>
      </c>
      <c r="CM48" s="47">
        <f>_xlfn.IFNA(VLOOKUP($A48,'I-Emax'!$A:$BM,MATCH(CM$1,'I-Emax'!$A$1:$BM$1,0),FALSE),"")</f>
        <v>0.62004175365344472</v>
      </c>
      <c r="CN48" s="40" t="str">
        <f t="shared" si="48"/>
        <v/>
      </c>
      <c r="CO48" s="41">
        <f t="shared" si="49"/>
        <v>0</v>
      </c>
      <c r="CP48" s="41">
        <f t="shared" si="50"/>
        <v>0</v>
      </c>
      <c r="CQ48" s="41">
        <f t="shared" si="51"/>
        <v>0</v>
      </c>
      <c r="CR48" s="41">
        <f t="shared" si="52"/>
        <v>0.60448833524823131</v>
      </c>
      <c r="CS48" s="41">
        <f t="shared" si="53"/>
        <v>0.79115487224118164</v>
      </c>
      <c r="CT48" s="41">
        <f t="shared" si="54"/>
        <v>0.83358353580417366</v>
      </c>
      <c r="CU48" s="41">
        <f t="shared" si="55"/>
        <v>0.65215495775381671</v>
      </c>
      <c r="CV48" s="41">
        <f t="shared" si="56"/>
        <v>0.99581053512013229</v>
      </c>
      <c r="CW48" s="41">
        <f t="shared" si="57"/>
        <v>0.42262669150004806</v>
      </c>
      <c r="CX48" s="41" t="str">
        <f t="shared" si="58"/>
        <v/>
      </c>
      <c r="CY48" s="41">
        <f t="shared" si="59"/>
        <v>0.23559192307778709</v>
      </c>
      <c r="CZ48" s="40" t="str">
        <f>_xlfn.IFNA(VLOOKUP($A48,'B-Emax'!$A:$BM,MATCH(CZ$1,'B-Emax'!$A$1:$BM$1,0),FALSE),"")</f>
        <v/>
      </c>
      <c r="DA48" s="41">
        <f>_xlfn.IFNA(VLOOKUP($A48,'B-Emax'!$A:$BM,MATCH(DA$1,'B-Emax'!$A$1:$BM$1,0),FALSE),"")</f>
        <v>1</v>
      </c>
      <c r="DB48" s="41">
        <f>_xlfn.IFNA(VLOOKUP($A48,'B-Emax'!$A:$BM,MATCH(DB$1,'B-Emax'!$A$1:$BM$1,0),FALSE),"")</f>
        <v>0.22595844580338353</v>
      </c>
      <c r="DC48" s="41">
        <f>_xlfn.IFNA(VLOOKUP($A48,'B-Emax'!$A:$BM,MATCH(DC$1,'B-Emax'!$A$1:$BM$1,0),FALSE),"")</f>
        <v>0</v>
      </c>
      <c r="DD48" s="41">
        <f>_xlfn.IFNA(VLOOKUP($A48,'B-Emax'!$A:$BM,MATCH(DD$1,'B-Emax'!$A$1:$BM$1,0),FALSE),"")</f>
        <v>0.60448833524823131</v>
      </c>
      <c r="DE48" s="41">
        <f>_xlfn.IFNA(VLOOKUP($A48,'B-Emax'!$A:$BM,MATCH(DE$1,'B-Emax'!$A$1:$BM$1,0),FALSE),"")</f>
        <v>0.52044653300789634</v>
      </c>
      <c r="DF48" s="41">
        <f>_xlfn.IFNA(VLOOKUP($A48,'B-Emax'!$A:$BM,MATCH(DF$1,'B-Emax'!$A$1:$BM$1,0),FALSE),"")</f>
        <v>0.34576800215919434</v>
      </c>
      <c r="DG48" s="41">
        <f>_xlfn.IFNA(VLOOKUP($A48,'B-Emax'!$A:$BM,MATCH(DG$1,'B-Emax'!$A$1:$BM$1,0),FALSE),"")</f>
        <v>0.63604064917288672</v>
      </c>
      <c r="DH48" s="41">
        <f>_xlfn.IFNA(VLOOKUP($A48,'B-Emax'!$A:$BM,MATCH(DH$1,'B-Emax'!$A$1:$BM$1,0),FALSE),"")</f>
        <v>0.56972539307983405</v>
      </c>
      <c r="DI48" s="41">
        <f>_xlfn.IFNA(VLOOKUP($A48,'B-Emax'!$A:$BM,MATCH(DI$1,'B-Emax'!$A$1:$BM$1,0),FALSE),"")</f>
        <v>0.27114892935343615</v>
      </c>
      <c r="DJ48" s="41" t="str">
        <f>_xlfn.IFNA(VLOOKUP($A48,'B-Emax'!$A:$BM,MATCH(DJ$1,'B-Emax'!$A$1:$BM$1,0),FALSE),"")</f>
        <v/>
      </c>
      <c r="DK48" s="41">
        <f>_xlfn.IFNA(VLOOKUP($A48,'B-Emax'!$A:$BM,MATCH(DK$1,'B-Emax'!$A$1:$BM$1,0),FALSE),"")</f>
        <v>0.18234963429315895</v>
      </c>
      <c r="DL48" s="47" t="str">
        <f>_xlfn.IFNA(VLOOKUP($A48,'I-Emax'!$A:$BQ,MATCH(DL$1,'I-Emax'!$A$1:$BQ$1,0),FALSE),"")</f>
        <v/>
      </c>
      <c r="DM48" s="47">
        <f>_xlfn.IFNA(VLOOKUP($A48,'I-Emax'!$A:$BQ,MATCH(DM$1,'I-Emax'!$A$1:$BQ$1,0),FALSE),"")</f>
        <v>0</v>
      </c>
      <c r="DN48" s="47">
        <f>_xlfn.IFNA(VLOOKUP($A48,'I-Emax'!$A:$BQ,MATCH(DN$1,'I-Emax'!$A$1:$BQ$1,0),FALSE),"")</f>
        <v>0</v>
      </c>
      <c r="DO48" s="47">
        <f>_xlfn.IFNA(VLOOKUP($A48,'I-Emax'!$A:$BQ,MATCH(DO$1,'I-Emax'!$A$1:$BQ$1,0),FALSE),"")</f>
        <v>1</v>
      </c>
      <c r="DP48" s="47">
        <f>_xlfn.IFNA(VLOOKUP($A48,'I-Emax'!$A:$BQ,MATCH(DP$1,'I-Emax'!$A$1:$BQ$1,0),FALSE),"")</f>
        <v>1</v>
      </c>
      <c r="DQ48" s="47">
        <f>_xlfn.IFNA(VLOOKUP($A48,'I-Emax'!$A:$BQ,MATCH(DQ$1,'I-Emax'!$A$1:$BQ$1,0),FALSE),"")</f>
        <v>0.41175381033022818</v>
      </c>
      <c r="DR48" s="47">
        <f>_xlfn.IFNA(VLOOKUP($A48,'I-Emax'!$A:$BQ,MATCH(DR$1,'I-Emax'!$A$1:$BQ$1,0),FALSE),"")</f>
        <v>0.4147970626910541</v>
      </c>
      <c r="DS48" s="47">
        <f>_xlfn.IFNA(VLOOKUP($A48,'I-Emax'!$A:$BQ,MATCH(DS$1,'I-Emax'!$A$1:$BQ$1,0),FALSE),"")</f>
        <v>0.4147970626910541</v>
      </c>
      <c r="DT48" s="47">
        <f>_xlfn.IFNA(VLOOKUP($A48,'I-Emax'!$A:$BQ,MATCH(DT$1,'I-Emax'!$A$1:$BQ$1,0),FALSE),"")</f>
        <v>0.56733854855435728</v>
      </c>
      <c r="DU48" s="47">
        <f>_xlfn.IFNA(VLOOKUP($A48,'I-Emax'!$A:$BQ,MATCH(DU$1,'I-Emax'!$A$1:$BQ$1,0),FALSE),"")</f>
        <v>0.64158022861981334</v>
      </c>
      <c r="DV48" s="47" t="str">
        <f>_xlfn.IFNA(VLOOKUP($A48,'I-Emax'!$A:$BQ,MATCH(DV$1,'I-Emax'!$A$1:$BQ$1,0),FALSE),"")</f>
        <v/>
      </c>
      <c r="DW48" s="47">
        <f>_xlfn.IFNA(VLOOKUP($A48,'I-Emax'!$A:$BQ,MATCH(DW$1,'I-Emax'!$A$1:$BQ$1,0),FALSE),"")</f>
        <v>0.77400630679919891</v>
      </c>
      <c r="DX48" s="147" t="str">
        <f t="shared" si="62"/>
        <v/>
      </c>
      <c r="DY48" s="51">
        <f t="shared" si="63"/>
        <v>0.95004285694693968</v>
      </c>
      <c r="DZ48" s="51">
        <f t="shared" si="64"/>
        <v>0.77798165137614683</v>
      </c>
      <c r="EA48" s="51">
        <f t="shared" si="65"/>
        <v>0.44168008795593039</v>
      </c>
      <c r="EB48" s="51" t="str">
        <f>_xlfn.IFNA(VLOOKUP($A48,'B-Emax'!$A:$IC,MATCH(EB$1,'B-Emax'!$A$1:$IC$1,0),FALSE),"")</f>
        <v/>
      </c>
      <c r="EC48" s="51">
        <f>_xlfn.IFNA(VLOOKUP($A48,'B-Emax'!$A:$IC,MATCH(EC$1,'B-Emax'!$A$1:$IC$1,0),FALSE),"")</f>
        <v>0.62156013001083432</v>
      </c>
      <c r="ED48" s="51">
        <f>_xlfn.IFNA(VLOOKUP($A48,'B-Emax'!$A:$IC,MATCH(ED$1,'B-Emax'!$A$1:$IC$1,0),FALSE),"")</f>
        <v>0.46678899082568809</v>
      </c>
      <c r="EE48" s="51">
        <f>_xlfn.IFNA(VLOOKUP($A48,'B-Emax'!$A:$IC,MATCH(EE$1,'B-Emax'!$A$1:$IC$1,0),FALSE),"")</f>
        <v>0.2738600962900028</v>
      </c>
      <c r="EF48" s="51" t="str">
        <f>_xlfn.IFNA(VLOOKUP($A48,'I-Emax'!$A:$IC,MATCH(EF$1,'I-Emax'!$A$1:$IC$1,0),FALSE),"")</f>
        <v/>
      </c>
      <c r="EG48" s="51">
        <f>_xlfn.IFNA(VLOOKUP($A48,'I-Emax'!$A:$IC,MATCH(EG$1,'I-Emax'!$A$1:$IC$1,0),FALSE),"")</f>
        <v>0.65424430641821951</v>
      </c>
      <c r="EH48" s="51">
        <f>_xlfn.IFNA(VLOOKUP($A48,'I-Emax'!$A:$IC,MATCH(EH$1,'I-Emax'!$A$1:$IC$1,0),FALSE),"")</f>
        <v>0.6</v>
      </c>
      <c r="EI48" s="51">
        <f>_xlfn.IFNA(VLOOKUP($A48,'I-Emax'!$A:$IC,MATCH(EI$1,'I-Emax'!$A$1:$IC$1,0),FALSE),"")</f>
        <v>0.62004175365344472</v>
      </c>
      <c r="EJ48" s="147" t="str">
        <f t="shared" si="66"/>
        <v/>
      </c>
      <c r="EK48" s="51">
        <f t="shared" si="67"/>
        <v>0.68806417014882637</v>
      </c>
      <c r="EL48" s="51">
        <f t="shared" si="68"/>
        <v>0.67253067642141151</v>
      </c>
      <c r="EM48" s="51">
        <f t="shared" si="69"/>
        <v>0.44168008795593039</v>
      </c>
      <c r="EN48" s="147" t="str">
        <f>_xlfn.IFNA(VLOOKUP($A48,'B-Emax'!$A:$IC,MATCH(EN$1,'B-Emax'!$A$1:$IC$1,0),FALSE),"")</f>
        <v/>
      </c>
      <c r="EO48" s="51">
        <f>_xlfn.IFNA(VLOOKUP($A48,'B-Emax'!$A:$IC,MATCH(EO$1,'B-Emax'!$A$1:$IC$1,0),FALSE),"")</f>
        <v>0.39625735448151089</v>
      </c>
      <c r="EP48" s="51">
        <f>_xlfn.IFNA(VLOOKUP($A48,'B-Emax'!$A:$IC,MATCH(EP$1,'B-Emax'!$A$1:$IC$1,0),FALSE),"")</f>
        <v>0.39008796440241073</v>
      </c>
      <c r="EQ48" s="51">
        <f>_xlfn.IFNA(VLOOKUP($A48,'B-Emax'!$A:$IC,MATCH(EQ$1,'B-Emax'!$A$1:$IC$1,0),FALSE),"")</f>
        <v>0.2738600962900028</v>
      </c>
      <c r="ER48" s="51" t="str">
        <f>_xlfn.IFNA(VLOOKUP($A48,'I-Emax'!$A:$IC,MATCH(ER$1,'I-Emax'!$A$1:$IC$1,0),FALSE),"")</f>
        <v/>
      </c>
      <c r="ES48" s="51">
        <f>_xlfn.IFNA(VLOOKUP($A48,'I-Emax'!$A:$IC,MATCH(ES$1,'I-Emax'!$A$1:$IC$1,0),FALSE),"")</f>
        <v>0.57590174241423087</v>
      </c>
      <c r="ET48" s="51">
        <f>_xlfn.IFNA(VLOOKUP($A48,'I-Emax'!$A:$IC,MATCH(ET$1,'I-Emax'!$A$1:$IC$1,0),FALSE),"")</f>
        <v>0.58002999428680246</v>
      </c>
      <c r="EU48" s="51">
        <f>_xlfn.IFNA(VLOOKUP($A48,'I-Emax'!$A:$IC,MATCH(EU$1,'I-Emax'!$A$1:$IC$1,0),FALSE),"")</f>
        <v>0.62004175365344472</v>
      </c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</row>
    <row r="49" spans="1:172" s="49" customFormat="1" x14ac:dyDescent="0.2">
      <c r="A49" s="29" t="s">
        <v>62</v>
      </c>
      <c r="B49" s="377" t="str">
        <f>VLOOKUP($A49,BI!$A:$Q,MATCH(B$1,BI!$A$1:$Q$1,0),FALSE)</f>
        <v/>
      </c>
      <c r="C49" s="378">
        <f>VLOOKUP($A49,BI!$A:$Q,MATCH(C$1,BI!$A$1:$Q$1,0),FALSE)</f>
        <v>1</v>
      </c>
      <c r="D49" s="378">
        <f>VLOOKUP($A49,BI!$A:$Q,MATCH(D$1,BI!$A$1:$Q$1,0),FALSE)</f>
        <v>1</v>
      </c>
      <c r="E49" s="378">
        <f>VLOOKUP($A49,BI!$A:$Q,MATCH(E$1,BI!$A$1:$Q$1,0),FALSE)</f>
        <v>1</v>
      </c>
      <c r="F49" s="378">
        <f>VLOOKUP($A49,BI!$A:$Q,MATCH(F$1,BI!$A$1:$Q$1,0),FALSE)</f>
        <v>1</v>
      </c>
      <c r="G49" s="378">
        <f>VLOOKUP($A49,BI!$A:$Q,MATCH(G$1,BI!$A$1:$Q$1,0),FALSE)</f>
        <v>1</v>
      </c>
      <c r="H49" s="378">
        <f>VLOOKUP($A49,BI!$A:$Q,MATCH(H$1,BI!$A$1:$Q$1,0),FALSE)</f>
        <v>1</v>
      </c>
      <c r="I49" s="378">
        <f>VLOOKUP($A49,BI!$A:$Q,MATCH(I$1,BI!$A$1:$Q$1,0),FALSE)</f>
        <v>1</v>
      </c>
      <c r="J49" s="378">
        <f>VLOOKUP($A49,BI!$A:$Q,MATCH(J$1,BI!$A$1:$Q$1,0),FALSE)</f>
        <v>1</v>
      </c>
      <c r="K49" s="378">
        <f>VLOOKUP($A49,BI!$A:$Q,MATCH(K$1,BI!$A$1:$Q$1,0),FALSE)</f>
        <v>1</v>
      </c>
      <c r="L49" s="378">
        <f>VLOOKUP($A49,BI!$A:$Q,MATCH(L$1,BI!$A$1:$Q$1,0),FALSE)</f>
        <v>1</v>
      </c>
      <c r="M49" s="378">
        <f>VLOOKUP($A49,BI!$A:$Q,MATCH(M$1,BI!$A$1:$Q$1,0),FALSE)</f>
        <v>1</v>
      </c>
      <c r="N49" s="49">
        <f t="shared" si="0"/>
        <v>11</v>
      </c>
      <c r="O49" s="49" t="str">
        <f>VLOOKUP($A49,BI!$A:$Q,MATCH(O$1,BI!$A$1:$Q$1,0),FALSE)</f>
        <v/>
      </c>
      <c r="P49" s="37">
        <f>VLOOKUP($A49,BI!$A:$Q,MATCH(P$1,BI!$A$1:$Q$1,0),FALSE)</f>
        <v>1</v>
      </c>
      <c r="Q49" s="37">
        <f>VLOOKUP($A49,BI!$A:$Q,MATCH(Q$1,BI!$A$1:$Q$1,0),FALSE)</f>
        <v>1</v>
      </c>
      <c r="R49" s="37">
        <f>VLOOKUP($A49,BI!$A:$Q,MATCH(R$1,BI!$A$1:$Q$1,0),FALSE)</f>
        <v>1</v>
      </c>
      <c r="S49" s="398">
        <f t="shared" si="1"/>
        <v>3</v>
      </c>
      <c r="T49" s="41" t="str">
        <f t="shared" si="24"/>
        <v/>
      </c>
      <c r="U49" s="41">
        <f t="shared" si="25"/>
        <v>0.94061696658097693</v>
      </c>
      <c r="V49" s="41">
        <f t="shared" si="26"/>
        <v>0.92245672278871227</v>
      </c>
      <c r="W49" s="41">
        <f t="shared" si="27"/>
        <v>0.5375388716126166</v>
      </c>
      <c r="X49" s="41">
        <f t="shared" si="28"/>
        <v>0.63567113212503279</v>
      </c>
      <c r="Y49" s="41">
        <f t="shared" si="29"/>
        <v>0.29054054054054052</v>
      </c>
      <c r="Z49" s="41">
        <f t="shared" si="30"/>
        <v>0.13087113608992373</v>
      </c>
      <c r="AA49" s="41">
        <f t="shared" si="31"/>
        <v>7.2267789847040562E-2</v>
      </c>
      <c r="AB49" s="41">
        <f t="shared" si="32"/>
        <v>0.13717188823031329</v>
      </c>
      <c r="AC49" s="41">
        <f t="shared" si="33"/>
        <v>0.17464539007092197</v>
      </c>
      <c r="AD49" s="41">
        <f t="shared" si="34"/>
        <v>0.29918032786885246</v>
      </c>
      <c r="AE49" s="41">
        <f t="shared" si="35"/>
        <v>5.1551724137931035E-2</v>
      </c>
      <c r="AF49" s="80" t="str">
        <f>_xlfn.IFNA(VLOOKUP($A49,'B-Emax'!$A:$BM,MATCH(AF$1,'B-Emax'!$A$1:$BM$1,0),FALSE),"")</f>
        <v/>
      </c>
      <c r="AG49" s="81">
        <f>_xlfn.IFNA(VLOOKUP($A49,'B-Emax'!$A:$BM,MATCH(AG$1,'B-Emax'!$A$1:$BM$1,0),FALSE),"")</f>
        <v>36.590000000000003</v>
      </c>
      <c r="AH49" s="81">
        <f>_xlfn.IFNA(VLOOKUP($A49,'B-Emax'!$A:$BM,MATCH(AH$1,'B-Emax'!$A$1:$BM$1,0),FALSE),"")</f>
        <v>42.17</v>
      </c>
      <c r="AI49" s="81">
        <f>_xlfn.IFNA(VLOOKUP($A49,'B-Emax'!$A:$BM,MATCH(AI$1,'B-Emax'!$A$1:$BM$1,0),FALSE),"")</f>
        <v>45.02</v>
      </c>
      <c r="AJ49" s="81">
        <f>_xlfn.IFNA(VLOOKUP($A49,'B-Emax'!$A:$BM,MATCH(AJ$1,'B-Emax'!$A$1:$BM$1,0),FALSE),"")</f>
        <v>38.07</v>
      </c>
      <c r="AK49" s="81">
        <f>_xlfn.IFNA(VLOOKUP($A49,'B-Emax'!$A:$BM,MATCH(AK$1,'B-Emax'!$A$1:$BM$1,0),FALSE),"")</f>
        <v>29.6</v>
      </c>
      <c r="AL49" s="82">
        <f>_xlfn.IFNA(VLOOKUP($A49,'B-Emax'!$A:$BM,MATCH(AL$1,'B-Emax'!$A$1:$BM$1,0),FALSE),"")</f>
        <v>249.1</v>
      </c>
      <c r="AM49" s="82">
        <f>_xlfn.IFNA(VLOOKUP($A49,'B-Emax'!$A:$BM,MATCH(AM$1,'B-Emax'!$A$1:$BM$1,0),FALSE),"")</f>
        <v>451.1</v>
      </c>
      <c r="AN49" s="82">
        <f>_xlfn.IFNA(VLOOKUP($A49,'B-Emax'!$A:$BM,MATCH(AN$1,'B-Emax'!$A$1:$BM$1,0),FALSE),"")</f>
        <v>236.2</v>
      </c>
      <c r="AO49" s="81">
        <f>_xlfn.IFNA(VLOOKUP($A49,'B-Emax'!$A:$BM,MATCH(AO$1,'B-Emax'!$A$1:$BM$1,0),FALSE),"")</f>
        <v>225.6</v>
      </c>
      <c r="AP49" s="82">
        <f>_xlfn.IFNA(VLOOKUP($A49,'B-Emax'!$A:$BM,MATCH(AP$1,'B-Emax'!$A$1:$BM$1,0),FALSE),"")</f>
        <v>122</v>
      </c>
      <c r="AQ49" s="82">
        <f>_xlfn.IFNA(VLOOKUP($A49,'B-Emax'!$A:$BM,MATCH(AQ$1,'B-Emax'!$A$1:$BM$1,0),FALSE),"")</f>
        <v>580</v>
      </c>
      <c r="AR49" s="50" t="str">
        <f>_xlfn.IFNA(VLOOKUP($A49,'I-Emax'!$A:$BM,MATCH(AR$1,'I-Emax'!$A$1:$BM$1,0),FALSE),"")</f>
        <v/>
      </c>
      <c r="AS49" s="50">
        <f>_xlfn.IFNA(VLOOKUP($A49,'I-Emax'!$A:$BM,MATCH(AS$1,'I-Emax'!$A$1:$BM$1,0),FALSE),"")</f>
        <v>38.9</v>
      </c>
      <c r="AT49" s="50">
        <f>_xlfn.IFNA(VLOOKUP($A49,'I-Emax'!$A:$BM,MATCH(AT$1,'I-Emax'!$A$1:$BM$1,0),FALSE),"")</f>
        <v>38.9</v>
      </c>
      <c r="AU49" s="50">
        <f>_xlfn.IFNA(VLOOKUP($A49,'I-Emax'!$A:$BM,MATCH(AU$1,'I-Emax'!$A$1:$BM$1,0),FALSE),"")</f>
        <v>24.2</v>
      </c>
      <c r="AV49" s="50">
        <f>_xlfn.IFNA(VLOOKUP($A49,'I-Emax'!$A:$BM,MATCH(AV$1,'I-Emax'!$A$1:$BM$1,0),FALSE),"")</f>
        <v>24.2</v>
      </c>
      <c r="AW49" s="50">
        <f>_xlfn.IFNA(VLOOKUP($A49,'I-Emax'!$A:$BM,MATCH(AW$1,'I-Emax'!$A$1:$BM$1,0),FALSE),"")</f>
        <v>8.6</v>
      </c>
      <c r="AX49" s="50">
        <f>_xlfn.IFNA(VLOOKUP($A49,'I-Emax'!$A:$BM,MATCH(AX$1,'I-Emax'!$A$1:$BM$1,0),FALSE),"")</f>
        <v>32.6</v>
      </c>
      <c r="AY49" s="50">
        <f>_xlfn.IFNA(VLOOKUP($A49,'I-Emax'!$A:$BM,MATCH(AY$1,'I-Emax'!$A$1:$BM$1,0),FALSE),"")</f>
        <v>32.6</v>
      </c>
      <c r="AZ49" s="50">
        <f>_xlfn.IFNA(VLOOKUP($A49,'I-Emax'!$A:$BM,MATCH(AZ$1,'I-Emax'!$A$1:$BM$1,0),FALSE),"")</f>
        <v>32.4</v>
      </c>
      <c r="BA49" s="50">
        <f>_xlfn.IFNA(VLOOKUP($A49,'I-Emax'!$A:$BM,MATCH(BA$1,'I-Emax'!$A$1:$BM$1,0),FALSE),"")</f>
        <v>39.4</v>
      </c>
      <c r="BB49" s="50">
        <f>_xlfn.IFNA(VLOOKUP($A49,'I-Emax'!$A:$BM,MATCH(BB$1,'I-Emax'!$A$1:$BM$1,0),FALSE),"")</f>
        <v>36.5</v>
      </c>
      <c r="BC49" s="50">
        <f>_xlfn.IFNA(VLOOKUP($A49,'I-Emax'!$A:$BM,MATCH(BC$1,'I-Emax'!$A$1:$BM$1,0),FALSE),"")</f>
        <v>29.9</v>
      </c>
      <c r="BD49" s="40" t="str">
        <f t="shared" si="36"/>
        <v/>
      </c>
      <c r="BE49" s="41">
        <f t="shared" si="37"/>
        <v>5.2686779168186905E-2</v>
      </c>
      <c r="BF49" s="41">
        <f t="shared" si="38"/>
        <v>9.2745308153605266E-2</v>
      </c>
      <c r="BG49" s="41">
        <f t="shared" si="39"/>
        <v>0.24154292188749668</v>
      </c>
      <c r="BH49" s="41">
        <f t="shared" si="40"/>
        <v>0.15573413804142902</v>
      </c>
      <c r="BI49" s="41">
        <f t="shared" si="41"/>
        <v>0.34438569039011496</v>
      </c>
      <c r="BJ49" s="41">
        <f t="shared" si="42"/>
        <v>0.52118514840951813</v>
      </c>
      <c r="BK49" s="41">
        <f t="shared" si="43"/>
        <v>0.79893135213223032</v>
      </c>
      <c r="BL49" s="41">
        <f t="shared" si="44"/>
        <v>0.35105561500612548</v>
      </c>
      <c r="BM49" s="41">
        <f t="shared" si="45"/>
        <v>0.27100033777515592</v>
      </c>
      <c r="BN49" s="41">
        <f t="shared" si="46"/>
        <v>0.69523809523809521</v>
      </c>
      <c r="BO49" s="41">
        <f t="shared" si="47"/>
        <v>0.76003815420056153</v>
      </c>
      <c r="BP49" s="40" t="str">
        <f>_xlfn.IFNA(VLOOKUP($A49,'B-Emax'!$A:$BM,MATCH(BP$1,'B-Emax'!$A$1:$BM$1,0),FALSE),"")</f>
        <v/>
      </c>
      <c r="BQ49" s="41">
        <f>_xlfn.IFNA(VLOOKUP($A49,'B-Emax'!$A:$BM,MATCH(BQ$1,'B-Emax'!$A$1:$BM$1,0),FALSE),"")</f>
        <v>3.9642470205850489E-2</v>
      </c>
      <c r="BR49" s="41">
        <f>_xlfn.IFNA(VLOOKUP($A49,'B-Emax'!$A:$BM,MATCH(BR$1,'B-Emax'!$A$1:$BM$1,0),FALSE),"")</f>
        <v>6.9783220254840322E-2</v>
      </c>
      <c r="BS49" s="41">
        <f>_xlfn.IFNA(VLOOKUP($A49,'B-Emax'!$A:$BM,MATCH(BS$1,'B-Emax'!$A$1:$BM$1,0),FALSE),"")</f>
        <v>0.1210215053763441</v>
      </c>
      <c r="BT49" s="41">
        <f>_xlfn.IFNA(VLOOKUP($A49,'B-Emax'!$A:$BM,MATCH(BT$1,'B-Emax'!$A$1:$BM$1,0),FALSE),"")</f>
        <v>7.802828448452552E-2</v>
      </c>
      <c r="BU49" s="41">
        <f>_xlfn.IFNA(VLOOKUP($A49,'B-Emax'!$A:$BM,MATCH(BU$1,'B-Emax'!$A$1:$BM$1,0),FALSE),"")</f>
        <v>8.584686774941995E-2</v>
      </c>
      <c r="BV49" s="41">
        <f>_xlfn.IFNA(VLOOKUP($A49,'B-Emax'!$A:$BM,MATCH(BV$1,'B-Emax'!$A$1:$BM$1,0),FALSE),"")</f>
        <v>0.35997109826589596</v>
      </c>
      <c r="BW49" s="41">
        <f>_xlfn.IFNA(VLOOKUP($A49,'B-Emax'!$A:$BM,MATCH(BW$1,'B-Emax'!$A$1:$BM$1,0),FALSE),"")</f>
        <v>0.55180428134556581</v>
      </c>
      <c r="BX49" s="41">
        <f>_xlfn.IFNA(VLOOKUP($A49,'B-Emax'!$A:$BM,MATCH(BX$1,'B-Emax'!$A$1:$BM$1,0),FALSE),"")</f>
        <v>0.25560004328535874</v>
      </c>
      <c r="BY49" s="41">
        <f>_xlfn.IFNA(VLOOKUP($A49,'B-Emax'!$A:$BM,MATCH(BY$1,'B-Emax'!$A$1:$BM$1,0),FALSE),"")</f>
        <v>0.21143392689784443</v>
      </c>
      <c r="BZ49" s="41">
        <f>_xlfn.IFNA(VLOOKUP($A49,'B-Emax'!$A:$BM,MATCH(BZ$1,'B-Emax'!$A$1:$BM$1,0),FALSE),"")</f>
        <v>1</v>
      </c>
      <c r="CA49" s="41">
        <f>_xlfn.IFNA(VLOOKUP($A49,'B-Emax'!$A:$BM,MATCH(CA$1,'B-Emax'!$A$1:$BM$1,0),FALSE),"")</f>
        <v>0.82129708297932591</v>
      </c>
      <c r="CB49" s="47" t="str">
        <f>_xlfn.IFNA(VLOOKUP($A49,'I-Emax'!$A:$BM,MATCH(CB$1,'I-Emax'!$A$1:$BM$1,0),FALSE),"")</f>
        <v/>
      </c>
      <c r="CC49" s="47">
        <f>_xlfn.IFNA(VLOOKUP($A49,'I-Emax'!$A:$BM,MATCH(CC$1,'I-Emax'!$A$1:$BM$1,0),FALSE),"")</f>
        <v>0.75241779497098638</v>
      </c>
      <c r="CD49" s="47">
        <f>_xlfn.IFNA(VLOOKUP($A49,'I-Emax'!$A:$BM,MATCH(CD$1,'I-Emax'!$A$1:$BM$1,0),FALSE),"")</f>
        <v>0.75241779497098638</v>
      </c>
      <c r="CE49" s="47">
        <f>_xlfn.IFNA(VLOOKUP($A49,'I-Emax'!$A:$BM,MATCH(CE$1,'I-Emax'!$A$1:$BM$1,0),FALSE),"")</f>
        <v>0.50103519668737062</v>
      </c>
      <c r="CF49" s="47">
        <f>_xlfn.IFNA(VLOOKUP($A49,'I-Emax'!$A:$BM,MATCH(CF$1,'I-Emax'!$A$1:$BM$1,0),FALSE),"")</f>
        <v>0.50103519668737062</v>
      </c>
      <c r="CG49" s="47">
        <f>_xlfn.IFNA(VLOOKUP($A49,'I-Emax'!$A:$BM,MATCH(CG$1,'I-Emax'!$A$1:$BM$1,0),FALSE),"")</f>
        <v>0.24927536231884057</v>
      </c>
      <c r="CH49" s="47">
        <f>_xlfn.IFNA(VLOOKUP($A49,'I-Emax'!$A:$BM,MATCH(CH$1,'I-Emax'!$A$1:$BM$1,0),FALSE),"")</f>
        <v>0.69067796610169485</v>
      </c>
      <c r="CI49" s="47">
        <f>_xlfn.IFNA(VLOOKUP($A49,'I-Emax'!$A:$BM,MATCH(CI$1,'I-Emax'!$A$1:$BM$1,0),FALSE),"")</f>
        <v>0.69067796610169485</v>
      </c>
      <c r="CJ49" s="47">
        <f>_xlfn.IFNA(VLOOKUP($A49,'I-Emax'!$A:$BM,MATCH(CJ$1,'I-Emax'!$A$1:$BM$1,0),FALSE),"")</f>
        <v>0.72808988764044935</v>
      </c>
      <c r="CK49" s="47">
        <f>_xlfn.IFNA(VLOOKUP($A49,'I-Emax'!$A:$BM,MATCH(CK$1,'I-Emax'!$A$1:$BM$1,0),FALSE),"")</f>
        <v>0.78019801980198022</v>
      </c>
      <c r="CL49" s="47">
        <f>_xlfn.IFNA(VLOOKUP($A49,'I-Emax'!$A:$BM,MATCH(CL$1,'I-Emax'!$A$1:$BM$1,0),FALSE),"")</f>
        <v>0.69523809523809521</v>
      </c>
      <c r="CM49" s="47">
        <f>_xlfn.IFNA(VLOOKUP($A49,'I-Emax'!$A:$BM,MATCH(CM$1,'I-Emax'!$A$1:$BM$1,0),FALSE),"")</f>
        <v>0.62421711899791232</v>
      </c>
      <c r="CN49" s="40" t="str">
        <f t="shared" si="48"/>
        <v/>
      </c>
      <c r="CO49" s="41">
        <f t="shared" si="49"/>
        <v>0</v>
      </c>
      <c r="CP49" s="41">
        <f t="shared" si="50"/>
        <v>3.311779579530158E-2</v>
      </c>
      <c r="CQ49" s="41">
        <f t="shared" si="51"/>
        <v>0.17869993973913204</v>
      </c>
      <c r="CR49" s="41">
        <f t="shared" si="52"/>
        <v>8.4291275806669591E-2</v>
      </c>
      <c r="CS49" s="41">
        <f t="shared" si="53"/>
        <v>0</v>
      </c>
      <c r="CT49" s="41">
        <f t="shared" si="54"/>
        <v>0.40119838552024856</v>
      </c>
      <c r="CU49" s="41">
        <f t="shared" si="55"/>
        <v>0.6414615296759032</v>
      </c>
      <c r="CV49" s="41">
        <f t="shared" si="56"/>
        <v>0.24934429455801332</v>
      </c>
      <c r="CW49" s="41">
        <f t="shared" si="57"/>
        <v>0.1788828132881064</v>
      </c>
      <c r="CX49" s="41">
        <f t="shared" si="58"/>
        <v>0.83997683397683398</v>
      </c>
      <c r="CY49" s="41">
        <f t="shared" si="59"/>
        <v>0.86766204681175074</v>
      </c>
      <c r="CZ49" s="40" t="str">
        <f>_xlfn.IFNA(VLOOKUP($A49,'B-Emax'!$A:$BM,MATCH(CZ$1,'B-Emax'!$A$1:$BM$1,0),FALSE),"")</f>
        <v/>
      </c>
      <c r="DA49" s="41">
        <f>_xlfn.IFNA(VLOOKUP($A49,'B-Emax'!$A:$BM,MATCH(DA$1,'B-Emax'!$A$1:$BM$1,0),FALSE),"")</f>
        <v>0</v>
      </c>
      <c r="DB49" s="41">
        <f>_xlfn.IFNA(VLOOKUP($A49,'B-Emax'!$A:$BM,MATCH(DB$1,'B-Emax'!$A$1:$BM$1,0),FALSE),"")</f>
        <v>3.1384926044626768E-2</v>
      </c>
      <c r="DC49" s="41">
        <f>_xlfn.IFNA(VLOOKUP($A49,'B-Emax'!$A:$BM,MATCH(DC$1,'B-Emax'!$A$1:$BM$1,0),FALSE),"")</f>
        <v>8.4738269494213286E-2</v>
      </c>
      <c r="DD49" s="41">
        <f>_xlfn.IFNA(VLOOKUP($A49,'B-Emax'!$A:$BM,MATCH(DD$1,'B-Emax'!$A$1:$BM$1,0),FALSE),"")</f>
        <v>3.9970337179428314E-2</v>
      </c>
      <c r="DE49" s="41">
        <f>_xlfn.IFNA(VLOOKUP($A49,'B-Emax'!$A:$BM,MATCH(DE$1,'B-Emax'!$A$1:$BM$1,0),FALSE),"")</f>
        <v>4.8111662698654807E-2</v>
      </c>
      <c r="DF49" s="41">
        <f>_xlfn.IFNA(VLOOKUP($A49,'B-Emax'!$A:$BM,MATCH(DF$1,'B-Emax'!$A$1:$BM$1,0),FALSE),"")</f>
        <v>0.33355143071425408</v>
      </c>
      <c r="DG49" s="41">
        <f>_xlfn.IFNA(VLOOKUP($A49,'B-Emax'!$A:$BM,MATCH(DG$1,'B-Emax'!$A$1:$BM$1,0),FALSE),"")</f>
        <v>0.53330327013679579</v>
      </c>
      <c r="DH49" s="41">
        <f>_xlfn.IFNA(VLOOKUP($A49,'B-Emax'!$A:$BM,MATCH(DH$1,'B-Emax'!$A$1:$BM$1,0),FALSE),"")</f>
        <v>0.22487205689510056</v>
      </c>
      <c r="DI49" s="41">
        <f>_xlfn.IFNA(VLOOKUP($A49,'B-Emax'!$A:$BM,MATCH(DI$1,'B-Emax'!$A$1:$BM$1,0),FALSE),"")</f>
        <v>0.1788828132881064</v>
      </c>
      <c r="DJ49" s="41">
        <f>_xlfn.IFNA(VLOOKUP($A49,'B-Emax'!$A:$BM,MATCH(DJ$1,'B-Emax'!$A$1:$BM$1,0),FALSE),"")</f>
        <v>1</v>
      </c>
      <c r="DK49" s="41">
        <f>_xlfn.IFNA(VLOOKUP($A49,'B-Emax'!$A:$BM,MATCH(DK$1,'B-Emax'!$A$1:$BM$1,0),FALSE),"")</f>
        <v>0.81392042913540885</v>
      </c>
      <c r="DL49" s="47" t="str">
        <f>_xlfn.IFNA(VLOOKUP($A49,'I-Emax'!$A:$BQ,MATCH(DL$1,'I-Emax'!$A$1:$BQ$1,0),FALSE),"")</f>
        <v/>
      </c>
      <c r="DM49" s="47">
        <f>_xlfn.IFNA(VLOOKUP($A49,'I-Emax'!$A:$BQ,MATCH(DM$1,'I-Emax'!$A$1:$BQ$1,0),FALSE),"")</f>
        <v>0.94767557112237966</v>
      </c>
      <c r="DN49" s="47">
        <f>_xlfn.IFNA(VLOOKUP($A49,'I-Emax'!$A:$BQ,MATCH(DN$1,'I-Emax'!$A$1:$BQ$1,0),FALSE),"")</f>
        <v>0.94767557112237966</v>
      </c>
      <c r="DO49" s="47">
        <f>_xlfn.IFNA(VLOOKUP($A49,'I-Emax'!$A:$BQ,MATCH(DO$1,'I-Emax'!$A$1:$BQ$1,0),FALSE),"")</f>
        <v>0.47419305019305025</v>
      </c>
      <c r="DP49" s="47">
        <f>_xlfn.IFNA(VLOOKUP($A49,'I-Emax'!$A:$BQ,MATCH(DP$1,'I-Emax'!$A$1:$BQ$1,0),FALSE),"")</f>
        <v>0.47419305019305025</v>
      </c>
      <c r="DQ49" s="47">
        <f>_xlfn.IFNA(VLOOKUP($A49,'I-Emax'!$A:$BQ,MATCH(DQ$1,'I-Emax'!$A$1:$BQ$1,0),FALSE),"")</f>
        <v>0</v>
      </c>
      <c r="DR49" s="47">
        <f>_xlfn.IFNA(VLOOKUP($A49,'I-Emax'!$A:$BQ,MATCH(DR$1,'I-Emax'!$A$1:$BQ$1,0),FALSE),"")</f>
        <v>0.83138776912505719</v>
      </c>
      <c r="DS49" s="47">
        <f>_xlfn.IFNA(VLOOKUP($A49,'I-Emax'!$A:$BQ,MATCH(DS$1,'I-Emax'!$A$1:$BQ$1,0),FALSE),"")</f>
        <v>0.83138776912505719</v>
      </c>
      <c r="DT49" s="47">
        <f>_xlfn.IFNA(VLOOKUP($A49,'I-Emax'!$A:$BQ,MATCH(DT$1,'I-Emax'!$A$1:$BQ$1,0),FALSE),"")</f>
        <v>0.90185362890980858</v>
      </c>
      <c r="DU49" s="47">
        <f>_xlfn.IFNA(VLOOKUP($A49,'I-Emax'!$A:$BQ,MATCH(DU$1,'I-Emax'!$A$1:$BQ$1,0),FALSE),"")</f>
        <v>1</v>
      </c>
      <c r="DV49" s="47">
        <f>_xlfn.IFNA(VLOOKUP($A49,'I-Emax'!$A:$BQ,MATCH(DV$1,'I-Emax'!$A$1:$BQ$1,0),FALSE),"")</f>
        <v>0.83997683397683398</v>
      </c>
      <c r="DW49" s="47">
        <f>_xlfn.IFNA(VLOOKUP($A49,'I-Emax'!$A:$BQ,MATCH(DW$1,'I-Emax'!$A$1:$BQ$1,0),FALSE),"")</f>
        <v>0.70620786548552739</v>
      </c>
      <c r="DX49" s="147" t="str">
        <f t="shared" si="62"/>
        <v/>
      </c>
      <c r="DY49" s="51">
        <f t="shared" si="63"/>
        <v>0.16084349172125939</v>
      </c>
      <c r="DZ49" s="51">
        <f t="shared" si="64"/>
        <v>0.70726183268911347</v>
      </c>
      <c r="EA49" s="51">
        <f t="shared" si="65"/>
        <v>0.69523809523809521</v>
      </c>
      <c r="EB49" s="51" t="str">
        <f>_xlfn.IFNA(VLOOKUP($A49,'B-Emax'!$A:$IC,MATCH(EB$1,'B-Emax'!$A$1:$IC$1,0),FALSE),"")</f>
        <v/>
      </c>
      <c r="EC49" s="51">
        <f>_xlfn.IFNA(VLOOKUP($A49,'B-Emax'!$A:$IC,MATCH(EC$1,'B-Emax'!$A$1:$IC$1,0),FALSE),"")</f>
        <v>0.1210215053763441</v>
      </c>
      <c r="ED49" s="51">
        <f>_xlfn.IFNA(VLOOKUP($A49,'B-Emax'!$A:$IC,MATCH(ED$1,'B-Emax'!$A$1:$IC$1,0),FALSE),"")</f>
        <v>0.55180428134556581</v>
      </c>
      <c r="EE49" s="51">
        <f>_xlfn.IFNA(VLOOKUP($A49,'B-Emax'!$A:$IC,MATCH(EE$1,'B-Emax'!$A$1:$IC$1,0),FALSE),"")</f>
        <v>1</v>
      </c>
      <c r="EF49" s="51" t="str">
        <f>_xlfn.IFNA(VLOOKUP($A49,'I-Emax'!$A:$IC,MATCH(EF$1,'I-Emax'!$A$1:$IC$1,0),FALSE),"")</f>
        <v/>
      </c>
      <c r="EG49" s="51">
        <f>_xlfn.IFNA(VLOOKUP($A49,'I-Emax'!$A:$IC,MATCH(EG$1,'I-Emax'!$A$1:$IC$1,0),FALSE),"")</f>
        <v>0.75241779497098638</v>
      </c>
      <c r="EH49" s="51">
        <f>_xlfn.IFNA(VLOOKUP($A49,'I-Emax'!$A:$IC,MATCH(EH$1,'I-Emax'!$A$1:$IC$1,0),FALSE),"")</f>
        <v>0.78019801980198022</v>
      </c>
      <c r="EI49" s="51">
        <f>_xlfn.IFNA(VLOOKUP($A49,'I-Emax'!$A:$IC,MATCH(EI$1,'I-Emax'!$A$1:$IC$1,0),FALSE),"")</f>
        <v>0.69523809523809521</v>
      </c>
      <c r="EJ49" s="147" t="str">
        <f t="shared" si="66"/>
        <v/>
      </c>
      <c r="EK49" s="51">
        <f t="shared" si="67"/>
        <v>0.14306836112050264</v>
      </c>
      <c r="EL49" s="51">
        <f t="shared" si="68"/>
        <v>0.47715546493219879</v>
      </c>
      <c r="EM49" s="51">
        <f t="shared" si="69"/>
        <v>0.72445908279697446</v>
      </c>
      <c r="EN49" s="147" t="str">
        <f>_xlfn.IFNA(VLOOKUP($A49,'B-Emax'!$A:$IC,MATCH(EN$1,'B-Emax'!$A$1:$IC$1,0),FALSE),"")</f>
        <v/>
      </c>
      <c r="EO49" s="51">
        <f>_xlfn.IFNA(VLOOKUP($A49,'B-Emax'!$A:$IC,MATCH(EO$1,'B-Emax'!$A$1:$IC$1,0),FALSE),"")</f>
        <v>7.8864469614196075E-2</v>
      </c>
      <c r="EP49" s="51">
        <f>_xlfn.IFNA(VLOOKUP($A49,'B-Emax'!$A:$IC,MATCH(EP$1,'B-Emax'!$A$1:$IC$1,0),FALSE),"")</f>
        <v>0.34470233744866624</v>
      </c>
      <c r="EQ49" s="51">
        <f>_xlfn.IFNA(VLOOKUP($A49,'B-Emax'!$A:$IC,MATCH(EQ$1,'B-Emax'!$A$1:$IC$1,0),FALSE),"")</f>
        <v>0.91064854148966301</v>
      </c>
      <c r="ER49" s="51" t="str">
        <f>_xlfn.IFNA(VLOOKUP($A49,'I-Emax'!$A:$IC,MATCH(ER$1,'I-Emax'!$A$1:$IC$1,0),FALSE),"")</f>
        <v/>
      </c>
      <c r="ES49" s="51">
        <f>_xlfn.IFNA(VLOOKUP($A49,'I-Emax'!$A:$IC,MATCH(ES$1,'I-Emax'!$A$1:$IC$1,0),FALSE),"")</f>
        <v>0.55123626912711088</v>
      </c>
      <c r="ET49" s="51">
        <f>_xlfn.IFNA(VLOOKUP($A49,'I-Emax'!$A:$IC,MATCH(ET$1,'I-Emax'!$A$1:$IC$1,0),FALSE),"")</f>
        <v>0.72241095991145476</v>
      </c>
      <c r="EU49" s="51">
        <f>_xlfn.IFNA(VLOOKUP($A49,'I-Emax'!$A:$IC,MATCH(EU$1,'I-Emax'!$A$1:$IC$1,0),FALSE),"")</f>
        <v>0.65972760711800382</v>
      </c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</row>
    <row r="50" spans="1:172" s="49" customFormat="1" x14ac:dyDescent="0.2">
      <c r="A50" s="29" t="s">
        <v>155</v>
      </c>
      <c r="B50" s="377" t="str">
        <f>VLOOKUP($A50,BI!$A:$Q,MATCH(B$1,BI!$A$1:$Q$1,0),FALSE)</f>
        <v/>
      </c>
      <c r="C50" s="378">
        <f>VLOOKUP($A50,BI!$A:$Q,MATCH(C$1,BI!$A$1:$Q$1,0),FALSE)</f>
        <v>1</v>
      </c>
      <c r="D50" s="378">
        <f>VLOOKUP($A50,BI!$A:$Q,MATCH(D$1,BI!$A$1:$Q$1,0),FALSE)</f>
        <v>1</v>
      </c>
      <c r="E50" s="378">
        <f>VLOOKUP($A50,BI!$A:$Q,MATCH(E$1,BI!$A$1:$Q$1,0),FALSE)</f>
        <v>1</v>
      </c>
      <c r="F50" s="378">
        <f>VLOOKUP($A50,BI!$A:$Q,MATCH(F$1,BI!$A$1:$Q$1,0),FALSE)</f>
        <v>1</v>
      </c>
      <c r="G50" s="378">
        <f>VLOOKUP($A50,BI!$A:$Q,MATCH(G$1,BI!$A$1:$Q$1,0),FALSE)</f>
        <v>1</v>
      </c>
      <c r="H50" s="378">
        <f>VLOOKUP($A50,BI!$A:$Q,MATCH(H$1,BI!$A$1:$Q$1,0),FALSE)</f>
        <v>1</v>
      </c>
      <c r="I50" s="378">
        <f>VLOOKUP($A50,BI!$A:$Q,MATCH(I$1,BI!$A$1:$Q$1,0),FALSE)</f>
        <v>1</v>
      </c>
      <c r="J50" s="378">
        <f>VLOOKUP($A50,BI!$A:$Q,MATCH(J$1,BI!$A$1:$Q$1,0),FALSE)</f>
        <v>1</v>
      </c>
      <c r="K50" s="378">
        <f>VLOOKUP($A50,BI!$A:$Q,MATCH(K$1,BI!$A$1:$Q$1,0),FALSE)</f>
        <v>1</v>
      </c>
      <c r="L50" s="378">
        <f>VLOOKUP($A50,BI!$A:$Q,MATCH(L$1,BI!$A$1:$Q$1,0),FALSE)</f>
        <v>1</v>
      </c>
      <c r="M50" s="378">
        <f>VLOOKUP($A50,BI!$A:$Q,MATCH(M$1,BI!$A$1:$Q$1,0),FALSE)</f>
        <v>1</v>
      </c>
      <c r="N50" s="49">
        <f t="shared" si="0"/>
        <v>11</v>
      </c>
      <c r="O50" s="49" t="str">
        <f>VLOOKUP($A50,BI!$A:$Q,MATCH(O$1,BI!$A$1:$Q$1,0),FALSE)</f>
        <v/>
      </c>
      <c r="P50" s="37">
        <f>VLOOKUP($A50,BI!$A:$Q,MATCH(P$1,BI!$A$1:$Q$1,0),FALSE)</f>
        <v>1</v>
      </c>
      <c r="Q50" s="37">
        <f>VLOOKUP($A50,BI!$A:$Q,MATCH(Q$1,BI!$A$1:$Q$1,0),FALSE)</f>
        <v>1</v>
      </c>
      <c r="R50" s="37">
        <f>VLOOKUP($A50,BI!$A:$Q,MATCH(R$1,BI!$A$1:$Q$1,0),FALSE)</f>
        <v>1</v>
      </c>
      <c r="S50" s="398">
        <f t="shared" si="1"/>
        <v>3</v>
      </c>
      <c r="T50" s="41" t="str">
        <f t="shared" si="24"/>
        <v/>
      </c>
      <c r="U50" s="41">
        <f t="shared" si="25"/>
        <v>0.26883308714918758</v>
      </c>
      <c r="V50" s="41">
        <f t="shared" si="26"/>
        <v>0.75738660008322922</v>
      </c>
      <c r="W50" s="41">
        <f t="shared" si="27"/>
        <v>0.2558333333333333</v>
      </c>
      <c r="X50" s="41">
        <f t="shared" si="28"/>
        <v>0.18197984588026084</v>
      </c>
      <c r="Y50" s="41">
        <f t="shared" si="29"/>
        <v>0.14384508990318121</v>
      </c>
      <c r="Z50" s="41">
        <f t="shared" si="30"/>
        <v>9.9412455934195051E-2</v>
      </c>
      <c r="AA50" s="41">
        <f t="shared" si="31"/>
        <v>7.2344792201128771E-2</v>
      </c>
      <c r="AB50" s="41">
        <f t="shared" si="32"/>
        <v>6.3915857605177998E-2</v>
      </c>
      <c r="AC50" s="41">
        <f t="shared" si="33"/>
        <v>6.6245259165613149E-2</v>
      </c>
      <c r="AD50" s="41">
        <f t="shared" si="34"/>
        <v>0.43412138808240008</v>
      </c>
      <c r="AE50" s="41">
        <f t="shared" si="35"/>
        <v>0.13339953657729225</v>
      </c>
      <c r="AF50" s="80" t="str">
        <f>_xlfn.IFNA(VLOOKUP($A50,'B-Emax'!$A:$BM,MATCH(AF$1,'B-Emax'!$A$1:$BM$1,0),FALSE),"")</f>
        <v/>
      </c>
      <c r="AG50" s="81">
        <f>_xlfn.IFNA(VLOOKUP($A50,'B-Emax'!$A:$BM,MATCH(AG$1,'B-Emax'!$A$1:$BM$1,0),FALSE),"")</f>
        <v>135.4</v>
      </c>
      <c r="AH50" s="81">
        <f>_xlfn.IFNA(VLOOKUP($A50,'B-Emax'!$A:$BM,MATCH(AH$1,'B-Emax'!$A$1:$BM$1,0),FALSE),"")</f>
        <v>48.06</v>
      </c>
      <c r="AI50" s="81">
        <f>_xlfn.IFNA(VLOOKUP($A50,'B-Emax'!$A:$BM,MATCH(AI$1,'B-Emax'!$A$1:$BM$1,0),FALSE),"")</f>
        <v>120</v>
      </c>
      <c r="AJ50" s="81">
        <f>_xlfn.IFNA(VLOOKUP($A50,'B-Emax'!$A:$BM,MATCH(AJ$1,'B-Emax'!$A$1:$BM$1,0),FALSE),"")</f>
        <v>168.7</v>
      </c>
      <c r="AK50" s="81">
        <f>_xlfn.IFNA(VLOOKUP($A50,'B-Emax'!$A:$BM,MATCH(AK$1,'B-Emax'!$A$1:$BM$1,0),FALSE),"")</f>
        <v>144.6</v>
      </c>
      <c r="AL50" s="82">
        <f>_xlfn.IFNA(VLOOKUP($A50,'B-Emax'!$A:$BM,MATCH(AL$1,'B-Emax'!$A$1:$BM$1,0),FALSE),"")</f>
        <v>425.5</v>
      </c>
      <c r="AM50" s="82">
        <f>_xlfn.IFNA(VLOOKUP($A50,'B-Emax'!$A:$BM,MATCH(AM$1,'B-Emax'!$A$1:$BM$1,0),FALSE),"")</f>
        <v>584.70000000000005</v>
      </c>
      <c r="AN50" s="82">
        <f>_xlfn.IFNA(VLOOKUP($A50,'B-Emax'!$A:$BM,MATCH(AN$1,'B-Emax'!$A$1:$BM$1,0),FALSE),"")</f>
        <v>618</v>
      </c>
      <c r="AO50" s="81">
        <f>_xlfn.IFNA(VLOOKUP($A50,'B-Emax'!$A:$BM,MATCH(AO$1,'B-Emax'!$A$1:$BM$1,0),FALSE),"")</f>
        <v>395.5</v>
      </c>
      <c r="AP50" s="82">
        <f>_xlfn.IFNA(VLOOKUP($A50,'B-Emax'!$A:$BM,MATCH(AP$1,'B-Emax'!$A$1:$BM$1,0),FALSE),"")</f>
        <v>72.33</v>
      </c>
      <c r="AQ50" s="82">
        <f>_xlfn.IFNA(VLOOKUP($A50,'B-Emax'!$A:$BM,MATCH(AQ$1,'B-Emax'!$A$1:$BM$1,0),FALSE),"")</f>
        <v>302.10000000000002</v>
      </c>
      <c r="AR50" s="50" t="str">
        <f>_xlfn.IFNA(VLOOKUP($A50,'I-Emax'!$A:$BM,MATCH(AR$1,'I-Emax'!$A$1:$BM$1,0),FALSE),"")</f>
        <v/>
      </c>
      <c r="AS50" s="50">
        <f>_xlfn.IFNA(VLOOKUP($A50,'I-Emax'!$A:$BM,MATCH(AS$1,'I-Emax'!$A$1:$BM$1,0),FALSE),"")</f>
        <v>36.4</v>
      </c>
      <c r="AT50" s="50">
        <f>_xlfn.IFNA(VLOOKUP($A50,'I-Emax'!$A:$BM,MATCH(AT$1,'I-Emax'!$A$1:$BM$1,0),FALSE),"")</f>
        <v>36.4</v>
      </c>
      <c r="AU50" s="50">
        <f>_xlfn.IFNA(VLOOKUP($A50,'I-Emax'!$A:$BM,MATCH(AU$1,'I-Emax'!$A$1:$BM$1,0),FALSE),"")</f>
        <v>30.7</v>
      </c>
      <c r="AV50" s="50">
        <f>_xlfn.IFNA(VLOOKUP($A50,'I-Emax'!$A:$BM,MATCH(AV$1,'I-Emax'!$A$1:$BM$1,0),FALSE),"")</f>
        <v>30.7</v>
      </c>
      <c r="AW50" s="50">
        <f>_xlfn.IFNA(VLOOKUP($A50,'I-Emax'!$A:$BM,MATCH(AW$1,'I-Emax'!$A$1:$BM$1,0),FALSE),"")</f>
        <v>20.8</v>
      </c>
      <c r="AX50" s="50">
        <f>_xlfn.IFNA(VLOOKUP($A50,'I-Emax'!$A:$BM,MATCH(AX$1,'I-Emax'!$A$1:$BM$1,0),FALSE),"")</f>
        <v>42.3</v>
      </c>
      <c r="AY50" s="50">
        <f>_xlfn.IFNA(VLOOKUP($A50,'I-Emax'!$A:$BM,MATCH(AY$1,'I-Emax'!$A$1:$BM$1,0),FALSE),"")</f>
        <v>42.3</v>
      </c>
      <c r="AZ50" s="50">
        <f>_xlfn.IFNA(VLOOKUP($A50,'I-Emax'!$A:$BM,MATCH(AZ$1,'I-Emax'!$A$1:$BM$1,0),FALSE),"")</f>
        <v>39.5</v>
      </c>
      <c r="BA50" s="50">
        <f>_xlfn.IFNA(VLOOKUP($A50,'I-Emax'!$A:$BM,MATCH(BA$1,'I-Emax'!$A$1:$BM$1,0),FALSE),"")</f>
        <v>26.2</v>
      </c>
      <c r="BB50" s="50">
        <f>_xlfn.IFNA(VLOOKUP($A50,'I-Emax'!$A:$BM,MATCH(BB$1,'I-Emax'!$A$1:$BM$1,0),FALSE),"")</f>
        <v>31.4</v>
      </c>
      <c r="BC50" s="50">
        <f>_xlfn.IFNA(VLOOKUP($A50,'I-Emax'!$A:$BM,MATCH(BC$1,'I-Emax'!$A$1:$BM$1,0),FALSE),"")</f>
        <v>40.299999999999997</v>
      </c>
      <c r="BD50" s="40" t="str">
        <f t="shared" si="36"/>
        <v/>
      </c>
      <c r="BE50" s="41">
        <f t="shared" si="37"/>
        <v>0.20835605348064723</v>
      </c>
      <c r="BF50" s="41">
        <f t="shared" si="38"/>
        <v>0.11295886803912621</v>
      </c>
      <c r="BG50" s="41">
        <f t="shared" si="39"/>
        <v>0.50751287170326786</v>
      </c>
      <c r="BH50" s="41">
        <f t="shared" si="40"/>
        <v>0.54399263479126458</v>
      </c>
      <c r="BI50" s="41">
        <f t="shared" si="41"/>
        <v>0.69559555149027297</v>
      </c>
      <c r="BJ50" s="41">
        <f t="shared" si="42"/>
        <v>0.6861121359952993</v>
      </c>
      <c r="BK50" s="41">
        <f t="shared" si="43"/>
        <v>0.79808098553365026</v>
      </c>
      <c r="BL50" s="41">
        <f t="shared" si="44"/>
        <v>0.75341180402690811</v>
      </c>
      <c r="BM50" s="41">
        <f t="shared" si="45"/>
        <v>0.7144505176101934</v>
      </c>
      <c r="BN50" s="41">
        <f t="shared" si="46"/>
        <v>0.99126161637255927</v>
      </c>
      <c r="BO50" s="41">
        <f t="shared" si="47"/>
        <v>0.50845612030417586</v>
      </c>
      <c r="BP50" s="40" t="str">
        <f>_xlfn.IFNA(VLOOKUP($A50,'B-Emax'!$A:$BM,MATCH(BP$1,'B-Emax'!$A$1:$BM$1,0),FALSE),"")</f>
        <v/>
      </c>
      <c r="BQ50" s="41">
        <f>_xlfn.IFNA(VLOOKUP($A50,'B-Emax'!$A:$BM,MATCH(BQ$1,'B-Emax'!$A$1:$BM$1,0),FALSE),"")</f>
        <v>0.14669555796316361</v>
      </c>
      <c r="BR50" s="41">
        <f>_xlfn.IFNA(VLOOKUP($A50,'B-Emax'!$A:$BM,MATCH(BR$1,'B-Emax'!$A$1:$BM$1,0),FALSE),"")</f>
        <v>7.9530034750951523E-2</v>
      </c>
      <c r="BS50" s="41">
        <f>_xlfn.IFNA(VLOOKUP($A50,'B-Emax'!$A:$BM,MATCH(BS$1,'B-Emax'!$A$1:$BM$1,0),FALSE),"")</f>
        <v>0.32258064516129031</v>
      </c>
      <c r="BT50" s="41">
        <f>_xlfn.IFNA(VLOOKUP($A50,'B-Emax'!$A:$BM,MATCH(BT$1,'B-Emax'!$A$1:$BM$1,0),FALSE),"")</f>
        <v>0.34576757532281205</v>
      </c>
      <c r="BU50" s="41">
        <f>_xlfn.IFNA(VLOOKUP($A50,'B-Emax'!$A:$BM,MATCH(BU$1,'B-Emax'!$A$1:$BM$1,0),FALSE),"")</f>
        <v>0.41937354988399067</v>
      </c>
      <c r="BV50" s="41">
        <f>_xlfn.IFNA(VLOOKUP($A50,'B-Emax'!$A:$BM,MATCH(BV$1,'B-Emax'!$A$1:$BM$1,0),FALSE),"")</f>
        <v>0.61488439306358378</v>
      </c>
      <c r="BW50" s="41">
        <f>_xlfn.IFNA(VLOOKUP($A50,'B-Emax'!$A:$BM,MATCH(BW$1,'B-Emax'!$A$1:$BM$1,0),FALSE),"")</f>
        <v>0.71522935779816521</v>
      </c>
      <c r="BX50" s="41">
        <f>_xlfn.IFNA(VLOOKUP($A50,'B-Emax'!$A:$BM,MATCH(BX$1,'B-Emax'!$A$1:$BM$1,0),FALSE),"")</f>
        <v>0.66875879233849145</v>
      </c>
      <c r="BY50" s="41">
        <f>_xlfn.IFNA(VLOOKUP($A50,'B-Emax'!$A:$BM,MATCH(BY$1,'B-Emax'!$A$1:$BM$1,0),FALSE),"")</f>
        <v>0.37066541705716965</v>
      </c>
      <c r="BZ50" s="41">
        <f>_xlfn.IFNA(VLOOKUP($A50,'B-Emax'!$A:$BM,MATCH(BZ$1,'B-Emax'!$A$1:$BM$1,0),FALSE),"")</f>
        <v>0.59286885245901633</v>
      </c>
      <c r="CA50" s="41">
        <f>_xlfn.IFNA(VLOOKUP($A50,'B-Emax'!$A:$BM,MATCH(CA$1,'B-Emax'!$A$1:$BM$1,0),FALSE),"")</f>
        <v>0.42778249787595585</v>
      </c>
      <c r="CB50" s="47" t="str">
        <f>_xlfn.IFNA(VLOOKUP($A50,'I-Emax'!$A:$BM,MATCH(CB$1,'I-Emax'!$A$1:$BM$1,0),FALSE),"")</f>
        <v/>
      </c>
      <c r="CC50" s="47">
        <f>_xlfn.IFNA(VLOOKUP($A50,'I-Emax'!$A:$BM,MATCH(CC$1,'I-Emax'!$A$1:$BM$1,0),FALSE),"")</f>
        <v>0.7040618955512572</v>
      </c>
      <c r="CD50" s="47">
        <f>_xlfn.IFNA(VLOOKUP($A50,'I-Emax'!$A:$BM,MATCH(CD$1,'I-Emax'!$A$1:$BM$1,0),FALSE),"")</f>
        <v>0.7040618955512572</v>
      </c>
      <c r="CE50" s="47">
        <f>_xlfn.IFNA(VLOOKUP($A50,'I-Emax'!$A:$BM,MATCH(CE$1,'I-Emax'!$A$1:$BM$1,0),FALSE),"")</f>
        <v>0.63561076604554867</v>
      </c>
      <c r="CF50" s="47">
        <f>_xlfn.IFNA(VLOOKUP($A50,'I-Emax'!$A:$BM,MATCH(CF$1,'I-Emax'!$A$1:$BM$1,0),FALSE),"")</f>
        <v>0.63561076604554867</v>
      </c>
      <c r="CG50" s="47">
        <f>_xlfn.IFNA(VLOOKUP($A50,'I-Emax'!$A:$BM,MATCH(CG$1,'I-Emax'!$A$1:$BM$1,0),FALSE),"")</f>
        <v>0.60289855072463772</v>
      </c>
      <c r="CH50" s="47">
        <f>_xlfn.IFNA(VLOOKUP($A50,'I-Emax'!$A:$BM,MATCH(CH$1,'I-Emax'!$A$1:$BM$1,0),FALSE),"")</f>
        <v>0.89618644067796593</v>
      </c>
      <c r="CI50" s="47">
        <f>_xlfn.IFNA(VLOOKUP($A50,'I-Emax'!$A:$BM,MATCH(CI$1,'I-Emax'!$A$1:$BM$1,0),FALSE),"")</f>
        <v>0.89618644067796593</v>
      </c>
      <c r="CJ50" s="47">
        <f>_xlfn.IFNA(VLOOKUP($A50,'I-Emax'!$A:$BM,MATCH(CJ$1,'I-Emax'!$A$1:$BM$1,0),FALSE),"")</f>
        <v>0.88764044943820219</v>
      </c>
      <c r="CK50" s="47">
        <f>_xlfn.IFNA(VLOOKUP($A50,'I-Emax'!$A:$BM,MATCH(CK$1,'I-Emax'!$A$1:$BM$1,0),FALSE),"")</f>
        <v>0.51881188118811883</v>
      </c>
      <c r="CL50" s="47">
        <f>_xlfn.IFNA(VLOOKUP($A50,'I-Emax'!$A:$BM,MATCH(CL$1,'I-Emax'!$A$1:$BM$1,0),FALSE),"")</f>
        <v>0.59809523809523801</v>
      </c>
      <c r="CM50" s="47">
        <f>_xlfn.IFNA(VLOOKUP($A50,'I-Emax'!$A:$BM,MATCH(CM$1,'I-Emax'!$A$1:$BM$1,0),FALSE),"")</f>
        <v>0.84133611691022958</v>
      </c>
      <c r="CN50" s="40" t="str">
        <f t="shared" si="48"/>
        <v/>
      </c>
      <c r="CO50" s="41">
        <f t="shared" si="49"/>
        <v>0.21523308074057229</v>
      </c>
      <c r="CP50" s="41">
        <f t="shared" si="50"/>
        <v>0</v>
      </c>
      <c r="CQ50" s="41">
        <f t="shared" si="51"/>
        <v>0.80950793486641182</v>
      </c>
      <c r="CR50" s="41">
        <f t="shared" si="52"/>
        <v>0.73900696828360579</v>
      </c>
      <c r="CS50" s="41">
        <f t="shared" si="53"/>
        <v>0.41679960067757454</v>
      </c>
      <c r="CT50" s="41">
        <f t="shared" si="54"/>
        <v>0.84215027278371224</v>
      </c>
      <c r="CU50" s="41">
        <f t="shared" si="55"/>
        <v>1</v>
      </c>
      <c r="CV50" s="41">
        <f t="shared" si="56"/>
        <v>0.94837533843044319</v>
      </c>
      <c r="CW50" s="41">
        <f t="shared" si="57"/>
        <v>0</v>
      </c>
      <c r="CX50" s="41">
        <f t="shared" si="58"/>
        <v>0.26016990238854776</v>
      </c>
      <c r="CY50" s="41">
        <f t="shared" si="59"/>
        <v>0.64099215183615776</v>
      </c>
      <c r="CZ50" s="40" t="str">
        <f>_xlfn.IFNA(VLOOKUP($A50,'B-Emax'!$A:$BM,MATCH(CZ$1,'B-Emax'!$A$1:$BM$1,0),FALSE),"")</f>
        <v/>
      </c>
      <c r="DA50" s="41">
        <f>_xlfn.IFNA(VLOOKUP($A50,'B-Emax'!$A:$BM,MATCH(DA$1,'B-Emax'!$A$1:$BM$1,0),FALSE),"")</f>
        <v>0.10565611882399893</v>
      </c>
      <c r="DB50" s="41">
        <f>_xlfn.IFNA(VLOOKUP($A50,'B-Emax'!$A:$BM,MATCH(DB$1,'B-Emax'!$A$1:$BM$1,0),FALSE),"")</f>
        <v>0</v>
      </c>
      <c r="DC50" s="41">
        <f>_xlfn.IFNA(VLOOKUP($A50,'B-Emax'!$A:$BM,MATCH(DC$1,'B-Emax'!$A$1:$BM$1,0),FALSE),"")</f>
        <v>0.38233580184619342</v>
      </c>
      <c r="DD50" s="41">
        <f>_xlfn.IFNA(VLOOKUP($A50,'B-Emax'!$A:$BM,MATCH(DD$1,'B-Emax'!$A$1:$BM$1,0),FALSE),"")</f>
        <v>0.41881048306871799</v>
      </c>
      <c r="DE50" s="41">
        <f>_xlfn.IFNA(VLOOKUP($A50,'B-Emax'!$A:$BM,MATCH(DE$1,'B-Emax'!$A$1:$BM$1,0),FALSE),"")</f>
        <v>0.53459788741634195</v>
      </c>
      <c r="DF50" s="41">
        <f>_xlfn.IFNA(VLOOKUP($A50,'B-Emax'!$A:$BM,MATCH(DF$1,'B-Emax'!$A$1:$BM$1,0),FALSE),"")</f>
        <v>0.84215027278371224</v>
      </c>
      <c r="DG50" s="41">
        <f>_xlfn.IFNA(VLOOKUP($A50,'B-Emax'!$A:$BM,MATCH(DG$1,'B-Emax'!$A$1:$BM$1,0),FALSE),"")</f>
        <v>1</v>
      </c>
      <c r="DH50" s="41">
        <f>_xlfn.IFNA(VLOOKUP($A50,'B-Emax'!$A:$BM,MATCH(DH$1,'B-Emax'!$A$1:$BM$1,0),FALSE),"")</f>
        <v>0.92689851353479835</v>
      </c>
      <c r="DI50" s="41">
        <f>_xlfn.IFNA(VLOOKUP($A50,'B-Emax'!$A:$BM,MATCH(DI$1,'B-Emax'!$A$1:$BM$1,0),FALSE),"")</f>
        <v>0.45797654921302378</v>
      </c>
      <c r="DJ50" s="41">
        <f>_xlfn.IFNA(VLOOKUP($A50,'B-Emax'!$A:$BM,MATCH(DJ$1,'B-Emax'!$A$1:$BM$1,0),FALSE),"")</f>
        <v>0.80751827019003897</v>
      </c>
      <c r="DK50" s="41">
        <f>_xlfn.IFNA(VLOOKUP($A50,'B-Emax'!$A:$BM,MATCH(DK$1,'B-Emax'!$A$1:$BM$1,0),FALSE),"")</f>
        <v>0.54782575739684958</v>
      </c>
      <c r="DL50" s="47" t="str">
        <f>_xlfn.IFNA(VLOOKUP($A50,'I-Emax'!$A:$BQ,MATCH(DL$1,'I-Emax'!$A$1:$BQ$1,0),FALSE),"")</f>
        <v/>
      </c>
      <c r="DM50" s="47">
        <f>_xlfn.IFNA(VLOOKUP($A50,'I-Emax'!$A:$BQ,MATCH(DM$1,'I-Emax'!$A$1:$BQ$1,0),FALSE),"")</f>
        <v>0.49089163459658797</v>
      </c>
      <c r="DN50" s="47">
        <f>_xlfn.IFNA(VLOOKUP($A50,'I-Emax'!$A:$BQ,MATCH(DN$1,'I-Emax'!$A$1:$BQ$1,0),FALSE),"")</f>
        <v>0.49089163459658797</v>
      </c>
      <c r="DO50" s="47">
        <f>_xlfn.IFNA(VLOOKUP($A50,'I-Emax'!$A:$BQ,MATCH(DO$1,'I-Emax'!$A$1:$BQ$1,0),FALSE),"")</f>
        <v>0.30950386537800567</v>
      </c>
      <c r="DP50" s="47">
        <f>_xlfn.IFNA(VLOOKUP($A50,'I-Emax'!$A:$BQ,MATCH(DP$1,'I-Emax'!$A$1:$BQ$1,0),FALSE),"")</f>
        <v>0.30950386537800567</v>
      </c>
      <c r="DQ50" s="47">
        <f>_xlfn.IFNA(VLOOKUP($A50,'I-Emax'!$A:$BQ,MATCH(DQ$1,'I-Emax'!$A$1:$BQ$1,0),FALSE),"")</f>
        <v>0.22282018599820627</v>
      </c>
      <c r="DR50" s="47">
        <f>_xlfn.IFNA(VLOOKUP($A50,'I-Emax'!$A:$BQ,MATCH(DR$1,'I-Emax'!$A$1:$BQ$1,0),FALSE),"")</f>
        <v>1</v>
      </c>
      <c r="DS50" s="47">
        <f>_xlfn.IFNA(VLOOKUP($A50,'I-Emax'!$A:$BQ,MATCH(DS$1,'I-Emax'!$A$1:$BQ$1,0),FALSE),"")</f>
        <v>1</v>
      </c>
      <c r="DT50" s="47">
        <f>_xlfn.IFNA(VLOOKUP($A50,'I-Emax'!$A:$BQ,MATCH(DT$1,'I-Emax'!$A$1:$BQ$1,0),FALSE),"")</f>
        <v>0.97735408753754727</v>
      </c>
      <c r="DU50" s="47">
        <f>_xlfn.IFNA(VLOOKUP($A50,'I-Emax'!$A:$BQ,MATCH(DU$1,'I-Emax'!$A$1:$BQ$1,0),FALSE),"")</f>
        <v>0</v>
      </c>
      <c r="DV50" s="47">
        <f>_xlfn.IFNA(VLOOKUP($A50,'I-Emax'!$A:$BQ,MATCH(DV$1,'I-Emax'!$A$1:$BQ$1,0),FALSE),"")</f>
        <v>0.21009194953231136</v>
      </c>
      <c r="DW50" s="47">
        <f>_xlfn.IFNA(VLOOKUP($A50,'I-Emax'!$A:$BQ,MATCH(DW$1,'I-Emax'!$A$1:$BQ$1,0),FALSE),"")</f>
        <v>0.85465283128283576</v>
      </c>
      <c r="DX50" s="147" t="str">
        <f t="shared" si="62"/>
        <v/>
      </c>
      <c r="DY50" s="51">
        <f t="shared" si="63"/>
        <v>0.5956486958517121</v>
      </c>
      <c r="DZ50" s="51">
        <f t="shared" si="64"/>
        <v>0.79808098553365026</v>
      </c>
      <c r="EA50" s="51">
        <f t="shared" si="65"/>
        <v>0.70467538542895491</v>
      </c>
      <c r="EB50" s="51" t="str">
        <f>_xlfn.IFNA(VLOOKUP($A50,'B-Emax'!$A:$IC,MATCH(EB$1,'B-Emax'!$A$1:$IC$1,0),FALSE),"")</f>
        <v/>
      </c>
      <c r="EC50" s="51">
        <f>_xlfn.IFNA(VLOOKUP($A50,'B-Emax'!$A:$IC,MATCH(EC$1,'B-Emax'!$A$1:$IC$1,0),FALSE),"")</f>
        <v>0.41937354988399067</v>
      </c>
      <c r="ED50" s="51">
        <f>_xlfn.IFNA(VLOOKUP($A50,'B-Emax'!$A:$IC,MATCH(ED$1,'B-Emax'!$A$1:$IC$1,0),FALSE),"")</f>
        <v>0.71522935779816521</v>
      </c>
      <c r="EE50" s="51">
        <f>_xlfn.IFNA(VLOOKUP($A50,'B-Emax'!$A:$IC,MATCH(EE$1,'B-Emax'!$A$1:$IC$1,0),FALSE),"")</f>
        <v>0.59286885245901633</v>
      </c>
      <c r="EF50" s="51" t="str">
        <f>_xlfn.IFNA(VLOOKUP($A50,'I-Emax'!$A:$IC,MATCH(EF$1,'I-Emax'!$A$1:$IC$1,0),FALSE),"")</f>
        <v/>
      </c>
      <c r="EG50" s="51">
        <f>_xlfn.IFNA(VLOOKUP($A50,'I-Emax'!$A:$IC,MATCH(EG$1,'I-Emax'!$A$1:$IC$1,0),FALSE),"")</f>
        <v>0.7040618955512572</v>
      </c>
      <c r="EH50" s="51">
        <f>_xlfn.IFNA(VLOOKUP($A50,'I-Emax'!$A:$IC,MATCH(EH$1,'I-Emax'!$A$1:$IC$1,0),FALSE),"")</f>
        <v>0.89618644067796593</v>
      </c>
      <c r="EI50" s="51">
        <f>_xlfn.IFNA(VLOOKUP($A50,'I-Emax'!$A:$IC,MATCH(EI$1,'I-Emax'!$A$1:$IC$1,0),FALSE),"")</f>
        <v>0.84133611691022958</v>
      </c>
      <c r="EJ50" s="147" t="str">
        <f t="shared" si="66"/>
        <v/>
      </c>
      <c r="EK50" s="51">
        <f t="shared" si="67"/>
        <v>0.40031984628663653</v>
      </c>
      <c r="EL50" s="51">
        <f t="shared" si="68"/>
        <v>0.74075255858979905</v>
      </c>
      <c r="EM50" s="51">
        <f t="shared" si="69"/>
        <v>0.70906566456661302</v>
      </c>
      <c r="EN50" s="147" t="str">
        <f>_xlfn.IFNA(VLOOKUP($A50,'B-Emax'!$A:$IC,MATCH(EN$1,'B-Emax'!$A$1:$IC$1,0),FALSE),"")</f>
        <v/>
      </c>
      <c r="EO50" s="51">
        <f>_xlfn.IFNA(VLOOKUP($A50,'B-Emax'!$A:$IC,MATCH(EO$1,'B-Emax'!$A$1:$IC$1,0),FALSE),"")</f>
        <v>0.26278947261644159</v>
      </c>
      <c r="EP50" s="51">
        <f>_xlfn.IFNA(VLOOKUP($A50,'B-Emax'!$A:$IC,MATCH(EP$1,'B-Emax'!$A$1:$IC$1,0),FALSE),"")</f>
        <v>0.59238449006435256</v>
      </c>
      <c r="EQ50" s="51">
        <f>_xlfn.IFNA(VLOOKUP($A50,'B-Emax'!$A:$IC,MATCH(EQ$1,'B-Emax'!$A$1:$IC$1,0),FALSE),"")</f>
        <v>0.51032567516748606</v>
      </c>
      <c r="ER50" s="51" t="str">
        <f>_xlfn.IFNA(VLOOKUP($A50,'I-Emax'!$A:$IC,MATCH(ER$1,'I-Emax'!$A$1:$IC$1,0),FALSE),"")</f>
        <v/>
      </c>
      <c r="ES50" s="51">
        <f>_xlfn.IFNA(VLOOKUP($A50,'I-Emax'!$A:$IC,MATCH(ES$1,'I-Emax'!$A$1:$IC$1,0),FALSE),"")</f>
        <v>0.65644877478364982</v>
      </c>
      <c r="ET50" s="51">
        <f>_xlfn.IFNA(VLOOKUP($A50,'I-Emax'!$A:$IC,MATCH(ET$1,'I-Emax'!$A$1:$IC$1,0),FALSE),"")</f>
        <v>0.79970630299556322</v>
      </c>
      <c r="EU50" s="51">
        <f>_xlfn.IFNA(VLOOKUP($A50,'I-Emax'!$A:$IC,MATCH(EU$1,'I-Emax'!$A$1:$IC$1,0),FALSE),"")</f>
        <v>0.7197156775027338</v>
      </c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</row>
    <row r="51" spans="1:172" s="49" customFormat="1" x14ac:dyDescent="0.2">
      <c r="A51" s="29" t="s">
        <v>178</v>
      </c>
      <c r="B51" s="377" t="str">
        <f>VLOOKUP($A51,BI!$A:$Q,MATCH(B$1,BI!$A$1:$Q$1,0),FALSE)</f>
        <v/>
      </c>
      <c r="C51" s="378">
        <f>VLOOKUP($A51,BI!$A:$Q,MATCH(C$1,BI!$A$1:$Q$1,0),FALSE)</f>
        <v>1</v>
      </c>
      <c r="D51" s="378">
        <f>VLOOKUP($A51,BI!$A:$Q,MATCH(D$1,BI!$A$1:$Q$1,0),FALSE)</f>
        <v>1</v>
      </c>
      <c r="E51" s="378">
        <f>VLOOKUP($A51,BI!$A:$Q,MATCH(E$1,BI!$A$1:$Q$1,0),FALSE)</f>
        <v>1</v>
      </c>
      <c r="F51" s="378">
        <f>VLOOKUP($A51,BI!$A:$Q,MATCH(F$1,BI!$A$1:$Q$1,0),FALSE)</f>
        <v>1</v>
      </c>
      <c r="G51" s="378">
        <f>VLOOKUP($A51,BI!$A:$Q,MATCH(G$1,BI!$A$1:$Q$1,0),FALSE)</f>
        <v>1</v>
      </c>
      <c r="H51" s="378">
        <f>VLOOKUP($A51,BI!$A:$Q,MATCH(H$1,BI!$A$1:$Q$1,0),FALSE)</f>
        <v>1</v>
      </c>
      <c r="I51" s="378">
        <f>VLOOKUP($A51,BI!$A:$Q,MATCH(I$1,BI!$A$1:$Q$1,0),FALSE)</f>
        <v>1</v>
      </c>
      <c r="J51" s="378">
        <f>VLOOKUP($A51,BI!$A:$Q,MATCH(J$1,BI!$A$1:$Q$1,0),FALSE)</f>
        <v>1</v>
      </c>
      <c r="K51" s="378">
        <f>VLOOKUP($A51,BI!$A:$Q,MATCH(K$1,BI!$A$1:$Q$1,0),FALSE)</f>
        <v>1</v>
      </c>
      <c r="L51" s="378">
        <f>VLOOKUP($A51,BI!$A:$Q,MATCH(L$1,BI!$A$1:$Q$1,0),FALSE)</f>
        <v>1</v>
      </c>
      <c r="M51" s="378">
        <f>VLOOKUP($A51,BI!$A:$Q,MATCH(M$1,BI!$A$1:$Q$1,0),FALSE)</f>
        <v>1</v>
      </c>
      <c r="N51" s="49">
        <f t="shared" si="0"/>
        <v>11</v>
      </c>
      <c r="O51" s="49" t="str">
        <f>VLOOKUP($A51,BI!$A:$Q,MATCH(O$1,BI!$A$1:$Q$1,0),FALSE)</f>
        <v/>
      </c>
      <c r="P51" s="37">
        <f>VLOOKUP($A51,BI!$A:$Q,MATCH(P$1,BI!$A$1:$Q$1,0),FALSE)</f>
        <v>1</v>
      </c>
      <c r="Q51" s="37">
        <f>VLOOKUP($A51,BI!$A:$Q,MATCH(Q$1,BI!$A$1:$Q$1,0),FALSE)</f>
        <v>1</v>
      </c>
      <c r="R51" s="37">
        <f>VLOOKUP($A51,BI!$A:$Q,MATCH(R$1,BI!$A$1:$Q$1,0),FALSE)</f>
        <v>1</v>
      </c>
      <c r="S51" s="398">
        <f t="shared" si="1"/>
        <v>3</v>
      </c>
      <c r="T51" s="41" t="str">
        <f t="shared" si="24"/>
        <v/>
      </c>
      <c r="U51" s="41">
        <f t="shared" si="25"/>
        <v>4.9145987753786653E-2</v>
      </c>
      <c r="V51" s="41">
        <f t="shared" si="26"/>
        <v>9.35009196811772E-2</v>
      </c>
      <c r="W51" s="41">
        <f t="shared" si="27"/>
        <v>0.15845232611699678</v>
      </c>
      <c r="X51" s="41">
        <f t="shared" si="28"/>
        <v>0.10760087582108227</v>
      </c>
      <c r="Y51" s="41">
        <f t="shared" si="29"/>
        <v>0.11567164179104478</v>
      </c>
      <c r="Z51" s="41">
        <f t="shared" si="30"/>
        <v>8.6326194398682041E-2</v>
      </c>
      <c r="AA51" s="41">
        <f t="shared" si="31"/>
        <v>5.4210635216221804E-2</v>
      </c>
      <c r="AB51" s="41">
        <f t="shared" si="32"/>
        <v>6.7828994506806781E-2</v>
      </c>
      <c r="AC51" s="41">
        <f t="shared" si="33"/>
        <v>6.9706709521896351E-2</v>
      </c>
      <c r="AD51" s="41">
        <f t="shared" si="34"/>
        <v>0.76403952759701133</v>
      </c>
      <c r="AE51" s="41">
        <f t="shared" si="35"/>
        <v>0.13866439812845599</v>
      </c>
      <c r="AF51" s="80" t="str">
        <f>_xlfn.IFNA(VLOOKUP($A51,'B-Emax'!$A:$BM,MATCH(AF$1,'B-Emax'!$A$1:$BM$1,0),FALSE),"")</f>
        <v/>
      </c>
      <c r="AG51" s="81">
        <f>_xlfn.IFNA(VLOOKUP($A51,'B-Emax'!$A:$BM,MATCH(AG$1,'B-Emax'!$A$1:$BM$1,0),FALSE),"")</f>
        <v>620.6</v>
      </c>
      <c r="AH51" s="81">
        <f>_xlfn.IFNA(VLOOKUP($A51,'B-Emax'!$A:$BM,MATCH(AH$1,'B-Emax'!$A$1:$BM$1,0),FALSE),"")</f>
        <v>326.2</v>
      </c>
      <c r="AI51" s="81">
        <f>_xlfn.IFNA(VLOOKUP($A51,'B-Emax'!$A:$BM,MATCH(AI$1,'B-Emax'!$A$1:$BM$1,0),FALSE),"")</f>
        <v>217.1</v>
      </c>
      <c r="AJ51" s="81">
        <f>_xlfn.IFNA(VLOOKUP($A51,'B-Emax'!$A:$BM,MATCH(AJ$1,'B-Emax'!$A$1:$BM$1,0),FALSE),"")</f>
        <v>319.7</v>
      </c>
      <c r="AK51" s="81">
        <f>_xlfn.IFNA(VLOOKUP($A51,'B-Emax'!$A:$BM,MATCH(AK$1,'B-Emax'!$A$1:$BM$1,0),FALSE),"")</f>
        <v>187.6</v>
      </c>
      <c r="AL51" s="82">
        <f>_xlfn.IFNA(VLOOKUP($A51,'B-Emax'!$A:$BM,MATCH(AL$1,'B-Emax'!$A$1:$BM$1,0),FALSE),"")</f>
        <v>303.5</v>
      </c>
      <c r="AM51" s="82">
        <f>_xlfn.IFNA(VLOOKUP($A51,'B-Emax'!$A:$BM,MATCH(AM$1,'B-Emax'!$A$1:$BM$1,0),FALSE),"")</f>
        <v>483.3</v>
      </c>
      <c r="AN51" s="82">
        <f>_xlfn.IFNA(VLOOKUP($A51,'B-Emax'!$A:$BM,MATCH(AN$1,'B-Emax'!$A$1:$BM$1,0),FALSE),"")</f>
        <v>418.7</v>
      </c>
      <c r="AO51" s="81">
        <f>_xlfn.IFNA(VLOOKUP($A51,'B-Emax'!$A:$BM,MATCH(AO$1,'B-Emax'!$A$1:$BM$1,0),FALSE),"")</f>
        <v>497.8</v>
      </c>
      <c r="AP51" s="82">
        <f>_xlfn.IFNA(VLOOKUP($A51,'B-Emax'!$A:$BM,MATCH(AP$1,'B-Emax'!$A$1:$BM$1,0),FALSE),"")</f>
        <v>41.49</v>
      </c>
      <c r="AQ51" s="82">
        <f>_xlfn.IFNA(VLOOKUP($A51,'B-Emax'!$A:$BM,MATCH(AQ$1,'B-Emax'!$A$1:$BM$1,0),FALSE),"")</f>
        <v>235.1</v>
      </c>
      <c r="AR51" s="50" t="str">
        <f>_xlfn.IFNA(VLOOKUP($A51,'I-Emax'!$A:$BM,MATCH(AR$1,'I-Emax'!$A$1:$BM$1,0),FALSE),"")</f>
        <v/>
      </c>
      <c r="AS51" s="50">
        <f>_xlfn.IFNA(VLOOKUP($A51,'I-Emax'!$A:$BM,MATCH(AS$1,'I-Emax'!$A$1:$BM$1,0),FALSE),"")</f>
        <v>30.5</v>
      </c>
      <c r="AT51" s="50">
        <f>_xlfn.IFNA(VLOOKUP($A51,'I-Emax'!$A:$BM,MATCH(AT$1,'I-Emax'!$A$1:$BM$1,0),FALSE),"")</f>
        <v>30.5</v>
      </c>
      <c r="AU51" s="50">
        <f>_xlfn.IFNA(VLOOKUP($A51,'I-Emax'!$A:$BM,MATCH(AU$1,'I-Emax'!$A$1:$BM$1,0),FALSE),"")</f>
        <v>34.4</v>
      </c>
      <c r="AV51" s="50">
        <f>_xlfn.IFNA(VLOOKUP($A51,'I-Emax'!$A:$BM,MATCH(AV$1,'I-Emax'!$A$1:$BM$1,0),FALSE),"")</f>
        <v>34.4</v>
      </c>
      <c r="AW51" s="50">
        <f>_xlfn.IFNA(VLOOKUP($A51,'I-Emax'!$A:$BM,MATCH(AW$1,'I-Emax'!$A$1:$BM$1,0),FALSE),"")</f>
        <v>21.7</v>
      </c>
      <c r="AX51" s="50">
        <f>_xlfn.IFNA(VLOOKUP($A51,'I-Emax'!$A:$BM,MATCH(AX$1,'I-Emax'!$A$1:$BM$1,0),FALSE),"")</f>
        <v>26.2</v>
      </c>
      <c r="AY51" s="50">
        <f>_xlfn.IFNA(VLOOKUP($A51,'I-Emax'!$A:$BM,MATCH(AY$1,'I-Emax'!$A$1:$BM$1,0),FALSE),"")</f>
        <v>26.2</v>
      </c>
      <c r="AZ51" s="50">
        <f>_xlfn.IFNA(VLOOKUP($A51,'I-Emax'!$A:$BM,MATCH(AZ$1,'I-Emax'!$A$1:$BM$1,0),FALSE),"")</f>
        <v>28.4</v>
      </c>
      <c r="BA51" s="50">
        <f>_xlfn.IFNA(VLOOKUP($A51,'I-Emax'!$A:$BM,MATCH(BA$1,'I-Emax'!$A$1:$BM$1,0),FALSE),"")</f>
        <v>34.700000000000003</v>
      </c>
      <c r="BB51" s="50">
        <f>_xlfn.IFNA(VLOOKUP($A51,'I-Emax'!$A:$BM,MATCH(BB$1,'I-Emax'!$A$1:$BM$1,0),FALSE),"")</f>
        <v>31.7</v>
      </c>
      <c r="BC51" s="50">
        <f>_xlfn.IFNA(VLOOKUP($A51,'I-Emax'!$A:$BM,MATCH(BC$1,'I-Emax'!$A$1:$BM$1,0),FALSE),"")</f>
        <v>32.6</v>
      </c>
      <c r="BD51" s="40" t="str">
        <f t="shared" si="36"/>
        <v/>
      </c>
      <c r="BE51" s="41">
        <f t="shared" si="37"/>
        <v>0.87740322430841544</v>
      </c>
      <c r="BF51" s="41">
        <f t="shared" si="38"/>
        <v>0.91500204816302833</v>
      </c>
      <c r="BG51" s="41">
        <f t="shared" si="39"/>
        <v>0.81941813578394607</v>
      </c>
      <c r="BH51" s="41">
        <f t="shared" si="40"/>
        <v>0.92002685929732086</v>
      </c>
      <c r="BI51" s="41">
        <f t="shared" si="41"/>
        <v>0.86501758850385446</v>
      </c>
      <c r="BJ51" s="41">
        <f t="shared" si="42"/>
        <v>0.79012046066275432</v>
      </c>
      <c r="BK51" s="41">
        <f t="shared" si="43"/>
        <v>0.93892360782333317</v>
      </c>
      <c r="BL51" s="41">
        <f t="shared" si="44"/>
        <v>0.70994656391982458</v>
      </c>
      <c r="BM51" s="41">
        <f t="shared" si="45"/>
        <v>0.67897279938635891</v>
      </c>
      <c r="BN51" s="41">
        <f t="shared" si="46"/>
        <v>0.56322723276619957</v>
      </c>
      <c r="BO51" s="41">
        <f t="shared" si="47"/>
        <v>0.48915086881659892</v>
      </c>
      <c r="BP51" s="40" t="str">
        <f>_xlfn.IFNA(VLOOKUP($A51,'B-Emax'!$A:$BM,MATCH(BP$1,'B-Emax'!$A$1:$BM$1,0),FALSE),"")</f>
        <v/>
      </c>
      <c r="BQ51" s="41">
        <f>_xlfn.IFNA(VLOOKUP($A51,'B-Emax'!$A:$BM,MATCH(BQ$1,'B-Emax'!$A$1:$BM$1,0),FALSE),"")</f>
        <v>0.67237269772481045</v>
      </c>
      <c r="BR51" s="41">
        <f>_xlfn.IFNA(VLOOKUP($A51,'B-Emax'!$A:$BM,MATCH(BR$1,'B-Emax'!$A$1:$BM$1,0),FALSE),"")</f>
        <v>0.53979811351977491</v>
      </c>
      <c r="BS51" s="41">
        <f>_xlfn.IFNA(VLOOKUP($A51,'B-Emax'!$A:$BM,MATCH(BS$1,'B-Emax'!$A$1:$BM$1,0),FALSE),"")</f>
        <v>0.58360215053763442</v>
      </c>
      <c r="BT51" s="41">
        <f>_xlfn.IFNA(VLOOKUP($A51,'B-Emax'!$A:$BM,MATCH(BT$1,'B-Emax'!$A$1:$BM$1,0),FALSE),"")</f>
        <v>0.65525722484115601</v>
      </c>
      <c r="BU51" s="41">
        <f>_xlfn.IFNA(VLOOKUP($A51,'B-Emax'!$A:$BM,MATCH(BU$1,'B-Emax'!$A$1:$BM$1,0),FALSE),"")</f>
        <v>0.54408352668213456</v>
      </c>
      <c r="BV51" s="41">
        <f>_xlfn.IFNA(VLOOKUP($A51,'B-Emax'!$A:$BM,MATCH(BV$1,'B-Emax'!$A$1:$BM$1,0),FALSE),"")</f>
        <v>0.43858381502890176</v>
      </c>
      <c r="BW51" s="41">
        <f>_xlfn.IFNA(VLOOKUP($A51,'B-Emax'!$A:$BM,MATCH(BW$1,'B-Emax'!$A$1:$BM$1,0),FALSE),"")</f>
        <v>0.59119266055045872</v>
      </c>
      <c r="BX51" s="41">
        <f>_xlfn.IFNA(VLOOKUP($A51,'B-Emax'!$A:$BM,MATCH(BX$1,'B-Emax'!$A$1:$BM$1,0),FALSE),"")</f>
        <v>0.45308949247916891</v>
      </c>
      <c r="BY51" s="41">
        <f>_xlfn.IFNA(VLOOKUP($A51,'B-Emax'!$A:$BM,MATCH(BY$1,'B-Emax'!$A$1:$BM$1,0),FALSE),"")</f>
        <v>0.46654170571696346</v>
      </c>
      <c r="BZ51" s="41">
        <f>_xlfn.IFNA(VLOOKUP($A51,'B-Emax'!$A:$BM,MATCH(BZ$1,'B-Emax'!$A$1:$BM$1,0),FALSE),"")</f>
        <v>0.34008196721311479</v>
      </c>
      <c r="CA51" s="41">
        <f>_xlfn.IFNA(VLOOKUP($A51,'B-Emax'!$A:$BM,MATCH(CA$1,'B-Emax'!$A$1:$BM$1,0),FALSE),"")</f>
        <v>0.33290852449730951</v>
      </c>
      <c r="CB51" s="47" t="str">
        <f>_xlfn.IFNA(VLOOKUP($A51,'I-Emax'!$A:$BM,MATCH(CB$1,'I-Emax'!$A$1:$BM$1,0),FALSE),"")</f>
        <v/>
      </c>
      <c r="CC51" s="47">
        <f>_xlfn.IFNA(VLOOKUP($A51,'I-Emax'!$A:$BM,MATCH(CC$1,'I-Emax'!$A$1:$BM$1,0),FALSE),"")</f>
        <v>0.58994197292069628</v>
      </c>
      <c r="CD51" s="47">
        <f>_xlfn.IFNA(VLOOKUP($A51,'I-Emax'!$A:$BM,MATCH(CD$1,'I-Emax'!$A$1:$BM$1,0),FALSE),"")</f>
        <v>0.58994197292069628</v>
      </c>
      <c r="CE51" s="47">
        <f>_xlfn.IFNA(VLOOKUP($A51,'I-Emax'!$A:$BM,MATCH(CE$1,'I-Emax'!$A$1:$BM$1,0),FALSE),"")</f>
        <v>0.71221532091097306</v>
      </c>
      <c r="CF51" s="47">
        <f>_xlfn.IFNA(VLOOKUP($A51,'I-Emax'!$A:$BM,MATCH(CF$1,'I-Emax'!$A$1:$BM$1,0),FALSE),"")</f>
        <v>0.71221532091097306</v>
      </c>
      <c r="CG51" s="47">
        <f>_xlfn.IFNA(VLOOKUP($A51,'I-Emax'!$A:$BM,MATCH(CG$1,'I-Emax'!$A$1:$BM$1,0),FALSE),"")</f>
        <v>0.62898550724637681</v>
      </c>
      <c r="CH51" s="47">
        <f>_xlfn.IFNA(VLOOKUP($A51,'I-Emax'!$A:$BM,MATCH(CH$1,'I-Emax'!$A$1:$BM$1,0),FALSE),"")</f>
        <v>0.55508474576271183</v>
      </c>
      <c r="CI51" s="47">
        <f>_xlfn.IFNA(VLOOKUP($A51,'I-Emax'!$A:$BM,MATCH(CI$1,'I-Emax'!$A$1:$BM$1,0),FALSE),"")</f>
        <v>0.55508474576271183</v>
      </c>
      <c r="CJ51" s="47">
        <f>_xlfn.IFNA(VLOOKUP($A51,'I-Emax'!$A:$BM,MATCH(CJ$1,'I-Emax'!$A$1:$BM$1,0),FALSE),"")</f>
        <v>0.63820224719101115</v>
      </c>
      <c r="CK51" s="47">
        <f>_xlfn.IFNA(VLOOKUP($A51,'I-Emax'!$A:$BM,MATCH(CK$1,'I-Emax'!$A$1:$BM$1,0),FALSE),"")</f>
        <v>0.68712871287128718</v>
      </c>
      <c r="CL51" s="47">
        <f>_xlfn.IFNA(VLOOKUP($A51,'I-Emax'!$A:$BM,MATCH(CL$1,'I-Emax'!$A$1:$BM$1,0),FALSE),"")</f>
        <v>0.6038095238095238</v>
      </c>
      <c r="CM51" s="47">
        <f>_xlfn.IFNA(VLOOKUP($A51,'I-Emax'!$A:$BM,MATCH(CM$1,'I-Emax'!$A$1:$BM$1,0),FALSE),"")</f>
        <v>0.68058455114822547</v>
      </c>
      <c r="CN51" s="40" t="str">
        <f t="shared" si="48"/>
        <v/>
      </c>
      <c r="CO51" s="41">
        <f t="shared" si="49"/>
        <v>0.22183605657329747</v>
      </c>
      <c r="CP51" s="41">
        <f t="shared" si="50"/>
        <v>0.36398831808074406</v>
      </c>
      <c r="CQ51" s="41">
        <f t="shared" si="51"/>
        <v>0.73849803841395634</v>
      </c>
      <c r="CR51" s="41">
        <f t="shared" si="52"/>
        <v>0.94958091535573019</v>
      </c>
      <c r="CS51" s="41">
        <f t="shared" si="53"/>
        <v>0.75603108421480825</v>
      </c>
      <c r="CT51" s="41">
        <f t="shared" si="54"/>
        <v>0</v>
      </c>
      <c r="CU51" s="41">
        <f t="shared" si="55"/>
        <v>0</v>
      </c>
      <c r="CV51" s="41">
        <f t="shared" si="56"/>
        <v>0.66928327494051287</v>
      </c>
      <c r="CW51" s="41">
        <f t="shared" si="57"/>
        <v>0.46844919573701821</v>
      </c>
      <c r="CX51" s="41">
        <f t="shared" si="58"/>
        <v>6.8146651247221468E-2</v>
      </c>
      <c r="CY51" s="41">
        <f t="shared" si="59"/>
        <v>0</v>
      </c>
      <c r="CZ51" s="40" t="str">
        <f>_xlfn.IFNA(VLOOKUP($A51,'B-Emax'!$A:$BM,MATCH(CZ$1,'B-Emax'!$A$1:$BM$1,0),FALSE),"")</f>
        <v/>
      </c>
      <c r="DA51" s="41">
        <f>_xlfn.IFNA(VLOOKUP($A51,'B-Emax'!$A:$BM,MATCH(DA$1,'B-Emax'!$A$1:$BM$1,0),FALSE),"")</f>
        <v>1</v>
      </c>
      <c r="DB51" s="41">
        <f>_xlfn.IFNA(VLOOKUP($A51,'B-Emax'!$A:$BM,MATCH(DB$1,'B-Emax'!$A$1:$BM$1,0),FALSE),"")</f>
        <v>0.60945927534984035</v>
      </c>
      <c r="DC51" s="41">
        <f>_xlfn.IFNA(VLOOKUP($A51,'B-Emax'!$A:$BM,MATCH(DC$1,'B-Emax'!$A$1:$BM$1,0),FALSE),"")</f>
        <v>0.73849803841395634</v>
      </c>
      <c r="DD51" s="41">
        <f>_xlfn.IFNA(VLOOKUP($A51,'B-Emax'!$A:$BM,MATCH(DD$1,'B-Emax'!$A$1:$BM$1,0),FALSE),"")</f>
        <v>0.94958091535573019</v>
      </c>
      <c r="DE51" s="41">
        <f>_xlfn.IFNA(VLOOKUP($A51,'B-Emax'!$A:$BM,MATCH(DE$1,'B-Emax'!$A$1:$BM$1,0),FALSE),"")</f>
        <v>0.62208332672355526</v>
      </c>
      <c r="DF51" s="41">
        <f>_xlfn.IFNA(VLOOKUP($A51,'B-Emax'!$A:$BM,MATCH(DF$1,'B-Emax'!$A$1:$BM$1,0),FALSE),"")</f>
        <v>0.31130027515678699</v>
      </c>
      <c r="DG51" s="41">
        <f>_xlfn.IFNA(VLOOKUP($A51,'B-Emax'!$A:$BM,MATCH(DG$1,'B-Emax'!$A$1:$BM$1,0),FALSE),"")</f>
        <v>0.76085830677646571</v>
      </c>
      <c r="DH51" s="41">
        <f>_xlfn.IFNA(VLOOKUP($A51,'B-Emax'!$A:$BM,MATCH(DH$1,'B-Emax'!$A$1:$BM$1,0),FALSE),"")</f>
        <v>0.35403137491424441</v>
      </c>
      <c r="DI51" s="41">
        <f>_xlfn.IFNA(VLOOKUP($A51,'B-Emax'!$A:$BM,MATCH(DI$1,'B-Emax'!$A$1:$BM$1,0),FALSE),"")</f>
        <v>0.39365915981388738</v>
      </c>
      <c r="DJ51" s="41">
        <f>_xlfn.IFNA(VLOOKUP($A51,'B-Emax'!$A:$BM,MATCH(DJ$1,'B-Emax'!$A$1:$BM$1,0),FALSE),"")</f>
        <v>2.1131663608571161E-2</v>
      </c>
      <c r="DK51" s="41">
        <f>_xlfn.IFNA(VLOOKUP($A51,'B-Emax'!$A:$BM,MATCH(DK$1,'B-Emax'!$A$1:$BM$1,0),FALSE),"")</f>
        <v>0</v>
      </c>
      <c r="DL51" s="47" t="str">
        <f>_xlfn.IFNA(VLOOKUP($A51,'I-Emax'!$A:$BQ,MATCH(DL$1,'I-Emax'!$A$1:$BQ$1,0),FALSE),"")</f>
        <v/>
      </c>
      <c r="DM51" s="47">
        <f>_xlfn.IFNA(VLOOKUP($A51,'I-Emax'!$A:$BQ,MATCH(DM$1,'I-Emax'!$A$1:$BQ$1,0),FALSE),"")</f>
        <v>0.22183605657329747</v>
      </c>
      <c r="DN51" s="47">
        <f>_xlfn.IFNA(VLOOKUP($A51,'I-Emax'!$A:$BQ,MATCH(DN$1,'I-Emax'!$A$1:$BQ$1,0),FALSE),"")</f>
        <v>0.22183605657329747</v>
      </c>
      <c r="DO51" s="47">
        <f>_xlfn.IFNA(VLOOKUP($A51,'I-Emax'!$A:$BQ,MATCH(DO$1,'I-Emax'!$A$1:$BQ$1,0),FALSE),"")</f>
        <v>1</v>
      </c>
      <c r="DP51" s="47">
        <f>_xlfn.IFNA(VLOOKUP($A51,'I-Emax'!$A:$BQ,MATCH(DP$1,'I-Emax'!$A$1:$BQ$1,0),FALSE),"")</f>
        <v>1</v>
      </c>
      <c r="DQ51" s="47">
        <f>_xlfn.IFNA(VLOOKUP($A51,'I-Emax'!$A:$BQ,MATCH(DQ$1,'I-Emax'!$A$1:$BQ$1,0),FALSE),"")</f>
        <v>0.4703143319747643</v>
      </c>
      <c r="DR51" s="47">
        <f>_xlfn.IFNA(VLOOKUP($A51,'I-Emax'!$A:$BQ,MATCH(DR$1,'I-Emax'!$A$1:$BQ$1,0),FALSE),"")</f>
        <v>0</v>
      </c>
      <c r="DS51" s="47">
        <f>_xlfn.IFNA(VLOOKUP($A51,'I-Emax'!$A:$BQ,MATCH(DS$1,'I-Emax'!$A$1:$BQ$1,0),FALSE),"")</f>
        <v>0</v>
      </c>
      <c r="DT51" s="47">
        <f>_xlfn.IFNA(VLOOKUP($A51,'I-Emax'!$A:$BQ,MATCH(DT$1,'I-Emax'!$A$1:$BQ$1,0),FALSE),"")</f>
        <v>0.52897089792914875</v>
      </c>
      <c r="DU51" s="47">
        <f>_xlfn.IFNA(VLOOKUP($A51,'I-Emax'!$A:$BQ,MATCH(DU$1,'I-Emax'!$A$1:$BQ$1,0),FALSE),"")</f>
        <v>0.84034547053611108</v>
      </c>
      <c r="DV51" s="47">
        <f>_xlfn.IFNA(VLOOKUP($A51,'I-Emax'!$A:$BQ,MATCH(DV$1,'I-Emax'!$A$1:$BQ$1,0),FALSE),"")</f>
        <v>0.31009100552732971</v>
      </c>
      <c r="DW51" s="47">
        <f>_xlfn.IFNA(VLOOKUP($A51,'I-Emax'!$A:$BQ,MATCH(DW$1,'I-Emax'!$A$1:$BQ$1,0),FALSE),"")</f>
        <v>0.7986975499013973</v>
      </c>
      <c r="DX51" s="147" t="str">
        <f t="shared" si="62"/>
        <v/>
      </c>
      <c r="DY51" s="51">
        <f t="shared" si="63"/>
        <v>0.94405817732873099</v>
      </c>
      <c r="DZ51" s="51">
        <f t="shared" si="64"/>
        <v>0.86038124950426986</v>
      </c>
      <c r="EA51" s="51">
        <f t="shared" si="65"/>
        <v>0.49969098863522082</v>
      </c>
      <c r="EB51" s="51" t="str">
        <f>_xlfn.IFNA(VLOOKUP($A51,'B-Emax'!$A:$IC,MATCH(EB$1,'B-Emax'!$A$1:$IC$1,0),FALSE),"")</f>
        <v/>
      </c>
      <c r="EC51" s="51">
        <f>_xlfn.IFNA(VLOOKUP($A51,'B-Emax'!$A:$IC,MATCH(EC$1,'B-Emax'!$A$1:$IC$1,0),FALSE),"")</f>
        <v>0.67237269772481045</v>
      </c>
      <c r="ED51" s="51">
        <f>_xlfn.IFNA(VLOOKUP($A51,'B-Emax'!$A:$IC,MATCH(ED$1,'B-Emax'!$A$1:$IC$1,0),FALSE),"")</f>
        <v>0.59119266055045872</v>
      </c>
      <c r="EE51" s="51">
        <f>_xlfn.IFNA(VLOOKUP($A51,'B-Emax'!$A:$IC,MATCH(EE$1,'B-Emax'!$A$1:$IC$1,0),FALSE),"")</f>
        <v>0.34008196721311479</v>
      </c>
      <c r="EF51" s="51" t="str">
        <f>_xlfn.IFNA(VLOOKUP($A51,'I-Emax'!$A:$IC,MATCH(EF$1,'I-Emax'!$A$1:$IC$1,0),FALSE),"")</f>
        <v/>
      </c>
      <c r="EG51" s="51">
        <f>_xlfn.IFNA(VLOOKUP($A51,'I-Emax'!$A:$IC,MATCH(EG$1,'I-Emax'!$A$1:$IC$1,0),FALSE),"")</f>
        <v>0.71221532091097306</v>
      </c>
      <c r="EH51" s="51">
        <f>_xlfn.IFNA(VLOOKUP($A51,'I-Emax'!$A:$IC,MATCH(EH$1,'I-Emax'!$A$1:$IC$1,0),FALSE),"")</f>
        <v>0.68712871287128718</v>
      </c>
      <c r="EI51" s="51">
        <f>_xlfn.IFNA(VLOOKUP($A51,'I-Emax'!$A:$IC,MATCH(EI$1,'I-Emax'!$A$1:$IC$1,0),FALSE),"")</f>
        <v>0.68058455114822547</v>
      </c>
      <c r="EJ51" s="147" t="str">
        <f t="shared" si="66"/>
        <v/>
      </c>
      <c r="EK51" s="51">
        <f t="shared" si="67"/>
        <v>0.92633335149459528</v>
      </c>
      <c r="EL51" s="51">
        <f t="shared" si="68"/>
        <v>0.80041359569638271</v>
      </c>
      <c r="EM51" s="51">
        <f t="shared" si="69"/>
        <v>0.52397508275064464</v>
      </c>
      <c r="EN51" s="147" t="str">
        <f>_xlfn.IFNA(VLOOKUP($A51,'B-Emax'!$A:$IC,MATCH(EN$1,'B-Emax'!$A$1:$IC$1,0),FALSE),"")</f>
        <v/>
      </c>
      <c r="EO51" s="51">
        <f>_xlfn.IFNA(VLOOKUP($A51,'B-Emax'!$A:$IC,MATCH(EO$1,'B-Emax'!$A$1:$IC$1,0),FALSE),"")</f>
        <v>0.599022742661102</v>
      </c>
      <c r="EP51" s="51">
        <f>_xlfn.IFNA(VLOOKUP($A51,'B-Emax'!$A:$IC,MATCH(EP$1,'B-Emax'!$A$1:$IC$1,0),FALSE),"")</f>
        <v>0.48735191844387316</v>
      </c>
      <c r="EQ51" s="51">
        <f>_xlfn.IFNA(VLOOKUP($A51,'B-Emax'!$A:$IC,MATCH(EQ$1,'B-Emax'!$A$1:$IC$1,0),FALSE),"")</f>
        <v>0.33649524585521218</v>
      </c>
      <c r="ER51" s="51" t="str">
        <f>_xlfn.IFNA(VLOOKUP($A51,'I-Emax'!$A:$IC,MATCH(ER$1,'I-Emax'!$A$1:$IC$1,0),FALSE),"")</f>
        <v/>
      </c>
      <c r="ES51" s="51">
        <f>_xlfn.IFNA(VLOOKUP($A51,'I-Emax'!$A:$IC,MATCH(ES$1,'I-Emax'!$A$1:$IC$1,0),FALSE),"")</f>
        <v>0.64666001898194314</v>
      </c>
      <c r="ET51" s="51">
        <f>_xlfn.IFNA(VLOOKUP($A51,'I-Emax'!$A:$IC,MATCH(ET$1,'I-Emax'!$A$1:$IC$1,0),FALSE),"")</f>
        <v>0.60887511289693053</v>
      </c>
      <c r="EU51" s="51">
        <f>_xlfn.IFNA(VLOOKUP($A51,'I-Emax'!$A:$IC,MATCH(EU$1,'I-Emax'!$A$1:$IC$1,0),FALSE),"")</f>
        <v>0.64219703747887458</v>
      </c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</row>
    <row r="52" spans="1:172" s="49" customFormat="1" x14ac:dyDescent="0.2">
      <c r="A52" s="29" t="s">
        <v>122</v>
      </c>
      <c r="B52" s="377" t="str">
        <f>VLOOKUP($A52,BI!$A:$Q,MATCH(B$1,BI!$A$1:$Q$1,0),FALSE)</f>
        <v/>
      </c>
      <c r="C52" s="378">
        <f>VLOOKUP($A52,BI!$A:$Q,MATCH(C$1,BI!$A$1:$Q$1,0),FALSE)</f>
        <v>1</v>
      </c>
      <c r="D52" s="378">
        <f>VLOOKUP($A52,BI!$A:$Q,MATCH(D$1,BI!$A$1:$Q$1,0),FALSE)</f>
        <v>1</v>
      </c>
      <c r="E52" s="378">
        <f>VLOOKUP($A52,BI!$A:$Q,MATCH(E$1,BI!$A$1:$Q$1,0),FALSE)</f>
        <v>1</v>
      </c>
      <c r="F52" s="378">
        <f>VLOOKUP($A52,BI!$A:$Q,MATCH(F$1,BI!$A$1:$Q$1,0),FALSE)</f>
        <v>1</v>
      </c>
      <c r="G52" s="378">
        <f>VLOOKUP($A52,BI!$A:$Q,MATCH(G$1,BI!$A$1:$Q$1,0),FALSE)</f>
        <v>1</v>
      </c>
      <c r="H52" s="378">
        <f>VLOOKUP($A52,BI!$A:$Q,MATCH(H$1,BI!$A$1:$Q$1,0),FALSE)</f>
        <v>1</v>
      </c>
      <c r="I52" s="378">
        <f>VLOOKUP($A52,BI!$A:$Q,MATCH(I$1,BI!$A$1:$Q$1,0),FALSE)</f>
        <v>1</v>
      </c>
      <c r="J52" s="378">
        <f>VLOOKUP($A52,BI!$A:$Q,MATCH(J$1,BI!$A$1:$Q$1,0),FALSE)</f>
        <v>1</v>
      </c>
      <c r="K52" s="378">
        <f>VLOOKUP($A52,BI!$A:$Q,MATCH(K$1,BI!$A$1:$Q$1,0),FALSE)</f>
        <v>1</v>
      </c>
      <c r="L52" s="378">
        <f>VLOOKUP($A52,BI!$A:$Q,MATCH(L$1,BI!$A$1:$Q$1,0),FALSE)</f>
        <v>1</v>
      </c>
      <c r="M52" s="378">
        <f>VLOOKUP($A52,BI!$A:$Q,MATCH(M$1,BI!$A$1:$Q$1,0),FALSE)</f>
        <v>1</v>
      </c>
      <c r="N52" s="49">
        <f t="shared" si="0"/>
        <v>11</v>
      </c>
      <c r="O52" s="49" t="str">
        <f>VLOOKUP($A52,BI!$A:$Q,MATCH(O$1,BI!$A$1:$Q$1,0),FALSE)</f>
        <v/>
      </c>
      <c r="P52" s="37">
        <f>VLOOKUP($A52,BI!$A:$Q,MATCH(P$1,BI!$A$1:$Q$1,0),FALSE)</f>
        <v>1</v>
      </c>
      <c r="Q52" s="37">
        <f>VLOOKUP($A52,BI!$A:$Q,MATCH(Q$1,BI!$A$1:$Q$1,0),FALSE)</f>
        <v>1</v>
      </c>
      <c r="R52" s="37">
        <f>VLOOKUP($A52,BI!$A:$Q,MATCH(R$1,BI!$A$1:$Q$1,0),FALSE)</f>
        <v>1</v>
      </c>
      <c r="S52" s="398">
        <f t="shared" si="1"/>
        <v>3</v>
      </c>
      <c r="T52" s="41" t="str">
        <f t="shared" si="24"/>
        <v/>
      </c>
      <c r="U52" s="41">
        <f t="shared" si="25"/>
        <v>4.6192786331997464E-2</v>
      </c>
      <c r="V52" s="41">
        <f t="shared" si="26"/>
        <v>0.11122397155916708</v>
      </c>
      <c r="W52" s="41">
        <f t="shared" si="27"/>
        <v>8.3440860215053758E-2</v>
      </c>
      <c r="X52" s="41">
        <f t="shared" si="28"/>
        <v>4.655627549796016E-2</v>
      </c>
      <c r="Y52" s="41">
        <f t="shared" si="29"/>
        <v>0.1019718309859155</v>
      </c>
      <c r="Z52" s="41">
        <f t="shared" si="30"/>
        <v>9.5827725437415884E-2</v>
      </c>
      <c r="AA52" s="41">
        <f t="shared" si="31"/>
        <v>4.5431342521694743E-2</v>
      </c>
      <c r="AB52" s="41">
        <f t="shared" si="32"/>
        <v>4.6804389928986438E-2</v>
      </c>
      <c r="AC52" s="41">
        <f t="shared" si="33"/>
        <v>4.0032186682760006E-2</v>
      </c>
      <c r="AD52" s="41">
        <f t="shared" si="34"/>
        <v>8.3299053887289184E-2</v>
      </c>
      <c r="AE52" s="41">
        <f t="shared" si="35"/>
        <v>2.5914384123339348E-2</v>
      </c>
      <c r="AF52" s="80" t="str">
        <f>_xlfn.IFNA(VLOOKUP($A52,'B-Emax'!$A:$BM,MATCH(AF$1,'B-Emax'!$A$1:$BM$1,0),FALSE),"")</f>
        <v/>
      </c>
      <c r="AG52" s="81">
        <f>_xlfn.IFNA(VLOOKUP($A52,'B-Emax'!$A:$BM,MATCH(AG$1,'B-Emax'!$A$1:$BM$1,0),FALSE),"")</f>
        <v>474.1</v>
      </c>
      <c r="AH52" s="81">
        <f>_xlfn.IFNA(VLOOKUP($A52,'B-Emax'!$A:$BM,MATCH(AH$1,'B-Emax'!$A$1:$BM$1,0),FALSE),"")</f>
        <v>196.9</v>
      </c>
      <c r="AI52" s="81">
        <f>_xlfn.IFNA(VLOOKUP($A52,'B-Emax'!$A:$BM,MATCH(AI$1,'B-Emax'!$A$1:$BM$1,0),FALSE),"")</f>
        <v>232.5</v>
      </c>
      <c r="AJ52" s="81">
        <f>_xlfn.IFNA(VLOOKUP($A52,'B-Emax'!$A:$BM,MATCH(AJ$1,'B-Emax'!$A$1:$BM$1,0),FALSE),"")</f>
        <v>416.7</v>
      </c>
      <c r="AK52" s="81">
        <f>_xlfn.IFNA(VLOOKUP($A52,'B-Emax'!$A:$BM,MATCH(AK$1,'B-Emax'!$A$1:$BM$1,0),FALSE),"")</f>
        <v>177.5</v>
      </c>
      <c r="AL52" s="82">
        <f>_xlfn.IFNA(VLOOKUP($A52,'B-Emax'!$A:$BM,MATCH(AL$1,'B-Emax'!$A$1:$BM$1,0),FALSE),"")</f>
        <v>371.5</v>
      </c>
      <c r="AM52" s="82">
        <f>_xlfn.IFNA(VLOOKUP($A52,'B-Emax'!$A:$BM,MATCH(AM$1,'B-Emax'!$A$1:$BM$1,0),FALSE),"")</f>
        <v>783.6</v>
      </c>
      <c r="AN52" s="82">
        <f>_xlfn.IFNA(VLOOKUP($A52,'B-Emax'!$A:$BM,MATCH(AN$1,'B-Emax'!$A$1:$BM$1,0),FALSE),"")</f>
        <v>619.6</v>
      </c>
      <c r="AO52" s="81">
        <f>_xlfn.IFNA(VLOOKUP($A52,'B-Emax'!$A:$BM,MATCH(AO$1,'B-Emax'!$A$1:$BM$1,0),FALSE),"")</f>
        <v>497.1</v>
      </c>
      <c r="AP52" s="82">
        <f>_xlfn.IFNA(VLOOKUP($A52,'B-Emax'!$A:$BM,MATCH(AP$1,'B-Emax'!$A$1:$BM$1,0),FALSE),"")</f>
        <v>97.24</v>
      </c>
      <c r="AQ52" s="82">
        <f>_xlfn.IFNA(VLOOKUP($A52,'B-Emax'!$A:$BM,MATCH(AQ$1,'B-Emax'!$A$1:$BM$1,0),FALSE),"")</f>
        <v>609.70000000000005</v>
      </c>
      <c r="AR52" s="50" t="str">
        <f>_xlfn.IFNA(VLOOKUP($A52,'I-Emax'!$A:$BM,MATCH(AR$1,'I-Emax'!$A$1:$BM$1,0),FALSE),"")</f>
        <v/>
      </c>
      <c r="AS52" s="50">
        <f>_xlfn.IFNA(VLOOKUP($A52,'I-Emax'!$A:$BM,MATCH(AS$1,'I-Emax'!$A$1:$BM$1,0),FALSE),"")</f>
        <v>21.9</v>
      </c>
      <c r="AT52" s="50">
        <f>_xlfn.IFNA(VLOOKUP($A52,'I-Emax'!$A:$BM,MATCH(AT$1,'I-Emax'!$A$1:$BM$1,0),FALSE),"")</f>
        <v>21.9</v>
      </c>
      <c r="AU52" s="50">
        <f>_xlfn.IFNA(VLOOKUP($A52,'I-Emax'!$A:$BM,MATCH(AU$1,'I-Emax'!$A$1:$BM$1,0),FALSE),"")</f>
        <v>19.399999999999999</v>
      </c>
      <c r="AV52" s="50">
        <f>_xlfn.IFNA(VLOOKUP($A52,'I-Emax'!$A:$BM,MATCH(AV$1,'I-Emax'!$A$1:$BM$1,0),FALSE),"")</f>
        <v>19.399999999999999</v>
      </c>
      <c r="AW52" s="50">
        <f>_xlfn.IFNA(VLOOKUP($A52,'I-Emax'!$A:$BM,MATCH(AW$1,'I-Emax'!$A$1:$BM$1,0),FALSE),"")</f>
        <v>18.100000000000001</v>
      </c>
      <c r="AX52" s="50">
        <f>_xlfn.IFNA(VLOOKUP($A52,'I-Emax'!$A:$BM,MATCH(AX$1,'I-Emax'!$A$1:$BM$1,0),FALSE),"")</f>
        <v>35.6</v>
      </c>
      <c r="AY52" s="50">
        <f>_xlfn.IFNA(VLOOKUP($A52,'I-Emax'!$A:$BM,MATCH(AY$1,'I-Emax'!$A$1:$BM$1,0),FALSE),"")</f>
        <v>35.6</v>
      </c>
      <c r="AZ52" s="50">
        <f>_xlfn.IFNA(VLOOKUP($A52,'I-Emax'!$A:$BM,MATCH(AZ$1,'I-Emax'!$A$1:$BM$1,0),FALSE),"")</f>
        <v>29</v>
      </c>
      <c r="BA52" s="50">
        <f>_xlfn.IFNA(VLOOKUP($A52,'I-Emax'!$A:$BM,MATCH(BA$1,'I-Emax'!$A$1:$BM$1,0),FALSE),"")</f>
        <v>19.899999999999999</v>
      </c>
      <c r="BB52" s="50">
        <f>_xlfn.IFNA(VLOOKUP($A52,'I-Emax'!$A:$BM,MATCH(BB$1,'I-Emax'!$A$1:$BM$1,0),FALSE),"")</f>
        <v>8.1</v>
      </c>
      <c r="BC52" s="50">
        <f>_xlfn.IFNA(VLOOKUP($A52,'I-Emax'!$A:$BM,MATCH(BC$1,'I-Emax'!$A$1:$BM$1,0),FALSE),"")</f>
        <v>15.8</v>
      </c>
      <c r="BD52" s="40" t="str">
        <f t="shared" si="36"/>
        <v/>
      </c>
      <c r="BE52" s="41">
        <f t="shared" si="37"/>
        <v>0.82467972503740139</v>
      </c>
      <c r="BF52" s="41">
        <f t="shared" si="38"/>
        <v>0.76920048631686022</v>
      </c>
      <c r="BG52" s="41">
        <f t="shared" si="39"/>
        <v>0.64265010351966878</v>
      </c>
      <c r="BH52" s="41">
        <f t="shared" si="40"/>
        <v>0.47028585539243817</v>
      </c>
      <c r="BI52" s="41">
        <f t="shared" si="41"/>
        <v>0.98123181346220389</v>
      </c>
      <c r="BJ52" s="41">
        <f t="shared" si="42"/>
        <v>0.7117782684938625</v>
      </c>
      <c r="BK52" s="41">
        <f t="shared" si="43"/>
        <v>0.78686700236197993</v>
      </c>
      <c r="BL52" s="41">
        <f t="shared" si="44"/>
        <v>0.97195363445789595</v>
      </c>
      <c r="BM52" s="41">
        <f t="shared" si="45"/>
        <v>0.84582857802980049</v>
      </c>
      <c r="BN52" s="41">
        <f t="shared" si="46"/>
        <v>0.19357113474760534</v>
      </c>
      <c r="BO52" s="41">
        <f t="shared" si="47"/>
        <v>0.38206133753449373</v>
      </c>
      <c r="BP52" s="40" t="str">
        <f>_xlfn.IFNA(VLOOKUP($A52,'B-Emax'!$A:$BM,MATCH(BP$1,'B-Emax'!$A$1:$BM$1,0),FALSE),"")</f>
        <v/>
      </c>
      <c r="BQ52" s="41">
        <f>_xlfn.IFNA(VLOOKUP($A52,'B-Emax'!$A:$BM,MATCH(BQ$1,'B-Emax'!$A$1:$BM$1,0),FALSE),"")</f>
        <v>0.51365113759479963</v>
      </c>
      <c r="BR52" s="41">
        <f>_xlfn.IFNA(VLOOKUP($A52,'B-Emax'!$A:$BM,MATCH(BR$1,'B-Emax'!$A$1:$BM$1,0),FALSE),"")</f>
        <v>0.32583154062551717</v>
      </c>
      <c r="BS52" s="41">
        <f>_xlfn.IFNA(VLOOKUP($A52,'B-Emax'!$A:$BM,MATCH(BS$1,'B-Emax'!$A$1:$BM$1,0),FALSE),"")</f>
        <v>0.625</v>
      </c>
      <c r="BT52" s="41">
        <f>_xlfn.IFNA(VLOOKUP($A52,'B-Emax'!$A:$BM,MATCH(BT$1,'B-Emax'!$A$1:$BM$1,0),FALSE),"")</f>
        <v>0.8540684566509531</v>
      </c>
      <c r="BU52" s="41">
        <f>_xlfn.IFNA(VLOOKUP($A52,'B-Emax'!$A:$BM,MATCH(BU$1,'B-Emax'!$A$1:$BM$1,0),FALSE),"")</f>
        <v>0.51479118329466356</v>
      </c>
      <c r="BV52" s="41">
        <f>_xlfn.IFNA(VLOOKUP($A52,'B-Emax'!$A:$BM,MATCH(BV$1,'B-Emax'!$A$1:$BM$1,0),FALSE),"")</f>
        <v>0.53684971098265899</v>
      </c>
      <c r="BW52" s="41">
        <f>_xlfn.IFNA(VLOOKUP($A52,'B-Emax'!$A:$BM,MATCH(BW$1,'B-Emax'!$A$1:$BM$1,0),FALSE),"")</f>
        <v>0.95853211009174311</v>
      </c>
      <c r="BX52" s="41">
        <f>_xlfn.IFNA(VLOOKUP($A52,'B-Emax'!$A:$BM,MATCH(BX$1,'B-Emax'!$A$1:$BM$1,0),FALSE),"")</f>
        <v>0.67049020668758796</v>
      </c>
      <c r="BY52" s="41">
        <f>_xlfn.IFNA(VLOOKUP($A52,'B-Emax'!$A:$BM,MATCH(BY$1,'B-Emax'!$A$1:$BM$1,0),FALSE),"")</f>
        <v>0.46588566073102156</v>
      </c>
      <c r="BZ52" s="41">
        <f>_xlfn.IFNA(VLOOKUP($A52,'B-Emax'!$A:$BM,MATCH(BZ$1,'B-Emax'!$A$1:$BM$1,0),FALSE),"")</f>
        <v>0.79704918032786876</v>
      </c>
      <c r="CA52" s="41">
        <f>_xlfn.IFNA(VLOOKUP($A52,'B-Emax'!$A:$BM,MATCH(CA$1,'B-Emax'!$A$1:$BM$1,0),FALSE),"")</f>
        <v>0.86335315774568111</v>
      </c>
      <c r="CB52" s="47" t="str">
        <f>_xlfn.IFNA(VLOOKUP($A52,'I-Emax'!$A:$BM,MATCH(CB$1,'I-Emax'!$A$1:$BM$1,0),FALSE),"")</f>
        <v/>
      </c>
      <c r="CC52" s="47">
        <f>_xlfn.IFNA(VLOOKUP($A52,'I-Emax'!$A:$BM,MATCH(CC$1,'I-Emax'!$A$1:$BM$1,0),FALSE),"")</f>
        <v>0.42359767891682781</v>
      </c>
      <c r="CD52" s="47">
        <f>_xlfn.IFNA(VLOOKUP($A52,'I-Emax'!$A:$BM,MATCH(CD$1,'I-Emax'!$A$1:$BM$1,0),FALSE),"")</f>
        <v>0.42359767891682781</v>
      </c>
      <c r="CE52" s="47">
        <f>_xlfn.IFNA(VLOOKUP($A52,'I-Emax'!$A:$BM,MATCH(CE$1,'I-Emax'!$A$1:$BM$1,0),FALSE),"")</f>
        <v>0.40165631469979296</v>
      </c>
      <c r="CF52" s="47">
        <f>_xlfn.IFNA(VLOOKUP($A52,'I-Emax'!$A:$BM,MATCH(CF$1,'I-Emax'!$A$1:$BM$1,0),FALSE),"")</f>
        <v>0.40165631469979296</v>
      </c>
      <c r="CG52" s="47">
        <f>_xlfn.IFNA(VLOOKUP($A52,'I-Emax'!$A:$BM,MATCH(CG$1,'I-Emax'!$A$1:$BM$1,0),FALSE),"")</f>
        <v>0.52463768115942033</v>
      </c>
      <c r="CH52" s="47">
        <f>_xlfn.IFNA(VLOOKUP($A52,'I-Emax'!$A:$BM,MATCH(CH$1,'I-Emax'!$A$1:$BM$1,0),FALSE),"")</f>
        <v>0.75423728813559321</v>
      </c>
      <c r="CI52" s="47">
        <f>_xlfn.IFNA(VLOOKUP($A52,'I-Emax'!$A:$BM,MATCH(CI$1,'I-Emax'!$A$1:$BM$1,0),FALSE),"")</f>
        <v>0.75423728813559321</v>
      </c>
      <c r="CJ52" s="47">
        <f>_xlfn.IFNA(VLOOKUP($A52,'I-Emax'!$A:$BM,MATCH(CJ$1,'I-Emax'!$A$1:$BM$1,0),FALSE),"")</f>
        <v>0.651685393258427</v>
      </c>
      <c r="CK52" s="47">
        <f>_xlfn.IFNA(VLOOKUP($A52,'I-Emax'!$A:$BM,MATCH(CK$1,'I-Emax'!$A$1:$BM$1,0),FALSE),"")</f>
        <v>0.39405940594059402</v>
      </c>
      <c r="CL52" s="47">
        <f>_xlfn.IFNA(VLOOKUP($A52,'I-Emax'!$A:$BM,MATCH(CL$1,'I-Emax'!$A$1:$BM$1,0),FALSE),"")</f>
        <v>0.15428571428571428</v>
      </c>
      <c r="CM52" s="47">
        <f>_xlfn.IFNA(VLOOKUP($A52,'I-Emax'!$A:$BM,MATCH(CM$1,'I-Emax'!$A$1:$BM$1,0),FALSE),"")</f>
        <v>0.32985386221294366</v>
      </c>
      <c r="CN52" s="40" t="str">
        <f t="shared" si="48"/>
        <v/>
      </c>
      <c r="CO52" s="41">
        <f t="shared" si="49"/>
        <v>0.66130716448048665</v>
      </c>
      <c r="CP52" s="41">
        <f t="shared" si="50"/>
        <v>0</v>
      </c>
      <c r="CQ52" s="41">
        <f t="shared" si="51"/>
        <v>0.87199562626576277</v>
      </c>
      <c r="CR52" s="41">
        <f t="shared" si="52"/>
        <v>0.49385716934379098</v>
      </c>
      <c r="CS52" s="41">
        <f t="shared" si="53"/>
        <v>0.48380725338548791</v>
      </c>
      <c r="CT52" s="41">
        <f t="shared" si="54"/>
        <v>0.33351980469239345</v>
      </c>
      <c r="CU52" s="41">
        <f t="shared" si="55"/>
        <v>1</v>
      </c>
      <c r="CV52" s="41">
        <f t="shared" si="56"/>
        <v>0.65705492327970028</v>
      </c>
      <c r="CW52" s="41">
        <f t="shared" si="57"/>
        <v>0.55387572447317557</v>
      </c>
      <c r="CX52" s="41">
        <f t="shared" si="58"/>
        <v>0</v>
      </c>
      <c r="CY52" s="41">
        <f t="shared" si="59"/>
        <v>0.34445446725773754</v>
      </c>
      <c r="CZ52" s="40" t="str">
        <f>_xlfn.IFNA(VLOOKUP($A52,'B-Emax'!$A:$BM,MATCH(CZ$1,'B-Emax'!$A$1:$BM$1,0),FALSE),"")</f>
        <v/>
      </c>
      <c r="DA52" s="41">
        <f>_xlfn.IFNA(VLOOKUP($A52,'B-Emax'!$A:$BM,MATCH(DA$1,'B-Emax'!$A$1:$BM$1,0),FALSE),"")</f>
        <v>0.29685384529957881</v>
      </c>
      <c r="DB52" s="41">
        <f>_xlfn.IFNA(VLOOKUP($A52,'B-Emax'!$A:$BM,MATCH(DB$1,'B-Emax'!$A$1:$BM$1,0),FALSE),"")</f>
        <v>0</v>
      </c>
      <c r="DC52" s="41">
        <f>_xlfn.IFNA(VLOOKUP($A52,'B-Emax'!$A:$BM,MATCH(DC$1,'B-Emax'!$A$1:$BM$1,0),FALSE),"")</f>
        <v>0.47284367015328355</v>
      </c>
      <c r="DD52" s="41">
        <f>_xlfn.IFNA(VLOOKUP($A52,'B-Emax'!$A:$BM,MATCH(DD$1,'B-Emax'!$A$1:$BM$1,0),FALSE),"")</f>
        <v>0.83489243019186743</v>
      </c>
      <c r="DE52" s="41">
        <f>_xlfn.IFNA(VLOOKUP($A52,'B-Emax'!$A:$BM,MATCH(DE$1,'B-Emax'!$A$1:$BM$1,0),FALSE),"")</f>
        <v>0.29865571770950206</v>
      </c>
      <c r="DF52" s="41">
        <f>_xlfn.IFNA(VLOOKUP($A52,'B-Emax'!$A:$BM,MATCH(DF$1,'B-Emax'!$A$1:$BM$1,0),FALSE),"")</f>
        <v>0.33351980469239345</v>
      </c>
      <c r="DG52" s="41">
        <f>_xlfn.IFNA(VLOOKUP($A52,'B-Emax'!$A:$BM,MATCH(DG$1,'B-Emax'!$A$1:$BM$1,0),FALSE),"")</f>
        <v>1</v>
      </c>
      <c r="DH52" s="41">
        <f>_xlfn.IFNA(VLOOKUP($A52,'B-Emax'!$A:$BM,MATCH(DH$1,'B-Emax'!$A$1:$BM$1,0),FALSE),"")</f>
        <v>0.54474214611951433</v>
      </c>
      <c r="DI52" s="41">
        <f>_xlfn.IFNA(VLOOKUP($A52,'B-Emax'!$A:$BM,MATCH(DI$1,'B-Emax'!$A$1:$BM$1,0),FALSE),"")</f>
        <v>0.2213592445849388</v>
      </c>
      <c r="DJ52" s="41">
        <f>_xlfn.IFNA(VLOOKUP($A52,'B-Emax'!$A:$BM,MATCH(DJ$1,'B-Emax'!$A$1:$BM$1,0),FALSE),"")</f>
        <v>0.74477195444899236</v>
      </c>
      <c r="DK52" s="41">
        <f>_xlfn.IFNA(VLOOKUP($A52,'B-Emax'!$A:$BM,MATCH(DK$1,'B-Emax'!$A$1:$BM$1,0),FALSE),"")</f>
        <v>0.84956714607296913</v>
      </c>
      <c r="DL52" s="47" t="str">
        <f>_xlfn.IFNA(VLOOKUP($A52,'I-Emax'!$A:$BQ,MATCH(DL$1,'I-Emax'!$A$1:$BQ$1,0),FALSE),"")</f>
        <v/>
      </c>
      <c r="DM52" s="47">
        <f>_xlfn.IFNA(VLOOKUP($A52,'I-Emax'!$A:$BQ,MATCH(DM$1,'I-Emax'!$A$1:$BQ$1,0),FALSE),"")</f>
        <v>0.44888950436939978</v>
      </c>
      <c r="DN52" s="47">
        <f>_xlfn.IFNA(VLOOKUP($A52,'I-Emax'!$A:$BQ,MATCH(DN$1,'I-Emax'!$A$1:$BQ$1,0),FALSE),"")</f>
        <v>0.44888950436939978</v>
      </c>
      <c r="DO52" s="47">
        <f>_xlfn.IFNA(VLOOKUP($A52,'I-Emax'!$A:$BQ,MATCH(DO$1,'I-Emax'!$A$1:$BQ$1,0),FALSE),"")</f>
        <v>0.41231761228111424</v>
      </c>
      <c r="DP52" s="47">
        <f>_xlfn.IFNA(VLOOKUP($A52,'I-Emax'!$A:$BQ,MATCH(DP$1,'I-Emax'!$A$1:$BQ$1,0),FALSE),"")</f>
        <v>0.41231761228111424</v>
      </c>
      <c r="DQ52" s="47">
        <f>_xlfn.IFNA(VLOOKUP($A52,'I-Emax'!$A:$BQ,MATCH(DQ$1,'I-Emax'!$A$1:$BQ$1,0),FALSE),"")</f>
        <v>0.61730310081056017</v>
      </c>
      <c r="DR52" s="47">
        <f>_xlfn.IFNA(VLOOKUP($A52,'I-Emax'!$A:$BQ,MATCH(DR$1,'I-Emax'!$A$1:$BQ$1,0),FALSE),"")</f>
        <v>1</v>
      </c>
      <c r="DS52" s="47">
        <f>_xlfn.IFNA(VLOOKUP($A52,'I-Emax'!$A:$BQ,MATCH(DS$1,'I-Emax'!$A$1:$BQ$1,0),FALSE),"")</f>
        <v>1</v>
      </c>
      <c r="DT52" s="47">
        <f>_xlfn.IFNA(VLOOKUP($A52,'I-Emax'!$A:$BQ,MATCH(DT$1,'I-Emax'!$A$1:$BQ$1,0),FALSE),"")</f>
        <v>0.82906637910941305</v>
      </c>
      <c r="DU52" s="47">
        <f>_xlfn.IFNA(VLOOKUP($A52,'I-Emax'!$A:$BQ,MATCH(DU$1,'I-Emax'!$A$1:$BQ$1,0),FALSE),"")</f>
        <v>0.3996550756859526</v>
      </c>
      <c r="DV52" s="47">
        <f>_xlfn.IFNA(VLOOKUP($A52,'I-Emax'!$A:$BQ,MATCH(DV$1,'I-Emax'!$A$1:$BQ$1,0),FALSE),"")</f>
        <v>0</v>
      </c>
      <c r="DW52" s="47">
        <f>_xlfn.IFNA(VLOOKUP($A52,'I-Emax'!$A:$BQ,MATCH(DW$1,'I-Emax'!$A$1:$BQ$1,0),FALSE),"")</f>
        <v>0.29263719870024107</v>
      </c>
      <c r="DX52" s="147" t="str">
        <f t="shared" si="62"/>
        <v/>
      </c>
      <c r="DY52" s="51">
        <f t="shared" si="63"/>
        <v>0.61428059668270019</v>
      </c>
      <c r="DZ52" s="51">
        <f t="shared" si="64"/>
        <v>0.78686700236197993</v>
      </c>
      <c r="EA52" s="51">
        <f t="shared" si="65"/>
        <v>0.38206133753449373</v>
      </c>
      <c r="EB52" s="51" t="str">
        <f>_xlfn.IFNA(VLOOKUP($A52,'B-Emax'!$A:$IC,MATCH(EB$1,'B-Emax'!$A$1:$IC$1,0),FALSE),"")</f>
        <v/>
      </c>
      <c r="EC52" s="51">
        <f>_xlfn.IFNA(VLOOKUP($A52,'B-Emax'!$A:$IC,MATCH(EC$1,'B-Emax'!$A$1:$IC$1,0),FALSE),"")</f>
        <v>0.8540684566509531</v>
      </c>
      <c r="ED52" s="51">
        <f>_xlfn.IFNA(VLOOKUP($A52,'B-Emax'!$A:$IC,MATCH(ED$1,'B-Emax'!$A$1:$IC$1,0),FALSE),"")</f>
        <v>0.95853211009174311</v>
      </c>
      <c r="EE52" s="51">
        <f>_xlfn.IFNA(VLOOKUP($A52,'B-Emax'!$A:$IC,MATCH(EE$1,'B-Emax'!$A$1:$IC$1,0),FALSE),"")</f>
        <v>0.86335315774568111</v>
      </c>
      <c r="EF52" s="51" t="str">
        <f>_xlfn.IFNA(VLOOKUP($A52,'I-Emax'!$A:$IC,MATCH(EF$1,'I-Emax'!$A$1:$IC$1,0),FALSE),"")</f>
        <v/>
      </c>
      <c r="EG52" s="51">
        <f>_xlfn.IFNA(VLOOKUP($A52,'I-Emax'!$A:$IC,MATCH(EG$1,'I-Emax'!$A$1:$IC$1,0),FALSE),"")</f>
        <v>0.52463768115942033</v>
      </c>
      <c r="EH52" s="51">
        <f>_xlfn.IFNA(VLOOKUP($A52,'I-Emax'!$A:$IC,MATCH(EH$1,'I-Emax'!$A$1:$IC$1,0),FALSE),"")</f>
        <v>0.75423728813559321</v>
      </c>
      <c r="EI52" s="51">
        <f>_xlfn.IFNA(VLOOKUP($A52,'I-Emax'!$A:$IC,MATCH(EI$1,'I-Emax'!$A$1:$IC$1,0),FALSE),"")</f>
        <v>0.32985386221294366</v>
      </c>
      <c r="EJ52" s="147" t="str">
        <f t="shared" si="66"/>
        <v/>
      </c>
      <c r="EK52" s="51">
        <f t="shared" si="67"/>
        <v>0.767696036743159</v>
      </c>
      <c r="EL52" s="51">
        <f t="shared" si="68"/>
        <v>0.97053744219620597</v>
      </c>
      <c r="EM52" s="51">
        <f t="shared" si="69"/>
        <v>0.29157967644177829</v>
      </c>
      <c r="EN52" s="147" t="str">
        <f>_xlfn.IFNA(VLOOKUP($A52,'B-Emax'!$A:$IC,MATCH(EN$1,'B-Emax'!$A$1:$IC$1,0),FALSE),"")</f>
        <v/>
      </c>
      <c r="EO52" s="51">
        <f>_xlfn.IFNA(VLOOKUP($A52,'B-Emax'!$A:$IC,MATCH(EO$1,'B-Emax'!$A$1:$IC$1,0),FALSE),"")</f>
        <v>0.56666846363318668</v>
      </c>
      <c r="EP52" s="51">
        <f>_xlfn.IFNA(VLOOKUP($A52,'B-Emax'!$A:$IC,MATCH(EP$1,'B-Emax'!$A$1:$IC$1,0),FALSE),"")</f>
        <v>0.65793942212325296</v>
      </c>
      <c r="EQ52" s="51">
        <f>_xlfn.IFNA(VLOOKUP($A52,'B-Emax'!$A:$IC,MATCH(EQ$1,'B-Emax'!$A$1:$IC$1,0),FALSE),"")</f>
        <v>0.83020116903677499</v>
      </c>
      <c r="ER52" s="51" t="str">
        <f>_xlfn.IFNA(VLOOKUP($A52,'I-Emax'!$A:$IC,MATCH(ER$1,'I-Emax'!$A$1:$IC$1,0),FALSE),"")</f>
        <v/>
      </c>
      <c r="ES52" s="51">
        <f>_xlfn.IFNA(VLOOKUP($A52,'I-Emax'!$A:$IC,MATCH(ES$1,'I-Emax'!$A$1:$IC$1,0),FALSE),"")</f>
        <v>0.43502913367853235</v>
      </c>
      <c r="ET52" s="51">
        <f>_xlfn.IFNA(VLOOKUP($A52,'I-Emax'!$A:$IC,MATCH(ET$1,'I-Emax'!$A$1:$IC$1,0),FALSE),"")</f>
        <v>0.63855484386755179</v>
      </c>
      <c r="EU52" s="51">
        <f>_xlfn.IFNA(VLOOKUP($A52,'I-Emax'!$A:$IC,MATCH(EU$1,'I-Emax'!$A$1:$IC$1,0),FALSE),"")</f>
        <v>0.24206978824932895</v>
      </c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</row>
    <row r="53" spans="1:172" s="49" customFormat="1" x14ac:dyDescent="0.2">
      <c r="A53" s="29"/>
      <c r="B53" s="379"/>
      <c r="C53" s="380"/>
      <c r="D53" s="380"/>
      <c r="E53" s="380"/>
      <c r="F53" s="380"/>
      <c r="G53" s="380"/>
      <c r="H53" s="380"/>
      <c r="I53" s="380"/>
      <c r="J53" s="380"/>
      <c r="K53" s="380"/>
      <c r="L53" s="380"/>
      <c r="M53" s="380"/>
      <c r="P53" s="37"/>
      <c r="Q53" s="37"/>
      <c r="R53" s="37"/>
      <c r="S53" s="398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80"/>
      <c r="AG53" s="81"/>
      <c r="AH53" s="81"/>
      <c r="AI53" s="81"/>
      <c r="AJ53" s="81"/>
      <c r="AK53" s="81"/>
      <c r="AL53" s="82"/>
      <c r="AM53" s="82"/>
      <c r="AN53" s="82"/>
      <c r="AO53" s="81"/>
      <c r="AP53" s="82"/>
      <c r="AQ53" s="82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40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0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0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0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147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147"/>
      <c r="EK53" s="51"/>
      <c r="EL53" s="51"/>
      <c r="EM53" s="51"/>
      <c r="EN53" s="147"/>
      <c r="EO53" s="51"/>
      <c r="EP53" s="51"/>
      <c r="EQ53" s="51"/>
      <c r="ER53" s="51"/>
      <c r="ES53" s="51"/>
      <c r="ET53" s="51"/>
      <c r="EU53" s="51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</row>
    <row r="54" spans="1:172" s="9" customFormat="1" x14ac:dyDescent="0.2">
      <c r="A54" s="7"/>
      <c r="B54" s="379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49"/>
      <c r="O54" s="42"/>
      <c r="P54" s="43"/>
      <c r="Q54" s="43"/>
      <c r="R54" s="43"/>
      <c r="S54" s="399"/>
      <c r="T54" s="53">
        <f>AVERAGE(T2:T52)</f>
        <v>0.66902090547934756</v>
      </c>
      <c r="U54" s="53">
        <f t="shared" ref="U54:AE54" si="70">AVERAGE(U2:U52)</f>
        <v>0.15410871205513013</v>
      </c>
      <c r="V54" s="53">
        <f t="shared" si="70"/>
        <v>0.25747440641763231</v>
      </c>
      <c r="W54" s="53">
        <f t="shared" ref="W54" si="71">AVERAGE(W2:W52)</f>
        <v>0.24882934470638093</v>
      </c>
      <c r="X54" s="53">
        <f t="shared" si="70"/>
        <v>0.16672564092674888</v>
      </c>
      <c r="Y54" s="53">
        <f t="shared" si="70"/>
        <v>0.17274179339667217</v>
      </c>
      <c r="Z54" s="53">
        <f t="shared" si="70"/>
        <v>0.13993957073014326</v>
      </c>
      <c r="AA54" s="53">
        <f t="shared" si="70"/>
        <v>0.15541511550310813</v>
      </c>
      <c r="AB54" s="53">
        <f t="shared" si="70"/>
        <v>0.10871716423243356</v>
      </c>
      <c r="AC54" s="53">
        <f t="shared" si="70"/>
        <v>5.9048446580766072E-2</v>
      </c>
      <c r="AD54" s="53">
        <f t="shared" si="70"/>
        <v>0.36199939955402605</v>
      </c>
      <c r="AE54" s="53">
        <f t="shared" si="70"/>
        <v>0.10864250590962408</v>
      </c>
      <c r="AF54" s="52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52">
        <f>AVERAGE(BD2:BD52)</f>
        <v>0.67259259841074814</v>
      </c>
      <c r="BE54" s="53">
        <f t="shared" ref="BE54:BO54" si="72">AVERAGE(BE2:BE52)</f>
        <v>0.54930070201538528</v>
      </c>
      <c r="BF54" s="53">
        <f t="shared" si="72"/>
        <v>0.58499355171216294</v>
      </c>
      <c r="BG54" s="53">
        <f t="shared" si="72"/>
        <v>0.57126163424334053</v>
      </c>
      <c r="BH54" s="53">
        <f t="shared" si="72"/>
        <v>0.58960992789286126</v>
      </c>
      <c r="BI54" s="53">
        <f t="shared" si="72"/>
        <v>0.60416076475171965</v>
      </c>
      <c r="BJ54" s="53">
        <f t="shared" si="72"/>
        <v>0.60196170570973506</v>
      </c>
      <c r="BK54" s="53">
        <f t="shared" si="72"/>
        <v>0.6752869122626961</v>
      </c>
      <c r="BL54" s="53">
        <f t="shared" si="72"/>
        <v>0.59935676283814387</v>
      </c>
      <c r="BM54" s="53">
        <f t="shared" si="72"/>
        <v>0.57444569026051118</v>
      </c>
      <c r="BN54" s="53">
        <f t="shared" si="72"/>
        <v>0.6335470473899405</v>
      </c>
      <c r="BO54" s="53">
        <f t="shared" si="72"/>
        <v>0.61549382245531081</v>
      </c>
      <c r="BP54" s="38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52">
        <f>AVERAGE(CN2:CN52)</f>
        <v>0.47778218268389344</v>
      </c>
      <c r="CO54" s="53">
        <f t="shared" ref="CO54:CY54" si="73">AVERAGE(CO2:CO52)</f>
        <v>0.4501530545240704</v>
      </c>
      <c r="CP54" s="53">
        <f t="shared" si="73"/>
        <v>0.37388872715479737</v>
      </c>
      <c r="CQ54" s="53"/>
      <c r="CR54" s="53">
        <f t="shared" si="73"/>
        <v>0.41020738020110631</v>
      </c>
      <c r="CS54" s="53">
        <f t="shared" si="73"/>
        <v>0.47560323571253826</v>
      </c>
      <c r="CT54" s="53">
        <f t="shared" si="73"/>
        <v>0.41469103727237328</v>
      </c>
      <c r="CU54" s="53">
        <f t="shared" si="73"/>
        <v>0.47577413379756495</v>
      </c>
      <c r="CV54" s="53">
        <f t="shared" si="73"/>
        <v>0.35343794177542776</v>
      </c>
      <c r="CW54" s="53">
        <f t="shared" si="73"/>
        <v>0.40005626113846082</v>
      </c>
      <c r="CX54" s="53">
        <f t="shared" si="73"/>
        <v>0.42914766340511851</v>
      </c>
      <c r="CY54" s="53">
        <f t="shared" si="73"/>
        <v>0.36857359828564823</v>
      </c>
      <c r="CZ54" s="127"/>
      <c r="DA54" s="120"/>
      <c r="DB54" s="120"/>
      <c r="DC54" s="120"/>
      <c r="DD54" s="120"/>
      <c r="DE54" s="120"/>
      <c r="DF54" s="120"/>
      <c r="DG54" s="120"/>
      <c r="DH54" s="120"/>
      <c r="DI54" s="120"/>
      <c r="DJ54" s="120"/>
      <c r="DK54" s="120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191">
        <f>AVERAGE(DX2:DX52)</f>
        <v>0.67259259841074814</v>
      </c>
      <c r="DY54" s="53">
        <f>AVERAGE(DY2:DY52)</f>
        <v>0.65710147396410579</v>
      </c>
      <c r="DZ54" s="53">
        <f>AVERAGE(DZ2:DZ52)</f>
        <v>0.73050742965381865</v>
      </c>
      <c r="EA54" s="53">
        <f>AVERAGE(EA2:EA52)</f>
        <v>0.68222328391222731</v>
      </c>
      <c r="EB54" s="53"/>
      <c r="EC54" s="25"/>
      <c r="ED54" s="25"/>
      <c r="EE54" s="25"/>
      <c r="EF54" s="25"/>
      <c r="EG54" s="25"/>
      <c r="EH54" s="25"/>
      <c r="EI54" s="25"/>
      <c r="EJ54" s="191">
        <f>AVERAGE(EJ2:EJ52)</f>
        <v>0.67259259841074814</v>
      </c>
      <c r="EK54" s="53">
        <f>AVERAGE(EK2:EK52)</f>
        <v>0.58992663655889455</v>
      </c>
      <c r="EL54" s="53">
        <f>AVERAGE(EL2:EL52)</f>
        <v>0.65205139702815162</v>
      </c>
      <c r="EM54" s="53">
        <f>AVERAGE(EM2:EM52)</f>
        <v>0.67439787364823056</v>
      </c>
      <c r="EN54" s="173"/>
      <c r="EO54" s="25"/>
      <c r="EP54" s="25"/>
      <c r="EQ54" s="25"/>
      <c r="ER54" s="25"/>
      <c r="ES54" s="25"/>
      <c r="ET54" s="25"/>
      <c r="EU54" s="25"/>
      <c r="EV54" s="25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</row>
    <row r="55" spans="1:172" s="73" customFormat="1" ht="29" customHeight="1" x14ac:dyDescent="0.2">
      <c r="A55" s="74"/>
      <c r="B55" s="381"/>
      <c r="C55" s="382"/>
      <c r="D55" s="382"/>
      <c r="E55" s="382"/>
      <c r="F55" s="382"/>
      <c r="G55" s="382"/>
      <c r="H55" s="382"/>
      <c r="I55" s="382"/>
      <c r="J55" s="382"/>
      <c r="K55" s="382"/>
      <c r="L55" s="382"/>
      <c r="M55" s="382"/>
      <c r="N55" s="175"/>
      <c r="O55" s="175"/>
      <c r="P55" s="176"/>
      <c r="Q55" s="176"/>
      <c r="R55" s="176"/>
      <c r="S55" s="400" t="s">
        <v>945</v>
      </c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7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74"/>
      <c r="AS55" s="74"/>
      <c r="AT55" s="74"/>
      <c r="AU55" s="74"/>
      <c r="AV55" s="74"/>
      <c r="AW55" s="74"/>
      <c r="AX55" s="74"/>
      <c r="AY55" s="74"/>
      <c r="AZ55" s="74"/>
      <c r="BA55" s="74"/>
      <c r="BB55" s="74"/>
      <c r="BC55" s="74"/>
      <c r="BD55" s="222" t="s">
        <v>534</v>
      </c>
      <c r="BE55" s="220" t="s">
        <v>506</v>
      </c>
      <c r="BF55" s="220" t="s">
        <v>212</v>
      </c>
      <c r="BG55" s="220"/>
      <c r="BH55" s="221" t="s">
        <v>535</v>
      </c>
      <c r="BI55" s="120"/>
      <c r="BJ55" s="120"/>
      <c r="BK55" s="120"/>
      <c r="BL55" s="120"/>
      <c r="BM55" s="120"/>
      <c r="BN55" s="120"/>
      <c r="BO55" s="120"/>
      <c r="BP55" s="371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39"/>
      <c r="CC55" s="372"/>
      <c r="CD55" s="372"/>
      <c r="CE55" s="372"/>
      <c r="CF55" s="11"/>
      <c r="CG55" s="39"/>
      <c r="CH55" s="39"/>
      <c r="CI55" s="39"/>
      <c r="CJ55" s="39"/>
      <c r="CK55" s="39"/>
      <c r="CL55" s="39"/>
      <c r="CM55" s="39"/>
      <c r="CN55" s="160"/>
      <c r="CO55" s="120"/>
      <c r="CP55" s="120"/>
      <c r="CQ55" s="120"/>
      <c r="CR55" s="120"/>
      <c r="CS55" s="120"/>
      <c r="CT55" s="120"/>
      <c r="CU55" s="120"/>
      <c r="CV55" s="120"/>
      <c r="CW55" s="120"/>
      <c r="CX55" s="120"/>
      <c r="CY55" s="74" t="s">
        <v>944</v>
      </c>
      <c r="CZ55" s="54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122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391" t="s">
        <v>211</v>
      </c>
      <c r="EK55" s="74"/>
      <c r="EL55" s="74"/>
      <c r="EM55" s="74"/>
      <c r="EN55" s="174"/>
      <c r="EO55" s="74"/>
      <c r="EP55" s="74"/>
      <c r="EQ55" s="74"/>
      <c r="ER55" s="74"/>
      <c r="ES55" s="74"/>
      <c r="ET55" s="74"/>
      <c r="EU55" s="74"/>
      <c r="EV55" s="74"/>
      <c r="EW55" s="74"/>
      <c r="EX55" s="74"/>
      <c r="EY55" s="74"/>
      <c r="EZ55" s="74"/>
      <c r="FA55" s="74"/>
      <c r="FB55" s="74"/>
      <c r="FC55" s="74"/>
      <c r="FD55" s="74"/>
      <c r="FE55" s="74"/>
      <c r="FF55" s="74"/>
      <c r="FG55" s="74"/>
      <c r="FH55" s="74"/>
      <c r="FI55" s="74"/>
      <c r="FJ55" s="74"/>
      <c r="FK55" s="74"/>
      <c r="FL55" s="74"/>
      <c r="FM55" s="74"/>
      <c r="FN55" s="74"/>
      <c r="FO55" s="74"/>
      <c r="FP55" s="74"/>
    </row>
    <row r="56" spans="1:172" s="25" customFormat="1" x14ac:dyDescent="0.2">
      <c r="B56" s="383"/>
      <c r="C56" s="383"/>
      <c r="D56" s="383"/>
      <c r="E56" s="383"/>
      <c r="F56" s="383"/>
      <c r="G56" s="383"/>
      <c r="H56" s="383"/>
      <c r="I56" s="383"/>
      <c r="J56" s="383"/>
      <c r="K56" s="383"/>
      <c r="L56" s="383"/>
      <c r="M56" s="383"/>
      <c r="N56" s="54"/>
      <c r="O56" s="54"/>
      <c r="S56" s="401" t="s">
        <v>198</v>
      </c>
      <c r="T56" s="25">
        <f>T54</f>
        <v>0.66902090547934756</v>
      </c>
      <c r="U56" s="25">
        <f t="shared" ref="U56:AE56" si="74">U54</f>
        <v>0.15410871205513013</v>
      </c>
      <c r="V56" s="25">
        <f t="shared" si="74"/>
        <v>0.25747440641763231</v>
      </c>
      <c r="W56" s="25">
        <f t="shared" ref="W56" si="75">W54</f>
        <v>0.24882934470638093</v>
      </c>
      <c r="X56" s="25">
        <f t="shared" si="74"/>
        <v>0.16672564092674888</v>
      </c>
      <c r="Y56" s="25">
        <f t="shared" si="74"/>
        <v>0.17274179339667217</v>
      </c>
      <c r="Z56" s="25">
        <f t="shared" si="74"/>
        <v>0.13993957073014326</v>
      </c>
      <c r="AA56" s="25">
        <f t="shared" si="74"/>
        <v>0.15541511550310813</v>
      </c>
      <c r="AB56" s="25">
        <f t="shared" si="74"/>
        <v>0.10871716423243356</v>
      </c>
      <c r="AC56" s="25">
        <f t="shared" si="74"/>
        <v>5.9048446580766072E-2</v>
      </c>
      <c r="AD56" s="25">
        <f t="shared" si="74"/>
        <v>0.36199939955402605</v>
      </c>
      <c r="AE56" s="25">
        <f t="shared" si="74"/>
        <v>0.10864250590962408</v>
      </c>
      <c r="BD56" s="25">
        <f>AVERAGE(T56:AE56)</f>
        <v>0.21688858379100107</v>
      </c>
      <c r="BE56" s="120">
        <f>MIN(T56:AE56)</f>
        <v>5.9048446580766072E-2</v>
      </c>
      <c r="BF56" s="120">
        <f>MAX(T56:AE56)</f>
        <v>0.66902090547934756</v>
      </c>
      <c r="BG56" s="120"/>
      <c r="BH56" s="25">
        <f>AVERAGE(T2:AE52)</f>
        <v>0.19635752423019995</v>
      </c>
      <c r="BP56" s="10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54"/>
      <c r="CY56" s="74" t="s">
        <v>212</v>
      </c>
      <c r="CZ56" s="54"/>
      <c r="DX56" s="122">
        <f>DX54</f>
        <v>0.67259259841074814</v>
      </c>
      <c r="DY56" s="25">
        <f>DY54</f>
        <v>0.65710147396410579</v>
      </c>
      <c r="DZ56" s="25">
        <f>DZ54</f>
        <v>0.73050742965381865</v>
      </c>
      <c r="EA56" s="25">
        <f>EA54</f>
        <v>0.68222328391222731</v>
      </c>
      <c r="EJ56" s="388">
        <f>AVERAGE(DX56:EA56)</f>
        <v>0.68560619648522492</v>
      </c>
      <c r="EN56" s="122"/>
    </row>
    <row r="57" spans="1:172" s="25" customFormat="1" x14ac:dyDescent="0.2">
      <c r="B57" s="383"/>
      <c r="C57" s="383"/>
      <c r="D57" s="383"/>
      <c r="E57" s="383"/>
      <c r="F57" s="383"/>
      <c r="G57" s="383"/>
      <c r="H57" s="383"/>
      <c r="I57" s="383"/>
      <c r="J57" s="383"/>
      <c r="K57" s="383"/>
      <c r="L57" s="383"/>
      <c r="M57" s="383"/>
      <c r="N57" s="54"/>
      <c r="O57" s="54"/>
      <c r="S57" s="401" t="s">
        <v>261</v>
      </c>
      <c r="T57" s="25">
        <f>BD54</f>
        <v>0.67259259841074814</v>
      </c>
      <c r="U57" s="25">
        <f t="shared" ref="U57:W57" si="76">BE54</f>
        <v>0.54930070201538528</v>
      </c>
      <c r="V57" s="25">
        <f t="shared" si="76"/>
        <v>0.58499355171216294</v>
      </c>
      <c r="W57" s="25">
        <f t="shared" si="76"/>
        <v>0.57126163424334053</v>
      </c>
      <c r="X57" s="25">
        <f t="shared" ref="X57:AE57" si="77">BH54</f>
        <v>0.58960992789286126</v>
      </c>
      <c r="Y57" s="25">
        <f t="shared" si="77"/>
        <v>0.60416076475171965</v>
      </c>
      <c r="Z57" s="25">
        <f t="shared" si="77"/>
        <v>0.60196170570973506</v>
      </c>
      <c r="AA57" s="25">
        <f t="shared" si="77"/>
        <v>0.6752869122626961</v>
      </c>
      <c r="AB57" s="25">
        <f t="shared" si="77"/>
        <v>0.59935676283814387</v>
      </c>
      <c r="AC57" s="25">
        <f t="shared" si="77"/>
        <v>0.57444569026051118</v>
      </c>
      <c r="AD57" s="25">
        <f t="shared" si="77"/>
        <v>0.6335470473899405</v>
      </c>
      <c r="AE57" s="25">
        <f t="shared" si="77"/>
        <v>0.61549382245531081</v>
      </c>
      <c r="BD57" s="386">
        <f>AVERAGE(T57:AE57)</f>
        <v>0.60600092666187966</v>
      </c>
      <c r="BE57" s="120">
        <f t="shared" ref="BE57:BE63" si="78">MIN(T57:AE57)</f>
        <v>0.54930070201538528</v>
      </c>
      <c r="BF57" s="120">
        <f t="shared" ref="BF57:BF63" si="79">MAX(T57:AE57)</f>
        <v>0.6752869122626961</v>
      </c>
      <c r="BG57" s="120"/>
      <c r="BH57" s="74">
        <f>AVERAGE(BD2:BO52)</f>
        <v>0.59691574164296102</v>
      </c>
      <c r="BP57" s="10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54"/>
      <c r="CY57" s="74" t="s">
        <v>211</v>
      </c>
      <c r="CZ57" s="54"/>
      <c r="DX57" s="122">
        <f>EJ54</f>
        <v>0.67259259841074814</v>
      </c>
      <c r="DY57" s="25">
        <f>EK54</f>
        <v>0.58992663655889455</v>
      </c>
      <c r="DZ57" s="25">
        <f>EL54</f>
        <v>0.65205139702815162</v>
      </c>
      <c r="EA57" s="25">
        <f>EM54</f>
        <v>0.67439787364823056</v>
      </c>
      <c r="EJ57" s="122">
        <f>AVERAGE(DX57:EA57)</f>
        <v>0.64724212641150625</v>
      </c>
      <c r="EN57" s="122"/>
    </row>
    <row r="58" spans="1:172" s="25" customFormat="1" x14ac:dyDescent="0.2">
      <c r="B58" s="383"/>
      <c r="C58" s="383"/>
      <c r="D58" s="383"/>
      <c r="E58" s="383"/>
      <c r="F58" s="383"/>
      <c r="G58" s="383"/>
      <c r="H58" s="383"/>
      <c r="I58" s="383"/>
      <c r="J58" s="383"/>
      <c r="K58" s="383"/>
      <c r="L58" s="383"/>
      <c r="M58" s="383"/>
      <c r="N58" s="54"/>
      <c r="O58" s="54"/>
      <c r="S58" s="401" t="s">
        <v>949</v>
      </c>
      <c r="T58" s="25">
        <f>CN54</f>
        <v>0.47778218268389344</v>
      </c>
      <c r="U58" s="25">
        <f>CO54</f>
        <v>0.4501530545240704</v>
      </c>
      <c r="V58" s="25">
        <f>CP54</f>
        <v>0.37388872715479737</v>
      </c>
      <c r="W58" s="25">
        <f>CQ54</f>
        <v>0</v>
      </c>
      <c r="X58" s="25">
        <f t="shared" ref="X58:AE58" si="80">CR54</f>
        <v>0.41020738020110631</v>
      </c>
      <c r="Y58" s="25">
        <f t="shared" si="80"/>
        <v>0.47560323571253826</v>
      </c>
      <c r="Z58" s="25">
        <f t="shared" si="80"/>
        <v>0.41469103727237328</v>
      </c>
      <c r="AA58" s="25">
        <f t="shared" si="80"/>
        <v>0.47577413379756495</v>
      </c>
      <c r="AB58" s="25">
        <f t="shared" si="80"/>
        <v>0.35343794177542776</v>
      </c>
      <c r="AC58" s="25">
        <f t="shared" si="80"/>
        <v>0.40005626113846082</v>
      </c>
      <c r="AD58" s="25">
        <f t="shared" si="80"/>
        <v>0.42914766340511851</v>
      </c>
      <c r="AE58" s="25">
        <f t="shared" si="80"/>
        <v>0.36857359828564823</v>
      </c>
      <c r="BD58" s="25">
        <f>AVERAGE(T58:AE58)</f>
        <v>0.38577626799591663</v>
      </c>
      <c r="BE58" s="120">
        <f t="shared" si="78"/>
        <v>0</v>
      </c>
      <c r="BF58" s="120">
        <f t="shared" si="79"/>
        <v>0.47778218268389344</v>
      </c>
      <c r="BG58" s="120"/>
      <c r="BH58" s="25">
        <f>AVERAGE(CN2:CY52)</f>
        <v>0.4170561020227338</v>
      </c>
      <c r="BP58" s="10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54"/>
      <c r="DX58" s="122"/>
      <c r="EJ58" s="122"/>
      <c r="EN58" s="122"/>
    </row>
    <row r="59" spans="1:172" s="25" customFormat="1" x14ac:dyDescent="0.2">
      <c r="B59" s="383"/>
      <c r="C59" s="383"/>
      <c r="D59" s="383"/>
      <c r="E59" s="383"/>
      <c r="F59" s="383"/>
      <c r="G59" s="383"/>
      <c r="H59" s="383"/>
      <c r="I59" s="383"/>
      <c r="J59" s="383"/>
      <c r="K59" s="383"/>
      <c r="L59" s="383"/>
      <c r="M59" s="383"/>
      <c r="N59" s="54"/>
      <c r="O59" s="54"/>
      <c r="S59" s="402"/>
      <c r="BE59" s="120"/>
      <c r="BF59" s="120"/>
      <c r="BG59" s="120"/>
      <c r="BP59" s="10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54"/>
      <c r="DX59" s="122"/>
      <c r="EJ59" s="122"/>
      <c r="EN59" s="122"/>
    </row>
    <row r="60" spans="1:172" s="10" customFormat="1" x14ac:dyDescent="0.2">
      <c r="A60" s="7"/>
      <c r="B60" s="379"/>
      <c r="C60" s="380"/>
      <c r="D60" s="380"/>
      <c r="E60" s="380"/>
      <c r="F60" s="380"/>
      <c r="G60" s="380"/>
      <c r="H60" s="380"/>
      <c r="I60" s="380"/>
      <c r="J60" s="380"/>
      <c r="K60" s="380"/>
      <c r="L60" s="380"/>
      <c r="M60" s="380"/>
      <c r="N60" s="30"/>
      <c r="O60" s="30"/>
      <c r="P60" s="31"/>
      <c r="Q60" s="31"/>
      <c r="R60" s="31"/>
      <c r="S60" s="403" t="s">
        <v>324</v>
      </c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19"/>
      <c r="BE60" s="120"/>
      <c r="BF60" s="120"/>
      <c r="BG60" s="120"/>
      <c r="BH60" s="19"/>
      <c r="BI60" s="19"/>
      <c r="BJ60" s="19"/>
      <c r="BK60" s="19"/>
      <c r="BL60" s="19"/>
      <c r="BM60" s="19"/>
      <c r="BN60" s="19"/>
      <c r="BO60" s="19"/>
      <c r="BP60" s="18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8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83" t="s">
        <v>325</v>
      </c>
      <c r="CZ60" s="18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122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122"/>
      <c r="EK60" s="158"/>
      <c r="EL60" s="25"/>
      <c r="EM60" s="25"/>
      <c r="EN60" s="122"/>
      <c r="EO60" s="25"/>
      <c r="EP60" s="25"/>
      <c r="EQ60" s="25"/>
      <c r="ER60" s="25"/>
      <c r="ES60" s="25"/>
      <c r="ET60" s="25"/>
      <c r="EU60" s="25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</row>
    <row r="61" spans="1:172" s="25" customFormat="1" x14ac:dyDescent="0.2">
      <c r="B61" s="383"/>
      <c r="C61" s="383"/>
      <c r="D61" s="383"/>
      <c r="E61" s="383"/>
      <c r="F61" s="383"/>
      <c r="G61" s="383"/>
      <c r="H61" s="383"/>
      <c r="I61" s="383"/>
      <c r="J61" s="383"/>
      <c r="K61" s="383"/>
      <c r="L61" s="383"/>
      <c r="M61" s="383"/>
      <c r="N61" s="54"/>
      <c r="O61" s="54"/>
      <c r="S61" s="187" t="str">
        <f>S56</f>
        <v>raw</v>
      </c>
      <c r="T61" s="74">
        <f t="shared" ref="T61:AE61" si="81">MAX(T$56:T$58)-T56</f>
        <v>3.571692931400583E-3</v>
      </c>
      <c r="U61" s="25">
        <f t="shared" si="81"/>
        <v>0.39519198996025517</v>
      </c>
      <c r="V61" s="25">
        <f t="shared" si="81"/>
        <v>0.32751914529453063</v>
      </c>
      <c r="W61" s="25">
        <f t="shared" si="81"/>
        <v>0.32243228953695957</v>
      </c>
      <c r="X61" s="25">
        <f t="shared" si="81"/>
        <v>0.42288428696611235</v>
      </c>
      <c r="Y61" s="25">
        <f t="shared" si="81"/>
        <v>0.43141897135504748</v>
      </c>
      <c r="Z61" s="25">
        <f t="shared" si="81"/>
        <v>0.46202213497959177</v>
      </c>
      <c r="AA61" s="25">
        <f t="shared" si="81"/>
        <v>0.51987179675958795</v>
      </c>
      <c r="AB61" s="25">
        <f t="shared" si="81"/>
        <v>0.49063959860571033</v>
      </c>
      <c r="AC61" s="25">
        <f t="shared" si="81"/>
        <v>0.51539724367974515</v>
      </c>
      <c r="AD61" s="25">
        <f t="shared" si="81"/>
        <v>0.27154764783591445</v>
      </c>
      <c r="AE61" s="25">
        <f t="shared" si="81"/>
        <v>0.50685131654568671</v>
      </c>
      <c r="BD61" s="25">
        <f>AVERAGE(T61:AE61)</f>
        <v>0.38911234287087848</v>
      </c>
      <c r="BE61" s="120">
        <f t="shared" si="78"/>
        <v>3.571692931400583E-3</v>
      </c>
      <c r="BF61" s="120">
        <f t="shared" si="79"/>
        <v>0.51987179675958795</v>
      </c>
      <c r="BG61" s="120"/>
      <c r="BP61" s="10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54"/>
      <c r="CY61" s="74" t="s">
        <v>212</v>
      </c>
      <c r="DX61" s="122">
        <f t="shared" ref="DX61:EA62" si="82">MAX(DX$58:DX$59)-DX58</f>
        <v>0</v>
      </c>
      <c r="DY61" s="25">
        <f t="shared" si="82"/>
        <v>0</v>
      </c>
      <c r="DZ61" s="25">
        <f t="shared" si="82"/>
        <v>0</v>
      </c>
      <c r="EA61" s="25">
        <f t="shared" si="82"/>
        <v>0</v>
      </c>
      <c r="EJ61" s="122">
        <f>AVERAGE(DX61:EA61)</f>
        <v>0</v>
      </c>
      <c r="EK61" s="158"/>
      <c r="EN61" s="122"/>
    </row>
    <row r="62" spans="1:172" s="25" customFormat="1" x14ac:dyDescent="0.2">
      <c r="B62" s="383"/>
      <c r="C62" s="383"/>
      <c r="D62" s="383"/>
      <c r="E62" s="383"/>
      <c r="F62" s="383"/>
      <c r="G62" s="383"/>
      <c r="H62" s="383"/>
      <c r="I62" s="383"/>
      <c r="J62" s="383"/>
      <c r="K62" s="383"/>
      <c r="L62" s="383"/>
      <c r="M62" s="383"/>
      <c r="N62" s="54"/>
      <c r="O62" s="54"/>
      <c r="S62" s="187" t="str">
        <f t="shared" ref="S62:S63" si="83">S57</f>
        <v>min-max</v>
      </c>
      <c r="T62" s="74">
        <f t="shared" ref="T62:AE62" si="84">MAX(T$56:T$58)-T57</f>
        <v>0</v>
      </c>
      <c r="U62" s="74">
        <f t="shared" si="84"/>
        <v>0</v>
      </c>
      <c r="V62" s="74">
        <f t="shared" si="84"/>
        <v>0</v>
      </c>
      <c r="W62" s="74">
        <f t="shared" si="84"/>
        <v>0</v>
      </c>
      <c r="X62" s="74">
        <f t="shared" si="84"/>
        <v>0</v>
      </c>
      <c r="Y62" s="74">
        <f t="shared" si="84"/>
        <v>0</v>
      </c>
      <c r="Z62" s="74">
        <f t="shared" si="84"/>
        <v>0</v>
      </c>
      <c r="AA62" s="74">
        <f t="shared" si="84"/>
        <v>0</v>
      </c>
      <c r="AB62" s="74">
        <f t="shared" si="84"/>
        <v>0</v>
      </c>
      <c r="AC62" s="74">
        <f t="shared" si="84"/>
        <v>0</v>
      </c>
      <c r="AD62" s="74">
        <f t="shared" si="84"/>
        <v>0</v>
      </c>
      <c r="AE62" s="74">
        <f t="shared" si="84"/>
        <v>0</v>
      </c>
      <c r="BD62" s="74">
        <f t="shared" ref="BD62:BD63" si="85">AVERAGE(T62:AE62)</f>
        <v>0</v>
      </c>
      <c r="BE62" s="120">
        <f t="shared" si="78"/>
        <v>0</v>
      </c>
      <c r="BF62" s="120">
        <f t="shared" si="79"/>
        <v>0</v>
      </c>
      <c r="BG62" s="120"/>
      <c r="BP62" s="10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54"/>
      <c r="CY62" s="74" t="s">
        <v>211</v>
      </c>
      <c r="DX62" s="122">
        <f t="shared" si="82"/>
        <v>0</v>
      </c>
      <c r="DY62" s="25">
        <f t="shared" si="82"/>
        <v>0</v>
      </c>
      <c r="DZ62" s="25">
        <f t="shared" si="82"/>
        <v>0</v>
      </c>
      <c r="EA62" s="25">
        <f t="shared" si="82"/>
        <v>0</v>
      </c>
      <c r="EJ62" s="122">
        <f>AVERAGE(DX62:EA62)</f>
        <v>0</v>
      </c>
      <c r="EK62" s="158"/>
      <c r="EN62" s="122"/>
    </row>
    <row r="63" spans="1:172" s="25" customFormat="1" x14ac:dyDescent="0.2">
      <c r="B63" s="383"/>
      <c r="C63" s="383"/>
      <c r="D63" s="383"/>
      <c r="E63" s="383"/>
      <c r="F63" s="383"/>
      <c r="G63" s="383"/>
      <c r="H63" s="383"/>
      <c r="I63" s="383"/>
      <c r="J63" s="383"/>
      <c r="K63" s="383"/>
      <c r="L63" s="383"/>
      <c r="M63" s="383"/>
      <c r="N63" s="54"/>
      <c r="O63" s="54"/>
      <c r="S63" s="187" t="str">
        <f t="shared" si="83"/>
        <v>min-max with with G protein normalisation (gn)</v>
      </c>
      <c r="T63" s="25">
        <f t="shared" ref="T63:AE63" si="86">MAX(T$56:T$58)-T58</f>
        <v>0.1948104157268547</v>
      </c>
      <c r="U63" s="25">
        <f t="shared" si="86"/>
        <v>9.9147647491314883E-2</v>
      </c>
      <c r="V63" s="25">
        <f t="shared" si="86"/>
        <v>0.21110482455736557</v>
      </c>
      <c r="W63" s="25">
        <f t="shared" si="86"/>
        <v>0.57126163424334053</v>
      </c>
      <c r="X63" s="25">
        <f t="shared" si="86"/>
        <v>0.17940254769175495</v>
      </c>
      <c r="Y63" s="25">
        <f t="shared" si="86"/>
        <v>0.12855752903918138</v>
      </c>
      <c r="Z63" s="25">
        <f t="shared" si="86"/>
        <v>0.18727066843736179</v>
      </c>
      <c r="AA63" s="25">
        <f t="shared" si="86"/>
        <v>0.19951277846513116</v>
      </c>
      <c r="AB63" s="25">
        <f t="shared" si="86"/>
        <v>0.24591882106271612</v>
      </c>
      <c r="AC63" s="25">
        <f t="shared" si="86"/>
        <v>0.17438942912205035</v>
      </c>
      <c r="AD63" s="25">
        <f t="shared" si="86"/>
        <v>0.20439938398482199</v>
      </c>
      <c r="AE63" s="25">
        <f t="shared" si="86"/>
        <v>0.24692022416966258</v>
      </c>
      <c r="BD63" s="25">
        <f t="shared" si="85"/>
        <v>0.220224658665963</v>
      </c>
      <c r="BE63" s="120">
        <f t="shared" si="78"/>
        <v>9.9147647491314883E-2</v>
      </c>
      <c r="BF63" s="120">
        <f t="shared" si="79"/>
        <v>0.57126163424334053</v>
      </c>
      <c r="BG63" s="120"/>
      <c r="BP63" s="10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54"/>
      <c r="DX63" s="122"/>
      <c r="EJ63" s="122"/>
      <c r="EN63" s="122"/>
    </row>
    <row r="64" spans="1:172" s="10" customFormat="1" x14ac:dyDescent="0.2">
      <c r="A64" s="7"/>
      <c r="B64" s="379"/>
      <c r="C64" s="380"/>
      <c r="D64" s="380"/>
      <c r="E64" s="380"/>
      <c r="F64" s="380"/>
      <c r="G64" s="380"/>
      <c r="H64" s="380"/>
      <c r="I64" s="380"/>
      <c r="J64" s="380"/>
      <c r="K64" s="380"/>
      <c r="L64" s="380"/>
      <c r="M64" s="380"/>
      <c r="N64" s="30"/>
      <c r="O64" s="30"/>
      <c r="P64" s="31"/>
      <c r="Q64" s="31"/>
      <c r="R64" s="31"/>
      <c r="S64" s="404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85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18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8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8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8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122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122"/>
      <c r="EK64" s="25"/>
      <c r="EL64" s="25"/>
      <c r="EM64" s="25"/>
      <c r="EN64" s="122"/>
      <c r="EO64" s="25"/>
      <c r="EP64" s="25"/>
      <c r="EQ64" s="25"/>
      <c r="ER64" s="25"/>
      <c r="ES64" s="25"/>
      <c r="ET64" s="25"/>
      <c r="EU64" s="25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</row>
    <row r="65" spans="1:172" s="10" customFormat="1" x14ac:dyDescent="0.2">
      <c r="A65" s="7"/>
      <c r="B65" s="379"/>
      <c r="C65" s="380"/>
      <c r="D65" s="380"/>
      <c r="E65" s="380"/>
      <c r="F65" s="380"/>
      <c r="G65" s="380"/>
      <c r="H65" s="380"/>
      <c r="I65" s="380"/>
      <c r="J65" s="380"/>
      <c r="K65" s="380"/>
      <c r="L65" s="380"/>
      <c r="M65" s="380"/>
      <c r="N65" s="30"/>
      <c r="O65" s="30"/>
      <c r="P65" s="31"/>
      <c r="Q65" s="31"/>
      <c r="R65" s="31"/>
      <c r="S65" s="404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85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18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8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8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8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122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122"/>
      <c r="EK65" s="25"/>
      <c r="EL65" s="25"/>
      <c r="EM65" s="25"/>
      <c r="EN65" s="122"/>
      <c r="EO65" s="25"/>
      <c r="EP65" s="25"/>
      <c r="EQ65" s="25"/>
      <c r="ER65" s="25"/>
      <c r="ES65" s="25"/>
      <c r="ET65" s="25"/>
      <c r="EU65" s="25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</row>
    <row r="66" spans="1:172" s="10" customFormat="1" x14ac:dyDescent="0.2">
      <c r="A66" s="7"/>
      <c r="B66" s="379"/>
      <c r="C66" s="380"/>
      <c r="D66" s="380"/>
      <c r="E66" s="380"/>
      <c r="F66" s="380"/>
      <c r="G66" s="380"/>
      <c r="H66" s="380"/>
      <c r="I66" s="380"/>
      <c r="J66" s="380"/>
      <c r="K66" s="380"/>
      <c r="L66" s="380"/>
      <c r="M66" s="380"/>
      <c r="N66" s="30"/>
      <c r="O66" s="30"/>
      <c r="P66" s="31"/>
      <c r="Q66" s="31"/>
      <c r="R66" s="31"/>
      <c r="S66" s="404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85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18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8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8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8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122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122"/>
      <c r="EK66" s="25"/>
      <c r="EL66" s="25"/>
      <c r="EM66" s="25"/>
      <c r="EN66" s="122"/>
      <c r="EO66" s="25"/>
      <c r="EP66" s="25"/>
      <c r="EQ66" s="25"/>
      <c r="ER66" s="25"/>
      <c r="ES66" s="25"/>
      <c r="ET66" s="25"/>
      <c r="EU66" s="25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</row>
    <row r="67" spans="1:172" s="10" customFormat="1" x14ac:dyDescent="0.2">
      <c r="A67" s="7"/>
      <c r="B67" s="379"/>
      <c r="C67" s="380"/>
      <c r="D67" s="380"/>
      <c r="E67" s="380"/>
      <c r="F67" s="380"/>
      <c r="G67" s="380"/>
      <c r="H67" s="380"/>
      <c r="I67" s="380"/>
      <c r="J67" s="380"/>
      <c r="K67" s="380"/>
      <c r="L67" s="380"/>
      <c r="M67" s="380"/>
      <c r="N67" s="30"/>
      <c r="O67" s="30"/>
      <c r="P67" s="31"/>
      <c r="Q67" s="31"/>
      <c r="R67" s="31"/>
      <c r="S67" s="404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85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18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8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8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8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122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122"/>
      <c r="EK67" s="25"/>
      <c r="EL67" s="25"/>
      <c r="EM67" s="25"/>
      <c r="EN67" s="122"/>
      <c r="EO67" s="25"/>
      <c r="EP67" s="25"/>
      <c r="EQ67" s="25"/>
      <c r="ER67" s="25"/>
      <c r="ES67" s="25"/>
      <c r="ET67" s="25"/>
      <c r="EU67" s="25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</row>
    <row r="68" spans="1:172" s="10" customFormat="1" x14ac:dyDescent="0.2">
      <c r="A68" s="7"/>
      <c r="B68" s="379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30"/>
      <c r="O68" s="30"/>
      <c r="P68" s="31"/>
      <c r="Q68" s="31"/>
      <c r="R68" s="31"/>
      <c r="S68" s="404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85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18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8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8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8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122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122"/>
      <c r="EK68" s="25"/>
      <c r="EL68" s="25"/>
      <c r="EM68" s="25"/>
      <c r="EN68" s="122"/>
      <c r="EO68" s="25"/>
      <c r="EP68" s="25"/>
      <c r="EQ68" s="25"/>
      <c r="ER68" s="25"/>
      <c r="ES68" s="25"/>
      <c r="ET68" s="25"/>
      <c r="EU68" s="25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</row>
    <row r="69" spans="1:172" x14ac:dyDescent="0.2"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85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</row>
    <row r="70" spans="1:172" x14ac:dyDescent="0.2"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85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</row>
    <row r="71" spans="1:172" x14ac:dyDescent="0.2"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85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</row>
    <row r="72" spans="1:172" x14ac:dyDescent="0.2"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85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</row>
    <row r="73" spans="1:172" x14ac:dyDescent="0.2"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85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</row>
    <row r="74" spans="1:172" x14ac:dyDescent="0.2"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85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</row>
    <row r="75" spans="1:172" x14ac:dyDescent="0.2"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85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</row>
    <row r="76" spans="1:172" x14ac:dyDescent="0.2"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85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</row>
    <row r="77" spans="1:172" x14ac:dyDescent="0.2"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85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</row>
    <row r="78" spans="1:172" x14ac:dyDescent="0.2"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85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</row>
    <row r="79" spans="1:172" x14ac:dyDescent="0.2"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85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</row>
    <row r="80" spans="1:172" x14ac:dyDescent="0.2"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85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</row>
    <row r="81" spans="1:172" x14ac:dyDescent="0.2"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85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</row>
    <row r="82" spans="1:172" s="8" customFormat="1" x14ac:dyDescent="0.2">
      <c r="A82" s="7"/>
      <c r="B82" s="379"/>
      <c r="C82" s="380"/>
      <c r="D82" s="380"/>
      <c r="E82" s="380"/>
      <c r="F82" s="380"/>
      <c r="G82" s="380"/>
      <c r="H82" s="380"/>
      <c r="I82" s="380"/>
      <c r="J82" s="380"/>
      <c r="K82" s="380"/>
      <c r="L82" s="380"/>
      <c r="M82" s="380"/>
      <c r="N82" s="32"/>
      <c r="O82" s="32"/>
      <c r="P82" s="33"/>
      <c r="Q82" s="33"/>
      <c r="R82" s="33"/>
      <c r="S82" s="405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86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18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8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8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8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X82" s="182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182"/>
      <c r="EK82" s="26"/>
      <c r="EL82" s="26"/>
      <c r="EM82" s="26"/>
      <c r="EN82" s="182"/>
      <c r="EO82" s="26"/>
      <c r="EP82" s="26"/>
      <c r="EQ82" s="26"/>
      <c r="ER82" s="26"/>
      <c r="ES82" s="26"/>
      <c r="ET82" s="26"/>
      <c r="EU82" s="26"/>
    </row>
    <row r="83" spans="1:172" s="8" customFormat="1" x14ac:dyDescent="0.2">
      <c r="A83" s="7"/>
      <c r="B83" s="379"/>
      <c r="C83" s="380"/>
      <c r="D83" s="380"/>
      <c r="E83" s="380"/>
      <c r="F83" s="380"/>
      <c r="G83" s="380"/>
      <c r="H83" s="380"/>
      <c r="I83" s="380"/>
      <c r="J83" s="380"/>
      <c r="K83" s="380"/>
      <c r="L83" s="380"/>
      <c r="M83" s="380"/>
      <c r="N83" s="32"/>
      <c r="O83" s="32"/>
      <c r="P83" s="33"/>
      <c r="Q83" s="33"/>
      <c r="R83" s="33"/>
      <c r="S83" s="405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86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18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8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8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8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X83" s="182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182"/>
      <c r="EK83" s="26"/>
      <c r="EL83" s="26"/>
      <c r="EM83" s="26"/>
      <c r="EN83" s="182"/>
      <c r="EO83" s="26"/>
      <c r="EP83" s="26"/>
      <c r="EQ83" s="26"/>
      <c r="ER83" s="26"/>
      <c r="ES83" s="26"/>
      <c r="ET83" s="26"/>
      <c r="EU83" s="26"/>
    </row>
    <row r="84" spans="1:172" x14ac:dyDescent="0.2"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85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</row>
    <row r="85" spans="1:172" s="10" customFormat="1" x14ac:dyDescent="0.2">
      <c r="A85" s="7"/>
      <c r="B85" s="379"/>
      <c r="C85" s="380"/>
      <c r="D85" s="380"/>
      <c r="E85" s="380"/>
      <c r="F85" s="380"/>
      <c r="G85" s="380"/>
      <c r="H85" s="380"/>
      <c r="I85" s="380"/>
      <c r="J85" s="380"/>
      <c r="K85" s="380"/>
      <c r="L85" s="380"/>
      <c r="M85" s="380"/>
      <c r="N85" s="30"/>
      <c r="O85" s="30"/>
      <c r="P85" s="31"/>
      <c r="Q85" s="31"/>
      <c r="R85" s="31"/>
      <c r="S85" s="404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85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18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8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8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8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122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122"/>
      <c r="EK85" s="25"/>
      <c r="EL85" s="25"/>
      <c r="EM85" s="25"/>
      <c r="EN85" s="122"/>
      <c r="EO85" s="25"/>
      <c r="EP85" s="25"/>
      <c r="EQ85" s="25"/>
      <c r="ER85" s="25"/>
      <c r="ES85" s="25"/>
      <c r="ET85" s="25"/>
      <c r="EU85" s="25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</row>
    <row r="86" spans="1:172" s="10" customFormat="1" x14ac:dyDescent="0.2">
      <c r="A86" s="7"/>
      <c r="B86" s="379"/>
      <c r="C86" s="380"/>
      <c r="D86" s="380"/>
      <c r="E86" s="380"/>
      <c r="F86" s="380"/>
      <c r="G86" s="380"/>
      <c r="H86" s="380"/>
      <c r="I86" s="380"/>
      <c r="J86" s="380"/>
      <c r="K86" s="380"/>
      <c r="L86" s="380"/>
      <c r="M86" s="380"/>
      <c r="N86" s="30"/>
      <c r="O86" s="30"/>
      <c r="P86" s="31"/>
      <c r="Q86" s="31"/>
      <c r="R86" s="31"/>
      <c r="S86" s="404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85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18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8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8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8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122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122"/>
      <c r="EK86" s="25"/>
      <c r="EL86" s="25"/>
      <c r="EM86" s="25"/>
      <c r="EN86" s="122"/>
      <c r="EO86" s="25"/>
      <c r="EP86" s="25"/>
      <c r="EQ86" s="25"/>
      <c r="ER86" s="25"/>
      <c r="ES86" s="25"/>
      <c r="ET86" s="25"/>
      <c r="EU86" s="25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</row>
    <row r="87" spans="1:172" s="10" customFormat="1" x14ac:dyDescent="0.2">
      <c r="A87" s="7"/>
      <c r="B87" s="379"/>
      <c r="C87" s="380"/>
      <c r="D87" s="380"/>
      <c r="E87" s="380"/>
      <c r="F87" s="380"/>
      <c r="G87" s="380"/>
      <c r="H87" s="380"/>
      <c r="I87" s="380"/>
      <c r="J87" s="380"/>
      <c r="K87" s="380"/>
      <c r="L87" s="380"/>
      <c r="M87" s="380"/>
      <c r="N87" s="30"/>
      <c r="O87" s="30"/>
      <c r="P87" s="31"/>
      <c r="Q87" s="31"/>
      <c r="R87" s="31"/>
      <c r="S87" s="404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85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18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8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8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8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122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122"/>
      <c r="EK87" s="25"/>
      <c r="EL87" s="25"/>
      <c r="EM87" s="25"/>
      <c r="EN87" s="122"/>
      <c r="EO87" s="25"/>
      <c r="EP87" s="25"/>
      <c r="EQ87" s="25"/>
      <c r="ER87" s="25"/>
      <c r="ES87" s="25"/>
      <c r="ET87" s="25"/>
      <c r="EU87" s="25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</row>
    <row r="88" spans="1:172" s="10" customFormat="1" x14ac:dyDescent="0.2">
      <c r="A88" s="7"/>
      <c r="B88" s="379"/>
      <c r="C88" s="380"/>
      <c r="D88" s="380"/>
      <c r="E88" s="380"/>
      <c r="F88" s="380"/>
      <c r="G88" s="380"/>
      <c r="H88" s="380"/>
      <c r="I88" s="380"/>
      <c r="J88" s="380"/>
      <c r="K88" s="380"/>
      <c r="L88" s="380"/>
      <c r="M88" s="380"/>
      <c r="N88" s="30"/>
      <c r="O88" s="30"/>
      <c r="P88" s="31"/>
      <c r="Q88" s="31"/>
      <c r="R88" s="31"/>
      <c r="S88" s="404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85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18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8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8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8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122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122"/>
      <c r="EK88" s="25"/>
      <c r="EL88" s="25"/>
      <c r="EM88" s="25"/>
      <c r="EN88" s="122"/>
      <c r="EO88" s="25"/>
      <c r="EP88" s="25"/>
      <c r="EQ88" s="25"/>
      <c r="ER88" s="25"/>
      <c r="ES88" s="25"/>
      <c r="ET88" s="25"/>
      <c r="EU88" s="25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</row>
    <row r="89" spans="1:172" s="10" customFormat="1" x14ac:dyDescent="0.2">
      <c r="A89" s="7"/>
      <c r="B89" s="379"/>
      <c r="C89" s="380"/>
      <c r="D89" s="380"/>
      <c r="E89" s="380"/>
      <c r="F89" s="380"/>
      <c r="G89" s="380"/>
      <c r="H89" s="380"/>
      <c r="I89" s="380"/>
      <c r="J89" s="380"/>
      <c r="K89" s="380"/>
      <c r="L89" s="380"/>
      <c r="M89" s="380"/>
      <c r="N89" s="30"/>
      <c r="O89" s="30"/>
      <c r="P89" s="31"/>
      <c r="Q89" s="31"/>
      <c r="R89" s="31"/>
      <c r="S89" s="404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85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18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8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8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8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122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122"/>
      <c r="EK89" s="25"/>
      <c r="EL89" s="25"/>
      <c r="EM89" s="25"/>
      <c r="EN89" s="122"/>
      <c r="EO89" s="25"/>
      <c r="EP89" s="25"/>
      <c r="EQ89" s="25"/>
      <c r="ER89" s="25"/>
      <c r="ES89" s="25"/>
      <c r="ET89" s="25"/>
      <c r="EU89" s="25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</row>
    <row r="90" spans="1:172" s="10" customFormat="1" x14ac:dyDescent="0.2">
      <c r="A90" s="7"/>
      <c r="B90" s="379"/>
      <c r="C90" s="380"/>
      <c r="D90" s="380"/>
      <c r="E90" s="380"/>
      <c r="F90" s="380"/>
      <c r="G90" s="380"/>
      <c r="H90" s="380"/>
      <c r="I90" s="380"/>
      <c r="J90" s="380"/>
      <c r="K90" s="380"/>
      <c r="L90" s="380"/>
      <c r="M90" s="380"/>
      <c r="N90" s="30"/>
      <c r="O90" s="30"/>
      <c r="P90" s="31"/>
      <c r="Q90" s="31"/>
      <c r="R90" s="31"/>
      <c r="S90" s="404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85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18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8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8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8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122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122"/>
      <c r="EK90" s="25"/>
      <c r="EL90" s="25"/>
      <c r="EM90" s="25"/>
      <c r="EN90" s="122"/>
      <c r="EO90" s="25"/>
      <c r="EP90" s="25"/>
      <c r="EQ90" s="25"/>
      <c r="ER90" s="25"/>
      <c r="ES90" s="25"/>
      <c r="ET90" s="25"/>
      <c r="EU90" s="25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</row>
    <row r="91" spans="1:172" s="10" customFormat="1" x14ac:dyDescent="0.2">
      <c r="A91" s="7"/>
      <c r="B91" s="379"/>
      <c r="C91" s="380"/>
      <c r="D91" s="380"/>
      <c r="E91" s="380"/>
      <c r="F91" s="380"/>
      <c r="G91" s="380"/>
      <c r="H91" s="380"/>
      <c r="I91" s="380"/>
      <c r="J91" s="380"/>
      <c r="K91" s="380"/>
      <c r="L91" s="380"/>
      <c r="M91" s="380"/>
      <c r="N91" s="30"/>
      <c r="O91" s="30"/>
      <c r="P91" s="31"/>
      <c r="Q91" s="31"/>
      <c r="R91" s="31"/>
      <c r="S91" s="404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85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18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8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8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8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122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122"/>
      <c r="EK91" s="25"/>
      <c r="EL91" s="25"/>
      <c r="EM91" s="25"/>
      <c r="EN91" s="122"/>
      <c r="EO91" s="25"/>
      <c r="EP91" s="25"/>
      <c r="EQ91" s="25"/>
      <c r="ER91" s="25"/>
      <c r="ES91" s="25"/>
      <c r="ET91" s="25"/>
      <c r="EU91" s="25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</row>
    <row r="92" spans="1:172" s="10" customFormat="1" x14ac:dyDescent="0.2">
      <c r="A92" s="7"/>
      <c r="B92" s="379"/>
      <c r="C92" s="380"/>
      <c r="D92" s="380"/>
      <c r="E92" s="380"/>
      <c r="F92" s="380"/>
      <c r="G92" s="380"/>
      <c r="H92" s="380"/>
      <c r="I92" s="380"/>
      <c r="J92" s="380"/>
      <c r="K92" s="380"/>
      <c r="L92" s="380"/>
      <c r="M92" s="380"/>
      <c r="N92" s="30"/>
      <c r="O92" s="30"/>
      <c r="P92" s="31"/>
      <c r="Q92" s="31"/>
      <c r="R92" s="31"/>
      <c r="S92" s="404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85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18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8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8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8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122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122"/>
      <c r="EK92" s="25"/>
      <c r="EL92" s="25"/>
      <c r="EM92" s="25"/>
      <c r="EN92" s="122"/>
      <c r="EO92" s="25"/>
      <c r="EP92" s="25"/>
      <c r="EQ92" s="25"/>
      <c r="ER92" s="25"/>
      <c r="ES92" s="25"/>
      <c r="ET92" s="25"/>
      <c r="EU92" s="25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</row>
    <row r="93" spans="1:172" s="10" customFormat="1" x14ac:dyDescent="0.2">
      <c r="A93" s="7"/>
      <c r="B93" s="379"/>
      <c r="C93" s="380"/>
      <c r="D93" s="380"/>
      <c r="E93" s="380"/>
      <c r="F93" s="380"/>
      <c r="G93" s="380"/>
      <c r="H93" s="380"/>
      <c r="I93" s="380"/>
      <c r="J93" s="380"/>
      <c r="K93" s="380"/>
      <c r="L93" s="380"/>
      <c r="M93" s="380"/>
      <c r="N93" s="30"/>
      <c r="O93" s="30"/>
      <c r="P93" s="31"/>
      <c r="Q93" s="31"/>
      <c r="R93" s="31"/>
      <c r="S93" s="404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85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18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8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8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8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122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122"/>
      <c r="EK93" s="25"/>
      <c r="EL93" s="25"/>
      <c r="EM93" s="25"/>
      <c r="EN93" s="122"/>
      <c r="EO93" s="25"/>
      <c r="EP93" s="25"/>
      <c r="EQ93" s="25"/>
      <c r="ER93" s="25"/>
      <c r="ES93" s="25"/>
      <c r="ET93" s="25"/>
      <c r="EU93" s="25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</row>
    <row r="108" spans="1:172" s="12" customFormat="1" x14ac:dyDescent="0.2">
      <c r="A108" s="7"/>
      <c r="B108" s="384"/>
      <c r="C108" s="385"/>
      <c r="D108" s="385"/>
      <c r="E108" s="385"/>
      <c r="F108" s="385"/>
      <c r="G108" s="385"/>
      <c r="H108" s="385"/>
      <c r="I108" s="385"/>
      <c r="J108" s="385"/>
      <c r="K108" s="385"/>
      <c r="L108" s="385"/>
      <c r="M108" s="385"/>
      <c r="N108" s="34"/>
      <c r="O108" s="34"/>
      <c r="P108" s="35"/>
      <c r="Q108" s="35"/>
      <c r="R108" s="35"/>
      <c r="S108" s="406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86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1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1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21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1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182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182"/>
      <c r="EK108" s="26"/>
      <c r="EL108" s="26"/>
      <c r="EM108" s="26"/>
      <c r="EN108" s="182"/>
      <c r="EO108" s="26"/>
      <c r="EP108" s="26"/>
      <c r="EQ108" s="26"/>
      <c r="ER108" s="26"/>
      <c r="ES108" s="26"/>
      <c r="ET108" s="26"/>
      <c r="EU108" s="26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</row>
    <row r="109" spans="1:172" s="12" customFormat="1" x14ac:dyDescent="0.2">
      <c r="A109" s="7"/>
      <c r="B109" s="384"/>
      <c r="C109" s="385"/>
      <c r="D109" s="385"/>
      <c r="E109" s="385"/>
      <c r="F109" s="385"/>
      <c r="G109" s="385"/>
      <c r="H109" s="385"/>
      <c r="I109" s="385"/>
      <c r="J109" s="385"/>
      <c r="K109" s="385"/>
      <c r="L109" s="385"/>
      <c r="M109" s="385"/>
      <c r="N109" s="34"/>
      <c r="O109" s="34"/>
      <c r="P109" s="35"/>
      <c r="Q109" s="35"/>
      <c r="R109" s="35"/>
      <c r="S109" s="406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86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1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1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21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1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182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182"/>
      <c r="EK109" s="26"/>
      <c r="EL109" s="26"/>
      <c r="EM109" s="26"/>
      <c r="EN109" s="182"/>
      <c r="EO109" s="26"/>
      <c r="EP109" s="26"/>
      <c r="EQ109" s="26"/>
      <c r="ER109" s="26"/>
      <c r="ES109" s="26"/>
      <c r="ET109" s="26"/>
      <c r="EU109" s="26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</row>
    <row r="110" spans="1:172" s="12" customFormat="1" x14ac:dyDescent="0.2">
      <c r="A110" s="7"/>
      <c r="B110" s="384"/>
      <c r="C110" s="385"/>
      <c r="D110" s="385"/>
      <c r="E110" s="385"/>
      <c r="F110" s="385"/>
      <c r="G110" s="385"/>
      <c r="H110" s="385"/>
      <c r="I110" s="385"/>
      <c r="J110" s="385"/>
      <c r="K110" s="385"/>
      <c r="L110" s="385"/>
      <c r="M110" s="385"/>
      <c r="N110" s="34"/>
      <c r="O110" s="34"/>
      <c r="P110" s="35"/>
      <c r="Q110" s="35"/>
      <c r="R110" s="35"/>
      <c r="S110" s="406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86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1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1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21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1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182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182"/>
      <c r="EK110" s="26"/>
      <c r="EL110" s="26"/>
      <c r="EM110" s="26"/>
      <c r="EN110" s="182"/>
      <c r="EO110" s="26"/>
      <c r="EP110" s="26"/>
      <c r="EQ110" s="26"/>
      <c r="ER110" s="26"/>
      <c r="ES110" s="26"/>
      <c r="ET110" s="26"/>
      <c r="EU110" s="26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</row>
    <row r="111" spans="1:172" s="12" customFormat="1" x14ac:dyDescent="0.2">
      <c r="A111" s="7"/>
      <c r="B111" s="384"/>
      <c r="C111" s="385"/>
      <c r="D111" s="385"/>
      <c r="E111" s="385"/>
      <c r="F111" s="385"/>
      <c r="G111" s="385"/>
      <c r="H111" s="385"/>
      <c r="I111" s="385"/>
      <c r="J111" s="385"/>
      <c r="K111" s="385"/>
      <c r="L111" s="385"/>
      <c r="M111" s="385"/>
      <c r="N111" s="34"/>
      <c r="O111" s="34"/>
      <c r="P111" s="35"/>
      <c r="Q111" s="35"/>
      <c r="R111" s="35"/>
      <c r="S111" s="406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86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1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1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21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1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182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182"/>
      <c r="EK111" s="26"/>
      <c r="EL111" s="26"/>
      <c r="EM111" s="26"/>
      <c r="EN111" s="182"/>
      <c r="EO111" s="26"/>
      <c r="EP111" s="26"/>
      <c r="EQ111" s="26"/>
      <c r="ER111" s="26"/>
      <c r="ES111" s="26"/>
      <c r="ET111" s="26"/>
      <c r="EU111" s="26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</row>
    <row r="112" spans="1:172" s="12" customFormat="1" x14ac:dyDescent="0.2">
      <c r="A112" s="7"/>
      <c r="B112" s="384"/>
      <c r="C112" s="385"/>
      <c r="D112" s="385"/>
      <c r="E112" s="385"/>
      <c r="F112" s="385"/>
      <c r="G112" s="385"/>
      <c r="H112" s="385"/>
      <c r="I112" s="385"/>
      <c r="J112" s="385"/>
      <c r="K112" s="385"/>
      <c r="L112" s="385"/>
      <c r="M112" s="385"/>
      <c r="N112" s="34"/>
      <c r="O112" s="34"/>
      <c r="P112" s="35"/>
      <c r="Q112" s="35"/>
      <c r="R112" s="35"/>
      <c r="S112" s="406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86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1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1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21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1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182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182"/>
      <c r="EK112" s="26"/>
      <c r="EL112" s="26"/>
      <c r="EM112" s="26"/>
      <c r="EN112" s="182"/>
      <c r="EO112" s="26"/>
      <c r="EP112" s="26"/>
      <c r="EQ112" s="26"/>
      <c r="ER112" s="26"/>
      <c r="ES112" s="26"/>
      <c r="ET112" s="26"/>
      <c r="EU112" s="26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</row>
    <row r="113" spans="1:172" s="12" customFormat="1" x14ac:dyDescent="0.2">
      <c r="A113" s="7"/>
      <c r="B113" s="384"/>
      <c r="C113" s="385"/>
      <c r="D113" s="385"/>
      <c r="E113" s="385"/>
      <c r="F113" s="385"/>
      <c r="G113" s="385"/>
      <c r="H113" s="385"/>
      <c r="I113" s="385"/>
      <c r="J113" s="385"/>
      <c r="K113" s="385"/>
      <c r="L113" s="385"/>
      <c r="M113" s="385"/>
      <c r="N113" s="34"/>
      <c r="O113" s="34"/>
      <c r="P113" s="35"/>
      <c r="Q113" s="35"/>
      <c r="R113" s="35"/>
      <c r="S113" s="406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86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1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1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21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1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182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182"/>
      <c r="EK113" s="26"/>
      <c r="EL113" s="26"/>
      <c r="EM113" s="26"/>
      <c r="EN113" s="182"/>
      <c r="EO113" s="26"/>
      <c r="EP113" s="26"/>
      <c r="EQ113" s="26"/>
      <c r="ER113" s="26"/>
      <c r="ES113" s="26"/>
      <c r="ET113" s="26"/>
      <c r="EU113" s="26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</row>
    <row r="114" spans="1:172" s="12" customFormat="1" x14ac:dyDescent="0.2">
      <c r="A114" s="7"/>
      <c r="B114" s="384"/>
      <c r="C114" s="385"/>
      <c r="D114" s="385"/>
      <c r="E114" s="385"/>
      <c r="F114" s="385"/>
      <c r="G114" s="385"/>
      <c r="H114" s="385"/>
      <c r="I114" s="385"/>
      <c r="J114" s="385"/>
      <c r="K114" s="385"/>
      <c r="L114" s="385"/>
      <c r="M114" s="385"/>
      <c r="N114" s="34"/>
      <c r="O114" s="34"/>
      <c r="P114" s="35"/>
      <c r="Q114" s="35"/>
      <c r="R114" s="35"/>
      <c r="S114" s="406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86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1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1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21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1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182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182"/>
      <c r="EK114" s="26"/>
      <c r="EL114" s="26"/>
      <c r="EM114" s="26"/>
      <c r="EN114" s="182"/>
      <c r="EO114" s="26"/>
      <c r="EP114" s="26"/>
      <c r="EQ114" s="26"/>
      <c r="ER114" s="26"/>
      <c r="ES114" s="26"/>
      <c r="ET114" s="26"/>
      <c r="EU114" s="26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</row>
    <row r="115" spans="1:172" s="12" customFormat="1" x14ac:dyDescent="0.2">
      <c r="A115" s="7"/>
      <c r="B115" s="384"/>
      <c r="C115" s="385"/>
      <c r="D115" s="385"/>
      <c r="E115" s="385"/>
      <c r="F115" s="385"/>
      <c r="G115" s="385"/>
      <c r="H115" s="385"/>
      <c r="I115" s="385"/>
      <c r="J115" s="385"/>
      <c r="K115" s="385"/>
      <c r="L115" s="385"/>
      <c r="M115" s="385"/>
      <c r="N115" s="34"/>
      <c r="O115" s="34"/>
      <c r="P115" s="35"/>
      <c r="Q115" s="35"/>
      <c r="R115" s="35"/>
      <c r="S115" s="406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86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1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1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21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1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182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182"/>
      <c r="EK115" s="26"/>
      <c r="EL115" s="26"/>
      <c r="EM115" s="26"/>
      <c r="EN115" s="182"/>
      <c r="EO115" s="26"/>
      <c r="EP115" s="26"/>
      <c r="EQ115" s="26"/>
      <c r="ER115" s="26"/>
      <c r="ES115" s="26"/>
      <c r="ET115" s="26"/>
      <c r="EU115" s="26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</row>
    <row r="116" spans="1:172" s="12" customFormat="1" x14ac:dyDescent="0.2">
      <c r="A116" s="7"/>
      <c r="B116" s="384"/>
      <c r="C116" s="385"/>
      <c r="D116" s="385"/>
      <c r="E116" s="385"/>
      <c r="F116" s="385"/>
      <c r="G116" s="385"/>
      <c r="H116" s="385"/>
      <c r="I116" s="385"/>
      <c r="J116" s="385"/>
      <c r="K116" s="385"/>
      <c r="L116" s="385"/>
      <c r="M116" s="385"/>
      <c r="N116" s="34"/>
      <c r="O116" s="34"/>
      <c r="P116" s="35"/>
      <c r="Q116" s="35"/>
      <c r="R116" s="35"/>
      <c r="S116" s="406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86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1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1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21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1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182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182"/>
      <c r="EK116" s="26"/>
      <c r="EL116" s="26"/>
      <c r="EM116" s="26"/>
      <c r="EN116" s="182"/>
      <c r="EO116" s="26"/>
      <c r="EP116" s="26"/>
      <c r="EQ116" s="26"/>
      <c r="ER116" s="26"/>
      <c r="ES116" s="26"/>
      <c r="ET116" s="26"/>
      <c r="EU116" s="26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</row>
    <row r="117" spans="1:172" s="12" customFormat="1" x14ac:dyDescent="0.2">
      <c r="A117" s="7"/>
      <c r="B117" s="384"/>
      <c r="C117" s="385"/>
      <c r="D117" s="385"/>
      <c r="E117" s="385"/>
      <c r="F117" s="385"/>
      <c r="G117" s="385"/>
      <c r="H117" s="385"/>
      <c r="I117" s="385"/>
      <c r="J117" s="385"/>
      <c r="K117" s="385"/>
      <c r="L117" s="385"/>
      <c r="M117" s="385"/>
      <c r="N117" s="34"/>
      <c r="O117" s="34"/>
      <c r="P117" s="35"/>
      <c r="Q117" s="35"/>
      <c r="R117" s="35"/>
      <c r="S117" s="406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86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1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1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21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1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182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182"/>
      <c r="EK117" s="26"/>
      <c r="EL117" s="26"/>
      <c r="EM117" s="26"/>
      <c r="EN117" s="182"/>
      <c r="EO117" s="26"/>
      <c r="EP117" s="26"/>
      <c r="EQ117" s="26"/>
      <c r="ER117" s="26"/>
      <c r="ES117" s="26"/>
      <c r="ET117" s="26"/>
      <c r="EU117" s="26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</row>
  </sheetData>
  <conditionalFormatting sqref="N64:S1048576 N60:S60">
    <cfRule type="cellIs" dxfId="75" priority="90" operator="equal">
      <formula>"F"</formula>
    </cfRule>
    <cfRule type="cellIs" dxfId="74" priority="91" operator="equal">
      <formula>"B2"</formula>
    </cfRule>
    <cfRule type="cellIs" dxfId="73" priority="92" operator="equal">
      <formula>"C"</formula>
    </cfRule>
    <cfRule type="cellIs" dxfId="72" priority="93" operator="equal">
      <formula>"B1"</formula>
    </cfRule>
  </conditionalFormatting>
  <conditionalFormatting sqref="N54 S54:S55 N1:S53">
    <cfRule type="cellIs" dxfId="71" priority="89" operator="equal">
      <formula>TRUE</formula>
    </cfRule>
  </conditionalFormatting>
  <conditionalFormatting sqref="N64:N1048576 N60 N1:N54">
    <cfRule type="colorScale" priority="3697">
      <colorScale>
        <cfvo type="min"/>
        <cfvo type="max"/>
        <color rgb="FFFCFCFF"/>
        <color rgb="FF63BE7B"/>
      </colorScale>
    </cfRule>
  </conditionalFormatting>
  <conditionalFormatting sqref="S64:S1048576 S60 S1:S55">
    <cfRule type="colorScale" priority="3700">
      <colorScale>
        <cfvo type="min"/>
        <cfvo type="max"/>
        <color rgb="FFFCFCFF"/>
        <color rgb="FF63BE7B"/>
      </colorScale>
    </cfRule>
  </conditionalFormatting>
  <conditionalFormatting sqref="DX60:EA60">
    <cfRule type="colorScale" priority="12">
      <colorScale>
        <cfvo type="min"/>
        <cfvo type="max"/>
        <color rgb="FF63BE7B"/>
        <color rgb="FFFCFCFF"/>
      </colorScale>
    </cfRule>
  </conditionalFormatting>
  <conditionalFormatting sqref="DX61:EA62">
    <cfRule type="colorScale" priority="11">
      <colorScale>
        <cfvo type="min"/>
        <cfvo type="max"/>
        <color rgb="FF63BE7B"/>
        <color rgb="FFFCFCFF"/>
      </colorScale>
    </cfRule>
  </conditionalFormatting>
  <conditionalFormatting sqref="CY60">
    <cfRule type="cellIs" dxfId="70" priority="6" operator="equal">
      <formula>"F"</formula>
    </cfRule>
    <cfRule type="cellIs" dxfId="69" priority="7" operator="equal">
      <formula>"B2"</formula>
    </cfRule>
    <cfRule type="cellIs" dxfId="68" priority="8" operator="equal">
      <formula>"C"</formula>
    </cfRule>
    <cfRule type="cellIs" dxfId="67" priority="9" operator="equal">
      <formula>"B1"</formula>
    </cfRule>
  </conditionalFormatting>
  <conditionalFormatting sqref="CY60">
    <cfRule type="colorScale" priority="10">
      <colorScale>
        <cfvo type="min"/>
        <cfvo type="max"/>
        <color rgb="FFFCFCFF"/>
        <color rgb="FF63BE7B"/>
      </colorScale>
    </cfRule>
  </conditionalFormatting>
  <conditionalFormatting sqref="CY61:CY62">
    <cfRule type="colorScale" priority="5">
      <colorScale>
        <cfvo type="min"/>
        <cfvo type="max"/>
        <color rgb="FFFCFCFF"/>
        <color rgb="FF63BE7B"/>
      </colorScale>
    </cfRule>
  </conditionalFormatting>
  <conditionalFormatting sqref="T2:AE53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:D1 F1:M1">
    <cfRule type="cellIs" dxfId="66" priority="2" operator="equal">
      <formula>TRUE</formula>
    </cfRule>
  </conditionalFormatting>
  <conditionalFormatting sqref="E1">
    <cfRule type="cellIs" dxfId="65" priority="1" operator="equal">
      <formula>TRUE</formula>
    </cfRule>
  </conditionalFormatting>
  <conditionalFormatting sqref="EB55:EI57 EN56:XFD59 BH56:CX59 CY55:DW57 A56:BD59">
    <cfRule type="colorScale" priority="4739">
      <colorScale>
        <cfvo type="min"/>
        <cfvo type="max"/>
        <color rgb="FFFCFCFF"/>
        <color rgb="FF63BE7B"/>
      </colorScale>
    </cfRule>
  </conditionalFormatting>
  <conditionalFormatting sqref="DX55:EA57">
    <cfRule type="colorScale" priority="4747">
      <colorScale>
        <cfvo type="min"/>
        <cfvo type="max"/>
        <color rgb="FFFCFCFF"/>
        <color rgb="FF63BE7B"/>
      </colorScale>
    </cfRule>
  </conditionalFormatting>
  <conditionalFormatting sqref="EJ60:EM61 EJ56:EM57 EJ62">
    <cfRule type="colorScale" priority="4759">
      <colorScale>
        <cfvo type="min"/>
        <cfvo type="max"/>
        <color rgb="FFFCFCFF"/>
        <color rgb="FF63BE7B"/>
      </colorScale>
    </cfRule>
  </conditionalFormatting>
  <conditionalFormatting sqref="EB61:EI62 EN61:XFD62 CZ61:DW62 BH61:CX62 BH63:XFD63 A61:BD63">
    <cfRule type="colorScale" priority="4845">
      <colorScale>
        <cfvo type="min"/>
        <cfvo type="max"/>
        <color rgb="FF63BE7B"/>
        <color rgb="FFFCFCFF"/>
      </colorScale>
    </cfRule>
  </conditionalFormatting>
  <conditionalFormatting sqref="BE56:BG63">
    <cfRule type="colorScale" priority="4852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EA7AA-7E4D-4F4E-9D5B-D2296D47D709}">
  <sheetPr>
    <tabColor rgb="FFFFC000"/>
  </sheetPr>
  <dimension ref="A1:FP117"/>
  <sheetViews>
    <sheetView zoomScale="130" zoomScaleNormal="130" workbookViewId="0">
      <pane xSplit="1" ySplit="1" topLeftCell="N28" activePane="bottomRight" state="frozen"/>
      <selection activeCell="R65" sqref="R65"/>
      <selection pane="topRight" activeCell="R65" sqref="R65"/>
      <selection pane="bottomLeft" activeCell="R65" sqref="R65"/>
      <selection pane="bottomRight" activeCell="S59" sqref="S59"/>
    </sheetView>
  </sheetViews>
  <sheetFormatPr baseColWidth="10" defaultColWidth="11.5" defaultRowHeight="15" x14ac:dyDescent="0.2"/>
  <cols>
    <col min="1" max="1" width="10.5" style="7" customWidth="1"/>
    <col min="2" max="2" width="4.83203125" style="379" hidden="1" customWidth="1"/>
    <col min="3" max="13" width="4.83203125" style="380" hidden="1" customWidth="1"/>
    <col min="14" max="14" width="4.83203125" style="28" customWidth="1"/>
    <col min="15" max="15" width="4.83203125" style="28" bestFit="1" customWidth="1"/>
    <col min="16" max="18" width="3.33203125" style="29" bestFit="1" customWidth="1"/>
    <col min="19" max="19" width="5.83203125" style="29" bestFit="1" customWidth="1"/>
    <col min="20" max="20" width="4.6640625" style="12" bestFit="1" customWidth="1"/>
    <col min="21" max="22" width="4.6640625" style="13" bestFit="1" customWidth="1"/>
    <col min="23" max="23" width="4.6640625" style="13" customWidth="1"/>
    <col min="24" max="31" width="4.6640625" style="13" bestFit="1" customWidth="1"/>
    <col min="32" max="32" width="5" style="12" hidden="1" customWidth="1"/>
    <col min="33" max="37" width="4.83203125" style="13" hidden="1" customWidth="1"/>
    <col min="38" max="40" width="4.6640625" style="13" hidden="1" customWidth="1"/>
    <col min="41" max="41" width="4.83203125" style="13" hidden="1" customWidth="1"/>
    <col min="42" max="43" width="4.6640625" style="13" hidden="1" customWidth="1"/>
    <col min="44" max="48" width="4.6640625" style="11" hidden="1" customWidth="1"/>
    <col min="49" max="49" width="3.6640625" style="11" hidden="1" customWidth="1"/>
    <col min="50" max="55" width="4.6640625" style="11" hidden="1" customWidth="1"/>
    <col min="56" max="56" width="5.83203125" style="18" customWidth="1"/>
    <col min="57" max="58" width="4.83203125" style="19" bestFit="1" customWidth="1"/>
    <col min="59" max="59" width="4.83203125" style="19" customWidth="1"/>
    <col min="60" max="60" width="6.5" style="19" customWidth="1"/>
    <col min="61" max="67" width="4.83203125" style="19" bestFit="1" customWidth="1"/>
    <col min="68" max="68" width="4.6640625" style="18" hidden="1" customWidth="1"/>
    <col min="69" max="79" width="4.6640625" style="19" hidden="1" customWidth="1"/>
    <col min="80" max="80" width="4.6640625" style="7" hidden="1" customWidth="1"/>
    <col min="81" max="91" width="4.83203125" style="7" hidden="1" customWidth="1"/>
    <col min="92" max="92" width="4.83203125" style="18" bestFit="1" customWidth="1"/>
    <col min="93" max="94" width="4.83203125" style="19" bestFit="1" customWidth="1"/>
    <col min="95" max="95" width="4.83203125" style="19" customWidth="1"/>
    <col min="96" max="103" width="4.83203125" style="19" bestFit="1" customWidth="1"/>
    <col min="104" max="104" width="4.6640625" style="18" hidden="1" customWidth="1"/>
    <col min="105" max="115" width="4.6640625" style="19" hidden="1" customWidth="1"/>
    <col min="116" max="127" width="3.6640625" style="7" hidden="1" customWidth="1"/>
    <col min="128" max="128" width="4.6640625" style="122" bestFit="1" customWidth="1"/>
    <col min="129" max="131" width="4.6640625" style="25" bestFit="1" customWidth="1"/>
    <col min="132" max="132" width="5.6640625" style="25" hidden="1" customWidth="1"/>
    <col min="133" max="133" width="5" style="25" hidden="1" customWidth="1"/>
    <col min="134" max="134" width="4.83203125" style="25" hidden="1" customWidth="1"/>
    <col min="135" max="135" width="5.5" style="25" hidden="1" customWidth="1"/>
    <col min="136" max="136" width="5.6640625" style="25" hidden="1" customWidth="1"/>
    <col min="137" max="139" width="5.5" style="25" hidden="1" customWidth="1"/>
    <col min="140" max="140" width="4.6640625" style="122" bestFit="1" customWidth="1"/>
    <col min="141" max="143" width="4.6640625" style="25" bestFit="1" customWidth="1"/>
    <col min="144" max="144" width="5.6640625" style="122" hidden="1" customWidth="1"/>
    <col min="145" max="145" width="5" style="25" hidden="1" customWidth="1"/>
    <col min="146" max="146" width="4.83203125" style="25" hidden="1" customWidth="1"/>
    <col min="147" max="147" width="5.5" style="25" hidden="1" customWidth="1"/>
    <col min="148" max="148" width="5.6640625" style="25" hidden="1" customWidth="1"/>
    <col min="149" max="151" width="5.5" style="25" hidden="1" customWidth="1"/>
    <col min="152" max="16384" width="11.5" style="7"/>
  </cols>
  <sheetData>
    <row r="1" spans="1:172" s="27" customFormat="1" ht="59" customHeight="1" x14ac:dyDescent="0.2">
      <c r="A1" s="94" t="s">
        <v>220</v>
      </c>
      <c r="B1" s="374" t="s">
        <v>928</v>
      </c>
      <c r="C1" s="375" t="s">
        <v>929</v>
      </c>
      <c r="D1" s="375" t="s">
        <v>930</v>
      </c>
      <c r="E1" s="375" t="s">
        <v>931</v>
      </c>
      <c r="F1" s="375" t="s">
        <v>932</v>
      </c>
      <c r="G1" s="375" t="s">
        <v>933</v>
      </c>
      <c r="H1" s="375" t="s">
        <v>934</v>
      </c>
      <c r="I1" s="375" t="s">
        <v>935</v>
      </c>
      <c r="J1" s="375" t="s">
        <v>936</v>
      </c>
      <c r="K1" s="375" t="s">
        <v>937</v>
      </c>
      <c r="L1" s="375" t="s">
        <v>938</v>
      </c>
      <c r="M1" s="376" t="s">
        <v>939</v>
      </c>
      <c r="N1" s="16" t="s">
        <v>214</v>
      </c>
      <c r="O1" s="16" t="s">
        <v>279</v>
      </c>
      <c r="P1" s="17" t="s">
        <v>195</v>
      </c>
      <c r="Q1" s="17" t="s">
        <v>216</v>
      </c>
      <c r="R1" s="17" t="s">
        <v>217</v>
      </c>
      <c r="S1" s="17" t="s">
        <v>196</v>
      </c>
      <c r="T1" s="16" t="s">
        <v>280</v>
      </c>
      <c r="U1" s="17" t="s">
        <v>281</v>
      </c>
      <c r="V1" s="17" t="s">
        <v>282</v>
      </c>
      <c r="W1" s="17" t="s">
        <v>911</v>
      </c>
      <c r="X1" s="17" t="s">
        <v>912</v>
      </c>
      <c r="Y1" s="17" t="s">
        <v>283</v>
      </c>
      <c r="Z1" s="17" t="s">
        <v>284</v>
      </c>
      <c r="AA1" s="17" t="s">
        <v>285</v>
      </c>
      <c r="AB1" s="17" t="s">
        <v>286</v>
      </c>
      <c r="AC1" s="17" t="s">
        <v>287</v>
      </c>
      <c r="AD1" s="17" t="s">
        <v>288</v>
      </c>
      <c r="AE1" s="17" t="s">
        <v>289</v>
      </c>
      <c r="AF1" s="15" t="s">
        <v>221</v>
      </c>
      <c r="AG1" s="4" t="s">
        <v>222</v>
      </c>
      <c r="AH1" s="4" t="s">
        <v>223</v>
      </c>
      <c r="AI1" s="4" t="s">
        <v>887</v>
      </c>
      <c r="AJ1" s="4" t="s">
        <v>888</v>
      </c>
      <c r="AK1" s="4" t="s">
        <v>224</v>
      </c>
      <c r="AL1" s="4" t="s">
        <v>225</v>
      </c>
      <c r="AM1" s="4" t="s">
        <v>226</v>
      </c>
      <c r="AN1" s="4" t="s">
        <v>227</v>
      </c>
      <c r="AO1" s="4" t="s">
        <v>228</v>
      </c>
      <c r="AP1" s="4" t="s">
        <v>229</v>
      </c>
      <c r="AQ1" s="4" t="s">
        <v>230</v>
      </c>
      <c r="AR1" s="17" t="s">
        <v>231</v>
      </c>
      <c r="AS1" s="17" t="s">
        <v>232</v>
      </c>
      <c r="AT1" s="17" t="s">
        <v>232</v>
      </c>
      <c r="AU1" s="17" t="s">
        <v>893</v>
      </c>
      <c r="AV1" s="17" t="s">
        <v>894</v>
      </c>
      <c r="AW1" s="17" t="s">
        <v>234</v>
      </c>
      <c r="AX1" s="17" t="s">
        <v>235</v>
      </c>
      <c r="AY1" s="17" t="s">
        <v>235</v>
      </c>
      <c r="AZ1" s="17" t="s">
        <v>237</v>
      </c>
      <c r="BA1" s="17" t="s">
        <v>238</v>
      </c>
      <c r="BB1" s="17" t="s">
        <v>239</v>
      </c>
      <c r="BC1" s="17" t="s">
        <v>240</v>
      </c>
      <c r="BD1" s="16" t="s">
        <v>290</v>
      </c>
      <c r="BE1" s="17" t="s">
        <v>291</v>
      </c>
      <c r="BF1" s="17" t="s">
        <v>292</v>
      </c>
      <c r="BG1" s="17" t="s">
        <v>913</v>
      </c>
      <c r="BH1" s="17" t="s">
        <v>914</v>
      </c>
      <c r="BI1" s="17" t="s">
        <v>293</v>
      </c>
      <c r="BJ1" s="17" t="s">
        <v>294</v>
      </c>
      <c r="BK1" s="17" t="s">
        <v>295</v>
      </c>
      <c r="BL1" s="17" t="s">
        <v>296</v>
      </c>
      <c r="BM1" s="17" t="s">
        <v>297</v>
      </c>
      <c r="BN1" s="17" t="s">
        <v>298</v>
      </c>
      <c r="BO1" s="17" t="s">
        <v>299</v>
      </c>
      <c r="BP1" s="16" t="s">
        <v>241</v>
      </c>
      <c r="BQ1" s="17" t="s">
        <v>242</v>
      </c>
      <c r="BR1" s="17" t="s">
        <v>243</v>
      </c>
      <c r="BS1" s="17" t="s">
        <v>889</v>
      </c>
      <c r="BT1" s="17" t="s">
        <v>890</v>
      </c>
      <c r="BU1" s="17" t="s">
        <v>244</v>
      </c>
      <c r="BV1" s="17" t="s">
        <v>245</v>
      </c>
      <c r="BW1" s="17" t="s">
        <v>246</v>
      </c>
      <c r="BX1" s="17" t="s">
        <v>247</v>
      </c>
      <c r="BY1" s="17" t="s">
        <v>248</v>
      </c>
      <c r="BZ1" s="17" t="s">
        <v>249</v>
      </c>
      <c r="CA1" s="17" t="s">
        <v>250</v>
      </c>
      <c r="CB1" s="16" t="s">
        <v>251</v>
      </c>
      <c r="CC1" s="17" t="s">
        <v>252</v>
      </c>
      <c r="CD1" s="17" t="s">
        <v>252</v>
      </c>
      <c r="CE1" s="17" t="s">
        <v>895</v>
      </c>
      <c r="CF1" s="17" t="s">
        <v>896</v>
      </c>
      <c r="CG1" s="17" t="s">
        <v>254</v>
      </c>
      <c r="CH1" s="17" t="s">
        <v>255</v>
      </c>
      <c r="CI1" s="17" t="s">
        <v>255</v>
      </c>
      <c r="CJ1" s="17" t="s">
        <v>257</v>
      </c>
      <c r="CK1" s="17" t="s">
        <v>258</v>
      </c>
      <c r="CL1" s="17" t="s">
        <v>259</v>
      </c>
      <c r="CM1" s="17" t="s">
        <v>260</v>
      </c>
      <c r="CN1" s="16" t="s">
        <v>444</v>
      </c>
      <c r="CO1" s="17" t="s">
        <v>445</v>
      </c>
      <c r="CP1" s="17" t="s">
        <v>446</v>
      </c>
      <c r="CQ1" s="17" t="s">
        <v>917</v>
      </c>
      <c r="CR1" s="17" t="s">
        <v>918</v>
      </c>
      <c r="CS1" s="17" t="s">
        <v>447</v>
      </c>
      <c r="CT1" s="17" t="s">
        <v>448</v>
      </c>
      <c r="CU1" s="17" t="s">
        <v>449</v>
      </c>
      <c r="CV1" s="17" t="s">
        <v>450</v>
      </c>
      <c r="CW1" s="17" t="s">
        <v>451</v>
      </c>
      <c r="CX1" s="17" t="s">
        <v>452</v>
      </c>
      <c r="CY1" s="17" t="s">
        <v>453</v>
      </c>
      <c r="CZ1" s="16" t="s">
        <v>416</v>
      </c>
      <c r="DA1" s="17" t="s">
        <v>417</v>
      </c>
      <c r="DB1" s="17" t="s">
        <v>418</v>
      </c>
      <c r="DC1" s="17" t="s">
        <v>891</v>
      </c>
      <c r="DD1" s="17" t="s">
        <v>892</v>
      </c>
      <c r="DE1" s="17" t="s">
        <v>419</v>
      </c>
      <c r="DF1" s="17" t="s">
        <v>420</v>
      </c>
      <c r="DG1" s="17" t="s">
        <v>421</v>
      </c>
      <c r="DH1" s="17" t="s">
        <v>422</v>
      </c>
      <c r="DI1" s="17" t="s">
        <v>423</v>
      </c>
      <c r="DJ1" s="17" t="s">
        <v>424</v>
      </c>
      <c r="DK1" s="17" t="s">
        <v>425</v>
      </c>
      <c r="DL1" s="16" t="s">
        <v>426</v>
      </c>
      <c r="DM1" s="17" t="s">
        <v>427</v>
      </c>
      <c r="DN1" s="17" t="s">
        <v>427</v>
      </c>
      <c r="DO1" s="17" t="s">
        <v>897</v>
      </c>
      <c r="DP1" s="17" t="s">
        <v>898</v>
      </c>
      <c r="DQ1" s="17" t="s">
        <v>429</v>
      </c>
      <c r="DR1" s="17" t="s">
        <v>430</v>
      </c>
      <c r="DS1" s="17" t="s">
        <v>430</v>
      </c>
      <c r="DT1" s="17" t="s">
        <v>432</v>
      </c>
      <c r="DU1" s="17" t="s">
        <v>433</v>
      </c>
      <c r="DV1" s="17" t="s">
        <v>434</v>
      </c>
      <c r="DW1" s="17" t="s">
        <v>435</v>
      </c>
      <c r="DX1" s="181" t="s">
        <v>320</v>
      </c>
      <c r="DY1" s="24" t="s">
        <v>321</v>
      </c>
      <c r="DZ1" s="24" t="s">
        <v>322</v>
      </c>
      <c r="EA1" s="24" t="s">
        <v>323</v>
      </c>
      <c r="EB1" s="24" t="s">
        <v>300</v>
      </c>
      <c r="EC1" s="24" t="s">
        <v>301</v>
      </c>
      <c r="ED1" s="24" t="s">
        <v>302</v>
      </c>
      <c r="EE1" s="24" t="s">
        <v>303</v>
      </c>
      <c r="EF1" s="24" t="s">
        <v>312</v>
      </c>
      <c r="EG1" s="24" t="s">
        <v>313</v>
      </c>
      <c r="EH1" s="24" t="s">
        <v>314</v>
      </c>
      <c r="EI1" s="24" t="s">
        <v>315</v>
      </c>
      <c r="EJ1" s="181" t="s">
        <v>316</v>
      </c>
      <c r="EK1" s="24" t="s">
        <v>317</v>
      </c>
      <c r="EL1" s="24" t="s">
        <v>318</v>
      </c>
      <c r="EM1" s="24" t="s">
        <v>319</v>
      </c>
      <c r="EN1" s="181" t="s">
        <v>308</v>
      </c>
      <c r="EO1" s="24" t="s">
        <v>309</v>
      </c>
      <c r="EP1" s="24" t="s">
        <v>310</v>
      </c>
      <c r="EQ1" s="24" t="s">
        <v>311</v>
      </c>
      <c r="ER1" s="24" t="s">
        <v>304</v>
      </c>
      <c r="ES1" s="24" t="s">
        <v>305</v>
      </c>
      <c r="ET1" s="24" t="s">
        <v>306</v>
      </c>
      <c r="EU1" s="24" t="s">
        <v>307</v>
      </c>
    </row>
    <row r="2" spans="1:172" s="49" customFormat="1" x14ac:dyDescent="0.2">
      <c r="A2" s="29" t="s">
        <v>50</v>
      </c>
      <c r="B2" s="377">
        <f>VLOOKUP($A2,BI!$A:$Q,MATCH(B$1,BI!$A$1:$Q$1,0),FALSE)</f>
        <v>1</v>
      </c>
      <c r="C2" s="378" t="str">
        <f>VLOOKUP($A2,BI!$A:$Q,MATCH(C$1,BI!$A$1:$Q$1,0),FALSE)</f>
        <v/>
      </c>
      <c r="D2" s="378" t="str">
        <f>VLOOKUP($A2,BI!$A:$Q,MATCH(D$1,BI!$A$1:$Q$1,0),FALSE)</f>
        <v/>
      </c>
      <c r="E2" s="378" t="str">
        <f>VLOOKUP($A2,BI!$A:$Q,MATCH(E$1,BI!$A$1:$Q$1,0),FALSE)</f>
        <v/>
      </c>
      <c r="F2" s="378" t="str">
        <f>VLOOKUP($A2,BI!$A:$Q,MATCH(F$1,BI!$A$1:$Q$1,0),FALSE)</f>
        <v/>
      </c>
      <c r="G2" s="378" t="str">
        <f>VLOOKUP($A2,BI!$A:$Q,MATCH(G$1,BI!$A$1:$Q$1,0),FALSE)</f>
        <v/>
      </c>
      <c r="H2" s="378" t="str">
        <f>VLOOKUP($A2,BI!$A:$Q,MATCH(H$1,BI!$A$1:$Q$1,0),FALSE)</f>
        <v/>
      </c>
      <c r="I2" s="378" t="str">
        <f>VLOOKUP($A2,BI!$A:$Q,MATCH(I$1,BI!$A$1:$Q$1,0),FALSE)</f>
        <v/>
      </c>
      <c r="J2" s="378" t="str">
        <f>VLOOKUP($A2,BI!$A:$Q,MATCH(J$1,BI!$A$1:$Q$1,0),FALSE)</f>
        <v/>
      </c>
      <c r="K2" s="378" t="str">
        <f>VLOOKUP($A2,BI!$A:$Q,MATCH(K$1,BI!$A$1:$Q$1,0),FALSE)</f>
        <v/>
      </c>
      <c r="L2" s="378" t="str">
        <f>VLOOKUP($A2,BI!$A:$Q,MATCH(L$1,BI!$A$1:$Q$1,0),FALSE)</f>
        <v/>
      </c>
      <c r="M2" s="378" t="str">
        <f>VLOOKUP($A2,BI!$A:$Q,MATCH(M$1,BI!$A$1:$Q$1,0),FALSE)</f>
        <v/>
      </c>
      <c r="N2" s="49">
        <f t="shared" ref="N2:N52" si="0">COUNT(B2:M2)</f>
        <v>1</v>
      </c>
      <c r="O2" s="49">
        <f>VLOOKUP($A2,BI!$A:$Q,MATCH(O$1,BI!$A$1:$Q$1,0),FALSE)</f>
        <v>1</v>
      </c>
      <c r="P2" s="37" t="str">
        <f>VLOOKUP($A2,BI!$A:$Q,MATCH(P$1,BI!$A$1:$Q$1,0),FALSE)</f>
        <v/>
      </c>
      <c r="Q2" s="37">
        <f>VLOOKUP($A2,BI!$A:$Q,MATCH(Q$1,BI!$A$1:$Q$1,0),FALSE)</f>
        <v>1</v>
      </c>
      <c r="R2" s="37" t="str">
        <f>VLOOKUP($A2,BI!$A:$Q,MATCH(R$1,BI!$A$1:$Q$1,0),FALSE)</f>
        <v/>
      </c>
      <c r="S2" s="37">
        <f t="shared" ref="S2:S52" si="1">COUNT(O2:R2)</f>
        <v>2</v>
      </c>
      <c r="T2" s="40">
        <f t="shared" ref="T2" si="2">IFERROR(MIN(AF2,AR2)/MAX(AF2,AR2),"")</f>
        <v>0.99353312302839125</v>
      </c>
      <c r="U2" s="41" t="str">
        <f t="shared" ref="U2" si="3">IFERROR(MIN(AG2,AS2)/MAX(AG2,AS2),"")</f>
        <v/>
      </c>
      <c r="V2" s="41" t="str">
        <f t="shared" ref="V2" si="4">IFERROR(MIN(AH2,AT2)/MAX(AH2,AT2),"")</f>
        <v/>
      </c>
      <c r="W2" s="41" t="str">
        <f t="shared" ref="W2" si="5">IFERROR(MIN(AI2,AU2)/MAX(AI2,AU2),"")</f>
        <v/>
      </c>
      <c r="X2" s="41" t="str">
        <f t="shared" ref="X2" si="6">IFERROR(MIN(AJ2,AV2)/MAX(AJ2,AV2),"")</f>
        <v/>
      </c>
      <c r="Y2" s="41" t="str">
        <f t="shared" ref="Y2" si="7">IFERROR(MIN(AK2,AW2)/MAX(AK2,AW2),"")</f>
        <v/>
      </c>
      <c r="Z2" s="41" t="str">
        <f t="shared" ref="Z2" si="8">IFERROR(MIN(AL2,AX2)/MAX(AL2,AX2),"")</f>
        <v/>
      </c>
      <c r="AA2" s="41" t="str">
        <f t="shared" ref="AA2" si="9">IFERROR(MIN(AM2,AY2)/MAX(AM2,AY2),"")</f>
        <v/>
      </c>
      <c r="AB2" s="41" t="str">
        <f t="shared" ref="AB2" si="10">IFERROR(MIN(AN2,AZ2)/MAX(AN2,AZ2),"")</f>
        <v/>
      </c>
      <c r="AC2" s="41" t="str">
        <f t="shared" ref="AC2" si="11">IFERROR(MIN(AO2,BA2)/MAX(AO2,BA2),"")</f>
        <v/>
      </c>
      <c r="AD2" s="41" t="str">
        <f t="shared" ref="AD2" si="12">IFERROR(MIN(AP2,BB2)/MAX(AP2,BB2),"")</f>
        <v/>
      </c>
      <c r="AE2" s="41" t="str">
        <f t="shared" ref="AE2" si="13">IFERROR(MIN(AQ2,BC2)/MAX(AQ2,BC2),"")</f>
        <v/>
      </c>
      <c r="AF2" s="44">
        <f>_xlfn.IFNA(VLOOKUP($A2,'B-pEC50'!$A:$BM,MATCH(AF$1,'B-pEC50'!$A$1:$BM$1,0),FALSE),"")</f>
        <v>6.2990000000000004</v>
      </c>
      <c r="AG2" s="46" t="str">
        <f>_xlfn.IFNA(VLOOKUP($A2,'B-pEC50'!$A:$BM,MATCH(AG$1,'B-pEC50'!$A$1:$BM$1,0),FALSE),"")</f>
        <v/>
      </c>
      <c r="AH2" s="46" t="str">
        <f>_xlfn.IFNA(VLOOKUP($A2,'B-pEC50'!$A:$BM,MATCH(AH$1,'B-pEC50'!$A$1:$BM$1,0),FALSE),"")</f>
        <v/>
      </c>
      <c r="AI2" s="46" t="str">
        <f>_xlfn.IFNA(VLOOKUP($A2,'B-pEC50'!$A:$BM,MATCH(AI$1,'B-pEC50'!$A$1:$BM$1,0),FALSE),"")</f>
        <v/>
      </c>
      <c r="AJ2" s="46" t="str">
        <f>_xlfn.IFNA(VLOOKUP($A2,'B-pEC50'!$A:$BM,MATCH(AJ$1,'B-pEC50'!$A$1:$BM$1,0),FALSE),"")</f>
        <v/>
      </c>
      <c r="AK2" s="46" t="str">
        <f>_xlfn.IFNA(VLOOKUP($A2,'B-pEC50'!$A:$BM,MATCH(AK$1,'B-pEC50'!$A$1:$BM$1,0),FALSE),"")</f>
        <v/>
      </c>
      <c r="AL2" s="45" t="str">
        <f>_xlfn.IFNA(VLOOKUP($A2,'B-pEC50'!$A:$BM,MATCH(AL$1,'B-pEC50'!$A$1:$BM$1,0),FALSE),"")</f>
        <v/>
      </c>
      <c r="AM2" s="45" t="str">
        <f>_xlfn.IFNA(VLOOKUP($A2,'B-pEC50'!$A:$BM,MATCH(AM$1,'B-pEC50'!$A$1:$BM$1,0),FALSE),"")</f>
        <v/>
      </c>
      <c r="AN2" s="45" t="str">
        <f>_xlfn.IFNA(VLOOKUP($A2,'B-pEC50'!$A:$BM,MATCH(AN$1,'B-pEC50'!$A$1:$BM$1,0),FALSE),"")</f>
        <v/>
      </c>
      <c r="AO2" s="46" t="str">
        <f>_xlfn.IFNA(VLOOKUP($A2,'B-pEC50'!$A:$BM,MATCH(AO$1,'B-pEC50'!$A$1:$BM$1,0),FALSE),"")</f>
        <v/>
      </c>
      <c r="AP2" s="45" t="str">
        <f>_xlfn.IFNA(VLOOKUP($A2,'B-pEC50'!$A:$BM,MATCH(AP$1,'B-pEC50'!$A$1:$BM$1,0),FALSE),"")</f>
        <v/>
      </c>
      <c r="AQ2" s="45" t="str">
        <f>_xlfn.IFNA(VLOOKUP($A2,'B-pEC50'!$A:$BM,MATCH(AQ$1,'B-pEC50'!$A$1:$BM$1,0),FALSE),"")</f>
        <v/>
      </c>
      <c r="AR2" s="47">
        <f>_xlfn.IFNA(VLOOKUP($A2,'I-pEC50'!$A:$BM,MATCH(AR$1,'I-pEC50'!$A$1:$BM$1,0),FALSE),"")</f>
        <v>6.34</v>
      </c>
      <c r="AS2" s="47" t="str">
        <f>_xlfn.IFNA(VLOOKUP($A2,'I-pEC50'!$A:$BM,MATCH(AS$1,'I-pEC50'!$A$1:$BM$1,0),FALSE),"")</f>
        <v/>
      </c>
      <c r="AT2" s="47" t="str">
        <f>_xlfn.IFNA(VLOOKUP($A2,'I-pEC50'!$A:$BM,MATCH(AT$1,'I-pEC50'!$A$1:$BM$1,0),FALSE),"")</f>
        <v/>
      </c>
      <c r="AU2" s="47" t="str">
        <f>_xlfn.IFNA(VLOOKUP($A2,'I-pEC50'!$A:$BM,MATCH(AU$1,'I-pEC50'!$A$1:$BM$1,0),FALSE),"")</f>
        <v/>
      </c>
      <c r="AV2" s="47" t="str">
        <f>_xlfn.IFNA(VLOOKUP($A2,'I-pEC50'!$A:$BM,MATCH(AV$1,'I-pEC50'!$A$1:$BM$1,0),FALSE),"")</f>
        <v/>
      </c>
      <c r="AW2" s="47" t="str">
        <f>_xlfn.IFNA(VLOOKUP($A2,'I-pEC50'!$A:$BM,MATCH(AW$1,'I-pEC50'!$A$1:$BM$1,0),FALSE),"")</f>
        <v/>
      </c>
      <c r="AX2" s="47" t="str">
        <f>_xlfn.IFNA(VLOOKUP($A2,'I-pEC50'!$A:$BM,MATCH(AX$1,'I-pEC50'!$A$1:$BM$1,0),FALSE),"")</f>
        <v/>
      </c>
      <c r="AY2" s="47" t="str">
        <f>_xlfn.IFNA(VLOOKUP($A2,'I-pEC50'!$A:$BM,MATCH(AY$1,'I-pEC50'!$A$1:$BM$1,0),FALSE),"")</f>
        <v/>
      </c>
      <c r="AZ2" s="47" t="str">
        <f>_xlfn.IFNA(VLOOKUP($A2,'I-pEC50'!$A:$BM,MATCH(AZ$1,'I-pEC50'!$A$1:$BM$1,0),FALSE),"")</f>
        <v/>
      </c>
      <c r="BA2" s="47" t="str">
        <f>_xlfn.IFNA(VLOOKUP($A2,'I-pEC50'!$A:$BM,MATCH(BA$1,'I-pEC50'!$A$1:$BM$1,0),FALSE),"")</f>
        <v/>
      </c>
      <c r="BB2" s="47" t="str">
        <f>_xlfn.IFNA(VLOOKUP($A2,'I-pEC50'!$A:$BM,MATCH(BB$1,'I-pEC50'!$A$1:$BM$1,0),FALSE),"")</f>
        <v/>
      </c>
      <c r="BC2" s="47" t="str">
        <f>_xlfn.IFNA(VLOOKUP($A2,'I-pEC50'!$A:$BM,MATCH(BC$1,'I-pEC50'!$A$1:$BM$1,0),FALSE),"")</f>
        <v/>
      </c>
      <c r="BD2" s="40">
        <f>IFERROR(MIN(BP2,CB2)/MAX(BP2,CB2),"")</f>
        <v>0.58328938115330564</v>
      </c>
      <c r="BE2" s="41" t="str">
        <f t="shared" ref="BE2:BO2" si="14">IFERROR(MIN(BQ2,CC2)/MAX(BQ2,CC2),"")</f>
        <v/>
      </c>
      <c r="BF2" s="41" t="str">
        <f t="shared" si="14"/>
        <v/>
      </c>
      <c r="BG2" s="41" t="str">
        <f t="shared" si="14"/>
        <v/>
      </c>
      <c r="BH2" s="41" t="str">
        <f t="shared" si="14"/>
        <v/>
      </c>
      <c r="BI2" s="41" t="str">
        <f t="shared" si="14"/>
        <v/>
      </c>
      <c r="BJ2" s="41" t="str">
        <f t="shared" si="14"/>
        <v/>
      </c>
      <c r="BK2" s="41" t="str">
        <f t="shared" si="14"/>
        <v/>
      </c>
      <c r="BL2" s="41" t="str">
        <f t="shared" si="14"/>
        <v/>
      </c>
      <c r="BM2" s="41" t="str">
        <f t="shared" si="14"/>
        <v/>
      </c>
      <c r="BN2" s="41" t="str">
        <f t="shared" si="14"/>
        <v/>
      </c>
      <c r="BO2" s="41" t="str">
        <f t="shared" si="14"/>
        <v/>
      </c>
      <c r="BP2" s="40">
        <f>_xlfn.IFNA(VLOOKUP($A2,'B-pEC50'!$A:$BM,MATCH(BP$1,'B-pEC50'!$A$1:$BM$1,0),FALSE),"")</f>
        <v>0.10917721518987353</v>
      </c>
      <c r="BQ2" s="41" t="str">
        <f>_xlfn.IFNA(VLOOKUP($A2,'B-pEC50'!$A:$BM,MATCH(BQ$1,'B-pEC50'!$A$1:$BM$1,0),FALSE),"")</f>
        <v/>
      </c>
      <c r="BR2" s="41" t="str">
        <f>_xlfn.IFNA(VLOOKUP($A2,'B-pEC50'!$A:$BM,MATCH(BR$1,'B-pEC50'!$A$1:$BM$1,0),FALSE),"")</f>
        <v/>
      </c>
      <c r="BS2" s="41" t="str">
        <f>_xlfn.IFNA(VLOOKUP($A2,'B-pEC50'!$A:$BM,MATCH(BS$1,'B-pEC50'!$A$1:$BM$1,0),FALSE),"")</f>
        <v/>
      </c>
      <c r="BT2" s="41" t="str">
        <f>_xlfn.IFNA(VLOOKUP($A2,'B-pEC50'!$A:$BM,MATCH(BT$1,'B-pEC50'!$A$1:$BM$1,0),FALSE),"")</f>
        <v/>
      </c>
      <c r="BU2" s="41" t="str">
        <f>_xlfn.IFNA(VLOOKUP($A2,'B-pEC50'!$A:$BM,MATCH(BU$1,'B-pEC50'!$A$1:$BM$1,0),FALSE),"")</f>
        <v/>
      </c>
      <c r="BV2" s="41" t="str">
        <f>_xlfn.IFNA(VLOOKUP($A2,'B-pEC50'!$A:$BM,MATCH(BV$1,'B-pEC50'!$A$1:$BM$1,0),FALSE),"")</f>
        <v/>
      </c>
      <c r="BW2" s="41" t="str">
        <f>_xlfn.IFNA(VLOOKUP($A2,'B-pEC50'!$A:$BM,MATCH(BW$1,'B-pEC50'!$A$1:$BM$1,0),FALSE),"")</f>
        <v/>
      </c>
      <c r="BX2" s="41" t="str">
        <f>_xlfn.IFNA(VLOOKUP($A2,'B-pEC50'!$A:$BM,MATCH(BX$1,'B-pEC50'!$A$1:$BM$1,0),FALSE),"")</f>
        <v/>
      </c>
      <c r="BY2" s="41" t="str">
        <f>_xlfn.IFNA(VLOOKUP($A2,'B-pEC50'!$A:$BM,MATCH(BY$1,'B-pEC50'!$A$1:$BM$1,0),FALSE),"")</f>
        <v/>
      </c>
      <c r="BZ2" s="41" t="str">
        <f>_xlfn.IFNA(VLOOKUP($A2,'B-pEC50'!$A:$BM,MATCH(BZ$1,'B-pEC50'!$A$1:$BM$1,0),FALSE),"")</f>
        <v/>
      </c>
      <c r="CA2" s="41" t="str">
        <f>_xlfn.IFNA(VLOOKUP($A2,'B-pEC50'!$A:$BM,MATCH(CA$1,'B-pEC50'!$A$1:$BM$1,0),FALSE),"")</f>
        <v/>
      </c>
      <c r="CB2" s="47">
        <f>_xlfn.IFNA(VLOOKUP($A2,'I-pEC50'!$A:$BM,MATCH(CB$1,'I-pEC50'!$A$1:$BM$1,0),FALSE),"")</f>
        <v>0.18717504332755636</v>
      </c>
      <c r="CC2" s="47" t="str">
        <f>_xlfn.IFNA(VLOOKUP($A2,'I-pEC50'!$A:$BM,MATCH(CC$1,'I-pEC50'!$A$1:$BM$1,0),FALSE),"")</f>
        <v/>
      </c>
      <c r="CD2" s="47" t="str">
        <f>_xlfn.IFNA(VLOOKUP($A2,'I-pEC50'!$A:$BM,MATCH(CD$1,'I-pEC50'!$A$1:$BM$1,0),FALSE),"")</f>
        <v/>
      </c>
      <c r="CE2" s="47" t="str">
        <f>_xlfn.IFNA(VLOOKUP($A2,'I-pEC50'!$A:$BM,MATCH(CE$1,'I-pEC50'!$A$1:$BM$1,0),FALSE),"")</f>
        <v/>
      </c>
      <c r="CF2" s="47" t="str">
        <f>_xlfn.IFNA(VLOOKUP($A2,'I-pEC50'!$A:$BM,MATCH(CF$1,'I-pEC50'!$A$1:$BM$1,0),FALSE),"")</f>
        <v/>
      </c>
      <c r="CG2" s="47" t="str">
        <f>_xlfn.IFNA(VLOOKUP($A2,'I-pEC50'!$A:$BM,MATCH(CG$1,'I-pEC50'!$A$1:$BM$1,0),FALSE),"")</f>
        <v/>
      </c>
      <c r="CH2" s="47" t="str">
        <f>_xlfn.IFNA(VLOOKUP($A2,'I-pEC50'!$A:$BM,MATCH(CH$1,'I-pEC50'!$A$1:$BM$1,0),FALSE),"")</f>
        <v/>
      </c>
      <c r="CI2" s="47" t="str">
        <f>_xlfn.IFNA(VLOOKUP($A2,'I-pEC50'!$A:$BM,MATCH(CI$1,'I-pEC50'!$A$1:$BM$1,0),FALSE),"")</f>
        <v/>
      </c>
      <c r="CJ2" s="47" t="str">
        <f>_xlfn.IFNA(VLOOKUP($A2,'I-pEC50'!$A:$BM,MATCH(CJ$1,'I-pEC50'!$A$1:$BM$1,0),FALSE),"")</f>
        <v/>
      </c>
      <c r="CK2" s="47" t="str">
        <f>_xlfn.IFNA(VLOOKUP($A2,'I-pEC50'!$A:$BM,MATCH(CK$1,'I-pEC50'!$A$1:$BM$1,0),FALSE),"")</f>
        <v/>
      </c>
      <c r="CL2" s="47" t="str">
        <f>_xlfn.IFNA(VLOOKUP($A2,'I-pEC50'!$A:$BM,MATCH(CL$1,'I-pEC50'!$A$1:$BM$1,0),FALSE),"")</f>
        <v/>
      </c>
      <c r="CM2" s="47" t="str">
        <f>_xlfn.IFNA(VLOOKUP($A2,'I-pEC50'!$A:$BM,MATCH(CM$1,'I-pEC50'!$A$1:$BM$1,0),FALSE),"")</f>
        <v/>
      </c>
      <c r="CN2" s="40" t="str">
        <f t="shared" ref="CN2" si="15">IFERROR(MIN(CZ2,DL2)/MAX(CZ2,DL2),"")</f>
        <v/>
      </c>
      <c r="CO2" s="41" t="str">
        <f t="shared" ref="CO2" si="16">IFERROR(MIN(DA2,DM2)/MAX(DA2,DM2),"")</f>
        <v/>
      </c>
      <c r="CP2" s="41" t="str">
        <f t="shared" ref="CP2" si="17">IFERROR(MIN(DB2,DN2)/MAX(DB2,DN2),"")</f>
        <v/>
      </c>
      <c r="CQ2" s="41" t="str">
        <f t="shared" ref="CQ2" si="18">IFERROR(MIN(DC2,DO2)/MAX(DC2,DO2),"")</f>
        <v/>
      </c>
      <c r="CR2" s="41" t="str">
        <f t="shared" ref="CR2" si="19">IFERROR(MIN(DD2,DP2)/MAX(DD2,DP2),"")</f>
        <v/>
      </c>
      <c r="CS2" s="41" t="str">
        <f t="shared" ref="CS2" si="20">IFERROR(MIN(DE2,DQ2)/MAX(DE2,DQ2),"")</f>
        <v/>
      </c>
      <c r="CT2" s="41" t="str">
        <f t="shared" ref="CT2" si="21">IFERROR(MIN(DF2,DR2)/MAX(DF2,DR2),"")</f>
        <v/>
      </c>
      <c r="CU2" s="41" t="str">
        <f t="shared" ref="CU2" si="22">IFERROR(MIN(DG2,DS2)/MAX(DG2,DS2),"")</f>
        <v/>
      </c>
      <c r="CV2" s="41" t="str">
        <f t="shared" ref="CV2" si="23">IFERROR(MIN(DH2,DT2)/MAX(DH2,DT2),"")</f>
        <v/>
      </c>
      <c r="CW2" s="41" t="str">
        <f t="shared" ref="CW2" si="24">IFERROR(MIN(DI2,DU2)/MAX(DI2,DU2),"")</f>
        <v/>
      </c>
      <c r="CX2" s="41" t="str">
        <f t="shared" ref="CX2" si="25">IFERROR(MIN(DJ2,DV2)/MAX(DJ2,DV2),"")</f>
        <v/>
      </c>
      <c r="CY2" s="41" t="str">
        <f t="shared" ref="CY2" si="26">IFERROR(MIN(DK2,DW2)/MAX(DK2,DW2),"")</f>
        <v/>
      </c>
      <c r="CZ2" s="40" t="str">
        <f>_xlfn.IFNA(VLOOKUP($A2,'B-pEC50'!$A:$BM,MATCH(CZ$1,'B-pEC50'!$A$1:$BM$1,0),FALSE),"")</f>
        <v/>
      </c>
      <c r="DA2" s="41" t="str">
        <f>_xlfn.IFNA(VLOOKUP($A2,'B-pEC50'!$A:$BM,MATCH(DA$1,'B-pEC50'!$A$1:$BM$1,0),FALSE),"")</f>
        <v/>
      </c>
      <c r="DB2" s="41" t="str">
        <f>_xlfn.IFNA(VLOOKUP($A2,'B-pEC50'!$A:$BM,MATCH(DB$1,'B-pEC50'!$A$1:$BM$1,0),FALSE),"")</f>
        <v/>
      </c>
      <c r="DC2" s="41" t="str">
        <f>_xlfn.IFNA(VLOOKUP($A2,'B-pEC50'!$A:$BM,MATCH(DC$1,'B-pEC50'!$A$1:$BM$1,0),FALSE),"")</f>
        <v/>
      </c>
      <c r="DD2" s="41" t="str">
        <f>_xlfn.IFNA(VLOOKUP($A2,'B-pEC50'!$A:$BM,MATCH(DD$1,'B-pEC50'!$A$1:$BM$1,0),FALSE),"")</f>
        <v/>
      </c>
      <c r="DE2" s="41" t="str">
        <f>_xlfn.IFNA(VLOOKUP($A2,'B-pEC50'!$A:$BM,MATCH(DE$1,'B-pEC50'!$A$1:$BM$1,0),FALSE),"")</f>
        <v/>
      </c>
      <c r="DF2" s="41" t="str">
        <f>_xlfn.IFNA(VLOOKUP($A2,'B-pEC50'!$A:$BM,MATCH(DF$1,'B-pEC50'!$A$1:$BM$1,0),FALSE),"")</f>
        <v/>
      </c>
      <c r="DG2" s="41" t="str">
        <f>_xlfn.IFNA(VLOOKUP($A2,'B-pEC50'!$A:$BM,MATCH(DG$1,'B-pEC50'!$A$1:$BM$1,0),FALSE),"")</f>
        <v/>
      </c>
      <c r="DH2" s="41" t="str">
        <f>_xlfn.IFNA(VLOOKUP($A2,'B-pEC50'!$A:$BM,MATCH(DH$1,'B-pEC50'!$A$1:$BM$1,0),FALSE),"")</f>
        <v/>
      </c>
      <c r="DI2" s="41" t="str">
        <f>_xlfn.IFNA(VLOOKUP($A2,'B-pEC50'!$A:$BM,MATCH(DI$1,'B-pEC50'!$A$1:$BM$1,0),FALSE),"")</f>
        <v/>
      </c>
      <c r="DJ2" s="41" t="str">
        <f>_xlfn.IFNA(VLOOKUP($A2,'B-pEC50'!$A:$BM,MATCH(DJ$1,'B-pEC50'!$A$1:$BM$1,0),FALSE),"")</f>
        <v/>
      </c>
      <c r="DK2" s="41" t="str">
        <f>_xlfn.IFNA(VLOOKUP($A2,'B-pEC50'!$A:$BM,MATCH(DK$1,'B-pEC50'!$A$1:$BM$1,0),FALSE),"")</f>
        <v/>
      </c>
      <c r="DL2" s="47" t="str">
        <f>_xlfn.IFNA(VLOOKUP($A2,'I-pEC50'!$A:$BQ,MATCH(DL$1,'I-pEC50'!$A$1:$BQ$1,0),FALSE),"")</f>
        <v/>
      </c>
      <c r="DM2" s="47" t="str">
        <f>_xlfn.IFNA(VLOOKUP($A2,'I-pEC50'!$A:$BQ,MATCH(DM$1,'I-pEC50'!$A$1:$BQ$1,0),FALSE),"")</f>
        <v/>
      </c>
      <c r="DN2" s="47" t="str">
        <f>_xlfn.IFNA(VLOOKUP($A2,'I-pEC50'!$A:$BQ,MATCH(DN$1,'I-pEC50'!$A$1:$BQ$1,0),FALSE),"")</f>
        <v/>
      </c>
      <c r="DO2" s="47" t="str">
        <f>_xlfn.IFNA(VLOOKUP($A2,'I-pEC50'!$A:$BQ,MATCH(DO$1,'I-pEC50'!$A$1:$BQ$1,0),FALSE),"")</f>
        <v/>
      </c>
      <c r="DP2" s="47" t="str">
        <f>_xlfn.IFNA(VLOOKUP($A2,'I-pEC50'!$A:$BQ,MATCH(DP$1,'I-pEC50'!$A$1:$BQ$1,0),FALSE),"")</f>
        <v/>
      </c>
      <c r="DQ2" s="47" t="str">
        <f>_xlfn.IFNA(VLOOKUP($A2,'I-pEC50'!$A:$BQ,MATCH(DQ$1,'I-pEC50'!$A$1:$BQ$1,0),FALSE),"")</f>
        <v/>
      </c>
      <c r="DR2" s="47" t="str">
        <f>_xlfn.IFNA(VLOOKUP($A2,'I-pEC50'!$A:$BQ,MATCH(DR$1,'I-pEC50'!$A$1:$BQ$1,0),FALSE),"")</f>
        <v/>
      </c>
      <c r="DS2" s="47" t="str">
        <f>_xlfn.IFNA(VLOOKUP($A2,'I-pEC50'!$A:$BQ,MATCH(DS$1,'I-pEC50'!$A$1:$BQ$1,0),FALSE),"")</f>
        <v/>
      </c>
      <c r="DT2" s="47" t="str">
        <f>_xlfn.IFNA(VLOOKUP($A2,'I-pEC50'!$A:$BQ,MATCH(DT$1,'I-pEC50'!$A$1:$BQ$1,0),FALSE),"")</f>
        <v/>
      </c>
      <c r="DU2" s="47" t="str">
        <f>_xlfn.IFNA(VLOOKUP($A2,'I-pEC50'!$A:$BQ,MATCH(DU$1,'I-pEC50'!$A$1:$BQ$1,0),FALSE),"")</f>
        <v/>
      </c>
      <c r="DV2" s="47" t="str">
        <f>_xlfn.IFNA(VLOOKUP($A2,'I-pEC50'!$A:$BQ,MATCH(DV$1,'I-pEC50'!$A$1:$BQ$1,0),FALSE),"")</f>
        <v/>
      </c>
      <c r="DW2" s="47" t="str">
        <f>_xlfn.IFNA(VLOOKUP($A2,'I-pEC50'!$A:$BQ,MATCH(DW$1,'I-pEC50'!$A$1:$BQ$1,0),FALSE),"")</f>
        <v/>
      </c>
      <c r="DX2" s="105">
        <f t="shared" ref="DX2:DX34" si="27">IFERROR(MIN(EB2,EF2)/MAX(EB2,EF2),"")</f>
        <v>0.99353312302839125</v>
      </c>
      <c r="DY2" s="47" t="str">
        <f t="shared" ref="DY2:DY34" si="28">IFERROR(MIN(EC2,EG2)/MAX(EC2,EG2),"")</f>
        <v/>
      </c>
      <c r="DZ2" s="47" t="str">
        <f t="shared" ref="DZ2:DZ34" si="29">IFERROR(MIN(ED2,EH2)/MAX(ED2,EH2),"")</f>
        <v/>
      </c>
      <c r="EA2" s="47" t="str">
        <f t="shared" ref="EA2:EA34" si="30">IFERROR(MIN(EE2,EI2)/MAX(EE2,EI2),"")</f>
        <v/>
      </c>
      <c r="EB2" s="47">
        <f>_xlfn.IFNA(VLOOKUP($A2,'B-pEC50'!$A:$IC,MATCH(EB$1,'B-pEC50'!$A$1:$IC$1,0),FALSE),"")</f>
        <v>6.2990000000000004</v>
      </c>
      <c r="EC2" s="47" t="str">
        <f>_xlfn.IFNA(VLOOKUP($A2,'B-pEC50'!$A:$IC,MATCH(EC$1,'B-pEC50'!$A$1:$IC$1,0),FALSE),"")</f>
        <v/>
      </c>
      <c r="ED2" s="47" t="str">
        <f>_xlfn.IFNA(VLOOKUP($A2,'B-pEC50'!$A:$IC,MATCH(ED$1,'B-pEC50'!$A$1:$IC$1,0),FALSE),"")</f>
        <v/>
      </c>
      <c r="EE2" s="47" t="str">
        <f>_xlfn.IFNA(VLOOKUP($A2,'B-pEC50'!$A:$IC,MATCH(EE$1,'B-pEC50'!$A$1:$IC$1,0),FALSE),"")</f>
        <v/>
      </c>
      <c r="EF2" s="47">
        <f>_xlfn.IFNA(VLOOKUP($A2,'I-pEC50'!$A:$IC,MATCH(EF$1,'I-pEC50'!$A$1:$IC$1,0),FALSE),"")</f>
        <v>6.34</v>
      </c>
      <c r="EG2" s="47" t="str">
        <f>_xlfn.IFNA(VLOOKUP($A2,'I-pEC50'!$A:$IC,MATCH(EG$1,'I-pEC50'!$A$1:$IC$1,0),FALSE),"")</f>
        <v/>
      </c>
      <c r="EH2" s="47" t="str">
        <f>_xlfn.IFNA(VLOOKUP($A2,'I-pEC50'!$A:$IC,MATCH(EH$1,'I-pEC50'!$A$1:$IC$1,0),FALSE),"")</f>
        <v/>
      </c>
      <c r="EI2" s="47" t="str">
        <f>_xlfn.IFNA(VLOOKUP($A2,'I-pEC50'!$A:$IC,MATCH(EI$1,'I-pEC50'!$A$1:$IC$1,0),FALSE),"")</f>
        <v/>
      </c>
      <c r="EJ2" s="105">
        <f t="shared" ref="EJ2:EJ34" si="31">IFERROR(MIN(EN2,ER2)/MAX(EN2,ER2),"")</f>
        <v>0.99353312302839125</v>
      </c>
      <c r="EK2" s="47" t="str">
        <f t="shared" ref="EK2:EK34" si="32">IFERROR(MIN(EO2,ES2)/MAX(EO2,ES2),"")</f>
        <v/>
      </c>
      <c r="EL2" s="47" t="str">
        <f t="shared" ref="EL2:EL34" si="33">IFERROR(MIN(EP2,ET2)/MAX(EP2,ET2),"")</f>
        <v/>
      </c>
      <c r="EM2" s="47" t="str">
        <f t="shared" ref="EM2:EM34" si="34">IFERROR(MIN(EQ2,EU2)/MAX(EQ2,EU2),"")</f>
        <v/>
      </c>
      <c r="EN2" s="105">
        <f>_xlfn.IFNA(VLOOKUP($A2,'B-pEC50'!$A:$IC,MATCH(EN$1,'B-pEC50'!$A$1:$IC$1,0),FALSE),"")</f>
        <v>6.2990000000000004</v>
      </c>
      <c r="EO2" s="47" t="str">
        <f>_xlfn.IFNA(VLOOKUP($A2,'B-pEC50'!$A:$IC,MATCH(EO$1,'B-pEC50'!$A$1:$IC$1,0),FALSE),"")</f>
        <v/>
      </c>
      <c r="EP2" s="47" t="str">
        <f>_xlfn.IFNA(VLOOKUP($A2,'B-pEC50'!$A:$IC,MATCH(EP$1,'B-pEC50'!$A$1:$IC$1,0),FALSE),"")</f>
        <v/>
      </c>
      <c r="EQ2" s="47" t="str">
        <f>_xlfn.IFNA(VLOOKUP($A2,'B-pEC50'!$A:$IC,MATCH(EQ$1,'B-pEC50'!$A$1:$IC$1,0),FALSE),"")</f>
        <v/>
      </c>
      <c r="ER2" s="47">
        <f>_xlfn.IFNA(VLOOKUP($A2,'I-pEC50'!$A:$IC,MATCH(ER$1,'I-pEC50'!$A$1:$IC$1,0),FALSE),"")</f>
        <v>6.34</v>
      </c>
      <c r="ES2" s="47" t="str">
        <f>_xlfn.IFNA(VLOOKUP($A2,'I-pEC50'!$A:$IC,MATCH(ES$1,'I-pEC50'!$A$1:$IC$1,0),FALSE),"")</f>
        <v/>
      </c>
      <c r="ET2" s="47" t="str">
        <f>_xlfn.IFNA(VLOOKUP($A2,'I-pEC50'!$A:$IC,MATCH(ET$1,'I-pEC50'!$A$1:$IC$1,0),FALSE),"")</f>
        <v/>
      </c>
      <c r="EU2" s="47" t="str">
        <f>_xlfn.IFNA(VLOOKUP($A2,'I-pEC50'!$A:$IC,MATCH(EU$1,'I-pEC50'!$A$1:$IC$1,0),FALSE),"")</f>
        <v/>
      </c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</row>
    <row r="3" spans="1:172" s="49" customFormat="1" x14ac:dyDescent="0.2">
      <c r="A3" s="29" t="s">
        <v>24</v>
      </c>
      <c r="B3" s="377">
        <f>VLOOKUP($A3,BI!$A:$Q,MATCH(B$1,BI!$A$1:$Q$1,0),FALSE)</f>
        <v>1</v>
      </c>
      <c r="C3" s="378" t="str">
        <f>VLOOKUP($A3,BI!$A:$Q,MATCH(C$1,BI!$A$1:$Q$1,0),FALSE)</f>
        <v/>
      </c>
      <c r="D3" s="378" t="str">
        <f>VLOOKUP($A3,BI!$A:$Q,MATCH(D$1,BI!$A$1:$Q$1,0),FALSE)</f>
        <v/>
      </c>
      <c r="E3" s="378" t="str">
        <f>VLOOKUP($A3,BI!$A:$Q,MATCH(E$1,BI!$A$1:$Q$1,0),FALSE)</f>
        <v/>
      </c>
      <c r="F3" s="378" t="str">
        <f>VLOOKUP($A3,BI!$A:$Q,MATCH(F$1,BI!$A$1:$Q$1,0),FALSE)</f>
        <v/>
      </c>
      <c r="G3" s="378">
        <f>VLOOKUP($A3,BI!$A:$Q,MATCH(G$1,BI!$A$1:$Q$1,0),FALSE)</f>
        <v>1</v>
      </c>
      <c r="H3" s="378" t="str">
        <f>VLOOKUP($A3,BI!$A:$Q,MATCH(H$1,BI!$A$1:$Q$1,0),FALSE)</f>
        <v/>
      </c>
      <c r="I3" s="378" t="str">
        <f>VLOOKUP($A3,BI!$A:$Q,MATCH(I$1,BI!$A$1:$Q$1,0),FALSE)</f>
        <v/>
      </c>
      <c r="J3" s="378" t="str">
        <f>VLOOKUP($A3,BI!$A:$Q,MATCH(J$1,BI!$A$1:$Q$1,0),FALSE)</f>
        <v/>
      </c>
      <c r="K3" s="378" t="str">
        <f>VLOOKUP($A3,BI!$A:$Q,MATCH(K$1,BI!$A$1:$Q$1,0),FALSE)</f>
        <v/>
      </c>
      <c r="L3" s="378" t="str">
        <f>VLOOKUP($A3,BI!$A:$Q,MATCH(L$1,BI!$A$1:$Q$1,0),FALSE)</f>
        <v/>
      </c>
      <c r="M3" s="378" t="str">
        <f>VLOOKUP($A3,BI!$A:$Q,MATCH(M$1,BI!$A$1:$Q$1,0),FALSE)</f>
        <v/>
      </c>
      <c r="N3" s="49">
        <f t="shared" si="0"/>
        <v>2</v>
      </c>
      <c r="O3" s="49">
        <f>VLOOKUP($A3,BI!$A:$Q,MATCH(O$1,BI!$A$1:$Q$1,0),FALSE)</f>
        <v>1</v>
      </c>
      <c r="P3" s="37">
        <f>VLOOKUP($A3,BI!$A:$Q,MATCH(P$1,BI!$A$1:$Q$1,0),FALSE)</f>
        <v>1</v>
      </c>
      <c r="Q3" s="37">
        <f>VLOOKUP($A3,BI!$A:$Q,MATCH(Q$1,BI!$A$1:$Q$1,0),FALSE)</f>
        <v>1</v>
      </c>
      <c r="R3" s="37" t="str">
        <f>VLOOKUP($A3,BI!$A:$Q,MATCH(R$1,BI!$A$1:$Q$1,0),FALSE)</f>
        <v/>
      </c>
      <c r="S3" s="37">
        <f t="shared" si="1"/>
        <v>3</v>
      </c>
      <c r="T3" s="40">
        <f t="shared" ref="T3:T52" si="35">IFERROR(MIN(AF3,AR3)/MAX(AF3,AR3),"")</f>
        <v>0.87460356184435228</v>
      </c>
      <c r="U3" s="41" t="str">
        <f t="shared" ref="U3:U52" si="36">IFERROR(MIN(AG3,AS3)/MAX(AG3,AS3),"")</f>
        <v/>
      </c>
      <c r="V3" s="41" t="str">
        <f t="shared" ref="V3:V52" si="37">IFERROR(MIN(AH3,AT3)/MAX(AH3,AT3),"")</f>
        <v/>
      </c>
      <c r="W3" s="41" t="str">
        <f t="shared" ref="W3:W52" si="38">IFERROR(MIN(AI3,AU3)/MAX(AI3,AU3),"")</f>
        <v/>
      </c>
      <c r="X3" s="41" t="str">
        <f t="shared" ref="X3:X52" si="39">IFERROR(MIN(AJ3,AV3)/MAX(AJ3,AV3),"")</f>
        <v/>
      </c>
      <c r="Y3" s="41">
        <f t="shared" ref="Y3:Y52" si="40">IFERROR(MIN(AK3,AW3)/MAX(AK3,AW3),"")</f>
        <v>0.99336870026525204</v>
      </c>
      <c r="Z3" s="41" t="str">
        <f t="shared" ref="Z3:Z52" si="41">IFERROR(MIN(AL3,AX3)/MAX(AL3,AX3),"")</f>
        <v/>
      </c>
      <c r="AA3" s="41" t="str">
        <f t="shared" ref="AA3:AA52" si="42">IFERROR(MIN(AM3,AY3)/MAX(AM3,AY3),"")</f>
        <v/>
      </c>
      <c r="AB3" s="41" t="str">
        <f t="shared" ref="AB3:AB52" si="43">IFERROR(MIN(AN3,AZ3)/MAX(AN3,AZ3),"")</f>
        <v/>
      </c>
      <c r="AC3" s="41" t="str">
        <f t="shared" ref="AC3:AC52" si="44">IFERROR(MIN(AO3,BA3)/MAX(AO3,BA3),"")</f>
        <v/>
      </c>
      <c r="AD3" s="41" t="str">
        <f t="shared" ref="AD3:AD52" si="45">IFERROR(MIN(AP3,BB3)/MAX(AP3,BB3),"")</f>
        <v/>
      </c>
      <c r="AE3" s="41" t="str">
        <f t="shared" ref="AE3:AE52" si="46">IFERROR(MIN(AQ3,BC3)/MAX(AQ3,BC3),"")</f>
        <v/>
      </c>
      <c r="AF3" s="44">
        <f>_xlfn.IFNA(VLOOKUP($A3,'B-pEC50'!$A:$BM,MATCH(AF$1,'B-pEC50'!$A$1:$BM$1,0),FALSE),"")</f>
        <v>8.1980000000000004</v>
      </c>
      <c r="AG3" s="46" t="str">
        <f>_xlfn.IFNA(VLOOKUP($A3,'B-pEC50'!$A:$BM,MATCH(AG$1,'B-pEC50'!$A$1:$BM$1,0),FALSE),"")</f>
        <v/>
      </c>
      <c r="AH3" s="46" t="str">
        <f>_xlfn.IFNA(VLOOKUP($A3,'B-pEC50'!$A:$BM,MATCH(AH$1,'B-pEC50'!$A$1:$BM$1,0),FALSE),"")</f>
        <v/>
      </c>
      <c r="AI3" s="46" t="str">
        <f>_xlfn.IFNA(VLOOKUP($A3,'B-pEC50'!$A:$BM,MATCH(AI$1,'B-pEC50'!$A$1:$BM$1,0),FALSE),"")</f>
        <v/>
      </c>
      <c r="AJ3" s="46" t="str">
        <f>_xlfn.IFNA(VLOOKUP($A3,'B-pEC50'!$A:$BM,MATCH(AJ$1,'B-pEC50'!$A$1:$BM$1,0),FALSE),"")</f>
        <v/>
      </c>
      <c r="AK3" s="46">
        <f>_xlfn.IFNA(VLOOKUP($A3,'B-pEC50'!$A:$BM,MATCH(AK$1,'B-pEC50'!$A$1:$BM$1,0),FALSE),"")</f>
        <v>7.54</v>
      </c>
      <c r="AL3" s="45" t="str">
        <f>_xlfn.IFNA(VLOOKUP($A3,'B-pEC50'!$A:$BM,MATCH(AL$1,'B-pEC50'!$A$1:$BM$1,0),FALSE),"")</f>
        <v/>
      </c>
      <c r="AM3" s="45" t="str">
        <f>_xlfn.IFNA(VLOOKUP($A3,'B-pEC50'!$A:$BM,MATCH(AM$1,'B-pEC50'!$A$1:$BM$1,0),FALSE),"")</f>
        <v/>
      </c>
      <c r="AN3" s="45" t="str">
        <f>_xlfn.IFNA(VLOOKUP($A3,'B-pEC50'!$A:$BM,MATCH(AN$1,'B-pEC50'!$A$1:$BM$1,0),FALSE),"")</f>
        <v/>
      </c>
      <c r="AO3" s="46" t="str">
        <f>_xlfn.IFNA(VLOOKUP($A3,'B-pEC50'!$A:$BM,MATCH(AO$1,'B-pEC50'!$A$1:$BM$1,0),FALSE),"")</f>
        <v/>
      </c>
      <c r="AP3" s="45" t="str">
        <f>_xlfn.IFNA(VLOOKUP($A3,'B-pEC50'!$A:$BM,MATCH(AP$1,'B-pEC50'!$A$1:$BM$1,0),FALSE),"")</f>
        <v/>
      </c>
      <c r="AQ3" s="45" t="str">
        <f>_xlfn.IFNA(VLOOKUP($A3,'B-pEC50'!$A:$BM,MATCH(AQ$1,'B-pEC50'!$A$1:$BM$1,0),FALSE),"")</f>
        <v/>
      </c>
      <c r="AR3" s="47">
        <f>_xlfn.IFNA(VLOOKUP($A3,'I-pEC50'!$A:$BM,MATCH(AR$1,'I-pEC50'!$A$1:$BM$1,0),FALSE),"")</f>
        <v>7.17</v>
      </c>
      <c r="AS3" s="47" t="str">
        <f>_xlfn.IFNA(VLOOKUP($A3,'I-pEC50'!$A:$BM,MATCH(AS$1,'I-pEC50'!$A$1:$BM$1,0),FALSE),"")</f>
        <v/>
      </c>
      <c r="AT3" s="47" t="str">
        <f>_xlfn.IFNA(VLOOKUP($A3,'I-pEC50'!$A:$BM,MATCH(AT$1,'I-pEC50'!$A$1:$BM$1,0),FALSE),"")</f>
        <v/>
      </c>
      <c r="AU3" s="47" t="str">
        <f>_xlfn.IFNA(VLOOKUP($A3,'I-pEC50'!$A:$BM,MATCH(AU$1,'I-pEC50'!$A$1:$BM$1,0),FALSE),"")</f>
        <v/>
      </c>
      <c r="AV3" s="47" t="str">
        <f>_xlfn.IFNA(VLOOKUP($A3,'I-pEC50'!$A:$BM,MATCH(AV$1,'I-pEC50'!$A$1:$BM$1,0),FALSE),"")</f>
        <v/>
      </c>
      <c r="AW3" s="47">
        <f>_xlfn.IFNA(VLOOKUP($A3,'I-pEC50'!$A:$BM,MATCH(AW$1,'I-pEC50'!$A$1:$BM$1,0),FALSE),"")</f>
        <v>7.49</v>
      </c>
      <c r="AX3" s="47" t="str">
        <f>_xlfn.IFNA(VLOOKUP($A3,'I-pEC50'!$A:$BM,MATCH(AX$1,'I-pEC50'!$A$1:$BM$1,0),FALSE),"")</f>
        <v/>
      </c>
      <c r="AY3" s="47" t="str">
        <f>_xlfn.IFNA(VLOOKUP($A3,'I-pEC50'!$A:$BM,MATCH(AY$1,'I-pEC50'!$A$1:$BM$1,0),FALSE),"")</f>
        <v/>
      </c>
      <c r="AZ3" s="47" t="str">
        <f>_xlfn.IFNA(VLOOKUP($A3,'I-pEC50'!$A:$BM,MATCH(AZ$1,'I-pEC50'!$A$1:$BM$1,0),FALSE),"")</f>
        <v/>
      </c>
      <c r="BA3" s="47" t="str">
        <f>_xlfn.IFNA(VLOOKUP($A3,'I-pEC50'!$A:$BM,MATCH(BA$1,'I-pEC50'!$A$1:$BM$1,0),FALSE),"")</f>
        <v/>
      </c>
      <c r="BB3" s="47" t="str">
        <f>_xlfn.IFNA(VLOOKUP($A3,'I-pEC50'!$A:$BM,MATCH(BB$1,'I-pEC50'!$A$1:$BM$1,0),FALSE),"")</f>
        <v/>
      </c>
      <c r="BC3" s="47" t="str">
        <f>_xlfn.IFNA(VLOOKUP($A3,'I-pEC50'!$A:$BM,MATCH(BC$1,'I-pEC50'!$A$1:$BM$1,0),FALSE),"")</f>
        <v/>
      </c>
      <c r="BD3" s="40">
        <f t="shared" ref="BD3:BD52" si="47">IFERROR(MIN(BP3,CB3)/MAX(BP3,CB3),"")</f>
        <v>0.61479583298773155</v>
      </c>
      <c r="BE3" s="41" t="str">
        <f t="shared" ref="BE3:BE52" si="48">IFERROR(MIN(BQ3,CC3)/MAX(BQ3,CC3),"")</f>
        <v/>
      </c>
      <c r="BF3" s="41" t="str">
        <f t="shared" ref="BF3:BF52" si="49">IFERROR(MIN(BR3,CD3)/MAX(BR3,CD3),"")</f>
        <v/>
      </c>
      <c r="BG3" s="41" t="str">
        <f t="shared" ref="BG3:BG52" si="50">IFERROR(MIN(BS3,CE3)/MAX(BS3,CE3),"")</f>
        <v/>
      </c>
      <c r="BH3" s="41" t="str">
        <f t="shared" ref="BH3:BH52" si="51">IFERROR(MIN(BT3,CF3)/MAX(BT3,CF3),"")</f>
        <v/>
      </c>
      <c r="BI3" s="41">
        <f t="shared" ref="BI3:BI52" si="52">IFERROR(MIN(BU3,CG3)/MAX(BU3,CG3),"")</f>
        <v>0.99176072733998988</v>
      </c>
      <c r="BJ3" s="41" t="str">
        <f t="shared" ref="BJ3:BJ52" si="53">IFERROR(MIN(BV3,CH3)/MAX(BV3,CH3),"")</f>
        <v/>
      </c>
      <c r="BK3" s="41" t="str">
        <f t="shared" ref="BK3:BK52" si="54">IFERROR(MIN(BW3,CI3)/MAX(BW3,CI3),"")</f>
        <v/>
      </c>
      <c r="BL3" s="41" t="str">
        <f t="shared" ref="BL3:BL52" si="55">IFERROR(MIN(BX3,CJ3)/MAX(BX3,CJ3),"")</f>
        <v/>
      </c>
      <c r="BM3" s="41" t="str">
        <f t="shared" ref="BM3:BM52" si="56">IFERROR(MIN(BY3,CK3)/MAX(BY3,CK3),"")</f>
        <v/>
      </c>
      <c r="BN3" s="41" t="str">
        <f t="shared" ref="BN3:BN52" si="57">IFERROR(MIN(BZ3,CL3)/MAX(BZ3,CL3),"")</f>
        <v/>
      </c>
      <c r="BO3" s="41" t="str">
        <f t="shared" ref="BO3:BO52" si="58">IFERROR(MIN(CA3,CM3)/MAX(CA3,CM3),"")</f>
        <v/>
      </c>
      <c r="BP3" s="40">
        <f>_xlfn.IFNA(VLOOKUP($A3,'B-pEC50'!$A:$BM,MATCH(BP$1,'B-pEC50'!$A$1:$BM$1,0),FALSE),"")</f>
        <v>0.53842676311030746</v>
      </c>
      <c r="BQ3" s="41" t="str">
        <f>_xlfn.IFNA(VLOOKUP($A3,'B-pEC50'!$A:$BM,MATCH(BQ$1,'B-pEC50'!$A$1:$BM$1,0),FALSE),"")</f>
        <v/>
      </c>
      <c r="BR3" s="41" t="str">
        <f>_xlfn.IFNA(VLOOKUP($A3,'B-pEC50'!$A:$BM,MATCH(BR$1,'B-pEC50'!$A$1:$BM$1,0),FALSE),"")</f>
        <v/>
      </c>
      <c r="BS3" s="41" t="str">
        <f>_xlfn.IFNA(VLOOKUP($A3,'B-pEC50'!$A:$BM,MATCH(BS$1,'B-pEC50'!$A$1:$BM$1,0),FALSE),"")</f>
        <v/>
      </c>
      <c r="BT3" s="41" t="str">
        <f>_xlfn.IFNA(VLOOKUP($A3,'B-pEC50'!$A:$BM,MATCH(BT$1,'B-pEC50'!$A$1:$BM$1,0),FALSE),"")</f>
        <v/>
      </c>
      <c r="BU3" s="41">
        <f>_xlfn.IFNA(VLOOKUP($A3,'B-pEC50'!$A:$BM,MATCH(BU$1,'B-pEC50'!$A$1:$BM$1,0),FALSE),"")</f>
        <v>0.38969258589511757</v>
      </c>
      <c r="BV3" s="41" t="str">
        <f>_xlfn.IFNA(VLOOKUP($A3,'B-pEC50'!$A:$BM,MATCH(BV$1,'B-pEC50'!$A$1:$BM$1,0),FALSE),"")</f>
        <v/>
      </c>
      <c r="BW3" s="41" t="str">
        <f>_xlfn.IFNA(VLOOKUP($A3,'B-pEC50'!$A:$BM,MATCH(BW$1,'B-pEC50'!$A$1:$BM$1,0),FALSE),"")</f>
        <v/>
      </c>
      <c r="BX3" s="41" t="str">
        <f>_xlfn.IFNA(VLOOKUP($A3,'B-pEC50'!$A:$BM,MATCH(BX$1,'B-pEC50'!$A$1:$BM$1,0),FALSE),"")</f>
        <v/>
      </c>
      <c r="BY3" s="41" t="str">
        <f>_xlfn.IFNA(VLOOKUP($A3,'B-pEC50'!$A:$BM,MATCH(BY$1,'B-pEC50'!$A$1:$BM$1,0),FALSE),"")</f>
        <v/>
      </c>
      <c r="BZ3" s="41" t="str">
        <f>_xlfn.IFNA(VLOOKUP($A3,'B-pEC50'!$A:$BM,MATCH(BZ$1,'B-pEC50'!$A$1:$BM$1,0),FALSE),"")</f>
        <v/>
      </c>
      <c r="CA3" s="41" t="str">
        <f>_xlfn.IFNA(VLOOKUP($A3,'B-pEC50'!$A:$BM,MATCH(CA$1,'B-pEC50'!$A$1:$BM$1,0),FALSE),"")</f>
        <v/>
      </c>
      <c r="CB3" s="47">
        <f>_xlfn.IFNA(VLOOKUP($A3,'I-pEC50'!$A:$BM,MATCH(CB$1,'I-pEC50'!$A$1:$BM$1,0),FALSE),"")</f>
        <v>0.33102253032928947</v>
      </c>
      <c r="CC3" s="47" t="str">
        <f>_xlfn.IFNA(VLOOKUP($A3,'I-pEC50'!$A:$BM,MATCH(CC$1,'I-pEC50'!$A$1:$BM$1,0),FALSE),"")</f>
        <v/>
      </c>
      <c r="CD3" s="47" t="str">
        <f>_xlfn.IFNA(VLOOKUP($A3,'I-pEC50'!$A:$BM,MATCH(CD$1,'I-pEC50'!$A$1:$BM$1,0),FALSE),"")</f>
        <v/>
      </c>
      <c r="CE3" s="47" t="str">
        <f>_xlfn.IFNA(VLOOKUP($A3,'I-pEC50'!$A:$BM,MATCH(CE$1,'I-pEC50'!$A$1:$BM$1,0),FALSE),"")</f>
        <v/>
      </c>
      <c r="CF3" s="47" t="str">
        <f>_xlfn.IFNA(VLOOKUP($A3,'I-pEC50'!$A:$BM,MATCH(CF$1,'I-pEC50'!$A$1:$BM$1,0),FALSE),"")</f>
        <v/>
      </c>
      <c r="CG3" s="47">
        <f>_xlfn.IFNA(VLOOKUP($A3,'I-pEC50'!$A:$BM,MATCH(CG$1,'I-pEC50'!$A$1:$BM$1,0),FALSE),"")</f>
        <v>0.38648180242634328</v>
      </c>
      <c r="CH3" s="47" t="str">
        <f>_xlfn.IFNA(VLOOKUP($A3,'I-pEC50'!$A:$BM,MATCH(CH$1,'I-pEC50'!$A$1:$BM$1,0),FALSE),"")</f>
        <v/>
      </c>
      <c r="CI3" s="47" t="str">
        <f>_xlfn.IFNA(VLOOKUP($A3,'I-pEC50'!$A:$BM,MATCH(CI$1,'I-pEC50'!$A$1:$BM$1,0),FALSE),"")</f>
        <v/>
      </c>
      <c r="CJ3" s="47" t="str">
        <f>_xlfn.IFNA(VLOOKUP($A3,'I-pEC50'!$A:$BM,MATCH(CJ$1,'I-pEC50'!$A$1:$BM$1,0),FALSE),"")</f>
        <v/>
      </c>
      <c r="CK3" s="47" t="str">
        <f>_xlfn.IFNA(VLOOKUP($A3,'I-pEC50'!$A:$BM,MATCH(CK$1,'I-pEC50'!$A$1:$BM$1,0),FALSE),"")</f>
        <v/>
      </c>
      <c r="CL3" s="47" t="str">
        <f>_xlfn.IFNA(VLOOKUP($A3,'I-pEC50'!$A:$BM,MATCH(CL$1,'I-pEC50'!$A$1:$BM$1,0),FALSE),"")</f>
        <v/>
      </c>
      <c r="CM3" s="47" t="str">
        <f>_xlfn.IFNA(VLOOKUP($A3,'I-pEC50'!$A:$BM,MATCH(CM$1,'I-pEC50'!$A$1:$BM$1,0),FALSE),"")</f>
        <v/>
      </c>
      <c r="CN3" s="40">
        <f t="shared" ref="CN3:CN52" si="59">IFERROR(MIN(CZ3,DL3)/MAX(CZ3,DL3),"")</f>
        <v>0</v>
      </c>
      <c r="CO3" s="41" t="str">
        <f t="shared" ref="CO3:CO52" si="60">IFERROR(MIN(DA3,DM3)/MAX(DA3,DM3),"")</f>
        <v/>
      </c>
      <c r="CP3" s="41" t="str">
        <f t="shared" ref="CP3:CP52" si="61">IFERROR(MIN(DB3,DN3)/MAX(DB3,DN3),"")</f>
        <v/>
      </c>
      <c r="CQ3" s="41" t="str">
        <f t="shared" ref="CQ3:CQ52" si="62">IFERROR(MIN(DC3,DO3)/MAX(DC3,DO3),"")</f>
        <v/>
      </c>
      <c r="CR3" s="41" t="str">
        <f t="shared" ref="CR3:CR52" si="63">IFERROR(MIN(DD3,DP3)/MAX(DD3,DP3),"")</f>
        <v/>
      </c>
      <c r="CS3" s="41">
        <f t="shared" ref="CS3:CS52" si="64">IFERROR(MIN(DE3,DQ3)/MAX(DE3,DQ3),"")</f>
        <v>0</v>
      </c>
      <c r="CT3" s="41" t="str">
        <f t="shared" ref="CT3:CT52" si="65">IFERROR(MIN(DF3,DR3)/MAX(DF3,DR3),"")</f>
        <v/>
      </c>
      <c r="CU3" s="41" t="str">
        <f t="shared" ref="CU3:CU52" si="66">IFERROR(MIN(DG3,DS3)/MAX(DG3,DS3),"")</f>
        <v/>
      </c>
      <c r="CV3" s="41" t="str">
        <f t="shared" ref="CV3:CV52" si="67">IFERROR(MIN(DH3,DT3)/MAX(DH3,DT3),"")</f>
        <v/>
      </c>
      <c r="CW3" s="41" t="str">
        <f t="shared" ref="CW3:CW52" si="68">IFERROR(MIN(DI3,DU3)/MAX(DI3,DU3),"")</f>
        <v/>
      </c>
      <c r="CX3" s="41" t="str">
        <f t="shared" ref="CX3:CX52" si="69">IFERROR(MIN(DJ3,DV3)/MAX(DJ3,DV3),"")</f>
        <v/>
      </c>
      <c r="CY3" s="41" t="str">
        <f t="shared" ref="CY3:CY52" si="70">IFERROR(MIN(DK3,DW3)/MAX(DK3,DW3),"")</f>
        <v/>
      </c>
      <c r="CZ3" s="40">
        <f>_xlfn.IFNA(VLOOKUP($A3,'B-pEC50'!$A:$BM,MATCH(CZ$1,'B-pEC50'!$A$1:$BM$1,0),FALSE),"")</f>
        <v>1</v>
      </c>
      <c r="DA3" s="41" t="str">
        <f>_xlfn.IFNA(VLOOKUP($A3,'B-pEC50'!$A:$BM,MATCH(DA$1,'B-pEC50'!$A$1:$BM$1,0),FALSE),"")</f>
        <v/>
      </c>
      <c r="DB3" s="41" t="str">
        <f>_xlfn.IFNA(VLOOKUP($A3,'B-pEC50'!$A:$BM,MATCH(DB$1,'B-pEC50'!$A$1:$BM$1,0),FALSE),"")</f>
        <v/>
      </c>
      <c r="DC3" s="41" t="str">
        <f>_xlfn.IFNA(VLOOKUP($A3,'B-pEC50'!$A:$BM,MATCH(DC$1,'B-pEC50'!$A$1:$BM$1,0),FALSE),"")</f>
        <v/>
      </c>
      <c r="DD3" s="41" t="str">
        <f>_xlfn.IFNA(VLOOKUP($A3,'B-pEC50'!$A:$BM,MATCH(DD$1,'B-pEC50'!$A$1:$BM$1,0),FALSE),"")</f>
        <v/>
      </c>
      <c r="DE3" s="41">
        <f>_xlfn.IFNA(VLOOKUP($A3,'B-pEC50'!$A:$BM,MATCH(DE$1,'B-pEC50'!$A$1:$BM$1,0),FALSE),"")</f>
        <v>0</v>
      </c>
      <c r="DF3" s="41" t="str">
        <f>_xlfn.IFNA(VLOOKUP($A3,'B-pEC50'!$A:$BM,MATCH(DF$1,'B-pEC50'!$A$1:$BM$1,0),FALSE),"")</f>
        <v/>
      </c>
      <c r="DG3" s="41" t="str">
        <f>_xlfn.IFNA(VLOOKUP($A3,'B-pEC50'!$A:$BM,MATCH(DG$1,'B-pEC50'!$A$1:$BM$1,0),FALSE),"")</f>
        <v/>
      </c>
      <c r="DH3" s="41" t="str">
        <f>_xlfn.IFNA(VLOOKUP($A3,'B-pEC50'!$A:$BM,MATCH(DH$1,'B-pEC50'!$A$1:$BM$1,0),FALSE),"")</f>
        <v/>
      </c>
      <c r="DI3" s="41" t="str">
        <f>_xlfn.IFNA(VLOOKUP($A3,'B-pEC50'!$A:$BM,MATCH(DI$1,'B-pEC50'!$A$1:$BM$1,0),FALSE),"")</f>
        <v/>
      </c>
      <c r="DJ3" s="41" t="str">
        <f>_xlfn.IFNA(VLOOKUP($A3,'B-pEC50'!$A:$BM,MATCH(DJ$1,'B-pEC50'!$A$1:$BM$1,0),FALSE),"")</f>
        <v/>
      </c>
      <c r="DK3" s="41" t="str">
        <f>_xlfn.IFNA(VLOOKUP($A3,'B-pEC50'!$A:$BM,MATCH(DK$1,'B-pEC50'!$A$1:$BM$1,0),FALSE),"")</f>
        <v/>
      </c>
      <c r="DL3" s="47">
        <f>_xlfn.IFNA(VLOOKUP($A3,'I-pEC50'!$A:$BQ,MATCH(DL$1,'I-pEC50'!$A$1:$BQ$1,0),FALSE),"")</f>
        <v>0</v>
      </c>
      <c r="DM3" s="47" t="str">
        <f>_xlfn.IFNA(VLOOKUP($A3,'I-pEC50'!$A:$BQ,MATCH(DM$1,'I-pEC50'!$A$1:$BQ$1,0),FALSE),"")</f>
        <v/>
      </c>
      <c r="DN3" s="47" t="str">
        <f>_xlfn.IFNA(VLOOKUP($A3,'I-pEC50'!$A:$BQ,MATCH(DN$1,'I-pEC50'!$A$1:$BQ$1,0),FALSE),"")</f>
        <v/>
      </c>
      <c r="DO3" s="47" t="str">
        <f>_xlfn.IFNA(VLOOKUP($A3,'I-pEC50'!$A:$BQ,MATCH(DO$1,'I-pEC50'!$A$1:$BQ$1,0),FALSE),"")</f>
        <v/>
      </c>
      <c r="DP3" s="47" t="str">
        <f>_xlfn.IFNA(VLOOKUP($A3,'I-pEC50'!$A:$BQ,MATCH(DP$1,'I-pEC50'!$A$1:$BQ$1,0),FALSE),"")</f>
        <v/>
      </c>
      <c r="DQ3" s="47">
        <f>_xlfn.IFNA(VLOOKUP($A3,'I-pEC50'!$A:$BQ,MATCH(DQ$1,'I-pEC50'!$A$1:$BQ$1,0),FALSE),"")</f>
        <v>1</v>
      </c>
      <c r="DR3" s="47" t="str">
        <f>_xlfn.IFNA(VLOOKUP($A3,'I-pEC50'!$A:$BQ,MATCH(DR$1,'I-pEC50'!$A$1:$BQ$1,0),FALSE),"")</f>
        <v/>
      </c>
      <c r="DS3" s="47" t="str">
        <f>_xlfn.IFNA(VLOOKUP($A3,'I-pEC50'!$A:$BQ,MATCH(DS$1,'I-pEC50'!$A$1:$BQ$1,0),FALSE),"")</f>
        <v/>
      </c>
      <c r="DT3" s="47" t="str">
        <f>_xlfn.IFNA(VLOOKUP($A3,'I-pEC50'!$A:$BQ,MATCH(DT$1,'I-pEC50'!$A$1:$BQ$1,0),FALSE),"")</f>
        <v/>
      </c>
      <c r="DU3" s="47" t="str">
        <f>_xlfn.IFNA(VLOOKUP($A3,'I-pEC50'!$A:$BQ,MATCH(DU$1,'I-pEC50'!$A$1:$BQ$1,0),FALSE),"")</f>
        <v/>
      </c>
      <c r="DV3" s="47" t="str">
        <f>_xlfn.IFNA(VLOOKUP($A3,'I-pEC50'!$A:$BQ,MATCH(DV$1,'I-pEC50'!$A$1:$BQ$1,0),FALSE),"")</f>
        <v/>
      </c>
      <c r="DW3" s="47" t="str">
        <f>_xlfn.IFNA(VLOOKUP($A3,'I-pEC50'!$A:$BQ,MATCH(DW$1,'I-pEC50'!$A$1:$BQ$1,0),FALSE),"")</f>
        <v/>
      </c>
      <c r="DX3" s="105">
        <f t="shared" si="27"/>
        <v>0.87460356184435228</v>
      </c>
      <c r="DY3" s="47">
        <f t="shared" si="28"/>
        <v>0.99336870026525204</v>
      </c>
      <c r="DZ3" s="47" t="str">
        <f t="shared" si="29"/>
        <v/>
      </c>
      <c r="EA3" s="47" t="str">
        <f t="shared" si="30"/>
        <v/>
      </c>
      <c r="EB3" s="47">
        <f>_xlfn.IFNA(VLOOKUP($A3,'B-pEC50'!$A:$IC,MATCH(EB$1,'B-pEC50'!$A$1:$IC$1,0),FALSE),"")</f>
        <v>8.1980000000000004</v>
      </c>
      <c r="EC3" s="47">
        <f>_xlfn.IFNA(VLOOKUP($A3,'B-pEC50'!$A:$IC,MATCH(EC$1,'B-pEC50'!$A$1:$IC$1,0),FALSE),"")</f>
        <v>7.54</v>
      </c>
      <c r="ED3" s="47" t="str">
        <f>_xlfn.IFNA(VLOOKUP($A3,'B-pEC50'!$A:$IC,MATCH(ED$1,'B-pEC50'!$A$1:$IC$1,0),FALSE),"")</f>
        <v/>
      </c>
      <c r="EE3" s="47" t="str">
        <f>_xlfn.IFNA(VLOOKUP($A3,'B-pEC50'!$A:$IC,MATCH(EE$1,'B-pEC50'!$A$1:$IC$1,0),FALSE),"")</f>
        <v/>
      </c>
      <c r="EF3" s="47">
        <f>_xlfn.IFNA(VLOOKUP($A3,'I-pEC50'!$A:$IC,MATCH(EF$1,'I-pEC50'!$A$1:$IC$1,0),FALSE),"")</f>
        <v>7.17</v>
      </c>
      <c r="EG3" s="47">
        <f>_xlfn.IFNA(VLOOKUP($A3,'I-pEC50'!$A:$IC,MATCH(EG$1,'I-pEC50'!$A$1:$IC$1,0),FALSE),"")</f>
        <v>7.49</v>
      </c>
      <c r="EH3" s="47" t="str">
        <f>_xlfn.IFNA(VLOOKUP($A3,'I-pEC50'!$A:$IC,MATCH(EH$1,'I-pEC50'!$A$1:$IC$1,0),FALSE),"")</f>
        <v/>
      </c>
      <c r="EI3" s="47" t="str">
        <f>_xlfn.IFNA(VLOOKUP($A3,'I-pEC50'!$A:$IC,MATCH(EI$1,'I-pEC50'!$A$1:$IC$1,0),FALSE),"")</f>
        <v/>
      </c>
      <c r="EJ3" s="105">
        <f t="shared" si="31"/>
        <v>0.87460356184435228</v>
      </c>
      <c r="EK3" s="47">
        <f t="shared" si="32"/>
        <v>0.99336870026525204</v>
      </c>
      <c r="EL3" s="47" t="str">
        <f t="shared" si="33"/>
        <v/>
      </c>
      <c r="EM3" s="47" t="str">
        <f t="shared" si="34"/>
        <v/>
      </c>
      <c r="EN3" s="105">
        <f>_xlfn.IFNA(VLOOKUP($A3,'B-pEC50'!$A:$IC,MATCH(EN$1,'B-pEC50'!$A$1:$IC$1,0),FALSE),"")</f>
        <v>8.1980000000000004</v>
      </c>
      <c r="EO3" s="47">
        <f>_xlfn.IFNA(VLOOKUP($A3,'B-pEC50'!$A:$IC,MATCH(EO$1,'B-pEC50'!$A$1:$IC$1,0),FALSE),"")</f>
        <v>7.54</v>
      </c>
      <c r="EP3" s="47" t="str">
        <f>_xlfn.IFNA(VLOOKUP($A3,'B-pEC50'!$A:$IC,MATCH(EP$1,'B-pEC50'!$A$1:$IC$1,0),FALSE),"")</f>
        <v/>
      </c>
      <c r="EQ3" s="47" t="str">
        <f>_xlfn.IFNA(VLOOKUP($A3,'B-pEC50'!$A:$IC,MATCH(EQ$1,'B-pEC50'!$A$1:$IC$1,0),FALSE),"")</f>
        <v/>
      </c>
      <c r="ER3" s="47">
        <f>_xlfn.IFNA(VLOOKUP($A3,'I-pEC50'!$A:$IC,MATCH(ER$1,'I-pEC50'!$A$1:$IC$1,0),FALSE),"")</f>
        <v>7.17</v>
      </c>
      <c r="ES3" s="47">
        <f>_xlfn.IFNA(VLOOKUP($A3,'I-pEC50'!$A:$IC,MATCH(ES$1,'I-pEC50'!$A$1:$IC$1,0),FALSE),"")</f>
        <v>7.49</v>
      </c>
      <c r="ET3" s="47" t="str">
        <f>_xlfn.IFNA(VLOOKUP($A3,'I-pEC50'!$A:$IC,MATCH(ET$1,'I-pEC50'!$A$1:$IC$1,0),FALSE),"")</f>
        <v/>
      </c>
      <c r="EU3" s="47" t="str">
        <f>_xlfn.IFNA(VLOOKUP($A3,'I-pEC50'!$A:$IC,MATCH(EU$1,'I-pEC50'!$A$1:$IC$1,0),FALSE),"")</f>
        <v/>
      </c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</row>
    <row r="4" spans="1:172" s="49" customFormat="1" x14ac:dyDescent="0.2">
      <c r="A4" s="29" t="s">
        <v>100</v>
      </c>
      <c r="B4" s="377" t="str">
        <f>VLOOKUP($A4,BI!$A:$Q,MATCH(B$1,BI!$A$1:$Q$1,0),FALSE)</f>
        <v/>
      </c>
      <c r="C4" s="378" t="str">
        <f>VLOOKUP($A4,BI!$A:$Q,MATCH(C$1,BI!$A$1:$Q$1,0),FALSE)</f>
        <v/>
      </c>
      <c r="D4" s="378" t="str">
        <f>VLOOKUP($A4,BI!$A:$Q,MATCH(D$1,BI!$A$1:$Q$1,0),FALSE)</f>
        <v/>
      </c>
      <c r="E4" s="378" t="str">
        <f>VLOOKUP($A4,BI!$A:$Q,MATCH(E$1,BI!$A$1:$Q$1,0),FALSE)</f>
        <v/>
      </c>
      <c r="F4" s="378" t="str">
        <f>VLOOKUP($A4,BI!$A:$Q,MATCH(F$1,BI!$A$1:$Q$1,0),FALSE)</f>
        <v/>
      </c>
      <c r="G4" s="378" t="str">
        <f>VLOOKUP($A4,BI!$A:$Q,MATCH(G$1,BI!$A$1:$Q$1,0),FALSE)</f>
        <v/>
      </c>
      <c r="H4" s="378">
        <f>VLOOKUP($A4,BI!$A:$Q,MATCH(H$1,BI!$A$1:$Q$1,0),FALSE)</f>
        <v>1</v>
      </c>
      <c r="I4" s="378">
        <f>VLOOKUP($A4,BI!$A:$Q,MATCH(I$1,BI!$A$1:$Q$1,0),FALSE)</f>
        <v>1</v>
      </c>
      <c r="J4" s="378" t="str">
        <f>VLOOKUP($A4,BI!$A:$Q,MATCH(J$1,BI!$A$1:$Q$1,0),FALSE)</f>
        <v/>
      </c>
      <c r="K4" s="378" t="str">
        <f>VLOOKUP($A4,BI!$A:$Q,MATCH(K$1,BI!$A$1:$Q$1,0),FALSE)</f>
        <v/>
      </c>
      <c r="L4" s="378" t="str">
        <f>VLOOKUP($A4,BI!$A:$Q,MATCH(L$1,BI!$A$1:$Q$1,0),FALSE)</f>
        <v/>
      </c>
      <c r="M4" s="378" t="str">
        <f>VLOOKUP($A4,BI!$A:$Q,MATCH(M$1,BI!$A$1:$Q$1,0),FALSE)</f>
        <v/>
      </c>
      <c r="N4" s="49">
        <f t="shared" si="0"/>
        <v>2</v>
      </c>
      <c r="O4" s="49" t="str">
        <f>VLOOKUP($A4,BI!$A:$Q,MATCH(O$1,BI!$A$1:$Q$1,0),FALSE)</f>
        <v/>
      </c>
      <c r="P4" s="37">
        <f>VLOOKUP($A4,BI!$A:$Q,MATCH(P$1,BI!$A$1:$Q$1,0),FALSE)</f>
        <v>1</v>
      </c>
      <c r="Q4" s="37">
        <f>VLOOKUP($A4,BI!$A:$Q,MATCH(Q$1,BI!$A$1:$Q$1,0),FALSE)</f>
        <v>1</v>
      </c>
      <c r="R4" s="37" t="str">
        <f>VLOOKUP($A4,BI!$A:$Q,MATCH(R$1,BI!$A$1:$Q$1,0),FALSE)</f>
        <v/>
      </c>
      <c r="S4" s="37">
        <f t="shared" si="1"/>
        <v>2</v>
      </c>
      <c r="T4" s="40" t="str">
        <f t="shared" si="35"/>
        <v/>
      </c>
      <c r="U4" s="41" t="str">
        <f t="shared" si="36"/>
        <v/>
      </c>
      <c r="V4" s="41" t="str">
        <f t="shared" si="37"/>
        <v/>
      </c>
      <c r="W4" s="41" t="str">
        <f t="shared" si="38"/>
        <v/>
      </c>
      <c r="X4" s="41" t="str">
        <f t="shared" si="39"/>
        <v/>
      </c>
      <c r="Y4" s="41" t="str">
        <f t="shared" si="40"/>
        <v/>
      </c>
      <c r="Z4" s="41">
        <f t="shared" si="41"/>
        <v>0.823943661971831</v>
      </c>
      <c r="AA4" s="41">
        <f t="shared" si="42"/>
        <v>0.9</v>
      </c>
      <c r="AB4" s="41" t="str">
        <f t="shared" si="43"/>
        <v/>
      </c>
      <c r="AC4" s="41" t="str">
        <f t="shared" si="44"/>
        <v/>
      </c>
      <c r="AD4" s="41" t="str">
        <f t="shared" si="45"/>
        <v/>
      </c>
      <c r="AE4" s="41" t="str">
        <f t="shared" si="46"/>
        <v/>
      </c>
      <c r="AF4" s="44" t="str">
        <f>_xlfn.IFNA(VLOOKUP($A4,'B-pEC50'!$A:$BM,MATCH(AF$1,'B-pEC50'!$A$1:$BM$1,0),FALSE),"")</f>
        <v/>
      </c>
      <c r="AG4" s="46" t="str">
        <f>_xlfn.IFNA(VLOOKUP($A4,'B-pEC50'!$A:$BM,MATCH(AG$1,'B-pEC50'!$A$1:$BM$1,0),FALSE),"")</f>
        <v/>
      </c>
      <c r="AH4" s="46" t="str">
        <f>_xlfn.IFNA(VLOOKUP($A4,'B-pEC50'!$A:$BM,MATCH(AH$1,'B-pEC50'!$A$1:$BM$1,0),FALSE),"")</f>
        <v/>
      </c>
      <c r="AI4" s="46" t="str">
        <f>_xlfn.IFNA(VLOOKUP($A4,'B-pEC50'!$A:$BM,MATCH(AI$1,'B-pEC50'!$A$1:$BM$1,0),FALSE),"")</f>
        <v/>
      </c>
      <c r="AJ4" s="46" t="str">
        <f>_xlfn.IFNA(VLOOKUP($A4,'B-pEC50'!$A:$BM,MATCH(AJ$1,'B-pEC50'!$A$1:$BM$1,0),FALSE),"")</f>
        <v/>
      </c>
      <c r="AK4" s="46" t="str">
        <f>_xlfn.IFNA(VLOOKUP($A4,'B-pEC50'!$A:$BM,MATCH(AK$1,'B-pEC50'!$A$1:$BM$1,0),FALSE),"")</f>
        <v/>
      </c>
      <c r="AL4" s="45">
        <f>_xlfn.IFNA(VLOOKUP($A4,'B-pEC50'!$A:$BM,MATCH(AL$1,'B-pEC50'!$A$1:$BM$1,0),FALSE),"")</f>
        <v>4.0949999999999998</v>
      </c>
      <c r="AM4" s="45">
        <f>_xlfn.IFNA(VLOOKUP($A4,'B-pEC50'!$A:$BM,MATCH(AM$1,'B-pEC50'!$A$1:$BM$1,0),FALSE),"")</f>
        <v>4.4729999999999999</v>
      </c>
      <c r="AN4" s="45" t="str">
        <f>_xlfn.IFNA(VLOOKUP($A4,'B-pEC50'!$A:$BM,MATCH(AN$1,'B-pEC50'!$A$1:$BM$1,0),FALSE),"")</f>
        <v/>
      </c>
      <c r="AO4" s="46" t="str">
        <f>_xlfn.IFNA(VLOOKUP($A4,'B-pEC50'!$A:$BM,MATCH(AO$1,'B-pEC50'!$A$1:$BM$1,0),FALSE),"")</f>
        <v/>
      </c>
      <c r="AP4" s="45" t="str">
        <f>_xlfn.IFNA(VLOOKUP($A4,'B-pEC50'!$A:$BM,MATCH(AP$1,'B-pEC50'!$A$1:$BM$1,0),FALSE),"")</f>
        <v/>
      </c>
      <c r="AQ4" s="45" t="str">
        <f>_xlfn.IFNA(VLOOKUP($A4,'B-pEC50'!$A:$BM,MATCH(AQ$1,'B-pEC50'!$A$1:$BM$1,0),FALSE),"")</f>
        <v/>
      </c>
      <c r="AR4" s="47" t="str">
        <f>_xlfn.IFNA(VLOOKUP($A4,'I-pEC50'!$A:$BM,MATCH(AR$1,'I-pEC50'!$A$1:$BM$1,0),FALSE),"")</f>
        <v/>
      </c>
      <c r="AS4" s="47" t="str">
        <f>_xlfn.IFNA(VLOOKUP($A4,'I-pEC50'!$A:$BM,MATCH(AS$1,'I-pEC50'!$A$1:$BM$1,0),FALSE),"")</f>
        <v/>
      </c>
      <c r="AT4" s="47" t="str">
        <f>_xlfn.IFNA(VLOOKUP($A4,'I-pEC50'!$A:$BM,MATCH(AT$1,'I-pEC50'!$A$1:$BM$1,0),FALSE),"")</f>
        <v/>
      </c>
      <c r="AU4" s="47" t="str">
        <f>_xlfn.IFNA(VLOOKUP($A4,'I-pEC50'!$A:$BM,MATCH(AU$1,'I-pEC50'!$A$1:$BM$1,0),FALSE),"")</f>
        <v/>
      </c>
      <c r="AV4" s="47" t="str">
        <f>_xlfn.IFNA(VLOOKUP($A4,'I-pEC50'!$A:$BM,MATCH(AV$1,'I-pEC50'!$A$1:$BM$1,0),FALSE),"")</f>
        <v/>
      </c>
      <c r="AW4" s="47" t="str">
        <f>_xlfn.IFNA(VLOOKUP($A4,'I-pEC50'!$A:$BM,MATCH(AW$1,'I-pEC50'!$A$1:$BM$1,0),FALSE),"")</f>
        <v/>
      </c>
      <c r="AX4" s="47">
        <f>_xlfn.IFNA(VLOOKUP($A4,'I-pEC50'!$A:$BM,MATCH(AX$1,'I-pEC50'!$A$1:$BM$1,0),FALSE),"")</f>
        <v>4.97</v>
      </c>
      <c r="AY4" s="47">
        <f>_xlfn.IFNA(VLOOKUP($A4,'I-pEC50'!$A:$BM,MATCH(AY$1,'I-pEC50'!$A$1:$BM$1,0),FALSE),"")</f>
        <v>4.97</v>
      </c>
      <c r="AZ4" s="47" t="str">
        <f>_xlfn.IFNA(VLOOKUP($A4,'I-pEC50'!$A:$BM,MATCH(AZ$1,'I-pEC50'!$A$1:$BM$1,0),FALSE),"")</f>
        <v/>
      </c>
      <c r="BA4" s="47" t="str">
        <f>_xlfn.IFNA(VLOOKUP($A4,'I-pEC50'!$A:$BM,MATCH(BA$1,'I-pEC50'!$A$1:$BM$1,0),FALSE),"")</f>
        <v/>
      </c>
      <c r="BB4" s="47" t="str">
        <f>_xlfn.IFNA(VLOOKUP($A4,'I-pEC50'!$A:$BM,MATCH(BB$1,'I-pEC50'!$A$1:$BM$1,0),FALSE),"")</f>
        <v/>
      </c>
      <c r="BC4" s="47" t="str">
        <f>_xlfn.IFNA(VLOOKUP($A4,'I-pEC50'!$A:$BM,MATCH(BC$1,'I-pEC50'!$A$1:$BM$1,0),FALSE),"")</f>
        <v/>
      </c>
      <c r="BD4" s="40" t="str">
        <f t="shared" si="47"/>
        <v/>
      </c>
      <c r="BE4" s="41" t="str">
        <f t="shared" si="48"/>
        <v/>
      </c>
      <c r="BF4" s="41" t="str">
        <f t="shared" si="49"/>
        <v/>
      </c>
      <c r="BG4" s="41" t="str">
        <f t="shared" si="50"/>
        <v/>
      </c>
      <c r="BH4" s="41" t="str">
        <f t="shared" si="51"/>
        <v/>
      </c>
      <c r="BI4" s="41" t="str">
        <f t="shared" si="52"/>
        <v/>
      </c>
      <c r="BJ4" s="41">
        <f t="shared" si="53"/>
        <v>7.7400464550726422</v>
      </c>
      <c r="BK4" s="41">
        <f t="shared" si="54"/>
        <v>6.0400246305418701</v>
      </c>
      <c r="BL4" s="41" t="str">
        <f t="shared" si="55"/>
        <v/>
      </c>
      <c r="BM4" s="41" t="str">
        <f t="shared" si="56"/>
        <v/>
      </c>
      <c r="BN4" s="41" t="str">
        <f t="shared" si="57"/>
        <v/>
      </c>
      <c r="BO4" s="41" t="str">
        <f t="shared" si="58"/>
        <v/>
      </c>
      <c r="BP4" s="40" t="str">
        <f>_xlfn.IFNA(VLOOKUP($A4,'B-pEC50'!$A:$BM,MATCH(BP$1,'B-pEC50'!$A$1:$BM$1,0),FALSE),"")</f>
        <v/>
      </c>
      <c r="BQ4" s="41" t="str">
        <f>_xlfn.IFNA(VLOOKUP($A4,'B-pEC50'!$A:$BM,MATCH(BQ$1,'B-pEC50'!$A$1:$BM$1,0),FALSE),"")</f>
        <v/>
      </c>
      <c r="BR4" s="41" t="str">
        <f>_xlfn.IFNA(VLOOKUP($A4,'B-pEC50'!$A:$BM,MATCH(BR$1,'B-pEC50'!$A$1:$BM$1,0),FALSE),"")</f>
        <v/>
      </c>
      <c r="BS4" s="41" t="str">
        <f>_xlfn.IFNA(VLOOKUP($A4,'B-pEC50'!$A:$BM,MATCH(BS$1,'B-pEC50'!$A$1:$BM$1,0),FALSE),"")</f>
        <v/>
      </c>
      <c r="BT4" s="41" t="str">
        <f>_xlfn.IFNA(VLOOKUP($A4,'B-pEC50'!$A:$BM,MATCH(BT$1,'B-pEC50'!$A$1:$BM$1,0),FALSE),"")</f>
        <v/>
      </c>
      <c r="BU4" s="41" t="str">
        <f>_xlfn.IFNA(VLOOKUP($A4,'B-pEC50'!$A:$BM,MATCH(BU$1,'B-pEC50'!$A$1:$BM$1,0),FALSE),"")</f>
        <v/>
      </c>
      <c r="BV4" s="41">
        <f>_xlfn.IFNA(VLOOKUP($A4,'B-pEC50'!$A:$BM,MATCH(BV$1,'B-pEC50'!$A$1:$BM$1,0),FALSE),"")</f>
        <v>-0.3890144665461121</v>
      </c>
      <c r="BW4" s="41">
        <f>_xlfn.IFNA(VLOOKUP($A4,'B-pEC50'!$A:$BM,MATCH(BW$1,'B-pEC50'!$A$1:$BM$1,0),FALSE),"")</f>
        <v>-0.30357142857142855</v>
      </c>
      <c r="BX4" s="41" t="str">
        <f>_xlfn.IFNA(VLOOKUP($A4,'B-pEC50'!$A:$BM,MATCH(BX$1,'B-pEC50'!$A$1:$BM$1,0),FALSE),"")</f>
        <v/>
      </c>
      <c r="BY4" s="41" t="str">
        <f>_xlfn.IFNA(VLOOKUP($A4,'B-pEC50'!$A:$BM,MATCH(BY$1,'B-pEC50'!$A$1:$BM$1,0),FALSE),"")</f>
        <v/>
      </c>
      <c r="BZ4" s="41" t="str">
        <f>_xlfn.IFNA(VLOOKUP($A4,'B-pEC50'!$A:$BM,MATCH(BZ$1,'B-pEC50'!$A$1:$BM$1,0),FALSE),"")</f>
        <v/>
      </c>
      <c r="CA4" s="41" t="str">
        <f>_xlfn.IFNA(VLOOKUP($A4,'B-pEC50'!$A:$BM,MATCH(CA$1,'B-pEC50'!$A$1:$BM$1,0),FALSE),"")</f>
        <v/>
      </c>
      <c r="CB4" s="47" t="str">
        <f>_xlfn.IFNA(VLOOKUP($A4,'I-pEC50'!$A:$BM,MATCH(CB$1,'I-pEC50'!$A$1:$BM$1,0),FALSE),"")</f>
        <v/>
      </c>
      <c r="CC4" s="47" t="str">
        <f>_xlfn.IFNA(VLOOKUP($A4,'I-pEC50'!$A:$BM,MATCH(CC$1,'I-pEC50'!$A$1:$BM$1,0),FALSE),"")</f>
        <v/>
      </c>
      <c r="CD4" s="47" t="str">
        <f>_xlfn.IFNA(VLOOKUP($A4,'I-pEC50'!$A:$BM,MATCH(CD$1,'I-pEC50'!$A$1:$BM$1,0),FALSE),"")</f>
        <v/>
      </c>
      <c r="CE4" s="47" t="str">
        <f>_xlfn.IFNA(VLOOKUP($A4,'I-pEC50'!$A:$BM,MATCH(CE$1,'I-pEC50'!$A$1:$BM$1,0),FALSE),"")</f>
        <v/>
      </c>
      <c r="CF4" s="47" t="str">
        <f>_xlfn.IFNA(VLOOKUP($A4,'I-pEC50'!$A:$BM,MATCH(CF$1,'I-pEC50'!$A$1:$BM$1,0),FALSE),"")</f>
        <v/>
      </c>
      <c r="CG4" s="47" t="str">
        <f>_xlfn.IFNA(VLOOKUP($A4,'I-pEC50'!$A:$BM,MATCH(CG$1,'I-pEC50'!$A$1:$BM$1,0),FALSE),"")</f>
        <v/>
      </c>
      <c r="CH4" s="47">
        <f>_xlfn.IFNA(VLOOKUP($A4,'I-pEC50'!$A:$BM,MATCH(CH$1,'I-pEC50'!$A$1:$BM$1,0),FALSE),"")</f>
        <v>-5.0259965337954952E-2</v>
      </c>
      <c r="CI4" s="47">
        <f>_xlfn.IFNA(VLOOKUP($A4,'I-pEC50'!$A:$BM,MATCH(CI$1,'I-pEC50'!$A$1:$BM$1,0),FALSE),"")</f>
        <v>-5.0259965337954952E-2</v>
      </c>
      <c r="CJ4" s="47" t="str">
        <f>_xlfn.IFNA(VLOOKUP($A4,'I-pEC50'!$A:$BM,MATCH(CJ$1,'I-pEC50'!$A$1:$BM$1,0),FALSE),"")</f>
        <v/>
      </c>
      <c r="CK4" s="47" t="str">
        <f>_xlfn.IFNA(VLOOKUP($A4,'I-pEC50'!$A:$BM,MATCH(CK$1,'I-pEC50'!$A$1:$BM$1,0),FALSE),"")</f>
        <v/>
      </c>
      <c r="CL4" s="47" t="str">
        <f>_xlfn.IFNA(VLOOKUP($A4,'I-pEC50'!$A:$BM,MATCH(CL$1,'I-pEC50'!$A$1:$BM$1,0),FALSE),"")</f>
        <v/>
      </c>
      <c r="CM4" s="47" t="str">
        <f>_xlfn.IFNA(VLOOKUP($A4,'I-pEC50'!$A:$BM,MATCH(CM$1,'I-pEC50'!$A$1:$BM$1,0),FALSE),"")</f>
        <v/>
      </c>
      <c r="CN4" s="40" t="str">
        <f t="shared" si="59"/>
        <v/>
      </c>
      <c r="CO4" s="41" t="str">
        <f t="shared" si="60"/>
        <v/>
      </c>
      <c r="CP4" s="41" t="str">
        <f t="shared" si="61"/>
        <v/>
      </c>
      <c r="CQ4" s="41" t="str">
        <f t="shared" si="62"/>
        <v/>
      </c>
      <c r="CR4" s="41" t="str">
        <f t="shared" si="63"/>
        <v/>
      </c>
      <c r="CS4" s="41" t="str">
        <f t="shared" si="64"/>
        <v/>
      </c>
      <c r="CT4" s="41" t="str">
        <f t="shared" si="65"/>
        <v/>
      </c>
      <c r="CU4" s="41">
        <f t="shared" si="66"/>
        <v>1</v>
      </c>
      <c r="CV4" s="41" t="str">
        <f t="shared" si="67"/>
        <v/>
      </c>
      <c r="CW4" s="41" t="str">
        <f t="shared" si="68"/>
        <v/>
      </c>
      <c r="CX4" s="41" t="str">
        <f t="shared" si="69"/>
        <v/>
      </c>
      <c r="CY4" s="41" t="str">
        <f t="shared" si="70"/>
        <v/>
      </c>
      <c r="CZ4" s="40" t="str">
        <f>_xlfn.IFNA(VLOOKUP($A4,'B-pEC50'!$A:$BM,MATCH(CZ$1,'B-pEC50'!$A$1:$BM$1,0),FALSE),"")</f>
        <v/>
      </c>
      <c r="DA4" s="41" t="str">
        <f>_xlfn.IFNA(VLOOKUP($A4,'B-pEC50'!$A:$BM,MATCH(DA$1,'B-pEC50'!$A$1:$BM$1,0),FALSE),"")</f>
        <v/>
      </c>
      <c r="DB4" s="41" t="str">
        <f>_xlfn.IFNA(VLOOKUP($A4,'B-pEC50'!$A:$BM,MATCH(DB$1,'B-pEC50'!$A$1:$BM$1,0),FALSE),"")</f>
        <v/>
      </c>
      <c r="DC4" s="41" t="str">
        <f>_xlfn.IFNA(VLOOKUP($A4,'B-pEC50'!$A:$BM,MATCH(DC$1,'B-pEC50'!$A$1:$BM$1,0),FALSE),"")</f>
        <v/>
      </c>
      <c r="DD4" s="41" t="str">
        <f>_xlfn.IFNA(VLOOKUP($A4,'B-pEC50'!$A:$BM,MATCH(DD$1,'B-pEC50'!$A$1:$BM$1,0),FALSE),"")</f>
        <v/>
      </c>
      <c r="DE4" s="41" t="str">
        <f>_xlfn.IFNA(VLOOKUP($A4,'B-pEC50'!$A:$BM,MATCH(DE$1,'B-pEC50'!$A$1:$BM$1,0),FALSE),"")</f>
        <v/>
      </c>
      <c r="DF4" s="41">
        <f>_xlfn.IFNA(VLOOKUP($A4,'B-pEC50'!$A:$BM,MATCH(DF$1,'B-pEC50'!$A$1:$BM$1,0),FALSE),"")</f>
        <v>0</v>
      </c>
      <c r="DG4" s="41">
        <f>_xlfn.IFNA(VLOOKUP($A4,'B-pEC50'!$A:$BM,MATCH(DG$1,'B-pEC50'!$A$1:$BM$1,0),FALSE),"")</f>
        <v>1</v>
      </c>
      <c r="DH4" s="41" t="str">
        <f>_xlfn.IFNA(VLOOKUP($A4,'B-pEC50'!$A:$BM,MATCH(DH$1,'B-pEC50'!$A$1:$BM$1,0),FALSE),"")</f>
        <v/>
      </c>
      <c r="DI4" s="41" t="str">
        <f>_xlfn.IFNA(VLOOKUP($A4,'B-pEC50'!$A:$BM,MATCH(DI$1,'B-pEC50'!$A$1:$BM$1,0),FALSE),"")</f>
        <v/>
      </c>
      <c r="DJ4" s="41" t="str">
        <f>_xlfn.IFNA(VLOOKUP($A4,'B-pEC50'!$A:$BM,MATCH(DJ$1,'B-pEC50'!$A$1:$BM$1,0),FALSE),"")</f>
        <v/>
      </c>
      <c r="DK4" s="41" t="str">
        <f>_xlfn.IFNA(VLOOKUP($A4,'B-pEC50'!$A:$BM,MATCH(DK$1,'B-pEC50'!$A$1:$BM$1,0),FALSE),"")</f>
        <v/>
      </c>
      <c r="DL4" s="47" t="str">
        <f>_xlfn.IFNA(VLOOKUP($A4,'I-pEC50'!$A:$BQ,MATCH(DL$1,'I-pEC50'!$A$1:$BQ$1,0),FALSE),"")</f>
        <v/>
      </c>
      <c r="DM4" s="47" t="str">
        <f>_xlfn.IFNA(VLOOKUP($A4,'I-pEC50'!$A:$BQ,MATCH(DM$1,'I-pEC50'!$A$1:$BQ$1,0),FALSE),"")</f>
        <v/>
      </c>
      <c r="DN4" s="47" t="str">
        <f>_xlfn.IFNA(VLOOKUP($A4,'I-pEC50'!$A:$BQ,MATCH(DN$1,'I-pEC50'!$A$1:$BQ$1,0),FALSE),"")</f>
        <v/>
      </c>
      <c r="DO4" s="47" t="str">
        <f>_xlfn.IFNA(VLOOKUP($A4,'I-pEC50'!$A:$BQ,MATCH(DO$1,'I-pEC50'!$A$1:$BQ$1,0),FALSE),"")</f>
        <v/>
      </c>
      <c r="DP4" s="47" t="str">
        <f>_xlfn.IFNA(VLOOKUP($A4,'I-pEC50'!$A:$BQ,MATCH(DP$1,'I-pEC50'!$A$1:$BQ$1,0),FALSE),"")</f>
        <v/>
      </c>
      <c r="DQ4" s="47" t="str">
        <f>_xlfn.IFNA(VLOOKUP($A4,'I-pEC50'!$A:$BQ,MATCH(DQ$1,'I-pEC50'!$A$1:$BQ$1,0),FALSE),"")</f>
        <v/>
      </c>
      <c r="DR4" s="47" t="str">
        <f>_xlfn.IFNA(VLOOKUP($A4,'I-pEC50'!$A:$BQ,MATCH(DR$1,'I-pEC50'!$A$1:$BQ$1,0),FALSE),"")</f>
        <v/>
      </c>
      <c r="DS4" s="47" t="str">
        <f>_xlfn.IFNA(VLOOKUP($A4,'I-pEC50'!$A:$BQ,MATCH(DS$1,'I-pEC50'!$A$1:$BQ$1,0),FALSE),"")</f>
        <v/>
      </c>
      <c r="DT4" s="47" t="str">
        <f>_xlfn.IFNA(VLOOKUP($A4,'I-pEC50'!$A:$BQ,MATCH(DT$1,'I-pEC50'!$A$1:$BQ$1,0),FALSE),"")</f>
        <v/>
      </c>
      <c r="DU4" s="47" t="str">
        <f>_xlfn.IFNA(VLOOKUP($A4,'I-pEC50'!$A:$BQ,MATCH(DU$1,'I-pEC50'!$A$1:$BQ$1,0),FALSE),"")</f>
        <v/>
      </c>
      <c r="DV4" s="47" t="str">
        <f>_xlfn.IFNA(VLOOKUP($A4,'I-pEC50'!$A:$BQ,MATCH(DV$1,'I-pEC50'!$A$1:$BQ$1,0),FALSE),"")</f>
        <v/>
      </c>
      <c r="DW4" s="47" t="str">
        <f>_xlfn.IFNA(VLOOKUP($A4,'I-pEC50'!$A:$BQ,MATCH(DW$1,'I-pEC50'!$A$1:$BQ$1,0),FALSE),"")</f>
        <v/>
      </c>
      <c r="DX4" s="105" t="str">
        <f t="shared" si="27"/>
        <v/>
      </c>
      <c r="DY4" s="47" t="str">
        <f t="shared" si="28"/>
        <v/>
      </c>
      <c r="DZ4" s="47">
        <f t="shared" si="29"/>
        <v>0.9</v>
      </c>
      <c r="EA4" s="47" t="str">
        <f t="shared" si="30"/>
        <v/>
      </c>
      <c r="EB4" s="47" t="str">
        <f>_xlfn.IFNA(VLOOKUP($A4,'B-pEC50'!$A:$IC,MATCH(EB$1,'B-pEC50'!$A$1:$IC$1,0),FALSE),"")</f>
        <v/>
      </c>
      <c r="EC4" s="47" t="str">
        <f>_xlfn.IFNA(VLOOKUP($A4,'B-pEC50'!$A:$IC,MATCH(EC$1,'B-pEC50'!$A$1:$IC$1,0),FALSE),"")</f>
        <v/>
      </c>
      <c r="ED4" s="47">
        <f>_xlfn.IFNA(VLOOKUP($A4,'B-pEC50'!$A:$IC,MATCH(ED$1,'B-pEC50'!$A$1:$IC$1,0),FALSE),"")</f>
        <v>4.4729999999999999</v>
      </c>
      <c r="EE4" s="47" t="str">
        <f>_xlfn.IFNA(VLOOKUP($A4,'B-pEC50'!$A:$IC,MATCH(EE$1,'B-pEC50'!$A$1:$IC$1,0),FALSE),"")</f>
        <v/>
      </c>
      <c r="EF4" s="47" t="str">
        <f>_xlfn.IFNA(VLOOKUP($A4,'I-pEC50'!$A:$IC,MATCH(EF$1,'I-pEC50'!$A$1:$IC$1,0),FALSE),"")</f>
        <v/>
      </c>
      <c r="EG4" s="47" t="str">
        <f>_xlfn.IFNA(VLOOKUP($A4,'I-pEC50'!$A:$IC,MATCH(EG$1,'I-pEC50'!$A$1:$IC$1,0),FALSE),"")</f>
        <v/>
      </c>
      <c r="EH4" s="47">
        <f>_xlfn.IFNA(VLOOKUP($A4,'I-pEC50'!$A:$IC,MATCH(EH$1,'I-pEC50'!$A$1:$IC$1,0),FALSE),"")</f>
        <v>4.97</v>
      </c>
      <c r="EI4" s="47" t="str">
        <f>_xlfn.IFNA(VLOOKUP($A4,'I-pEC50'!$A:$IC,MATCH(EI$1,'I-pEC50'!$A$1:$IC$1,0),FALSE),"")</f>
        <v/>
      </c>
      <c r="EJ4" s="105" t="str">
        <f t="shared" si="31"/>
        <v/>
      </c>
      <c r="EK4" s="47" t="str">
        <f t="shared" si="32"/>
        <v/>
      </c>
      <c r="EL4" s="47">
        <f t="shared" si="33"/>
        <v>0.86197183098591545</v>
      </c>
      <c r="EM4" s="47" t="str">
        <f t="shared" si="34"/>
        <v/>
      </c>
      <c r="EN4" s="105" t="str">
        <f>_xlfn.IFNA(VLOOKUP($A4,'B-pEC50'!$A:$IC,MATCH(EN$1,'B-pEC50'!$A$1:$IC$1,0),FALSE),"")</f>
        <v/>
      </c>
      <c r="EO4" s="47" t="str">
        <f>_xlfn.IFNA(VLOOKUP($A4,'B-pEC50'!$A:$IC,MATCH(EO$1,'B-pEC50'!$A$1:$IC$1,0),FALSE),"")</f>
        <v/>
      </c>
      <c r="EP4" s="47">
        <f>_xlfn.IFNA(VLOOKUP($A4,'B-pEC50'!$A:$IC,MATCH(EP$1,'B-pEC50'!$A$1:$IC$1,0),FALSE),"")</f>
        <v>4.2839999999999998</v>
      </c>
      <c r="EQ4" s="47" t="str">
        <f>_xlfn.IFNA(VLOOKUP($A4,'B-pEC50'!$A:$IC,MATCH(EQ$1,'B-pEC50'!$A$1:$IC$1,0),FALSE),"")</f>
        <v/>
      </c>
      <c r="ER4" s="47" t="str">
        <f>_xlfn.IFNA(VLOOKUP($A4,'I-pEC50'!$A:$IC,MATCH(ER$1,'I-pEC50'!$A$1:$IC$1,0),FALSE),"")</f>
        <v/>
      </c>
      <c r="ES4" s="47" t="str">
        <f>_xlfn.IFNA(VLOOKUP($A4,'I-pEC50'!$A:$IC,MATCH(ES$1,'I-pEC50'!$A$1:$IC$1,0),FALSE),"")</f>
        <v/>
      </c>
      <c r="ET4" s="47">
        <f>_xlfn.IFNA(VLOOKUP($A4,'I-pEC50'!$A:$IC,MATCH(ET$1,'I-pEC50'!$A$1:$IC$1,0),FALSE),"")</f>
        <v>4.97</v>
      </c>
      <c r="EU4" s="47" t="str">
        <f>_xlfn.IFNA(VLOOKUP($A4,'I-pEC50'!$A:$IC,MATCH(EU$1,'I-pEC50'!$A$1:$IC$1,0),FALSE),"")</f>
        <v/>
      </c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</row>
    <row r="5" spans="1:172" s="49" customFormat="1" x14ac:dyDescent="0.2">
      <c r="A5" s="29" t="s">
        <v>51</v>
      </c>
      <c r="B5" s="377">
        <f>VLOOKUP($A5,BI!$A:$Q,MATCH(B$1,BI!$A$1:$Q$1,0),FALSE)</f>
        <v>1</v>
      </c>
      <c r="C5" s="378" t="str">
        <f>VLOOKUP($A5,BI!$A:$Q,MATCH(C$1,BI!$A$1:$Q$1,0),FALSE)</f>
        <v/>
      </c>
      <c r="D5" s="378" t="str">
        <f>VLOOKUP($A5,BI!$A:$Q,MATCH(D$1,BI!$A$1:$Q$1,0),FALSE)</f>
        <v/>
      </c>
      <c r="E5" s="378" t="str">
        <f>VLOOKUP($A5,BI!$A:$Q,MATCH(E$1,BI!$A$1:$Q$1,0),FALSE)</f>
        <v/>
      </c>
      <c r="F5" s="378" t="str">
        <f>VLOOKUP($A5,BI!$A:$Q,MATCH(F$1,BI!$A$1:$Q$1,0),FALSE)</f>
        <v/>
      </c>
      <c r="G5" s="378" t="str">
        <f>VLOOKUP($A5,BI!$A:$Q,MATCH(G$1,BI!$A$1:$Q$1,0),FALSE)</f>
        <v/>
      </c>
      <c r="H5" s="378" t="str">
        <f>VLOOKUP($A5,BI!$A:$Q,MATCH(H$1,BI!$A$1:$Q$1,0),FALSE)</f>
        <v/>
      </c>
      <c r="I5" s="378" t="str">
        <f>VLOOKUP($A5,BI!$A:$Q,MATCH(I$1,BI!$A$1:$Q$1,0),FALSE)</f>
        <v/>
      </c>
      <c r="J5" s="378" t="str">
        <f>VLOOKUP($A5,BI!$A:$Q,MATCH(J$1,BI!$A$1:$Q$1,0),FALSE)</f>
        <v/>
      </c>
      <c r="K5" s="378" t="str">
        <f>VLOOKUP($A5,BI!$A:$Q,MATCH(K$1,BI!$A$1:$Q$1,0),FALSE)</f>
        <v/>
      </c>
      <c r="L5" s="378" t="str">
        <f>VLOOKUP($A5,BI!$A:$Q,MATCH(L$1,BI!$A$1:$Q$1,0),FALSE)</f>
        <v/>
      </c>
      <c r="M5" s="378" t="str">
        <f>VLOOKUP($A5,BI!$A:$Q,MATCH(M$1,BI!$A$1:$Q$1,0),FALSE)</f>
        <v/>
      </c>
      <c r="N5" s="49">
        <f t="shared" si="0"/>
        <v>1</v>
      </c>
      <c r="O5" s="49">
        <f>VLOOKUP($A5,BI!$A:$Q,MATCH(O$1,BI!$A$1:$Q$1,0),FALSE)</f>
        <v>1</v>
      </c>
      <c r="P5" s="37" t="str">
        <f>VLOOKUP($A5,BI!$A:$Q,MATCH(P$1,BI!$A$1:$Q$1,0),FALSE)</f>
        <v/>
      </c>
      <c r="Q5" s="37">
        <f>VLOOKUP($A5,BI!$A:$Q,MATCH(Q$1,BI!$A$1:$Q$1,0),FALSE)</f>
        <v>1</v>
      </c>
      <c r="R5" s="37" t="str">
        <f>VLOOKUP($A5,BI!$A:$Q,MATCH(R$1,BI!$A$1:$Q$1,0),FALSE)</f>
        <v/>
      </c>
      <c r="S5" s="37">
        <f t="shared" si="1"/>
        <v>2</v>
      </c>
      <c r="T5" s="40">
        <f t="shared" si="35"/>
        <v>0.94219464402351405</v>
      </c>
      <c r="U5" s="41" t="str">
        <f t="shared" si="36"/>
        <v/>
      </c>
      <c r="V5" s="41" t="str">
        <f t="shared" si="37"/>
        <v/>
      </c>
      <c r="W5" s="41" t="str">
        <f t="shared" si="38"/>
        <v/>
      </c>
      <c r="X5" s="41" t="str">
        <f t="shared" si="39"/>
        <v/>
      </c>
      <c r="Y5" s="41" t="str">
        <f t="shared" si="40"/>
        <v/>
      </c>
      <c r="Z5" s="41" t="str">
        <f t="shared" si="41"/>
        <v/>
      </c>
      <c r="AA5" s="41" t="str">
        <f t="shared" si="42"/>
        <v/>
      </c>
      <c r="AB5" s="41" t="str">
        <f t="shared" si="43"/>
        <v/>
      </c>
      <c r="AC5" s="41" t="str">
        <f t="shared" si="44"/>
        <v/>
      </c>
      <c r="AD5" s="41" t="str">
        <f t="shared" si="45"/>
        <v/>
      </c>
      <c r="AE5" s="41" t="str">
        <f t="shared" si="46"/>
        <v/>
      </c>
      <c r="AF5" s="44">
        <f>_xlfn.IFNA(VLOOKUP($A5,'B-pEC50'!$A:$BM,MATCH(AF$1,'B-pEC50'!$A$1:$BM$1,0),FALSE),"")</f>
        <v>6.1239999999999997</v>
      </c>
      <c r="AG5" s="46" t="str">
        <f>_xlfn.IFNA(VLOOKUP($A5,'B-pEC50'!$A:$BM,MATCH(AG$1,'B-pEC50'!$A$1:$BM$1,0),FALSE),"")</f>
        <v/>
      </c>
      <c r="AH5" s="46" t="str">
        <f>_xlfn.IFNA(VLOOKUP($A5,'B-pEC50'!$A:$BM,MATCH(AH$1,'B-pEC50'!$A$1:$BM$1,0),FALSE),"")</f>
        <v/>
      </c>
      <c r="AI5" s="46" t="str">
        <f>_xlfn.IFNA(VLOOKUP($A5,'B-pEC50'!$A:$BM,MATCH(AI$1,'B-pEC50'!$A$1:$BM$1,0),FALSE),"")</f>
        <v/>
      </c>
      <c r="AJ5" s="46" t="str">
        <f>_xlfn.IFNA(VLOOKUP($A5,'B-pEC50'!$A:$BM,MATCH(AJ$1,'B-pEC50'!$A$1:$BM$1,0),FALSE),"")</f>
        <v/>
      </c>
      <c r="AK5" s="46" t="str">
        <f>_xlfn.IFNA(VLOOKUP($A5,'B-pEC50'!$A:$BM,MATCH(AK$1,'B-pEC50'!$A$1:$BM$1,0),FALSE),"")</f>
        <v/>
      </c>
      <c r="AL5" s="45" t="str">
        <f>_xlfn.IFNA(VLOOKUP($A5,'B-pEC50'!$A:$BM,MATCH(AL$1,'B-pEC50'!$A$1:$BM$1,0),FALSE),"")</f>
        <v/>
      </c>
      <c r="AM5" s="45" t="str">
        <f>_xlfn.IFNA(VLOOKUP($A5,'B-pEC50'!$A:$BM,MATCH(AM$1,'B-pEC50'!$A$1:$BM$1,0),FALSE),"")</f>
        <v/>
      </c>
      <c r="AN5" s="45" t="str">
        <f>_xlfn.IFNA(VLOOKUP($A5,'B-pEC50'!$A:$BM,MATCH(AN$1,'B-pEC50'!$A$1:$BM$1,0),FALSE),"")</f>
        <v/>
      </c>
      <c r="AO5" s="46" t="str">
        <f>_xlfn.IFNA(VLOOKUP($A5,'B-pEC50'!$A:$BM,MATCH(AO$1,'B-pEC50'!$A$1:$BM$1,0),FALSE),"")</f>
        <v/>
      </c>
      <c r="AP5" s="45" t="str">
        <f>_xlfn.IFNA(VLOOKUP($A5,'B-pEC50'!$A:$BM,MATCH(AP$1,'B-pEC50'!$A$1:$BM$1,0),FALSE),"")</f>
        <v/>
      </c>
      <c r="AQ5" s="45" t="str">
        <f>_xlfn.IFNA(VLOOKUP($A5,'B-pEC50'!$A:$BM,MATCH(AQ$1,'B-pEC50'!$A$1:$BM$1,0),FALSE),"")</f>
        <v/>
      </c>
      <c r="AR5" s="47">
        <f>_xlfn.IFNA(VLOOKUP($A5,'I-pEC50'!$A:$BM,MATCH(AR$1,'I-pEC50'!$A$1:$BM$1,0),FALSE),"")</f>
        <v>5.77</v>
      </c>
      <c r="AS5" s="47" t="str">
        <f>_xlfn.IFNA(VLOOKUP($A5,'I-pEC50'!$A:$BM,MATCH(AS$1,'I-pEC50'!$A$1:$BM$1,0),FALSE),"")</f>
        <v/>
      </c>
      <c r="AT5" s="47" t="str">
        <f>_xlfn.IFNA(VLOOKUP($A5,'I-pEC50'!$A:$BM,MATCH(AT$1,'I-pEC50'!$A$1:$BM$1,0),FALSE),"")</f>
        <v/>
      </c>
      <c r="AU5" s="47" t="str">
        <f>_xlfn.IFNA(VLOOKUP($A5,'I-pEC50'!$A:$BM,MATCH(AU$1,'I-pEC50'!$A$1:$BM$1,0),FALSE),"")</f>
        <v/>
      </c>
      <c r="AV5" s="47" t="str">
        <f>_xlfn.IFNA(VLOOKUP($A5,'I-pEC50'!$A:$BM,MATCH(AV$1,'I-pEC50'!$A$1:$BM$1,0),FALSE),"")</f>
        <v/>
      </c>
      <c r="AW5" s="47" t="str">
        <f>_xlfn.IFNA(VLOOKUP($A5,'I-pEC50'!$A:$BM,MATCH(AW$1,'I-pEC50'!$A$1:$BM$1,0),FALSE),"")</f>
        <v/>
      </c>
      <c r="AX5" s="47" t="str">
        <f>_xlfn.IFNA(VLOOKUP($A5,'I-pEC50'!$A:$BM,MATCH(AX$1,'I-pEC50'!$A$1:$BM$1,0),FALSE),"")</f>
        <v/>
      </c>
      <c r="AY5" s="47" t="str">
        <f>_xlfn.IFNA(VLOOKUP($A5,'I-pEC50'!$A:$BM,MATCH(AY$1,'I-pEC50'!$A$1:$BM$1,0),FALSE),"")</f>
        <v/>
      </c>
      <c r="AZ5" s="47" t="str">
        <f>_xlfn.IFNA(VLOOKUP($A5,'I-pEC50'!$A:$BM,MATCH(AZ$1,'I-pEC50'!$A$1:$BM$1,0),FALSE),"")</f>
        <v/>
      </c>
      <c r="BA5" s="47" t="str">
        <f>_xlfn.IFNA(VLOOKUP($A5,'I-pEC50'!$A:$BM,MATCH(BA$1,'I-pEC50'!$A$1:$BM$1,0),FALSE),"")</f>
        <v/>
      </c>
      <c r="BB5" s="47" t="str">
        <f>_xlfn.IFNA(VLOOKUP($A5,'I-pEC50'!$A:$BM,MATCH(BB$1,'I-pEC50'!$A$1:$BM$1,0),FALSE),"")</f>
        <v/>
      </c>
      <c r="BC5" s="47" t="str">
        <f>_xlfn.IFNA(VLOOKUP($A5,'I-pEC50'!$A:$BM,MATCH(BC$1,'I-pEC50'!$A$1:$BM$1,0),FALSE),"")</f>
        <v/>
      </c>
      <c r="BD5" s="40">
        <f t="shared" si="47"/>
        <v>0.78766443286175203</v>
      </c>
      <c r="BE5" s="41" t="str">
        <f t="shared" si="48"/>
        <v/>
      </c>
      <c r="BF5" s="41" t="str">
        <f t="shared" si="49"/>
        <v/>
      </c>
      <c r="BG5" s="41" t="str">
        <f t="shared" si="50"/>
        <v/>
      </c>
      <c r="BH5" s="41" t="str">
        <f t="shared" si="51"/>
        <v/>
      </c>
      <c r="BI5" s="41" t="str">
        <f t="shared" si="52"/>
        <v/>
      </c>
      <c r="BJ5" s="41" t="str">
        <f t="shared" si="53"/>
        <v/>
      </c>
      <c r="BK5" s="41" t="str">
        <f t="shared" si="54"/>
        <v/>
      </c>
      <c r="BL5" s="41" t="str">
        <f t="shared" si="55"/>
        <v/>
      </c>
      <c r="BM5" s="41" t="str">
        <f t="shared" si="56"/>
        <v/>
      </c>
      <c r="BN5" s="41" t="str">
        <f t="shared" si="57"/>
        <v/>
      </c>
      <c r="BO5" s="41" t="str">
        <f t="shared" si="58"/>
        <v/>
      </c>
      <c r="BP5" s="40">
        <f>_xlfn.IFNA(VLOOKUP($A5,'B-pEC50'!$A:$BM,MATCH(BP$1,'B-pEC50'!$A$1:$BM$1,0),FALSE),"")</f>
        <v>6.9620253164556917E-2</v>
      </c>
      <c r="BQ5" s="41" t="str">
        <f>_xlfn.IFNA(VLOOKUP($A5,'B-pEC50'!$A:$BM,MATCH(BQ$1,'B-pEC50'!$A$1:$BM$1,0),FALSE),"")</f>
        <v/>
      </c>
      <c r="BR5" s="41" t="str">
        <f>_xlfn.IFNA(VLOOKUP($A5,'B-pEC50'!$A:$BM,MATCH(BR$1,'B-pEC50'!$A$1:$BM$1,0),FALSE),"")</f>
        <v/>
      </c>
      <c r="BS5" s="41" t="str">
        <f>_xlfn.IFNA(VLOOKUP($A5,'B-pEC50'!$A:$BM,MATCH(BS$1,'B-pEC50'!$A$1:$BM$1,0),FALSE),"")</f>
        <v/>
      </c>
      <c r="BT5" s="41" t="str">
        <f>_xlfn.IFNA(VLOOKUP($A5,'B-pEC50'!$A:$BM,MATCH(BT$1,'B-pEC50'!$A$1:$BM$1,0),FALSE),"")</f>
        <v/>
      </c>
      <c r="BU5" s="41" t="str">
        <f>_xlfn.IFNA(VLOOKUP($A5,'B-pEC50'!$A:$BM,MATCH(BU$1,'B-pEC50'!$A$1:$BM$1,0),FALSE),"")</f>
        <v/>
      </c>
      <c r="BV5" s="41" t="str">
        <f>_xlfn.IFNA(VLOOKUP($A5,'B-pEC50'!$A:$BM,MATCH(BV$1,'B-pEC50'!$A$1:$BM$1,0),FALSE),"")</f>
        <v/>
      </c>
      <c r="BW5" s="41" t="str">
        <f>_xlfn.IFNA(VLOOKUP($A5,'B-pEC50'!$A:$BM,MATCH(BW$1,'B-pEC50'!$A$1:$BM$1,0),FALSE),"")</f>
        <v/>
      </c>
      <c r="BX5" s="41" t="str">
        <f>_xlfn.IFNA(VLOOKUP($A5,'B-pEC50'!$A:$BM,MATCH(BX$1,'B-pEC50'!$A$1:$BM$1,0),FALSE),"")</f>
        <v/>
      </c>
      <c r="BY5" s="41" t="str">
        <f>_xlfn.IFNA(VLOOKUP($A5,'B-pEC50'!$A:$BM,MATCH(BY$1,'B-pEC50'!$A$1:$BM$1,0),FALSE),"")</f>
        <v/>
      </c>
      <c r="BZ5" s="41" t="str">
        <f>_xlfn.IFNA(VLOOKUP($A5,'B-pEC50'!$A:$BM,MATCH(BZ$1,'B-pEC50'!$A$1:$BM$1,0),FALSE),"")</f>
        <v/>
      </c>
      <c r="CA5" s="41" t="str">
        <f>_xlfn.IFNA(VLOOKUP($A5,'B-pEC50'!$A:$BM,MATCH(CA$1,'B-pEC50'!$A$1:$BM$1,0),FALSE),"")</f>
        <v/>
      </c>
      <c r="CB5" s="47">
        <f>_xlfn.IFNA(VLOOKUP($A5,'I-pEC50'!$A:$BM,MATCH(CB$1,'I-pEC50'!$A$1:$BM$1,0),FALSE),"")</f>
        <v>8.8388214904679352E-2</v>
      </c>
      <c r="CC5" s="47" t="str">
        <f>_xlfn.IFNA(VLOOKUP($A5,'I-pEC50'!$A:$BM,MATCH(CC$1,'I-pEC50'!$A$1:$BM$1,0),FALSE),"")</f>
        <v/>
      </c>
      <c r="CD5" s="47" t="str">
        <f>_xlfn.IFNA(VLOOKUP($A5,'I-pEC50'!$A:$BM,MATCH(CD$1,'I-pEC50'!$A$1:$BM$1,0),FALSE),"")</f>
        <v/>
      </c>
      <c r="CE5" s="47" t="str">
        <f>_xlfn.IFNA(VLOOKUP($A5,'I-pEC50'!$A:$BM,MATCH(CE$1,'I-pEC50'!$A$1:$BM$1,0),FALSE),"")</f>
        <v/>
      </c>
      <c r="CF5" s="47" t="str">
        <f>_xlfn.IFNA(VLOOKUP($A5,'I-pEC50'!$A:$BM,MATCH(CF$1,'I-pEC50'!$A$1:$BM$1,0),FALSE),"")</f>
        <v/>
      </c>
      <c r="CG5" s="47" t="str">
        <f>_xlfn.IFNA(VLOOKUP($A5,'I-pEC50'!$A:$BM,MATCH(CG$1,'I-pEC50'!$A$1:$BM$1,0),FALSE),"")</f>
        <v/>
      </c>
      <c r="CH5" s="47" t="str">
        <f>_xlfn.IFNA(VLOOKUP($A5,'I-pEC50'!$A:$BM,MATCH(CH$1,'I-pEC50'!$A$1:$BM$1,0),FALSE),"")</f>
        <v/>
      </c>
      <c r="CI5" s="47" t="str">
        <f>_xlfn.IFNA(VLOOKUP($A5,'I-pEC50'!$A:$BM,MATCH(CI$1,'I-pEC50'!$A$1:$BM$1,0),FALSE),"")</f>
        <v/>
      </c>
      <c r="CJ5" s="47" t="str">
        <f>_xlfn.IFNA(VLOOKUP($A5,'I-pEC50'!$A:$BM,MATCH(CJ$1,'I-pEC50'!$A$1:$BM$1,0),FALSE),"")</f>
        <v/>
      </c>
      <c r="CK5" s="47" t="str">
        <f>_xlfn.IFNA(VLOOKUP($A5,'I-pEC50'!$A:$BM,MATCH(CK$1,'I-pEC50'!$A$1:$BM$1,0),FALSE),"")</f>
        <v/>
      </c>
      <c r="CL5" s="47" t="str">
        <f>_xlfn.IFNA(VLOOKUP($A5,'I-pEC50'!$A:$BM,MATCH(CL$1,'I-pEC50'!$A$1:$BM$1,0),FALSE),"")</f>
        <v/>
      </c>
      <c r="CM5" s="47" t="str">
        <f>_xlfn.IFNA(VLOOKUP($A5,'I-pEC50'!$A:$BM,MATCH(CM$1,'I-pEC50'!$A$1:$BM$1,0),FALSE),"")</f>
        <v/>
      </c>
      <c r="CN5" s="40" t="str">
        <f t="shared" si="59"/>
        <v/>
      </c>
      <c r="CO5" s="41" t="str">
        <f t="shared" si="60"/>
        <v/>
      </c>
      <c r="CP5" s="41" t="str">
        <f t="shared" si="61"/>
        <v/>
      </c>
      <c r="CQ5" s="41" t="str">
        <f t="shared" si="62"/>
        <v/>
      </c>
      <c r="CR5" s="41" t="str">
        <f t="shared" si="63"/>
        <v/>
      </c>
      <c r="CS5" s="41" t="str">
        <f t="shared" si="64"/>
        <v/>
      </c>
      <c r="CT5" s="41" t="str">
        <f t="shared" si="65"/>
        <v/>
      </c>
      <c r="CU5" s="41" t="str">
        <f t="shared" si="66"/>
        <v/>
      </c>
      <c r="CV5" s="41" t="str">
        <f t="shared" si="67"/>
        <v/>
      </c>
      <c r="CW5" s="41" t="str">
        <f t="shared" si="68"/>
        <v/>
      </c>
      <c r="CX5" s="41" t="str">
        <f t="shared" si="69"/>
        <v/>
      </c>
      <c r="CY5" s="41" t="str">
        <f t="shared" si="70"/>
        <v/>
      </c>
      <c r="CZ5" s="40" t="str">
        <f>_xlfn.IFNA(VLOOKUP($A5,'B-pEC50'!$A:$BM,MATCH(CZ$1,'B-pEC50'!$A$1:$BM$1,0),FALSE),"")</f>
        <v/>
      </c>
      <c r="DA5" s="41" t="str">
        <f>_xlfn.IFNA(VLOOKUP($A5,'B-pEC50'!$A:$BM,MATCH(DA$1,'B-pEC50'!$A$1:$BM$1,0),FALSE),"")</f>
        <v/>
      </c>
      <c r="DB5" s="41" t="str">
        <f>_xlfn.IFNA(VLOOKUP($A5,'B-pEC50'!$A:$BM,MATCH(DB$1,'B-pEC50'!$A$1:$BM$1,0),FALSE),"")</f>
        <v/>
      </c>
      <c r="DC5" s="41" t="str">
        <f>_xlfn.IFNA(VLOOKUP($A5,'B-pEC50'!$A:$BM,MATCH(DC$1,'B-pEC50'!$A$1:$BM$1,0),FALSE),"")</f>
        <v/>
      </c>
      <c r="DD5" s="41" t="str">
        <f>_xlfn.IFNA(VLOOKUP($A5,'B-pEC50'!$A:$BM,MATCH(DD$1,'B-pEC50'!$A$1:$BM$1,0),FALSE),"")</f>
        <v/>
      </c>
      <c r="DE5" s="41" t="str">
        <f>_xlfn.IFNA(VLOOKUP($A5,'B-pEC50'!$A:$BM,MATCH(DE$1,'B-pEC50'!$A$1:$BM$1,0),FALSE),"")</f>
        <v/>
      </c>
      <c r="DF5" s="41" t="str">
        <f>_xlfn.IFNA(VLOOKUP($A5,'B-pEC50'!$A:$BM,MATCH(DF$1,'B-pEC50'!$A$1:$BM$1,0),FALSE),"")</f>
        <v/>
      </c>
      <c r="DG5" s="41" t="str">
        <f>_xlfn.IFNA(VLOOKUP($A5,'B-pEC50'!$A:$BM,MATCH(DG$1,'B-pEC50'!$A$1:$BM$1,0),FALSE),"")</f>
        <v/>
      </c>
      <c r="DH5" s="41" t="str">
        <f>_xlfn.IFNA(VLOOKUP($A5,'B-pEC50'!$A:$BM,MATCH(DH$1,'B-pEC50'!$A$1:$BM$1,0),FALSE),"")</f>
        <v/>
      </c>
      <c r="DI5" s="41" t="str">
        <f>_xlfn.IFNA(VLOOKUP($A5,'B-pEC50'!$A:$BM,MATCH(DI$1,'B-pEC50'!$A$1:$BM$1,0),FALSE),"")</f>
        <v/>
      </c>
      <c r="DJ5" s="41" t="str">
        <f>_xlfn.IFNA(VLOOKUP($A5,'B-pEC50'!$A:$BM,MATCH(DJ$1,'B-pEC50'!$A$1:$BM$1,0),FALSE),"")</f>
        <v/>
      </c>
      <c r="DK5" s="41" t="str">
        <f>_xlfn.IFNA(VLOOKUP($A5,'B-pEC50'!$A:$BM,MATCH(DK$1,'B-pEC50'!$A$1:$BM$1,0),FALSE),"")</f>
        <v/>
      </c>
      <c r="DL5" s="47" t="str">
        <f>_xlfn.IFNA(VLOOKUP($A5,'I-pEC50'!$A:$BQ,MATCH(DL$1,'I-pEC50'!$A$1:$BQ$1,0),FALSE),"")</f>
        <v/>
      </c>
      <c r="DM5" s="47" t="str">
        <f>_xlfn.IFNA(VLOOKUP($A5,'I-pEC50'!$A:$BQ,MATCH(DM$1,'I-pEC50'!$A$1:$BQ$1,0),FALSE),"")</f>
        <v/>
      </c>
      <c r="DN5" s="47" t="str">
        <f>_xlfn.IFNA(VLOOKUP($A5,'I-pEC50'!$A:$BQ,MATCH(DN$1,'I-pEC50'!$A$1:$BQ$1,0),FALSE),"")</f>
        <v/>
      </c>
      <c r="DO5" s="47" t="str">
        <f>_xlfn.IFNA(VLOOKUP($A5,'I-pEC50'!$A:$BQ,MATCH(DO$1,'I-pEC50'!$A$1:$BQ$1,0),FALSE),"")</f>
        <v/>
      </c>
      <c r="DP5" s="47" t="str">
        <f>_xlfn.IFNA(VLOOKUP($A5,'I-pEC50'!$A:$BQ,MATCH(DP$1,'I-pEC50'!$A$1:$BQ$1,0),FALSE),"")</f>
        <v/>
      </c>
      <c r="DQ5" s="47" t="str">
        <f>_xlfn.IFNA(VLOOKUP($A5,'I-pEC50'!$A:$BQ,MATCH(DQ$1,'I-pEC50'!$A$1:$BQ$1,0),FALSE),"")</f>
        <v/>
      </c>
      <c r="DR5" s="47" t="str">
        <f>_xlfn.IFNA(VLOOKUP($A5,'I-pEC50'!$A:$BQ,MATCH(DR$1,'I-pEC50'!$A$1:$BQ$1,0),FALSE),"")</f>
        <v/>
      </c>
      <c r="DS5" s="47" t="str">
        <f>_xlfn.IFNA(VLOOKUP($A5,'I-pEC50'!$A:$BQ,MATCH(DS$1,'I-pEC50'!$A$1:$BQ$1,0),FALSE),"")</f>
        <v/>
      </c>
      <c r="DT5" s="47" t="str">
        <f>_xlfn.IFNA(VLOOKUP($A5,'I-pEC50'!$A:$BQ,MATCH(DT$1,'I-pEC50'!$A$1:$BQ$1,0),FALSE),"")</f>
        <v/>
      </c>
      <c r="DU5" s="47" t="str">
        <f>_xlfn.IFNA(VLOOKUP($A5,'I-pEC50'!$A:$BQ,MATCH(DU$1,'I-pEC50'!$A$1:$BQ$1,0),FALSE),"")</f>
        <v/>
      </c>
      <c r="DV5" s="47" t="str">
        <f>_xlfn.IFNA(VLOOKUP($A5,'I-pEC50'!$A:$BQ,MATCH(DV$1,'I-pEC50'!$A$1:$BQ$1,0),FALSE),"")</f>
        <v/>
      </c>
      <c r="DW5" s="47" t="str">
        <f>_xlfn.IFNA(VLOOKUP($A5,'I-pEC50'!$A:$BQ,MATCH(DW$1,'I-pEC50'!$A$1:$BQ$1,0),FALSE),"")</f>
        <v/>
      </c>
      <c r="DX5" s="105">
        <f t="shared" si="27"/>
        <v>0.94219464402351405</v>
      </c>
      <c r="DY5" s="47" t="str">
        <f t="shared" si="28"/>
        <v/>
      </c>
      <c r="DZ5" s="47" t="str">
        <f t="shared" si="29"/>
        <v/>
      </c>
      <c r="EA5" s="47" t="str">
        <f t="shared" si="30"/>
        <v/>
      </c>
      <c r="EB5" s="47">
        <f>_xlfn.IFNA(VLOOKUP($A5,'B-pEC50'!$A:$IC,MATCH(EB$1,'B-pEC50'!$A$1:$IC$1,0),FALSE),"")</f>
        <v>6.1239999999999997</v>
      </c>
      <c r="EC5" s="47" t="str">
        <f>_xlfn.IFNA(VLOOKUP($A5,'B-pEC50'!$A:$IC,MATCH(EC$1,'B-pEC50'!$A$1:$IC$1,0),FALSE),"")</f>
        <v/>
      </c>
      <c r="ED5" s="47" t="str">
        <f>_xlfn.IFNA(VLOOKUP($A5,'B-pEC50'!$A:$IC,MATCH(ED$1,'B-pEC50'!$A$1:$IC$1,0),FALSE),"")</f>
        <v/>
      </c>
      <c r="EE5" s="47" t="str">
        <f>_xlfn.IFNA(VLOOKUP($A5,'B-pEC50'!$A:$IC,MATCH(EE$1,'B-pEC50'!$A$1:$IC$1,0),FALSE),"")</f>
        <v/>
      </c>
      <c r="EF5" s="47">
        <f>_xlfn.IFNA(VLOOKUP($A5,'I-pEC50'!$A:$IC,MATCH(EF$1,'I-pEC50'!$A$1:$IC$1,0),FALSE),"")</f>
        <v>5.77</v>
      </c>
      <c r="EG5" s="47" t="str">
        <f>_xlfn.IFNA(VLOOKUP($A5,'I-pEC50'!$A:$IC,MATCH(EG$1,'I-pEC50'!$A$1:$IC$1,0),FALSE),"")</f>
        <v/>
      </c>
      <c r="EH5" s="47" t="str">
        <f>_xlfn.IFNA(VLOOKUP($A5,'I-pEC50'!$A:$IC,MATCH(EH$1,'I-pEC50'!$A$1:$IC$1,0),FALSE),"")</f>
        <v/>
      </c>
      <c r="EI5" s="47" t="str">
        <f>_xlfn.IFNA(VLOOKUP($A5,'I-pEC50'!$A:$IC,MATCH(EI$1,'I-pEC50'!$A$1:$IC$1,0),FALSE),"")</f>
        <v/>
      </c>
      <c r="EJ5" s="105">
        <f t="shared" si="31"/>
        <v>0.94219464402351405</v>
      </c>
      <c r="EK5" s="47" t="str">
        <f t="shared" si="32"/>
        <v/>
      </c>
      <c r="EL5" s="47" t="str">
        <f t="shared" si="33"/>
        <v/>
      </c>
      <c r="EM5" s="47" t="str">
        <f t="shared" si="34"/>
        <v/>
      </c>
      <c r="EN5" s="105">
        <f>_xlfn.IFNA(VLOOKUP($A5,'B-pEC50'!$A:$IC,MATCH(EN$1,'B-pEC50'!$A$1:$IC$1,0),FALSE),"")</f>
        <v>6.1239999999999997</v>
      </c>
      <c r="EO5" s="47" t="str">
        <f>_xlfn.IFNA(VLOOKUP($A5,'B-pEC50'!$A:$IC,MATCH(EO$1,'B-pEC50'!$A$1:$IC$1,0),FALSE),"")</f>
        <v/>
      </c>
      <c r="EP5" s="47" t="str">
        <f>_xlfn.IFNA(VLOOKUP($A5,'B-pEC50'!$A:$IC,MATCH(EP$1,'B-pEC50'!$A$1:$IC$1,0),FALSE),"")</f>
        <v/>
      </c>
      <c r="EQ5" s="47" t="str">
        <f>_xlfn.IFNA(VLOOKUP($A5,'B-pEC50'!$A:$IC,MATCH(EQ$1,'B-pEC50'!$A$1:$IC$1,0),FALSE),"")</f>
        <v/>
      </c>
      <c r="ER5" s="47">
        <f>_xlfn.IFNA(VLOOKUP($A5,'I-pEC50'!$A:$IC,MATCH(ER$1,'I-pEC50'!$A$1:$IC$1,0),FALSE),"")</f>
        <v>5.77</v>
      </c>
      <c r="ES5" s="47" t="str">
        <f>_xlfn.IFNA(VLOOKUP($A5,'I-pEC50'!$A:$IC,MATCH(ES$1,'I-pEC50'!$A$1:$IC$1,0),FALSE),"")</f>
        <v/>
      </c>
      <c r="ET5" s="47" t="str">
        <f>_xlfn.IFNA(VLOOKUP($A5,'I-pEC50'!$A:$IC,MATCH(ET$1,'I-pEC50'!$A$1:$IC$1,0),FALSE),"")</f>
        <v/>
      </c>
      <c r="EU5" s="47" t="str">
        <f>_xlfn.IFNA(VLOOKUP($A5,'I-pEC50'!$A:$IC,MATCH(EU$1,'I-pEC50'!$A$1:$IC$1,0),FALSE),"")</f>
        <v/>
      </c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</row>
    <row r="6" spans="1:172" s="49" customFormat="1" x14ac:dyDescent="0.2">
      <c r="A6" s="29" t="s">
        <v>90</v>
      </c>
      <c r="B6" s="377">
        <f>VLOOKUP($A6,BI!$A:$Q,MATCH(B$1,BI!$A$1:$Q$1,0),FALSE)</f>
        <v>1</v>
      </c>
      <c r="C6" s="378" t="str">
        <f>VLOOKUP($A6,BI!$A:$Q,MATCH(C$1,BI!$A$1:$Q$1,0),FALSE)</f>
        <v/>
      </c>
      <c r="D6" s="378" t="str">
        <f>VLOOKUP($A6,BI!$A:$Q,MATCH(D$1,BI!$A$1:$Q$1,0),FALSE)</f>
        <v/>
      </c>
      <c r="E6" s="378" t="str">
        <f>VLOOKUP($A6,BI!$A:$Q,MATCH(E$1,BI!$A$1:$Q$1,0),FALSE)</f>
        <v/>
      </c>
      <c r="F6" s="378" t="str">
        <f>VLOOKUP($A6,BI!$A:$Q,MATCH(F$1,BI!$A$1:$Q$1,0),FALSE)</f>
        <v/>
      </c>
      <c r="G6" s="378">
        <f>VLOOKUP($A6,BI!$A:$Q,MATCH(G$1,BI!$A$1:$Q$1,0),FALSE)</f>
        <v>1</v>
      </c>
      <c r="H6" s="378" t="str">
        <f>VLOOKUP($A6,BI!$A:$Q,MATCH(H$1,BI!$A$1:$Q$1,0),FALSE)</f>
        <v/>
      </c>
      <c r="I6" s="378" t="str">
        <f>VLOOKUP($A6,BI!$A:$Q,MATCH(I$1,BI!$A$1:$Q$1,0),FALSE)</f>
        <v/>
      </c>
      <c r="J6" s="378" t="str">
        <f>VLOOKUP($A6,BI!$A:$Q,MATCH(J$1,BI!$A$1:$Q$1,0),FALSE)</f>
        <v/>
      </c>
      <c r="K6" s="378" t="str">
        <f>VLOOKUP($A6,BI!$A:$Q,MATCH(K$1,BI!$A$1:$Q$1,0),FALSE)</f>
        <v/>
      </c>
      <c r="L6" s="378" t="str">
        <f>VLOOKUP($A6,BI!$A:$Q,MATCH(L$1,BI!$A$1:$Q$1,0),FALSE)</f>
        <v/>
      </c>
      <c r="M6" s="378" t="str">
        <f>VLOOKUP($A6,BI!$A:$Q,MATCH(M$1,BI!$A$1:$Q$1,0),FALSE)</f>
        <v/>
      </c>
      <c r="N6" s="49">
        <f t="shared" si="0"/>
        <v>2</v>
      </c>
      <c r="O6" s="49">
        <f>VLOOKUP($A6,BI!$A:$Q,MATCH(O$1,BI!$A$1:$Q$1,0),FALSE)</f>
        <v>1</v>
      </c>
      <c r="P6" s="37">
        <f>VLOOKUP($A6,BI!$A:$Q,MATCH(P$1,BI!$A$1:$Q$1,0),FALSE)</f>
        <v>1</v>
      </c>
      <c r="Q6" s="37">
        <f>VLOOKUP($A6,BI!$A:$Q,MATCH(Q$1,BI!$A$1:$Q$1,0),FALSE)</f>
        <v>1</v>
      </c>
      <c r="R6" s="37" t="str">
        <f>VLOOKUP($A6,BI!$A:$Q,MATCH(R$1,BI!$A$1:$Q$1,0),FALSE)</f>
        <v/>
      </c>
      <c r="S6" s="37">
        <f t="shared" si="1"/>
        <v>3</v>
      </c>
      <c r="T6" s="40">
        <f t="shared" si="35"/>
        <v>0.63677639046538026</v>
      </c>
      <c r="U6" s="41" t="str">
        <f t="shared" si="36"/>
        <v/>
      </c>
      <c r="V6" s="41" t="str">
        <f t="shared" si="37"/>
        <v/>
      </c>
      <c r="W6" s="41" t="str">
        <f t="shared" si="38"/>
        <v/>
      </c>
      <c r="X6" s="41" t="str">
        <f t="shared" si="39"/>
        <v/>
      </c>
      <c r="Y6" s="41">
        <f t="shared" si="40"/>
        <v>0.95222185098563317</v>
      </c>
      <c r="Z6" s="41" t="str">
        <f t="shared" si="41"/>
        <v/>
      </c>
      <c r="AA6" s="41" t="str">
        <f t="shared" si="42"/>
        <v/>
      </c>
      <c r="AB6" s="41" t="str">
        <f t="shared" si="43"/>
        <v/>
      </c>
      <c r="AC6" s="41" t="str">
        <f t="shared" si="44"/>
        <v/>
      </c>
      <c r="AD6" s="41" t="str">
        <f t="shared" si="45"/>
        <v/>
      </c>
      <c r="AE6" s="41" t="str">
        <f t="shared" si="46"/>
        <v/>
      </c>
      <c r="AF6" s="44">
        <f>_xlfn.IFNA(VLOOKUP($A6,'B-pEC50'!$A:$BM,MATCH(AF$1,'B-pEC50'!$A$1:$BM$1,0),FALSE),"")</f>
        <v>8.81</v>
      </c>
      <c r="AG6" s="46" t="str">
        <f>_xlfn.IFNA(VLOOKUP($A6,'B-pEC50'!$A:$BM,MATCH(AG$1,'B-pEC50'!$A$1:$BM$1,0),FALSE),"")</f>
        <v/>
      </c>
      <c r="AH6" s="46" t="str">
        <f>_xlfn.IFNA(VLOOKUP($A6,'B-pEC50'!$A:$BM,MATCH(AH$1,'B-pEC50'!$A$1:$BM$1,0),FALSE),"")</f>
        <v/>
      </c>
      <c r="AI6" s="46" t="str">
        <f>_xlfn.IFNA(VLOOKUP($A6,'B-pEC50'!$A:$BM,MATCH(AI$1,'B-pEC50'!$A$1:$BM$1,0),FALSE),"")</f>
        <v/>
      </c>
      <c r="AJ6" s="46" t="str">
        <f>_xlfn.IFNA(VLOOKUP($A6,'B-pEC50'!$A:$BM,MATCH(AJ$1,'B-pEC50'!$A$1:$BM$1,0),FALSE),"")</f>
        <v/>
      </c>
      <c r="AK6" s="46">
        <f>_xlfn.IFNA(VLOOKUP($A6,'B-pEC50'!$A:$BM,MATCH(AK$1,'B-pEC50'!$A$1:$BM$1,0),FALSE),"")</f>
        <v>5.9859999999999998</v>
      </c>
      <c r="AL6" s="45" t="str">
        <f>_xlfn.IFNA(VLOOKUP($A6,'B-pEC50'!$A:$BM,MATCH(AL$1,'B-pEC50'!$A$1:$BM$1,0),FALSE),"")</f>
        <v/>
      </c>
      <c r="AM6" s="45" t="str">
        <f>_xlfn.IFNA(VLOOKUP($A6,'B-pEC50'!$A:$BM,MATCH(AM$1,'B-pEC50'!$A$1:$BM$1,0),FALSE),"")</f>
        <v/>
      </c>
      <c r="AN6" s="45" t="str">
        <f>_xlfn.IFNA(VLOOKUP($A6,'B-pEC50'!$A:$BM,MATCH(AN$1,'B-pEC50'!$A$1:$BM$1,0),FALSE),"")</f>
        <v/>
      </c>
      <c r="AO6" s="46" t="str">
        <f>_xlfn.IFNA(VLOOKUP($A6,'B-pEC50'!$A:$BM,MATCH(AO$1,'B-pEC50'!$A$1:$BM$1,0),FALSE),"")</f>
        <v/>
      </c>
      <c r="AP6" s="45" t="str">
        <f>_xlfn.IFNA(VLOOKUP($A6,'B-pEC50'!$A:$BM,MATCH(AP$1,'B-pEC50'!$A$1:$BM$1,0),FALSE),"")</f>
        <v/>
      </c>
      <c r="AQ6" s="45" t="str">
        <f>_xlfn.IFNA(VLOOKUP($A6,'B-pEC50'!$A:$BM,MATCH(AQ$1,'B-pEC50'!$A$1:$BM$1,0),FALSE),"")</f>
        <v/>
      </c>
      <c r="AR6" s="47">
        <f>_xlfn.IFNA(VLOOKUP($A6,'I-pEC50'!$A:$BM,MATCH(AR$1,'I-pEC50'!$A$1:$BM$1,0),FALSE),"")</f>
        <v>5.61</v>
      </c>
      <c r="AS6" s="47" t="str">
        <f>_xlfn.IFNA(VLOOKUP($A6,'I-pEC50'!$A:$BM,MATCH(AS$1,'I-pEC50'!$A$1:$BM$1,0),FALSE),"")</f>
        <v/>
      </c>
      <c r="AT6" s="47" t="str">
        <f>_xlfn.IFNA(VLOOKUP($A6,'I-pEC50'!$A:$BM,MATCH(AT$1,'I-pEC50'!$A$1:$BM$1,0),FALSE),"")</f>
        <v/>
      </c>
      <c r="AU6" s="47" t="str">
        <f>_xlfn.IFNA(VLOOKUP($A6,'I-pEC50'!$A:$BM,MATCH(AU$1,'I-pEC50'!$A$1:$BM$1,0),FALSE),"")</f>
        <v/>
      </c>
      <c r="AV6" s="47" t="str">
        <f>_xlfn.IFNA(VLOOKUP($A6,'I-pEC50'!$A:$BM,MATCH(AV$1,'I-pEC50'!$A$1:$BM$1,0),FALSE),"")</f>
        <v/>
      </c>
      <c r="AW6" s="47">
        <f>_xlfn.IFNA(VLOOKUP($A6,'I-pEC50'!$A:$BM,MATCH(AW$1,'I-pEC50'!$A$1:$BM$1,0),FALSE),"")</f>
        <v>5.7</v>
      </c>
      <c r="AX6" s="47" t="str">
        <f>_xlfn.IFNA(VLOOKUP($A6,'I-pEC50'!$A:$BM,MATCH(AX$1,'I-pEC50'!$A$1:$BM$1,0),FALSE),"")</f>
        <v/>
      </c>
      <c r="AY6" s="47" t="str">
        <f>_xlfn.IFNA(VLOOKUP($A6,'I-pEC50'!$A:$BM,MATCH(AY$1,'I-pEC50'!$A$1:$BM$1,0),FALSE),"")</f>
        <v/>
      </c>
      <c r="AZ6" s="47" t="str">
        <f>_xlfn.IFNA(VLOOKUP($A6,'I-pEC50'!$A:$BM,MATCH(AZ$1,'I-pEC50'!$A$1:$BM$1,0),FALSE),"")</f>
        <v/>
      </c>
      <c r="BA6" s="47" t="str">
        <f>_xlfn.IFNA(VLOOKUP($A6,'I-pEC50'!$A:$BM,MATCH(BA$1,'I-pEC50'!$A$1:$BM$1,0),FALSE),"")</f>
        <v/>
      </c>
      <c r="BB6" s="47" t="str">
        <f>_xlfn.IFNA(VLOOKUP($A6,'I-pEC50'!$A:$BM,MATCH(BB$1,'I-pEC50'!$A$1:$BM$1,0),FALSE),"")</f>
        <v/>
      </c>
      <c r="BC6" s="47" t="str">
        <f>_xlfn.IFNA(VLOOKUP($A6,'I-pEC50'!$A:$BM,MATCH(BC$1,'I-pEC50'!$A$1:$BM$1,0),FALSE),"")</f>
        <v/>
      </c>
      <c r="BD6" s="40">
        <f t="shared" si="47"/>
        <v>8.9630445176893489E-2</v>
      </c>
      <c r="BE6" s="41" t="str">
        <f t="shared" si="48"/>
        <v/>
      </c>
      <c r="BF6" s="41" t="str">
        <f t="shared" si="49"/>
        <v/>
      </c>
      <c r="BG6" s="41" t="str">
        <f t="shared" si="50"/>
        <v/>
      </c>
      <c r="BH6" s="41" t="str">
        <f t="shared" si="51"/>
        <v/>
      </c>
      <c r="BI6" s="41">
        <f t="shared" si="52"/>
        <v>0.50391459806016692</v>
      </c>
      <c r="BJ6" s="41" t="str">
        <f t="shared" si="53"/>
        <v/>
      </c>
      <c r="BK6" s="41" t="str">
        <f t="shared" si="54"/>
        <v/>
      </c>
      <c r="BL6" s="41" t="str">
        <f t="shared" si="55"/>
        <v/>
      </c>
      <c r="BM6" s="41" t="str">
        <f t="shared" si="56"/>
        <v/>
      </c>
      <c r="BN6" s="41" t="str">
        <f t="shared" si="57"/>
        <v/>
      </c>
      <c r="BO6" s="41" t="str">
        <f t="shared" si="58"/>
        <v/>
      </c>
      <c r="BP6" s="40">
        <f>_xlfn.IFNA(VLOOKUP($A6,'B-pEC50'!$A:$BM,MATCH(BP$1,'B-pEC50'!$A$1:$BM$1,0),FALSE),"")</f>
        <v>0.67676311030741421</v>
      </c>
      <c r="BQ6" s="41" t="str">
        <f>_xlfn.IFNA(VLOOKUP($A6,'B-pEC50'!$A:$BM,MATCH(BQ$1,'B-pEC50'!$A$1:$BM$1,0),FALSE),"")</f>
        <v/>
      </c>
      <c r="BR6" s="41" t="str">
        <f>_xlfn.IFNA(VLOOKUP($A6,'B-pEC50'!$A:$BM,MATCH(BR$1,'B-pEC50'!$A$1:$BM$1,0),FALSE),"")</f>
        <v/>
      </c>
      <c r="BS6" s="41" t="str">
        <f>_xlfn.IFNA(VLOOKUP($A6,'B-pEC50'!$A:$BM,MATCH(BS$1,'B-pEC50'!$A$1:$BM$1,0),FALSE),"")</f>
        <v/>
      </c>
      <c r="BT6" s="41" t="str">
        <f>_xlfn.IFNA(VLOOKUP($A6,'B-pEC50'!$A:$BM,MATCH(BT$1,'B-pEC50'!$A$1:$BM$1,0),FALSE),"")</f>
        <v/>
      </c>
      <c r="BU6" s="41">
        <f>_xlfn.IFNA(VLOOKUP($A6,'B-pEC50'!$A:$BM,MATCH(BU$1,'B-pEC50'!$A$1:$BM$1,0),FALSE),"")</f>
        <v>3.8426763110307398E-2</v>
      </c>
      <c r="BV6" s="41" t="str">
        <f>_xlfn.IFNA(VLOOKUP($A6,'B-pEC50'!$A:$BM,MATCH(BV$1,'B-pEC50'!$A$1:$BM$1,0),FALSE),"")</f>
        <v/>
      </c>
      <c r="BW6" s="41" t="str">
        <f>_xlfn.IFNA(VLOOKUP($A6,'B-pEC50'!$A:$BM,MATCH(BW$1,'B-pEC50'!$A$1:$BM$1,0),FALSE),"")</f>
        <v/>
      </c>
      <c r="BX6" s="41" t="str">
        <f>_xlfn.IFNA(VLOOKUP($A6,'B-pEC50'!$A:$BM,MATCH(BX$1,'B-pEC50'!$A$1:$BM$1,0),FALSE),"")</f>
        <v/>
      </c>
      <c r="BY6" s="41" t="str">
        <f>_xlfn.IFNA(VLOOKUP($A6,'B-pEC50'!$A:$BM,MATCH(BY$1,'B-pEC50'!$A$1:$BM$1,0),FALSE),"")</f>
        <v/>
      </c>
      <c r="BZ6" s="41" t="str">
        <f>_xlfn.IFNA(VLOOKUP($A6,'B-pEC50'!$A:$BM,MATCH(BZ$1,'B-pEC50'!$A$1:$BM$1,0),FALSE),"")</f>
        <v/>
      </c>
      <c r="CA6" s="41" t="str">
        <f>_xlfn.IFNA(VLOOKUP($A6,'B-pEC50'!$A:$BM,MATCH(CA$1,'B-pEC50'!$A$1:$BM$1,0),FALSE),"")</f>
        <v/>
      </c>
      <c r="CB6" s="47">
        <f>_xlfn.IFNA(VLOOKUP($A6,'I-pEC50'!$A:$BM,MATCH(CB$1,'I-pEC50'!$A$1:$BM$1,0),FALSE),"")</f>
        <v>6.0658578856152612E-2</v>
      </c>
      <c r="CC6" s="47" t="str">
        <f>_xlfn.IFNA(VLOOKUP($A6,'I-pEC50'!$A:$BM,MATCH(CC$1,'I-pEC50'!$A$1:$BM$1,0),FALSE),"")</f>
        <v/>
      </c>
      <c r="CD6" s="47" t="str">
        <f>_xlfn.IFNA(VLOOKUP($A6,'I-pEC50'!$A:$BM,MATCH(CD$1,'I-pEC50'!$A$1:$BM$1,0),FALSE),"")</f>
        <v/>
      </c>
      <c r="CE6" s="47" t="str">
        <f>_xlfn.IFNA(VLOOKUP($A6,'I-pEC50'!$A:$BM,MATCH(CE$1,'I-pEC50'!$A$1:$BM$1,0),FALSE),"")</f>
        <v/>
      </c>
      <c r="CF6" s="47" t="str">
        <f>_xlfn.IFNA(VLOOKUP($A6,'I-pEC50'!$A:$BM,MATCH(CF$1,'I-pEC50'!$A$1:$BM$1,0),FALSE),"")</f>
        <v/>
      </c>
      <c r="CG6" s="47">
        <f>_xlfn.IFNA(VLOOKUP($A6,'I-pEC50'!$A:$BM,MATCH(CG$1,'I-pEC50'!$A$1:$BM$1,0),FALSE),"")</f>
        <v>7.6256499133448952E-2</v>
      </c>
      <c r="CH6" s="47" t="str">
        <f>_xlfn.IFNA(VLOOKUP($A6,'I-pEC50'!$A:$BM,MATCH(CH$1,'I-pEC50'!$A$1:$BM$1,0),FALSE),"")</f>
        <v/>
      </c>
      <c r="CI6" s="47" t="str">
        <f>_xlfn.IFNA(VLOOKUP($A6,'I-pEC50'!$A:$BM,MATCH(CI$1,'I-pEC50'!$A$1:$BM$1,0),FALSE),"")</f>
        <v/>
      </c>
      <c r="CJ6" s="47" t="str">
        <f>_xlfn.IFNA(VLOOKUP($A6,'I-pEC50'!$A:$BM,MATCH(CJ$1,'I-pEC50'!$A$1:$BM$1,0),FALSE),"")</f>
        <v/>
      </c>
      <c r="CK6" s="47" t="str">
        <f>_xlfn.IFNA(VLOOKUP($A6,'I-pEC50'!$A:$BM,MATCH(CK$1,'I-pEC50'!$A$1:$BM$1,0),FALSE),"")</f>
        <v/>
      </c>
      <c r="CL6" s="47" t="str">
        <f>_xlfn.IFNA(VLOOKUP($A6,'I-pEC50'!$A:$BM,MATCH(CL$1,'I-pEC50'!$A$1:$BM$1,0),FALSE),"")</f>
        <v/>
      </c>
      <c r="CM6" s="47" t="str">
        <f>_xlfn.IFNA(VLOOKUP($A6,'I-pEC50'!$A:$BM,MATCH(CM$1,'I-pEC50'!$A$1:$BM$1,0),FALSE),"")</f>
        <v/>
      </c>
      <c r="CN6" s="40">
        <f t="shared" si="59"/>
        <v>0</v>
      </c>
      <c r="CO6" s="41" t="str">
        <f t="shared" si="60"/>
        <v/>
      </c>
      <c r="CP6" s="41" t="str">
        <f t="shared" si="61"/>
        <v/>
      </c>
      <c r="CQ6" s="41" t="str">
        <f t="shared" si="62"/>
        <v/>
      </c>
      <c r="CR6" s="41" t="str">
        <f t="shared" si="63"/>
        <v/>
      </c>
      <c r="CS6" s="41">
        <f t="shared" si="64"/>
        <v>0</v>
      </c>
      <c r="CT6" s="41" t="str">
        <f t="shared" si="65"/>
        <v/>
      </c>
      <c r="CU6" s="41" t="str">
        <f t="shared" si="66"/>
        <v/>
      </c>
      <c r="CV6" s="41" t="str">
        <f t="shared" si="67"/>
        <v/>
      </c>
      <c r="CW6" s="41" t="str">
        <f t="shared" si="68"/>
        <v/>
      </c>
      <c r="CX6" s="41" t="str">
        <f t="shared" si="69"/>
        <v/>
      </c>
      <c r="CY6" s="41" t="str">
        <f t="shared" si="70"/>
        <v/>
      </c>
      <c r="CZ6" s="40">
        <f>_xlfn.IFNA(VLOOKUP($A6,'B-pEC50'!$A:$BM,MATCH(CZ$1,'B-pEC50'!$A$1:$BM$1,0),FALSE),"")</f>
        <v>1</v>
      </c>
      <c r="DA6" s="41" t="str">
        <f>_xlfn.IFNA(VLOOKUP($A6,'B-pEC50'!$A:$BM,MATCH(DA$1,'B-pEC50'!$A$1:$BM$1,0),FALSE),"")</f>
        <v/>
      </c>
      <c r="DB6" s="41" t="str">
        <f>_xlfn.IFNA(VLOOKUP($A6,'B-pEC50'!$A:$BM,MATCH(DB$1,'B-pEC50'!$A$1:$BM$1,0),FALSE),"")</f>
        <v/>
      </c>
      <c r="DC6" s="41" t="str">
        <f>_xlfn.IFNA(VLOOKUP($A6,'B-pEC50'!$A:$BM,MATCH(DC$1,'B-pEC50'!$A$1:$BM$1,0),FALSE),"")</f>
        <v/>
      </c>
      <c r="DD6" s="41" t="str">
        <f>_xlfn.IFNA(VLOOKUP($A6,'B-pEC50'!$A:$BM,MATCH(DD$1,'B-pEC50'!$A$1:$BM$1,0),FALSE),"")</f>
        <v/>
      </c>
      <c r="DE6" s="41">
        <f>_xlfn.IFNA(VLOOKUP($A6,'B-pEC50'!$A:$BM,MATCH(DE$1,'B-pEC50'!$A$1:$BM$1,0),FALSE),"")</f>
        <v>0</v>
      </c>
      <c r="DF6" s="41" t="str">
        <f>_xlfn.IFNA(VLOOKUP($A6,'B-pEC50'!$A:$BM,MATCH(DF$1,'B-pEC50'!$A$1:$BM$1,0),FALSE),"")</f>
        <v/>
      </c>
      <c r="DG6" s="41" t="str">
        <f>_xlfn.IFNA(VLOOKUP($A6,'B-pEC50'!$A:$BM,MATCH(DG$1,'B-pEC50'!$A$1:$BM$1,0),FALSE),"")</f>
        <v/>
      </c>
      <c r="DH6" s="41" t="str">
        <f>_xlfn.IFNA(VLOOKUP($A6,'B-pEC50'!$A:$BM,MATCH(DH$1,'B-pEC50'!$A$1:$BM$1,0),FALSE),"")</f>
        <v/>
      </c>
      <c r="DI6" s="41" t="str">
        <f>_xlfn.IFNA(VLOOKUP($A6,'B-pEC50'!$A:$BM,MATCH(DI$1,'B-pEC50'!$A$1:$BM$1,0),FALSE),"")</f>
        <v/>
      </c>
      <c r="DJ6" s="41" t="str">
        <f>_xlfn.IFNA(VLOOKUP($A6,'B-pEC50'!$A:$BM,MATCH(DJ$1,'B-pEC50'!$A$1:$BM$1,0),FALSE),"")</f>
        <v/>
      </c>
      <c r="DK6" s="41" t="str">
        <f>_xlfn.IFNA(VLOOKUP($A6,'B-pEC50'!$A:$BM,MATCH(DK$1,'B-pEC50'!$A$1:$BM$1,0),FALSE),"")</f>
        <v/>
      </c>
      <c r="DL6" s="47">
        <f>_xlfn.IFNA(VLOOKUP($A6,'I-pEC50'!$A:$BQ,MATCH(DL$1,'I-pEC50'!$A$1:$BQ$1,0),FALSE),"")</f>
        <v>0</v>
      </c>
      <c r="DM6" s="47" t="str">
        <f>_xlfn.IFNA(VLOOKUP($A6,'I-pEC50'!$A:$BQ,MATCH(DM$1,'I-pEC50'!$A$1:$BQ$1,0),FALSE),"")</f>
        <v/>
      </c>
      <c r="DN6" s="47" t="str">
        <f>_xlfn.IFNA(VLOOKUP($A6,'I-pEC50'!$A:$BQ,MATCH(DN$1,'I-pEC50'!$A$1:$BQ$1,0),FALSE),"")</f>
        <v/>
      </c>
      <c r="DO6" s="47" t="str">
        <f>_xlfn.IFNA(VLOOKUP($A6,'I-pEC50'!$A:$BQ,MATCH(DO$1,'I-pEC50'!$A$1:$BQ$1,0),FALSE),"")</f>
        <v/>
      </c>
      <c r="DP6" s="47" t="str">
        <f>_xlfn.IFNA(VLOOKUP($A6,'I-pEC50'!$A:$BQ,MATCH(DP$1,'I-pEC50'!$A$1:$BQ$1,0),FALSE),"")</f>
        <v/>
      </c>
      <c r="DQ6" s="47">
        <f>_xlfn.IFNA(VLOOKUP($A6,'I-pEC50'!$A:$BQ,MATCH(DQ$1,'I-pEC50'!$A$1:$BQ$1,0),FALSE),"")</f>
        <v>1</v>
      </c>
      <c r="DR6" s="47" t="str">
        <f>_xlfn.IFNA(VLOOKUP($A6,'I-pEC50'!$A:$BQ,MATCH(DR$1,'I-pEC50'!$A$1:$BQ$1,0),FALSE),"")</f>
        <v/>
      </c>
      <c r="DS6" s="47" t="str">
        <f>_xlfn.IFNA(VLOOKUP($A6,'I-pEC50'!$A:$BQ,MATCH(DS$1,'I-pEC50'!$A$1:$BQ$1,0),FALSE),"")</f>
        <v/>
      </c>
      <c r="DT6" s="47" t="str">
        <f>_xlfn.IFNA(VLOOKUP($A6,'I-pEC50'!$A:$BQ,MATCH(DT$1,'I-pEC50'!$A$1:$BQ$1,0),FALSE),"")</f>
        <v/>
      </c>
      <c r="DU6" s="47" t="str">
        <f>_xlfn.IFNA(VLOOKUP($A6,'I-pEC50'!$A:$BQ,MATCH(DU$1,'I-pEC50'!$A$1:$BQ$1,0),FALSE),"")</f>
        <v/>
      </c>
      <c r="DV6" s="47" t="str">
        <f>_xlfn.IFNA(VLOOKUP($A6,'I-pEC50'!$A:$BQ,MATCH(DV$1,'I-pEC50'!$A$1:$BQ$1,0),FALSE),"")</f>
        <v/>
      </c>
      <c r="DW6" s="47" t="str">
        <f>_xlfn.IFNA(VLOOKUP($A6,'I-pEC50'!$A:$BQ,MATCH(DW$1,'I-pEC50'!$A$1:$BQ$1,0),FALSE),"")</f>
        <v/>
      </c>
      <c r="DX6" s="105">
        <f t="shared" si="27"/>
        <v>0.63677639046538026</v>
      </c>
      <c r="DY6" s="47">
        <f t="shared" si="28"/>
        <v>0.95222185098563317</v>
      </c>
      <c r="DZ6" s="47" t="str">
        <f t="shared" si="29"/>
        <v/>
      </c>
      <c r="EA6" s="47" t="str">
        <f t="shared" si="30"/>
        <v/>
      </c>
      <c r="EB6" s="47">
        <f>_xlfn.IFNA(VLOOKUP($A6,'B-pEC50'!$A:$IC,MATCH(EB$1,'B-pEC50'!$A$1:$IC$1,0),FALSE),"")</f>
        <v>8.81</v>
      </c>
      <c r="EC6" s="47">
        <f>_xlfn.IFNA(VLOOKUP($A6,'B-pEC50'!$A:$IC,MATCH(EC$1,'B-pEC50'!$A$1:$IC$1,0),FALSE),"")</f>
        <v>5.9859999999999998</v>
      </c>
      <c r="ED6" s="47" t="str">
        <f>_xlfn.IFNA(VLOOKUP($A6,'B-pEC50'!$A:$IC,MATCH(ED$1,'B-pEC50'!$A$1:$IC$1,0),FALSE),"")</f>
        <v/>
      </c>
      <c r="EE6" s="47" t="str">
        <f>_xlfn.IFNA(VLOOKUP($A6,'B-pEC50'!$A:$IC,MATCH(EE$1,'B-pEC50'!$A$1:$IC$1,0),FALSE),"")</f>
        <v/>
      </c>
      <c r="EF6" s="47">
        <f>_xlfn.IFNA(VLOOKUP($A6,'I-pEC50'!$A:$IC,MATCH(EF$1,'I-pEC50'!$A$1:$IC$1,0),FALSE),"")</f>
        <v>5.61</v>
      </c>
      <c r="EG6" s="47">
        <f>_xlfn.IFNA(VLOOKUP($A6,'I-pEC50'!$A:$IC,MATCH(EG$1,'I-pEC50'!$A$1:$IC$1,0),FALSE),"")</f>
        <v>5.7</v>
      </c>
      <c r="EH6" s="47" t="str">
        <f>_xlfn.IFNA(VLOOKUP($A6,'I-pEC50'!$A:$IC,MATCH(EH$1,'I-pEC50'!$A$1:$IC$1,0),FALSE),"")</f>
        <v/>
      </c>
      <c r="EI6" s="47" t="str">
        <f>_xlfn.IFNA(VLOOKUP($A6,'I-pEC50'!$A:$IC,MATCH(EI$1,'I-pEC50'!$A$1:$IC$1,0),FALSE),"")</f>
        <v/>
      </c>
      <c r="EJ6" s="105">
        <f t="shared" si="31"/>
        <v>0.63677639046538026</v>
      </c>
      <c r="EK6" s="47">
        <f t="shared" si="32"/>
        <v>0.95222185098563317</v>
      </c>
      <c r="EL6" s="47" t="str">
        <f t="shared" si="33"/>
        <v/>
      </c>
      <c r="EM6" s="47" t="str">
        <f t="shared" si="34"/>
        <v/>
      </c>
      <c r="EN6" s="105">
        <f>_xlfn.IFNA(VLOOKUP($A6,'B-pEC50'!$A:$IC,MATCH(EN$1,'B-pEC50'!$A$1:$IC$1,0),FALSE),"")</f>
        <v>8.81</v>
      </c>
      <c r="EO6" s="47">
        <f>_xlfn.IFNA(VLOOKUP($A6,'B-pEC50'!$A:$IC,MATCH(EO$1,'B-pEC50'!$A$1:$IC$1,0),FALSE),"")</f>
        <v>5.9859999999999998</v>
      </c>
      <c r="EP6" s="47" t="str">
        <f>_xlfn.IFNA(VLOOKUP($A6,'B-pEC50'!$A:$IC,MATCH(EP$1,'B-pEC50'!$A$1:$IC$1,0),FALSE),"")</f>
        <v/>
      </c>
      <c r="EQ6" s="47" t="str">
        <f>_xlfn.IFNA(VLOOKUP($A6,'B-pEC50'!$A:$IC,MATCH(EQ$1,'B-pEC50'!$A$1:$IC$1,0),FALSE),"")</f>
        <v/>
      </c>
      <c r="ER6" s="47">
        <f>_xlfn.IFNA(VLOOKUP($A6,'I-pEC50'!$A:$IC,MATCH(ER$1,'I-pEC50'!$A$1:$IC$1,0),FALSE),"")</f>
        <v>5.61</v>
      </c>
      <c r="ES6" s="47">
        <f>_xlfn.IFNA(VLOOKUP($A6,'I-pEC50'!$A:$IC,MATCH(ES$1,'I-pEC50'!$A$1:$IC$1,0),FALSE),"")</f>
        <v>5.7</v>
      </c>
      <c r="ET6" s="47" t="str">
        <f>_xlfn.IFNA(VLOOKUP($A6,'I-pEC50'!$A:$IC,MATCH(ET$1,'I-pEC50'!$A$1:$IC$1,0),FALSE),"")</f>
        <v/>
      </c>
      <c r="EU6" s="47" t="str">
        <f>_xlfn.IFNA(VLOOKUP($A6,'I-pEC50'!$A:$IC,MATCH(EU$1,'I-pEC50'!$A$1:$IC$1,0),FALSE),"")</f>
        <v/>
      </c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</row>
    <row r="7" spans="1:172" s="49" customFormat="1" x14ac:dyDescent="0.2">
      <c r="A7" s="29" t="s">
        <v>94</v>
      </c>
      <c r="B7" s="377">
        <f>VLOOKUP($A7,BI!$A:$Q,MATCH(B$1,BI!$A$1:$Q$1,0),FALSE)</f>
        <v>1</v>
      </c>
      <c r="C7" s="378">
        <f>VLOOKUP($A7,BI!$A:$Q,MATCH(C$1,BI!$A$1:$Q$1,0),FALSE)</f>
        <v>1</v>
      </c>
      <c r="D7" s="378">
        <f>VLOOKUP($A7,BI!$A:$Q,MATCH(D$1,BI!$A$1:$Q$1,0),FALSE)</f>
        <v>1</v>
      </c>
      <c r="E7" s="378" t="str">
        <f>VLOOKUP($A7,BI!$A:$Q,MATCH(E$1,BI!$A$1:$Q$1,0),FALSE)</f>
        <v/>
      </c>
      <c r="F7" s="378">
        <f>VLOOKUP($A7,BI!$A:$Q,MATCH(F$1,BI!$A$1:$Q$1,0),FALSE)</f>
        <v>1</v>
      </c>
      <c r="G7" s="378" t="str">
        <f>VLOOKUP($A7,BI!$A:$Q,MATCH(G$1,BI!$A$1:$Q$1,0),FALSE)</f>
        <v/>
      </c>
      <c r="H7" s="378" t="str">
        <f>VLOOKUP($A7,BI!$A:$Q,MATCH(H$1,BI!$A$1:$Q$1,0),FALSE)</f>
        <v/>
      </c>
      <c r="I7" s="378" t="str">
        <f>VLOOKUP($A7,BI!$A:$Q,MATCH(I$1,BI!$A$1:$Q$1,0),FALSE)</f>
        <v/>
      </c>
      <c r="J7" s="378" t="str">
        <f>VLOOKUP($A7,BI!$A:$Q,MATCH(J$1,BI!$A$1:$Q$1,0),FALSE)</f>
        <v/>
      </c>
      <c r="K7" s="378" t="str">
        <f>VLOOKUP($A7,BI!$A:$Q,MATCH(K$1,BI!$A$1:$Q$1,0),FALSE)</f>
        <v/>
      </c>
      <c r="L7" s="378" t="str">
        <f>VLOOKUP($A7,BI!$A:$Q,MATCH(L$1,BI!$A$1:$Q$1,0),FALSE)</f>
        <v/>
      </c>
      <c r="M7" s="378" t="str">
        <f>VLOOKUP($A7,BI!$A:$Q,MATCH(M$1,BI!$A$1:$Q$1,0),FALSE)</f>
        <v/>
      </c>
      <c r="N7" s="49">
        <f t="shared" si="0"/>
        <v>4</v>
      </c>
      <c r="O7" s="49">
        <f>VLOOKUP($A7,BI!$A:$Q,MATCH(O$1,BI!$A$1:$Q$1,0),FALSE)</f>
        <v>1</v>
      </c>
      <c r="P7" s="37">
        <f>VLOOKUP($A7,BI!$A:$Q,MATCH(P$1,BI!$A$1:$Q$1,0),FALSE)</f>
        <v>1</v>
      </c>
      <c r="Q7" s="37">
        <f>VLOOKUP($A7,BI!$A:$Q,MATCH(Q$1,BI!$A$1:$Q$1,0),FALSE)</f>
        <v>1</v>
      </c>
      <c r="R7" s="37" t="str">
        <f>VLOOKUP($A7,BI!$A:$Q,MATCH(R$1,BI!$A$1:$Q$1,0),FALSE)</f>
        <v/>
      </c>
      <c r="S7" s="37">
        <f t="shared" si="1"/>
        <v>3</v>
      </c>
      <c r="T7" s="40">
        <f t="shared" si="35"/>
        <v>0.7838785046728971</v>
      </c>
      <c r="U7" s="41">
        <f t="shared" si="36"/>
        <v>0.96282032291512365</v>
      </c>
      <c r="V7" s="41">
        <f t="shared" si="37"/>
        <v>0.96815384615384614</v>
      </c>
      <c r="W7" s="41" t="str">
        <f t="shared" si="38"/>
        <v/>
      </c>
      <c r="X7" s="41">
        <f t="shared" si="39"/>
        <v>0.94201840221995026</v>
      </c>
      <c r="Y7" s="41" t="str">
        <f t="shared" si="40"/>
        <v/>
      </c>
      <c r="Z7" s="41" t="str">
        <f t="shared" si="41"/>
        <v/>
      </c>
      <c r="AA7" s="41" t="str">
        <f t="shared" si="42"/>
        <v/>
      </c>
      <c r="AB7" s="41" t="str">
        <f t="shared" si="43"/>
        <v/>
      </c>
      <c r="AC7" s="41" t="str">
        <f t="shared" si="44"/>
        <v/>
      </c>
      <c r="AD7" s="41" t="str">
        <f t="shared" si="45"/>
        <v/>
      </c>
      <c r="AE7" s="41" t="str">
        <f t="shared" si="46"/>
        <v/>
      </c>
      <c r="AF7" s="44">
        <f>_xlfn.IFNA(VLOOKUP($A7,'B-pEC50'!$A:$BM,MATCH(AF$1,'B-pEC50'!$A$1:$BM$1,0),FALSE),"")</f>
        <v>8.56</v>
      </c>
      <c r="AG7" s="46">
        <f>_xlfn.IFNA(VLOOKUP($A7,'B-pEC50'!$A:$BM,MATCH(AG$1,'B-pEC50'!$A$1:$BM$1,0),FALSE),"")</f>
        <v>6.7510000000000003</v>
      </c>
      <c r="AH7" s="46">
        <f>_xlfn.IFNA(VLOOKUP($A7,'B-pEC50'!$A:$BM,MATCH(AH$1,'B-pEC50'!$A$1:$BM$1,0),FALSE),"")</f>
        <v>6.2930000000000001</v>
      </c>
      <c r="AI7" s="46" t="str">
        <f>_xlfn.IFNA(VLOOKUP($A7,'B-pEC50'!$A:$BM,MATCH(AI$1,'B-pEC50'!$A$1:$BM$1,0),FALSE),"")</f>
        <v/>
      </c>
      <c r="AJ7" s="46">
        <f>_xlfn.IFNA(VLOOKUP($A7,'B-pEC50'!$A:$BM,MATCH(AJ$1,'B-pEC50'!$A$1:$BM$1,0),FALSE),"")</f>
        <v>6.8470000000000004</v>
      </c>
      <c r="AK7" s="46" t="str">
        <f>_xlfn.IFNA(VLOOKUP($A7,'B-pEC50'!$A:$BM,MATCH(AK$1,'B-pEC50'!$A$1:$BM$1,0),FALSE),"")</f>
        <v/>
      </c>
      <c r="AL7" s="45" t="str">
        <f>_xlfn.IFNA(VLOOKUP($A7,'B-pEC50'!$A:$BM,MATCH(AL$1,'B-pEC50'!$A$1:$BM$1,0),FALSE),"")</f>
        <v/>
      </c>
      <c r="AM7" s="45" t="str">
        <f>_xlfn.IFNA(VLOOKUP($A7,'B-pEC50'!$A:$BM,MATCH(AM$1,'B-pEC50'!$A$1:$BM$1,0),FALSE),"")</f>
        <v/>
      </c>
      <c r="AN7" s="45" t="str">
        <f>_xlfn.IFNA(VLOOKUP($A7,'B-pEC50'!$A:$BM,MATCH(AN$1,'B-pEC50'!$A$1:$BM$1,0),FALSE),"")</f>
        <v/>
      </c>
      <c r="AO7" s="46" t="str">
        <f>_xlfn.IFNA(VLOOKUP($A7,'B-pEC50'!$A:$BM,MATCH(AO$1,'B-pEC50'!$A$1:$BM$1,0),FALSE),"")</f>
        <v/>
      </c>
      <c r="AP7" s="45" t="str">
        <f>_xlfn.IFNA(VLOOKUP($A7,'B-pEC50'!$A:$BM,MATCH(AP$1,'B-pEC50'!$A$1:$BM$1,0),FALSE),"")</f>
        <v/>
      </c>
      <c r="AQ7" s="45" t="str">
        <f>_xlfn.IFNA(VLOOKUP($A7,'B-pEC50'!$A:$BM,MATCH(AQ$1,'B-pEC50'!$A$1:$BM$1,0),FALSE),"")</f>
        <v/>
      </c>
      <c r="AR7" s="47">
        <f>_xlfn.IFNA(VLOOKUP($A7,'I-pEC50'!$A:$BM,MATCH(AR$1,'I-pEC50'!$A$1:$BM$1,0),FALSE),"")</f>
        <v>6.71</v>
      </c>
      <c r="AS7" s="47">
        <f>_xlfn.IFNA(VLOOKUP($A7,'I-pEC50'!$A:$BM,MATCH(AS$1,'I-pEC50'!$A$1:$BM$1,0),FALSE),"")</f>
        <v>6.5</v>
      </c>
      <c r="AT7" s="47">
        <f>_xlfn.IFNA(VLOOKUP($A7,'I-pEC50'!$A:$BM,MATCH(AT$1,'I-pEC50'!$A$1:$BM$1,0),FALSE),"")</f>
        <v>6.5</v>
      </c>
      <c r="AU7" s="47" t="str">
        <f>_xlfn.IFNA(VLOOKUP($A7,'I-pEC50'!$A:$BM,MATCH(AU$1,'I-pEC50'!$A$1:$BM$1,0),FALSE),"")</f>
        <v/>
      </c>
      <c r="AV7" s="47">
        <f>_xlfn.IFNA(VLOOKUP($A7,'I-pEC50'!$A:$BM,MATCH(AV$1,'I-pEC50'!$A$1:$BM$1,0),FALSE),"")</f>
        <v>6.45</v>
      </c>
      <c r="AW7" s="47" t="str">
        <f>_xlfn.IFNA(VLOOKUP($A7,'I-pEC50'!$A:$BM,MATCH(AW$1,'I-pEC50'!$A$1:$BM$1,0),FALSE),"")</f>
        <v/>
      </c>
      <c r="AX7" s="47" t="str">
        <f>_xlfn.IFNA(VLOOKUP($A7,'I-pEC50'!$A:$BM,MATCH(AX$1,'I-pEC50'!$A$1:$BM$1,0),FALSE),"")</f>
        <v/>
      </c>
      <c r="AY7" s="47" t="str">
        <f>_xlfn.IFNA(VLOOKUP($A7,'I-pEC50'!$A:$BM,MATCH(AY$1,'I-pEC50'!$A$1:$BM$1,0),FALSE),"")</f>
        <v/>
      </c>
      <c r="AZ7" s="47" t="str">
        <f>_xlfn.IFNA(VLOOKUP($A7,'I-pEC50'!$A:$BM,MATCH(AZ$1,'I-pEC50'!$A$1:$BM$1,0),FALSE),"")</f>
        <v/>
      </c>
      <c r="BA7" s="47" t="str">
        <f>_xlfn.IFNA(VLOOKUP($A7,'I-pEC50'!$A:$BM,MATCH(BA$1,'I-pEC50'!$A$1:$BM$1,0),FALSE),"")</f>
        <v/>
      </c>
      <c r="BB7" s="47" t="str">
        <f>_xlfn.IFNA(VLOOKUP($A7,'I-pEC50'!$A:$BM,MATCH(BB$1,'I-pEC50'!$A$1:$BM$1,0),FALSE),"")</f>
        <v/>
      </c>
      <c r="BC7" s="47" t="str">
        <f>_xlfn.IFNA(VLOOKUP($A7,'I-pEC50'!$A:$BM,MATCH(BC$1,'I-pEC50'!$A$1:$BM$1,0),FALSE),"")</f>
        <v/>
      </c>
      <c r="BD7" s="40">
        <f t="shared" si="47"/>
        <v>0.40515686343861634</v>
      </c>
      <c r="BE7" s="41">
        <f t="shared" si="48"/>
        <v>0.98344623169806933</v>
      </c>
      <c r="BF7" s="41">
        <f t="shared" si="49"/>
        <v>0.50171535028874781</v>
      </c>
      <c r="BG7" s="41" t="str">
        <f t="shared" si="50"/>
        <v/>
      </c>
      <c r="BH7" s="41">
        <f t="shared" si="51"/>
        <v>0.88496806956615282</v>
      </c>
      <c r="BI7" s="41" t="str">
        <f t="shared" si="52"/>
        <v/>
      </c>
      <c r="BJ7" s="41" t="str">
        <f t="shared" si="53"/>
        <v/>
      </c>
      <c r="BK7" s="41" t="str">
        <f t="shared" si="54"/>
        <v/>
      </c>
      <c r="BL7" s="41" t="str">
        <f t="shared" si="55"/>
        <v/>
      </c>
      <c r="BM7" s="41" t="str">
        <f t="shared" si="56"/>
        <v/>
      </c>
      <c r="BN7" s="41" t="str">
        <f t="shared" si="57"/>
        <v/>
      </c>
      <c r="BO7" s="41" t="str">
        <f t="shared" si="58"/>
        <v/>
      </c>
      <c r="BP7" s="40">
        <f>_xlfn.IFNA(VLOOKUP($A7,'B-pEC50'!$A:$BM,MATCH(BP$1,'B-pEC50'!$A$1:$BM$1,0),FALSE),"")</f>
        <v>0.62025316455696211</v>
      </c>
      <c r="BQ7" s="41">
        <f>_xlfn.IFNA(VLOOKUP($A7,'B-pEC50'!$A:$BM,MATCH(BQ$1,'B-pEC50'!$A$1:$BM$1,0),FALSE),"")</f>
        <v>0.21134719710669087</v>
      </c>
      <c r="BR7" s="41">
        <f>_xlfn.IFNA(VLOOKUP($A7,'B-pEC50'!$A:$BM,MATCH(BR$1,'B-pEC50'!$A$1:$BM$1,0),FALSE),"")</f>
        <v>0.10782097649186263</v>
      </c>
      <c r="BS7" s="41" t="str">
        <f>_xlfn.IFNA(VLOOKUP($A7,'B-pEC50'!$A:$BM,MATCH(BS$1,'B-pEC50'!$A$1:$BM$1,0),FALSE),"")</f>
        <v/>
      </c>
      <c r="BT7" s="41">
        <f>_xlfn.IFNA(VLOOKUP($A7,'B-pEC50'!$A:$BM,MATCH(BT$1,'B-pEC50'!$A$1:$BM$1,0),FALSE),"")</f>
        <v>0.23304701627486449</v>
      </c>
      <c r="BU7" s="41" t="str">
        <f>_xlfn.IFNA(VLOOKUP($A7,'B-pEC50'!$A:$BM,MATCH(BU$1,'B-pEC50'!$A$1:$BM$1,0),FALSE),"")</f>
        <v/>
      </c>
      <c r="BV7" s="41" t="str">
        <f>_xlfn.IFNA(VLOOKUP($A7,'B-pEC50'!$A:$BM,MATCH(BV$1,'B-pEC50'!$A$1:$BM$1,0),FALSE),"")</f>
        <v/>
      </c>
      <c r="BW7" s="41" t="str">
        <f>_xlfn.IFNA(VLOOKUP($A7,'B-pEC50'!$A:$BM,MATCH(BW$1,'B-pEC50'!$A$1:$BM$1,0),FALSE),"")</f>
        <v/>
      </c>
      <c r="BX7" s="41" t="str">
        <f>_xlfn.IFNA(VLOOKUP($A7,'B-pEC50'!$A:$BM,MATCH(BX$1,'B-pEC50'!$A$1:$BM$1,0),FALSE),"")</f>
        <v/>
      </c>
      <c r="BY7" s="41" t="str">
        <f>_xlfn.IFNA(VLOOKUP($A7,'B-pEC50'!$A:$BM,MATCH(BY$1,'B-pEC50'!$A$1:$BM$1,0),FALSE),"")</f>
        <v/>
      </c>
      <c r="BZ7" s="41" t="str">
        <f>_xlfn.IFNA(VLOOKUP($A7,'B-pEC50'!$A:$BM,MATCH(BZ$1,'B-pEC50'!$A$1:$BM$1,0),FALSE),"")</f>
        <v/>
      </c>
      <c r="CA7" s="41" t="str">
        <f>_xlfn.IFNA(VLOOKUP($A7,'B-pEC50'!$A:$BM,MATCH(CA$1,'B-pEC50'!$A$1:$BM$1,0),FALSE),"")</f>
        <v/>
      </c>
      <c r="CB7" s="47">
        <f>_xlfn.IFNA(VLOOKUP($A7,'I-pEC50'!$A:$BM,MATCH(CB$1,'I-pEC50'!$A$1:$BM$1,0),FALSE),"")</f>
        <v>0.25129982668977474</v>
      </c>
      <c r="CC7" s="47">
        <f>_xlfn.IFNA(VLOOKUP($A7,'I-pEC50'!$A:$BM,MATCH(CC$1,'I-pEC50'!$A$1:$BM$1,0),FALSE),"")</f>
        <v>0.21490467937608324</v>
      </c>
      <c r="CD7" s="47">
        <f>_xlfn.IFNA(VLOOKUP($A7,'I-pEC50'!$A:$BM,MATCH(CD$1,'I-pEC50'!$A$1:$BM$1,0),FALSE),"")</f>
        <v>0.21490467937608324</v>
      </c>
      <c r="CE7" s="47" t="str">
        <f>_xlfn.IFNA(VLOOKUP($A7,'I-pEC50'!$A:$BM,MATCH(CE$1,'I-pEC50'!$A$1:$BM$1,0),FALSE),"")</f>
        <v/>
      </c>
      <c r="CF7" s="47">
        <f>_xlfn.IFNA(VLOOKUP($A7,'I-pEC50'!$A:$BM,MATCH(CF$1,'I-pEC50'!$A$1:$BM$1,0),FALSE),"")</f>
        <v>0.20623916811091864</v>
      </c>
      <c r="CG7" s="47" t="str">
        <f>_xlfn.IFNA(VLOOKUP($A7,'I-pEC50'!$A:$BM,MATCH(CG$1,'I-pEC50'!$A$1:$BM$1,0),FALSE),"")</f>
        <v/>
      </c>
      <c r="CH7" s="47" t="str">
        <f>_xlfn.IFNA(VLOOKUP($A7,'I-pEC50'!$A:$BM,MATCH(CH$1,'I-pEC50'!$A$1:$BM$1,0),FALSE),"")</f>
        <v/>
      </c>
      <c r="CI7" s="47" t="str">
        <f>_xlfn.IFNA(VLOOKUP($A7,'I-pEC50'!$A:$BM,MATCH(CI$1,'I-pEC50'!$A$1:$BM$1,0),FALSE),"")</f>
        <v/>
      </c>
      <c r="CJ7" s="47" t="str">
        <f>_xlfn.IFNA(VLOOKUP($A7,'I-pEC50'!$A:$BM,MATCH(CJ$1,'I-pEC50'!$A$1:$BM$1,0),FALSE),"")</f>
        <v/>
      </c>
      <c r="CK7" s="47" t="str">
        <f>_xlfn.IFNA(VLOOKUP($A7,'I-pEC50'!$A:$BM,MATCH(CK$1,'I-pEC50'!$A$1:$BM$1,0),FALSE),"")</f>
        <v/>
      </c>
      <c r="CL7" s="47" t="str">
        <f>_xlfn.IFNA(VLOOKUP($A7,'I-pEC50'!$A:$BM,MATCH(CL$1,'I-pEC50'!$A$1:$BM$1,0),FALSE),"")</f>
        <v/>
      </c>
      <c r="CM7" s="47" t="str">
        <f>_xlfn.IFNA(VLOOKUP($A7,'I-pEC50'!$A:$BM,MATCH(CM$1,'I-pEC50'!$A$1:$BM$1,0),FALSE),"")</f>
        <v/>
      </c>
      <c r="CN7" s="40">
        <f t="shared" si="59"/>
        <v>1</v>
      </c>
      <c r="CO7" s="41">
        <f t="shared" si="60"/>
        <v>0.95188108834396756</v>
      </c>
      <c r="CP7" s="41">
        <f t="shared" si="61"/>
        <v>0</v>
      </c>
      <c r="CQ7" s="41" t="str">
        <f t="shared" si="62"/>
        <v/>
      </c>
      <c r="CR7" s="41">
        <f t="shared" si="63"/>
        <v>0</v>
      </c>
      <c r="CS7" s="41" t="str">
        <f t="shared" si="64"/>
        <v/>
      </c>
      <c r="CT7" s="41" t="str">
        <f t="shared" si="65"/>
        <v/>
      </c>
      <c r="CU7" s="41" t="str">
        <f t="shared" si="66"/>
        <v/>
      </c>
      <c r="CV7" s="41" t="str">
        <f t="shared" si="67"/>
        <v/>
      </c>
      <c r="CW7" s="41" t="str">
        <f t="shared" si="68"/>
        <v/>
      </c>
      <c r="CX7" s="41" t="str">
        <f t="shared" si="69"/>
        <v/>
      </c>
      <c r="CY7" s="41" t="str">
        <f t="shared" si="70"/>
        <v/>
      </c>
      <c r="CZ7" s="40">
        <f>_xlfn.IFNA(VLOOKUP($A7,'B-pEC50'!$A:$BM,MATCH(CZ$1,'B-pEC50'!$A$1:$BM$1,0),FALSE),"")</f>
        <v>1</v>
      </c>
      <c r="DA7" s="41">
        <f>_xlfn.IFNA(VLOOKUP($A7,'B-pEC50'!$A:$BM,MATCH(DA$1,'B-pEC50'!$A$1:$BM$1,0),FALSE),"")</f>
        <v>0.20202911336568158</v>
      </c>
      <c r="DB7" s="41">
        <f>_xlfn.IFNA(VLOOKUP($A7,'B-pEC50'!$A:$BM,MATCH(DB$1,'B-pEC50'!$A$1:$BM$1,0),FALSE),"")</f>
        <v>0</v>
      </c>
      <c r="DC7" s="41" t="str">
        <f>_xlfn.IFNA(VLOOKUP($A7,'B-pEC50'!$A:$BM,MATCH(DC$1,'B-pEC50'!$A$1:$BM$1,0),FALSE),"")</f>
        <v/>
      </c>
      <c r="DD7" s="41">
        <f>_xlfn.IFNA(VLOOKUP($A7,'B-pEC50'!$A:$BM,MATCH(DD$1,'B-pEC50'!$A$1:$BM$1,0),FALSE),"")</f>
        <v>0.2443758270842524</v>
      </c>
      <c r="DE7" s="41" t="str">
        <f>_xlfn.IFNA(VLOOKUP($A7,'B-pEC50'!$A:$BM,MATCH(DE$1,'B-pEC50'!$A$1:$BM$1,0),FALSE),"")</f>
        <v/>
      </c>
      <c r="DF7" s="41" t="str">
        <f>_xlfn.IFNA(VLOOKUP($A7,'B-pEC50'!$A:$BM,MATCH(DF$1,'B-pEC50'!$A$1:$BM$1,0),FALSE),"")</f>
        <v/>
      </c>
      <c r="DG7" s="41" t="str">
        <f>_xlfn.IFNA(VLOOKUP($A7,'B-pEC50'!$A:$BM,MATCH(DG$1,'B-pEC50'!$A$1:$BM$1,0),FALSE),"")</f>
        <v/>
      </c>
      <c r="DH7" s="41" t="str">
        <f>_xlfn.IFNA(VLOOKUP($A7,'B-pEC50'!$A:$BM,MATCH(DH$1,'B-pEC50'!$A$1:$BM$1,0),FALSE),"")</f>
        <v/>
      </c>
      <c r="DI7" s="41" t="str">
        <f>_xlfn.IFNA(VLOOKUP($A7,'B-pEC50'!$A:$BM,MATCH(DI$1,'B-pEC50'!$A$1:$BM$1,0),FALSE),"")</f>
        <v/>
      </c>
      <c r="DJ7" s="41" t="str">
        <f>_xlfn.IFNA(VLOOKUP($A7,'B-pEC50'!$A:$BM,MATCH(DJ$1,'B-pEC50'!$A$1:$BM$1,0),FALSE),"")</f>
        <v/>
      </c>
      <c r="DK7" s="41" t="str">
        <f>_xlfn.IFNA(VLOOKUP($A7,'B-pEC50'!$A:$BM,MATCH(DK$1,'B-pEC50'!$A$1:$BM$1,0),FALSE),"")</f>
        <v/>
      </c>
      <c r="DL7" s="47">
        <f>_xlfn.IFNA(VLOOKUP($A7,'I-pEC50'!$A:$BQ,MATCH(DL$1,'I-pEC50'!$A$1:$BQ$1,0),FALSE),"")</f>
        <v>1</v>
      </c>
      <c r="DM7" s="47">
        <f>_xlfn.IFNA(VLOOKUP($A7,'I-pEC50'!$A:$BQ,MATCH(DM$1,'I-pEC50'!$A$1:$BQ$1,0),FALSE),"")</f>
        <v>0.19230769230769179</v>
      </c>
      <c r="DN7" s="47">
        <f>_xlfn.IFNA(VLOOKUP($A7,'I-pEC50'!$A:$BQ,MATCH(DN$1,'I-pEC50'!$A$1:$BQ$1,0),FALSE),"")</f>
        <v>0.19230769230769179</v>
      </c>
      <c r="DO7" s="47" t="str">
        <f>_xlfn.IFNA(VLOOKUP($A7,'I-pEC50'!$A:$BQ,MATCH(DO$1,'I-pEC50'!$A$1:$BQ$1,0),FALSE),"")</f>
        <v/>
      </c>
      <c r="DP7" s="47">
        <f>_xlfn.IFNA(VLOOKUP($A7,'I-pEC50'!$A:$BQ,MATCH(DP$1,'I-pEC50'!$A$1:$BQ$1,0),FALSE),"")</f>
        <v>0</v>
      </c>
      <c r="DQ7" s="47" t="str">
        <f>_xlfn.IFNA(VLOOKUP($A7,'I-pEC50'!$A:$BQ,MATCH(DQ$1,'I-pEC50'!$A$1:$BQ$1,0),FALSE),"")</f>
        <v/>
      </c>
      <c r="DR7" s="47" t="str">
        <f>_xlfn.IFNA(VLOOKUP($A7,'I-pEC50'!$A:$BQ,MATCH(DR$1,'I-pEC50'!$A$1:$BQ$1,0),FALSE),"")</f>
        <v/>
      </c>
      <c r="DS7" s="47" t="str">
        <f>_xlfn.IFNA(VLOOKUP($A7,'I-pEC50'!$A:$BQ,MATCH(DS$1,'I-pEC50'!$A$1:$BQ$1,0),FALSE),"")</f>
        <v/>
      </c>
      <c r="DT7" s="47" t="str">
        <f>_xlfn.IFNA(VLOOKUP($A7,'I-pEC50'!$A:$BQ,MATCH(DT$1,'I-pEC50'!$A$1:$BQ$1,0),FALSE),"")</f>
        <v/>
      </c>
      <c r="DU7" s="47" t="str">
        <f>_xlfn.IFNA(VLOOKUP($A7,'I-pEC50'!$A:$BQ,MATCH(DU$1,'I-pEC50'!$A$1:$BQ$1,0),FALSE),"")</f>
        <v/>
      </c>
      <c r="DV7" s="47" t="str">
        <f>_xlfn.IFNA(VLOOKUP($A7,'I-pEC50'!$A:$BQ,MATCH(DV$1,'I-pEC50'!$A$1:$BQ$1,0),FALSE),"")</f>
        <v/>
      </c>
      <c r="DW7" s="47" t="str">
        <f>_xlfn.IFNA(VLOOKUP($A7,'I-pEC50'!$A:$BQ,MATCH(DW$1,'I-pEC50'!$A$1:$BQ$1,0),FALSE),"")</f>
        <v/>
      </c>
      <c r="DX7" s="105">
        <f t="shared" si="27"/>
        <v>0.7838785046728971</v>
      </c>
      <c r="DY7" s="47">
        <f t="shared" si="28"/>
        <v>0.94932087045421343</v>
      </c>
      <c r="DZ7" s="47" t="str">
        <f t="shared" si="29"/>
        <v/>
      </c>
      <c r="EA7" s="47" t="str">
        <f t="shared" si="30"/>
        <v/>
      </c>
      <c r="EB7" s="47">
        <f>_xlfn.IFNA(VLOOKUP($A7,'B-pEC50'!$A:$IC,MATCH(EB$1,'B-pEC50'!$A$1:$IC$1,0),FALSE),"")</f>
        <v>8.56</v>
      </c>
      <c r="EC7" s="47">
        <f>_xlfn.IFNA(VLOOKUP($A7,'B-pEC50'!$A:$IC,MATCH(EC$1,'B-pEC50'!$A$1:$IC$1,0),FALSE),"")</f>
        <v>6.8470000000000004</v>
      </c>
      <c r="ED7" s="47" t="str">
        <f>_xlfn.IFNA(VLOOKUP($A7,'B-pEC50'!$A:$IC,MATCH(ED$1,'B-pEC50'!$A$1:$IC$1,0),FALSE),"")</f>
        <v/>
      </c>
      <c r="EE7" s="47" t="str">
        <f>_xlfn.IFNA(VLOOKUP($A7,'B-pEC50'!$A:$IC,MATCH(EE$1,'B-pEC50'!$A$1:$IC$1,0),FALSE),"")</f>
        <v/>
      </c>
      <c r="EF7" s="47">
        <f>_xlfn.IFNA(VLOOKUP($A7,'I-pEC50'!$A:$IC,MATCH(EF$1,'I-pEC50'!$A$1:$IC$1,0),FALSE),"")</f>
        <v>6.71</v>
      </c>
      <c r="EG7" s="47">
        <f>_xlfn.IFNA(VLOOKUP($A7,'I-pEC50'!$A:$IC,MATCH(EG$1,'I-pEC50'!$A$1:$IC$1,0),FALSE),"")</f>
        <v>6.5</v>
      </c>
      <c r="EH7" s="47" t="str">
        <f>_xlfn.IFNA(VLOOKUP($A7,'I-pEC50'!$A:$IC,MATCH(EH$1,'I-pEC50'!$A$1:$IC$1,0),FALSE),"")</f>
        <v/>
      </c>
      <c r="EI7" s="47" t="str">
        <f>_xlfn.IFNA(VLOOKUP($A7,'I-pEC50'!$A:$IC,MATCH(EI$1,'I-pEC50'!$A$1:$IC$1,0),FALSE),"")</f>
        <v/>
      </c>
      <c r="EJ7" s="105">
        <f t="shared" si="31"/>
        <v>0.7838785046728971</v>
      </c>
      <c r="EK7" s="47">
        <f t="shared" si="32"/>
        <v>0.97782916897089134</v>
      </c>
      <c r="EL7" s="47" t="str">
        <f t="shared" si="33"/>
        <v/>
      </c>
      <c r="EM7" s="47" t="str">
        <f t="shared" si="34"/>
        <v/>
      </c>
      <c r="EN7" s="105">
        <f>_xlfn.IFNA(VLOOKUP($A7,'B-pEC50'!$A:$IC,MATCH(EN$1,'B-pEC50'!$A$1:$IC$1,0),FALSE),"")</f>
        <v>8.56</v>
      </c>
      <c r="EO7" s="47">
        <f>_xlfn.IFNA(VLOOKUP($A7,'B-pEC50'!$A:$IC,MATCH(EO$1,'B-pEC50'!$A$1:$IC$1,0),FALSE),"")</f>
        <v>6.6303333333333336</v>
      </c>
      <c r="EP7" s="47" t="str">
        <f>_xlfn.IFNA(VLOOKUP($A7,'B-pEC50'!$A:$IC,MATCH(EP$1,'B-pEC50'!$A$1:$IC$1,0),FALSE),"")</f>
        <v/>
      </c>
      <c r="EQ7" s="47" t="str">
        <f>_xlfn.IFNA(VLOOKUP($A7,'B-pEC50'!$A:$IC,MATCH(EQ$1,'B-pEC50'!$A$1:$IC$1,0),FALSE),"")</f>
        <v/>
      </c>
      <c r="ER7" s="47">
        <f>_xlfn.IFNA(VLOOKUP($A7,'I-pEC50'!$A:$IC,MATCH(ER$1,'I-pEC50'!$A$1:$IC$1,0),FALSE),"")</f>
        <v>6.71</v>
      </c>
      <c r="ES7" s="47">
        <f>_xlfn.IFNA(VLOOKUP($A7,'I-pEC50'!$A:$IC,MATCH(ES$1,'I-pEC50'!$A$1:$IC$1,0),FALSE),"")</f>
        <v>6.4833333333333334</v>
      </c>
      <c r="ET7" s="47" t="str">
        <f>_xlfn.IFNA(VLOOKUP($A7,'I-pEC50'!$A:$IC,MATCH(ET$1,'I-pEC50'!$A$1:$IC$1,0),FALSE),"")</f>
        <v/>
      </c>
      <c r="EU7" s="47" t="str">
        <f>_xlfn.IFNA(VLOOKUP($A7,'I-pEC50'!$A:$IC,MATCH(EU$1,'I-pEC50'!$A$1:$IC$1,0),FALSE),"")</f>
        <v/>
      </c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</row>
    <row r="8" spans="1:172" s="49" customFormat="1" x14ac:dyDescent="0.2">
      <c r="A8" s="29" t="s">
        <v>35</v>
      </c>
      <c r="B8" s="377" t="str">
        <f>VLOOKUP($A8,BI!$A:$Q,MATCH(B$1,BI!$A$1:$Q$1,0),FALSE)</f>
        <v/>
      </c>
      <c r="C8" s="378">
        <f>VLOOKUP($A8,BI!$A:$Q,MATCH(C$1,BI!$A$1:$Q$1,0),FALSE)</f>
        <v>1</v>
      </c>
      <c r="D8" s="378">
        <f>VLOOKUP($A8,BI!$A:$Q,MATCH(D$1,BI!$A$1:$Q$1,0),FALSE)</f>
        <v>1</v>
      </c>
      <c r="E8" s="378">
        <f>VLOOKUP($A8,BI!$A:$Q,MATCH(E$1,BI!$A$1:$Q$1,0),FALSE)</f>
        <v>1</v>
      </c>
      <c r="F8" s="378">
        <f>VLOOKUP($A8,BI!$A:$Q,MATCH(F$1,BI!$A$1:$Q$1,0),FALSE)</f>
        <v>1</v>
      </c>
      <c r="G8" s="378">
        <f>VLOOKUP($A8,BI!$A:$Q,MATCH(G$1,BI!$A$1:$Q$1,0),FALSE)</f>
        <v>1</v>
      </c>
      <c r="H8" s="378" t="str">
        <f>VLOOKUP($A8,BI!$A:$Q,MATCH(H$1,BI!$A$1:$Q$1,0),FALSE)</f>
        <v/>
      </c>
      <c r="I8" s="378" t="str">
        <f>VLOOKUP($A8,BI!$A:$Q,MATCH(I$1,BI!$A$1:$Q$1,0),FALSE)</f>
        <v/>
      </c>
      <c r="J8" s="378" t="str">
        <f>VLOOKUP($A8,BI!$A:$Q,MATCH(J$1,BI!$A$1:$Q$1,0),FALSE)</f>
        <v/>
      </c>
      <c r="K8" s="378" t="str">
        <f>VLOOKUP($A8,BI!$A:$Q,MATCH(K$1,BI!$A$1:$Q$1,0),FALSE)</f>
        <v/>
      </c>
      <c r="L8" s="378" t="str">
        <f>VLOOKUP($A8,BI!$A:$Q,MATCH(L$1,BI!$A$1:$Q$1,0),FALSE)</f>
        <v/>
      </c>
      <c r="M8" s="378" t="str">
        <f>VLOOKUP($A8,BI!$A:$Q,MATCH(M$1,BI!$A$1:$Q$1,0),FALSE)</f>
        <v/>
      </c>
      <c r="N8" s="49">
        <f t="shared" si="0"/>
        <v>5</v>
      </c>
      <c r="O8" s="49" t="str">
        <f>VLOOKUP($A8,BI!$A:$Q,MATCH(O$1,BI!$A$1:$Q$1,0),FALSE)</f>
        <v/>
      </c>
      <c r="P8" s="37">
        <f>VLOOKUP($A8,BI!$A:$Q,MATCH(P$1,BI!$A$1:$Q$1,0),FALSE)</f>
        <v>1</v>
      </c>
      <c r="Q8" s="37" t="str">
        <f>VLOOKUP($A8,BI!$A:$Q,MATCH(Q$1,BI!$A$1:$Q$1,0),FALSE)</f>
        <v/>
      </c>
      <c r="R8" s="37" t="str">
        <f>VLOOKUP($A8,BI!$A:$Q,MATCH(R$1,BI!$A$1:$Q$1,0),FALSE)</f>
        <v/>
      </c>
      <c r="S8" s="37">
        <f t="shared" si="1"/>
        <v>1</v>
      </c>
      <c r="T8" s="40" t="str">
        <f t="shared" si="35"/>
        <v/>
      </c>
      <c r="U8" s="41">
        <f t="shared" si="36"/>
        <v>0.91949240690659451</v>
      </c>
      <c r="V8" s="41">
        <f t="shared" si="37"/>
        <v>0.92759706190975866</v>
      </c>
      <c r="W8" s="41">
        <f t="shared" si="38"/>
        <v>0.93919652551574373</v>
      </c>
      <c r="X8" s="41">
        <f t="shared" si="39"/>
        <v>0.94950603732162464</v>
      </c>
      <c r="Y8" s="41">
        <f t="shared" si="40"/>
        <v>0.52638888888888891</v>
      </c>
      <c r="Z8" s="41" t="str">
        <f t="shared" si="41"/>
        <v/>
      </c>
      <c r="AA8" s="41" t="str">
        <f t="shared" si="42"/>
        <v/>
      </c>
      <c r="AB8" s="41" t="str">
        <f t="shared" si="43"/>
        <v/>
      </c>
      <c r="AC8" s="41" t="str">
        <f t="shared" si="44"/>
        <v/>
      </c>
      <c r="AD8" s="41" t="str">
        <f t="shared" si="45"/>
        <v/>
      </c>
      <c r="AE8" s="41" t="str">
        <f t="shared" si="46"/>
        <v/>
      </c>
      <c r="AF8" s="44" t="str">
        <f>_xlfn.IFNA(VLOOKUP($A8,'B-pEC50'!$A:$BM,MATCH(AF$1,'B-pEC50'!$A$1:$BM$1,0),FALSE),"")</f>
        <v/>
      </c>
      <c r="AG8" s="46">
        <f>_xlfn.IFNA(VLOOKUP($A8,'B-pEC50'!$A:$BM,MATCH(AG$1,'B-pEC50'!$A$1:$BM$1,0),FALSE),"")</f>
        <v>9.6140000000000008</v>
      </c>
      <c r="AH8" s="46">
        <f>_xlfn.IFNA(VLOOKUP($A8,'B-pEC50'!$A:$BM,MATCH(AH$1,'B-pEC50'!$A$1:$BM$1,0),FALSE),"")</f>
        <v>9.5299999999999994</v>
      </c>
      <c r="AI8" s="46">
        <f>_xlfn.IFNA(VLOOKUP($A8,'B-pEC50'!$A:$BM,MATCH(AI$1,'B-pEC50'!$A$1:$BM$1,0),FALSE),"")</f>
        <v>9.2100000000000009</v>
      </c>
      <c r="AJ8" s="46">
        <f>_xlfn.IFNA(VLOOKUP($A8,'B-pEC50'!$A:$BM,MATCH(AJ$1,'B-pEC50'!$A$1:$BM$1,0),FALSE),"")</f>
        <v>9.11</v>
      </c>
      <c r="AK8" s="46">
        <f>_xlfn.IFNA(VLOOKUP($A8,'B-pEC50'!$A:$BM,MATCH(AK$1,'B-pEC50'!$A$1:$BM$1,0),FALSE),"")</f>
        <v>4.548</v>
      </c>
      <c r="AL8" s="45" t="str">
        <f>_xlfn.IFNA(VLOOKUP($A8,'B-pEC50'!$A:$BM,MATCH(AL$1,'B-pEC50'!$A$1:$BM$1,0),FALSE),"")</f>
        <v/>
      </c>
      <c r="AM8" s="45" t="str">
        <f>_xlfn.IFNA(VLOOKUP($A8,'B-pEC50'!$A:$BM,MATCH(AM$1,'B-pEC50'!$A$1:$BM$1,0),FALSE),"")</f>
        <v/>
      </c>
      <c r="AN8" s="45" t="str">
        <f>_xlfn.IFNA(VLOOKUP($A8,'B-pEC50'!$A:$BM,MATCH(AN$1,'B-pEC50'!$A$1:$BM$1,0),FALSE),"")</f>
        <v/>
      </c>
      <c r="AO8" s="46" t="str">
        <f>_xlfn.IFNA(VLOOKUP($A8,'B-pEC50'!$A:$BM,MATCH(AO$1,'B-pEC50'!$A$1:$BM$1,0),FALSE),"")</f>
        <v/>
      </c>
      <c r="AP8" s="45" t="str">
        <f>_xlfn.IFNA(VLOOKUP($A8,'B-pEC50'!$A:$BM,MATCH(AP$1,'B-pEC50'!$A$1:$BM$1,0),FALSE),"")</f>
        <v/>
      </c>
      <c r="AQ8" s="45" t="str">
        <f>_xlfn.IFNA(VLOOKUP($A8,'B-pEC50'!$A:$BM,MATCH(AQ$1,'B-pEC50'!$A$1:$BM$1,0),FALSE),"")</f>
        <v/>
      </c>
      <c r="AR8" s="47" t="str">
        <f>_xlfn.IFNA(VLOOKUP($A8,'I-pEC50'!$A:$BM,MATCH(AR$1,'I-pEC50'!$A$1:$BM$1,0),FALSE),"")</f>
        <v/>
      </c>
      <c r="AS8" s="47">
        <f>_xlfn.IFNA(VLOOKUP($A8,'I-pEC50'!$A:$BM,MATCH(AS$1,'I-pEC50'!$A$1:$BM$1,0),FALSE),"")</f>
        <v>8.84</v>
      </c>
      <c r="AT8" s="47">
        <f>_xlfn.IFNA(VLOOKUP($A8,'I-pEC50'!$A:$BM,MATCH(AT$1,'I-pEC50'!$A$1:$BM$1,0),FALSE),"")</f>
        <v>8.84</v>
      </c>
      <c r="AU8" s="47">
        <f>_xlfn.IFNA(VLOOKUP($A8,'I-pEC50'!$A:$BM,MATCH(AU$1,'I-pEC50'!$A$1:$BM$1,0),FALSE),"")</f>
        <v>8.65</v>
      </c>
      <c r="AV8" s="47">
        <f>_xlfn.IFNA(VLOOKUP($A8,'I-pEC50'!$A:$BM,MATCH(AV$1,'I-pEC50'!$A$1:$BM$1,0),FALSE),"")</f>
        <v>8.65</v>
      </c>
      <c r="AW8" s="47">
        <f>_xlfn.IFNA(VLOOKUP($A8,'I-pEC50'!$A:$BM,MATCH(AW$1,'I-pEC50'!$A$1:$BM$1,0),FALSE),"")</f>
        <v>8.64</v>
      </c>
      <c r="AX8" s="47" t="str">
        <f>_xlfn.IFNA(VLOOKUP($A8,'I-pEC50'!$A:$BM,MATCH(AX$1,'I-pEC50'!$A$1:$BM$1,0),FALSE),"")</f>
        <v/>
      </c>
      <c r="AY8" s="47" t="str">
        <f>_xlfn.IFNA(VLOOKUP($A8,'I-pEC50'!$A:$BM,MATCH(AY$1,'I-pEC50'!$A$1:$BM$1,0),FALSE),"")</f>
        <v/>
      </c>
      <c r="AZ8" s="47" t="str">
        <f>_xlfn.IFNA(VLOOKUP($A8,'I-pEC50'!$A:$BM,MATCH(AZ$1,'I-pEC50'!$A$1:$BM$1,0),FALSE),"")</f>
        <v/>
      </c>
      <c r="BA8" s="47" t="str">
        <f>_xlfn.IFNA(VLOOKUP($A8,'I-pEC50'!$A:$BM,MATCH(BA$1,'I-pEC50'!$A$1:$BM$1,0),FALSE),"")</f>
        <v/>
      </c>
      <c r="BB8" s="47" t="str">
        <f>_xlfn.IFNA(VLOOKUP($A8,'I-pEC50'!$A:$BM,MATCH(BB$1,'I-pEC50'!$A$1:$BM$1,0),FALSE),"")</f>
        <v/>
      </c>
      <c r="BC8" s="47" t="str">
        <f>_xlfn.IFNA(VLOOKUP($A8,'I-pEC50'!$A:$BM,MATCH(BC$1,'I-pEC50'!$A$1:$BM$1,0),FALSE),"")</f>
        <v/>
      </c>
      <c r="BD8" s="40" t="str">
        <f t="shared" si="47"/>
        <v/>
      </c>
      <c r="BE8" s="41">
        <f t="shared" si="48"/>
        <v>0.72271550382715333</v>
      </c>
      <c r="BF8" s="41">
        <f t="shared" si="49"/>
        <v>0.73906125027881786</v>
      </c>
      <c r="BG8" s="41">
        <f t="shared" si="50"/>
        <v>0.76582081336316821</v>
      </c>
      <c r="BH8" s="41">
        <f t="shared" si="51"/>
        <v>0.78906977551748447</v>
      </c>
      <c r="BI8" s="41">
        <f t="shared" si="52"/>
        <v>-0.4892865167938194</v>
      </c>
      <c r="BJ8" s="41" t="str">
        <f t="shared" si="53"/>
        <v/>
      </c>
      <c r="BK8" s="41" t="str">
        <f t="shared" si="54"/>
        <v/>
      </c>
      <c r="BL8" s="41" t="str">
        <f t="shared" si="55"/>
        <v/>
      </c>
      <c r="BM8" s="41" t="str">
        <f t="shared" si="56"/>
        <v/>
      </c>
      <c r="BN8" s="41" t="str">
        <f t="shared" si="57"/>
        <v/>
      </c>
      <c r="BO8" s="41" t="str">
        <f t="shared" si="58"/>
        <v/>
      </c>
      <c r="BP8" s="40" t="str">
        <f>_xlfn.IFNA(VLOOKUP($A8,'B-pEC50'!$A:$BM,MATCH(BP$1,'B-pEC50'!$A$1:$BM$1,0),FALSE),"")</f>
        <v/>
      </c>
      <c r="BQ8" s="41">
        <f>_xlfn.IFNA(VLOOKUP($A8,'B-pEC50'!$A:$BM,MATCH(BQ$1,'B-pEC50'!$A$1:$BM$1,0),FALSE),"")</f>
        <v>0.85849909584086814</v>
      </c>
      <c r="BR8" s="41">
        <f>_xlfn.IFNA(VLOOKUP($A8,'B-pEC50'!$A:$BM,MATCH(BR$1,'B-pEC50'!$A$1:$BM$1,0),FALSE),"")</f>
        <v>0.83951175406871592</v>
      </c>
      <c r="BS8" s="41">
        <f>_xlfn.IFNA(VLOOKUP($A8,'B-pEC50'!$A:$BM,MATCH(BS$1,'B-pEC50'!$A$1:$BM$1,0),FALSE),"")</f>
        <v>0.7671790235081376</v>
      </c>
      <c r="BT8" s="41">
        <f>_xlfn.IFNA(VLOOKUP($A8,'B-pEC50'!$A:$BM,MATCH(BT$1,'B-pEC50'!$A$1:$BM$1,0),FALSE),"")</f>
        <v>0.74457504520795648</v>
      </c>
      <c r="BU8" s="41">
        <f>_xlfn.IFNA(VLOOKUP($A8,'B-pEC50'!$A:$BM,MATCH(BU$1,'B-pEC50'!$A$1:$BM$1,0),FALSE),"")</f>
        <v>-0.2866184448462929</v>
      </c>
      <c r="BV8" s="41" t="str">
        <f>_xlfn.IFNA(VLOOKUP($A8,'B-pEC50'!$A:$BM,MATCH(BV$1,'B-pEC50'!$A$1:$BM$1,0),FALSE),"")</f>
        <v/>
      </c>
      <c r="BW8" s="41" t="str">
        <f>_xlfn.IFNA(VLOOKUP($A8,'B-pEC50'!$A:$BM,MATCH(BW$1,'B-pEC50'!$A$1:$BM$1,0),FALSE),"")</f>
        <v/>
      </c>
      <c r="BX8" s="41" t="str">
        <f>_xlfn.IFNA(VLOOKUP($A8,'B-pEC50'!$A:$BM,MATCH(BX$1,'B-pEC50'!$A$1:$BM$1,0),FALSE),"")</f>
        <v/>
      </c>
      <c r="BY8" s="41" t="str">
        <f>_xlfn.IFNA(VLOOKUP($A8,'B-pEC50'!$A:$BM,MATCH(BY$1,'B-pEC50'!$A$1:$BM$1,0),FALSE),"")</f>
        <v/>
      </c>
      <c r="BZ8" s="41" t="str">
        <f>_xlfn.IFNA(VLOOKUP($A8,'B-pEC50'!$A:$BM,MATCH(BZ$1,'B-pEC50'!$A$1:$BM$1,0),FALSE),"")</f>
        <v/>
      </c>
      <c r="CA8" s="41" t="str">
        <f>_xlfn.IFNA(VLOOKUP($A8,'B-pEC50'!$A:$BM,MATCH(CA$1,'B-pEC50'!$A$1:$BM$1,0),FALSE),"")</f>
        <v/>
      </c>
      <c r="CB8" s="47" t="str">
        <f>_xlfn.IFNA(VLOOKUP($A8,'I-pEC50'!$A:$BM,MATCH(CB$1,'I-pEC50'!$A$1:$BM$1,0),FALSE),"")</f>
        <v/>
      </c>
      <c r="CC8" s="47">
        <f>_xlfn.IFNA(VLOOKUP($A8,'I-pEC50'!$A:$BM,MATCH(CC$1,'I-pEC50'!$A$1:$BM$1,0),FALSE),"")</f>
        <v>0.62045060658578866</v>
      </c>
      <c r="CD8" s="47">
        <f>_xlfn.IFNA(VLOOKUP($A8,'I-pEC50'!$A:$BM,MATCH(CD$1,'I-pEC50'!$A$1:$BM$1,0),FALSE),"")</f>
        <v>0.62045060658578866</v>
      </c>
      <c r="CE8" s="47">
        <f>_xlfn.IFNA(VLOOKUP($A8,'I-pEC50'!$A:$BM,MATCH(CE$1,'I-pEC50'!$A$1:$BM$1,0),FALSE),"")</f>
        <v>0.58752166377816306</v>
      </c>
      <c r="CF8" s="47">
        <f>_xlfn.IFNA(VLOOKUP($A8,'I-pEC50'!$A:$BM,MATCH(CF$1,'I-pEC50'!$A$1:$BM$1,0),FALSE),"")</f>
        <v>0.58752166377816306</v>
      </c>
      <c r="CG8" s="47">
        <f>_xlfn.IFNA(VLOOKUP($A8,'I-pEC50'!$A:$BM,MATCH(CG$1,'I-pEC50'!$A$1:$BM$1,0),FALSE),"")</f>
        <v>0.58578856152513015</v>
      </c>
      <c r="CH8" s="47" t="str">
        <f>_xlfn.IFNA(VLOOKUP($A8,'I-pEC50'!$A:$BM,MATCH(CH$1,'I-pEC50'!$A$1:$BM$1,0),FALSE),"")</f>
        <v/>
      </c>
      <c r="CI8" s="47" t="str">
        <f>_xlfn.IFNA(VLOOKUP($A8,'I-pEC50'!$A:$BM,MATCH(CI$1,'I-pEC50'!$A$1:$BM$1,0),FALSE),"")</f>
        <v/>
      </c>
      <c r="CJ8" s="47" t="str">
        <f>_xlfn.IFNA(VLOOKUP($A8,'I-pEC50'!$A:$BM,MATCH(CJ$1,'I-pEC50'!$A$1:$BM$1,0),FALSE),"")</f>
        <v/>
      </c>
      <c r="CK8" s="47" t="str">
        <f>_xlfn.IFNA(VLOOKUP($A8,'I-pEC50'!$A:$BM,MATCH(CK$1,'I-pEC50'!$A$1:$BM$1,0),FALSE),"")</f>
        <v/>
      </c>
      <c r="CL8" s="47" t="str">
        <f>_xlfn.IFNA(VLOOKUP($A8,'I-pEC50'!$A:$BM,MATCH(CL$1,'I-pEC50'!$A$1:$BM$1,0),FALSE),"")</f>
        <v/>
      </c>
      <c r="CM8" s="47" t="str">
        <f>_xlfn.IFNA(VLOOKUP($A8,'I-pEC50'!$A:$BM,MATCH(CM$1,'I-pEC50'!$A$1:$BM$1,0),FALSE),"")</f>
        <v/>
      </c>
      <c r="CN8" s="40" t="str">
        <f t="shared" si="59"/>
        <v/>
      </c>
      <c r="CO8" s="41">
        <f t="shared" si="60"/>
        <v>1</v>
      </c>
      <c r="CP8" s="41">
        <f t="shared" si="61"/>
        <v>0.9834188709040661</v>
      </c>
      <c r="CQ8" s="41">
        <f t="shared" si="62"/>
        <v>5.4332904332903373E-2</v>
      </c>
      <c r="CR8" s="41">
        <f t="shared" si="63"/>
        <v>5.5523893029372114E-2</v>
      </c>
      <c r="CS8" s="41" t="str">
        <f t="shared" si="64"/>
        <v/>
      </c>
      <c r="CT8" s="41" t="str">
        <f t="shared" si="65"/>
        <v/>
      </c>
      <c r="CU8" s="41" t="str">
        <f t="shared" si="66"/>
        <v/>
      </c>
      <c r="CV8" s="41" t="str">
        <f t="shared" si="67"/>
        <v/>
      </c>
      <c r="CW8" s="41" t="str">
        <f t="shared" si="68"/>
        <v/>
      </c>
      <c r="CX8" s="41" t="str">
        <f t="shared" si="69"/>
        <v/>
      </c>
      <c r="CY8" s="41" t="str">
        <f t="shared" si="70"/>
        <v/>
      </c>
      <c r="CZ8" s="40" t="str">
        <f>_xlfn.IFNA(VLOOKUP($A8,'B-pEC50'!$A:$BM,MATCH(CZ$1,'B-pEC50'!$A$1:$BM$1,0),FALSE),"")</f>
        <v/>
      </c>
      <c r="DA8" s="41">
        <f>_xlfn.IFNA(VLOOKUP($A8,'B-pEC50'!$A:$BM,MATCH(DA$1,'B-pEC50'!$A$1:$BM$1,0),FALSE),"")</f>
        <v>1</v>
      </c>
      <c r="DB8" s="41">
        <f>_xlfn.IFNA(VLOOKUP($A8,'B-pEC50'!$A:$BM,MATCH(DB$1,'B-pEC50'!$A$1:$BM$1,0),FALSE),"")</f>
        <v>0.9834188709040661</v>
      </c>
      <c r="DC8" s="41">
        <f>_xlfn.IFNA(VLOOKUP($A8,'B-pEC50'!$A:$BM,MATCH(DC$1,'B-pEC50'!$A$1:$BM$1,0),FALSE),"")</f>
        <v>0.920252664824319</v>
      </c>
      <c r="DD8" s="41">
        <f>_xlfn.IFNA(VLOOKUP($A8,'B-pEC50'!$A:$BM,MATCH(DD$1,'B-pEC50'!$A$1:$BM$1,0),FALSE),"")</f>
        <v>0.90051322542439771</v>
      </c>
      <c r="DE8" s="41">
        <f>_xlfn.IFNA(VLOOKUP($A8,'B-pEC50'!$A:$BM,MATCH(DE$1,'B-pEC50'!$A$1:$BM$1,0),FALSE),"")</f>
        <v>0</v>
      </c>
      <c r="DF8" s="41" t="str">
        <f>_xlfn.IFNA(VLOOKUP($A8,'B-pEC50'!$A:$BM,MATCH(DF$1,'B-pEC50'!$A$1:$BM$1,0),FALSE),"")</f>
        <v/>
      </c>
      <c r="DG8" s="41" t="str">
        <f>_xlfn.IFNA(VLOOKUP($A8,'B-pEC50'!$A:$BM,MATCH(DG$1,'B-pEC50'!$A$1:$BM$1,0),FALSE),"")</f>
        <v/>
      </c>
      <c r="DH8" s="41" t="str">
        <f>_xlfn.IFNA(VLOOKUP($A8,'B-pEC50'!$A:$BM,MATCH(DH$1,'B-pEC50'!$A$1:$BM$1,0),FALSE),"")</f>
        <v/>
      </c>
      <c r="DI8" s="41" t="str">
        <f>_xlfn.IFNA(VLOOKUP($A8,'B-pEC50'!$A:$BM,MATCH(DI$1,'B-pEC50'!$A$1:$BM$1,0),FALSE),"")</f>
        <v/>
      </c>
      <c r="DJ8" s="41" t="str">
        <f>_xlfn.IFNA(VLOOKUP($A8,'B-pEC50'!$A:$BM,MATCH(DJ$1,'B-pEC50'!$A$1:$BM$1,0),FALSE),"")</f>
        <v/>
      </c>
      <c r="DK8" s="41" t="str">
        <f>_xlfn.IFNA(VLOOKUP($A8,'B-pEC50'!$A:$BM,MATCH(DK$1,'B-pEC50'!$A$1:$BM$1,0),FALSE),"")</f>
        <v/>
      </c>
      <c r="DL8" s="47" t="str">
        <f>_xlfn.IFNA(VLOOKUP($A8,'I-pEC50'!$A:$BQ,MATCH(DL$1,'I-pEC50'!$A$1:$BQ$1,0),FALSE),"")</f>
        <v/>
      </c>
      <c r="DM8" s="47">
        <f>_xlfn.IFNA(VLOOKUP($A8,'I-pEC50'!$A:$BQ,MATCH(DM$1,'I-pEC50'!$A$1:$BQ$1,0),FALSE),"")</f>
        <v>1</v>
      </c>
      <c r="DN8" s="47">
        <f>_xlfn.IFNA(VLOOKUP($A8,'I-pEC50'!$A:$BQ,MATCH(DN$1,'I-pEC50'!$A$1:$BQ$1,0),FALSE),"")</f>
        <v>1</v>
      </c>
      <c r="DO8" s="47">
        <f>_xlfn.IFNA(VLOOKUP($A8,'I-pEC50'!$A:$BQ,MATCH(DO$1,'I-pEC50'!$A$1:$BQ$1,0),FALSE),"")</f>
        <v>4.9999999999999115E-2</v>
      </c>
      <c r="DP8" s="47">
        <f>_xlfn.IFNA(VLOOKUP($A8,'I-pEC50'!$A:$BQ,MATCH(DP$1,'I-pEC50'!$A$1:$BQ$1,0),FALSE),"")</f>
        <v>4.9999999999999115E-2</v>
      </c>
      <c r="DQ8" s="47">
        <f>_xlfn.IFNA(VLOOKUP($A8,'I-pEC50'!$A:$BQ,MATCH(DQ$1,'I-pEC50'!$A$1:$BQ$1,0),FALSE),"")</f>
        <v>0</v>
      </c>
      <c r="DR8" s="47" t="str">
        <f>_xlfn.IFNA(VLOOKUP($A8,'I-pEC50'!$A:$BQ,MATCH(DR$1,'I-pEC50'!$A$1:$BQ$1,0),FALSE),"")</f>
        <v/>
      </c>
      <c r="DS8" s="47" t="str">
        <f>_xlfn.IFNA(VLOOKUP($A8,'I-pEC50'!$A:$BQ,MATCH(DS$1,'I-pEC50'!$A$1:$BQ$1,0),FALSE),"")</f>
        <v/>
      </c>
      <c r="DT8" s="47" t="str">
        <f>_xlfn.IFNA(VLOOKUP($A8,'I-pEC50'!$A:$BQ,MATCH(DT$1,'I-pEC50'!$A$1:$BQ$1,0),FALSE),"")</f>
        <v/>
      </c>
      <c r="DU8" s="47" t="str">
        <f>_xlfn.IFNA(VLOOKUP($A8,'I-pEC50'!$A:$BQ,MATCH(DU$1,'I-pEC50'!$A$1:$BQ$1,0),FALSE),"")</f>
        <v/>
      </c>
      <c r="DV8" s="47" t="str">
        <f>_xlfn.IFNA(VLOOKUP($A8,'I-pEC50'!$A:$BQ,MATCH(DV$1,'I-pEC50'!$A$1:$BQ$1,0),FALSE),"")</f>
        <v/>
      </c>
      <c r="DW8" s="47" t="str">
        <f>_xlfn.IFNA(VLOOKUP($A8,'I-pEC50'!$A:$BQ,MATCH(DW$1,'I-pEC50'!$A$1:$BQ$1,0),FALSE),"")</f>
        <v/>
      </c>
      <c r="DX8" s="105" t="str">
        <f t="shared" si="27"/>
        <v/>
      </c>
      <c r="DY8" s="47">
        <f t="shared" si="28"/>
        <v>0.91949240690659451</v>
      </c>
      <c r="DZ8" s="47" t="str">
        <f t="shared" si="29"/>
        <v/>
      </c>
      <c r="EA8" s="47" t="str">
        <f t="shared" si="30"/>
        <v/>
      </c>
      <c r="EB8" s="47" t="str">
        <f>_xlfn.IFNA(VLOOKUP($A8,'B-pEC50'!$A:$IC,MATCH(EB$1,'B-pEC50'!$A$1:$IC$1,0),FALSE),"")</f>
        <v/>
      </c>
      <c r="EC8" s="47">
        <f>_xlfn.IFNA(VLOOKUP($A8,'B-pEC50'!$A:$IC,MATCH(EC$1,'B-pEC50'!$A$1:$IC$1,0),FALSE),"")</f>
        <v>9.6140000000000008</v>
      </c>
      <c r="ED8" s="47" t="str">
        <f>_xlfn.IFNA(VLOOKUP($A8,'B-pEC50'!$A:$IC,MATCH(ED$1,'B-pEC50'!$A$1:$IC$1,0),FALSE),"")</f>
        <v/>
      </c>
      <c r="EE8" s="47" t="str">
        <f>_xlfn.IFNA(VLOOKUP($A8,'B-pEC50'!$A:$IC,MATCH(EE$1,'B-pEC50'!$A$1:$IC$1,0),FALSE),"")</f>
        <v/>
      </c>
      <c r="EF8" s="47" t="str">
        <f>_xlfn.IFNA(VLOOKUP($A8,'I-pEC50'!$A:$IC,MATCH(EF$1,'I-pEC50'!$A$1:$IC$1,0),FALSE),"")</f>
        <v/>
      </c>
      <c r="EG8" s="47">
        <f>_xlfn.IFNA(VLOOKUP($A8,'I-pEC50'!$A:$IC,MATCH(EG$1,'I-pEC50'!$A$1:$IC$1,0),FALSE),"")</f>
        <v>8.84</v>
      </c>
      <c r="EH8" s="47" t="str">
        <f>_xlfn.IFNA(VLOOKUP($A8,'I-pEC50'!$A:$IC,MATCH(EH$1,'I-pEC50'!$A$1:$IC$1,0),FALSE),"")</f>
        <v/>
      </c>
      <c r="EI8" s="47" t="str">
        <f>_xlfn.IFNA(VLOOKUP($A8,'I-pEC50'!$A:$IC,MATCH(EI$1,'I-pEC50'!$A$1:$IC$1,0),FALSE),"")</f>
        <v/>
      </c>
      <c r="EJ8" s="105" t="str">
        <f t="shared" si="31"/>
        <v/>
      </c>
      <c r="EK8" s="47">
        <f t="shared" si="32"/>
        <v>0.96313617606602475</v>
      </c>
      <c r="EL8" s="47" t="str">
        <f t="shared" si="33"/>
        <v/>
      </c>
      <c r="EM8" s="47" t="str">
        <f t="shared" si="34"/>
        <v/>
      </c>
      <c r="EN8" s="105" t="str">
        <f>_xlfn.IFNA(VLOOKUP($A8,'B-pEC50'!$A:$IC,MATCH(EN$1,'B-pEC50'!$A$1:$IC$1,0),FALSE),"")</f>
        <v/>
      </c>
      <c r="EO8" s="47">
        <f>_xlfn.IFNA(VLOOKUP($A8,'B-pEC50'!$A:$IC,MATCH(EO$1,'B-pEC50'!$A$1:$IC$1,0),FALSE),"")</f>
        <v>8.4024000000000001</v>
      </c>
      <c r="EP8" s="47" t="str">
        <f>_xlfn.IFNA(VLOOKUP($A8,'B-pEC50'!$A:$IC,MATCH(EP$1,'B-pEC50'!$A$1:$IC$1,0),FALSE),"")</f>
        <v/>
      </c>
      <c r="EQ8" s="47" t="str">
        <f>_xlfn.IFNA(VLOOKUP($A8,'B-pEC50'!$A:$IC,MATCH(EQ$1,'B-pEC50'!$A$1:$IC$1,0),FALSE),"")</f>
        <v/>
      </c>
      <c r="ER8" s="47" t="str">
        <f>_xlfn.IFNA(VLOOKUP($A8,'I-pEC50'!$A:$IC,MATCH(ER$1,'I-pEC50'!$A$1:$IC$1,0),FALSE),"")</f>
        <v/>
      </c>
      <c r="ES8" s="47">
        <f>_xlfn.IFNA(VLOOKUP($A8,'I-pEC50'!$A:$IC,MATCH(ES$1,'I-pEC50'!$A$1:$IC$1,0),FALSE),"")</f>
        <v>8.7240000000000002</v>
      </c>
      <c r="ET8" s="47" t="str">
        <f>_xlfn.IFNA(VLOOKUP($A8,'I-pEC50'!$A:$IC,MATCH(ET$1,'I-pEC50'!$A$1:$IC$1,0),FALSE),"")</f>
        <v/>
      </c>
      <c r="EU8" s="47" t="str">
        <f>_xlfn.IFNA(VLOOKUP($A8,'I-pEC50'!$A:$IC,MATCH(EU$1,'I-pEC50'!$A$1:$IC$1,0),FALSE),"")</f>
        <v/>
      </c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</row>
    <row r="9" spans="1:172" s="49" customFormat="1" x14ac:dyDescent="0.2">
      <c r="A9" s="29" t="s">
        <v>52</v>
      </c>
      <c r="B9" s="377" t="str">
        <f>VLOOKUP($A9,BI!$A:$Q,MATCH(B$1,BI!$A$1:$Q$1,0),FALSE)</f>
        <v/>
      </c>
      <c r="C9" s="378">
        <f>VLOOKUP($A9,BI!$A:$Q,MATCH(C$1,BI!$A$1:$Q$1,0),FALSE)</f>
        <v>1</v>
      </c>
      <c r="D9" s="378">
        <f>VLOOKUP($A9,BI!$A:$Q,MATCH(D$1,BI!$A$1:$Q$1,0),FALSE)</f>
        <v>1</v>
      </c>
      <c r="E9" s="378">
        <f>VLOOKUP($A9,BI!$A:$Q,MATCH(E$1,BI!$A$1:$Q$1,0),FALSE)</f>
        <v>1</v>
      </c>
      <c r="F9" s="378">
        <f>VLOOKUP($A9,BI!$A:$Q,MATCH(F$1,BI!$A$1:$Q$1,0),FALSE)</f>
        <v>1</v>
      </c>
      <c r="G9" s="378" t="str">
        <f>VLOOKUP($A9,BI!$A:$Q,MATCH(G$1,BI!$A$1:$Q$1,0),FALSE)</f>
        <v/>
      </c>
      <c r="H9" s="378" t="str">
        <f>VLOOKUP($A9,BI!$A:$Q,MATCH(H$1,BI!$A$1:$Q$1,0),FALSE)</f>
        <v/>
      </c>
      <c r="I9" s="378" t="str">
        <f>VLOOKUP($A9,BI!$A:$Q,MATCH(I$1,BI!$A$1:$Q$1,0),FALSE)</f>
        <v/>
      </c>
      <c r="J9" s="378" t="str">
        <f>VLOOKUP($A9,BI!$A:$Q,MATCH(J$1,BI!$A$1:$Q$1,0),FALSE)</f>
        <v/>
      </c>
      <c r="K9" s="378" t="str">
        <f>VLOOKUP($A9,BI!$A:$Q,MATCH(K$1,BI!$A$1:$Q$1,0),FALSE)</f>
        <v/>
      </c>
      <c r="L9" s="378" t="str">
        <f>VLOOKUP($A9,BI!$A:$Q,MATCH(L$1,BI!$A$1:$Q$1,0),FALSE)</f>
        <v/>
      </c>
      <c r="M9" s="378" t="str">
        <f>VLOOKUP($A9,BI!$A:$Q,MATCH(M$1,BI!$A$1:$Q$1,0),FALSE)</f>
        <v/>
      </c>
      <c r="N9" s="49">
        <f t="shared" si="0"/>
        <v>4</v>
      </c>
      <c r="O9" s="49" t="str">
        <f>VLOOKUP($A9,BI!$A:$Q,MATCH(O$1,BI!$A$1:$Q$1,0),FALSE)</f>
        <v/>
      </c>
      <c r="P9" s="37">
        <f>VLOOKUP($A9,BI!$A:$Q,MATCH(P$1,BI!$A$1:$Q$1,0),FALSE)</f>
        <v>1</v>
      </c>
      <c r="Q9" s="37" t="str">
        <f>VLOOKUP($A9,BI!$A:$Q,MATCH(Q$1,BI!$A$1:$Q$1,0),FALSE)</f>
        <v/>
      </c>
      <c r="R9" s="37" t="str">
        <f>VLOOKUP($A9,BI!$A:$Q,MATCH(R$1,BI!$A$1:$Q$1,0),FALSE)</f>
        <v/>
      </c>
      <c r="S9" s="37">
        <f t="shared" si="1"/>
        <v>1</v>
      </c>
      <c r="T9" s="40" t="str">
        <f t="shared" si="35"/>
        <v/>
      </c>
      <c r="U9" s="41">
        <f t="shared" si="36"/>
        <v>0.95094231045892685</v>
      </c>
      <c r="V9" s="41">
        <f t="shared" si="37"/>
        <v>0.94038981362925034</v>
      </c>
      <c r="W9" s="41">
        <f t="shared" si="38"/>
        <v>0.82342449464922718</v>
      </c>
      <c r="X9" s="41">
        <f t="shared" si="39"/>
        <v>0.7450242065626681</v>
      </c>
      <c r="Y9" s="41" t="str">
        <f t="shared" si="40"/>
        <v/>
      </c>
      <c r="Z9" s="41" t="str">
        <f t="shared" si="41"/>
        <v/>
      </c>
      <c r="AA9" s="41" t="str">
        <f t="shared" si="42"/>
        <v/>
      </c>
      <c r="AB9" s="41" t="str">
        <f t="shared" si="43"/>
        <v/>
      </c>
      <c r="AC9" s="41" t="str">
        <f t="shared" si="44"/>
        <v/>
      </c>
      <c r="AD9" s="41" t="str">
        <f t="shared" si="45"/>
        <v/>
      </c>
      <c r="AE9" s="41" t="str">
        <f t="shared" si="46"/>
        <v/>
      </c>
      <c r="AF9" s="44" t="str">
        <f>_xlfn.IFNA(VLOOKUP($A9,'B-pEC50'!$A:$BM,MATCH(AF$1,'B-pEC50'!$A$1:$BM$1,0),FALSE),"")</f>
        <v/>
      </c>
      <c r="AG9" s="46">
        <f>_xlfn.IFNA(VLOOKUP($A9,'B-pEC50'!$A:$BM,MATCH(AG$1,'B-pEC50'!$A$1:$BM$1,0),FALSE),"")</f>
        <v>6.9509999999999996</v>
      </c>
      <c r="AH9" s="46">
        <f>_xlfn.IFNA(VLOOKUP($A9,'B-pEC50'!$A:$BM,MATCH(AH$1,'B-pEC50'!$A$1:$BM$1,0),FALSE),"")</f>
        <v>7.0289999999999999</v>
      </c>
      <c r="AI9" s="46">
        <f>_xlfn.IFNA(VLOOKUP($A9,'B-pEC50'!$A:$BM,MATCH(AI$1,'B-pEC50'!$A$1:$BM$1,0),FALSE),"")</f>
        <v>6.7279999999999998</v>
      </c>
      <c r="AJ9" s="46">
        <f>_xlfn.IFNA(VLOOKUP($A9,'B-pEC50'!$A:$BM,MATCH(AJ$1,'B-pEC50'!$A$1:$BM$1,0),FALSE),"")</f>
        <v>7.4359999999999999</v>
      </c>
      <c r="AK9" s="46" t="str">
        <f>_xlfn.IFNA(VLOOKUP($A9,'B-pEC50'!$A:$BM,MATCH(AK$1,'B-pEC50'!$A$1:$BM$1,0),FALSE),"")</f>
        <v/>
      </c>
      <c r="AL9" s="45" t="str">
        <f>_xlfn.IFNA(VLOOKUP($A9,'B-pEC50'!$A:$BM,MATCH(AL$1,'B-pEC50'!$A$1:$BM$1,0),FALSE),"")</f>
        <v/>
      </c>
      <c r="AM9" s="45" t="str">
        <f>_xlfn.IFNA(VLOOKUP($A9,'B-pEC50'!$A:$BM,MATCH(AM$1,'B-pEC50'!$A$1:$BM$1,0),FALSE),"")</f>
        <v/>
      </c>
      <c r="AN9" s="45" t="str">
        <f>_xlfn.IFNA(VLOOKUP($A9,'B-pEC50'!$A:$BM,MATCH(AN$1,'B-pEC50'!$A$1:$BM$1,0),FALSE),"")</f>
        <v/>
      </c>
      <c r="AO9" s="46" t="str">
        <f>_xlfn.IFNA(VLOOKUP($A9,'B-pEC50'!$A:$BM,MATCH(AO$1,'B-pEC50'!$A$1:$BM$1,0),FALSE),"")</f>
        <v/>
      </c>
      <c r="AP9" s="45" t="str">
        <f>_xlfn.IFNA(VLOOKUP($A9,'B-pEC50'!$A:$BM,MATCH(AP$1,'B-pEC50'!$A$1:$BM$1,0),FALSE),"")</f>
        <v/>
      </c>
      <c r="AQ9" s="45" t="str">
        <f>_xlfn.IFNA(VLOOKUP($A9,'B-pEC50'!$A:$BM,MATCH(AQ$1,'B-pEC50'!$A$1:$BM$1,0),FALSE),"")</f>
        <v/>
      </c>
      <c r="AR9" s="47" t="str">
        <f>_xlfn.IFNA(VLOOKUP($A9,'I-pEC50'!$A:$BM,MATCH(AR$1,'I-pEC50'!$A$1:$BM$1,0),FALSE),"")</f>
        <v/>
      </c>
      <c r="AS9" s="47">
        <f>_xlfn.IFNA(VLOOKUP($A9,'I-pEC50'!$A:$BM,MATCH(AS$1,'I-pEC50'!$A$1:$BM$1,0),FALSE),"")</f>
        <v>6.61</v>
      </c>
      <c r="AT9" s="47">
        <f>_xlfn.IFNA(VLOOKUP($A9,'I-pEC50'!$A:$BM,MATCH(AT$1,'I-pEC50'!$A$1:$BM$1,0),FALSE),"")</f>
        <v>6.61</v>
      </c>
      <c r="AU9" s="47">
        <f>_xlfn.IFNA(VLOOKUP($A9,'I-pEC50'!$A:$BM,MATCH(AU$1,'I-pEC50'!$A$1:$BM$1,0),FALSE),"")</f>
        <v>5.54</v>
      </c>
      <c r="AV9" s="47">
        <f>_xlfn.IFNA(VLOOKUP($A9,'I-pEC50'!$A:$BM,MATCH(AV$1,'I-pEC50'!$A$1:$BM$1,0),FALSE),"")</f>
        <v>5.54</v>
      </c>
      <c r="AW9" s="47" t="str">
        <f>_xlfn.IFNA(VLOOKUP($A9,'I-pEC50'!$A:$BM,MATCH(AW$1,'I-pEC50'!$A$1:$BM$1,0),FALSE),"")</f>
        <v/>
      </c>
      <c r="AX9" s="47" t="str">
        <f>_xlfn.IFNA(VLOOKUP($A9,'I-pEC50'!$A:$BM,MATCH(AX$1,'I-pEC50'!$A$1:$BM$1,0),FALSE),"")</f>
        <v/>
      </c>
      <c r="AY9" s="47" t="str">
        <f>_xlfn.IFNA(VLOOKUP($A9,'I-pEC50'!$A:$BM,MATCH(AY$1,'I-pEC50'!$A$1:$BM$1,0),FALSE),"")</f>
        <v/>
      </c>
      <c r="AZ9" s="47" t="str">
        <f>_xlfn.IFNA(VLOOKUP($A9,'I-pEC50'!$A:$BM,MATCH(AZ$1,'I-pEC50'!$A$1:$BM$1,0),FALSE),"")</f>
        <v/>
      </c>
      <c r="BA9" s="47" t="str">
        <f>_xlfn.IFNA(VLOOKUP($A9,'I-pEC50'!$A:$BM,MATCH(BA$1,'I-pEC50'!$A$1:$BM$1,0),FALSE),"")</f>
        <v/>
      </c>
      <c r="BB9" s="47" t="str">
        <f>_xlfn.IFNA(VLOOKUP($A9,'I-pEC50'!$A:$BM,MATCH(BB$1,'I-pEC50'!$A$1:$BM$1,0),FALSE),"")</f>
        <v/>
      </c>
      <c r="BC9" s="47" t="str">
        <f>_xlfn.IFNA(VLOOKUP($A9,'I-pEC50'!$A:$BM,MATCH(BC$1,'I-pEC50'!$A$1:$BM$1,0),FALSE),"")</f>
        <v/>
      </c>
      <c r="BD9" s="40" t="str">
        <f t="shared" si="47"/>
        <v/>
      </c>
      <c r="BE9" s="41">
        <f t="shared" si="48"/>
        <v>0.91196298643294016</v>
      </c>
      <c r="BF9" s="41">
        <f t="shared" si="49"/>
        <v>0.85332068392529847</v>
      </c>
      <c r="BG9" s="41">
        <f t="shared" si="50"/>
        <v>0.23539785338563071</v>
      </c>
      <c r="BH9" s="41">
        <f t="shared" si="51"/>
        <v>0.13252027301709579</v>
      </c>
      <c r="BI9" s="41" t="str">
        <f t="shared" si="52"/>
        <v/>
      </c>
      <c r="BJ9" s="41" t="str">
        <f t="shared" si="53"/>
        <v/>
      </c>
      <c r="BK9" s="41" t="str">
        <f t="shared" si="54"/>
        <v/>
      </c>
      <c r="BL9" s="41" t="str">
        <f t="shared" si="55"/>
        <v/>
      </c>
      <c r="BM9" s="41" t="str">
        <f t="shared" si="56"/>
        <v/>
      </c>
      <c r="BN9" s="41" t="str">
        <f t="shared" si="57"/>
        <v/>
      </c>
      <c r="BO9" s="41" t="str">
        <f t="shared" si="58"/>
        <v/>
      </c>
      <c r="BP9" s="40" t="str">
        <f>_xlfn.IFNA(VLOOKUP($A9,'B-pEC50'!$A:$BM,MATCH(BP$1,'B-pEC50'!$A$1:$BM$1,0),FALSE),"")</f>
        <v/>
      </c>
      <c r="BQ9" s="41">
        <f>_xlfn.IFNA(VLOOKUP($A9,'B-pEC50'!$A:$BM,MATCH(BQ$1,'B-pEC50'!$A$1:$BM$1,0),FALSE),"")</f>
        <v>0.2565551537070524</v>
      </c>
      <c r="BR9" s="41">
        <f>_xlfn.IFNA(VLOOKUP($A9,'B-pEC50'!$A:$BM,MATCH(BR$1,'B-pEC50'!$A$1:$BM$1,0),FALSE),"")</f>
        <v>0.27418625678119346</v>
      </c>
      <c r="BS9" s="41">
        <f>_xlfn.IFNA(VLOOKUP($A9,'B-pEC50'!$A:$BM,MATCH(BS$1,'B-pEC50'!$A$1:$BM$1,0),FALSE),"")</f>
        <v>0.20614828209764915</v>
      </c>
      <c r="BT9" s="41">
        <f>_xlfn.IFNA(VLOOKUP($A9,'B-pEC50'!$A:$BM,MATCH(BT$1,'B-pEC50'!$A$1:$BM$1,0),FALSE),"")</f>
        <v>0.36618444846292947</v>
      </c>
      <c r="BU9" s="41" t="str">
        <f>_xlfn.IFNA(VLOOKUP($A9,'B-pEC50'!$A:$BM,MATCH(BU$1,'B-pEC50'!$A$1:$BM$1,0),FALSE),"")</f>
        <v/>
      </c>
      <c r="BV9" s="41" t="str">
        <f>_xlfn.IFNA(VLOOKUP($A9,'B-pEC50'!$A:$BM,MATCH(BV$1,'B-pEC50'!$A$1:$BM$1,0),FALSE),"")</f>
        <v/>
      </c>
      <c r="BW9" s="41" t="str">
        <f>_xlfn.IFNA(VLOOKUP($A9,'B-pEC50'!$A:$BM,MATCH(BW$1,'B-pEC50'!$A$1:$BM$1,0),FALSE),"")</f>
        <v/>
      </c>
      <c r="BX9" s="41" t="str">
        <f>_xlfn.IFNA(VLOOKUP($A9,'B-pEC50'!$A:$BM,MATCH(BX$1,'B-pEC50'!$A$1:$BM$1,0),FALSE),"")</f>
        <v/>
      </c>
      <c r="BY9" s="41" t="str">
        <f>_xlfn.IFNA(VLOOKUP($A9,'B-pEC50'!$A:$BM,MATCH(BY$1,'B-pEC50'!$A$1:$BM$1,0),FALSE),"")</f>
        <v/>
      </c>
      <c r="BZ9" s="41" t="str">
        <f>_xlfn.IFNA(VLOOKUP($A9,'B-pEC50'!$A:$BM,MATCH(BZ$1,'B-pEC50'!$A$1:$BM$1,0),FALSE),"")</f>
        <v/>
      </c>
      <c r="CA9" s="41" t="str">
        <f>_xlfn.IFNA(VLOOKUP($A9,'B-pEC50'!$A:$BM,MATCH(CA$1,'B-pEC50'!$A$1:$BM$1,0),FALSE),"")</f>
        <v/>
      </c>
      <c r="CB9" s="47" t="str">
        <f>_xlfn.IFNA(VLOOKUP($A9,'I-pEC50'!$A:$BM,MATCH(CB$1,'I-pEC50'!$A$1:$BM$1,0),FALSE),"")</f>
        <v/>
      </c>
      <c r="CC9" s="47">
        <f>_xlfn.IFNA(VLOOKUP($A9,'I-pEC50'!$A:$BM,MATCH(CC$1,'I-pEC50'!$A$1:$BM$1,0),FALSE),"")</f>
        <v>0.23396880415944551</v>
      </c>
      <c r="CD9" s="47">
        <f>_xlfn.IFNA(VLOOKUP($A9,'I-pEC50'!$A:$BM,MATCH(CD$1,'I-pEC50'!$A$1:$BM$1,0),FALSE),"")</f>
        <v>0.23396880415944551</v>
      </c>
      <c r="CE9" s="47">
        <f>_xlfn.IFNA(VLOOKUP($A9,'I-pEC50'!$A:$BM,MATCH(CE$1,'I-pEC50'!$A$1:$BM$1,0),FALSE),"")</f>
        <v>4.8526863084922059E-2</v>
      </c>
      <c r="CF9" s="47">
        <f>_xlfn.IFNA(VLOOKUP($A9,'I-pEC50'!$A:$BM,MATCH(CF$1,'I-pEC50'!$A$1:$BM$1,0),FALSE),"")</f>
        <v>4.8526863084922059E-2</v>
      </c>
      <c r="CG9" s="47" t="str">
        <f>_xlfn.IFNA(VLOOKUP($A9,'I-pEC50'!$A:$BM,MATCH(CG$1,'I-pEC50'!$A$1:$BM$1,0),FALSE),"")</f>
        <v/>
      </c>
      <c r="CH9" s="47" t="str">
        <f>_xlfn.IFNA(VLOOKUP($A9,'I-pEC50'!$A:$BM,MATCH(CH$1,'I-pEC50'!$A$1:$BM$1,0),FALSE),"")</f>
        <v/>
      </c>
      <c r="CI9" s="47" t="str">
        <f>_xlfn.IFNA(VLOOKUP($A9,'I-pEC50'!$A:$BM,MATCH(CI$1,'I-pEC50'!$A$1:$BM$1,0),FALSE),"")</f>
        <v/>
      </c>
      <c r="CJ9" s="47" t="str">
        <f>_xlfn.IFNA(VLOOKUP($A9,'I-pEC50'!$A:$BM,MATCH(CJ$1,'I-pEC50'!$A$1:$BM$1,0),FALSE),"")</f>
        <v/>
      </c>
      <c r="CK9" s="47" t="str">
        <f>_xlfn.IFNA(VLOOKUP($A9,'I-pEC50'!$A:$BM,MATCH(CK$1,'I-pEC50'!$A$1:$BM$1,0),FALSE),"")</f>
        <v/>
      </c>
      <c r="CL9" s="47" t="str">
        <f>_xlfn.IFNA(VLOOKUP($A9,'I-pEC50'!$A:$BM,MATCH(CL$1,'I-pEC50'!$A$1:$BM$1,0),FALSE),"")</f>
        <v/>
      </c>
      <c r="CM9" s="47" t="str">
        <f>_xlfn.IFNA(VLOOKUP($A9,'I-pEC50'!$A:$BM,MATCH(CM$1,'I-pEC50'!$A$1:$BM$1,0),FALSE),"")</f>
        <v/>
      </c>
      <c r="CN9" s="40" t="str">
        <f t="shared" si="59"/>
        <v/>
      </c>
      <c r="CO9" s="41">
        <f t="shared" si="60"/>
        <v>0.31497175141242911</v>
      </c>
      <c r="CP9" s="41">
        <f t="shared" si="61"/>
        <v>0.42514124293785321</v>
      </c>
      <c r="CQ9" s="41" t="str">
        <f t="shared" si="62"/>
        <v/>
      </c>
      <c r="CR9" s="41">
        <f t="shared" si="63"/>
        <v>0</v>
      </c>
      <c r="CS9" s="41" t="str">
        <f t="shared" si="64"/>
        <v/>
      </c>
      <c r="CT9" s="41" t="str">
        <f t="shared" si="65"/>
        <v/>
      </c>
      <c r="CU9" s="41" t="str">
        <f t="shared" si="66"/>
        <v/>
      </c>
      <c r="CV9" s="41" t="str">
        <f t="shared" si="67"/>
        <v/>
      </c>
      <c r="CW9" s="41" t="str">
        <f t="shared" si="68"/>
        <v/>
      </c>
      <c r="CX9" s="41" t="str">
        <f t="shared" si="69"/>
        <v/>
      </c>
      <c r="CY9" s="41" t="str">
        <f t="shared" si="70"/>
        <v/>
      </c>
      <c r="CZ9" s="40" t="str">
        <f>_xlfn.IFNA(VLOOKUP($A9,'B-pEC50'!$A:$BM,MATCH(CZ$1,'B-pEC50'!$A$1:$BM$1,0),FALSE),"")</f>
        <v/>
      </c>
      <c r="DA9" s="41">
        <f>_xlfn.IFNA(VLOOKUP($A9,'B-pEC50'!$A:$BM,MATCH(DA$1,'B-pEC50'!$A$1:$BM$1,0),FALSE),"")</f>
        <v>0.31497175141242911</v>
      </c>
      <c r="DB9" s="41">
        <f>_xlfn.IFNA(VLOOKUP($A9,'B-pEC50'!$A:$BM,MATCH(DB$1,'B-pEC50'!$A$1:$BM$1,0),FALSE),"")</f>
        <v>0.42514124293785321</v>
      </c>
      <c r="DC9" s="41">
        <f>_xlfn.IFNA(VLOOKUP($A9,'B-pEC50'!$A:$BM,MATCH(DC$1,'B-pEC50'!$A$1:$BM$1,0),FALSE),"")</f>
        <v>0</v>
      </c>
      <c r="DD9" s="41">
        <f>_xlfn.IFNA(VLOOKUP($A9,'B-pEC50'!$A:$BM,MATCH(DD$1,'B-pEC50'!$A$1:$BM$1,0),FALSE),"")</f>
        <v>1</v>
      </c>
      <c r="DE9" s="41" t="str">
        <f>_xlfn.IFNA(VLOOKUP($A9,'B-pEC50'!$A:$BM,MATCH(DE$1,'B-pEC50'!$A$1:$BM$1,0),FALSE),"")</f>
        <v/>
      </c>
      <c r="DF9" s="41" t="str">
        <f>_xlfn.IFNA(VLOOKUP($A9,'B-pEC50'!$A:$BM,MATCH(DF$1,'B-pEC50'!$A$1:$BM$1,0),FALSE),"")</f>
        <v/>
      </c>
      <c r="DG9" s="41" t="str">
        <f>_xlfn.IFNA(VLOOKUP($A9,'B-pEC50'!$A:$BM,MATCH(DG$1,'B-pEC50'!$A$1:$BM$1,0),FALSE),"")</f>
        <v/>
      </c>
      <c r="DH9" s="41" t="str">
        <f>_xlfn.IFNA(VLOOKUP($A9,'B-pEC50'!$A:$BM,MATCH(DH$1,'B-pEC50'!$A$1:$BM$1,0),FALSE),"")</f>
        <v/>
      </c>
      <c r="DI9" s="41" t="str">
        <f>_xlfn.IFNA(VLOOKUP($A9,'B-pEC50'!$A:$BM,MATCH(DI$1,'B-pEC50'!$A$1:$BM$1,0),FALSE),"")</f>
        <v/>
      </c>
      <c r="DJ9" s="41" t="str">
        <f>_xlfn.IFNA(VLOOKUP($A9,'B-pEC50'!$A:$BM,MATCH(DJ$1,'B-pEC50'!$A$1:$BM$1,0),FALSE),"")</f>
        <v/>
      </c>
      <c r="DK9" s="41" t="str">
        <f>_xlfn.IFNA(VLOOKUP($A9,'B-pEC50'!$A:$BM,MATCH(DK$1,'B-pEC50'!$A$1:$BM$1,0),FALSE),"")</f>
        <v/>
      </c>
      <c r="DL9" s="47" t="str">
        <f>_xlfn.IFNA(VLOOKUP($A9,'I-pEC50'!$A:$BQ,MATCH(DL$1,'I-pEC50'!$A$1:$BQ$1,0),FALSE),"")</f>
        <v/>
      </c>
      <c r="DM9" s="47">
        <f>_xlfn.IFNA(VLOOKUP($A9,'I-pEC50'!$A:$BQ,MATCH(DM$1,'I-pEC50'!$A$1:$BQ$1,0),FALSE),"")</f>
        <v>1</v>
      </c>
      <c r="DN9" s="47">
        <f>_xlfn.IFNA(VLOOKUP($A9,'I-pEC50'!$A:$BQ,MATCH(DN$1,'I-pEC50'!$A$1:$BQ$1,0),FALSE),"")</f>
        <v>1</v>
      </c>
      <c r="DO9" s="47">
        <f>_xlfn.IFNA(VLOOKUP($A9,'I-pEC50'!$A:$BQ,MATCH(DO$1,'I-pEC50'!$A$1:$BQ$1,0),FALSE),"")</f>
        <v>0</v>
      </c>
      <c r="DP9" s="47">
        <f>_xlfn.IFNA(VLOOKUP($A9,'I-pEC50'!$A:$BQ,MATCH(DP$1,'I-pEC50'!$A$1:$BQ$1,0),FALSE),"")</f>
        <v>0</v>
      </c>
      <c r="DQ9" s="47" t="str">
        <f>_xlfn.IFNA(VLOOKUP($A9,'I-pEC50'!$A:$BQ,MATCH(DQ$1,'I-pEC50'!$A$1:$BQ$1,0),FALSE),"")</f>
        <v/>
      </c>
      <c r="DR9" s="47" t="str">
        <f>_xlfn.IFNA(VLOOKUP($A9,'I-pEC50'!$A:$BQ,MATCH(DR$1,'I-pEC50'!$A$1:$BQ$1,0),FALSE),"")</f>
        <v/>
      </c>
      <c r="DS9" s="47" t="str">
        <f>_xlfn.IFNA(VLOOKUP($A9,'I-pEC50'!$A:$BQ,MATCH(DS$1,'I-pEC50'!$A$1:$BQ$1,0),FALSE),"")</f>
        <v/>
      </c>
      <c r="DT9" s="47" t="str">
        <f>_xlfn.IFNA(VLOOKUP($A9,'I-pEC50'!$A:$BQ,MATCH(DT$1,'I-pEC50'!$A$1:$BQ$1,0),FALSE),"")</f>
        <v/>
      </c>
      <c r="DU9" s="47" t="str">
        <f>_xlfn.IFNA(VLOOKUP($A9,'I-pEC50'!$A:$BQ,MATCH(DU$1,'I-pEC50'!$A$1:$BQ$1,0),FALSE),"")</f>
        <v/>
      </c>
      <c r="DV9" s="47" t="str">
        <f>_xlfn.IFNA(VLOOKUP($A9,'I-pEC50'!$A:$BQ,MATCH(DV$1,'I-pEC50'!$A$1:$BQ$1,0),FALSE),"")</f>
        <v/>
      </c>
      <c r="DW9" s="47" t="str">
        <f>_xlfn.IFNA(VLOOKUP($A9,'I-pEC50'!$A:$BQ,MATCH(DW$1,'I-pEC50'!$A$1:$BQ$1,0),FALSE),"")</f>
        <v/>
      </c>
      <c r="DX9" s="105" t="str">
        <f t="shared" si="27"/>
        <v/>
      </c>
      <c r="DY9" s="47">
        <f t="shared" si="28"/>
        <v>0.88891877353415816</v>
      </c>
      <c r="DZ9" s="47" t="str">
        <f t="shared" si="29"/>
        <v/>
      </c>
      <c r="EA9" s="47" t="str">
        <f t="shared" si="30"/>
        <v/>
      </c>
      <c r="EB9" s="47" t="str">
        <f>_xlfn.IFNA(VLOOKUP($A9,'B-pEC50'!$A:$IC,MATCH(EB$1,'B-pEC50'!$A$1:$IC$1,0),FALSE),"")</f>
        <v/>
      </c>
      <c r="EC9" s="47">
        <f>_xlfn.IFNA(VLOOKUP($A9,'B-pEC50'!$A:$IC,MATCH(EC$1,'B-pEC50'!$A$1:$IC$1,0),FALSE),"")</f>
        <v>7.4359999999999999</v>
      </c>
      <c r="ED9" s="47" t="str">
        <f>_xlfn.IFNA(VLOOKUP($A9,'B-pEC50'!$A:$IC,MATCH(ED$1,'B-pEC50'!$A$1:$IC$1,0),FALSE),"")</f>
        <v/>
      </c>
      <c r="EE9" s="47" t="str">
        <f>_xlfn.IFNA(VLOOKUP($A9,'B-pEC50'!$A:$IC,MATCH(EE$1,'B-pEC50'!$A$1:$IC$1,0),FALSE),"")</f>
        <v/>
      </c>
      <c r="EF9" s="47" t="str">
        <f>_xlfn.IFNA(VLOOKUP($A9,'I-pEC50'!$A:$IC,MATCH(EF$1,'I-pEC50'!$A$1:$IC$1,0),FALSE),"")</f>
        <v/>
      </c>
      <c r="EG9" s="47">
        <f>_xlfn.IFNA(VLOOKUP($A9,'I-pEC50'!$A:$IC,MATCH(EG$1,'I-pEC50'!$A$1:$IC$1,0),FALSE),"")</f>
        <v>6.61</v>
      </c>
      <c r="EH9" s="47" t="str">
        <f>_xlfn.IFNA(VLOOKUP($A9,'I-pEC50'!$A:$IC,MATCH(EH$1,'I-pEC50'!$A$1:$IC$1,0),FALSE),"")</f>
        <v/>
      </c>
      <c r="EI9" s="47" t="str">
        <f>_xlfn.IFNA(VLOOKUP($A9,'I-pEC50'!$A:$IC,MATCH(EI$1,'I-pEC50'!$A$1:$IC$1,0),FALSE),"")</f>
        <v/>
      </c>
      <c r="EJ9" s="105" t="str">
        <f t="shared" si="31"/>
        <v/>
      </c>
      <c r="EK9" s="47">
        <f t="shared" si="32"/>
        <v>0.86341671404206943</v>
      </c>
      <c r="EL9" s="47" t="str">
        <f t="shared" si="33"/>
        <v/>
      </c>
      <c r="EM9" s="47" t="str">
        <f t="shared" si="34"/>
        <v/>
      </c>
      <c r="EN9" s="105" t="str">
        <f>_xlfn.IFNA(VLOOKUP($A9,'B-pEC50'!$A:$IC,MATCH(EN$1,'B-pEC50'!$A$1:$IC$1,0),FALSE),"")</f>
        <v/>
      </c>
      <c r="EO9" s="47">
        <f>_xlfn.IFNA(VLOOKUP($A9,'B-pEC50'!$A:$IC,MATCH(EO$1,'B-pEC50'!$A$1:$IC$1,0),FALSE),"")</f>
        <v>7.0359999999999996</v>
      </c>
      <c r="EP9" s="47" t="str">
        <f>_xlfn.IFNA(VLOOKUP($A9,'B-pEC50'!$A:$IC,MATCH(EP$1,'B-pEC50'!$A$1:$IC$1,0),FALSE),"")</f>
        <v/>
      </c>
      <c r="EQ9" s="47" t="str">
        <f>_xlfn.IFNA(VLOOKUP($A9,'B-pEC50'!$A:$IC,MATCH(EQ$1,'B-pEC50'!$A$1:$IC$1,0),FALSE),"")</f>
        <v/>
      </c>
      <c r="ER9" s="47" t="str">
        <f>_xlfn.IFNA(VLOOKUP($A9,'I-pEC50'!$A:$IC,MATCH(ER$1,'I-pEC50'!$A$1:$IC$1,0),FALSE),"")</f>
        <v/>
      </c>
      <c r="ES9" s="47">
        <f>_xlfn.IFNA(VLOOKUP($A9,'I-pEC50'!$A:$IC,MATCH(ES$1,'I-pEC50'!$A$1:$IC$1,0),FALSE),"")</f>
        <v>6.0750000000000002</v>
      </c>
      <c r="ET9" s="47" t="str">
        <f>_xlfn.IFNA(VLOOKUP($A9,'I-pEC50'!$A:$IC,MATCH(ET$1,'I-pEC50'!$A$1:$IC$1,0),FALSE),"")</f>
        <v/>
      </c>
      <c r="EU9" s="47" t="str">
        <f>_xlfn.IFNA(VLOOKUP($A9,'I-pEC50'!$A:$IC,MATCH(EU$1,'I-pEC50'!$A$1:$IC$1,0),FALSE),"")</f>
        <v/>
      </c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</row>
    <row r="10" spans="1:172" s="49" customFormat="1" x14ac:dyDescent="0.2">
      <c r="A10" s="29" t="s">
        <v>136</v>
      </c>
      <c r="B10" s="377" t="str">
        <f>VLOOKUP($A10,BI!$A:$Q,MATCH(B$1,BI!$A$1:$Q$1,0),FALSE)</f>
        <v/>
      </c>
      <c r="C10" s="378">
        <f>VLOOKUP($A10,BI!$A:$Q,MATCH(C$1,BI!$A$1:$Q$1,0),FALSE)</f>
        <v>1</v>
      </c>
      <c r="D10" s="378">
        <f>VLOOKUP($A10,BI!$A:$Q,MATCH(D$1,BI!$A$1:$Q$1,0),FALSE)</f>
        <v>1</v>
      </c>
      <c r="E10" s="378">
        <f>VLOOKUP($A10,BI!$A:$Q,MATCH(E$1,BI!$A$1:$Q$1,0),FALSE)</f>
        <v>1</v>
      </c>
      <c r="F10" s="378">
        <f>VLOOKUP($A10,BI!$A:$Q,MATCH(F$1,BI!$A$1:$Q$1,0),FALSE)</f>
        <v>1</v>
      </c>
      <c r="G10" s="378" t="str">
        <f>VLOOKUP($A10,BI!$A:$Q,MATCH(G$1,BI!$A$1:$Q$1,0),FALSE)</f>
        <v/>
      </c>
      <c r="H10" s="378" t="str">
        <f>VLOOKUP($A10,BI!$A:$Q,MATCH(H$1,BI!$A$1:$Q$1,0),FALSE)</f>
        <v/>
      </c>
      <c r="I10" s="378" t="str">
        <f>VLOOKUP($A10,BI!$A:$Q,MATCH(I$1,BI!$A$1:$Q$1,0),FALSE)</f>
        <v/>
      </c>
      <c r="J10" s="378" t="str">
        <f>VLOOKUP($A10,BI!$A:$Q,MATCH(J$1,BI!$A$1:$Q$1,0),FALSE)</f>
        <v/>
      </c>
      <c r="K10" s="378" t="str">
        <f>VLOOKUP($A10,BI!$A:$Q,MATCH(K$1,BI!$A$1:$Q$1,0),FALSE)</f>
        <v/>
      </c>
      <c r="L10" s="378" t="str">
        <f>VLOOKUP($A10,BI!$A:$Q,MATCH(L$1,BI!$A$1:$Q$1,0),FALSE)</f>
        <v/>
      </c>
      <c r="M10" s="378" t="str">
        <f>VLOOKUP($A10,BI!$A:$Q,MATCH(M$1,BI!$A$1:$Q$1,0),FALSE)</f>
        <v/>
      </c>
      <c r="N10" s="49">
        <f t="shared" si="0"/>
        <v>4</v>
      </c>
      <c r="O10" s="49" t="str">
        <f>VLOOKUP($A10,BI!$A:$Q,MATCH(O$1,BI!$A$1:$Q$1,0),FALSE)</f>
        <v/>
      </c>
      <c r="P10" s="37">
        <f>VLOOKUP($A10,BI!$A:$Q,MATCH(P$1,BI!$A$1:$Q$1,0),FALSE)</f>
        <v>1</v>
      </c>
      <c r="Q10" s="37" t="str">
        <f>VLOOKUP($A10,BI!$A:$Q,MATCH(Q$1,BI!$A$1:$Q$1,0),FALSE)</f>
        <v/>
      </c>
      <c r="R10" s="37" t="str">
        <f>VLOOKUP($A10,BI!$A:$Q,MATCH(R$1,BI!$A$1:$Q$1,0),FALSE)</f>
        <v/>
      </c>
      <c r="S10" s="37">
        <f t="shared" si="1"/>
        <v>1</v>
      </c>
      <c r="T10" s="40" t="str">
        <f t="shared" si="35"/>
        <v/>
      </c>
      <c r="U10" s="41">
        <f t="shared" si="36"/>
        <v>0.96361940298507454</v>
      </c>
      <c r="V10" s="41">
        <f t="shared" si="37"/>
        <v>0.94683776351970672</v>
      </c>
      <c r="W10" s="41">
        <f t="shared" si="38"/>
        <v>0.9247706422018348</v>
      </c>
      <c r="X10" s="41">
        <f t="shared" si="39"/>
        <v>0.91719745222929938</v>
      </c>
      <c r="Y10" s="41" t="str">
        <f t="shared" si="40"/>
        <v/>
      </c>
      <c r="Z10" s="41" t="str">
        <f t="shared" si="41"/>
        <v/>
      </c>
      <c r="AA10" s="41" t="str">
        <f t="shared" si="42"/>
        <v/>
      </c>
      <c r="AB10" s="41" t="str">
        <f t="shared" si="43"/>
        <v/>
      </c>
      <c r="AC10" s="41" t="str">
        <f t="shared" si="44"/>
        <v/>
      </c>
      <c r="AD10" s="41" t="str">
        <f t="shared" si="45"/>
        <v/>
      </c>
      <c r="AE10" s="41" t="str">
        <f t="shared" si="46"/>
        <v/>
      </c>
      <c r="AF10" s="44" t="str">
        <f>_xlfn.IFNA(VLOOKUP($A10,'B-pEC50'!$A:$BM,MATCH(AF$1,'B-pEC50'!$A$1:$BM$1,0),FALSE),"")</f>
        <v/>
      </c>
      <c r="AG10" s="46">
        <f>_xlfn.IFNA(VLOOKUP($A10,'B-pEC50'!$A:$BM,MATCH(AG$1,'B-pEC50'!$A$1:$BM$1,0),FALSE),"")</f>
        <v>10.72</v>
      </c>
      <c r="AH10" s="46">
        <f>_xlfn.IFNA(VLOOKUP($A10,'B-pEC50'!$A:$BM,MATCH(AH$1,'B-pEC50'!$A$1:$BM$1,0),FALSE),"")</f>
        <v>10.91</v>
      </c>
      <c r="AI10" s="46">
        <f>_xlfn.IFNA(VLOOKUP($A10,'B-pEC50'!$A:$BM,MATCH(AI$1,'B-pEC50'!$A$1:$BM$1,0),FALSE),"")</f>
        <v>10.9</v>
      </c>
      <c r="AJ10" s="46">
        <f>_xlfn.IFNA(VLOOKUP($A10,'B-pEC50'!$A:$BM,MATCH(AJ$1,'B-pEC50'!$A$1:$BM$1,0),FALSE),"")</f>
        <v>10.99</v>
      </c>
      <c r="AK10" s="46" t="str">
        <f>_xlfn.IFNA(VLOOKUP($A10,'B-pEC50'!$A:$BM,MATCH(AK$1,'B-pEC50'!$A$1:$BM$1,0),FALSE),"")</f>
        <v/>
      </c>
      <c r="AL10" s="45" t="str">
        <f>_xlfn.IFNA(VLOOKUP($A10,'B-pEC50'!$A:$BM,MATCH(AL$1,'B-pEC50'!$A$1:$BM$1,0),FALSE),"")</f>
        <v/>
      </c>
      <c r="AM10" s="45" t="str">
        <f>_xlfn.IFNA(VLOOKUP($A10,'B-pEC50'!$A:$BM,MATCH(AM$1,'B-pEC50'!$A$1:$BM$1,0),FALSE),"")</f>
        <v/>
      </c>
      <c r="AN10" s="45" t="str">
        <f>_xlfn.IFNA(VLOOKUP($A10,'B-pEC50'!$A:$BM,MATCH(AN$1,'B-pEC50'!$A$1:$BM$1,0),FALSE),"")</f>
        <v/>
      </c>
      <c r="AO10" s="46" t="str">
        <f>_xlfn.IFNA(VLOOKUP($A10,'B-pEC50'!$A:$BM,MATCH(AO$1,'B-pEC50'!$A$1:$BM$1,0),FALSE),"")</f>
        <v/>
      </c>
      <c r="AP10" s="45" t="str">
        <f>_xlfn.IFNA(VLOOKUP($A10,'B-pEC50'!$A:$BM,MATCH(AP$1,'B-pEC50'!$A$1:$BM$1,0),FALSE),"")</f>
        <v/>
      </c>
      <c r="AQ10" s="45" t="str">
        <f>_xlfn.IFNA(VLOOKUP($A10,'B-pEC50'!$A:$BM,MATCH(AQ$1,'B-pEC50'!$A$1:$BM$1,0),FALSE),"")</f>
        <v/>
      </c>
      <c r="AR10" s="47" t="str">
        <f>_xlfn.IFNA(VLOOKUP($A10,'I-pEC50'!$A:$BM,MATCH(AR$1,'I-pEC50'!$A$1:$BM$1,0),FALSE),"")</f>
        <v/>
      </c>
      <c r="AS10" s="47">
        <f>_xlfn.IFNA(VLOOKUP($A10,'I-pEC50'!$A:$BM,MATCH(AS$1,'I-pEC50'!$A$1:$BM$1,0),FALSE),"")</f>
        <v>10.33</v>
      </c>
      <c r="AT10" s="47">
        <f>_xlfn.IFNA(VLOOKUP($A10,'I-pEC50'!$A:$BM,MATCH(AT$1,'I-pEC50'!$A$1:$BM$1,0),FALSE),"")</f>
        <v>10.33</v>
      </c>
      <c r="AU10" s="47">
        <f>_xlfn.IFNA(VLOOKUP($A10,'I-pEC50'!$A:$BM,MATCH(AU$1,'I-pEC50'!$A$1:$BM$1,0),FALSE),"")</f>
        <v>10.08</v>
      </c>
      <c r="AV10" s="47">
        <f>_xlfn.IFNA(VLOOKUP($A10,'I-pEC50'!$A:$BM,MATCH(AV$1,'I-pEC50'!$A$1:$BM$1,0),FALSE),"")</f>
        <v>10.08</v>
      </c>
      <c r="AW10" s="47" t="str">
        <f>_xlfn.IFNA(VLOOKUP($A10,'I-pEC50'!$A:$BM,MATCH(AW$1,'I-pEC50'!$A$1:$BM$1,0),FALSE),"")</f>
        <v/>
      </c>
      <c r="AX10" s="47" t="str">
        <f>_xlfn.IFNA(VLOOKUP($A10,'I-pEC50'!$A:$BM,MATCH(AX$1,'I-pEC50'!$A$1:$BM$1,0),FALSE),"")</f>
        <v/>
      </c>
      <c r="AY10" s="47" t="str">
        <f>_xlfn.IFNA(VLOOKUP($A10,'I-pEC50'!$A:$BM,MATCH(AY$1,'I-pEC50'!$A$1:$BM$1,0),FALSE),"")</f>
        <v/>
      </c>
      <c r="AZ10" s="47" t="str">
        <f>_xlfn.IFNA(VLOOKUP($A10,'I-pEC50'!$A:$BM,MATCH(AZ$1,'I-pEC50'!$A$1:$BM$1,0),FALSE),"")</f>
        <v/>
      </c>
      <c r="BA10" s="47" t="str">
        <f>_xlfn.IFNA(VLOOKUP($A10,'I-pEC50'!$A:$BM,MATCH(BA$1,'I-pEC50'!$A$1:$BM$1,0),FALSE),"")</f>
        <v/>
      </c>
      <c r="BB10" s="47" t="str">
        <f>_xlfn.IFNA(VLOOKUP($A10,'I-pEC50'!$A:$BM,MATCH(BB$1,'I-pEC50'!$A$1:$BM$1,0),FALSE),"")</f>
        <v/>
      </c>
      <c r="BC10" s="47" t="str">
        <f>_xlfn.IFNA(VLOOKUP($A10,'I-pEC50'!$A:$BM,MATCH(BC$1,'I-pEC50'!$A$1:$BM$1,0),FALSE),"")</f>
        <v/>
      </c>
      <c r="BD10" s="40" t="str">
        <f t="shared" si="47"/>
        <v/>
      </c>
      <c r="BE10" s="41">
        <f t="shared" si="48"/>
        <v>0.79267799638677872</v>
      </c>
      <c r="BF10" s="41">
        <f t="shared" si="49"/>
        <v>0.76311207190435082</v>
      </c>
      <c r="BG10" s="41">
        <f t="shared" si="50"/>
        <v>0.72691026457421737</v>
      </c>
      <c r="BH10" s="41">
        <f t="shared" si="51"/>
        <v>0.71426590357466579</v>
      </c>
      <c r="BI10" s="41" t="str">
        <f t="shared" si="52"/>
        <v/>
      </c>
      <c r="BJ10" s="41" t="str">
        <f t="shared" si="53"/>
        <v/>
      </c>
      <c r="BK10" s="41" t="str">
        <f t="shared" si="54"/>
        <v/>
      </c>
      <c r="BL10" s="41" t="str">
        <f t="shared" si="55"/>
        <v/>
      </c>
      <c r="BM10" s="41" t="str">
        <f t="shared" si="56"/>
        <v/>
      </c>
      <c r="BN10" s="41" t="str">
        <f t="shared" si="57"/>
        <v/>
      </c>
      <c r="BO10" s="41" t="str">
        <f t="shared" si="58"/>
        <v/>
      </c>
      <c r="BP10" s="40" t="str">
        <f>_xlfn.IFNA(VLOOKUP($A10,'B-pEC50'!$A:$BM,MATCH(BP$1,'B-pEC50'!$A$1:$BM$1,0),FALSE),"")</f>
        <v/>
      </c>
      <c r="BQ10" s="41">
        <f>_xlfn.IFNA(VLOOKUP($A10,'B-pEC50'!$A:$BM,MATCH(BQ$1,'B-pEC50'!$A$1:$BM$1,0),FALSE),"")</f>
        <v>1.108499095840868</v>
      </c>
      <c r="BR10" s="41">
        <f>_xlfn.IFNA(VLOOKUP($A10,'B-pEC50'!$A:$BM,MATCH(BR$1,'B-pEC50'!$A$1:$BM$1,0),FALSE),"")</f>
        <v>1.1514466546112117</v>
      </c>
      <c r="BS10" s="41">
        <f>_xlfn.IFNA(VLOOKUP($A10,'B-pEC50'!$A:$BM,MATCH(BS$1,'B-pEC50'!$A$1:$BM$1,0),FALSE),"")</f>
        <v>1.1491862567811935</v>
      </c>
      <c r="BT10" s="41">
        <f>_xlfn.IFNA(VLOOKUP($A10,'B-pEC50'!$A:$BM,MATCH(BT$1,'B-pEC50'!$A$1:$BM$1,0),FALSE),"")</f>
        <v>1.1695298372513563</v>
      </c>
      <c r="BU10" s="41" t="str">
        <f>_xlfn.IFNA(VLOOKUP($A10,'B-pEC50'!$A:$BM,MATCH(BU$1,'B-pEC50'!$A$1:$BM$1,0),FALSE),"")</f>
        <v/>
      </c>
      <c r="BV10" s="41" t="str">
        <f>_xlfn.IFNA(VLOOKUP($A10,'B-pEC50'!$A:$BM,MATCH(BV$1,'B-pEC50'!$A$1:$BM$1,0),FALSE),"")</f>
        <v/>
      </c>
      <c r="BW10" s="41" t="str">
        <f>_xlfn.IFNA(VLOOKUP($A10,'B-pEC50'!$A:$BM,MATCH(BW$1,'B-pEC50'!$A$1:$BM$1,0),FALSE),"")</f>
        <v/>
      </c>
      <c r="BX10" s="41" t="str">
        <f>_xlfn.IFNA(VLOOKUP($A10,'B-pEC50'!$A:$BM,MATCH(BX$1,'B-pEC50'!$A$1:$BM$1,0),FALSE),"")</f>
        <v/>
      </c>
      <c r="BY10" s="41" t="str">
        <f>_xlfn.IFNA(VLOOKUP($A10,'B-pEC50'!$A:$BM,MATCH(BY$1,'B-pEC50'!$A$1:$BM$1,0),FALSE),"")</f>
        <v/>
      </c>
      <c r="BZ10" s="41" t="str">
        <f>_xlfn.IFNA(VLOOKUP($A10,'B-pEC50'!$A:$BM,MATCH(BZ$1,'B-pEC50'!$A$1:$BM$1,0),FALSE),"")</f>
        <v/>
      </c>
      <c r="CA10" s="41" t="str">
        <f>_xlfn.IFNA(VLOOKUP($A10,'B-pEC50'!$A:$BM,MATCH(CA$1,'B-pEC50'!$A$1:$BM$1,0),FALSE),"")</f>
        <v/>
      </c>
      <c r="CB10" s="47" t="str">
        <f>_xlfn.IFNA(VLOOKUP($A10,'I-pEC50'!$A:$BM,MATCH(CB$1,'I-pEC50'!$A$1:$BM$1,0),FALSE),"")</f>
        <v/>
      </c>
      <c r="CC10" s="47">
        <f>_xlfn.IFNA(VLOOKUP($A10,'I-pEC50'!$A:$BM,MATCH(CC$1,'I-pEC50'!$A$1:$BM$1,0),FALSE),"")</f>
        <v>0.87868284228769511</v>
      </c>
      <c r="CD10" s="47">
        <f>_xlfn.IFNA(VLOOKUP($A10,'I-pEC50'!$A:$BM,MATCH(CD$1,'I-pEC50'!$A$1:$BM$1,0),FALSE),"")</f>
        <v>0.87868284228769511</v>
      </c>
      <c r="CE10" s="47">
        <f>_xlfn.IFNA(VLOOKUP($A10,'I-pEC50'!$A:$BM,MATCH(CE$1,'I-pEC50'!$A$1:$BM$1,0),FALSE),"")</f>
        <v>0.83535528596187181</v>
      </c>
      <c r="CF10" s="47">
        <f>_xlfn.IFNA(VLOOKUP($A10,'I-pEC50'!$A:$BM,MATCH(CF$1,'I-pEC50'!$A$1:$BM$1,0),FALSE),"")</f>
        <v>0.83535528596187181</v>
      </c>
      <c r="CG10" s="47" t="str">
        <f>_xlfn.IFNA(VLOOKUP($A10,'I-pEC50'!$A:$BM,MATCH(CG$1,'I-pEC50'!$A$1:$BM$1,0),FALSE),"")</f>
        <v/>
      </c>
      <c r="CH10" s="47" t="str">
        <f>_xlfn.IFNA(VLOOKUP($A10,'I-pEC50'!$A:$BM,MATCH(CH$1,'I-pEC50'!$A$1:$BM$1,0),FALSE),"")</f>
        <v/>
      </c>
      <c r="CI10" s="47" t="str">
        <f>_xlfn.IFNA(VLOOKUP($A10,'I-pEC50'!$A:$BM,MATCH(CI$1,'I-pEC50'!$A$1:$BM$1,0),FALSE),"")</f>
        <v/>
      </c>
      <c r="CJ10" s="47" t="str">
        <f>_xlfn.IFNA(VLOOKUP($A10,'I-pEC50'!$A:$BM,MATCH(CJ$1,'I-pEC50'!$A$1:$BM$1,0),FALSE),"")</f>
        <v/>
      </c>
      <c r="CK10" s="47" t="str">
        <f>_xlfn.IFNA(VLOOKUP($A10,'I-pEC50'!$A:$BM,MATCH(CK$1,'I-pEC50'!$A$1:$BM$1,0),FALSE),"")</f>
        <v/>
      </c>
      <c r="CL10" s="47" t="str">
        <f>_xlfn.IFNA(VLOOKUP($A10,'I-pEC50'!$A:$BM,MATCH(CL$1,'I-pEC50'!$A$1:$BM$1,0),FALSE),"")</f>
        <v/>
      </c>
      <c r="CM10" s="47" t="str">
        <f>_xlfn.IFNA(VLOOKUP($A10,'I-pEC50'!$A:$BM,MATCH(CM$1,'I-pEC50'!$A$1:$BM$1,0),FALSE),"")</f>
        <v/>
      </c>
      <c r="CN10" s="40" t="str">
        <f t="shared" si="59"/>
        <v/>
      </c>
      <c r="CO10" s="41">
        <f t="shared" si="60"/>
        <v>0</v>
      </c>
      <c r="CP10" s="41">
        <f t="shared" si="61"/>
        <v>0.70370370370370294</v>
      </c>
      <c r="CQ10" s="41">
        <f t="shared" si="62"/>
        <v>0</v>
      </c>
      <c r="CR10" s="41">
        <f t="shared" si="63"/>
        <v>0</v>
      </c>
      <c r="CS10" s="41" t="str">
        <f t="shared" si="64"/>
        <v/>
      </c>
      <c r="CT10" s="41" t="str">
        <f t="shared" si="65"/>
        <v/>
      </c>
      <c r="CU10" s="41" t="str">
        <f t="shared" si="66"/>
        <v/>
      </c>
      <c r="CV10" s="41" t="str">
        <f t="shared" si="67"/>
        <v/>
      </c>
      <c r="CW10" s="41" t="str">
        <f t="shared" si="68"/>
        <v/>
      </c>
      <c r="CX10" s="41" t="str">
        <f t="shared" si="69"/>
        <v/>
      </c>
      <c r="CY10" s="41" t="str">
        <f t="shared" si="70"/>
        <v/>
      </c>
      <c r="CZ10" s="40" t="str">
        <f>_xlfn.IFNA(VLOOKUP($A10,'B-pEC50'!$A:$BM,MATCH(CZ$1,'B-pEC50'!$A$1:$BM$1,0),FALSE),"")</f>
        <v/>
      </c>
      <c r="DA10" s="41">
        <f>_xlfn.IFNA(VLOOKUP($A10,'B-pEC50'!$A:$BM,MATCH(DA$1,'B-pEC50'!$A$1:$BM$1,0),FALSE),"")</f>
        <v>0</v>
      </c>
      <c r="DB10" s="41">
        <f>_xlfn.IFNA(VLOOKUP($A10,'B-pEC50'!$A:$BM,MATCH(DB$1,'B-pEC50'!$A$1:$BM$1,0),FALSE),"")</f>
        <v>0.70370370370370294</v>
      </c>
      <c r="DC10" s="41">
        <f>_xlfn.IFNA(VLOOKUP($A10,'B-pEC50'!$A:$BM,MATCH(DC$1,'B-pEC50'!$A$1:$BM$1,0),FALSE),"")</f>
        <v>0.66666666666666663</v>
      </c>
      <c r="DD10" s="41">
        <f>_xlfn.IFNA(VLOOKUP($A10,'B-pEC50'!$A:$BM,MATCH(DD$1,'B-pEC50'!$A$1:$BM$1,0),FALSE),"")</f>
        <v>1</v>
      </c>
      <c r="DE10" s="41" t="str">
        <f>_xlfn.IFNA(VLOOKUP($A10,'B-pEC50'!$A:$BM,MATCH(DE$1,'B-pEC50'!$A$1:$BM$1,0),FALSE),"")</f>
        <v/>
      </c>
      <c r="DF10" s="41" t="str">
        <f>_xlfn.IFNA(VLOOKUP($A10,'B-pEC50'!$A:$BM,MATCH(DF$1,'B-pEC50'!$A$1:$BM$1,0),FALSE),"")</f>
        <v/>
      </c>
      <c r="DG10" s="41" t="str">
        <f>_xlfn.IFNA(VLOOKUP($A10,'B-pEC50'!$A:$BM,MATCH(DG$1,'B-pEC50'!$A$1:$BM$1,0),FALSE),"")</f>
        <v/>
      </c>
      <c r="DH10" s="41" t="str">
        <f>_xlfn.IFNA(VLOOKUP($A10,'B-pEC50'!$A:$BM,MATCH(DH$1,'B-pEC50'!$A$1:$BM$1,0),FALSE),"")</f>
        <v/>
      </c>
      <c r="DI10" s="41" t="str">
        <f>_xlfn.IFNA(VLOOKUP($A10,'B-pEC50'!$A:$BM,MATCH(DI$1,'B-pEC50'!$A$1:$BM$1,0),FALSE),"")</f>
        <v/>
      </c>
      <c r="DJ10" s="41" t="str">
        <f>_xlfn.IFNA(VLOOKUP($A10,'B-pEC50'!$A:$BM,MATCH(DJ$1,'B-pEC50'!$A$1:$BM$1,0),FALSE),"")</f>
        <v/>
      </c>
      <c r="DK10" s="41" t="str">
        <f>_xlfn.IFNA(VLOOKUP($A10,'B-pEC50'!$A:$BM,MATCH(DK$1,'B-pEC50'!$A$1:$BM$1,0),FALSE),"")</f>
        <v/>
      </c>
      <c r="DL10" s="47" t="str">
        <f>_xlfn.IFNA(VLOOKUP($A10,'I-pEC50'!$A:$BQ,MATCH(DL$1,'I-pEC50'!$A$1:$BQ$1,0),FALSE),"")</f>
        <v/>
      </c>
      <c r="DM10" s="47">
        <f>_xlfn.IFNA(VLOOKUP($A10,'I-pEC50'!$A:$BQ,MATCH(DM$1,'I-pEC50'!$A$1:$BQ$1,0),FALSE),"")</f>
        <v>1</v>
      </c>
      <c r="DN10" s="47">
        <f>_xlfn.IFNA(VLOOKUP($A10,'I-pEC50'!$A:$BQ,MATCH(DN$1,'I-pEC50'!$A$1:$BQ$1,0),FALSE),"")</f>
        <v>1</v>
      </c>
      <c r="DO10" s="47">
        <f>_xlfn.IFNA(VLOOKUP($A10,'I-pEC50'!$A:$BQ,MATCH(DO$1,'I-pEC50'!$A$1:$BQ$1,0),FALSE),"")</f>
        <v>0</v>
      </c>
      <c r="DP10" s="47">
        <f>_xlfn.IFNA(VLOOKUP($A10,'I-pEC50'!$A:$BQ,MATCH(DP$1,'I-pEC50'!$A$1:$BQ$1,0),FALSE),"")</f>
        <v>0</v>
      </c>
      <c r="DQ10" s="47" t="str">
        <f>_xlfn.IFNA(VLOOKUP($A10,'I-pEC50'!$A:$BQ,MATCH(DQ$1,'I-pEC50'!$A$1:$BQ$1,0),FALSE),"")</f>
        <v/>
      </c>
      <c r="DR10" s="47" t="str">
        <f>_xlfn.IFNA(VLOOKUP($A10,'I-pEC50'!$A:$BQ,MATCH(DR$1,'I-pEC50'!$A$1:$BQ$1,0),FALSE),"")</f>
        <v/>
      </c>
      <c r="DS10" s="47" t="str">
        <f>_xlfn.IFNA(VLOOKUP($A10,'I-pEC50'!$A:$BQ,MATCH(DS$1,'I-pEC50'!$A$1:$BQ$1,0),FALSE),"")</f>
        <v/>
      </c>
      <c r="DT10" s="47" t="str">
        <f>_xlfn.IFNA(VLOOKUP($A10,'I-pEC50'!$A:$BQ,MATCH(DT$1,'I-pEC50'!$A$1:$BQ$1,0),FALSE),"")</f>
        <v/>
      </c>
      <c r="DU10" s="47" t="str">
        <f>_xlfn.IFNA(VLOOKUP($A10,'I-pEC50'!$A:$BQ,MATCH(DU$1,'I-pEC50'!$A$1:$BQ$1,0),FALSE),"")</f>
        <v/>
      </c>
      <c r="DV10" s="47" t="str">
        <f>_xlfn.IFNA(VLOOKUP($A10,'I-pEC50'!$A:$BQ,MATCH(DV$1,'I-pEC50'!$A$1:$BQ$1,0),FALSE),"")</f>
        <v/>
      </c>
      <c r="DW10" s="47" t="str">
        <f>_xlfn.IFNA(VLOOKUP($A10,'I-pEC50'!$A:$BQ,MATCH(DW$1,'I-pEC50'!$A$1:$BQ$1,0),FALSE),"")</f>
        <v/>
      </c>
      <c r="DX10" s="105" t="str">
        <f t="shared" si="27"/>
        <v/>
      </c>
      <c r="DY10" s="47">
        <f t="shared" si="28"/>
        <v>0.93994540491355771</v>
      </c>
      <c r="DZ10" s="47" t="str">
        <f t="shared" si="29"/>
        <v/>
      </c>
      <c r="EA10" s="47" t="str">
        <f t="shared" si="30"/>
        <v/>
      </c>
      <c r="EB10" s="47" t="str">
        <f>_xlfn.IFNA(VLOOKUP($A10,'B-pEC50'!$A:$IC,MATCH(EB$1,'B-pEC50'!$A$1:$IC$1,0),FALSE),"")</f>
        <v/>
      </c>
      <c r="EC10" s="47">
        <f>_xlfn.IFNA(VLOOKUP($A10,'B-pEC50'!$A:$IC,MATCH(EC$1,'B-pEC50'!$A$1:$IC$1,0),FALSE),"")</f>
        <v>10.99</v>
      </c>
      <c r="ED10" s="47" t="str">
        <f>_xlfn.IFNA(VLOOKUP($A10,'B-pEC50'!$A:$IC,MATCH(ED$1,'B-pEC50'!$A$1:$IC$1,0),FALSE),"")</f>
        <v/>
      </c>
      <c r="EE10" s="47" t="str">
        <f>_xlfn.IFNA(VLOOKUP($A10,'B-pEC50'!$A:$IC,MATCH(EE$1,'B-pEC50'!$A$1:$IC$1,0),FALSE),"")</f>
        <v/>
      </c>
      <c r="EF10" s="47" t="str">
        <f>_xlfn.IFNA(VLOOKUP($A10,'I-pEC50'!$A:$IC,MATCH(EF$1,'I-pEC50'!$A$1:$IC$1,0),FALSE),"")</f>
        <v/>
      </c>
      <c r="EG10" s="47">
        <f>_xlfn.IFNA(VLOOKUP($A10,'I-pEC50'!$A:$IC,MATCH(EG$1,'I-pEC50'!$A$1:$IC$1,0),FALSE),"")</f>
        <v>10.33</v>
      </c>
      <c r="EH10" s="47" t="str">
        <f>_xlfn.IFNA(VLOOKUP($A10,'I-pEC50'!$A:$IC,MATCH(EH$1,'I-pEC50'!$A$1:$IC$1,0),FALSE),"")</f>
        <v/>
      </c>
      <c r="EI10" s="47" t="str">
        <f>_xlfn.IFNA(VLOOKUP($A10,'I-pEC50'!$A:$IC,MATCH(EI$1,'I-pEC50'!$A$1:$IC$1,0),FALSE),"")</f>
        <v/>
      </c>
      <c r="EJ10" s="105" t="str">
        <f t="shared" si="31"/>
        <v/>
      </c>
      <c r="EK10" s="47">
        <f t="shared" si="32"/>
        <v>0.93795955882352933</v>
      </c>
      <c r="EL10" s="47" t="str">
        <f t="shared" si="33"/>
        <v/>
      </c>
      <c r="EM10" s="47" t="str">
        <f t="shared" si="34"/>
        <v/>
      </c>
      <c r="EN10" s="105" t="str">
        <f>_xlfn.IFNA(VLOOKUP($A10,'B-pEC50'!$A:$IC,MATCH(EN$1,'B-pEC50'!$A$1:$IC$1,0),FALSE),"")</f>
        <v/>
      </c>
      <c r="EO10" s="47">
        <f>_xlfn.IFNA(VLOOKUP($A10,'B-pEC50'!$A:$IC,MATCH(EO$1,'B-pEC50'!$A$1:$IC$1,0),FALSE),"")</f>
        <v>10.88</v>
      </c>
      <c r="EP10" s="47" t="str">
        <f>_xlfn.IFNA(VLOOKUP($A10,'B-pEC50'!$A:$IC,MATCH(EP$1,'B-pEC50'!$A$1:$IC$1,0),FALSE),"")</f>
        <v/>
      </c>
      <c r="EQ10" s="47" t="str">
        <f>_xlfn.IFNA(VLOOKUP($A10,'B-pEC50'!$A:$IC,MATCH(EQ$1,'B-pEC50'!$A$1:$IC$1,0),FALSE),"")</f>
        <v/>
      </c>
      <c r="ER10" s="47" t="str">
        <f>_xlfn.IFNA(VLOOKUP($A10,'I-pEC50'!$A:$IC,MATCH(ER$1,'I-pEC50'!$A$1:$IC$1,0),FALSE),"")</f>
        <v/>
      </c>
      <c r="ES10" s="47">
        <f>_xlfn.IFNA(VLOOKUP($A10,'I-pEC50'!$A:$IC,MATCH(ES$1,'I-pEC50'!$A$1:$IC$1,0),FALSE),"")</f>
        <v>10.205</v>
      </c>
      <c r="ET10" s="47" t="str">
        <f>_xlfn.IFNA(VLOOKUP($A10,'I-pEC50'!$A:$IC,MATCH(ET$1,'I-pEC50'!$A$1:$IC$1,0),FALSE),"")</f>
        <v/>
      </c>
      <c r="EU10" s="47" t="str">
        <f>_xlfn.IFNA(VLOOKUP($A10,'I-pEC50'!$A:$IC,MATCH(EU$1,'I-pEC50'!$A$1:$IC$1,0),FALSE),"")</f>
        <v/>
      </c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</row>
    <row r="11" spans="1:172" s="49" customFormat="1" x14ac:dyDescent="0.2">
      <c r="A11" s="29" t="s">
        <v>137</v>
      </c>
      <c r="B11" s="377" t="str">
        <f>VLOOKUP($A11,BI!$A:$Q,MATCH(B$1,BI!$A$1:$Q$1,0),FALSE)</f>
        <v/>
      </c>
      <c r="C11" s="378">
        <f>VLOOKUP($A11,BI!$A:$Q,MATCH(C$1,BI!$A$1:$Q$1,0),FALSE)</f>
        <v>1</v>
      </c>
      <c r="D11" s="378">
        <f>VLOOKUP($A11,BI!$A:$Q,MATCH(D$1,BI!$A$1:$Q$1,0),FALSE)</f>
        <v>1</v>
      </c>
      <c r="E11" s="378">
        <f>VLOOKUP($A11,BI!$A:$Q,MATCH(E$1,BI!$A$1:$Q$1,0),FALSE)</f>
        <v>1</v>
      </c>
      <c r="F11" s="378">
        <f>VLOOKUP($A11,BI!$A:$Q,MATCH(F$1,BI!$A$1:$Q$1,0),FALSE)</f>
        <v>1</v>
      </c>
      <c r="G11" s="378" t="str">
        <f>VLOOKUP($A11,BI!$A:$Q,MATCH(G$1,BI!$A$1:$Q$1,0),FALSE)</f>
        <v/>
      </c>
      <c r="H11" s="378" t="str">
        <f>VLOOKUP($A11,BI!$A:$Q,MATCH(H$1,BI!$A$1:$Q$1,0),FALSE)</f>
        <v/>
      </c>
      <c r="I11" s="378" t="str">
        <f>VLOOKUP($A11,BI!$A:$Q,MATCH(I$1,BI!$A$1:$Q$1,0),FALSE)</f>
        <v/>
      </c>
      <c r="J11" s="378" t="str">
        <f>VLOOKUP($A11,BI!$A:$Q,MATCH(J$1,BI!$A$1:$Q$1,0),FALSE)</f>
        <v/>
      </c>
      <c r="K11" s="378" t="str">
        <f>VLOOKUP($A11,BI!$A:$Q,MATCH(K$1,BI!$A$1:$Q$1,0),FALSE)</f>
        <v/>
      </c>
      <c r="L11" s="378" t="str">
        <f>VLOOKUP($A11,BI!$A:$Q,MATCH(L$1,BI!$A$1:$Q$1,0),FALSE)</f>
        <v/>
      </c>
      <c r="M11" s="378" t="str">
        <f>VLOOKUP($A11,BI!$A:$Q,MATCH(M$1,BI!$A$1:$Q$1,0),FALSE)</f>
        <v/>
      </c>
      <c r="N11" s="49">
        <f t="shared" si="0"/>
        <v>4</v>
      </c>
      <c r="O11" s="49" t="str">
        <f>VLOOKUP($A11,BI!$A:$Q,MATCH(O$1,BI!$A$1:$Q$1,0),FALSE)</f>
        <v/>
      </c>
      <c r="P11" s="37">
        <f>VLOOKUP($A11,BI!$A:$Q,MATCH(P$1,BI!$A$1:$Q$1,0),FALSE)</f>
        <v>1</v>
      </c>
      <c r="Q11" s="37" t="str">
        <f>VLOOKUP($A11,BI!$A:$Q,MATCH(Q$1,BI!$A$1:$Q$1,0),FALSE)</f>
        <v/>
      </c>
      <c r="R11" s="37" t="str">
        <f>VLOOKUP($A11,BI!$A:$Q,MATCH(R$1,BI!$A$1:$Q$1,0),FALSE)</f>
        <v/>
      </c>
      <c r="S11" s="37">
        <f t="shared" si="1"/>
        <v>1</v>
      </c>
      <c r="T11" s="40" t="str">
        <f t="shared" si="35"/>
        <v/>
      </c>
      <c r="U11" s="41">
        <f t="shared" si="36"/>
        <v>0.93346534653465363</v>
      </c>
      <c r="V11" s="41">
        <f t="shared" si="37"/>
        <v>0.93386138613861391</v>
      </c>
      <c r="W11" s="41">
        <f t="shared" si="38"/>
        <v>0.94010416666666674</v>
      </c>
      <c r="X11" s="41">
        <f t="shared" si="39"/>
        <v>0.97614583333333338</v>
      </c>
      <c r="Y11" s="41" t="str">
        <f t="shared" si="40"/>
        <v/>
      </c>
      <c r="Z11" s="41" t="str">
        <f t="shared" si="41"/>
        <v/>
      </c>
      <c r="AA11" s="41" t="str">
        <f t="shared" si="42"/>
        <v/>
      </c>
      <c r="AB11" s="41" t="str">
        <f t="shared" si="43"/>
        <v/>
      </c>
      <c r="AC11" s="41" t="str">
        <f t="shared" si="44"/>
        <v/>
      </c>
      <c r="AD11" s="41" t="str">
        <f t="shared" si="45"/>
        <v/>
      </c>
      <c r="AE11" s="41" t="str">
        <f t="shared" si="46"/>
        <v/>
      </c>
      <c r="AF11" s="44" t="str">
        <f>_xlfn.IFNA(VLOOKUP($A11,'B-pEC50'!$A:$BM,MATCH(AF$1,'B-pEC50'!$A$1:$BM$1,0),FALSE),"")</f>
        <v/>
      </c>
      <c r="AG11" s="46">
        <f>_xlfn.IFNA(VLOOKUP($A11,'B-pEC50'!$A:$BM,MATCH(AG$1,'B-pEC50'!$A$1:$BM$1,0),FALSE),"")</f>
        <v>9.4280000000000008</v>
      </c>
      <c r="AH11" s="46">
        <f>_xlfn.IFNA(VLOOKUP($A11,'B-pEC50'!$A:$BM,MATCH(AH$1,'B-pEC50'!$A$1:$BM$1,0),FALSE),"")</f>
        <v>9.4320000000000004</v>
      </c>
      <c r="AI11" s="46">
        <f>_xlfn.IFNA(VLOOKUP($A11,'B-pEC50'!$A:$BM,MATCH(AI$1,'B-pEC50'!$A$1:$BM$1,0),FALSE),"")</f>
        <v>9.0250000000000004</v>
      </c>
      <c r="AJ11" s="46">
        <f>_xlfn.IFNA(VLOOKUP($A11,'B-pEC50'!$A:$BM,MATCH(AJ$1,'B-pEC50'!$A$1:$BM$1,0),FALSE),"")</f>
        <v>9.3710000000000004</v>
      </c>
      <c r="AK11" s="46" t="str">
        <f>_xlfn.IFNA(VLOOKUP($A11,'B-pEC50'!$A:$BM,MATCH(AK$1,'B-pEC50'!$A$1:$BM$1,0),FALSE),"")</f>
        <v/>
      </c>
      <c r="AL11" s="45" t="str">
        <f>_xlfn.IFNA(VLOOKUP($A11,'B-pEC50'!$A:$BM,MATCH(AL$1,'B-pEC50'!$A$1:$BM$1,0),FALSE),"")</f>
        <v/>
      </c>
      <c r="AM11" s="45" t="str">
        <f>_xlfn.IFNA(VLOOKUP($A11,'B-pEC50'!$A:$BM,MATCH(AM$1,'B-pEC50'!$A$1:$BM$1,0),FALSE),"")</f>
        <v/>
      </c>
      <c r="AN11" s="45" t="str">
        <f>_xlfn.IFNA(VLOOKUP($A11,'B-pEC50'!$A:$BM,MATCH(AN$1,'B-pEC50'!$A$1:$BM$1,0),FALSE),"")</f>
        <v/>
      </c>
      <c r="AO11" s="46" t="str">
        <f>_xlfn.IFNA(VLOOKUP($A11,'B-pEC50'!$A:$BM,MATCH(AO$1,'B-pEC50'!$A$1:$BM$1,0),FALSE),"")</f>
        <v/>
      </c>
      <c r="AP11" s="45" t="str">
        <f>_xlfn.IFNA(VLOOKUP($A11,'B-pEC50'!$A:$BM,MATCH(AP$1,'B-pEC50'!$A$1:$BM$1,0),FALSE),"")</f>
        <v/>
      </c>
      <c r="AQ11" s="45" t="str">
        <f>_xlfn.IFNA(VLOOKUP($A11,'B-pEC50'!$A:$BM,MATCH(AQ$1,'B-pEC50'!$A$1:$BM$1,0),FALSE),"")</f>
        <v/>
      </c>
      <c r="AR11" s="47" t="str">
        <f>_xlfn.IFNA(VLOOKUP($A11,'I-pEC50'!$A:$BM,MATCH(AR$1,'I-pEC50'!$A$1:$BM$1,0),FALSE),"")</f>
        <v/>
      </c>
      <c r="AS11" s="47">
        <f>_xlfn.IFNA(VLOOKUP($A11,'I-pEC50'!$A:$BM,MATCH(AS$1,'I-pEC50'!$A$1:$BM$1,0),FALSE),"")</f>
        <v>10.1</v>
      </c>
      <c r="AT11" s="47">
        <f>_xlfn.IFNA(VLOOKUP($A11,'I-pEC50'!$A:$BM,MATCH(AT$1,'I-pEC50'!$A$1:$BM$1,0),FALSE),"")</f>
        <v>10.1</v>
      </c>
      <c r="AU11" s="47">
        <f>_xlfn.IFNA(VLOOKUP($A11,'I-pEC50'!$A:$BM,MATCH(AU$1,'I-pEC50'!$A$1:$BM$1,0),FALSE),"")</f>
        <v>9.6</v>
      </c>
      <c r="AV11" s="47">
        <f>_xlfn.IFNA(VLOOKUP($A11,'I-pEC50'!$A:$BM,MATCH(AV$1,'I-pEC50'!$A$1:$BM$1,0),FALSE),"")</f>
        <v>9.6</v>
      </c>
      <c r="AW11" s="47" t="str">
        <f>_xlfn.IFNA(VLOOKUP($A11,'I-pEC50'!$A:$BM,MATCH(AW$1,'I-pEC50'!$A$1:$BM$1,0),FALSE),"")</f>
        <v/>
      </c>
      <c r="AX11" s="47" t="str">
        <f>_xlfn.IFNA(VLOOKUP($A11,'I-pEC50'!$A:$BM,MATCH(AX$1,'I-pEC50'!$A$1:$BM$1,0),FALSE),"")</f>
        <v/>
      </c>
      <c r="AY11" s="47" t="str">
        <f>_xlfn.IFNA(VLOOKUP($A11,'I-pEC50'!$A:$BM,MATCH(AY$1,'I-pEC50'!$A$1:$BM$1,0),FALSE),"")</f>
        <v/>
      </c>
      <c r="AZ11" s="47" t="str">
        <f>_xlfn.IFNA(VLOOKUP($A11,'I-pEC50'!$A:$BM,MATCH(AZ$1,'I-pEC50'!$A$1:$BM$1,0),FALSE),"")</f>
        <v/>
      </c>
      <c r="BA11" s="47" t="str">
        <f>_xlfn.IFNA(VLOOKUP($A11,'I-pEC50'!$A:$BM,MATCH(BA$1,'I-pEC50'!$A$1:$BM$1,0),FALSE),"")</f>
        <v/>
      </c>
      <c r="BB11" s="47" t="str">
        <f>_xlfn.IFNA(VLOOKUP($A11,'I-pEC50'!$A:$BM,MATCH(BB$1,'I-pEC50'!$A$1:$BM$1,0),FALSE),"")</f>
        <v/>
      </c>
      <c r="BC11" s="47" t="str">
        <f>_xlfn.IFNA(VLOOKUP($A11,'I-pEC50'!$A:$BM,MATCH(BC$1,'I-pEC50'!$A$1:$BM$1,0),FALSE),"")</f>
        <v/>
      </c>
      <c r="BD11" s="40" t="str">
        <f t="shared" si="47"/>
        <v/>
      </c>
      <c r="BE11" s="41">
        <f t="shared" si="48"/>
        <v>0.97333664609268766</v>
      </c>
      <c r="BF11" s="41">
        <f t="shared" si="49"/>
        <v>0.97441453828105151</v>
      </c>
      <c r="BG11" s="41">
        <f t="shared" si="50"/>
        <v>0.96436331780568507</v>
      </c>
      <c r="BH11" s="41">
        <f t="shared" si="51"/>
        <v>0.93602927017138449</v>
      </c>
      <c r="BI11" s="41" t="str">
        <f t="shared" si="52"/>
        <v/>
      </c>
      <c r="BJ11" s="41" t="str">
        <f t="shared" si="53"/>
        <v/>
      </c>
      <c r="BK11" s="41" t="str">
        <f t="shared" si="54"/>
        <v/>
      </c>
      <c r="BL11" s="41" t="str">
        <f t="shared" si="55"/>
        <v/>
      </c>
      <c r="BM11" s="41" t="str">
        <f t="shared" si="56"/>
        <v/>
      </c>
      <c r="BN11" s="41" t="str">
        <f t="shared" si="57"/>
        <v/>
      </c>
      <c r="BO11" s="41" t="str">
        <f t="shared" si="58"/>
        <v/>
      </c>
      <c r="BP11" s="40" t="str">
        <f>_xlfn.IFNA(VLOOKUP($A11,'B-pEC50'!$A:$BM,MATCH(BP$1,'B-pEC50'!$A$1:$BM$1,0),FALSE),"")</f>
        <v/>
      </c>
      <c r="BQ11" s="41">
        <f>_xlfn.IFNA(VLOOKUP($A11,'B-pEC50'!$A:$BM,MATCH(BQ$1,'B-pEC50'!$A$1:$BM$1,0),FALSE),"")</f>
        <v>0.81645569620253178</v>
      </c>
      <c r="BR11" s="41">
        <f>_xlfn.IFNA(VLOOKUP($A11,'B-pEC50'!$A:$BM,MATCH(BR$1,'B-pEC50'!$A$1:$BM$1,0),FALSE),"")</f>
        <v>0.81735985533453892</v>
      </c>
      <c r="BS11" s="41">
        <f>_xlfn.IFNA(VLOOKUP($A11,'B-pEC50'!$A:$BM,MATCH(BS$1,'B-pEC50'!$A$1:$BM$1,0),FALSE),"")</f>
        <v>0.72536166365280297</v>
      </c>
      <c r="BT11" s="41">
        <f>_xlfn.IFNA(VLOOKUP($A11,'B-pEC50'!$A:$BM,MATCH(BT$1,'B-pEC50'!$A$1:$BM$1,0),FALSE),"")</f>
        <v>0.8035714285714286</v>
      </c>
      <c r="BU11" s="41" t="str">
        <f>_xlfn.IFNA(VLOOKUP($A11,'B-pEC50'!$A:$BM,MATCH(BU$1,'B-pEC50'!$A$1:$BM$1,0),FALSE),"")</f>
        <v/>
      </c>
      <c r="BV11" s="41" t="str">
        <f>_xlfn.IFNA(VLOOKUP($A11,'B-pEC50'!$A:$BM,MATCH(BV$1,'B-pEC50'!$A$1:$BM$1,0),FALSE),"")</f>
        <v/>
      </c>
      <c r="BW11" s="41" t="str">
        <f>_xlfn.IFNA(VLOOKUP($A11,'B-pEC50'!$A:$BM,MATCH(BW$1,'B-pEC50'!$A$1:$BM$1,0),FALSE),"")</f>
        <v/>
      </c>
      <c r="BX11" s="41" t="str">
        <f>_xlfn.IFNA(VLOOKUP($A11,'B-pEC50'!$A:$BM,MATCH(BX$1,'B-pEC50'!$A$1:$BM$1,0),FALSE),"")</f>
        <v/>
      </c>
      <c r="BY11" s="41" t="str">
        <f>_xlfn.IFNA(VLOOKUP($A11,'B-pEC50'!$A:$BM,MATCH(BY$1,'B-pEC50'!$A$1:$BM$1,0),FALSE),"")</f>
        <v/>
      </c>
      <c r="BZ11" s="41" t="str">
        <f>_xlfn.IFNA(VLOOKUP($A11,'B-pEC50'!$A:$BM,MATCH(BZ$1,'B-pEC50'!$A$1:$BM$1,0),FALSE),"")</f>
        <v/>
      </c>
      <c r="CA11" s="41" t="str">
        <f>_xlfn.IFNA(VLOOKUP($A11,'B-pEC50'!$A:$BM,MATCH(CA$1,'B-pEC50'!$A$1:$BM$1,0),FALSE),"")</f>
        <v/>
      </c>
      <c r="CB11" s="47" t="str">
        <f>_xlfn.IFNA(VLOOKUP($A11,'I-pEC50'!$A:$BM,MATCH(CB$1,'I-pEC50'!$A$1:$BM$1,0),FALSE),"")</f>
        <v/>
      </c>
      <c r="CC11" s="47">
        <f>_xlfn.IFNA(VLOOKUP($A11,'I-pEC50'!$A:$BM,MATCH(CC$1,'I-pEC50'!$A$1:$BM$1,0),FALSE),"")</f>
        <v>0.83882149046793764</v>
      </c>
      <c r="CD11" s="47">
        <f>_xlfn.IFNA(VLOOKUP($A11,'I-pEC50'!$A:$BM,MATCH(CD$1,'I-pEC50'!$A$1:$BM$1,0),FALSE),"")</f>
        <v>0.83882149046793764</v>
      </c>
      <c r="CE11" s="47">
        <f>_xlfn.IFNA(VLOOKUP($A11,'I-pEC50'!$A:$BM,MATCH(CE$1,'I-pEC50'!$A$1:$BM$1,0),FALSE),"")</f>
        <v>0.75216637781629114</v>
      </c>
      <c r="CF11" s="47">
        <f>_xlfn.IFNA(VLOOKUP($A11,'I-pEC50'!$A:$BM,MATCH(CF$1,'I-pEC50'!$A$1:$BM$1,0),FALSE),"")</f>
        <v>0.75216637781629114</v>
      </c>
      <c r="CG11" s="47" t="str">
        <f>_xlfn.IFNA(VLOOKUP($A11,'I-pEC50'!$A:$BM,MATCH(CG$1,'I-pEC50'!$A$1:$BM$1,0),FALSE),"")</f>
        <v/>
      </c>
      <c r="CH11" s="47" t="str">
        <f>_xlfn.IFNA(VLOOKUP($A11,'I-pEC50'!$A:$BM,MATCH(CH$1,'I-pEC50'!$A$1:$BM$1,0),FALSE),"")</f>
        <v/>
      </c>
      <c r="CI11" s="47" t="str">
        <f>_xlfn.IFNA(VLOOKUP($A11,'I-pEC50'!$A:$BM,MATCH(CI$1,'I-pEC50'!$A$1:$BM$1,0),FALSE),"")</f>
        <v/>
      </c>
      <c r="CJ11" s="47" t="str">
        <f>_xlfn.IFNA(VLOOKUP($A11,'I-pEC50'!$A:$BM,MATCH(CJ$1,'I-pEC50'!$A$1:$BM$1,0),FALSE),"")</f>
        <v/>
      </c>
      <c r="CK11" s="47" t="str">
        <f>_xlfn.IFNA(VLOOKUP($A11,'I-pEC50'!$A:$BM,MATCH(CK$1,'I-pEC50'!$A$1:$BM$1,0),FALSE),"")</f>
        <v/>
      </c>
      <c r="CL11" s="47" t="str">
        <f>_xlfn.IFNA(VLOOKUP($A11,'I-pEC50'!$A:$BM,MATCH(CL$1,'I-pEC50'!$A$1:$BM$1,0),FALSE),"")</f>
        <v/>
      </c>
      <c r="CM11" s="47" t="str">
        <f>_xlfn.IFNA(VLOOKUP($A11,'I-pEC50'!$A:$BM,MATCH(CM$1,'I-pEC50'!$A$1:$BM$1,0),FALSE),"")</f>
        <v/>
      </c>
      <c r="CN11" s="40" t="str">
        <f t="shared" si="59"/>
        <v/>
      </c>
      <c r="CO11" s="41">
        <f t="shared" si="60"/>
        <v>0.9901719901719912</v>
      </c>
      <c r="CP11" s="41">
        <f t="shared" si="61"/>
        <v>1</v>
      </c>
      <c r="CQ11" s="41" t="str">
        <f t="shared" si="62"/>
        <v/>
      </c>
      <c r="CR11" s="41">
        <f t="shared" si="63"/>
        <v>0</v>
      </c>
      <c r="CS11" s="41" t="str">
        <f t="shared" si="64"/>
        <v/>
      </c>
      <c r="CT11" s="41" t="str">
        <f t="shared" si="65"/>
        <v/>
      </c>
      <c r="CU11" s="41" t="str">
        <f t="shared" si="66"/>
        <v/>
      </c>
      <c r="CV11" s="41" t="str">
        <f t="shared" si="67"/>
        <v/>
      </c>
      <c r="CW11" s="41" t="str">
        <f t="shared" si="68"/>
        <v/>
      </c>
      <c r="CX11" s="41" t="str">
        <f t="shared" si="69"/>
        <v/>
      </c>
      <c r="CY11" s="41" t="str">
        <f t="shared" si="70"/>
        <v/>
      </c>
      <c r="CZ11" s="40" t="str">
        <f>_xlfn.IFNA(VLOOKUP($A11,'B-pEC50'!$A:$BM,MATCH(CZ$1,'B-pEC50'!$A$1:$BM$1,0),FALSE),"")</f>
        <v/>
      </c>
      <c r="DA11" s="41">
        <f>_xlfn.IFNA(VLOOKUP($A11,'B-pEC50'!$A:$BM,MATCH(DA$1,'B-pEC50'!$A$1:$BM$1,0),FALSE),"")</f>
        <v>0.9901719901719912</v>
      </c>
      <c r="DB11" s="41">
        <f>_xlfn.IFNA(VLOOKUP($A11,'B-pEC50'!$A:$BM,MATCH(DB$1,'B-pEC50'!$A$1:$BM$1,0),FALSE),"")</f>
        <v>1</v>
      </c>
      <c r="DC11" s="41">
        <f>_xlfn.IFNA(VLOOKUP($A11,'B-pEC50'!$A:$BM,MATCH(DC$1,'B-pEC50'!$A$1:$BM$1,0),FALSE),"")</f>
        <v>0</v>
      </c>
      <c r="DD11" s="41">
        <f>_xlfn.IFNA(VLOOKUP($A11,'B-pEC50'!$A:$BM,MATCH(DD$1,'B-pEC50'!$A$1:$BM$1,0),FALSE),"")</f>
        <v>0.85012285012285027</v>
      </c>
      <c r="DE11" s="41" t="str">
        <f>_xlfn.IFNA(VLOOKUP($A11,'B-pEC50'!$A:$BM,MATCH(DE$1,'B-pEC50'!$A$1:$BM$1,0),FALSE),"")</f>
        <v/>
      </c>
      <c r="DF11" s="41" t="str">
        <f>_xlfn.IFNA(VLOOKUP($A11,'B-pEC50'!$A:$BM,MATCH(DF$1,'B-pEC50'!$A$1:$BM$1,0),FALSE),"")</f>
        <v/>
      </c>
      <c r="DG11" s="41" t="str">
        <f>_xlfn.IFNA(VLOOKUP($A11,'B-pEC50'!$A:$BM,MATCH(DG$1,'B-pEC50'!$A$1:$BM$1,0),FALSE),"")</f>
        <v/>
      </c>
      <c r="DH11" s="41" t="str">
        <f>_xlfn.IFNA(VLOOKUP($A11,'B-pEC50'!$A:$BM,MATCH(DH$1,'B-pEC50'!$A$1:$BM$1,0),FALSE),"")</f>
        <v/>
      </c>
      <c r="DI11" s="41" t="str">
        <f>_xlfn.IFNA(VLOOKUP($A11,'B-pEC50'!$A:$BM,MATCH(DI$1,'B-pEC50'!$A$1:$BM$1,0),FALSE),"")</f>
        <v/>
      </c>
      <c r="DJ11" s="41" t="str">
        <f>_xlfn.IFNA(VLOOKUP($A11,'B-pEC50'!$A:$BM,MATCH(DJ$1,'B-pEC50'!$A$1:$BM$1,0),FALSE),"")</f>
        <v/>
      </c>
      <c r="DK11" s="41" t="str">
        <f>_xlfn.IFNA(VLOOKUP($A11,'B-pEC50'!$A:$BM,MATCH(DK$1,'B-pEC50'!$A$1:$BM$1,0),FALSE),"")</f>
        <v/>
      </c>
      <c r="DL11" s="47" t="str">
        <f>_xlfn.IFNA(VLOOKUP($A11,'I-pEC50'!$A:$BQ,MATCH(DL$1,'I-pEC50'!$A$1:$BQ$1,0),FALSE),"")</f>
        <v/>
      </c>
      <c r="DM11" s="47">
        <f>_xlfn.IFNA(VLOOKUP($A11,'I-pEC50'!$A:$BQ,MATCH(DM$1,'I-pEC50'!$A$1:$BQ$1,0),FALSE),"")</f>
        <v>1</v>
      </c>
      <c r="DN11" s="47">
        <f>_xlfn.IFNA(VLOOKUP($A11,'I-pEC50'!$A:$BQ,MATCH(DN$1,'I-pEC50'!$A$1:$BQ$1,0),FALSE),"")</f>
        <v>1</v>
      </c>
      <c r="DO11" s="47">
        <f>_xlfn.IFNA(VLOOKUP($A11,'I-pEC50'!$A:$BQ,MATCH(DO$1,'I-pEC50'!$A$1:$BQ$1,0),FALSE),"")</f>
        <v>0</v>
      </c>
      <c r="DP11" s="47">
        <f>_xlfn.IFNA(VLOOKUP($A11,'I-pEC50'!$A:$BQ,MATCH(DP$1,'I-pEC50'!$A$1:$BQ$1,0),FALSE),"")</f>
        <v>0</v>
      </c>
      <c r="DQ11" s="47" t="str">
        <f>_xlfn.IFNA(VLOOKUP($A11,'I-pEC50'!$A:$BQ,MATCH(DQ$1,'I-pEC50'!$A$1:$BQ$1,0),FALSE),"")</f>
        <v/>
      </c>
      <c r="DR11" s="47" t="str">
        <f>_xlfn.IFNA(VLOOKUP($A11,'I-pEC50'!$A:$BQ,MATCH(DR$1,'I-pEC50'!$A$1:$BQ$1,0),FALSE),"")</f>
        <v/>
      </c>
      <c r="DS11" s="47" t="str">
        <f>_xlfn.IFNA(VLOOKUP($A11,'I-pEC50'!$A:$BQ,MATCH(DS$1,'I-pEC50'!$A$1:$BQ$1,0),FALSE),"")</f>
        <v/>
      </c>
      <c r="DT11" s="47" t="str">
        <f>_xlfn.IFNA(VLOOKUP($A11,'I-pEC50'!$A:$BQ,MATCH(DT$1,'I-pEC50'!$A$1:$BQ$1,0),FALSE),"")</f>
        <v/>
      </c>
      <c r="DU11" s="47" t="str">
        <f>_xlfn.IFNA(VLOOKUP($A11,'I-pEC50'!$A:$BQ,MATCH(DU$1,'I-pEC50'!$A$1:$BQ$1,0),FALSE),"")</f>
        <v/>
      </c>
      <c r="DV11" s="47" t="str">
        <f>_xlfn.IFNA(VLOOKUP($A11,'I-pEC50'!$A:$BQ,MATCH(DV$1,'I-pEC50'!$A$1:$BQ$1,0),FALSE),"")</f>
        <v/>
      </c>
      <c r="DW11" s="47" t="str">
        <f>_xlfn.IFNA(VLOOKUP($A11,'I-pEC50'!$A:$BQ,MATCH(DW$1,'I-pEC50'!$A$1:$BQ$1,0),FALSE),"")</f>
        <v/>
      </c>
      <c r="DX11" s="105" t="str">
        <f t="shared" si="27"/>
        <v/>
      </c>
      <c r="DY11" s="47">
        <f t="shared" si="28"/>
        <v>0.93386138613861391</v>
      </c>
      <c r="DZ11" s="47" t="str">
        <f t="shared" si="29"/>
        <v/>
      </c>
      <c r="EA11" s="47" t="str">
        <f t="shared" si="30"/>
        <v/>
      </c>
      <c r="EB11" s="47" t="str">
        <f>_xlfn.IFNA(VLOOKUP($A11,'B-pEC50'!$A:$IC,MATCH(EB$1,'B-pEC50'!$A$1:$IC$1,0),FALSE),"")</f>
        <v/>
      </c>
      <c r="EC11" s="47">
        <f>_xlfn.IFNA(VLOOKUP($A11,'B-pEC50'!$A:$IC,MATCH(EC$1,'B-pEC50'!$A$1:$IC$1,0),FALSE),"")</f>
        <v>9.4320000000000004</v>
      </c>
      <c r="ED11" s="47" t="str">
        <f>_xlfn.IFNA(VLOOKUP($A11,'B-pEC50'!$A:$IC,MATCH(ED$1,'B-pEC50'!$A$1:$IC$1,0),FALSE),"")</f>
        <v/>
      </c>
      <c r="EE11" s="47" t="str">
        <f>_xlfn.IFNA(VLOOKUP($A11,'B-pEC50'!$A:$IC,MATCH(EE$1,'B-pEC50'!$A$1:$IC$1,0),FALSE),"")</f>
        <v/>
      </c>
      <c r="EF11" s="47" t="str">
        <f>_xlfn.IFNA(VLOOKUP($A11,'I-pEC50'!$A:$IC,MATCH(EF$1,'I-pEC50'!$A$1:$IC$1,0),FALSE),"")</f>
        <v/>
      </c>
      <c r="EG11" s="47">
        <f>_xlfn.IFNA(VLOOKUP($A11,'I-pEC50'!$A:$IC,MATCH(EG$1,'I-pEC50'!$A$1:$IC$1,0),FALSE),"")</f>
        <v>10.1</v>
      </c>
      <c r="EH11" s="47" t="str">
        <f>_xlfn.IFNA(VLOOKUP($A11,'I-pEC50'!$A:$IC,MATCH(EH$1,'I-pEC50'!$A$1:$IC$1,0),FALSE),"")</f>
        <v/>
      </c>
      <c r="EI11" s="47" t="str">
        <f>_xlfn.IFNA(VLOOKUP($A11,'I-pEC50'!$A:$IC,MATCH(EI$1,'I-pEC50'!$A$1:$IC$1,0),FALSE),"")</f>
        <v/>
      </c>
      <c r="EJ11" s="105" t="str">
        <f t="shared" si="31"/>
        <v/>
      </c>
      <c r="EK11" s="47">
        <f t="shared" si="32"/>
        <v>0.94558375634517766</v>
      </c>
      <c r="EL11" s="47" t="str">
        <f t="shared" si="33"/>
        <v/>
      </c>
      <c r="EM11" s="47" t="str">
        <f t="shared" si="34"/>
        <v/>
      </c>
      <c r="EN11" s="105" t="str">
        <f>_xlfn.IFNA(VLOOKUP($A11,'B-pEC50'!$A:$IC,MATCH(EN$1,'B-pEC50'!$A$1:$IC$1,0),FALSE),"")</f>
        <v/>
      </c>
      <c r="EO11" s="47">
        <f>_xlfn.IFNA(VLOOKUP($A11,'B-pEC50'!$A:$IC,MATCH(EO$1,'B-pEC50'!$A$1:$IC$1,0),FALSE),"")</f>
        <v>9.3140000000000001</v>
      </c>
      <c r="EP11" s="47" t="str">
        <f>_xlfn.IFNA(VLOOKUP($A11,'B-pEC50'!$A:$IC,MATCH(EP$1,'B-pEC50'!$A$1:$IC$1,0),FALSE),"")</f>
        <v/>
      </c>
      <c r="EQ11" s="47" t="str">
        <f>_xlfn.IFNA(VLOOKUP($A11,'B-pEC50'!$A:$IC,MATCH(EQ$1,'B-pEC50'!$A$1:$IC$1,0),FALSE),"")</f>
        <v/>
      </c>
      <c r="ER11" s="47" t="str">
        <f>_xlfn.IFNA(VLOOKUP($A11,'I-pEC50'!$A:$IC,MATCH(ER$1,'I-pEC50'!$A$1:$IC$1,0),FALSE),"")</f>
        <v/>
      </c>
      <c r="ES11" s="47">
        <f>_xlfn.IFNA(VLOOKUP($A11,'I-pEC50'!$A:$IC,MATCH(ES$1,'I-pEC50'!$A$1:$IC$1,0),FALSE),"")</f>
        <v>9.85</v>
      </c>
      <c r="ET11" s="47" t="str">
        <f>_xlfn.IFNA(VLOOKUP($A11,'I-pEC50'!$A:$IC,MATCH(ET$1,'I-pEC50'!$A$1:$IC$1,0),FALSE),"")</f>
        <v/>
      </c>
      <c r="EU11" s="47" t="str">
        <f>_xlfn.IFNA(VLOOKUP($A11,'I-pEC50'!$A:$IC,MATCH(EU$1,'I-pEC50'!$A$1:$IC$1,0),FALSE),"")</f>
        <v/>
      </c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</row>
    <row r="12" spans="1:172" s="49" customFormat="1" x14ac:dyDescent="0.2">
      <c r="A12" s="29" t="s">
        <v>191</v>
      </c>
      <c r="B12" s="377" t="str">
        <f>VLOOKUP($A12,BI!$A:$Q,MATCH(B$1,BI!$A$1:$Q$1,0),FALSE)</f>
        <v/>
      </c>
      <c r="C12" s="378" t="str">
        <f>VLOOKUP($A12,BI!$A:$Q,MATCH(C$1,BI!$A$1:$Q$1,0),FALSE)</f>
        <v/>
      </c>
      <c r="D12" s="378" t="str">
        <f>VLOOKUP($A12,BI!$A:$Q,MATCH(D$1,BI!$A$1:$Q$1,0),FALSE)</f>
        <v/>
      </c>
      <c r="E12" s="378" t="str">
        <f>VLOOKUP($A12,BI!$A:$Q,MATCH(E$1,BI!$A$1:$Q$1,0),FALSE)</f>
        <v/>
      </c>
      <c r="F12" s="378" t="str">
        <f>VLOOKUP($A12,BI!$A:$Q,MATCH(F$1,BI!$A$1:$Q$1,0),FALSE)</f>
        <v/>
      </c>
      <c r="G12" s="378" t="str">
        <f>VLOOKUP($A12,BI!$A:$Q,MATCH(G$1,BI!$A$1:$Q$1,0),FALSE)</f>
        <v/>
      </c>
      <c r="H12" s="378">
        <f>VLOOKUP($A12,BI!$A:$Q,MATCH(H$1,BI!$A$1:$Q$1,0),FALSE)</f>
        <v>1</v>
      </c>
      <c r="I12" s="378">
        <f>VLOOKUP($A12,BI!$A:$Q,MATCH(I$1,BI!$A$1:$Q$1,0),FALSE)</f>
        <v>1</v>
      </c>
      <c r="J12" s="378">
        <f>VLOOKUP($A12,BI!$A:$Q,MATCH(J$1,BI!$A$1:$Q$1,0),FALSE)</f>
        <v>1</v>
      </c>
      <c r="K12" s="378" t="str">
        <f>VLOOKUP($A12,BI!$A:$Q,MATCH(K$1,BI!$A$1:$Q$1,0),FALSE)</f>
        <v/>
      </c>
      <c r="L12" s="378" t="str">
        <f>VLOOKUP($A12,BI!$A:$Q,MATCH(L$1,BI!$A$1:$Q$1,0),FALSE)</f>
        <v/>
      </c>
      <c r="M12" s="378" t="str">
        <f>VLOOKUP($A12,BI!$A:$Q,MATCH(M$1,BI!$A$1:$Q$1,0),FALSE)</f>
        <v/>
      </c>
      <c r="N12" s="49">
        <f t="shared" si="0"/>
        <v>3</v>
      </c>
      <c r="O12" s="49" t="str">
        <f>VLOOKUP($A12,BI!$A:$Q,MATCH(O$1,BI!$A$1:$Q$1,0),FALSE)</f>
        <v/>
      </c>
      <c r="P12" s="37" t="str">
        <f>VLOOKUP($A12,BI!$A:$Q,MATCH(P$1,BI!$A$1:$Q$1,0),FALSE)</f>
        <v/>
      </c>
      <c r="Q12" s="37">
        <f>VLOOKUP($A12,BI!$A:$Q,MATCH(Q$1,BI!$A$1:$Q$1,0),FALSE)</f>
        <v>1</v>
      </c>
      <c r="R12" s="37" t="str">
        <f>VLOOKUP($A12,BI!$A:$Q,MATCH(R$1,BI!$A$1:$Q$1,0),FALSE)</f>
        <v/>
      </c>
      <c r="S12" s="37">
        <f t="shared" si="1"/>
        <v>1</v>
      </c>
      <c r="T12" s="40" t="str">
        <f t="shared" si="35"/>
        <v/>
      </c>
      <c r="U12" s="41" t="str">
        <f t="shared" si="36"/>
        <v/>
      </c>
      <c r="V12" s="41" t="str">
        <f t="shared" si="37"/>
        <v/>
      </c>
      <c r="W12" s="41" t="str">
        <f t="shared" si="38"/>
        <v/>
      </c>
      <c r="X12" s="41" t="str">
        <f t="shared" si="39"/>
        <v/>
      </c>
      <c r="Y12" s="41" t="str">
        <f t="shared" si="40"/>
        <v/>
      </c>
      <c r="Z12" s="41">
        <f t="shared" si="41"/>
        <v>0.97829638273045505</v>
      </c>
      <c r="AA12" s="41">
        <f t="shared" si="42"/>
        <v>0.95600933488914808</v>
      </c>
      <c r="AB12" s="41">
        <f t="shared" si="43"/>
        <v>0.98039215686274517</v>
      </c>
      <c r="AC12" s="41" t="str">
        <f t="shared" si="44"/>
        <v/>
      </c>
      <c r="AD12" s="41" t="str">
        <f t="shared" si="45"/>
        <v/>
      </c>
      <c r="AE12" s="41" t="str">
        <f t="shared" si="46"/>
        <v/>
      </c>
      <c r="AF12" s="44" t="str">
        <f>_xlfn.IFNA(VLOOKUP($A12,'B-pEC50'!$A:$BM,MATCH(AF$1,'B-pEC50'!$A$1:$BM$1,0),FALSE),"")</f>
        <v/>
      </c>
      <c r="AG12" s="46" t="str">
        <f>_xlfn.IFNA(VLOOKUP($A12,'B-pEC50'!$A:$BM,MATCH(AG$1,'B-pEC50'!$A$1:$BM$1,0),FALSE),"")</f>
        <v/>
      </c>
      <c r="AH12" s="46" t="str">
        <f>_xlfn.IFNA(VLOOKUP($A12,'B-pEC50'!$A:$BM,MATCH(AH$1,'B-pEC50'!$A$1:$BM$1,0),FALSE),"")</f>
        <v/>
      </c>
      <c r="AI12" s="46" t="str">
        <f>_xlfn.IFNA(VLOOKUP($A12,'B-pEC50'!$A:$BM,MATCH(AI$1,'B-pEC50'!$A$1:$BM$1,0),FALSE),"")</f>
        <v/>
      </c>
      <c r="AJ12" s="46" t="str">
        <f>_xlfn.IFNA(VLOOKUP($A12,'B-pEC50'!$A:$BM,MATCH(AJ$1,'B-pEC50'!$A$1:$BM$1,0),FALSE),"")</f>
        <v/>
      </c>
      <c r="AK12" s="46" t="str">
        <f>_xlfn.IFNA(VLOOKUP($A12,'B-pEC50'!$A:$BM,MATCH(AK$1,'B-pEC50'!$A$1:$BM$1,0),FALSE),"")</f>
        <v/>
      </c>
      <c r="AL12" s="45">
        <f>_xlfn.IFNA(VLOOKUP($A12,'B-pEC50'!$A:$BM,MATCH(AL$1,'B-pEC50'!$A$1:$BM$1,0),FALSE),"")</f>
        <v>8.3840000000000003</v>
      </c>
      <c r="AM12" s="45">
        <f>_xlfn.IFNA(VLOOKUP($A12,'B-pEC50'!$A:$BM,MATCH(AM$1,'B-pEC50'!$A$1:$BM$1,0),FALSE),"")</f>
        <v>8.1929999999999996</v>
      </c>
      <c r="AN12" s="45">
        <f>_xlfn.IFNA(VLOOKUP($A12,'B-pEC50'!$A:$BM,MATCH(AN$1,'B-pEC50'!$A$1:$BM$1,0),FALSE),"")</f>
        <v>8.109</v>
      </c>
      <c r="AO12" s="46" t="str">
        <f>_xlfn.IFNA(VLOOKUP($A12,'B-pEC50'!$A:$BM,MATCH(AO$1,'B-pEC50'!$A$1:$BM$1,0),FALSE),"")</f>
        <v/>
      </c>
      <c r="AP12" s="45" t="str">
        <f>_xlfn.IFNA(VLOOKUP($A12,'B-pEC50'!$A:$BM,MATCH(AP$1,'B-pEC50'!$A$1:$BM$1,0),FALSE),"")</f>
        <v/>
      </c>
      <c r="AQ12" s="45" t="str">
        <f>_xlfn.IFNA(VLOOKUP($A12,'B-pEC50'!$A:$BM,MATCH(AQ$1,'B-pEC50'!$A$1:$BM$1,0),FALSE),"")</f>
        <v/>
      </c>
      <c r="AR12" s="47" t="str">
        <f>_xlfn.IFNA(VLOOKUP($A12,'I-pEC50'!$A:$BM,MATCH(AR$1,'I-pEC50'!$A$1:$BM$1,0),FALSE),"")</f>
        <v/>
      </c>
      <c r="AS12" s="47" t="str">
        <f>_xlfn.IFNA(VLOOKUP($A12,'I-pEC50'!$A:$BM,MATCH(AS$1,'I-pEC50'!$A$1:$BM$1,0),FALSE),"")</f>
        <v/>
      </c>
      <c r="AT12" s="47" t="str">
        <f>_xlfn.IFNA(VLOOKUP($A12,'I-pEC50'!$A:$BM,MATCH(AT$1,'I-pEC50'!$A$1:$BM$1,0),FALSE),"")</f>
        <v/>
      </c>
      <c r="AU12" s="47" t="str">
        <f>_xlfn.IFNA(VLOOKUP($A12,'I-pEC50'!$A:$BM,MATCH(AU$1,'I-pEC50'!$A$1:$BM$1,0),FALSE),"")</f>
        <v/>
      </c>
      <c r="AV12" s="47" t="str">
        <f>_xlfn.IFNA(VLOOKUP($A12,'I-pEC50'!$A:$BM,MATCH(AV$1,'I-pEC50'!$A$1:$BM$1,0),FALSE),"")</f>
        <v/>
      </c>
      <c r="AW12" s="47" t="str">
        <f>_xlfn.IFNA(VLOOKUP($A12,'I-pEC50'!$A:$BM,MATCH(AW$1,'I-pEC50'!$A$1:$BM$1,0),FALSE),"")</f>
        <v/>
      </c>
      <c r="AX12" s="47">
        <f>_xlfn.IFNA(VLOOKUP($A12,'I-pEC50'!$A:$BM,MATCH(AX$1,'I-pEC50'!$A$1:$BM$1,0),FALSE),"")</f>
        <v>8.57</v>
      </c>
      <c r="AY12" s="47">
        <f>_xlfn.IFNA(VLOOKUP($A12,'I-pEC50'!$A:$BM,MATCH(AY$1,'I-pEC50'!$A$1:$BM$1,0),FALSE),"")</f>
        <v>8.57</v>
      </c>
      <c r="AZ12" s="47">
        <f>_xlfn.IFNA(VLOOKUP($A12,'I-pEC50'!$A:$BM,MATCH(AZ$1,'I-pEC50'!$A$1:$BM$1,0),FALSE),"")</f>
        <v>7.95</v>
      </c>
      <c r="BA12" s="47" t="str">
        <f>_xlfn.IFNA(VLOOKUP($A12,'I-pEC50'!$A:$BM,MATCH(BA$1,'I-pEC50'!$A$1:$BM$1,0),FALSE),"")</f>
        <v/>
      </c>
      <c r="BB12" s="47" t="str">
        <f>_xlfn.IFNA(VLOOKUP($A12,'I-pEC50'!$A:$BM,MATCH(BB$1,'I-pEC50'!$A$1:$BM$1,0),FALSE),"")</f>
        <v/>
      </c>
      <c r="BC12" s="47" t="str">
        <f>_xlfn.IFNA(VLOOKUP($A12,'I-pEC50'!$A:$BM,MATCH(BC$1,'I-pEC50'!$A$1:$BM$1,0),FALSE),"")</f>
        <v/>
      </c>
      <c r="BD12" s="40" t="str">
        <f t="shared" si="47"/>
        <v/>
      </c>
      <c r="BE12" s="41" t="str">
        <f t="shared" si="48"/>
        <v/>
      </c>
      <c r="BF12" s="41" t="str">
        <f t="shared" si="49"/>
        <v/>
      </c>
      <c r="BG12" s="41" t="str">
        <f t="shared" si="50"/>
        <v/>
      </c>
      <c r="BH12" s="41" t="str">
        <f t="shared" si="51"/>
        <v/>
      </c>
      <c r="BI12" s="41" t="str">
        <f t="shared" si="52"/>
        <v/>
      </c>
      <c r="BJ12" s="41">
        <f t="shared" si="53"/>
        <v>0.98826241651684255</v>
      </c>
      <c r="BK12" s="41">
        <f t="shared" si="54"/>
        <v>0.93661666930721155</v>
      </c>
      <c r="BL12" s="41">
        <f t="shared" si="55"/>
        <v>0.89947175527054335</v>
      </c>
      <c r="BM12" s="41" t="str">
        <f t="shared" si="56"/>
        <v/>
      </c>
      <c r="BN12" s="41" t="str">
        <f t="shared" si="57"/>
        <v/>
      </c>
      <c r="BO12" s="41" t="str">
        <f t="shared" si="58"/>
        <v/>
      </c>
      <c r="BP12" s="40" t="str">
        <f>_xlfn.IFNA(VLOOKUP($A12,'B-pEC50'!$A:$BM,MATCH(BP$1,'B-pEC50'!$A$1:$BM$1,0),FALSE),"")</f>
        <v/>
      </c>
      <c r="BQ12" s="41" t="str">
        <f>_xlfn.IFNA(VLOOKUP($A12,'B-pEC50'!$A:$BM,MATCH(BQ$1,'B-pEC50'!$A$1:$BM$1,0),FALSE),"")</f>
        <v/>
      </c>
      <c r="BR12" s="41" t="str">
        <f>_xlfn.IFNA(VLOOKUP($A12,'B-pEC50'!$A:$BM,MATCH(BR$1,'B-pEC50'!$A$1:$BM$1,0),FALSE),"")</f>
        <v/>
      </c>
      <c r="BS12" s="41" t="str">
        <f>_xlfn.IFNA(VLOOKUP($A12,'B-pEC50'!$A:$BM,MATCH(BS$1,'B-pEC50'!$A$1:$BM$1,0),FALSE),"")</f>
        <v/>
      </c>
      <c r="BT12" s="41" t="str">
        <f>_xlfn.IFNA(VLOOKUP($A12,'B-pEC50'!$A:$BM,MATCH(BT$1,'B-pEC50'!$A$1:$BM$1,0),FALSE),"")</f>
        <v/>
      </c>
      <c r="BU12" s="41" t="str">
        <f>_xlfn.IFNA(VLOOKUP($A12,'B-pEC50'!$A:$BM,MATCH(BU$1,'B-pEC50'!$A$1:$BM$1,0),FALSE),"")</f>
        <v/>
      </c>
      <c r="BV12" s="41">
        <f>_xlfn.IFNA(VLOOKUP($A12,'B-pEC50'!$A:$BM,MATCH(BV$1,'B-pEC50'!$A$1:$BM$1,0),FALSE),"")</f>
        <v>0.58047016274864383</v>
      </c>
      <c r="BW12" s="41">
        <f>_xlfn.IFNA(VLOOKUP($A12,'B-pEC50'!$A:$BM,MATCH(BW$1,'B-pEC50'!$A$1:$BM$1,0),FALSE),"")</f>
        <v>0.53729656419529825</v>
      </c>
      <c r="BX12" s="41">
        <f>_xlfn.IFNA(VLOOKUP($A12,'B-pEC50'!$A:$BM,MATCH(BX$1,'B-pEC50'!$A$1:$BM$1,0),FALSE),"")</f>
        <v>0.51830922242314648</v>
      </c>
      <c r="BY12" s="41" t="str">
        <f>_xlfn.IFNA(VLOOKUP($A12,'B-pEC50'!$A:$BM,MATCH(BY$1,'B-pEC50'!$A$1:$BM$1,0),FALSE),"")</f>
        <v/>
      </c>
      <c r="BZ12" s="41" t="str">
        <f>_xlfn.IFNA(VLOOKUP($A12,'B-pEC50'!$A:$BM,MATCH(BZ$1,'B-pEC50'!$A$1:$BM$1,0),FALSE),"")</f>
        <v/>
      </c>
      <c r="CA12" s="41" t="str">
        <f>_xlfn.IFNA(VLOOKUP($A12,'B-pEC50'!$A:$BM,MATCH(CA$1,'B-pEC50'!$A$1:$BM$1,0),FALSE),"")</f>
        <v/>
      </c>
      <c r="CB12" s="47" t="str">
        <f>_xlfn.IFNA(VLOOKUP($A12,'I-pEC50'!$A:$BM,MATCH(CB$1,'I-pEC50'!$A$1:$BM$1,0),FALSE),"")</f>
        <v/>
      </c>
      <c r="CC12" s="47" t="str">
        <f>_xlfn.IFNA(VLOOKUP($A12,'I-pEC50'!$A:$BM,MATCH(CC$1,'I-pEC50'!$A$1:$BM$1,0),FALSE),"")</f>
        <v/>
      </c>
      <c r="CD12" s="47" t="str">
        <f>_xlfn.IFNA(VLOOKUP($A12,'I-pEC50'!$A:$BM,MATCH(CD$1,'I-pEC50'!$A$1:$BM$1,0),FALSE),"")</f>
        <v/>
      </c>
      <c r="CE12" s="47" t="str">
        <f>_xlfn.IFNA(VLOOKUP($A12,'I-pEC50'!$A:$BM,MATCH(CE$1,'I-pEC50'!$A$1:$BM$1,0),FALSE),"")</f>
        <v/>
      </c>
      <c r="CF12" s="47" t="str">
        <f>_xlfn.IFNA(VLOOKUP($A12,'I-pEC50'!$A:$BM,MATCH(CF$1,'I-pEC50'!$A$1:$BM$1,0),FALSE),"")</f>
        <v/>
      </c>
      <c r="CG12" s="47" t="str">
        <f>_xlfn.IFNA(VLOOKUP($A12,'I-pEC50'!$A:$BM,MATCH(CG$1,'I-pEC50'!$A$1:$BM$1,0),FALSE),"")</f>
        <v/>
      </c>
      <c r="CH12" s="47">
        <f>_xlfn.IFNA(VLOOKUP($A12,'I-pEC50'!$A:$BM,MATCH(CH$1,'I-pEC50'!$A$1:$BM$1,0),FALSE),"")</f>
        <v>0.57365684575389964</v>
      </c>
      <c r="CI12" s="47">
        <f>_xlfn.IFNA(VLOOKUP($A12,'I-pEC50'!$A:$BM,MATCH(CI$1,'I-pEC50'!$A$1:$BM$1,0),FALSE),"")</f>
        <v>0.57365684575389964</v>
      </c>
      <c r="CJ12" s="47">
        <f>_xlfn.IFNA(VLOOKUP($A12,'I-pEC50'!$A:$BM,MATCH(CJ$1,'I-pEC50'!$A$1:$BM$1,0),FALSE),"")</f>
        <v>0.466204506065858</v>
      </c>
      <c r="CK12" s="47" t="str">
        <f>_xlfn.IFNA(VLOOKUP($A12,'I-pEC50'!$A:$BM,MATCH(CK$1,'I-pEC50'!$A$1:$BM$1,0),FALSE),"")</f>
        <v/>
      </c>
      <c r="CL12" s="47" t="str">
        <f>_xlfn.IFNA(VLOOKUP($A12,'I-pEC50'!$A:$BM,MATCH(CL$1,'I-pEC50'!$A$1:$BM$1,0),FALSE),"")</f>
        <v/>
      </c>
      <c r="CM12" s="47" t="str">
        <f>_xlfn.IFNA(VLOOKUP($A12,'I-pEC50'!$A:$BM,MATCH(CM$1,'I-pEC50'!$A$1:$BM$1,0),FALSE),"")</f>
        <v/>
      </c>
      <c r="CN12" s="40" t="str">
        <f t="shared" si="59"/>
        <v/>
      </c>
      <c r="CO12" s="41" t="str">
        <f t="shared" si="60"/>
        <v/>
      </c>
      <c r="CP12" s="41" t="str">
        <f t="shared" si="61"/>
        <v/>
      </c>
      <c r="CQ12" s="41" t="str">
        <f t="shared" si="62"/>
        <v/>
      </c>
      <c r="CR12" s="41" t="str">
        <f t="shared" si="63"/>
        <v/>
      </c>
      <c r="CS12" s="41" t="str">
        <f t="shared" si="64"/>
        <v/>
      </c>
      <c r="CT12" s="41">
        <f t="shared" si="65"/>
        <v>1</v>
      </c>
      <c r="CU12" s="41">
        <f t="shared" si="66"/>
        <v>0.3054545454545437</v>
      </c>
      <c r="CV12" s="41" t="str">
        <f t="shared" si="67"/>
        <v/>
      </c>
      <c r="CW12" s="41" t="str">
        <f t="shared" si="68"/>
        <v/>
      </c>
      <c r="CX12" s="41" t="str">
        <f t="shared" si="69"/>
        <v/>
      </c>
      <c r="CY12" s="41" t="str">
        <f t="shared" si="70"/>
        <v/>
      </c>
      <c r="CZ12" s="40" t="str">
        <f>_xlfn.IFNA(VLOOKUP($A12,'B-pEC50'!$A:$BM,MATCH(CZ$1,'B-pEC50'!$A$1:$BM$1,0),FALSE),"")</f>
        <v/>
      </c>
      <c r="DA12" s="41" t="str">
        <f>_xlfn.IFNA(VLOOKUP($A12,'B-pEC50'!$A:$BM,MATCH(DA$1,'B-pEC50'!$A$1:$BM$1,0),FALSE),"")</f>
        <v/>
      </c>
      <c r="DB12" s="41" t="str">
        <f>_xlfn.IFNA(VLOOKUP($A12,'B-pEC50'!$A:$BM,MATCH(DB$1,'B-pEC50'!$A$1:$BM$1,0),FALSE),"")</f>
        <v/>
      </c>
      <c r="DC12" s="41" t="str">
        <f>_xlfn.IFNA(VLOOKUP($A12,'B-pEC50'!$A:$BM,MATCH(DC$1,'B-pEC50'!$A$1:$BM$1,0),FALSE),"")</f>
        <v/>
      </c>
      <c r="DD12" s="41" t="str">
        <f>_xlfn.IFNA(VLOOKUP($A12,'B-pEC50'!$A:$BM,MATCH(DD$1,'B-pEC50'!$A$1:$BM$1,0),FALSE),"")</f>
        <v/>
      </c>
      <c r="DE12" s="41" t="str">
        <f>_xlfn.IFNA(VLOOKUP($A12,'B-pEC50'!$A:$BM,MATCH(DE$1,'B-pEC50'!$A$1:$BM$1,0),FALSE),"")</f>
        <v/>
      </c>
      <c r="DF12" s="41">
        <f>_xlfn.IFNA(VLOOKUP($A12,'B-pEC50'!$A:$BM,MATCH(DF$1,'B-pEC50'!$A$1:$BM$1,0),FALSE),"")</f>
        <v>1</v>
      </c>
      <c r="DG12" s="41">
        <f>_xlfn.IFNA(VLOOKUP($A12,'B-pEC50'!$A:$BM,MATCH(DG$1,'B-pEC50'!$A$1:$BM$1,0),FALSE),"")</f>
        <v>0.3054545454545437</v>
      </c>
      <c r="DH12" s="41">
        <f>_xlfn.IFNA(VLOOKUP($A12,'B-pEC50'!$A:$BM,MATCH(DH$1,'B-pEC50'!$A$1:$BM$1,0),FALSE),"")</f>
        <v>0</v>
      </c>
      <c r="DI12" s="41" t="str">
        <f>_xlfn.IFNA(VLOOKUP($A12,'B-pEC50'!$A:$BM,MATCH(DI$1,'B-pEC50'!$A$1:$BM$1,0),FALSE),"")</f>
        <v/>
      </c>
      <c r="DJ12" s="41" t="str">
        <f>_xlfn.IFNA(VLOOKUP($A12,'B-pEC50'!$A:$BM,MATCH(DJ$1,'B-pEC50'!$A$1:$BM$1,0),FALSE),"")</f>
        <v/>
      </c>
      <c r="DK12" s="41" t="str">
        <f>_xlfn.IFNA(VLOOKUP($A12,'B-pEC50'!$A:$BM,MATCH(DK$1,'B-pEC50'!$A$1:$BM$1,0),FALSE),"")</f>
        <v/>
      </c>
      <c r="DL12" s="47" t="str">
        <f>_xlfn.IFNA(VLOOKUP($A12,'I-pEC50'!$A:$BQ,MATCH(DL$1,'I-pEC50'!$A$1:$BQ$1,0),FALSE),"")</f>
        <v/>
      </c>
      <c r="DM12" s="47" t="str">
        <f>_xlfn.IFNA(VLOOKUP($A12,'I-pEC50'!$A:$BQ,MATCH(DM$1,'I-pEC50'!$A$1:$BQ$1,0),FALSE),"")</f>
        <v/>
      </c>
      <c r="DN12" s="47" t="str">
        <f>_xlfn.IFNA(VLOOKUP($A12,'I-pEC50'!$A:$BQ,MATCH(DN$1,'I-pEC50'!$A$1:$BQ$1,0),FALSE),"")</f>
        <v/>
      </c>
      <c r="DO12" s="47" t="str">
        <f>_xlfn.IFNA(VLOOKUP($A12,'I-pEC50'!$A:$BQ,MATCH(DO$1,'I-pEC50'!$A$1:$BQ$1,0),FALSE),"")</f>
        <v/>
      </c>
      <c r="DP12" s="47" t="str">
        <f>_xlfn.IFNA(VLOOKUP($A12,'I-pEC50'!$A:$BQ,MATCH(DP$1,'I-pEC50'!$A$1:$BQ$1,0),FALSE),"")</f>
        <v/>
      </c>
      <c r="DQ12" s="47" t="str">
        <f>_xlfn.IFNA(VLOOKUP($A12,'I-pEC50'!$A:$BQ,MATCH(DQ$1,'I-pEC50'!$A$1:$BQ$1,0),FALSE),"")</f>
        <v/>
      </c>
      <c r="DR12" s="47">
        <f>_xlfn.IFNA(VLOOKUP($A12,'I-pEC50'!$A:$BQ,MATCH(DR$1,'I-pEC50'!$A$1:$BQ$1,0),FALSE),"")</f>
        <v>1</v>
      </c>
      <c r="DS12" s="47">
        <f>_xlfn.IFNA(VLOOKUP($A12,'I-pEC50'!$A:$BQ,MATCH(DS$1,'I-pEC50'!$A$1:$BQ$1,0),FALSE),"")</f>
        <v>1</v>
      </c>
      <c r="DT12" s="47">
        <f>_xlfn.IFNA(VLOOKUP($A12,'I-pEC50'!$A:$BQ,MATCH(DT$1,'I-pEC50'!$A$1:$BQ$1,0),FALSE),"")</f>
        <v>0</v>
      </c>
      <c r="DU12" s="47" t="str">
        <f>_xlfn.IFNA(VLOOKUP($A12,'I-pEC50'!$A:$BQ,MATCH(DU$1,'I-pEC50'!$A$1:$BQ$1,0),FALSE),"")</f>
        <v/>
      </c>
      <c r="DV12" s="47" t="str">
        <f>_xlfn.IFNA(VLOOKUP($A12,'I-pEC50'!$A:$BQ,MATCH(DV$1,'I-pEC50'!$A$1:$BQ$1,0),FALSE),"")</f>
        <v/>
      </c>
      <c r="DW12" s="47" t="str">
        <f>_xlfn.IFNA(VLOOKUP($A12,'I-pEC50'!$A:$BQ,MATCH(DW$1,'I-pEC50'!$A$1:$BQ$1,0),FALSE),"")</f>
        <v/>
      </c>
      <c r="DX12" s="105" t="str">
        <f t="shared" si="27"/>
        <v/>
      </c>
      <c r="DY12" s="47" t="str">
        <f t="shared" si="28"/>
        <v/>
      </c>
      <c r="DZ12" s="47">
        <f t="shared" si="29"/>
        <v>0.97829638273045505</v>
      </c>
      <c r="EA12" s="47" t="str">
        <f t="shared" si="30"/>
        <v/>
      </c>
      <c r="EB12" s="47" t="str">
        <f>_xlfn.IFNA(VLOOKUP($A12,'B-pEC50'!$A:$IC,MATCH(EB$1,'B-pEC50'!$A$1:$IC$1,0),FALSE),"")</f>
        <v/>
      </c>
      <c r="EC12" s="47" t="str">
        <f>_xlfn.IFNA(VLOOKUP($A12,'B-pEC50'!$A:$IC,MATCH(EC$1,'B-pEC50'!$A$1:$IC$1,0),FALSE),"")</f>
        <v/>
      </c>
      <c r="ED12" s="47">
        <f>_xlfn.IFNA(VLOOKUP($A12,'B-pEC50'!$A:$IC,MATCH(ED$1,'B-pEC50'!$A$1:$IC$1,0),FALSE),"")</f>
        <v>8.3840000000000003</v>
      </c>
      <c r="EE12" s="47" t="str">
        <f>_xlfn.IFNA(VLOOKUP($A12,'B-pEC50'!$A:$IC,MATCH(EE$1,'B-pEC50'!$A$1:$IC$1,0),FALSE),"")</f>
        <v/>
      </c>
      <c r="EF12" s="47" t="str">
        <f>_xlfn.IFNA(VLOOKUP($A12,'I-pEC50'!$A:$IC,MATCH(EF$1,'I-pEC50'!$A$1:$IC$1,0),FALSE),"")</f>
        <v/>
      </c>
      <c r="EG12" s="47" t="str">
        <f>_xlfn.IFNA(VLOOKUP($A12,'I-pEC50'!$A:$IC,MATCH(EG$1,'I-pEC50'!$A$1:$IC$1,0),FALSE),"")</f>
        <v/>
      </c>
      <c r="EH12" s="47">
        <f>_xlfn.IFNA(VLOOKUP($A12,'I-pEC50'!$A:$IC,MATCH(EH$1,'I-pEC50'!$A$1:$IC$1,0),FALSE),"")</f>
        <v>8.57</v>
      </c>
      <c r="EI12" s="47" t="str">
        <f>_xlfn.IFNA(VLOOKUP($A12,'I-pEC50'!$A:$IC,MATCH(EI$1,'I-pEC50'!$A$1:$IC$1,0),FALSE),"")</f>
        <v/>
      </c>
      <c r="EJ12" s="105" t="str">
        <f t="shared" si="31"/>
        <v/>
      </c>
      <c r="EK12" s="47" t="str">
        <f t="shared" si="32"/>
        <v/>
      </c>
      <c r="EL12" s="47">
        <f t="shared" si="33"/>
        <v>0.98389796731765655</v>
      </c>
      <c r="EM12" s="47" t="str">
        <f t="shared" si="34"/>
        <v/>
      </c>
      <c r="EN12" s="105" t="str">
        <f>_xlfn.IFNA(VLOOKUP($A12,'B-pEC50'!$A:$IC,MATCH(EN$1,'B-pEC50'!$A$1:$IC$1,0),FALSE),"")</f>
        <v/>
      </c>
      <c r="EO12" s="47" t="str">
        <f>_xlfn.IFNA(VLOOKUP($A12,'B-pEC50'!$A:$IC,MATCH(EO$1,'B-pEC50'!$A$1:$IC$1,0),FALSE),"")</f>
        <v/>
      </c>
      <c r="EP12" s="47">
        <f>_xlfn.IFNA(VLOOKUP($A12,'B-pEC50'!$A:$IC,MATCH(EP$1,'B-pEC50'!$A$1:$IC$1,0),FALSE),"")</f>
        <v>8.2286666666666672</v>
      </c>
      <c r="EQ12" s="47" t="str">
        <f>_xlfn.IFNA(VLOOKUP($A12,'B-pEC50'!$A:$IC,MATCH(EQ$1,'B-pEC50'!$A$1:$IC$1,0),FALSE),"")</f>
        <v/>
      </c>
      <c r="ER12" s="47" t="str">
        <f>_xlfn.IFNA(VLOOKUP($A12,'I-pEC50'!$A:$IC,MATCH(ER$1,'I-pEC50'!$A$1:$IC$1,0),FALSE),"")</f>
        <v/>
      </c>
      <c r="ES12" s="47" t="str">
        <f>_xlfn.IFNA(VLOOKUP($A12,'I-pEC50'!$A:$IC,MATCH(ES$1,'I-pEC50'!$A$1:$IC$1,0),FALSE),"")</f>
        <v/>
      </c>
      <c r="ET12" s="47">
        <f>_xlfn.IFNA(VLOOKUP($A12,'I-pEC50'!$A:$IC,MATCH(ET$1,'I-pEC50'!$A$1:$IC$1,0),FALSE),"")</f>
        <v>8.3633333333333333</v>
      </c>
      <c r="EU12" s="47" t="str">
        <f>_xlfn.IFNA(VLOOKUP($A12,'I-pEC50'!$A:$IC,MATCH(EU$1,'I-pEC50'!$A$1:$IC$1,0),FALSE),"")</f>
        <v/>
      </c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</row>
    <row r="13" spans="1:172" s="49" customFormat="1" x14ac:dyDescent="0.2">
      <c r="A13" s="29" t="s">
        <v>115</v>
      </c>
      <c r="B13" s="377">
        <f>VLOOKUP($A13,BI!$A:$Q,MATCH(B$1,BI!$A$1:$Q$1,0),FALSE)</f>
        <v>1</v>
      </c>
      <c r="C13" s="378" t="str">
        <f>VLOOKUP($A13,BI!$A:$Q,MATCH(C$1,BI!$A$1:$Q$1,0),FALSE)</f>
        <v/>
      </c>
      <c r="D13" s="378" t="str">
        <f>VLOOKUP($A13,BI!$A:$Q,MATCH(D$1,BI!$A$1:$Q$1,0),FALSE)</f>
        <v/>
      </c>
      <c r="E13" s="378">
        <f>VLOOKUP($A13,BI!$A:$Q,MATCH(E$1,BI!$A$1:$Q$1,0),FALSE)</f>
        <v>1</v>
      </c>
      <c r="F13" s="378">
        <f>VLOOKUP($A13,BI!$A:$Q,MATCH(F$1,BI!$A$1:$Q$1,0),FALSE)</f>
        <v>1</v>
      </c>
      <c r="G13" s="378">
        <f>VLOOKUP($A13,BI!$A:$Q,MATCH(G$1,BI!$A$1:$Q$1,0),FALSE)</f>
        <v>1</v>
      </c>
      <c r="H13" s="378" t="str">
        <f>VLOOKUP($A13,BI!$A:$Q,MATCH(H$1,BI!$A$1:$Q$1,0),FALSE)</f>
        <v/>
      </c>
      <c r="I13" s="378" t="str">
        <f>VLOOKUP($A13,BI!$A:$Q,MATCH(I$1,BI!$A$1:$Q$1,0),FALSE)</f>
        <v/>
      </c>
      <c r="J13" s="378" t="str">
        <f>VLOOKUP($A13,BI!$A:$Q,MATCH(J$1,BI!$A$1:$Q$1,0),FALSE)</f>
        <v/>
      </c>
      <c r="K13" s="378" t="str">
        <f>VLOOKUP($A13,BI!$A:$Q,MATCH(K$1,BI!$A$1:$Q$1,0),FALSE)</f>
        <v/>
      </c>
      <c r="L13" s="378" t="str">
        <f>VLOOKUP($A13,BI!$A:$Q,MATCH(L$1,BI!$A$1:$Q$1,0),FALSE)</f>
        <v/>
      </c>
      <c r="M13" s="378" t="str">
        <f>VLOOKUP($A13,BI!$A:$Q,MATCH(M$1,BI!$A$1:$Q$1,0),FALSE)</f>
        <v/>
      </c>
      <c r="N13" s="49">
        <f t="shared" si="0"/>
        <v>4</v>
      </c>
      <c r="O13" s="49">
        <f>VLOOKUP($A13,BI!$A:$Q,MATCH(O$1,BI!$A$1:$Q$1,0),FALSE)</f>
        <v>1</v>
      </c>
      <c r="P13" s="37">
        <f>VLOOKUP($A13,BI!$A:$Q,MATCH(P$1,BI!$A$1:$Q$1,0),FALSE)</f>
        <v>1</v>
      </c>
      <c r="Q13" s="37" t="str">
        <f>VLOOKUP($A13,BI!$A:$Q,MATCH(Q$1,BI!$A$1:$Q$1,0),FALSE)</f>
        <v/>
      </c>
      <c r="R13" s="37" t="str">
        <f>VLOOKUP($A13,BI!$A:$Q,MATCH(R$1,BI!$A$1:$Q$1,0),FALSE)</f>
        <v/>
      </c>
      <c r="S13" s="37">
        <f t="shared" si="1"/>
        <v>2</v>
      </c>
      <c r="T13" s="40">
        <f t="shared" si="35"/>
        <v>0.84962723308482202</v>
      </c>
      <c r="U13" s="41" t="str">
        <f t="shared" si="36"/>
        <v/>
      </c>
      <c r="V13" s="41" t="str">
        <f t="shared" si="37"/>
        <v/>
      </c>
      <c r="W13" s="41">
        <f t="shared" si="38"/>
        <v>0.9895287958115182</v>
      </c>
      <c r="X13" s="41">
        <f t="shared" si="39"/>
        <v>0.94479717813051156</v>
      </c>
      <c r="Y13" s="41">
        <f t="shared" si="40"/>
        <v>0.76510791366906472</v>
      </c>
      <c r="Z13" s="41" t="str">
        <f t="shared" si="41"/>
        <v/>
      </c>
      <c r="AA13" s="41" t="str">
        <f t="shared" si="42"/>
        <v/>
      </c>
      <c r="AB13" s="41" t="str">
        <f t="shared" si="43"/>
        <v/>
      </c>
      <c r="AC13" s="41" t="str">
        <f t="shared" si="44"/>
        <v/>
      </c>
      <c r="AD13" s="41" t="str">
        <f t="shared" si="45"/>
        <v/>
      </c>
      <c r="AE13" s="41" t="str">
        <f t="shared" si="46"/>
        <v/>
      </c>
      <c r="AF13" s="44">
        <f>_xlfn.IFNA(VLOOKUP($A13,'B-pEC50'!$A:$BM,MATCH(AF$1,'B-pEC50'!$A$1:$BM$1,0),FALSE),"")</f>
        <v>7.109</v>
      </c>
      <c r="AG13" s="46" t="str">
        <f>_xlfn.IFNA(VLOOKUP($A13,'B-pEC50'!$A:$BM,MATCH(AG$1,'B-pEC50'!$A$1:$BM$1,0),FALSE),"")</f>
        <v/>
      </c>
      <c r="AH13" s="46" t="str">
        <f>_xlfn.IFNA(VLOOKUP($A13,'B-pEC50'!$A:$BM,MATCH(AH$1,'B-pEC50'!$A$1:$BM$1,0),FALSE),"")</f>
        <v/>
      </c>
      <c r="AI13" s="46">
        <f>_xlfn.IFNA(VLOOKUP($A13,'B-pEC50'!$A:$BM,MATCH(AI$1,'B-pEC50'!$A$1:$BM$1,0),FALSE),"")</f>
        <v>5.73</v>
      </c>
      <c r="AJ13" s="46">
        <f>_xlfn.IFNA(VLOOKUP($A13,'B-pEC50'!$A:$BM,MATCH(AJ$1,'B-pEC50'!$A$1:$BM$1,0),FALSE),"")</f>
        <v>5.3570000000000002</v>
      </c>
      <c r="AK13" s="46">
        <f>_xlfn.IFNA(VLOOKUP($A13,'B-pEC50'!$A:$BM,MATCH(AK$1,'B-pEC50'!$A$1:$BM$1,0),FALSE),"")</f>
        <v>4.2539999999999996</v>
      </c>
      <c r="AL13" s="45" t="str">
        <f>_xlfn.IFNA(VLOOKUP($A13,'B-pEC50'!$A:$BM,MATCH(AL$1,'B-pEC50'!$A$1:$BM$1,0),FALSE),"")</f>
        <v/>
      </c>
      <c r="AM13" s="45" t="str">
        <f>_xlfn.IFNA(VLOOKUP($A13,'B-pEC50'!$A:$BM,MATCH(AM$1,'B-pEC50'!$A$1:$BM$1,0),FALSE),"")</f>
        <v/>
      </c>
      <c r="AN13" s="45" t="str">
        <f>_xlfn.IFNA(VLOOKUP($A13,'B-pEC50'!$A:$BM,MATCH(AN$1,'B-pEC50'!$A$1:$BM$1,0),FALSE),"")</f>
        <v/>
      </c>
      <c r="AO13" s="46" t="str">
        <f>_xlfn.IFNA(VLOOKUP($A13,'B-pEC50'!$A:$BM,MATCH(AO$1,'B-pEC50'!$A$1:$BM$1,0),FALSE),"")</f>
        <v/>
      </c>
      <c r="AP13" s="45" t="str">
        <f>_xlfn.IFNA(VLOOKUP($A13,'B-pEC50'!$A:$BM,MATCH(AP$1,'B-pEC50'!$A$1:$BM$1,0),FALSE),"")</f>
        <v/>
      </c>
      <c r="AQ13" s="45" t="str">
        <f>_xlfn.IFNA(VLOOKUP($A13,'B-pEC50'!$A:$BM,MATCH(AQ$1,'B-pEC50'!$A$1:$BM$1,0),FALSE),"")</f>
        <v/>
      </c>
      <c r="AR13" s="47">
        <f>_xlfn.IFNA(VLOOKUP($A13,'I-pEC50'!$A:$BM,MATCH(AR$1,'I-pEC50'!$A$1:$BM$1,0),FALSE),"")</f>
        <v>6.04</v>
      </c>
      <c r="AS13" s="47" t="str">
        <f>_xlfn.IFNA(VLOOKUP($A13,'I-pEC50'!$A:$BM,MATCH(AS$1,'I-pEC50'!$A$1:$BM$1,0),FALSE),"")</f>
        <v/>
      </c>
      <c r="AT13" s="47" t="str">
        <f>_xlfn.IFNA(VLOOKUP($A13,'I-pEC50'!$A:$BM,MATCH(AT$1,'I-pEC50'!$A$1:$BM$1,0),FALSE),"")</f>
        <v/>
      </c>
      <c r="AU13" s="47">
        <f>_xlfn.IFNA(VLOOKUP($A13,'I-pEC50'!$A:$BM,MATCH(AU$1,'I-pEC50'!$A$1:$BM$1,0),FALSE),"")</f>
        <v>5.67</v>
      </c>
      <c r="AV13" s="47">
        <f>_xlfn.IFNA(VLOOKUP($A13,'I-pEC50'!$A:$BM,MATCH(AV$1,'I-pEC50'!$A$1:$BM$1,0),FALSE),"")</f>
        <v>5.67</v>
      </c>
      <c r="AW13" s="47">
        <f>_xlfn.IFNA(VLOOKUP($A13,'I-pEC50'!$A:$BM,MATCH(AW$1,'I-pEC50'!$A$1:$BM$1,0),FALSE),"")</f>
        <v>5.56</v>
      </c>
      <c r="AX13" s="47" t="str">
        <f>_xlfn.IFNA(VLOOKUP($A13,'I-pEC50'!$A:$BM,MATCH(AX$1,'I-pEC50'!$A$1:$BM$1,0),FALSE),"")</f>
        <v/>
      </c>
      <c r="AY13" s="47" t="str">
        <f>_xlfn.IFNA(VLOOKUP($A13,'I-pEC50'!$A:$BM,MATCH(AY$1,'I-pEC50'!$A$1:$BM$1,0),FALSE),"")</f>
        <v/>
      </c>
      <c r="AZ13" s="47" t="str">
        <f>_xlfn.IFNA(VLOOKUP($A13,'I-pEC50'!$A:$BM,MATCH(AZ$1,'I-pEC50'!$A$1:$BM$1,0),FALSE),"")</f>
        <v/>
      </c>
      <c r="BA13" s="47" t="str">
        <f>_xlfn.IFNA(VLOOKUP($A13,'I-pEC50'!$A:$BM,MATCH(BA$1,'I-pEC50'!$A$1:$BM$1,0),FALSE),"")</f>
        <v/>
      </c>
      <c r="BB13" s="47" t="str">
        <f>_xlfn.IFNA(VLOOKUP($A13,'I-pEC50'!$A:$BM,MATCH(BB$1,'I-pEC50'!$A$1:$BM$1,0),FALSE),"")</f>
        <v/>
      </c>
      <c r="BC13" s="47" t="str">
        <f>_xlfn.IFNA(VLOOKUP($A13,'I-pEC50'!$A:$BM,MATCH(BC$1,'I-pEC50'!$A$1:$BM$1,0),FALSE),"")</f>
        <v/>
      </c>
      <c r="BD13" s="40">
        <f t="shared" si="47"/>
        <v>0.46252518225721506</v>
      </c>
      <c r="BE13" s="41" t="str">
        <f t="shared" si="48"/>
        <v/>
      </c>
      <c r="BF13" s="41" t="str">
        <f t="shared" si="49"/>
        <v/>
      </c>
      <c r="BG13" s="41">
        <f t="shared" si="50"/>
        <v>-0.27357429541745487</v>
      </c>
      <c r="BH13" s="41">
        <f t="shared" si="51"/>
        <v>-1.4601232743792156</v>
      </c>
      <c r="BI13" s="41">
        <f t="shared" si="52"/>
        <v>-6.7907926461723971</v>
      </c>
      <c r="BJ13" s="41" t="str">
        <f t="shared" si="53"/>
        <v/>
      </c>
      <c r="BK13" s="41" t="str">
        <f t="shared" si="54"/>
        <v/>
      </c>
      <c r="BL13" s="41" t="str">
        <f t="shared" si="55"/>
        <v/>
      </c>
      <c r="BM13" s="41" t="str">
        <f t="shared" si="56"/>
        <v/>
      </c>
      <c r="BN13" s="41" t="str">
        <f t="shared" si="57"/>
        <v/>
      </c>
      <c r="BO13" s="41" t="str">
        <f t="shared" si="58"/>
        <v/>
      </c>
      <c r="BP13" s="40">
        <f>_xlfn.IFNA(VLOOKUP($A13,'B-pEC50'!$A:$BM,MATCH(BP$1,'B-pEC50'!$A$1:$BM$1,0),FALSE),"")</f>
        <v>0.29226943942133815</v>
      </c>
      <c r="BQ13" s="41" t="str">
        <f>_xlfn.IFNA(VLOOKUP($A13,'B-pEC50'!$A:$BM,MATCH(BQ$1,'B-pEC50'!$A$1:$BM$1,0),FALSE),"")</f>
        <v/>
      </c>
      <c r="BR13" s="41" t="str">
        <f>_xlfn.IFNA(VLOOKUP($A13,'B-pEC50'!$A:$BM,MATCH(BR$1,'B-pEC50'!$A$1:$BM$1,0),FALSE),"")</f>
        <v/>
      </c>
      <c r="BS13" s="41">
        <f>_xlfn.IFNA(VLOOKUP($A13,'B-pEC50'!$A:$BM,MATCH(BS$1,'B-pEC50'!$A$1:$BM$1,0),FALSE),"")</f>
        <v>-1.9439421338155381E-2</v>
      </c>
      <c r="BT13" s="41">
        <f>_xlfn.IFNA(VLOOKUP($A13,'B-pEC50'!$A:$BM,MATCH(BT$1,'B-pEC50'!$A$1:$BM$1,0),FALSE),"")</f>
        <v>-0.10375226039782992</v>
      </c>
      <c r="BU13" s="41">
        <f>_xlfn.IFNA(VLOOKUP($A13,'B-pEC50'!$A:$BM,MATCH(BU$1,'B-pEC50'!$A$1:$BM$1,0),FALSE),"")</f>
        <v>-0.35307414104882462</v>
      </c>
      <c r="BV13" s="41" t="str">
        <f>_xlfn.IFNA(VLOOKUP($A13,'B-pEC50'!$A:$BM,MATCH(BV$1,'B-pEC50'!$A$1:$BM$1,0),FALSE),"")</f>
        <v/>
      </c>
      <c r="BW13" s="41" t="str">
        <f>_xlfn.IFNA(VLOOKUP($A13,'B-pEC50'!$A:$BM,MATCH(BW$1,'B-pEC50'!$A$1:$BM$1,0),FALSE),"")</f>
        <v/>
      </c>
      <c r="BX13" s="41" t="str">
        <f>_xlfn.IFNA(VLOOKUP($A13,'B-pEC50'!$A:$BM,MATCH(BX$1,'B-pEC50'!$A$1:$BM$1,0),FALSE),"")</f>
        <v/>
      </c>
      <c r="BY13" s="41" t="str">
        <f>_xlfn.IFNA(VLOOKUP($A13,'B-pEC50'!$A:$BM,MATCH(BY$1,'B-pEC50'!$A$1:$BM$1,0),FALSE),"")</f>
        <v/>
      </c>
      <c r="BZ13" s="41" t="str">
        <f>_xlfn.IFNA(VLOOKUP($A13,'B-pEC50'!$A:$BM,MATCH(BZ$1,'B-pEC50'!$A$1:$BM$1,0),FALSE),"")</f>
        <v/>
      </c>
      <c r="CA13" s="41" t="str">
        <f>_xlfn.IFNA(VLOOKUP($A13,'B-pEC50'!$A:$BM,MATCH(CA$1,'B-pEC50'!$A$1:$BM$1,0),FALSE),"")</f>
        <v/>
      </c>
      <c r="CB13" s="47">
        <f>_xlfn.IFNA(VLOOKUP($A13,'I-pEC50'!$A:$BM,MATCH(CB$1,'I-pEC50'!$A$1:$BM$1,0),FALSE),"")</f>
        <v>0.13518197573656851</v>
      </c>
      <c r="CC13" s="47" t="str">
        <f>_xlfn.IFNA(VLOOKUP($A13,'I-pEC50'!$A:$BM,MATCH(CC$1,'I-pEC50'!$A$1:$BM$1,0),FALSE),"")</f>
        <v/>
      </c>
      <c r="CD13" s="47" t="str">
        <f>_xlfn.IFNA(VLOOKUP($A13,'I-pEC50'!$A:$BM,MATCH(CD$1,'I-pEC50'!$A$1:$BM$1,0),FALSE),"")</f>
        <v/>
      </c>
      <c r="CE13" s="47">
        <f>_xlfn.IFNA(VLOOKUP($A13,'I-pEC50'!$A:$BM,MATCH(CE$1,'I-pEC50'!$A$1:$BM$1,0),FALSE),"")</f>
        <v>7.1057192374350112E-2</v>
      </c>
      <c r="CF13" s="47">
        <f>_xlfn.IFNA(VLOOKUP($A13,'I-pEC50'!$A:$BM,MATCH(CF$1,'I-pEC50'!$A$1:$BM$1,0),FALSE),"")</f>
        <v>7.1057192374350112E-2</v>
      </c>
      <c r="CG13" s="47">
        <f>_xlfn.IFNA(VLOOKUP($A13,'I-pEC50'!$A:$BM,MATCH(CG$1,'I-pEC50'!$A$1:$BM$1,0),FALSE),"")</f>
        <v>5.1993067590987839E-2</v>
      </c>
      <c r="CH13" s="47" t="str">
        <f>_xlfn.IFNA(VLOOKUP($A13,'I-pEC50'!$A:$BM,MATCH(CH$1,'I-pEC50'!$A$1:$BM$1,0),FALSE),"")</f>
        <v/>
      </c>
      <c r="CI13" s="47" t="str">
        <f>_xlfn.IFNA(VLOOKUP($A13,'I-pEC50'!$A:$BM,MATCH(CI$1,'I-pEC50'!$A$1:$BM$1,0),FALSE),"")</f>
        <v/>
      </c>
      <c r="CJ13" s="47" t="str">
        <f>_xlfn.IFNA(VLOOKUP($A13,'I-pEC50'!$A:$BM,MATCH(CJ$1,'I-pEC50'!$A$1:$BM$1,0),FALSE),"")</f>
        <v/>
      </c>
      <c r="CK13" s="47" t="str">
        <f>_xlfn.IFNA(VLOOKUP($A13,'I-pEC50'!$A:$BM,MATCH(CK$1,'I-pEC50'!$A$1:$BM$1,0),FALSE),"")</f>
        <v/>
      </c>
      <c r="CL13" s="47" t="str">
        <f>_xlfn.IFNA(VLOOKUP($A13,'I-pEC50'!$A:$BM,MATCH(CL$1,'I-pEC50'!$A$1:$BM$1,0),FALSE),"")</f>
        <v/>
      </c>
      <c r="CM13" s="47" t="str">
        <f>_xlfn.IFNA(VLOOKUP($A13,'I-pEC50'!$A:$BM,MATCH(CM$1,'I-pEC50'!$A$1:$BM$1,0),FALSE),"")</f>
        <v/>
      </c>
      <c r="CN13" s="40">
        <f t="shared" si="59"/>
        <v>1</v>
      </c>
      <c r="CO13" s="41" t="str">
        <f t="shared" si="60"/>
        <v/>
      </c>
      <c r="CP13" s="41" t="str">
        <f t="shared" si="61"/>
        <v/>
      </c>
      <c r="CQ13" s="41">
        <f t="shared" si="62"/>
        <v>0.44327292231255722</v>
      </c>
      <c r="CR13" s="41">
        <f t="shared" si="63"/>
        <v>0.59317391961317711</v>
      </c>
      <c r="CS13" s="41" t="str">
        <f t="shared" si="64"/>
        <v/>
      </c>
      <c r="CT13" s="41" t="str">
        <f t="shared" si="65"/>
        <v/>
      </c>
      <c r="CU13" s="41" t="str">
        <f t="shared" si="66"/>
        <v/>
      </c>
      <c r="CV13" s="41" t="str">
        <f t="shared" si="67"/>
        <v/>
      </c>
      <c r="CW13" s="41" t="str">
        <f t="shared" si="68"/>
        <v/>
      </c>
      <c r="CX13" s="41" t="str">
        <f t="shared" si="69"/>
        <v/>
      </c>
      <c r="CY13" s="41" t="str">
        <f t="shared" si="70"/>
        <v/>
      </c>
      <c r="CZ13" s="40">
        <f>_xlfn.IFNA(VLOOKUP($A13,'B-pEC50'!$A:$BM,MATCH(CZ$1,'B-pEC50'!$A$1:$BM$1,0),FALSE),"")</f>
        <v>1</v>
      </c>
      <c r="DA13" s="41" t="str">
        <f>_xlfn.IFNA(VLOOKUP($A13,'B-pEC50'!$A:$BM,MATCH(DA$1,'B-pEC50'!$A$1:$BM$1,0),FALSE),"")</f>
        <v/>
      </c>
      <c r="DB13" s="41" t="str">
        <f>_xlfn.IFNA(VLOOKUP($A13,'B-pEC50'!$A:$BM,MATCH(DB$1,'B-pEC50'!$A$1:$BM$1,0),FALSE),"")</f>
        <v/>
      </c>
      <c r="DC13" s="41">
        <f>_xlfn.IFNA(VLOOKUP($A13,'B-pEC50'!$A:$BM,MATCH(DC$1,'B-pEC50'!$A$1:$BM$1,0),FALSE),"")</f>
        <v>0.51698774080560439</v>
      </c>
      <c r="DD13" s="41">
        <f>_xlfn.IFNA(VLOOKUP($A13,'B-pEC50'!$A:$BM,MATCH(DD$1,'B-pEC50'!$A$1:$BM$1,0),FALSE),"")</f>
        <v>0.38633975481611227</v>
      </c>
      <c r="DE13" s="41">
        <f>_xlfn.IFNA(VLOOKUP($A13,'B-pEC50'!$A:$BM,MATCH(DE$1,'B-pEC50'!$A$1:$BM$1,0),FALSE),"")</f>
        <v>0</v>
      </c>
      <c r="DF13" s="41" t="str">
        <f>_xlfn.IFNA(VLOOKUP($A13,'B-pEC50'!$A:$BM,MATCH(DF$1,'B-pEC50'!$A$1:$BM$1,0),FALSE),"")</f>
        <v/>
      </c>
      <c r="DG13" s="41" t="str">
        <f>_xlfn.IFNA(VLOOKUP($A13,'B-pEC50'!$A:$BM,MATCH(DG$1,'B-pEC50'!$A$1:$BM$1,0),FALSE),"")</f>
        <v/>
      </c>
      <c r="DH13" s="41" t="str">
        <f>_xlfn.IFNA(VLOOKUP($A13,'B-pEC50'!$A:$BM,MATCH(DH$1,'B-pEC50'!$A$1:$BM$1,0),FALSE),"")</f>
        <v/>
      </c>
      <c r="DI13" s="41" t="str">
        <f>_xlfn.IFNA(VLOOKUP($A13,'B-pEC50'!$A:$BM,MATCH(DI$1,'B-pEC50'!$A$1:$BM$1,0),FALSE),"")</f>
        <v/>
      </c>
      <c r="DJ13" s="41" t="str">
        <f>_xlfn.IFNA(VLOOKUP($A13,'B-pEC50'!$A:$BM,MATCH(DJ$1,'B-pEC50'!$A$1:$BM$1,0),FALSE),"")</f>
        <v/>
      </c>
      <c r="DK13" s="41" t="str">
        <f>_xlfn.IFNA(VLOOKUP($A13,'B-pEC50'!$A:$BM,MATCH(DK$1,'B-pEC50'!$A$1:$BM$1,0),FALSE),"")</f>
        <v/>
      </c>
      <c r="DL13" s="47">
        <f>_xlfn.IFNA(VLOOKUP($A13,'I-pEC50'!$A:$BQ,MATCH(DL$1,'I-pEC50'!$A$1:$BQ$1,0),FALSE),"")</f>
        <v>1</v>
      </c>
      <c r="DM13" s="47" t="str">
        <f>_xlfn.IFNA(VLOOKUP($A13,'I-pEC50'!$A:$BQ,MATCH(DM$1,'I-pEC50'!$A$1:$BQ$1,0),FALSE),"")</f>
        <v/>
      </c>
      <c r="DN13" s="47" t="str">
        <f>_xlfn.IFNA(VLOOKUP($A13,'I-pEC50'!$A:$BQ,MATCH(DN$1,'I-pEC50'!$A$1:$BQ$1,0),FALSE),"")</f>
        <v/>
      </c>
      <c r="DO13" s="47">
        <f>_xlfn.IFNA(VLOOKUP($A13,'I-pEC50'!$A:$BQ,MATCH(DO$1,'I-pEC50'!$A$1:$BQ$1,0),FALSE),"")</f>
        <v>0.22916666666666713</v>
      </c>
      <c r="DP13" s="47">
        <f>_xlfn.IFNA(VLOOKUP($A13,'I-pEC50'!$A:$BQ,MATCH(DP$1,'I-pEC50'!$A$1:$BQ$1,0),FALSE),"")</f>
        <v>0.22916666666666713</v>
      </c>
      <c r="DQ13" s="47">
        <f>_xlfn.IFNA(VLOOKUP($A13,'I-pEC50'!$A:$BQ,MATCH(DQ$1,'I-pEC50'!$A$1:$BQ$1,0),FALSE),"")</f>
        <v>0</v>
      </c>
      <c r="DR13" s="47" t="str">
        <f>_xlfn.IFNA(VLOOKUP($A13,'I-pEC50'!$A:$BQ,MATCH(DR$1,'I-pEC50'!$A$1:$BQ$1,0),FALSE),"")</f>
        <v/>
      </c>
      <c r="DS13" s="47" t="str">
        <f>_xlfn.IFNA(VLOOKUP($A13,'I-pEC50'!$A:$BQ,MATCH(DS$1,'I-pEC50'!$A$1:$BQ$1,0),FALSE),"")</f>
        <v/>
      </c>
      <c r="DT13" s="47" t="str">
        <f>_xlfn.IFNA(VLOOKUP($A13,'I-pEC50'!$A:$BQ,MATCH(DT$1,'I-pEC50'!$A$1:$BQ$1,0),FALSE),"")</f>
        <v/>
      </c>
      <c r="DU13" s="47" t="str">
        <f>_xlfn.IFNA(VLOOKUP($A13,'I-pEC50'!$A:$BQ,MATCH(DU$1,'I-pEC50'!$A$1:$BQ$1,0),FALSE),"")</f>
        <v/>
      </c>
      <c r="DV13" s="47" t="str">
        <f>_xlfn.IFNA(VLOOKUP($A13,'I-pEC50'!$A:$BQ,MATCH(DV$1,'I-pEC50'!$A$1:$BQ$1,0),FALSE),"")</f>
        <v/>
      </c>
      <c r="DW13" s="47" t="str">
        <f>_xlfn.IFNA(VLOOKUP($A13,'I-pEC50'!$A:$BQ,MATCH(DW$1,'I-pEC50'!$A$1:$BQ$1,0),FALSE),"")</f>
        <v/>
      </c>
      <c r="DX13" s="105">
        <f t="shared" si="27"/>
        <v>0.84962723308482202</v>
      </c>
      <c r="DY13" s="47">
        <f t="shared" si="28"/>
        <v>0.9895287958115182</v>
      </c>
      <c r="DZ13" s="47" t="str">
        <f t="shared" si="29"/>
        <v/>
      </c>
      <c r="EA13" s="47" t="str">
        <f t="shared" si="30"/>
        <v/>
      </c>
      <c r="EB13" s="47">
        <f>_xlfn.IFNA(VLOOKUP($A13,'B-pEC50'!$A:$IC,MATCH(EB$1,'B-pEC50'!$A$1:$IC$1,0),FALSE),"")</f>
        <v>7.109</v>
      </c>
      <c r="EC13" s="47">
        <f>_xlfn.IFNA(VLOOKUP($A13,'B-pEC50'!$A:$IC,MATCH(EC$1,'B-pEC50'!$A$1:$IC$1,0),FALSE),"")</f>
        <v>5.73</v>
      </c>
      <c r="ED13" s="47" t="str">
        <f>_xlfn.IFNA(VLOOKUP($A13,'B-pEC50'!$A:$IC,MATCH(ED$1,'B-pEC50'!$A$1:$IC$1,0),FALSE),"")</f>
        <v/>
      </c>
      <c r="EE13" s="47" t="str">
        <f>_xlfn.IFNA(VLOOKUP($A13,'B-pEC50'!$A:$IC,MATCH(EE$1,'B-pEC50'!$A$1:$IC$1,0),FALSE),"")</f>
        <v/>
      </c>
      <c r="EF13" s="47">
        <f>_xlfn.IFNA(VLOOKUP($A13,'I-pEC50'!$A:$IC,MATCH(EF$1,'I-pEC50'!$A$1:$IC$1,0),FALSE),"")</f>
        <v>6.04</v>
      </c>
      <c r="EG13" s="47">
        <f>_xlfn.IFNA(VLOOKUP($A13,'I-pEC50'!$A:$IC,MATCH(EG$1,'I-pEC50'!$A$1:$IC$1,0),FALSE),"")</f>
        <v>5.67</v>
      </c>
      <c r="EH13" s="47" t="str">
        <f>_xlfn.IFNA(VLOOKUP($A13,'I-pEC50'!$A:$IC,MATCH(EH$1,'I-pEC50'!$A$1:$IC$1,0),FALSE),"")</f>
        <v/>
      </c>
      <c r="EI13" s="47" t="str">
        <f>_xlfn.IFNA(VLOOKUP($A13,'I-pEC50'!$A:$IC,MATCH(EI$1,'I-pEC50'!$A$1:$IC$1,0),FALSE),"")</f>
        <v/>
      </c>
      <c r="EJ13" s="105">
        <f t="shared" si="31"/>
        <v>0.84962723308482202</v>
      </c>
      <c r="EK13" s="47">
        <f t="shared" si="32"/>
        <v>0.90775147928994082</v>
      </c>
      <c r="EL13" s="47" t="str">
        <f t="shared" si="33"/>
        <v/>
      </c>
      <c r="EM13" s="47" t="str">
        <f t="shared" si="34"/>
        <v/>
      </c>
      <c r="EN13" s="105">
        <f>_xlfn.IFNA(VLOOKUP($A13,'B-pEC50'!$A:$IC,MATCH(EN$1,'B-pEC50'!$A$1:$IC$1,0),FALSE),"")</f>
        <v>7.109</v>
      </c>
      <c r="EO13" s="47">
        <f>_xlfn.IFNA(VLOOKUP($A13,'B-pEC50'!$A:$IC,MATCH(EO$1,'B-pEC50'!$A$1:$IC$1,0),FALSE),"")</f>
        <v>5.1136666666666661</v>
      </c>
      <c r="EP13" s="47" t="str">
        <f>_xlfn.IFNA(VLOOKUP($A13,'B-pEC50'!$A:$IC,MATCH(EP$1,'B-pEC50'!$A$1:$IC$1,0),FALSE),"")</f>
        <v/>
      </c>
      <c r="EQ13" s="47" t="str">
        <f>_xlfn.IFNA(VLOOKUP($A13,'B-pEC50'!$A:$IC,MATCH(EQ$1,'B-pEC50'!$A$1:$IC$1,0),FALSE),"")</f>
        <v/>
      </c>
      <c r="ER13" s="47">
        <f>_xlfn.IFNA(VLOOKUP($A13,'I-pEC50'!$A:$IC,MATCH(ER$1,'I-pEC50'!$A$1:$IC$1,0),FALSE),"")</f>
        <v>6.04</v>
      </c>
      <c r="ES13" s="47">
        <f>_xlfn.IFNA(VLOOKUP($A13,'I-pEC50'!$A:$IC,MATCH(ES$1,'I-pEC50'!$A$1:$IC$1,0),FALSE),"")</f>
        <v>5.6333333333333329</v>
      </c>
      <c r="ET13" s="47" t="str">
        <f>_xlfn.IFNA(VLOOKUP($A13,'I-pEC50'!$A:$IC,MATCH(ET$1,'I-pEC50'!$A$1:$IC$1,0),FALSE),"")</f>
        <v/>
      </c>
      <c r="EU13" s="47" t="str">
        <f>_xlfn.IFNA(VLOOKUP($A13,'I-pEC50'!$A:$IC,MATCH(EU$1,'I-pEC50'!$A$1:$IC$1,0),FALSE),"")</f>
        <v/>
      </c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</row>
    <row r="14" spans="1:172" s="49" customFormat="1" x14ac:dyDescent="0.2">
      <c r="A14" s="29" t="s">
        <v>20</v>
      </c>
      <c r="B14" s="377">
        <f>VLOOKUP($A14,BI!$A:$Q,MATCH(B$1,BI!$A$1:$Q$1,0),FALSE)</f>
        <v>1</v>
      </c>
      <c r="C14" s="378" t="str">
        <f>VLOOKUP($A14,BI!$A:$Q,MATCH(C$1,BI!$A$1:$Q$1,0),FALSE)</f>
        <v/>
      </c>
      <c r="D14" s="378" t="str">
        <f>VLOOKUP($A14,BI!$A:$Q,MATCH(D$1,BI!$A$1:$Q$1,0),FALSE)</f>
        <v/>
      </c>
      <c r="E14" s="378" t="str">
        <f>VLOOKUP($A14,BI!$A:$Q,MATCH(E$1,BI!$A$1:$Q$1,0),FALSE)</f>
        <v/>
      </c>
      <c r="F14" s="378" t="str">
        <f>VLOOKUP($A14,BI!$A:$Q,MATCH(F$1,BI!$A$1:$Q$1,0),FALSE)</f>
        <v/>
      </c>
      <c r="G14" s="378" t="str">
        <f>VLOOKUP($A14,BI!$A:$Q,MATCH(G$1,BI!$A$1:$Q$1,0),FALSE)</f>
        <v/>
      </c>
      <c r="H14" s="378">
        <f>VLOOKUP($A14,BI!$A:$Q,MATCH(H$1,BI!$A$1:$Q$1,0),FALSE)</f>
        <v>1</v>
      </c>
      <c r="I14" s="378">
        <f>VLOOKUP($A14,BI!$A:$Q,MATCH(I$1,BI!$A$1:$Q$1,0),FALSE)</f>
        <v>1</v>
      </c>
      <c r="J14" s="378" t="str">
        <f>VLOOKUP($A14,BI!$A:$Q,MATCH(J$1,BI!$A$1:$Q$1,0),FALSE)</f>
        <v/>
      </c>
      <c r="K14" s="378" t="str">
        <f>VLOOKUP($A14,BI!$A:$Q,MATCH(K$1,BI!$A$1:$Q$1,0),FALSE)</f>
        <v/>
      </c>
      <c r="L14" s="378" t="str">
        <f>VLOOKUP($A14,BI!$A:$Q,MATCH(L$1,BI!$A$1:$Q$1,0),FALSE)</f>
        <v/>
      </c>
      <c r="M14" s="378" t="str">
        <f>VLOOKUP($A14,BI!$A:$Q,MATCH(M$1,BI!$A$1:$Q$1,0),FALSE)</f>
        <v/>
      </c>
      <c r="N14" s="49">
        <f t="shared" si="0"/>
        <v>3</v>
      </c>
      <c r="O14" s="49">
        <f>VLOOKUP($A14,BI!$A:$Q,MATCH(O$1,BI!$A$1:$Q$1,0),FALSE)</f>
        <v>1</v>
      </c>
      <c r="P14" s="37" t="str">
        <f>VLOOKUP($A14,BI!$A:$Q,MATCH(P$1,BI!$A$1:$Q$1,0),FALSE)</f>
        <v/>
      </c>
      <c r="Q14" s="37">
        <f>VLOOKUP($A14,BI!$A:$Q,MATCH(Q$1,BI!$A$1:$Q$1,0),FALSE)</f>
        <v>1</v>
      </c>
      <c r="R14" s="37" t="str">
        <f>VLOOKUP($A14,BI!$A:$Q,MATCH(R$1,BI!$A$1:$Q$1,0),FALSE)</f>
        <v/>
      </c>
      <c r="S14" s="37">
        <f t="shared" si="1"/>
        <v>2</v>
      </c>
      <c r="T14" s="40">
        <f t="shared" si="35"/>
        <v>0.92837715321849512</v>
      </c>
      <c r="U14" s="41" t="str">
        <f t="shared" si="36"/>
        <v/>
      </c>
      <c r="V14" s="41" t="str">
        <f t="shared" si="37"/>
        <v/>
      </c>
      <c r="W14" s="41" t="str">
        <f t="shared" si="38"/>
        <v/>
      </c>
      <c r="X14" s="41" t="str">
        <f t="shared" si="39"/>
        <v/>
      </c>
      <c r="Y14" s="41" t="str">
        <f t="shared" si="40"/>
        <v/>
      </c>
      <c r="Z14" s="41">
        <f t="shared" si="41"/>
        <v>0.86578657865786579</v>
      </c>
      <c r="AA14" s="41">
        <f t="shared" si="42"/>
        <v>0.85544554455445543</v>
      </c>
      <c r="AB14" s="41" t="str">
        <f t="shared" si="43"/>
        <v/>
      </c>
      <c r="AC14" s="41" t="str">
        <f t="shared" si="44"/>
        <v/>
      </c>
      <c r="AD14" s="41" t="str">
        <f t="shared" si="45"/>
        <v/>
      </c>
      <c r="AE14" s="41" t="str">
        <f t="shared" si="46"/>
        <v/>
      </c>
      <c r="AF14" s="44">
        <f>_xlfn.IFNA(VLOOKUP($A14,'B-pEC50'!$A:$BM,MATCH(AF$1,'B-pEC50'!$A$1:$BM$1,0),FALSE),"")</f>
        <v>10.24</v>
      </c>
      <c r="AG14" s="46" t="str">
        <f>_xlfn.IFNA(VLOOKUP($A14,'B-pEC50'!$A:$BM,MATCH(AG$1,'B-pEC50'!$A$1:$BM$1,0),FALSE),"")</f>
        <v/>
      </c>
      <c r="AH14" s="46" t="str">
        <f>_xlfn.IFNA(VLOOKUP($A14,'B-pEC50'!$A:$BM,MATCH(AH$1,'B-pEC50'!$A$1:$BM$1,0),FALSE),"")</f>
        <v/>
      </c>
      <c r="AI14" s="46" t="str">
        <f>_xlfn.IFNA(VLOOKUP($A14,'B-pEC50'!$A:$BM,MATCH(AI$1,'B-pEC50'!$A$1:$BM$1,0),FALSE),"")</f>
        <v/>
      </c>
      <c r="AJ14" s="46" t="str">
        <f>_xlfn.IFNA(VLOOKUP($A14,'B-pEC50'!$A:$BM,MATCH(AJ$1,'B-pEC50'!$A$1:$BM$1,0),FALSE),"")</f>
        <v/>
      </c>
      <c r="AK14" s="46" t="str">
        <f>_xlfn.IFNA(VLOOKUP($A14,'B-pEC50'!$A:$BM,MATCH(AK$1,'B-pEC50'!$A$1:$BM$1,0),FALSE),"")</f>
        <v/>
      </c>
      <c r="AL14" s="45">
        <f>_xlfn.IFNA(VLOOKUP($A14,'B-pEC50'!$A:$BM,MATCH(AL$1,'B-pEC50'!$A$1:$BM$1,0),FALSE),"")</f>
        <v>7.87</v>
      </c>
      <c r="AM14" s="45">
        <f>_xlfn.IFNA(VLOOKUP($A14,'B-pEC50'!$A:$BM,MATCH(AM$1,'B-pEC50'!$A$1:$BM$1,0),FALSE),"")</f>
        <v>7.7759999999999998</v>
      </c>
      <c r="AN14" s="45" t="str">
        <f>_xlfn.IFNA(VLOOKUP($A14,'B-pEC50'!$A:$BM,MATCH(AN$1,'B-pEC50'!$A$1:$BM$1,0),FALSE),"")</f>
        <v/>
      </c>
      <c r="AO14" s="46" t="str">
        <f>_xlfn.IFNA(VLOOKUP($A14,'B-pEC50'!$A:$BM,MATCH(AO$1,'B-pEC50'!$A$1:$BM$1,0),FALSE),"")</f>
        <v/>
      </c>
      <c r="AP14" s="45" t="str">
        <f>_xlfn.IFNA(VLOOKUP($A14,'B-pEC50'!$A:$BM,MATCH(AP$1,'B-pEC50'!$A$1:$BM$1,0),FALSE),"")</f>
        <v/>
      </c>
      <c r="AQ14" s="45" t="str">
        <f>_xlfn.IFNA(VLOOKUP($A14,'B-pEC50'!$A:$BM,MATCH(AQ$1,'B-pEC50'!$A$1:$BM$1,0),FALSE),"")</f>
        <v/>
      </c>
      <c r="AR14" s="47">
        <f>_xlfn.IFNA(VLOOKUP($A14,'I-pEC50'!$A:$BM,MATCH(AR$1,'I-pEC50'!$A$1:$BM$1,0),FALSE),"")</f>
        <v>11.03</v>
      </c>
      <c r="AS14" s="47" t="str">
        <f>_xlfn.IFNA(VLOOKUP($A14,'I-pEC50'!$A:$BM,MATCH(AS$1,'I-pEC50'!$A$1:$BM$1,0),FALSE),"")</f>
        <v/>
      </c>
      <c r="AT14" s="47" t="str">
        <f>_xlfn.IFNA(VLOOKUP($A14,'I-pEC50'!$A:$BM,MATCH(AT$1,'I-pEC50'!$A$1:$BM$1,0),FALSE),"")</f>
        <v/>
      </c>
      <c r="AU14" s="47" t="str">
        <f>_xlfn.IFNA(VLOOKUP($A14,'I-pEC50'!$A:$BM,MATCH(AU$1,'I-pEC50'!$A$1:$BM$1,0),FALSE),"")</f>
        <v/>
      </c>
      <c r="AV14" s="47" t="str">
        <f>_xlfn.IFNA(VLOOKUP($A14,'I-pEC50'!$A:$BM,MATCH(AV$1,'I-pEC50'!$A$1:$BM$1,0),FALSE),"")</f>
        <v/>
      </c>
      <c r="AW14" s="47" t="str">
        <f>_xlfn.IFNA(VLOOKUP($A14,'I-pEC50'!$A:$BM,MATCH(AW$1,'I-pEC50'!$A$1:$BM$1,0),FALSE),"")</f>
        <v/>
      </c>
      <c r="AX14" s="47">
        <f>_xlfn.IFNA(VLOOKUP($A14,'I-pEC50'!$A:$BM,MATCH(AX$1,'I-pEC50'!$A$1:$BM$1,0),FALSE),"")</f>
        <v>9.09</v>
      </c>
      <c r="AY14" s="47">
        <f>_xlfn.IFNA(VLOOKUP($A14,'I-pEC50'!$A:$BM,MATCH(AY$1,'I-pEC50'!$A$1:$BM$1,0),FALSE),"")</f>
        <v>9.09</v>
      </c>
      <c r="AZ14" s="47" t="str">
        <f>_xlfn.IFNA(VLOOKUP($A14,'I-pEC50'!$A:$BM,MATCH(AZ$1,'I-pEC50'!$A$1:$BM$1,0),FALSE),"")</f>
        <v/>
      </c>
      <c r="BA14" s="47" t="str">
        <f>_xlfn.IFNA(VLOOKUP($A14,'I-pEC50'!$A:$BM,MATCH(BA$1,'I-pEC50'!$A$1:$BM$1,0),FALSE),"")</f>
        <v/>
      </c>
      <c r="BB14" s="47" t="str">
        <f>_xlfn.IFNA(VLOOKUP($A14,'I-pEC50'!$A:$BM,MATCH(BB$1,'I-pEC50'!$A$1:$BM$1,0),FALSE),"")</f>
        <v/>
      </c>
      <c r="BC14" s="47" t="str">
        <f>_xlfn.IFNA(VLOOKUP($A14,'I-pEC50'!$A:$BM,MATCH(BC$1,'I-pEC50'!$A$1:$BM$1,0),FALSE),"")</f>
        <v/>
      </c>
      <c r="BD14" s="40">
        <f t="shared" si="47"/>
        <v>1</v>
      </c>
      <c r="BE14" s="41" t="str">
        <f t="shared" si="48"/>
        <v/>
      </c>
      <c r="BF14" s="41" t="str">
        <f t="shared" si="49"/>
        <v/>
      </c>
      <c r="BG14" s="41" t="str">
        <f t="shared" si="50"/>
        <v/>
      </c>
      <c r="BH14" s="41" t="str">
        <f t="shared" si="51"/>
        <v/>
      </c>
      <c r="BI14" s="41" t="str">
        <f t="shared" si="52"/>
        <v/>
      </c>
      <c r="BJ14" s="41">
        <f t="shared" si="53"/>
        <v>0.69945915703095851</v>
      </c>
      <c r="BK14" s="41">
        <f t="shared" si="54"/>
        <v>0.66744885481045702</v>
      </c>
      <c r="BL14" s="41" t="str">
        <f t="shared" si="55"/>
        <v/>
      </c>
      <c r="BM14" s="41" t="str">
        <f t="shared" si="56"/>
        <v/>
      </c>
      <c r="BN14" s="41" t="str">
        <f t="shared" si="57"/>
        <v/>
      </c>
      <c r="BO14" s="41" t="str">
        <f t="shared" si="58"/>
        <v/>
      </c>
      <c r="BP14" s="40">
        <f>_xlfn.IFNA(VLOOKUP($A14,'B-pEC50'!$A:$BM,MATCH(BP$1,'B-pEC50'!$A$1:$BM$1,0),FALSE),"")</f>
        <v>1</v>
      </c>
      <c r="BQ14" s="41" t="str">
        <f>_xlfn.IFNA(VLOOKUP($A14,'B-pEC50'!$A:$BM,MATCH(BQ$1,'B-pEC50'!$A$1:$BM$1,0),FALSE),"")</f>
        <v/>
      </c>
      <c r="BR14" s="41" t="str">
        <f>_xlfn.IFNA(VLOOKUP($A14,'B-pEC50'!$A:$BM,MATCH(BR$1,'B-pEC50'!$A$1:$BM$1,0),FALSE),"")</f>
        <v/>
      </c>
      <c r="BS14" s="41" t="str">
        <f>_xlfn.IFNA(VLOOKUP($A14,'B-pEC50'!$A:$BM,MATCH(BS$1,'B-pEC50'!$A$1:$BM$1,0),FALSE),"")</f>
        <v/>
      </c>
      <c r="BT14" s="41" t="str">
        <f>_xlfn.IFNA(VLOOKUP($A14,'B-pEC50'!$A:$BM,MATCH(BT$1,'B-pEC50'!$A$1:$BM$1,0),FALSE),"")</f>
        <v/>
      </c>
      <c r="BU14" s="41" t="str">
        <f>_xlfn.IFNA(VLOOKUP($A14,'B-pEC50'!$A:$BM,MATCH(BU$1,'B-pEC50'!$A$1:$BM$1,0),FALSE),"")</f>
        <v/>
      </c>
      <c r="BV14" s="41">
        <f>_xlfn.IFNA(VLOOKUP($A14,'B-pEC50'!$A:$BM,MATCH(BV$1,'B-pEC50'!$A$1:$BM$1,0),FALSE),"")</f>
        <v>0.4642857142857143</v>
      </c>
      <c r="BW14" s="41">
        <f>_xlfn.IFNA(VLOOKUP($A14,'B-pEC50'!$A:$BM,MATCH(BW$1,'B-pEC50'!$A$1:$BM$1,0),FALSE),"")</f>
        <v>0.44303797468354428</v>
      </c>
      <c r="BX14" s="41" t="str">
        <f>_xlfn.IFNA(VLOOKUP($A14,'B-pEC50'!$A:$BM,MATCH(BX$1,'B-pEC50'!$A$1:$BM$1,0),FALSE),"")</f>
        <v/>
      </c>
      <c r="BY14" s="41" t="str">
        <f>_xlfn.IFNA(VLOOKUP($A14,'B-pEC50'!$A:$BM,MATCH(BY$1,'B-pEC50'!$A$1:$BM$1,0),FALSE),"")</f>
        <v/>
      </c>
      <c r="BZ14" s="41" t="str">
        <f>_xlfn.IFNA(VLOOKUP($A14,'B-pEC50'!$A:$BM,MATCH(BZ$1,'B-pEC50'!$A$1:$BM$1,0),FALSE),"")</f>
        <v/>
      </c>
      <c r="CA14" s="41" t="str">
        <f>_xlfn.IFNA(VLOOKUP($A14,'B-pEC50'!$A:$BM,MATCH(CA$1,'B-pEC50'!$A$1:$BM$1,0),FALSE),"")</f>
        <v/>
      </c>
      <c r="CB14" s="47">
        <f>_xlfn.IFNA(VLOOKUP($A14,'I-pEC50'!$A:$BM,MATCH(CB$1,'I-pEC50'!$A$1:$BM$1,0),FALSE),"")</f>
        <v>1</v>
      </c>
      <c r="CC14" s="47" t="str">
        <f>_xlfn.IFNA(VLOOKUP($A14,'I-pEC50'!$A:$BM,MATCH(CC$1,'I-pEC50'!$A$1:$BM$1,0),FALSE),"")</f>
        <v/>
      </c>
      <c r="CD14" s="47" t="str">
        <f>_xlfn.IFNA(VLOOKUP($A14,'I-pEC50'!$A:$BM,MATCH(CD$1,'I-pEC50'!$A$1:$BM$1,0),FALSE),"")</f>
        <v/>
      </c>
      <c r="CE14" s="47" t="str">
        <f>_xlfn.IFNA(VLOOKUP($A14,'I-pEC50'!$A:$BM,MATCH(CE$1,'I-pEC50'!$A$1:$BM$1,0),FALSE),"")</f>
        <v/>
      </c>
      <c r="CF14" s="47" t="str">
        <f>_xlfn.IFNA(VLOOKUP($A14,'I-pEC50'!$A:$BM,MATCH(CF$1,'I-pEC50'!$A$1:$BM$1,0),FALSE),"")</f>
        <v/>
      </c>
      <c r="CG14" s="47" t="str">
        <f>_xlfn.IFNA(VLOOKUP($A14,'I-pEC50'!$A:$BM,MATCH(CG$1,'I-pEC50'!$A$1:$BM$1,0),FALSE),"")</f>
        <v/>
      </c>
      <c r="CH14" s="47">
        <f>_xlfn.IFNA(VLOOKUP($A14,'I-pEC50'!$A:$BM,MATCH(CH$1,'I-pEC50'!$A$1:$BM$1,0),FALSE),"")</f>
        <v>0.66377816291161185</v>
      </c>
      <c r="CI14" s="47">
        <f>_xlfn.IFNA(VLOOKUP($A14,'I-pEC50'!$A:$BM,MATCH(CI$1,'I-pEC50'!$A$1:$BM$1,0),FALSE),"")</f>
        <v>0.66377816291161185</v>
      </c>
      <c r="CJ14" s="47" t="str">
        <f>_xlfn.IFNA(VLOOKUP($A14,'I-pEC50'!$A:$BM,MATCH(CJ$1,'I-pEC50'!$A$1:$BM$1,0),FALSE),"")</f>
        <v/>
      </c>
      <c r="CK14" s="47" t="str">
        <f>_xlfn.IFNA(VLOOKUP($A14,'I-pEC50'!$A:$BM,MATCH(CK$1,'I-pEC50'!$A$1:$BM$1,0),FALSE),"")</f>
        <v/>
      </c>
      <c r="CL14" s="47" t="str">
        <f>_xlfn.IFNA(VLOOKUP($A14,'I-pEC50'!$A:$BM,MATCH(CL$1,'I-pEC50'!$A$1:$BM$1,0),FALSE),"")</f>
        <v/>
      </c>
      <c r="CM14" s="47" t="str">
        <f>_xlfn.IFNA(VLOOKUP($A14,'I-pEC50'!$A:$BM,MATCH(CM$1,'I-pEC50'!$A$1:$BM$1,0),FALSE),"")</f>
        <v/>
      </c>
      <c r="CN14" s="40">
        <f t="shared" si="59"/>
        <v>1</v>
      </c>
      <c r="CO14" s="41" t="str">
        <f t="shared" si="60"/>
        <v/>
      </c>
      <c r="CP14" s="41" t="str">
        <f t="shared" si="61"/>
        <v/>
      </c>
      <c r="CQ14" s="41" t="str">
        <f t="shared" si="62"/>
        <v/>
      </c>
      <c r="CR14" s="41" t="str">
        <f t="shared" si="63"/>
        <v/>
      </c>
      <c r="CS14" s="41" t="str">
        <f t="shared" si="64"/>
        <v/>
      </c>
      <c r="CT14" s="41">
        <f t="shared" si="65"/>
        <v>0</v>
      </c>
      <c r="CU14" s="41" t="str">
        <f t="shared" si="66"/>
        <v/>
      </c>
      <c r="CV14" s="41" t="str">
        <f t="shared" si="67"/>
        <v/>
      </c>
      <c r="CW14" s="41" t="str">
        <f t="shared" si="68"/>
        <v/>
      </c>
      <c r="CX14" s="41" t="str">
        <f t="shared" si="69"/>
        <v/>
      </c>
      <c r="CY14" s="41" t="str">
        <f t="shared" si="70"/>
        <v/>
      </c>
      <c r="CZ14" s="40">
        <f>_xlfn.IFNA(VLOOKUP($A14,'B-pEC50'!$A:$BM,MATCH(CZ$1,'B-pEC50'!$A$1:$BM$1,0),FALSE),"")</f>
        <v>1</v>
      </c>
      <c r="DA14" s="41" t="str">
        <f>_xlfn.IFNA(VLOOKUP($A14,'B-pEC50'!$A:$BM,MATCH(DA$1,'B-pEC50'!$A$1:$BM$1,0),FALSE),"")</f>
        <v/>
      </c>
      <c r="DB14" s="41" t="str">
        <f>_xlfn.IFNA(VLOOKUP($A14,'B-pEC50'!$A:$BM,MATCH(DB$1,'B-pEC50'!$A$1:$BM$1,0),FALSE),"")</f>
        <v/>
      </c>
      <c r="DC14" s="41" t="str">
        <f>_xlfn.IFNA(VLOOKUP($A14,'B-pEC50'!$A:$BM,MATCH(DC$1,'B-pEC50'!$A$1:$BM$1,0),FALSE),"")</f>
        <v/>
      </c>
      <c r="DD14" s="41" t="str">
        <f>_xlfn.IFNA(VLOOKUP($A14,'B-pEC50'!$A:$BM,MATCH(DD$1,'B-pEC50'!$A$1:$BM$1,0),FALSE),"")</f>
        <v/>
      </c>
      <c r="DE14" s="41" t="str">
        <f>_xlfn.IFNA(VLOOKUP($A14,'B-pEC50'!$A:$BM,MATCH(DE$1,'B-pEC50'!$A$1:$BM$1,0),FALSE),"")</f>
        <v/>
      </c>
      <c r="DF14" s="41">
        <f>_xlfn.IFNA(VLOOKUP($A14,'B-pEC50'!$A:$BM,MATCH(DF$1,'B-pEC50'!$A$1:$BM$1,0),FALSE),"")</f>
        <v>3.8149350649350766E-2</v>
      </c>
      <c r="DG14" s="41">
        <f>_xlfn.IFNA(VLOOKUP($A14,'B-pEC50'!$A:$BM,MATCH(DG$1,'B-pEC50'!$A$1:$BM$1,0),FALSE),"")</f>
        <v>0</v>
      </c>
      <c r="DH14" s="41" t="str">
        <f>_xlfn.IFNA(VLOOKUP($A14,'B-pEC50'!$A:$BM,MATCH(DH$1,'B-pEC50'!$A$1:$BM$1,0),FALSE),"")</f>
        <v/>
      </c>
      <c r="DI14" s="41" t="str">
        <f>_xlfn.IFNA(VLOOKUP($A14,'B-pEC50'!$A:$BM,MATCH(DI$1,'B-pEC50'!$A$1:$BM$1,0),FALSE),"")</f>
        <v/>
      </c>
      <c r="DJ14" s="41" t="str">
        <f>_xlfn.IFNA(VLOOKUP($A14,'B-pEC50'!$A:$BM,MATCH(DJ$1,'B-pEC50'!$A$1:$BM$1,0),FALSE),"")</f>
        <v/>
      </c>
      <c r="DK14" s="41" t="str">
        <f>_xlfn.IFNA(VLOOKUP($A14,'B-pEC50'!$A:$BM,MATCH(DK$1,'B-pEC50'!$A$1:$BM$1,0),FALSE),"")</f>
        <v/>
      </c>
      <c r="DL14" s="47">
        <f>_xlfn.IFNA(VLOOKUP($A14,'I-pEC50'!$A:$BQ,MATCH(DL$1,'I-pEC50'!$A$1:$BQ$1,0),FALSE),"")</f>
        <v>1</v>
      </c>
      <c r="DM14" s="47" t="str">
        <f>_xlfn.IFNA(VLOOKUP($A14,'I-pEC50'!$A:$BQ,MATCH(DM$1,'I-pEC50'!$A$1:$BQ$1,0),FALSE),"")</f>
        <v/>
      </c>
      <c r="DN14" s="47" t="str">
        <f>_xlfn.IFNA(VLOOKUP($A14,'I-pEC50'!$A:$BQ,MATCH(DN$1,'I-pEC50'!$A$1:$BQ$1,0),FALSE),"")</f>
        <v/>
      </c>
      <c r="DO14" s="47" t="str">
        <f>_xlfn.IFNA(VLOOKUP($A14,'I-pEC50'!$A:$BQ,MATCH(DO$1,'I-pEC50'!$A$1:$BQ$1,0),FALSE),"")</f>
        <v/>
      </c>
      <c r="DP14" s="47" t="str">
        <f>_xlfn.IFNA(VLOOKUP($A14,'I-pEC50'!$A:$BQ,MATCH(DP$1,'I-pEC50'!$A$1:$BQ$1,0),FALSE),"")</f>
        <v/>
      </c>
      <c r="DQ14" s="47" t="str">
        <f>_xlfn.IFNA(VLOOKUP($A14,'I-pEC50'!$A:$BQ,MATCH(DQ$1,'I-pEC50'!$A$1:$BQ$1,0),FALSE),"")</f>
        <v/>
      </c>
      <c r="DR14" s="47">
        <f>_xlfn.IFNA(VLOOKUP($A14,'I-pEC50'!$A:$BQ,MATCH(DR$1,'I-pEC50'!$A$1:$BQ$1,0),FALSE),"")</f>
        <v>0</v>
      </c>
      <c r="DS14" s="47">
        <f>_xlfn.IFNA(VLOOKUP($A14,'I-pEC50'!$A:$BQ,MATCH(DS$1,'I-pEC50'!$A$1:$BQ$1,0),FALSE),"")</f>
        <v>0</v>
      </c>
      <c r="DT14" s="47" t="str">
        <f>_xlfn.IFNA(VLOOKUP($A14,'I-pEC50'!$A:$BQ,MATCH(DT$1,'I-pEC50'!$A$1:$BQ$1,0),FALSE),"")</f>
        <v/>
      </c>
      <c r="DU14" s="47" t="str">
        <f>_xlfn.IFNA(VLOOKUP($A14,'I-pEC50'!$A:$BQ,MATCH(DU$1,'I-pEC50'!$A$1:$BQ$1,0),FALSE),"")</f>
        <v/>
      </c>
      <c r="DV14" s="47" t="str">
        <f>_xlfn.IFNA(VLOOKUP($A14,'I-pEC50'!$A:$BQ,MATCH(DV$1,'I-pEC50'!$A$1:$BQ$1,0),FALSE),"")</f>
        <v/>
      </c>
      <c r="DW14" s="47" t="str">
        <f>_xlfn.IFNA(VLOOKUP($A14,'I-pEC50'!$A:$BQ,MATCH(DW$1,'I-pEC50'!$A$1:$BQ$1,0),FALSE),"")</f>
        <v/>
      </c>
      <c r="DX14" s="105">
        <f t="shared" si="27"/>
        <v>0.92837715321849512</v>
      </c>
      <c r="DY14" s="47" t="str">
        <f t="shared" si="28"/>
        <v/>
      </c>
      <c r="DZ14" s="47">
        <f t="shared" si="29"/>
        <v>0.86578657865786579</v>
      </c>
      <c r="EA14" s="47" t="str">
        <f t="shared" si="30"/>
        <v/>
      </c>
      <c r="EB14" s="47">
        <f>_xlfn.IFNA(VLOOKUP($A14,'B-pEC50'!$A:$IC,MATCH(EB$1,'B-pEC50'!$A$1:$IC$1,0),FALSE),"")</f>
        <v>10.24</v>
      </c>
      <c r="EC14" s="47" t="str">
        <f>_xlfn.IFNA(VLOOKUP($A14,'B-pEC50'!$A:$IC,MATCH(EC$1,'B-pEC50'!$A$1:$IC$1,0),FALSE),"")</f>
        <v/>
      </c>
      <c r="ED14" s="47">
        <f>_xlfn.IFNA(VLOOKUP($A14,'B-pEC50'!$A:$IC,MATCH(ED$1,'B-pEC50'!$A$1:$IC$1,0),FALSE),"")</f>
        <v>7.87</v>
      </c>
      <c r="EE14" s="47" t="str">
        <f>_xlfn.IFNA(VLOOKUP($A14,'B-pEC50'!$A:$IC,MATCH(EE$1,'B-pEC50'!$A$1:$IC$1,0),FALSE),"")</f>
        <v/>
      </c>
      <c r="EF14" s="47">
        <f>_xlfn.IFNA(VLOOKUP($A14,'I-pEC50'!$A:$IC,MATCH(EF$1,'I-pEC50'!$A$1:$IC$1,0),FALSE),"")</f>
        <v>11.03</v>
      </c>
      <c r="EG14" s="47" t="str">
        <f>_xlfn.IFNA(VLOOKUP($A14,'I-pEC50'!$A:$IC,MATCH(EG$1,'I-pEC50'!$A$1:$IC$1,0),FALSE),"")</f>
        <v/>
      </c>
      <c r="EH14" s="47">
        <f>_xlfn.IFNA(VLOOKUP($A14,'I-pEC50'!$A:$IC,MATCH(EH$1,'I-pEC50'!$A$1:$IC$1,0),FALSE),"")</f>
        <v>9.09</v>
      </c>
      <c r="EI14" s="47" t="str">
        <f>_xlfn.IFNA(VLOOKUP($A14,'I-pEC50'!$A:$IC,MATCH(EI$1,'I-pEC50'!$A$1:$IC$1,0),FALSE),"")</f>
        <v/>
      </c>
      <c r="EJ14" s="105">
        <f t="shared" si="31"/>
        <v>0.92837715321849512</v>
      </c>
      <c r="EK14" s="47" t="str">
        <f t="shared" si="32"/>
        <v/>
      </c>
      <c r="EL14" s="47">
        <f t="shared" si="33"/>
        <v>0.86061606160616066</v>
      </c>
      <c r="EM14" s="47" t="str">
        <f t="shared" si="34"/>
        <v/>
      </c>
      <c r="EN14" s="105">
        <f>_xlfn.IFNA(VLOOKUP($A14,'B-pEC50'!$A:$IC,MATCH(EN$1,'B-pEC50'!$A$1:$IC$1,0),FALSE),"")</f>
        <v>10.24</v>
      </c>
      <c r="EO14" s="47" t="str">
        <f>_xlfn.IFNA(VLOOKUP($A14,'B-pEC50'!$A:$IC,MATCH(EO$1,'B-pEC50'!$A$1:$IC$1,0),FALSE),"")</f>
        <v/>
      </c>
      <c r="EP14" s="47">
        <f>_xlfn.IFNA(VLOOKUP($A14,'B-pEC50'!$A:$IC,MATCH(EP$1,'B-pEC50'!$A$1:$IC$1,0),FALSE),"")</f>
        <v>7.8230000000000004</v>
      </c>
      <c r="EQ14" s="47" t="str">
        <f>_xlfn.IFNA(VLOOKUP($A14,'B-pEC50'!$A:$IC,MATCH(EQ$1,'B-pEC50'!$A$1:$IC$1,0),FALSE),"")</f>
        <v/>
      </c>
      <c r="ER14" s="47">
        <f>_xlfn.IFNA(VLOOKUP($A14,'I-pEC50'!$A:$IC,MATCH(ER$1,'I-pEC50'!$A$1:$IC$1,0),FALSE),"")</f>
        <v>11.03</v>
      </c>
      <c r="ES14" s="47" t="str">
        <f>_xlfn.IFNA(VLOOKUP($A14,'I-pEC50'!$A:$IC,MATCH(ES$1,'I-pEC50'!$A$1:$IC$1,0),FALSE),"")</f>
        <v/>
      </c>
      <c r="ET14" s="47">
        <f>_xlfn.IFNA(VLOOKUP($A14,'I-pEC50'!$A:$IC,MATCH(ET$1,'I-pEC50'!$A$1:$IC$1,0),FALSE),"")</f>
        <v>9.09</v>
      </c>
      <c r="EU14" s="47" t="str">
        <f>_xlfn.IFNA(VLOOKUP($A14,'I-pEC50'!$A:$IC,MATCH(EU$1,'I-pEC50'!$A$1:$IC$1,0),FALSE),"")</f>
        <v/>
      </c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</row>
    <row r="15" spans="1:172" s="49" customFormat="1" x14ac:dyDescent="0.2">
      <c r="A15" s="29" t="s">
        <v>34</v>
      </c>
      <c r="B15" s="377" t="str">
        <f>VLOOKUP($A15,BI!$A:$Q,MATCH(B$1,BI!$A$1:$Q$1,0),FALSE)</f>
        <v/>
      </c>
      <c r="C15" s="378">
        <f>VLOOKUP($A15,BI!$A:$Q,MATCH(C$1,BI!$A$1:$Q$1,0),FALSE)</f>
        <v>1</v>
      </c>
      <c r="D15" s="378">
        <f>VLOOKUP($A15,BI!$A:$Q,MATCH(D$1,BI!$A$1:$Q$1,0),FALSE)</f>
        <v>1</v>
      </c>
      <c r="E15" s="378">
        <f>VLOOKUP($A15,BI!$A:$Q,MATCH(E$1,BI!$A$1:$Q$1,0),FALSE)</f>
        <v>1</v>
      </c>
      <c r="F15" s="378">
        <f>VLOOKUP($A15,BI!$A:$Q,MATCH(F$1,BI!$A$1:$Q$1,0),FALSE)</f>
        <v>1</v>
      </c>
      <c r="G15" s="378">
        <f>VLOOKUP($A15,BI!$A:$Q,MATCH(G$1,BI!$A$1:$Q$1,0),FALSE)</f>
        <v>1</v>
      </c>
      <c r="H15" s="378" t="str">
        <f>VLOOKUP($A15,BI!$A:$Q,MATCH(H$1,BI!$A$1:$Q$1,0),FALSE)</f>
        <v/>
      </c>
      <c r="I15" s="378" t="str">
        <f>VLOOKUP($A15,BI!$A:$Q,MATCH(I$1,BI!$A$1:$Q$1,0),FALSE)</f>
        <v/>
      </c>
      <c r="J15" s="378" t="str">
        <f>VLOOKUP($A15,BI!$A:$Q,MATCH(J$1,BI!$A$1:$Q$1,0),FALSE)</f>
        <v/>
      </c>
      <c r="K15" s="378" t="str">
        <f>VLOOKUP($A15,BI!$A:$Q,MATCH(K$1,BI!$A$1:$Q$1,0),FALSE)</f>
        <v/>
      </c>
      <c r="L15" s="378" t="str">
        <f>VLOOKUP($A15,BI!$A:$Q,MATCH(L$1,BI!$A$1:$Q$1,0),FALSE)</f>
        <v/>
      </c>
      <c r="M15" s="378" t="str">
        <f>VLOOKUP($A15,BI!$A:$Q,MATCH(M$1,BI!$A$1:$Q$1,0),FALSE)</f>
        <v/>
      </c>
      <c r="N15" s="49">
        <f t="shared" si="0"/>
        <v>5</v>
      </c>
      <c r="O15" s="49" t="str">
        <f>VLOOKUP($A15,BI!$A:$Q,MATCH(O$1,BI!$A$1:$Q$1,0),FALSE)</f>
        <v/>
      </c>
      <c r="P15" s="37">
        <f>VLOOKUP($A15,BI!$A:$Q,MATCH(P$1,BI!$A$1:$Q$1,0),FALSE)</f>
        <v>1</v>
      </c>
      <c r="Q15" s="37">
        <f>VLOOKUP($A15,BI!$A:$Q,MATCH(Q$1,BI!$A$1:$Q$1,0),FALSE)</f>
        <v>1</v>
      </c>
      <c r="R15" s="37" t="str">
        <f>VLOOKUP($A15,BI!$A:$Q,MATCH(R$1,BI!$A$1:$Q$1,0),FALSE)</f>
        <v/>
      </c>
      <c r="S15" s="37">
        <f t="shared" si="1"/>
        <v>2</v>
      </c>
      <c r="T15" s="40" t="str">
        <f t="shared" si="35"/>
        <v/>
      </c>
      <c r="U15" s="41">
        <f t="shared" si="36"/>
        <v>0.80696879008123124</v>
      </c>
      <c r="V15" s="41">
        <f t="shared" si="37"/>
        <v>0.80869751499571552</v>
      </c>
      <c r="W15" s="41">
        <f t="shared" si="38"/>
        <v>0.75509138381201057</v>
      </c>
      <c r="X15" s="41">
        <f t="shared" si="39"/>
        <v>0.75336042513285406</v>
      </c>
      <c r="Y15" s="41">
        <f t="shared" si="40"/>
        <v>0.83296014330497092</v>
      </c>
      <c r="Z15" s="41" t="str">
        <f t="shared" si="41"/>
        <v/>
      </c>
      <c r="AA15" s="41" t="str">
        <f t="shared" si="42"/>
        <v/>
      </c>
      <c r="AB15" s="41" t="str">
        <f t="shared" si="43"/>
        <v/>
      </c>
      <c r="AC15" s="41" t="str">
        <f t="shared" si="44"/>
        <v/>
      </c>
      <c r="AD15" s="41" t="str">
        <f t="shared" si="45"/>
        <v/>
      </c>
      <c r="AE15" s="41" t="str">
        <f t="shared" si="46"/>
        <v/>
      </c>
      <c r="AF15" s="44" t="str">
        <f>_xlfn.IFNA(VLOOKUP($A15,'B-pEC50'!$A:$BM,MATCH(AF$1,'B-pEC50'!$A$1:$BM$1,0),FALSE),"")</f>
        <v/>
      </c>
      <c r="AG15" s="46">
        <f>_xlfn.IFNA(VLOOKUP($A15,'B-pEC50'!$A:$BM,MATCH(AG$1,'B-pEC50'!$A$1:$BM$1,0),FALSE),"")</f>
        <v>9.3559999999999999</v>
      </c>
      <c r="AH15" s="46">
        <f>_xlfn.IFNA(VLOOKUP($A15,'B-pEC50'!$A:$BM,MATCH(AH$1,'B-pEC50'!$A$1:$BM$1,0),FALSE),"")</f>
        <v>9.3360000000000003</v>
      </c>
      <c r="AI15" s="46">
        <f>_xlfn.IFNA(VLOOKUP($A15,'B-pEC50'!$A:$BM,MATCH(AI$1,'B-pEC50'!$A$1:$BM$1,0),FALSE),"")</f>
        <v>9.5749999999999993</v>
      </c>
      <c r="AJ15" s="46">
        <f>_xlfn.IFNA(VLOOKUP($A15,'B-pEC50'!$A:$BM,MATCH(AJ$1,'B-pEC50'!$A$1:$BM$1,0),FALSE),"")</f>
        <v>9.5969999999999995</v>
      </c>
      <c r="AK15" s="46">
        <f>_xlfn.IFNA(VLOOKUP($A15,'B-pEC50'!$A:$BM,MATCH(AK$1,'B-pEC50'!$A$1:$BM$1,0),FALSE),"")</f>
        <v>8.9320000000000004</v>
      </c>
      <c r="AL15" s="45" t="str">
        <f>_xlfn.IFNA(VLOOKUP($A15,'B-pEC50'!$A:$BM,MATCH(AL$1,'B-pEC50'!$A$1:$BM$1,0),FALSE),"")</f>
        <v/>
      </c>
      <c r="AM15" s="45" t="str">
        <f>_xlfn.IFNA(VLOOKUP($A15,'B-pEC50'!$A:$BM,MATCH(AM$1,'B-pEC50'!$A$1:$BM$1,0),FALSE),"")</f>
        <v/>
      </c>
      <c r="AN15" s="45" t="str">
        <f>_xlfn.IFNA(VLOOKUP($A15,'B-pEC50'!$A:$BM,MATCH(AN$1,'B-pEC50'!$A$1:$BM$1,0),FALSE),"")</f>
        <v/>
      </c>
      <c r="AO15" s="46" t="str">
        <f>_xlfn.IFNA(VLOOKUP($A15,'B-pEC50'!$A:$BM,MATCH(AO$1,'B-pEC50'!$A$1:$BM$1,0),FALSE),"")</f>
        <v/>
      </c>
      <c r="AP15" s="45" t="str">
        <f>_xlfn.IFNA(VLOOKUP($A15,'B-pEC50'!$A:$BM,MATCH(AP$1,'B-pEC50'!$A$1:$BM$1,0),FALSE),"")</f>
        <v/>
      </c>
      <c r="AQ15" s="45" t="str">
        <f>_xlfn.IFNA(VLOOKUP($A15,'B-pEC50'!$A:$BM,MATCH(AQ$1,'B-pEC50'!$A$1:$BM$1,0),FALSE),"")</f>
        <v/>
      </c>
      <c r="AR15" s="47" t="str">
        <f>_xlfn.IFNA(VLOOKUP($A15,'I-pEC50'!$A:$BM,MATCH(AR$1,'I-pEC50'!$A$1:$BM$1,0),FALSE),"")</f>
        <v/>
      </c>
      <c r="AS15" s="47">
        <f>_xlfn.IFNA(VLOOKUP($A15,'I-pEC50'!$A:$BM,MATCH(AS$1,'I-pEC50'!$A$1:$BM$1,0),FALSE),"")</f>
        <v>7.55</v>
      </c>
      <c r="AT15" s="47">
        <f>_xlfn.IFNA(VLOOKUP($A15,'I-pEC50'!$A:$BM,MATCH(AT$1,'I-pEC50'!$A$1:$BM$1,0),FALSE),"")</f>
        <v>7.55</v>
      </c>
      <c r="AU15" s="47">
        <f>_xlfn.IFNA(VLOOKUP($A15,'I-pEC50'!$A:$BM,MATCH(AU$1,'I-pEC50'!$A$1:$BM$1,0),FALSE),"")</f>
        <v>7.23</v>
      </c>
      <c r="AV15" s="47">
        <f>_xlfn.IFNA(VLOOKUP($A15,'I-pEC50'!$A:$BM,MATCH(AV$1,'I-pEC50'!$A$1:$BM$1,0),FALSE),"")</f>
        <v>7.23</v>
      </c>
      <c r="AW15" s="47">
        <f>_xlfn.IFNA(VLOOKUP($A15,'I-pEC50'!$A:$BM,MATCH(AW$1,'I-pEC50'!$A$1:$BM$1,0),FALSE),"")</f>
        <v>7.44</v>
      </c>
      <c r="AX15" s="47" t="str">
        <f>_xlfn.IFNA(VLOOKUP($A15,'I-pEC50'!$A:$BM,MATCH(AX$1,'I-pEC50'!$A$1:$BM$1,0),FALSE),"")</f>
        <v/>
      </c>
      <c r="AY15" s="47" t="str">
        <f>_xlfn.IFNA(VLOOKUP($A15,'I-pEC50'!$A:$BM,MATCH(AY$1,'I-pEC50'!$A$1:$BM$1,0),FALSE),"")</f>
        <v/>
      </c>
      <c r="AZ15" s="47" t="str">
        <f>_xlfn.IFNA(VLOOKUP($A15,'I-pEC50'!$A:$BM,MATCH(AZ$1,'I-pEC50'!$A$1:$BM$1,0),FALSE),"")</f>
        <v/>
      </c>
      <c r="BA15" s="47" t="str">
        <f>_xlfn.IFNA(VLOOKUP($A15,'I-pEC50'!$A:$BM,MATCH(BA$1,'I-pEC50'!$A$1:$BM$1,0),FALSE),"")</f>
        <v/>
      </c>
      <c r="BB15" s="47" t="str">
        <f>_xlfn.IFNA(VLOOKUP($A15,'I-pEC50'!$A:$BM,MATCH(BB$1,'I-pEC50'!$A$1:$BM$1,0),FALSE),"")</f>
        <v/>
      </c>
      <c r="BC15" s="47" t="str">
        <f>_xlfn.IFNA(VLOOKUP($A15,'I-pEC50'!$A:$BM,MATCH(BC$1,'I-pEC50'!$A$1:$BM$1,0),FALSE),"")</f>
        <v/>
      </c>
      <c r="BD15" s="40" t="str">
        <f t="shared" si="47"/>
        <v/>
      </c>
      <c r="BE15" s="41">
        <f t="shared" si="48"/>
        <v>0.49598840681882722</v>
      </c>
      <c r="BF15" s="41">
        <f t="shared" si="49"/>
        <v>0.49880652276666149</v>
      </c>
      <c r="BG15" s="41">
        <f t="shared" si="50"/>
        <v>0.40182153242385832</v>
      </c>
      <c r="BH15" s="41">
        <f t="shared" si="51"/>
        <v>0.39948350710956976</v>
      </c>
      <c r="BI15" s="41">
        <f t="shared" si="52"/>
        <v>0.53641183315053087</v>
      </c>
      <c r="BJ15" s="41" t="str">
        <f t="shared" si="53"/>
        <v/>
      </c>
      <c r="BK15" s="41" t="str">
        <f t="shared" si="54"/>
        <v/>
      </c>
      <c r="BL15" s="41" t="str">
        <f t="shared" si="55"/>
        <v/>
      </c>
      <c r="BM15" s="41" t="str">
        <f t="shared" si="56"/>
        <v/>
      </c>
      <c r="BN15" s="41" t="str">
        <f t="shared" si="57"/>
        <v/>
      </c>
      <c r="BO15" s="41" t="str">
        <f t="shared" si="58"/>
        <v/>
      </c>
      <c r="BP15" s="40" t="str">
        <f>_xlfn.IFNA(VLOOKUP($A15,'B-pEC50'!$A:$BM,MATCH(BP$1,'B-pEC50'!$A$1:$BM$1,0),FALSE),"")</f>
        <v/>
      </c>
      <c r="BQ15" s="41">
        <f>_xlfn.IFNA(VLOOKUP($A15,'B-pEC50'!$A:$BM,MATCH(BQ$1,'B-pEC50'!$A$1:$BM$1,0),FALSE),"")</f>
        <v>0.80018083182640143</v>
      </c>
      <c r="BR15" s="41">
        <f>_xlfn.IFNA(VLOOKUP($A15,'B-pEC50'!$A:$BM,MATCH(BR$1,'B-pEC50'!$A$1:$BM$1,0),FALSE),"")</f>
        <v>0.79566003616636527</v>
      </c>
      <c r="BS15" s="41">
        <f>_xlfn.IFNA(VLOOKUP($A15,'B-pEC50'!$A:$BM,MATCH(BS$1,'B-pEC50'!$A$1:$BM$1,0),FALSE),"")</f>
        <v>0.84968354430379722</v>
      </c>
      <c r="BT15" s="41">
        <f>_xlfn.IFNA(VLOOKUP($A15,'B-pEC50'!$A:$BM,MATCH(BT$1,'B-pEC50'!$A$1:$BM$1,0),FALSE),"")</f>
        <v>0.85465641952983706</v>
      </c>
      <c r="BU15" s="41">
        <f>_xlfn.IFNA(VLOOKUP($A15,'B-pEC50'!$A:$BM,MATCH(BU$1,'B-pEC50'!$A$1:$BM$1,0),FALSE),"")</f>
        <v>0.70433996383363473</v>
      </c>
      <c r="BV15" s="41" t="str">
        <f>_xlfn.IFNA(VLOOKUP($A15,'B-pEC50'!$A:$BM,MATCH(BV$1,'B-pEC50'!$A$1:$BM$1,0),FALSE),"")</f>
        <v/>
      </c>
      <c r="BW15" s="41" t="str">
        <f>_xlfn.IFNA(VLOOKUP($A15,'B-pEC50'!$A:$BM,MATCH(BW$1,'B-pEC50'!$A$1:$BM$1,0),FALSE),"")</f>
        <v/>
      </c>
      <c r="BX15" s="41" t="str">
        <f>_xlfn.IFNA(VLOOKUP($A15,'B-pEC50'!$A:$BM,MATCH(BX$1,'B-pEC50'!$A$1:$BM$1,0),FALSE),"")</f>
        <v/>
      </c>
      <c r="BY15" s="41" t="str">
        <f>_xlfn.IFNA(VLOOKUP($A15,'B-pEC50'!$A:$BM,MATCH(BY$1,'B-pEC50'!$A$1:$BM$1,0),FALSE),"")</f>
        <v/>
      </c>
      <c r="BZ15" s="41" t="str">
        <f>_xlfn.IFNA(VLOOKUP($A15,'B-pEC50'!$A:$BM,MATCH(BZ$1,'B-pEC50'!$A$1:$BM$1,0),FALSE),"")</f>
        <v/>
      </c>
      <c r="CA15" s="41" t="str">
        <f>_xlfn.IFNA(VLOOKUP($A15,'B-pEC50'!$A:$BM,MATCH(CA$1,'B-pEC50'!$A$1:$BM$1,0),FALSE),"")</f>
        <v/>
      </c>
      <c r="CB15" s="47" t="str">
        <f>_xlfn.IFNA(VLOOKUP($A15,'I-pEC50'!$A:$BM,MATCH(CB$1,'I-pEC50'!$A$1:$BM$1,0),FALSE),"")</f>
        <v/>
      </c>
      <c r="CC15" s="47">
        <f>_xlfn.IFNA(VLOOKUP($A15,'I-pEC50'!$A:$BM,MATCH(CC$1,'I-pEC50'!$A$1:$BM$1,0),FALSE),"")</f>
        <v>0.39688041594454077</v>
      </c>
      <c r="CD15" s="47">
        <f>_xlfn.IFNA(VLOOKUP($A15,'I-pEC50'!$A:$BM,MATCH(CD$1,'I-pEC50'!$A$1:$BM$1,0),FALSE),"")</f>
        <v>0.39688041594454077</v>
      </c>
      <c r="CE15" s="47">
        <f>_xlfn.IFNA(VLOOKUP($A15,'I-pEC50'!$A:$BM,MATCH(CE$1,'I-pEC50'!$A$1:$BM$1,0),FALSE),"")</f>
        <v>0.34142114384748712</v>
      </c>
      <c r="CF15" s="47">
        <f>_xlfn.IFNA(VLOOKUP($A15,'I-pEC50'!$A:$BM,MATCH(CF$1,'I-pEC50'!$A$1:$BM$1,0),FALSE),"")</f>
        <v>0.34142114384748712</v>
      </c>
      <c r="CG15" s="47">
        <f>_xlfn.IFNA(VLOOKUP($A15,'I-pEC50'!$A:$BM,MATCH(CG$1,'I-pEC50'!$A$1:$BM$1,0),FALSE),"")</f>
        <v>0.37781629116117865</v>
      </c>
      <c r="CH15" s="47" t="str">
        <f>_xlfn.IFNA(VLOOKUP($A15,'I-pEC50'!$A:$BM,MATCH(CH$1,'I-pEC50'!$A$1:$BM$1,0),FALSE),"")</f>
        <v/>
      </c>
      <c r="CI15" s="47" t="str">
        <f>_xlfn.IFNA(VLOOKUP($A15,'I-pEC50'!$A:$BM,MATCH(CI$1,'I-pEC50'!$A$1:$BM$1,0),FALSE),"")</f>
        <v/>
      </c>
      <c r="CJ15" s="47" t="str">
        <f>_xlfn.IFNA(VLOOKUP($A15,'I-pEC50'!$A:$BM,MATCH(CJ$1,'I-pEC50'!$A$1:$BM$1,0),FALSE),"")</f>
        <v/>
      </c>
      <c r="CK15" s="47" t="str">
        <f>_xlfn.IFNA(VLOOKUP($A15,'I-pEC50'!$A:$BM,MATCH(CK$1,'I-pEC50'!$A$1:$BM$1,0),FALSE),"")</f>
        <v/>
      </c>
      <c r="CL15" s="47" t="str">
        <f>_xlfn.IFNA(VLOOKUP($A15,'I-pEC50'!$A:$BM,MATCH(CL$1,'I-pEC50'!$A$1:$BM$1,0),FALSE),"")</f>
        <v/>
      </c>
      <c r="CM15" s="47" t="str">
        <f>_xlfn.IFNA(VLOOKUP($A15,'I-pEC50'!$A:$BM,MATCH(CM$1,'I-pEC50'!$A$1:$BM$1,0),FALSE),"")</f>
        <v/>
      </c>
      <c r="CN15" s="40" t="str">
        <f t="shared" si="59"/>
        <v/>
      </c>
      <c r="CO15" s="41">
        <f t="shared" si="60"/>
        <v>0.63759398496240605</v>
      </c>
      <c r="CP15" s="41">
        <f t="shared" si="61"/>
        <v>0.6075187969924819</v>
      </c>
      <c r="CQ15" s="41">
        <f t="shared" si="62"/>
        <v>0</v>
      </c>
      <c r="CR15" s="41">
        <f t="shared" si="63"/>
        <v>0</v>
      </c>
      <c r="CS15" s="41">
        <f t="shared" si="64"/>
        <v>0</v>
      </c>
      <c r="CT15" s="41" t="str">
        <f t="shared" si="65"/>
        <v/>
      </c>
      <c r="CU15" s="41" t="str">
        <f t="shared" si="66"/>
        <v/>
      </c>
      <c r="CV15" s="41" t="str">
        <f t="shared" si="67"/>
        <v/>
      </c>
      <c r="CW15" s="41" t="str">
        <f t="shared" si="68"/>
        <v/>
      </c>
      <c r="CX15" s="41" t="str">
        <f t="shared" si="69"/>
        <v/>
      </c>
      <c r="CY15" s="41" t="str">
        <f t="shared" si="70"/>
        <v/>
      </c>
      <c r="CZ15" s="40" t="str">
        <f>_xlfn.IFNA(VLOOKUP($A15,'B-pEC50'!$A:$BM,MATCH(CZ$1,'B-pEC50'!$A$1:$BM$1,0),FALSE),"")</f>
        <v/>
      </c>
      <c r="DA15" s="41">
        <f>_xlfn.IFNA(VLOOKUP($A15,'B-pEC50'!$A:$BM,MATCH(DA$1,'B-pEC50'!$A$1:$BM$1,0),FALSE),"")</f>
        <v>0.63759398496240605</v>
      </c>
      <c r="DB15" s="41">
        <f>_xlfn.IFNA(VLOOKUP($A15,'B-pEC50'!$A:$BM,MATCH(DB$1,'B-pEC50'!$A$1:$BM$1,0),FALSE),"")</f>
        <v>0.6075187969924819</v>
      </c>
      <c r="DC15" s="41">
        <f>_xlfn.IFNA(VLOOKUP($A15,'B-pEC50'!$A:$BM,MATCH(DC$1,'B-pEC50'!$A$1:$BM$1,0),FALSE),"")</f>
        <v>0.96691729323308229</v>
      </c>
      <c r="DD15" s="41">
        <f>_xlfn.IFNA(VLOOKUP($A15,'B-pEC50'!$A:$BM,MATCH(DD$1,'B-pEC50'!$A$1:$BM$1,0),FALSE),"")</f>
        <v>1</v>
      </c>
      <c r="DE15" s="41">
        <f>_xlfn.IFNA(VLOOKUP($A15,'B-pEC50'!$A:$BM,MATCH(DE$1,'B-pEC50'!$A$1:$BM$1,0),FALSE),"")</f>
        <v>0</v>
      </c>
      <c r="DF15" s="41" t="str">
        <f>_xlfn.IFNA(VLOOKUP($A15,'B-pEC50'!$A:$BM,MATCH(DF$1,'B-pEC50'!$A$1:$BM$1,0),FALSE),"")</f>
        <v/>
      </c>
      <c r="DG15" s="41" t="str">
        <f>_xlfn.IFNA(VLOOKUP($A15,'B-pEC50'!$A:$BM,MATCH(DG$1,'B-pEC50'!$A$1:$BM$1,0),FALSE),"")</f>
        <v/>
      </c>
      <c r="DH15" s="41" t="str">
        <f>_xlfn.IFNA(VLOOKUP($A15,'B-pEC50'!$A:$BM,MATCH(DH$1,'B-pEC50'!$A$1:$BM$1,0),FALSE),"")</f>
        <v/>
      </c>
      <c r="DI15" s="41" t="str">
        <f>_xlfn.IFNA(VLOOKUP($A15,'B-pEC50'!$A:$BM,MATCH(DI$1,'B-pEC50'!$A$1:$BM$1,0),FALSE),"")</f>
        <v/>
      </c>
      <c r="DJ15" s="41" t="str">
        <f>_xlfn.IFNA(VLOOKUP($A15,'B-pEC50'!$A:$BM,MATCH(DJ$1,'B-pEC50'!$A$1:$BM$1,0),FALSE),"")</f>
        <v/>
      </c>
      <c r="DK15" s="41" t="str">
        <f>_xlfn.IFNA(VLOOKUP($A15,'B-pEC50'!$A:$BM,MATCH(DK$1,'B-pEC50'!$A$1:$BM$1,0),FALSE),"")</f>
        <v/>
      </c>
      <c r="DL15" s="47" t="str">
        <f>_xlfn.IFNA(VLOOKUP($A15,'I-pEC50'!$A:$BQ,MATCH(DL$1,'I-pEC50'!$A$1:$BQ$1,0),FALSE),"")</f>
        <v/>
      </c>
      <c r="DM15" s="47">
        <f>_xlfn.IFNA(VLOOKUP($A15,'I-pEC50'!$A:$BQ,MATCH(DM$1,'I-pEC50'!$A$1:$BQ$1,0),FALSE),"")</f>
        <v>1</v>
      </c>
      <c r="DN15" s="47">
        <f>_xlfn.IFNA(VLOOKUP($A15,'I-pEC50'!$A:$BQ,MATCH(DN$1,'I-pEC50'!$A$1:$BQ$1,0),FALSE),"")</f>
        <v>1</v>
      </c>
      <c r="DO15" s="47">
        <f>_xlfn.IFNA(VLOOKUP($A15,'I-pEC50'!$A:$BQ,MATCH(DO$1,'I-pEC50'!$A$1:$BQ$1,0),FALSE),"")</f>
        <v>0</v>
      </c>
      <c r="DP15" s="47">
        <f>_xlfn.IFNA(VLOOKUP($A15,'I-pEC50'!$A:$BQ,MATCH(DP$1,'I-pEC50'!$A$1:$BQ$1,0),FALSE),"")</f>
        <v>0</v>
      </c>
      <c r="DQ15" s="47">
        <f>_xlfn.IFNA(VLOOKUP($A15,'I-pEC50'!$A:$BQ,MATCH(DQ$1,'I-pEC50'!$A$1:$BQ$1,0),FALSE),"")</f>
        <v>0.65625000000000111</v>
      </c>
      <c r="DR15" s="47" t="str">
        <f>_xlfn.IFNA(VLOOKUP($A15,'I-pEC50'!$A:$BQ,MATCH(DR$1,'I-pEC50'!$A$1:$BQ$1,0),FALSE),"")</f>
        <v/>
      </c>
      <c r="DS15" s="47" t="str">
        <f>_xlfn.IFNA(VLOOKUP($A15,'I-pEC50'!$A:$BQ,MATCH(DS$1,'I-pEC50'!$A$1:$BQ$1,0),FALSE),"")</f>
        <v/>
      </c>
      <c r="DT15" s="47" t="str">
        <f>_xlfn.IFNA(VLOOKUP($A15,'I-pEC50'!$A:$BQ,MATCH(DT$1,'I-pEC50'!$A$1:$BQ$1,0),FALSE),"")</f>
        <v/>
      </c>
      <c r="DU15" s="47" t="str">
        <f>_xlfn.IFNA(VLOOKUP($A15,'I-pEC50'!$A:$BQ,MATCH(DU$1,'I-pEC50'!$A$1:$BQ$1,0),FALSE),"")</f>
        <v/>
      </c>
      <c r="DV15" s="47" t="str">
        <f>_xlfn.IFNA(VLOOKUP($A15,'I-pEC50'!$A:$BQ,MATCH(DV$1,'I-pEC50'!$A$1:$BQ$1,0),FALSE),"")</f>
        <v/>
      </c>
      <c r="DW15" s="47" t="str">
        <f>_xlfn.IFNA(VLOOKUP($A15,'I-pEC50'!$A:$BQ,MATCH(DW$1,'I-pEC50'!$A$1:$BQ$1,0),FALSE),"")</f>
        <v/>
      </c>
      <c r="DX15" s="105" t="str">
        <f t="shared" si="27"/>
        <v/>
      </c>
      <c r="DY15" s="47">
        <f t="shared" si="28"/>
        <v>0.78670417838907991</v>
      </c>
      <c r="DZ15" s="47" t="str">
        <f t="shared" si="29"/>
        <v/>
      </c>
      <c r="EA15" s="47" t="str">
        <f t="shared" si="30"/>
        <v/>
      </c>
      <c r="EB15" s="47" t="str">
        <f>_xlfn.IFNA(VLOOKUP($A15,'B-pEC50'!$A:$IC,MATCH(EB$1,'B-pEC50'!$A$1:$IC$1,0),FALSE),"")</f>
        <v/>
      </c>
      <c r="EC15" s="47">
        <f>_xlfn.IFNA(VLOOKUP($A15,'B-pEC50'!$A:$IC,MATCH(EC$1,'B-pEC50'!$A$1:$IC$1,0),FALSE),"")</f>
        <v>9.5969999999999995</v>
      </c>
      <c r="ED15" s="47" t="str">
        <f>_xlfn.IFNA(VLOOKUP($A15,'B-pEC50'!$A:$IC,MATCH(ED$1,'B-pEC50'!$A$1:$IC$1,0),FALSE),"")</f>
        <v/>
      </c>
      <c r="EE15" s="47" t="str">
        <f>_xlfn.IFNA(VLOOKUP($A15,'B-pEC50'!$A:$IC,MATCH(EE$1,'B-pEC50'!$A$1:$IC$1,0),FALSE),"")</f>
        <v/>
      </c>
      <c r="EF15" s="47" t="str">
        <f>_xlfn.IFNA(VLOOKUP($A15,'I-pEC50'!$A:$IC,MATCH(EF$1,'I-pEC50'!$A$1:$IC$1,0),FALSE),"")</f>
        <v/>
      </c>
      <c r="EG15" s="47">
        <f>_xlfn.IFNA(VLOOKUP($A15,'I-pEC50'!$A:$IC,MATCH(EG$1,'I-pEC50'!$A$1:$IC$1,0),FALSE),"")</f>
        <v>7.55</v>
      </c>
      <c r="EH15" s="47" t="str">
        <f>_xlfn.IFNA(VLOOKUP($A15,'I-pEC50'!$A:$IC,MATCH(EH$1,'I-pEC50'!$A$1:$IC$1,0),FALSE),"")</f>
        <v/>
      </c>
      <c r="EI15" s="47" t="str">
        <f>_xlfn.IFNA(VLOOKUP($A15,'I-pEC50'!$A:$IC,MATCH(EI$1,'I-pEC50'!$A$1:$IC$1,0),FALSE),"")</f>
        <v/>
      </c>
      <c r="EJ15" s="105" t="str">
        <f t="shared" si="31"/>
        <v/>
      </c>
      <c r="EK15" s="47">
        <f t="shared" si="32"/>
        <v>0.79066586887768198</v>
      </c>
      <c r="EL15" s="47" t="str">
        <f t="shared" si="33"/>
        <v/>
      </c>
      <c r="EM15" s="47" t="str">
        <f t="shared" si="34"/>
        <v/>
      </c>
      <c r="EN15" s="105" t="str">
        <f>_xlfn.IFNA(VLOOKUP($A15,'B-pEC50'!$A:$IC,MATCH(EN$1,'B-pEC50'!$A$1:$IC$1,0),FALSE),"")</f>
        <v/>
      </c>
      <c r="EO15" s="47">
        <f>_xlfn.IFNA(VLOOKUP($A15,'B-pEC50'!$A:$IC,MATCH(EO$1,'B-pEC50'!$A$1:$IC$1,0),FALSE),"")</f>
        <v>9.3591999999999995</v>
      </c>
      <c r="EP15" s="47" t="str">
        <f>_xlfn.IFNA(VLOOKUP($A15,'B-pEC50'!$A:$IC,MATCH(EP$1,'B-pEC50'!$A$1:$IC$1,0),FALSE),"")</f>
        <v/>
      </c>
      <c r="EQ15" s="47" t="str">
        <f>_xlfn.IFNA(VLOOKUP($A15,'B-pEC50'!$A:$IC,MATCH(EQ$1,'B-pEC50'!$A$1:$IC$1,0),FALSE),"")</f>
        <v/>
      </c>
      <c r="ER15" s="47" t="str">
        <f>_xlfn.IFNA(VLOOKUP($A15,'I-pEC50'!$A:$IC,MATCH(ER$1,'I-pEC50'!$A$1:$IC$1,0),FALSE),"")</f>
        <v/>
      </c>
      <c r="ES15" s="47">
        <f>_xlfn.IFNA(VLOOKUP($A15,'I-pEC50'!$A:$IC,MATCH(ES$1,'I-pEC50'!$A$1:$IC$1,0),FALSE),"")</f>
        <v>7.4</v>
      </c>
      <c r="ET15" s="47" t="str">
        <f>_xlfn.IFNA(VLOOKUP($A15,'I-pEC50'!$A:$IC,MATCH(ET$1,'I-pEC50'!$A$1:$IC$1,0),FALSE),"")</f>
        <v/>
      </c>
      <c r="EU15" s="47" t="str">
        <f>_xlfn.IFNA(VLOOKUP($A15,'I-pEC50'!$A:$IC,MATCH(EU$1,'I-pEC50'!$A$1:$IC$1,0),FALSE),"")</f>
        <v/>
      </c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</row>
    <row r="16" spans="1:172" s="49" customFormat="1" x14ac:dyDescent="0.2">
      <c r="A16" s="29" t="s">
        <v>58</v>
      </c>
      <c r="B16" s="377" t="str">
        <f>VLOOKUP($A16,BI!$A:$Q,MATCH(B$1,BI!$A$1:$Q$1,0),FALSE)</f>
        <v/>
      </c>
      <c r="C16" s="378">
        <f>VLOOKUP($A16,BI!$A:$Q,MATCH(C$1,BI!$A$1:$Q$1,0),FALSE)</f>
        <v>1</v>
      </c>
      <c r="D16" s="378">
        <f>VLOOKUP($A16,BI!$A:$Q,MATCH(D$1,BI!$A$1:$Q$1,0),FALSE)</f>
        <v>1</v>
      </c>
      <c r="E16" s="378">
        <f>VLOOKUP($A16,BI!$A:$Q,MATCH(E$1,BI!$A$1:$Q$1,0),FALSE)</f>
        <v>1</v>
      </c>
      <c r="F16" s="378">
        <f>VLOOKUP($A16,BI!$A:$Q,MATCH(F$1,BI!$A$1:$Q$1,0),FALSE)</f>
        <v>1</v>
      </c>
      <c r="G16" s="378">
        <f>VLOOKUP($A16,BI!$A:$Q,MATCH(G$1,BI!$A$1:$Q$1,0),FALSE)</f>
        <v>1</v>
      </c>
      <c r="H16" s="378" t="str">
        <f>VLOOKUP($A16,BI!$A:$Q,MATCH(H$1,BI!$A$1:$Q$1,0),FALSE)</f>
        <v/>
      </c>
      <c r="I16" s="378" t="str">
        <f>VLOOKUP($A16,BI!$A:$Q,MATCH(I$1,BI!$A$1:$Q$1,0),FALSE)</f>
        <v/>
      </c>
      <c r="J16" s="378" t="str">
        <f>VLOOKUP($A16,BI!$A:$Q,MATCH(J$1,BI!$A$1:$Q$1,0),FALSE)</f>
        <v/>
      </c>
      <c r="K16" s="378" t="str">
        <f>VLOOKUP($A16,BI!$A:$Q,MATCH(K$1,BI!$A$1:$Q$1,0),FALSE)</f>
        <v/>
      </c>
      <c r="L16" s="378" t="str">
        <f>VLOOKUP($A16,BI!$A:$Q,MATCH(L$1,BI!$A$1:$Q$1,0),FALSE)</f>
        <v/>
      </c>
      <c r="M16" s="378" t="str">
        <f>VLOOKUP($A16,BI!$A:$Q,MATCH(M$1,BI!$A$1:$Q$1,0),FALSE)</f>
        <v/>
      </c>
      <c r="N16" s="49">
        <f t="shared" si="0"/>
        <v>5</v>
      </c>
      <c r="O16" s="49" t="str">
        <f>VLOOKUP($A16,BI!$A:$Q,MATCH(O$1,BI!$A$1:$Q$1,0),FALSE)</f>
        <v/>
      </c>
      <c r="P16" s="37">
        <f>VLOOKUP($A16,BI!$A:$Q,MATCH(P$1,BI!$A$1:$Q$1,0),FALSE)</f>
        <v>1</v>
      </c>
      <c r="Q16" s="37">
        <f>VLOOKUP($A16,BI!$A:$Q,MATCH(Q$1,BI!$A$1:$Q$1,0),FALSE)</f>
        <v>1</v>
      </c>
      <c r="R16" s="37" t="str">
        <f>VLOOKUP($A16,BI!$A:$Q,MATCH(R$1,BI!$A$1:$Q$1,0),FALSE)</f>
        <v/>
      </c>
      <c r="S16" s="37">
        <f t="shared" si="1"/>
        <v>2</v>
      </c>
      <c r="T16" s="40" t="str">
        <f t="shared" si="35"/>
        <v/>
      </c>
      <c r="U16" s="41">
        <f t="shared" si="36"/>
        <v>0.83401186460393162</v>
      </c>
      <c r="V16" s="41">
        <f t="shared" si="37"/>
        <v>0.81821294077370765</v>
      </c>
      <c r="W16" s="41">
        <f t="shared" si="38"/>
        <v>0.72994254096616307</v>
      </c>
      <c r="X16" s="41">
        <f t="shared" si="39"/>
        <v>0.7030129124820661</v>
      </c>
      <c r="Y16" s="41">
        <f t="shared" si="40"/>
        <v>0.7202323330106486</v>
      </c>
      <c r="Z16" s="41" t="str">
        <f t="shared" si="41"/>
        <v/>
      </c>
      <c r="AA16" s="41" t="str">
        <f t="shared" si="42"/>
        <v/>
      </c>
      <c r="AB16" s="41" t="str">
        <f t="shared" si="43"/>
        <v/>
      </c>
      <c r="AC16" s="41" t="str">
        <f t="shared" si="44"/>
        <v/>
      </c>
      <c r="AD16" s="41" t="str">
        <f t="shared" si="45"/>
        <v/>
      </c>
      <c r="AE16" s="41" t="str">
        <f t="shared" si="46"/>
        <v/>
      </c>
      <c r="AF16" s="44" t="str">
        <f>_xlfn.IFNA(VLOOKUP($A16,'B-pEC50'!$A:$BM,MATCH(AF$1,'B-pEC50'!$A$1:$BM$1,0),FALSE),"")</f>
        <v/>
      </c>
      <c r="AG16" s="46">
        <f>_xlfn.IFNA(VLOOKUP($A16,'B-pEC50'!$A:$BM,MATCH(AG$1,'B-pEC50'!$A$1:$BM$1,0),FALSE),"")</f>
        <v>8.5969999999999995</v>
      </c>
      <c r="AH16" s="46">
        <f>_xlfn.IFNA(VLOOKUP($A16,'B-pEC50'!$A:$BM,MATCH(AH$1,'B-pEC50'!$A$1:$BM$1,0),FALSE),"")</f>
        <v>8.7629999999999999</v>
      </c>
      <c r="AI16" s="46">
        <f>_xlfn.IFNA(VLOOKUP($A16,'B-pEC50'!$A:$BM,MATCH(AI$1,'B-pEC50'!$A$1:$BM$1,0),FALSE),"")</f>
        <v>9.3979999999999997</v>
      </c>
      <c r="AJ16" s="46">
        <f>_xlfn.IFNA(VLOOKUP($A16,'B-pEC50'!$A:$BM,MATCH(AJ$1,'B-pEC50'!$A$1:$BM$1,0),FALSE),"")</f>
        <v>9.7579999999999991</v>
      </c>
      <c r="AK16" s="46">
        <f>_xlfn.IFNA(VLOOKUP($A16,'B-pEC50'!$A:$BM,MATCH(AK$1,'B-pEC50'!$A$1:$BM$1,0),FALSE),"")</f>
        <v>10.33</v>
      </c>
      <c r="AL16" s="45" t="str">
        <f>_xlfn.IFNA(VLOOKUP($A16,'B-pEC50'!$A:$BM,MATCH(AL$1,'B-pEC50'!$A$1:$BM$1,0),FALSE),"")</f>
        <v/>
      </c>
      <c r="AM16" s="45" t="str">
        <f>_xlfn.IFNA(VLOOKUP($A16,'B-pEC50'!$A:$BM,MATCH(AM$1,'B-pEC50'!$A$1:$BM$1,0),FALSE),"")</f>
        <v/>
      </c>
      <c r="AN16" s="45" t="str">
        <f>_xlfn.IFNA(VLOOKUP($A16,'B-pEC50'!$A:$BM,MATCH(AN$1,'B-pEC50'!$A$1:$BM$1,0),FALSE),"")</f>
        <v/>
      </c>
      <c r="AO16" s="46" t="str">
        <f>_xlfn.IFNA(VLOOKUP($A16,'B-pEC50'!$A:$BM,MATCH(AO$1,'B-pEC50'!$A$1:$BM$1,0),FALSE),"")</f>
        <v/>
      </c>
      <c r="AP16" s="45" t="str">
        <f>_xlfn.IFNA(VLOOKUP($A16,'B-pEC50'!$A:$BM,MATCH(AP$1,'B-pEC50'!$A$1:$BM$1,0),FALSE),"")</f>
        <v/>
      </c>
      <c r="AQ16" s="45" t="str">
        <f>_xlfn.IFNA(VLOOKUP($A16,'B-pEC50'!$A:$BM,MATCH(AQ$1,'B-pEC50'!$A$1:$BM$1,0),FALSE),"")</f>
        <v/>
      </c>
      <c r="AR16" s="47" t="str">
        <f>_xlfn.IFNA(VLOOKUP($A16,'I-pEC50'!$A:$BM,MATCH(AR$1,'I-pEC50'!$A$1:$BM$1,0),FALSE),"")</f>
        <v/>
      </c>
      <c r="AS16" s="47">
        <f>_xlfn.IFNA(VLOOKUP($A16,'I-pEC50'!$A:$BM,MATCH(AS$1,'I-pEC50'!$A$1:$BM$1,0),FALSE),"")</f>
        <v>7.17</v>
      </c>
      <c r="AT16" s="47">
        <f>_xlfn.IFNA(VLOOKUP($A16,'I-pEC50'!$A:$BM,MATCH(AT$1,'I-pEC50'!$A$1:$BM$1,0),FALSE),"")</f>
        <v>7.17</v>
      </c>
      <c r="AU16" s="47">
        <f>_xlfn.IFNA(VLOOKUP($A16,'I-pEC50'!$A:$BM,MATCH(AU$1,'I-pEC50'!$A$1:$BM$1,0),FALSE),"")</f>
        <v>6.86</v>
      </c>
      <c r="AV16" s="47">
        <f>_xlfn.IFNA(VLOOKUP($A16,'I-pEC50'!$A:$BM,MATCH(AV$1,'I-pEC50'!$A$1:$BM$1,0),FALSE),"")</f>
        <v>6.86</v>
      </c>
      <c r="AW16" s="47">
        <f>_xlfn.IFNA(VLOOKUP($A16,'I-pEC50'!$A:$BM,MATCH(AW$1,'I-pEC50'!$A$1:$BM$1,0),FALSE),"")</f>
        <v>7.44</v>
      </c>
      <c r="AX16" s="47" t="str">
        <f>_xlfn.IFNA(VLOOKUP($A16,'I-pEC50'!$A:$BM,MATCH(AX$1,'I-pEC50'!$A$1:$BM$1,0),FALSE),"")</f>
        <v/>
      </c>
      <c r="AY16" s="47" t="str">
        <f>_xlfn.IFNA(VLOOKUP($A16,'I-pEC50'!$A:$BM,MATCH(AY$1,'I-pEC50'!$A$1:$BM$1,0),FALSE),"")</f>
        <v/>
      </c>
      <c r="AZ16" s="47" t="str">
        <f>_xlfn.IFNA(VLOOKUP($A16,'I-pEC50'!$A:$BM,MATCH(AZ$1,'I-pEC50'!$A$1:$BM$1,0),FALSE),"")</f>
        <v/>
      </c>
      <c r="BA16" s="47" t="str">
        <f>_xlfn.IFNA(VLOOKUP($A16,'I-pEC50'!$A:$BM,MATCH(BA$1,'I-pEC50'!$A$1:$BM$1,0),FALSE),"")</f>
        <v/>
      </c>
      <c r="BB16" s="47" t="str">
        <f>_xlfn.IFNA(VLOOKUP($A16,'I-pEC50'!$A:$BM,MATCH(BB$1,'I-pEC50'!$A$1:$BM$1,0),FALSE),"")</f>
        <v/>
      </c>
      <c r="BC16" s="47" t="str">
        <f>_xlfn.IFNA(VLOOKUP($A16,'I-pEC50'!$A:$BM,MATCH(BC$1,'I-pEC50'!$A$1:$BM$1,0),FALSE),"")</f>
        <v/>
      </c>
      <c r="BD16" s="40" t="str">
        <f t="shared" si="47"/>
        <v/>
      </c>
      <c r="BE16" s="41">
        <f t="shared" si="48"/>
        <v>0.52658887960329992</v>
      </c>
      <c r="BF16" s="41">
        <f t="shared" si="49"/>
        <v>0.49692693389099984</v>
      </c>
      <c r="BG16" s="41">
        <f t="shared" si="50"/>
        <v>0.34247881038158262</v>
      </c>
      <c r="BH16" s="41">
        <f t="shared" si="51"/>
        <v>0.31120220669376691</v>
      </c>
      <c r="BI16" s="41">
        <f t="shared" si="52"/>
        <v>0.37028340099624596</v>
      </c>
      <c r="BJ16" s="41" t="str">
        <f t="shared" si="53"/>
        <v/>
      </c>
      <c r="BK16" s="41" t="str">
        <f t="shared" si="54"/>
        <v/>
      </c>
      <c r="BL16" s="41" t="str">
        <f t="shared" si="55"/>
        <v/>
      </c>
      <c r="BM16" s="41" t="str">
        <f t="shared" si="56"/>
        <v/>
      </c>
      <c r="BN16" s="41" t="str">
        <f t="shared" si="57"/>
        <v/>
      </c>
      <c r="BO16" s="41" t="str">
        <f t="shared" si="58"/>
        <v/>
      </c>
      <c r="BP16" s="40" t="str">
        <f>_xlfn.IFNA(VLOOKUP($A16,'B-pEC50'!$A:$BM,MATCH(BP$1,'B-pEC50'!$A$1:$BM$1,0),FALSE),"")</f>
        <v/>
      </c>
      <c r="BQ16" s="41">
        <f>_xlfn.IFNA(VLOOKUP($A16,'B-pEC50'!$A:$BM,MATCH(BQ$1,'B-pEC50'!$A$1:$BM$1,0),FALSE),"")</f>
        <v>0.62861663652802879</v>
      </c>
      <c r="BR16" s="41">
        <f>_xlfn.IFNA(VLOOKUP($A16,'B-pEC50'!$A:$BM,MATCH(BR$1,'B-pEC50'!$A$1:$BM$1,0),FALSE),"")</f>
        <v>0.66613924050632911</v>
      </c>
      <c r="BS16" s="41">
        <f>_xlfn.IFNA(VLOOKUP($A16,'B-pEC50'!$A:$BM,MATCH(BS$1,'B-pEC50'!$A$1:$BM$1,0),FALSE),"")</f>
        <v>0.80967450271247732</v>
      </c>
      <c r="BT16" s="41">
        <f>_xlfn.IFNA(VLOOKUP($A16,'B-pEC50'!$A:$BM,MATCH(BT$1,'B-pEC50'!$A$1:$BM$1,0),FALSE),"")</f>
        <v>0.89104882459312817</v>
      </c>
      <c r="BU16" s="41">
        <f>_xlfn.IFNA(VLOOKUP($A16,'B-pEC50'!$A:$BM,MATCH(BU$1,'B-pEC50'!$A$1:$BM$1,0),FALSE),"")</f>
        <v>1.0203435804701628</v>
      </c>
      <c r="BV16" s="41" t="str">
        <f>_xlfn.IFNA(VLOOKUP($A16,'B-pEC50'!$A:$BM,MATCH(BV$1,'B-pEC50'!$A$1:$BM$1,0),FALSE),"")</f>
        <v/>
      </c>
      <c r="BW16" s="41" t="str">
        <f>_xlfn.IFNA(VLOOKUP($A16,'B-pEC50'!$A:$BM,MATCH(BW$1,'B-pEC50'!$A$1:$BM$1,0),FALSE),"")</f>
        <v/>
      </c>
      <c r="BX16" s="41" t="str">
        <f>_xlfn.IFNA(VLOOKUP($A16,'B-pEC50'!$A:$BM,MATCH(BX$1,'B-pEC50'!$A$1:$BM$1,0),FALSE),"")</f>
        <v/>
      </c>
      <c r="BY16" s="41" t="str">
        <f>_xlfn.IFNA(VLOOKUP($A16,'B-pEC50'!$A:$BM,MATCH(BY$1,'B-pEC50'!$A$1:$BM$1,0),FALSE),"")</f>
        <v/>
      </c>
      <c r="BZ16" s="41" t="str">
        <f>_xlfn.IFNA(VLOOKUP($A16,'B-pEC50'!$A:$BM,MATCH(BZ$1,'B-pEC50'!$A$1:$BM$1,0),FALSE),"")</f>
        <v/>
      </c>
      <c r="CA16" s="41" t="str">
        <f>_xlfn.IFNA(VLOOKUP($A16,'B-pEC50'!$A:$BM,MATCH(CA$1,'B-pEC50'!$A$1:$BM$1,0),FALSE),"")</f>
        <v/>
      </c>
      <c r="CB16" s="47" t="str">
        <f>_xlfn.IFNA(VLOOKUP($A16,'I-pEC50'!$A:$BM,MATCH(CB$1,'I-pEC50'!$A$1:$BM$1,0),FALSE),"")</f>
        <v/>
      </c>
      <c r="CC16" s="47">
        <f>_xlfn.IFNA(VLOOKUP($A16,'I-pEC50'!$A:$BM,MATCH(CC$1,'I-pEC50'!$A$1:$BM$1,0),FALSE),"")</f>
        <v>0.33102253032928947</v>
      </c>
      <c r="CD16" s="47">
        <f>_xlfn.IFNA(VLOOKUP($A16,'I-pEC50'!$A:$BM,MATCH(CD$1,'I-pEC50'!$A$1:$BM$1,0),FALSE),"")</f>
        <v>0.33102253032928947</v>
      </c>
      <c r="CE16" s="47">
        <f>_xlfn.IFNA(VLOOKUP($A16,'I-pEC50'!$A:$BM,MATCH(CE$1,'I-pEC50'!$A$1:$BM$1,0),FALSE),"")</f>
        <v>0.27729636048526873</v>
      </c>
      <c r="CF16" s="47">
        <f>_xlfn.IFNA(VLOOKUP($A16,'I-pEC50'!$A:$BM,MATCH(CF$1,'I-pEC50'!$A$1:$BM$1,0),FALSE),"")</f>
        <v>0.27729636048526873</v>
      </c>
      <c r="CG16" s="47">
        <f>_xlfn.IFNA(VLOOKUP($A16,'I-pEC50'!$A:$BM,MATCH(CG$1,'I-pEC50'!$A$1:$BM$1,0),FALSE),"")</f>
        <v>0.37781629116117865</v>
      </c>
      <c r="CH16" s="47" t="str">
        <f>_xlfn.IFNA(VLOOKUP($A16,'I-pEC50'!$A:$BM,MATCH(CH$1,'I-pEC50'!$A$1:$BM$1,0),FALSE),"")</f>
        <v/>
      </c>
      <c r="CI16" s="47" t="str">
        <f>_xlfn.IFNA(VLOOKUP($A16,'I-pEC50'!$A:$BM,MATCH(CI$1,'I-pEC50'!$A$1:$BM$1,0),FALSE),"")</f>
        <v/>
      </c>
      <c r="CJ16" s="47" t="str">
        <f>_xlfn.IFNA(VLOOKUP($A16,'I-pEC50'!$A:$BM,MATCH(CJ$1,'I-pEC50'!$A$1:$BM$1,0),FALSE),"")</f>
        <v/>
      </c>
      <c r="CK16" s="47" t="str">
        <f>_xlfn.IFNA(VLOOKUP($A16,'I-pEC50'!$A:$BM,MATCH(CK$1,'I-pEC50'!$A$1:$BM$1,0),FALSE),"")</f>
        <v/>
      </c>
      <c r="CL16" s="47" t="str">
        <f>_xlfn.IFNA(VLOOKUP($A16,'I-pEC50'!$A:$BM,MATCH(CL$1,'I-pEC50'!$A$1:$BM$1,0),FALSE),"")</f>
        <v/>
      </c>
      <c r="CM16" s="47" t="str">
        <f>_xlfn.IFNA(VLOOKUP($A16,'I-pEC50'!$A:$BM,MATCH(CM$1,'I-pEC50'!$A$1:$BM$1,0),FALSE),"")</f>
        <v/>
      </c>
      <c r="CN16" s="40" t="str">
        <f t="shared" si="59"/>
        <v/>
      </c>
      <c r="CO16" s="41">
        <f t="shared" si="60"/>
        <v>0</v>
      </c>
      <c r="CP16" s="41">
        <f t="shared" si="61"/>
        <v>0.17921560597881786</v>
      </c>
      <c r="CQ16" s="41">
        <f t="shared" si="62"/>
        <v>0</v>
      </c>
      <c r="CR16" s="41">
        <f t="shared" si="63"/>
        <v>0</v>
      </c>
      <c r="CS16" s="41">
        <f t="shared" si="64"/>
        <v>1</v>
      </c>
      <c r="CT16" s="41" t="str">
        <f t="shared" si="65"/>
        <v/>
      </c>
      <c r="CU16" s="41" t="str">
        <f t="shared" si="66"/>
        <v/>
      </c>
      <c r="CV16" s="41" t="str">
        <f t="shared" si="67"/>
        <v/>
      </c>
      <c r="CW16" s="41" t="str">
        <f t="shared" si="68"/>
        <v/>
      </c>
      <c r="CX16" s="41" t="str">
        <f t="shared" si="69"/>
        <v/>
      </c>
      <c r="CY16" s="41" t="str">
        <f t="shared" si="70"/>
        <v/>
      </c>
      <c r="CZ16" s="40" t="str">
        <f>_xlfn.IFNA(VLOOKUP($A16,'B-pEC50'!$A:$BM,MATCH(CZ$1,'B-pEC50'!$A$1:$BM$1,0),FALSE),"")</f>
        <v/>
      </c>
      <c r="DA16" s="41">
        <f>_xlfn.IFNA(VLOOKUP($A16,'B-pEC50'!$A:$BM,MATCH(DA$1,'B-pEC50'!$A$1:$BM$1,0),FALSE),"")</f>
        <v>0</v>
      </c>
      <c r="DB16" s="41">
        <f>_xlfn.IFNA(VLOOKUP($A16,'B-pEC50'!$A:$BM,MATCH(DB$1,'B-pEC50'!$A$1:$BM$1,0),FALSE),"")</f>
        <v>9.5787651471437002E-2</v>
      </c>
      <c r="DC16" s="41">
        <f>_xlfn.IFNA(VLOOKUP($A16,'B-pEC50'!$A:$BM,MATCH(DC$1,'B-pEC50'!$A$1:$BM$1,0),FALSE),"")</f>
        <v>0.46220427005193299</v>
      </c>
      <c r="DD16" s="41">
        <f>_xlfn.IFNA(VLOOKUP($A16,'B-pEC50'!$A:$BM,MATCH(DD$1,'B-pEC50'!$A$1:$BM$1,0),FALSE),"")</f>
        <v>0.66993652625504863</v>
      </c>
      <c r="DE16" s="41">
        <f>_xlfn.IFNA(VLOOKUP($A16,'B-pEC50'!$A:$BM,MATCH(DE$1,'B-pEC50'!$A$1:$BM$1,0),FALSE),"")</f>
        <v>1</v>
      </c>
      <c r="DF16" s="41" t="str">
        <f>_xlfn.IFNA(VLOOKUP($A16,'B-pEC50'!$A:$BM,MATCH(DF$1,'B-pEC50'!$A$1:$BM$1,0),FALSE),"")</f>
        <v/>
      </c>
      <c r="DG16" s="41" t="str">
        <f>_xlfn.IFNA(VLOOKUP($A16,'B-pEC50'!$A:$BM,MATCH(DG$1,'B-pEC50'!$A$1:$BM$1,0),FALSE),"")</f>
        <v/>
      </c>
      <c r="DH16" s="41" t="str">
        <f>_xlfn.IFNA(VLOOKUP($A16,'B-pEC50'!$A:$BM,MATCH(DH$1,'B-pEC50'!$A$1:$BM$1,0),FALSE),"")</f>
        <v/>
      </c>
      <c r="DI16" s="41" t="str">
        <f>_xlfn.IFNA(VLOOKUP($A16,'B-pEC50'!$A:$BM,MATCH(DI$1,'B-pEC50'!$A$1:$BM$1,0),FALSE),"")</f>
        <v/>
      </c>
      <c r="DJ16" s="41" t="str">
        <f>_xlfn.IFNA(VLOOKUP($A16,'B-pEC50'!$A:$BM,MATCH(DJ$1,'B-pEC50'!$A$1:$BM$1,0),FALSE),"")</f>
        <v/>
      </c>
      <c r="DK16" s="41" t="str">
        <f>_xlfn.IFNA(VLOOKUP($A16,'B-pEC50'!$A:$BM,MATCH(DK$1,'B-pEC50'!$A$1:$BM$1,0),FALSE),"")</f>
        <v/>
      </c>
      <c r="DL16" s="47" t="str">
        <f>_xlfn.IFNA(VLOOKUP($A16,'I-pEC50'!$A:$BQ,MATCH(DL$1,'I-pEC50'!$A$1:$BQ$1,0),FALSE),"")</f>
        <v/>
      </c>
      <c r="DM16" s="47">
        <f>_xlfn.IFNA(VLOOKUP($A16,'I-pEC50'!$A:$BQ,MATCH(DM$1,'I-pEC50'!$A$1:$BQ$1,0),FALSE),"")</f>
        <v>0.53448275862068895</v>
      </c>
      <c r="DN16" s="47">
        <f>_xlfn.IFNA(VLOOKUP($A16,'I-pEC50'!$A:$BQ,MATCH(DN$1,'I-pEC50'!$A$1:$BQ$1,0),FALSE),"")</f>
        <v>0.53448275862068895</v>
      </c>
      <c r="DO16" s="47">
        <f>_xlfn.IFNA(VLOOKUP($A16,'I-pEC50'!$A:$BQ,MATCH(DO$1,'I-pEC50'!$A$1:$BQ$1,0),FALSE),"")</f>
        <v>0</v>
      </c>
      <c r="DP16" s="47">
        <f>_xlfn.IFNA(VLOOKUP($A16,'I-pEC50'!$A:$BQ,MATCH(DP$1,'I-pEC50'!$A$1:$BQ$1,0),FALSE),"")</f>
        <v>0</v>
      </c>
      <c r="DQ16" s="47">
        <f>_xlfn.IFNA(VLOOKUP($A16,'I-pEC50'!$A:$BQ,MATCH(DQ$1,'I-pEC50'!$A$1:$BQ$1,0),FALSE),"")</f>
        <v>1</v>
      </c>
      <c r="DR16" s="47" t="str">
        <f>_xlfn.IFNA(VLOOKUP($A16,'I-pEC50'!$A:$BQ,MATCH(DR$1,'I-pEC50'!$A$1:$BQ$1,0),FALSE),"")</f>
        <v/>
      </c>
      <c r="DS16" s="47" t="str">
        <f>_xlfn.IFNA(VLOOKUP($A16,'I-pEC50'!$A:$BQ,MATCH(DS$1,'I-pEC50'!$A$1:$BQ$1,0),FALSE),"")</f>
        <v/>
      </c>
      <c r="DT16" s="47" t="str">
        <f>_xlfn.IFNA(VLOOKUP($A16,'I-pEC50'!$A:$BQ,MATCH(DT$1,'I-pEC50'!$A$1:$BQ$1,0),FALSE),"")</f>
        <v/>
      </c>
      <c r="DU16" s="47" t="str">
        <f>_xlfn.IFNA(VLOOKUP($A16,'I-pEC50'!$A:$BQ,MATCH(DU$1,'I-pEC50'!$A$1:$BQ$1,0),FALSE),"")</f>
        <v/>
      </c>
      <c r="DV16" s="47" t="str">
        <f>_xlfn.IFNA(VLOOKUP($A16,'I-pEC50'!$A:$BQ,MATCH(DV$1,'I-pEC50'!$A$1:$BQ$1,0),FALSE),"")</f>
        <v/>
      </c>
      <c r="DW16" s="47" t="str">
        <f>_xlfn.IFNA(VLOOKUP($A16,'I-pEC50'!$A:$BQ,MATCH(DW$1,'I-pEC50'!$A$1:$BQ$1,0),FALSE),"")</f>
        <v/>
      </c>
      <c r="DX16" s="105" t="str">
        <f t="shared" si="27"/>
        <v/>
      </c>
      <c r="DY16" s="47">
        <f t="shared" si="28"/>
        <v>0.7202323330106486</v>
      </c>
      <c r="DZ16" s="47" t="str">
        <f t="shared" si="29"/>
        <v/>
      </c>
      <c r="EA16" s="47" t="str">
        <f t="shared" si="30"/>
        <v/>
      </c>
      <c r="EB16" s="47" t="str">
        <f>_xlfn.IFNA(VLOOKUP($A16,'B-pEC50'!$A:$IC,MATCH(EB$1,'B-pEC50'!$A$1:$IC$1,0),FALSE),"")</f>
        <v/>
      </c>
      <c r="EC16" s="47">
        <f>_xlfn.IFNA(VLOOKUP($A16,'B-pEC50'!$A:$IC,MATCH(EC$1,'B-pEC50'!$A$1:$IC$1,0),FALSE),"")</f>
        <v>10.33</v>
      </c>
      <c r="ED16" s="47" t="str">
        <f>_xlfn.IFNA(VLOOKUP($A16,'B-pEC50'!$A:$IC,MATCH(ED$1,'B-pEC50'!$A$1:$IC$1,0),FALSE),"")</f>
        <v/>
      </c>
      <c r="EE16" s="47" t="str">
        <f>_xlfn.IFNA(VLOOKUP($A16,'B-pEC50'!$A:$IC,MATCH(EE$1,'B-pEC50'!$A$1:$IC$1,0),FALSE),"")</f>
        <v/>
      </c>
      <c r="EF16" s="47" t="str">
        <f>_xlfn.IFNA(VLOOKUP($A16,'I-pEC50'!$A:$IC,MATCH(EF$1,'I-pEC50'!$A$1:$IC$1,0),FALSE),"")</f>
        <v/>
      </c>
      <c r="EG16" s="47">
        <f>_xlfn.IFNA(VLOOKUP($A16,'I-pEC50'!$A:$IC,MATCH(EG$1,'I-pEC50'!$A$1:$IC$1,0),FALSE),"")</f>
        <v>7.44</v>
      </c>
      <c r="EH16" s="47" t="str">
        <f>_xlfn.IFNA(VLOOKUP($A16,'I-pEC50'!$A:$IC,MATCH(EH$1,'I-pEC50'!$A$1:$IC$1,0),FALSE),"")</f>
        <v/>
      </c>
      <c r="EI16" s="47" t="str">
        <f>_xlfn.IFNA(VLOOKUP($A16,'I-pEC50'!$A:$IC,MATCH(EI$1,'I-pEC50'!$A$1:$IC$1,0),FALSE),"")</f>
        <v/>
      </c>
      <c r="EJ16" s="105" t="str">
        <f t="shared" si="31"/>
        <v/>
      </c>
      <c r="EK16" s="47">
        <f t="shared" si="32"/>
        <v>0.75780216026982028</v>
      </c>
      <c r="EL16" s="47" t="str">
        <f t="shared" si="33"/>
        <v/>
      </c>
      <c r="EM16" s="47" t="str">
        <f t="shared" si="34"/>
        <v/>
      </c>
      <c r="EN16" s="105" t="str">
        <f>_xlfn.IFNA(VLOOKUP($A16,'B-pEC50'!$A:$IC,MATCH(EN$1,'B-pEC50'!$A$1:$IC$1,0),FALSE),"")</f>
        <v/>
      </c>
      <c r="EO16" s="47">
        <f>_xlfn.IFNA(VLOOKUP($A16,'B-pEC50'!$A:$IC,MATCH(EO$1,'B-pEC50'!$A$1:$IC$1,0),FALSE),"")</f>
        <v>9.3691999999999993</v>
      </c>
      <c r="EP16" s="47" t="str">
        <f>_xlfn.IFNA(VLOOKUP($A16,'B-pEC50'!$A:$IC,MATCH(EP$1,'B-pEC50'!$A$1:$IC$1,0),FALSE),"")</f>
        <v/>
      </c>
      <c r="EQ16" s="47" t="str">
        <f>_xlfn.IFNA(VLOOKUP($A16,'B-pEC50'!$A:$IC,MATCH(EQ$1,'B-pEC50'!$A$1:$IC$1,0),FALSE),"")</f>
        <v/>
      </c>
      <c r="ER16" s="47" t="str">
        <f>_xlfn.IFNA(VLOOKUP($A16,'I-pEC50'!$A:$IC,MATCH(ER$1,'I-pEC50'!$A$1:$IC$1,0),FALSE),"")</f>
        <v/>
      </c>
      <c r="ES16" s="47">
        <f>_xlfn.IFNA(VLOOKUP($A16,'I-pEC50'!$A:$IC,MATCH(ES$1,'I-pEC50'!$A$1:$IC$1,0),FALSE),"")</f>
        <v>7.1</v>
      </c>
      <c r="ET16" s="47" t="str">
        <f>_xlfn.IFNA(VLOOKUP($A16,'I-pEC50'!$A:$IC,MATCH(ET$1,'I-pEC50'!$A$1:$IC$1,0),FALSE),"")</f>
        <v/>
      </c>
      <c r="EU16" s="47" t="str">
        <f>_xlfn.IFNA(VLOOKUP($A16,'I-pEC50'!$A:$IC,MATCH(EU$1,'I-pEC50'!$A$1:$IC$1,0),FALSE),"")</f>
        <v/>
      </c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</row>
    <row r="17" spans="1:172" s="49" customFormat="1" x14ac:dyDescent="0.2">
      <c r="A17" s="29" t="s">
        <v>1</v>
      </c>
      <c r="B17" s="377" t="str">
        <f>VLOOKUP($A17,BI!$A:$Q,MATCH(B$1,BI!$A$1:$Q$1,0),FALSE)</f>
        <v/>
      </c>
      <c r="C17" s="378">
        <f>VLOOKUP($A17,BI!$A:$Q,MATCH(C$1,BI!$A$1:$Q$1,0),FALSE)</f>
        <v>1</v>
      </c>
      <c r="D17" s="378">
        <f>VLOOKUP($A17,BI!$A:$Q,MATCH(D$1,BI!$A$1:$Q$1,0),FALSE)</f>
        <v>1</v>
      </c>
      <c r="E17" s="378">
        <f>VLOOKUP($A17,BI!$A:$Q,MATCH(E$1,BI!$A$1:$Q$1,0),FALSE)</f>
        <v>1</v>
      </c>
      <c r="F17" s="378">
        <f>VLOOKUP($A17,BI!$A:$Q,MATCH(F$1,BI!$A$1:$Q$1,0),FALSE)</f>
        <v>1</v>
      </c>
      <c r="G17" s="378">
        <f>VLOOKUP($A17,BI!$A:$Q,MATCH(G$1,BI!$A$1:$Q$1,0),FALSE)</f>
        <v>1</v>
      </c>
      <c r="H17" s="378" t="str">
        <f>VLOOKUP($A17,BI!$A:$Q,MATCH(H$1,BI!$A$1:$Q$1,0),FALSE)</f>
        <v/>
      </c>
      <c r="I17" s="378" t="str">
        <f>VLOOKUP($A17,BI!$A:$Q,MATCH(I$1,BI!$A$1:$Q$1,0),FALSE)</f>
        <v/>
      </c>
      <c r="J17" s="378" t="str">
        <f>VLOOKUP($A17,BI!$A:$Q,MATCH(J$1,BI!$A$1:$Q$1,0),FALSE)</f>
        <v/>
      </c>
      <c r="K17" s="378" t="str">
        <f>VLOOKUP($A17,BI!$A:$Q,MATCH(K$1,BI!$A$1:$Q$1,0),FALSE)</f>
        <v/>
      </c>
      <c r="L17" s="378">
        <f>VLOOKUP($A17,BI!$A:$Q,MATCH(L$1,BI!$A$1:$Q$1,0),FALSE)</f>
        <v>1</v>
      </c>
      <c r="M17" s="378" t="str">
        <f>VLOOKUP($A17,BI!$A:$Q,MATCH(M$1,BI!$A$1:$Q$1,0),FALSE)</f>
        <v/>
      </c>
      <c r="N17" s="49">
        <f t="shared" si="0"/>
        <v>6</v>
      </c>
      <c r="O17" s="49" t="str">
        <f>VLOOKUP($A17,BI!$A:$Q,MATCH(O$1,BI!$A$1:$Q$1,0),FALSE)</f>
        <v/>
      </c>
      <c r="P17" s="37">
        <f>VLOOKUP($A17,BI!$A:$Q,MATCH(P$1,BI!$A$1:$Q$1,0),FALSE)</f>
        <v>1</v>
      </c>
      <c r="Q17" s="37">
        <f>VLOOKUP($A17,BI!$A:$Q,MATCH(Q$1,BI!$A$1:$Q$1,0),FALSE)</f>
        <v>1</v>
      </c>
      <c r="R17" s="37">
        <f>VLOOKUP($A17,BI!$A:$Q,MATCH(R$1,BI!$A$1:$Q$1,0),FALSE)</f>
        <v>1</v>
      </c>
      <c r="S17" s="37">
        <f t="shared" si="1"/>
        <v>3</v>
      </c>
      <c r="T17" s="40" t="str">
        <f t="shared" si="35"/>
        <v/>
      </c>
      <c r="U17" s="41">
        <f t="shared" si="36"/>
        <v>0.81984443977296617</v>
      </c>
      <c r="V17" s="41">
        <f t="shared" si="37"/>
        <v>0.81140122750442112</v>
      </c>
      <c r="W17" s="41">
        <f t="shared" si="38"/>
        <v>0.74097597120779091</v>
      </c>
      <c r="X17" s="41">
        <f t="shared" si="39"/>
        <v>0.74168255986437803</v>
      </c>
      <c r="Y17" s="41">
        <f t="shared" si="40"/>
        <v>0.79722506539292626</v>
      </c>
      <c r="Z17" s="41" t="str">
        <f t="shared" si="41"/>
        <v/>
      </c>
      <c r="AA17" s="41" t="str">
        <f t="shared" si="42"/>
        <v/>
      </c>
      <c r="AB17" s="41" t="str">
        <f t="shared" si="43"/>
        <v/>
      </c>
      <c r="AC17" s="41" t="str">
        <f t="shared" si="44"/>
        <v/>
      </c>
      <c r="AD17" s="41">
        <f t="shared" si="45"/>
        <v>0.79902853673345486</v>
      </c>
      <c r="AE17" s="41" t="str">
        <f t="shared" si="46"/>
        <v/>
      </c>
      <c r="AF17" s="44" t="str">
        <f>_xlfn.IFNA(VLOOKUP($A17,'B-pEC50'!$A:$BM,MATCH(AF$1,'B-pEC50'!$A$1:$BM$1,0),FALSE),"")</f>
        <v/>
      </c>
      <c r="AG17" s="46">
        <f>_xlfn.IFNA(VLOOKUP($A17,'B-pEC50'!$A:$BM,MATCH(AG$1,'B-pEC50'!$A$1:$BM$1,0),FALSE),"")</f>
        <v>9.5139999999999993</v>
      </c>
      <c r="AH17" s="46">
        <f>_xlfn.IFNA(VLOOKUP($A17,'B-pEC50'!$A:$BM,MATCH(AH$1,'B-pEC50'!$A$1:$BM$1,0),FALSE),"")</f>
        <v>9.6129999999999995</v>
      </c>
      <c r="AI17" s="46">
        <f>_xlfn.IFNA(VLOOKUP($A17,'B-pEC50'!$A:$BM,MATCH(AI$1,'B-pEC50'!$A$1:$BM$1,0),FALSE),"")</f>
        <v>9.4469999999999992</v>
      </c>
      <c r="AJ17" s="46">
        <f>_xlfn.IFNA(VLOOKUP($A17,'B-pEC50'!$A:$BM,MATCH(AJ$1,'B-pEC50'!$A$1:$BM$1,0),FALSE),"")</f>
        <v>9.4380000000000006</v>
      </c>
      <c r="AK17" s="46">
        <f>_xlfn.IFNA(VLOOKUP($A17,'B-pEC50'!$A:$BM,MATCH(AK$1,'B-pEC50'!$A$1:$BM$1,0),FALSE),"")</f>
        <v>8.7929999999999993</v>
      </c>
      <c r="AL17" s="45" t="str">
        <f>_xlfn.IFNA(VLOOKUP($A17,'B-pEC50'!$A:$BM,MATCH(AL$1,'B-pEC50'!$A$1:$BM$1,0),FALSE),"")</f>
        <v/>
      </c>
      <c r="AM17" s="45" t="str">
        <f>_xlfn.IFNA(VLOOKUP($A17,'B-pEC50'!$A:$BM,MATCH(AM$1,'B-pEC50'!$A$1:$BM$1,0),FALSE),"")</f>
        <v/>
      </c>
      <c r="AN17" s="45" t="str">
        <f>_xlfn.IFNA(VLOOKUP($A17,'B-pEC50'!$A:$BM,MATCH(AN$1,'B-pEC50'!$A$1:$BM$1,0),FALSE),"")</f>
        <v/>
      </c>
      <c r="AO17" s="46" t="str">
        <f>_xlfn.IFNA(VLOOKUP($A17,'B-pEC50'!$A:$BM,MATCH(AO$1,'B-pEC50'!$A$1:$BM$1,0),FALSE),"")</f>
        <v/>
      </c>
      <c r="AP17" s="45">
        <f>_xlfn.IFNA(VLOOKUP($A17,'B-pEC50'!$A:$BM,MATCH(AP$1,'B-pEC50'!$A$1:$BM$1,0),FALSE),"")</f>
        <v>8.2349999999999994</v>
      </c>
      <c r="AQ17" s="45" t="str">
        <f>_xlfn.IFNA(VLOOKUP($A17,'B-pEC50'!$A:$BM,MATCH(AQ$1,'B-pEC50'!$A$1:$BM$1,0),FALSE),"")</f>
        <v/>
      </c>
      <c r="AR17" s="47" t="str">
        <f>_xlfn.IFNA(VLOOKUP($A17,'I-pEC50'!$A:$BM,MATCH(AR$1,'I-pEC50'!$A$1:$BM$1,0),FALSE),"")</f>
        <v/>
      </c>
      <c r="AS17" s="47">
        <f>_xlfn.IFNA(VLOOKUP($A17,'I-pEC50'!$A:$BM,MATCH(AS$1,'I-pEC50'!$A$1:$BM$1,0),FALSE),"")</f>
        <v>7.8</v>
      </c>
      <c r="AT17" s="47">
        <f>_xlfn.IFNA(VLOOKUP($A17,'I-pEC50'!$A:$BM,MATCH(AT$1,'I-pEC50'!$A$1:$BM$1,0),FALSE),"")</f>
        <v>7.8</v>
      </c>
      <c r="AU17" s="47">
        <f>_xlfn.IFNA(VLOOKUP($A17,'I-pEC50'!$A:$BM,MATCH(AU$1,'I-pEC50'!$A$1:$BM$1,0),FALSE),"")</f>
        <v>7</v>
      </c>
      <c r="AV17" s="47">
        <f>_xlfn.IFNA(VLOOKUP($A17,'I-pEC50'!$A:$BM,MATCH(AV$1,'I-pEC50'!$A$1:$BM$1,0),FALSE),"")</f>
        <v>7</v>
      </c>
      <c r="AW17" s="47">
        <f>_xlfn.IFNA(VLOOKUP($A17,'I-pEC50'!$A:$BM,MATCH(AW$1,'I-pEC50'!$A$1:$BM$1,0),FALSE),"")</f>
        <v>7.01</v>
      </c>
      <c r="AX17" s="47" t="str">
        <f>_xlfn.IFNA(VLOOKUP($A17,'I-pEC50'!$A:$BM,MATCH(AX$1,'I-pEC50'!$A$1:$BM$1,0),FALSE),"")</f>
        <v/>
      </c>
      <c r="AY17" s="47" t="str">
        <f>_xlfn.IFNA(VLOOKUP($A17,'I-pEC50'!$A:$BM,MATCH(AY$1,'I-pEC50'!$A$1:$BM$1,0),FALSE),"")</f>
        <v/>
      </c>
      <c r="AZ17" s="47" t="str">
        <f>_xlfn.IFNA(VLOOKUP($A17,'I-pEC50'!$A:$BM,MATCH(AZ$1,'I-pEC50'!$A$1:$BM$1,0),FALSE),"")</f>
        <v/>
      </c>
      <c r="BA17" s="47" t="str">
        <f>_xlfn.IFNA(VLOOKUP($A17,'I-pEC50'!$A:$BM,MATCH(BA$1,'I-pEC50'!$A$1:$BM$1,0),FALSE),"")</f>
        <v/>
      </c>
      <c r="BB17" s="47">
        <f>_xlfn.IFNA(VLOOKUP($A17,'I-pEC50'!$A:$BM,MATCH(BB$1,'I-pEC50'!$A$1:$BM$1,0),FALSE),"")</f>
        <v>6.58</v>
      </c>
      <c r="BC17" s="47" t="str">
        <f>_xlfn.IFNA(VLOOKUP($A17,'I-pEC50'!$A:$BM,MATCH(BC$1,'I-pEC50'!$A$1:$BM$1,0),FALSE),"")</f>
        <v/>
      </c>
      <c r="BD17" s="40" t="str">
        <f t="shared" si="47"/>
        <v/>
      </c>
      <c r="BE17" s="41">
        <f t="shared" si="48"/>
        <v>0.52663062988753129</v>
      </c>
      <c r="BF17" s="41">
        <f t="shared" si="49"/>
        <v>0.512899675882036</v>
      </c>
      <c r="BG17" s="41">
        <f t="shared" si="50"/>
        <v>0.36741958687157161</v>
      </c>
      <c r="BH17" s="41">
        <f t="shared" si="51"/>
        <v>0.3683325565794246</v>
      </c>
      <c r="BI17" s="41">
        <f t="shared" si="52"/>
        <v>0.45071137531007532</v>
      </c>
      <c r="BJ17" s="41" t="str">
        <f t="shared" si="53"/>
        <v/>
      </c>
      <c r="BK17" s="41" t="str">
        <f t="shared" si="54"/>
        <v/>
      </c>
      <c r="BL17" s="41" t="str">
        <f t="shared" si="55"/>
        <v/>
      </c>
      <c r="BM17" s="41" t="str">
        <f t="shared" si="56"/>
        <v/>
      </c>
      <c r="BN17" s="41">
        <f t="shared" si="57"/>
        <v>0.41838621599798848</v>
      </c>
      <c r="BO17" s="41" t="str">
        <f t="shared" si="58"/>
        <v/>
      </c>
      <c r="BP17" s="40" t="str">
        <f>_xlfn.IFNA(VLOOKUP($A17,'B-pEC50'!$A:$BM,MATCH(BP$1,'B-pEC50'!$A$1:$BM$1,0),FALSE),"")</f>
        <v/>
      </c>
      <c r="BQ17" s="41">
        <f>_xlfn.IFNA(VLOOKUP($A17,'B-pEC50'!$A:$BM,MATCH(BQ$1,'B-pEC50'!$A$1:$BM$1,0),FALSE),"")</f>
        <v>0.83589511754068702</v>
      </c>
      <c r="BR17" s="41">
        <f>_xlfn.IFNA(VLOOKUP($A17,'B-pEC50'!$A:$BM,MATCH(BR$1,'B-pEC50'!$A$1:$BM$1,0),FALSE),"")</f>
        <v>0.85827305605786608</v>
      </c>
      <c r="BS17" s="41">
        <f>_xlfn.IFNA(VLOOKUP($A17,'B-pEC50'!$A:$BM,MATCH(BS$1,'B-pEC50'!$A$1:$BM$1,0),FALSE),"")</f>
        <v>0.82075045207956576</v>
      </c>
      <c r="BT17" s="41">
        <f>_xlfn.IFNA(VLOOKUP($A17,'B-pEC50'!$A:$BM,MATCH(BT$1,'B-pEC50'!$A$1:$BM$1,0),FALSE),"")</f>
        <v>0.81871609403254986</v>
      </c>
      <c r="BU17" s="41">
        <f>_xlfn.IFNA(VLOOKUP($A17,'B-pEC50'!$A:$BM,MATCH(BU$1,'B-pEC50'!$A$1:$BM$1,0),FALSE),"")</f>
        <v>0.67292043399638313</v>
      </c>
      <c r="BV17" s="41" t="str">
        <f>_xlfn.IFNA(VLOOKUP($A17,'B-pEC50'!$A:$BM,MATCH(BV$1,'B-pEC50'!$A$1:$BM$1,0),FALSE),"")</f>
        <v/>
      </c>
      <c r="BW17" s="41" t="str">
        <f>_xlfn.IFNA(VLOOKUP($A17,'B-pEC50'!$A:$BM,MATCH(BW$1,'B-pEC50'!$A$1:$BM$1,0),FALSE),"")</f>
        <v/>
      </c>
      <c r="BX17" s="41" t="str">
        <f>_xlfn.IFNA(VLOOKUP($A17,'B-pEC50'!$A:$BM,MATCH(BX$1,'B-pEC50'!$A$1:$BM$1,0),FALSE),"")</f>
        <v/>
      </c>
      <c r="BY17" s="41" t="str">
        <f>_xlfn.IFNA(VLOOKUP($A17,'B-pEC50'!$A:$BM,MATCH(BY$1,'B-pEC50'!$A$1:$BM$1,0),FALSE),"")</f>
        <v/>
      </c>
      <c r="BZ17" s="41">
        <f>_xlfn.IFNA(VLOOKUP($A17,'B-pEC50'!$A:$BM,MATCH(BZ$1,'B-pEC50'!$A$1:$BM$1,0),FALSE),"")</f>
        <v>0.54679023508137414</v>
      </c>
      <c r="CA17" s="41" t="str">
        <f>_xlfn.IFNA(VLOOKUP($A17,'B-pEC50'!$A:$BM,MATCH(CA$1,'B-pEC50'!$A$1:$BM$1,0),FALSE),"")</f>
        <v/>
      </c>
      <c r="CB17" s="47" t="str">
        <f>_xlfn.IFNA(VLOOKUP($A17,'I-pEC50'!$A:$BM,MATCH(CB$1,'I-pEC50'!$A$1:$BM$1,0),FALSE),"")</f>
        <v/>
      </c>
      <c r="CC17" s="47">
        <f>_xlfn.IFNA(VLOOKUP($A17,'I-pEC50'!$A:$BM,MATCH(CC$1,'I-pEC50'!$A$1:$BM$1,0),FALSE),"")</f>
        <v>0.44020797227036401</v>
      </c>
      <c r="CD17" s="47">
        <f>_xlfn.IFNA(VLOOKUP($A17,'I-pEC50'!$A:$BM,MATCH(CD$1,'I-pEC50'!$A$1:$BM$1,0),FALSE),"")</f>
        <v>0.44020797227036401</v>
      </c>
      <c r="CE17" s="47">
        <f>_xlfn.IFNA(VLOOKUP($A17,'I-pEC50'!$A:$BM,MATCH(CE$1,'I-pEC50'!$A$1:$BM$1,0),FALSE),"")</f>
        <v>0.3015597920277297</v>
      </c>
      <c r="CF17" s="47">
        <f>_xlfn.IFNA(VLOOKUP($A17,'I-pEC50'!$A:$BM,MATCH(CF$1,'I-pEC50'!$A$1:$BM$1,0),FALSE),"")</f>
        <v>0.3015597920277297</v>
      </c>
      <c r="CG17" s="47">
        <f>_xlfn.IFNA(VLOOKUP($A17,'I-pEC50'!$A:$BM,MATCH(CG$1,'I-pEC50'!$A$1:$BM$1,0),FALSE),"")</f>
        <v>0.30329289428076261</v>
      </c>
      <c r="CH17" s="47" t="str">
        <f>_xlfn.IFNA(VLOOKUP($A17,'I-pEC50'!$A:$BM,MATCH(CH$1,'I-pEC50'!$A$1:$BM$1,0),FALSE),"")</f>
        <v/>
      </c>
      <c r="CI17" s="47" t="str">
        <f>_xlfn.IFNA(VLOOKUP($A17,'I-pEC50'!$A:$BM,MATCH(CI$1,'I-pEC50'!$A$1:$BM$1,0),FALSE),"")</f>
        <v/>
      </c>
      <c r="CJ17" s="47" t="str">
        <f>_xlfn.IFNA(VLOOKUP($A17,'I-pEC50'!$A:$BM,MATCH(CJ$1,'I-pEC50'!$A$1:$BM$1,0),FALSE),"")</f>
        <v/>
      </c>
      <c r="CK17" s="47" t="str">
        <f>_xlfn.IFNA(VLOOKUP($A17,'I-pEC50'!$A:$BM,MATCH(CK$1,'I-pEC50'!$A$1:$BM$1,0),FALSE),"")</f>
        <v/>
      </c>
      <c r="CL17" s="47">
        <f>_xlfn.IFNA(VLOOKUP($A17,'I-pEC50'!$A:$BM,MATCH(CL$1,'I-pEC50'!$A$1:$BM$1,0),FALSE),"")</f>
        <v>0.22876949740034669</v>
      </c>
      <c r="CM17" s="47" t="str">
        <f>_xlfn.IFNA(VLOOKUP($A17,'I-pEC50'!$A:$BM,MATCH(CM$1,'I-pEC50'!$A$1:$BM$1,0),FALSE),"")</f>
        <v/>
      </c>
      <c r="CN17" s="40" t="str">
        <f t="shared" si="59"/>
        <v/>
      </c>
      <c r="CO17" s="41">
        <f t="shared" si="60"/>
        <v>0.92815674891146571</v>
      </c>
      <c r="CP17" s="41">
        <f t="shared" si="61"/>
        <v>1</v>
      </c>
      <c r="CQ17" s="41">
        <f t="shared" si="62"/>
        <v>0.39141373153708825</v>
      </c>
      <c r="CR17" s="41">
        <f t="shared" si="63"/>
        <v>0.39434201381791384</v>
      </c>
      <c r="CS17" s="41">
        <f t="shared" si="64"/>
        <v>0.87040954227627942</v>
      </c>
      <c r="CT17" s="41" t="str">
        <f t="shared" si="65"/>
        <v/>
      </c>
      <c r="CU17" s="41" t="str">
        <f t="shared" si="66"/>
        <v/>
      </c>
      <c r="CV17" s="41" t="str">
        <f t="shared" si="67"/>
        <v/>
      </c>
      <c r="CW17" s="41" t="str">
        <f t="shared" si="68"/>
        <v/>
      </c>
      <c r="CX17" s="41" t="str">
        <f t="shared" si="69"/>
        <v/>
      </c>
      <c r="CY17" s="41" t="str">
        <f t="shared" si="70"/>
        <v/>
      </c>
      <c r="CZ17" s="40" t="str">
        <f>_xlfn.IFNA(VLOOKUP($A17,'B-pEC50'!$A:$BM,MATCH(CZ$1,'B-pEC50'!$A$1:$BM$1,0),FALSE),"")</f>
        <v/>
      </c>
      <c r="DA17" s="41">
        <f>_xlfn.IFNA(VLOOKUP($A17,'B-pEC50'!$A:$BM,MATCH(DA$1,'B-pEC50'!$A$1:$BM$1,0),FALSE),"")</f>
        <v>0.92815674891146571</v>
      </c>
      <c r="DB17" s="41">
        <f>_xlfn.IFNA(VLOOKUP($A17,'B-pEC50'!$A:$BM,MATCH(DB$1,'B-pEC50'!$A$1:$BM$1,0),FALSE),"")</f>
        <v>1</v>
      </c>
      <c r="DC17" s="41">
        <f>_xlfn.IFNA(VLOOKUP($A17,'B-pEC50'!$A:$BM,MATCH(DC$1,'B-pEC50'!$A$1:$BM$1,0),FALSE),"")</f>
        <v>0.87953555878084155</v>
      </c>
      <c r="DD17" s="41">
        <f>_xlfn.IFNA(VLOOKUP($A17,'B-pEC50'!$A:$BM,MATCH(DD$1,'B-pEC50'!$A$1:$BM$1,0),FALSE),"")</f>
        <v>0.8730043541364304</v>
      </c>
      <c r="DE17" s="41">
        <f>_xlfn.IFNA(VLOOKUP($A17,'B-pEC50'!$A:$BM,MATCH(DE$1,'B-pEC50'!$A$1:$BM$1,0),FALSE),"")</f>
        <v>0.40493468795355569</v>
      </c>
      <c r="DF17" s="41" t="str">
        <f>_xlfn.IFNA(VLOOKUP($A17,'B-pEC50'!$A:$BM,MATCH(DF$1,'B-pEC50'!$A$1:$BM$1,0),FALSE),"")</f>
        <v/>
      </c>
      <c r="DG17" s="41" t="str">
        <f>_xlfn.IFNA(VLOOKUP($A17,'B-pEC50'!$A:$BM,MATCH(DG$1,'B-pEC50'!$A$1:$BM$1,0),FALSE),"")</f>
        <v/>
      </c>
      <c r="DH17" s="41" t="str">
        <f>_xlfn.IFNA(VLOOKUP($A17,'B-pEC50'!$A:$BM,MATCH(DH$1,'B-pEC50'!$A$1:$BM$1,0),FALSE),"")</f>
        <v/>
      </c>
      <c r="DI17" s="41" t="str">
        <f>_xlfn.IFNA(VLOOKUP($A17,'B-pEC50'!$A:$BM,MATCH(DI$1,'B-pEC50'!$A$1:$BM$1,0),FALSE),"")</f>
        <v/>
      </c>
      <c r="DJ17" s="41">
        <f>_xlfn.IFNA(VLOOKUP($A17,'B-pEC50'!$A:$BM,MATCH(DJ$1,'B-pEC50'!$A$1:$BM$1,0),FALSE),"")</f>
        <v>0</v>
      </c>
      <c r="DK17" s="41" t="str">
        <f>_xlfn.IFNA(VLOOKUP($A17,'B-pEC50'!$A:$BM,MATCH(DK$1,'B-pEC50'!$A$1:$BM$1,0),FALSE),"")</f>
        <v/>
      </c>
      <c r="DL17" s="47" t="str">
        <f>_xlfn.IFNA(VLOOKUP($A17,'I-pEC50'!$A:$BQ,MATCH(DL$1,'I-pEC50'!$A$1:$BQ$1,0),FALSE),"")</f>
        <v/>
      </c>
      <c r="DM17" s="47">
        <f>_xlfn.IFNA(VLOOKUP($A17,'I-pEC50'!$A:$BQ,MATCH(DM$1,'I-pEC50'!$A$1:$BQ$1,0),FALSE),"")</f>
        <v>1</v>
      </c>
      <c r="DN17" s="47">
        <f>_xlfn.IFNA(VLOOKUP($A17,'I-pEC50'!$A:$BQ,MATCH(DN$1,'I-pEC50'!$A$1:$BQ$1,0),FALSE),"")</f>
        <v>1</v>
      </c>
      <c r="DO17" s="47">
        <f>_xlfn.IFNA(VLOOKUP($A17,'I-pEC50'!$A:$BQ,MATCH(DO$1,'I-pEC50'!$A$1:$BQ$1,0),FALSE),"")</f>
        <v>0.34426229508196721</v>
      </c>
      <c r="DP17" s="47">
        <f>_xlfn.IFNA(VLOOKUP($A17,'I-pEC50'!$A:$BQ,MATCH(DP$1,'I-pEC50'!$A$1:$BQ$1,0),FALSE),"")</f>
        <v>0.34426229508196721</v>
      </c>
      <c r="DQ17" s="47">
        <f>_xlfn.IFNA(VLOOKUP($A17,'I-pEC50'!$A:$BQ,MATCH(DQ$1,'I-pEC50'!$A$1:$BQ$1,0),FALSE),"")</f>
        <v>0.35245901639344246</v>
      </c>
      <c r="DR17" s="47" t="str">
        <f>_xlfn.IFNA(VLOOKUP($A17,'I-pEC50'!$A:$BQ,MATCH(DR$1,'I-pEC50'!$A$1:$BQ$1,0),FALSE),"")</f>
        <v/>
      </c>
      <c r="DS17" s="47" t="str">
        <f>_xlfn.IFNA(VLOOKUP($A17,'I-pEC50'!$A:$BQ,MATCH(DS$1,'I-pEC50'!$A$1:$BQ$1,0),FALSE),"")</f>
        <v/>
      </c>
      <c r="DT17" s="47" t="str">
        <f>_xlfn.IFNA(VLOOKUP($A17,'I-pEC50'!$A:$BQ,MATCH(DT$1,'I-pEC50'!$A$1:$BQ$1,0),FALSE),"")</f>
        <v/>
      </c>
      <c r="DU17" s="47" t="str">
        <f>_xlfn.IFNA(VLOOKUP($A17,'I-pEC50'!$A:$BQ,MATCH(DU$1,'I-pEC50'!$A$1:$BQ$1,0),FALSE),"")</f>
        <v/>
      </c>
      <c r="DV17" s="47">
        <f>_xlfn.IFNA(VLOOKUP($A17,'I-pEC50'!$A:$BQ,MATCH(DV$1,'I-pEC50'!$A$1:$BQ$1,0),FALSE),"")</f>
        <v>0</v>
      </c>
      <c r="DW17" s="47" t="str">
        <f>_xlfn.IFNA(VLOOKUP($A17,'I-pEC50'!$A:$BQ,MATCH(DW$1,'I-pEC50'!$A$1:$BQ$1,0),FALSE),"")</f>
        <v/>
      </c>
      <c r="DX17" s="105" t="str">
        <f t="shared" si="27"/>
        <v/>
      </c>
      <c r="DY17" s="47">
        <f t="shared" si="28"/>
        <v>0.81140122750442112</v>
      </c>
      <c r="DZ17" s="47" t="str">
        <f t="shared" si="29"/>
        <v/>
      </c>
      <c r="EA17" s="47">
        <f t="shared" si="30"/>
        <v>0.79902853673345486</v>
      </c>
      <c r="EB17" s="47" t="str">
        <f>_xlfn.IFNA(VLOOKUP($A17,'B-pEC50'!$A:$IC,MATCH(EB$1,'B-pEC50'!$A$1:$IC$1,0),FALSE),"")</f>
        <v/>
      </c>
      <c r="EC17" s="47">
        <f>_xlfn.IFNA(VLOOKUP($A17,'B-pEC50'!$A:$IC,MATCH(EC$1,'B-pEC50'!$A$1:$IC$1,0),FALSE),"")</f>
        <v>9.6129999999999995</v>
      </c>
      <c r="ED17" s="47" t="str">
        <f>_xlfn.IFNA(VLOOKUP($A17,'B-pEC50'!$A:$IC,MATCH(ED$1,'B-pEC50'!$A$1:$IC$1,0),FALSE),"")</f>
        <v/>
      </c>
      <c r="EE17" s="47">
        <f>_xlfn.IFNA(VLOOKUP($A17,'B-pEC50'!$A:$IC,MATCH(EE$1,'B-pEC50'!$A$1:$IC$1,0),FALSE),"")</f>
        <v>8.2349999999999994</v>
      </c>
      <c r="EF17" s="47" t="str">
        <f>_xlfn.IFNA(VLOOKUP($A17,'I-pEC50'!$A:$IC,MATCH(EF$1,'I-pEC50'!$A$1:$IC$1,0),FALSE),"")</f>
        <v/>
      </c>
      <c r="EG17" s="47">
        <f>_xlfn.IFNA(VLOOKUP($A17,'I-pEC50'!$A:$IC,MATCH(EG$1,'I-pEC50'!$A$1:$IC$1,0),FALSE),"")</f>
        <v>7.8</v>
      </c>
      <c r="EH17" s="47" t="str">
        <f>_xlfn.IFNA(VLOOKUP($A17,'I-pEC50'!$A:$IC,MATCH(EH$1,'I-pEC50'!$A$1:$IC$1,0),FALSE),"")</f>
        <v/>
      </c>
      <c r="EI17" s="47">
        <f>_xlfn.IFNA(VLOOKUP($A17,'I-pEC50'!$A:$IC,MATCH(EI$1,'I-pEC50'!$A$1:$IC$1,0),FALSE),"")</f>
        <v>6.58</v>
      </c>
      <c r="EJ17" s="105" t="str">
        <f t="shared" si="31"/>
        <v/>
      </c>
      <c r="EK17" s="47">
        <f t="shared" si="32"/>
        <v>0.78218139087704297</v>
      </c>
      <c r="EL17" s="47" t="str">
        <f t="shared" si="33"/>
        <v/>
      </c>
      <c r="EM17" s="47">
        <f t="shared" si="34"/>
        <v>0.79902853673345486</v>
      </c>
      <c r="EN17" s="105" t="str">
        <f>_xlfn.IFNA(VLOOKUP($A17,'B-pEC50'!$A:$IC,MATCH(EN$1,'B-pEC50'!$A$1:$IC$1,0),FALSE),"")</f>
        <v/>
      </c>
      <c r="EO17" s="47">
        <f>_xlfn.IFNA(VLOOKUP($A17,'B-pEC50'!$A:$IC,MATCH(EO$1,'B-pEC50'!$A$1:$IC$1,0),FALSE),"")</f>
        <v>9.3610000000000007</v>
      </c>
      <c r="EP17" s="47" t="str">
        <f>_xlfn.IFNA(VLOOKUP($A17,'B-pEC50'!$A:$IC,MATCH(EP$1,'B-pEC50'!$A$1:$IC$1,0),FALSE),"")</f>
        <v/>
      </c>
      <c r="EQ17" s="47">
        <f>_xlfn.IFNA(VLOOKUP($A17,'B-pEC50'!$A:$IC,MATCH(EQ$1,'B-pEC50'!$A$1:$IC$1,0),FALSE),"")</f>
        <v>8.2349999999999994</v>
      </c>
      <c r="ER17" s="47" t="str">
        <f>_xlfn.IFNA(VLOOKUP($A17,'I-pEC50'!$A:$IC,MATCH(ER$1,'I-pEC50'!$A$1:$IC$1,0),FALSE),"")</f>
        <v/>
      </c>
      <c r="ES17" s="47">
        <f>_xlfn.IFNA(VLOOKUP($A17,'I-pEC50'!$A:$IC,MATCH(ES$1,'I-pEC50'!$A$1:$IC$1,0),FALSE),"")</f>
        <v>7.3220000000000001</v>
      </c>
      <c r="ET17" s="47" t="str">
        <f>_xlfn.IFNA(VLOOKUP($A17,'I-pEC50'!$A:$IC,MATCH(ET$1,'I-pEC50'!$A$1:$IC$1,0),FALSE),"")</f>
        <v/>
      </c>
      <c r="EU17" s="47">
        <f>_xlfn.IFNA(VLOOKUP($A17,'I-pEC50'!$A:$IC,MATCH(EU$1,'I-pEC50'!$A$1:$IC$1,0),FALSE),"")</f>
        <v>6.58</v>
      </c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</row>
    <row r="18" spans="1:172" s="49" customFormat="1" x14ac:dyDescent="0.2">
      <c r="A18" s="29" t="s">
        <v>91</v>
      </c>
      <c r="B18" s="377" t="str">
        <f>VLOOKUP($A18,BI!$A:$Q,MATCH(B$1,BI!$A$1:$Q$1,0),FALSE)</f>
        <v/>
      </c>
      <c r="C18" s="378">
        <f>VLOOKUP($A18,BI!$A:$Q,MATCH(C$1,BI!$A$1:$Q$1,0),FALSE)</f>
        <v>1</v>
      </c>
      <c r="D18" s="378">
        <f>VLOOKUP($A18,BI!$A:$Q,MATCH(D$1,BI!$A$1:$Q$1,0),FALSE)</f>
        <v>1</v>
      </c>
      <c r="E18" s="378">
        <f>VLOOKUP($A18,BI!$A:$Q,MATCH(E$1,BI!$A$1:$Q$1,0),FALSE)</f>
        <v>1</v>
      </c>
      <c r="F18" s="378">
        <f>VLOOKUP($A18,BI!$A:$Q,MATCH(F$1,BI!$A$1:$Q$1,0),FALSE)</f>
        <v>1</v>
      </c>
      <c r="G18" s="378">
        <f>VLOOKUP($A18,BI!$A:$Q,MATCH(G$1,BI!$A$1:$Q$1,0),FALSE)</f>
        <v>1</v>
      </c>
      <c r="H18" s="378" t="str">
        <f>VLOOKUP($A18,BI!$A:$Q,MATCH(H$1,BI!$A$1:$Q$1,0),FALSE)</f>
        <v/>
      </c>
      <c r="I18" s="378" t="str">
        <f>VLOOKUP($A18,BI!$A:$Q,MATCH(I$1,BI!$A$1:$Q$1,0),FALSE)</f>
        <v/>
      </c>
      <c r="J18" s="378" t="str">
        <f>VLOOKUP($A18,BI!$A:$Q,MATCH(J$1,BI!$A$1:$Q$1,0),FALSE)</f>
        <v/>
      </c>
      <c r="K18" s="378" t="str">
        <f>VLOOKUP($A18,BI!$A:$Q,MATCH(K$1,BI!$A$1:$Q$1,0),FALSE)</f>
        <v/>
      </c>
      <c r="L18" s="378" t="str">
        <f>VLOOKUP($A18,BI!$A:$Q,MATCH(L$1,BI!$A$1:$Q$1,0),FALSE)</f>
        <v/>
      </c>
      <c r="M18" s="378" t="str">
        <f>VLOOKUP($A18,BI!$A:$Q,MATCH(M$1,BI!$A$1:$Q$1,0),FALSE)</f>
        <v/>
      </c>
      <c r="N18" s="49">
        <f t="shared" si="0"/>
        <v>5</v>
      </c>
      <c r="O18" s="49" t="str">
        <f>VLOOKUP($A18,BI!$A:$Q,MATCH(O$1,BI!$A$1:$Q$1,0),FALSE)</f>
        <v/>
      </c>
      <c r="P18" s="37">
        <f>VLOOKUP($A18,BI!$A:$Q,MATCH(P$1,BI!$A$1:$Q$1,0),FALSE)</f>
        <v>1</v>
      </c>
      <c r="Q18" s="37" t="str">
        <f>VLOOKUP($A18,BI!$A:$Q,MATCH(Q$1,BI!$A$1:$Q$1,0),FALSE)</f>
        <v/>
      </c>
      <c r="R18" s="37" t="str">
        <f>VLOOKUP($A18,BI!$A:$Q,MATCH(R$1,BI!$A$1:$Q$1,0),FALSE)</f>
        <v/>
      </c>
      <c r="S18" s="37">
        <f t="shared" si="1"/>
        <v>1</v>
      </c>
      <c r="T18" s="40" t="str">
        <f t="shared" si="35"/>
        <v/>
      </c>
      <c r="U18" s="41">
        <f t="shared" si="36"/>
        <v>0.97740667976424356</v>
      </c>
      <c r="V18" s="41">
        <f t="shared" si="37"/>
        <v>0.9944723618090453</v>
      </c>
      <c r="W18" s="41">
        <f t="shared" si="38"/>
        <v>0.89938493675293019</v>
      </c>
      <c r="X18" s="41">
        <f t="shared" si="39"/>
        <v>0.8540886048049372</v>
      </c>
      <c r="Y18" s="41">
        <f t="shared" si="40"/>
        <v>0.9442893555043087</v>
      </c>
      <c r="Z18" s="41" t="str">
        <f t="shared" si="41"/>
        <v/>
      </c>
      <c r="AA18" s="41" t="str">
        <f t="shared" si="42"/>
        <v/>
      </c>
      <c r="AB18" s="41" t="str">
        <f t="shared" si="43"/>
        <v/>
      </c>
      <c r="AC18" s="41" t="str">
        <f t="shared" si="44"/>
        <v/>
      </c>
      <c r="AD18" s="41" t="str">
        <f t="shared" si="45"/>
        <v/>
      </c>
      <c r="AE18" s="41" t="str">
        <f t="shared" si="46"/>
        <v/>
      </c>
      <c r="AF18" s="44" t="str">
        <f>_xlfn.IFNA(VLOOKUP($A18,'B-pEC50'!$A:$BM,MATCH(AF$1,'B-pEC50'!$A$1:$BM$1,0),FALSE),"")</f>
        <v/>
      </c>
      <c r="AG18" s="46">
        <f>_xlfn.IFNA(VLOOKUP($A18,'B-pEC50'!$A:$BM,MATCH(AG$1,'B-pEC50'!$A$1:$BM$1,0),FALSE),"")</f>
        <v>8.1440000000000001</v>
      </c>
      <c r="AH18" s="46">
        <f>_xlfn.IFNA(VLOOKUP($A18,'B-pEC50'!$A:$BM,MATCH(AH$1,'B-pEC50'!$A$1:$BM$1,0),FALSE),"")</f>
        <v>7.9160000000000004</v>
      </c>
      <c r="AI18" s="46">
        <f>_xlfn.IFNA(VLOOKUP($A18,'B-pEC50'!$A:$BM,MATCH(AI$1,'B-pEC50'!$A$1:$BM$1,0),FALSE),"")</f>
        <v>8.6170000000000009</v>
      </c>
      <c r="AJ18" s="46">
        <f>_xlfn.IFNA(VLOOKUP($A18,'B-pEC50'!$A:$BM,MATCH(AJ$1,'B-pEC50'!$A$1:$BM$1,0),FALSE),"")</f>
        <v>9.0739999999999998</v>
      </c>
      <c r="AK18" s="46">
        <f>_xlfn.IFNA(VLOOKUP($A18,'B-pEC50'!$A:$BM,MATCH(AK$1,'B-pEC50'!$A$1:$BM$1,0),FALSE),"")</f>
        <v>8.2390000000000008</v>
      </c>
      <c r="AL18" s="45" t="str">
        <f>_xlfn.IFNA(VLOOKUP($A18,'B-pEC50'!$A:$BM,MATCH(AL$1,'B-pEC50'!$A$1:$BM$1,0),FALSE),"")</f>
        <v/>
      </c>
      <c r="AM18" s="45" t="str">
        <f>_xlfn.IFNA(VLOOKUP($A18,'B-pEC50'!$A:$BM,MATCH(AM$1,'B-pEC50'!$A$1:$BM$1,0),FALSE),"")</f>
        <v/>
      </c>
      <c r="AN18" s="45" t="str">
        <f>_xlfn.IFNA(VLOOKUP($A18,'B-pEC50'!$A:$BM,MATCH(AN$1,'B-pEC50'!$A$1:$BM$1,0),FALSE),"")</f>
        <v/>
      </c>
      <c r="AO18" s="46" t="str">
        <f>_xlfn.IFNA(VLOOKUP($A18,'B-pEC50'!$A:$BM,MATCH(AO$1,'B-pEC50'!$A$1:$BM$1,0),FALSE),"")</f>
        <v/>
      </c>
      <c r="AP18" s="45" t="str">
        <f>_xlfn.IFNA(VLOOKUP($A18,'B-pEC50'!$A:$BM,MATCH(AP$1,'B-pEC50'!$A$1:$BM$1,0),FALSE),"")</f>
        <v/>
      </c>
      <c r="AQ18" s="45" t="str">
        <f>_xlfn.IFNA(VLOOKUP($A18,'B-pEC50'!$A:$BM,MATCH(AQ$1,'B-pEC50'!$A$1:$BM$1,0),FALSE),"")</f>
        <v/>
      </c>
      <c r="AR18" s="47" t="str">
        <f>_xlfn.IFNA(VLOOKUP($A18,'I-pEC50'!$A:$BM,MATCH(AR$1,'I-pEC50'!$A$1:$BM$1,0),FALSE),"")</f>
        <v/>
      </c>
      <c r="AS18" s="47">
        <f>_xlfn.IFNA(VLOOKUP($A18,'I-pEC50'!$A:$BM,MATCH(AS$1,'I-pEC50'!$A$1:$BM$1,0),FALSE),"")</f>
        <v>7.96</v>
      </c>
      <c r="AT18" s="47">
        <f>_xlfn.IFNA(VLOOKUP($A18,'I-pEC50'!$A:$BM,MATCH(AT$1,'I-pEC50'!$A$1:$BM$1,0),FALSE),"")</f>
        <v>7.96</v>
      </c>
      <c r="AU18" s="47">
        <f>_xlfn.IFNA(VLOOKUP($A18,'I-pEC50'!$A:$BM,MATCH(AU$1,'I-pEC50'!$A$1:$BM$1,0),FALSE),"")</f>
        <v>7.75</v>
      </c>
      <c r="AV18" s="47">
        <f>_xlfn.IFNA(VLOOKUP($A18,'I-pEC50'!$A:$BM,MATCH(AV$1,'I-pEC50'!$A$1:$BM$1,0),FALSE),"")</f>
        <v>7.75</v>
      </c>
      <c r="AW18" s="47">
        <f>_xlfn.IFNA(VLOOKUP($A18,'I-pEC50'!$A:$BM,MATCH(AW$1,'I-pEC50'!$A$1:$BM$1,0),FALSE),"")</f>
        <v>7.78</v>
      </c>
      <c r="AX18" s="47" t="str">
        <f>_xlfn.IFNA(VLOOKUP($A18,'I-pEC50'!$A:$BM,MATCH(AX$1,'I-pEC50'!$A$1:$BM$1,0),FALSE),"")</f>
        <v/>
      </c>
      <c r="AY18" s="47" t="str">
        <f>_xlfn.IFNA(VLOOKUP($A18,'I-pEC50'!$A:$BM,MATCH(AY$1,'I-pEC50'!$A$1:$BM$1,0),FALSE),"")</f>
        <v/>
      </c>
      <c r="AZ18" s="47" t="str">
        <f>_xlfn.IFNA(VLOOKUP($A18,'I-pEC50'!$A:$BM,MATCH(AZ$1,'I-pEC50'!$A$1:$BM$1,0),FALSE),"")</f>
        <v/>
      </c>
      <c r="BA18" s="47" t="str">
        <f>_xlfn.IFNA(VLOOKUP($A18,'I-pEC50'!$A:$BM,MATCH(BA$1,'I-pEC50'!$A$1:$BM$1,0),FALSE),"")</f>
        <v/>
      </c>
      <c r="BB18" s="47" t="str">
        <f>_xlfn.IFNA(VLOOKUP($A18,'I-pEC50'!$A:$BM,MATCH(BB$1,'I-pEC50'!$A$1:$BM$1,0),FALSE),"")</f>
        <v/>
      </c>
      <c r="BC18" s="47" t="str">
        <f>_xlfn.IFNA(VLOOKUP($A18,'I-pEC50'!$A:$BM,MATCH(BC$1,'I-pEC50'!$A$1:$BM$1,0),FALSE),"")</f>
        <v/>
      </c>
      <c r="BD18" s="40" t="str">
        <f t="shared" si="47"/>
        <v/>
      </c>
      <c r="BE18" s="41">
        <f t="shared" si="48"/>
        <v>0.88924225910772037</v>
      </c>
      <c r="BF18" s="41">
        <f t="shared" si="49"/>
        <v>0.98578856152512995</v>
      </c>
      <c r="BG18" s="41">
        <f t="shared" si="50"/>
        <v>0.68159366208032901</v>
      </c>
      <c r="BH18" s="41">
        <f t="shared" si="51"/>
        <v>0.58598644797022781</v>
      </c>
      <c r="BI18" s="41">
        <f t="shared" si="52"/>
        <v>0.79741872909172706</v>
      </c>
      <c r="BJ18" s="41" t="str">
        <f t="shared" si="53"/>
        <v/>
      </c>
      <c r="BK18" s="41" t="str">
        <f t="shared" si="54"/>
        <v/>
      </c>
      <c r="BL18" s="41" t="str">
        <f t="shared" si="55"/>
        <v/>
      </c>
      <c r="BM18" s="41" t="str">
        <f t="shared" si="56"/>
        <v/>
      </c>
      <c r="BN18" s="41" t="str">
        <f t="shared" si="57"/>
        <v/>
      </c>
      <c r="BO18" s="41" t="str">
        <f t="shared" si="58"/>
        <v/>
      </c>
      <c r="BP18" s="40" t="str">
        <f>_xlfn.IFNA(VLOOKUP($A18,'B-pEC50'!$A:$BM,MATCH(BP$1,'B-pEC50'!$A$1:$BM$1,0),FALSE),"")</f>
        <v/>
      </c>
      <c r="BQ18" s="41">
        <f>_xlfn.IFNA(VLOOKUP($A18,'B-pEC50'!$A:$BM,MATCH(BQ$1,'B-pEC50'!$A$1:$BM$1,0),FALSE),"")</f>
        <v>0.52622061482820981</v>
      </c>
      <c r="BR18" s="41">
        <f>_xlfn.IFNA(VLOOKUP($A18,'B-pEC50'!$A:$BM,MATCH(BR$1,'B-pEC50'!$A$1:$BM$1,0),FALSE),"")</f>
        <v>0.47468354430379756</v>
      </c>
      <c r="BS18" s="41">
        <f>_xlfn.IFNA(VLOOKUP($A18,'B-pEC50'!$A:$BM,MATCH(BS$1,'B-pEC50'!$A$1:$BM$1,0),FALSE),"")</f>
        <v>0.63313743218806529</v>
      </c>
      <c r="BT18" s="41">
        <f>_xlfn.IFNA(VLOOKUP($A18,'B-pEC50'!$A:$BM,MATCH(BT$1,'B-pEC50'!$A$1:$BM$1,0),FALSE),"")</f>
        <v>0.73643761301989141</v>
      </c>
      <c r="BU18" s="41">
        <f>_xlfn.IFNA(VLOOKUP($A18,'B-pEC50'!$A:$BM,MATCH(BU$1,'B-pEC50'!$A$1:$BM$1,0),FALSE),"")</f>
        <v>0.54769439421338173</v>
      </c>
      <c r="BV18" s="41" t="str">
        <f>_xlfn.IFNA(VLOOKUP($A18,'B-pEC50'!$A:$BM,MATCH(BV$1,'B-pEC50'!$A$1:$BM$1,0),FALSE),"")</f>
        <v/>
      </c>
      <c r="BW18" s="41" t="str">
        <f>_xlfn.IFNA(VLOOKUP($A18,'B-pEC50'!$A:$BM,MATCH(BW$1,'B-pEC50'!$A$1:$BM$1,0),FALSE),"")</f>
        <v/>
      </c>
      <c r="BX18" s="41" t="str">
        <f>_xlfn.IFNA(VLOOKUP($A18,'B-pEC50'!$A:$BM,MATCH(BX$1,'B-pEC50'!$A$1:$BM$1,0),FALSE),"")</f>
        <v/>
      </c>
      <c r="BY18" s="41" t="str">
        <f>_xlfn.IFNA(VLOOKUP($A18,'B-pEC50'!$A:$BM,MATCH(BY$1,'B-pEC50'!$A$1:$BM$1,0),FALSE),"")</f>
        <v/>
      </c>
      <c r="BZ18" s="41" t="str">
        <f>_xlfn.IFNA(VLOOKUP($A18,'B-pEC50'!$A:$BM,MATCH(BZ$1,'B-pEC50'!$A$1:$BM$1,0),FALSE),"")</f>
        <v/>
      </c>
      <c r="CA18" s="41" t="str">
        <f>_xlfn.IFNA(VLOOKUP($A18,'B-pEC50'!$A:$BM,MATCH(CA$1,'B-pEC50'!$A$1:$BM$1,0),FALSE),"")</f>
        <v/>
      </c>
      <c r="CB18" s="47" t="str">
        <f>_xlfn.IFNA(VLOOKUP($A18,'I-pEC50'!$A:$BM,MATCH(CB$1,'I-pEC50'!$A$1:$BM$1,0),FALSE),"")</f>
        <v/>
      </c>
      <c r="CC18" s="47">
        <f>_xlfn.IFNA(VLOOKUP($A18,'I-pEC50'!$A:$BM,MATCH(CC$1,'I-pEC50'!$A$1:$BM$1,0),FALSE),"")</f>
        <v>0.46793760831889086</v>
      </c>
      <c r="CD18" s="47">
        <f>_xlfn.IFNA(VLOOKUP($A18,'I-pEC50'!$A:$BM,MATCH(CD$1,'I-pEC50'!$A$1:$BM$1,0),FALSE),"")</f>
        <v>0.46793760831889086</v>
      </c>
      <c r="CE18" s="47">
        <f>_xlfn.IFNA(VLOOKUP($A18,'I-pEC50'!$A:$BM,MATCH(CE$1,'I-pEC50'!$A$1:$BM$1,0),FALSE),"")</f>
        <v>0.43154246100519938</v>
      </c>
      <c r="CF18" s="47">
        <f>_xlfn.IFNA(VLOOKUP($A18,'I-pEC50'!$A:$BM,MATCH(CF$1,'I-pEC50'!$A$1:$BM$1,0),FALSE),"")</f>
        <v>0.43154246100519938</v>
      </c>
      <c r="CG18" s="47">
        <f>_xlfn.IFNA(VLOOKUP($A18,'I-pEC50'!$A:$BM,MATCH(CG$1,'I-pEC50'!$A$1:$BM$1,0),FALSE),"")</f>
        <v>0.43674176776429818</v>
      </c>
      <c r="CH18" s="47" t="str">
        <f>_xlfn.IFNA(VLOOKUP($A18,'I-pEC50'!$A:$BM,MATCH(CH$1,'I-pEC50'!$A$1:$BM$1,0),FALSE),"")</f>
        <v/>
      </c>
      <c r="CI18" s="47" t="str">
        <f>_xlfn.IFNA(VLOOKUP($A18,'I-pEC50'!$A:$BM,MATCH(CI$1,'I-pEC50'!$A$1:$BM$1,0),FALSE),"")</f>
        <v/>
      </c>
      <c r="CJ18" s="47" t="str">
        <f>_xlfn.IFNA(VLOOKUP($A18,'I-pEC50'!$A:$BM,MATCH(CJ$1,'I-pEC50'!$A$1:$BM$1,0),FALSE),"")</f>
        <v/>
      </c>
      <c r="CK18" s="47" t="str">
        <f>_xlfn.IFNA(VLOOKUP($A18,'I-pEC50'!$A:$BM,MATCH(CK$1,'I-pEC50'!$A$1:$BM$1,0),FALSE),"")</f>
        <v/>
      </c>
      <c r="CL18" s="47" t="str">
        <f>_xlfn.IFNA(VLOOKUP($A18,'I-pEC50'!$A:$BM,MATCH(CL$1,'I-pEC50'!$A$1:$BM$1,0),FALSE),"")</f>
        <v/>
      </c>
      <c r="CM18" s="47" t="str">
        <f>_xlfn.IFNA(VLOOKUP($A18,'I-pEC50'!$A:$BM,MATCH(CM$1,'I-pEC50'!$A$1:$BM$1,0),FALSE),"")</f>
        <v/>
      </c>
      <c r="CN18" s="40" t="str">
        <f t="shared" si="59"/>
        <v/>
      </c>
      <c r="CO18" s="41">
        <f t="shared" si="60"/>
        <v>0.19689119170984445</v>
      </c>
      <c r="CP18" s="41">
        <f t="shared" si="61"/>
        <v>0</v>
      </c>
      <c r="CQ18" s="41">
        <f t="shared" si="62"/>
        <v>0</v>
      </c>
      <c r="CR18" s="41">
        <f t="shared" si="63"/>
        <v>0</v>
      </c>
      <c r="CS18" s="41">
        <f t="shared" si="64"/>
        <v>0.51216275984078197</v>
      </c>
      <c r="CT18" s="41" t="str">
        <f t="shared" si="65"/>
        <v/>
      </c>
      <c r="CU18" s="41" t="str">
        <f t="shared" si="66"/>
        <v/>
      </c>
      <c r="CV18" s="41" t="str">
        <f t="shared" si="67"/>
        <v/>
      </c>
      <c r="CW18" s="41" t="str">
        <f t="shared" si="68"/>
        <v/>
      </c>
      <c r="CX18" s="41" t="str">
        <f t="shared" si="69"/>
        <v/>
      </c>
      <c r="CY18" s="41" t="str">
        <f t="shared" si="70"/>
        <v/>
      </c>
      <c r="CZ18" s="40" t="str">
        <f>_xlfn.IFNA(VLOOKUP($A18,'B-pEC50'!$A:$BM,MATCH(CZ$1,'B-pEC50'!$A$1:$BM$1,0),FALSE),"")</f>
        <v/>
      </c>
      <c r="DA18" s="41">
        <f>_xlfn.IFNA(VLOOKUP($A18,'B-pEC50'!$A:$BM,MATCH(DA$1,'B-pEC50'!$A$1:$BM$1,0),FALSE),"")</f>
        <v>0.19689119170984445</v>
      </c>
      <c r="DB18" s="41">
        <f>_xlfn.IFNA(VLOOKUP($A18,'B-pEC50'!$A:$BM,MATCH(DB$1,'B-pEC50'!$A$1:$BM$1,0),FALSE),"")</f>
        <v>0</v>
      </c>
      <c r="DC18" s="41">
        <f>_xlfn.IFNA(VLOOKUP($A18,'B-pEC50'!$A:$BM,MATCH(DC$1,'B-pEC50'!$A$1:$BM$1,0),FALSE),"")</f>
        <v>0.60535405872193504</v>
      </c>
      <c r="DD18" s="41">
        <f>_xlfn.IFNA(VLOOKUP($A18,'B-pEC50'!$A:$BM,MATCH(DD$1,'B-pEC50'!$A$1:$BM$1,0),FALSE),"")</f>
        <v>1</v>
      </c>
      <c r="DE18" s="41">
        <f>_xlfn.IFNA(VLOOKUP($A18,'B-pEC50'!$A:$BM,MATCH(DE$1,'B-pEC50'!$A$1:$BM$1,0),FALSE),"")</f>
        <v>0.27892918825561358</v>
      </c>
      <c r="DF18" s="41" t="str">
        <f>_xlfn.IFNA(VLOOKUP($A18,'B-pEC50'!$A:$BM,MATCH(DF$1,'B-pEC50'!$A$1:$BM$1,0),FALSE),"")</f>
        <v/>
      </c>
      <c r="DG18" s="41" t="str">
        <f>_xlfn.IFNA(VLOOKUP($A18,'B-pEC50'!$A:$BM,MATCH(DG$1,'B-pEC50'!$A$1:$BM$1,0),FALSE),"")</f>
        <v/>
      </c>
      <c r="DH18" s="41" t="str">
        <f>_xlfn.IFNA(VLOOKUP($A18,'B-pEC50'!$A:$BM,MATCH(DH$1,'B-pEC50'!$A$1:$BM$1,0),FALSE),"")</f>
        <v/>
      </c>
      <c r="DI18" s="41" t="str">
        <f>_xlfn.IFNA(VLOOKUP($A18,'B-pEC50'!$A:$BM,MATCH(DI$1,'B-pEC50'!$A$1:$BM$1,0),FALSE),"")</f>
        <v/>
      </c>
      <c r="DJ18" s="41" t="str">
        <f>_xlfn.IFNA(VLOOKUP($A18,'B-pEC50'!$A:$BM,MATCH(DJ$1,'B-pEC50'!$A$1:$BM$1,0),FALSE),"")</f>
        <v/>
      </c>
      <c r="DK18" s="41" t="str">
        <f>_xlfn.IFNA(VLOOKUP($A18,'B-pEC50'!$A:$BM,MATCH(DK$1,'B-pEC50'!$A$1:$BM$1,0),FALSE),"")</f>
        <v/>
      </c>
      <c r="DL18" s="47" t="str">
        <f>_xlfn.IFNA(VLOOKUP($A18,'I-pEC50'!$A:$BQ,MATCH(DL$1,'I-pEC50'!$A$1:$BQ$1,0),FALSE),"")</f>
        <v/>
      </c>
      <c r="DM18" s="47">
        <f>_xlfn.IFNA(VLOOKUP($A18,'I-pEC50'!$A:$BQ,MATCH(DM$1,'I-pEC50'!$A$1:$BQ$1,0),FALSE),"")</f>
        <v>1</v>
      </c>
      <c r="DN18" s="47">
        <f>_xlfn.IFNA(VLOOKUP($A18,'I-pEC50'!$A:$BQ,MATCH(DN$1,'I-pEC50'!$A$1:$BQ$1,0),FALSE),"")</f>
        <v>1</v>
      </c>
      <c r="DO18" s="47">
        <f>_xlfn.IFNA(VLOOKUP($A18,'I-pEC50'!$A:$BQ,MATCH(DO$1,'I-pEC50'!$A$1:$BQ$1,0),FALSE),"")</f>
        <v>0</v>
      </c>
      <c r="DP18" s="47">
        <f>_xlfn.IFNA(VLOOKUP($A18,'I-pEC50'!$A:$BQ,MATCH(DP$1,'I-pEC50'!$A$1:$BQ$1,0),FALSE),"")</f>
        <v>0</v>
      </c>
      <c r="DQ18" s="47">
        <f>_xlfn.IFNA(VLOOKUP($A18,'I-pEC50'!$A:$BQ,MATCH(DQ$1,'I-pEC50'!$A$1:$BQ$1,0),FALSE),"")</f>
        <v>0.14285714285714407</v>
      </c>
      <c r="DR18" s="47" t="str">
        <f>_xlfn.IFNA(VLOOKUP($A18,'I-pEC50'!$A:$BQ,MATCH(DR$1,'I-pEC50'!$A$1:$BQ$1,0),FALSE),"")</f>
        <v/>
      </c>
      <c r="DS18" s="47" t="str">
        <f>_xlfn.IFNA(VLOOKUP($A18,'I-pEC50'!$A:$BQ,MATCH(DS$1,'I-pEC50'!$A$1:$BQ$1,0),FALSE),"")</f>
        <v/>
      </c>
      <c r="DT18" s="47" t="str">
        <f>_xlfn.IFNA(VLOOKUP($A18,'I-pEC50'!$A:$BQ,MATCH(DT$1,'I-pEC50'!$A$1:$BQ$1,0),FALSE),"")</f>
        <v/>
      </c>
      <c r="DU18" s="47" t="str">
        <f>_xlfn.IFNA(VLOOKUP($A18,'I-pEC50'!$A:$BQ,MATCH(DU$1,'I-pEC50'!$A$1:$BQ$1,0),FALSE),"")</f>
        <v/>
      </c>
      <c r="DV18" s="47" t="str">
        <f>_xlfn.IFNA(VLOOKUP($A18,'I-pEC50'!$A:$BQ,MATCH(DV$1,'I-pEC50'!$A$1:$BQ$1,0),FALSE),"")</f>
        <v/>
      </c>
      <c r="DW18" s="47" t="str">
        <f>_xlfn.IFNA(VLOOKUP($A18,'I-pEC50'!$A:$BQ,MATCH(DW$1,'I-pEC50'!$A$1:$BQ$1,0),FALSE),"")</f>
        <v/>
      </c>
      <c r="DX18" s="105" t="str">
        <f t="shared" si="27"/>
        <v/>
      </c>
      <c r="DY18" s="47">
        <f t="shared" si="28"/>
        <v>0.87723165087061938</v>
      </c>
      <c r="DZ18" s="47" t="str">
        <f t="shared" si="29"/>
        <v/>
      </c>
      <c r="EA18" s="47" t="str">
        <f t="shared" si="30"/>
        <v/>
      </c>
      <c r="EB18" s="47" t="str">
        <f>_xlfn.IFNA(VLOOKUP($A18,'B-pEC50'!$A:$IC,MATCH(EB$1,'B-pEC50'!$A$1:$IC$1,0),FALSE),"")</f>
        <v/>
      </c>
      <c r="EC18" s="47">
        <f>_xlfn.IFNA(VLOOKUP($A18,'B-pEC50'!$A:$IC,MATCH(EC$1,'B-pEC50'!$A$1:$IC$1,0),FALSE),"")</f>
        <v>9.0739999999999998</v>
      </c>
      <c r="ED18" s="47" t="str">
        <f>_xlfn.IFNA(VLOOKUP($A18,'B-pEC50'!$A:$IC,MATCH(ED$1,'B-pEC50'!$A$1:$IC$1,0),FALSE),"")</f>
        <v/>
      </c>
      <c r="EE18" s="47" t="str">
        <f>_xlfn.IFNA(VLOOKUP($A18,'B-pEC50'!$A:$IC,MATCH(EE$1,'B-pEC50'!$A$1:$IC$1,0),FALSE),"")</f>
        <v/>
      </c>
      <c r="EF18" s="47" t="str">
        <f>_xlfn.IFNA(VLOOKUP($A18,'I-pEC50'!$A:$IC,MATCH(EF$1,'I-pEC50'!$A$1:$IC$1,0),FALSE),"")</f>
        <v/>
      </c>
      <c r="EG18" s="47">
        <f>_xlfn.IFNA(VLOOKUP($A18,'I-pEC50'!$A:$IC,MATCH(EG$1,'I-pEC50'!$A$1:$IC$1,0),FALSE),"")</f>
        <v>7.96</v>
      </c>
      <c r="EH18" s="47" t="str">
        <f>_xlfn.IFNA(VLOOKUP($A18,'I-pEC50'!$A:$IC,MATCH(EH$1,'I-pEC50'!$A$1:$IC$1,0),FALSE),"")</f>
        <v/>
      </c>
      <c r="EI18" s="47" t="str">
        <f>_xlfn.IFNA(VLOOKUP($A18,'I-pEC50'!$A:$IC,MATCH(EI$1,'I-pEC50'!$A$1:$IC$1,0),FALSE),"")</f>
        <v/>
      </c>
      <c r="EJ18" s="105" t="str">
        <f t="shared" si="31"/>
        <v/>
      </c>
      <c r="EK18" s="47">
        <f t="shared" si="32"/>
        <v>0.93355560847820906</v>
      </c>
      <c r="EL18" s="47" t="str">
        <f t="shared" si="33"/>
        <v/>
      </c>
      <c r="EM18" s="47" t="str">
        <f t="shared" si="34"/>
        <v/>
      </c>
      <c r="EN18" s="105" t="str">
        <f>_xlfn.IFNA(VLOOKUP($A18,'B-pEC50'!$A:$IC,MATCH(EN$1,'B-pEC50'!$A$1:$IC$1,0),FALSE),"")</f>
        <v/>
      </c>
      <c r="EO18" s="47">
        <f>_xlfn.IFNA(VLOOKUP($A18,'B-pEC50'!$A:$IC,MATCH(EO$1,'B-pEC50'!$A$1:$IC$1,0),FALSE),"")</f>
        <v>8.3980000000000015</v>
      </c>
      <c r="EP18" s="47" t="str">
        <f>_xlfn.IFNA(VLOOKUP($A18,'B-pEC50'!$A:$IC,MATCH(EP$1,'B-pEC50'!$A$1:$IC$1,0),FALSE),"")</f>
        <v/>
      </c>
      <c r="EQ18" s="47" t="str">
        <f>_xlfn.IFNA(VLOOKUP($A18,'B-pEC50'!$A:$IC,MATCH(EQ$1,'B-pEC50'!$A$1:$IC$1,0),FALSE),"")</f>
        <v/>
      </c>
      <c r="ER18" s="47" t="str">
        <f>_xlfn.IFNA(VLOOKUP($A18,'I-pEC50'!$A:$IC,MATCH(ER$1,'I-pEC50'!$A$1:$IC$1,0),FALSE),"")</f>
        <v/>
      </c>
      <c r="ES18" s="47">
        <f>_xlfn.IFNA(VLOOKUP($A18,'I-pEC50'!$A:$IC,MATCH(ES$1,'I-pEC50'!$A$1:$IC$1,0),FALSE),"")</f>
        <v>7.8400000000000007</v>
      </c>
      <c r="ET18" s="47" t="str">
        <f>_xlfn.IFNA(VLOOKUP($A18,'I-pEC50'!$A:$IC,MATCH(ET$1,'I-pEC50'!$A$1:$IC$1,0),FALSE),"")</f>
        <v/>
      </c>
      <c r="EU18" s="47" t="str">
        <f>_xlfn.IFNA(VLOOKUP($A18,'I-pEC50'!$A:$IC,MATCH(EU$1,'I-pEC50'!$A$1:$IC$1,0),FALSE),"")</f>
        <v/>
      </c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</row>
    <row r="19" spans="1:172" s="49" customFormat="1" x14ac:dyDescent="0.2">
      <c r="A19" s="29" t="s">
        <v>123</v>
      </c>
      <c r="B19" s="377" t="str">
        <f>VLOOKUP($A19,BI!$A:$Q,MATCH(B$1,BI!$A$1:$Q$1,0),FALSE)</f>
        <v/>
      </c>
      <c r="C19" s="378">
        <f>VLOOKUP($A19,BI!$A:$Q,MATCH(C$1,BI!$A$1:$Q$1,0),FALSE)</f>
        <v>1</v>
      </c>
      <c r="D19" s="378">
        <f>VLOOKUP($A19,BI!$A:$Q,MATCH(D$1,BI!$A$1:$Q$1,0),FALSE)</f>
        <v>1</v>
      </c>
      <c r="E19" s="378">
        <f>VLOOKUP($A19,BI!$A:$Q,MATCH(E$1,BI!$A$1:$Q$1,0),FALSE)</f>
        <v>1</v>
      </c>
      <c r="F19" s="378">
        <f>VLOOKUP($A19,BI!$A:$Q,MATCH(F$1,BI!$A$1:$Q$1,0),FALSE)</f>
        <v>1</v>
      </c>
      <c r="G19" s="378">
        <f>VLOOKUP($A19,BI!$A:$Q,MATCH(G$1,BI!$A$1:$Q$1,0),FALSE)</f>
        <v>1</v>
      </c>
      <c r="H19" s="378">
        <f>VLOOKUP($A19,BI!$A:$Q,MATCH(H$1,BI!$A$1:$Q$1,0),FALSE)</f>
        <v>1</v>
      </c>
      <c r="I19" s="378">
        <f>VLOOKUP($A19,BI!$A:$Q,MATCH(I$1,BI!$A$1:$Q$1,0),FALSE)</f>
        <v>1</v>
      </c>
      <c r="J19" s="378">
        <f>VLOOKUP($A19,BI!$A:$Q,MATCH(J$1,BI!$A$1:$Q$1,0),FALSE)</f>
        <v>1</v>
      </c>
      <c r="K19" s="378">
        <f>VLOOKUP($A19,BI!$A:$Q,MATCH(K$1,BI!$A$1:$Q$1,0),FALSE)</f>
        <v>1</v>
      </c>
      <c r="L19" s="378">
        <f>VLOOKUP($A19,BI!$A:$Q,MATCH(L$1,BI!$A$1:$Q$1,0),FALSE)</f>
        <v>1</v>
      </c>
      <c r="M19" s="378">
        <f>VLOOKUP($A19,BI!$A:$Q,MATCH(M$1,BI!$A$1:$Q$1,0),FALSE)</f>
        <v>1</v>
      </c>
      <c r="N19" s="49">
        <f t="shared" ref="N19:N20" si="71">COUNT(B19:M19)</f>
        <v>11</v>
      </c>
      <c r="O19" s="49" t="str">
        <f>VLOOKUP($A19,BI!$A:$Q,MATCH(O$1,BI!$A$1:$Q$1,0),FALSE)</f>
        <v/>
      </c>
      <c r="P19" s="37">
        <f>VLOOKUP($A19,BI!$A:$Q,MATCH(P$1,BI!$A$1:$Q$1,0),FALSE)</f>
        <v>1</v>
      </c>
      <c r="Q19" s="37">
        <f>VLOOKUP($A19,BI!$A:$Q,MATCH(Q$1,BI!$A$1:$Q$1,0),FALSE)</f>
        <v>1</v>
      </c>
      <c r="R19" s="37">
        <f>VLOOKUP($A19,BI!$A:$Q,MATCH(R$1,BI!$A$1:$Q$1,0),FALSE)</f>
        <v>1</v>
      </c>
      <c r="S19" s="37">
        <f t="shared" ref="S19:S20" si="72">COUNT(O19:R19)</f>
        <v>3</v>
      </c>
      <c r="T19" s="40" t="str">
        <f t="shared" si="35"/>
        <v/>
      </c>
      <c r="U19" s="41">
        <f t="shared" si="36"/>
        <v>0.86182902584493037</v>
      </c>
      <c r="V19" s="41">
        <f t="shared" si="37"/>
        <v>0.83849129593810445</v>
      </c>
      <c r="W19" s="41">
        <f t="shared" si="38"/>
        <v>0.84282907662082518</v>
      </c>
      <c r="X19" s="41">
        <f t="shared" si="39"/>
        <v>0.819484240687679</v>
      </c>
      <c r="Y19" s="41">
        <f t="shared" si="40"/>
        <v>0.85812937950644863</v>
      </c>
      <c r="Z19" s="41">
        <f t="shared" si="41"/>
        <v>0.8388165680473374</v>
      </c>
      <c r="AA19" s="41">
        <f t="shared" si="42"/>
        <v>0.77644970414201187</v>
      </c>
      <c r="AB19" s="41">
        <f t="shared" si="43"/>
        <v>0.82877526753864439</v>
      </c>
      <c r="AC19" s="41">
        <f t="shared" si="44"/>
        <v>0.8576919186810964</v>
      </c>
      <c r="AD19" s="41">
        <f t="shared" si="45"/>
        <v>0.9024057148860174</v>
      </c>
      <c r="AE19" s="41">
        <f t="shared" si="46"/>
        <v>0.94937409992245492</v>
      </c>
      <c r="AF19" s="44" t="str">
        <f>_xlfn.IFNA(VLOOKUP($A19,'B-pEC50'!$A:$BM,MATCH(AF$1,'B-pEC50'!$A$1:$BM$1,0),FALSE),"")</f>
        <v/>
      </c>
      <c r="AG19" s="46">
        <f>_xlfn.IFNA(VLOOKUP($A19,'B-pEC50'!$A:$BM,MATCH(AG$1,'B-pEC50'!$A$1:$BM$1,0),FALSE),"")</f>
        <v>10.06</v>
      </c>
      <c r="AH19" s="46">
        <f>_xlfn.IFNA(VLOOKUP($A19,'B-pEC50'!$A:$BM,MATCH(AH$1,'B-pEC50'!$A$1:$BM$1,0),FALSE),"")</f>
        <v>10.34</v>
      </c>
      <c r="AI19" s="46">
        <f>_xlfn.IFNA(VLOOKUP($A19,'B-pEC50'!$A:$BM,MATCH(AI$1,'B-pEC50'!$A$1:$BM$1,0),FALSE),"")</f>
        <v>10.18</v>
      </c>
      <c r="AJ19" s="46">
        <f>_xlfn.IFNA(VLOOKUP($A19,'B-pEC50'!$A:$BM,MATCH(AJ$1,'B-pEC50'!$A$1:$BM$1,0),FALSE),"")</f>
        <v>10.47</v>
      </c>
      <c r="AK19" s="46">
        <f>_xlfn.IFNA(VLOOKUP($A19,'B-pEC50'!$A:$BM,MATCH(AK$1,'B-pEC50'!$A$1:$BM$1,0),FALSE),"")</f>
        <v>9.8469999999999995</v>
      </c>
      <c r="AL19" s="45">
        <f>_xlfn.IFNA(VLOOKUP($A19,'B-pEC50'!$A:$BM,MATCH(AL$1,'B-pEC50'!$A$1:$BM$1,0),FALSE),"")</f>
        <v>7.0880000000000001</v>
      </c>
      <c r="AM19" s="45">
        <f>_xlfn.IFNA(VLOOKUP($A19,'B-pEC50'!$A:$BM,MATCH(AM$1,'B-pEC50'!$A$1:$BM$1,0),FALSE),"")</f>
        <v>6.5609999999999999</v>
      </c>
      <c r="AN19" s="45">
        <f>_xlfn.IFNA(VLOOKUP($A19,'B-pEC50'!$A:$BM,MATCH(AN$1,'B-pEC50'!$A$1:$BM$1,0),FALSE),"")</f>
        <v>6.97</v>
      </c>
      <c r="AO19" s="46">
        <f>_xlfn.IFNA(VLOOKUP($A19,'B-pEC50'!$A:$BM,MATCH(AO$1,'B-pEC50'!$A$1:$BM$1,0),FALSE),"")</f>
        <v>9.8870000000000005</v>
      </c>
      <c r="AP19" s="45">
        <f>_xlfn.IFNA(VLOOKUP($A19,'B-pEC50'!$A:$BM,MATCH(AP$1,'B-pEC50'!$A$1:$BM$1,0),FALSE),"")</f>
        <v>9.5190000000000001</v>
      </c>
      <c r="AQ19" s="45">
        <f>_xlfn.IFNA(VLOOKUP($A19,'B-pEC50'!$A:$BM,MATCH(AQ$1,'B-pEC50'!$A$1:$BM$1,0),FALSE),"")</f>
        <v>9.0269999999999992</v>
      </c>
      <c r="AR19" s="47" t="str">
        <f>_xlfn.IFNA(VLOOKUP($A19,'I-pEC50'!$A:$BM,MATCH(AR$1,'I-pEC50'!$A$1:$BM$1,0),FALSE),"")</f>
        <v/>
      </c>
      <c r="AS19" s="47">
        <f>_xlfn.IFNA(VLOOKUP($A19,'I-pEC50'!$A:$BM,MATCH(AS$1,'I-pEC50'!$A$1:$BM$1,0),FALSE),"")</f>
        <v>8.67</v>
      </c>
      <c r="AT19" s="47">
        <f>_xlfn.IFNA(VLOOKUP($A19,'I-pEC50'!$A:$BM,MATCH(AT$1,'I-pEC50'!$A$1:$BM$1,0),FALSE),"")</f>
        <v>8.67</v>
      </c>
      <c r="AU19" s="47">
        <f>_xlfn.IFNA(VLOOKUP($A19,'I-pEC50'!$A:$BM,MATCH(AU$1,'I-pEC50'!$A$1:$BM$1,0),FALSE),"")</f>
        <v>8.58</v>
      </c>
      <c r="AV19" s="47">
        <f>_xlfn.IFNA(VLOOKUP($A19,'I-pEC50'!$A:$BM,MATCH(AV$1,'I-pEC50'!$A$1:$BM$1,0),FALSE),"")</f>
        <v>8.58</v>
      </c>
      <c r="AW19" s="47">
        <f>_xlfn.IFNA(VLOOKUP($A19,'I-pEC50'!$A:$BM,MATCH(AW$1,'I-pEC50'!$A$1:$BM$1,0),FALSE),"")</f>
        <v>8.4499999999999993</v>
      </c>
      <c r="AX19" s="47">
        <f>_xlfn.IFNA(VLOOKUP($A19,'I-pEC50'!$A:$BM,MATCH(AX$1,'I-pEC50'!$A$1:$BM$1,0),FALSE),"")</f>
        <v>8.4499999999999993</v>
      </c>
      <c r="AY19" s="47">
        <f>_xlfn.IFNA(VLOOKUP($A19,'I-pEC50'!$A:$BM,MATCH(AY$1,'I-pEC50'!$A$1:$BM$1,0),FALSE),"")</f>
        <v>8.4499999999999993</v>
      </c>
      <c r="AZ19" s="47">
        <f>_xlfn.IFNA(VLOOKUP($A19,'I-pEC50'!$A:$BM,MATCH(AZ$1,'I-pEC50'!$A$1:$BM$1,0),FALSE),"")</f>
        <v>8.41</v>
      </c>
      <c r="BA19" s="47">
        <f>_xlfn.IFNA(VLOOKUP($A19,'I-pEC50'!$A:$BM,MATCH(BA$1,'I-pEC50'!$A$1:$BM$1,0),FALSE),"")</f>
        <v>8.48</v>
      </c>
      <c r="BB19" s="47">
        <f>_xlfn.IFNA(VLOOKUP($A19,'I-pEC50'!$A:$BM,MATCH(BB$1,'I-pEC50'!$A$1:$BM$1,0),FALSE),"")</f>
        <v>8.59</v>
      </c>
      <c r="BC19" s="47">
        <f>_xlfn.IFNA(VLOOKUP($A19,'I-pEC50'!$A:$BM,MATCH(BC$1,'I-pEC50'!$A$1:$BM$1,0),FALSE),"")</f>
        <v>8.57</v>
      </c>
      <c r="BD19" s="40" t="str">
        <f t="shared" si="47"/>
        <v/>
      </c>
      <c r="BE19" s="41">
        <f t="shared" si="48"/>
        <v>0.61605332923879086</v>
      </c>
      <c r="BF19" s="41">
        <f t="shared" si="49"/>
        <v>0.57792447597025387</v>
      </c>
      <c r="BG19" s="41">
        <f t="shared" si="50"/>
        <v>0.58330090054598305</v>
      </c>
      <c r="BH19" s="41">
        <f t="shared" si="51"/>
        <v>0.54695426084715715</v>
      </c>
      <c r="BI19" s="41">
        <f t="shared" si="52"/>
        <v>0.60676034562298176</v>
      </c>
      <c r="BJ19" s="41">
        <f t="shared" si="53"/>
        <v>0.52006439653755243</v>
      </c>
      <c r="BK19" s="41">
        <f t="shared" si="54"/>
        <v>0.30459746495320483</v>
      </c>
      <c r="BL19" s="41">
        <f t="shared" si="55"/>
        <v>0.47781078676196209</v>
      </c>
      <c r="BM19" s="41">
        <f t="shared" si="56"/>
        <v>0.60644870702738707</v>
      </c>
      <c r="BN19" s="41">
        <f t="shared" si="57"/>
        <v>0.68949294473402289</v>
      </c>
      <c r="BO19" s="41">
        <f t="shared" si="58"/>
        <v>0.79036371398793293</v>
      </c>
      <c r="BP19" s="40" t="str">
        <f>_xlfn.IFNA(VLOOKUP($A19,'B-pEC50'!$A:$BM,MATCH(BP$1,'B-pEC50'!$A$1:$BM$1,0),FALSE),"")</f>
        <v/>
      </c>
      <c r="BQ19" s="41">
        <f>_xlfn.IFNA(VLOOKUP($A19,'B-pEC50'!$A:$BM,MATCH(BQ$1,'B-pEC50'!$A$1:$BM$1,0),FALSE),"")</f>
        <v>0.95931283905967457</v>
      </c>
      <c r="BR19" s="41">
        <f>_xlfn.IFNA(VLOOKUP($A19,'B-pEC50'!$A:$BM,MATCH(BR$1,'B-pEC50'!$A$1:$BM$1,0),FALSE),"")</f>
        <v>1.0226039783001808</v>
      </c>
      <c r="BS19" s="41">
        <f>_xlfn.IFNA(VLOOKUP($A19,'B-pEC50'!$A:$BM,MATCH(BS$1,'B-pEC50'!$A$1:$BM$1,0),FALSE),"")</f>
        <v>0.98643761301989141</v>
      </c>
      <c r="BT19" s="41">
        <f>_xlfn.IFNA(VLOOKUP($A19,'B-pEC50'!$A:$BM,MATCH(BT$1,'B-pEC50'!$A$1:$BM$1,0),FALSE),"")</f>
        <v>1.0519891500904159</v>
      </c>
      <c r="BU19" s="41">
        <f>_xlfn.IFNA(VLOOKUP($A19,'B-pEC50'!$A:$BM,MATCH(BU$1,'B-pEC50'!$A$1:$BM$1,0),FALSE),"")</f>
        <v>0.91116636528028916</v>
      </c>
      <c r="BV19" s="41">
        <f>_xlfn.IFNA(VLOOKUP($A19,'B-pEC50'!$A:$BM,MATCH(BV$1,'B-pEC50'!$A$1:$BM$1,0),FALSE),"")</f>
        <v>0.28752260397830021</v>
      </c>
      <c r="BW19" s="41">
        <f>_xlfn.IFNA(VLOOKUP($A19,'B-pEC50'!$A:$BM,MATCH(BW$1,'B-pEC50'!$A$1:$BM$1,0),FALSE),"")</f>
        <v>0.16839963833634722</v>
      </c>
      <c r="BX19" s="41">
        <f>_xlfn.IFNA(VLOOKUP($A19,'B-pEC50'!$A:$BM,MATCH(BX$1,'B-pEC50'!$A$1:$BM$1,0),FALSE),"")</f>
        <v>0.26084990958408677</v>
      </c>
      <c r="BY19" s="41">
        <f>_xlfn.IFNA(VLOOKUP($A19,'B-pEC50'!$A:$BM,MATCH(BY$1,'B-pEC50'!$A$1:$BM$1,0),FALSE),"")</f>
        <v>0.9202079566003617</v>
      </c>
      <c r="BZ19" s="41">
        <f>_xlfn.IFNA(VLOOKUP($A19,'B-pEC50'!$A:$BM,MATCH(BZ$1,'B-pEC50'!$A$1:$BM$1,0),FALSE),"")</f>
        <v>0.83702531645569622</v>
      </c>
      <c r="CA19" s="41">
        <f>_xlfn.IFNA(VLOOKUP($A19,'B-pEC50'!$A:$BM,MATCH(CA$1,'B-pEC50'!$A$1:$BM$1,0),FALSE),"")</f>
        <v>0.72581374321880632</v>
      </c>
      <c r="CB19" s="47" t="str">
        <f>_xlfn.IFNA(VLOOKUP($A19,'I-pEC50'!$A:$BM,MATCH(CB$1,'I-pEC50'!$A$1:$BM$1,0),FALSE),"")</f>
        <v/>
      </c>
      <c r="CC19" s="47">
        <f>_xlfn.IFNA(VLOOKUP($A19,'I-pEC50'!$A:$BM,MATCH(CC$1,'I-pEC50'!$A$1:$BM$1,0),FALSE),"")</f>
        <v>0.59098786828422889</v>
      </c>
      <c r="CD19" s="47">
        <f>_xlfn.IFNA(VLOOKUP($A19,'I-pEC50'!$A:$BM,MATCH(CD$1,'I-pEC50'!$A$1:$BM$1,0),FALSE),"")</f>
        <v>0.59098786828422889</v>
      </c>
      <c r="CE19" s="47">
        <f>_xlfn.IFNA(VLOOKUP($A19,'I-pEC50'!$A:$BM,MATCH(CE$1,'I-pEC50'!$A$1:$BM$1,0),FALSE),"")</f>
        <v>0.57538994800693255</v>
      </c>
      <c r="CF19" s="47">
        <f>_xlfn.IFNA(VLOOKUP($A19,'I-pEC50'!$A:$BM,MATCH(CF$1,'I-pEC50'!$A$1:$BM$1,0),FALSE),"")</f>
        <v>0.57538994800693255</v>
      </c>
      <c r="CG19" s="47">
        <f>_xlfn.IFNA(VLOOKUP($A19,'I-pEC50'!$A:$BM,MATCH(CG$1,'I-pEC50'!$A$1:$BM$1,0),FALSE),"")</f>
        <v>0.55285961871750433</v>
      </c>
      <c r="CH19" s="47">
        <f>_xlfn.IFNA(VLOOKUP($A19,'I-pEC50'!$A:$BM,MATCH(CH$1,'I-pEC50'!$A$1:$BM$1,0),FALSE),"")</f>
        <v>0.55285961871750433</v>
      </c>
      <c r="CI19" s="47">
        <f>_xlfn.IFNA(VLOOKUP($A19,'I-pEC50'!$A:$BM,MATCH(CI$1,'I-pEC50'!$A$1:$BM$1,0),FALSE),"")</f>
        <v>0.55285961871750433</v>
      </c>
      <c r="CJ19" s="47">
        <f>_xlfn.IFNA(VLOOKUP($A19,'I-pEC50'!$A:$BM,MATCH(CJ$1,'I-pEC50'!$A$1:$BM$1,0),FALSE),"")</f>
        <v>0.54592720970537267</v>
      </c>
      <c r="CK19" s="47">
        <f>_xlfn.IFNA(VLOOKUP($A19,'I-pEC50'!$A:$BM,MATCH(CK$1,'I-pEC50'!$A$1:$BM$1,0),FALSE),"")</f>
        <v>0.5580589254766033</v>
      </c>
      <c r="CL19" s="47">
        <f>_xlfn.IFNA(VLOOKUP($A19,'I-pEC50'!$A:$BM,MATCH(CL$1,'I-pEC50'!$A$1:$BM$1,0),FALSE),"")</f>
        <v>0.57712305025996535</v>
      </c>
      <c r="CM19" s="47">
        <f>_xlfn.IFNA(VLOOKUP($A19,'I-pEC50'!$A:$BM,MATCH(CM$1,'I-pEC50'!$A$1:$BM$1,0),FALSE),"")</f>
        <v>0.57365684575389964</v>
      </c>
      <c r="CN19" s="40" t="str">
        <f t="shared" si="59"/>
        <v/>
      </c>
      <c r="CO19" s="41">
        <f t="shared" si="60"/>
        <v>0.89511383985674087</v>
      </c>
      <c r="CP19" s="41">
        <f t="shared" si="61"/>
        <v>0.96674341263750296</v>
      </c>
      <c r="CQ19" s="41">
        <f t="shared" si="62"/>
        <v>0.70624056794269596</v>
      </c>
      <c r="CR19" s="41">
        <f t="shared" si="63"/>
        <v>0.65384615384615408</v>
      </c>
      <c r="CS19" s="41">
        <f t="shared" si="64"/>
        <v>0.183014186057396</v>
      </c>
      <c r="CT19" s="41">
        <f t="shared" si="65"/>
        <v>0.87631107700180866</v>
      </c>
      <c r="CU19" s="41">
        <f t="shared" si="66"/>
        <v>0</v>
      </c>
      <c r="CV19" s="41">
        <f t="shared" si="67"/>
        <v>0</v>
      </c>
      <c r="CW19" s="41">
        <f t="shared" si="68"/>
        <v>0.31642305379527425</v>
      </c>
      <c r="CX19" s="41">
        <f t="shared" si="69"/>
        <v>0.91488531752223368</v>
      </c>
      <c r="CY19" s="41">
        <f t="shared" si="70"/>
        <v>0.97548193898559066</v>
      </c>
      <c r="CZ19" s="40" t="str">
        <f>_xlfn.IFNA(VLOOKUP($A19,'B-pEC50'!$A:$BM,MATCH(CZ$1,'B-pEC50'!$A$1:$BM$1,0),FALSE),"")</f>
        <v/>
      </c>
      <c r="DA19" s="41">
        <f>_xlfn.IFNA(VLOOKUP($A19,'B-pEC50'!$A:$BM,MATCH(DA$1,'B-pEC50'!$A$1:$BM$1,0),FALSE),"")</f>
        <v>0.89511383985674087</v>
      </c>
      <c r="DB19" s="41">
        <f>_xlfn.IFNA(VLOOKUP($A19,'B-pEC50'!$A:$BM,MATCH(DB$1,'B-pEC50'!$A$1:$BM$1,0),FALSE),"")</f>
        <v>0.96674341263750296</v>
      </c>
      <c r="DC19" s="41">
        <f>_xlfn.IFNA(VLOOKUP($A19,'B-pEC50'!$A:$BM,MATCH(DC$1,'B-pEC50'!$A$1:$BM$1,0),FALSE),"")</f>
        <v>0.92581222819135311</v>
      </c>
      <c r="DD19" s="41">
        <f>_xlfn.IFNA(VLOOKUP($A19,'B-pEC50'!$A:$BM,MATCH(DD$1,'B-pEC50'!$A$1:$BM$1,0),FALSE),"")</f>
        <v>1</v>
      </c>
      <c r="DE19" s="41">
        <f>_xlfn.IFNA(VLOOKUP($A19,'B-pEC50'!$A:$BM,MATCH(DE$1,'B-pEC50'!$A$1:$BM$1,0),FALSE),"")</f>
        <v>0.84062420056280351</v>
      </c>
      <c r="DF19" s="41">
        <f>_xlfn.IFNA(VLOOKUP($A19,'B-pEC50'!$A:$BM,MATCH(DF$1,'B-pEC50'!$A$1:$BM$1,0),FALSE),"")</f>
        <v>0.13481708876950627</v>
      </c>
      <c r="DG19" s="41">
        <f>_xlfn.IFNA(VLOOKUP($A19,'B-pEC50'!$A:$BM,MATCH(DG$1,'B-pEC50'!$A$1:$BM$1,0),FALSE),"")</f>
        <v>0</v>
      </c>
      <c r="DH19" s="41">
        <f>_xlfn.IFNA(VLOOKUP($A19,'B-pEC50'!$A:$BM,MATCH(DH$1,'B-pEC50'!$A$1:$BM$1,0),FALSE),"")</f>
        <v>0.10463034024047065</v>
      </c>
      <c r="DI19" s="41">
        <f>_xlfn.IFNA(VLOOKUP($A19,'B-pEC50'!$A:$BM,MATCH(DI$1,'B-pEC50'!$A$1:$BM$1,0),FALSE),"")</f>
        <v>0.85085699667434123</v>
      </c>
      <c r="DJ19" s="41">
        <f>_xlfn.IFNA(VLOOKUP($A19,'B-pEC50'!$A:$BM,MATCH(DJ$1,'B-pEC50'!$A$1:$BM$1,0),FALSE),"")</f>
        <v>0.75671527244819636</v>
      </c>
      <c r="DK19" s="41">
        <f>_xlfn.IFNA(VLOOKUP($A19,'B-pEC50'!$A:$BM,MATCH(DK$1,'B-pEC50'!$A$1:$BM$1,0),FALSE),"")</f>
        <v>0.63085188027628525</v>
      </c>
      <c r="DL19" s="47" t="str">
        <f>_xlfn.IFNA(VLOOKUP($A19,'I-pEC50'!$A:$BQ,MATCH(DL$1,'I-pEC50'!$A$1:$BQ$1,0),FALSE),"")</f>
        <v/>
      </c>
      <c r="DM19" s="47">
        <f>_xlfn.IFNA(VLOOKUP($A19,'I-pEC50'!$A:$BQ,MATCH(DM$1,'I-pEC50'!$A$1:$BQ$1,0),FALSE),"")</f>
        <v>1</v>
      </c>
      <c r="DN19" s="47">
        <f>_xlfn.IFNA(VLOOKUP($A19,'I-pEC50'!$A:$BQ,MATCH(DN$1,'I-pEC50'!$A$1:$BQ$1,0),FALSE),"")</f>
        <v>1</v>
      </c>
      <c r="DO19" s="47">
        <f>_xlfn.IFNA(VLOOKUP($A19,'I-pEC50'!$A:$BQ,MATCH(DO$1,'I-pEC50'!$A$1:$BQ$1,0),FALSE),"")</f>
        <v>0.65384615384615408</v>
      </c>
      <c r="DP19" s="47">
        <f>_xlfn.IFNA(VLOOKUP($A19,'I-pEC50'!$A:$BQ,MATCH(DP$1,'I-pEC50'!$A$1:$BQ$1,0),FALSE),"")</f>
        <v>0.65384615384615408</v>
      </c>
      <c r="DQ19" s="47">
        <f>_xlfn.IFNA(VLOOKUP($A19,'I-pEC50'!$A:$BQ,MATCH(DQ$1,'I-pEC50'!$A$1:$BQ$1,0),FALSE),"")</f>
        <v>0.15384615384615069</v>
      </c>
      <c r="DR19" s="47">
        <f>_xlfn.IFNA(VLOOKUP($A19,'I-pEC50'!$A:$BQ,MATCH(DR$1,'I-pEC50'!$A$1:$BQ$1,0),FALSE),"")</f>
        <v>0.15384615384615069</v>
      </c>
      <c r="DS19" s="47">
        <f>_xlfn.IFNA(VLOOKUP($A19,'I-pEC50'!$A:$BQ,MATCH(DS$1,'I-pEC50'!$A$1:$BQ$1,0),FALSE),"")</f>
        <v>0.15384615384615069</v>
      </c>
      <c r="DT19" s="47">
        <f>_xlfn.IFNA(VLOOKUP($A19,'I-pEC50'!$A:$BQ,MATCH(DT$1,'I-pEC50'!$A$1:$BQ$1,0),FALSE),"")</f>
        <v>0</v>
      </c>
      <c r="DU19" s="47">
        <f>_xlfn.IFNA(VLOOKUP($A19,'I-pEC50'!$A:$BQ,MATCH(DU$1,'I-pEC50'!$A$1:$BQ$1,0),FALSE),"")</f>
        <v>0.26923076923077055</v>
      </c>
      <c r="DV19" s="47">
        <f>_xlfn.IFNA(VLOOKUP($A19,'I-pEC50'!$A:$BQ,MATCH(DV$1,'I-pEC50'!$A$1:$BQ$1,0),FALSE),"")</f>
        <v>0.69230769230769174</v>
      </c>
      <c r="DW19" s="47">
        <f>_xlfn.IFNA(VLOOKUP($A19,'I-pEC50'!$A:$BQ,MATCH(DW$1,'I-pEC50'!$A$1:$BQ$1,0),FALSE),"")</f>
        <v>0.61538461538461642</v>
      </c>
      <c r="DX19" s="105"/>
      <c r="DY19" s="47"/>
      <c r="DZ19" s="47"/>
      <c r="EA19" s="47"/>
      <c r="EB19" s="47"/>
      <c r="EC19" s="47"/>
      <c r="ED19" s="47"/>
      <c r="EE19" s="47"/>
      <c r="EF19" s="47"/>
      <c r="EG19" s="47"/>
      <c r="EH19" s="47"/>
      <c r="EI19" s="47"/>
      <c r="EJ19" s="105"/>
      <c r="EK19" s="47"/>
      <c r="EL19" s="47"/>
      <c r="EM19" s="47"/>
      <c r="EN19" s="105"/>
      <c r="EO19" s="47"/>
      <c r="EP19" s="47"/>
      <c r="EQ19" s="47"/>
      <c r="ER19" s="47"/>
      <c r="ES19" s="47"/>
      <c r="ET19" s="47"/>
      <c r="EU19" s="4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</row>
    <row r="20" spans="1:172" s="49" customFormat="1" x14ac:dyDescent="0.2">
      <c r="A20" s="29" t="s">
        <v>101</v>
      </c>
      <c r="B20" s="377" t="str">
        <f>VLOOKUP($A20,BI!$A:$Q,MATCH(B$1,BI!$A$1:$Q$1,0),FALSE)</f>
        <v/>
      </c>
      <c r="C20" s="378">
        <f>VLOOKUP($A20,BI!$A:$Q,MATCH(C$1,BI!$A$1:$Q$1,0),FALSE)</f>
        <v>1</v>
      </c>
      <c r="D20" s="378">
        <f>VLOOKUP($A20,BI!$A:$Q,MATCH(D$1,BI!$A$1:$Q$1,0),FALSE)</f>
        <v>1</v>
      </c>
      <c r="E20" s="378">
        <f>VLOOKUP($A20,BI!$A:$Q,MATCH(E$1,BI!$A$1:$Q$1,0),FALSE)</f>
        <v>1</v>
      </c>
      <c r="F20" s="378">
        <f>VLOOKUP($A20,BI!$A:$Q,MATCH(F$1,BI!$A$1:$Q$1,0),FALSE)</f>
        <v>1</v>
      </c>
      <c r="G20" s="378">
        <f>VLOOKUP($A20,BI!$A:$Q,MATCH(G$1,BI!$A$1:$Q$1,0),FALSE)</f>
        <v>1</v>
      </c>
      <c r="H20" s="378" t="str">
        <f>VLOOKUP($A20,BI!$A:$Q,MATCH(H$1,BI!$A$1:$Q$1,0),FALSE)</f>
        <v/>
      </c>
      <c r="I20" s="378" t="str">
        <f>VLOOKUP($A20,BI!$A:$Q,MATCH(I$1,BI!$A$1:$Q$1,0),FALSE)</f>
        <v/>
      </c>
      <c r="J20" s="378" t="str">
        <f>VLOOKUP($A20,BI!$A:$Q,MATCH(J$1,BI!$A$1:$Q$1,0),FALSE)</f>
        <v/>
      </c>
      <c r="K20" s="378" t="str">
        <f>VLOOKUP($A20,BI!$A:$Q,MATCH(K$1,BI!$A$1:$Q$1,0),FALSE)</f>
        <v/>
      </c>
      <c r="L20" s="378">
        <f>VLOOKUP($A20,BI!$A:$Q,MATCH(L$1,BI!$A$1:$Q$1,0),FALSE)</f>
        <v>1</v>
      </c>
      <c r="M20" s="378">
        <f>VLOOKUP($A20,BI!$A:$Q,MATCH(M$1,BI!$A$1:$Q$1,0),FALSE)</f>
        <v>1</v>
      </c>
      <c r="N20" s="49">
        <f t="shared" si="71"/>
        <v>7</v>
      </c>
      <c r="O20" s="49" t="str">
        <f>VLOOKUP($A20,BI!$A:$Q,MATCH(O$1,BI!$A$1:$Q$1,0),FALSE)</f>
        <v/>
      </c>
      <c r="P20" s="37">
        <f>VLOOKUP($A20,BI!$A:$Q,MATCH(P$1,BI!$A$1:$Q$1,0),FALSE)</f>
        <v>1</v>
      </c>
      <c r="Q20" s="37" t="str">
        <f>VLOOKUP($A20,BI!$A:$Q,MATCH(Q$1,BI!$A$1:$Q$1,0),FALSE)</f>
        <v/>
      </c>
      <c r="R20" s="37">
        <f>VLOOKUP($A20,BI!$A:$Q,MATCH(R$1,BI!$A$1:$Q$1,0),FALSE)</f>
        <v>1</v>
      </c>
      <c r="S20" s="37">
        <f t="shared" si="72"/>
        <v>2</v>
      </c>
      <c r="T20" s="40" t="str">
        <f t="shared" si="35"/>
        <v/>
      </c>
      <c r="U20" s="41">
        <f t="shared" si="36"/>
        <v>0.86095238095238091</v>
      </c>
      <c r="V20" s="41">
        <f t="shared" si="37"/>
        <v>0.81839579938439255</v>
      </c>
      <c r="W20" s="41">
        <f t="shared" si="38"/>
        <v>0.72148541114058351</v>
      </c>
      <c r="X20" s="41">
        <f t="shared" si="39"/>
        <v>0.72481790726594431</v>
      </c>
      <c r="Y20" s="41">
        <f t="shared" si="40"/>
        <v>0.75778078484438427</v>
      </c>
      <c r="Z20" s="41" t="str">
        <f t="shared" si="41"/>
        <v/>
      </c>
      <c r="AA20" s="41" t="str">
        <f t="shared" si="42"/>
        <v/>
      </c>
      <c r="AB20" s="41" t="str">
        <f t="shared" si="43"/>
        <v/>
      </c>
      <c r="AC20" s="41" t="str">
        <f t="shared" si="44"/>
        <v/>
      </c>
      <c r="AD20" s="41">
        <f t="shared" si="45"/>
        <v>0.73166132377899307</v>
      </c>
      <c r="AE20" s="41">
        <f t="shared" si="46"/>
        <v>0.98872549019607836</v>
      </c>
      <c r="AF20" s="44" t="str">
        <f>_xlfn.IFNA(VLOOKUP($A20,'B-pEC50'!$A:$BM,MATCH(AF$1,'B-pEC50'!$A$1:$BM$1,0),FALSE),"")</f>
        <v/>
      </c>
      <c r="AG20" s="46">
        <f>_xlfn.IFNA(VLOOKUP($A20,'B-pEC50'!$A:$BM,MATCH(AG$1,'B-pEC50'!$A$1:$BM$1,0),FALSE),"")</f>
        <v>5.25</v>
      </c>
      <c r="AH20" s="46">
        <f>_xlfn.IFNA(VLOOKUP($A20,'B-pEC50'!$A:$BM,MATCH(AH$1,'B-pEC50'!$A$1:$BM$1,0),FALSE),"")</f>
        <v>5.5229999999999997</v>
      </c>
      <c r="AI20" s="46">
        <f>_xlfn.IFNA(VLOOKUP($A20,'B-pEC50'!$A:$BM,MATCH(AI$1,'B-pEC50'!$A$1:$BM$1,0),FALSE),"")</f>
        <v>5.6550000000000002</v>
      </c>
      <c r="AJ20" s="46">
        <f>_xlfn.IFNA(VLOOKUP($A20,'B-pEC50'!$A:$BM,MATCH(AJ$1,'B-pEC50'!$A$1:$BM$1,0),FALSE),"")</f>
        <v>5.6289999999999996</v>
      </c>
      <c r="AK20" s="46">
        <f>_xlfn.IFNA(VLOOKUP($A20,'B-pEC50'!$A:$BM,MATCH(AK$1,'B-pEC50'!$A$1:$BM$1,0),FALSE),"")</f>
        <v>5.173</v>
      </c>
      <c r="AL20" s="45" t="str">
        <f>_xlfn.IFNA(VLOOKUP($A20,'B-pEC50'!$A:$BM,MATCH(AL$1,'B-pEC50'!$A$1:$BM$1,0),FALSE),"")</f>
        <v/>
      </c>
      <c r="AM20" s="45" t="str">
        <f>_xlfn.IFNA(VLOOKUP($A20,'B-pEC50'!$A:$BM,MATCH(AM$1,'B-pEC50'!$A$1:$BM$1,0),FALSE),"")</f>
        <v/>
      </c>
      <c r="AN20" s="45" t="str">
        <f>_xlfn.IFNA(VLOOKUP($A20,'B-pEC50'!$A:$BM,MATCH(AN$1,'B-pEC50'!$A$1:$BM$1,0),FALSE),"")</f>
        <v/>
      </c>
      <c r="AO20" s="46" t="str">
        <f>_xlfn.IFNA(VLOOKUP($A20,'B-pEC50'!$A:$BM,MATCH(AO$1,'B-pEC50'!$A$1:$BM$1,0),FALSE),"")</f>
        <v/>
      </c>
      <c r="AP20" s="45">
        <f>_xlfn.IFNA(VLOOKUP($A20,'B-pEC50'!$A:$BM,MATCH(AP$1,'B-pEC50'!$A$1:$BM$1,0),FALSE),"")</f>
        <v>5.3029999999999999</v>
      </c>
      <c r="AQ20" s="45">
        <f>_xlfn.IFNA(VLOOKUP($A20,'B-pEC50'!$A:$BM,MATCH(AQ$1,'B-pEC50'!$A$1:$BM$1,0),FALSE),"")</f>
        <v>4.0339999999999998</v>
      </c>
      <c r="AR20" s="47" t="str">
        <f>_xlfn.IFNA(VLOOKUP($A20,'I-pEC50'!$A:$BM,MATCH(AR$1,'I-pEC50'!$A$1:$BM$1,0),FALSE),"")</f>
        <v/>
      </c>
      <c r="AS20" s="47">
        <f>_xlfn.IFNA(VLOOKUP($A20,'I-pEC50'!$A:$BM,MATCH(AS$1,'I-pEC50'!$A$1:$BM$1,0),FALSE),"")</f>
        <v>4.5199999999999996</v>
      </c>
      <c r="AT20" s="47">
        <f>_xlfn.IFNA(VLOOKUP($A20,'I-pEC50'!$A:$BM,MATCH(AT$1,'I-pEC50'!$A$1:$BM$1,0),FALSE),"")</f>
        <v>4.5199999999999996</v>
      </c>
      <c r="AU20" s="47">
        <f>_xlfn.IFNA(VLOOKUP($A20,'I-pEC50'!$A:$BM,MATCH(AU$1,'I-pEC50'!$A$1:$BM$1,0),FALSE),"")</f>
        <v>4.08</v>
      </c>
      <c r="AV20" s="47">
        <f>_xlfn.IFNA(VLOOKUP($A20,'I-pEC50'!$A:$BM,MATCH(AV$1,'I-pEC50'!$A$1:$BM$1,0),FALSE),"")</f>
        <v>4.08</v>
      </c>
      <c r="AW20" s="47">
        <f>_xlfn.IFNA(VLOOKUP($A20,'I-pEC50'!$A:$BM,MATCH(AW$1,'I-pEC50'!$A$1:$BM$1,0),FALSE),"")</f>
        <v>3.92</v>
      </c>
      <c r="AX20" s="47" t="str">
        <f>_xlfn.IFNA(VLOOKUP($A20,'I-pEC50'!$A:$BM,MATCH(AX$1,'I-pEC50'!$A$1:$BM$1,0),FALSE),"")</f>
        <v/>
      </c>
      <c r="AY20" s="47" t="str">
        <f>_xlfn.IFNA(VLOOKUP($A20,'I-pEC50'!$A:$BM,MATCH(AY$1,'I-pEC50'!$A$1:$BM$1,0),FALSE),"")</f>
        <v/>
      </c>
      <c r="AZ20" s="47" t="str">
        <f>_xlfn.IFNA(VLOOKUP($A20,'I-pEC50'!$A:$BM,MATCH(AZ$1,'I-pEC50'!$A$1:$BM$1,0),FALSE),"")</f>
        <v/>
      </c>
      <c r="BA20" s="47" t="str">
        <f>_xlfn.IFNA(VLOOKUP($A20,'I-pEC50'!$A:$BM,MATCH(BA$1,'I-pEC50'!$A$1:$BM$1,0),FALSE),"")</f>
        <v/>
      </c>
      <c r="BB20" s="47">
        <f>_xlfn.IFNA(VLOOKUP($A20,'I-pEC50'!$A:$BM,MATCH(BB$1,'I-pEC50'!$A$1:$BM$1,0),FALSE),"")</f>
        <v>3.88</v>
      </c>
      <c r="BC20" s="47">
        <f>_xlfn.IFNA(VLOOKUP($A20,'I-pEC50'!$A:$BM,MATCH(BC$1,'I-pEC50'!$A$1:$BM$1,0),FALSE),"")</f>
        <v>4.08</v>
      </c>
      <c r="BD20" s="40" t="str">
        <f t="shared" si="47"/>
        <v/>
      </c>
      <c r="BE20" s="41">
        <f t="shared" si="48"/>
        <v>1.0024312423832307</v>
      </c>
      <c r="BF20" s="41">
        <f t="shared" si="49"/>
        <v>1.9364371439894477</v>
      </c>
      <c r="BG20" s="41">
        <f t="shared" si="50"/>
        <v>5.61947102705148</v>
      </c>
      <c r="BH20" s="41">
        <f t="shared" si="51"/>
        <v>4.8381541997608801</v>
      </c>
      <c r="BI20" s="41">
        <f t="shared" si="52"/>
        <v>1.5978394171601387</v>
      </c>
      <c r="BJ20" s="41" t="str">
        <f t="shared" si="53"/>
        <v/>
      </c>
      <c r="BK20" s="41" t="str">
        <f t="shared" si="54"/>
        <v/>
      </c>
      <c r="BL20" s="41" t="str">
        <f t="shared" si="55"/>
        <v/>
      </c>
      <c r="BM20" s="41" t="str">
        <f t="shared" si="56"/>
        <v/>
      </c>
      <c r="BN20" s="41">
        <f t="shared" si="57"/>
        <v>2.0625335725217151</v>
      </c>
      <c r="BO20" s="41">
        <f t="shared" si="58"/>
        <v>1.9696378766052658</v>
      </c>
      <c r="BP20" s="40" t="str">
        <f>_xlfn.IFNA(VLOOKUP($A20,'B-pEC50'!$A:$BM,MATCH(BP$1,'B-pEC50'!$A$1:$BM$1,0),FALSE),"")</f>
        <v/>
      </c>
      <c r="BQ20" s="41">
        <f>_xlfn.IFNA(VLOOKUP($A20,'B-pEC50'!$A:$BM,MATCH(BQ$1,'B-pEC50'!$A$1:$BM$1,0),FALSE),"")</f>
        <v>-0.12793851717902346</v>
      </c>
      <c r="BR20" s="41">
        <f>_xlfn.IFNA(VLOOKUP($A20,'B-pEC50'!$A:$BM,MATCH(BR$1,'B-pEC50'!$A$1:$BM$1,0),FALSE),"")</f>
        <v>-6.6229656419529867E-2</v>
      </c>
      <c r="BS20" s="41">
        <f>_xlfn.IFNA(VLOOKUP($A20,'B-pEC50'!$A:$BM,MATCH(BS$1,'B-pEC50'!$A$1:$BM$1,0),FALSE),"")</f>
        <v>-3.6392405063291042E-2</v>
      </c>
      <c r="BT20" s="41">
        <f>_xlfn.IFNA(VLOOKUP($A20,'B-pEC50'!$A:$BM,MATCH(BT$1,'B-pEC50'!$A$1:$BM$1,0),FALSE),"")</f>
        <v>-4.2269439421338213E-2</v>
      </c>
      <c r="BU20" s="41">
        <f>_xlfn.IFNA(VLOOKUP($A20,'B-pEC50'!$A:$BM,MATCH(BU$1,'B-pEC50'!$A$1:$BM$1,0),FALSE),"")</f>
        <v>-0.14534358047016269</v>
      </c>
      <c r="BV20" s="41" t="str">
        <f>_xlfn.IFNA(VLOOKUP($A20,'B-pEC50'!$A:$BM,MATCH(BV$1,'B-pEC50'!$A$1:$BM$1,0),FALSE),"")</f>
        <v/>
      </c>
      <c r="BW20" s="41" t="str">
        <f>_xlfn.IFNA(VLOOKUP($A20,'B-pEC50'!$A:$BM,MATCH(BW$1,'B-pEC50'!$A$1:$BM$1,0),FALSE),"")</f>
        <v/>
      </c>
      <c r="BX20" s="41" t="str">
        <f>_xlfn.IFNA(VLOOKUP($A20,'B-pEC50'!$A:$BM,MATCH(BX$1,'B-pEC50'!$A$1:$BM$1,0),FALSE),"")</f>
        <v/>
      </c>
      <c r="BY20" s="41" t="str">
        <f>_xlfn.IFNA(VLOOKUP($A20,'B-pEC50'!$A:$BM,MATCH(BY$1,'B-pEC50'!$A$1:$BM$1,0),FALSE),"")</f>
        <v/>
      </c>
      <c r="BZ20" s="41">
        <f>_xlfn.IFNA(VLOOKUP($A20,'B-pEC50'!$A:$BM,MATCH(BZ$1,'B-pEC50'!$A$1:$BM$1,0),FALSE),"")</f>
        <v>-0.11595840867992764</v>
      </c>
      <c r="CA20" s="41">
        <f>_xlfn.IFNA(VLOOKUP($A20,'B-pEC50'!$A:$BM,MATCH(CA$1,'B-pEC50'!$A$1:$BM$1,0),FALSE),"")</f>
        <v>-0.40280289330922242</v>
      </c>
      <c r="CB20" s="47" t="str">
        <f>_xlfn.IFNA(VLOOKUP($A20,'I-pEC50'!$A:$BM,MATCH(CB$1,'I-pEC50'!$A$1:$BM$1,0),FALSE),"")</f>
        <v/>
      </c>
      <c r="CC20" s="47">
        <f>_xlfn.IFNA(VLOOKUP($A20,'I-pEC50'!$A:$BM,MATCH(CC$1,'I-pEC50'!$A$1:$BM$1,0),FALSE),"")</f>
        <v>-0.1282495667244368</v>
      </c>
      <c r="CD20" s="47">
        <f>_xlfn.IFNA(VLOOKUP($A20,'I-pEC50'!$A:$BM,MATCH(CD$1,'I-pEC50'!$A$1:$BM$1,0),FALSE),"")</f>
        <v>-0.1282495667244368</v>
      </c>
      <c r="CE20" s="47">
        <f>_xlfn.IFNA(VLOOKUP($A20,'I-pEC50'!$A:$BM,MATCH(CE$1,'I-pEC50'!$A$1:$BM$1,0),FALSE),"")</f>
        <v>-0.20450606585788558</v>
      </c>
      <c r="CF20" s="47">
        <f>_xlfn.IFNA(VLOOKUP($A20,'I-pEC50'!$A:$BM,MATCH(CF$1,'I-pEC50'!$A$1:$BM$1,0),FALSE),"")</f>
        <v>-0.20450606585788558</v>
      </c>
      <c r="CG20" s="47">
        <f>_xlfn.IFNA(VLOOKUP($A20,'I-pEC50'!$A:$BM,MATCH(CG$1,'I-pEC50'!$A$1:$BM$1,0),FALSE),"")</f>
        <v>-0.23223570190641246</v>
      </c>
      <c r="CH20" s="47" t="str">
        <f>_xlfn.IFNA(VLOOKUP($A20,'I-pEC50'!$A:$BM,MATCH(CH$1,'I-pEC50'!$A$1:$BM$1,0),FALSE),"")</f>
        <v/>
      </c>
      <c r="CI20" s="47" t="str">
        <f>_xlfn.IFNA(VLOOKUP($A20,'I-pEC50'!$A:$BM,MATCH(CI$1,'I-pEC50'!$A$1:$BM$1,0),FALSE),"")</f>
        <v/>
      </c>
      <c r="CJ20" s="47" t="str">
        <f>_xlfn.IFNA(VLOOKUP($A20,'I-pEC50'!$A:$BM,MATCH(CJ$1,'I-pEC50'!$A$1:$BM$1,0),FALSE),"")</f>
        <v/>
      </c>
      <c r="CK20" s="47" t="str">
        <f>_xlfn.IFNA(VLOOKUP($A20,'I-pEC50'!$A:$BM,MATCH(CK$1,'I-pEC50'!$A$1:$BM$1,0),FALSE),"")</f>
        <v/>
      </c>
      <c r="CL20" s="47">
        <f>_xlfn.IFNA(VLOOKUP($A20,'I-pEC50'!$A:$BM,MATCH(CL$1,'I-pEC50'!$A$1:$BM$1,0),FALSE),"")</f>
        <v>-0.2391681109185442</v>
      </c>
      <c r="CM20" s="47">
        <f>_xlfn.IFNA(VLOOKUP($A20,'I-pEC50'!$A:$BM,MATCH(CM$1,'I-pEC50'!$A$1:$BM$1,0),FALSE),"")</f>
        <v>-0.20450606585788558</v>
      </c>
      <c r="CN20" s="40" t="str">
        <f t="shared" si="59"/>
        <v/>
      </c>
      <c r="CO20" s="41">
        <f t="shared" si="60"/>
        <v>0.75015422578655144</v>
      </c>
      <c r="CP20" s="41">
        <f t="shared" si="61"/>
        <v>0.91856878470080161</v>
      </c>
      <c r="CQ20" s="41">
        <f t="shared" si="62"/>
        <v>0.31250000000000044</v>
      </c>
      <c r="CR20" s="41">
        <f t="shared" si="63"/>
        <v>0.3175940438871479</v>
      </c>
      <c r="CS20" s="41">
        <f t="shared" si="64"/>
        <v>8.8948639157155521E-2</v>
      </c>
      <c r="CT20" s="41" t="str">
        <f t="shared" si="65"/>
        <v/>
      </c>
      <c r="CU20" s="41" t="str">
        <f t="shared" si="66"/>
        <v/>
      </c>
      <c r="CV20" s="41" t="str">
        <f t="shared" si="67"/>
        <v/>
      </c>
      <c r="CW20" s="41" t="str">
        <f t="shared" si="68"/>
        <v/>
      </c>
      <c r="CX20" s="41">
        <f t="shared" si="69"/>
        <v>0</v>
      </c>
      <c r="CY20" s="41">
        <f t="shared" si="70"/>
        <v>0</v>
      </c>
      <c r="CZ20" s="40" t="str">
        <f>_xlfn.IFNA(VLOOKUP($A20,'B-pEC50'!$A:$BM,MATCH(CZ$1,'B-pEC50'!$A$1:$BM$1,0),FALSE),"")</f>
        <v/>
      </c>
      <c r="DA20" s="41">
        <f>_xlfn.IFNA(VLOOKUP($A20,'B-pEC50'!$A:$BM,MATCH(DA$1,'B-pEC50'!$A$1:$BM$1,0),FALSE),"")</f>
        <v>0.75015422578655144</v>
      </c>
      <c r="DB20" s="41">
        <f>_xlfn.IFNA(VLOOKUP($A20,'B-pEC50'!$A:$BM,MATCH(DB$1,'B-pEC50'!$A$1:$BM$1,0),FALSE),"")</f>
        <v>0.91856878470080161</v>
      </c>
      <c r="DC20" s="41">
        <f>_xlfn.IFNA(VLOOKUP($A20,'B-pEC50'!$A:$BM,MATCH(DC$1,'B-pEC50'!$A$1:$BM$1,0),FALSE),"")</f>
        <v>1</v>
      </c>
      <c r="DD20" s="41">
        <f>_xlfn.IFNA(VLOOKUP($A20,'B-pEC50'!$A:$BM,MATCH(DD$1,'B-pEC50'!$A$1:$BM$1,0),FALSE),"")</f>
        <v>0.98396051819864239</v>
      </c>
      <c r="DE20" s="41">
        <f>_xlfn.IFNA(VLOOKUP($A20,'B-pEC50'!$A:$BM,MATCH(DE$1,'B-pEC50'!$A$1:$BM$1,0),FALSE),"")</f>
        <v>0.70265268352868593</v>
      </c>
      <c r="DF20" s="41" t="str">
        <f>_xlfn.IFNA(VLOOKUP($A20,'B-pEC50'!$A:$BM,MATCH(DF$1,'B-pEC50'!$A$1:$BM$1,0),FALSE),"")</f>
        <v/>
      </c>
      <c r="DG20" s="41" t="str">
        <f>_xlfn.IFNA(VLOOKUP($A20,'B-pEC50'!$A:$BM,MATCH(DG$1,'B-pEC50'!$A$1:$BM$1,0),FALSE),"")</f>
        <v/>
      </c>
      <c r="DH20" s="41" t="str">
        <f>_xlfn.IFNA(VLOOKUP($A20,'B-pEC50'!$A:$BM,MATCH(DH$1,'B-pEC50'!$A$1:$BM$1,0),FALSE),"")</f>
        <v/>
      </c>
      <c r="DI20" s="41" t="str">
        <f>_xlfn.IFNA(VLOOKUP($A20,'B-pEC50'!$A:$BM,MATCH(DI$1,'B-pEC50'!$A$1:$BM$1,0),FALSE),"")</f>
        <v/>
      </c>
      <c r="DJ20" s="41">
        <f>_xlfn.IFNA(VLOOKUP($A20,'B-pEC50'!$A:$BM,MATCH(DJ$1,'B-pEC50'!$A$1:$BM$1,0),FALSE),"")</f>
        <v>0.78285009253547178</v>
      </c>
      <c r="DK20" s="41">
        <f>_xlfn.IFNA(VLOOKUP($A20,'B-pEC50'!$A:$BM,MATCH(DK$1,'B-pEC50'!$A$1:$BM$1,0),FALSE),"")</f>
        <v>0</v>
      </c>
      <c r="DL20" s="47" t="str">
        <f>_xlfn.IFNA(VLOOKUP($A20,'I-pEC50'!$A:$BQ,MATCH(DL$1,'I-pEC50'!$A$1:$BQ$1,0),FALSE),"")</f>
        <v/>
      </c>
      <c r="DM20" s="47">
        <f>_xlfn.IFNA(VLOOKUP($A20,'I-pEC50'!$A:$BQ,MATCH(DM$1,'I-pEC50'!$A$1:$BQ$1,0),FALSE),"")</f>
        <v>1</v>
      </c>
      <c r="DN20" s="47">
        <f>_xlfn.IFNA(VLOOKUP($A20,'I-pEC50'!$A:$BQ,MATCH(DN$1,'I-pEC50'!$A$1:$BQ$1,0),FALSE),"")</f>
        <v>1</v>
      </c>
      <c r="DO20" s="47">
        <f>_xlfn.IFNA(VLOOKUP($A20,'I-pEC50'!$A:$BQ,MATCH(DO$1,'I-pEC50'!$A$1:$BQ$1,0),FALSE),"")</f>
        <v>0.31250000000000044</v>
      </c>
      <c r="DP20" s="47">
        <f>_xlfn.IFNA(VLOOKUP($A20,'I-pEC50'!$A:$BQ,MATCH(DP$1,'I-pEC50'!$A$1:$BQ$1,0),FALSE),"")</f>
        <v>0.31250000000000044</v>
      </c>
      <c r="DQ20" s="47">
        <f>_xlfn.IFNA(VLOOKUP($A20,'I-pEC50'!$A:$BQ,MATCH(DQ$1,'I-pEC50'!$A$1:$BQ$1,0),FALSE),"")</f>
        <v>6.2500000000000083E-2</v>
      </c>
      <c r="DR20" s="47" t="str">
        <f>_xlfn.IFNA(VLOOKUP($A20,'I-pEC50'!$A:$BQ,MATCH(DR$1,'I-pEC50'!$A$1:$BQ$1,0),FALSE),"")</f>
        <v/>
      </c>
      <c r="DS20" s="47" t="str">
        <f>_xlfn.IFNA(VLOOKUP($A20,'I-pEC50'!$A:$BQ,MATCH(DS$1,'I-pEC50'!$A$1:$BQ$1,0),FALSE),"")</f>
        <v/>
      </c>
      <c r="DT20" s="47" t="str">
        <f>_xlfn.IFNA(VLOOKUP($A20,'I-pEC50'!$A:$BQ,MATCH(DT$1,'I-pEC50'!$A$1:$BQ$1,0),FALSE),"")</f>
        <v/>
      </c>
      <c r="DU20" s="47" t="str">
        <f>_xlfn.IFNA(VLOOKUP($A20,'I-pEC50'!$A:$BQ,MATCH(DU$1,'I-pEC50'!$A$1:$BQ$1,0),FALSE),"")</f>
        <v/>
      </c>
      <c r="DV20" s="47">
        <f>_xlfn.IFNA(VLOOKUP($A20,'I-pEC50'!$A:$BQ,MATCH(DV$1,'I-pEC50'!$A$1:$BQ$1,0),FALSE),"")</f>
        <v>0</v>
      </c>
      <c r="DW20" s="47">
        <f>_xlfn.IFNA(VLOOKUP($A20,'I-pEC50'!$A:$BQ,MATCH(DW$1,'I-pEC50'!$A$1:$BQ$1,0),FALSE),"")</f>
        <v>0.31250000000000044</v>
      </c>
      <c r="DX20" s="105" t="str">
        <f t="shared" si="27"/>
        <v/>
      </c>
      <c r="DY20" s="47">
        <f t="shared" si="28"/>
        <v>0.7992926613616268</v>
      </c>
      <c r="DZ20" s="47" t="str">
        <f t="shared" si="29"/>
        <v/>
      </c>
      <c r="EA20" s="47">
        <f t="shared" si="30"/>
        <v>0.76937582500471435</v>
      </c>
      <c r="EB20" s="47" t="str">
        <f>_xlfn.IFNA(VLOOKUP($A20,'B-pEC50'!$A:$IC,MATCH(EB$1,'B-pEC50'!$A$1:$IC$1,0),FALSE),"")</f>
        <v/>
      </c>
      <c r="EC20" s="47">
        <f>_xlfn.IFNA(VLOOKUP($A20,'B-pEC50'!$A:$IC,MATCH(EC$1,'B-pEC50'!$A$1:$IC$1,0),FALSE),"")</f>
        <v>5.6550000000000002</v>
      </c>
      <c r="ED20" s="47" t="str">
        <f>_xlfn.IFNA(VLOOKUP($A20,'B-pEC50'!$A:$IC,MATCH(ED$1,'B-pEC50'!$A$1:$IC$1,0),FALSE),"")</f>
        <v/>
      </c>
      <c r="EE20" s="47">
        <f>_xlfn.IFNA(VLOOKUP($A20,'B-pEC50'!$A:$IC,MATCH(EE$1,'B-pEC50'!$A$1:$IC$1,0),FALSE),"")</f>
        <v>5.3029999999999999</v>
      </c>
      <c r="EF20" s="47" t="str">
        <f>_xlfn.IFNA(VLOOKUP($A20,'I-pEC50'!$A:$IC,MATCH(EF$1,'I-pEC50'!$A$1:$IC$1,0),FALSE),"")</f>
        <v/>
      </c>
      <c r="EG20" s="47">
        <f>_xlfn.IFNA(VLOOKUP($A20,'I-pEC50'!$A:$IC,MATCH(EG$1,'I-pEC50'!$A$1:$IC$1,0),FALSE),"")</f>
        <v>4.5199999999999996</v>
      </c>
      <c r="EH20" s="47" t="str">
        <f>_xlfn.IFNA(VLOOKUP($A20,'I-pEC50'!$A:$IC,MATCH(EH$1,'I-pEC50'!$A$1:$IC$1,0),FALSE),"")</f>
        <v/>
      </c>
      <c r="EI20" s="47">
        <f>_xlfn.IFNA(VLOOKUP($A20,'I-pEC50'!$A:$IC,MATCH(EI$1,'I-pEC50'!$A$1:$IC$1,0),FALSE),"")</f>
        <v>4.08</v>
      </c>
      <c r="EJ20" s="105" t="str">
        <f t="shared" si="31"/>
        <v/>
      </c>
      <c r="EK20" s="47">
        <f t="shared" si="32"/>
        <v>0.77561513037091423</v>
      </c>
      <c r="EL20" s="47" t="str">
        <f t="shared" si="33"/>
        <v/>
      </c>
      <c r="EM20" s="47">
        <f t="shared" si="34"/>
        <v>0.85252222341223094</v>
      </c>
      <c r="EN20" s="105" t="str">
        <f>_xlfn.IFNA(VLOOKUP($A20,'B-pEC50'!$A:$IC,MATCH(EN$1,'B-pEC50'!$A$1:$IC$1,0),FALSE),"")</f>
        <v/>
      </c>
      <c r="EO20" s="47">
        <f>_xlfn.IFNA(VLOOKUP($A20,'B-pEC50'!$A:$IC,MATCH(EO$1,'B-pEC50'!$A$1:$IC$1,0),FALSE),"")</f>
        <v>5.4460000000000006</v>
      </c>
      <c r="EP20" s="47" t="str">
        <f>_xlfn.IFNA(VLOOKUP($A20,'B-pEC50'!$A:$IC,MATCH(EP$1,'B-pEC50'!$A$1:$IC$1,0),FALSE),"")</f>
        <v/>
      </c>
      <c r="EQ20" s="47">
        <f>_xlfn.IFNA(VLOOKUP($A20,'B-pEC50'!$A:$IC,MATCH(EQ$1,'B-pEC50'!$A$1:$IC$1,0),FALSE),"")</f>
        <v>4.6684999999999999</v>
      </c>
      <c r="ER20" s="47" t="str">
        <f>_xlfn.IFNA(VLOOKUP($A20,'I-pEC50'!$A:$IC,MATCH(ER$1,'I-pEC50'!$A$1:$IC$1,0),FALSE),"")</f>
        <v/>
      </c>
      <c r="ES20" s="47">
        <f>_xlfn.IFNA(VLOOKUP($A20,'I-pEC50'!$A:$IC,MATCH(ES$1,'I-pEC50'!$A$1:$IC$1,0),FALSE),"")</f>
        <v>4.2239999999999993</v>
      </c>
      <c r="ET20" s="47" t="str">
        <f>_xlfn.IFNA(VLOOKUP($A20,'I-pEC50'!$A:$IC,MATCH(ET$1,'I-pEC50'!$A$1:$IC$1,0),FALSE),"")</f>
        <v/>
      </c>
      <c r="EU20" s="47">
        <f>_xlfn.IFNA(VLOOKUP($A20,'I-pEC50'!$A:$IC,MATCH(EU$1,'I-pEC50'!$A$1:$IC$1,0),FALSE),"")</f>
        <v>3.98</v>
      </c>
      <c r="EV20" s="37"/>
      <c r="EW20" s="16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</row>
    <row r="21" spans="1:172" s="49" customFormat="1" x14ac:dyDescent="0.2">
      <c r="A21" s="29" t="s">
        <v>147</v>
      </c>
      <c r="B21" s="377" t="str">
        <f>VLOOKUP($A21,BI!$A:$Q,MATCH(B$1,BI!$A$1:$Q$1,0),FALSE)</f>
        <v/>
      </c>
      <c r="C21" s="378">
        <f>VLOOKUP($A21,BI!$A:$Q,MATCH(C$1,BI!$A$1:$Q$1,0),FALSE)</f>
        <v>1</v>
      </c>
      <c r="D21" s="378">
        <f>VLOOKUP($A21,BI!$A:$Q,MATCH(D$1,BI!$A$1:$Q$1,0),FALSE)</f>
        <v>1</v>
      </c>
      <c r="E21" s="378">
        <f>VLOOKUP($A21,BI!$A:$Q,MATCH(E$1,BI!$A$1:$Q$1,0),FALSE)</f>
        <v>1</v>
      </c>
      <c r="F21" s="378">
        <f>VLOOKUP($A21,BI!$A:$Q,MATCH(F$1,BI!$A$1:$Q$1,0),FALSE)</f>
        <v>1</v>
      </c>
      <c r="G21" s="378">
        <f>VLOOKUP($A21,BI!$A:$Q,MATCH(G$1,BI!$A$1:$Q$1,0),FALSE)</f>
        <v>1</v>
      </c>
      <c r="H21" s="378" t="str">
        <f>VLOOKUP($A21,BI!$A:$Q,MATCH(H$1,BI!$A$1:$Q$1,0),FALSE)</f>
        <v/>
      </c>
      <c r="I21" s="378" t="str">
        <f>VLOOKUP($A21,BI!$A:$Q,MATCH(I$1,BI!$A$1:$Q$1,0),FALSE)</f>
        <v/>
      </c>
      <c r="J21" s="378" t="str">
        <f>VLOOKUP($A21,BI!$A:$Q,MATCH(J$1,BI!$A$1:$Q$1,0),FALSE)</f>
        <v/>
      </c>
      <c r="K21" s="378" t="str">
        <f>VLOOKUP($A21,BI!$A:$Q,MATCH(K$1,BI!$A$1:$Q$1,0),FALSE)</f>
        <v/>
      </c>
      <c r="L21" s="378" t="str">
        <f>VLOOKUP($A21,BI!$A:$Q,MATCH(L$1,BI!$A$1:$Q$1,0),FALSE)</f>
        <v/>
      </c>
      <c r="M21" s="378" t="str">
        <f>VLOOKUP($A21,BI!$A:$Q,MATCH(M$1,BI!$A$1:$Q$1,0),FALSE)</f>
        <v/>
      </c>
      <c r="N21" s="49">
        <f t="shared" si="0"/>
        <v>5</v>
      </c>
      <c r="O21" s="49" t="str">
        <f>VLOOKUP($A21,BI!$A:$Q,MATCH(O$1,BI!$A$1:$Q$1,0),FALSE)</f>
        <v/>
      </c>
      <c r="P21" s="37">
        <f>VLOOKUP($A21,BI!$A:$Q,MATCH(P$1,BI!$A$1:$Q$1,0),FALSE)</f>
        <v>1</v>
      </c>
      <c r="Q21" s="37" t="str">
        <f>VLOOKUP($A21,BI!$A:$Q,MATCH(Q$1,BI!$A$1:$Q$1,0),FALSE)</f>
        <v/>
      </c>
      <c r="R21" s="37" t="str">
        <f>VLOOKUP($A21,BI!$A:$Q,MATCH(R$1,BI!$A$1:$Q$1,0),FALSE)</f>
        <v/>
      </c>
      <c r="S21" s="37">
        <f t="shared" si="1"/>
        <v>1</v>
      </c>
      <c r="T21" s="40" t="str">
        <f t="shared" si="35"/>
        <v/>
      </c>
      <c r="U21" s="41">
        <f t="shared" si="36"/>
        <v>0.90828025477707008</v>
      </c>
      <c r="V21" s="41">
        <f t="shared" si="37"/>
        <v>0.92573248407643316</v>
      </c>
      <c r="W21" s="41">
        <f t="shared" si="38"/>
        <v>0.99576923076923085</v>
      </c>
      <c r="X21" s="41">
        <f t="shared" si="39"/>
        <v>0.95787793196610571</v>
      </c>
      <c r="Y21" s="41">
        <f t="shared" si="40"/>
        <v>0.92648774795799305</v>
      </c>
      <c r="Z21" s="41" t="str">
        <f t="shared" si="41"/>
        <v/>
      </c>
      <c r="AA21" s="41" t="str">
        <f t="shared" si="42"/>
        <v/>
      </c>
      <c r="AB21" s="41" t="str">
        <f t="shared" si="43"/>
        <v/>
      </c>
      <c r="AC21" s="41" t="str">
        <f t="shared" si="44"/>
        <v/>
      </c>
      <c r="AD21" s="41" t="str">
        <f t="shared" si="45"/>
        <v/>
      </c>
      <c r="AE21" s="41" t="str">
        <f t="shared" si="46"/>
        <v/>
      </c>
      <c r="AF21" s="44" t="str">
        <f>_xlfn.IFNA(VLOOKUP($A21,'B-pEC50'!$A:$BM,MATCH(AF$1,'B-pEC50'!$A$1:$BM$1,0),FALSE),"")</f>
        <v/>
      </c>
      <c r="AG21" s="46">
        <f>_xlfn.IFNA(VLOOKUP($A21,'B-pEC50'!$A:$BM,MATCH(AG$1,'B-pEC50'!$A$1:$BM$1,0),FALSE),"")</f>
        <v>7.13</v>
      </c>
      <c r="AH21" s="46">
        <f>_xlfn.IFNA(VLOOKUP($A21,'B-pEC50'!$A:$BM,MATCH(AH$1,'B-pEC50'!$A$1:$BM$1,0),FALSE),"")</f>
        <v>7.2670000000000003</v>
      </c>
      <c r="AI21" s="46">
        <f>_xlfn.IFNA(VLOOKUP($A21,'B-pEC50'!$A:$BM,MATCH(AI$1,'B-pEC50'!$A$1:$BM$1,0),FALSE),"")</f>
        <v>7.7670000000000003</v>
      </c>
      <c r="AJ21" s="46">
        <f>_xlfn.IFNA(VLOOKUP($A21,'B-pEC50'!$A:$BM,MATCH(AJ$1,'B-pEC50'!$A$1:$BM$1,0),FALSE),"")</f>
        <v>8.1430000000000007</v>
      </c>
      <c r="AK21" s="46">
        <f>_xlfn.IFNA(VLOOKUP($A21,'B-pEC50'!$A:$BM,MATCH(AK$1,'B-pEC50'!$A$1:$BM$1,0),FALSE),"")</f>
        <v>8.57</v>
      </c>
      <c r="AL21" s="45" t="str">
        <f>_xlfn.IFNA(VLOOKUP($A21,'B-pEC50'!$A:$BM,MATCH(AL$1,'B-pEC50'!$A$1:$BM$1,0),FALSE),"")</f>
        <v/>
      </c>
      <c r="AM21" s="45" t="str">
        <f>_xlfn.IFNA(VLOOKUP($A21,'B-pEC50'!$A:$BM,MATCH(AM$1,'B-pEC50'!$A$1:$BM$1,0),FALSE),"")</f>
        <v/>
      </c>
      <c r="AN21" s="45" t="str">
        <f>_xlfn.IFNA(VLOOKUP($A21,'B-pEC50'!$A:$BM,MATCH(AN$1,'B-pEC50'!$A$1:$BM$1,0),FALSE),"")</f>
        <v/>
      </c>
      <c r="AO21" s="46" t="str">
        <f>_xlfn.IFNA(VLOOKUP($A21,'B-pEC50'!$A:$BM,MATCH(AO$1,'B-pEC50'!$A$1:$BM$1,0),FALSE),"")</f>
        <v/>
      </c>
      <c r="AP21" s="45" t="str">
        <f>_xlfn.IFNA(VLOOKUP($A21,'B-pEC50'!$A:$BM,MATCH(AP$1,'B-pEC50'!$A$1:$BM$1,0),FALSE),"")</f>
        <v/>
      </c>
      <c r="AQ21" s="45" t="str">
        <f>_xlfn.IFNA(VLOOKUP($A21,'B-pEC50'!$A:$BM,MATCH(AQ$1,'B-pEC50'!$A$1:$BM$1,0),FALSE),"")</f>
        <v/>
      </c>
      <c r="AR21" s="47" t="str">
        <f>_xlfn.IFNA(VLOOKUP($A21,'I-pEC50'!$A:$BM,MATCH(AR$1,'I-pEC50'!$A$1:$BM$1,0),FALSE),"")</f>
        <v/>
      </c>
      <c r="AS21" s="47">
        <f>_xlfn.IFNA(VLOOKUP($A21,'I-pEC50'!$A:$BM,MATCH(AS$1,'I-pEC50'!$A$1:$BM$1,0),FALSE),"")</f>
        <v>7.85</v>
      </c>
      <c r="AT21" s="47">
        <f>_xlfn.IFNA(VLOOKUP($A21,'I-pEC50'!$A:$BM,MATCH(AT$1,'I-pEC50'!$A$1:$BM$1,0),FALSE),"")</f>
        <v>7.85</v>
      </c>
      <c r="AU21" s="47">
        <f>_xlfn.IFNA(VLOOKUP($A21,'I-pEC50'!$A:$BM,MATCH(AU$1,'I-pEC50'!$A$1:$BM$1,0),FALSE),"")</f>
        <v>7.8</v>
      </c>
      <c r="AV21" s="47">
        <f>_xlfn.IFNA(VLOOKUP($A21,'I-pEC50'!$A:$BM,MATCH(AV$1,'I-pEC50'!$A$1:$BM$1,0),FALSE),"")</f>
        <v>7.8</v>
      </c>
      <c r="AW21" s="47">
        <f>_xlfn.IFNA(VLOOKUP($A21,'I-pEC50'!$A:$BM,MATCH(AW$1,'I-pEC50'!$A$1:$BM$1,0),FALSE),"")</f>
        <v>7.94</v>
      </c>
      <c r="AX21" s="47" t="str">
        <f>_xlfn.IFNA(VLOOKUP($A21,'I-pEC50'!$A:$BM,MATCH(AX$1,'I-pEC50'!$A$1:$BM$1,0),FALSE),"")</f>
        <v/>
      </c>
      <c r="AY21" s="47" t="str">
        <f>_xlfn.IFNA(VLOOKUP($A21,'I-pEC50'!$A:$BM,MATCH(AY$1,'I-pEC50'!$A$1:$BM$1,0),FALSE),"")</f>
        <v/>
      </c>
      <c r="AZ21" s="47" t="str">
        <f>_xlfn.IFNA(VLOOKUP($A21,'I-pEC50'!$A:$BM,MATCH(AZ$1,'I-pEC50'!$A$1:$BM$1,0),FALSE),"")</f>
        <v/>
      </c>
      <c r="BA21" s="47" t="str">
        <f>_xlfn.IFNA(VLOOKUP($A21,'I-pEC50'!$A:$BM,MATCH(BA$1,'I-pEC50'!$A$1:$BM$1,0),FALSE),"")</f>
        <v/>
      </c>
      <c r="BB21" s="47" t="str">
        <f>_xlfn.IFNA(VLOOKUP($A21,'I-pEC50'!$A:$BM,MATCH(BB$1,'I-pEC50'!$A$1:$BM$1,0),FALSE),"")</f>
        <v/>
      </c>
      <c r="BC21" s="47" t="str">
        <f>_xlfn.IFNA(VLOOKUP($A21,'I-pEC50'!$A:$BM,MATCH(BC$1,'I-pEC50'!$A$1:$BM$1,0),FALSE),"")</f>
        <v/>
      </c>
      <c r="BD21" s="40" t="str">
        <f t="shared" si="47"/>
        <v/>
      </c>
      <c r="BE21" s="41">
        <f t="shared" si="48"/>
        <v>0.66169262778666027</v>
      </c>
      <c r="BF21" s="41">
        <f t="shared" si="49"/>
        <v>0.73068188958785729</v>
      </c>
      <c r="BG21" s="41">
        <f t="shared" si="50"/>
        <v>0.99819583255975919</v>
      </c>
      <c r="BH21" s="41">
        <f t="shared" si="51"/>
        <v>0.83690591719986673</v>
      </c>
      <c r="BI21" s="41">
        <f t="shared" si="52"/>
        <v>0.74612254555843793</v>
      </c>
      <c r="BJ21" s="41" t="str">
        <f t="shared" si="53"/>
        <v/>
      </c>
      <c r="BK21" s="41" t="str">
        <f t="shared" si="54"/>
        <v/>
      </c>
      <c r="BL21" s="41" t="str">
        <f t="shared" si="55"/>
        <v/>
      </c>
      <c r="BM21" s="41" t="str">
        <f t="shared" si="56"/>
        <v/>
      </c>
      <c r="BN21" s="41" t="str">
        <f t="shared" si="57"/>
        <v/>
      </c>
      <c r="BO21" s="41" t="str">
        <f t="shared" si="58"/>
        <v/>
      </c>
      <c r="BP21" s="40" t="str">
        <f>_xlfn.IFNA(VLOOKUP($A21,'B-pEC50'!$A:$BM,MATCH(BP$1,'B-pEC50'!$A$1:$BM$1,0),FALSE),"")</f>
        <v/>
      </c>
      <c r="BQ21" s="41">
        <f>_xlfn.IFNA(VLOOKUP($A21,'B-pEC50'!$A:$BM,MATCH(BQ$1,'B-pEC50'!$A$1:$BM$1,0),FALSE),"")</f>
        <v>0.2970162748643761</v>
      </c>
      <c r="BR21" s="41">
        <f>_xlfn.IFNA(VLOOKUP($A21,'B-pEC50'!$A:$BM,MATCH(BR$1,'B-pEC50'!$A$1:$BM$1,0),FALSE),"")</f>
        <v>0.32798372513562396</v>
      </c>
      <c r="BS21" s="41">
        <f>_xlfn.IFNA(VLOOKUP($A21,'B-pEC50'!$A:$BM,MATCH(BS$1,'B-pEC50'!$A$1:$BM$1,0),FALSE),"")</f>
        <v>0.4410036166365281</v>
      </c>
      <c r="BT21" s="41">
        <f>_xlfn.IFNA(VLOOKUP($A21,'B-pEC50'!$A:$BM,MATCH(BT$1,'B-pEC50'!$A$1:$BM$1,0),FALSE),"")</f>
        <v>0.52599457504520808</v>
      </c>
      <c r="BU21" s="41">
        <f>_xlfn.IFNA(VLOOKUP($A21,'B-pEC50'!$A:$BM,MATCH(BU$1,'B-pEC50'!$A$1:$BM$1,0),FALSE),"")</f>
        <v>0.62251356238698019</v>
      </c>
      <c r="BV21" s="41" t="str">
        <f>_xlfn.IFNA(VLOOKUP($A21,'B-pEC50'!$A:$BM,MATCH(BV$1,'B-pEC50'!$A$1:$BM$1,0),FALSE),"")</f>
        <v/>
      </c>
      <c r="BW21" s="41" t="str">
        <f>_xlfn.IFNA(VLOOKUP($A21,'B-pEC50'!$A:$BM,MATCH(BW$1,'B-pEC50'!$A$1:$BM$1,0),FALSE),"")</f>
        <v/>
      </c>
      <c r="BX21" s="41" t="str">
        <f>_xlfn.IFNA(VLOOKUP($A21,'B-pEC50'!$A:$BM,MATCH(BX$1,'B-pEC50'!$A$1:$BM$1,0),FALSE),"")</f>
        <v/>
      </c>
      <c r="BY21" s="41" t="str">
        <f>_xlfn.IFNA(VLOOKUP($A21,'B-pEC50'!$A:$BM,MATCH(BY$1,'B-pEC50'!$A$1:$BM$1,0),FALSE),"")</f>
        <v/>
      </c>
      <c r="BZ21" s="41" t="str">
        <f>_xlfn.IFNA(VLOOKUP($A21,'B-pEC50'!$A:$BM,MATCH(BZ$1,'B-pEC50'!$A$1:$BM$1,0),FALSE),"")</f>
        <v/>
      </c>
      <c r="CA21" s="41" t="str">
        <f>_xlfn.IFNA(VLOOKUP($A21,'B-pEC50'!$A:$BM,MATCH(CA$1,'B-pEC50'!$A$1:$BM$1,0),FALSE),"")</f>
        <v/>
      </c>
      <c r="CB21" s="47" t="str">
        <f>_xlfn.IFNA(VLOOKUP($A21,'I-pEC50'!$A:$BM,MATCH(CB$1,'I-pEC50'!$A$1:$BM$1,0),FALSE),"")</f>
        <v/>
      </c>
      <c r="CC21" s="47">
        <f>_xlfn.IFNA(VLOOKUP($A21,'I-pEC50'!$A:$BM,MATCH(CC$1,'I-pEC50'!$A$1:$BM$1,0),FALSE),"")</f>
        <v>0.44887348353552858</v>
      </c>
      <c r="CD21" s="47">
        <f>_xlfn.IFNA(VLOOKUP($A21,'I-pEC50'!$A:$BM,MATCH(CD$1,'I-pEC50'!$A$1:$BM$1,0),FALSE),"")</f>
        <v>0.44887348353552858</v>
      </c>
      <c r="CE21" s="47">
        <f>_xlfn.IFNA(VLOOKUP($A21,'I-pEC50'!$A:$BM,MATCH(CE$1,'I-pEC50'!$A$1:$BM$1,0),FALSE),"")</f>
        <v>0.44020797227036401</v>
      </c>
      <c r="CF21" s="47">
        <f>_xlfn.IFNA(VLOOKUP($A21,'I-pEC50'!$A:$BM,MATCH(CF$1,'I-pEC50'!$A$1:$BM$1,0),FALSE),"")</f>
        <v>0.44020797227036401</v>
      </c>
      <c r="CG21" s="47">
        <f>_xlfn.IFNA(VLOOKUP($A21,'I-pEC50'!$A:$BM,MATCH(CG$1,'I-pEC50'!$A$1:$BM$1,0),FALSE),"")</f>
        <v>0.46447140381282509</v>
      </c>
      <c r="CH21" s="47" t="str">
        <f>_xlfn.IFNA(VLOOKUP($A21,'I-pEC50'!$A:$BM,MATCH(CH$1,'I-pEC50'!$A$1:$BM$1,0),FALSE),"")</f>
        <v/>
      </c>
      <c r="CI21" s="47" t="str">
        <f>_xlfn.IFNA(VLOOKUP($A21,'I-pEC50'!$A:$BM,MATCH(CI$1,'I-pEC50'!$A$1:$BM$1,0),FALSE),"")</f>
        <v/>
      </c>
      <c r="CJ21" s="47" t="str">
        <f>_xlfn.IFNA(VLOOKUP($A21,'I-pEC50'!$A:$BM,MATCH(CJ$1,'I-pEC50'!$A$1:$BM$1,0),FALSE),"")</f>
        <v/>
      </c>
      <c r="CK21" s="47" t="str">
        <f>_xlfn.IFNA(VLOOKUP($A21,'I-pEC50'!$A:$BM,MATCH(CK$1,'I-pEC50'!$A$1:$BM$1,0),FALSE),"")</f>
        <v/>
      </c>
      <c r="CL21" s="47" t="str">
        <f>_xlfn.IFNA(VLOOKUP($A21,'I-pEC50'!$A:$BM,MATCH(CL$1,'I-pEC50'!$A$1:$BM$1,0),FALSE),"")</f>
        <v/>
      </c>
      <c r="CM21" s="47" t="str">
        <f>_xlfn.IFNA(VLOOKUP($A21,'I-pEC50'!$A:$BM,MATCH(CM$1,'I-pEC50'!$A$1:$BM$1,0),FALSE),"")</f>
        <v/>
      </c>
      <c r="CN21" s="40" t="str">
        <f t="shared" si="59"/>
        <v/>
      </c>
      <c r="CO21" s="41">
        <f t="shared" si="60"/>
        <v>0</v>
      </c>
      <c r="CP21" s="41">
        <f t="shared" si="61"/>
        <v>0.26638888888889173</v>
      </c>
      <c r="CQ21" s="41">
        <f t="shared" si="62"/>
        <v>0</v>
      </c>
      <c r="CR21" s="41">
        <f t="shared" si="63"/>
        <v>0</v>
      </c>
      <c r="CS21" s="41">
        <f t="shared" si="64"/>
        <v>1</v>
      </c>
      <c r="CT21" s="41" t="str">
        <f t="shared" si="65"/>
        <v/>
      </c>
      <c r="CU21" s="41" t="str">
        <f t="shared" si="66"/>
        <v/>
      </c>
      <c r="CV21" s="41" t="str">
        <f t="shared" si="67"/>
        <v/>
      </c>
      <c r="CW21" s="41" t="str">
        <f t="shared" si="68"/>
        <v/>
      </c>
      <c r="CX21" s="41" t="str">
        <f t="shared" si="69"/>
        <v/>
      </c>
      <c r="CY21" s="41" t="str">
        <f t="shared" si="70"/>
        <v/>
      </c>
      <c r="CZ21" s="40" t="str">
        <f>_xlfn.IFNA(VLOOKUP($A21,'B-pEC50'!$A:$BM,MATCH(CZ$1,'B-pEC50'!$A$1:$BM$1,0),FALSE),"")</f>
        <v/>
      </c>
      <c r="DA21" s="41">
        <f>_xlfn.IFNA(VLOOKUP($A21,'B-pEC50'!$A:$BM,MATCH(DA$1,'B-pEC50'!$A$1:$BM$1,0),FALSE),"")</f>
        <v>0</v>
      </c>
      <c r="DB21" s="41">
        <f>_xlfn.IFNA(VLOOKUP($A21,'B-pEC50'!$A:$BM,MATCH(DB$1,'B-pEC50'!$A$1:$BM$1,0),FALSE),"")</f>
        <v>9.5138888888889175E-2</v>
      </c>
      <c r="DC21" s="41">
        <f>_xlfn.IFNA(VLOOKUP($A21,'B-pEC50'!$A:$BM,MATCH(DC$1,'B-pEC50'!$A$1:$BM$1,0),FALSE),"")</f>
        <v>0.44236111111111132</v>
      </c>
      <c r="DD21" s="41">
        <f>_xlfn.IFNA(VLOOKUP($A21,'B-pEC50'!$A:$BM,MATCH(DD$1,'B-pEC50'!$A$1:$BM$1,0),FALSE),"")</f>
        <v>0.70347222222222261</v>
      </c>
      <c r="DE21" s="41">
        <f>_xlfn.IFNA(VLOOKUP($A21,'B-pEC50'!$A:$BM,MATCH(DE$1,'B-pEC50'!$A$1:$BM$1,0),FALSE),"")</f>
        <v>1</v>
      </c>
      <c r="DF21" s="41" t="str">
        <f>_xlfn.IFNA(VLOOKUP($A21,'B-pEC50'!$A:$BM,MATCH(DF$1,'B-pEC50'!$A$1:$BM$1,0),FALSE),"")</f>
        <v/>
      </c>
      <c r="DG21" s="41" t="str">
        <f>_xlfn.IFNA(VLOOKUP($A21,'B-pEC50'!$A:$BM,MATCH(DG$1,'B-pEC50'!$A$1:$BM$1,0),FALSE),"")</f>
        <v/>
      </c>
      <c r="DH21" s="41" t="str">
        <f>_xlfn.IFNA(VLOOKUP($A21,'B-pEC50'!$A:$BM,MATCH(DH$1,'B-pEC50'!$A$1:$BM$1,0),FALSE),"")</f>
        <v/>
      </c>
      <c r="DI21" s="41" t="str">
        <f>_xlfn.IFNA(VLOOKUP($A21,'B-pEC50'!$A:$BM,MATCH(DI$1,'B-pEC50'!$A$1:$BM$1,0),FALSE),"")</f>
        <v/>
      </c>
      <c r="DJ21" s="41" t="str">
        <f>_xlfn.IFNA(VLOOKUP($A21,'B-pEC50'!$A:$BM,MATCH(DJ$1,'B-pEC50'!$A$1:$BM$1,0),FALSE),"")</f>
        <v/>
      </c>
      <c r="DK21" s="41" t="str">
        <f>_xlfn.IFNA(VLOOKUP($A21,'B-pEC50'!$A:$BM,MATCH(DK$1,'B-pEC50'!$A$1:$BM$1,0),FALSE),"")</f>
        <v/>
      </c>
      <c r="DL21" s="47" t="str">
        <f>_xlfn.IFNA(VLOOKUP($A21,'I-pEC50'!$A:$BQ,MATCH(DL$1,'I-pEC50'!$A$1:$BQ$1,0),FALSE),"")</f>
        <v/>
      </c>
      <c r="DM21" s="47">
        <f>_xlfn.IFNA(VLOOKUP($A21,'I-pEC50'!$A:$BQ,MATCH(DM$1,'I-pEC50'!$A$1:$BQ$1,0),FALSE),"")</f>
        <v>0.35714285714285443</v>
      </c>
      <c r="DN21" s="47">
        <f>_xlfn.IFNA(VLOOKUP($A21,'I-pEC50'!$A:$BQ,MATCH(DN$1,'I-pEC50'!$A$1:$BQ$1,0),FALSE),"")</f>
        <v>0.35714285714285443</v>
      </c>
      <c r="DO21" s="47">
        <f>_xlfn.IFNA(VLOOKUP($A21,'I-pEC50'!$A:$BQ,MATCH(DO$1,'I-pEC50'!$A$1:$BQ$1,0),FALSE),"")</f>
        <v>0</v>
      </c>
      <c r="DP21" s="47">
        <f>_xlfn.IFNA(VLOOKUP($A21,'I-pEC50'!$A:$BQ,MATCH(DP$1,'I-pEC50'!$A$1:$BQ$1,0),FALSE),"")</f>
        <v>0</v>
      </c>
      <c r="DQ21" s="47">
        <f>_xlfn.IFNA(VLOOKUP($A21,'I-pEC50'!$A:$BQ,MATCH(DQ$1,'I-pEC50'!$A$1:$BQ$1,0),FALSE),"")</f>
        <v>1</v>
      </c>
      <c r="DR21" s="47" t="str">
        <f>_xlfn.IFNA(VLOOKUP($A21,'I-pEC50'!$A:$BQ,MATCH(DR$1,'I-pEC50'!$A$1:$BQ$1,0),FALSE),"")</f>
        <v/>
      </c>
      <c r="DS21" s="47" t="str">
        <f>_xlfn.IFNA(VLOOKUP($A21,'I-pEC50'!$A:$BQ,MATCH(DS$1,'I-pEC50'!$A$1:$BQ$1,0),FALSE),"")</f>
        <v/>
      </c>
      <c r="DT21" s="47" t="str">
        <f>_xlfn.IFNA(VLOOKUP($A21,'I-pEC50'!$A:$BQ,MATCH(DT$1,'I-pEC50'!$A$1:$BQ$1,0),FALSE),"")</f>
        <v/>
      </c>
      <c r="DU21" s="47" t="str">
        <f>_xlfn.IFNA(VLOOKUP($A21,'I-pEC50'!$A:$BQ,MATCH(DU$1,'I-pEC50'!$A$1:$BQ$1,0),FALSE),"")</f>
        <v/>
      </c>
      <c r="DV21" s="47" t="str">
        <f>_xlfn.IFNA(VLOOKUP($A21,'I-pEC50'!$A:$BQ,MATCH(DV$1,'I-pEC50'!$A$1:$BQ$1,0),FALSE),"")</f>
        <v/>
      </c>
      <c r="DW21" s="47" t="str">
        <f>_xlfn.IFNA(VLOOKUP($A21,'I-pEC50'!$A:$BQ,MATCH(DW$1,'I-pEC50'!$A$1:$BQ$1,0),FALSE),"")</f>
        <v/>
      </c>
      <c r="DX21" s="105" t="str">
        <f t="shared" si="27"/>
        <v/>
      </c>
      <c r="DY21" s="47">
        <f t="shared" si="28"/>
        <v>0.92648774795799305</v>
      </c>
      <c r="DZ21" s="47" t="str">
        <f t="shared" si="29"/>
        <v/>
      </c>
      <c r="EA21" s="47" t="str">
        <f t="shared" si="30"/>
        <v/>
      </c>
      <c r="EB21" s="47" t="str">
        <f>_xlfn.IFNA(VLOOKUP($A21,'B-pEC50'!$A:$IC,MATCH(EB$1,'B-pEC50'!$A$1:$IC$1,0),FALSE),"")</f>
        <v/>
      </c>
      <c r="EC21" s="47">
        <f>_xlfn.IFNA(VLOOKUP($A21,'B-pEC50'!$A:$IC,MATCH(EC$1,'B-pEC50'!$A$1:$IC$1,0),FALSE),"")</f>
        <v>8.57</v>
      </c>
      <c r="ED21" s="47" t="str">
        <f>_xlfn.IFNA(VLOOKUP($A21,'B-pEC50'!$A:$IC,MATCH(ED$1,'B-pEC50'!$A$1:$IC$1,0),FALSE),"")</f>
        <v/>
      </c>
      <c r="EE21" s="47" t="str">
        <f>_xlfn.IFNA(VLOOKUP($A21,'B-pEC50'!$A:$IC,MATCH(EE$1,'B-pEC50'!$A$1:$IC$1,0),FALSE),"")</f>
        <v/>
      </c>
      <c r="EF21" s="47" t="str">
        <f>_xlfn.IFNA(VLOOKUP($A21,'I-pEC50'!$A:$IC,MATCH(EF$1,'I-pEC50'!$A$1:$IC$1,0),FALSE),"")</f>
        <v/>
      </c>
      <c r="EG21" s="47">
        <f>_xlfn.IFNA(VLOOKUP($A21,'I-pEC50'!$A:$IC,MATCH(EG$1,'I-pEC50'!$A$1:$IC$1,0),FALSE),"")</f>
        <v>7.94</v>
      </c>
      <c r="EH21" s="47" t="str">
        <f>_xlfn.IFNA(VLOOKUP($A21,'I-pEC50'!$A:$IC,MATCH(EH$1,'I-pEC50'!$A$1:$IC$1,0),FALSE),"")</f>
        <v/>
      </c>
      <c r="EI21" s="47" t="str">
        <f>_xlfn.IFNA(VLOOKUP($A21,'I-pEC50'!$A:$IC,MATCH(EI$1,'I-pEC50'!$A$1:$IC$1,0),FALSE),"")</f>
        <v/>
      </c>
      <c r="EJ21" s="105" t="str">
        <f t="shared" si="31"/>
        <v/>
      </c>
      <c r="EK21" s="47">
        <f t="shared" si="32"/>
        <v>0.99074923547400606</v>
      </c>
      <c r="EL21" s="47" t="str">
        <f t="shared" si="33"/>
        <v/>
      </c>
      <c r="EM21" s="47" t="str">
        <f t="shared" si="34"/>
        <v/>
      </c>
      <c r="EN21" s="105" t="str">
        <f>_xlfn.IFNA(VLOOKUP($A21,'B-pEC50'!$A:$IC,MATCH(EN$1,'B-pEC50'!$A$1:$IC$1,0),FALSE),"")</f>
        <v/>
      </c>
      <c r="EO21" s="47">
        <f>_xlfn.IFNA(VLOOKUP($A21,'B-pEC50'!$A:$IC,MATCH(EO$1,'B-pEC50'!$A$1:$IC$1,0),FALSE),"")</f>
        <v>7.7754000000000003</v>
      </c>
      <c r="EP21" s="47" t="str">
        <f>_xlfn.IFNA(VLOOKUP($A21,'B-pEC50'!$A:$IC,MATCH(EP$1,'B-pEC50'!$A$1:$IC$1,0),FALSE),"")</f>
        <v/>
      </c>
      <c r="EQ21" s="47" t="str">
        <f>_xlfn.IFNA(VLOOKUP($A21,'B-pEC50'!$A:$IC,MATCH(EQ$1,'B-pEC50'!$A$1:$IC$1,0),FALSE),"")</f>
        <v/>
      </c>
      <c r="ER21" s="47" t="str">
        <f>_xlfn.IFNA(VLOOKUP($A21,'I-pEC50'!$A:$IC,MATCH(ER$1,'I-pEC50'!$A$1:$IC$1,0),FALSE),"")</f>
        <v/>
      </c>
      <c r="ES21" s="47">
        <f>_xlfn.IFNA(VLOOKUP($A21,'I-pEC50'!$A:$IC,MATCH(ES$1,'I-pEC50'!$A$1:$IC$1,0),FALSE),"")</f>
        <v>7.8480000000000008</v>
      </c>
      <c r="ET21" s="47" t="str">
        <f>_xlfn.IFNA(VLOOKUP($A21,'I-pEC50'!$A:$IC,MATCH(ET$1,'I-pEC50'!$A$1:$IC$1,0),FALSE),"")</f>
        <v/>
      </c>
      <c r="EU21" s="47" t="str">
        <f>_xlfn.IFNA(VLOOKUP($A21,'I-pEC50'!$A:$IC,MATCH(EU$1,'I-pEC50'!$A$1:$IC$1,0),FALSE),"")</f>
        <v/>
      </c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</row>
    <row r="22" spans="1:172" s="49" customFormat="1" x14ac:dyDescent="0.2">
      <c r="A22" s="29" t="s">
        <v>49</v>
      </c>
      <c r="B22" s="377" t="str">
        <f>VLOOKUP($A22,BI!$A:$Q,MATCH(B$1,BI!$A$1:$Q$1,0),FALSE)</f>
        <v/>
      </c>
      <c r="C22" s="378" t="str">
        <f>VLOOKUP($A22,BI!$A:$Q,MATCH(C$1,BI!$A$1:$Q$1,0),FALSE)</f>
        <v/>
      </c>
      <c r="D22" s="378" t="str">
        <f>VLOOKUP($A22,BI!$A:$Q,MATCH(D$1,BI!$A$1:$Q$1,0),FALSE)</f>
        <v/>
      </c>
      <c r="E22" s="378">
        <f>VLOOKUP($A22,BI!$A:$Q,MATCH(E$1,BI!$A$1:$Q$1,0),FALSE)</f>
        <v>1</v>
      </c>
      <c r="F22" s="378">
        <f>VLOOKUP($A22,BI!$A:$Q,MATCH(F$1,BI!$A$1:$Q$1,0),FALSE)</f>
        <v>1</v>
      </c>
      <c r="G22" s="378">
        <f>VLOOKUP($A22,BI!$A:$Q,MATCH(G$1,BI!$A$1:$Q$1,0),FALSE)</f>
        <v>1</v>
      </c>
      <c r="H22" s="378" t="str">
        <f>VLOOKUP($A22,BI!$A:$Q,MATCH(H$1,BI!$A$1:$Q$1,0),FALSE)</f>
        <v/>
      </c>
      <c r="I22" s="378" t="str">
        <f>VLOOKUP($A22,BI!$A:$Q,MATCH(I$1,BI!$A$1:$Q$1,0),FALSE)</f>
        <v/>
      </c>
      <c r="J22" s="378" t="str">
        <f>VLOOKUP($A22,BI!$A:$Q,MATCH(J$1,BI!$A$1:$Q$1,0),FALSE)</f>
        <v/>
      </c>
      <c r="K22" s="378">
        <f>VLOOKUP($A22,BI!$A:$Q,MATCH(K$1,BI!$A$1:$Q$1,0),FALSE)</f>
        <v>1</v>
      </c>
      <c r="L22" s="378">
        <f>VLOOKUP($A22,BI!$A:$Q,MATCH(L$1,BI!$A$1:$Q$1,0),FALSE)</f>
        <v>1</v>
      </c>
      <c r="M22" s="378" t="str">
        <f>VLOOKUP($A22,BI!$A:$Q,MATCH(M$1,BI!$A$1:$Q$1,0),FALSE)</f>
        <v/>
      </c>
      <c r="N22" s="49">
        <f t="shared" si="0"/>
        <v>5</v>
      </c>
      <c r="O22" s="49" t="str">
        <f>VLOOKUP($A22,BI!$A:$Q,MATCH(O$1,BI!$A$1:$Q$1,0),FALSE)</f>
        <v/>
      </c>
      <c r="P22" s="37">
        <f>VLOOKUP($A22,BI!$A:$Q,MATCH(P$1,BI!$A$1:$Q$1,0),FALSE)</f>
        <v>1</v>
      </c>
      <c r="Q22" s="37">
        <f>VLOOKUP($A22,BI!$A:$Q,MATCH(Q$1,BI!$A$1:$Q$1,0),FALSE)</f>
        <v>1</v>
      </c>
      <c r="R22" s="37">
        <f>VLOOKUP($A22,BI!$A:$Q,MATCH(R$1,BI!$A$1:$Q$1,0),FALSE)</f>
        <v>1</v>
      </c>
      <c r="S22" s="37">
        <f t="shared" si="1"/>
        <v>3</v>
      </c>
      <c r="T22" s="40" t="str">
        <f t="shared" si="35"/>
        <v/>
      </c>
      <c r="U22" s="41" t="str">
        <f t="shared" si="36"/>
        <v/>
      </c>
      <c r="V22" s="41" t="str">
        <f t="shared" si="37"/>
        <v/>
      </c>
      <c r="W22" s="41">
        <f t="shared" si="38"/>
        <v>0.98228243877019283</v>
      </c>
      <c r="X22" s="41">
        <f t="shared" si="39"/>
        <v>0.97864721485411132</v>
      </c>
      <c r="Y22" s="41">
        <f t="shared" si="40"/>
        <v>0.9731182795698925</v>
      </c>
      <c r="Z22" s="41" t="str">
        <f t="shared" si="41"/>
        <v/>
      </c>
      <c r="AA22" s="41" t="str">
        <f t="shared" si="42"/>
        <v/>
      </c>
      <c r="AB22" s="41" t="str">
        <f t="shared" si="43"/>
        <v/>
      </c>
      <c r="AC22" s="41">
        <f t="shared" si="44"/>
        <v>0.80529938953110802</v>
      </c>
      <c r="AD22" s="41">
        <f t="shared" si="45"/>
        <v>0.9679062659195109</v>
      </c>
      <c r="AE22" s="41" t="str">
        <f t="shared" si="46"/>
        <v/>
      </c>
      <c r="AF22" s="44" t="str">
        <f>_xlfn.IFNA(VLOOKUP($A22,'B-pEC50'!$A:$BM,MATCH(AF$1,'B-pEC50'!$A$1:$BM$1,0),FALSE),"")</f>
        <v/>
      </c>
      <c r="AG22" s="46" t="str">
        <f>_xlfn.IFNA(VLOOKUP($A22,'B-pEC50'!$A:$BM,MATCH(AG$1,'B-pEC50'!$A$1:$BM$1,0),FALSE),"")</f>
        <v/>
      </c>
      <c r="AH22" s="46" t="str">
        <f>_xlfn.IFNA(VLOOKUP($A22,'B-pEC50'!$A:$BM,MATCH(AH$1,'B-pEC50'!$A$1:$BM$1,0),FALSE),"")</f>
        <v/>
      </c>
      <c r="AI22" s="46">
        <f>_xlfn.IFNA(VLOOKUP($A22,'B-pEC50'!$A:$BM,MATCH(AI$1,'B-pEC50'!$A$1:$BM$1,0),FALSE),"")</f>
        <v>7.6760000000000002</v>
      </c>
      <c r="AJ22" s="46">
        <f>_xlfn.IFNA(VLOOKUP($A22,'B-pEC50'!$A:$BM,MATCH(AJ$1,'B-pEC50'!$A$1:$BM$1,0),FALSE),"")</f>
        <v>7.3789999999999996</v>
      </c>
      <c r="AK22" s="46">
        <f>_xlfn.IFNA(VLOOKUP($A22,'B-pEC50'!$A:$BM,MATCH(AK$1,'B-pEC50'!$A$1:$BM$1,0),FALSE),"")</f>
        <v>7.24</v>
      </c>
      <c r="AL22" s="45" t="str">
        <f>_xlfn.IFNA(VLOOKUP($A22,'B-pEC50'!$A:$BM,MATCH(AL$1,'B-pEC50'!$A$1:$BM$1,0),FALSE),"")</f>
        <v/>
      </c>
      <c r="AM22" s="45" t="str">
        <f>_xlfn.IFNA(VLOOKUP($A22,'B-pEC50'!$A:$BM,MATCH(AM$1,'B-pEC50'!$A$1:$BM$1,0),FALSE),"")</f>
        <v/>
      </c>
      <c r="AN22" s="45" t="str">
        <f>_xlfn.IFNA(VLOOKUP($A22,'B-pEC50'!$A:$BM,MATCH(AN$1,'B-pEC50'!$A$1:$BM$1,0),FALSE),"")</f>
        <v/>
      </c>
      <c r="AO22" s="46">
        <f>_xlfn.IFNA(VLOOKUP($A22,'B-pEC50'!$A:$BM,MATCH(AO$1,'B-pEC50'!$A$1:$BM$1,0),FALSE),"")</f>
        <v>7.6989999999999998</v>
      </c>
      <c r="AP22" s="45">
        <f>_xlfn.IFNA(VLOOKUP($A22,'B-pEC50'!$A:$BM,MATCH(AP$1,'B-pEC50'!$A$1:$BM$1,0),FALSE),"")</f>
        <v>5.8890000000000002</v>
      </c>
      <c r="AQ22" s="45" t="str">
        <f>_xlfn.IFNA(VLOOKUP($A22,'B-pEC50'!$A:$BM,MATCH(AQ$1,'B-pEC50'!$A$1:$BM$1,0),FALSE),"")</f>
        <v/>
      </c>
      <c r="AR22" s="47" t="str">
        <f>_xlfn.IFNA(VLOOKUP($A22,'I-pEC50'!$A:$BM,MATCH(AR$1,'I-pEC50'!$A$1:$BM$1,0),FALSE),"")</f>
        <v/>
      </c>
      <c r="AS22" s="47" t="str">
        <f>_xlfn.IFNA(VLOOKUP($A22,'I-pEC50'!$A:$BM,MATCH(AS$1,'I-pEC50'!$A$1:$BM$1,0),FALSE),"")</f>
        <v/>
      </c>
      <c r="AT22" s="47" t="str">
        <f>_xlfn.IFNA(VLOOKUP($A22,'I-pEC50'!$A:$BM,MATCH(AT$1,'I-pEC50'!$A$1:$BM$1,0),FALSE),"")</f>
        <v/>
      </c>
      <c r="AU22" s="47">
        <f>_xlfn.IFNA(VLOOKUP($A22,'I-pEC50'!$A:$BM,MATCH(AU$1,'I-pEC50'!$A$1:$BM$1,0),FALSE),"")</f>
        <v>7.54</v>
      </c>
      <c r="AV22" s="47">
        <f>_xlfn.IFNA(VLOOKUP($A22,'I-pEC50'!$A:$BM,MATCH(AV$1,'I-pEC50'!$A$1:$BM$1,0),FALSE),"")</f>
        <v>7.54</v>
      </c>
      <c r="AW22" s="47">
        <f>_xlfn.IFNA(VLOOKUP($A22,'I-pEC50'!$A:$BM,MATCH(AW$1,'I-pEC50'!$A$1:$BM$1,0),FALSE),"")</f>
        <v>7.44</v>
      </c>
      <c r="AX22" s="47" t="str">
        <f>_xlfn.IFNA(VLOOKUP($A22,'I-pEC50'!$A:$BM,MATCH(AX$1,'I-pEC50'!$A$1:$BM$1,0),FALSE),"")</f>
        <v/>
      </c>
      <c r="AY22" s="47" t="str">
        <f>_xlfn.IFNA(VLOOKUP($A22,'I-pEC50'!$A:$BM,MATCH(AY$1,'I-pEC50'!$A$1:$BM$1,0),FALSE),"")</f>
        <v/>
      </c>
      <c r="AZ22" s="47" t="str">
        <f>_xlfn.IFNA(VLOOKUP($A22,'I-pEC50'!$A:$BM,MATCH(AZ$1,'I-pEC50'!$A$1:$BM$1,0),FALSE),"")</f>
        <v/>
      </c>
      <c r="BA22" s="47">
        <f>_xlfn.IFNA(VLOOKUP($A22,'I-pEC50'!$A:$BM,MATCH(BA$1,'I-pEC50'!$A$1:$BM$1,0),FALSE),"")</f>
        <v>6.2</v>
      </c>
      <c r="BB22" s="47">
        <f>_xlfn.IFNA(VLOOKUP($A22,'I-pEC50'!$A:$BM,MATCH(BB$1,'I-pEC50'!$A$1:$BM$1,0),FALSE),"")</f>
        <v>5.7</v>
      </c>
      <c r="BC22" s="47" t="str">
        <f>_xlfn.IFNA(VLOOKUP($A22,'I-pEC50'!$A:$BM,MATCH(BC$1,'I-pEC50'!$A$1:$BM$1,0),FALSE),"")</f>
        <v/>
      </c>
      <c r="BD22" s="40" t="str">
        <f t="shared" si="47"/>
        <v/>
      </c>
      <c r="BE22" s="41" t="str">
        <f t="shared" si="48"/>
        <v/>
      </c>
      <c r="BF22" s="41" t="str">
        <f t="shared" si="49"/>
        <v/>
      </c>
      <c r="BG22" s="41">
        <f t="shared" si="50"/>
        <v>0.93985576116732827</v>
      </c>
      <c r="BH22" s="41">
        <f t="shared" si="51"/>
        <v>0.89409738745598133</v>
      </c>
      <c r="BI22" s="41">
        <f t="shared" si="52"/>
        <v>0.85195016341224661</v>
      </c>
      <c r="BJ22" s="41" t="str">
        <f t="shared" si="53"/>
        <v/>
      </c>
      <c r="BK22" s="41" t="str">
        <f t="shared" si="54"/>
        <v/>
      </c>
      <c r="BL22" s="41" t="str">
        <f t="shared" si="55"/>
        <v/>
      </c>
      <c r="BM22" s="41">
        <f t="shared" si="56"/>
        <v>0.38275144478877432</v>
      </c>
      <c r="BN22" s="41">
        <f t="shared" si="57"/>
        <v>0.21638685681407296</v>
      </c>
      <c r="BO22" s="41" t="str">
        <f t="shared" si="58"/>
        <v/>
      </c>
      <c r="BP22" s="40" t="str">
        <f>_xlfn.IFNA(VLOOKUP($A22,'B-pEC50'!$A:$BM,MATCH(BP$1,'B-pEC50'!$A$1:$BM$1,0),FALSE),"")</f>
        <v/>
      </c>
      <c r="BQ22" s="41" t="str">
        <f>_xlfn.IFNA(VLOOKUP($A22,'B-pEC50'!$A:$BM,MATCH(BQ$1,'B-pEC50'!$A$1:$BM$1,0),FALSE),"")</f>
        <v/>
      </c>
      <c r="BR22" s="41" t="str">
        <f>_xlfn.IFNA(VLOOKUP($A22,'B-pEC50'!$A:$BM,MATCH(BR$1,'B-pEC50'!$A$1:$BM$1,0),FALSE),"")</f>
        <v/>
      </c>
      <c r="BS22" s="41">
        <f>_xlfn.IFNA(VLOOKUP($A22,'B-pEC50'!$A:$BM,MATCH(BS$1,'B-pEC50'!$A$1:$BM$1,0),FALSE),"")</f>
        <v>0.42043399638336348</v>
      </c>
      <c r="BT22" s="41">
        <f>_xlfn.IFNA(VLOOKUP($A22,'B-pEC50'!$A:$BM,MATCH(BT$1,'B-pEC50'!$A$1:$BM$1,0),FALSE),"")</f>
        <v>0.35330018083182629</v>
      </c>
      <c r="BU22" s="41">
        <f>_xlfn.IFNA(VLOOKUP($A22,'B-pEC50'!$A:$BM,MATCH(BU$1,'B-pEC50'!$A$1:$BM$1,0),FALSE),"")</f>
        <v>0.32188065099457508</v>
      </c>
      <c r="BV22" s="41" t="str">
        <f>_xlfn.IFNA(VLOOKUP($A22,'B-pEC50'!$A:$BM,MATCH(BV$1,'B-pEC50'!$A$1:$BM$1,0),FALSE),"")</f>
        <v/>
      </c>
      <c r="BW22" s="41" t="str">
        <f>_xlfn.IFNA(VLOOKUP($A22,'B-pEC50'!$A:$BM,MATCH(BW$1,'B-pEC50'!$A$1:$BM$1,0),FALSE),"")</f>
        <v/>
      </c>
      <c r="BX22" s="41" t="str">
        <f>_xlfn.IFNA(VLOOKUP($A22,'B-pEC50'!$A:$BM,MATCH(BX$1,'B-pEC50'!$A$1:$BM$1,0),FALSE),"")</f>
        <v/>
      </c>
      <c r="BY22" s="41">
        <f>_xlfn.IFNA(VLOOKUP($A22,'B-pEC50'!$A:$BM,MATCH(BY$1,'B-pEC50'!$A$1:$BM$1,0),FALSE),"")</f>
        <v>0.42563291139240506</v>
      </c>
      <c r="BZ22" s="41">
        <f>_xlfn.IFNA(VLOOKUP($A22,'B-pEC50'!$A:$BM,MATCH(BZ$1,'B-pEC50'!$A$1:$BM$1,0),FALSE),"")</f>
        <v>1.6500904159132097E-2</v>
      </c>
      <c r="CA22" s="41" t="str">
        <f>_xlfn.IFNA(VLOOKUP($A22,'B-pEC50'!$A:$BM,MATCH(CA$1,'B-pEC50'!$A$1:$BM$1,0),FALSE),"")</f>
        <v/>
      </c>
      <c r="CB22" s="47" t="str">
        <f>_xlfn.IFNA(VLOOKUP($A22,'I-pEC50'!$A:$BM,MATCH(CB$1,'I-pEC50'!$A$1:$BM$1,0),FALSE),"")</f>
        <v/>
      </c>
      <c r="CC22" s="47" t="str">
        <f>_xlfn.IFNA(VLOOKUP($A22,'I-pEC50'!$A:$BM,MATCH(CC$1,'I-pEC50'!$A$1:$BM$1,0),FALSE),"")</f>
        <v/>
      </c>
      <c r="CD22" s="47" t="str">
        <f>_xlfn.IFNA(VLOOKUP($A22,'I-pEC50'!$A:$BM,MATCH(CD$1,'I-pEC50'!$A$1:$BM$1,0),FALSE),"")</f>
        <v/>
      </c>
      <c r="CE22" s="47">
        <f>_xlfn.IFNA(VLOOKUP($A22,'I-pEC50'!$A:$BM,MATCH(CE$1,'I-pEC50'!$A$1:$BM$1,0),FALSE),"")</f>
        <v>0.39514731369150785</v>
      </c>
      <c r="CF22" s="47">
        <f>_xlfn.IFNA(VLOOKUP($A22,'I-pEC50'!$A:$BM,MATCH(CF$1,'I-pEC50'!$A$1:$BM$1,0),FALSE),"")</f>
        <v>0.39514731369150785</v>
      </c>
      <c r="CG22" s="47">
        <f>_xlfn.IFNA(VLOOKUP($A22,'I-pEC50'!$A:$BM,MATCH(CG$1,'I-pEC50'!$A$1:$BM$1,0),FALSE),"")</f>
        <v>0.37781629116117865</v>
      </c>
      <c r="CH22" s="47" t="str">
        <f>_xlfn.IFNA(VLOOKUP($A22,'I-pEC50'!$A:$BM,MATCH(CH$1,'I-pEC50'!$A$1:$BM$1,0),FALSE),"")</f>
        <v/>
      </c>
      <c r="CI22" s="47" t="str">
        <f>_xlfn.IFNA(VLOOKUP($A22,'I-pEC50'!$A:$BM,MATCH(CI$1,'I-pEC50'!$A$1:$BM$1,0),FALSE),"")</f>
        <v/>
      </c>
      <c r="CJ22" s="47" t="str">
        <f>_xlfn.IFNA(VLOOKUP($A22,'I-pEC50'!$A:$BM,MATCH(CJ$1,'I-pEC50'!$A$1:$BM$1,0),FALSE),"")</f>
        <v/>
      </c>
      <c r="CK22" s="47">
        <f>_xlfn.IFNA(VLOOKUP($A22,'I-pEC50'!$A:$BM,MATCH(CK$1,'I-pEC50'!$A$1:$BM$1,0),FALSE),"")</f>
        <v>0.16291161178509539</v>
      </c>
      <c r="CL22" s="47">
        <f>_xlfn.IFNA(VLOOKUP($A22,'I-pEC50'!$A:$BM,MATCH(CL$1,'I-pEC50'!$A$1:$BM$1,0),FALSE),"")</f>
        <v>7.6256499133448952E-2</v>
      </c>
      <c r="CM22" s="47" t="str">
        <f>_xlfn.IFNA(VLOOKUP($A22,'I-pEC50'!$A:$BM,MATCH(CM$1,'I-pEC50'!$A$1:$BM$1,0),FALSE),"")</f>
        <v/>
      </c>
      <c r="CN22" s="40" t="str">
        <f t="shared" si="59"/>
        <v/>
      </c>
      <c r="CO22" s="41" t="str">
        <f t="shared" si="60"/>
        <v/>
      </c>
      <c r="CP22" s="41" t="str">
        <f t="shared" si="61"/>
        <v/>
      </c>
      <c r="CQ22" s="41">
        <f t="shared" si="62"/>
        <v>0.98729281767955823</v>
      </c>
      <c r="CR22" s="41">
        <f t="shared" si="63"/>
        <v>0.82320441988950255</v>
      </c>
      <c r="CS22" s="41">
        <f t="shared" si="64"/>
        <v>0.78930589953641961</v>
      </c>
      <c r="CT22" s="41" t="str">
        <f t="shared" si="65"/>
        <v/>
      </c>
      <c r="CU22" s="41" t="str">
        <f t="shared" si="66"/>
        <v/>
      </c>
      <c r="CV22" s="41" t="str">
        <f t="shared" si="67"/>
        <v/>
      </c>
      <c r="CW22" s="41">
        <f t="shared" si="68"/>
        <v>0.27173913043478265</v>
      </c>
      <c r="CX22" s="41" t="str">
        <f t="shared" si="69"/>
        <v/>
      </c>
      <c r="CY22" s="41" t="str">
        <f t="shared" si="70"/>
        <v/>
      </c>
      <c r="CZ22" s="40" t="str">
        <f>_xlfn.IFNA(VLOOKUP($A22,'B-pEC50'!$A:$BM,MATCH(CZ$1,'B-pEC50'!$A$1:$BM$1,0),FALSE),"")</f>
        <v/>
      </c>
      <c r="DA22" s="41" t="str">
        <f>_xlfn.IFNA(VLOOKUP($A22,'B-pEC50'!$A:$BM,MATCH(DA$1,'B-pEC50'!$A$1:$BM$1,0),FALSE),"")</f>
        <v/>
      </c>
      <c r="DB22" s="41" t="str">
        <f>_xlfn.IFNA(VLOOKUP($A22,'B-pEC50'!$A:$BM,MATCH(DB$1,'B-pEC50'!$A$1:$BM$1,0),FALSE),"")</f>
        <v/>
      </c>
      <c r="DC22" s="41">
        <f>_xlfn.IFNA(VLOOKUP($A22,'B-pEC50'!$A:$BM,MATCH(DC$1,'B-pEC50'!$A$1:$BM$1,0),FALSE),"")</f>
        <v>0.98729281767955823</v>
      </c>
      <c r="DD22" s="41">
        <f>_xlfn.IFNA(VLOOKUP($A22,'B-pEC50'!$A:$BM,MATCH(DD$1,'B-pEC50'!$A$1:$BM$1,0),FALSE),"")</f>
        <v>0.82320441988950255</v>
      </c>
      <c r="DE22" s="41">
        <f>_xlfn.IFNA(VLOOKUP($A22,'B-pEC50'!$A:$BM,MATCH(DE$1,'B-pEC50'!$A$1:$BM$1,0),FALSE),"")</f>
        <v>0.74640883977900563</v>
      </c>
      <c r="DF22" s="41" t="str">
        <f>_xlfn.IFNA(VLOOKUP($A22,'B-pEC50'!$A:$BM,MATCH(DF$1,'B-pEC50'!$A$1:$BM$1,0),FALSE),"")</f>
        <v/>
      </c>
      <c r="DG22" s="41" t="str">
        <f>_xlfn.IFNA(VLOOKUP($A22,'B-pEC50'!$A:$BM,MATCH(DG$1,'B-pEC50'!$A$1:$BM$1,0),FALSE),"")</f>
        <v/>
      </c>
      <c r="DH22" s="41" t="str">
        <f>_xlfn.IFNA(VLOOKUP($A22,'B-pEC50'!$A:$BM,MATCH(DH$1,'B-pEC50'!$A$1:$BM$1,0),FALSE),"")</f>
        <v/>
      </c>
      <c r="DI22" s="41">
        <f>_xlfn.IFNA(VLOOKUP($A22,'B-pEC50'!$A:$BM,MATCH(DI$1,'B-pEC50'!$A$1:$BM$1,0),FALSE),"")</f>
        <v>1</v>
      </c>
      <c r="DJ22" s="41">
        <f>_xlfn.IFNA(VLOOKUP($A22,'B-pEC50'!$A:$BM,MATCH(DJ$1,'B-pEC50'!$A$1:$BM$1,0),FALSE),"")</f>
        <v>0</v>
      </c>
      <c r="DK22" s="41" t="str">
        <f>_xlfn.IFNA(VLOOKUP($A22,'B-pEC50'!$A:$BM,MATCH(DK$1,'B-pEC50'!$A$1:$BM$1,0),FALSE),"")</f>
        <v/>
      </c>
      <c r="DL22" s="47" t="str">
        <f>_xlfn.IFNA(VLOOKUP($A22,'I-pEC50'!$A:$BQ,MATCH(DL$1,'I-pEC50'!$A$1:$BQ$1,0),FALSE),"")</f>
        <v/>
      </c>
      <c r="DM22" s="47" t="str">
        <f>_xlfn.IFNA(VLOOKUP($A22,'I-pEC50'!$A:$BQ,MATCH(DM$1,'I-pEC50'!$A$1:$BQ$1,0),FALSE),"")</f>
        <v/>
      </c>
      <c r="DN22" s="47" t="str">
        <f>_xlfn.IFNA(VLOOKUP($A22,'I-pEC50'!$A:$BQ,MATCH(DN$1,'I-pEC50'!$A$1:$BQ$1,0),FALSE),"")</f>
        <v/>
      </c>
      <c r="DO22" s="47">
        <f>_xlfn.IFNA(VLOOKUP($A22,'I-pEC50'!$A:$BQ,MATCH(DO$1,'I-pEC50'!$A$1:$BQ$1,0),FALSE),"")</f>
        <v>1</v>
      </c>
      <c r="DP22" s="47">
        <f>_xlfn.IFNA(VLOOKUP($A22,'I-pEC50'!$A:$BQ,MATCH(DP$1,'I-pEC50'!$A$1:$BQ$1,0),FALSE),"")</f>
        <v>1</v>
      </c>
      <c r="DQ22" s="47">
        <f>_xlfn.IFNA(VLOOKUP($A22,'I-pEC50'!$A:$BQ,MATCH(DQ$1,'I-pEC50'!$A$1:$BQ$1,0),FALSE),"")</f>
        <v>0.94565217391304368</v>
      </c>
      <c r="DR22" s="47" t="str">
        <f>_xlfn.IFNA(VLOOKUP($A22,'I-pEC50'!$A:$BQ,MATCH(DR$1,'I-pEC50'!$A$1:$BQ$1,0),FALSE),"")</f>
        <v/>
      </c>
      <c r="DS22" s="47" t="str">
        <f>_xlfn.IFNA(VLOOKUP($A22,'I-pEC50'!$A:$BQ,MATCH(DS$1,'I-pEC50'!$A$1:$BQ$1,0),FALSE),"")</f>
        <v/>
      </c>
      <c r="DT22" s="47" t="str">
        <f>_xlfn.IFNA(VLOOKUP($A22,'I-pEC50'!$A:$BQ,MATCH(DT$1,'I-pEC50'!$A$1:$BQ$1,0),FALSE),"")</f>
        <v/>
      </c>
      <c r="DU22" s="47">
        <f>_xlfn.IFNA(VLOOKUP($A22,'I-pEC50'!$A:$BQ,MATCH(DU$1,'I-pEC50'!$A$1:$BQ$1,0),FALSE),"")</f>
        <v>0.27173913043478265</v>
      </c>
      <c r="DV22" s="47">
        <f>_xlfn.IFNA(VLOOKUP($A22,'I-pEC50'!$A:$BQ,MATCH(DV$1,'I-pEC50'!$A$1:$BQ$1,0),FALSE),"")</f>
        <v>0</v>
      </c>
      <c r="DW22" s="47" t="str">
        <f>_xlfn.IFNA(VLOOKUP($A22,'I-pEC50'!$A:$BQ,MATCH(DW$1,'I-pEC50'!$A$1:$BQ$1,0),FALSE),"")</f>
        <v/>
      </c>
      <c r="DX22" s="105" t="str">
        <f t="shared" si="27"/>
        <v/>
      </c>
      <c r="DY22" s="47">
        <f t="shared" si="28"/>
        <v>0.98228243877019283</v>
      </c>
      <c r="DZ22" s="47">
        <f t="shared" si="29"/>
        <v>0.80529938953110802</v>
      </c>
      <c r="EA22" s="47">
        <f t="shared" si="30"/>
        <v>0.9679062659195109</v>
      </c>
      <c r="EB22" s="47" t="str">
        <f>_xlfn.IFNA(VLOOKUP($A22,'B-pEC50'!$A:$IC,MATCH(EB$1,'B-pEC50'!$A$1:$IC$1,0),FALSE),"")</f>
        <v/>
      </c>
      <c r="EC22" s="47">
        <f>_xlfn.IFNA(VLOOKUP($A22,'B-pEC50'!$A:$IC,MATCH(EC$1,'B-pEC50'!$A$1:$IC$1,0),FALSE),"")</f>
        <v>7.6760000000000002</v>
      </c>
      <c r="ED22" s="47">
        <f>_xlfn.IFNA(VLOOKUP($A22,'B-pEC50'!$A:$IC,MATCH(ED$1,'B-pEC50'!$A$1:$IC$1,0),FALSE),"")</f>
        <v>7.6989999999999998</v>
      </c>
      <c r="EE22" s="47">
        <f>_xlfn.IFNA(VLOOKUP($A22,'B-pEC50'!$A:$IC,MATCH(EE$1,'B-pEC50'!$A$1:$IC$1,0),FALSE),"")</f>
        <v>5.8890000000000002</v>
      </c>
      <c r="EF22" s="47" t="str">
        <f>_xlfn.IFNA(VLOOKUP($A22,'I-pEC50'!$A:$IC,MATCH(EF$1,'I-pEC50'!$A$1:$IC$1,0),FALSE),"")</f>
        <v/>
      </c>
      <c r="EG22" s="47">
        <f>_xlfn.IFNA(VLOOKUP($A22,'I-pEC50'!$A:$IC,MATCH(EG$1,'I-pEC50'!$A$1:$IC$1,0),FALSE),"")</f>
        <v>7.54</v>
      </c>
      <c r="EH22" s="47">
        <f>_xlfn.IFNA(VLOOKUP($A22,'I-pEC50'!$A:$IC,MATCH(EH$1,'I-pEC50'!$A$1:$IC$1,0),FALSE),"")</f>
        <v>6.2</v>
      </c>
      <c r="EI22" s="47">
        <f>_xlfn.IFNA(VLOOKUP($A22,'I-pEC50'!$A:$IC,MATCH(EI$1,'I-pEC50'!$A$1:$IC$1,0),FALSE),"")</f>
        <v>5.7</v>
      </c>
      <c r="EJ22" s="105" t="str">
        <f t="shared" si="31"/>
        <v/>
      </c>
      <c r="EK22" s="47">
        <f t="shared" si="32"/>
        <v>0.99000888099467155</v>
      </c>
      <c r="EL22" s="47">
        <f t="shared" si="33"/>
        <v>0.80529938953110802</v>
      </c>
      <c r="EM22" s="47">
        <f t="shared" si="34"/>
        <v>0.9679062659195109</v>
      </c>
      <c r="EN22" s="105" t="str">
        <f>_xlfn.IFNA(VLOOKUP($A22,'B-pEC50'!$A:$IC,MATCH(EN$1,'B-pEC50'!$A$1:$IC$1,0),FALSE),"")</f>
        <v/>
      </c>
      <c r="EO22" s="47">
        <f>_xlfn.IFNA(VLOOKUP($A22,'B-pEC50'!$A:$IC,MATCH(EO$1,'B-pEC50'!$A$1:$IC$1,0),FALSE),"")</f>
        <v>7.4316666666666675</v>
      </c>
      <c r="EP22" s="47">
        <f>_xlfn.IFNA(VLOOKUP($A22,'B-pEC50'!$A:$IC,MATCH(EP$1,'B-pEC50'!$A$1:$IC$1,0),FALSE),"")</f>
        <v>7.6989999999999998</v>
      </c>
      <c r="EQ22" s="47">
        <f>_xlfn.IFNA(VLOOKUP($A22,'B-pEC50'!$A:$IC,MATCH(EQ$1,'B-pEC50'!$A$1:$IC$1,0),FALSE),"")</f>
        <v>5.8890000000000002</v>
      </c>
      <c r="ER22" s="47" t="str">
        <f>_xlfn.IFNA(VLOOKUP($A22,'I-pEC50'!$A:$IC,MATCH(ER$1,'I-pEC50'!$A$1:$IC$1,0),FALSE),"")</f>
        <v/>
      </c>
      <c r="ES22" s="47">
        <f>_xlfn.IFNA(VLOOKUP($A22,'I-pEC50'!$A:$IC,MATCH(ES$1,'I-pEC50'!$A$1:$IC$1,0),FALSE),"")</f>
        <v>7.5066666666666668</v>
      </c>
      <c r="ET22" s="47">
        <f>_xlfn.IFNA(VLOOKUP($A22,'I-pEC50'!$A:$IC,MATCH(ET$1,'I-pEC50'!$A$1:$IC$1,0),FALSE),"")</f>
        <v>6.2</v>
      </c>
      <c r="EU22" s="47">
        <f>_xlfn.IFNA(VLOOKUP($A22,'I-pEC50'!$A:$IC,MATCH(EU$1,'I-pEC50'!$A$1:$IC$1,0),FALSE),"")</f>
        <v>5.7</v>
      </c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</row>
    <row r="23" spans="1:172" s="49" customFormat="1" x14ac:dyDescent="0.2">
      <c r="A23" s="29" t="s">
        <v>19</v>
      </c>
      <c r="B23" s="377" t="str">
        <f>VLOOKUP($A23,BI!$A:$Q,MATCH(B$1,BI!$A$1:$Q$1,0),FALSE)</f>
        <v/>
      </c>
      <c r="C23" s="378">
        <f>VLOOKUP($A23,BI!$A:$Q,MATCH(C$1,BI!$A$1:$Q$1,0),FALSE)</f>
        <v>1</v>
      </c>
      <c r="D23" s="378">
        <f>VLOOKUP($A23,BI!$A:$Q,MATCH(D$1,BI!$A$1:$Q$1,0),FALSE)</f>
        <v>1</v>
      </c>
      <c r="E23" s="378">
        <f>VLOOKUP($A23,BI!$A:$Q,MATCH(E$1,BI!$A$1:$Q$1,0),FALSE)</f>
        <v>1</v>
      </c>
      <c r="F23" s="378">
        <f>VLOOKUP($A23,BI!$A:$Q,MATCH(F$1,BI!$A$1:$Q$1,0),FALSE)</f>
        <v>1</v>
      </c>
      <c r="G23" s="378" t="str">
        <f>VLOOKUP($A23,BI!$A:$Q,MATCH(G$1,BI!$A$1:$Q$1,0),FALSE)</f>
        <v/>
      </c>
      <c r="H23" s="378" t="str">
        <f>VLOOKUP($A23,BI!$A:$Q,MATCH(H$1,BI!$A$1:$Q$1,0),FALSE)</f>
        <v/>
      </c>
      <c r="I23" s="378" t="str">
        <f>VLOOKUP($A23,BI!$A:$Q,MATCH(I$1,BI!$A$1:$Q$1,0),FALSE)</f>
        <v/>
      </c>
      <c r="J23" s="378" t="str">
        <f>VLOOKUP($A23,BI!$A:$Q,MATCH(J$1,BI!$A$1:$Q$1,0),FALSE)</f>
        <v/>
      </c>
      <c r="K23" s="378" t="str">
        <f>VLOOKUP($A23,BI!$A:$Q,MATCH(K$1,BI!$A$1:$Q$1,0),FALSE)</f>
        <v/>
      </c>
      <c r="L23" s="378">
        <f>VLOOKUP($A23,BI!$A:$Q,MATCH(L$1,BI!$A$1:$Q$1,0),FALSE)</f>
        <v>1</v>
      </c>
      <c r="M23" s="378">
        <f>VLOOKUP($A23,BI!$A:$Q,MATCH(M$1,BI!$A$1:$Q$1,0),FALSE)</f>
        <v>1</v>
      </c>
      <c r="N23" s="49">
        <f t="shared" si="0"/>
        <v>6</v>
      </c>
      <c r="O23" s="49" t="str">
        <f>VLOOKUP($A23,BI!$A:$Q,MATCH(O$1,BI!$A$1:$Q$1,0),FALSE)</f>
        <v/>
      </c>
      <c r="P23" s="37">
        <f>VLOOKUP($A23,BI!$A:$Q,MATCH(P$1,BI!$A$1:$Q$1,0),FALSE)</f>
        <v>1</v>
      </c>
      <c r="Q23" s="37" t="str">
        <f>VLOOKUP($A23,BI!$A:$Q,MATCH(Q$1,BI!$A$1:$Q$1,0),FALSE)</f>
        <v/>
      </c>
      <c r="R23" s="37">
        <f>VLOOKUP($A23,BI!$A:$Q,MATCH(R$1,BI!$A$1:$Q$1,0),FALSE)</f>
        <v>1</v>
      </c>
      <c r="S23" s="37">
        <f t="shared" si="1"/>
        <v>2</v>
      </c>
      <c r="T23" s="40" t="str">
        <f t="shared" si="35"/>
        <v/>
      </c>
      <c r="U23" s="41">
        <f t="shared" si="36"/>
        <v>0.87105876579560793</v>
      </c>
      <c r="V23" s="41">
        <f t="shared" si="37"/>
        <v>0.893194112466977</v>
      </c>
      <c r="W23" s="41">
        <f t="shared" si="38"/>
        <v>0.87248322147651003</v>
      </c>
      <c r="X23" s="41">
        <f t="shared" si="39"/>
        <v>0.82802547770700641</v>
      </c>
      <c r="Y23" s="41" t="str">
        <f t="shared" si="40"/>
        <v/>
      </c>
      <c r="Z23" s="41" t="str">
        <f t="shared" si="41"/>
        <v/>
      </c>
      <c r="AA23" s="41" t="str">
        <f t="shared" si="42"/>
        <v/>
      </c>
      <c r="AB23" s="41" t="str">
        <f t="shared" si="43"/>
        <v/>
      </c>
      <c r="AC23" s="41" t="str">
        <f t="shared" si="44"/>
        <v/>
      </c>
      <c r="AD23" s="41">
        <f t="shared" si="45"/>
        <v>0.9050403787245892</v>
      </c>
      <c r="AE23" s="41">
        <f t="shared" si="46"/>
        <v>0.87596560268182477</v>
      </c>
      <c r="AF23" s="44" t="str">
        <f>_xlfn.IFNA(VLOOKUP($A23,'B-pEC50'!$A:$BM,MATCH(AF$1,'B-pEC50'!$A$1:$BM$1,0),FALSE),"")</f>
        <v/>
      </c>
      <c r="AG23" s="46">
        <f>_xlfn.IFNA(VLOOKUP($A23,'B-pEC50'!$A:$BM,MATCH(AG$1,'B-pEC50'!$A$1:$BM$1,0),FALSE),"")</f>
        <v>8.1509999999999998</v>
      </c>
      <c r="AH23" s="46">
        <f>_xlfn.IFNA(VLOOKUP($A23,'B-pEC50'!$A:$BM,MATCH(AH$1,'B-pEC50'!$A$1:$BM$1,0),FALSE),"")</f>
        <v>7.9489999999999998</v>
      </c>
      <c r="AI23" s="46">
        <f>_xlfn.IFNA(VLOOKUP($A23,'B-pEC50'!$A:$BM,MATCH(AI$1,'B-pEC50'!$A$1:$BM$1,0),FALSE),"")</f>
        <v>7.7480000000000002</v>
      </c>
      <c r="AJ23" s="46">
        <f>_xlfn.IFNA(VLOOKUP($A23,'B-pEC50'!$A:$BM,MATCH(AJ$1,'B-pEC50'!$A$1:$BM$1,0),FALSE),"")</f>
        <v>8.1639999999999997</v>
      </c>
      <c r="AK23" s="46" t="str">
        <f>_xlfn.IFNA(VLOOKUP($A23,'B-pEC50'!$A:$BM,MATCH(AK$1,'B-pEC50'!$A$1:$BM$1,0),FALSE),"")</f>
        <v/>
      </c>
      <c r="AL23" s="45" t="str">
        <f>_xlfn.IFNA(VLOOKUP($A23,'B-pEC50'!$A:$BM,MATCH(AL$1,'B-pEC50'!$A$1:$BM$1,0),FALSE),"")</f>
        <v/>
      </c>
      <c r="AM23" s="45" t="str">
        <f>_xlfn.IFNA(VLOOKUP($A23,'B-pEC50'!$A:$BM,MATCH(AM$1,'B-pEC50'!$A$1:$BM$1,0),FALSE),"")</f>
        <v/>
      </c>
      <c r="AN23" s="45" t="str">
        <f>_xlfn.IFNA(VLOOKUP($A23,'B-pEC50'!$A:$BM,MATCH(AN$1,'B-pEC50'!$A$1:$BM$1,0),FALSE),"")</f>
        <v/>
      </c>
      <c r="AO23" s="46" t="str">
        <f>_xlfn.IFNA(VLOOKUP($A23,'B-pEC50'!$A:$BM,MATCH(AO$1,'B-pEC50'!$A$1:$BM$1,0),FALSE),"")</f>
        <v/>
      </c>
      <c r="AP23" s="45">
        <f>_xlfn.IFNA(VLOOKUP($A23,'B-pEC50'!$A:$BM,MATCH(AP$1,'B-pEC50'!$A$1:$BM$1,0),FALSE),"")</f>
        <v>7.1820000000000004</v>
      </c>
      <c r="AQ23" s="45">
        <f>_xlfn.IFNA(VLOOKUP($A23,'B-pEC50'!$A:$BM,MATCH(AQ$1,'B-pEC50'!$A$1:$BM$1,0),FALSE),"")</f>
        <v>6.8609999999999998</v>
      </c>
      <c r="AR23" s="47" t="str">
        <f>_xlfn.IFNA(VLOOKUP($A23,'I-pEC50'!$A:$BM,MATCH(AR$1,'I-pEC50'!$A$1:$BM$1,0),FALSE),"")</f>
        <v/>
      </c>
      <c r="AS23" s="47">
        <f>_xlfn.IFNA(VLOOKUP($A23,'I-pEC50'!$A:$BM,MATCH(AS$1,'I-pEC50'!$A$1:$BM$1,0),FALSE),"")</f>
        <v>7.1</v>
      </c>
      <c r="AT23" s="47">
        <f>_xlfn.IFNA(VLOOKUP($A23,'I-pEC50'!$A:$BM,MATCH(AT$1,'I-pEC50'!$A$1:$BM$1,0),FALSE),"")</f>
        <v>7.1</v>
      </c>
      <c r="AU23" s="47">
        <f>_xlfn.IFNA(VLOOKUP($A23,'I-pEC50'!$A:$BM,MATCH(AU$1,'I-pEC50'!$A$1:$BM$1,0),FALSE),"")</f>
        <v>6.76</v>
      </c>
      <c r="AV23" s="47">
        <f>_xlfn.IFNA(VLOOKUP($A23,'I-pEC50'!$A:$BM,MATCH(AV$1,'I-pEC50'!$A$1:$BM$1,0),FALSE),"")</f>
        <v>6.76</v>
      </c>
      <c r="AW23" s="47" t="str">
        <f>_xlfn.IFNA(VLOOKUP($A23,'I-pEC50'!$A:$BM,MATCH(AW$1,'I-pEC50'!$A$1:$BM$1,0),FALSE),"")</f>
        <v/>
      </c>
      <c r="AX23" s="47" t="str">
        <f>_xlfn.IFNA(VLOOKUP($A23,'I-pEC50'!$A:$BM,MATCH(AX$1,'I-pEC50'!$A$1:$BM$1,0),FALSE),"")</f>
        <v/>
      </c>
      <c r="AY23" s="47" t="str">
        <f>_xlfn.IFNA(VLOOKUP($A23,'I-pEC50'!$A:$BM,MATCH(AY$1,'I-pEC50'!$A$1:$BM$1,0),FALSE),"")</f>
        <v/>
      </c>
      <c r="AZ23" s="47" t="str">
        <f>_xlfn.IFNA(VLOOKUP($A23,'I-pEC50'!$A:$BM,MATCH(AZ$1,'I-pEC50'!$A$1:$BM$1,0),FALSE),"")</f>
        <v/>
      </c>
      <c r="BA23" s="47" t="str">
        <f>_xlfn.IFNA(VLOOKUP($A23,'I-pEC50'!$A:$BM,MATCH(BA$1,'I-pEC50'!$A$1:$BM$1,0),FALSE),"")</f>
        <v/>
      </c>
      <c r="BB23" s="47">
        <f>_xlfn.IFNA(VLOOKUP($A23,'I-pEC50'!$A:$BM,MATCH(BB$1,'I-pEC50'!$A$1:$BM$1,0),FALSE),"")</f>
        <v>6.5</v>
      </c>
      <c r="BC23" s="47">
        <f>_xlfn.IFNA(VLOOKUP($A23,'I-pEC50'!$A:$BM,MATCH(BC$1,'I-pEC50'!$A$1:$BM$1,0),FALSE),"")</f>
        <v>6.01</v>
      </c>
      <c r="BD23" s="40" t="str">
        <f t="shared" si="47"/>
        <v/>
      </c>
      <c r="BE23" s="41">
        <f t="shared" si="48"/>
        <v>0.60418542338537595</v>
      </c>
      <c r="BF23" s="41">
        <f t="shared" si="49"/>
        <v>0.66140317093523338</v>
      </c>
      <c r="BG23" s="41">
        <f t="shared" si="50"/>
        <v>0.59528294778087554</v>
      </c>
      <c r="BH23" s="41">
        <f t="shared" si="51"/>
        <v>0.48981544084865924</v>
      </c>
      <c r="BI23" s="41" t="str">
        <f t="shared" si="52"/>
        <v/>
      </c>
      <c r="BJ23" s="41" t="str">
        <f t="shared" si="53"/>
        <v/>
      </c>
      <c r="BK23" s="41" t="str">
        <f t="shared" si="54"/>
        <v/>
      </c>
      <c r="BL23" s="41" t="str">
        <f t="shared" si="55"/>
        <v/>
      </c>
      <c r="BM23" s="41" t="str">
        <f t="shared" si="56"/>
        <v/>
      </c>
      <c r="BN23" s="41">
        <f t="shared" si="57"/>
        <v>0.696001684890038</v>
      </c>
      <c r="BO23" s="41">
        <f t="shared" si="58"/>
        <v>0.55028069622614928</v>
      </c>
      <c r="BP23" s="40" t="str">
        <f>_xlfn.IFNA(VLOOKUP($A23,'B-pEC50'!$A:$BM,MATCH(BP$1,'B-pEC50'!$A$1:$BM$1,0),FALSE),"")</f>
        <v/>
      </c>
      <c r="BQ23" s="41">
        <f>_xlfn.IFNA(VLOOKUP($A23,'B-pEC50'!$A:$BM,MATCH(BQ$1,'B-pEC50'!$A$1:$BM$1,0),FALSE),"")</f>
        <v>0.52780289330922237</v>
      </c>
      <c r="BR23" s="41">
        <f>_xlfn.IFNA(VLOOKUP($A23,'B-pEC50'!$A:$BM,MATCH(BR$1,'B-pEC50'!$A$1:$BM$1,0),FALSE),"")</f>
        <v>0.4821428571428571</v>
      </c>
      <c r="BS23" s="41">
        <f>_xlfn.IFNA(VLOOKUP($A23,'B-pEC50'!$A:$BM,MATCH(BS$1,'B-pEC50'!$A$1:$BM$1,0),FALSE),"")</f>
        <v>0.43670886075949372</v>
      </c>
      <c r="BT23" s="41">
        <f>_xlfn.IFNA(VLOOKUP($A23,'B-pEC50'!$A:$BM,MATCH(BT$1,'B-pEC50'!$A$1:$BM$1,0),FALSE),"")</f>
        <v>0.53074141048824586</v>
      </c>
      <c r="BU23" s="41" t="str">
        <f>_xlfn.IFNA(VLOOKUP($A23,'B-pEC50'!$A:$BM,MATCH(BU$1,'B-pEC50'!$A$1:$BM$1,0),FALSE),"")</f>
        <v/>
      </c>
      <c r="BV23" s="41" t="str">
        <f>_xlfn.IFNA(VLOOKUP($A23,'B-pEC50'!$A:$BM,MATCH(BV$1,'B-pEC50'!$A$1:$BM$1,0),FALSE),"")</f>
        <v/>
      </c>
      <c r="BW23" s="41" t="str">
        <f>_xlfn.IFNA(VLOOKUP($A23,'B-pEC50'!$A:$BM,MATCH(BW$1,'B-pEC50'!$A$1:$BM$1,0),FALSE),"")</f>
        <v/>
      </c>
      <c r="BX23" s="41" t="str">
        <f>_xlfn.IFNA(VLOOKUP($A23,'B-pEC50'!$A:$BM,MATCH(BX$1,'B-pEC50'!$A$1:$BM$1,0),FALSE),"")</f>
        <v/>
      </c>
      <c r="BY23" s="41" t="str">
        <f>_xlfn.IFNA(VLOOKUP($A23,'B-pEC50'!$A:$BM,MATCH(BY$1,'B-pEC50'!$A$1:$BM$1,0),FALSE),"")</f>
        <v/>
      </c>
      <c r="BZ23" s="41">
        <f>_xlfn.IFNA(VLOOKUP($A23,'B-pEC50'!$A:$BM,MATCH(BZ$1,'B-pEC50'!$A$1:$BM$1,0),FALSE),"")</f>
        <v>0.30877034358047029</v>
      </c>
      <c r="CA23" s="41">
        <f>_xlfn.IFNA(VLOOKUP($A23,'B-pEC50'!$A:$BM,MATCH(CA$1,'B-pEC50'!$A$1:$BM$1,0),FALSE),"")</f>
        <v>0.23621157323688965</v>
      </c>
      <c r="CB23" s="47" t="str">
        <f>_xlfn.IFNA(VLOOKUP($A23,'I-pEC50'!$A:$BM,MATCH(CB$1,'I-pEC50'!$A$1:$BM$1,0),FALSE),"")</f>
        <v/>
      </c>
      <c r="CC23" s="47">
        <f>_xlfn.IFNA(VLOOKUP($A23,'I-pEC50'!$A:$BM,MATCH(CC$1,'I-pEC50'!$A$1:$BM$1,0),FALSE),"")</f>
        <v>0.3188908145580589</v>
      </c>
      <c r="CD23" s="47">
        <f>_xlfn.IFNA(VLOOKUP($A23,'I-pEC50'!$A:$BM,MATCH(CD$1,'I-pEC50'!$A$1:$BM$1,0),FALSE),"")</f>
        <v>0.3188908145580589</v>
      </c>
      <c r="CE23" s="47">
        <f>_xlfn.IFNA(VLOOKUP($A23,'I-pEC50'!$A:$BM,MATCH(CE$1,'I-pEC50'!$A$1:$BM$1,0),FALSE),"")</f>
        <v>0.25996533795493937</v>
      </c>
      <c r="CF23" s="47">
        <f>_xlfn.IFNA(VLOOKUP($A23,'I-pEC50'!$A:$BM,MATCH(CF$1,'I-pEC50'!$A$1:$BM$1,0),FALSE),"")</f>
        <v>0.25996533795493937</v>
      </c>
      <c r="CG23" s="47" t="str">
        <f>_xlfn.IFNA(VLOOKUP($A23,'I-pEC50'!$A:$BM,MATCH(CG$1,'I-pEC50'!$A$1:$BM$1,0),FALSE),"")</f>
        <v/>
      </c>
      <c r="CH23" s="47" t="str">
        <f>_xlfn.IFNA(VLOOKUP($A23,'I-pEC50'!$A:$BM,MATCH(CH$1,'I-pEC50'!$A$1:$BM$1,0),FALSE),"")</f>
        <v/>
      </c>
      <c r="CI23" s="47" t="str">
        <f>_xlfn.IFNA(VLOOKUP($A23,'I-pEC50'!$A:$BM,MATCH(CI$1,'I-pEC50'!$A$1:$BM$1,0),FALSE),"")</f>
        <v/>
      </c>
      <c r="CJ23" s="47" t="str">
        <f>_xlfn.IFNA(VLOOKUP($A23,'I-pEC50'!$A:$BM,MATCH(CJ$1,'I-pEC50'!$A$1:$BM$1,0),FALSE),"")</f>
        <v/>
      </c>
      <c r="CK23" s="47" t="str">
        <f>_xlfn.IFNA(VLOOKUP($A23,'I-pEC50'!$A:$BM,MATCH(CK$1,'I-pEC50'!$A$1:$BM$1,0),FALSE),"")</f>
        <v/>
      </c>
      <c r="CL23" s="47">
        <f>_xlfn.IFNA(VLOOKUP($A23,'I-pEC50'!$A:$BM,MATCH(CL$1,'I-pEC50'!$A$1:$BM$1,0),FALSE),"")</f>
        <v>0.21490467937608324</v>
      </c>
      <c r="CM23" s="47">
        <f>_xlfn.IFNA(VLOOKUP($A23,'I-pEC50'!$A:$BM,MATCH(CM$1,'I-pEC50'!$A$1:$BM$1,0),FALSE),"")</f>
        <v>0.12998266897746968</v>
      </c>
      <c r="CN23" s="40" t="str">
        <f t="shared" si="59"/>
        <v/>
      </c>
      <c r="CO23" s="41">
        <f t="shared" si="60"/>
        <v>0.99002302379125107</v>
      </c>
      <c r="CP23" s="41">
        <f t="shared" si="61"/>
        <v>0.83499616270145827</v>
      </c>
      <c r="CQ23" s="41">
        <f t="shared" si="62"/>
        <v>0.98933742645177847</v>
      </c>
      <c r="CR23" s="41">
        <f t="shared" si="63"/>
        <v>0.68807339449541294</v>
      </c>
      <c r="CS23" s="41" t="str">
        <f t="shared" si="64"/>
        <v/>
      </c>
      <c r="CT23" s="41" t="str">
        <f t="shared" si="65"/>
        <v/>
      </c>
      <c r="CU23" s="41" t="str">
        <f t="shared" si="66"/>
        <v/>
      </c>
      <c r="CV23" s="41" t="str">
        <f t="shared" si="67"/>
        <v/>
      </c>
      <c r="CW23" s="41" t="str">
        <f t="shared" si="68"/>
        <v/>
      </c>
      <c r="CX23" s="41">
        <f t="shared" si="69"/>
        <v>0.54801321910191625</v>
      </c>
      <c r="CY23" s="41" t="str">
        <f t="shared" si="70"/>
        <v/>
      </c>
      <c r="CZ23" s="40" t="str">
        <f>_xlfn.IFNA(VLOOKUP($A23,'B-pEC50'!$A:$BM,MATCH(CZ$1,'B-pEC50'!$A$1:$BM$1,0),FALSE),"")</f>
        <v/>
      </c>
      <c r="DA23" s="41">
        <f>_xlfn.IFNA(VLOOKUP($A23,'B-pEC50'!$A:$BM,MATCH(DA$1,'B-pEC50'!$A$1:$BM$1,0),FALSE),"")</f>
        <v>0.99002302379125107</v>
      </c>
      <c r="DB23" s="41">
        <f>_xlfn.IFNA(VLOOKUP($A23,'B-pEC50'!$A:$BM,MATCH(DB$1,'B-pEC50'!$A$1:$BM$1,0),FALSE),"")</f>
        <v>0.83499616270145827</v>
      </c>
      <c r="DC23" s="41">
        <f>_xlfn.IFNA(VLOOKUP($A23,'B-pEC50'!$A:$BM,MATCH(DC$1,'B-pEC50'!$A$1:$BM$1,0),FALSE),"")</f>
        <v>0.68073676132003114</v>
      </c>
      <c r="DD23" s="41">
        <f>_xlfn.IFNA(VLOOKUP($A23,'B-pEC50'!$A:$BM,MATCH(DD$1,'B-pEC50'!$A$1:$BM$1,0),FALSE),"")</f>
        <v>1</v>
      </c>
      <c r="DE23" s="41" t="str">
        <f>_xlfn.IFNA(VLOOKUP($A23,'B-pEC50'!$A:$BM,MATCH(DE$1,'B-pEC50'!$A$1:$BM$1,0),FALSE),"")</f>
        <v/>
      </c>
      <c r="DF23" s="41" t="str">
        <f>_xlfn.IFNA(VLOOKUP($A23,'B-pEC50'!$A:$BM,MATCH(DF$1,'B-pEC50'!$A$1:$BM$1,0),FALSE),"")</f>
        <v/>
      </c>
      <c r="DG23" s="41" t="str">
        <f>_xlfn.IFNA(VLOOKUP($A23,'B-pEC50'!$A:$BM,MATCH(DG$1,'B-pEC50'!$A$1:$BM$1,0),FALSE),"")</f>
        <v/>
      </c>
      <c r="DH23" s="41" t="str">
        <f>_xlfn.IFNA(VLOOKUP($A23,'B-pEC50'!$A:$BM,MATCH(DH$1,'B-pEC50'!$A$1:$BM$1,0),FALSE),"")</f>
        <v/>
      </c>
      <c r="DI23" s="41" t="str">
        <f>_xlfn.IFNA(VLOOKUP($A23,'B-pEC50'!$A:$BM,MATCH(DI$1,'B-pEC50'!$A$1:$BM$1,0),FALSE),"")</f>
        <v/>
      </c>
      <c r="DJ23" s="41">
        <f>_xlfn.IFNA(VLOOKUP($A23,'B-pEC50'!$A:$BM,MATCH(DJ$1,'B-pEC50'!$A$1:$BM$1,0),FALSE),"")</f>
        <v>0.24635456638526526</v>
      </c>
      <c r="DK23" s="41">
        <f>_xlfn.IFNA(VLOOKUP($A23,'B-pEC50'!$A:$BM,MATCH(DK$1,'B-pEC50'!$A$1:$BM$1,0),FALSE),"")</f>
        <v>0</v>
      </c>
      <c r="DL23" s="47" t="str">
        <f>_xlfn.IFNA(VLOOKUP($A23,'I-pEC50'!$A:$BQ,MATCH(DL$1,'I-pEC50'!$A$1:$BQ$1,0),FALSE),"")</f>
        <v/>
      </c>
      <c r="DM23" s="47">
        <f>_xlfn.IFNA(VLOOKUP($A23,'I-pEC50'!$A:$BQ,MATCH(DM$1,'I-pEC50'!$A$1:$BQ$1,0),FALSE),"")</f>
        <v>1</v>
      </c>
      <c r="DN23" s="47">
        <f>_xlfn.IFNA(VLOOKUP($A23,'I-pEC50'!$A:$BQ,MATCH(DN$1,'I-pEC50'!$A$1:$BQ$1,0),FALSE),"")</f>
        <v>1</v>
      </c>
      <c r="DO23" s="47">
        <f>_xlfn.IFNA(VLOOKUP($A23,'I-pEC50'!$A:$BQ,MATCH(DO$1,'I-pEC50'!$A$1:$BQ$1,0),FALSE),"")</f>
        <v>0.68807339449541294</v>
      </c>
      <c r="DP23" s="47">
        <f>_xlfn.IFNA(VLOOKUP($A23,'I-pEC50'!$A:$BQ,MATCH(DP$1,'I-pEC50'!$A$1:$BQ$1,0),FALSE),"")</f>
        <v>0.68807339449541294</v>
      </c>
      <c r="DQ23" s="47" t="str">
        <f>_xlfn.IFNA(VLOOKUP($A23,'I-pEC50'!$A:$BQ,MATCH(DQ$1,'I-pEC50'!$A$1:$BQ$1,0),FALSE),"")</f>
        <v/>
      </c>
      <c r="DR23" s="47" t="str">
        <f>_xlfn.IFNA(VLOOKUP($A23,'I-pEC50'!$A:$BQ,MATCH(DR$1,'I-pEC50'!$A$1:$BQ$1,0),FALSE),"")</f>
        <v/>
      </c>
      <c r="DS23" s="47" t="str">
        <f>_xlfn.IFNA(VLOOKUP($A23,'I-pEC50'!$A:$BQ,MATCH(DS$1,'I-pEC50'!$A$1:$BQ$1,0),FALSE),"")</f>
        <v/>
      </c>
      <c r="DT23" s="47" t="str">
        <f>_xlfn.IFNA(VLOOKUP($A23,'I-pEC50'!$A:$BQ,MATCH(DT$1,'I-pEC50'!$A$1:$BQ$1,0),FALSE),"")</f>
        <v/>
      </c>
      <c r="DU23" s="47" t="str">
        <f>_xlfn.IFNA(VLOOKUP($A23,'I-pEC50'!$A:$BQ,MATCH(DU$1,'I-pEC50'!$A$1:$BQ$1,0),FALSE),"")</f>
        <v/>
      </c>
      <c r="DV23" s="47">
        <f>_xlfn.IFNA(VLOOKUP($A23,'I-pEC50'!$A:$BQ,MATCH(DV$1,'I-pEC50'!$A$1:$BQ$1,0),FALSE),"")</f>
        <v>0.44954128440366997</v>
      </c>
      <c r="DW23" s="47">
        <f>_xlfn.IFNA(VLOOKUP($A23,'I-pEC50'!$A:$BQ,MATCH(DW$1,'I-pEC50'!$A$1:$BQ$1,0),FALSE),"")</f>
        <v>0</v>
      </c>
      <c r="DX23" s="105" t="str">
        <f t="shared" si="27"/>
        <v/>
      </c>
      <c r="DY23" s="47">
        <f t="shared" si="28"/>
        <v>0.86967172954434102</v>
      </c>
      <c r="DZ23" s="47" t="str">
        <f t="shared" si="29"/>
        <v/>
      </c>
      <c r="EA23" s="47">
        <f t="shared" si="30"/>
        <v>0.9050403787245892</v>
      </c>
      <c r="EB23" s="47" t="str">
        <f>_xlfn.IFNA(VLOOKUP($A23,'B-pEC50'!$A:$IC,MATCH(EB$1,'B-pEC50'!$A$1:$IC$1,0),FALSE),"")</f>
        <v/>
      </c>
      <c r="EC23" s="47">
        <f>_xlfn.IFNA(VLOOKUP($A23,'B-pEC50'!$A:$IC,MATCH(EC$1,'B-pEC50'!$A$1:$IC$1,0),FALSE),"")</f>
        <v>8.1639999999999997</v>
      </c>
      <c r="ED23" s="47" t="str">
        <f>_xlfn.IFNA(VLOOKUP($A23,'B-pEC50'!$A:$IC,MATCH(ED$1,'B-pEC50'!$A$1:$IC$1,0),FALSE),"")</f>
        <v/>
      </c>
      <c r="EE23" s="47">
        <f>_xlfn.IFNA(VLOOKUP($A23,'B-pEC50'!$A:$IC,MATCH(EE$1,'B-pEC50'!$A$1:$IC$1,0),FALSE),"")</f>
        <v>7.1820000000000004</v>
      </c>
      <c r="EF23" s="47" t="str">
        <f>_xlfn.IFNA(VLOOKUP($A23,'I-pEC50'!$A:$IC,MATCH(EF$1,'I-pEC50'!$A$1:$IC$1,0),FALSE),"")</f>
        <v/>
      </c>
      <c r="EG23" s="47">
        <f>_xlfn.IFNA(VLOOKUP($A23,'I-pEC50'!$A:$IC,MATCH(EG$1,'I-pEC50'!$A$1:$IC$1,0),FALSE),"")</f>
        <v>7.1</v>
      </c>
      <c r="EH23" s="47" t="str">
        <f>_xlfn.IFNA(VLOOKUP($A23,'I-pEC50'!$A:$IC,MATCH(EH$1,'I-pEC50'!$A$1:$IC$1,0),FALSE),"")</f>
        <v/>
      </c>
      <c r="EI23" s="47">
        <f>_xlfn.IFNA(VLOOKUP($A23,'I-pEC50'!$A:$IC,MATCH(EI$1,'I-pEC50'!$A$1:$IC$1,0),FALSE),"")</f>
        <v>6.5</v>
      </c>
      <c r="EJ23" s="105" t="str">
        <f t="shared" si="31"/>
        <v/>
      </c>
      <c r="EK23" s="47">
        <f t="shared" si="32"/>
        <v>0.86592527802074215</v>
      </c>
      <c r="EL23" s="47" t="str">
        <f t="shared" si="33"/>
        <v/>
      </c>
      <c r="EM23" s="47">
        <f t="shared" si="34"/>
        <v>0.89083529160435804</v>
      </c>
      <c r="EN23" s="105" t="str">
        <f>_xlfn.IFNA(VLOOKUP($A23,'B-pEC50'!$A:$IC,MATCH(EN$1,'B-pEC50'!$A$1:$IC$1,0),FALSE),"")</f>
        <v/>
      </c>
      <c r="EO23" s="47">
        <f>_xlfn.IFNA(VLOOKUP($A23,'B-pEC50'!$A:$IC,MATCH(EO$1,'B-pEC50'!$A$1:$IC$1,0),FALSE),"")</f>
        <v>8.0030000000000001</v>
      </c>
      <c r="EP23" s="47" t="str">
        <f>_xlfn.IFNA(VLOOKUP($A23,'B-pEC50'!$A:$IC,MATCH(EP$1,'B-pEC50'!$A$1:$IC$1,0),FALSE),"")</f>
        <v/>
      </c>
      <c r="EQ23" s="47">
        <f>_xlfn.IFNA(VLOOKUP($A23,'B-pEC50'!$A:$IC,MATCH(EQ$1,'B-pEC50'!$A$1:$IC$1,0),FALSE),"")</f>
        <v>7.0214999999999996</v>
      </c>
      <c r="ER23" s="47" t="str">
        <f>_xlfn.IFNA(VLOOKUP($A23,'I-pEC50'!$A:$IC,MATCH(ER$1,'I-pEC50'!$A$1:$IC$1,0),FALSE),"")</f>
        <v/>
      </c>
      <c r="ES23" s="47">
        <f>_xlfn.IFNA(VLOOKUP($A23,'I-pEC50'!$A:$IC,MATCH(ES$1,'I-pEC50'!$A$1:$IC$1,0),FALSE),"")</f>
        <v>6.93</v>
      </c>
      <c r="ET23" s="47" t="str">
        <f>_xlfn.IFNA(VLOOKUP($A23,'I-pEC50'!$A:$IC,MATCH(ET$1,'I-pEC50'!$A$1:$IC$1,0),FALSE),"")</f>
        <v/>
      </c>
      <c r="EU23" s="47">
        <f>_xlfn.IFNA(VLOOKUP($A23,'I-pEC50'!$A:$IC,MATCH(EU$1,'I-pEC50'!$A$1:$IC$1,0),FALSE),"")</f>
        <v>6.2549999999999999</v>
      </c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</row>
    <row r="24" spans="1:172" s="49" customFormat="1" x14ac:dyDescent="0.2">
      <c r="A24" s="29" t="s">
        <v>53</v>
      </c>
      <c r="B24" s="377">
        <f>VLOOKUP($A24,BI!$A:$Q,MATCH(B$1,BI!$A$1:$Q$1,0),FALSE)</f>
        <v>1</v>
      </c>
      <c r="C24" s="378">
        <f>VLOOKUP($A24,BI!$A:$Q,MATCH(C$1,BI!$A$1:$Q$1,0),FALSE)</f>
        <v>1</v>
      </c>
      <c r="D24" s="378" t="str">
        <f>VLOOKUP($A24,BI!$A:$Q,MATCH(D$1,BI!$A$1:$Q$1,0),FALSE)</f>
        <v/>
      </c>
      <c r="E24" s="378">
        <f>VLOOKUP($A24,BI!$A:$Q,MATCH(E$1,BI!$A$1:$Q$1,0),FALSE)</f>
        <v>1</v>
      </c>
      <c r="F24" s="378" t="str">
        <f>VLOOKUP($A24,BI!$A:$Q,MATCH(F$1,BI!$A$1:$Q$1,0),FALSE)</f>
        <v/>
      </c>
      <c r="G24" s="378" t="str">
        <f>VLOOKUP($A24,BI!$A:$Q,MATCH(G$1,BI!$A$1:$Q$1,0),FALSE)</f>
        <v/>
      </c>
      <c r="H24" s="378">
        <f>VLOOKUP($A24,BI!$A:$Q,MATCH(H$1,BI!$A$1:$Q$1,0),FALSE)</f>
        <v>1</v>
      </c>
      <c r="I24" s="378">
        <f>VLOOKUP($A24,BI!$A:$Q,MATCH(I$1,BI!$A$1:$Q$1,0),FALSE)</f>
        <v>1</v>
      </c>
      <c r="J24" s="378">
        <f>VLOOKUP($A24,BI!$A:$Q,MATCH(J$1,BI!$A$1:$Q$1,0),FALSE)</f>
        <v>1</v>
      </c>
      <c r="K24" s="378">
        <f>VLOOKUP($A24,BI!$A:$Q,MATCH(K$1,BI!$A$1:$Q$1,0),FALSE)</f>
        <v>1</v>
      </c>
      <c r="L24" s="378" t="str">
        <f>VLOOKUP($A24,BI!$A:$Q,MATCH(L$1,BI!$A$1:$Q$1,0),FALSE)</f>
        <v/>
      </c>
      <c r="M24" s="378" t="str">
        <f>VLOOKUP($A24,BI!$A:$Q,MATCH(M$1,BI!$A$1:$Q$1,0),FALSE)</f>
        <v/>
      </c>
      <c r="N24" s="49">
        <f t="shared" si="0"/>
        <v>7</v>
      </c>
      <c r="O24" s="49">
        <f>VLOOKUP($A24,BI!$A:$Q,MATCH(O$1,BI!$A$1:$Q$1,0),FALSE)</f>
        <v>1</v>
      </c>
      <c r="P24" s="37">
        <f>VLOOKUP($A24,BI!$A:$Q,MATCH(P$1,BI!$A$1:$Q$1,0),FALSE)</f>
        <v>1</v>
      </c>
      <c r="Q24" s="37">
        <f>VLOOKUP($A24,BI!$A:$Q,MATCH(Q$1,BI!$A$1:$Q$1,0),FALSE)</f>
        <v>1</v>
      </c>
      <c r="R24" s="37" t="str">
        <f>VLOOKUP($A24,BI!$A:$Q,MATCH(R$1,BI!$A$1:$Q$1,0),FALSE)</f>
        <v/>
      </c>
      <c r="S24" s="37">
        <f t="shared" si="1"/>
        <v>3</v>
      </c>
      <c r="T24" s="40">
        <f t="shared" si="35"/>
        <v>0.79603267211201867</v>
      </c>
      <c r="U24" s="41">
        <f t="shared" si="36"/>
        <v>0.9799861973775017</v>
      </c>
      <c r="V24" s="41">
        <f t="shared" si="37"/>
        <v>1</v>
      </c>
      <c r="W24" s="41">
        <f t="shared" si="38"/>
        <v>0.9023668639053255</v>
      </c>
      <c r="X24" s="41" t="str">
        <f t="shared" si="39"/>
        <v/>
      </c>
      <c r="Y24" s="41" t="str">
        <f t="shared" si="40"/>
        <v/>
      </c>
      <c r="Z24" s="41">
        <f t="shared" si="41"/>
        <v>0.91609467455621307</v>
      </c>
      <c r="AA24" s="41">
        <f t="shared" si="42"/>
        <v>0.90840236686390541</v>
      </c>
      <c r="AB24" s="41">
        <f t="shared" si="43"/>
        <v>0.77338709677419359</v>
      </c>
      <c r="AC24" s="41">
        <f t="shared" si="44"/>
        <v>0.86353122590593678</v>
      </c>
      <c r="AD24" s="41" t="str">
        <f t="shared" si="45"/>
        <v/>
      </c>
      <c r="AE24" s="41" t="str">
        <f t="shared" si="46"/>
        <v/>
      </c>
      <c r="AF24" s="44">
        <f>_xlfn.IFNA(VLOOKUP($A24,'B-pEC50'!$A:$BM,MATCH(AF$1,'B-pEC50'!$A$1:$BM$1,0),FALSE),"")</f>
        <v>6.8220000000000001</v>
      </c>
      <c r="AG24" s="46">
        <f>_xlfn.IFNA(VLOOKUP($A24,'B-pEC50'!$A:$BM,MATCH(AG$1,'B-pEC50'!$A$1:$BM$1,0),FALSE),"")</f>
        <v>7.2450000000000001</v>
      </c>
      <c r="AH24" s="46" t="str">
        <f>_xlfn.IFNA(VLOOKUP($A24,'B-pEC50'!$A:$BM,MATCH(AH$1,'B-pEC50'!$A$1:$BM$1,0),FALSE),"")</f>
        <v/>
      </c>
      <c r="AI24" s="46">
        <f>_xlfn.IFNA(VLOOKUP($A24,'B-pEC50'!$A:$BM,MATCH(AI$1,'B-pEC50'!$A$1:$BM$1,0),FALSE),"")</f>
        <v>7.4359999999999999</v>
      </c>
      <c r="AJ24" s="46" t="str">
        <f>_xlfn.IFNA(VLOOKUP($A24,'B-pEC50'!$A:$BM,MATCH(AJ$1,'B-pEC50'!$A$1:$BM$1,0),FALSE),"")</f>
        <v/>
      </c>
      <c r="AK24" s="46" t="str">
        <f>_xlfn.IFNA(VLOOKUP($A24,'B-pEC50'!$A:$BM,MATCH(AK$1,'B-pEC50'!$A$1:$BM$1,0),FALSE),"")</f>
        <v/>
      </c>
      <c r="AL24" s="45">
        <f>_xlfn.IFNA(VLOOKUP($A24,'B-pEC50'!$A:$BM,MATCH(AL$1,'B-pEC50'!$A$1:$BM$1,0),FALSE),"")</f>
        <v>7.7409999999999997</v>
      </c>
      <c r="AM24" s="45">
        <f>_xlfn.IFNA(VLOOKUP($A24,'B-pEC50'!$A:$BM,MATCH(AM$1,'B-pEC50'!$A$1:$BM$1,0),FALSE),"")</f>
        <v>7.6760000000000002</v>
      </c>
      <c r="AN24" s="45">
        <f>_xlfn.IFNA(VLOOKUP($A24,'B-pEC50'!$A:$BM,MATCH(AN$1,'B-pEC50'!$A$1:$BM$1,0),FALSE),"")</f>
        <v>6.7130000000000001</v>
      </c>
      <c r="AO24" s="46">
        <f>_xlfn.IFNA(VLOOKUP($A24,'B-pEC50'!$A:$BM,MATCH(AO$1,'B-pEC50'!$A$1:$BM$1,0),FALSE),"")</f>
        <v>7.782</v>
      </c>
      <c r="AP24" s="45" t="str">
        <f>_xlfn.IFNA(VLOOKUP($A24,'B-pEC50'!$A:$BM,MATCH(AP$1,'B-pEC50'!$A$1:$BM$1,0),FALSE),"")</f>
        <v/>
      </c>
      <c r="AQ24" s="45" t="str">
        <f>_xlfn.IFNA(VLOOKUP($A24,'B-pEC50'!$A:$BM,MATCH(AQ$1,'B-pEC50'!$A$1:$BM$1,0),FALSE),"")</f>
        <v/>
      </c>
      <c r="AR24" s="47">
        <f>_xlfn.IFNA(VLOOKUP($A24,'I-pEC50'!$A:$BM,MATCH(AR$1,'I-pEC50'!$A$1:$BM$1,0),FALSE),"")</f>
        <v>8.57</v>
      </c>
      <c r="AS24" s="47">
        <f>_xlfn.IFNA(VLOOKUP($A24,'I-pEC50'!$A:$BM,MATCH(AS$1,'I-pEC50'!$A$1:$BM$1,0),FALSE),"")</f>
        <v>7.1</v>
      </c>
      <c r="AT24" s="47">
        <f>_xlfn.IFNA(VLOOKUP($A24,'I-pEC50'!$A:$BM,MATCH(AT$1,'I-pEC50'!$A$1:$BM$1,0),FALSE),"")</f>
        <v>7.1</v>
      </c>
      <c r="AU24" s="47">
        <f>_xlfn.IFNA(VLOOKUP($A24,'I-pEC50'!$A:$BM,MATCH(AU$1,'I-pEC50'!$A$1:$BM$1,0),FALSE),"")</f>
        <v>6.71</v>
      </c>
      <c r="AV24" s="47" t="str">
        <f>_xlfn.IFNA(VLOOKUP($A24,'I-pEC50'!$A:$BM,MATCH(AV$1,'I-pEC50'!$A$1:$BM$1,0),FALSE),"")</f>
        <v/>
      </c>
      <c r="AW24" s="47" t="str">
        <f>_xlfn.IFNA(VLOOKUP($A24,'I-pEC50'!$A:$BM,MATCH(AW$1,'I-pEC50'!$A$1:$BM$1,0),FALSE),"")</f>
        <v/>
      </c>
      <c r="AX24" s="47">
        <f>_xlfn.IFNA(VLOOKUP($A24,'I-pEC50'!$A:$BM,MATCH(AX$1,'I-pEC50'!$A$1:$BM$1,0),FALSE),"")</f>
        <v>8.4499999999999993</v>
      </c>
      <c r="AY24" s="47">
        <f>_xlfn.IFNA(VLOOKUP($A24,'I-pEC50'!$A:$BM,MATCH(AY$1,'I-pEC50'!$A$1:$BM$1,0),FALSE),"")</f>
        <v>8.4499999999999993</v>
      </c>
      <c r="AZ24" s="47">
        <f>_xlfn.IFNA(VLOOKUP($A24,'I-pEC50'!$A:$BM,MATCH(AZ$1,'I-pEC50'!$A$1:$BM$1,0),FALSE),"")</f>
        <v>8.68</v>
      </c>
      <c r="BA24" s="47">
        <f>_xlfn.IFNA(VLOOKUP($A24,'I-pEC50'!$A:$BM,MATCH(BA$1,'I-pEC50'!$A$1:$BM$1,0),FALSE),"")</f>
        <v>6.72</v>
      </c>
      <c r="BB24" s="47" t="str">
        <f>_xlfn.IFNA(VLOOKUP($A24,'I-pEC50'!$A:$BM,MATCH(BB$1,'I-pEC50'!$A$1:$BM$1,0),FALSE),"")</f>
        <v/>
      </c>
      <c r="BC24" s="47" t="str">
        <f>_xlfn.IFNA(VLOOKUP($A24,'I-pEC50'!$A:$BM,MATCH(BC$1,'I-pEC50'!$A$1:$BM$1,0),FALSE),"")</f>
        <v/>
      </c>
      <c r="BD24" s="40">
        <f t="shared" si="47"/>
        <v>0.39639729462476025</v>
      </c>
      <c r="BE24" s="41">
        <f t="shared" si="48"/>
        <v>0.98724490105308083</v>
      </c>
      <c r="BF24" s="41">
        <f t="shared" si="49"/>
        <v>1</v>
      </c>
      <c r="BG24" s="41">
        <f t="shared" si="50"/>
        <v>0.68626569955281691</v>
      </c>
      <c r="BH24" s="41" t="str">
        <f t="shared" si="51"/>
        <v/>
      </c>
      <c r="BI24" s="41" t="str">
        <f t="shared" si="52"/>
        <v/>
      </c>
      <c r="BJ24" s="41">
        <f t="shared" si="53"/>
        <v>0.78704714098646866</v>
      </c>
      <c r="BK24" s="41">
        <f t="shared" si="54"/>
        <v>0.76047152323887379</v>
      </c>
      <c r="BL24" s="41">
        <f t="shared" si="55"/>
        <v>0.34207948669141214</v>
      </c>
      <c r="BM24" s="41">
        <f t="shared" si="56"/>
        <v>0.56938844234129249</v>
      </c>
      <c r="BN24" s="41" t="str">
        <f t="shared" si="57"/>
        <v/>
      </c>
      <c r="BO24" s="41" t="str">
        <f t="shared" si="58"/>
        <v/>
      </c>
      <c r="BP24" s="40">
        <f>_xlfn.IFNA(VLOOKUP($A24,'B-pEC50'!$A:$BM,MATCH(BP$1,'B-pEC50'!$A$1:$BM$1,0),FALSE),"")</f>
        <v>0.22739602169981921</v>
      </c>
      <c r="BQ24" s="41">
        <f>_xlfn.IFNA(VLOOKUP($A24,'B-pEC50'!$A:$BM,MATCH(BQ$1,'B-pEC50'!$A$1:$BM$1,0),FALSE),"")</f>
        <v>0.32301084990958412</v>
      </c>
      <c r="BR24" s="41" t="str">
        <f>_xlfn.IFNA(VLOOKUP($A24,'B-pEC50'!$A:$BM,MATCH(BR$1,'B-pEC50'!$A$1:$BM$1,0),FALSE),"")</f>
        <v/>
      </c>
      <c r="BS24" s="41">
        <f>_xlfn.IFNA(VLOOKUP($A24,'B-pEC50'!$A:$BM,MATCH(BS$1,'B-pEC50'!$A$1:$BM$1,0),FALSE),"")</f>
        <v>0.36618444846292947</v>
      </c>
      <c r="BT24" s="41" t="str">
        <f>_xlfn.IFNA(VLOOKUP($A24,'B-pEC50'!$A:$BM,MATCH(BT$1,'B-pEC50'!$A$1:$BM$1,0),FALSE),"")</f>
        <v/>
      </c>
      <c r="BU24" s="41" t="str">
        <f>_xlfn.IFNA(VLOOKUP($A24,'B-pEC50'!$A:$BM,MATCH(BU$1,'B-pEC50'!$A$1:$BM$1,0),FALSE),"")</f>
        <v/>
      </c>
      <c r="BV24" s="41">
        <f>_xlfn.IFNA(VLOOKUP($A24,'B-pEC50'!$A:$BM,MATCH(BV$1,'B-pEC50'!$A$1:$BM$1,0),FALSE),"")</f>
        <v>0.43512658227848094</v>
      </c>
      <c r="BW24" s="41">
        <f>_xlfn.IFNA(VLOOKUP($A24,'B-pEC50'!$A:$BM,MATCH(BW$1,'B-pEC50'!$A$1:$BM$1,0),FALSE),"")</f>
        <v>0.42043399638336348</v>
      </c>
      <c r="BX24" s="41">
        <f>_xlfn.IFNA(VLOOKUP($A24,'B-pEC50'!$A:$BM,MATCH(BX$1,'B-pEC50'!$A$1:$BM$1,0),FALSE),"")</f>
        <v>0.20275768535262209</v>
      </c>
      <c r="BY24" s="41">
        <f>_xlfn.IFNA(VLOOKUP($A24,'B-pEC50'!$A:$BM,MATCH(BY$1,'B-pEC50'!$A$1:$BM$1,0),FALSE),"")</f>
        <v>0.44439421338155516</v>
      </c>
      <c r="BZ24" s="41" t="str">
        <f>_xlfn.IFNA(VLOOKUP($A24,'B-pEC50'!$A:$BM,MATCH(BZ$1,'B-pEC50'!$A$1:$BM$1,0),FALSE),"")</f>
        <v/>
      </c>
      <c r="CA24" s="41" t="str">
        <f>_xlfn.IFNA(VLOOKUP($A24,'B-pEC50'!$A:$BM,MATCH(CA$1,'B-pEC50'!$A$1:$BM$1,0),FALSE),"")</f>
        <v/>
      </c>
      <c r="CB24" s="47">
        <f>_xlfn.IFNA(VLOOKUP($A24,'I-pEC50'!$A:$BM,MATCH(CB$1,'I-pEC50'!$A$1:$BM$1,0),FALSE),"")</f>
        <v>0.57365684575389964</v>
      </c>
      <c r="CC24" s="47">
        <f>_xlfn.IFNA(VLOOKUP($A24,'I-pEC50'!$A:$BM,MATCH(CC$1,'I-pEC50'!$A$1:$BM$1,0),FALSE),"")</f>
        <v>0.3188908145580589</v>
      </c>
      <c r="CD24" s="47">
        <f>_xlfn.IFNA(VLOOKUP($A24,'I-pEC50'!$A:$BM,MATCH(CD$1,'I-pEC50'!$A$1:$BM$1,0),FALSE),"")</f>
        <v>0.3188908145580589</v>
      </c>
      <c r="CE24" s="47">
        <f>_xlfn.IFNA(VLOOKUP($A24,'I-pEC50'!$A:$BM,MATCH(CE$1,'I-pEC50'!$A$1:$BM$1,0),FALSE),"")</f>
        <v>0.25129982668977474</v>
      </c>
      <c r="CF24" s="47" t="str">
        <f>_xlfn.IFNA(VLOOKUP($A24,'I-pEC50'!$A:$BM,MATCH(CF$1,'I-pEC50'!$A$1:$BM$1,0),FALSE),"")</f>
        <v/>
      </c>
      <c r="CG24" s="47" t="str">
        <f>_xlfn.IFNA(VLOOKUP($A24,'I-pEC50'!$A:$BM,MATCH(CG$1,'I-pEC50'!$A$1:$BM$1,0),FALSE),"")</f>
        <v/>
      </c>
      <c r="CH24" s="47">
        <f>_xlfn.IFNA(VLOOKUP($A24,'I-pEC50'!$A:$BM,MATCH(CH$1,'I-pEC50'!$A$1:$BM$1,0),FALSE),"")</f>
        <v>0.55285961871750433</v>
      </c>
      <c r="CI24" s="47">
        <f>_xlfn.IFNA(VLOOKUP($A24,'I-pEC50'!$A:$BM,MATCH(CI$1,'I-pEC50'!$A$1:$BM$1,0),FALSE),"")</f>
        <v>0.55285961871750433</v>
      </c>
      <c r="CJ24" s="47">
        <f>_xlfn.IFNA(VLOOKUP($A24,'I-pEC50'!$A:$BM,MATCH(CJ$1,'I-pEC50'!$A$1:$BM$1,0),FALSE),"")</f>
        <v>0.59272097053726169</v>
      </c>
      <c r="CK24" s="47">
        <f>_xlfn.IFNA(VLOOKUP($A24,'I-pEC50'!$A:$BM,MATCH(CK$1,'I-pEC50'!$A$1:$BM$1,0),FALSE),"")</f>
        <v>0.25303292894280766</v>
      </c>
      <c r="CL24" s="47" t="str">
        <f>_xlfn.IFNA(VLOOKUP($A24,'I-pEC50'!$A:$BM,MATCH(CL$1,'I-pEC50'!$A$1:$BM$1,0),FALSE),"")</f>
        <v/>
      </c>
      <c r="CM24" s="47" t="str">
        <f>_xlfn.IFNA(VLOOKUP($A24,'I-pEC50'!$A:$BM,MATCH(CM$1,'I-pEC50'!$A$1:$BM$1,0),FALSE),"")</f>
        <v/>
      </c>
      <c r="CN24" s="40">
        <f t="shared" si="59"/>
        <v>0.10799460856795111</v>
      </c>
      <c r="CO24" s="41">
        <f t="shared" si="60"/>
        <v>0.39779970230143857</v>
      </c>
      <c r="CP24" s="41">
        <f t="shared" si="61"/>
        <v>1</v>
      </c>
      <c r="CQ24" s="41">
        <f t="shared" si="62"/>
        <v>0</v>
      </c>
      <c r="CR24" s="41" t="str">
        <f t="shared" si="63"/>
        <v/>
      </c>
      <c r="CS24" s="41" t="str">
        <f t="shared" si="64"/>
        <v/>
      </c>
      <c r="CT24" s="41">
        <f t="shared" si="65"/>
        <v>0.91847557723834172</v>
      </c>
      <c r="CU24" s="41">
        <f t="shared" si="66"/>
        <v>0.98047029428973509</v>
      </c>
      <c r="CV24" s="41">
        <f t="shared" si="67"/>
        <v>0</v>
      </c>
      <c r="CW24" s="41">
        <f t="shared" si="68"/>
        <v>5.0761421319795875E-3</v>
      </c>
      <c r="CX24" s="41" t="str">
        <f t="shared" si="69"/>
        <v/>
      </c>
      <c r="CY24" s="41" t="str">
        <f t="shared" si="70"/>
        <v/>
      </c>
      <c r="CZ24" s="40">
        <f>_xlfn.IFNA(VLOOKUP($A24,'B-pEC50'!$A:$BM,MATCH(CZ$1,'B-pEC50'!$A$1:$BM$1,0),FALSE),"")</f>
        <v>0.10196445275958839</v>
      </c>
      <c r="DA24" s="41">
        <f>_xlfn.IFNA(VLOOKUP($A24,'B-pEC50'!$A:$BM,MATCH(DA$1,'B-pEC50'!$A$1:$BM$1,0),FALSE),"")</f>
        <v>0.49766136576239484</v>
      </c>
      <c r="DB24" s="41" t="str">
        <f>_xlfn.IFNA(VLOOKUP($A24,'B-pEC50'!$A:$BM,MATCH(DB$1,'B-pEC50'!$A$1:$BM$1,0),FALSE),"")</f>
        <v/>
      </c>
      <c r="DC24" s="41">
        <f>_xlfn.IFNA(VLOOKUP($A24,'B-pEC50'!$A:$BM,MATCH(DC$1,'B-pEC50'!$A$1:$BM$1,0),FALSE),"")</f>
        <v>0.67633302151543484</v>
      </c>
      <c r="DD24" s="41" t="str">
        <f>_xlfn.IFNA(VLOOKUP($A24,'B-pEC50'!$A:$BM,MATCH(DD$1,'B-pEC50'!$A$1:$BM$1,0),FALSE),"")</f>
        <v/>
      </c>
      <c r="DE24" s="41" t="str">
        <f>_xlfn.IFNA(VLOOKUP($A24,'B-pEC50'!$A:$BM,MATCH(DE$1,'B-pEC50'!$A$1:$BM$1,0),FALSE),"")</f>
        <v/>
      </c>
      <c r="DF24" s="41">
        <f>_xlfn.IFNA(VLOOKUP($A24,'B-pEC50'!$A:$BM,MATCH(DF$1,'B-pEC50'!$A$1:$BM$1,0),FALSE),"")</f>
        <v>0.96164639850327371</v>
      </c>
      <c r="DG24" s="41">
        <f>_xlfn.IFNA(VLOOKUP($A24,'B-pEC50'!$A:$BM,MATCH(DG$1,'B-pEC50'!$A$1:$BM$1,0),FALSE),"")</f>
        <v>0.90084190832553801</v>
      </c>
      <c r="DH24" s="41">
        <f>_xlfn.IFNA(VLOOKUP($A24,'B-pEC50'!$A:$BM,MATCH(DH$1,'B-pEC50'!$A$1:$BM$1,0),FALSE),"")</f>
        <v>0</v>
      </c>
      <c r="DI24" s="41">
        <f>_xlfn.IFNA(VLOOKUP($A24,'B-pEC50'!$A:$BM,MATCH(DI$1,'B-pEC50'!$A$1:$BM$1,0),FALSE),"")</f>
        <v>1</v>
      </c>
      <c r="DJ24" s="41" t="str">
        <f>_xlfn.IFNA(VLOOKUP($A24,'B-pEC50'!$A:$BM,MATCH(DJ$1,'B-pEC50'!$A$1:$BM$1,0),FALSE),"")</f>
        <v/>
      </c>
      <c r="DK24" s="41" t="str">
        <f>_xlfn.IFNA(VLOOKUP($A24,'B-pEC50'!$A:$BM,MATCH(DK$1,'B-pEC50'!$A$1:$BM$1,0),FALSE),"")</f>
        <v/>
      </c>
      <c r="DL24" s="47">
        <f>_xlfn.IFNA(VLOOKUP($A24,'I-pEC50'!$A:$BQ,MATCH(DL$1,'I-pEC50'!$A$1:$BQ$1,0),FALSE),"")</f>
        <v>0.94416243654822363</v>
      </c>
      <c r="DM24" s="47">
        <f>_xlfn.IFNA(VLOOKUP($A24,'I-pEC50'!$A:$BQ,MATCH(DM$1,'I-pEC50'!$A$1:$BQ$1,0),FALSE),"")</f>
        <v>0.19796954314720799</v>
      </c>
      <c r="DN24" s="47">
        <f>_xlfn.IFNA(VLOOKUP($A24,'I-pEC50'!$A:$BQ,MATCH(DN$1,'I-pEC50'!$A$1:$BQ$1,0),FALSE),"")</f>
        <v>0.19796954314720799</v>
      </c>
      <c r="DO24" s="47">
        <f>_xlfn.IFNA(VLOOKUP($A24,'I-pEC50'!$A:$BQ,MATCH(DO$1,'I-pEC50'!$A$1:$BQ$1,0),FALSE),"")</f>
        <v>0</v>
      </c>
      <c r="DP24" s="47" t="str">
        <f>_xlfn.IFNA(VLOOKUP($A24,'I-pEC50'!$A:$BQ,MATCH(DP$1,'I-pEC50'!$A$1:$BQ$1,0),FALSE),"")</f>
        <v/>
      </c>
      <c r="DQ24" s="47" t="str">
        <f>_xlfn.IFNA(VLOOKUP($A24,'I-pEC50'!$A:$BQ,MATCH(DQ$1,'I-pEC50'!$A$1:$BQ$1,0),FALSE),"")</f>
        <v/>
      </c>
      <c r="DR24" s="47">
        <f>_xlfn.IFNA(VLOOKUP($A24,'I-pEC50'!$A:$BQ,MATCH(DR$1,'I-pEC50'!$A$1:$BQ$1,0),FALSE),"")</f>
        <v>0.88324873096446677</v>
      </c>
      <c r="DS24" s="47">
        <f>_xlfn.IFNA(VLOOKUP($A24,'I-pEC50'!$A:$BQ,MATCH(DS$1,'I-pEC50'!$A$1:$BQ$1,0),FALSE),"")</f>
        <v>0.88324873096446677</v>
      </c>
      <c r="DT24" s="47">
        <f>_xlfn.IFNA(VLOOKUP($A24,'I-pEC50'!$A:$BQ,MATCH(DT$1,'I-pEC50'!$A$1:$BQ$1,0),FALSE),"")</f>
        <v>1</v>
      </c>
      <c r="DU24" s="47">
        <f>_xlfn.IFNA(VLOOKUP($A24,'I-pEC50'!$A:$BQ,MATCH(DU$1,'I-pEC50'!$A$1:$BQ$1,0),FALSE),"")</f>
        <v>5.0761421319795875E-3</v>
      </c>
      <c r="DV24" s="47" t="str">
        <f>_xlfn.IFNA(VLOOKUP($A24,'I-pEC50'!$A:$BQ,MATCH(DV$1,'I-pEC50'!$A$1:$BQ$1,0),FALSE),"")</f>
        <v/>
      </c>
      <c r="DW24" s="47" t="str">
        <f>_xlfn.IFNA(VLOOKUP($A24,'I-pEC50'!$A:$BQ,MATCH(DW$1,'I-pEC50'!$A$1:$BQ$1,0),FALSE),"")</f>
        <v/>
      </c>
      <c r="DX24" s="105">
        <f t="shared" si="27"/>
        <v>0.79603267211201867</v>
      </c>
      <c r="DY24" s="47">
        <f t="shared" si="28"/>
        <v>0.95481441635287789</v>
      </c>
      <c r="DZ24" s="47">
        <f t="shared" si="29"/>
        <v>0.89654377880184333</v>
      </c>
      <c r="EA24" s="47" t="str">
        <f t="shared" si="30"/>
        <v/>
      </c>
      <c r="EB24" s="47">
        <f>_xlfn.IFNA(VLOOKUP($A24,'B-pEC50'!$A:$IC,MATCH(EB$1,'B-pEC50'!$A$1:$IC$1,0),FALSE),"")</f>
        <v>6.8220000000000001</v>
      </c>
      <c r="EC24" s="47">
        <f>_xlfn.IFNA(VLOOKUP($A24,'B-pEC50'!$A:$IC,MATCH(EC$1,'B-pEC50'!$A$1:$IC$1,0),FALSE),"")</f>
        <v>7.4359999999999999</v>
      </c>
      <c r="ED24" s="47">
        <f>_xlfn.IFNA(VLOOKUP($A24,'B-pEC50'!$A:$IC,MATCH(ED$1,'B-pEC50'!$A$1:$IC$1,0),FALSE),"")</f>
        <v>7.782</v>
      </c>
      <c r="EE24" s="47" t="str">
        <f>_xlfn.IFNA(VLOOKUP($A24,'B-pEC50'!$A:$IC,MATCH(EE$1,'B-pEC50'!$A$1:$IC$1,0),FALSE),"")</f>
        <v/>
      </c>
      <c r="EF24" s="47">
        <f>_xlfn.IFNA(VLOOKUP($A24,'I-pEC50'!$A:$IC,MATCH(EF$1,'I-pEC50'!$A$1:$IC$1,0),FALSE),"")</f>
        <v>8.57</v>
      </c>
      <c r="EG24" s="47">
        <f>_xlfn.IFNA(VLOOKUP($A24,'I-pEC50'!$A:$IC,MATCH(EG$1,'I-pEC50'!$A$1:$IC$1,0),FALSE),"")</f>
        <v>7.1</v>
      </c>
      <c r="EH24" s="47">
        <f>_xlfn.IFNA(VLOOKUP($A24,'I-pEC50'!$A:$IC,MATCH(EH$1,'I-pEC50'!$A$1:$IC$1,0),FALSE),"")</f>
        <v>8.68</v>
      </c>
      <c r="EI24" s="47" t="str">
        <f>_xlfn.IFNA(VLOOKUP($A24,'I-pEC50'!$A:$IC,MATCH(EI$1,'I-pEC50'!$A$1:$IC$1,0),FALSE),"")</f>
        <v/>
      </c>
      <c r="EJ24" s="105">
        <f t="shared" si="31"/>
        <v>0.79603267211201867</v>
      </c>
      <c r="EK24" s="47">
        <f t="shared" si="32"/>
        <v>0.94067161637490615</v>
      </c>
      <c r="EL24" s="47">
        <f t="shared" si="33"/>
        <v>0.92606811145510837</v>
      </c>
      <c r="EM24" s="47" t="str">
        <f t="shared" si="34"/>
        <v/>
      </c>
      <c r="EN24" s="105">
        <f>_xlfn.IFNA(VLOOKUP($A24,'B-pEC50'!$A:$IC,MATCH(EN$1,'B-pEC50'!$A$1:$IC$1,0),FALSE),"")</f>
        <v>6.8220000000000001</v>
      </c>
      <c r="EO24" s="47">
        <f>_xlfn.IFNA(VLOOKUP($A24,'B-pEC50'!$A:$IC,MATCH(EO$1,'B-pEC50'!$A$1:$IC$1,0),FALSE),"")</f>
        <v>7.3405000000000005</v>
      </c>
      <c r="EP24" s="47">
        <f>_xlfn.IFNA(VLOOKUP($A24,'B-pEC50'!$A:$IC,MATCH(EP$1,'B-pEC50'!$A$1:$IC$1,0),FALSE),"")</f>
        <v>7.4779999999999998</v>
      </c>
      <c r="EQ24" s="47" t="str">
        <f>_xlfn.IFNA(VLOOKUP($A24,'B-pEC50'!$A:$IC,MATCH(EQ$1,'B-pEC50'!$A$1:$IC$1,0),FALSE),"")</f>
        <v/>
      </c>
      <c r="ER24" s="47">
        <f>_xlfn.IFNA(VLOOKUP($A24,'I-pEC50'!$A:$IC,MATCH(ER$1,'I-pEC50'!$A$1:$IC$1,0),FALSE),"")</f>
        <v>8.57</v>
      </c>
      <c r="ES24" s="47">
        <f>_xlfn.IFNA(VLOOKUP($A24,'I-pEC50'!$A:$IC,MATCH(ES$1,'I-pEC50'!$A$1:$IC$1,0),FALSE),"")</f>
        <v>6.9049999999999994</v>
      </c>
      <c r="ET24" s="47">
        <f>_xlfn.IFNA(VLOOKUP($A24,'I-pEC50'!$A:$IC,MATCH(ET$1,'I-pEC50'!$A$1:$IC$1,0),FALSE),"")</f>
        <v>8.0749999999999993</v>
      </c>
      <c r="EU24" s="47" t="str">
        <f>_xlfn.IFNA(VLOOKUP($A24,'I-pEC50'!$A:$IC,MATCH(EU$1,'I-pEC50'!$A$1:$IC$1,0),FALSE),"")</f>
        <v/>
      </c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</row>
    <row r="25" spans="1:172" s="49" customFormat="1" x14ac:dyDescent="0.2">
      <c r="A25" s="29" t="s">
        <v>57</v>
      </c>
      <c r="B25" s="377" t="str">
        <f>VLOOKUP($A25,BI!$A:$Q,MATCH(B$1,BI!$A$1:$Q$1,0),FALSE)</f>
        <v/>
      </c>
      <c r="C25" s="378">
        <f>VLOOKUP($A25,BI!$A:$Q,MATCH(C$1,BI!$A$1:$Q$1,0),FALSE)</f>
        <v>1</v>
      </c>
      <c r="D25" s="378">
        <f>VLOOKUP($A25,BI!$A:$Q,MATCH(D$1,BI!$A$1:$Q$1,0),FALSE)</f>
        <v>1</v>
      </c>
      <c r="E25" s="378">
        <f>VLOOKUP($A25,BI!$A:$Q,MATCH(E$1,BI!$A$1:$Q$1,0),FALSE)</f>
        <v>1</v>
      </c>
      <c r="F25" s="378">
        <f>VLOOKUP($A25,BI!$A:$Q,MATCH(F$1,BI!$A$1:$Q$1,0),FALSE)</f>
        <v>1</v>
      </c>
      <c r="G25" s="378">
        <f>VLOOKUP($A25,BI!$A:$Q,MATCH(G$1,BI!$A$1:$Q$1,0),FALSE)</f>
        <v>1</v>
      </c>
      <c r="H25" s="378" t="str">
        <f>VLOOKUP($A25,BI!$A:$Q,MATCH(H$1,BI!$A$1:$Q$1,0),FALSE)</f>
        <v/>
      </c>
      <c r="I25" s="378" t="str">
        <f>VLOOKUP($A25,BI!$A:$Q,MATCH(I$1,BI!$A$1:$Q$1,0),FALSE)</f>
        <v/>
      </c>
      <c r="J25" s="378" t="str">
        <f>VLOOKUP($A25,BI!$A:$Q,MATCH(J$1,BI!$A$1:$Q$1,0),FALSE)</f>
        <v/>
      </c>
      <c r="K25" s="378">
        <f>VLOOKUP($A25,BI!$A:$Q,MATCH(K$1,BI!$A$1:$Q$1,0),FALSE)</f>
        <v>1</v>
      </c>
      <c r="L25" s="378" t="str">
        <f>VLOOKUP($A25,BI!$A:$Q,MATCH(L$1,BI!$A$1:$Q$1,0),FALSE)</f>
        <v/>
      </c>
      <c r="M25" s="378" t="str">
        <f>VLOOKUP($A25,BI!$A:$Q,MATCH(M$1,BI!$A$1:$Q$1,0),FALSE)</f>
        <v/>
      </c>
      <c r="N25" s="49">
        <f t="shared" si="0"/>
        <v>6</v>
      </c>
      <c r="O25" s="49" t="str">
        <f>VLOOKUP($A25,BI!$A:$Q,MATCH(O$1,BI!$A$1:$Q$1,0),FALSE)</f>
        <v/>
      </c>
      <c r="P25" s="37">
        <f>VLOOKUP($A25,BI!$A:$Q,MATCH(P$1,BI!$A$1:$Q$1,0),FALSE)</f>
        <v>1</v>
      </c>
      <c r="Q25" s="37">
        <f>VLOOKUP($A25,BI!$A:$Q,MATCH(Q$1,BI!$A$1:$Q$1,0),FALSE)</f>
        <v>1</v>
      </c>
      <c r="R25" s="37" t="str">
        <f>VLOOKUP($A25,BI!$A:$Q,MATCH(R$1,BI!$A$1:$Q$1,0),FALSE)</f>
        <v/>
      </c>
      <c r="S25" s="37">
        <f t="shared" si="1"/>
        <v>2</v>
      </c>
      <c r="T25" s="40" t="str">
        <f t="shared" si="35"/>
        <v/>
      </c>
      <c r="U25" s="41">
        <f t="shared" si="36"/>
        <v>0.94238329238329233</v>
      </c>
      <c r="V25" s="41">
        <f t="shared" si="37"/>
        <v>0.9347665847665847</v>
      </c>
      <c r="W25" s="41">
        <f t="shared" si="38"/>
        <v>0.97790655559579864</v>
      </c>
      <c r="X25" s="41">
        <f t="shared" si="39"/>
        <v>0.94548850239290294</v>
      </c>
      <c r="Y25" s="41">
        <f t="shared" si="40"/>
        <v>0.89568907750725923</v>
      </c>
      <c r="Z25" s="41" t="str">
        <f t="shared" si="41"/>
        <v/>
      </c>
      <c r="AA25" s="41" t="str">
        <f t="shared" si="42"/>
        <v/>
      </c>
      <c r="AB25" s="41" t="str">
        <f t="shared" si="43"/>
        <v/>
      </c>
      <c r="AC25" s="41">
        <f t="shared" si="44"/>
        <v>0.9943768996960487</v>
      </c>
      <c r="AD25" s="41" t="str">
        <f t="shared" si="45"/>
        <v/>
      </c>
      <c r="AE25" s="41" t="str">
        <f t="shared" si="46"/>
        <v/>
      </c>
      <c r="AF25" s="44" t="str">
        <f>_xlfn.IFNA(VLOOKUP($A25,'B-pEC50'!$A:$BM,MATCH(AF$1,'B-pEC50'!$A$1:$BM$1,0),FALSE),"")</f>
        <v/>
      </c>
      <c r="AG25" s="46">
        <f>_xlfn.IFNA(VLOOKUP($A25,'B-pEC50'!$A:$BM,MATCH(AG$1,'B-pEC50'!$A$1:$BM$1,0),FALSE),"")</f>
        <v>7.6710000000000003</v>
      </c>
      <c r="AH25" s="46">
        <f>_xlfn.IFNA(VLOOKUP($A25,'B-pEC50'!$A:$BM,MATCH(AH$1,'B-pEC50'!$A$1:$BM$1,0),FALSE),"")</f>
        <v>7.609</v>
      </c>
      <c r="AI25" s="46">
        <f>_xlfn.IFNA(VLOOKUP($A25,'B-pEC50'!$A:$BM,MATCH(AI$1,'B-pEC50'!$A$1:$BM$1,0),FALSE),"")</f>
        <v>8.2829999999999995</v>
      </c>
      <c r="AJ25" s="46">
        <f>_xlfn.IFNA(VLOOKUP($A25,'B-pEC50'!$A:$BM,MATCH(AJ$1,'B-pEC50'!$A$1:$BM$1,0),FALSE),"")</f>
        <v>8.5670000000000002</v>
      </c>
      <c r="AK25" s="46">
        <f>_xlfn.IFNA(VLOOKUP($A25,'B-pEC50'!$A:$BM,MATCH(AK$1,'B-pEC50'!$A$1:$BM$1,0),FALSE),"")</f>
        <v>8.9540000000000006</v>
      </c>
      <c r="AL25" s="45" t="str">
        <f>_xlfn.IFNA(VLOOKUP($A25,'B-pEC50'!$A:$BM,MATCH(AL$1,'B-pEC50'!$A$1:$BM$1,0),FALSE),"")</f>
        <v/>
      </c>
      <c r="AM25" s="45" t="str">
        <f>_xlfn.IFNA(VLOOKUP($A25,'B-pEC50'!$A:$BM,MATCH(AM$1,'B-pEC50'!$A$1:$BM$1,0),FALSE),"")</f>
        <v/>
      </c>
      <c r="AN25" s="45" t="str">
        <f>_xlfn.IFNA(VLOOKUP($A25,'B-pEC50'!$A:$BM,MATCH(AN$1,'B-pEC50'!$A$1:$BM$1,0),FALSE),"")</f>
        <v/>
      </c>
      <c r="AO25" s="46">
        <f>_xlfn.IFNA(VLOOKUP($A25,'B-pEC50'!$A:$BM,MATCH(AO$1,'B-pEC50'!$A$1:$BM$1,0),FALSE),"")</f>
        <v>6.5430000000000001</v>
      </c>
      <c r="AP25" s="45" t="str">
        <f>_xlfn.IFNA(VLOOKUP($A25,'B-pEC50'!$A:$BM,MATCH(AP$1,'B-pEC50'!$A$1:$BM$1,0),FALSE),"")</f>
        <v/>
      </c>
      <c r="AQ25" s="45" t="str">
        <f>_xlfn.IFNA(VLOOKUP($A25,'B-pEC50'!$A:$BM,MATCH(AQ$1,'B-pEC50'!$A$1:$BM$1,0),FALSE),"")</f>
        <v/>
      </c>
      <c r="AR25" s="47" t="str">
        <f>_xlfn.IFNA(VLOOKUP($A25,'I-pEC50'!$A:$BM,MATCH(AR$1,'I-pEC50'!$A$1:$BM$1,0),FALSE),"")</f>
        <v/>
      </c>
      <c r="AS25" s="47">
        <f>_xlfn.IFNA(VLOOKUP($A25,'I-pEC50'!$A:$BM,MATCH(AS$1,'I-pEC50'!$A$1:$BM$1,0),FALSE),"")</f>
        <v>8.14</v>
      </c>
      <c r="AT25" s="47">
        <f>_xlfn.IFNA(VLOOKUP($A25,'I-pEC50'!$A:$BM,MATCH(AT$1,'I-pEC50'!$A$1:$BM$1,0),FALSE),"")</f>
        <v>8.14</v>
      </c>
      <c r="AU25" s="47">
        <f>_xlfn.IFNA(VLOOKUP($A25,'I-pEC50'!$A:$BM,MATCH(AU$1,'I-pEC50'!$A$1:$BM$1,0),FALSE),"")</f>
        <v>8.1</v>
      </c>
      <c r="AV25" s="47">
        <f>_xlfn.IFNA(VLOOKUP($A25,'I-pEC50'!$A:$BM,MATCH(AV$1,'I-pEC50'!$A$1:$BM$1,0),FALSE),"")</f>
        <v>8.1</v>
      </c>
      <c r="AW25" s="47">
        <f>_xlfn.IFNA(VLOOKUP($A25,'I-pEC50'!$A:$BM,MATCH(AW$1,'I-pEC50'!$A$1:$BM$1,0),FALSE),"")</f>
        <v>8.02</v>
      </c>
      <c r="AX25" s="47" t="str">
        <f>_xlfn.IFNA(VLOOKUP($A25,'I-pEC50'!$A:$BM,MATCH(AX$1,'I-pEC50'!$A$1:$BM$1,0),FALSE),"")</f>
        <v/>
      </c>
      <c r="AY25" s="47" t="str">
        <f>_xlfn.IFNA(VLOOKUP($A25,'I-pEC50'!$A:$BM,MATCH(AY$1,'I-pEC50'!$A$1:$BM$1,0),FALSE),"")</f>
        <v/>
      </c>
      <c r="AZ25" s="47" t="str">
        <f>_xlfn.IFNA(VLOOKUP($A25,'I-pEC50'!$A:$BM,MATCH(AZ$1,'I-pEC50'!$A$1:$BM$1,0),FALSE),"")</f>
        <v/>
      </c>
      <c r="BA25" s="47">
        <f>_xlfn.IFNA(VLOOKUP($A25,'I-pEC50'!$A:$BM,MATCH(BA$1,'I-pEC50'!$A$1:$BM$1,0),FALSE),"")</f>
        <v>6.58</v>
      </c>
      <c r="BB25" s="47" t="str">
        <f>_xlfn.IFNA(VLOOKUP($A25,'I-pEC50'!$A:$BM,MATCH(BB$1,'I-pEC50'!$A$1:$BM$1,0),FALSE),"")</f>
        <v/>
      </c>
      <c r="BC25" s="47" t="str">
        <f>_xlfn.IFNA(VLOOKUP($A25,'I-pEC50'!$A:$BM,MATCH(BC$1,'I-pEC50'!$A$1:$BM$1,0),FALSE),"")</f>
        <v/>
      </c>
      <c r="BD25" s="40" t="str">
        <f t="shared" si="47"/>
        <v/>
      </c>
      <c r="BE25" s="41">
        <f t="shared" si="48"/>
        <v>0.84006351090014053</v>
      </c>
      <c r="BF25" s="41">
        <f t="shared" si="49"/>
        <v>0.81198591646574214</v>
      </c>
      <c r="BG25" s="41">
        <f t="shared" si="50"/>
        <v>0.88264993933790881</v>
      </c>
      <c r="BH25" s="41">
        <f t="shared" si="51"/>
        <v>0.79152940761418411</v>
      </c>
      <c r="BI25" s="41">
        <f t="shared" si="52"/>
        <v>0.67436566137899268</v>
      </c>
      <c r="BJ25" s="41" t="str">
        <f t="shared" si="53"/>
        <v/>
      </c>
      <c r="BK25" s="41" t="str">
        <f t="shared" si="54"/>
        <v/>
      </c>
      <c r="BL25" s="41" t="str">
        <f t="shared" si="55"/>
        <v/>
      </c>
      <c r="BM25" s="41">
        <f t="shared" si="56"/>
        <v>0.71832531919557241</v>
      </c>
      <c r="BN25" s="41" t="str">
        <f t="shared" si="57"/>
        <v/>
      </c>
      <c r="BO25" s="41" t="str">
        <f t="shared" si="58"/>
        <v/>
      </c>
      <c r="BP25" s="40" t="str">
        <f>_xlfn.IFNA(VLOOKUP($A25,'B-pEC50'!$A:$BM,MATCH(BP$1,'B-pEC50'!$A$1:$BM$1,0),FALSE),"")</f>
        <v/>
      </c>
      <c r="BQ25" s="41">
        <f>_xlfn.IFNA(VLOOKUP($A25,'B-pEC50'!$A:$BM,MATCH(BQ$1,'B-pEC50'!$A$1:$BM$1,0),FALSE),"")</f>
        <v>0.4193037974683545</v>
      </c>
      <c r="BR25" s="41">
        <f>_xlfn.IFNA(VLOOKUP($A25,'B-pEC50'!$A:$BM,MATCH(BR$1,'B-pEC50'!$A$1:$BM$1,0),FALSE),"")</f>
        <v>0.40528933092224234</v>
      </c>
      <c r="BS25" s="41">
        <f>_xlfn.IFNA(VLOOKUP($A25,'B-pEC50'!$A:$BM,MATCH(BS$1,'B-pEC50'!$A$1:$BM$1,0),FALSE),"")</f>
        <v>0.55764014466546097</v>
      </c>
      <c r="BT25" s="41">
        <f>_xlfn.IFNA(VLOOKUP($A25,'B-pEC50'!$A:$BM,MATCH(BT$1,'B-pEC50'!$A$1:$BM$1,0),FALSE),"")</f>
        <v>0.62183544303797467</v>
      </c>
      <c r="BU25" s="41">
        <f>_xlfn.IFNA(VLOOKUP($A25,'B-pEC50'!$A:$BM,MATCH(BU$1,'B-pEC50'!$A$1:$BM$1,0),FALSE),"")</f>
        <v>0.70931283905967457</v>
      </c>
      <c r="BV25" s="41" t="str">
        <f>_xlfn.IFNA(VLOOKUP($A25,'B-pEC50'!$A:$BM,MATCH(BV$1,'B-pEC50'!$A$1:$BM$1,0),FALSE),"")</f>
        <v/>
      </c>
      <c r="BW25" s="41" t="str">
        <f>_xlfn.IFNA(VLOOKUP($A25,'B-pEC50'!$A:$BM,MATCH(BW$1,'B-pEC50'!$A$1:$BM$1,0),FALSE),"")</f>
        <v/>
      </c>
      <c r="BX25" s="41" t="str">
        <f>_xlfn.IFNA(VLOOKUP($A25,'B-pEC50'!$A:$BM,MATCH(BX$1,'B-pEC50'!$A$1:$BM$1,0),FALSE),"")</f>
        <v/>
      </c>
      <c r="BY25" s="41">
        <f>_xlfn.IFNA(VLOOKUP($A25,'B-pEC50'!$A:$BM,MATCH(BY$1,'B-pEC50'!$A$1:$BM$1,0),FALSE),"")</f>
        <v>0.16433092224231471</v>
      </c>
      <c r="BZ25" s="41" t="str">
        <f>_xlfn.IFNA(VLOOKUP($A25,'B-pEC50'!$A:$BM,MATCH(BZ$1,'B-pEC50'!$A$1:$BM$1,0),FALSE),"")</f>
        <v/>
      </c>
      <c r="CA25" s="41" t="str">
        <f>_xlfn.IFNA(VLOOKUP($A25,'B-pEC50'!$A:$BM,MATCH(CA$1,'B-pEC50'!$A$1:$BM$1,0),FALSE),"")</f>
        <v/>
      </c>
      <c r="CB25" s="47" t="str">
        <f>_xlfn.IFNA(VLOOKUP($A25,'I-pEC50'!$A:$BM,MATCH(CB$1,'I-pEC50'!$A$1:$BM$1,0),FALSE),"")</f>
        <v/>
      </c>
      <c r="CC25" s="47">
        <f>_xlfn.IFNA(VLOOKUP($A25,'I-pEC50'!$A:$BM,MATCH(CC$1,'I-pEC50'!$A$1:$BM$1,0),FALSE),"")</f>
        <v>0.49913344887348371</v>
      </c>
      <c r="CD25" s="47">
        <f>_xlfn.IFNA(VLOOKUP($A25,'I-pEC50'!$A:$BM,MATCH(CD$1,'I-pEC50'!$A$1:$BM$1,0),FALSE),"")</f>
        <v>0.49913344887348371</v>
      </c>
      <c r="CE25" s="47">
        <f>_xlfn.IFNA(VLOOKUP($A25,'I-pEC50'!$A:$BM,MATCH(CE$1,'I-pEC50'!$A$1:$BM$1,0),FALSE),"")</f>
        <v>0.49220103986135183</v>
      </c>
      <c r="CF25" s="47">
        <f>_xlfn.IFNA(VLOOKUP($A25,'I-pEC50'!$A:$BM,MATCH(CF$1,'I-pEC50'!$A$1:$BM$1,0),FALSE),"")</f>
        <v>0.49220103986135183</v>
      </c>
      <c r="CG25" s="47">
        <f>_xlfn.IFNA(VLOOKUP($A25,'I-pEC50'!$A:$BM,MATCH(CG$1,'I-pEC50'!$A$1:$BM$1,0),FALSE),"")</f>
        <v>0.4783362218370884</v>
      </c>
      <c r="CH25" s="47" t="str">
        <f>_xlfn.IFNA(VLOOKUP($A25,'I-pEC50'!$A:$BM,MATCH(CH$1,'I-pEC50'!$A$1:$BM$1,0),FALSE),"")</f>
        <v/>
      </c>
      <c r="CI25" s="47" t="str">
        <f>_xlfn.IFNA(VLOOKUP($A25,'I-pEC50'!$A:$BM,MATCH(CI$1,'I-pEC50'!$A$1:$BM$1,0),FALSE),"")</f>
        <v/>
      </c>
      <c r="CJ25" s="47" t="str">
        <f>_xlfn.IFNA(VLOOKUP($A25,'I-pEC50'!$A:$BM,MATCH(CJ$1,'I-pEC50'!$A$1:$BM$1,0),FALSE),"")</f>
        <v/>
      </c>
      <c r="CK25" s="47">
        <f>_xlfn.IFNA(VLOOKUP($A25,'I-pEC50'!$A:$BM,MATCH(CK$1,'I-pEC50'!$A$1:$BM$1,0),FALSE),"")</f>
        <v>0.22876949740034669</v>
      </c>
      <c r="CL25" s="47" t="str">
        <f>_xlfn.IFNA(VLOOKUP($A25,'I-pEC50'!$A:$BM,MATCH(CL$1,'I-pEC50'!$A$1:$BM$1,0),FALSE),"")</f>
        <v/>
      </c>
      <c r="CM25" s="47" t="str">
        <f>_xlfn.IFNA(VLOOKUP($A25,'I-pEC50'!$A:$BM,MATCH(CM$1,'I-pEC50'!$A$1:$BM$1,0),FALSE),"")</f>
        <v/>
      </c>
      <c r="CN25" s="40" t="str">
        <f t="shared" si="59"/>
        <v/>
      </c>
      <c r="CO25" s="41">
        <f t="shared" si="60"/>
        <v>0.46785566155122349</v>
      </c>
      <c r="CP25" s="41">
        <f t="shared" si="61"/>
        <v>0.44214019079220224</v>
      </c>
      <c r="CQ25" s="41">
        <f t="shared" si="62"/>
        <v>0.74068414503700142</v>
      </c>
      <c r="CR25" s="41">
        <f t="shared" si="63"/>
        <v>0.86157741928442033</v>
      </c>
      <c r="CS25" s="41">
        <f t="shared" si="64"/>
        <v>0.92307692307692246</v>
      </c>
      <c r="CT25" s="41" t="str">
        <f t="shared" si="65"/>
        <v/>
      </c>
      <c r="CU25" s="41" t="str">
        <f t="shared" si="66"/>
        <v/>
      </c>
      <c r="CV25" s="41" t="str">
        <f t="shared" si="67"/>
        <v/>
      </c>
      <c r="CW25" s="41" t="str">
        <f t="shared" si="68"/>
        <v/>
      </c>
      <c r="CX25" s="41" t="str">
        <f t="shared" si="69"/>
        <v/>
      </c>
      <c r="CY25" s="41" t="str">
        <f t="shared" si="70"/>
        <v/>
      </c>
      <c r="CZ25" s="40" t="str">
        <f>_xlfn.IFNA(VLOOKUP($A25,'B-pEC50'!$A:$BM,MATCH(CZ$1,'B-pEC50'!$A$1:$BM$1,0),FALSE),"")</f>
        <v/>
      </c>
      <c r="DA25" s="41">
        <f>_xlfn.IFNA(VLOOKUP($A25,'B-pEC50'!$A:$BM,MATCH(DA$1,'B-pEC50'!$A$1:$BM$1,0),FALSE),"")</f>
        <v>0.46785566155122349</v>
      </c>
      <c r="DB25" s="41">
        <f>_xlfn.IFNA(VLOOKUP($A25,'B-pEC50'!$A:$BM,MATCH(DB$1,'B-pEC50'!$A$1:$BM$1,0),FALSE),"")</f>
        <v>0.44214019079220224</v>
      </c>
      <c r="DC25" s="41">
        <f>_xlfn.IFNA(VLOOKUP($A25,'B-pEC50'!$A:$BM,MATCH(DC$1,'B-pEC50'!$A$1:$BM$1,0),FALSE),"")</f>
        <v>0.7216922438822061</v>
      </c>
      <c r="DD25" s="41">
        <f>_xlfn.IFNA(VLOOKUP($A25,'B-pEC50'!$A:$BM,MATCH(DD$1,'B-pEC50'!$A$1:$BM$1,0),FALSE),"")</f>
        <v>0.83948569058481937</v>
      </c>
      <c r="DE25" s="41">
        <f>_xlfn.IFNA(VLOOKUP($A25,'B-pEC50'!$A:$BM,MATCH(DE$1,'B-pEC50'!$A$1:$BM$1,0),FALSE),"")</f>
        <v>1</v>
      </c>
      <c r="DF25" s="41" t="str">
        <f>_xlfn.IFNA(VLOOKUP($A25,'B-pEC50'!$A:$BM,MATCH(DF$1,'B-pEC50'!$A$1:$BM$1,0),FALSE),"")</f>
        <v/>
      </c>
      <c r="DG25" s="41" t="str">
        <f>_xlfn.IFNA(VLOOKUP($A25,'B-pEC50'!$A:$BM,MATCH(DG$1,'B-pEC50'!$A$1:$BM$1,0),FALSE),"")</f>
        <v/>
      </c>
      <c r="DH25" s="41" t="str">
        <f>_xlfn.IFNA(VLOOKUP($A25,'B-pEC50'!$A:$BM,MATCH(DH$1,'B-pEC50'!$A$1:$BM$1,0),FALSE),"")</f>
        <v/>
      </c>
      <c r="DI25" s="41">
        <f>_xlfn.IFNA(VLOOKUP($A25,'B-pEC50'!$A:$BM,MATCH(DI$1,'B-pEC50'!$A$1:$BM$1,0),FALSE),"")</f>
        <v>0</v>
      </c>
      <c r="DJ25" s="41" t="str">
        <f>_xlfn.IFNA(VLOOKUP($A25,'B-pEC50'!$A:$BM,MATCH(DJ$1,'B-pEC50'!$A$1:$BM$1,0),FALSE),"")</f>
        <v/>
      </c>
      <c r="DK25" s="41" t="str">
        <f>_xlfn.IFNA(VLOOKUP($A25,'B-pEC50'!$A:$BM,MATCH(DK$1,'B-pEC50'!$A$1:$BM$1,0),FALSE),"")</f>
        <v/>
      </c>
      <c r="DL25" s="47" t="str">
        <f>_xlfn.IFNA(VLOOKUP($A25,'I-pEC50'!$A:$BQ,MATCH(DL$1,'I-pEC50'!$A$1:$BQ$1,0),FALSE),"")</f>
        <v/>
      </c>
      <c r="DM25" s="47">
        <f>_xlfn.IFNA(VLOOKUP($A25,'I-pEC50'!$A:$BQ,MATCH(DM$1,'I-pEC50'!$A$1:$BQ$1,0),FALSE),"")</f>
        <v>1</v>
      </c>
      <c r="DN25" s="47">
        <f>_xlfn.IFNA(VLOOKUP($A25,'I-pEC50'!$A:$BQ,MATCH(DN$1,'I-pEC50'!$A$1:$BQ$1,0),FALSE),"")</f>
        <v>1</v>
      </c>
      <c r="DO25" s="47">
        <f>_xlfn.IFNA(VLOOKUP($A25,'I-pEC50'!$A:$BQ,MATCH(DO$1,'I-pEC50'!$A$1:$BQ$1,0),FALSE),"")</f>
        <v>0.97435897435897378</v>
      </c>
      <c r="DP25" s="47">
        <f>_xlfn.IFNA(VLOOKUP($A25,'I-pEC50'!$A:$BQ,MATCH(DP$1,'I-pEC50'!$A$1:$BQ$1,0),FALSE),"")</f>
        <v>0.97435897435897378</v>
      </c>
      <c r="DQ25" s="47">
        <f>_xlfn.IFNA(VLOOKUP($A25,'I-pEC50'!$A:$BQ,MATCH(DQ$1,'I-pEC50'!$A$1:$BQ$1,0),FALSE),"")</f>
        <v>0.92307692307692246</v>
      </c>
      <c r="DR25" s="47" t="str">
        <f>_xlfn.IFNA(VLOOKUP($A25,'I-pEC50'!$A:$BQ,MATCH(DR$1,'I-pEC50'!$A$1:$BQ$1,0),FALSE),"")</f>
        <v/>
      </c>
      <c r="DS25" s="47" t="str">
        <f>_xlfn.IFNA(VLOOKUP($A25,'I-pEC50'!$A:$BQ,MATCH(DS$1,'I-pEC50'!$A$1:$BQ$1,0),FALSE),"")</f>
        <v/>
      </c>
      <c r="DT25" s="47" t="str">
        <f>_xlfn.IFNA(VLOOKUP($A25,'I-pEC50'!$A:$BQ,MATCH(DT$1,'I-pEC50'!$A$1:$BQ$1,0),FALSE),"")</f>
        <v/>
      </c>
      <c r="DU25" s="47">
        <f>_xlfn.IFNA(VLOOKUP($A25,'I-pEC50'!$A:$BQ,MATCH(DU$1,'I-pEC50'!$A$1:$BQ$1,0),FALSE),"")</f>
        <v>0</v>
      </c>
      <c r="DV25" s="47" t="str">
        <f>_xlfn.IFNA(VLOOKUP($A25,'I-pEC50'!$A:$BQ,MATCH(DV$1,'I-pEC50'!$A$1:$BQ$1,0),FALSE),"")</f>
        <v/>
      </c>
      <c r="DW25" s="47" t="str">
        <f>_xlfn.IFNA(VLOOKUP($A25,'I-pEC50'!$A:$BQ,MATCH(DW$1,'I-pEC50'!$A$1:$BQ$1,0),FALSE),"")</f>
        <v/>
      </c>
      <c r="DX25" s="105" t="str">
        <f t="shared" si="27"/>
        <v/>
      </c>
      <c r="DY25" s="47">
        <f t="shared" si="28"/>
        <v>0.90909090909090906</v>
      </c>
      <c r="DZ25" s="47">
        <f t="shared" si="29"/>
        <v>0.9943768996960487</v>
      </c>
      <c r="EA25" s="47" t="str">
        <f t="shared" si="30"/>
        <v/>
      </c>
      <c r="EB25" s="47" t="str">
        <f>_xlfn.IFNA(VLOOKUP($A25,'B-pEC50'!$A:$IC,MATCH(EB$1,'B-pEC50'!$A$1:$IC$1,0),FALSE),"")</f>
        <v/>
      </c>
      <c r="EC25" s="47">
        <f>_xlfn.IFNA(VLOOKUP($A25,'B-pEC50'!$A:$IC,MATCH(EC$1,'B-pEC50'!$A$1:$IC$1,0),FALSE),"")</f>
        <v>8.9540000000000006</v>
      </c>
      <c r="ED25" s="47">
        <f>_xlfn.IFNA(VLOOKUP($A25,'B-pEC50'!$A:$IC,MATCH(ED$1,'B-pEC50'!$A$1:$IC$1,0),FALSE),"")</f>
        <v>6.5430000000000001</v>
      </c>
      <c r="EE25" s="47" t="str">
        <f>_xlfn.IFNA(VLOOKUP($A25,'B-pEC50'!$A:$IC,MATCH(EE$1,'B-pEC50'!$A$1:$IC$1,0),FALSE),"")</f>
        <v/>
      </c>
      <c r="EF25" s="47" t="str">
        <f>_xlfn.IFNA(VLOOKUP($A25,'I-pEC50'!$A:$IC,MATCH(EF$1,'I-pEC50'!$A$1:$IC$1,0),FALSE),"")</f>
        <v/>
      </c>
      <c r="EG25" s="47">
        <f>_xlfn.IFNA(VLOOKUP($A25,'I-pEC50'!$A:$IC,MATCH(EG$1,'I-pEC50'!$A$1:$IC$1,0),FALSE),"")</f>
        <v>8.14</v>
      </c>
      <c r="EH25" s="47">
        <f>_xlfn.IFNA(VLOOKUP($A25,'I-pEC50'!$A:$IC,MATCH(EH$1,'I-pEC50'!$A$1:$IC$1,0),FALSE),"")</f>
        <v>6.58</v>
      </c>
      <c r="EI25" s="47" t="str">
        <f>_xlfn.IFNA(VLOOKUP($A25,'I-pEC50'!$A:$IC,MATCH(EI$1,'I-pEC50'!$A$1:$IC$1,0),FALSE),"")</f>
        <v/>
      </c>
      <c r="EJ25" s="105" t="str">
        <f t="shared" si="31"/>
        <v/>
      </c>
      <c r="EK25" s="47">
        <f t="shared" si="32"/>
        <v>0.98578522052380468</v>
      </c>
      <c r="EL25" s="47">
        <f t="shared" si="33"/>
        <v>0.9943768996960487</v>
      </c>
      <c r="EM25" s="47" t="str">
        <f t="shared" si="34"/>
        <v/>
      </c>
      <c r="EN25" s="105" t="str">
        <f>_xlfn.IFNA(VLOOKUP($A25,'B-pEC50'!$A:$IC,MATCH(EN$1,'B-pEC50'!$A$1:$IC$1,0),FALSE),"")</f>
        <v/>
      </c>
      <c r="EO25" s="47">
        <f>_xlfn.IFNA(VLOOKUP($A25,'B-pEC50'!$A:$IC,MATCH(EO$1,'B-pEC50'!$A$1:$IC$1,0),FALSE),"")</f>
        <v>8.216800000000001</v>
      </c>
      <c r="EP25" s="47">
        <f>_xlfn.IFNA(VLOOKUP($A25,'B-pEC50'!$A:$IC,MATCH(EP$1,'B-pEC50'!$A$1:$IC$1,0),FALSE),"")</f>
        <v>6.5430000000000001</v>
      </c>
      <c r="EQ25" s="47" t="str">
        <f>_xlfn.IFNA(VLOOKUP($A25,'B-pEC50'!$A:$IC,MATCH(EQ$1,'B-pEC50'!$A$1:$IC$1,0),FALSE),"")</f>
        <v/>
      </c>
      <c r="ER25" s="47" t="str">
        <f>_xlfn.IFNA(VLOOKUP($A25,'I-pEC50'!$A:$IC,MATCH(ER$1,'I-pEC50'!$A$1:$IC$1,0),FALSE),"")</f>
        <v/>
      </c>
      <c r="ES25" s="47">
        <f>_xlfn.IFNA(VLOOKUP($A25,'I-pEC50'!$A:$IC,MATCH(ES$1,'I-pEC50'!$A$1:$IC$1,0),FALSE),"")</f>
        <v>8.1</v>
      </c>
      <c r="ET25" s="47">
        <f>_xlfn.IFNA(VLOOKUP($A25,'I-pEC50'!$A:$IC,MATCH(ET$1,'I-pEC50'!$A$1:$IC$1,0),FALSE),"")</f>
        <v>6.58</v>
      </c>
      <c r="EU25" s="47" t="str">
        <f>_xlfn.IFNA(VLOOKUP($A25,'I-pEC50'!$A:$IC,MATCH(EU$1,'I-pEC50'!$A$1:$IC$1,0),FALSE),"")</f>
        <v/>
      </c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</row>
    <row r="26" spans="1:172" s="49" customFormat="1" x14ac:dyDescent="0.2">
      <c r="A26" s="29" t="s">
        <v>78</v>
      </c>
      <c r="B26" s="377" t="str">
        <f>VLOOKUP($A26,BI!$A:$Q,MATCH(B$1,BI!$A$1:$Q$1,0),FALSE)</f>
        <v/>
      </c>
      <c r="C26" s="378">
        <f>VLOOKUP($A26,BI!$A:$Q,MATCH(C$1,BI!$A$1:$Q$1,0),FALSE)</f>
        <v>1</v>
      </c>
      <c r="D26" s="378">
        <f>VLOOKUP($A26,BI!$A:$Q,MATCH(D$1,BI!$A$1:$Q$1,0),FALSE)</f>
        <v>1</v>
      </c>
      <c r="E26" s="378">
        <f>VLOOKUP($A26,BI!$A:$Q,MATCH(E$1,BI!$A$1:$Q$1,0),FALSE)</f>
        <v>1</v>
      </c>
      <c r="F26" s="378">
        <f>VLOOKUP($A26,BI!$A:$Q,MATCH(F$1,BI!$A$1:$Q$1,0),FALSE)</f>
        <v>1</v>
      </c>
      <c r="G26" s="378">
        <f>VLOOKUP($A26,BI!$A:$Q,MATCH(G$1,BI!$A$1:$Q$1,0),FALSE)</f>
        <v>1</v>
      </c>
      <c r="H26" s="378" t="str">
        <f>VLOOKUP($A26,BI!$A:$Q,MATCH(H$1,BI!$A$1:$Q$1,0),FALSE)</f>
        <v/>
      </c>
      <c r="I26" s="378" t="str">
        <f>VLOOKUP($A26,BI!$A:$Q,MATCH(I$1,BI!$A$1:$Q$1,0),FALSE)</f>
        <v/>
      </c>
      <c r="J26" s="378" t="str">
        <f>VLOOKUP($A26,BI!$A:$Q,MATCH(J$1,BI!$A$1:$Q$1,0),FALSE)</f>
        <v/>
      </c>
      <c r="K26" s="378" t="str">
        <f>VLOOKUP($A26,BI!$A:$Q,MATCH(K$1,BI!$A$1:$Q$1,0),FALSE)</f>
        <v/>
      </c>
      <c r="L26" s="378">
        <f>VLOOKUP($A26,BI!$A:$Q,MATCH(L$1,BI!$A$1:$Q$1,0),FALSE)</f>
        <v>1</v>
      </c>
      <c r="M26" s="378" t="str">
        <f>VLOOKUP($A26,BI!$A:$Q,MATCH(M$1,BI!$A$1:$Q$1,0),FALSE)</f>
        <v/>
      </c>
      <c r="N26" s="49">
        <f t="shared" si="0"/>
        <v>6</v>
      </c>
      <c r="O26" s="49" t="str">
        <f>VLOOKUP($A26,BI!$A:$Q,MATCH(O$1,BI!$A$1:$Q$1,0),FALSE)</f>
        <v/>
      </c>
      <c r="P26" s="37">
        <f>VLOOKUP($A26,BI!$A:$Q,MATCH(P$1,BI!$A$1:$Q$1,0),FALSE)</f>
        <v>1</v>
      </c>
      <c r="Q26" s="37" t="str">
        <f>VLOOKUP($A26,BI!$A:$Q,MATCH(Q$1,BI!$A$1:$Q$1,0),FALSE)</f>
        <v/>
      </c>
      <c r="R26" s="37">
        <f>VLOOKUP($A26,BI!$A:$Q,MATCH(R$1,BI!$A$1:$Q$1,0),FALSE)</f>
        <v>1</v>
      </c>
      <c r="S26" s="37">
        <f t="shared" si="1"/>
        <v>2</v>
      </c>
      <c r="T26" s="40" t="str">
        <f t="shared" si="35"/>
        <v/>
      </c>
      <c r="U26" s="41">
        <f t="shared" si="36"/>
        <v>0.86608517188301692</v>
      </c>
      <c r="V26" s="41">
        <f t="shared" si="37"/>
        <v>0.86528603649784708</v>
      </c>
      <c r="W26" s="41">
        <f t="shared" si="38"/>
        <v>0.92368162463151005</v>
      </c>
      <c r="X26" s="41">
        <f t="shared" si="39"/>
        <v>0.86795937211449692</v>
      </c>
      <c r="Y26" s="41">
        <f t="shared" si="40"/>
        <v>0.88784536420224969</v>
      </c>
      <c r="Z26" s="41" t="str">
        <f t="shared" si="41"/>
        <v/>
      </c>
      <c r="AA26" s="41" t="str">
        <f t="shared" si="42"/>
        <v/>
      </c>
      <c r="AB26" s="41" t="str">
        <f t="shared" si="43"/>
        <v/>
      </c>
      <c r="AC26" s="41" t="str">
        <f t="shared" si="44"/>
        <v/>
      </c>
      <c r="AD26" s="41">
        <f t="shared" si="45"/>
        <v>0.89076940207103883</v>
      </c>
      <c r="AE26" s="41" t="str">
        <f t="shared" si="46"/>
        <v/>
      </c>
      <c r="AF26" s="44" t="str">
        <f>_xlfn.IFNA(VLOOKUP($A26,'B-pEC50'!$A:$BM,MATCH(AF$1,'B-pEC50'!$A$1:$BM$1,0),FALSE),"")</f>
        <v/>
      </c>
      <c r="AG26" s="46">
        <f>_xlfn.IFNA(VLOOKUP($A26,'B-pEC50'!$A:$BM,MATCH(AG$1,'B-pEC50'!$A$1:$BM$1,0),FALSE),"")</f>
        <v>9.7449999999999992</v>
      </c>
      <c r="AH26" s="46">
        <f>_xlfn.IFNA(VLOOKUP($A26,'B-pEC50'!$A:$BM,MATCH(AH$1,'B-pEC50'!$A$1:$BM$1,0),FALSE),"")</f>
        <v>9.7539999999999996</v>
      </c>
      <c r="AI26" s="46">
        <f>_xlfn.IFNA(VLOOKUP($A26,'B-pEC50'!$A:$BM,MATCH(AI$1,'B-pEC50'!$A$1:$BM$1,0),FALSE),"")</f>
        <v>9.1590000000000007</v>
      </c>
      <c r="AJ26" s="46">
        <f>_xlfn.IFNA(VLOOKUP($A26,'B-pEC50'!$A:$BM,MATCH(AJ$1,'B-pEC50'!$A$1:$BM$1,0),FALSE),"")</f>
        <v>9.7469999999999999</v>
      </c>
      <c r="AK26" s="46">
        <f>_xlfn.IFNA(VLOOKUP($A26,'B-pEC50'!$A:$BM,MATCH(AK$1,'B-pEC50'!$A$1:$BM$1,0),FALSE),"")</f>
        <v>9.157</v>
      </c>
      <c r="AL26" s="45" t="str">
        <f>_xlfn.IFNA(VLOOKUP($A26,'B-pEC50'!$A:$BM,MATCH(AL$1,'B-pEC50'!$A$1:$BM$1,0),FALSE),"")</f>
        <v/>
      </c>
      <c r="AM26" s="45" t="str">
        <f>_xlfn.IFNA(VLOOKUP($A26,'B-pEC50'!$A:$BM,MATCH(AM$1,'B-pEC50'!$A$1:$BM$1,0),FALSE),"")</f>
        <v/>
      </c>
      <c r="AN26" s="45" t="str">
        <f>_xlfn.IFNA(VLOOKUP($A26,'B-pEC50'!$A:$BM,MATCH(AN$1,'B-pEC50'!$A$1:$BM$1,0),FALSE),"")</f>
        <v/>
      </c>
      <c r="AO26" s="46" t="str">
        <f>_xlfn.IFNA(VLOOKUP($A26,'B-pEC50'!$A:$BM,MATCH(AO$1,'B-pEC50'!$A$1:$BM$1,0),FALSE),"")</f>
        <v/>
      </c>
      <c r="AP26" s="45">
        <f>_xlfn.IFNA(VLOOKUP($A26,'B-pEC50'!$A:$BM,MATCH(AP$1,'B-pEC50'!$A$1:$BM$1,0),FALSE),"")</f>
        <v>8.9809999999999999</v>
      </c>
      <c r="AQ26" s="45" t="str">
        <f>_xlfn.IFNA(VLOOKUP($A26,'B-pEC50'!$A:$BM,MATCH(AQ$1,'B-pEC50'!$A$1:$BM$1,0),FALSE),"")</f>
        <v/>
      </c>
      <c r="AR26" s="47" t="str">
        <f>_xlfn.IFNA(VLOOKUP($A26,'I-pEC50'!$A:$BM,MATCH(AR$1,'I-pEC50'!$A$1:$BM$1,0),FALSE),"")</f>
        <v/>
      </c>
      <c r="AS26" s="47">
        <f>_xlfn.IFNA(VLOOKUP($A26,'I-pEC50'!$A:$BM,MATCH(AS$1,'I-pEC50'!$A$1:$BM$1,0),FALSE),"")</f>
        <v>8.44</v>
      </c>
      <c r="AT26" s="47">
        <f>_xlfn.IFNA(VLOOKUP($A26,'I-pEC50'!$A:$BM,MATCH(AT$1,'I-pEC50'!$A$1:$BM$1,0),FALSE),"")</f>
        <v>8.44</v>
      </c>
      <c r="AU26" s="47">
        <f>_xlfn.IFNA(VLOOKUP($A26,'I-pEC50'!$A:$BM,MATCH(AU$1,'I-pEC50'!$A$1:$BM$1,0),FALSE),"")</f>
        <v>8.4600000000000009</v>
      </c>
      <c r="AV26" s="47">
        <f>_xlfn.IFNA(VLOOKUP($A26,'I-pEC50'!$A:$BM,MATCH(AV$1,'I-pEC50'!$A$1:$BM$1,0),FALSE),"")</f>
        <v>8.4600000000000009</v>
      </c>
      <c r="AW26" s="47">
        <f>_xlfn.IFNA(VLOOKUP($A26,'I-pEC50'!$A:$BM,MATCH(AW$1,'I-pEC50'!$A$1:$BM$1,0),FALSE),"")</f>
        <v>8.1300000000000008</v>
      </c>
      <c r="AX26" s="47" t="str">
        <f>_xlfn.IFNA(VLOOKUP($A26,'I-pEC50'!$A:$BM,MATCH(AX$1,'I-pEC50'!$A$1:$BM$1,0),FALSE),"")</f>
        <v/>
      </c>
      <c r="AY26" s="47" t="str">
        <f>_xlfn.IFNA(VLOOKUP($A26,'I-pEC50'!$A:$BM,MATCH(AY$1,'I-pEC50'!$A$1:$BM$1,0),FALSE),"")</f>
        <v/>
      </c>
      <c r="AZ26" s="47" t="str">
        <f>_xlfn.IFNA(VLOOKUP($A26,'I-pEC50'!$A:$BM,MATCH(AZ$1,'I-pEC50'!$A$1:$BM$1,0),FALSE),"")</f>
        <v/>
      </c>
      <c r="BA26" s="47" t="str">
        <f>_xlfn.IFNA(VLOOKUP($A26,'I-pEC50'!$A:$BM,MATCH(BA$1,'I-pEC50'!$A$1:$BM$1,0),FALSE),"")</f>
        <v/>
      </c>
      <c r="BB26" s="47">
        <f>_xlfn.IFNA(VLOOKUP($A26,'I-pEC50'!$A:$BM,MATCH(BB$1,'I-pEC50'!$A$1:$BM$1,0),FALSE),"")</f>
        <v>8</v>
      </c>
      <c r="BC26" s="47" t="str">
        <f>_xlfn.IFNA(VLOOKUP($A26,'I-pEC50'!$A:$BM,MATCH(BC$1,'I-pEC50'!$A$1:$BM$1,0),FALSE),"")</f>
        <v/>
      </c>
      <c r="BD26" s="40" t="str">
        <f t="shared" si="47"/>
        <v/>
      </c>
      <c r="BE26" s="41">
        <f t="shared" si="48"/>
        <v>0.62056088288084044</v>
      </c>
      <c r="BF26" s="41">
        <f t="shared" si="49"/>
        <v>0.61914263810025949</v>
      </c>
      <c r="BG26" s="41">
        <f t="shared" si="50"/>
        <v>0.73392707076687325</v>
      </c>
      <c r="BH26" s="41">
        <f t="shared" si="51"/>
        <v>0.62414606908513304</v>
      </c>
      <c r="BI26" s="41">
        <f t="shared" si="52"/>
        <v>0.65863487981109681</v>
      </c>
      <c r="BJ26" s="41" t="str">
        <f t="shared" si="53"/>
        <v/>
      </c>
      <c r="BK26" s="41" t="str">
        <f t="shared" si="54"/>
        <v/>
      </c>
      <c r="BL26" s="41" t="str">
        <f t="shared" si="55"/>
        <v/>
      </c>
      <c r="BM26" s="41" t="str">
        <f t="shared" si="56"/>
        <v/>
      </c>
      <c r="BN26" s="41">
        <f t="shared" si="57"/>
        <v>0.66376775882225714</v>
      </c>
      <c r="BO26" s="41" t="str">
        <f t="shared" si="58"/>
        <v/>
      </c>
      <c r="BP26" s="40" t="str">
        <f>_xlfn.IFNA(VLOOKUP($A26,'B-pEC50'!$A:$BM,MATCH(BP$1,'B-pEC50'!$A$1:$BM$1,0),FALSE),"")</f>
        <v/>
      </c>
      <c r="BQ26" s="41">
        <f>_xlfn.IFNA(VLOOKUP($A26,'B-pEC50'!$A:$BM,MATCH(BQ$1,'B-pEC50'!$A$1:$BM$1,0),FALSE),"")</f>
        <v>0.88811030741410468</v>
      </c>
      <c r="BR26" s="41">
        <f>_xlfn.IFNA(VLOOKUP($A26,'B-pEC50'!$A:$BM,MATCH(BR$1,'B-pEC50'!$A$1:$BM$1,0),FALSE),"")</f>
        <v>0.89014466546112103</v>
      </c>
      <c r="BS26" s="41">
        <f>_xlfn.IFNA(VLOOKUP($A26,'B-pEC50'!$A:$BM,MATCH(BS$1,'B-pEC50'!$A$1:$BM$1,0),FALSE),"")</f>
        <v>0.75565099457504536</v>
      </c>
      <c r="BT26" s="41">
        <f>_xlfn.IFNA(VLOOKUP($A26,'B-pEC50'!$A:$BM,MATCH(BT$1,'B-pEC50'!$A$1:$BM$1,0),FALSE),"")</f>
        <v>0.88856238698010848</v>
      </c>
      <c r="BU26" s="41">
        <f>_xlfn.IFNA(VLOOKUP($A26,'B-pEC50'!$A:$BM,MATCH(BU$1,'B-pEC50'!$A$1:$BM$1,0),FALSE),"")</f>
        <v>0.75519891500904157</v>
      </c>
      <c r="BV26" s="41" t="str">
        <f>_xlfn.IFNA(VLOOKUP($A26,'B-pEC50'!$A:$BM,MATCH(BV$1,'B-pEC50'!$A$1:$BM$1,0),FALSE),"")</f>
        <v/>
      </c>
      <c r="BW26" s="41" t="str">
        <f>_xlfn.IFNA(VLOOKUP($A26,'B-pEC50'!$A:$BM,MATCH(BW$1,'B-pEC50'!$A$1:$BM$1,0),FALSE),"")</f>
        <v/>
      </c>
      <c r="BX26" s="41" t="str">
        <f>_xlfn.IFNA(VLOOKUP($A26,'B-pEC50'!$A:$BM,MATCH(BX$1,'B-pEC50'!$A$1:$BM$1,0),FALSE),"")</f>
        <v/>
      </c>
      <c r="BY26" s="41" t="str">
        <f>_xlfn.IFNA(VLOOKUP($A26,'B-pEC50'!$A:$BM,MATCH(BY$1,'B-pEC50'!$A$1:$BM$1,0),FALSE),"")</f>
        <v/>
      </c>
      <c r="BZ26" s="41">
        <f>_xlfn.IFNA(VLOOKUP($A26,'B-pEC50'!$A:$BM,MATCH(BZ$1,'B-pEC50'!$A$1:$BM$1,0),FALSE),"")</f>
        <v>0.71541591320072329</v>
      </c>
      <c r="CA26" s="41" t="str">
        <f>_xlfn.IFNA(VLOOKUP($A26,'B-pEC50'!$A:$BM,MATCH(CA$1,'B-pEC50'!$A$1:$BM$1,0),FALSE),"")</f>
        <v/>
      </c>
      <c r="CB26" s="47" t="str">
        <f>_xlfn.IFNA(VLOOKUP($A26,'I-pEC50'!$A:$BM,MATCH(CB$1,'I-pEC50'!$A$1:$BM$1,0),FALSE),"")</f>
        <v/>
      </c>
      <c r="CC26" s="47">
        <f>_xlfn.IFNA(VLOOKUP($A26,'I-pEC50'!$A:$BM,MATCH(CC$1,'I-pEC50'!$A$1:$BM$1,0),FALSE),"")</f>
        <v>0.55112651646447142</v>
      </c>
      <c r="CD26" s="47">
        <f>_xlfn.IFNA(VLOOKUP($A26,'I-pEC50'!$A:$BM,MATCH(CD$1,'I-pEC50'!$A$1:$BM$1,0),FALSE),"")</f>
        <v>0.55112651646447142</v>
      </c>
      <c r="CE26" s="47">
        <f>_xlfn.IFNA(VLOOKUP($A26,'I-pEC50'!$A:$BM,MATCH(CE$1,'I-pEC50'!$A$1:$BM$1,0),FALSE),"")</f>
        <v>0.55459272097053747</v>
      </c>
      <c r="CF26" s="47">
        <f>_xlfn.IFNA(VLOOKUP($A26,'I-pEC50'!$A:$BM,MATCH(CF$1,'I-pEC50'!$A$1:$BM$1,0),FALSE),"")</f>
        <v>0.55459272097053747</v>
      </c>
      <c r="CG26" s="47">
        <f>_xlfn.IFNA(VLOOKUP($A26,'I-pEC50'!$A:$BM,MATCH(CG$1,'I-pEC50'!$A$1:$BM$1,0),FALSE),"")</f>
        <v>0.4974003466204508</v>
      </c>
      <c r="CH26" s="47" t="str">
        <f>_xlfn.IFNA(VLOOKUP($A26,'I-pEC50'!$A:$BM,MATCH(CH$1,'I-pEC50'!$A$1:$BM$1,0),FALSE),"")</f>
        <v/>
      </c>
      <c r="CI26" s="47" t="str">
        <f>_xlfn.IFNA(VLOOKUP($A26,'I-pEC50'!$A:$BM,MATCH(CI$1,'I-pEC50'!$A$1:$BM$1,0),FALSE),"")</f>
        <v/>
      </c>
      <c r="CJ26" s="47" t="str">
        <f>_xlfn.IFNA(VLOOKUP($A26,'I-pEC50'!$A:$BM,MATCH(CJ$1,'I-pEC50'!$A$1:$BM$1,0),FALSE),"")</f>
        <v/>
      </c>
      <c r="CK26" s="47" t="str">
        <f>_xlfn.IFNA(VLOOKUP($A26,'I-pEC50'!$A:$BM,MATCH(CK$1,'I-pEC50'!$A$1:$BM$1,0),FALSE),"")</f>
        <v/>
      </c>
      <c r="CL26" s="47">
        <f>_xlfn.IFNA(VLOOKUP($A26,'I-pEC50'!$A:$BM,MATCH(CL$1,'I-pEC50'!$A$1:$BM$1,0),FALSE),"")</f>
        <v>0.47487001733102258</v>
      </c>
      <c r="CM26" s="47" t="str">
        <f>_xlfn.IFNA(VLOOKUP($A26,'I-pEC50'!$A:$BM,MATCH(CM$1,'I-pEC50'!$A$1:$BM$1,0),FALSE),"")</f>
        <v/>
      </c>
      <c r="CN26" s="40" t="str">
        <f t="shared" si="59"/>
        <v/>
      </c>
      <c r="CO26" s="41">
        <f t="shared" si="60"/>
        <v>0.96778966537673328</v>
      </c>
      <c r="CP26" s="41">
        <f t="shared" si="61"/>
        <v>0.95652173913043192</v>
      </c>
      <c r="CQ26" s="41">
        <f t="shared" si="62"/>
        <v>0.23027166882276959</v>
      </c>
      <c r="CR26" s="41">
        <f t="shared" si="63"/>
        <v>0.99094437257438595</v>
      </c>
      <c r="CS26" s="41">
        <f t="shared" si="64"/>
        <v>0.80565230371180974</v>
      </c>
      <c r="CT26" s="41" t="str">
        <f t="shared" si="65"/>
        <v/>
      </c>
      <c r="CU26" s="41" t="str">
        <f t="shared" si="66"/>
        <v/>
      </c>
      <c r="CV26" s="41" t="str">
        <f t="shared" si="67"/>
        <v/>
      </c>
      <c r="CW26" s="41" t="str">
        <f t="shared" si="68"/>
        <v/>
      </c>
      <c r="CX26" s="41" t="str">
        <f t="shared" si="69"/>
        <v/>
      </c>
      <c r="CY26" s="41" t="str">
        <f t="shared" si="70"/>
        <v/>
      </c>
      <c r="CZ26" s="40" t="str">
        <f>_xlfn.IFNA(VLOOKUP($A26,'B-pEC50'!$A:$BM,MATCH(CZ$1,'B-pEC50'!$A$1:$BM$1,0),FALSE),"")</f>
        <v/>
      </c>
      <c r="DA26" s="41">
        <f>_xlfn.IFNA(VLOOKUP($A26,'B-pEC50'!$A:$BM,MATCH(DA$1,'B-pEC50'!$A$1:$BM$1,0),FALSE),"")</f>
        <v>0.98835705045278088</v>
      </c>
      <c r="DB26" s="41">
        <f>_xlfn.IFNA(VLOOKUP($A26,'B-pEC50'!$A:$BM,MATCH(DB$1,'B-pEC50'!$A$1:$BM$1,0),FALSE),"")</f>
        <v>1</v>
      </c>
      <c r="DC26" s="41">
        <f>_xlfn.IFNA(VLOOKUP($A26,'B-pEC50'!$A:$BM,MATCH(DC$1,'B-pEC50'!$A$1:$BM$1,0),FALSE),"")</f>
        <v>0.23027166882276959</v>
      </c>
      <c r="DD26" s="41">
        <f>_xlfn.IFNA(VLOOKUP($A26,'B-pEC50'!$A:$BM,MATCH(DD$1,'B-pEC50'!$A$1:$BM$1,0),FALSE),"")</f>
        <v>0.99094437257438595</v>
      </c>
      <c r="DE26" s="41">
        <f>_xlfn.IFNA(VLOOKUP($A26,'B-pEC50'!$A:$BM,MATCH(DE$1,'B-pEC50'!$A$1:$BM$1,0),FALSE),"")</f>
        <v>0.22768434670116458</v>
      </c>
      <c r="DF26" s="41" t="str">
        <f>_xlfn.IFNA(VLOOKUP($A26,'B-pEC50'!$A:$BM,MATCH(DF$1,'B-pEC50'!$A$1:$BM$1,0),FALSE),"")</f>
        <v/>
      </c>
      <c r="DG26" s="41" t="str">
        <f>_xlfn.IFNA(VLOOKUP($A26,'B-pEC50'!$A:$BM,MATCH(DG$1,'B-pEC50'!$A$1:$BM$1,0),FALSE),"")</f>
        <v/>
      </c>
      <c r="DH26" s="41" t="str">
        <f>_xlfn.IFNA(VLOOKUP($A26,'B-pEC50'!$A:$BM,MATCH(DH$1,'B-pEC50'!$A$1:$BM$1,0),FALSE),"")</f>
        <v/>
      </c>
      <c r="DI26" s="41" t="str">
        <f>_xlfn.IFNA(VLOOKUP($A26,'B-pEC50'!$A:$BM,MATCH(DI$1,'B-pEC50'!$A$1:$BM$1,0),FALSE),"")</f>
        <v/>
      </c>
      <c r="DJ26" s="41">
        <f>_xlfn.IFNA(VLOOKUP($A26,'B-pEC50'!$A:$BM,MATCH(DJ$1,'B-pEC50'!$A$1:$BM$1,0),FALSE),"")</f>
        <v>0</v>
      </c>
      <c r="DK26" s="41" t="str">
        <f>_xlfn.IFNA(VLOOKUP($A26,'B-pEC50'!$A:$BM,MATCH(DK$1,'B-pEC50'!$A$1:$BM$1,0),FALSE),"")</f>
        <v/>
      </c>
      <c r="DL26" s="47" t="str">
        <f>_xlfn.IFNA(VLOOKUP($A26,'I-pEC50'!$A:$BQ,MATCH(DL$1,'I-pEC50'!$A$1:$BQ$1,0),FALSE),"")</f>
        <v/>
      </c>
      <c r="DM26" s="47">
        <f>_xlfn.IFNA(VLOOKUP($A26,'I-pEC50'!$A:$BQ,MATCH(DM$1,'I-pEC50'!$A$1:$BQ$1,0),FALSE),"")</f>
        <v>0.95652173913043192</v>
      </c>
      <c r="DN26" s="47">
        <f>_xlfn.IFNA(VLOOKUP($A26,'I-pEC50'!$A:$BQ,MATCH(DN$1,'I-pEC50'!$A$1:$BQ$1,0),FALSE),"")</f>
        <v>0.95652173913043192</v>
      </c>
      <c r="DO26" s="47">
        <f>_xlfn.IFNA(VLOOKUP($A26,'I-pEC50'!$A:$BQ,MATCH(DO$1,'I-pEC50'!$A$1:$BQ$1,0),FALSE),"")</f>
        <v>1</v>
      </c>
      <c r="DP26" s="47">
        <f>_xlfn.IFNA(VLOOKUP($A26,'I-pEC50'!$A:$BQ,MATCH(DP$1,'I-pEC50'!$A$1:$BQ$1,0),FALSE),"")</f>
        <v>1</v>
      </c>
      <c r="DQ26" s="47">
        <f>_xlfn.IFNA(VLOOKUP($A26,'I-pEC50'!$A:$BQ,MATCH(DQ$1,'I-pEC50'!$A$1:$BQ$1,0),FALSE),"")</f>
        <v>0.28260869565217511</v>
      </c>
      <c r="DR26" s="47" t="str">
        <f>_xlfn.IFNA(VLOOKUP($A26,'I-pEC50'!$A:$BQ,MATCH(DR$1,'I-pEC50'!$A$1:$BQ$1,0),FALSE),"")</f>
        <v/>
      </c>
      <c r="DS26" s="47" t="str">
        <f>_xlfn.IFNA(VLOOKUP($A26,'I-pEC50'!$A:$BQ,MATCH(DS$1,'I-pEC50'!$A$1:$BQ$1,0),FALSE),"")</f>
        <v/>
      </c>
      <c r="DT26" s="47" t="str">
        <f>_xlfn.IFNA(VLOOKUP($A26,'I-pEC50'!$A:$BQ,MATCH(DT$1,'I-pEC50'!$A$1:$BQ$1,0),FALSE),"")</f>
        <v/>
      </c>
      <c r="DU26" s="47" t="str">
        <f>_xlfn.IFNA(VLOOKUP($A26,'I-pEC50'!$A:$BQ,MATCH(DU$1,'I-pEC50'!$A$1:$BQ$1,0),FALSE),"")</f>
        <v/>
      </c>
      <c r="DV26" s="47">
        <f>_xlfn.IFNA(VLOOKUP($A26,'I-pEC50'!$A:$BQ,MATCH(DV$1,'I-pEC50'!$A$1:$BQ$1,0),FALSE),"")</f>
        <v>0</v>
      </c>
      <c r="DW26" s="47" t="str">
        <f>_xlfn.IFNA(VLOOKUP($A26,'I-pEC50'!$A:$BQ,MATCH(DW$1,'I-pEC50'!$A$1:$BQ$1,0),FALSE),"")</f>
        <v/>
      </c>
      <c r="DX26" s="105" t="str">
        <f t="shared" si="27"/>
        <v/>
      </c>
      <c r="DY26" s="47">
        <f t="shared" si="28"/>
        <v>0.86733647734262875</v>
      </c>
      <c r="DZ26" s="47" t="str">
        <f t="shared" si="29"/>
        <v/>
      </c>
      <c r="EA26" s="47">
        <f t="shared" si="30"/>
        <v>0.89076940207103883</v>
      </c>
      <c r="EB26" s="47" t="str">
        <f>_xlfn.IFNA(VLOOKUP($A26,'B-pEC50'!$A:$IC,MATCH(EB$1,'B-pEC50'!$A$1:$IC$1,0),FALSE),"")</f>
        <v/>
      </c>
      <c r="EC26" s="47">
        <f>_xlfn.IFNA(VLOOKUP($A26,'B-pEC50'!$A:$IC,MATCH(EC$1,'B-pEC50'!$A$1:$IC$1,0),FALSE),"")</f>
        <v>9.7539999999999996</v>
      </c>
      <c r="ED26" s="47" t="str">
        <f>_xlfn.IFNA(VLOOKUP($A26,'B-pEC50'!$A:$IC,MATCH(ED$1,'B-pEC50'!$A$1:$IC$1,0),FALSE),"")</f>
        <v/>
      </c>
      <c r="EE26" s="47">
        <f>_xlfn.IFNA(VLOOKUP($A26,'B-pEC50'!$A:$IC,MATCH(EE$1,'B-pEC50'!$A$1:$IC$1,0),FALSE),"")</f>
        <v>8.9809999999999999</v>
      </c>
      <c r="EF26" s="47" t="str">
        <f>_xlfn.IFNA(VLOOKUP($A26,'I-pEC50'!$A:$IC,MATCH(EF$1,'I-pEC50'!$A$1:$IC$1,0),FALSE),"")</f>
        <v/>
      </c>
      <c r="EG26" s="47">
        <f>_xlfn.IFNA(VLOOKUP($A26,'I-pEC50'!$A:$IC,MATCH(EG$1,'I-pEC50'!$A$1:$IC$1,0),FALSE),"")</f>
        <v>8.4600000000000009</v>
      </c>
      <c r="EH26" s="47" t="str">
        <f>_xlfn.IFNA(VLOOKUP($A26,'I-pEC50'!$A:$IC,MATCH(EH$1,'I-pEC50'!$A$1:$IC$1,0),FALSE),"")</f>
        <v/>
      </c>
      <c r="EI26" s="47">
        <f>_xlfn.IFNA(VLOOKUP($A26,'I-pEC50'!$A:$IC,MATCH(EI$1,'I-pEC50'!$A$1:$IC$1,0),FALSE),"")</f>
        <v>8</v>
      </c>
      <c r="EJ26" s="105" t="str">
        <f t="shared" si="31"/>
        <v/>
      </c>
      <c r="EK26" s="47">
        <f t="shared" si="32"/>
        <v>0.88158614019595472</v>
      </c>
      <c r="EL26" s="47" t="str">
        <f t="shared" si="33"/>
        <v/>
      </c>
      <c r="EM26" s="47">
        <f t="shared" si="34"/>
        <v>0.89076940207103883</v>
      </c>
      <c r="EN26" s="105" t="str">
        <f>_xlfn.IFNA(VLOOKUP($A26,'B-pEC50'!$A:$IC,MATCH(EN$1,'B-pEC50'!$A$1:$IC$1,0),FALSE),"")</f>
        <v/>
      </c>
      <c r="EO26" s="47">
        <f>_xlfn.IFNA(VLOOKUP($A26,'B-pEC50'!$A:$IC,MATCH(EO$1,'B-pEC50'!$A$1:$IC$1,0),FALSE),"")</f>
        <v>9.5123999999999995</v>
      </c>
      <c r="EP26" s="47" t="str">
        <f>_xlfn.IFNA(VLOOKUP($A26,'B-pEC50'!$A:$IC,MATCH(EP$1,'B-pEC50'!$A$1:$IC$1,0),FALSE),"")</f>
        <v/>
      </c>
      <c r="EQ26" s="47">
        <f>_xlfn.IFNA(VLOOKUP($A26,'B-pEC50'!$A:$IC,MATCH(EQ$1,'B-pEC50'!$A$1:$IC$1,0),FALSE),"")</f>
        <v>8.9809999999999999</v>
      </c>
      <c r="ER26" s="47" t="str">
        <f>_xlfn.IFNA(VLOOKUP($A26,'I-pEC50'!$A:$IC,MATCH(ER$1,'I-pEC50'!$A$1:$IC$1,0),FALSE),"")</f>
        <v/>
      </c>
      <c r="ES26" s="47">
        <f>_xlfn.IFNA(VLOOKUP($A26,'I-pEC50'!$A:$IC,MATCH(ES$1,'I-pEC50'!$A$1:$IC$1,0),FALSE),"")</f>
        <v>8.3859999999999992</v>
      </c>
      <c r="ET26" s="47" t="str">
        <f>_xlfn.IFNA(VLOOKUP($A26,'I-pEC50'!$A:$IC,MATCH(ET$1,'I-pEC50'!$A$1:$IC$1,0),FALSE),"")</f>
        <v/>
      </c>
      <c r="EU26" s="47">
        <f>_xlfn.IFNA(VLOOKUP($A26,'I-pEC50'!$A:$IC,MATCH(EU$1,'I-pEC50'!$A$1:$IC$1,0),FALSE),"")</f>
        <v>8</v>
      </c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</row>
    <row r="27" spans="1:172" s="49" customFormat="1" x14ac:dyDescent="0.2">
      <c r="A27" s="29" t="s">
        <v>151</v>
      </c>
      <c r="B27" s="377" t="str">
        <f>VLOOKUP($A27,BI!$A:$Q,MATCH(B$1,BI!$A$1:$Q$1,0),FALSE)</f>
        <v/>
      </c>
      <c r="C27" s="378">
        <f>VLOOKUP($A27,BI!$A:$Q,MATCH(C$1,BI!$A$1:$Q$1,0),FALSE)</f>
        <v>1</v>
      </c>
      <c r="D27" s="378">
        <f>VLOOKUP($A27,BI!$A:$Q,MATCH(D$1,BI!$A$1:$Q$1,0),FALSE)</f>
        <v>1</v>
      </c>
      <c r="E27" s="378">
        <f>VLOOKUP($A27,BI!$A:$Q,MATCH(E$1,BI!$A$1:$Q$1,0),FALSE)</f>
        <v>1</v>
      </c>
      <c r="F27" s="378">
        <f>VLOOKUP($A27,BI!$A:$Q,MATCH(F$1,BI!$A$1:$Q$1,0),FALSE)</f>
        <v>1</v>
      </c>
      <c r="G27" s="378">
        <f>VLOOKUP($A27,BI!$A:$Q,MATCH(G$1,BI!$A$1:$Q$1,0),FALSE)</f>
        <v>1</v>
      </c>
      <c r="H27" s="378" t="str">
        <f>VLOOKUP($A27,BI!$A:$Q,MATCH(H$1,BI!$A$1:$Q$1,0),FALSE)</f>
        <v/>
      </c>
      <c r="I27" s="378" t="str">
        <f>VLOOKUP($A27,BI!$A:$Q,MATCH(I$1,BI!$A$1:$Q$1,0),FALSE)</f>
        <v/>
      </c>
      <c r="J27" s="378" t="str">
        <f>VLOOKUP($A27,BI!$A:$Q,MATCH(J$1,BI!$A$1:$Q$1,0),FALSE)</f>
        <v/>
      </c>
      <c r="K27" s="378" t="str">
        <f>VLOOKUP($A27,BI!$A:$Q,MATCH(K$1,BI!$A$1:$Q$1,0),FALSE)</f>
        <v/>
      </c>
      <c r="L27" s="378" t="str">
        <f>VLOOKUP($A27,BI!$A:$Q,MATCH(L$1,BI!$A$1:$Q$1,0),FALSE)</f>
        <v/>
      </c>
      <c r="M27" s="378" t="str">
        <f>VLOOKUP($A27,BI!$A:$Q,MATCH(M$1,BI!$A$1:$Q$1,0),FALSE)</f>
        <v/>
      </c>
      <c r="N27" s="49">
        <f t="shared" si="0"/>
        <v>5</v>
      </c>
      <c r="O27" s="49" t="str">
        <f>VLOOKUP($A27,BI!$A:$Q,MATCH(O$1,BI!$A$1:$Q$1,0),FALSE)</f>
        <v/>
      </c>
      <c r="P27" s="37">
        <f>VLOOKUP($A27,BI!$A:$Q,MATCH(P$1,BI!$A$1:$Q$1,0),FALSE)</f>
        <v>1</v>
      </c>
      <c r="Q27" s="37">
        <f>VLOOKUP($A27,BI!$A:$Q,MATCH(Q$1,BI!$A$1:$Q$1,0),FALSE)</f>
        <v>1</v>
      </c>
      <c r="R27" s="37" t="str">
        <f>VLOOKUP($A27,BI!$A:$Q,MATCH(R$1,BI!$A$1:$Q$1,0),FALSE)</f>
        <v/>
      </c>
      <c r="S27" s="37">
        <f t="shared" si="1"/>
        <v>2</v>
      </c>
      <c r="T27" s="40" t="str">
        <f t="shared" si="35"/>
        <v/>
      </c>
      <c r="U27" s="41">
        <f t="shared" si="36"/>
        <v>0.77165354330708658</v>
      </c>
      <c r="V27" s="41">
        <f t="shared" si="37"/>
        <v>0.76712328767123283</v>
      </c>
      <c r="W27" s="41">
        <f t="shared" si="38"/>
        <v>0.72586872586872586</v>
      </c>
      <c r="X27" s="41">
        <f t="shared" si="39"/>
        <v>0.70610328638497644</v>
      </c>
      <c r="Y27" s="41">
        <f t="shared" si="40"/>
        <v>0.68266666666666664</v>
      </c>
      <c r="Z27" s="41" t="str">
        <f t="shared" si="41"/>
        <v/>
      </c>
      <c r="AA27" s="41" t="str">
        <f t="shared" si="42"/>
        <v/>
      </c>
      <c r="AB27" s="41" t="str">
        <f t="shared" si="43"/>
        <v/>
      </c>
      <c r="AC27" s="41" t="str">
        <f t="shared" si="44"/>
        <v/>
      </c>
      <c r="AD27" s="41" t="str">
        <f t="shared" si="45"/>
        <v/>
      </c>
      <c r="AE27" s="41" t="str">
        <f t="shared" si="46"/>
        <v/>
      </c>
      <c r="AF27" s="44" t="str">
        <f>_xlfn.IFNA(VLOOKUP($A27,'B-pEC50'!$A:$BM,MATCH(AF$1,'B-pEC50'!$A$1:$BM$1,0),FALSE),"")</f>
        <v/>
      </c>
      <c r="AG27" s="46">
        <f>_xlfn.IFNA(VLOOKUP($A27,'B-pEC50'!$A:$BM,MATCH(AG$1,'B-pEC50'!$A$1:$BM$1,0),FALSE),"")</f>
        <v>10.16</v>
      </c>
      <c r="AH27" s="46">
        <f>_xlfn.IFNA(VLOOKUP($A27,'B-pEC50'!$A:$BM,MATCH(AH$1,'B-pEC50'!$A$1:$BM$1,0),FALSE),"")</f>
        <v>10.220000000000001</v>
      </c>
      <c r="AI27" s="46">
        <f>_xlfn.IFNA(VLOOKUP($A27,'B-pEC50'!$A:$BM,MATCH(AI$1,'B-pEC50'!$A$1:$BM$1,0),FALSE),"")</f>
        <v>10.36</v>
      </c>
      <c r="AJ27" s="46">
        <f>_xlfn.IFNA(VLOOKUP($A27,'B-pEC50'!$A:$BM,MATCH(AJ$1,'B-pEC50'!$A$1:$BM$1,0),FALSE),"")</f>
        <v>10.65</v>
      </c>
      <c r="AK27" s="46">
        <f>_xlfn.IFNA(VLOOKUP($A27,'B-pEC50'!$A:$BM,MATCH(AK$1,'B-pEC50'!$A$1:$BM$1,0),FALSE),"")</f>
        <v>11.25</v>
      </c>
      <c r="AL27" s="45" t="str">
        <f>_xlfn.IFNA(VLOOKUP($A27,'B-pEC50'!$A:$BM,MATCH(AL$1,'B-pEC50'!$A$1:$BM$1,0),FALSE),"")</f>
        <v/>
      </c>
      <c r="AM27" s="45" t="str">
        <f>_xlfn.IFNA(VLOOKUP($A27,'B-pEC50'!$A:$BM,MATCH(AM$1,'B-pEC50'!$A$1:$BM$1,0),FALSE),"")</f>
        <v/>
      </c>
      <c r="AN27" s="45" t="str">
        <f>_xlfn.IFNA(VLOOKUP($A27,'B-pEC50'!$A:$BM,MATCH(AN$1,'B-pEC50'!$A$1:$BM$1,0),FALSE),"")</f>
        <v/>
      </c>
      <c r="AO27" s="46" t="str">
        <f>_xlfn.IFNA(VLOOKUP($A27,'B-pEC50'!$A:$BM,MATCH(AO$1,'B-pEC50'!$A$1:$BM$1,0),FALSE),"")</f>
        <v/>
      </c>
      <c r="AP27" s="45" t="str">
        <f>_xlfn.IFNA(VLOOKUP($A27,'B-pEC50'!$A:$BM,MATCH(AP$1,'B-pEC50'!$A$1:$BM$1,0),FALSE),"")</f>
        <v/>
      </c>
      <c r="AQ27" s="45" t="str">
        <f>_xlfn.IFNA(VLOOKUP($A27,'B-pEC50'!$A:$BM,MATCH(AQ$1,'B-pEC50'!$A$1:$BM$1,0),FALSE),"")</f>
        <v/>
      </c>
      <c r="AR27" s="47" t="str">
        <f>_xlfn.IFNA(VLOOKUP($A27,'I-pEC50'!$A:$BM,MATCH(AR$1,'I-pEC50'!$A$1:$BM$1,0),FALSE),"")</f>
        <v/>
      </c>
      <c r="AS27" s="47">
        <f>_xlfn.IFNA(VLOOKUP($A27,'I-pEC50'!$A:$BM,MATCH(AS$1,'I-pEC50'!$A$1:$BM$1,0),FALSE),"")</f>
        <v>7.84</v>
      </c>
      <c r="AT27" s="47">
        <f>_xlfn.IFNA(VLOOKUP($A27,'I-pEC50'!$A:$BM,MATCH(AT$1,'I-pEC50'!$A$1:$BM$1,0),FALSE),"")</f>
        <v>7.84</v>
      </c>
      <c r="AU27" s="47">
        <f>_xlfn.IFNA(VLOOKUP($A27,'I-pEC50'!$A:$BM,MATCH(AU$1,'I-pEC50'!$A$1:$BM$1,0),FALSE),"")</f>
        <v>7.52</v>
      </c>
      <c r="AV27" s="47">
        <f>_xlfn.IFNA(VLOOKUP($A27,'I-pEC50'!$A:$BM,MATCH(AV$1,'I-pEC50'!$A$1:$BM$1,0),FALSE),"")</f>
        <v>7.52</v>
      </c>
      <c r="AW27" s="47">
        <f>_xlfn.IFNA(VLOOKUP($A27,'I-pEC50'!$A:$BM,MATCH(AW$1,'I-pEC50'!$A$1:$BM$1,0),FALSE),"")</f>
        <v>7.68</v>
      </c>
      <c r="AX27" s="47" t="str">
        <f>_xlfn.IFNA(VLOOKUP($A27,'I-pEC50'!$A:$BM,MATCH(AX$1,'I-pEC50'!$A$1:$BM$1,0),FALSE),"")</f>
        <v/>
      </c>
      <c r="AY27" s="47" t="str">
        <f>_xlfn.IFNA(VLOOKUP($A27,'I-pEC50'!$A:$BM,MATCH(AY$1,'I-pEC50'!$A$1:$BM$1,0),FALSE),"")</f>
        <v/>
      </c>
      <c r="AZ27" s="47" t="str">
        <f>_xlfn.IFNA(VLOOKUP($A27,'I-pEC50'!$A:$BM,MATCH(AZ$1,'I-pEC50'!$A$1:$BM$1,0),FALSE),"")</f>
        <v/>
      </c>
      <c r="BA27" s="47" t="str">
        <f>_xlfn.IFNA(VLOOKUP($A27,'I-pEC50'!$A:$BM,MATCH(BA$1,'I-pEC50'!$A$1:$BM$1,0),FALSE),"")</f>
        <v/>
      </c>
      <c r="BB27" s="47" t="str">
        <f>_xlfn.IFNA(VLOOKUP($A27,'I-pEC50'!$A:$BM,MATCH(BB$1,'I-pEC50'!$A$1:$BM$1,0),FALSE),"")</f>
        <v/>
      </c>
      <c r="BC27" s="47" t="str">
        <f>_xlfn.IFNA(VLOOKUP($A27,'I-pEC50'!$A:$BM,MATCH(BC$1,'I-pEC50'!$A$1:$BM$1,0),FALSE),"")</f>
        <v/>
      </c>
      <c r="BD27" s="40" t="str">
        <f t="shared" si="47"/>
        <v/>
      </c>
      <c r="BE27" s="41">
        <f t="shared" si="48"/>
        <v>0.45537501077204445</v>
      </c>
      <c r="BF27" s="41">
        <f t="shared" si="49"/>
        <v>0.4491709915517168</v>
      </c>
      <c r="BG27" s="41">
        <f t="shared" si="50"/>
        <v>0.38133741792174197</v>
      </c>
      <c r="BH27" s="41">
        <f t="shared" si="51"/>
        <v>0.35846032830707386</v>
      </c>
      <c r="BI27" s="41">
        <f t="shared" si="52"/>
        <v>0.34145622688904642</v>
      </c>
      <c r="BJ27" s="41" t="str">
        <f t="shared" si="53"/>
        <v/>
      </c>
      <c r="BK27" s="41" t="str">
        <f t="shared" si="54"/>
        <v/>
      </c>
      <c r="BL27" s="41" t="str">
        <f t="shared" si="55"/>
        <v/>
      </c>
      <c r="BM27" s="41" t="str">
        <f t="shared" si="56"/>
        <v/>
      </c>
      <c r="BN27" s="41" t="str">
        <f t="shared" si="57"/>
        <v/>
      </c>
      <c r="BO27" s="41" t="str">
        <f t="shared" si="58"/>
        <v/>
      </c>
      <c r="BP27" s="40" t="str">
        <f>_xlfn.IFNA(VLOOKUP($A27,'B-pEC50'!$A:$BM,MATCH(BP$1,'B-pEC50'!$A$1:$BM$1,0),FALSE),"")</f>
        <v/>
      </c>
      <c r="BQ27" s="41">
        <f>_xlfn.IFNA(VLOOKUP($A27,'B-pEC50'!$A:$BM,MATCH(BQ$1,'B-pEC50'!$A$1:$BM$1,0),FALSE),"")</f>
        <v>0.98191681735985537</v>
      </c>
      <c r="BR27" s="41">
        <f>_xlfn.IFNA(VLOOKUP($A27,'B-pEC50'!$A:$BM,MATCH(BR$1,'B-pEC50'!$A$1:$BM$1,0),FALSE),"")</f>
        <v>0.99547920433996395</v>
      </c>
      <c r="BS27" s="41">
        <f>_xlfn.IFNA(VLOOKUP($A27,'B-pEC50'!$A:$BM,MATCH(BS$1,'B-pEC50'!$A$1:$BM$1,0),FALSE),"")</f>
        <v>1.0271247739602167</v>
      </c>
      <c r="BT27" s="41">
        <f>_xlfn.IFNA(VLOOKUP($A27,'B-pEC50'!$A:$BM,MATCH(BT$1,'B-pEC50'!$A$1:$BM$1,0),FALSE),"")</f>
        <v>1.0926763110307414</v>
      </c>
      <c r="BU27" s="41">
        <f>_xlfn.IFNA(VLOOKUP($A27,'B-pEC50'!$A:$BM,MATCH(BU$1,'B-pEC50'!$A$1:$BM$1,0),FALSE),"")</f>
        <v>1.2283001808318263</v>
      </c>
      <c r="BV27" s="41" t="str">
        <f>_xlfn.IFNA(VLOOKUP($A27,'B-pEC50'!$A:$BM,MATCH(BV$1,'B-pEC50'!$A$1:$BM$1,0),FALSE),"")</f>
        <v/>
      </c>
      <c r="BW27" s="41" t="str">
        <f>_xlfn.IFNA(VLOOKUP($A27,'B-pEC50'!$A:$BM,MATCH(BW$1,'B-pEC50'!$A$1:$BM$1,0),FALSE),"")</f>
        <v/>
      </c>
      <c r="BX27" s="41" t="str">
        <f>_xlfn.IFNA(VLOOKUP($A27,'B-pEC50'!$A:$BM,MATCH(BX$1,'B-pEC50'!$A$1:$BM$1,0),FALSE),"")</f>
        <v/>
      </c>
      <c r="BY27" s="41" t="str">
        <f>_xlfn.IFNA(VLOOKUP($A27,'B-pEC50'!$A:$BM,MATCH(BY$1,'B-pEC50'!$A$1:$BM$1,0),FALSE),"")</f>
        <v/>
      </c>
      <c r="BZ27" s="41" t="str">
        <f>_xlfn.IFNA(VLOOKUP($A27,'B-pEC50'!$A:$BM,MATCH(BZ$1,'B-pEC50'!$A$1:$BM$1,0),FALSE),"")</f>
        <v/>
      </c>
      <c r="CA27" s="41" t="str">
        <f>_xlfn.IFNA(VLOOKUP($A27,'B-pEC50'!$A:$BM,MATCH(CA$1,'B-pEC50'!$A$1:$BM$1,0),FALSE),"")</f>
        <v/>
      </c>
      <c r="CB27" s="47" t="str">
        <f>_xlfn.IFNA(VLOOKUP($A27,'I-pEC50'!$A:$BM,MATCH(CB$1,'I-pEC50'!$A$1:$BM$1,0),FALSE),"")</f>
        <v/>
      </c>
      <c r="CC27" s="47">
        <f>_xlfn.IFNA(VLOOKUP($A27,'I-pEC50'!$A:$BM,MATCH(CC$1,'I-pEC50'!$A$1:$BM$1,0),FALSE),"")</f>
        <v>0.44714038128249572</v>
      </c>
      <c r="CD27" s="47">
        <f>_xlfn.IFNA(VLOOKUP($A27,'I-pEC50'!$A:$BM,MATCH(CD$1,'I-pEC50'!$A$1:$BM$1,0),FALSE),"")</f>
        <v>0.44714038128249572</v>
      </c>
      <c r="CE27" s="47">
        <f>_xlfn.IFNA(VLOOKUP($A27,'I-pEC50'!$A:$BM,MATCH(CE$1,'I-pEC50'!$A$1:$BM$1,0),FALSE),"")</f>
        <v>0.39168110918544191</v>
      </c>
      <c r="CF27" s="47">
        <f>_xlfn.IFNA(VLOOKUP($A27,'I-pEC50'!$A:$BM,MATCH(CF$1,'I-pEC50'!$A$1:$BM$1,0),FALSE),"")</f>
        <v>0.39168110918544191</v>
      </c>
      <c r="CG27" s="47">
        <f>_xlfn.IFNA(VLOOKUP($A27,'I-pEC50'!$A:$BM,MATCH(CG$1,'I-pEC50'!$A$1:$BM$1,0),FALSE),"")</f>
        <v>0.41941074523396882</v>
      </c>
      <c r="CH27" s="47" t="str">
        <f>_xlfn.IFNA(VLOOKUP($A27,'I-pEC50'!$A:$BM,MATCH(CH$1,'I-pEC50'!$A$1:$BM$1,0),FALSE),"")</f>
        <v/>
      </c>
      <c r="CI27" s="47" t="str">
        <f>_xlfn.IFNA(VLOOKUP($A27,'I-pEC50'!$A:$BM,MATCH(CI$1,'I-pEC50'!$A$1:$BM$1,0),FALSE),"")</f>
        <v/>
      </c>
      <c r="CJ27" s="47" t="str">
        <f>_xlfn.IFNA(VLOOKUP($A27,'I-pEC50'!$A:$BM,MATCH(CJ$1,'I-pEC50'!$A$1:$BM$1,0),FALSE),"")</f>
        <v/>
      </c>
      <c r="CK27" s="47" t="str">
        <f>_xlfn.IFNA(VLOOKUP($A27,'I-pEC50'!$A:$BM,MATCH(CK$1,'I-pEC50'!$A$1:$BM$1,0),FALSE),"")</f>
        <v/>
      </c>
      <c r="CL27" s="47" t="str">
        <f>_xlfn.IFNA(VLOOKUP($A27,'I-pEC50'!$A:$BM,MATCH(CL$1,'I-pEC50'!$A$1:$BM$1,0),FALSE),"")</f>
        <v/>
      </c>
      <c r="CM27" s="47" t="str">
        <f>_xlfn.IFNA(VLOOKUP($A27,'I-pEC50'!$A:$BM,MATCH(CM$1,'I-pEC50'!$A$1:$BM$1,0),FALSE),"")</f>
        <v/>
      </c>
      <c r="CN27" s="40" t="str">
        <f t="shared" si="59"/>
        <v/>
      </c>
      <c r="CO27" s="41">
        <f t="shared" si="60"/>
        <v>0</v>
      </c>
      <c r="CP27" s="41">
        <f t="shared" si="61"/>
        <v>5.5045871559633489E-2</v>
      </c>
      <c r="CQ27" s="41">
        <f t="shared" si="62"/>
        <v>0</v>
      </c>
      <c r="CR27" s="41">
        <f t="shared" si="63"/>
        <v>0</v>
      </c>
      <c r="CS27" s="41">
        <f t="shared" si="64"/>
        <v>0.5</v>
      </c>
      <c r="CT27" s="41" t="str">
        <f t="shared" si="65"/>
        <v/>
      </c>
      <c r="CU27" s="41" t="str">
        <f t="shared" si="66"/>
        <v/>
      </c>
      <c r="CV27" s="41" t="str">
        <f t="shared" si="67"/>
        <v/>
      </c>
      <c r="CW27" s="41" t="str">
        <f t="shared" si="68"/>
        <v/>
      </c>
      <c r="CX27" s="41" t="str">
        <f t="shared" si="69"/>
        <v/>
      </c>
      <c r="CY27" s="41" t="str">
        <f t="shared" si="70"/>
        <v/>
      </c>
      <c r="CZ27" s="40" t="str">
        <f>_xlfn.IFNA(VLOOKUP($A27,'B-pEC50'!$A:$BM,MATCH(CZ$1,'B-pEC50'!$A$1:$BM$1,0),FALSE),"")</f>
        <v/>
      </c>
      <c r="DA27" s="41">
        <f>_xlfn.IFNA(VLOOKUP($A27,'B-pEC50'!$A:$BM,MATCH(DA$1,'B-pEC50'!$A$1:$BM$1,0),FALSE),"")</f>
        <v>0</v>
      </c>
      <c r="DB27" s="41">
        <f>_xlfn.IFNA(VLOOKUP($A27,'B-pEC50'!$A:$BM,MATCH(DB$1,'B-pEC50'!$A$1:$BM$1,0),FALSE),"")</f>
        <v>5.5045871559633489E-2</v>
      </c>
      <c r="DC27" s="41">
        <f>_xlfn.IFNA(VLOOKUP($A27,'B-pEC50'!$A:$BM,MATCH(DC$1,'B-pEC50'!$A$1:$BM$1,0),FALSE),"")</f>
        <v>0.18348623853210946</v>
      </c>
      <c r="DD27" s="41">
        <f>_xlfn.IFNA(VLOOKUP($A27,'B-pEC50'!$A:$BM,MATCH(DD$1,'B-pEC50'!$A$1:$BM$1,0),FALSE),"")</f>
        <v>0.44954128440366997</v>
      </c>
      <c r="DE27" s="41">
        <f>_xlfn.IFNA(VLOOKUP($A27,'B-pEC50'!$A:$BM,MATCH(DE$1,'B-pEC50'!$A$1:$BM$1,0),FALSE),"")</f>
        <v>1</v>
      </c>
      <c r="DF27" s="41" t="str">
        <f>_xlfn.IFNA(VLOOKUP($A27,'B-pEC50'!$A:$BM,MATCH(DF$1,'B-pEC50'!$A$1:$BM$1,0),FALSE),"")</f>
        <v/>
      </c>
      <c r="DG27" s="41" t="str">
        <f>_xlfn.IFNA(VLOOKUP($A27,'B-pEC50'!$A:$BM,MATCH(DG$1,'B-pEC50'!$A$1:$BM$1,0),FALSE),"")</f>
        <v/>
      </c>
      <c r="DH27" s="41" t="str">
        <f>_xlfn.IFNA(VLOOKUP($A27,'B-pEC50'!$A:$BM,MATCH(DH$1,'B-pEC50'!$A$1:$BM$1,0),FALSE),"")</f>
        <v/>
      </c>
      <c r="DI27" s="41" t="str">
        <f>_xlfn.IFNA(VLOOKUP($A27,'B-pEC50'!$A:$BM,MATCH(DI$1,'B-pEC50'!$A$1:$BM$1,0),FALSE),"")</f>
        <v/>
      </c>
      <c r="DJ27" s="41" t="str">
        <f>_xlfn.IFNA(VLOOKUP($A27,'B-pEC50'!$A:$BM,MATCH(DJ$1,'B-pEC50'!$A$1:$BM$1,0),FALSE),"")</f>
        <v/>
      </c>
      <c r="DK27" s="41" t="str">
        <f>_xlfn.IFNA(VLOOKUP($A27,'B-pEC50'!$A:$BM,MATCH(DK$1,'B-pEC50'!$A$1:$BM$1,0),FALSE),"")</f>
        <v/>
      </c>
      <c r="DL27" s="47" t="str">
        <f>_xlfn.IFNA(VLOOKUP($A27,'I-pEC50'!$A:$BQ,MATCH(DL$1,'I-pEC50'!$A$1:$BQ$1,0),FALSE),"")</f>
        <v/>
      </c>
      <c r="DM27" s="47">
        <f>_xlfn.IFNA(VLOOKUP($A27,'I-pEC50'!$A:$BQ,MATCH(DM$1,'I-pEC50'!$A$1:$BQ$1,0),FALSE),"")</f>
        <v>1</v>
      </c>
      <c r="DN27" s="47">
        <f>_xlfn.IFNA(VLOOKUP($A27,'I-pEC50'!$A:$BQ,MATCH(DN$1,'I-pEC50'!$A$1:$BQ$1,0),FALSE),"")</f>
        <v>1</v>
      </c>
      <c r="DO27" s="47">
        <f>_xlfn.IFNA(VLOOKUP($A27,'I-pEC50'!$A:$BQ,MATCH(DO$1,'I-pEC50'!$A$1:$BQ$1,0),FALSE),"")</f>
        <v>0</v>
      </c>
      <c r="DP27" s="47">
        <f>_xlfn.IFNA(VLOOKUP($A27,'I-pEC50'!$A:$BQ,MATCH(DP$1,'I-pEC50'!$A$1:$BQ$1,0),FALSE),"")</f>
        <v>0</v>
      </c>
      <c r="DQ27" s="47">
        <f>_xlfn.IFNA(VLOOKUP($A27,'I-pEC50'!$A:$BQ,MATCH(DQ$1,'I-pEC50'!$A$1:$BQ$1,0),FALSE),"")</f>
        <v>0.5</v>
      </c>
      <c r="DR27" s="47" t="str">
        <f>_xlfn.IFNA(VLOOKUP($A27,'I-pEC50'!$A:$BQ,MATCH(DR$1,'I-pEC50'!$A$1:$BQ$1,0),FALSE),"")</f>
        <v/>
      </c>
      <c r="DS27" s="47" t="str">
        <f>_xlfn.IFNA(VLOOKUP($A27,'I-pEC50'!$A:$BQ,MATCH(DS$1,'I-pEC50'!$A$1:$BQ$1,0),FALSE),"")</f>
        <v/>
      </c>
      <c r="DT27" s="47" t="str">
        <f>_xlfn.IFNA(VLOOKUP($A27,'I-pEC50'!$A:$BQ,MATCH(DT$1,'I-pEC50'!$A$1:$BQ$1,0),FALSE),"")</f>
        <v/>
      </c>
      <c r="DU27" s="47" t="str">
        <f>_xlfn.IFNA(VLOOKUP($A27,'I-pEC50'!$A:$BQ,MATCH(DU$1,'I-pEC50'!$A$1:$BQ$1,0),FALSE),"")</f>
        <v/>
      </c>
      <c r="DV27" s="47" t="str">
        <f>_xlfn.IFNA(VLOOKUP($A27,'I-pEC50'!$A:$BQ,MATCH(DV$1,'I-pEC50'!$A$1:$BQ$1,0),FALSE),"")</f>
        <v/>
      </c>
      <c r="DW27" s="47" t="str">
        <f>_xlfn.IFNA(VLOOKUP($A27,'I-pEC50'!$A:$BQ,MATCH(DW$1,'I-pEC50'!$A$1:$BQ$1,0),FALSE),"")</f>
        <v/>
      </c>
      <c r="DX27" s="105" t="str">
        <f t="shared" si="27"/>
        <v/>
      </c>
      <c r="DY27" s="47">
        <f t="shared" si="28"/>
        <v>0.69688888888888889</v>
      </c>
      <c r="DZ27" s="47" t="str">
        <f t="shared" si="29"/>
        <v/>
      </c>
      <c r="EA27" s="47" t="str">
        <f t="shared" si="30"/>
        <v/>
      </c>
      <c r="EB27" s="47" t="str">
        <f>_xlfn.IFNA(VLOOKUP($A27,'B-pEC50'!$A:$IC,MATCH(EB$1,'B-pEC50'!$A$1:$IC$1,0),FALSE),"")</f>
        <v/>
      </c>
      <c r="EC27" s="47">
        <f>_xlfn.IFNA(VLOOKUP($A27,'B-pEC50'!$A:$IC,MATCH(EC$1,'B-pEC50'!$A$1:$IC$1,0),FALSE),"")</f>
        <v>11.25</v>
      </c>
      <c r="ED27" s="47" t="str">
        <f>_xlfn.IFNA(VLOOKUP($A27,'B-pEC50'!$A:$IC,MATCH(ED$1,'B-pEC50'!$A$1:$IC$1,0),FALSE),"")</f>
        <v/>
      </c>
      <c r="EE27" s="47" t="str">
        <f>_xlfn.IFNA(VLOOKUP($A27,'B-pEC50'!$A:$IC,MATCH(EE$1,'B-pEC50'!$A$1:$IC$1,0),FALSE),"")</f>
        <v/>
      </c>
      <c r="EF27" s="47" t="str">
        <f>_xlfn.IFNA(VLOOKUP($A27,'I-pEC50'!$A:$IC,MATCH(EF$1,'I-pEC50'!$A$1:$IC$1,0),FALSE),"")</f>
        <v/>
      </c>
      <c r="EG27" s="47">
        <f>_xlfn.IFNA(VLOOKUP($A27,'I-pEC50'!$A:$IC,MATCH(EG$1,'I-pEC50'!$A$1:$IC$1,0),FALSE),"")</f>
        <v>7.84</v>
      </c>
      <c r="EH27" s="47" t="str">
        <f>_xlfn.IFNA(VLOOKUP($A27,'I-pEC50'!$A:$IC,MATCH(EH$1,'I-pEC50'!$A$1:$IC$1,0),FALSE),"")</f>
        <v/>
      </c>
      <c r="EI27" s="47" t="str">
        <f>_xlfn.IFNA(VLOOKUP($A27,'I-pEC50'!$A:$IC,MATCH(EI$1,'I-pEC50'!$A$1:$IC$1,0),FALSE),"")</f>
        <v/>
      </c>
      <c r="EJ27" s="105" t="str">
        <f t="shared" si="31"/>
        <v/>
      </c>
      <c r="EK27" s="47">
        <f t="shared" si="32"/>
        <v>0.72948328267477203</v>
      </c>
      <c r="EL27" s="47" t="str">
        <f t="shared" si="33"/>
        <v/>
      </c>
      <c r="EM27" s="47" t="str">
        <f t="shared" si="34"/>
        <v/>
      </c>
      <c r="EN27" s="105" t="str">
        <f>_xlfn.IFNA(VLOOKUP($A27,'B-pEC50'!$A:$IC,MATCH(EN$1,'B-pEC50'!$A$1:$IC$1,0),FALSE),"")</f>
        <v/>
      </c>
      <c r="EO27" s="47">
        <f>_xlfn.IFNA(VLOOKUP($A27,'B-pEC50'!$A:$IC,MATCH(EO$1,'B-pEC50'!$A$1:$IC$1,0),FALSE),"")</f>
        <v>10.528</v>
      </c>
      <c r="EP27" s="47" t="str">
        <f>_xlfn.IFNA(VLOOKUP($A27,'B-pEC50'!$A:$IC,MATCH(EP$1,'B-pEC50'!$A$1:$IC$1,0),FALSE),"")</f>
        <v/>
      </c>
      <c r="EQ27" s="47" t="str">
        <f>_xlfn.IFNA(VLOOKUP($A27,'B-pEC50'!$A:$IC,MATCH(EQ$1,'B-pEC50'!$A$1:$IC$1,0),FALSE),"")</f>
        <v/>
      </c>
      <c r="ER27" s="47" t="str">
        <f>_xlfn.IFNA(VLOOKUP($A27,'I-pEC50'!$A:$IC,MATCH(ER$1,'I-pEC50'!$A$1:$IC$1,0),FALSE),"")</f>
        <v/>
      </c>
      <c r="ES27" s="47">
        <f>_xlfn.IFNA(VLOOKUP($A27,'I-pEC50'!$A:$IC,MATCH(ES$1,'I-pEC50'!$A$1:$IC$1,0),FALSE),"")</f>
        <v>7.68</v>
      </c>
      <c r="ET27" s="47" t="str">
        <f>_xlfn.IFNA(VLOOKUP($A27,'I-pEC50'!$A:$IC,MATCH(ET$1,'I-pEC50'!$A$1:$IC$1,0),FALSE),"")</f>
        <v/>
      </c>
      <c r="EU27" s="47" t="str">
        <f>_xlfn.IFNA(VLOOKUP($A27,'I-pEC50'!$A:$IC,MATCH(EU$1,'I-pEC50'!$A$1:$IC$1,0),FALSE),"")</f>
        <v/>
      </c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</row>
    <row r="28" spans="1:172" s="49" customFormat="1" x14ac:dyDescent="0.2">
      <c r="A28" s="29" t="s">
        <v>33</v>
      </c>
      <c r="B28" s="377" t="str">
        <f>VLOOKUP($A28,BI!$A:$Q,MATCH(B$1,BI!$A$1:$Q$1,0),FALSE)</f>
        <v/>
      </c>
      <c r="C28" s="378">
        <f>VLOOKUP($A28,BI!$A:$Q,MATCH(C$1,BI!$A$1:$Q$1,0),FALSE)</f>
        <v>1</v>
      </c>
      <c r="D28" s="378">
        <f>VLOOKUP($A28,BI!$A:$Q,MATCH(D$1,BI!$A$1:$Q$1,0),FALSE)</f>
        <v>1</v>
      </c>
      <c r="E28" s="378">
        <f>VLOOKUP($A28,BI!$A:$Q,MATCH(E$1,BI!$A$1:$Q$1,0),FALSE)</f>
        <v>1</v>
      </c>
      <c r="F28" s="378">
        <f>VLOOKUP($A28,BI!$A:$Q,MATCH(F$1,BI!$A$1:$Q$1,0),FALSE)</f>
        <v>1</v>
      </c>
      <c r="G28" s="378">
        <f>VLOOKUP($A28,BI!$A:$Q,MATCH(G$1,BI!$A$1:$Q$1,0),FALSE)</f>
        <v>1</v>
      </c>
      <c r="H28" s="378" t="str">
        <f>VLOOKUP($A28,BI!$A:$Q,MATCH(H$1,BI!$A$1:$Q$1,0),FALSE)</f>
        <v/>
      </c>
      <c r="I28" s="378" t="str">
        <f>VLOOKUP($A28,BI!$A:$Q,MATCH(I$1,BI!$A$1:$Q$1,0),FALSE)</f>
        <v/>
      </c>
      <c r="J28" s="378">
        <f>VLOOKUP($A28,BI!$A:$Q,MATCH(J$1,BI!$A$1:$Q$1,0),FALSE)</f>
        <v>1</v>
      </c>
      <c r="K28" s="378">
        <f>VLOOKUP($A28,BI!$A:$Q,MATCH(K$1,BI!$A$1:$Q$1,0),FALSE)</f>
        <v>1</v>
      </c>
      <c r="L28" s="378" t="str">
        <f>VLOOKUP($A28,BI!$A:$Q,MATCH(L$1,BI!$A$1:$Q$1,0),FALSE)</f>
        <v/>
      </c>
      <c r="M28" s="378" t="str">
        <f>VLOOKUP($A28,BI!$A:$Q,MATCH(M$1,BI!$A$1:$Q$1,0),FALSE)</f>
        <v/>
      </c>
      <c r="N28" s="49">
        <f t="shared" si="0"/>
        <v>7</v>
      </c>
      <c r="O28" s="49" t="str">
        <f>VLOOKUP($A28,BI!$A:$Q,MATCH(O$1,BI!$A$1:$Q$1,0),FALSE)</f>
        <v/>
      </c>
      <c r="P28" s="37">
        <f>VLOOKUP($A28,BI!$A:$Q,MATCH(P$1,BI!$A$1:$Q$1,0),FALSE)</f>
        <v>1</v>
      </c>
      <c r="Q28" s="37">
        <f>VLOOKUP($A28,BI!$A:$Q,MATCH(Q$1,BI!$A$1:$Q$1,0),FALSE)</f>
        <v>1</v>
      </c>
      <c r="R28" s="37" t="str">
        <f>VLOOKUP($A28,BI!$A:$Q,MATCH(R$1,BI!$A$1:$Q$1,0),FALSE)</f>
        <v/>
      </c>
      <c r="S28" s="37">
        <f t="shared" si="1"/>
        <v>2</v>
      </c>
      <c r="T28" s="40" t="str">
        <f t="shared" si="35"/>
        <v/>
      </c>
      <c r="U28" s="41">
        <f t="shared" si="36"/>
        <v>0.81567116249197169</v>
      </c>
      <c r="V28" s="41">
        <f t="shared" si="37"/>
        <v>0.85556453786041498</v>
      </c>
      <c r="W28" s="41">
        <f t="shared" si="38"/>
        <v>0.75467316846627197</v>
      </c>
      <c r="X28" s="41">
        <f t="shared" si="39"/>
        <v>0.74618298702789576</v>
      </c>
      <c r="Y28" s="41">
        <f t="shared" si="40"/>
        <v>0.72043761638733705</v>
      </c>
      <c r="Z28" s="41" t="str">
        <f t="shared" si="41"/>
        <v/>
      </c>
      <c r="AA28" s="41" t="str">
        <f t="shared" si="42"/>
        <v/>
      </c>
      <c r="AB28" s="41">
        <f t="shared" si="43"/>
        <v>0.87906647807637905</v>
      </c>
      <c r="AC28" s="41">
        <f t="shared" si="44"/>
        <v>0.86613021214337971</v>
      </c>
      <c r="AD28" s="41" t="str">
        <f t="shared" si="45"/>
        <v/>
      </c>
      <c r="AE28" s="41" t="str">
        <f t="shared" si="46"/>
        <v/>
      </c>
      <c r="AF28" s="44" t="str">
        <f>_xlfn.IFNA(VLOOKUP($A28,'B-pEC50'!$A:$BM,MATCH(AF$1,'B-pEC50'!$A$1:$BM$1,0),FALSE),"")</f>
        <v/>
      </c>
      <c r="AG28" s="46">
        <f>_xlfn.IFNA(VLOOKUP($A28,'B-pEC50'!$A:$BM,MATCH(AG$1,'B-pEC50'!$A$1:$BM$1,0),FALSE),"")</f>
        <v>7.7850000000000001</v>
      </c>
      <c r="AH28" s="46">
        <f>_xlfn.IFNA(VLOOKUP($A28,'B-pEC50'!$A:$BM,MATCH(AH$1,'B-pEC50'!$A$1:$BM$1,0),FALSE),"")</f>
        <v>7.4219999999999997</v>
      </c>
      <c r="AI28" s="46">
        <f>_xlfn.IFNA(VLOOKUP($A28,'B-pEC50'!$A:$BM,MATCH(AI$1,'B-pEC50'!$A$1:$BM$1,0),FALSE),"")</f>
        <v>8.6129999999999995</v>
      </c>
      <c r="AJ28" s="46">
        <f>_xlfn.IFNA(VLOOKUP($A28,'B-pEC50'!$A:$BM,MATCH(AJ$1,'B-pEC50'!$A$1:$BM$1,0),FALSE),"")</f>
        <v>8.7110000000000003</v>
      </c>
      <c r="AK28" s="46">
        <f>_xlfn.IFNA(VLOOKUP($A28,'B-pEC50'!$A:$BM,MATCH(AK$1,'B-pEC50'!$A$1:$BM$1,0),FALSE),"")</f>
        <v>8.5920000000000005</v>
      </c>
      <c r="AL28" s="45" t="str">
        <f>_xlfn.IFNA(VLOOKUP($A28,'B-pEC50'!$A:$BM,MATCH(AL$1,'B-pEC50'!$A$1:$BM$1,0),FALSE),"")</f>
        <v/>
      </c>
      <c r="AM28" s="45" t="str">
        <f>_xlfn.IFNA(VLOOKUP($A28,'B-pEC50'!$A:$BM,MATCH(AM$1,'B-pEC50'!$A$1:$BM$1,0),FALSE),"")</f>
        <v/>
      </c>
      <c r="AN28" s="45">
        <f>_xlfn.IFNA(VLOOKUP($A28,'B-pEC50'!$A:$BM,MATCH(AN$1,'B-pEC50'!$A$1:$BM$1,0),FALSE),"")</f>
        <v>6.2149999999999999</v>
      </c>
      <c r="AO28" s="46">
        <f>_xlfn.IFNA(VLOOKUP($A28,'B-pEC50'!$A:$BM,MATCH(AO$1,'B-pEC50'!$A$1:$BM$1,0),FALSE),"")</f>
        <v>6.835</v>
      </c>
      <c r="AP28" s="45" t="str">
        <f>_xlfn.IFNA(VLOOKUP($A28,'B-pEC50'!$A:$BM,MATCH(AP$1,'B-pEC50'!$A$1:$BM$1,0),FALSE),"")</f>
        <v/>
      </c>
      <c r="AQ28" s="45" t="str">
        <f>_xlfn.IFNA(VLOOKUP($A28,'B-pEC50'!$A:$BM,MATCH(AQ$1,'B-pEC50'!$A$1:$BM$1,0),FALSE),"")</f>
        <v/>
      </c>
      <c r="AR28" s="47" t="str">
        <f>_xlfn.IFNA(VLOOKUP($A28,'I-pEC50'!$A:$BM,MATCH(AR$1,'I-pEC50'!$A$1:$BM$1,0),FALSE),"")</f>
        <v/>
      </c>
      <c r="AS28" s="47">
        <f>_xlfn.IFNA(VLOOKUP($A28,'I-pEC50'!$A:$BM,MATCH(AS$1,'I-pEC50'!$A$1:$BM$1,0),FALSE),"")</f>
        <v>6.35</v>
      </c>
      <c r="AT28" s="47">
        <f>_xlfn.IFNA(VLOOKUP($A28,'I-pEC50'!$A:$BM,MATCH(AT$1,'I-pEC50'!$A$1:$BM$1,0),FALSE),"")</f>
        <v>6.35</v>
      </c>
      <c r="AU28" s="47">
        <f>_xlfn.IFNA(VLOOKUP($A28,'I-pEC50'!$A:$BM,MATCH(AU$1,'I-pEC50'!$A$1:$BM$1,0),FALSE),"")</f>
        <v>6.5</v>
      </c>
      <c r="AV28" s="47">
        <f>_xlfn.IFNA(VLOOKUP($A28,'I-pEC50'!$A:$BM,MATCH(AV$1,'I-pEC50'!$A$1:$BM$1,0),FALSE),"")</f>
        <v>6.5</v>
      </c>
      <c r="AW28" s="47">
        <f>_xlfn.IFNA(VLOOKUP($A28,'I-pEC50'!$A:$BM,MATCH(AW$1,'I-pEC50'!$A$1:$BM$1,0),FALSE),"")</f>
        <v>6.19</v>
      </c>
      <c r="AX28" s="47" t="str">
        <f>_xlfn.IFNA(VLOOKUP($A28,'I-pEC50'!$A:$BM,MATCH(AX$1,'I-pEC50'!$A$1:$BM$1,0),FALSE),"")</f>
        <v/>
      </c>
      <c r="AY28" s="47" t="str">
        <f>_xlfn.IFNA(VLOOKUP($A28,'I-pEC50'!$A:$BM,MATCH(AY$1,'I-pEC50'!$A$1:$BM$1,0),FALSE),"")</f>
        <v/>
      </c>
      <c r="AZ28" s="47">
        <f>_xlfn.IFNA(VLOOKUP($A28,'I-pEC50'!$A:$BM,MATCH(AZ$1,'I-pEC50'!$A$1:$BM$1,0),FALSE),"")</f>
        <v>7.07</v>
      </c>
      <c r="BA28" s="47">
        <f>_xlfn.IFNA(VLOOKUP($A28,'I-pEC50'!$A:$BM,MATCH(BA$1,'I-pEC50'!$A$1:$BM$1,0),FALSE),"")</f>
        <v>5.92</v>
      </c>
      <c r="BB28" s="47" t="str">
        <f>_xlfn.IFNA(VLOOKUP($A28,'I-pEC50'!$A:$BM,MATCH(BB$1,'I-pEC50'!$A$1:$BM$1,0),FALSE),"")</f>
        <v/>
      </c>
      <c r="BC28" s="47" t="str">
        <f>_xlfn.IFNA(VLOOKUP($A28,'I-pEC50'!$A:$BM,MATCH(BC$1,'I-pEC50'!$A$1:$BM$1,0),FALSE),"")</f>
        <v/>
      </c>
      <c r="BD28" s="40" t="str">
        <f t="shared" si="47"/>
        <v/>
      </c>
      <c r="BE28" s="41">
        <f t="shared" si="48"/>
        <v>0.42444369530143561</v>
      </c>
      <c r="BF28" s="41">
        <f t="shared" si="49"/>
        <v>0.52037959903395203</v>
      </c>
      <c r="BG28" s="41">
        <f t="shared" si="50"/>
        <v>0.33991358654265014</v>
      </c>
      <c r="BH28" s="41">
        <f t="shared" si="51"/>
        <v>0.32840701262859834</v>
      </c>
      <c r="BI28" s="41">
        <f t="shared" si="52"/>
        <v>0.25686373421103903</v>
      </c>
      <c r="BJ28" s="41" t="str">
        <f t="shared" si="53"/>
        <v/>
      </c>
      <c r="BK28" s="41" t="str">
        <f t="shared" si="54"/>
        <v/>
      </c>
      <c r="BL28" s="41">
        <f t="shared" si="55"/>
        <v>0.28751136443107894</v>
      </c>
      <c r="BM28" s="41">
        <f t="shared" si="56"/>
        <v>0.49660267737935898</v>
      </c>
      <c r="BN28" s="41" t="str">
        <f t="shared" si="57"/>
        <v/>
      </c>
      <c r="BO28" s="41" t="str">
        <f t="shared" si="58"/>
        <v/>
      </c>
      <c r="BP28" s="40" t="str">
        <f>_xlfn.IFNA(VLOOKUP($A28,'B-pEC50'!$A:$BM,MATCH(BP$1,'B-pEC50'!$A$1:$BM$1,0),FALSE),"")</f>
        <v/>
      </c>
      <c r="BQ28" s="41">
        <f>_xlfn.IFNA(VLOOKUP($A28,'B-pEC50'!$A:$BM,MATCH(BQ$1,'B-pEC50'!$A$1:$BM$1,0),FALSE),"")</f>
        <v>0.44507233273056063</v>
      </c>
      <c r="BR28" s="41">
        <f>_xlfn.IFNA(VLOOKUP($A28,'B-pEC50'!$A:$BM,MATCH(BR$1,'B-pEC50'!$A$1:$BM$1,0),FALSE),"")</f>
        <v>0.36301989150090408</v>
      </c>
      <c r="BS28" s="41">
        <f>_xlfn.IFNA(VLOOKUP($A28,'B-pEC50'!$A:$BM,MATCH(BS$1,'B-pEC50'!$A$1:$BM$1,0),FALSE),"")</f>
        <v>0.6322332730560577</v>
      </c>
      <c r="BT28" s="41">
        <f>_xlfn.IFNA(VLOOKUP($A28,'B-pEC50'!$A:$BM,MATCH(BT$1,'B-pEC50'!$A$1:$BM$1,0),FALSE),"")</f>
        <v>0.65438517179023514</v>
      </c>
      <c r="BU28" s="41">
        <f>_xlfn.IFNA(VLOOKUP($A28,'B-pEC50'!$A:$BM,MATCH(BU$1,'B-pEC50'!$A$1:$BM$1,0),FALSE),"")</f>
        <v>0.62748643761302003</v>
      </c>
      <c r="BV28" s="41" t="str">
        <f>_xlfn.IFNA(VLOOKUP($A28,'B-pEC50'!$A:$BM,MATCH(BV$1,'B-pEC50'!$A$1:$BM$1,0),FALSE),"")</f>
        <v/>
      </c>
      <c r="BW28" s="41" t="str">
        <f>_xlfn.IFNA(VLOOKUP($A28,'B-pEC50'!$A:$BM,MATCH(BW$1,'B-pEC50'!$A$1:$BM$1,0),FALSE),"")</f>
        <v/>
      </c>
      <c r="BX28" s="41">
        <f>_xlfn.IFNA(VLOOKUP($A28,'B-pEC50'!$A:$BM,MATCH(BX$1,'B-pEC50'!$A$1:$BM$1,0),FALSE),"")</f>
        <v>9.0189873417721514E-2</v>
      </c>
      <c r="BY28" s="41">
        <f>_xlfn.IFNA(VLOOKUP($A28,'B-pEC50'!$A:$BM,MATCH(BY$1,'B-pEC50'!$A$1:$BM$1,0),FALSE),"")</f>
        <v>0.2303345388788427</v>
      </c>
      <c r="BZ28" s="41" t="str">
        <f>_xlfn.IFNA(VLOOKUP($A28,'B-pEC50'!$A:$BM,MATCH(BZ$1,'B-pEC50'!$A$1:$BM$1,0),FALSE),"")</f>
        <v/>
      </c>
      <c r="CA28" s="41" t="str">
        <f>_xlfn.IFNA(VLOOKUP($A28,'B-pEC50'!$A:$BM,MATCH(CA$1,'B-pEC50'!$A$1:$BM$1,0),FALSE),"")</f>
        <v/>
      </c>
      <c r="CB28" s="47" t="str">
        <f>_xlfn.IFNA(VLOOKUP($A28,'I-pEC50'!$A:$BM,MATCH(CB$1,'I-pEC50'!$A$1:$BM$1,0),FALSE),"")</f>
        <v/>
      </c>
      <c r="CC28" s="47">
        <f>_xlfn.IFNA(VLOOKUP($A28,'I-pEC50'!$A:$BM,MATCH(CC$1,'I-pEC50'!$A$1:$BM$1,0),FALSE),"")</f>
        <v>0.18890814558058924</v>
      </c>
      <c r="CD28" s="47">
        <f>_xlfn.IFNA(VLOOKUP($A28,'I-pEC50'!$A:$BM,MATCH(CD$1,'I-pEC50'!$A$1:$BM$1,0),FALSE),"")</f>
        <v>0.18890814558058924</v>
      </c>
      <c r="CE28" s="47">
        <f>_xlfn.IFNA(VLOOKUP($A28,'I-pEC50'!$A:$BM,MATCH(CE$1,'I-pEC50'!$A$1:$BM$1,0),FALSE),"")</f>
        <v>0.21490467937608324</v>
      </c>
      <c r="CF28" s="47">
        <f>_xlfn.IFNA(VLOOKUP($A28,'I-pEC50'!$A:$BM,MATCH(CF$1,'I-pEC50'!$A$1:$BM$1,0),FALSE),"")</f>
        <v>0.21490467937608324</v>
      </c>
      <c r="CG28" s="47">
        <f>_xlfn.IFNA(VLOOKUP($A28,'I-pEC50'!$A:$BM,MATCH(CG$1,'I-pEC50'!$A$1:$BM$1,0),FALSE),"")</f>
        <v>0.1611785095320625</v>
      </c>
      <c r="CH28" s="47" t="str">
        <f>_xlfn.IFNA(VLOOKUP($A28,'I-pEC50'!$A:$BM,MATCH(CH$1,'I-pEC50'!$A$1:$BM$1,0),FALSE),"")</f>
        <v/>
      </c>
      <c r="CI28" s="47" t="str">
        <f>_xlfn.IFNA(VLOOKUP($A28,'I-pEC50'!$A:$BM,MATCH(CI$1,'I-pEC50'!$A$1:$BM$1,0),FALSE),"")</f>
        <v/>
      </c>
      <c r="CJ28" s="47">
        <f>_xlfn.IFNA(VLOOKUP($A28,'I-pEC50'!$A:$BM,MATCH(CJ$1,'I-pEC50'!$A$1:$BM$1,0),FALSE),"")</f>
        <v>0.31369150779896027</v>
      </c>
      <c r="CK28" s="47">
        <f>_xlfn.IFNA(VLOOKUP($A28,'I-pEC50'!$A:$BM,MATCH(CK$1,'I-pEC50'!$A$1:$BM$1,0),FALSE),"")</f>
        <v>0.11438474870017334</v>
      </c>
      <c r="CL28" s="47" t="str">
        <f>_xlfn.IFNA(VLOOKUP($A28,'I-pEC50'!$A:$BM,MATCH(CL$1,'I-pEC50'!$A$1:$BM$1,0),FALSE),"")</f>
        <v/>
      </c>
      <c r="CM28" s="47" t="str">
        <f>_xlfn.IFNA(VLOOKUP($A28,'I-pEC50'!$A:$BM,MATCH(CM$1,'I-pEC50'!$A$1:$BM$1,0),FALSE),"")</f>
        <v/>
      </c>
      <c r="CN28" s="40" t="str">
        <f t="shared" si="59"/>
        <v/>
      </c>
      <c r="CO28" s="41">
        <f t="shared" si="60"/>
        <v>0.59445029077817724</v>
      </c>
      <c r="CP28" s="41">
        <f t="shared" si="61"/>
        <v>0.77322863009257536</v>
      </c>
      <c r="CQ28" s="41">
        <f t="shared" si="62"/>
        <v>0.52495920513471372</v>
      </c>
      <c r="CR28" s="41">
        <f t="shared" si="63"/>
        <v>0.50434782608695639</v>
      </c>
      <c r="CS28" s="41">
        <f t="shared" si="64"/>
        <v>0.24653655502917485</v>
      </c>
      <c r="CT28" s="41" t="str">
        <f t="shared" si="65"/>
        <v/>
      </c>
      <c r="CU28" s="41" t="str">
        <f t="shared" si="66"/>
        <v/>
      </c>
      <c r="CV28" s="41">
        <f t="shared" si="67"/>
        <v>0</v>
      </c>
      <c r="CW28" s="41">
        <f t="shared" si="68"/>
        <v>0</v>
      </c>
      <c r="CX28" s="41" t="str">
        <f t="shared" si="69"/>
        <v/>
      </c>
      <c r="CY28" s="41" t="str">
        <f t="shared" si="70"/>
        <v/>
      </c>
      <c r="CZ28" s="40" t="str">
        <f>_xlfn.IFNA(VLOOKUP($A28,'B-pEC50'!$A:$BM,MATCH(CZ$1,'B-pEC50'!$A$1:$BM$1,0),FALSE),"")</f>
        <v/>
      </c>
      <c r="DA28" s="41">
        <f>_xlfn.IFNA(VLOOKUP($A28,'B-pEC50'!$A:$BM,MATCH(DA$1,'B-pEC50'!$A$1:$BM$1,0),FALSE),"")</f>
        <v>0.62900641025641024</v>
      </c>
      <c r="DB28" s="41">
        <f>_xlfn.IFNA(VLOOKUP($A28,'B-pEC50'!$A:$BM,MATCH(DB$1,'B-pEC50'!$A$1:$BM$1,0),FALSE),"")</f>
        <v>0.48357371794871779</v>
      </c>
      <c r="DC28" s="41">
        <f>_xlfn.IFNA(VLOOKUP($A28,'B-pEC50'!$A:$BM,MATCH(DC$1,'B-pEC50'!$A$1:$BM$1,0),FALSE),"")</f>
        <v>0.96073717948717918</v>
      </c>
      <c r="DD28" s="41">
        <f>_xlfn.IFNA(VLOOKUP($A28,'B-pEC50'!$A:$BM,MATCH(DD$1,'B-pEC50'!$A$1:$BM$1,0),FALSE),"")</f>
        <v>1</v>
      </c>
      <c r="DE28" s="41">
        <f>_xlfn.IFNA(VLOOKUP($A28,'B-pEC50'!$A:$BM,MATCH(DE$1,'B-pEC50'!$A$1:$BM$1,0),FALSE),"")</f>
        <v>0.95232371794871806</v>
      </c>
      <c r="DF28" s="41" t="str">
        <f>_xlfn.IFNA(VLOOKUP($A28,'B-pEC50'!$A:$BM,MATCH(DF$1,'B-pEC50'!$A$1:$BM$1,0),FALSE),"")</f>
        <v/>
      </c>
      <c r="DG28" s="41" t="str">
        <f>_xlfn.IFNA(VLOOKUP($A28,'B-pEC50'!$A:$BM,MATCH(DG$1,'B-pEC50'!$A$1:$BM$1,0),FALSE),"")</f>
        <v/>
      </c>
      <c r="DH28" s="41">
        <f>_xlfn.IFNA(VLOOKUP($A28,'B-pEC50'!$A:$BM,MATCH(DH$1,'B-pEC50'!$A$1:$BM$1,0),FALSE),"")</f>
        <v>0</v>
      </c>
      <c r="DI28" s="41">
        <f>_xlfn.IFNA(VLOOKUP($A28,'B-pEC50'!$A:$BM,MATCH(DI$1,'B-pEC50'!$A$1:$BM$1,0),FALSE),"")</f>
        <v>0.2483974358974359</v>
      </c>
      <c r="DJ28" s="41" t="str">
        <f>_xlfn.IFNA(VLOOKUP($A28,'B-pEC50'!$A:$BM,MATCH(DJ$1,'B-pEC50'!$A$1:$BM$1,0),FALSE),"")</f>
        <v/>
      </c>
      <c r="DK28" s="41" t="str">
        <f>_xlfn.IFNA(VLOOKUP($A28,'B-pEC50'!$A:$BM,MATCH(DK$1,'B-pEC50'!$A$1:$BM$1,0),FALSE),"")</f>
        <v/>
      </c>
      <c r="DL28" s="47" t="str">
        <f>_xlfn.IFNA(VLOOKUP($A28,'I-pEC50'!$A:$BQ,MATCH(DL$1,'I-pEC50'!$A$1:$BQ$1,0),FALSE),"")</f>
        <v/>
      </c>
      <c r="DM28" s="47">
        <f>_xlfn.IFNA(VLOOKUP($A28,'I-pEC50'!$A:$BQ,MATCH(DM$1,'I-pEC50'!$A$1:$BQ$1,0),FALSE),"")</f>
        <v>0.37391304347826049</v>
      </c>
      <c r="DN28" s="47">
        <f>_xlfn.IFNA(VLOOKUP($A28,'I-pEC50'!$A:$BQ,MATCH(DN$1,'I-pEC50'!$A$1:$BQ$1,0),FALSE),"")</f>
        <v>0.37391304347826049</v>
      </c>
      <c r="DO28" s="47">
        <f>_xlfn.IFNA(VLOOKUP($A28,'I-pEC50'!$A:$BQ,MATCH(DO$1,'I-pEC50'!$A$1:$BQ$1,0),FALSE),"")</f>
        <v>0.50434782608695639</v>
      </c>
      <c r="DP28" s="47">
        <f>_xlfn.IFNA(VLOOKUP($A28,'I-pEC50'!$A:$BQ,MATCH(DP$1,'I-pEC50'!$A$1:$BQ$1,0),FALSE),"")</f>
        <v>0.50434782608695639</v>
      </c>
      <c r="DQ28" s="47">
        <f>_xlfn.IFNA(VLOOKUP($A28,'I-pEC50'!$A:$BQ,MATCH(DQ$1,'I-pEC50'!$A$1:$BQ$1,0),FALSE),"")</f>
        <v>0.23478260869565251</v>
      </c>
      <c r="DR28" s="47" t="str">
        <f>_xlfn.IFNA(VLOOKUP($A28,'I-pEC50'!$A:$BQ,MATCH(DR$1,'I-pEC50'!$A$1:$BQ$1,0),FALSE),"")</f>
        <v/>
      </c>
      <c r="DS28" s="47" t="str">
        <f>_xlfn.IFNA(VLOOKUP($A28,'I-pEC50'!$A:$BQ,MATCH(DS$1,'I-pEC50'!$A$1:$BQ$1,0),FALSE),"")</f>
        <v/>
      </c>
      <c r="DT28" s="47">
        <f>_xlfn.IFNA(VLOOKUP($A28,'I-pEC50'!$A:$BQ,MATCH(DT$1,'I-pEC50'!$A$1:$BQ$1,0),FALSE),"")</f>
        <v>1</v>
      </c>
      <c r="DU28" s="47">
        <f>_xlfn.IFNA(VLOOKUP($A28,'I-pEC50'!$A:$BQ,MATCH(DU$1,'I-pEC50'!$A$1:$BQ$1,0),FALSE),"")</f>
        <v>0</v>
      </c>
      <c r="DV28" s="47" t="str">
        <f>_xlfn.IFNA(VLOOKUP($A28,'I-pEC50'!$A:$BQ,MATCH(DV$1,'I-pEC50'!$A$1:$BQ$1,0),FALSE),"")</f>
        <v/>
      </c>
      <c r="DW28" s="47" t="str">
        <f>_xlfn.IFNA(VLOOKUP($A28,'I-pEC50'!$A:$BQ,MATCH(DW$1,'I-pEC50'!$A$1:$BQ$1,0),FALSE),"")</f>
        <v/>
      </c>
      <c r="DX28" s="105" t="str">
        <f t="shared" si="27"/>
        <v/>
      </c>
      <c r="DY28" s="47">
        <f t="shared" si="28"/>
        <v>0.74618298702789576</v>
      </c>
      <c r="DZ28" s="47">
        <f t="shared" si="29"/>
        <v>0.96676096181046667</v>
      </c>
      <c r="EA28" s="47" t="str">
        <f t="shared" si="30"/>
        <v/>
      </c>
      <c r="EB28" s="47" t="str">
        <f>_xlfn.IFNA(VLOOKUP($A28,'B-pEC50'!$A:$IC,MATCH(EB$1,'B-pEC50'!$A$1:$IC$1,0),FALSE),"")</f>
        <v/>
      </c>
      <c r="EC28" s="47">
        <f>_xlfn.IFNA(VLOOKUP($A28,'B-pEC50'!$A:$IC,MATCH(EC$1,'B-pEC50'!$A$1:$IC$1,0),FALSE),"")</f>
        <v>8.7110000000000003</v>
      </c>
      <c r="ED28" s="47">
        <f>_xlfn.IFNA(VLOOKUP($A28,'B-pEC50'!$A:$IC,MATCH(ED$1,'B-pEC50'!$A$1:$IC$1,0),FALSE),"")</f>
        <v>6.835</v>
      </c>
      <c r="EE28" s="47" t="str">
        <f>_xlfn.IFNA(VLOOKUP($A28,'B-pEC50'!$A:$IC,MATCH(EE$1,'B-pEC50'!$A$1:$IC$1,0),FALSE),"")</f>
        <v/>
      </c>
      <c r="EF28" s="47" t="str">
        <f>_xlfn.IFNA(VLOOKUP($A28,'I-pEC50'!$A:$IC,MATCH(EF$1,'I-pEC50'!$A$1:$IC$1,0),FALSE),"")</f>
        <v/>
      </c>
      <c r="EG28" s="47">
        <f>_xlfn.IFNA(VLOOKUP($A28,'I-pEC50'!$A:$IC,MATCH(EG$1,'I-pEC50'!$A$1:$IC$1,0),FALSE),"")</f>
        <v>6.5</v>
      </c>
      <c r="EH28" s="47">
        <f>_xlfn.IFNA(VLOOKUP($A28,'I-pEC50'!$A:$IC,MATCH(EH$1,'I-pEC50'!$A$1:$IC$1,0),FALSE),"")</f>
        <v>7.07</v>
      </c>
      <c r="EI28" s="47" t="str">
        <f>_xlfn.IFNA(VLOOKUP($A28,'I-pEC50'!$A:$IC,MATCH(EI$1,'I-pEC50'!$A$1:$IC$1,0),FALSE),"")</f>
        <v/>
      </c>
      <c r="EJ28" s="105" t="str">
        <f t="shared" si="31"/>
        <v/>
      </c>
      <c r="EK28" s="47">
        <f t="shared" si="32"/>
        <v>0.77547844272061872</v>
      </c>
      <c r="EL28" s="47">
        <f t="shared" si="33"/>
        <v>0.99540229885057463</v>
      </c>
      <c r="EM28" s="47" t="str">
        <f t="shared" si="34"/>
        <v/>
      </c>
      <c r="EN28" s="105" t="str">
        <f>_xlfn.IFNA(VLOOKUP($A28,'B-pEC50'!$A:$IC,MATCH(EN$1,'B-pEC50'!$A$1:$IC$1,0),FALSE),"")</f>
        <v/>
      </c>
      <c r="EO28" s="47">
        <f>_xlfn.IFNA(VLOOKUP($A28,'B-pEC50'!$A:$IC,MATCH(EO$1,'B-pEC50'!$A$1:$IC$1,0),FALSE),"")</f>
        <v>8.2245999999999988</v>
      </c>
      <c r="EP28" s="47">
        <f>_xlfn.IFNA(VLOOKUP($A28,'B-pEC50'!$A:$IC,MATCH(EP$1,'B-pEC50'!$A$1:$IC$1,0),FALSE),"")</f>
        <v>6.5250000000000004</v>
      </c>
      <c r="EQ28" s="47" t="str">
        <f>_xlfn.IFNA(VLOOKUP($A28,'B-pEC50'!$A:$IC,MATCH(EQ$1,'B-pEC50'!$A$1:$IC$1,0),FALSE),"")</f>
        <v/>
      </c>
      <c r="ER28" s="47" t="str">
        <f>_xlfn.IFNA(VLOOKUP($A28,'I-pEC50'!$A:$IC,MATCH(ER$1,'I-pEC50'!$A$1:$IC$1,0),FALSE),"")</f>
        <v/>
      </c>
      <c r="ES28" s="47">
        <f>_xlfn.IFNA(VLOOKUP($A28,'I-pEC50'!$A:$IC,MATCH(ES$1,'I-pEC50'!$A$1:$IC$1,0),FALSE),"")</f>
        <v>6.3780000000000001</v>
      </c>
      <c r="ET28" s="47">
        <f>_xlfn.IFNA(VLOOKUP($A28,'I-pEC50'!$A:$IC,MATCH(ET$1,'I-pEC50'!$A$1:$IC$1,0),FALSE),"")</f>
        <v>6.4950000000000001</v>
      </c>
      <c r="EU28" s="47" t="str">
        <f>_xlfn.IFNA(VLOOKUP($A28,'I-pEC50'!$A:$IC,MATCH(EU$1,'I-pEC50'!$A$1:$IC$1,0),FALSE),"")</f>
        <v/>
      </c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</row>
    <row r="29" spans="1:172" s="49" customFormat="1" x14ac:dyDescent="0.2">
      <c r="A29" s="29" t="s">
        <v>39</v>
      </c>
      <c r="B29" s="377" t="str">
        <f>VLOOKUP($A29,BI!$A:$Q,MATCH(B$1,BI!$A$1:$Q$1,0),FALSE)</f>
        <v/>
      </c>
      <c r="C29" s="378" t="str">
        <f>VLOOKUP($A29,BI!$A:$Q,MATCH(C$1,BI!$A$1:$Q$1,0),FALSE)</f>
        <v/>
      </c>
      <c r="D29" s="378" t="str">
        <f>VLOOKUP($A29,BI!$A:$Q,MATCH(D$1,BI!$A$1:$Q$1,0),FALSE)</f>
        <v/>
      </c>
      <c r="E29" s="378" t="str">
        <f>VLOOKUP($A29,BI!$A:$Q,MATCH(E$1,BI!$A$1:$Q$1,0),FALSE)</f>
        <v/>
      </c>
      <c r="F29" s="378">
        <f>VLOOKUP($A29,BI!$A:$Q,MATCH(F$1,BI!$A$1:$Q$1,0),FALSE)</f>
        <v>1</v>
      </c>
      <c r="G29" s="378">
        <f>VLOOKUP($A29,BI!$A:$Q,MATCH(G$1,BI!$A$1:$Q$1,0),FALSE)</f>
        <v>1</v>
      </c>
      <c r="H29" s="378">
        <f>VLOOKUP($A29,BI!$A:$Q,MATCH(H$1,BI!$A$1:$Q$1,0),FALSE)</f>
        <v>1</v>
      </c>
      <c r="I29" s="378">
        <f>VLOOKUP($A29,BI!$A:$Q,MATCH(I$1,BI!$A$1:$Q$1,0),FALSE)</f>
        <v>1</v>
      </c>
      <c r="J29" s="378">
        <f>VLOOKUP($A29,BI!$A:$Q,MATCH(J$1,BI!$A$1:$Q$1,0),FALSE)</f>
        <v>1</v>
      </c>
      <c r="K29" s="378">
        <f>VLOOKUP($A29,BI!$A:$Q,MATCH(K$1,BI!$A$1:$Q$1,0),FALSE)</f>
        <v>1</v>
      </c>
      <c r="L29" s="378" t="str">
        <f>VLOOKUP($A29,BI!$A:$Q,MATCH(L$1,BI!$A$1:$Q$1,0),FALSE)</f>
        <v/>
      </c>
      <c r="M29" s="378" t="str">
        <f>VLOOKUP($A29,BI!$A:$Q,MATCH(M$1,BI!$A$1:$Q$1,0),FALSE)</f>
        <v/>
      </c>
      <c r="N29" s="49">
        <f t="shared" si="0"/>
        <v>6</v>
      </c>
      <c r="O29" s="49" t="str">
        <f>VLOOKUP($A29,BI!$A:$Q,MATCH(O$1,BI!$A$1:$Q$1,0),FALSE)</f>
        <v/>
      </c>
      <c r="P29" s="37">
        <f>VLOOKUP($A29,BI!$A:$Q,MATCH(P$1,BI!$A$1:$Q$1,0),FALSE)</f>
        <v>1</v>
      </c>
      <c r="Q29" s="37">
        <f>VLOOKUP($A29,BI!$A:$Q,MATCH(Q$1,BI!$A$1:$Q$1,0),FALSE)</f>
        <v>1</v>
      </c>
      <c r="R29" s="37" t="str">
        <f>VLOOKUP($A29,BI!$A:$Q,MATCH(R$1,BI!$A$1:$Q$1,0),FALSE)</f>
        <v/>
      </c>
      <c r="S29" s="37">
        <f t="shared" si="1"/>
        <v>2</v>
      </c>
      <c r="T29" s="40" t="str">
        <f t="shared" si="35"/>
        <v/>
      </c>
      <c r="U29" s="41" t="str">
        <f t="shared" si="36"/>
        <v/>
      </c>
      <c r="V29" s="41" t="str">
        <f t="shared" si="37"/>
        <v/>
      </c>
      <c r="W29" s="41" t="str">
        <f t="shared" si="38"/>
        <v/>
      </c>
      <c r="X29" s="41">
        <f t="shared" si="39"/>
        <v>0.95770664609847023</v>
      </c>
      <c r="Y29" s="41">
        <f t="shared" si="40"/>
        <v>0.95210946408209807</v>
      </c>
      <c r="Z29" s="41">
        <f t="shared" si="41"/>
        <v>0.99615384615384617</v>
      </c>
      <c r="AA29" s="41">
        <f t="shared" si="42"/>
        <v>0.98799533799533801</v>
      </c>
      <c r="AB29" s="41">
        <f t="shared" si="43"/>
        <v>0.96239717978848405</v>
      </c>
      <c r="AC29" s="41">
        <f t="shared" si="44"/>
        <v>0.9590422180214242</v>
      </c>
      <c r="AD29" s="41" t="str">
        <f t="shared" si="45"/>
        <v/>
      </c>
      <c r="AE29" s="41" t="str">
        <f t="shared" si="46"/>
        <v/>
      </c>
      <c r="AF29" s="44" t="str">
        <f>_xlfn.IFNA(VLOOKUP($A29,'B-pEC50'!$A:$BM,MATCH(AF$1,'B-pEC50'!$A$1:$BM$1,0),FALSE),"")</f>
        <v/>
      </c>
      <c r="AG29" s="46" t="str">
        <f>_xlfn.IFNA(VLOOKUP($A29,'B-pEC50'!$A:$BM,MATCH(AG$1,'B-pEC50'!$A$1:$BM$1,0),FALSE),"")</f>
        <v/>
      </c>
      <c r="AH29" s="46" t="str">
        <f>_xlfn.IFNA(VLOOKUP($A29,'B-pEC50'!$A:$BM,MATCH(AH$1,'B-pEC50'!$A$1:$BM$1,0),FALSE),"")</f>
        <v/>
      </c>
      <c r="AI29" s="46" t="str">
        <f>_xlfn.IFNA(VLOOKUP($A29,'B-pEC50'!$A:$BM,MATCH(AI$1,'B-pEC50'!$A$1:$BM$1,0),FALSE),"")</f>
        <v/>
      </c>
      <c r="AJ29" s="46">
        <f>_xlfn.IFNA(VLOOKUP($A29,'B-pEC50'!$A:$BM,MATCH(AJ$1,'B-pEC50'!$A$1:$BM$1,0),FALSE),"")</f>
        <v>7.7789999999999999</v>
      </c>
      <c r="AK29" s="46">
        <f>_xlfn.IFNA(VLOOKUP($A29,'B-pEC50'!$A:$BM,MATCH(AK$1,'B-pEC50'!$A$1:$BM$1,0),FALSE),"")</f>
        <v>8.77</v>
      </c>
      <c r="AL29" s="45">
        <f>_xlfn.IFNA(VLOOKUP($A29,'B-pEC50'!$A:$BM,MATCH(AL$1,'B-pEC50'!$A$1:$BM$1,0),FALSE),"")</f>
        <v>8.5470000000000006</v>
      </c>
      <c r="AM29" s="45">
        <f>_xlfn.IFNA(VLOOKUP($A29,'B-pEC50'!$A:$BM,MATCH(AM$1,'B-pEC50'!$A$1:$BM$1,0),FALSE),"")</f>
        <v>8.4770000000000003</v>
      </c>
      <c r="AN29" s="45">
        <f>_xlfn.IFNA(VLOOKUP($A29,'B-pEC50'!$A:$BM,MATCH(AN$1,'B-pEC50'!$A$1:$BM$1,0),FALSE),"")</f>
        <v>8.19</v>
      </c>
      <c r="AO29" s="46">
        <f>_xlfn.IFNA(VLOOKUP($A29,'B-pEC50'!$A:$BM,MATCH(AO$1,'B-pEC50'!$A$1:$BM$1,0),FALSE),"")</f>
        <v>7.9349999999999996</v>
      </c>
      <c r="AP29" s="45" t="str">
        <f>_xlfn.IFNA(VLOOKUP($A29,'B-pEC50'!$A:$BM,MATCH(AP$1,'B-pEC50'!$A$1:$BM$1,0),FALSE),"")</f>
        <v/>
      </c>
      <c r="AQ29" s="45" t="str">
        <f>_xlfn.IFNA(VLOOKUP($A29,'B-pEC50'!$A:$BM,MATCH(AQ$1,'B-pEC50'!$A$1:$BM$1,0),FALSE),"")</f>
        <v/>
      </c>
      <c r="AR29" s="47" t="str">
        <f>_xlfn.IFNA(VLOOKUP($A29,'I-pEC50'!$A:$BM,MATCH(AR$1,'I-pEC50'!$A$1:$BM$1,0),FALSE),"")</f>
        <v/>
      </c>
      <c r="AS29" s="47" t="str">
        <f>_xlfn.IFNA(VLOOKUP($A29,'I-pEC50'!$A:$BM,MATCH(AS$1,'I-pEC50'!$A$1:$BM$1,0),FALSE),"")</f>
        <v/>
      </c>
      <c r="AT29" s="47" t="str">
        <f>_xlfn.IFNA(VLOOKUP($A29,'I-pEC50'!$A:$BM,MATCH(AT$1,'I-pEC50'!$A$1:$BM$1,0),FALSE),"")</f>
        <v/>
      </c>
      <c r="AU29" s="47" t="str">
        <f>_xlfn.IFNA(VLOOKUP($A29,'I-pEC50'!$A:$BM,MATCH(AU$1,'I-pEC50'!$A$1:$BM$1,0),FALSE),"")</f>
        <v/>
      </c>
      <c r="AV29" s="47">
        <f>_xlfn.IFNA(VLOOKUP($A29,'I-pEC50'!$A:$BM,MATCH(AV$1,'I-pEC50'!$A$1:$BM$1,0),FALSE),"")</f>
        <v>7.45</v>
      </c>
      <c r="AW29" s="47">
        <f>_xlfn.IFNA(VLOOKUP($A29,'I-pEC50'!$A:$BM,MATCH(AW$1,'I-pEC50'!$A$1:$BM$1,0),FALSE),"")</f>
        <v>8.35</v>
      </c>
      <c r="AX29" s="47">
        <f>_xlfn.IFNA(VLOOKUP($A29,'I-pEC50'!$A:$BM,MATCH(AX$1,'I-pEC50'!$A$1:$BM$1,0),FALSE),"")</f>
        <v>8.58</v>
      </c>
      <c r="AY29" s="47">
        <f>_xlfn.IFNA(VLOOKUP($A29,'I-pEC50'!$A:$BM,MATCH(AY$1,'I-pEC50'!$A$1:$BM$1,0),FALSE),"")</f>
        <v>8.58</v>
      </c>
      <c r="AZ29" s="47">
        <f>_xlfn.IFNA(VLOOKUP($A29,'I-pEC50'!$A:$BM,MATCH(AZ$1,'I-pEC50'!$A$1:$BM$1,0),FALSE),"")</f>
        <v>8.51</v>
      </c>
      <c r="BA29" s="47">
        <f>_xlfn.IFNA(VLOOKUP($A29,'I-pEC50'!$A:$BM,MATCH(BA$1,'I-pEC50'!$A$1:$BM$1,0),FALSE),"")</f>
        <v>7.61</v>
      </c>
      <c r="BB29" s="47" t="str">
        <f>_xlfn.IFNA(VLOOKUP($A29,'I-pEC50'!$A:$BM,MATCH(BB$1,'I-pEC50'!$A$1:$BM$1,0),FALSE),"")</f>
        <v/>
      </c>
      <c r="BC29" s="47" t="str">
        <f>_xlfn.IFNA(VLOOKUP($A29,'I-pEC50'!$A:$BM,MATCH(BC$1,'I-pEC50'!$A$1:$BM$1,0),FALSE),"")</f>
        <v/>
      </c>
      <c r="BD29" s="40" t="str">
        <f t="shared" si="47"/>
        <v/>
      </c>
      <c r="BE29" s="41" t="str">
        <f t="shared" si="48"/>
        <v/>
      </c>
      <c r="BF29" s="41" t="str">
        <f t="shared" si="49"/>
        <v/>
      </c>
      <c r="BG29" s="41" t="str">
        <f t="shared" si="50"/>
        <v/>
      </c>
      <c r="BH29" s="41">
        <f t="shared" si="51"/>
        <v>0.85538793503029642</v>
      </c>
      <c r="BI29" s="41">
        <f t="shared" si="52"/>
        <v>0.80202386917131441</v>
      </c>
      <c r="BJ29" s="41">
        <f t="shared" si="53"/>
        <v>0.9320853643290623</v>
      </c>
      <c r="BK29" s="41">
        <f t="shared" si="54"/>
        <v>0.95660470874959391</v>
      </c>
      <c r="BL29" s="41">
        <f t="shared" si="55"/>
        <v>0.95270413131172604</v>
      </c>
      <c r="BM29" s="41">
        <f t="shared" si="56"/>
        <v>0.85030789350785985</v>
      </c>
      <c r="BN29" s="41" t="str">
        <f t="shared" si="57"/>
        <v/>
      </c>
      <c r="BO29" s="41" t="str">
        <f t="shared" si="58"/>
        <v/>
      </c>
      <c r="BP29" s="40" t="str">
        <f>_xlfn.IFNA(VLOOKUP($A29,'B-pEC50'!$A:$BM,MATCH(BP$1,'B-pEC50'!$A$1:$BM$1,0),FALSE),"")</f>
        <v/>
      </c>
      <c r="BQ29" s="41" t="str">
        <f>_xlfn.IFNA(VLOOKUP($A29,'B-pEC50'!$A:$BM,MATCH(BQ$1,'B-pEC50'!$A$1:$BM$1,0),FALSE),"")</f>
        <v/>
      </c>
      <c r="BR29" s="41" t="str">
        <f>_xlfn.IFNA(VLOOKUP($A29,'B-pEC50'!$A:$BM,MATCH(BR$1,'B-pEC50'!$A$1:$BM$1,0),FALSE),"")</f>
        <v/>
      </c>
      <c r="BS29" s="41" t="str">
        <f>_xlfn.IFNA(VLOOKUP($A29,'B-pEC50'!$A:$BM,MATCH(BS$1,'B-pEC50'!$A$1:$BM$1,0),FALSE),"")</f>
        <v/>
      </c>
      <c r="BT29" s="41">
        <f>_xlfn.IFNA(VLOOKUP($A29,'B-pEC50'!$A:$BM,MATCH(BT$1,'B-pEC50'!$A$1:$BM$1,0),FALSE),"")</f>
        <v>0.44371609403254969</v>
      </c>
      <c r="BU29" s="41">
        <f>_xlfn.IFNA(VLOOKUP($A29,'B-pEC50'!$A:$BM,MATCH(BU$1,'B-pEC50'!$A$1:$BM$1,0),FALSE),"")</f>
        <v>0.66772151898734167</v>
      </c>
      <c r="BV29" s="41">
        <f>_xlfn.IFNA(VLOOKUP($A29,'B-pEC50'!$A:$BM,MATCH(BV$1,'B-pEC50'!$A$1:$BM$1,0),FALSE),"")</f>
        <v>0.61731464737793862</v>
      </c>
      <c r="BW29" s="41">
        <f>_xlfn.IFNA(VLOOKUP($A29,'B-pEC50'!$A:$BM,MATCH(BW$1,'B-pEC50'!$A$1:$BM$1,0),FALSE),"")</f>
        <v>0.60149186256781195</v>
      </c>
      <c r="BX29" s="41">
        <f>_xlfn.IFNA(VLOOKUP($A29,'B-pEC50'!$A:$BM,MATCH(BX$1,'B-pEC50'!$A$1:$BM$1,0),FALSE),"")</f>
        <v>0.53661844484629284</v>
      </c>
      <c r="BY29" s="41">
        <f>_xlfn.IFNA(VLOOKUP($A29,'B-pEC50'!$A:$BM,MATCH(BY$1,'B-pEC50'!$A$1:$BM$1,0),FALSE),"")</f>
        <v>0.47897830018083176</v>
      </c>
      <c r="BZ29" s="41" t="str">
        <f>_xlfn.IFNA(VLOOKUP($A29,'B-pEC50'!$A:$BM,MATCH(BZ$1,'B-pEC50'!$A$1:$BM$1,0),FALSE),"")</f>
        <v/>
      </c>
      <c r="CA29" s="41" t="str">
        <f>_xlfn.IFNA(VLOOKUP($A29,'B-pEC50'!$A:$BM,MATCH(CA$1,'B-pEC50'!$A$1:$BM$1,0),FALSE),"")</f>
        <v/>
      </c>
      <c r="CB29" s="47" t="str">
        <f>_xlfn.IFNA(VLOOKUP($A29,'I-pEC50'!$A:$BM,MATCH(CB$1,'I-pEC50'!$A$1:$BM$1,0),FALSE),"")</f>
        <v/>
      </c>
      <c r="CC29" s="47" t="str">
        <f>_xlfn.IFNA(VLOOKUP($A29,'I-pEC50'!$A:$BM,MATCH(CC$1,'I-pEC50'!$A$1:$BM$1,0),FALSE),"")</f>
        <v/>
      </c>
      <c r="CD29" s="47" t="str">
        <f>_xlfn.IFNA(VLOOKUP($A29,'I-pEC50'!$A:$BM,MATCH(CD$1,'I-pEC50'!$A$1:$BM$1,0),FALSE),"")</f>
        <v/>
      </c>
      <c r="CE29" s="47" t="str">
        <f>_xlfn.IFNA(VLOOKUP($A29,'I-pEC50'!$A:$BM,MATCH(CE$1,'I-pEC50'!$A$1:$BM$1,0),FALSE),"")</f>
        <v/>
      </c>
      <c r="CF29" s="47">
        <f>_xlfn.IFNA(VLOOKUP($A29,'I-pEC50'!$A:$BM,MATCH(CF$1,'I-pEC50'!$A$1:$BM$1,0),FALSE),"")</f>
        <v>0.37954939341421151</v>
      </c>
      <c r="CG29" s="47">
        <f>_xlfn.IFNA(VLOOKUP($A29,'I-pEC50'!$A:$BM,MATCH(CG$1,'I-pEC50'!$A$1:$BM$1,0),FALSE),"")</f>
        <v>0.53552859618717508</v>
      </c>
      <c r="CH29" s="47">
        <f>_xlfn.IFNA(VLOOKUP($A29,'I-pEC50'!$A:$BM,MATCH(CH$1,'I-pEC50'!$A$1:$BM$1,0),FALSE),"")</f>
        <v>0.57538994800693255</v>
      </c>
      <c r="CI29" s="47">
        <f>_xlfn.IFNA(VLOOKUP($A29,'I-pEC50'!$A:$BM,MATCH(CI$1,'I-pEC50'!$A$1:$BM$1,0),FALSE),"")</f>
        <v>0.57538994800693255</v>
      </c>
      <c r="CJ29" s="47">
        <f>_xlfn.IFNA(VLOOKUP($A29,'I-pEC50'!$A:$BM,MATCH(CJ$1,'I-pEC50'!$A$1:$BM$1,0),FALSE),"")</f>
        <v>0.56325823223570193</v>
      </c>
      <c r="CK29" s="47">
        <f>_xlfn.IFNA(VLOOKUP($A29,'I-pEC50'!$A:$BM,MATCH(CK$1,'I-pEC50'!$A$1:$BM$1,0),FALSE),"")</f>
        <v>0.40727902946273842</v>
      </c>
      <c r="CL29" s="47" t="str">
        <f>_xlfn.IFNA(VLOOKUP($A29,'I-pEC50'!$A:$BM,MATCH(CL$1,'I-pEC50'!$A$1:$BM$1,0),FALSE),"")</f>
        <v/>
      </c>
      <c r="CM29" s="47" t="str">
        <f>_xlfn.IFNA(VLOOKUP($A29,'I-pEC50'!$A:$BM,MATCH(CM$1,'I-pEC50'!$A$1:$BM$1,0),FALSE),"")</f>
        <v/>
      </c>
      <c r="CN29" s="40" t="str">
        <f t="shared" si="59"/>
        <v/>
      </c>
      <c r="CO29" s="41" t="str">
        <f t="shared" si="60"/>
        <v/>
      </c>
      <c r="CP29" s="41" t="str">
        <f t="shared" si="61"/>
        <v/>
      </c>
      <c r="CQ29" s="41" t="str">
        <f t="shared" si="62"/>
        <v/>
      </c>
      <c r="CR29" s="41" t="str">
        <f t="shared" si="63"/>
        <v/>
      </c>
      <c r="CS29" s="41">
        <f t="shared" si="64"/>
        <v>0.79646017699115002</v>
      </c>
      <c r="CT29" s="41">
        <f t="shared" si="65"/>
        <v>0.77497477295661044</v>
      </c>
      <c r="CU29" s="41">
        <f t="shared" si="66"/>
        <v>0.70433905146316911</v>
      </c>
      <c r="CV29" s="41">
        <f t="shared" si="67"/>
        <v>0.44212059478704552</v>
      </c>
      <c r="CW29" s="41">
        <f t="shared" si="68"/>
        <v>0.8994781030179283</v>
      </c>
      <c r="CX29" s="41" t="str">
        <f t="shared" si="69"/>
        <v/>
      </c>
      <c r="CY29" s="41" t="str">
        <f t="shared" si="70"/>
        <v/>
      </c>
      <c r="CZ29" s="40" t="str">
        <f>_xlfn.IFNA(VLOOKUP($A29,'B-pEC50'!$A:$BM,MATCH(CZ$1,'B-pEC50'!$A$1:$BM$1,0),FALSE),"")</f>
        <v/>
      </c>
      <c r="DA29" s="41" t="str">
        <f>_xlfn.IFNA(VLOOKUP($A29,'B-pEC50'!$A:$BM,MATCH(DA$1,'B-pEC50'!$A$1:$BM$1,0),FALSE),"")</f>
        <v/>
      </c>
      <c r="DB29" s="41" t="str">
        <f>_xlfn.IFNA(VLOOKUP($A29,'B-pEC50'!$A:$BM,MATCH(DB$1,'B-pEC50'!$A$1:$BM$1,0),FALSE),"")</f>
        <v/>
      </c>
      <c r="DC29" s="41" t="str">
        <f>_xlfn.IFNA(VLOOKUP($A29,'B-pEC50'!$A:$BM,MATCH(DC$1,'B-pEC50'!$A$1:$BM$1,0),FALSE),"")</f>
        <v/>
      </c>
      <c r="DD29" s="41">
        <f>_xlfn.IFNA(VLOOKUP($A29,'B-pEC50'!$A:$BM,MATCH(DD$1,'B-pEC50'!$A$1:$BM$1,0),FALSE),"")</f>
        <v>0</v>
      </c>
      <c r="DE29" s="41">
        <f>_xlfn.IFNA(VLOOKUP($A29,'B-pEC50'!$A:$BM,MATCH(DE$1,'B-pEC50'!$A$1:$BM$1,0),FALSE),"")</f>
        <v>1</v>
      </c>
      <c r="DF29" s="41">
        <f>_xlfn.IFNA(VLOOKUP($A29,'B-pEC50'!$A:$BM,MATCH(DF$1,'B-pEC50'!$A$1:$BM$1,0),FALSE),"")</f>
        <v>0.77497477295661044</v>
      </c>
      <c r="DG29" s="41">
        <f>_xlfn.IFNA(VLOOKUP($A29,'B-pEC50'!$A:$BM,MATCH(DG$1,'B-pEC50'!$A$1:$BM$1,0),FALSE),"")</f>
        <v>0.70433905146316911</v>
      </c>
      <c r="DH29" s="41">
        <f>_xlfn.IFNA(VLOOKUP($A29,'B-pEC50'!$A:$BM,MATCH(DH$1,'B-pEC50'!$A$1:$BM$1,0),FALSE),"")</f>
        <v>0.4147325933400603</v>
      </c>
      <c r="DI29" s="41">
        <f>_xlfn.IFNA(VLOOKUP($A29,'B-pEC50'!$A:$BM,MATCH(DI$1,'B-pEC50'!$A$1:$BM$1,0),FALSE),"")</f>
        <v>0.15741675075681105</v>
      </c>
      <c r="DJ29" s="41" t="str">
        <f>_xlfn.IFNA(VLOOKUP($A29,'B-pEC50'!$A:$BM,MATCH(DJ$1,'B-pEC50'!$A$1:$BM$1,0),FALSE),"")</f>
        <v/>
      </c>
      <c r="DK29" s="41" t="str">
        <f>_xlfn.IFNA(VLOOKUP($A29,'B-pEC50'!$A:$BM,MATCH(DK$1,'B-pEC50'!$A$1:$BM$1,0),FALSE),"")</f>
        <v/>
      </c>
      <c r="DL29" s="47" t="str">
        <f>_xlfn.IFNA(VLOOKUP($A29,'I-pEC50'!$A:$BQ,MATCH(DL$1,'I-pEC50'!$A$1:$BQ$1,0),FALSE),"")</f>
        <v/>
      </c>
      <c r="DM29" s="47" t="str">
        <f>_xlfn.IFNA(VLOOKUP($A29,'I-pEC50'!$A:$BQ,MATCH(DM$1,'I-pEC50'!$A$1:$BQ$1,0),FALSE),"")</f>
        <v/>
      </c>
      <c r="DN29" s="47" t="str">
        <f>_xlfn.IFNA(VLOOKUP($A29,'I-pEC50'!$A:$BQ,MATCH(DN$1,'I-pEC50'!$A$1:$BQ$1,0),FALSE),"")</f>
        <v/>
      </c>
      <c r="DO29" s="47" t="str">
        <f>_xlfn.IFNA(VLOOKUP($A29,'I-pEC50'!$A:$BQ,MATCH(DO$1,'I-pEC50'!$A$1:$BQ$1,0),FALSE),"")</f>
        <v/>
      </c>
      <c r="DP29" s="47">
        <f>_xlfn.IFNA(VLOOKUP($A29,'I-pEC50'!$A:$BQ,MATCH(DP$1,'I-pEC50'!$A$1:$BQ$1,0),FALSE),"")</f>
        <v>0</v>
      </c>
      <c r="DQ29" s="47">
        <f>_xlfn.IFNA(VLOOKUP($A29,'I-pEC50'!$A:$BQ,MATCH(DQ$1,'I-pEC50'!$A$1:$BQ$1,0),FALSE),"")</f>
        <v>0.79646017699115002</v>
      </c>
      <c r="DR29" s="47">
        <f>_xlfn.IFNA(VLOOKUP($A29,'I-pEC50'!$A:$BQ,MATCH(DR$1,'I-pEC50'!$A$1:$BQ$1,0),FALSE),"")</f>
        <v>1</v>
      </c>
      <c r="DS29" s="47">
        <f>_xlfn.IFNA(VLOOKUP($A29,'I-pEC50'!$A:$BQ,MATCH(DS$1,'I-pEC50'!$A$1:$BQ$1,0),FALSE),"")</f>
        <v>1</v>
      </c>
      <c r="DT29" s="47">
        <f>_xlfn.IFNA(VLOOKUP($A29,'I-pEC50'!$A:$BQ,MATCH(DT$1,'I-pEC50'!$A$1:$BQ$1,0),FALSE),"")</f>
        <v>0.93805309734513254</v>
      </c>
      <c r="DU29" s="47">
        <f>_xlfn.IFNA(VLOOKUP($A29,'I-pEC50'!$A:$BQ,MATCH(DU$1,'I-pEC50'!$A$1:$BQ$1,0),FALSE),"")</f>
        <v>0.14159292035398244</v>
      </c>
      <c r="DV29" s="47" t="str">
        <f>_xlfn.IFNA(VLOOKUP($A29,'I-pEC50'!$A:$BQ,MATCH(DV$1,'I-pEC50'!$A$1:$BQ$1,0),FALSE),"")</f>
        <v/>
      </c>
      <c r="DW29" s="47" t="str">
        <f>_xlfn.IFNA(VLOOKUP($A29,'I-pEC50'!$A:$BQ,MATCH(DW$1,'I-pEC50'!$A$1:$BQ$1,0),FALSE),"")</f>
        <v/>
      </c>
      <c r="DX29" s="105" t="str">
        <f t="shared" si="27"/>
        <v/>
      </c>
      <c r="DY29" s="47">
        <f t="shared" si="28"/>
        <v>0.95210946408209807</v>
      </c>
      <c r="DZ29" s="47">
        <f t="shared" si="29"/>
        <v>0.99615384615384617</v>
      </c>
      <c r="EA29" s="47" t="str">
        <f t="shared" si="30"/>
        <v/>
      </c>
      <c r="EB29" s="47" t="str">
        <f>_xlfn.IFNA(VLOOKUP($A29,'B-pEC50'!$A:$IC,MATCH(EB$1,'B-pEC50'!$A$1:$IC$1,0),FALSE),"")</f>
        <v/>
      </c>
      <c r="EC29" s="47">
        <f>_xlfn.IFNA(VLOOKUP($A29,'B-pEC50'!$A:$IC,MATCH(EC$1,'B-pEC50'!$A$1:$IC$1,0),FALSE),"")</f>
        <v>8.77</v>
      </c>
      <c r="ED29" s="47">
        <f>_xlfn.IFNA(VLOOKUP($A29,'B-pEC50'!$A:$IC,MATCH(ED$1,'B-pEC50'!$A$1:$IC$1,0),FALSE),"")</f>
        <v>8.5470000000000006</v>
      </c>
      <c r="EE29" s="47" t="str">
        <f>_xlfn.IFNA(VLOOKUP($A29,'B-pEC50'!$A:$IC,MATCH(EE$1,'B-pEC50'!$A$1:$IC$1,0),FALSE),"")</f>
        <v/>
      </c>
      <c r="EF29" s="47" t="str">
        <f>_xlfn.IFNA(VLOOKUP($A29,'I-pEC50'!$A:$IC,MATCH(EF$1,'I-pEC50'!$A$1:$IC$1,0),FALSE),"")</f>
        <v/>
      </c>
      <c r="EG29" s="47">
        <f>_xlfn.IFNA(VLOOKUP($A29,'I-pEC50'!$A:$IC,MATCH(EG$1,'I-pEC50'!$A$1:$IC$1,0),FALSE),"")</f>
        <v>8.35</v>
      </c>
      <c r="EH29" s="47">
        <f>_xlfn.IFNA(VLOOKUP($A29,'I-pEC50'!$A:$IC,MATCH(EH$1,'I-pEC50'!$A$1:$IC$1,0),FALSE),"")</f>
        <v>8.58</v>
      </c>
      <c r="EI29" s="47" t="str">
        <f>_xlfn.IFNA(VLOOKUP($A29,'I-pEC50'!$A:$IC,MATCH(EI$1,'I-pEC50'!$A$1:$IC$1,0),FALSE),"")</f>
        <v/>
      </c>
      <c r="EJ29" s="105" t="str">
        <f t="shared" si="31"/>
        <v/>
      </c>
      <c r="EK29" s="47">
        <f t="shared" si="32"/>
        <v>0.95474046770197607</v>
      </c>
      <c r="EL29" s="47">
        <f t="shared" si="33"/>
        <v>0.99606370192307692</v>
      </c>
      <c r="EM29" s="47" t="str">
        <f t="shared" si="34"/>
        <v/>
      </c>
      <c r="EN29" s="105" t="str">
        <f>_xlfn.IFNA(VLOOKUP($A29,'B-pEC50'!$A:$IC,MATCH(EN$1,'B-pEC50'!$A$1:$IC$1,0),FALSE),"")</f>
        <v/>
      </c>
      <c r="EO29" s="47">
        <f>_xlfn.IFNA(VLOOKUP($A29,'B-pEC50'!$A:$IC,MATCH(EO$1,'B-pEC50'!$A$1:$IC$1,0),FALSE),"")</f>
        <v>8.2744999999999997</v>
      </c>
      <c r="EP29" s="47">
        <f>_xlfn.IFNA(VLOOKUP($A29,'B-pEC50'!$A:$IC,MATCH(EP$1,'B-pEC50'!$A$1:$IC$1,0),FALSE),"")</f>
        <v>8.2872500000000002</v>
      </c>
      <c r="EQ29" s="47" t="str">
        <f>_xlfn.IFNA(VLOOKUP($A29,'B-pEC50'!$A:$IC,MATCH(EQ$1,'B-pEC50'!$A$1:$IC$1,0),FALSE),"")</f>
        <v/>
      </c>
      <c r="ER29" s="47" t="str">
        <f>_xlfn.IFNA(VLOOKUP($A29,'I-pEC50'!$A:$IC,MATCH(ER$1,'I-pEC50'!$A$1:$IC$1,0),FALSE),"")</f>
        <v/>
      </c>
      <c r="ES29" s="47">
        <f>_xlfn.IFNA(VLOOKUP($A29,'I-pEC50'!$A:$IC,MATCH(ES$1,'I-pEC50'!$A$1:$IC$1,0),FALSE),"")</f>
        <v>7.9</v>
      </c>
      <c r="ET29" s="47">
        <f>_xlfn.IFNA(VLOOKUP($A29,'I-pEC50'!$A:$IC,MATCH(ET$1,'I-pEC50'!$A$1:$IC$1,0),FALSE),"")</f>
        <v>8.32</v>
      </c>
      <c r="EU29" s="47" t="str">
        <f>_xlfn.IFNA(VLOOKUP($A29,'I-pEC50'!$A:$IC,MATCH(EU$1,'I-pEC50'!$A$1:$IC$1,0),FALSE),"")</f>
        <v/>
      </c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</row>
    <row r="30" spans="1:172" s="49" customFormat="1" x14ac:dyDescent="0.2">
      <c r="A30" s="29" t="s">
        <v>153</v>
      </c>
      <c r="B30" s="377" t="str">
        <f>VLOOKUP($A30,BI!$A:$Q,MATCH(B$1,BI!$A$1:$Q$1,0),FALSE)</f>
        <v/>
      </c>
      <c r="C30" s="378">
        <f>VLOOKUP($A30,BI!$A:$Q,MATCH(C$1,BI!$A$1:$Q$1,0),FALSE)</f>
        <v>1</v>
      </c>
      <c r="D30" s="378">
        <f>VLOOKUP($A30,BI!$A:$Q,MATCH(D$1,BI!$A$1:$Q$1,0),FALSE)</f>
        <v>1</v>
      </c>
      <c r="E30" s="378">
        <f>VLOOKUP($A30,BI!$A:$Q,MATCH(E$1,BI!$A$1:$Q$1,0),FALSE)</f>
        <v>1</v>
      </c>
      <c r="F30" s="378">
        <f>VLOOKUP($A30,BI!$A:$Q,MATCH(F$1,BI!$A$1:$Q$1,0),FALSE)</f>
        <v>1</v>
      </c>
      <c r="G30" s="378">
        <f>VLOOKUP($A30,BI!$A:$Q,MATCH(G$1,BI!$A$1:$Q$1,0),FALSE)</f>
        <v>1</v>
      </c>
      <c r="H30" s="378" t="str">
        <f>VLOOKUP($A30,BI!$A:$Q,MATCH(H$1,BI!$A$1:$Q$1,0),FALSE)</f>
        <v/>
      </c>
      <c r="I30" s="378" t="str">
        <f>VLOOKUP($A30,BI!$A:$Q,MATCH(I$1,BI!$A$1:$Q$1,0),FALSE)</f>
        <v/>
      </c>
      <c r="J30" s="378">
        <f>VLOOKUP($A30,BI!$A:$Q,MATCH(J$1,BI!$A$1:$Q$1,0),FALSE)</f>
        <v>1</v>
      </c>
      <c r="K30" s="378">
        <f>VLOOKUP($A30,BI!$A:$Q,MATCH(K$1,BI!$A$1:$Q$1,0),FALSE)</f>
        <v>1</v>
      </c>
      <c r="L30" s="378" t="str">
        <f>VLOOKUP($A30,BI!$A:$Q,MATCH(L$1,BI!$A$1:$Q$1,0),FALSE)</f>
        <v/>
      </c>
      <c r="M30" s="378" t="str">
        <f>VLOOKUP($A30,BI!$A:$Q,MATCH(M$1,BI!$A$1:$Q$1,0),FALSE)</f>
        <v/>
      </c>
      <c r="N30" s="49">
        <f t="shared" si="0"/>
        <v>7</v>
      </c>
      <c r="O30" s="49" t="str">
        <f>VLOOKUP($A30,BI!$A:$Q,MATCH(O$1,BI!$A$1:$Q$1,0),FALSE)</f>
        <v/>
      </c>
      <c r="P30" s="37">
        <f>VLOOKUP($A30,BI!$A:$Q,MATCH(P$1,BI!$A$1:$Q$1,0),FALSE)</f>
        <v>1</v>
      </c>
      <c r="Q30" s="37">
        <f>VLOOKUP($A30,BI!$A:$Q,MATCH(Q$1,BI!$A$1:$Q$1,0),FALSE)</f>
        <v>1</v>
      </c>
      <c r="R30" s="37" t="str">
        <f>VLOOKUP($A30,BI!$A:$Q,MATCH(R$1,BI!$A$1:$Q$1,0),FALSE)</f>
        <v/>
      </c>
      <c r="S30" s="37">
        <f t="shared" si="1"/>
        <v>2</v>
      </c>
      <c r="T30" s="40" t="str">
        <f t="shared" si="35"/>
        <v/>
      </c>
      <c r="U30" s="41">
        <f t="shared" si="36"/>
        <v>0.87890625</v>
      </c>
      <c r="V30" s="41">
        <f t="shared" si="37"/>
        <v>0.88845014807502465</v>
      </c>
      <c r="W30" s="41">
        <f t="shared" si="38"/>
        <v>0.83957732949087416</v>
      </c>
      <c r="X30" s="41">
        <f t="shared" si="39"/>
        <v>0.80776340110905731</v>
      </c>
      <c r="Y30" s="41">
        <f t="shared" si="40"/>
        <v>0.79947229551451193</v>
      </c>
      <c r="Z30" s="41" t="str">
        <f t="shared" si="41"/>
        <v/>
      </c>
      <c r="AA30" s="41" t="str">
        <f t="shared" si="42"/>
        <v/>
      </c>
      <c r="AB30" s="41">
        <f t="shared" si="43"/>
        <v>0.92013422818791957</v>
      </c>
      <c r="AC30" s="41">
        <f t="shared" si="44"/>
        <v>0.8035907419424615</v>
      </c>
      <c r="AD30" s="41" t="str">
        <f t="shared" si="45"/>
        <v/>
      </c>
      <c r="AE30" s="41" t="str">
        <f t="shared" si="46"/>
        <v/>
      </c>
      <c r="AF30" s="44" t="str">
        <f>_xlfn.IFNA(VLOOKUP($A30,'B-pEC50'!$A:$BM,MATCH(AF$1,'B-pEC50'!$A$1:$BM$1,0),FALSE),"")</f>
        <v/>
      </c>
      <c r="AG30" s="46">
        <f>_xlfn.IFNA(VLOOKUP($A30,'B-pEC50'!$A:$BM,MATCH(AG$1,'B-pEC50'!$A$1:$BM$1,0),FALSE),"")</f>
        <v>10.24</v>
      </c>
      <c r="AH30" s="46">
        <f>_xlfn.IFNA(VLOOKUP($A30,'B-pEC50'!$A:$BM,MATCH(AH$1,'B-pEC50'!$A$1:$BM$1,0),FALSE),"")</f>
        <v>10.130000000000001</v>
      </c>
      <c r="AI30" s="46">
        <f>_xlfn.IFNA(VLOOKUP($A30,'B-pEC50'!$A:$BM,MATCH(AI$1,'B-pEC50'!$A$1:$BM$1,0),FALSE),"")</f>
        <v>10.41</v>
      </c>
      <c r="AJ30" s="46">
        <f>_xlfn.IFNA(VLOOKUP($A30,'B-pEC50'!$A:$BM,MATCH(AJ$1,'B-pEC50'!$A$1:$BM$1,0),FALSE),"")</f>
        <v>10.82</v>
      </c>
      <c r="AK30" s="46">
        <f>_xlfn.IFNA(VLOOKUP($A30,'B-pEC50'!$A:$BM,MATCH(AK$1,'B-pEC50'!$A$1:$BM$1,0),FALSE),"")</f>
        <v>11.37</v>
      </c>
      <c r="AL30" s="45" t="str">
        <f>_xlfn.IFNA(VLOOKUP($A30,'B-pEC50'!$A:$BM,MATCH(AL$1,'B-pEC50'!$A$1:$BM$1,0),FALSE),"")</f>
        <v/>
      </c>
      <c r="AM30" s="45" t="str">
        <f>_xlfn.IFNA(VLOOKUP($A30,'B-pEC50'!$A:$BM,MATCH(AM$1,'B-pEC50'!$A$1:$BM$1,0),FALSE),"")</f>
        <v/>
      </c>
      <c r="AN30" s="45">
        <f>_xlfn.IFNA(VLOOKUP($A30,'B-pEC50'!$A:$BM,MATCH(AN$1,'B-pEC50'!$A$1:$BM$1,0),FALSE),"")</f>
        <v>8.2260000000000009</v>
      </c>
      <c r="AO30" s="46">
        <f>_xlfn.IFNA(VLOOKUP($A30,'B-pEC50'!$A:$BM,MATCH(AO$1,'B-pEC50'!$A$1:$BM$1,0),FALSE),"")</f>
        <v>9.2460000000000004</v>
      </c>
      <c r="AP30" s="45" t="str">
        <f>_xlfn.IFNA(VLOOKUP($A30,'B-pEC50'!$A:$BM,MATCH(AP$1,'B-pEC50'!$A$1:$BM$1,0),FALSE),"")</f>
        <v/>
      </c>
      <c r="AQ30" s="45" t="str">
        <f>_xlfn.IFNA(VLOOKUP($A30,'B-pEC50'!$A:$BM,MATCH(AQ$1,'B-pEC50'!$A$1:$BM$1,0),FALSE),"")</f>
        <v/>
      </c>
      <c r="AR30" s="47" t="str">
        <f>_xlfn.IFNA(VLOOKUP($A30,'I-pEC50'!$A:$BM,MATCH(AR$1,'I-pEC50'!$A$1:$BM$1,0),FALSE),"")</f>
        <v/>
      </c>
      <c r="AS30" s="47">
        <f>_xlfn.IFNA(VLOOKUP($A30,'I-pEC50'!$A:$BM,MATCH(AS$1,'I-pEC50'!$A$1:$BM$1,0),FALSE),"")</f>
        <v>9</v>
      </c>
      <c r="AT30" s="47">
        <f>_xlfn.IFNA(VLOOKUP($A30,'I-pEC50'!$A:$BM,MATCH(AT$1,'I-pEC50'!$A$1:$BM$1,0),FALSE),"")</f>
        <v>9</v>
      </c>
      <c r="AU30" s="47">
        <f>_xlfn.IFNA(VLOOKUP($A30,'I-pEC50'!$A:$BM,MATCH(AU$1,'I-pEC50'!$A$1:$BM$1,0),FALSE),"")</f>
        <v>8.74</v>
      </c>
      <c r="AV30" s="47">
        <f>_xlfn.IFNA(VLOOKUP($A30,'I-pEC50'!$A:$BM,MATCH(AV$1,'I-pEC50'!$A$1:$BM$1,0),FALSE),"")</f>
        <v>8.74</v>
      </c>
      <c r="AW30" s="47">
        <f>_xlfn.IFNA(VLOOKUP($A30,'I-pEC50'!$A:$BM,MATCH(AW$1,'I-pEC50'!$A$1:$BM$1,0),FALSE),"")</f>
        <v>9.09</v>
      </c>
      <c r="AX30" s="47" t="str">
        <f>_xlfn.IFNA(VLOOKUP($A30,'I-pEC50'!$A:$BM,MATCH(AX$1,'I-pEC50'!$A$1:$BM$1,0),FALSE),"")</f>
        <v/>
      </c>
      <c r="AY30" s="47" t="str">
        <f>_xlfn.IFNA(VLOOKUP($A30,'I-pEC50'!$A:$BM,MATCH(AY$1,'I-pEC50'!$A$1:$BM$1,0),FALSE),"")</f>
        <v/>
      </c>
      <c r="AZ30" s="47">
        <f>_xlfn.IFNA(VLOOKUP($A30,'I-pEC50'!$A:$BM,MATCH(AZ$1,'I-pEC50'!$A$1:$BM$1,0),FALSE),"")</f>
        <v>8.94</v>
      </c>
      <c r="BA30" s="47">
        <f>_xlfn.IFNA(VLOOKUP($A30,'I-pEC50'!$A:$BM,MATCH(BA$1,'I-pEC50'!$A$1:$BM$1,0),FALSE),"")</f>
        <v>7.43</v>
      </c>
      <c r="BB30" s="47" t="str">
        <f>_xlfn.IFNA(VLOOKUP($A30,'I-pEC50'!$A:$BM,MATCH(BB$1,'I-pEC50'!$A$1:$BM$1,0),FALSE),"")</f>
        <v/>
      </c>
      <c r="BC30" s="47" t="str">
        <f>_xlfn.IFNA(VLOOKUP($A30,'I-pEC50'!$A:$BM,MATCH(BC$1,'I-pEC50'!$A$1:$BM$1,0),FALSE),"")</f>
        <v/>
      </c>
      <c r="BD30" s="40" t="str">
        <f t="shared" si="47"/>
        <v/>
      </c>
      <c r="BE30" s="41">
        <f t="shared" si="48"/>
        <v>0.64818024263431551</v>
      </c>
      <c r="BF30" s="41">
        <f t="shared" si="49"/>
        <v>0.66470778706866285</v>
      </c>
      <c r="BG30" s="41">
        <f t="shared" si="50"/>
        <v>0.58080127119315461</v>
      </c>
      <c r="BH30" s="41">
        <f t="shared" si="51"/>
        <v>0.53321363706262037</v>
      </c>
      <c r="BI30" s="41">
        <f t="shared" si="52"/>
        <v>0.52872787049351311</v>
      </c>
      <c r="BJ30" s="41" t="str">
        <f t="shared" si="53"/>
        <v/>
      </c>
      <c r="BK30" s="41" t="str">
        <f t="shared" si="54"/>
        <v/>
      </c>
      <c r="BL30" s="41">
        <f t="shared" si="55"/>
        <v>0.85414168763267584</v>
      </c>
      <c r="BM30" s="41">
        <f t="shared" si="56"/>
        <v>0.48507056202030202</v>
      </c>
      <c r="BN30" s="41" t="str">
        <f t="shared" si="57"/>
        <v/>
      </c>
      <c r="BO30" s="41" t="str">
        <f t="shared" si="58"/>
        <v/>
      </c>
      <c r="BP30" s="40" t="str">
        <f>_xlfn.IFNA(VLOOKUP($A30,'B-pEC50'!$A:$BM,MATCH(BP$1,'B-pEC50'!$A$1:$BM$1,0),FALSE),"")</f>
        <v/>
      </c>
      <c r="BQ30" s="41">
        <f>_xlfn.IFNA(VLOOKUP($A30,'B-pEC50'!$A:$BM,MATCH(BQ$1,'B-pEC50'!$A$1:$BM$1,0),FALSE),"")</f>
        <v>1</v>
      </c>
      <c r="BR30" s="41">
        <f>_xlfn.IFNA(VLOOKUP($A30,'B-pEC50'!$A:$BM,MATCH(BR$1,'B-pEC50'!$A$1:$BM$1,0),FALSE),"")</f>
        <v>0.97513562386980124</v>
      </c>
      <c r="BS30" s="41">
        <f>_xlfn.IFNA(VLOOKUP($A30,'B-pEC50'!$A:$BM,MATCH(BS$1,'B-pEC50'!$A$1:$BM$1,0),FALSE),"")</f>
        <v>1.0384267631103075</v>
      </c>
      <c r="BT30" s="41">
        <f>_xlfn.IFNA(VLOOKUP($A30,'B-pEC50'!$A:$BM,MATCH(BT$1,'B-pEC50'!$A$1:$BM$1,0),FALSE),"")</f>
        <v>1.1311030741410488</v>
      </c>
      <c r="BU30" s="41">
        <f>_xlfn.IFNA(VLOOKUP($A30,'B-pEC50'!$A:$BM,MATCH(BU$1,'B-pEC50'!$A$1:$BM$1,0),FALSE),"")</f>
        <v>1.2554249547920431</v>
      </c>
      <c r="BV30" s="41" t="str">
        <f>_xlfn.IFNA(VLOOKUP($A30,'B-pEC50'!$A:$BM,MATCH(BV$1,'B-pEC50'!$A$1:$BM$1,0),FALSE),"")</f>
        <v/>
      </c>
      <c r="BW30" s="41" t="str">
        <f>_xlfn.IFNA(VLOOKUP($A30,'B-pEC50'!$A:$BM,MATCH(BW$1,'B-pEC50'!$A$1:$BM$1,0),FALSE),"")</f>
        <v/>
      </c>
      <c r="BX30" s="41">
        <f>_xlfn.IFNA(VLOOKUP($A30,'B-pEC50'!$A:$BM,MATCH(BX$1,'B-pEC50'!$A$1:$BM$1,0),FALSE),"")</f>
        <v>0.54475587703435824</v>
      </c>
      <c r="BY30" s="41">
        <f>_xlfn.IFNA(VLOOKUP($A30,'B-pEC50'!$A:$BM,MATCH(BY$1,'B-pEC50'!$A$1:$BM$1,0),FALSE),"")</f>
        <v>0.77531645569620256</v>
      </c>
      <c r="BZ30" s="41" t="str">
        <f>_xlfn.IFNA(VLOOKUP($A30,'B-pEC50'!$A:$BM,MATCH(BZ$1,'B-pEC50'!$A$1:$BM$1,0),FALSE),"")</f>
        <v/>
      </c>
      <c r="CA30" s="41" t="str">
        <f>_xlfn.IFNA(VLOOKUP($A30,'B-pEC50'!$A:$BM,MATCH(CA$1,'B-pEC50'!$A$1:$BM$1,0),FALSE),"")</f>
        <v/>
      </c>
      <c r="CB30" s="47" t="str">
        <f>_xlfn.IFNA(VLOOKUP($A30,'I-pEC50'!$A:$BM,MATCH(CB$1,'I-pEC50'!$A$1:$BM$1,0),FALSE),"")</f>
        <v/>
      </c>
      <c r="CC30" s="47">
        <f>_xlfn.IFNA(VLOOKUP($A30,'I-pEC50'!$A:$BM,MATCH(CC$1,'I-pEC50'!$A$1:$BM$1,0),FALSE),"")</f>
        <v>0.64818024263431551</v>
      </c>
      <c r="CD30" s="47">
        <f>_xlfn.IFNA(VLOOKUP($A30,'I-pEC50'!$A:$BM,MATCH(CD$1,'I-pEC50'!$A$1:$BM$1,0),FALSE),"")</f>
        <v>0.64818024263431551</v>
      </c>
      <c r="CE30" s="47">
        <f>_xlfn.IFNA(VLOOKUP($A30,'I-pEC50'!$A:$BM,MATCH(CE$1,'I-pEC50'!$A$1:$BM$1,0),FALSE),"")</f>
        <v>0.6031195840554594</v>
      </c>
      <c r="CF30" s="47">
        <f>_xlfn.IFNA(VLOOKUP($A30,'I-pEC50'!$A:$BM,MATCH(CF$1,'I-pEC50'!$A$1:$BM$1,0),FALSE),"")</f>
        <v>0.6031195840554594</v>
      </c>
      <c r="CG30" s="47">
        <f>_xlfn.IFNA(VLOOKUP($A30,'I-pEC50'!$A:$BM,MATCH(CG$1,'I-pEC50'!$A$1:$BM$1,0),FALSE),"")</f>
        <v>0.66377816291161185</v>
      </c>
      <c r="CH30" s="47" t="str">
        <f>_xlfn.IFNA(VLOOKUP($A30,'I-pEC50'!$A:$BM,MATCH(CH$1,'I-pEC50'!$A$1:$BM$1,0),FALSE),"")</f>
        <v/>
      </c>
      <c r="CI30" s="47" t="str">
        <f>_xlfn.IFNA(VLOOKUP($A30,'I-pEC50'!$A:$BM,MATCH(CI$1,'I-pEC50'!$A$1:$BM$1,0),FALSE),"")</f>
        <v/>
      </c>
      <c r="CJ30" s="47">
        <f>_xlfn.IFNA(VLOOKUP($A30,'I-pEC50'!$A:$BM,MATCH(CJ$1,'I-pEC50'!$A$1:$BM$1,0),FALSE),"")</f>
        <v>0.6377816291161178</v>
      </c>
      <c r="CK30" s="47">
        <f>_xlfn.IFNA(VLOOKUP($A30,'I-pEC50'!$A:$BM,MATCH(CK$1,'I-pEC50'!$A$1:$BM$1,0),FALSE),"")</f>
        <v>0.37608318890814557</v>
      </c>
      <c r="CL30" s="47" t="str">
        <f>_xlfn.IFNA(VLOOKUP($A30,'I-pEC50'!$A:$BM,MATCH(CL$1,'I-pEC50'!$A$1:$BM$1,0),FALSE),"")</f>
        <v/>
      </c>
      <c r="CM30" s="47" t="str">
        <f>_xlfn.IFNA(VLOOKUP($A30,'I-pEC50'!$A:$BM,MATCH(CM$1,'I-pEC50'!$A$1:$BM$1,0),FALSE),"")</f>
        <v/>
      </c>
      <c r="CN30" s="40" t="str">
        <f t="shared" si="59"/>
        <v/>
      </c>
      <c r="CO30" s="41">
        <f t="shared" si="60"/>
        <v>0.67730668870844879</v>
      </c>
      <c r="CP30" s="41">
        <f t="shared" si="61"/>
        <v>0.64031377125168176</v>
      </c>
      <c r="CQ30" s="41">
        <f t="shared" si="62"/>
        <v>0.88025173358195896</v>
      </c>
      <c r="CR30" s="41">
        <f t="shared" si="63"/>
        <v>0.95647973544137999</v>
      </c>
      <c r="CS30" s="41">
        <f t="shared" si="64"/>
        <v>1</v>
      </c>
      <c r="CT30" s="41" t="str">
        <f t="shared" si="65"/>
        <v/>
      </c>
      <c r="CU30" s="41" t="str">
        <f t="shared" si="66"/>
        <v/>
      </c>
      <c r="CV30" s="41">
        <f t="shared" si="67"/>
        <v>0</v>
      </c>
      <c r="CW30" s="41">
        <f t="shared" si="68"/>
        <v>0</v>
      </c>
      <c r="CX30" s="41" t="str">
        <f t="shared" si="69"/>
        <v/>
      </c>
      <c r="CY30" s="41" t="str">
        <f t="shared" si="70"/>
        <v/>
      </c>
      <c r="CZ30" s="40" t="str">
        <f>_xlfn.IFNA(VLOOKUP($A30,'B-pEC50'!$A:$BM,MATCH(CZ$1,'B-pEC50'!$A$1:$BM$1,0),FALSE),"")</f>
        <v/>
      </c>
      <c r="DA30" s="41">
        <f>_xlfn.IFNA(VLOOKUP($A30,'B-pEC50'!$A:$BM,MATCH(DA$1,'B-pEC50'!$A$1:$BM$1,0),FALSE),"")</f>
        <v>0.64058524173027998</v>
      </c>
      <c r="DB30" s="41">
        <f>_xlfn.IFNA(VLOOKUP($A30,'B-pEC50'!$A:$BM,MATCH(DB$1,'B-pEC50'!$A$1:$BM$1,0),FALSE),"")</f>
        <v>0.60559796437659064</v>
      </c>
      <c r="DC30" s="41">
        <f>_xlfn.IFNA(VLOOKUP($A30,'B-pEC50'!$A:$BM,MATCH(DC$1,'B-pEC50'!$A$1:$BM$1,0),FALSE),"")</f>
        <v>0.69465648854961848</v>
      </c>
      <c r="DD30" s="41">
        <f>_xlfn.IFNA(VLOOKUP($A30,'B-pEC50'!$A:$BM,MATCH(DD$1,'B-pEC50'!$A$1:$BM$1,0),FALSE),"")</f>
        <v>0.82506361323155242</v>
      </c>
      <c r="DE30" s="41">
        <f>_xlfn.IFNA(VLOOKUP($A30,'B-pEC50'!$A:$BM,MATCH(DE$1,'B-pEC50'!$A$1:$BM$1,0),FALSE),"")</f>
        <v>1</v>
      </c>
      <c r="DF30" s="41" t="str">
        <f>_xlfn.IFNA(VLOOKUP($A30,'B-pEC50'!$A:$BM,MATCH(DF$1,'B-pEC50'!$A$1:$BM$1,0),FALSE),"")</f>
        <v/>
      </c>
      <c r="DG30" s="41" t="str">
        <f>_xlfn.IFNA(VLOOKUP($A30,'B-pEC50'!$A:$BM,MATCH(DG$1,'B-pEC50'!$A$1:$BM$1,0),FALSE),"")</f>
        <v/>
      </c>
      <c r="DH30" s="41">
        <f>_xlfn.IFNA(VLOOKUP($A30,'B-pEC50'!$A:$BM,MATCH(DH$1,'B-pEC50'!$A$1:$BM$1,0),FALSE),"")</f>
        <v>0</v>
      </c>
      <c r="DI30" s="41">
        <f>_xlfn.IFNA(VLOOKUP($A30,'B-pEC50'!$A:$BM,MATCH(DI$1,'B-pEC50'!$A$1:$BM$1,0),FALSE),"")</f>
        <v>0.32442748091603058</v>
      </c>
      <c r="DJ30" s="41" t="str">
        <f>_xlfn.IFNA(VLOOKUP($A30,'B-pEC50'!$A:$BM,MATCH(DJ$1,'B-pEC50'!$A$1:$BM$1,0),FALSE),"")</f>
        <v/>
      </c>
      <c r="DK30" s="41" t="str">
        <f>_xlfn.IFNA(VLOOKUP($A30,'B-pEC50'!$A:$BM,MATCH(DK$1,'B-pEC50'!$A$1:$BM$1,0),FALSE),"")</f>
        <v/>
      </c>
      <c r="DL30" s="47" t="str">
        <f>_xlfn.IFNA(VLOOKUP($A30,'I-pEC50'!$A:$BQ,MATCH(DL$1,'I-pEC50'!$A$1:$BQ$1,0),FALSE),"")</f>
        <v/>
      </c>
      <c r="DM30" s="47">
        <f>_xlfn.IFNA(VLOOKUP($A30,'I-pEC50'!$A:$BQ,MATCH(DM$1,'I-pEC50'!$A$1:$BQ$1,0),FALSE),"")</f>
        <v>0.94578313253012058</v>
      </c>
      <c r="DN30" s="47">
        <f>_xlfn.IFNA(VLOOKUP($A30,'I-pEC50'!$A:$BQ,MATCH(DN$1,'I-pEC50'!$A$1:$BQ$1,0),FALSE),"")</f>
        <v>0.94578313253012058</v>
      </c>
      <c r="DO30" s="47">
        <f>_xlfn.IFNA(VLOOKUP($A30,'I-pEC50'!$A:$BQ,MATCH(DO$1,'I-pEC50'!$A$1:$BQ$1,0),FALSE),"")</f>
        <v>0.78915662650602436</v>
      </c>
      <c r="DP30" s="47">
        <f>_xlfn.IFNA(VLOOKUP($A30,'I-pEC50'!$A:$BQ,MATCH(DP$1,'I-pEC50'!$A$1:$BQ$1,0),FALSE),"")</f>
        <v>0.78915662650602436</v>
      </c>
      <c r="DQ30" s="47">
        <f>_xlfn.IFNA(VLOOKUP($A30,'I-pEC50'!$A:$BQ,MATCH(DQ$1,'I-pEC50'!$A$1:$BQ$1,0),FALSE),"")</f>
        <v>1</v>
      </c>
      <c r="DR30" s="47" t="str">
        <f>_xlfn.IFNA(VLOOKUP($A30,'I-pEC50'!$A:$BQ,MATCH(DR$1,'I-pEC50'!$A$1:$BQ$1,0),FALSE),"")</f>
        <v/>
      </c>
      <c r="DS30" s="47" t="str">
        <f>_xlfn.IFNA(VLOOKUP($A30,'I-pEC50'!$A:$BQ,MATCH(DS$1,'I-pEC50'!$A$1:$BQ$1,0),FALSE),"")</f>
        <v/>
      </c>
      <c r="DT30" s="47">
        <f>_xlfn.IFNA(VLOOKUP($A30,'I-pEC50'!$A:$BQ,MATCH(DT$1,'I-pEC50'!$A$1:$BQ$1,0),FALSE),"")</f>
        <v>0.90963855421686723</v>
      </c>
      <c r="DU30" s="47">
        <f>_xlfn.IFNA(VLOOKUP($A30,'I-pEC50'!$A:$BQ,MATCH(DU$1,'I-pEC50'!$A$1:$BQ$1,0),FALSE),"")</f>
        <v>0</v>
      </c>
      <c r="DV30" s="47" t="str">
        <f>_xlfn.IFNA(VLOOKUP($A30,'I-pEC50'!$A:$BQ,MATCH(DV$1,'I-pEC50'!$A$1:$BQ$1,0),FALSE),"")</f>
        <v/>
      </c>
      <c r="DW30" s="47" t="str">
        <f>_xlfn.IFNA(VLOOKUP($A30,'I-pEC50'!$A:$BQ,MATCH(DW$1,'I-pEC50'!$A$1:$BQ$1,0),FALSE),"")</f>
        <v/>
      </c>
      <c r="DX30" s="105" t="str">
        <f t="shared" si="27"/>
        <v/>
      </c>
      <c r="DY30" s="47">
        <f t="shared" si="28"/>
        <v>0.79947229551451193</v>
      </c>
      <c r="DZ30" s="47">
        <f t="shared" si="29"/>
        <v>0.96690460739779349</v>
      </c>
      <c r="EA30" s="47" t="str">
        <f t="shared" si="30"/>
        <v/>
      </c>
      <c r="EB30" s="47" t="str">
        <f>_xlfn.IFNA(VLOOKUP($A30,'B-pEC50'!$A:$IC,MATCH(EB$1,'B-pEC50'!$A$1:$IC$1,0),FALSE),"")</f>
        <v/>
      </c>
      <c r="EC30" s="47">
        <f>_xlfn.IFNA(VLOOKUP($A30,'B-pEC50'!$A:$IC,MATCH(EC$1,'B-pEC50'!$A$1:$IC$1,0),FALSE),"")</f>
        <v>11.37</v>
      </c>
      <c r="ED30" s="47">
        <f>_xlfn.IFNA(VLOOKUP($A30,'B-pEC50'!$A:$IC,MATCH(ED$1,'B-pEC50'!$A$1:$IC$1,0),FALSE),"")</f>
        <v>9.2460000000000004</v>
      </c>
      <c r="EE30" s="47" t="str">
        <f>_xlfn.IFNA(VLOOKUP($A30,'B-pEC50'!$A:$IC,MATCH(EE$1,'B-pEC50'!$A$1:$IC$1,0),FALSE),"")</f>
        <v/>
      </c>
      <c r="EF30" s="47" t="str">
        <f>_xlfn.IFNA(VLOOKUP($A30,'I-pEC50'!$A:$IC,MATCH(EF$1,'I-pEC50'!$A$1:$IC$1,0),FALSE),"")</f>
        <v/>
      </c>
      <c r="EG30" s="47">
        <f>_xlfn.IFNA(VLOOKUP($A30,'I-pEC50'!$A:$IC,MATCH(EG$1,'I-pEC50'!$A$1:$IC$1,0),FALSE),"")</f>
        <v>9.09</v>
      </c>
      <c r="EH30" s="47">
        <f>_xlfn.IFNA(VLOOKUP($A30,'I-pEC50'!$A:$IC,MATCH(EH$1,'I-pEC50'!$A$1:$IC$1,0),FALSE),"")</f>
        <v>8.94</v>
      </c>
      <c r="EI30" s="47" t="str">
        <f>_xlfn.IFNA(VLOOKUP($A30,'I-pEC50'!$A:$IC,MATCH(EI$1,'I-pEC50'!$A$1:$IC$1,0),FALSE),"")</f>
        <v/>
      </c>
      <c r="EJ30" s="105" t="str">
        <f t="shared" si="31"/>
        <v/>
      </c>
      <c r="EK30" s="47">
        <f t="shared" si="32"/>
        <v>0.84141967151217689</v>
      </c>
      <c r="EL30" s="47">
        <f t="shared" si="33"/>
        <v>0.93692765567765546</v>
      </c>
      <c r="EM30" s="47" t="str">
        <f t="shared" si="34"/>
        <v/>
      </c>
      <c r="EN30" s="105" t="str">
        <f>_xlfn.IFNA(VLOOKUP($A30,'B-pEC50'!$A:$IC,MATCH(EN$1,'B-pEC50'!$A$1:$IC$1,0),FALSE),"")</f>
        <v/>
      </c>
      <c r="EO30" s="47">
        <f>_xlfn.IFNA(VLOOKUP($A30,'B-pEC50'!$A:$IC,MATCH(EO$1,'B-pEC50'!$A$1:$IC$1,0),FALSE),"")</f>
        <v>10.593999999999999</v>
      </c>
      <c r="EP30" s="47">
        <f>_xlfn.IFNA(VLOOKUP($A30,'B-pEC50'!$A:$IC,MATCH(EP$1,'B-pEC50'!$A$1:$IC$1,0),FALSE),"")</f>
        <v>8.7360000000000007</v>
      </c>
      <c r="EQ30" s="47" t="str">
        <f>_xlfn.IFNA(VLOOKUP($A30,'B-pEC50'!$A:$IC,MATCH(EQ$1,'B-pEC50'!$A$1:$IC$1,0),FALSE),"")</f>
        <v/>
      </c>
      <c r="ER30" s="47" t="str">
        <f>_xlfn.IFNA(VLOOKUP($A30,'I-pEC50'!$A:$IC,MATCH(ER$1,'I-pEC50'!$A$1:$IC$1,0),FALSE),"")</f>
        <v/>
      </c>
      <c r="ES30" s="47">
        <f>_xlfn.IFNA(VLOOKUP($A30,'I-pEC50'!$A:$IC,MATCH(ES$1,'I-pEC50'!$A$1:$IC$1,0),FALSE),"")</f>
        <v>8.9140000000000015</v>
      </c>
      <c r="ET30" s="47">
        <f>_xlfn.IFNA(VLOOKUP($A30,'I-pEC50'!$A:$IC,MATCH(ET$1,'I-pEC50'!$A$1:$IC$1,0),FALSE),"")</f>
        <v>8.1849999999999987</v>
      </c>
      <c r="EU30" s="47" t="str">
        <f>_xlfn.IFNA(VLOOKUP($A30,'I-pEC50'!$A:$IC,MATCH(EU$1,'I-pEC50'!$A$1:$IC$1,0),FALSE),"")</f>
        <v/>
      </c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</row>
    <row r="31" spans="1:172" s="49" customFormat="1" x14ac:dyDescent="0.2">
      <c r="A31" s="29" t="s">
        <v>182</v>
      </c>
      <c r="B31" s="377" t="str">
        <f>VLOOKUP($A31,BI!$A:$Q,MATCH(B$1,BI!$A$1:$Q$1,0),FALSE)</f>
        <v/>
      </c>
      <c r="C31" s="378">
        <f>VLOOKUP($A31,BI!$A:$Q,MATCH(C$1,BI!$A$1:$Q$1,0),FALSE)</f>
        <v>1</v>
      </c>
      <c r="D31" s="378">
        <f>VLOOKUP($A31,BI!$A:$Q,MATCH(D$1,BI!$A$1:$Q$1,0),FALSE)</f>
        <v>1</v>
      </c>
      <c r="E31" s="378">
        <f>VLOOKUP($A31,BI!$A:$Q,MATCH(E$1,BI!$A$1:$Q$1,0),FALSE)</f>
        <v>1</v>
      </c>
      <c r="F31" s="378">
        <f>VLOOKUP($A31,BI!$A:$Q,MATCH(F$1,BI!$A$1:$Q$1,0),FALSE)</f>
        <v>1</v>
      </c>
      <c r="G31" s="378">
        <f>VLOOKUP($A31,BI!$A:$Q,MATCH(G$1,BI!$A$1:$Q$1,0),FALSE)</f>
        <v>1</v>
      </c>
      <c r="H31" s="378" t="str">
        <f>VLOOKUP($A31,BI!$A:$Q,MATCH(H$1,BI!$A$1:$Q$1,0),FALSE)</f>
        <v/>
      </c>
      <c r="I31" s="378" t="str">
        <f>VLOOKUP($A31,BI!$A:$Q,MATCH(I$1,BI!$A$1:$Q$1,0),FALSE)</f>
        <v/>
      </c>
      <c r="J31" s="378">
        <f>VLOOKUP($A31,BI!$A:$Q,MATCH(J$1,BI!$A$1:$Q$1,0),FALSE)</f>
        <v>1</v>
      </c>
      <c r="K31" s="378">
        <f>VLOOKUP($A31,BI!$A:$Q,MATCH(K$1,BI!$A$1:$Q$1,0),FALSE)</f>
        <v>1</v>
      </c>
      <c r="L31" s="378" t="str">
        <f>VLOOKUP($A31,BI!$A:$Q,MATCH(L$1,BI!$A$1:$Q$1,0),FALSE)</f>
        <v/>
      </c>
      <c r="M31" s="378" t="str">
        <f>VLOOKUP($A31,BI!$A:$Q,MATCH(M$1,BI!$A$1:$Q$1,0),FALSE)</f>
        <v/>
      </c>
      <c r="N31" s="49">
        <f t="shared" si="0"/>
        <v>7</v>
      </c>
      <c r="O31" s="49" t="str">
        <f>VLOOKUP($A31,BI!$A:$Q,MATCH(O$1,BI!$A$1:$Q$1,0),FALSE)</f>
        <v/>
      </c>
      <c r="P31" s="37">
        <f>VLOOKUP($A31,BI!$A:$Q,MATCH(P$1,BI!$A$1:$Q$1,0),FALSE)</f>
        <v>1</v>
      </c>
      <c r="Q31" s="37">
        <f>VLOOKUP($A31,BI!$A:$Q,MATCH(Q$1,BI!$A$1:$Q$1,0),FALSE)</f>
        <v>1</v>
      </c>
      <c r="R31" s="37" t="str">
        <f>VLOOKUP($A31,BI!$A:$Q,MATCH(R$1,BI!$A$1:$Q$1,0),FALSE)</f>
        <v/>
      </c>
      <c r="S31" s="37">
        <f t="shared" si="1"/>
        <v>2</v>
      </c>
      <c r="T31" s="40" t="str">
        <f t="shared" si="35"/>
        <v/>
      </c>
      <c r="U31" s="41">
        <f t="shared" si="36"/>
        <v>0.84133202742409396</v>
      </c>
      <c r="V31" s="41">
        <f t="shared" si="37"/>
        <v>0.82516810758885684</v>
      </c>
      <c r="W31" s="41">
        <f t="shared" si="38"/>
        <v>0.83366336633663374</v>
      </c>
      <c r="X31" s="41">
        <f t="shared" si="39"/>
        <v>0.80038022813688214</v>
      </c>
      <c r="Y31" s="41">
        <f t="shared" si="40"/>
        <v>0.73534635879218468</v>
      </c>
      <c r="Z31" s="41" t="str">
        <f t="shared" si="41"/>
        <v/>
      </c>
      <c r="AA31" s="41" t="str">
        <f t="shared" si="42"/>
        <v/>
      </c>
      <c r="AB31" s="41">
        <f t="shared" si="43"/>
        <v>0.9055491329479769</v>
      </c>
      <c r="AC31" s="41">
        <f t="shared" si="44"/>
        <v>0.98091976516634038</v>
      </c>
      <c r="AD31" s="41" t="str">
        <f t="shared" si="45"/>
        <v/>
      </c>
      <c r="AE31" s="41" t="str">
        <f t="shared" si="46"/>
        <v/>
      </c>
      <c r="AF31" s="44" t="str">
        <f>_xlfn.IFNA(VLOOKUP($A31,'B-pEC50'!$A:$BM,MATCH(AF$1,'B-pEC50'!$A$1:$BM$1,0),FALSE),"")</f>
        <v/>
      </c>
      <c r="AG31" s="46">
        <f>_xlfn.IFNA(VLOOKUP($A31,'B-pEC50'!$A:$BM,MATCH(AG$1,'B-pEC50'!$A$1:$BM$1,0),FALSE),"")</f>
        <v>10.210000000000001</v>
      </c>
      <c r="AH31" s="46">
        <f>_xlfn.IFNA(VLOOKUP($A31,'B-pEC50'!$A:$BM,MATCH(AH$1,'B-pEC50'!$A$1:$BM$1,0),FALSE),"")</f>
        <v>10.41</v>
      </c>
      <c r="AI31" s="46">
        <f>_xlfn.IFNA(VLOOKUP($A31,'B-pEC50'!$A:$BM,MATCH(AI$1,'B-pEC50'!$A$1:$BM$1,0),FALSE),"")</f>
        <v>10.1</v>
      </c>
      <c r="AJ31" s="46">
        <f>_xlfn.IFNA(VLOOKUP($A31,'B-pEC50'!$A:$BM,MATCH(AJ$1,'B-pEC50'!$A$1:$BM$1,0),FALSE),"")</f>
        <v>10.52</v>
      </c>
      <c r="AK31" s="46">
        <f>_xlfn.IFNA(VLOOKUP($A31,'B-pEC50'!$A:$BM,MATCH(AK$1,'B-pEC50'!$A$1:$BM$1,0),FALSE),"")</f>
        <v>11.26</v>
      </c>
      <c r="AL31" s="45" t="str">
        <f>_xlfn.IFNA(VLOOKUP($A31,'B-pEC50'!$A:$BM,MATCH(AL$1,'B-pEC50'!$A$1:$BM$1,0),FALSE),"")</f>
        <v/>
      </c>
      <c r="AM31" s="45" t="str">
        <f>_xlfn.IFNA(VLOOKUP($A31,'B-pEC50'!$A:$BM,MATCH(AM$1,'B-pEC50'!$A$1:$BM$1,0),FALSE),"")</f>
        <v/>
      </c>
      <c r="AN31" s="45">
        <f>_xlfn.IFNA(VLOOKUP($A31,'B-pEC50'!$A:$BM,MATCH(AN$1,'B-pEC50'!$A$1:$BM$1,0),FALSE),"")</f>
        <v>7.8330000000000002</v>
      </c>
      <c r="AO31" s="46">
        <f>_xlfn.IFNA(VLOOKUP($A31,'B-pEC50'!$A:$BM,MATCH(AO$1,'B-pEC50'!$A$1:$BM$1,0),FALSE),"")</f>
        <v>8.1760000000000002</v>
      </c>
      <c r="AP31" s="45" t="str">
        <f>_xlfn.IFNA(VLOOKUP($A31,'B-pEC50'!$A:$BM,MATCH(AP$1,'B-pEC50'!$A$1:$BM$1,0),FALSE),"")</f>
        <v/>
      </c>
      <c r="AQ31" s="45" t="str">
        <f>_xlfn.IFNA(VLOOKUP($A31,'B-pEC50'!$A:$BM,MATCH(AQ$1,'B-pEC50'!$A$1:$BM$1,0),FALSE),"")</f>
        <v/>
      </c>
      <c r="AR31" s="47" t="str">
        <f>_xlfn.IFNA(VLOOKUP($A31,'I-pEC50'!$A:$BM,MATCH(AR$1,'I-pEC50'!$A$1:$BM$1,0),FALSE),"")</f>
        <v/>
      </c>
      <c r="AS31" s="47">
        <f>_xlfn.IFNA(VLOOKUP($A31,'I-pEC50'!$A:$BM,MATCH(AS$1,'I-pEC50'!$A$1:$BM$1,0),FALSE),"")</f>
        <v>8.59</v>
      </c>
      <c r="AT31" s="47">
        <f>_xlfn.IFNA(VLOOKUP($A31,'I-pEC50'!$A:$BM,MATCH(AT$1,'I-pEC50'!$A$1:$BM$1,0),FALSE),"")</f>
        <v>8.59</v>
      </c>
      <c r="AU31" s="47">
        <f>_xlfn.IFNA(VLOOKUP($A31,'I-pEC50'!$A:$BM,MATCH(AU$1,'I-pEC50'!$A$1:$BM$1,0),FALSE),"")</f>
        <v>8.42</v>
      </c>
      <c r="AV31" s="47">
        <f>_xlfn.IFNA(VLOOKUP($A31,'I-pEC50'!$A:$BM,MATCH(AV$1,'I-pEC50'!$A$1:$BM$1,0),FALSE),"")</f>
        <v>8.42</v>
      </c>
      <c r="AW31" s="47">
        <f>_xlfn.IFNA(VLOOKUP($A31,'I-pEC50'!$A:$BM,MATCH(AW$1,'I-pEC50'!$A$1:$BM$1,0),FALSE),"")</f>
        <v>8.2799999999999994</v>
      </c>
      <c r="AX31" s="47" t="str">
        <f>_xlfn.IFNA(VLOOKUP($A31,'I-pEC50'!$A:$BM,MATCH(AX$1,'I-pEC50'!$A$1:$BM$1,0),FALSE),"")</f>
        <v/>
      </c>
      <c r="AY31" s="47" t="str">
        <f>_xlfn.IFNA(VLOOKUP($A31,'I-pEC50'!$A:$BM,MATCH(AY$1,'I-pEC50'!$A$1:$BM$1,0),FALSE),"")</f>
        <v/>
      </c>
      <c r="AZ31" s="47">
        <f>_xlfn.IFNA(VLOOKUP($A31,'I-pEC50'!$A:$BM,MATCH(AZ$1,'I-pEC50'!$A$1:$BM$1,0),FALSE),"")</f>
        <v>8.65</v>
      </c>
      <c r="BA31" s="47">
        <f>_xlfn.IFNA(VLOOKUP($A31,'I-pEC50'!$A:$BM,MATCH(BA$1,'I-pEC50'!$A$1:$BM$1,0),FALSE),"")</f>
        <v>8.02</v>
      </c>
      <c r="BB31" s="47" t="str">
        <f>_xlfn.IFNA(VLOOKUP($A31,'I-pEC50'!$A:$BM,MATCH(BB$1,'I-pEC50'!$A$1:$BM$1,0),FALSE),"")</f>
        <v/>
      </c>
      <c r="BC31" s="47" t="str">
        <f>_xlfn.IFNA(VLOOKUP($A31,'I-pEC50'!$A:$BM,MATCH(BC$1,'I-pEC50'!$A$1:$BM$1,0),FALSE),"")</f>
        <v/>
      </c>
      <c r="BD31" s="40" t="str">
        <f t="shared" si="47"/>
        <v/>
      </c>
      <c r="BE31" s="41">
        <f t="shared" si="48"/>
        <v>0.58106335328859504</v>
      </c>
      <c r="BF31" s="41">
        <f t="shared" si="49"/>
        <v>0.55576673364172546</v>
      </c>
      <c r="BG31" s="41">
        <f t="shared" si="50"/>
        <v>0.56555770777403991</v>
      </c>
      <c r="BH31" s="41">
        <f t="shared" si="51"/>
        <v>0.51506148386564343</v>
      </c>
      <c r="BI31" s="41">
        <f t="shared" si="52"/>
        <v>0.42533207181486749</v>
      </c>
      <c r="BJ31" s="41" t="str">
        <f t="shared" si="53"/>
        <v/>
      </c>
      <c r="BK31" s="41" t="str">
        <f t="shared" si="54"/>
        <v/>
      </c>
      <c r="BL31" s="41">
        <f t="shared" si="55"/>
        <v>0.77600924429366214</v>
      </c>
      <c r="BM31" s="41">
        <f t="shared" si="56"/>
        <v>0.89667773110477933</v>
      </c>
      <c r="BN31" s="41" t="str">
        <f t="shared" si="57"/>
        <v/>
      </c>
      <c r="BO31" s="41" t="str">
        <f t="shared" si="58"/>
        <v/>
      </c>
      <c r="BP31" s="40" t="str">
        <f>_xlfn.IFNA(VLOOKUP($A31,'B-pEC50'!$A:$BM,MATCH(BP$1,'B-pEC50'!$A$1:$BM$1,0),FALSE),"")</f>
        <v/>
      </c>
      <c r="BQ31" s="41">
        <f>_xlfn.IFNA(VLOOKUP($A31,'B-pEC50'!$A:$BM,MATCH(BQ$1,'B-pEC50'!$A$1:$BM$1,0),FALSE),"")</f>
        <v>0.99321880650994587</v>
      </c>
      <c r="BR31" s="41">
        <f>_xlfn.IFNA(VLOOKUP($A31,'B-pEC50'!$A:$BM,MATCH(BR$1,'B-pEC50'!$A$1:$BM$1,0),FALSE),"")</f>
        <v>1.0384267631103075</v>
      </c>
      <c r="BS31" s="41">
        <f>_xlfn.IFNA(VLOOKUP($A31,'B-pEC50'!$A:$BM,MATCH(BS$1,'B-pEC50'!$A$1:$BM$1,0),FALSE),"")</f>
        <v>0.96835443037974667</v>
      </c>
      <c r="BT31" s="41">
        <f>_xlfn.IFNA(VLOOKUP($A31,'B-pEC50'!$A:$BM,MATCH(BT$1,'B-pEC50'!$A$1:$BM$1,0),FALSE),"")</f>
        <v>1.0632911392405062</v>
      </c>
      <c r="BU31" s="41">
        <f>_xlfn.IFNA(VLOOKUP($A31,'B-pEC50'!$A:$BM,MATCH(BU$1,'B-pEC50'!$A$1:$BM$1,0),FALSE),"")</f>
        <v>1.2305605786618443</v>
      </c>
      <c r="BV31" s="41" t="str">
        <f>_xlfn.IFNA(VLOOKUP($A31,'B-pEC50'!$A:$BM,MATCH(BV$1,'B-pEC50'!$A$1:$BM$1,0),FALSE),"")</f>
        <v/>
      </c>
      <c r="BW31" s="41" t="str">
        <f>_xlfn.IFNA(VLOOKUP($A31,'B-pEC50'!$A:$BM,MATCH(BW$1,'B-pEC50'!$A$1:$BM$1,0),FALSE),"")</f>
        <v/>
      </c>
      <c r="BX31" s="41">
        <f>_xlfn.IFNA(VLOOKUP($A31,'B-pEC50'!$A:$BM,MATCH(BX$1,'B-pEC50'!$A$1:$BM$1,0),FALSE),"")</f>
        <v>0.4559222423146474</v>
      </c>
      <c r="BY31" s="41">
        <f>_xlfn.IFNA(VLOOKUP($A31,'B-pEC50'!$A:$BM,MATCH(BY$1,'B-pEC50'!$A$1:$BM$1,0),FALSE),"")</f>
        <v>0.53345388788426762</v>
      </c>
      <c r="BZ31" s="41" t="str">
        <f>_xlfn.IFNA(VLOOKUP($A31,'B-pEC50'!$A:$BM,MATCH(BZ$1,'B-pEC50'!$A$1:$BM$1,0),FALSE),"")</f>
        <v/>
      </c>
      <c r="CA31" s="41" t="str">
        <f>_xlfn.IFNA(VLOOKUP($A31,'B-pEC50'!$A:$BM,MATCH(CA$1,'B-pEC50'!$A$1:$BM$1,0),FALSE),"")</f>
        <v/>
      </c>
      <c r="CB31" s="47" t="str">
        <f>_xlfn.IFNA(VLOOKUP($A31,'I-pEC50'!$A:$BM,MATCH(CB$1,'I-pEC50'!$A$1:$BM$1,0),FALSE),"")</f>
        <v/>
      </c>
      <c r="CC31" s="47">
        <f>_xlfn.IFNA(VLOOKUP($A31,'I-pEC50'!$A:$BM,MATCH(CC$1,'I-pEC50'!$A$1:$BM$1,0),FALSE),"")</f>
        <v>0.57712305025996535</v>
      </c>
      <c r="CD31" s="47">
        <f>_xlfn.IFNA(VLOOKUP($A31,'I-pEC50'!$A:$BM,MATCH(CD$1,'I-pEC50'!$A$1:$BM$1,0),FALSE),"")</f>
        <v>0.57712305025996535</v>
      </c>
      <c r="CE31" s="47">
        <f>_xlfn.IFNA(VLOOKUP($A31,'I-pEC50'!$A:$BM,MATCH(CE$1,'I-pEC50'!$A$1:$BM$1,0),FALSE),"")</f>
        <v>0.54766031195840559</v>
      </c>
      <c r="CF31" s="47">
        <f>_xlfn.IFNA(VLOOKUP($A31,'I-pEC50'!$A:$BM,MATCH(CF$1,'I-pEC50'!$A$1:$BM$1,0),FALSE),"")</f>
        <v>0.54766031195840559</v>
      </c>
      <c r="CG31" s="47">
        <f>_xlfn.IFNA(VLOOKUP($A31,'I-pEC50'!$A:$BM,MATCH(CG$1,'I-pEC50'!$A$1:$BM$1,0),FALSE),"")</f>
        <v>0.52339688041594445</v>
      </c>
      <c r="CH31" s="47" t="str">
        <f>_xlfn.IFNA(VLOOKUP($A31,'I-pEC50'!$A:$BM,MATCH(CH$1,'I-pEC50'!$A$1:$BM$1,0),FALSE),"")</f>
        <v/>
      </c>
      <c r="CI31" s="47" t="str">
        <f>_xlfn.IFNA(VLOOKUP($A31,'I-pEC50'!$A:$BM,MATCH(CI$1,'I-pEC50'!$A$1:$BM$1,0),FALSE),"")</f>
        <v/>
      </c>
      <c r="CJ31" s="47">
        <f>_xlfn.IFNA(VLOOKUP($A31,'I-pEC50'!$A:$BM,MATCH(CJ$1,'I-pEC50'!$A$1:$BM$1,0),FALSE),"")</f>
        <v>0.58752166377816306</v>
      </c>
      <c r="CK31" s="47">
        <f>_xlfn.IFNA(VLOOKUP($A31,'I-pEC50'!$A:$BM,MATCH(CK$1,'I-pEC50'!$A$1:$BM$1,0),FALSE),"")</f>
        <v>0.4783362218370884</v>
      </c>
      <c r="CL31" s="47" t="str">
        <f>_xlfn.IFNA(VLOOKUP($A31,'I-pEC50'!$A:$BM,MATCH(CL$1,'I-pEC50'!$A$1:$BM$1,0),FALSE),"")</f>
        <v/>
      </c>
      <c r="CM31" s="47" t="str">
        <f>_xlfn.IFNA(VLOOKUP($A31,'I-pEC50'!$A:$BM,MATCH(CM$1,'I-pEC50'!$A$1:$BM$1,0),FALSE),"")</f>
        <v/>
      </c>
      <c r="CN31" s="40" t="str">
        <f t="shared" si="59"/>
        <v/>
      </c>
      <c r="CO31" s="41">
        <f t="shared" si="60"/>
        <v>0.76662110484849499</v>
      </c>
      <c r="CP31" s="41">
        <f t="shared" si="61"/>
        <v>0.83112435304777921</v>
      </c>
      <c r="CQ31" s="41">
        <f t="shared" si="62"/>
        <v>0.95980283011601908</v>
      </c>
      <c r="CR31" s="41">
        <f t="shared" si="63"/>
        <v>0.80977782503647755</v>
      </c>
      <c r="CS31" s="41">
        <f t="shared" si="64"/>
        <v>0.41269841269841184</v>
      </c>
      <c r="CT31" s="41" t="str">
        <f t="shared" si="65"/>
        <v/>
      </c>
      <c r="CU31" s="41" t="str">
        <f t="shared" si="66"/>
        <v/>
      </c>
      <c r="CV31" s="41">
        <f t="shared" si="67"/>
        <v>0</v>
      </c>
      <c r="CW31" s="41">
        <f t="shared" si="68"/>
        <v>0</v>
      </c>
      <c r="CX31" s="41" t="str">
        <f t="shared" si="69"/>
        <v/>
      </c>
      <c r="CY31" s="41" t="str">
        <f t="shared" si="70"/>
        <v/>
      </c>
      <c r="CZ31" s="40" t="str">
        <f>_xlfn.IFNA(VLOOKUP($A31,'B-pEC50'!$A:$BM,MATCH(CZ$1,'B-pEC50'!$A$1:$BM$1,0),FALSE),"")</f>
        <v/>
      </c>
      <c r="DA31" s="41">
        <f>_xlfn.IFNA(VLOOKUP($A31,'B-pEC50'!$A:$BM,MATCH(DA$1,'B-pEC50'!$A$1:$BM$1,0),FALSE),"")</f>
        <v>0.69360957105339971</v>
      </c>
      <c r="DB31" s="41">
        <f>_xlfn.IFNA(VLOOKUP($A31,'B-pEC50'!$A:$BM,MATCH(DB$1,'B-pEC50'!$A$1:$BM$1,0),FALSE),"")</f>
        <v>0.75196965275751393</v>
      </c>
      <c r="DC31" s="41">
        <f>_xlfn.IFNA(VLOOKUP($A31,'B-pEC50'!$A:$BM,MATCH(DC$1,'B-pEC50'!$A$1:$BM$1,0),FALSE),"")</f>
        <v>0.66151152611613651</v>
      </c>
      <c r="DD31" s="41">
        <f>_xlfn.IFNA(VLOOKUP($A31,'B-pEC50'!$A:$BM,MATCH(DD$1,'B-pEC50'!$A$1:$BM$1,0),FALSE),"")</f>
        <v>0.78406769769477669</v>
      </c>
      <c r="DE31" s="41">
        <f>_xlfn.IFNA(VLOOKUP($A31,'B-pEC50'!$A:$BM,MATCH(DE$1,'B-pEC50'!$A$1:$BM$1,0),FALSE),"")</f>
        <v>1</v>
      </c>
      <c r="DF31" s="41" t="str">
        <f>_xlfn.IFNA(VLOOKUP($A31,'B-pEC50'!$A:$BM,MATCH(DF$1,'B-pEC50'!$A$1:$BM$1,0),FALSE),"")</f>
        <v/>
      </c>
      <c r="DG31" s="41" t="str">
        <f>_xlfn.IFNA(VLOOKUP($A31,'B-pEC50'!$A:$BM,MATCH(DG$1,'B-pEC50'!$A$1:$BM$1,0),FALSE),"")</f>
        <v/>
      </c>
      <c r="DH31" s="41">
        <f>_xlfn.IFNA(VLOOKUP($A31,'B-pEC50'!$A:$BM,MATCH(DH$1,'B-pEC50'!$A$1:$BM$1,0),FALSE),"")</f>
        <v>0</v>
      </c>
      <c r="DI31" s="41">
        <f>_xlfn.IFNA(VLOOKUP($A31,'B-pEC50'!$A:$BM,MATCH(DI$1,'B-pEC50'!$A$1:$BM$1,0),FALSE),"")</f>
        <v>0.10008754012255618</v>
      </c>
      <c r="DJ31" s="41" t="str">
        <f>_xlfn.IFNA(VLOOKUP($A31,'B-pEC50'!$A:$BM,MATCH(DJ$1,'B-pEC50'!$A$1:$BM$1,0),FALSE),"")</f>
        <v/>
      </c>
      <c r="DK31" s="41" t="str">
        <f>_xlfn.IFNA(VLOOKUP($A31,'B-pEC50'!$A:$BM,MATCH(DK$1,'B-pEC50'!$A$1:$BM$1,0),FALSE),"")</f>
        <v/>
      </c>
      <c r="DL31" s="47" t="str">
        <f>_xlfn.IFNA(VLOOKUP($A31,'I-pEC50'!$A:$BQ,MATCH(DL$1,'I-pEC50'!$A$1:$BQ$1,0),FALSE),"")</f>
        <v/>
      </c>
      <c r="DM31" s="47">
        <f>_xlfn.IFNA(VLOOKUP($A31,'I-pEC50'!$A:$BQ,MATCH(DM$1,'I-pEC50'!$A$1:$BQ$1,0),FALSE),"")</f>
        <v>0.9047619047619041</v>
      </c>
      <c r="DN31" s="47">
        <f>_xlfn.IFNA(VLOOKUP($A31,'I-pEC50'!$A:$BQ,MATCH(DN$1,'I-pEC50'!$A$1:$BQ$1,0),FALSE),"")</f>
        <v>0.9047619047619041</v>
      </c>
      <c r="DO31" s="47">
        <f>_xlfn.IFNA(VLOOKUP($A31,'I-pEC50'!$A:$BQ,MATCH(DO$1,'I-pEC50'!$A$1:$BQ$1,0),FALSE),"")</f>
        <v>0.63492063492063466</v>
      </c>
      <c r="DP31" s="47">
        <f>_xlfn.IFNA(VLOOKUP($A31,'I-pEC50'!$A:$BQ,MATCH(DP$1,'I-pEC50'!$A$1:$BQ$1,0),FALSE),"")</f>
        <v>0.63492063492063466</v>
      </c>
      <c r="DQ31" s="47">
        <f>_xlfn.IFNA(VLOOKUP($A31,'I-pEC50'!$A:$BQ,MATCH(DQ$1,'I-pEC50'!$A$1:$BQ$1,0),FALSE),"")</f>
        <v>0.41269841269841184</v>
      </c>
      <c r="DR31" s="47" t="str">
        <f>_xlfn.IFNA(VLOOKUP($A31,'I-pEC50'!$A:$BQ,MATCH(DR$1,'I-pEC50'!$A$1:$BQ$1,0),FALSE),"")</f>
        <v/>
      </c>
      <c r="DS31" s="47" t="str">
        <f>_xlfn.IFNA(VLOOKUP($A31,'I-pEC50'!$A:$BQ,MATCH(DS$1,'I-pEC50'!$A$1:$BQ$1,0),FALSE),"")</f>
        <v/>
      </c>
      <c r="DT31" s="47">
        <f>_xlfn.IFNA(VLOOKUP($A31,'I-pEC50'!$A:$BQ,MATCH(DT$1,'I-pEC50'!$A$1:$BQ$1,0),FALSE),"")</f>
        <v>1</v>
      </c>
      <c r="DU31" s="47">
        <f>_xlfn.IFNA(VLOOKUP($A31,'I-pEC50'!$A:$BQ,MATCH(DU$1,'I-pEC50'!$A$1:$BQ$1,0),FALSE),"")</f>
        <v>0</v>
      </c>
      <c r="DV31" s="47" t="str">
        <f>_xlfn.IFNA(VLOOKUP($A31,'I-pEC50'!$A:$BQ,MATCH(DV$1,'I-pEC50'!$A$1:$BQ$1,0),FALSE),"")</f>
        <v/>
      </c>
      <c r="DW31" s="47" t="str">
        <f>_xlfn.IFNA(VLOOKUP($A31,'I-pEC50'!$A:$BQ,MATCH(DW$1,'I-pEC50'!$A$1:$BQ$1,0),FALSE),"")</f>
        <v/>
      </c>
      <c r="DX31" s="105" t="str">
        <f t="shared" si="27"/>
        <v/>
      </c>
      <c r="DY31" s="47">
        <f t="shared" si="28"/>
        <v>0.7628774422735346</v>
      </c>
      <c r="DZ31" s="47">
        <f t="shared" si="29"/>
        <v>0.9452023121387283</v>
      </c>
      <c r="EA31" s="47" t="str">
        <f t="shared" si="30"/>
        <v/>
      </c>
      <c r="EB31" s="47" t="str">
        <f>_xlfn.IFNA(VLOOKUP($A31,'B-pEC50'!$A:$IC,MATCH(EB$1,'B-pEC50'!$A$1:$IC$1,0),FALSE),"")</f>
        <v/>
      </c>
      <c r="EC31" s="47">
        <f>_xlfn.IFNA(VLOOKUP($A31,'B-pEC50'!$A:$IC,MATCH(EC$1,'B-pEC50'!$A$1:$IC$1,0),FALSE),"")</f>
        <v>11.26</v>
      </c>
      <c r="ED31" s="47">
        <f>_xlfn.IFNA(VLOOKUP($A31,'B-pEC50'!$A:$IC,MATCH(ED$1,'B-pEC50'!$A$1:$IC$1,0),FALSE),"")</f>
        <v>8.1760000000000002</v>
      </c>
      <c r="EE31" s="47" t="str">
        <f>_xlfn.IFNA(VLOOKUP($A31,'B-pEC50'!$A:$IC,MATCH(EE$1,'B-pEC50'!$A$1:$IC$1,0),FALSE),"")</f>
        <v/>
      </c>
      <c r="EF31" s="47" t="str">
        <f>_xlfn.IFNA(VLOOKUP($A31,'I-pEC50'!$A:$IC,MATCH(EF$1,'I-pEC50'!$A$1:$IC$1,0),FALSE),"")</f>
        <v/>
      </c>
      <c r="EG31" s="47">
        <f>_xlfn.IFNA(VLOOKUP($A31,'I-pEC50'!$A:$IC,MATCH(EG$1,'I-pEC50'!$A$1:$IC$1,0),FALSE),"")</f>
        <v>8.59</v>
      </c>
      <c r="EH31" s="47">
        <f>_xlfn.IFNA(VLOOKUP($A31,'I-pEC50'!$A:$IC,MATCH(EH$1,'I-pEC50'!$A$1:$IC$1,0),FALSE),"")</f>
        <v>8.65</v>
      </c>
      <c r="EI31" s="47" t="str">
        <f>_xlfn.IFNA(VLOOKUP($A31,'I-pEC50'!$A:$IC,MATCH(EI$1,'I-pEC50'!$A$1:$IC$1,0),FALSE),"")</f>
        <v/>
      </c>
      <c r="EJ31" s="105" t="str">
        <f t="shared" si="31"/>
        <v/>
      </c>
      <c r="EK31" s="47">
        <f t="shared" si="32"/>
        <v>0.80571428571428594</v>
      </c>
      <c r="EL31" s="47">
        <f t="shared" si="33"/>
        <v>0.96034793041391708</v>
      </c>
      <c r="EM31" s="47" t="str">
        <f t="shared" si="34"/>
        <v/>
      </c>
      <c r="EN31" s="105" t="str">
        <f>_xlfn.IFNA(VLOOKUP($A31,'B-pEC50'!$A:$IC,MATCH(EN$1,'B-pEC50'!$A$1:$IC$1,0),FALSE),"")</f>
        <v/>
      </c>
      <c r="EO31" s="47">
        <f>_xlfn.IFNA(VLOOKUP($A31,'B-pEC50'!$A:$IC,MATCH(EO$1,'B-pEC50'!$A$1:$IC$1,0),FALSE),"")</f>
        <v>10.499999999999998</v>
      </c>
      <c r="EP31" s="47">
        <f>_xlfn.IFNA(VLOOKUP($A31,'B-pEC50'!$A:$IC,MATCH(EP$1,'B-pEC50'!$A$1:$IC$1,0),FALSE),"")</f>
        <v>8.0045000000000002</v>
      </c>
      <c r="EQ31" s="47" t="str">
        <f>_xlfn.IFNA(VLOOKUP($A31,'B-pEC50'!$A:$IC,MATCH(EQ$1,'B-pEC50'!$A$1:$IC$1,0),FALSE),"")</f>
        <v/>
      </c>
      <c r="ER31" s="47" t="str">
        <f>_xlfn.IFNA(VLOOKUP($A31,'I-pEC50'!$A:$IC,MATCH(ER$1,'I-pEC50'!$A$1:$IC$1,0),FALSE),"")</f>
        <v/>
      </c>
      <c r="ES31" s="47">
        <f>_xlfn.IFNA(VLOOKUP($A31,'I-pEC50'!$A:$IC,MATCH(ES$1,'I-pEC50'!$A$1:$IC$1,0),FALSE),"")</f>
        <v>8.4600000000000009</v>
      </c>
      <c r="ET31" s="47">
        <f>_xlfn.IFNA(VLOOKUP($A31,'I-pEC50'!$A:$IC,MATCH(ET$1,'I-pEC50'!$A$1:$IC$1,0),FALSE),"")</f>
        <v>8.3350000000000009</v>
      </c>
      <c r="EU31" s="47" t="str">
        <f>_xlfn.IFNA(VLOOKUP($A31,'I-pEC50'!$A:$IC,MATCH(EU$1,'I-pEC50'!$A$1:$IC$1,0),FALSE),"")</f>
        <v/>
      </c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</row>
    <row r="32" spans="1:172" s="49" customFormat="1" x14ac:dyDescent="0.2">
      <c r="A32" s="29" t="s">
        <v>38</v>
      </c>
      <c r="B32" s="377" t="str">
        <f>VLOOKUP($A32,BI!$A:$Q,MATCH(B$1,BI!$A$1:$Q$1,0),FALSE)</f>
        <v/>
      </c>
      <c r="C32" s="378">
        <f>VLOOKUP($A32,BI!$A:$Q,MATCH(C$1,BI!$A$1:$Q$1,0),FALSE)</f>
        <v>1</v>
      </c>
      <c r="D32" s="378">
        <f>VLOOKUP($A32,BI!$A:$Q,MATCH(D$1,BI!$A$1:$Q$1,0),FALSE)</f>
        <v>1</v>
      </c>
      <c r="E32" s="378">
        <f>VLOOKUP($A32,BI!$A:$Q,MATCH(E$1,BI!$A$1:$Q$1,0),FALSE)</f>
        <v>1</v>
      </c>
      <c r="F32" s="378">
        <f>VLOOKUP($A32,BI!$A:$Q,MATCH(F$1,BI!$A$1:$Q$1,0),FALSE)</f>
        <v>1</v>
      </c>
      <c r="G32" s="378">
        <f>VLOOKUP($A32,BI!$A:$Q,MATCH(G$1,BI!$A$1:$Q$1,0),FALSE)</f>
        <v>1</v>
      </c>
      <c r="H32" s="378">
        <f>VLOOKUP($A32,BI!$A:$Q,MATCH(H$1,BI!$A$1:$Q$1,0),FALSE)</f>
        <v>1</v>
      </c>
      <c r="I32" s="378">
        <f>VLOOKUP($A32,BI!$A:$Q,MATCH(I$1,BI!$A$1:$Q$1,0),FALSE)</f>
        <v>1</v>
      </c>
      <c r="J32" s="378">
        <f>VLOOKUP($A32,BI!$A:$Q,MATCH(J$1,BI!$A$1:$Q$1,0),FALSE)</f>
        <v>1</v>
      </c>
      <c r="K32" s="378">
        <f>VLOOKUP($A32,BI!$A:$Q,MATCH(K$1,BI!$A$1:$Q$1,0),FALSE)</f>
        <v>1</v>
      </c>
      <c r="L32" s="378" t="str">
        <f>VLOOKUP($A32,BI!$A:$Q,MATCH(L$1,BI!$A$1:$Q$1,0),FALSE)</f>
        <v/>
      </c>
      <c r="M32" s="378" t="str">
        <f>VLOOKUP($A32,BI!$A:$Q,MATCH(M$1,BI!$A$1:$Q$1,0),FALSE)</f>
        <v/>
      </c>
      <c r="N32" s="49">
        <f t="shared" si="0"/>
        <v>9</v>
      </c>
      <c r="O32" s="49" t="str">
        <f>VLOOKUP($A32,BI!$A:$Q,MATCH(O$1,BI!$A$1:$Q$1,0),FALSE)</f>
        <v/>
      </c>
      <c r="P32" s="37">
        <f>VLOOKUP($A32,BI!$A:$Q,MATCH(P$1,BI!$A$1:$Q$1,0),FALSE)</f>
        <v>1</v>
      </c>
      <c r="Q32" s="37">
        <f>VLOOKUP($A32,BI!$A:$Q,MATCH(Q$1,BI!$A$1:$Q$1,0),FALSE)</f>
        <v>1</v>
      </c>
      <c r="R32" s="37" t="str">
        <f>VLOOKUP($A32,BI!$A:$Q,MATCH(R$1,BI!$A$1:$Q$1,0),FALSE)</f>
        <v/>
      </c>
      <c r="S32" s="37">
        <f t="shared" si="1"/>
        <v>2</v>
      </c>
      <c r="T32" s="40" t="str">
        <f t="shared" si="35"/>
        <v/>
      </c>
      <c r="U32" s="41">
        <f t="shared" si="36"/>
        <v>0.91269841269841279</v>
      </c>
      <c r="V32" s="41">
        <f t="shared" si="37"/>
        <v>0.91335978835978848</v>
      </c>
      <c r="W32" s="41">
        <f t="shared" si="38"/>
        <v>0.98679245283018879</v>
      </c>
      <c r="X32" s="41">
        <f t="shared" si="39"/>
        <v>0.99552087848576787</v>
      </c>
      <c r="Y32" s="41">
        <f t="shared" si="40"/>
        <v>0.94637865311308766</v>
      </c>
      <c r="Z32" s="41">
        <f t="shared" si="41"/>
        <v>0.88019823313940959</v>
      </c>
      <c r="AA32" s="41">
        <f t="shared" si="42"/>
        <v>0.86045286993154302</v>
      </c>
      <c r="AB32" s="41">
        <f t="shared" si="43"/>
        <v>0.92002600780234078</v>
      </c>
      <c r="AC32" s="41">
        <f t="shared" si="44"/>
        <v>0.86298165702326735</v>
      </c>
      <c r="AD32" s="41" t="str">
        <f t="shared" si="45"/>
        <v/>
      </c>
      <c r="AE32" s="41" t="str">
        <f t="shared" si="46"/>
        <v/>
      </c>
      <c r="AF32" s="44" t="str">
        <f>_xlfn.IFNA(VLOOKUP($A32,'B-pEC50'!$A:$BM,MATCH(AF$1,'B-pEC50'!$A$1:$BM$1,0),FALSE),"")</f>
        <v/>
      </c>
      <c r="AG32" s="46">
        <f>_xlfn.IFNA(VLOOKUP($A32,'B-pEC50'!$A:$BM,MATCH(AG$1,'B-pEC50'!$A$1:$BM$1,0),FALSE),"")</f>
        <v>6.9</v>
      </c>
      <c r="AH32" s="46">
        <f>_xlfn.IFNA(VLOOKUP($A32,'B-pEC50'!$A:$BM,MATCH(AH$1,'B-pEC50'!$A$1:$BM$1,0),FALSE),"")</f>
        <v>6.9050000000000002</v>
      </c>
      <c r="AI32" s="46">
        <f>_xlfn.IFNA(VLOOKUP($A32,'B-pEC50'!$A:$BM,MATCH(AI$1,'B-pEC50'!$A$1:$BM$1,0),FALSE),"")</f>
        <v>6.7990000000000004</v>
      </c>
      <c r="AJ32" s="46">
        <f>_xlfn.IFNA(VLOOKUP($A32,'B-pEC50'!$A:$BM,MATCH(AJ$1,'B-pEC50'!$A$1:$BM$1,0),FALSE),"")</f>
        <v>6.9210000000000003</v>
      </c>
      <c r="AK32" s="46">
        <f>_xlfn.IFNA(VLOOKUP($A32,'B-pEC50'!$A:$BM,MATCH(AK$1,'B-pEC50'!$A$1:$BM$1,0),FALSE),"")</f>
        <v>7.4480000000000004</v>
      </c>
      <c r="AL32" s="45">
        <f>_xlfn.IFNA(VLOOKUP($A32,'B-pEC50'!$A:$BM,MATCH(AL$1,'B-pEC50'!$A$1:$BM$1,0),FALSE),"")</f>
        <v>9.282</v>
      </c>
      <c r="AM32" s="45">
        <f>_xlfn.IFNA(VLOOKUP($A32,'B-pEC50'!$A:$BM,MATCH(AM$1,'B-pEC50'!$A$1:$BM$1,0),FALSE),"")</f>
        <v>9.4949999999999992</v>
      </c>
      <c r="AN32" s="45">
        <f>_xlfn.IFNA(VLOOKUP($A32,'B-pEC50'!$A:$BM,MATCH(AN$1,'B-pEC50'!$A$1:$BM$1,0),FALSE),"")</f>
        <v>9.2279999999999998</v>
      </c>
      <c r="AO32" s="46">
        <f>_xlfn.IFNA(VLOOKUP($A32,'B-pEC50'!$A:$BM,MATCH(AO$1,'B-pEC50'!$A$1:$BM$1,0),FALSE),"")</f>
        <v>8.1229999999999993</v>
      </c>
      <c r="AP32" s="45" t="str">
        <f>_xlfn.IFNA(VLOOKUP($A32,'B-pEC50'!$A:$BM,MATCH(AP$1,'B-pEC50'!$A$1:$BM$1,0),FALSE),"")</f>
        <v/>
      </c>
      <c r="AQ32" s="45" t="str">
        <f>_xlfn.IFNA(VLOOKUP($A32,'B-pEC50'!$A:$BM,MATCH(AQ$1,'B-pEC50'!$A$1:$BM$1,0),FALSE),"")</f>
        <v/>
      </c>
      <c r="AR32" s="47" t="str">
        <f>_xlfn.IFNA(VLOOKUP($A32,'I-pEC50'!$A:$BM,MATCH(AR$1,'I-pEC50'!$A$1:$BM$1,0),FALSE),"")</f>
        <v/>
      </c>
      <c r="AS32" s="47">
        <f>_xlfn.IFNA(VLOOKUP($A32,'I-pEC50'!$A:$BM,MATCH(AS$1,'I-pEC50'!$A$1:$BM$1,0),FALSE),"")</f>
        <v>7.56</v>
      </c>
      <c r="AT32" s="47">
        <f>_xlfn.IFNA(VLOOKUP($A32,'I-pEC50'!$A:$BM,MATCH(AT$1,'I-pEC50'!$A$1:$BM$1,0),FALSE),"")</f>
        <v>7.56</v>
      </c>
      <c r="AU32" s="47">
        <f>_xlfn.IFNA(VLOOKUP($A32,'I-pEC50'!$A:$BM,MATCH(AU$1,'I-pEC50'!$A$1:$BM$1,0),FALSE),"")</f>
        <v>6.89</v>
      </c>
      <c r="AV32" s="47">
        <f>_xlfn.IFNA(VLOOKUP($A32,'I-pEC50'!$A:$BM,MATCH(AV$1,'I-pEC50'!$A$1:$BM$1,0),FALSE),"")</f>
        <v>6.89</v>
      </c>
      <c r="AW32" s="47">
        <f>_xlfn.IFNA(VLOOKUP($A32,'I-pEC50'!$A:$BM,MATCH(AW$1,'I-pEC50'!$A$1:$BM$1,0),FALSE),"")</f>
        <v>7.87</v>
      </c>
      <c r="AX32" s="47">
        <f>_xlfn.IFNA(VLOOKUP($A32,'I-pEC50'!$A:$BM,MATCH(AX$1,'I-pEC50'!$A$1:$BM$1,0),FALSE),"")</f>
        <v>8.17</v>
      </c>
      <c r="AY32" s="47">
        <f>_xlfn.IFNA(VLOOKUP($A32,'I-pEC50'!$A:$BM,MATCH(AY$1,'I-pEC50'!$A$1:$BM$1,0),FALSE),"")</f>
        <v>8.17</v>
      </c>
      <c r="AZ32" s="47">
        <f>_xlfn.IFNA(VLOOKUP($A32,'I-pEC50'!$A:$BM,MATCH(AZ$1,'I-pEC50'!$A$1:$BM$1,0),FALSE),"")</f>
        <v>8.49</v>
      </c>
      <c r="BA32" s="47">
        <f>_xlfn.IFNA(VLOOKUP($A32,'I-pEC50'!$A:$BM,MATCH(BA$1,'I-pEC50'!$A$1:$BM$1,0),FALSE),"")</f>
        <v>7.01</v>
      </c>
      <c r="BB32" s="47" t="str">
        <f>_xlfn.IFNA(VLOOKUP($A32,'I-pEC50'!$A:$BM,MATCH(BB$1,'I-pEC50'!$A$1:$BM$1,0),FALSE),"")</f>
        <v/>
      </c>
      <c r="BC32" s="47" t="str">
        <f>_xlfn.IFNA(VLOOKUP($A32,'I-pEC50'!$A:$BM,MATCH(BC$1,'I-pEC50'!$A$1:$BM$1,0),FALSE),"")</f>
        <v/>
      </c>
      <c r="BD32" s="40" t="str">
        <f t="shared" si="47"/>
        <v/>
      </c>
      <c r="BE32" s="41">
        <f t="shared" si="48"/>
        <v>0.61469848258510917</v>
      </c>
      <c r="BF32" s="41">
        <f t="shared" si="49"/>
        <v>0.6175338076892839</v>
      </c>
      <c r="BG32" s="41">
        <f t="shared" si="50"/>
        <v>0.78655049423667933</v>
      </c>
      <c r="BH32" s="41">
        <f t="shared" si="51"/>
        <v>0.88416917205649082</v>
      </c>
      <c r="BI32" s="41">
        <f t="shared" si="52"/>
        <v>0.81553075180312207</v>
      </c>
      <c r="BJ32" s="41">
        <f t="shared" si="53"/>
        <v>0.6437299800688242</v>
      </c>
      <c r="BK32" s="41">
        <f t="shared" si="54"/>
        <v>0.60646048135866948</v>
      </c>
      <c r="BL32" s="41">
        <f t="shared" si="55"/>
        <v>0.72582647440677339</v>
      </c>
      <c r="BM32" s="41">
        <f t="shared" si="56"/>
        <v>0.58160718001651246</v>
      </c>
      <c r="BN32" s="41" t="str">
        <f t="shared" si="57"/>
        <v/>
      </c>
      <c r="BO32" s="41" t="str">
        <f t="shared" si="58"/>
        <v/>
      </c>
      <c r="BP32" s="40" t="str">
        <f>_xlfn.IFNA(VLOOKUP($A32,'B-pEC50'!$A:$BM,MATCH(BP$1,'B-pEC50'!$A$1:$BM$1,0),FALSE),"")</f>
        <v/>
      </c>
      <c r="BQ32" s="41">
        <f>_xlfn.IFNA(VLOOKUP($A32,'B-pEC50'!$A:$BM,MATCH(BQ$1,'B-pEC50'!$A$1:$BM$1,0),FALSE),"")</f>
        <v>0.24502712477396033</v>
      </c>
      <c r="BR32" s="41">
        <f>_xlfn.IFNA(VLOOKUP($A32,'B-pEC50'!$A:$BM,MATCH(BR$1,'B-pEC50'!$A$1:$BM$1,0),FALSE),"")</f>
        <v>0.24615732368896934</v>
      </c>
      <c r="BS32" s="41">
        <f>_xlfn.IFNA(VLOOKUP($A32,'B-pEC50'!$A:$BM,MATCH(BS$1,'B-pEC50'!$A$1:$BM$1,0),FALSE),"")</f>
        <v>0.22219710669077769</v>
      </c>
      <c r="BT32" s="41">
        <f>_xlfn.IFNA(VLOOKUP($A32,'B-pEC50'!$A:$BM,MATCH(BT$1,'B-pEC50'!$A$1:$BM$1,0),FALSE),"")</f>
        <v>0.24977396021699827</v>
      </c>
      <c r="BU32" s="41">
        <f>_xlfn.IFNA(VLOOKUP($A32,'B-pEC50'!$A:$BM,MATCH(BU$1,'B-pEC50'!$A$1:$BM$1,0),FALSE),"")</f>
        <v>0.36889692585895129</v>
      </c>
      <c r="BV32" s="41">
        <f>_xlfn.IFNA(VLOOKUP($A32,'B-pEC50'!$A:$BM,MATCH(BV$1,'B-pEC50'!$A$1:$BM$1,0),FALSE),"")</f>
        <v>0.78345388788426762</v>
      </c>
      <c r="BW32" s="41">
        <f>_xlfn.IFNA(VLOOKUP($A32,'B-pEC50'!$A:$BM,MATCH(BW$1,'B-pEC50'!$A$1:$BM$1,0),FALSE),"")</f>
        <v>0.83160036166365259</v>
      </c>
      <c r="BX32" s="41">
        <f>_xlfn.IFNA(VLOOKUP($A32,'B-pEC50'!$A:$BM,MATCH(BX$1,'B-pEC50'!$A$1:$BM$1,0),FALSE),"")</f>
        <v>0.77124773960216986</v>
      </c>
      <c r="BY32" s="41">
        <f>_xlfn.IFNA(VLOOKUP($A32,'B-pEC50'!$A:$BM,MATCH(BY$1,'B-pEC50'!$A$1:$BM$1,0),FALSE),"")</f>
        <v>0.52147377938517159</v>
      </c>
      <c r="BZ32" s="41" t="str">
        <f>_xlfn.IFNA(VLOOKUP($A32,'B-pEC50'!$A:$BM,MATCH(BZ$1,'B-pEC50'!$A$1:$BM$1,0),FALSE),"")</f>
        <v/>
      </c>
      <c r="CA32" s="41" t="str">
        <f>_xlfn.IFNA(VLOOKUP($A32,'B-pEC50'!$A:$BM,MATCH(CA$1,'B-pEC50'!$A$1:$BM$1,0),FALSE),"")</f>
        <v/>
      </c>
      <c r="CB32" s="47" t="str">
        <f>_xlfn.IFNA(VLOOKUP($A32,'I-pEC50'!$A:$BM,MATCH(CB$1,'I-pEC50'!$A$1:$BM$1,0),FALSE),"")</f>
        <v/>
      </c>
      <c r="CC32" s="47">
        <f>_xlfn.IFNA(VLOOKUP($A32,'I-pEC50'!$A:$BM,MATCH(CC$1,'I-pEC50'!$A$1:$BM$1,0),FALSE),"")</f>
        <v>0.39861351819757368</v>
      </c>
      <c r="CD32" s="47">
        <f>_xlfn.IFNA(VLOOKUP($A32,'I-pEC50'!$A:$BM,MATCH(CD$1,'I-pEC50'!$A$1:$BM$1,0),FALSE),"")</f>
        <v>0.39861351819757368</v>
      </c>
      <c r="CE32" s="47">
        <f>_xlfn.IFNA(VLOOKUP($A32,'I-pEC50'!$A:$BM,MATCH(CE$1,'I-pEC50'!$A$1:$BM$1,0),FALSE),"")</f>
        <v>0.28249566724436742</v>
      </c>
      <c r="CF32" s="47">
        <f>_xlfn.IFNA(VLOOKUP($A32,'I-pEC50'!$A:$BM,MATCH(CF$1,'I-pEC50'!$A$1:$BM$1,0),FALSE),"")</f>
        <v>0.28249566724436742</v>
      </c>
      <c r="CG32" s="47">
        <f>_xlfn.IFNA(VLOOKUP($A32,'I-pEC50'!$A:$BM,MATCH(CG$1,'I-pEC50'!$A$1:$BM$1,0),FALSE),"")</f>
        <v>0.45233968804159452</v>
      </c>
      <c r="CH32" s="47">
        <f>_xlfn.IFNA(VLOOKUP($A32,'I-pEC50'!$A:$BM,MATCH(CH$1,'I-pEC50'!$A$1:$BM$1,0),FALSE),"")</f>
        <v>0.5043327556325824</v>
      </c>
      <c r="CI32" s="47">
        <f>_xlfn.IFNA(VLOOKUP($A32,'I-pEC50'!$A:$BM,MATCH(CI$1,'I-pEC50'!$A$1:$BM$1,0),FALSE),"")</f>
        <v>0.5043327556325824</v>
      </c>
      <c r="CJ32" s="47">
        <f>_xlfn.IFNA(VLOOKUP($A32,'I-pEC50'!$A:$BM,MATCH(CJ$1,'I-pEC50'!$A$1:$BM$1,0),FALSE),"")</f>
        <v>0.55979202772963621</v>
      </c>
      <c r="CK32" s="47">
        <f>_xlfn.IFNA(VLOOKUP($A32,'I-pEC50'!$A:$BM,MATCH(CK$1,'I-pEC50'!$A$1:$BM$1,0),FALSE),"")</f>
        <v>0.30329289428076261</v>
      </c>
      <c r="CL32" s="47" t="str">
        <f>_xlfn.IFNA(VLOOKUP($A32,'I-pEC50'!$A:$BM,MATCH(CL$1,'I-pEC50'!$A$1:$BM$1,0),FALSE),"")</f>
        <v/>
      </c>
      <c r="CM32" s="47" t="str">
        <f>_xlfn.IFNA(VLOOKUP($A32,'I-pEC50'!$A:$BM,MATCH(CM$1,'I-pEC50'!$A$1:$BM$1,0),FALSE),"")</f>
        <v/>
      </c>
      <c r="CN32" s="40" t="str">
        <f t="shared" si="59"/>
        <v/>
      </c>
      <c r="CO32" s="41">
        <f t="shared" si="60"/>
        <v>8.9463660923867386E-2</v>
      </c>
      <c r="CP32" s="41">
        <f t="shared" si="61"/>
        <v>9.3892555029009228E-2</v>
      </c>
      <c r="CQ32" s="41" t="str">
        <f t="shared" si="62"/>
        <v/>
      </c>
      <c r="CR32" s="41">
        <f t="shared" si="63"/>
        <v>0</v>
      </c>
      <c r="CS32" s="41">
        <f t="shared" si="64"/>
        <v>0.39302367831405577</v>
      </c>
      <c r="CT32" s="41">
        <f t="shared" si="65"/>
        <v>0.86862666129681798</v>
      </c>
      <c r="CU32" s="41">
        <f t="shared" si="66"/>
        <v>0.79999999999999993</v>
      </c>
      <c r="CV32" s="41">
        <f t="shared" si="67"/>
        <v>0.90096439169139486</v>
      </c>
      <c r="CW32" s="41">
        <f t="shared" si="68"/>
        <v>0.15271903323262853</v>
      </c>
      <c r="CX32" s="41" t="str">
        <f t="shared" si="69"/>
        <v/>
      </c>
      <c r="CY32" s="41" t="str">
        <f t="shared" si="70"/>
        <v/>
      </c>
      <c r="CZ32" s="40" t="str">
        <f>_xlfn.IFNA(VLOOKUP($A32,'B-pEC50'!$A:$BM,MATCH(CZ$1,'B-pEC50'!$A$1:$BM$1,0),FALSE),"")</f>
        <v/>
      </c>
      <c r="DA32" s="41">
        <f>_xlfn.IFNA(VLOOKUP($A32,'B-pEC50'!$A:$BM,MATCH(DA$1,'B-pEC50'!$A$1:$BM$1,0),FALSE),"")</f>
        <v>3.7462908011869446E-2</v>
      </c>
      <c r="DB32" s="41">
        <f>_xlfn.IFNA(VLOOKUP($A32,'B-pEC50'!$A:$BM,MATCH(DB$1,'B-pEC50'!$A$1:$BM$1,0),FALSE),"")</f>
        <v>3.9317507418397596E-2</v>
      </c>
      <c r="DC32" s="41">
        <f>_xlfn.IFNA(VLOOKUP($A32,'B-pEC50'!$A:$BM,MATCH(DC$1,'B-pEC50'!$A$1:$BM$1,0),FALSE),"")</f>
        <v>0</v>
      </c>
      <c r="DD32" s="41">
        <f>_xlfn.IFNA(VLOOKUP($A32,'B-pEC50'!$A:$BM,MATCH(DD$1,'B-pEC50'!$A$1:$BM$1,0),FALSE),"")</f>
        <v>4.5252225519287814E-2</v>
      </c>
      <c r="DE32" s="41">
        <f>_xlfn.IFNA(VLOOKUP($A32,'B-pEC50'!$A:$BM,MATCH(DE$1,'B-pEC50'!$A$1:$BM$1,0),FALSE),"")</f>
        <v>0.24072700296735916</v>
      </c>
      <c r="DF32" s="41">
        <f>_xlfn.IFNA(VLOOKUP($A32,'B-pEC50'!$A:$BM,MATCH(DF$1,'B-pEC50'!$A$1:$BM$1,0),FALSE),"")</f>
        <v>0.92099406528189942</v>
      </c>
      <c r="DG32" s="41">
        <f>_xlfn.IFNA(VLOOKUP($A32,'B-pEC50'!$A:$BM,MATCH(DG$1,'B-pEC50'!$A$1:$BM$1,0),FALSE),"")</f>
        <v>1</v>
      </c>
      <c r="DH32" s="41">
        <f>_xlfn.IFNA(VLOOKUP($A32,'B-pEC50'!$A:$BM,MATCH(DH$1,'B-pEC50'!$A$1:$BM$1,0),FALSE),"")</f>
        <v>0.90096439169139486</v>
      </c>
      <c r="DI32" s="41">
        <f>_xlfn.IFNA(VLOOKUP($A32,'B-pEC50'!$A:$BM,MATCH(DI$1,'B-pEC50'!$A$1:$BM$1,0),FALSE),"")</f>
        <v>0.49109792284866449</v>
      </c>
      <c r="DJ32" s="41" t="str">
        <f>_xlfn.IFNA(VLOOKUP($A32,'B-pEC50'!$A:$BM,MATCH(DJ$1,'B-pEC50'!$A$1:$BM$1,0),FALSE),"")</f>
        <v/>
      </c>
      <c r="DK32" s="41" t="str">
        <f>_xlfn.IFNA(VLOOKUP($A32,'B-pEC50'!$A:$BM,MATCH(DK$1,'B-pEC50'!$A$1:$BM$1,0),FALSE),"")</f>
        <v/>
      </c>
      <c r="DL32" s="47" t="str">
        <f>_xlfn.IFNA(VLOOKUP($A32,'I-pEC50'!$A:$BQ,MATCH(DL$1,'I-pEC50'!$A$1:$BQ$1,0),FALSE),"")</f>
        <v/>
      </c>
      <c r="DM32" s="47">
        <f>_xlfn.IFNA(VLOOKUP($A32,'I-pEC50'!$A:$BQ,MATCH(DM$1,'I-pEC50'!$A$1:$BQ$1,0),FALSE),"")</f>
        <v>0.41874999999999979</v>
      </c>
      <c r="DN32" s="47">
        <f>_xlfn.IFNA(VLOOKUP($A32,'I-pEC50'!$A:$BQ,MATCH(DN$1,'I-pEC50'!$A$1:$BQ$1,0),FALSE),"")</f>
        <v>0.41874999999999979</v>
      </c>
      <c r="DO32" s="47">
        <f>_xlfn.IFNA(VLOOKUP($A32,'I-pEC50'!$A:$BQ,MATCH(DO$1,'I-pEC50'!$A$1:$BQ$1,0),FALSE),"")</f>
        <v>0</v>
      </c>
      <c r="DP32" s="47">
        <f>_xlfn.IFNA(VLOOKUP($A32,'I-pEC50'!$A:$BQ,MATCH(DP$1,'I-pEC50'!$A$1:$BQ$1,0),FALSE),"")</f>
        <v>0</v>
      </c>
      <c r="DQ32" s="47">
        <f>_xlfn.IFNA(VLOOKUP($A32,'I-pEC50'!$A:$BQ,MATCH(DQ$1,'I-pEC50'!$A$1:$BQ$1,0),FALSE),"")</f>
        <v>0.61250000000000004</v>
      </c>
      <c r="DR32" s="47">
        <f>_xlfn.IFNA(VLOOKUP($A32,'I-pEC50'!$A:$BQ,MATCH(DR$1,'I-pEC50'!$A$1:$BQ$1,0),FALSE),"")</f>
        <v>0.79999999999999993</v>
      </c>
      <c r="DS32" s="47">
        <f>_xlfn.IFNA(VLOOKUP($A32,'I-pEC50'!$A:$BQ,MATCH(DS$1,'I-pEC50'!$A$1:$BQ$1,0),FALSE),"")</f>
        <v>0.79999999999999993</v>
      </c>
      <c r="DT32" s="47">
        <f>_xlfn.IFNA(VLOOKUP($A32,'I-pEC50'!$A:$BQ,MATCH(DT$1,'I-pEC50'!$A$1:$BQ$1,0),FALSE),"")</f>
        <v>1</v>
      </c>
      <c r="DU32" s="47">
        <f>_xlfn.IFNA(VLOOKUP($A32,'I-pEC50'!$A:$BQ,MATCH(DU$1,'I-pEC50'!$A$1:$BQ$1,0),FALSE),"")</f>
        <v>7.5000000000000039E-2</v>
      </c>
      <c r="DV32" s="47" t="str">
        <f>_xlfn.IFNA(VLOOKUP($A32,'I-pEC50'!$A:$BQ,MATCH(DV$1,'I-pEC50'!$A$1:$BQ$1,0),FALSE),"")</f>
        <v/>
      </c>
      <c r="DW32" s="47" t="str">
        <f>_xlfn.IFNA(VLOOKUP($A32,'I-pEC50'!$A:$BQ,MATCH(DW$1,'I-pEC50'!$A$1:$BQ$1,0),FALSE),"")</f>
        <v/>
      </c>
      <c r="DX32" s="105" t="str">
        <f t="shared" si="27"/>
        <v/>
      </c>
      <c r="DY32" s="47">
        <f t="shared" si="28"/>
        <v>0.94637865311308766</v>
      </c>
      <c r="DZ32" s="47">
        <f t="shared" si="29"/>
        <v>0.89415481832543453</v>
      </c>
      <c r="EA32" s="47" t="str">
        <f t="shared" si="30"/>
        <v/>
      </c>
      <c r="EB32" s="47" t="str">
        <f>_xlfn.IFNA(VLOOKUP($A32,'B-pEC50'!$A:$IC,MATCH(EB$1,'B-pEC50'!$A$1:$IC$1,0),FALSE),"")</f>
        <v/>
      </c>
      <c r="EC32" s="47">
        <f>_xlfn.IFNA(VLOOKUP($A32,'B-pEC50'!$A:$IC,MATCH(EC$1,'B-pEC50'!$A$1:$IC$1,0),FALSE),"")</f>
        <v>7.4480000000000004</v>
      </c>
      <c r="ED32" s="47">
        <f>_xlfn.IFNA(VLOOKUP($A32,'B-pEC50'!$A:$IC,MATCH(ED$1,'B-pEC50'!$A$1:$IC$1,0),FALSE),"")</f>
        <v>9.4949999999999992</v>
      </c>
      <c r="EE32" s="47" t="str">
        <f>_xlfn.IFNA(VLOOKUP($A32,'B-pEC50'!$A:$IC,MATCH(EE$1,'B-pEC50'!$A$1:$IC$1,0),FALSE),"")</f>
        <v/>
      </c>
      <c r="EF32" s="47" t="str">
        <f>_xlfn.IFNA(VLOOKUP($A32,'I-pEC50'!$A:$IC,MATCH(EF$1,'I-pEC50'!$A$1:$IC$1,0),FALSE),"")</f>
        <v/>
      </c>
      <c r="EG32" s="47">
        <f>_xlfn.IFNA(VLOOKUP($A32,'I-pEC50'!$A:$IC,MATCH(EG$1,'I-pEC50'!$A$1:$IC$1,0),FALSE),"")</f>
        <v>7.87</v>
      </c>
      <c r="EH32" s="47">
        <f>_xlfn.IFNA(VLOOKUP($A32,'I-pEC50'!$A:$IC,MATCH(EH$1,'I-pEC50'!$A$1:$IC$1,0),FALSE),"")</f>
        <v>8.49</v>
      </c>
      <c r="EI32" s="47" t="str">
        <f>_xlfn.IFNA(VLOOKUP($A32,'I-pEC50'!$A:$IC,MATCH(EI$1,'I-pEC50'!$A$1:$IC$1,0),FALSE),"")</f>
        <v/>
      </c>
      <c r="EJ32" s="105" t="str">
        <f t="shared" si="31"/>
        <v/>
      </c>
      <c r="EK32" s="47">
        <f t="shared" si="32"/>
        <v>0.95112863747620358</v>
      </c>
      <c r="EL32" s="47">
        <f t="shared" si="33"/>
        <v>0.88131089459698841</v>
      </c>
      <c r="EM32" s="47" t="str">
        <f t="shared" si="34"/>
        <v/>
      </c>
      <c r="EN32" s="105" t="str">
        <f>_xlfn.IFNA(VLOOKUP($A32,'B-pEC50'!$A:$IC,MATCH(EN$1,'B-pEC50'!$A$1:$IC$1,0),FALSE),"")</f>
        <v/>
      </c>
      <c r="EO32" s="47">
        <f>_xlfn.IFNA(VLOOKUP($A32,'B-pEC50'!$A:$IC,MATCH(EO$1,'B-pEC50'!$A$1:$IC$1,0),FALSE),"")</f>
        <v>6.9946000000000002</v>
      </c>
      <c r="EP32" s="47">
        <f>_xlfn.IFNA(VLOOKUP($A32,'B-pEC50'!$A:$IC,MATCH(EP$1,'B-pEC50'!$A$1:$IC$1,0),FALSE),"")</f>
        <v>9.032</v>
      </c>
      <c r="EQ32" s="47" t="str">
        <f>_xlfn.IFNA(VLOOKUP($A32,'B-pEC50'!$A:$IC,MATCH(EQ$1,'B-pEC50'!$A$1:$IC$1,0),FALSE),"")</f>
        <v/>
      </c>
      <c r="ER32" s="47" t="str">
        <f>_xlfn.IFNA(VLOOKUP($A32,'I-pEC50'!$A:$IC,MATCH(ER$1,'I-pEC50'!$A$1:$IC$1,0),FALSE),"")</f>
        <v/>
      </c>
      <c r="ES32" s="47">
        <f>_xlfn.IFNA(VLOOKUP($A32,'I-pEC50'!$A:$IC,MATCH(ES$1,'I-pEC50'!$A$1:$IC$1,0),FALSE),"")</f>
        <v>7.3539999999999992</v>
      </c>
      <c r="ET32" s="47">
        <f>_xlfn.IFNA(VLOOKUP($A32,'I-pEC50'!$A:$IC,MATCH(ET$1,'I-pEC50'!$A$1:$IC$1,0),FALSE),"")</f>
        <v>7.9599999999999991</v>
      </c>
      <c r="EU32" s="47" t="str">
        <f>_xlfn.IFNA(VLOOKUP($A32,'I-pEC50'!$A:$IC,MATCH(EU$1,'I-pEC50'!$A$1:$IC$1,0),FALSE),"")</f>
        <v/>
      </c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</row>
    <row r="33" spans="1:172" s="49" customFormat="1" x14ac:dyDescent="0.2">
      <c r="A33" s="29" t="s">
        <v>47</v>
      </c>
      <c r="B33" s="377" t="str">
        <f>VLOOKUP($A33,BI!$A:$Q,MATCH(B$1,BI!$A$1:$Q$1,0),FALSE)</f>
        <v/>
      </c>
      <c r="C33" s="378">
        <f>VLOOKUP($A33,BI!$A:$Q,MATCH(C$1,BI!$A$1:$Q$1,0),FALSE)</f>
        <v>1</v>
      </c>
      <c r="D33" s="378">
        <f>VLOOKUP($A33,BI!$A:$Q,MATCH(D$1,BI!$A$1:$Q$1,0),FALSE)</f>
        <v>1</v>
      </c>
      <c r="E33" s="378">
        <f>VLOOKUP($A33,BI!$A:$Q,MATCH(E$1,BI!$A$1:$Q$1,0),FALSE)</f>
        <v>1</v>
      </c>
      <c r="F33" s="378">
        <f>VLOOKUP($A33,BI!$A:$Q,MATCH(F$1,BI!$A$1:$Q$1,0),FALSE)</f>
        <v>1</v>
      </c>
      <c r="G33" s="378">
        <f>VLOOKUP($A33,BI!$A:$Q,MATCH(G$1,BI!$A$1:$Q$1,0),FALSE)</f>
        <v>1</v>
      </c>
      <c r="H33" s="378">
        <f>VLOOKUP($A33,BI!$A:$Q,MATCH(H$1,BI!$A$1:$Q$1,0),FALSE)</f>
        <v>1</v>
      </c>
      <c r="I33" s="378" t="str">
        <f>VLOOKUP($A33,BI!$A:$Q,MATCH(I$1,BI!$A$1:$Q$1,0),FALSE)</f>
        <v/>
      </c>
      <c r="J33" s="378">
        <f>VLOOKUP($A33,BI!$A:$Q,MATCH(J$1,BI!$A$1:$Q$1,0),FALSE)</f>
        <v>1</v>
      </c>
      <c r="K33" s="378">
        <f>VLOOKUP($A33,BI!$A:$Q,MATCH(K$1,BI!$A$1:$Q$1,0),FALSE)</f>
        <v>1</v>
      </c>
      <c r="L33" s="378" t="str">
        <f>VLOOKUP($A33,BI!$A:$Q,MATCH(L$1,BI!$A$1:$Q$1,0),FALSE)</f>
        <v/>
      </c>
      <c r="M33" s="378" t="str">
        <f>VLOOKUP($A33,BI!$A:$Q,MATCH(M$1,BI!$A$1:$Q$1,0),FALSE)</f>
        <v/>
      </c>
      <c r="N33" s="49">
        <f t="shared" si="0"/>
        <v>8</v>
      </c>
      <c r="O33" s="49" t="str">
        <f>VLOOKUP($A33,BI!$A:$Q,MATCH(O$1,BI!$A$1:$Q$1,0),FALSE)</f>
        <v/>
      </c>
      <c r="P33" s="37">
        <f>VLOOKUP($A33,BI!$A:$Q,MATCH(P$1,BI!$A$1:$Q$1,0),FALSE)</f>
        <v>1</v>
      </c>
      <c r="Q33" s="37">
        <f>VLOOKUP($A33,BI!$A:$Q,MATCH(Q$1,BI!$A$1:$Q$1,0),FALSE)</f>
        <v>1</v>
      </c>
      <c r="R33" s="37" t="str">
        <f>VLOOKUP($A33,BI!$A:$Q,MATCH(R$1,BI!$A$1:$Q$1,0),FALSE)</f>
        <v/>
      </c>
      <c r="S33" s="37">
        <f t="shared" si="1"/>
        <v>2</v>
      </c>
      <c r="T33" s="40" t="str">
        <f t="shared" si="35"/>
        <v/>
      </c>
      <c r="U33" s="41">
        <f t="shared" si="36"/>
        <v>0.94341913550267109</v>
      </c>
      <c r="V33" s="41">
        <f t="shared" si="37"/>
        <v>0.9246697607997143</v>
      </c>
      <c r="W33" s="41">
        <f t="shared" si="38"/>
        <v>0.87235781852154615</v>
      </c>
      <c r="X33" s="41">
        <f t="shared" si="39"/>
        <v>0.81452404317958782</v>
      </c>
      <c r="Y33" s="41">
        <f t="shared" si="40"/>
        <v>0.79681734317343167</v>
      </c>
      <c r="Z33" s="41">
        <f t="shared" si="41"/>
        <v>0.87760736196319034</v>
      </c>
      <c r="AA33" s="41">
        <f t="shared" si="42"/>
        <v>1</v>
      </c>
      <c r="AB33" s="41">
        <f t="shared" si="43"/>
        <v>0.86732223903176997</v>
      </c>
      <c r="AC33" s="41">
        <f t="shared" si="44"/>
        <v>0.84953203743700501</v>
      </c>
      <c r="AD33" s="41" t="str">
        <f t="shared" si="45"/>
        <v/>
      </c>
      <c r="AE33" s="41" t="str">
        <f t="shared" si="46"/>
        <v/>
      </c>
      <c r="AF33" s="44" t="str">
        <f>_xlfn.IFNA(VLOOKUP($A33,'B-pEC50'!$A:$BM,MATCH(AF$1,'B-pEC50'!$A$1:$BM$1,0),FALSE),"")</f>
        <v/>
      </c>
      <c r="AG33" s="46">
        <f>_xlfn.IFNA(VLOOKUP($A33,'B-pEC50'!$A:$BM,MATCH(AG$1,'B-pEC50'!$A$1:$BM$1,0),FALSE),"")</f>
        <v>8.2360000000000007</v>
      </c>
      <c r="AH33" s="46">
        <f>_xlfn.IFNA(VLOOKUP($A33,'B-pEC50'!$A:$BM,MATCH(AH$1,'B-pEC50'!$A$1:$BM$1,0),FALSE),"")</f>
        <v>8.4030000000000005</v>
      </c>
      <c r="AI33" s="46">
        <f>_xlfn.IFNA(VLOOKUP($A33,'B-pEC50'!$A:$BM,MATCH(AI$1,'B-pEC50'!$A$1:$BM$1,0),FALSE),"")</f>
        <v>8.5630000000000006</v>
      </c>
      <c r="AJ33" s="46">
        <f>_xlfn.IFNA(VLOOKUP($A33,'B-pEC50'!$A:$BM,MATCH(AJ$1,'B-pEC50'!$A$1:$BM$1,0),FALSE),"")</f>
        <v>9.1709999999999994</v>
      </c>
      <c r="AK33" s="46">
        <f>_xlfn.IFNA(VLOOKUP($A33,'B-pEC50'!$A:$BM,MATCH(AK$1,'B-pEC50'!$A$1:$BM$1,0),FALSE),"")</f>
        <v>8.6720000000000006</v>
      </c>
      <c r="AL33" s="45">
        <f>_xlfn.IFNA(VLOOKUP($A33,'B-pEC50'!$A:$BM,MATCH(AL$1,'B-pEC50'!$A$1:$BM$1,0),FALSE),"")</f>
        <v>5.7220000000000004</v>
      </c>
      <c r="AM33" s="45" t="str">
        <f>_xlfn.IFNA(VLOOKUP($A33,'B-pEC50'!$A:$BM,MATCH(AM$1,'B-pEC50'!$A$1:$BM$1,0),FALSE),"")</f>
        <v/>
      </c>
      <c r="AN33" s="45">
        <f>_xlfn.IFNA(VLOOKUP($A33,'B-pEC50'!$A:$BM,MATCH(AN$1,'B-pEC50'!$A$1:$BM$1,0),FALSE),"")</f>
        <v>5.7329999999999997</v>
      </c>
      <c r="AO33" s="46">
        <f>_xlfn.IFNA(VLOOKUP($A33,'B-pEC50'!$A:$BM,MATCH(AO$1,'B-pEC50'!$A$1:$BM$1,0),FALSE),"")</f>
        <v>6.9450000000000003</v>
      </c>
      <c r="AP33" s="45" t="str">
        <f>_xlfn.IFNA(VLOOKUP($A33,'B-pEC50'!$A:$BM,MATCH(AP$1,'B-pEC50'!$A$1:$BM$1,0),FALSE),"")</f>
        <v/>
      </c>
      <c r="AQ33" s="45" t="str">
        <f>_xlfn.IFNA(VLOOKUP($A33,'B-pEC50'!$A:$BM,MATCH(AQ$1,'B-pEC50'!$A$1:$BM$1,0),FALSE),"")</f>
        <v/>
      </c>
      <c r="AR33" s="47" t="str">
        <f>_xlfn.IFNA(VLOOKUP($A33,'I-pEC50'!$A:$BM,MATCH(AR$1,'I-pEC50'!$A$1:$BM$1,0),FALSE),"")</f>
        <v/>
      </c>
      <c r="AS33" s="47">
        <f>_xlfn.IFNA(VLOOKUP($A33,'I-pEC50'!$A:$BM,MATCH(AS$1,'I-pEC50'!$A$1:$BM$1,0),FALSE),"")</f>
        <v>7.77</v>
      </c>
      <c r="AT33" s="47">
        <f>_xlfn.IFNA(VLOOKUP($A33,'I-pEC50'!$A:$BM,MATCH(AT$1,'I-pEC50'!$A$1:$BM$1,0),FALSE),"")</f>
        <v>7.77</v>
      </c>
      <c r="AU33" s="47">
        <f>_xlfn.IFNA(VLOOKUP($A33,'I-pEC50'!$A:$BM,MATCH(AU$1,'I-pEC50'!$A$1:$BM$1,0),FALSE),"")</f>
        <v>7.47</v>
      </c>
      <c r="AV33" s="47">
        <f>_xlfn.IFNA(VLOOKUP($A33,'I-pEC50'!$A:$BM,MATCH(AV$1,'I-pEC50'!$A$1:$BM$1,0),FALSE),"")</f>
        <v>7.47</v>
      </c>
      <c r="AW33" s="47">
        <f>_xlfn.IFNA(VLOOKUP($A33,'I-pEC50'!$A:$BM,MATCH(AW$1,'I-pEC50'!$A$1:$BM$1,0),FALSE),"")</f>
        <v>6.91</v>
      </c>
      <c r="AX33" s="47">
        <f>_xlfn.IFNA(VLOOKUP($A33,'I-pEC50'!$A:$BM,MATCH(AX$1,'I-pEC50'!$A$1:$BM$1,0),FALSE),"")</f>
        <v>6.52</v>
      </c>
      <c r="AY33" s="47">
        <f>_xlfn.IFNA(VLOOKUP($A33,'I-pEC50'!$A:$BM,MATCH(AY$1,'I-pEC50'!$A$1:$BM$1,0),FALSE),"")</f>
        <v>6.52</v>
      </c>
      <c r="AZ33" s="47">
        <f>_xlfn.IFNA(VLOOKUP($A33,'I-pEC50'!$A:$BM,MATCH(AZ$1,'I-pEC50'!$A$1:$BM$1,0),FALSE),"")</f>
        <v>6.61</v>
      </c>
      <c r="BA33" s="47">
        <f>_xlfn.IFNA(VLOOKUP($A33,'I-pEC50'!$A:$BM,MATCH(BA$1,'I-pEC50'!$A$1:$BM$1,0),FALSE),"")</f>
        <v>5.9</v>
      </c>
      <c r="BB33" s="47" t="str">
        <f>_xlfn.IFNA(VLOOKUP($A33,'I-pEC50'!$A:$BM,MATCH(BB$1,'I-pEC50'!$A$1:$BM$1,0),FALSE),"")</f>
        <v/>
      </c>
      <c r="BC33" s="47" t="str">
        <f>_xlfn.IFNA(VLOOKUP($A33,'I-pEC50'!$A:$BM,MATCH(BC$1,'I-pEC50'!$A$1:$BM$1,0),FALSE),"")</f>
        <v/>
      </c>
      <c r="BD33" s="40" t="str">
        <f t="shared" si="47"/>
        <v/>
      </c>
      <c r="BE33" s="41">
        <f t="shared" si="48"/>
        <v>0.79523898190984976</v>
      </c>
      <c r="BF33" s="41">
        <f t="shared" si="49"/>
        <v>0.74390349293461022</v>
      </c>
      <c r="BG33" s="41">
        <f t="shared" si="50"/>
        <v>0.61684055522362824</v>
      </c>
      <c r="BH33" s="41">
        <f t="shared" si="51"/>
        <v>0.50505544119204393</v>
      </c>
      <c r="BI33" s="41">
        <f t="shared" si="52"/>
        <v>0.44296054643694571</v>
      </c>
      <c r="BJ33" s="41">
        <f t="shared" si="53"/>
        <v>-9.7301156749619061E-2</v>
      </c>
      <c r="BK33" s="41">
        <f t="shared" si="54"/>
        <v>1</v>
      </c>
      <c r="BL33" s="41">
        <f t="shared" si="55"/>
        <v>-8.0187194427700892E-2</v>
      </c>
      <c r="BM33" s="41">
        <f t="shared" si="56"/>
        <v>0.43463564173138325</v>
      </c>
      <c r="BN33" s="41" t="str">
        <f t="shared" si="57"/>
        <v/>
      </c>
      <c r="BO33" s="41" t="str">
        <f t="shared" si="58"/>
        <v/>
      </c>
      <c r="BP33" s="40" t="str">
        <f>_xlfn.IFNA(VLOOKUP($A33,'B-pEC50'!$A:$BM,MATCH(BP$1,'B-pEC50'!$A$1:$BM$1,0),FALSE),"")</f>
        <v/>
      </c>
      <c r="BQ33" s="41">
        <f>_xlfn.IFNA(VLOOKUP($A33,'B-pEC50'!$A:$BM,MATCH(BQ$1,'B-pEC50'!$A$1:$BM$1,0),FALSE),"")</f>
        <v>0.54701627486437632</v>
      </c>
      <c r="BR33" s="41">
        <f>_xlfn.IFNA(VLOOKUP($A33,'B-pEC50'!$A:$BM,MATCH(BR$1,'B-pEC50'!$A$1:$BM$1,0),FALSE),"")</f>
        <v>0.58476491862567825</v>
      </c>
      <c r="BS33" s="41">
        <f>_xlfn.IFNA(VLOOKUP($A33,'B-pEC50'!$A:$BM,MATCH(BS$1,'B-pEC50'!$A$1:$BM$1,0),FALSE),"")</f>
        <v>0.62093128390596752</v>
      </c>
      <c r="BT33" s="41">
        <f>_xlfn.IFNA(VLOOKUP($A33,'B-pEC50'!$A:$BM,MATCH(BT$1,'B-pEC50'!$A$1:$BM$1,0),FALSE),"")</f>
        <v>0.75836347197106679</v>
      </c>
      <c r="BU33" s="41">
        <f>_xlfn.IFNA(VLOOKUP($A33,'B-pEC50'!$A:$BM,MATCH(BU$1,'B-pEC50'!$A$1:$BM$1,0),FALSE),"")</f>
        <v>0.64556962025316467</v>
      </c>
      <c r="BV33" s="41">
        <f>_xlfn.IFNA(VLOOKUP($A33,'B-pEC50'!$A:$BM,MATCH(BV$1,'B-pEC50'!$A$1:$BM$1,0),FALSE),"")</f>
        <v>-2.1247739602169847E-2</v>
      </c>
      <c r="BW33" s="41" t="str">
        <f>_xlfn.IFNA(VLOOKUP($A33,'B-pEC50'!$A:$BM,MATCH(BW$1,'B-pEC50'!$A$1:$BM$1,0),FALSE),"")</f>
        <v/>
      </c>
      <c r="BX33" s="41">
        <f>_xlfn.IFNA(VLOOKUP($A33,'B-pEC50'!$A:$BM,MATCH(BX$1,'B-pEC50'!$A$1:$BM$1,0),FALSE),"")</f>
        <v>-1.8761301989150131E-2</v>
      </c>
      <c r="BY33" s="41">
        <f>_xlfn.IFNA(VLOOKUP($A33,'B-pEC50'!$A:$BM,MATCH(BY$1,'B-pEC50'!$A$1:$BM$1,0),FALSE),"")</f>
        <v>0.25519891500904168</v>
      </c>
      <c r="BZ33" s="41" t="str">
        <f>_xlfn.IFNA(VLOOKUP($A33,'B-pEC50'!$A:$BM,MATCH(BZ$1,'B-pEC50'!$A$1:$BM$1,0),FALSE),"")</f>
        <v/>
      </c>
      <c r="CA33" s="41" t="str">
        <f>_xlfn.IFNA(VLOOKUP($A33,'B-pEC50'!$A:$BM,MATCH(CA$1,'B-pEC50'!$A$1:$BM$1,0),FALSE),"")</f>
        <v/>
      </c>
      <c r="CB33" s="47" t="str">
        <f>_xlfn.IFNA(VLOOKUP($A33,'I-pEC50'!$A:$BM,MATCH(CB$1,'I-pEC50'!$A$1:$BM$1,0),FALSE),"")</f>
        <v/>
      </c>
      <c r="CC33" s="47">
        <f>_xlfn.IFNA(VLOOKUP($A33,'I-pEC50'!$A:$BM,MATCH(CC$1,'I-pEC50'!$A$1:$BM$1,0),FALSE),"")</f>
        <v>0.43500866551126516</v>
      </c>
      <c r="CD33" s="47">
        <f>_xlfn.IFNA(VLOOKUP($A33,'I-pEC50'!$A:$BM,MATCH(CD$1,'I-pEC50'!$A$1:$BM$1,0),FALSE),"")</f>
        <v>0.43500866551126516</v>
      </c>
      <c r="CE33" s="47">
        <f>_xlfn.IFNA(VLOOKUP($A33,'I-pEC50'!$A:$BM,MATCH(CE$1,'I-pEC50'!$A$1:$BM$1,0),FALSE),"")</f>
        <v>0.38301559792027734</v>
      </c>
      <c r="CF33" s="47">
        <f>_xlfn.IFNA(VLOOKUP($A33,'I-pEC50'!$A:$BM,MATCH(CF$1,'I-pEC50'!$A$1:$BM$1,0),FALSE),"")</f>
        <v>0.38301559792027734</v>
      </c>
      <c r="CG33" s="47">
        <f>_xlfn.IFNA(VLOOKUP($A33,'I-pEC50'!$A:$BM,MATCH(CG$1,'I-pEC50'!$A$1:$BM$1,0),FALSE),"")</f>
        <v>0.28596187175043336</v>
      </c>
      <c r="CH33" s="47">
        <f>_xlfn.IFNA(VLOOKUP($A33,'I-pEC50'!$A:$BM,MATCH(CH$1,'I-pEC50'!$A$1:$BM$1,0),FALSE),"")</f>
        <v>0.21837088388214904</v>
      </c>
      <c r="CI33" s="47">
        <f>_xlfn.IFNA(VLOOKUP($A33,'I-pEC50'!$A:$BM,MATCH(CI$1,'I-pEC50'!$A$1:$BM$1,0),FALSE),"")</f>
        <v>0.21837088388214904</v>
      </c>
      <c r="CJ33" s="47">
        <f>_xlfn.IFNA(VLOOKUP($A33,'I-pEC50'!$A:$BM,MATCH(CJ$1,'I-pEC50'!$A$1:$BM$1,0),FALSE),"")</f>
        <v>0.23396880415944551</v>
      </c>
      <c r="CK33" s="47">
        <f>_xlfn.IFNA(VLOOKUP($A33,'I-pEC50'!$A:$BM,MATCH(CK$1,'I-pEC50'!$A$1:$BM$1,0),FALSE),"")</f>
        <v>0.11091854419410756</v>
      </c>
      <c r="CL33" s="47" t="str">
        <f>_xlfn.IFNA(VLOOKUP($A33,'I-pEC50'!$A:$BM,MATCH(CL$1,'I-pEC50'!$A$1:$BM$1,0),FALSE),"")</f>
        <v/>
      </c>
      <c r="CM33" s="47" t="str">
        <f>_xlfn.IFNA(VLOOKUP($A33,'I-pEC50'!$A:$BM,MATCH(CM$1,'I-pEC50'!$A$1:$BM$1,0),FALSE),"")</f>
        <v/>
      </c>
      <c r="CN33" s="40" t="str">
        <f t="shared" si="59"/>
        <v/>
      </c>
      <c r="CO33" s="41">
        <f t="shared" si="60"/>
        <v>0.72890692954479586</v>
      </c>
      <c r="CP33" s="41">
        <f t="shared" si="61"/>
        <v>0.77732676138011048</v>
      </c>
      <c r="CQ33" s="41">
        <f t="shared" si="62"/>
        <v>0.98111517600412235</v>
      </c>
      <c r="CR33" s="41">
        <f t="shared" si="63"/>
        <v>0.83957219251336901</v>
      </c>
      <c r="CS33" s="41">
        <f t="shared" si="64"/>
        <v>0.63146741593401612</v>
      </c>
      <c r="CT33" s="41">
        <f t="shared" si="65"/>
        <v>0</v>
      </c>
      <c r="CU33" s="41">
        <f t="shared" si="66"/>
        <v>1</v>
      </c>
      <c r="CV33" s="41">
        <f t="shared" si="67"/>
        <v>8.400066971850818E-3</v>
      </c>
      <c r="CW33" s="41">
        <f t="shared" si="68"/>
        <v>0</v>
      </c>
      <c r="CX33" s="41" t="str">
        <f t="shared" si="69"/>
        <v/>
      </c>
      <c r="CY33" s="41" t="str">
        <f t="shared" si="70"/>
        <v/>
      </c>
      <c r="CZ33" s="40" t="str">
        <f>_xlfn.IFNA(VLOOKUP($A33,'B-pEC50'!$A:$BM,MATCH(CZ$1,'B-pEC50'!$A$1:$BM$1,0),FALSE),"")</f>
        <v/>
      </c>
      <c r="DA33" s="41">
        <f>_xlfn.IFNA(VLOOKUP($A33,'B-pEC50'!$A:$BM,MATCH(DA$1,'B-pEC50'!$A$1:$BM$1,0),FALSE),"")</f>
        <v>0.72890692954479586</v>
      </c>
      <c r="DB33" s="41">
        <f>_xlfn.IFNA(VLOOKUP($A33,'B-pEC50'!$A:$BM,MATCH(DB$1,'B-pEC50'!$A$1:$BM$1,0),FALSE),"")</f>
        <v>0.77732676138011048</v>
      </c>
      <c r="DC33" s="41">
        <f>_xlfn.IFNA(VLOOKUP($A33,'B-pEC50'!$A:$BM,MATCH(DC$1,'B-pEC50'!$A$1:$BM$1,0),FALSE),"")</f>
        <v>0.8237170194259209</v>
      </c>
      <c r="DD33" s="41">
        <f>_xlfn.IFNA(VLOOKUP($A33,'B-pEC50'!$A:$BM,MATCH(DD$1,'B-pEC50'!$A$1:$BM$1,0),FALSE),"")</f>
        <v>1</v>
      </c>
      <c r="DE33" s="41">
        <f>_xlfn.IFNA(VLOOKUP($A33,'B-pEC50'!$A:$BM,MATCH(DE$1,'B-pEC50'!$A$1:$BM$1,0),FALSE),"")</f>
        <v>0.85532038271962918</v>
      </c>
      <c r="DF33" s="41">
        <f>_xlfn.IFNA(VLOOKUP($A33,'B-pEC50'!$A:$BM,MATCH(DF$1,'B-pEC50'!$A$1:$BM$1,0),FALSE),"")</f>
        <v>0</v>
      </c>
      <c r="DG33" s="41" t="str">
        <f>_xlfn.IFNA(VLOOKUP($A33,'B-pEC50'!$A:$BM,MATCH(DG$1,'B-pEC50'!$A$1:$BM$1,0),FALSE),"")</f>
        <v/>
      </c>
      <c r="DH33" s="41">
        <f>_xlfn.IFNA(VLOOKUP($A33,'B-pEC50'!$A:$BM,MATCH(DH$1,'B-pEC50'!$A$1:$BM$1,0),FALSE),"")</f>
        <v>3.1893302406492421E-3</v>
      </c>
      <c r="DI33" s="41">
        <f>_xlfn.IFNA(VLOOKUP($A33,'B-pEC50'!$A:$BM,MATCH(DI$1,'B-pEC50'!$A$1:$BM$1,0),FALSE),"")</f>
        <v>0.35459553493766316</v>
      </c>
      <c r="DJ33" s="41" t="str">
        <f>_xlfn.IFNA(VLOOKUP($A33,'B-pEC50'!$A:$BM,MATCH(DJ$1,'B-pEC50'!$A$1:$BM$1,0),FALSE),"")</f>
        <v/>
      </c>
      <c r="DK33" s="41" t="str">
        <f>_xlfn.IFNA(VLOOKUP($A33,'B-pEC50'!$A:$BM,MATCH(DK$1,'B-pEC50'!$A$1:$BM$1,0),FALSE),"")</f>
        <v/>
      </c>
      <c r="DL33" s="47" t="str">
        <f>_xlfn.IFNA(VLOOKUP($A33,'I-pEC50'!$A:$BQ,MATCH(DL$1,'I-pEC50'!$A$1:$BQ$1,0),FALSE),"")</f>
        <v/>
      </c>
      <c r="DM33" s="47">
        <f>_xlfn.IFNA(VLOOKUP($A33,'I-pEC50'!$A:$BQ,MATCH(DM$1,'I-pEC50'!$A$1:$BQ$1,0),FALSE),"")</f>
        <v>1</v>
      </c>
      <c r="DN33" s="47">
        <f>_xlfn.IFNA(VLOOKUP($A33,'I-pEC50'!$A:$BQ,MATCH(DN$1,'I-pEC50'!$A$1:$BQ$1,0),FALSE),"")</f>
        <v>1</v>
      </c>
      <c r="DO33" s="47">
        <f>_xlfn.IFNA(VLOOKUP($A33,'I-pEC50'!$A:$BQ,MATCH(DO$1,'I-pEC50'!$A$1:$BQ$1,0),FALSE),"")</f>
        <v>0.83957219251336901</v>
      </c>
      <c r="DP33" s="47">
        <f>_xlfn.IFNA(VLOOKUP($A33,'I-pEC50'!$A:$BQ,MATCH(DP$1,'I-pEC50'!$A$1:$BQ$1,0),FALSE),"")</f>
        <v>0.83957219251336901</v>
      </c>
      <c r="DQ33" s="47">
        <f>_xlfn.IFNA(VLOOKUP($A33,'I-pEC50'!$A:$BQ,MATCH(DQ$1,'I-pEC50'!$A$1:$BQ$1,0),FALSE),"")</f>
        <v>0.54010695187165791</v>
      </c>
      <c r="DR33" s="47">
        <f>_xlfn.IFNA(VLOOKUP($A33,'I-pEC50'!$A:$BQ,MATCH(DR$1,'I-pEC50'!$A$1:$BQ$1,0),FALSE),"")</f>
        <v>0.33155080213903715</v>
      </c>
      <c r="DS33" s="47">
        <f>_xlfn.IFNA(VLOOKUP($A33,'I-pEC50'!$A:$BQ,MATCH(DS$1,'I-pEC50'!$A$1:$BQ$1,0),FALSE),"")</f>
        <v>0.33155080213903715</v>
      </c>
      <c r="DT33" s="47">
        <f>_xlfn.IFNA(VLOOKUP($A33,'I-pEC50'!$A:$BQ,MATCH(DT$1,'I-pEC50'!$A$1:$BQ$1,0),FALSE),"")</f>
        <v>0.37967914438502687</v>
      </c>
      <c r="DU33" s="47">
        <f>_xlfn.IFNA(VLOOKUP($A33,'I-pEC50'!$A:$BQ,MATCH(DU$1,'I-pEC50'!$A$1:$BQ$1,0),FALSE),"")</f>
        <v>0</v>
      </c>
      <c r="DV33" s="47" t="str">
        <f>_xlfn.IFNA(VLOOKUP($A33,'I-pEC50'!$A:$BQ,MATCH(DV$1,'I-pEC50'!$A$1:$BQ$1,0),FALSE),"")</f>
        <v/>
      </c>
      <c r="DW33" s="47" t="str">
        <f>_xlfn.IFNA(VLOOKUP($A33,'I-pEC50'!$A:$BQ,MATCH(DW$1,'I-pEC50'!$A$1:$BQ$1,0),FALSE),"")</f>
        <v/>
      </c>
      <c r="DX33" s="105" t="str">
        <f t="shared" si="27"/>
        <v/>
      </c>
      <c r="DY33" s="47">
        <f t="shared" si="28"/>
        <v>0.84723585214262354</v>
      </c>
      <c r="DZ33" s="47">
        <f t="shared" si="29"/>
        <v>0.95176385889128867</v>
      </c>
      <c r="EA33" s="47" t="str">
        <f t="shared" si="30"/>
        <v/>
      </c>
      <c r="EB33" s="47" t="str">
        <f>_xlfn.IFNA(VLOOKUP($A33,'B-pEC50'!$A:$IC,MATCH(EB$1,'B-pEC50'!$A$1:$IC$1,0),FALSE),"")</f>
        <v/>
      </c>
      <c r="EC33" s="47">
        <f>_xlfn.IFNA(VLOOKUP($A33,'B-pEC50'!$A:$IC,MATCH(EC$1,'B-pEC50'!$A$1:$IC$1,0),FALSE),"")</f>
        <v>9.1709999999999994</v>
      </c>
      <c r="ED33" s="47">
        <f>_xlfn.IFNA(VLOOKUP($A33,'B-pEC50'!$A:$IC,MATCH(ED$1,'B-pEC50'!$A$1:$IC$1,0),FALSE),"")</f>
        <v>6.9450000000000003</v>
      </c>
      <c r="EE33" s="47" t="str">
        <f>_xlfn.IFNA(VLOOKUP($A33,'B-pEC50'!$A:$IC,MATCH(EE$1,'B-pEC50'!$A$1:$IC$1,0),FALSE),"")</f>
        <v/>
      </c>
      <c r="EF33" s="47" t="str">
        <f>_xlfn.IFNA(VLOOKUP($A33,'I-pEC50'!$A:$IC,MATCH(EF$1,'I-pEC50'!$A$1:$IC$1,0),FALSE),"")</f>
        <v/>
      </c>
      <c r="EG33" s="47">
        <f>_xlfn.IFNA(VLOOKUP($A33,'I-pEC50'!$A:$IC,MATCH(EG$1,'I-pEC50'!$A$1:$IC$1,0),FALSE),"")</f>
        <v>7.77</v>
      </c>
      <c r="EH33" s="47">
        <f>_xlfn.IFNA(VLOOKUP($A33,'I-pEC50'!$A:$IC,MATCH(EH$1,'I-pEC50'!$A$1:$IC$1,0),FALSE),"")</f>
        <v>6.61</v>
      </c>
      <c r="EI33" s="47" t="str">
        <f>_xlfn.IFNA(VLOOKUP($A33,'I-pEC50'!$A:$IC,MATCH(EI$1,'I-pEC50'!$A$1:$IC$1,0),FALSE),"")</f>
        <v/>
      </c>
      <c r="EJ33" s="105" t="str">
        <f t="shared" si="31"/>
        <v/>
      </c>
      <c r="EK33" s="47">
        <f t="shared" si="32"/>
        <v>0.86862585666163317</v>
      </c>
      <c r="EL33" s="47">
        <f t="shared" si="33"/>
        <v>0.96689437729900141</v>
      </c>
      <c r="EM33" s="47" t="str">
        <f t="shared" si="34"/>
        <v/>
      </c>
      <c r="EN33" s="105" t="str">
        <f>_xlfn.IFNA(VLOOKUP($A33,'B-pEC50'!$A:$IC,MATCH(EN$1,'B-pEC50'!$A$1:$IC$1,0),FALSE),"")</f>
        <v/>
      </c>
      <c r="EO33" s="47">
        <f>_xlfn.IFNA(VLOOKUP($A33,'B-pEC50'!$A:$IC,MATCH(EO$1,'B-pEC50'!$A$1:$IC$1,0),FALSE),"")</f>
        <v>8.609</v>
      </c>
      <c r="EP33" s="47">
        <f>_xlfn.IFNA(VLOOKUP($A33,'B-pEC50'!$A:$IC,MATCH(EP$1,'B-pEC50'!$A$1:$IC$1,0),FALSE),"")</f>
        <v>6.1333333333333329</v>
      </c>
      <c r="EQ33" s="47" t="str">
        <f>_xlfn.IFNA(VLOOKUP($A33,'B-pEC50'!$A:$IC,MATCH(EQ$1,'B-pEC50'!$A$1:$IC$1,0),FALSE),"")</f>
        <v/>
      </c>
      <c r="ER33" s="47" t="str">
        <f>_xlfn.IFNA(VLOOKUP($A33,'I-pEC50'!$A:$IC,MATCH(ER$1,'I-pEC50'!$A$1:$IC$1,0),FALSE),"")</f>
        <v/>
      </c>
      <c r="ES33" s="47">
        <f>_xlfn.IFNA(VLOOKUP($A33,'I-pEC50'!$A:$IC,MATCH(ES$1,'I-pEC50'!$A$1:$IC$1,0),FALSE),"")</f>
        <v>7.4779999999999998</v>
      </c>
      <c r="ET33" s="47">
        <f>_xlfn.IFNA(VLOOKUP($A33,'I-pEC50'!$A:$IC,MATCH(ET$1,'I-pEC50'!$A$1:$IC$1,0),FALSE),"")</f>
        <v>6.3433333333333337</v>
      </c>
      <c r="EU33" s="47" t="str">
        <f>_xlfn.IFNA(VLOOKUP($A33,'I-pEC50'!$A:$IC,MATCH(EU$1,'I-pEC50'!$A$1:$IC$1,0),FALSE),"")</f>
        <v/>
      </c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</row>
    <row r="34" spans="1:172" s="49" customFormat="1" x14ac:dyDescent="0.2">
      <c r="A34" s="29" t="s">
        <v>40</v>
      </c>
      <c r="B34" s="377" t="str">
        <f>VLOOKUP($A34,BI!$A:$Q,MATCH(B$1,BI!$A$1:$Q$1,0),FALSE)</f>
        <v/>
      </c>
      <c r="C34" s="378">
        <f>VLOOKUP($A34,BI!$A:$Q,MATCH(C$1,BI!$A$1:$Q$1,0),FALSE)</f>
        <v>1</v>
      </c>
      <c r="D34" s="378">
        <f>VLOOKUP($A34,BI!$A:$Q,MATCH(D$1,BI!$A$1:$Q$1,0),FALSE)</f>
        <v>1</v>
      </c>
      <c r="E34" s="378">
        <f>VLOOKUP($A34,BI!$A:$Q,MATCH(E$1,BI!$A$1:$Q$1,0),FALSE)</f>
        <v>1</v>
      </c>
      <c r="F34" s="378">
        <f>VLOOKUP($A34,BI!$A:$Q,MATCH(F$1,BI!$A$1:$Q$1,0),FALSE)</f>
        <v>1</v>
      </c>
      <c r="G34" s="378">
        <f>VLOOKUP($A34,BI!$A:$Q,MATCH(G$1,BI!$A$1:$Q$1,0),FALSE)</f>
        <v>1</v>
      </c>
      <c r="H34" s="378" t="str">
        <f>VLOOKUP($A34,BI!$A:$Q,MATCH(H$1,BI!$A$1:$Q$1,0),FALSE)</f>
        <v/>
      </c>
      <c r="I34" s="378" t="str">
        <f>VLOOKUP($A34,BI!$A:$Q,MATCH(I$1,BI!$A$1:$Q$1,0),FALSE)</f>
        <v/>
      </c>
      <c r="J34" s="378" t="str">
        <f>VLOOKUP($A34,BI!$A:$Q,MATCH(J$1,BI!$A$1:$Q$1,0),FALSE)</f>
        <v/>
      </c>
      <c r="K34" s="378">
        <f>VLOOKUP($A34,BI!$A:$Q,MATCH(K$1,BI!$A$1:$Q$1,0),FALSE)</f>
        <v>1</v>
      </c>
      <c r="L34" s="378">
        <f>VLOOKUP($A34,BI!$A:$Q,MATCH(L$1,BI!$A$1:$Q$1,0),FALSE)</f>
        <v>1</v>
      </c>
      <c r="M34" s="378">
        <f>VLOOKUP($A34,BI!$A:$Q,MATCH(M$1,BI!$A$1:$Q$1,0),FALSE)</f>
        <v>1</v>
      </c>
      <c r="N34" s="49">
        <f t="shared" si="0"/>
        <v>8</v>
      </c>
      <c r="O34" s="49" t="str">
        <f>VLOOKUP($A34,BI!$A:$Q,MATCH(O$1,BI!$A$1:$Q$1,0),FALSE)</f>
        <v/>
      </c>
      <c r="P34" s="37">
        <f>VLOOKUP($A34,BI!$A:$Q,MATCH(P$1,BI!$A$1:$Q$1,0),FALSE)</f>
        <v>1</v>
      </c>
      <c r="Q34" s="37">
        <f>VLOOKUP($A34,BI!$A:$Q,MATCH(Q$1,BI!$A$1:$Q$1,0),FALSE)</f>
        <v>1</v>
      </c>
      <c r="R34" s="37">
        <f>VLOOKUP($A34,BI!$A:$Q,MATCH(R$1,BI!$A$1:$Q$1,0),FALSE)</f>
        <v>1</v>
      </c>
      <c r="S34" s="37">
        <f t="shared" si="1"/>
        <v>3</v>
      </c>
      <c r="T34" s="40" t="str">
        <f t="shared" si="35"/>
        <v/>
      </c>
      <c r="U34" s="41">
        <f t="shared" si="36"/>
        <v>0.82799999999999996</v>
      </c>
      <c r="V34" s="41">
        <f t="shared" si="37"/>
        <v>0.83085714285714285</v>
      </c>
      <c r="W34" s="41">
        <f t="shared" si="38"/>
        <v>0.85997666277712947</v>
      </c>
      <c r="X34" s="41">
        <f t="shared" si="39"/>
        <v>0.88039673278879804</v>
      </c>
      <c r="Y34" s="41">
        <f t="shared" si="40"/>
        <v>0.96701164294954733</v>
      </c>
      <c r="Z34" s="41" t="str">
        <f t="shared" si="41"/>
        <v/>
      </c>
      <c r="AA34" s="41" t="str">
        <f t="shared" si="42"/>
        <v/>
      </c>
      <c r="AB34" s="41" t="str">
        <f t="shared" si="43"/>
        <v/>
      </c>
      <c r="AC34" s="41">
        <f t="shared" si="44"/>
        <v>0.96347826086956523</v>
      </c>
      <c r="AD34" s="41">
        <f t="shared" si="45"/>
        <v>0.96366314755708304</v>
      </c>
      <c r="AE34" s="41">
        <f t="shared" si="46"/>
        <v>0.97861715749039691</v>
      </c>
      <c r="AF34" s="44" t="str">
        <f>_xlfn.IFNA(VLOOKUP($A34,'B-pEC50'!$A:$BM,MATCH(AF$1,'B-pEC50'!$A$1:$BM$1,0),FALSE),"")</f>
        <v/>
      </c>
      <c r="AG34" s="46">
        <f>_xlfn.IFNA(VLOOKUP($A34,'B-pEC50'!$A:$BM,MATCH(AG$1,'B-pEC50'!$A$1:$BM$1,0),FALSE),"")</f>
        <v>7.2450000000000001</v>
      </c>
      <c r="AH34" s="46">
        <f>_xlfn.IFNA(VLOOKUP($A34,'B-pEC50'!$A:$BM,MATCH(AH$1,'B-pEC50'!$A$1:$BM$1,0),FALSE),"")</f>
        <v>7.27</v>
      </c>
      <c r="AI34" s="46">
        <f>_xlfn.IFNA(VLOOKUP($A34,'B-pEC50'!$A:$BM,MATCH(AI$1,'B-pEC50'!$A$1:$BM$1,0),FALSE),"")</f>
        <v>7.37</v>
      </c>
      <c r="AJ34" s="46">
        <f>_xlfn.IFNA(VLOOKUP($A34,'B-pEC50'!$A:$BM,MATCH(AJ$1,'B-pEC50'!$A$1:$BM$1,0),FALSE),"")</f>
        <v>7.5449999999999999</v>
      </c>
      <c r="AK34" s="46">
        <f>_xlfn.IFNA(VLOOKUP($A34,'B-pEC50'!$A:$BM,MATCH(AK$1,'B-pEC50'!$A$1:$BM$1,0),FALSE),"")</f>
        <v>9.2759999999999998</v>
      </c>
      <c r="AL34" s="45" t="str">
        <f>_xlfn.IFNA(VLOOKUP($A34,'B-pEC50'!$A:$BM,MATCH(AL$1,'B-pEC50'!$A$1:$BM$1,0),FALSE),"")</f>
        <v/>
      </c>
      <c r="AM34" s="45" t="str">
        <f>_xlfn.IFNA(VLOOKUP($A34,'B-pEC50'!$A:$BM,MATCH(AM$1,'B-pEC50'!$A$1:$BM$1,0),FALSE),"")</f>
        <v/>
      </c>
      <c r="AN34" s="45" t="str">
        <f>_xlfn.IFNA(VLOOKUP($A34,'B-pEC50'!$A:$BM,MATCH(AN$1,'B-pEC50'!$A$1:$BM$1,0),FALSE),"")</f>
        <v/>
      </c>
      <c r="AO34" s="46">
        <f>_xlfn.IFNA(VLOOKUP($A34,'B-pEC50'!$A:$BM,MATCH(AO$1,'B-pEC50'!$A$1:$BM$1,0),FALSE),"")</f>
        <v>8.625</v>
      </c>
      <c r="AP34" s="45">
        <f>_xlfn.IFNA(VLOOKUP($A34,'B-pEC50'!$A:$BM,MATCH(AP$1,'B-pEC50'!$A$1:$BM$1,0),FALSE),"")</f>
        <v>8.1460000000000008</v>
      </c>
      <c r="AQ34" s="45">
        <f>_xlfn.IFNA(VLOOKUP($A34,'B-pEC50'!$A:$BM,MATCH(AQ$1,'B-pEC50'!$A$1:$BM$1,0),FALSE),"")</f>
        <v>7.6429999999999998</v>
      </c>
      <c r="AR34" s="47" t="str">
        <f>_xlfn.IFNA(VLOOKUP($A34,'I-pEC50'!$A:$BM,MATCH(AR$1,'I-pEC50'!$A$1:$BM$1,0),FALSE),"")</f>
        <v/>
      </c>
      <c r="AS34" s="47">
        <f>_xlfn.IFNA(VLOOKUP($A34,'I-pEC50'!$A:$BM,MATCH(AS$1,'I-pEC50'!$A$1:$BM$1,0),FALSE),"")</f>
        <v>8.75</v>
      </c>
      <c r="AT34" s="47">
        <f>_xlfn.IFNA(VLOOKUP($A34,'I-pEC50'!$A:$BM,MATCH(AT$1,'I-pEC50'!$A$1:$BM$1,0),FALSE),"")</f>
        <v>8.75</v>
      </c>
      <c r="AU34" s="47">
        <f>_xlfn.IFNA(VLOOKUP($A34,'I-pEC50'!$A:$BM,MATCH(AU$1,'I-pEC50'!$A$1:$BM$1,0),FALSE),"")</f>
        <v>8.57</v>
      </c>
      <c r="AV34" s="47">
        <f>_xlfn.IFNA(VLOOKUP($A34,'I-pEC50'!$A:$BM,MATCH(AV$1,'I-pEC50'!$A$1:$BM$1,0),FALSE),"")</f>
        <v>8.57</v>
      </c>
      <c r="AW34" s="47">
        <f>_xlfn.IFNA(VLOOKUP($A34,'I-pEC50'!$A:$BM,MATCH(AW$1,'I-pEC50'!$A$1:$BM$1,0),FALSE),"")</f>
        <v>8.9700000000000006</v>
      </c>
      <c r="AX34" s="47" t="str">
        <f>_xlfn.IFNA(VLOOKUP($A34,'I-pEC50'!$A:$BM,MATCH(AX$1,'I-pEC50'!$A$1:$BM$1,0),FALSE),"")</f>
        <v/>
      </c>
      <c r="AY34" s="47" t="str">
        <f>_xlfn.IFNA(VLOOKUP($A34,'I-pEC50'!$A:$BM,MATCH(AY$1,'I-pEC50'!$A$1:$BM$1,0),FALSE),"")</f>
        <v/>
      </c>
      <c r="AZ34" s="47" t="str">
        <f>_xlfn.IFNA(VLOOKUP($A34,'I-pEC50'!$A:$BM,MATCH(AZ$1,'I-pEC50'!$A$1:$BM$1,0),FALSE),"")</f>
        <v/>
      </c>
      <c r="BA34" s="47">
        <f>_xlfn.IFNA(VLOOKUP($A34,'I-pEC50'!$A:$BM,MATCH(BA$1,'I-pEC50'!$A$1:$BM$1,0),FALSE),"")</f>
        <v>8.31</v>
      </c>
      <c r="BB34" s="47">
        <f>_xlfn.IFNA(VLOOKUP($A34,'I-pEC50'!$A:$BM,MATCH(BB$1,'I-pEC50'!$A$1:$BM$1,0),FALSE),"")</f>
        <v>7.85</v>
      </c>
      <c r="BC34" s="47">
        <f>_xlfn.IFNA(VLOOKUP($A34,'I-pEC50'!$A:$BM,MATCH(BC$1,'I-pEC50'!$A$1:$BM$1,0),FALSE),"")</f>
        <v>7.81</v>
      </c>
      <c r="BD34" s="40" t="str">
        <f t="shared" si="47"/>
        <v/>
      </c>
      <c r="BE34" s="41">
        <f t="shared" si="48"/>
        <v>0.53403226475022925</v>
      </c>
      <c r="BF34" s="41">
        <f t="shared" si="49"/>
        <v>0.54337502655481662</v>
      </c>
      <c r="BG34" s="41">
        <f t="shared" si="50"/>
        <v>0.61232743125932143</v>
      </c>
      <c r="BH34" s="41">
        <f t="shared" si="51"/>
        <v>0.68128322306780353</v>
      </c>
      <c r="BI34" s="41">
        <f t="shared" si="52"/>
        <v>0.82212360124623118</v>
      </c>
      <c r="BJ34" s="41" t="str">
        <f t="shared" si="53"/>
        <v/>
      </c>
      <c r="BK34" s="41" t="str">
        <f t="shared" si="54"/>
        <v/>
      </c>
      <c r="BL34" s="41" t="str">
        <f t="shared" si="55"/>
        <v/>
      </c>
      <c r="BM34" s="41">
        <f t="shared" si="56"/>
        <v>0.83250606338995814</v>
      </c>
      <c r="BN34" s="41">
        <f t="shared" si="57"/>
        <v>0.85228167002625654</v>
      </c>
      <c r="BO34" s="41">
        <f t="shared" si="58"/>
        <v>0.93445644080416979</v>
      </c>
      <c r="BP34" s="40" t="str">
        <f>_xlfn.IFNA(VLOOKUP($A34,'B-pEC50'!$A:$BM,MATCH(BP$1,'B-pEC50'!$A$1:$BM$1,0),FALSE),"")</f>
        <v/>
      </c>
      <c r="BQ34" s="41">
        <f>_xlfn.IFNA(VLOOKUP($A34,'B-pEC50'!$A:$BM,MATCH(BQ$1,'B-pEC50'!$A$1:$BM$1,0),FALSE),"")</f>
        <v>0.32301084990958412</v>
      </c>
      <c r="BR34" s="41">
        <f>_xlfn.IFNA(VLOOKUP($A34,'B-pEC50'!$A:$BM,MATCH(BR$1,'B-pEC50'!$A$1:$BM$1,0),FALSE),"")</f>
        <v>0.32866184448462921</v>
      </c>
      <c r="BS34" s="41">
        <f>_xlfn.IFNA(VLOOKUP($A34,'B-pEC50'!$A:$BM,MATCH(BS$1,'B-pEC50'!$A$1:$BM$1,0),FALSE),"")</f>
        <v>0.35126582278481017</v>
      </c>
      <c r="BT34" s="41">
        <f>_xlfn.IFNA(VLOOKUP($A34,'B-pEC50'!$A:$BM,MATCH(BT$1,'B-pEC50'!$A$1:$BM$1,0),FALSE),"")</f>
        <v>0.39082278481012656</v>
      </c>
      <c r="BU34" s="41">
        <f>_xlfn.IFNA(VLOOKUP($A34,'B-pEC50'!$A:$BM,MATCH(BU$1,'B-pEC50'!$A$1:$BM$1,0),FALSE),"")</f>
        <v>0.78209764918625668</v>
      </c>
      <c r="BV34" s="41" t="str">
        <f>_xlfn.IFNA(VLOOKUP($A34,'B-pEC50'!$A:$BM,MATCH(BV$1,'B-pEC50'!$A$1:$BM$1,0),FALSE),"")</f>
        <v/>
      </c>
      <c r="BW34" s="41" t="str">
        <f>_xlfn.IFNA(VLOOKUP($A34,'B-pEC50'!$A:$BM,MATCH(BW$1,'B-pEC50'!$A$1:$BM$1,0),FALSE),"")</f>
        <v/>
      </c>
      <c r="BX34" s="41" t="str">
        <f>_xlfn.IFNA(VLOOKUP($A34,'B-pEC50'!$A:$BM,MATCH(BX$1,'B-pEC50'!$A$1:$BM$1,0),FALSE),"")</f>
        <v/>
      </c>
      <c r="BY34" s="41">
        <f>_xlfn.IFNA(VLOOKUP($A34,'B-pEC50'!$A:$BM,MATCH(BY$1,'B-pEC50'!$A$1:$BM$1,0),FALSE),"")</f>
        <v>0.63494575045207957</v>
      </c>
      <c r="BZ34" s="41">
        <f>_xlfn.IFNA(VLOOKUP($A34,'B-pEC50'!$A:$BM,MATCH(BZ$1,'B-pEC50'!$A$1:$BM$1,0),FALSE),"")</f>
        <v>0.5266726943942136</v>
      </c>
      <c r="CA34" s="41">
        <f>_xlfn.IFNA(VLOOKUP($A34,'B-pEC50'!$A:$BM,MATCH(CA$1,'B-pEC50'!$A$1:$BM$1,0),FALSE),"")</f>
        <v>0.41297468354430378</v>
      </c>
      <c r="CB34" s="47" t="str">
        <f>_xlfn.IFNA(VLOOKUP($A34,'I-pEC50'!$A:$BM,MATCH(CB$1,'I-pEC50'!$A$1:$BM$1,0),FALSE),"")</f>
        <v/>
      </c>
      <c r="CC34" s="47">
        <f>_xlfn.IFNA(VLOOKUP($A34,'I-pEC50'!$A:$BM,MATCH(CC$1,'I-pEC50'!$A$1:$BM$1,0),FALSE),"")</f>
        <v>0.60485268630849232</v>
      </c>
      <c r="CD34" s="47">
        <f>_xlfn.IFNA(VLOOKUP($A34,'I-pEC50'!$A:$BM,MATCH(CD$1,'I-pEC50'!$A$1:$BM$1,0),FALSE),"")</f>
        <v>0.60485268630849232</v>
      </c>
      <c r="CE34" s="47">
        <f>_xlfn.IFNA(VLOOKUP($A34,'I-pEC50'!$A:$BM,MATCH(CE$1,'I-pEC50'!$A$1:$BM$1,0),FALSE),"")</f>
        <v>0.57365684575389964</v>
      </c>
      <c r="CF34" s="47">
        <f>_xlfn.IFNA(VLOOKUP($A34,'I-pEC50'!$A:$BM,MATCH(CF$1,'I-pEC50'!$A$1:$BM$1,0),FALSE),"")</f>
        <v>0.57365684575389964</v>
      </c>
      <c r="CG34" s="47">
        <f>_xlfn.IFNA(VLOOKUP($A34,'I-pEC50'!$A:$BM,MATCH(CG$1,'I-pEC50'!$A$1:$BM$1,0),FALSE),"")</f>
        <v>0.64298093587521687</v>
      </c>
      <c r="CH34" s="47" t="str">
        <f>_xlfn.IFNA(VLOOKUP($A34,'I-pEC50'!$A:$BM,MATCH(CH$1,'I-pEC50'!$A$1:$BM$1,0),FALSE),"")</f>
        <v/>
      </c>
      <c r="CI34" s="47" t="str">
        <f>_xlfn.IFNA(VLOOKUP($A34,'I-pEC50'!$A:$BM,MATCH(CI$1,'I-pEC50'!$A$1:$BM$1,0),FALSE),"")</f>
        <v/>
      </c>
      <c r="CJ34" s="47" t="str">
        <f>_xlfn.IFNA(VLOOKUP($A34,'I-pEC50'!$A:$BM,MATCH(CJ$1,'I-pEC50'!$A$1:$BM$1,0),FALSE),"")</f>
        <v/>
      </c>
      <c r="CK34" s="47">
        <f>_xlfn.IFNA(VLOOKUP($A34,'I-pEC50'!$A:$BM,MATCH(CK$1,'I-pEC50'!$A$1:$BM$1,0),FALSE),"")</f>
        <v>0.52859618717504353</v>
      </c>
      <c r="CL34" s="47">
        <f>_xlfn.IFNA(VLOOKUP($A34,'I-pEC50'!$A:$BM,MATCH(CL$1,'I-pEC50'!$A$1:$BM$1,0),FALSE),"")</f>
        <v>0.44887348353552858</v>
      </c>
      <c r="CM34" s="47">
        <f>_xlfn.IFNA(VLOOKUP($A34,'I-pEC50'!$A:$BM,MATCH(CM$1,'I-pEC50'!$A$1:$BM$1,0),FALSE),"")</f>
        <v>0.44194107452339687</v>
      </c>
      <c r="CN34" s="40" t="str">
        <f t="shared" si="59"/>
        <v/>
      </c>
      <c r="CO34" s="41">
        <f t="shared" si="60"/>
        <v>0</v>
      </c>
      <c r="CP34" s="41">
        <f t="shared" si="61"/>
        <v>1.5190085588275035E-2</v>
      </c>
      <c r="CQ34" s="41">
        <f t="shared" si="62"/>
        <v>9.3938687190650211E-2</v>
      </c>
      <c r="CR34" s="41">
        <f t="shared" si="63"/>
        <v>0.22545284925756034</v>
      </c>
      <c r="CS34" s="41">
        <f t="shared" si="64"/>
        <v>1</v>
      </c>
      <c r="CT34" s="41" t="str">
        <f t="shared" si="65"/>
        <v/>
      </c>
      <c r="CU34" s="41" t="str">
        <f t="shared" si="66"/>
        <v/>
      </c>
      <c r="CV34" s="41" t="str">
        <f t="shared" si="67"/>
        <v/>
      </c>
      <c r="CW34" s="41">
        <f t="shared" si="68"/>
        <v>0.63437031484257922</v>
      </c>
      <c r="CX34" s="41">
        <f t="shared" si="69"/>
        <v>7.7729725592253746E-2</v>
      </c>
      <c r="CY34" s="41">
        <f t="shared" si="70"/>
        <v>0</v>
      </c>
      <c r="CZ34" s="40" t="str">
        <f>_xlfn.IFNA(VLOOKUP($A34,'B-pEC50'!$A:$BM,MATCH(CZ$1,'B-pEC50'!$A$1:$BM$1,0),FALSE),"")</f>
        <v/>
      </c>
      <c r="DA34" s="41">
        <f>_xlfn.IFNA(VLOOKUP($A34,'B-pEC50'!$A:$BM,MATCH(DA$1,'B-pEC50'!$A$1:$BM$1,0),FALSE),"")</f>
        <v>0</v>
      </c>
      <c r="DB34" s="41">
        <f>_xlfn.IFNA(VLOOKUP($A34,'B-pEC50'!$A:$BM,MATCH(DB$1,'B-pEC50'!$A$1:$BM$1,0),FALSE),"")</f>
        <v>1.2309207287050454E-2</v>
      </c>
      <c r="DC34" s="41">
        <f>_xlfn.IFNA(VLOOKUP($A34,'B-pEC50'!$A:$BM,MATCH(DC$1,'B-pEC50'!$A$1:$BM$1,0),FALSE),"")</f>
        <v>6.1546036435253582E-2</v>
      </c>
      <c r="DD34" s="41">
        <f>_xlfn.IFNA(VLOOKUP($A34,'B-pEC50'!$A:$BM,MATCH(DD$1,'B-pEC50'!$A$1:$BM$1,0),FALSE),"")</f>
        <v>0.14771048744460849</v>
      </c>
      <c r="DE34" s="41">
        <f>_xlfn.IFNA(VLOOKUP($A34,'B-pEC50'!$A:$BM,MATCH(DE$1,'B-pEC50'!$A$1:$BM$1,0),FALSE),"")</f>
        <v>1</v>
      </c>
      <c r="DF34" s="41" t="str">
        <f>_xlfn.IFNA(VLOOKUP($A34,'B-pEC50'!$A:$BM,MATCH(DF$1,'B-pEC50'!$A$1:$BM$1,0),FALSE),"")</f>
        <v/>
      </c>
      <c r="DG34" s="41" t="str">
        <f>_xlfn.IFNA(VLOOKUP($A34,'B-pEC50'!$A:$BM,MATCH(DG$1,'B-pEC50'!$A$1:$BM$1,0),FALSE),"")</f>
        <v/>
      </c>
      <c r="DH34" s="41" t="str">
        <f>_xlfn.IFNA(VLOOKUP($A34,'B-pEC50'!$A:$BM,MATCH(DH$1,'B-pEC50'!$A$1:$BM$1,0),FALSE),"")</f>
        <v/>
      </c>
      <c r="DI34" s="41">
        <f>_xlfn.IFNA(VLOOKUP($A34,'B-pEC50'!$A:$BM,MATCH(DI$1,'B-pEC50'!$A$1:$BM$1,0),FALSE),"")</f>
        <v>0.67946824224519942</v>
      </c>
      <c r="DJ34" s="41">
        <f>_xlfn.IFNA(VLOOKUP($A34,'B-pEC50'!$A:$BM,MATCH(DJ$1,'B-pEC50'!$A$1:$BM$1,0),FALSE),"")</f>
        <v>0.44362383062530814</v>
      </c>
      <c r="DK34" s="41">
        <f>_xlfn.IFNA(VLOOKUP($A34,'B-pEC50'!$A:$BM,MATCH(DK$1,'B-pEC50'!$A$1:$BM$1,0),FALSE),"")</f>
        <v>0.19596258000984723</v>
      </c>
      <c r="DL34" s="47" t="str">
        <f>_xlfn.IFNA(VLOOKUP($A34,'I-pEC50'!$A:$BQ,MATCH(DL$1,'I-pEC50'!$A$1:$BQ$1,0),FALSE),"")</f>
        <v/>
      </c>
      <c r="DM34" s="47">
        <f>_xlfn.IFNA(VLOOKUP($A34,'I-pEC50'!$A:$BQ,MATCH(DM$1,'I-pEC50'!$A$1:$BQ$1,0),FALSE),"")</f>
        <v>0.81034482758620652</v>
      </c>
      <c r="DN34" s="47">
        <f>_xlfn.IFNA(VLOOKUP($A34,'I-pEC50'!$A:$BQ,MATCH(DN$1,'I-pEC50'!$A$1:$BQ$1,0),FALSE),"")</f>
        <v>0.81034482758620652</v>
      </c>
      <c r="DO34" s="47">
        <f>_xlfn.IFNA(VLOOKUP($A34,'I-pEC50'!$A:$BQ,MATCH(DO$1,'I-pEC50'!$A$1:$BQ$1,0),FALSE),"")</f>
        <v>0.65517241379310343</v>
      </c>
      <c r="DP34" s="47">
        <f>_xlfn.IFNA(VLOOKUP($A34,'I-pEC50'!$A:$BQ,MATCH(DP$1,'I-pEC50'!$A$1:$BQ$1,0),FALSE),"")</f>
        <v>0.65517241379310343</v>
      </c>
      <c r="DQ34" s="47">
        <f>_xlfn.IFNA(VLOOKUP($A34,'I-pEC50'!$A:$BQ,MATCH(DQ$1,'I-pEC50'!$A$1:$BQ$1,0),FALSE),"")</f>
        <v>1</v>
      </c>
      <c r="DR34" s="47" t="str">
        <f>_xlfn.IFNA(VLOOKUP($A34,'I-pEC50'!$A:$BQ,MATCH(DR$1,'I-pEC50'!$A$1:$BQ$1,0),FALSE),"")</f>
        <v/>
      </c>
      <c r="DS34" s="47" t="str">
        <f>_xlfn.IFNA(VLOOKUP($A34,'I-pEC50'!$A:$BQ,MATCH(DS$1,'I-pEC50'!$A$1:$BQ$1,0),FALSE),"")</f>
        <v/>
      </c>
      <c r="DT34" s="47" t="str">
        <f>_xlfn.IFNA(VLOOKUP($A34,'I-pEC50'!$A:$BQ,MATCH(DT$1,'I-pEC50'!$A$1:$BQ$1,0),FALSE),"")</f>
        <v/>
      </c>
      <c r="DU34" s="47">
        <f>_xlfn.IFNA(VLOOKUP($A34,'I-pEC50'!$A:$BQ,MATCH(DU$1,'I-pEC50'!$A$1:$BQ$1,0),FALSE),"")</f>
        <v>0.43103448275862105</v>
      </c>
      <c r="DV34" s="47">
        <f>_xlfn.IFNA(VLOOKUP($A34,'I-pEC50'!$A:$BQ,MATCH(DV$1,'I-pEC50'!$A$1:$BQ$1,0),FALSE),"")</f>
        <v>3.4482758620689655E-2</v>
      </c>
      <c r="DW34" s="47">
        <f>_xlfn.IFNA(VLOOKUP($A34,'I-pEC50'!$A:$BQ,MATCH(DW$1,'I-pEC50'!$A$1:$BQ$1,0),FALSE),"")</f>
        <v>0</v>
      </c>
      <c r="DX34" s="105" t="str">
        <f t="shared" si="27"/>
        <v/>
      </c>
      <c r="DY34" s="47">
        <f t="shared" si="28"/>
        <v>0.96701164294954733</v>
      </c>
      <c r="DZ34" s="47">
        <f t="shared" si="29"/>
        <v>0.96347826086956523</v>
      </c>
      <c r="EA34" s="47">
        <f t="shared" si="30"/>
        <v>0.96366314755708304</v>
      </c>
      <c r="EB34" s="47" t="str">
        <f>_xlfn.IFNA(VLOOKUP($A34,'B-pEC50'!$A:$IC,MATCH(EB$1,'B-pEC50'!$A$1:$IC$1,0),FALSE),"")</f>
        <v/>
      </c>
      <c r="EC34" s="47">
        <f>_xlfn.IFNA(VLOOKUP($A34,'B-pEC50'!$A:$IC,MATCH(EC$1,'B-pEC50'!$A$1:$IC$1,0),FALSE),"")</f>
        <v>9.2759999999999998</v>
      </c>
      <c r="ED34" s="47">
        <f>_xlfn.IFNA(VLOOKUP($A34,'B-pEC50'!$A:$IC,MATCH(ED$1,'B-pEC50'!$A$1:$IC$1,0),FALSE),"")</f>
        <v>8.625</v>
      </c>
      <c r="EE34" s="47">
        <f>_xlfn.IFNA(VLOOKUP($A34,'B-pEC50'!$A:$IC,MATCH(EE$1,'B-pEC50'!$A$1:$IC$1,0),FALSE),"")</f>
        <v>8.1460000000000008</v>
      </c>
      <c r="EF34" s="47" t="str">
        <f>_xlfn.IFNA(VLOOKUP($A34,'I-pEC50'!$A:$IC,MATCH(EF$1,'I-pEC50'!$A$1:$IC$1,0),FALSE),"")</f>
        <v/>
      </c>
      <c r="EG34" s="47">
        <f>_xlfn.IFNA(VLOOKUP($A34,'I-pEC50'!$A:$IC,MATCH(EG$1,'I-pEC50'!$A$1:$IC$1,0),FALSE),"")</f>
        <v>8.9700000000000006</v>
      </c>
      <c r="EH34" s="47">
        <f>_xlfn.IFNA(VLOOKUP($A34,'I-pEC50'!$A:$IC,MATCH(EH$1,'I-pEC50'!$A$1:$IC$1,0),FALSE),"")</f>
        <v>8.31</v>
      </c>
      <c r="EI34" s="47">
        <f>_xlfn.IFNA(VLOOKUP($A34,'I-pEC50'!$A:$IC,MATCH(EI$1,'I-pEC50'!$A$1:$IC$1,0),FALSE),"")</f>
        <v>7.85</v>
      </c>
      <c r="EJ34" s="105" t="str">
        <f t="shared" si="31"/>
        <v/>
      </c>
      <c r="EK34" s="47">
        <f t="shared" si="32"/>
        <v>0.88754872735611112</v>
      </c>
      <c r="EL34" s="47">
        <f t="shared" si="33"/>
        <v>0.96347826086956523</v>
      </c>
      <c r="EM34" s="47">
        <f t="shared" si="34"/>
        <v>0.99182975489264669</v>
      </c>
      <c r="EN34" s="105" t="str">
        <f>_xlfn.IFNA(VLOOKUP($A34,'B-pEC50'!$A:$IC,MATCH(EN$1,'B-pEC50'!$A$1:$IC$1,0),FALSE),"")</f>
        <v/>
      </c>
      <c r="EO34" s="47">
        <f>_xlfn.IFNA(VLOOKUP($A34,'B-pEC50'!$A:$IC,MATCH(EO$1,'B-pEC50'!$A$1:$IC$1,0),FALSE),"")</f>
        <v>7.741200000000001</v>
      </c>
      <c r="EP34" s="47">
        <f>_xlfn.IFNA(VLOOKUP($A34,'B-pEC50'!$A:$IC,MATCH(EP$1,'B-pEC50'!$A$1:$IC$1,0),FALSE),"")</f>
        <v>8.625</v>
      </c>
      <c r="EQ34" s="47">
        <f>_xlfn.IFNA(VLOOKUP($A34,'B-pEC50'!$A:$IC,MATCH(EQ$1,'B-pEC50'!$A$1:$IC$1,0),FALSE),"")</f>
        <v>7.8945000000000007</v>
      </c>
      <c r="ER34" s="47" t="str">
        <f>_xlfn.IFNA(VLOOKUP($A34,'I-pEC50'!$A:$IC,MATCH(ER$1,'I-pEC50'!$A$1:$IC$1,0),FALSE),"")</f>
        <v/>
      </c>
      <c r="ES34" s="47">
        <f>_xlfn.IFNA(VLOOKUP($A34,'I-pEC50'!$A:$IC,MATCH(ES$1,'I-pEC50'!$A$1:$IC$1,0),FALSE),"")</f>
        <v>8.7219999999999995</v>
      </c>
      <c r="ET34" s="47">
        <f>_xlfn.IFNA(VLOOKUP($A34,'I-pEC50'!$A:$IC,MATCH(ET$1,'I-pEC50'!$A$1:$IC$1,0),FALSE),"")</f>
        <v>8.31</v>
      </c>
      <c r="EU34" s="47">
        <f>_xlfn.IFNA(VLOOKUP($A34,'I-pEC50'!$A:$IC,MATCH(EU$1,'I-pEC50'!$A$1:$IC$1,0),FALSE),"")</f>
        <v>7.83</v>
      </c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</row>
    <row r="35" spans="1:172" s="49" customFormat="1" x14ac:dyDescent="0.2">
      <c r="A35" s="29" t="s">
        <v>45</v>
      </c>
      <c r="B35" s="377">
        <f>VLOOKUP($A35,BI!$A:$Q,MATCH(B$1,BI!$A$1:$Q$1,0),FALSE)</f>
        <v>1</v>
      </c>
      <c r="C35" s="378">
        <f>VLOOKUP($A35,BI!$A:$Q,MATCH(C$1,BI!$A$1:$Q$1,0),FALSE)</f>
        <v>1</v>
      </c>
      <c r="D35" s="378">
        <f>VLOOKUP($A35,BI!$A:$Q,MATCH(D$1,BI!$A$1:$Q$1,0),FALSE)</f>
        <v>1</v>
      </c>
      <c r="E35" s="378">
        <f>VLOOKUP($A35,BI!$A:$Q,MATCH(E$1,BI!$A$1:$Q$1,0),FALSE)</f>
        <v>1</v>
      </c>
      <c r="F35" s="378">
        <f>VLOOKUP($A35,BI!$A:$Q,MATCH(F$1,BI!$A$1:$Q$1,0),FALSE)</f>
        <v>1</v>
      </c>
      <c r="G35" s="378">
        <f>VLOOKUP($A35,BI!$A:$Q,MATCH(G$1,BI!$A$1:$Q$1,0),FALSE)</f>
        <v>1</v>
      </c>
      <c r="H35" s="378" t="str">
        <f>VLOOKUP($A35,BI!$A:$Q,MATCH(H$1,BI!$A$1:$Q$1,0),FALSE)</f>
        <v/>
      </c>
      <c r="I35" s="378" t="str">
        <f>VLOOKUP($A35,BI!$A:$Q,MATCH(I$1,BI!$A$1:$Q$1,0),FALSE)</f>
        <v/>
      </c>
      <c r="J35" s="378">
        <f>VLOOKUP($A35,BI!$A:$Q,MATCH(J$1,BI!$A$1:$Q$1,0),FALSE)</f>
        <v>1</v>
      </c>
      <c r="K35" s="378">
        <f>VLOOKUP($A35,BI!$A:$Q,MATCH(K$1,BI!$A$1:$Q$1,0),FALSE)</f>
        <v>1</v>
      </c>
      <c r="L35" s="378" t="str">
        <f>VLOOKUP($A35,BI!$A:$Q,MATCH(L$1,BI!$A$1:$Q$1,0),FALSE)</f>
        <v/>
      </c>
      <c r="M35" s="378" t="str">
        <f>VLOOKUP($A35,BI!$A:$Q,MATCH(M$1,BI!$A$1:$Q$1,0),FALSE)</f>
        <v/>
      </c>
      <c r="N35" s="49">
        <f t="shared" si="0"/>
        <v>8</v>
      </c>
      <c r="O35" s="49">
        <f>VLOOKUP($A35,BI!$A:$Q,MATCH(O$1,BI!$A$1:$Q$1,0),FALSE)</f>
        <v>1</v>
      </c>
      <c r="P35" s="37">
        <f>VLOOKUP($A35,BI!$A:$Q,MATCH(P$1,BI!$A$1:$Q$1,0),FALSE)</f>
        <v>1</v>
      </c>
      <c r="Q35" s="37">
        <f>VLOOKUP($A35,BI!$A:$Q,MATCH(Q$1,BI!$A$1:$Q$1,0),FALSE)</f>
        <v>1</v>
      </c>
      <c r="R35" s="37" t="str">
        <f>VLOOKUP($A35,BI!$A:$Q,MATCH(R$1,BI!$A$1:$Q$1,0),FALSE)</f>
        <v/>
      </c>
      <c r="S35" s="37">
        <f t="shared" si="1"/>
        <v>3</v>
      </c>
      <c r="T35" s="40">
        <f t="shared" si="35"/>
        <v>0.86612876667215533</v>
      </c>
      <c r="U35" s="41">
        <f t="shared" si="36"/>
        <v>0.94919454770755884</v>
      </c>
      <c r="V35" s="41">
        <f t="shared" si="37"/>
        <v>0.96412838263058531</v>
      </c>
      <c r="W35" s="41">
        <f t="shared" si="38"/>
        <v>0.84086170952050032</v>
      </c>
      <c r="X35" s="41">
        <f t="shared" si="39"/>
        <v>0.80176697956929877</v>
      </c>
      <c r="Y35" s="41">
        <f t="shared" si="40"/>
        <v>0.76200540096278035</v>
      </c>
      <c r="Z35" s="41" t="str">
        <f t="shared" si="41"/>
        <v/>
      </c>
      <c r="AA35" s="41" t="str">
        <f t="shared" si="42"/>
        <v/>
      </c>
      <c r="AB35" s="41">
        <f t="shared" si="43"/>
        <v>0.88776508972267543</v>
      </c>
      <c r="AC35" s="41">
        <f t="shared" si="44"/>
        <v>0.71886691608765363</v>
      </c>
      <c r="AD35" s="41" t="str">
        <f t="shared" si="45"/>
        <v/>
      </c>
      <c r="AE35" s="41" t="str">
        <f t="shared" si="46"/>
        <v/>
      </c>
      <c r="AF35" s="44">
        <f>_xlfn.IFNA(VLOOKUP($A35,'B-pEC50'!$A:$BM,MATCH(AF$1,'B-pEC50'!$A$1:$BM$1,0),FALSE),"")</f>
        <v>6.0730000000000004</v>
      </c>
      <c r="AG35" s="46">
        <f>_xlfn.IFNA(VLOOKUP($A35,'B-pEC50'!$A:$BM,MATCH(AG$1,'B-pEC50'!$A$1:$BM$1,0),FALSE),"")</f>
        <v>8.07</v>
      </c>
      <c r="AH35" s="46">
        <f>_xlfn.IFNA(VLOOKUP($A35,'B-pEC50'!$A:$BM,MATCH(AH$1,'B-pEC50'!$A$1:$BM$1,0),FALSE),"")</f>
        <v>7.9450000000000003</v>
      </c>
      <c r="AI35" s="46">
        <f>_xlfn.IFNA(VLOOKUP($A35,'B-pEC50'!$A:$BM,MATCH(AI$1,'B-pEC50'!$A$1:$BM$1,0),FALSE),"")</f>
        <v>8.6340000000000003</v>
      </c>
      <c r="AJ35" s="46">
        <f>_xlfn.IFNA(VLOOKUP($A35,'B-pEC50'!$A:$BM,MATCH(AJ$1,'B-pEC50'!$A$1:$BM$1,0),FALSE),"")</f>
        <v>9.0549999999999997</v>
      </c>
      <c r="AK35" s="46">
        <f>_xlfn.IFNA(VLOOKUP($A35,'B-pEC50'!$A:$BM,MATCH(AK$1,'B-pEC50'!$A$1:$BM$1,0),FALSE),"")</f>
        <v>8.5169999999999995</v>
      </c>
      <c r="AL35" s="45" t="str">
        <f>_xlfn.IFNA(VLOOKUP($A35,'B-pEC50'!$A:$BM,MATCH(AL$1,'B-pEC50'!$A$1:$BM$1,0),FALSE),"")</f>
        <v/>
      </c>
      <c r="AM35" s="45" t="str">
        <f>_xlfn.IFNA(VLOOKUP($A35,'B-pEC50'!$A:$BM,MATCH(AM$1,'B-pEC50'!$A$1:$BM$1,0),FALSE),"")</f>
        <v/>
      </c>
      <c r="AN35" s="45">
        <f>_xlfn.IFNA(VLOOKUP($A35,'B-pEC50'!$A:$BM,MATCH(AN$1,'B-pEC50'!$A$1:$BM$1,0),FALSE),"")</f>
        <v>5.4420000000000002</v>
      </c>
      <c r="AO35" s="46">
        <f>_xlfn.IFNA(VLOOKUP($A35,'B-pEC50'!$A:$BM,MATCH(AO$1,'B-pEC50'!$A$1:$BM$1,0),FALSE),"")</f>
        <v>7.484</v>
      </c>
      <c r="AP35" s="45" t="str">
        <f>_xlfn.IFNA(VLOOKUP($A35,'B-pEC50'!$A:$BM,MATCH(AP$1,'B-pEC50'!$A$1:$BM$1,0),FALSE),"")</f>
        <v/>
      </c>
      <c r="AQ35" s="45" t="str">
        <f>_xlfn.IFNA(VLOOKUP($A35,'B-pEC50'!$A:$BM,MATCH(AQ$1,'B-pEC50'!$A$1:$BM$1,0),FALSE),"")</f>
        <v/>
      </c>
      <c r="AR35" s="47">
        <f>_xlfn.IFNA(VLOOKUP($A35,'I-pEC50'!$A:$BM,MATCH(AR$1,'I-pEC50'!$A$1:$BM$1,0),FALSE),"")</f>
        <v>5.26</v>
      </c>
      <c r="AS35" s="47">
        <f>_xlfn.IFNA(VLOOKUP($A35,'I-pEC50'!$A:$BM,MATCH(AS$1,'I-pEC50'!$A$1:$BM$1,0),FALSE),"")</f>
        <v>7.66</v>
      </c>
      <c r="AT35" s="47">
        <f>_xlfn.IFNA(VLOOKUP($A35,'I-pEC50'!$A:$BM,MATCH(AT$1,'I-pEC50'!$A$1:$BM$1,0),FALSE),"")</f>
        <v>7.66</v>
      </c>
      <c r="AU35" s="47">
        <f>_xlfn.IFNA(VLOOKUP($A35,'I-pEC50'!$A:$BM,MATCH(AU$1,'I-pEC50'!$A$1:$BM$1,0),FALSE),"")</f>
        <v>7.26</v>
      </c>
      <c r="AV35" s="47">
        <f>_xlfn.IFNA(VLOOKUP($A35,'I-pEC50'!$A:$BM,MATCH(AV$1,'I-pEC50'!$A$1:$BM$1,0),FALSE),"")</f>
        <v>7.26</v>
      </c>
      <c r="AW35" s="47">
        <f>_xlfn.IFNA(VLOOKUP($A35,'I-pEC50'!$A:$BM,MATCH(AW$1,'I-pEC50'!$A$1:$BM$1,0),FALSE),"")</f>
        <v>6.49</v>
      </c>
      <c r="AX35" s="47" t="str">
        <f>_xlfn.IFNA(VLOOKUP($A35,'I-pEC50'!$A:$BM,MATCH(AX$1,'I-pEC50'!$A$1:$BM$1,0),FALSE),"")</f>
        <v/>
      </c>
      <c r="AY35" s="47" t="str">
        <f>_xlfn.IFNA(VLOOKUP($A35,'I-pEC50'!$A:$BM,MATCH(AY$1,'I-pEC50'!$A$1:$BM$1,0),FALSE),"")</f>
        <v/>
      </c>
      <c r="AZ35" s="47">
        <f>_xlfn.IFNA(VLOOKUP($A35,'I-pEC50'!$A:$BM,MATCH(AZ$1,'I-pEC50'!$A$1:$BM$1,0),FALSE),"")</f>
        <v>6.13</v>
      </c>
      <c r="BA35" s="47">
        <f>_xlfn.IFNA(VLOOKUP($A35,'I-pEC50'!$A:$BM,MATCH(BA$1,'I-pEC50'!$A$1:$BM$1,0),FALSE),"")</f>
        <v>5.38</v>
      </c>
      <c r="BB35" s="47" t="str">
        <f>_xlfn.IFNA(VLOOKUP($A35,'I-pEC50'!$A:$BM,MATCH(BB$1,'I-pEC50'!$A$1:$BM$1,0),FALSE),"")</f>
        <v/>
      </c>
      <c r="BC35" s="47" t="str">
        <f>_xlfn.IFNA(VLOOKUP($A35,'I-pEC50'!$A:$BM,MATCH(BC$1,'I-pEC50'!$A$1:$BM$1,0),FALSE),"")</f>
        <v/>
      </c>
      <c r="BD35" s="40">
        <f t="shared" si="47"/>
        <v>0</v>
      </c>
      <c r="BE35" s="41">
        <f t="shared" si="48"/>
        <v>0.81638804267091525</v>
      </c>
      <c r="BF35" s="41">
        <f t="shared" si="49"/>
        <v>0.86432064263985109</v>
      </c>
      <c r="BG35" s="41">
        <f t="shared" si="50"/>
        <v>0.54416212685718079</v>
      </c>
      <c r="BH35" s="41">
        <f t="shared" si="51"/>
        <v>0.47343281058460501</v>
      </c>
      <c r="BI35" s="41">
        <f t="shared" si="52"/>
        <v>0.34915625960472968</v>
      </c>
      <c r="BJ35" s="41" t="str">
        <f t="shared" si="53"/>
        <v/>
      </c>
      <c r="BK35" s="41" t="str">
        <f t="shared" si="54"/>
        <v/>
      </c>
      <c r="BL35" s="41">
        <f t="shared" si="55"/>
        <v>-0.56067739186464571</v>
      </c>
      <c r="BM35" s="41">
        <f t="shared" si="56"/>
        <v>5.5160031420271108E-2</v>
      </c>
      <c r="BN35" s="41" t="str">
        <f t="shared" si="57"/>
        <v/>
      </c>
      <c r="BO35" s="41" t="str">
        <f t="shared" si="58"/>
        <v/>
      </c>
      <c r="BP35" s="40">
        <f>_xlfn.IFNA(VLOOKUP($A35,'B-pEC50'!$A:$BM,MATCH(BP$1,'B-pEC50'!$A$1:$BM$1,0),FALSE),"")</f>
        <v>5.8092224231464859E-2</v>
      </c>
      <c r="BQ35" s="41">
        <f>_xlfn.IFNA(VLOOKUP($A35,'B-pEC50'!$A:$BM,MATCH(BQ$1,'B-pEC50'!$A$1:$BM$1,0),FALSE),"")</f>
        <v>0.509493670886076</v>
      </c>
      <c r="BR35" s="41">
        <f>_xlfn.IFNA(VLOOKUP($A35,'B-pEC50'!$A:$BM,MATCH(BR$1,'B-pEC50'!$A$1:$BM$1,0),FALSE),"")</f>
        <v>0.48123869801084995</v>
      </c>
      <c r="BS35" s="41">
        <f>_xlfn.IFNA(VLOOKUP($A35,'B-pEC50'!$A:$BM,MATCH(BS$1,'B-pEC50'!$A$1:$BM$1,0),FALSE),"")</f>
        <v>0.63698010849909592</v>
      </c>
      <c r="BT35" s="41">
        <f>_xlfn.IFNA(VLOOKUP($A35,'B-pEC50'!$A:$BM,MATCH(BT$1,'B-pEC50'!$A$1:$BM$1,0),FALSE),"")</f>
        <v>0.7321428571428571</v>
      </c>
      <c r="BU35" s="41">
        <f>_xlfn.IFNA(VLOOKUP($A35,'B-pEC50'!$A:$BM,MATCH(BU$1,'B-pEC50'!$A$1:$BM$1,0),FALSE),"")</f>
        <v>0.61053345388788416</v>
      </c>
      <c r="BV35" s="41" t="str">
        <f>_xlfn.IFNA(VLOOKUP($A35,'B-pEC50'!$A:$BM,MATCH(BV$1,'B-pEC50'!$A$1:$BM$1,0),FALSE),"")</f>
        <v/>
      </c>
      <c r="BW35" s="41" t="str">
        <f>_xlfn.IFNA(VLOOKUP($A35,'B-pEC50'!$A:$BM,MATCH(BW$1,'B-pEC50'!$A$1:$BM$1,0),FALSE),"")</f>
        <v/>
      </c>
      <c r="BX35" s="41">
        <f>_xlfn.IFNA(VLOOKUP($A35,'B-pEC50'!$A:$BM,MATCH(BX$1,'B-pEC50'!$A$1:$BM$1,0),FALSE),"")</f>
        <v>-8.4538878842676232E-2</v>
      </c>
      <c r="BY35" s="41">
        <f>_xlfn.IFNA(VLOOKUP($A35,'B-pEC50'!$A:$BM,MATCH(BY$1,'B-pEC50'!$A$1:$BM$1,0),FALSE),"")</f>
        <v>0.37703435804701629</v>
      </c>
      <c r="BZ35" s="41" t="str">
        <f>_xlfn.IFNA(VLOOKUP($A35,'B-pEC50'!$A:$BM,MATCH(BZ$1,'B-pEC50'!$A$1:$BM$1,0),FALSE),"")</f>
        <v/>
      </c>
      <c r="CA35" s="41" t="str">
        <f>_xlfn.IFNA(VLOOKUP($A35,'B-pEC50'!$A:$BM,MATCH(CA$1,'B-pEC50'!$A$1:$BM$1,0),FALSE),"")</f>
        <v/>
      </c>
      <c r="CB35" s="47">
        <f>_xlfn.IFNA(VLOOKUP($A35,'I-pEC50'!$A:$BM,MATCH(CB$1,'I-pEC50'!$A$1:$BM$1,0),FALSE),"")</f>
        <v>0</v>
      </c>
      <c r="CC35" s="47">
        <f>_xlfn.IFNA(VLOOKUP($A35,'I-pEC50'!$A:$BM,MATCH(CC$1,'I-pEC50'!$A$1:$BM$1,0),FALSE),"")</f>
        <v>0.41594454072790304</v>
      </c>
      <c r="CD35" s="47">
        <f>_xlfn.IFNA(VLOOKUP($A35,'I-pEC50'!$A:$BM,MATCH(CD$1,'I-pEC50'!$A$1:$BM$1,0),FALSE),"")</f>
        <v>0.41594454072790304</v>
      </c>
      <c r="CE35" s="47">
        <f>_xlfn.IFNA(VLOOKUP($A35,'I-pEC50'!$A:$BM,MATCH(CE$1,'I-pEC50'!$A$1:$BM$1,0),FALSE),"")</f>
        <v>0.34662045060658581</v>
      </c>
      <c r="CF35" s="47">
        <f>_xlfn.IFNA(VLOOKUP($A35,'I-pEC50'!$A:$BM,MATCH(CF$1,'I-pEC50'!$A$1:$BM$1,0),FALSE),"")</f>
        <v>0.34662045060658581</v>
      </c>
      <c r="CG35" s="47">
        <f>_xlfn.IFNA(VLOOKUP($A35,'I-pEC50'!$A:$BM,MATCH(CG$1,'I-pEC50'!$A$1:$BM$1,0),FALSE),"")</f>
        <v>0.21317157712305035</v>
      </c>
      <c r="CH35" s="47" t="str">
        <f>_xlfn.IFNA(VLOOKUP($A35,'I-pEC50'!$A:$BM,MATCH(CH$1,'I-pEC50'!$A$1:$BM$1,0),FALSE),"")</f>
        <v/>
      </c>
      <c r="CI35" s="47" t="str">
        <f>_xlfn.IFNA(VLOOKUP($A35,'I-pEC50'!$A:$BM,MATCH(CI$1,'I-pEC50'!$A$1:$BM$1,0),FALSE),"")</f>
        <v/>
      </c>
      <c r="CJ35" s="47">
        <f>_xlfn.IFNA(VLOOKUP($A35,'I-pEC50'!$A:$BM,MATCH(CJ$1,'I-pEC50'!$A$1:$BM$1,0),FALSE),"")</f>
        <v>0.15077989601386485</v>
      </c>
      <c r="CK35" s="47">
        <f>_xlfn.IFNA(VLOOKUP($A35,'I-pEC50'!$A:$BM,MATCH(CK$1,'I-pEC50'!$A$1:$BM$1,0),FALSE),"")</f>
        <v>2.0797227036395166E-2</v>
      </c>
      <c r="CL35" s="47" t="str">
        <f>_xlfn.IFNA(VLOOKUP($A35,'I-pEC50'!$A:$BM,MATCH(CL$1,'I-pEC50'!$A$1:$BM$1,0),FALSE),"")</f>
        <v/>
      </c>
      <c r="CM35" s="47" t="str">
        <f>_xlfn.IFNA(VLOOKUP($A35,'I-pEC50'!$A:$BM,MATCH(CM$1,'I-pEC50'!$A$1:$BM$1,0),FALSE),"")</f>
        <v/>
      </c>
      <c r="CN35" s="40">
        <f t="shared" si="59"/>
        <v>0</v>
      </c>
      <c r="CO35" s="41">
        <f t="shared" si="60"/>
        <v>0.72737337392748425</v>
      </c>
      <c r="CP35" s="41">
        <f t="shared" si="61"/>
        <v>0.6927760863548299</v>
      </c>
      <c r="CQ35" s="41">
        <f t="shared" si="62"/>
        <v>0.94324352548036738</v>
      </c>
      <c r="CR35" s="41">
        <f t="shared" si="63"/>
        <v>0.83333333333333326</v>
      </c>
      <c r="CS35" s="41">
        <f t="shared" si="64"/>
        <v>0.60216666666666685</v>
      </c>
      <c r="CT35" s="41" t="str">
        <f t="shared" si="65"/>
        <v/>
      </c>
      <c r="CU35" s="41" t="str">
        <f t="shared" si="66"/>
        <v/>
      </c>
      <c r="CV35" s="41">
        <f t="shared" si="67"/>
        <v>0</v>
      </c>
      <c r="CW35" s="41">
        <f t="shared" si="68"/>
        <v>8.846718903036245E-2</v>
      </c>
      <c r="CX35" s="41" t="str">
        <f t="shared" si="69"/>
        <v/>
      </c>
      <c r="CY35" s="41" t="str">
        <f t="shared" si="70"/>
        <v/>
      </c>
      <c r="CZ35" s="40">
        <f>_xlfn.IFNA(VLOOKUP($A35,'B-pEC50'!$A:$BM,MATCH(CZ$1,'B-pEC50'!$A$1:$BM$1,0),FALSE),"")</f>
        <v>0.174647107666759</v>
      </c>
      <c r="DA35" s="41">
        <f>_xlfn.IFNA(VLOOKUP($A35,'B-pEC50'!$A:$BM,MATCH(DA$1,'B-pEC50'!$A$1:$BM$1,0),FALSE),"")</f>
        <v>0.72737337392748425</v>
      </c>
      <c r="DB35" s="41">
        <f>_xlfn.IFNA(VLOOKUP($A35,'B-pEC50'!$A:$BM,MATCH(DB$1,'B-pEC50'!$A$1:$BM$1,0),FALSE),"")</f>
        <v>0.6927760863548299</v>
      </c>
      <c r="DC35" s="41">
        <f>_xlfn.IFNA(VLOOKUP($A35,'B-pEC50'!$A:$BM,MATCH(DC$1,'B-pEC50'!$A$1:$BM$1,0),FALSE),"")</f>
        <v>0.88347633545530047</v>
      </c>
      <c r="DD35" s="41">
        <f>_xlfn.IFNA(VLOOKUP($A35,'B-pEC50'!$A:$BM,MATCH(DD$1,'B-pEC50'!$A$1:$BM$1,0),FALSE),"")</f>
        <v>1</v>
      </c>
      <c r="DE35" s="41">
        <f>_xlfn.IFNA(VLOOKUP($A35,'B-pEC50'!$A:$BM,MATCH(DE$1,'B-pEC50'!$A$1:$BM$1,0),FALSE),"")</f>
        <v>0.85109327428729575</v>
      </c>
      <c r="DF35" s="41" t="str">
        <f>_xlfn.IFNA(VLOOKUP($A35,'B-pEC50'!$A:$BM,MATCH(DF$1,'B-pEC50'!$A$1:$BM$1,0),FALSE),"")</f>
        <v/>
      </c>
      <c r="DG35" s="41" t="str">
        <f>_xlfn.IFNA(VLOOKUP($A35,'B-pEC50'!$A:$BM,MATCH(DG$1,'B-pEC50'!$A$1:$BM$1,0),FALSE),"")</f>
        <v/>
      </c>
      <c r="DH35" s="41">
        <f>_xlfn.IFNA(VLOOKUP($A35,'B-pEC50'!$A:$BM,MATCH(DH$1,'B-pEC50'!$A$1:$BM$1,0),FALSE),"")</f>
        <v>0</v>
      </c>
      <c r="DI35" s="41">
        <f>_xlfn.IFNA(VLOOKUP($A35,'B-pEC50'!$A:$BM,MATCH(DI$1,'B-pEC50'!$A$1:$BM$1,0),FALSE),"")</f>
        <v>0.56518128978688076</v>
      </c>
      <c r="DJ35" s="41" t="str">
        <f>_xlfn.IFNA(VLOOKUP($A35,'B-pEC50'!$A:$BM,MATCH(DJ$1,'B-pEC50'!$A$1:$BM$1,0),FALSE),"")</f>
        <v/>
      </c>
      <c r="DK35" s="41" t="str">
        <f>_xlfn.IFNA(VLOOKUP($A35,'B-pEC50'!$A:$BM,MATCH(DK$1,'B-pEC50'!$A$1:$BM$1,0),FALSE),"")</f>
        <v/>
      </c>
      <c r="DL35" s="47">
        <f>_xlfn.IFNA(VLOOKUP($A35,'I-pEC50'!$A:$BQ,MATCH(DL$1,'I-pEC50'!$A$1:$BQ$1,0),FALSE),"")</f>
        <v>0</v>
      </c>
      <c r="DM35" s="47">
        <f>_xlfn.IFNA(VLOOKUP($A35,'I-pEC50'!$A:$BQ,MATCH(DM$1,'I-pEC50'!$A$1:$BQ$1,0),FALSE),"")</f>
        <v>1</v>
      </c>
      <c r="DN35" s="47">
        <f>_xlfn.IFNA(VLOOKUP($A35,'I-pEC50'!$A:$BQ,MATCH(DN$1,'I-pEC50'!$A$1:$BQ$1,0),FALSE),"")</f>
        <v>1</v>
      </c>
      <c r="DO35" s="47">
        <f>_xlfn.IFNA(VLOOKUP($A35,'I-pEC50'!$A:$BQ,MATCH(DO$1,'I-pEC50'!$A$1:$BQ$1,0),FALSE),"")</f>
        <v>0.83333333333333326</v>
      </c>
      <c r="DP35" s="47">
        <f>_xlfn.IFNA(VLOOKUP($A35,'I-pEC50'!$A:$BQ,MATCH(DP$1,'I-pEC50'!$A$1:$BQ$1,0),FALSE),"")</f>
        <v>0.83333333333333326</v>
      </c>
      <c r="DQ35" s="47">
        <f>_xlfn.IFNA(VLOOKUP($A35,'I-pEC50'!$A:$BQ,MATCH(DQ$1,'I-pEC50'!$A$1:$BQ$1,0),FALSE),"")</f>
        <v>0.51250000000000007</v>
      </c>
      <c r="DR35" s="47" t="str">
        <f>_xlfn.IFNA(VLOOKUP($A35,'I-pEC50'!$A:$BQ,MATCH(DR$1,'I-pEC50'!$A$1:$BQ$1,0),FALSE),"")</f>
        <v/>
      </c>
      <c r="DS35" s="47" t="str">
        <f>_xlfn.IFNA(VLOOKUP($A35,'I-pEC50'!$A:$BQ,MATCH(DS$1,'I-pEC50'!$A$1:$BQ$1,0),FALSE),"")</f>
        <v/>
      </c>
      <c r="DT35" s="47">
        <f>_xlfn.IFNA(VLOOKUP($A35,'I-pEC50'!$A:$BQ,MATCH(DT$1,'I-pEC50'!$A$1:$BQ$1,0),FALSE),"")</f>
        <v>0.36249999999999999</v>
      </c>
      <c r="DU35" s="47">
        <f>_xlfn.IFNA(VLOOKUP($A35,'I-pEC50'!$A:$BQ,MATCH(DU$1,'I-pEC50'!$A$1:$BQ$1,0),FALSE),"")</f>
        <v>5.0000000000000037E-2</v>
      </c>
      <c r="DV35" s="47" t="str">
        <f>_xlfn.IFNA(VLOOKUP($A35,'I-pEC50'!$A:$BQ,MATCH(DV$1,'I-pEC50'!$A$1:$BQ$1,0),FALSE),"")</f>
        <v/>
      </c>
      <c r="DW35" s="47" t="str">
        <f>_xlfn.IFNA(VLOOKUP($A35,'I-pEC50'!$A:$BQ,MATCH(DW$1,'I-pEC50'!$A$1:$BQ$1,0),FALSE),"")</f>
        <v/>
      </c>
      <c r="DX35" s="105">
        <f t="shared" ref="DX35:DX52" si="73">IFERROR(MIN(EB35,EF35)/MAX(EB35,EF35),"")</f>
        <v>0.86612876667215533</v>
      </c>
      <c r="DY35" s="47">
        <f t="shared" ref="DY35:DY52" si="74">IFERROR(MIN(EC35,EG35)/MAX(EC35,EG35),"")</f>
        <v>0.84594146880176702</v>
      </c>
      <c r="DZ35" s="47">
        <f t="shared" ref="DZ35:DZ52" si="75">IFERROR(MIN(ED35,EH35)/MAX(ED35,EH35),"")</f>
        <v>0.8190807055050775</v>
      </c>
      <c r="EA35" s="47" t="str">
        <f t="shared" ref="EA35:EA52" si="76">IFERROR(MIN(EE35,EI35)/MAX(EE35,EI35),"")</f>
        <v/>
      </c>
      <c r="EB35" s="47">
        <f>_xlfn.IFNA(VLOOKUP($A35,'B-pEC50'!$A:$IC,MATCH(EB$1,'B-pEC50'!$A$1:$IC$1,0),FALSE),"")</f>
        <v>6.0730000000000004</v>
      </c>
      <c r="EC35" s="47">
        <f>_xlfn.IFNA(VLOOKUP($A35,'B-pEC50'!$A:$IC,MATCH(EC$1,'B-pEC50'!$A$1:$IC$1,0),FALSE),"")</f>
        <v>9.0549999999999997</v>
      </c>
      <c r="ED35" s="47">
        <f>_xlfn.IFNA(VLOOKUP($A35,'B-pEC50'!$A:$IC,MATCH(ED$1,'B-pEC50'!$A$1:$IC$1,0),FALSE),"")</f>
        <v>7.484</v>
      </c>
      <c r="EE35" s="47" t="str">
        <f>_xlfn.IFNA(VLOOKUP($A35,'B-pEC50'!$A:$IC,MATCH(EE$1,'B-pEC50'!$A$1:$IC$1,0),FALSE),"")</f>
        <v/>
      </c>
      <c r="EF35" s="47">
        <f>_xlfn.IFNA(VLOOKUP($A35,'I-pEC50'!$A:$IC,MATCH(EF$1,'I-pEC50'!$A$1:$IC$1,0),FALSE),"")</f>
        <v>5.26</v>
      </c>
      <c r="EG35" s="47">
        <f>_xlfn.IFNA(VLOOKUP($A35,'I-pEC50'!$A:$IC,MATCH(EG$1,'I-pEC50'!$A$1:$IC$1,0),FALSE),"")</f>
        <v>7.66</v>
      </c>
      <c r="EH35" s="47">
        <f>_xlfn.IFNA(VLOOKUP($A35,'I-pEC50'!$A:$IC,MATCH(EH$1,'I-pEC50'!$A$1:$IC$1,0),FALSE),"")</f>
        <v>6.13</v>
      </c>
      <c r="EI35" s="47" t="str">
        <f>_xlfn.IFNA(VLOOKUP($A35,'I-pEC50'!$A:$IC,MATCH(EI$1,'I-pEC50'!$A$1:$IC$1,0),FALSE),"")</f>
        <v/>
      </c>
      <c r="EJ35" s="105">
        <f t="shared" ref="EJ35:EJ52" si="77">IFERROR(MIN(EN35,ER35)/MAX(EN35,ER35),"")</f>
        <v>0.86612876667215533</v>
      </c>
      <c r="EK35" s="47">
        <f t="shared" ref="EK35:EK52" si="78">IFERROR(MIN(EO35,ES35)/MAX(EO35,ES35),"")</f>
        <v>0.86047227682906602</v>
      </c>
      <c r="EL35" s="47">
        <f t="shared" ref="EL35:EL52" si="79">IFERROR(MIN(EP35,ET35)/MAX(EP35,ET35),"")</f>
        <v>0.89045334983753677</v>
      </c>
      <c r="EM35" s="47" t="str">
        <f t="shared" ref="EM35:EM52" si="80">IFERROR(MIN(EQ35,EU35)/MAX(EQ35,EU35),"")</f>
        <v/>
      </c>
      <c r="EN35" s="105">
        <f>_xlfn.IFNA(VLOOKUP($A35,'B-pEC50'!$A:$IC,MATCH(EN$1,'B-pEC50'!$A$1:$IC$1,0),FALSE),"")</f>
        <v>6.0730000000000004</v>
      </c>
      <c r="EO35" s="47">
        <f>_xlfn.IFNA(VLOOKUP($A35,'B-pEC50'!$A:$IC,MATCH(EO$1,'B-pEC50'!$A$1:$IC$1,0),FALSE),"")</f>
        <v>8.4442000000000004</v>
      </c>
      <c r="EP35" s="47">
        <f>_xlfn.IFNA(VLOOKUP($A35,'B-pEC50'!$A:$IC,MATCH(EP$1,'B-pEC50'!$A$1:$IC$1,0),FALSE),"")</f>
        <v>6.4630000000000001</v>
      </c>
      <c r="EQ35" s="47" t="str">
        <f>_xlfn.IFNA(VLOOKUP($A35,'B-pEC50'!$A:$IC,MATCH(EQ$1,'B-pEC50'!$A$1:$IC$1,0),FALSE),"")</f>
        <v/>
      </c>
      <c r="ER35" s="47">
        <f>_xlfn.IFNA(VLOOKUP($A35,'I-pEC50'!$A:$IC,MATCH(ER$1,'I-pEC50'!$A$1:$IC$1,0),FALSE),"")</f>
        <v>5.26</v>
      </c>
      <c r="ES35" s="47">
        <f>_xlfn.IFNA(VLOOKUP($A35,'I-pEC50'!$A:$IC,MATCH(ES$1,'I-pEC50'!$A$1:$IC$1,0),FALSE),"")</f>
        <v>7.266</v>
      </c>
      <c r="ET35" s="47">
        <f>_xlfn.IFNA(VLOOKUP($A35,'I-pEC50'!$A:$IC,MATCH(ET$1,'I-pEC50'!$A$1:$IC$1,0),FALSE),"")</f>
        <v>5.7549999999999999</v>
      </c>
      <c r="EU35" s="47" t="str">
        <f>_xlfn.IFNA(VLOOKUP($A35,'I-pEC50'!$A:$IC,MATCH(EU$1,'I-pEC50'!$A$1:$IC$1,0),FALSE),"")</f>
        <v/>
      </c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</row>
    <row r="36" spans="1:172" s="49" customFormat="1" x14ac:dyDescent="0.2">
      <c r="A36" s="29" t="s">
        <v>14</v>
      </c>
      <c r="B36" s="377" t="str">
        <f>VLOOKUP($A36,BI!$A:$Q,MATCH(B$1,BI!$A$1:$Q$1,0),FALSE)</f>
        <v/>
      </c>
      <c r="C36" s="378">
        <f>VLOOKUP($A36,BI!$A:$Q,MATCH(C$1,BI!$A$1:$Q$1,0),FALSE)</f>
        <v>1</v>
      </c>
      <c r="D36" s="378" t="str">
        <f>VLOOKUP($A36,BI!$A:$Q,MATCH(D$1,BI!$A$1:$Q$1,0),FALSE)</f>
        <v/>
      </c>
      <c r="E36" s="378">
        <f>VLOOKUP($A36,BI!$A:$Q,MATCH(E$1,BI!$A$1:$Q$1,0),FALSE)</f>
        <v>1</v>
      </c>
      <c r="F36" s="378" t="str">
        <f>VLOOKUP($A36,BI!$A:$Q,MATCH(F$1,BI!$A$1:$Q$1,0),FALSE)</f>
        <v/>
      </c>
      <c r="G36" s="378" t="str">
        <f>VLOOKUP($A36,BI!$A:$Q,MATCH(G$1,BI!$A$1:$Q$1,0),FALSE)</f>
        <v/>
      </c>
      <c r="H36" s="378">
        <f>VLOOKUP($A36,BI!$A:$Q,MATCH(H$1,BI!$A$1:$Q$1,0),FALSE)</f>
        <v>1</v>
      </c>
      <c r="I36" s="378">
        <f>VLOOKUP($A36,BI!$A:$Q,MATCH(I$1,BI!$A$1:$Q$1,0),FALSE)</f>
        <v>1</v>
      </c>
      <c r="J36" s="378">
        <f>VLOOKUP($A36,BI!$A:$Q,MATCH(J$1,BI!$A$1:$Q$1,0),FALSE)</f>
        <v>1</v>
      </c>
      <c r="K36" s="378">
        <f>VLOOKUP($A36,BI!$A:$Q,MATCH(K$1,BI!$A$1:$Q$1,0),FALSE)</f>
        <v>1</v>
      </c>
      <c r="L36" s="378" t="str">
        <f>VLOOKUP($A36,BI!$A:$Q,MATCH(L$1,BI!$A$1:$Q$1,0),FALSE)</f>
        <v/>
      </c>
      <c r="M36" s="378">
        <f>VLOOKUP($A36,BI!$A:$Q,MATCH(M$1,BI!$A$1:$Q$1,0),FALSE)</f>
        <v>1</v>
      </c>
      <c r="N36" s="49">
        <f t="shared" si="0"/>
        <v>7</v>
      </c>
      <c r="O36" s="49" t="str">
        <f>VLOOKUP($A36,BI!$A:$Q,MATCH(O$1,BI!$A$1:$Q$1,0),FALSE)</f>
        <v/>
      </c>
      <c r="P36" s="37">
        <f>VLOOKUP($A36,BI!$A:$Q,MATCH(P$1,BI!$A$1:$Q$1,0),FALSE)</f>
        <v>1</v>
      </c>
      <c r="Q36" s="37">
        <f>VLOOKUP($A36,BI!$A:$Q,MATCH(Q$1,BI!$A$1:$Q$1,0),FALSE)</f>
        <v>1</v>
      </c>
      <c r="R36" s="37">
        <f>VLOOKUP($A36,BI!$A:$Q,MATCH(R$1,BI!$A$1:$Q$1,0),FALSE)</f>
        <v>1</v>
      </c>
      <c r="S36" s="37">
        <f t="shared" si="1"/>
        <v>3</v>
      </c>
      <c r="T36" s="40" t="str">
        <f t="shared" si="35"/>
        <v/>
      </c>
      <c r="U36" s="41">
        <f t="shared" si="36"/>
        <v>0.85788844188322289</v>
      </c>
      <c r="V36" s="41">
        <f t="shared" si="37"/>
        <v>1</v>
      </c>
      <c r="W36" s="41">
        <f t="shared" si="38"/>
        <v>0.90694272532913245</v>
      </c>
      <c r="X36" s="41" t="str">
        <f t="shared" si="39"/>
        <v/>
      </c>
      <c r="Y36" s="41" t="str">
        <f t="shared" si="40"/>
        <v/>
      </c>
      <c r="Z36" s="41">
        <f t="shared" si="41"/>
        <v>0.9810704960835509</v>
      </c>
      <c r="AA36" s="41">
        <f t="shared" si="42"/>
        <v>0.90352480417754566</v>
      </c>
      <c r="AB36" s="41">
        <f t="shared" si="43"/>
        <v>0.6940813810110974</v>
      </c>
      <c r="AC36" s="41">
        <f t="shared" si="44"/>
        <v>0.78360248447204961</v>
      </c>
      <c r="AD36" s="41" t="str">
        <f t="shared" si="45"/>
        <v/>
      </c>
      <c r="AE36" s="41">
        <f t="shared" si="46"/>
        <v>0.98874790519511613</v>
      </c>
      <c r="AF36" s="44" t="str">
        <f>_xlfn.IFNA(VLOOKUP($A36,'B-pEC50'!$A:$BM,MATCH(AF$1,'B-pEC50'!$A$1:$BM$1,0),FALSE),"")</f>
        <v/>
      </c>
      <c r="AG36" s="46">
        <f>_xlfn.IFNA(VLOOKUP($A36,'B-pEC50'!$A:$BM,MATCH(AG$1,'B-pEC50'!$A$1:$BM$1,0),FALSE),"")</f>
        <v>9.1969999999999992</v>
      </c>
      <c r="AH36" s="46" t="str">
        <f>_xlfn.IFNA(VLOOKUP($A36,'B-pEC50'!$A:$BM,MATCH(AH$1,'B-pEC50'!$A$1:$BM$1,0),FALSE),"")</f>
        <v/>
      </c>
      <c r="AI36" s="46">
        <f>_xlfn.IFNA(VLOOKUP($A36,'B-pEC50'!$A:$BM,MATCH(AI$1,'B-pEC50'!$A$1:$BM$1,0),FALSE),"")</f>
        <v>8.8870000000000005</v>
      </c>
      <c r="AJ36" s="46" t="str">
        <f>_xlfn.IFNA(VLOOKUP($A36,'B-pEC50'!$A:$BM,MATCH(AJ$1,'B-pEC50'!$A$1:$BM$1,0),FALSE),"")</f>
        <v/>
      </c>
      <c r="AK36" s="46" t="str">
        <f>_xlfn.IFNA(VLOOKUP($A36,'B-pEC50'!$A:$BM,MATCH(AK$1,'B-pEC50'!$A$1:$BM$1,0),FALSE),"")</f>
        <v/>
      </c>
      <c r="AL36" s="45">
        <f>_xlfn.IFNA(VLOOKUP($A36,'B-pEC50'!$A:$BM,MATCH(AL$1,'B-pEC50'!$A$1:$BM$1,0),FALSE),"")</f>
        <v>7.5149999999999997</v>
      </c>
      <c r="AM36" s="45">
        <f>_xlfn.IFNA(VLOOKUP($A36,'B-pEC50'!$A:$BM,MATCH(AM$1,'B-pEC50'!$A$1:$BM$1,0),FALSE),"")</f>
        <v>6.9210000000000003</v>
      </c>
      <c r="AN36" s="45">
        <f>_xlfn.IFNA(VLOOKUP($A36,'B-pEC50'!$A:$BM,MATCH(AN$1,'B-pEC50'!$A$1:$BM$1,0),FALSE),"")</f>
        <v>5.6289999999999996</v>
      </c>
      <c r="AO36" s="46">
        <f>_xlfn.IFNA(VLOOKUP($A36,'B-pEC50'!$A:$BM,MATCH(AO$1,'B-pEC50'!$A$1:$BM$1,0),FALSE),"")</f>
        <v>6.3079999999999998</v>
      </c>
      <c r="AP36" s="45" t="str">
        <f>_xlfn.IFNA(VLOOKUP($A36,'B-pEC50'!$A:$BM,MATCH(AP$1,'B-pEC50'!$A$1:$BM$1,0),FALSE),"")</f>
        <v/>
      </c>
      <c r="AQ36" s="45">
        <f>_xlfn.IFNA(VLOOKUP($A36,'B-pEC50'!$A:$BM,MATCH(AQ$1,'B-pEC50'!$A$1:$BM$1,0),FALSE),"")</f>
        <v>8.3539999999999992</v>
      </c>
      <c r="AR36" s="47" t="str">
        <f>_xlfn.IFNA(VLOOKUP($A36,'I-pEC50'!$A:$BM,MATCH(AR$1,'I-pEC50'!$A$1:$BM$1,0),FALSE),"")</f>
        <v/>
      </c>
      <c r="AS36" s="47">
        <f>_xlfn.IFNA(VLOOKUP($A36,'I-pEC50'!$A:$BM,MATCH(AS$1,'I-pEC50'!$A$1:$BM$1,0),FALSE),"")</f>
        <v>7.89</v>
      </c>
      <c r="AT36" s="47">
        <f>_xlfn.IFNA(VLOOKUP($A36,'I-pEC50'!$A:$BM,MATCH(AT$1,'I-pEC50'!$A$1:$BM$1,0),FALSE),"")</f>
        <v>7.89</v>
      </c>
      <c r="AU36" s="47">
        <f>_xlfn.IFNA(VLOOKUP($A36,'I-pEC50'!$A:$BM,MATCH(AU$1,'I-pEC50'!$A$1:$BM$1,0),FALSE),"")</f>
        <v>8.06</v>
      </c>
      <c r="AV36" s="47" t="str">
        <f>_xlfn.IFNA(VLOOKUP($A36,'I-pEC50'!$A:$BM,MATCH(AV$1,'I-pEC50'!$A$1:$BM$1,0),FALSE),"")</f>
        <v/>
      </c>
      <c r="AW36" s="47" t="str">
        <f>_xlfn.IFNA(VLOOKUP($A36,'I-pEC50'!$A:$BM,MATCH(AW$1,'I-pEC50'!$A$1:$BM$1,0),FALSE),"")</f>
        <v/>
      </c>
      <c r="AX36" s="47">
        <f>_xlfn.IFNA(VLOOKUP($A36,'I-pEC50'!$A:$BM,MATCH(AX$1,'I-pEC50'!$A$1:$BM$1,0),FALSE),"")</f>
        <v>7.66</v>
      </c>
      <c r="AY36" s="47">
        <f>_xlfn.IFNA(VLOOKUP($A36,'I-pEC50'!$A:$BM,MATCH(AY$1,'I-pEC50'!$A$1:$BM$1,0),FALSE),"")</f>
        <v>7.66</v>
      </c>
      <c r="AZ36" s="47">
        <f>_xlfn.IFNA(VLOOKUP($A36,'I-pEC50'!$A:$BM,MATCH(AZ$1,'I-pEC50'!$A$1:$BM$1,0),FALSE),"")</f>
        <v>8.11</v>
      </c>
      <c r="BA36" s="47">
        <f>_xlfn.IFNA(VLOOKUP($A36,'I-pEC50'!$A:$BM,MATCH(BA$1,'I-pEC50'!$A$1:$BM$1,0),FALSE),"")</f>
        <v>8.0500000000000007</v>
      </c>
      <c r="BB36" s="47" t="str">
        <f>_xlfn.IFNA(VLOOKUP($A36,'I-pEC50'!$A:$BM,MATCH(BB$1,'I-pEC50'!$A$1:$BM$1,0),FALSE),"")</f>
        <v/>
      </c>
      <c r="BC36" s="47">
        <f>_xlfn.IFNA(VLOOKUP($A36,'I-pEC50'!$A:$BM,MATCH(BC$1,'I-pEC50'!$A$1:$BM$1,0),FALSE),"")</f>
        <v>8.26</v>
      </c>
      <c r="BD36" s="40" t="str">
        <f t="shared" si="47"/>
        <v/>
      </c>
      <c r="BE36" s="41">
        <f t="shared" si="48"/>
        <v>0.59641682006236318</v>
      </c>
      <c r="BF36" s="41">
        <f t="shared" si="49"/>
        <v>1</v>
      </c>
      <c r="BG36" s="41">
        <f t="shared" si="50"/>
        <v>0.69906493743957998</v>
      </c>
      <c r="BH36" s="41" t="str">
        <f t="shared" si="51"/>
        <v/>
      </c>
      <c r="BI36" s="41" t="str">
        <f t="shared" si="52"/>
        <v/>
      </c>
      <c r="BJ36" s="41">
        <f t="shared" si="53"/>
        <v>0.92329999246534022</v>
      </c>
      <c r="BK36" s="41">
        <f t="shared" si="54"/>
        <v>0.60049822935503316</v>
      </c>
      <c r="BL36" s="41">
        <f t="shared" si="55"/>
        <v>-8.5577075600393501E-2</v>
      </c>
      <c r="BM36" s="41">
        <f t="shared" si="56"/>
        <v>0.22999669447199039</v>
      </c>
      <c r="BN36" s="41" t="str">
        <f t="shared" si="57"/>
        <v/>
      </c>
      <c r="BO36" s="41">
        <f t="shared" si="58"/>
        <v>0.90629366045126247</v>
      </c>
      <c r="BP36" s="40" t="str">
        <f>_xlfn.IFNA(VLOOKUP($A36,'B-pEC50'!$A:$BM,MATCH(BP$1,'B-pEC50'!$A$1:$BM$1,0),FALSE),"")</f>
        <v/>
      </c>
      <c r="BQ36" s="41">
        <f>_xlfn.IFNA(VLOOKUP($A36,'B-pEC50'!$A:$BM,MATCH(BQ$1,'B-pEC50'!$A$1:$BM$1,0),FALSE),"")</f>
        <v>0.76424050632911367</v>
      </c>
      <c r="BR36" s="41" t="str">
        <f>_xlfn.IFNA(VLOOKUP($A36,'B-pEC50'!$A:$BM,MATCH(BR$1,'B-pEC50'!$A$1:$BM$1,0),FALSE),"")</f>
        <v/>
      </c>
      <c r="BS36" s="41">
        <f>_xlfn.IFNA(VLOOKUP($A36,'B-pEC50'!$A:$BM,MATCH(BS$1,'B-pEC50'!$A$1:$BM$1,0),FALSE),"")</f>
        <v>0.69416817359855343</v>
      </c>
      <c r="BT36" s="41" t="str">
        <f>_xlfn.IFNA(VLOOKUP($A36,'B-pEC50'!$A:$BM,MATCH(BT$1,'B-pEC50'!$A$1:$BM$1,0),FALSE),"")</f>
        <v/>
      </c>
      <c r="BU36" s="41" t="str">
        <f>_xlfn.IFNA(VLOOKUP($A36,'B-pEC50'!$A:$BM,MATCH(BU$1,'B-pEC50'!$A$1:$BM$1,0),FALSE),"")</f>
        <v/>
      </c>
      <c r="BV36" s="41">
        <f>_xlfn.IFNA(VLOOKUP($A36,'B-pEC50'!$A:$BM,MATCH(BV$1,'B-pEC50'!$A$1:$BM$1,0),FALSE),"")</f>
        <v>0.38404159132007226</v>
      </c>
      <c r="BW36" s="41">
        <f>_xlfn.IFNA(VLOOKUP($A36,'B-pEC50'!$A:$BM,MATCH(BW$1,'B-pEC50'!$A$1:$BM$1,0),FALSE),"")</f>
        <v>0.24977396021699827</v>
      </c>
      <c r="BX36" s="41">
        <f>_xlfn.IFNA(VLOOKUP($A36,'B-pEC50'!$A:$BM,MATCH(BX$1,'B-pEC50'!$A$1:$BM$1,0),FALSE),"")</f>
        <v>-4.2269439421338213E-2</v>
      </c>
      <c r="BY36" s="41">
        <f>_xlfn.IFNA(VLOOKUP($A36,'B-pEC50'!$A:$BM,MATCH(BY$1,'B-pEC50'!$A$1:$BM$1,0),FALSE),"")</f>
        <v>0.11121157323688968</v>
      </c>
      <c r="BZ36" s="41" t="str">
        <f>_xlfn.IFNA(VLOOKUP($A36,'B-pEC50'!$A:$BM,MATCH(BZ$1,'B-pEC50'!$A$1:$BM$1,0),FALSE),"")</f>
        <v/>
      </c>
      <c r="CA36" s="41">
        <f>_xlfn.IFNA(VLOOKUP($A36,'B-pEC50'!$A:$BM,MATCH(CA$1,'B-pEC50'!$A$1:$BM$1,0),FALSE),"")</f>
        <v>0.57368896925858937</v>
      </c>
      <c r="CB36" s="47" t="str">
        <f>_xlfn.IFNA(VLOOKUP($A36,'I-pEC50'!$A:$BM,MATCH(CB$1,'I-pEC50'!$A$1:$BM$1,0),FALSE),"")</f>
        <v/>
      </c>
      <c r="CC36" s="47">
        <f>_xlfn.IFNA(VLOOKUP($A36,'I-pEC50'!$A:$BM,MATCH(CC$1,'I-pEC50'!$A$1:$BM$1,0),FALSE),"")</f>
        <v>0.45580589254766035</v>
      </c>
      <c r="CD36" s="47">
        <f>_xlfn.IFNA(VLOOKUP($A36,'I-pEC50'!$A:$BM,MATCH(CD$1,'I-pEC50'!$A$1:$BM$1,0),FALSE),"")</f>
        <v>0.45580589254766035</v>
      </c>
      <c r="CE36" s="47">
        <f>_xlfn.IFNA(VLOOKUP($A36,'I-pEC50'!$A:$BM,MATCH(CE$1,'I-pEC50'!$A$1:$BM$1,0),FALSE),"")</f>
        <v>0.48526863084922028</v>
      </c>
      <c r="CF36" s="47" t="str">
        <f>_xlfn.IFNA(VLOOKUP($A36,'I-pEC50'!$A:$BM,MATCH(CF$1,'I-pEC50'!$A$1:$BM$1,0),FALSE),"")</f>
        <v/>
      </c>
      <c r="CG36" s="47" t="str">
        <f>_xlfn.IFNA(VLOOKUP($A36,'I-pEC50'!$A:$BM,MATCH(CG$1,'I-pEC50'!$A$1:$BM$1,0),FALSE),"")</f>
        <v/>
      </c>
      <c r="CH36" s="47">
        <f>_xlfn.IFNA(VLOOKUP($A36,'I-pEC50'!$A:$BM,MATCH(CH$1,'I-pEC50'!$A$1:$BM$1,0),FALSE),"")</f>
        <v>0.41594454072790304</v>
      </c>
      <c r="CI36" s="47">
        <f>_xlfn.IFNA(VLOOKUP($A36,'I-pEC50'!$A:$BM,MATCH(CI$1,'I-pEC50'!$A$1:$BM$1,0),FALSE),"")</f>
        <v>0.41594454072790304</v>
      </c>
      <c r="CJ36" s="47">
        <f>_xlfn.IFNA(VLOOKUP($A36,'I-pEC50'!$A:$BM,MATCH(CJ$1,'I-pEC50'!$A$1:$BM$1,0),FALSE),"")</f>
        <v>0.49393414211438474</v>
      </c>
      <c r="CK36" s="47">
        <f>_xlfn.IFNA(VLOOKUP($A36,'I-pEC50'!$A:$BM,MATCH(CK$1,'I-pEC50'!$A$1:$BM$1,0),FALSE),"")</f>
        <v>0.48353552859618737</v>
      </c>
      <c r="CL36" s="47" t="str">
        <f>_xlfn.IFNA(VLOOKUP($A36,'I-pEC50'!$A:$BM,MATCH(CL$1,'I-pEC50'!$A$1:$BM$1,0),FALSE),"")</f>
        <v/>
      </c>
      <c r="CM36" s="47">
        <f>_xlfn.IFNA(VLOOKUP($A36,'I-pEC50'!$A:$BM,MATCH(CM$1,'I-pEC50'!$A$1:$BM$1,0),FALSE),"")</f>
        <v>0.51993067590987874</v>
      </c>
      <c r="CN36" s="40" t="str">
        <f t="shared" si="59"/>
        <v/>
      </c>
      <c r="CO36" s="41">
        <f t="shared" si="60"/>
        <v>0.3833333333333328</v>
      </c>
      <c r="CP36" s="41">
        <f t="shared" si="61"/>
        <v>1</v>
      </c>
      <c r="CQ36" s="41">
        <f t="shared" si="62"/>
        <v>0.73010026601186906</v>
      </c>
      <c r="CR36" s="41" t="str">
        <f t="shared" si="63"/>
        <v/>
      </c>
      <c r="CS36" s="41" t="str">
        <f t="shared" si="64"/>
        <v/>
      </c>
      <c r="CT36" s="41">
        <f t="shared" si="65"/>
        <v>0</v>
      </c>
      <c r="CU36" s="41">
        <f t="shared" si="66"/>
        <v>0</v>
      </c>
      <c r="CV36" s="41">
        <f t="shared" si="67"/>
        <v>0</v>
      </c>
      <c r="CW36" s="41">
        <f t="shared" si="68"/>
        <v>0.29277337012762977</v>
      </c>
      <c r="CX36" s="41" t="str">
        <f t="shared" si="69"/>
        <v/>
      </c>
      <c r="CY36" s="41">
        <f t="shared" si="70"/>
        <v>0.76373318385650224</v>
      </c>
      <c r="CZ36" s="40" t="str">
        <f>_xlfn.IFNA(VLOOKUP($A36,'B-pEC50'!$A:$BM,MATCH(CZ$1,'B-pEC50'!$A$1:$BM$1,0),FALSE),"")</f>
        <v/>
      </c>
      <c r="DA36" s="41">
        <f>_xlfn.IFNA(VLOOKUP($A36,'B-pEC50'!$A:$BM,MATCH(DA$1,'B-pEC50'!$A$1:$BM$1,0),FALSE),"")</f>
        <v>1</v>
      </c>
      <c r="DB36" s="41" t="str">
        <f>_xlfn.IFNA(VLOOKUP($A36,'B-pEC50'!$A:$BM,MATCH(DB$1,'B-pEC50'!$A$1:$BM$1,0),FALSE),"")</f>
        <v/>
      </c>
      <c r="DC36" s="41">
        <f>_xlfn.IFNA(VLOOKUP($A36,'B-pEC50'!$A:$BM,MATCH(DC$1,'B-pEC50'!$A$1:$BM$1,0),FALSE),"")</f>
        <v>0.91311659192825145</v>
      </c>
      <c r="DD36" s="41" t="str">
        <f>_xlfn.IFNA(VLOOKUP($A36,'B-pEC50'!$A:$BM,MATCH(DD$1,'B-pEC50'!$A$1:$BM$1,0),FALSE),"")</f>
        <v/>
      </c>
      <c r="DE36" s="41" t="str">
        <f>_xlfn.IFNA(VLOOKUP($A36,'B-pEC50'!$A:$BM,MATCH(DE$1,'B-pEC50'!$A$1:$BM$1,0),FALSE),"")</f>
        <v/>
      </c>
      <c r="DF36" s="41">
        <f>_xlfn.IFNA(VLOOKUP($A36,'B-pEC50'!$A:$BM,MATCH(DF$1,'B-pEC50'!$A$1:$BM$1,0),FALSE),"")</f>
        <v>0.5285874439461884</v>
      </c>
      <c r="DG36" s="41">
        <f>_xlfn.IFNA(VLOOKUP($A36,'B-pEC50'!$A:$BM,MATCH(DG$1,'B-pEC50'!$A$1:$BM$1,0),FALSE),"")</f>
        <v>0.36210762331838586</v>
      </c>
      <c r="DH36" s="41">
        <f>_xlfn.IFNA(VLOOKUP($A36,'B-pEC50'!$A:$BM,MATCH(DH$1,'B-pEC50'!$A$1:$BM$1,0),FALSE),"")</f>
        <v>0</v>
      </c>
      <c r="DI36" s="41">
        <f>_xlfn.IFNA(VLOOKUP($A36,'B-pEC50'!$A:$BM,MATCH(DI$1,'B-pEC50'!$A$1:$BM$1,0),FALSE),"")</f>
        <v>0.19030269058295973</v>
      </c>
      <c r="DJ36" s="41" t="str">
        <f>_xlfn.IFNA(VLOOKUP($A36,'B-pEC50'!$A:$BM,MATCH(DJ$1,'B-pEC50'!$A$1:$BM$1,0),FALSE),"")</f>
        <v/>
      </c>
      <c r="DK36" s="41">
        <f>_xlfn.IFNA(VLOOKUP($A36,'B-pEC50'!$A:$BM,MATCH(DK$1,'B-pEC50'!$A$1:$BM$1,0),FALSE),"")</f>
        <v>0.76373318385650224</v>
      </c>
      <c r="DL36" s="47" t="str">
        <f>_xlfn.IFNA(VLOOKUP($A36,'I-pEC50'!$A:$BQ,MATCH(DL$1,'I-pEC50'!$A$1:$BQ$1,0),FALSE),"")</f>
        <v/>
      </c>
      <c r="DM36" s="47">
        <f>_xlfn.IFNA(VLOOKUP($A36,'I-pEC50'!$A:$BQ,MATCH(DM$1,'I-pEC50'!$A$1:$BQ$1,0),FALSE),"")</f>
        <v>0.3833333333333328</v>
      </c>
      <c r="DN36" s="47">
        <f>_xlfn.IFNA(VLOOKUP($A36,'I-pEC50'!$A:$BQ,MATCH(DN$1,'I-pEC50'!$A$1:$BQ$1,0),FALSE),"")</f>
        <v>0.3833333333333328</v>
      </c>
      <c r="DO36" s="47">
        <f>_xlfn.IFNA(VLOOKUP($A36,'I-pEC50'!$A:$BQ,MATCH(DO$1,'I-pEC50'!$A$1:$BQ$1,0),FALSE),"")</f>
        <v>0.66666666666666763</v>
      </c>
      <c r="DP36" s="47" t="str">
        <f>_xlfn.IFNA(VLOOKUP($A36,'I-pEC50'!$A:$BQ,MATCH(DP$1,'I-pEC50'!$A$1:$BQ$1,0),FALSE),"")</f>
        <v/>
      </c>
      <c r="DQ36" s="47" t="str">
        <f>_xlfn.IFNA(VLOOKUP($A36,'I-pEC50'!$A:$BQ,MATCH(DQ$1,'I-pEC50'!$A$1:$BQ$1,0),FALSE),"")</f>
        <v/>
      </c>
      <c r="DR36" s="47">
        <f>_xlfn.IFNA(VLOOKUP($A36,'I-pEC50'!$A:$BQ,MATCH(DR$1,'I-pEC50'!$A$1:$BQ$1,0),FALSE),"")</f>
        <v>0</v>
      </c>
      <c r="DS36" s="47">
        <f>_xlfn.IFNA(VLOOKUP($A36,'I-pEC50'!$A:$BQ,MATCH(DS$1,'I-pEC50'!$A$1:$BQ$1,0),FALSE),"")</f>
        <v>0</v>
      </c>
      <c r="DT36" s="47">
        <f>_xlfn.IFNA(VLOOKUP($A36,'I-pEC50'!$A:$BQ,MATCH(DT$1,'I-pEC50'!$A$1:$BQ$1,0),FALSE),"")</f>
        <v>0.74999999999999922</v>
      </c>
      <c r="DU36" s="47">
        <f>_xlfn.IFNA(VLOOKUP($A36,'I-pEC50'!$A:$BQ,MATCH(DU$1,'I-pEC50'!$A$1:$BQ$1,0),FALSE),"")</f>
        <v>0.65000000000000135</v>
      </c>
      <c r="DV36" s="47" t="str">
        <f>_xlfn.IFNA(VLOOKUP($A36,'I-pEC50'!$A:$BQ,MATCH(DV$1,'I-pEC50'!$A$1:$BQ$1,0),FALSE),"")</f>
        <v/>
      </c>
      <c r="DW36" s="47">
        <f>_xlfn.IFNA(VLOOKUP($A36,'I-pEC50'!$A:$BQ,MATCH(DW$1,'I-pEC50'!$A$1:$BQ$1,0),FALSE),"")</f>
        <v>1</v>
      </c>
      <c r="DX36" s="105" t="str">
        <f t="shared" si="73"/>
        <v/>
      </c>
      <c r="DY36" s="47">
        <f t="shared" si="74"/>
        <v>0.87637273023812123</v>
      </c>
      <c r="DZ36" s="47">
        <f t="shared" si="75"/>
        <v>0.9266337854500617</v>
      </c>
      <c r="EA36" s="47">
        <f t="shared" si="76"/>
        <v>0.98874790519511613</v>
      </c>
      <c r="EB36" s="47" t="str">
        <f>_xlfn.IFNA(VLOOKUP($A36,'B-pEC50'!$A:$IC,MATCH(EB$1,'B-pEC50'!$A$1:$IC$1,0),FALSE),"")</f>
        <v/>
      </c>
      <c r="EC36" s="47">
        <f>_xlfn.IFNA(VLOOKUP($A36,'B-pEC50'!$A:$IC,MATCH(EC$1,'B-pEC50'!$A$1:$IC$1,0),FALSE),"")</f>
        <v>9.1969999999999992</v>
      </c>
      <c r="ED36" s="47">
        <f>_xlfn.IFNA(VLOOKUP($A36,'B-pEC50'!$A:$IC,MATCH(ED$1,'B-pEC50'!$A$1:$IC$1,0),FALSE),"")</f>
        <v>7.5149999999999997</v>
      </c>
      <c r="EE36" s="47">
        <f>_xlfn.IFNA(VLOOKUP($A36,'B-pEC50'!$A:$IC,MATCH(EE$1,'B-pEC50'!$A$1:$IC$1,0),FALSE),"")</f>
        <v>8.3539999999999992</v>
      </c>
      <c r="EF36" s="47" t="str">
        <f>_xlfn.IFNA(VLOOKUP($A36,'I-pEC50'!$A:$IC,MATCH(EF$1,'I-pEC50'!$A$1:$IC$1,0),FALSE),"")</f>
        <v/>
      </c>
      <c r="EG36" s="47">
        <f>_xlfn.IFNA(VLOOKUP($A36,'I-pEC50'!$A:$IC,MATCH(EG$1,'I-pEC50'!$A$1:$IC$1,0),FALSE),"")</f>
        <v>8.06</v>
      </c>
      <c r="EH36" s="47">
        <f>_xlfn.IFNA(VLOOKUP($A36,'I-pEC50'!$A:$IC,MATCH(EH$1,'I-pEC50'!$A$1:$IC$1,0),FALSE),"")</f>
        <v>8.11</v>
      </c>
      <c r="EI36" s="47">
        <f>_xlfn.IFNA(VLOOKUP($A36,'I-pEC50'!$A:$IC,MATCH(EI$1,'I-pEC50'!$A$1:$IC$1,0),FALSE),"")</f>
        <v>8.26</v>
      </c>
      <c r="EJ36" s="105" t="str">
        <f t="shared" si="77"/>
        <v/>
      </c>
      <c r="EK36" s="47">
        <f t="shared" si="78"/>
        <v>0.88199513381995132</v>
      </c>
      <c r="EL36" s="47">
        <f t="shared" si="79"/>
        <v>0.83777001270648022</v>
      </c>
      <c r="EM36" s="47">
        <f t="shared" si="80"/>
        <v>0.98874790519511613</v>
      </c>
      <c r="EN36" s="105" t="str">
        <f>_xlfn.IFNA(VLOOKUP($A36,'B-pEC50'!$A:$IC,MATCH(EN$1,'B-pEC50'!$A$1:$IC$1,0),FALSE),"")</f>
        <v/>
      </c>
      <c r="EO36" s="47">
        <f>_xlfn.IFNA(VLOOKUP($A36,'B-pEC50'!$A:$IC,MATCH(EO$1,'B-pEC50'!$A$1:$IC$1,0),FALSE),"")</f>
        <v>9.0419999999999998</v>
      </c>
      <c r="EP36" s="47">
        <f>_xlfn.IFNA(VLOOKUP($A36,'B-pEC50'!$A:$IC,MATCH(EP$1,'B-pEC50'!$A$1:$IC$1,0),FALSE),"")</f>
        <v>6.5932499999999994</v>
      </c>
      <c r="EQ36" s="47">
        <f>_xlfn.IFNA(VLOOKUP($A36,'B-pEC50'!$A:$IC,MATCH(EQ$1,'B-pEC50'!$A$1:$IC$1,0),FALSE),"")</f>
        <v>8.3539999999999992</v>
      </c>
      <c r="ER36" s="47" t="str">
        <f>_xlfn.IFNA(VLOOKUP($A36,'I-pEC50'!$A:$IC,MATCH(ER$1,'I-pEC50'!$A$1:$IC$1,0),FALSE),"")</f>
        <v/>
      </c>
      <c r="ES36" s="47">
        <f>_xlfn.IFNA(VLOOKUP($A36,'I-pEC50'!$A:$IC,MATCH(ES$1,'I-pEC50'!$A$1:$IC$1,0),FALSE),"")</f>
        <v>7.9749999999999996</v>
      </c>
      <c r="ET36" s="47">
        <f>_xlfn.IFNA(VLOOKUP($A36,'I-pEC50'!$A:$IC,MATCH(ET$1,'I-pEC50'!$A$1:$IC$1,0),FALSE),"")</f>
        <v>7.87</v>
      </c>
      <c r="EU36" s="47">
        <f>_xlfn.IFNA(VLOOKUP($A36,'I-pEC50'!$A:$IC,MATCH(EU$1,'I-pEC50'!$A$1:$IC$1,0),FALSE),"")</f>
        <v>8.26</v>
      </c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</row>
    <row r="37" spans="1:172" s="49" customFormat="1" x14ac:dyDescent="0.2">
      <c r="A37" s="29" t="s">
        <v>174</v>
      </c>
      <c r="B37" s="377" t="str">
        <f>VLOOKUP($A37,BI!$A:$Q,MATCH(B$1,BI!$A$1:$Q$1,0),FALSE)</f>
        <v/>
      </c>
      <c r="C37" s="378" t="str">
        <f>VLOOKUP($A37,BI!$A:$Q,MATCH(C$1,BI!$A$1:$Q$1,0),FALSE)</f>
        <v/>
      </c>
      <c r="D37" s="378" t="str">
        <f>VLOOKUP($A37,BI!$A:$Q,MATCH(D$1,BI!$A$1:$Q$1,0),FALSE)</f>
        <v/>
      </c>
      <c r="E37" s="378">
        <f>VLOOKUP($A37,BI!$A:$Q,MATCH(E$1,BI!$A$1:$Q$1,0),FALSE)</f>
        <v>1</v>
      </c>
      <c r="F37" s="378">
        <f>VLOOKUP($A37,BI!$A:$Q,MATCH(F$1,BI!$A$1:$Q$1,0),FALSE)</f>
        <v>1</v>
      </c>
      <c r="G37" s="378">
        <f>VLOOKUP($A37,BI!$A:$Q,MATCH(G$1,BI!$A$1:$Q$1,0),FALSE)</f>
        <v>1</v>
      </c>
      <c r="H37" s="378">
        <f>VLOOKUP($A37,BI!$A:$Q,MATCH(H$1,BI!$A$1:$Q$1,0),FALSE)</f>
        <v>1</v>
      </c>
      <c r="I37" s="378">
        <f>VLOOKUP($A37,BI!$A:$Q,MATCH(I$1,BI!$A$1:$Q$1,0),FALSE)</f>
        <v>1</v>
      </c>
      <c r="J37" s="378">
        <f>VLOOKUP($A37,BI!$A:$Q,MATCH(J$1,BI!$A$1:$Q$1,0),FALSE)</f>
        <v>1</v>
      </c>
      <c r="K37" s="378">
        <f>VLOOKUP($A37,BI!$A:$Q,MATCH(K$1,BI!$A$1:$Q$1,0),FALSE)</f>
        <v>1</v>
      </c>
      <c r="L37" s="378">
        <f>VLOOKUP($A37,BI!$A:$Q,MATCH(L$1,BI!$A$1:$Q$1,0),FALSE)</f>
        <v>1</v>
      </c>
      <c r="M37" s="378">
        <f>VLOOKUP($A37,BI!$A:$Q,MATCH(M$1,BI!$A$1:$Q$1,0),FALSE)</f>
        <v>1</v>
      </c>
      <c r="N37" s="49">
        <f t="shared" si="0"/>
        <v>9</v>
      </c>
      <c r="O37" s="49" t="str">
        <f>VLOOKUP($A37,BI!$A:$Q,MATCH(O$1,BI!$A$1:$Q$1,0),FALSE)</f>
        <v/>
      </c>
      <c r="P37" s="37">
        <f>VLOOKUP($A37,BI!$A:$Q,MATCH(P$1,BI!$A$1:$Q$1,0),FALSE)</f>
        <v>1</v>
      </c>
      <c r="Q37" s="37">
        <f>VLOOKUP($A37,BI!$A:$Q,MATCH(Q$1,BI!$A$1:$Q$1,0),FALSE)</f>
        <v>1</v>
      </c>
      <c r="R37" s="37">
        <f>VLOOKUP($A37,BI!$A:$Q,MATCH(R$1,BI!$A$1:$Q$1,0),FALSE)</f>
        <v>1</v>
      </c>
      <c r="S37" s="37">
        <f t="shared" si="1"/>
        <v>3</v>
      </c>
      <c r="T37" s="40" t="str">
        <f t="shared" si="35"/>
        <v/>
      </c>
      <c r="U37" s="41" t="str">
        <f t="shared" si="36"/>
        <v/>
      </c>
      <c r="V37" s="41" t="str">
        <f t="shared" si="37"/>
        <v/>
      </c>
      <c r="W37" s="41">
        <f t="shared" si="38"/>
        <v>0.91172595520421607</v>
      </c>
      <c r="X37" s="41">
        <f t="shared" si="39"/>
        <v>0.92108036890645584</v>
      </c>
      <c r="Y37" s="41">
        <f t="shared" si="40"/>
        <v>0.98338692390139326</v>
      </c>
      <c r="Z37" s="41">
        <f t="shared" si="41"/>
        <v>0.96083608360836081</v>
      </c>
      <c r="AA37" s="41">
        <f t="shared" si="42"/>
        <v>0.95313531353135317</v>
      </c>
      <c r="AB37" s="41">
        <f t="shared" si="43"/>
        <v>0.92466063348416283</v>
      </c>
      <c r="AC37" s="41">
        <f t="shared" si="44"/>
        <v>0.8854342683338966</v>
      </c>
      <c r="AD37" s="41">
        <f t="shared" si="45"/>
        <v>0.92015753669889011</v>
      </c>
      <c r="AE37" s="41">
        <f t="shared" si="46"/>
        <v>0.93767802210322448</v>
      </c>
      <c r="AF37" s="44" t="str">
        <f>_xlfn.IFNA(VLOOKUP($A37,'B-pEC50'!$A:$BM,MATCH(AF$1,'B-pEC50'!$A$1:$BM$1,0),FALSE),"")</f>
        <v/>
      </c>
      <c r="AG37" s="46" t="str">
        <f>_xlfn.IFNA(VLOOKUP($A37,'B-pEC50'!$A:$BM,MATCH(AG$1,'B-pEC50'!$A$1:$BM$1,0),FALSE),"")</f>
        <v/>
      </c>
      <c r="AH37" s="46" t="str">
        <f>_xlfn.IFNA(VLOOKUP($A37,'B-pEC50'!$A:$BM,MATCH(AH$1,'B-pEC50'!$A$1:$BM$1,0),FALSE),"")</f>
        <v/>
      </c>
      <c r="AI37" s="46">
        <f>_xlfn.IFNA(VLOOKUP($A37,'B-pEC50'!$A:$BM,MATCH(AI$1,'B-pEC50'!$A$1:$BM$1,0),FALSE),"")</f>
        <v>6.92</v>
      </c>
      <c r="AJ37" s="46">
        <f>_xlfn.IFNA(VLOOKUP($A37,'B-pEC50'!$A:$BM,MATCH(AJ$1,'B-pEC50'!$A$1:$BM$1,0),FALSE),"")</f>
        <v>6.9909999999999997</v>
      </c>
      <c r="AK37" s="46">
        <f>_xlfn.IFNA(VLOOKUP($A37,'B-pEC50'!$A:$BM,MATCH(AK$1,'B-pEC50'!$A$1:$BM$1,0),FALSE),"")</f>
        <v>7.4640000000000004</v>
      </c>
      <c r="AL37" s="45">
        <f>_xlfn.IFNA(VLOOKUP($A37,'B-pEC50'!$A:$BM,MATCH(AL$1,'B-pEC50'!$A$1:$BM$1,0),FALSE),"")</f>
        <v>8.734</v>
      </c>
      <c r="AM37" s="45">
        <f>_xlfn.IFNA(VLOOKUP($A37,'B-pEC50'!$A:$BM,MATCH(AM$1,'B-pEC50'!$A$1:$BM$1,0),FALSE),"")</f>
        <v>8.6639999999999997</v>
      </c>
      <c r="AN37" s="45">
        <f>_xlfn.IFNA(VLOOKUP($A37,'B-pEC50'!$A:$BM,MATCH(AN$1,'B-pEC50'!$A$1:$BM$1,0),FALSE),"")</f>
        <v>8.1739999999999995</v>
      </c>
      <c r="AO37" s="46">
        <f>_xlfn.IFNA(VLOOKUP($A37,'B-pEC50'!$A:$BM,MATCH(AO$1,'B-pEC50'!$A$1:$BM$1,0),FALSE),"")</f>
        <v>8.8770000000000007</v>
      </c>
      <c r="AP37" s="45">
        <f>_xlfn.IFNA(VLOOKUP($A37,'B-pEC50'!$A:$BM,MATCH(AP$1,'B-pEC50'!$A$1:$BM$1,0),FALSE),"")</f>
        <v>8.3789999999999996</v>
      </c>
      <c r="AQ37" s="45">
        <f>_xlfn.IFNA(VLOOKUP($A37,'B-pEC50'!$A:$BM,MATCH(AQ$1,'B-pEC50'!$A$1:$BM$1,0),FALSE),"")</f>
        <v>8.7769999999999992</v>
      </c>
      <c r="AR37" s="47" t="str">
        <f>_xlfn.IFNA(VLOOKUP($A37,'I-pEC50'!$A:$BM,MATCH(AR$1,'I-pEC50'!$A$1:$BM$1,0),FALSE),"")</f>
        <v/>
      </c>
      <c r="AS37" s="47" t="str">
        <f>_xlfn.IFNA(VLOOKUP($A37,'I-pEC50'!$A:$BM,MATCH(AS$1,'I-pEC50'!$A$1:$BM$1,0),FALSE),"")</f>
        <v/>
      </c>
      <c r="AT37" s="47" t="str">
        <f>_xlfn.IFNA(VLOOKUP($A37,'I-pEC50'!$A:$BM,MATCH(AT$1,'I-pEC50'!$A$1:$BM$1,0),FALSE),"")</f>
        <v/>
      </c>
      <c r="AU37" s="47">
        <f>_xlfn.IFNA(VLOOKUP($A37,'I-pEC50'!$A:$BM,MATCH(AU$1,'I-pEC50'!$A$1:$BM$1,0),FALSE),"")</f>
        <v>7.59</v>
      </c>
      <c r="AV37" s="47">
        <f>_xlfn.IFNA(VLOOKUP($A37,'I-pEC50'!$A:$BM,MATCH(AV$1,'I-pEC50'!$A$1:$BM$1,0),FALSE),"")</f>
        <v>7.59</v>
      </c>
      <c r="AW37" s="47">
        <f>_xlfn.IFNA(VLOOKUP($A37,'I-pEC50'!$A:$BM,MATCH(AW$1,'I-pEC50'!$A$1:$BM$1,0),FALSE),"")</f>
        <v>7.34</v>
      </c>
      <c r="AX37" s="47">
        <f>_xlfn.IFNA(VLOOKUP($A37,'I-pEC50'!$A:$BM,MATCH(AX$1,'I-pEC50'!$A$1:$BM$1,0),FALSE),"")</f>
        <v>9.09</v>
      </c>
      <c r="AY37" s="47">
        <f>_xlfn.IFNA(VLOOKUP($A37,'I-pEC50'!$A:$BM,MATCH(AY$1,'I-pEC50'!$A$1:$BM$1,0),FALSE),"")</f>
        <v>9.09</v>
      </c>
      <c r="AZ37" s="47">
        <f>_xlfn.IFNA(VLOOKUP($A37,'I-pEC50'!$A:$BM,MATCH(AZ$1,'I-pEC50'!$A$1:$BM$1,0),FALSE),"")</f>
        <v>8.84</v>
      </c>
      <c r="BA37" s="47">
        <f>_xlfn.IFNA(VLOOKUP($A37,'I-pEC50'!$A:$BM,MATCH(BA$1,'I-pEC50'!$A$1:$BM$1,0),FALSE),"")</f>
        <v>7.86</v>
      </c>
      <c r="BB37" s="47">
        <f>_xlfn.IFNA(VLOOKUP($A37,'I-pEC50'!$A:$BM,MATCH(BB$1,'I-pEC50'!$A$1:$BM$1,0),FALSE),"")</f>
        <v>7.71</v>
      </c>
      <c r="BC37" s="47">
        <f>_xlfn.IFNA(VLOOKUP($A37,'I-pEC50'!$A:$BM,MATCH(BC$1,'I-pEC50'!$A$1:$BM$1,0),FALSE),"")</f>
        <v>8.23</v>
      </c>
      <c r="BD37" s="40" t="str">
        <f t="shared" si="47"/>
        <v/>
      </c>
      <c r="BE37" s="41" t="str">
        <f t="shared" si="48"/>
        <v/>
      </c>
      <c r="BF37" s="41" t="str">
        <f t="shared" si="49"/>
        <v/>
      </c>
      <c r="BG37" s="41">
        <f t="shared" si="50"/>
        <v>0.61797918493740722</v>
      </c>
      <c r="BH37" s="41">
        <f t="shared" si="51"/>
        <v>0.65772241150493971</v>
      </c>
      <c r="BI37" s="41">
        <f t="shared" si="52"/>
        <v>0.96771045414009504</v>
      </c>
      <c r="BJ37" s="41">
        <f t="shared" si="53"/>
        <v>0.99368150935556809</v>
      </c>
      <c r="BK37" s="41">
        <f t="shared" si="54"/>
        <v>0.9698440502551946</v>
      </c>
      <c r="BL37" s="41">
        <f t="shared" si="55"/>
        <v>0.85905598714982745</v>
      </c>
      <c r="BM37" s="41">
        <f t="shared" si="56"/>
        <v>0.6512523801138832</v>
      </c>
      <c r="BN37" s="41">
        <f t="shared" si="57"/>
        <v>0.73292035505943487</v>
      </c>
      <c r="BO37" s="41">
        <f t="shared" si="58"/>
        <v>0.76905490615435712</v>
      </c>
      <c r="BP37" s="40" t="str">
        <f>_xlfn.IFNA(VLOOKUP($A37,'B-pEC50'!$A:$BM,MATCH(BP$1,'B-pEC50'!$A$1:$BM$1,0),FALSE),"")</f>
        <v/>
      </c>
      <c r="BQ37" s="41" t="str">
        <f>_xlfn.IFNA(VLOOKUP($A37,'B-pEC50'!$A:$BM,MATCH(BQ$1,'B-pEC50'!$A$1:$BM$1,0),FALSE),"")</f>
        <v/>
      </c>
      <c r="BR37" s="41" t="str">
        <f>_xlfn.IFNA(VLOOKUP($A37,'B-pEC50'!$A:$BM,MATCH(BR$1,'B-pEC50'!$A$1:$BM$1,0),FALSE),"")</f>
        <v/>
      </c>
      <c r="BS37" s="41">
        <f>_xlfn.IFNA(VLOOKUP($A37,'B-pEC50'!$A:$BM,MATCH(BS$1,'B-pEC50'!$A$1:$BM$1,0),FALSE),"")</f>
        <v>0.24954792043399637</v>
      </c>
      <c r="BT37" s="41">
        <f>_xlfn.IFNA(VLOOKUP($A37,'B-pEC50'!$A:$BM,MATCH(BT$1,'B-pEC50'!$A$1:$BM$1,0),FALSE),"")</f>
        <v>0.26559674502712471</v>
      </c>
      <c r="BU37" s="41">
        <f>_xlfn.IFNA(VLOOKUP($A37,'B-pEC50'!$A:$BM,MATCH(BU$1,'B-pEC50'!$A$1:$BM$1,0),FALSE),"")</f>
        <v>0.37251356238698019</v>
      </c>
      <c r="BV37" s="41">
        <f>_xlfn.IFNA(VLOOKUP($A37,'B-pEC50'!$A:$BM,MATCH(BV$1,'B-pEC50'!$A$1:$BM$1,0),FALSE),"")</f>
        <v>0.6595840867992766</v>
      </c>
      <c r="BW37" s="41">
        <f>_xlfn.IFNA(VLOOKUP($A37,'B-pEC50'!$A:$BM,MATCH(BW$1,'B-pEC50'!$A$1:$BM$1,0),FALSE),"")</f>
        <v>0.64376130198915005</v>
      </c>
      <c r="BX37" s="41">
        <f>_xlfn.IFNA(VLOOKUP($A37,'B-pEC50'!$A:$BM,MATCH(BX$1,'B-pEC50'!$A$1:$BM$1,0),FALSE),"")</f>
        <v>0.53300180831826394</v>
      </c>
      <c r="BY37" s="41">
        <f>_xlfn.IFNA(VLOOKUP($A37,'B-pEC50'!$A:$BM,MATCH(BY$1,'B-pEC50'!$A$1:$BM$1,0),FALSE),"")</f>
        <v>0.69190777576853535</v>
      </c>
      <c r="BZ37" s="41">
        <f>_xlfn.IFNA(VLOOKUP($A37,'B-pEC50'!$A:$BM,MATCH(BZ$1,'B-pEC50'!$A$1:$BM$1,0),FALSE),"")</f>
        <v>0.57933996383363462</v>
      </c>
      <c r="CA37" s="41">
        <f>_xlfn.IFNA(VLOOKUP($A37,'B-pEC50'!$A:$BM,MATCH(CA$1,'B-pEC50'!$A$1:$BM$1,0),FALSE),"")</f>
        <v>0.66930379746835422</v>
      </c>
      <c r="CB37" s="47" t="str">
        <f>_xlfn.IFNA(VLOOKUP($A37,'I-pEC50'!$A:$BM,MATCH(CB$1,'I-pEC50'!$A$1:$BM$1,0),FALSE),"")</f>
        <v/>
      </c>
      <c r="CC37" s="47" t="str">
        <f>_xlfn.IFNA(VLOOKUP($A37,'I-pEC50'!$A:$BM,MATCH(CC$1,'I-pEC50'!$A$1:$BM$1,0),FALSE),"")</f>
        <v/>
      </c>
      <c r="CD37" s="47" t="str">
        <f>_xlfn.IFNA(VLOOKUP($A37,'I-pEC50'!$A:$BM,MATCH(CD$1,'I-pEC50'!$A$1:$BM$1,0),FALSE),"")</f>
        <v/>
      </c>
      <c r="CE37" s="47">
        <f>_xlfn.IFNA(VLOOKUP($A37,'I-pEC50'!$A:$BM,MATCH(CE$1,'I-pEC50'!$A$1:$BM$1,0),FALSE),"")</f>
        <v>0.40381282495667248</v>
      </c>
      <c r="CF37" s="47">
        <f>_xlfn.IFNA(VLOOKUP($A37,'I-pEC50'!$A:$BM,MATCH(CF$1,'I-pEC50'!$A$1:$BM$1,0),FALSE),"")</f>
        <v>0.40381282495667248</v>
      </c>
      <c r="CG37" s="47">
        <f>_xlfn.IFNA(VLOOKUP($A37,'I-pEC50'!$A:$BM,MATCH(CG$1,'I-pEC50'!$A$1:$BM$1,0),FALSE),"")</f>
        <v>0.36048526863084923</v>
      </c>
      <c r="CH37" s="47">
        <f>_xlfn.IFNA(VLOOKUP($A37,'I-pEC50'!$A:$BM,MATCH(CH$1,'I-pEC50'!$A$1:$BM$1,0),FALSE),"")</f>
        <v>0.66377816291161185</v>
      </c>
      <c r="CI37" s="47">
        <f>_xlfn.IFNA(VLOOKUP($A37,'I-pEC50'!$A:$BM,MATCH(CI$1,'I-pEC50'!$A$1:$BM$1,0),FALSE),"")</f>
        <v>0.66377816291161185</v>
      </c>
      <c r="CJ37" s="47">
        <f>_xlfn.IFNA(VLOOKUP($A37,'I-pEC50'!$A:$BM,MATCH(CJ$1,'I-pEC50'!$A$1:$BM$1,0),FALSE),"")</f>
        <v>0.62045060658578866</v>
      </c>
      <c r="CK37" s="47">
        <f>_xlfn.IFNA(VLOOKUP($A37,'I-pEC50'!$A:$BM,MATCH(CK$1,'I-pEC50'!$A$1:$BM$1,0),FALSE),"")</f>
        <v>0.45060658578856166</v>
      </c>
      <c r="CL37" s="47">
        <f>_xlfn.IFNA(VLOOKUP($A37,'I-pEC50'!$A:$BM,MATCH(CL$1,'I-pEC50'!$A$1:$BM$1,0),FALSE),"")</f>
        <v>0.42461005199306767</v>
      </c>
      <c r="CM37" s="47">
        <f>_xlfn.IFNA(VLOOKUP($A37,'I-pEC50'!$A:$BM,MATCH(CM$1,'I-pEC50'!$A$1:$BM$1,0),FALSE),"")</f>
        <v>0.51473136915077999</v>
      </c>
      <c r="CN37" s="40" t="str">
        <f t="shared" si="59"/>
        <v/>
      </c>
      <c r="CO37" s="41" t="str">
        <f t="shared" si="60"/>
        <v/>
      </c>
      <c r="CP37" s="41" t="str">
        <f t="shared" si="61"/>
        <v/>
      </c>
      <c r="CQ37" s="41">
        <f t="shared" si="62"/>
        <v>0</v>
      </c>
      <c r="CR37" s="41">
        <f t="shared" si="63"/>
        <v>0.2539601430761359</v>
      </c>
      <c r="CS37" s="41">
        <f t="shared" si="64"/>
        <v>0</v>
      </c>
      <c r="CT37" s="41">
        <f t="shared" si="65"/>
        <v>0.92692897291773091</v>
      </c>
      <c r="CU37" s="41">
        <f t="shared" si="66"/>
        <v>0.89115993868165511</v>
      </c>
      <c r="CV37" s="41">
        <f t="shared" si="67"/>
        <v>0.74757281553398003</v>
      </c>
      <c r="CW37" s="41">
        <f t="shared" si="68"/>
        <v>0.29714285714285743</v>
      </c>
      <c r="CX37" s="41">
        <f t="shared" si="69"/>
        <v>0.28359541760501344</v>
      </c>
      <c r="CY37" s="41">
        <f t="shared" si="70"/>
        <v>0.53595815062697205</v>
      </c>
      <c r="CZ37" s="40" t="str">
        <f>_xlfn.IFNA(VLOOKUP($A37,'B-pEC50'!$A:$BM,MATCH(CZ$1,'B-pEC50'!$A$1:$BM$1,0),FALSE),"")</f>
        <v/>
      </c>
      <c r="DA37" s="41" t="str">
        <f>_xlfn.IFNA(VLOOKUP($A37,'B-pEC50'!$A:$BM,MATCH(DA$1,'B-pEC50'!$A$1:$BM$1,0),FALSE),"")</f>
        <v/>
      </c>
      <c r="DB37" s="41" t="str">
        <f>_xlfn.IFNA(VLOOKUP($A37,'B-pEC50'!$A:$BM,MATCH(DB$1,'B-pEC50'!$A$1:$BM$1,0),FALSE),"")</f>
        <v/>
      </c>
      <c r="DC37" s="41">
        <f>_xlfn.IFNA(VLOOKUP($A37,'B-pEC50'!$A:$BM,MATCH(DC$1,'B-pEC50'!$A$1:$BM$1,0),FALSE),"")</f>
        <v>0</v>
      </c>
      <c r="DD37" s="41">
        <f>_xlfn.IFNA(VLOOKUP($A37,'B-pEC50'!$A:$BM,MATCH(DD$1,'B-pEC50'!$A$1:$BM$1,0),FALSE),"")</f>
        <v>3.6280020439447981E-2</v>
      </c>
      <c r="DE37" s="41">
        <f>_xlfn.IFNA(VLOOKUP($A37,'B-pEC50'!$A:$BM,MATCH(DE$1,'B-pEC50'!$A$1:$BM$1,0),FALSE),"")</f>
        <v>0.27797649463464502</v>
      </c>
      <c r="DF37" s="41">
        <f>_xlfn.IFNA(VLOOKUP($A37,'B-pEC50'!$A:$BM,MATCH(DF$1,'B-pEC50'!$A$1:$BM$1,0),FALSE),"")</f>
        <v>0.92692897291773091</v>
      </c>
      <c r="DG37" s="41">
        <f>_xlfn.IFNA(VLOOKUP($A37,'B-pEC50'!$A:$BM,MATCH(DG$1,'B-pEC50'!$A$1:$BM$1,0),FALSE),"")</f>
        <v>0.89115993868165511</v>
      </c>
      <c r="DH37" s="41">
        <f>_xlfn.IFNA(VLOOKUP($A37,'B-pEC50'!$A:$BM,MATCH(DH$1,'B-pEC50'!$A$1:$BM$1,0),FALSE),"")</f>
        <v>0.64077669902912571</v>
      </c>
      <c r="DI37" s="41">
        <f>_xlfn.IFNA(VLOOKUP($A37,'B-pEC50'!$A:$BM,MATCH(DI$1,'B-pEC50'!$A$1:$BM$1,0),FALSE),"")</f>
        <v>1</v>
      </c>
      <c r="DJ37" s="41">
        <f>_xlfn.IFNA(VLOOKUP($A37,'B-pEC50'!$A:$BM,MATCH(DJ$1,'B-pEC50'!$A$1:$BM$1,0),FALSE),"")</f>
        <v>0.74552887072049012</v>
      </c>
      <c r="DK37" s="41">
        <f>_xlfn.IFNA(VLOOKUP($A37,'B-pEC50'!$A:$BM,MATCH(DK$1,'B-pEC50'!$A$1:$BM$1,0),FALSE),"")</f>
        <v>0.94890137966274835</v>
      </c>
      <c r="DL37" s="47" t="str">
        <f>_xlfn.IFNA(VLOOKUP($A37,'I-pEC50'!$A:$BQ,MATCH(DL$1,'I-pEC50'!$A$1:$BQ$1,0),FALSE),"")</f>
        <v/>
      </c>
      <c r="DM37" s="47" t="str">
        <f>_xlfn.IFNA(VLOOKUP($A37,'I-pEC50'!$A:$BQ,MATCH(DM$1,'I-pEC50'!$A$1:$BQ$1,0),FALSE),"")</f>
        <v/>
      </c>
      <c r="DN37" s="47" t="str">
        <f>_xlfn.IFNA(VLOOKUP($A37,'I-pEC50'!$A:$BQ,MATCH(DN$1,'I-pEC50'!$A$1:$BQ$1,0),FALSE),"")</f>
        <v/>
      </c>
      <c r="DO37" s="47">
        <f>_xlfn.IFNA(VLOOKUP($A37,'I-pEC50'!$A:$BQ,MATCH(DO$1,'I-pEC50'!$A$1:$BQ$1,0),FALSE),"")</f>
        <v>0.14285714285714285</v>
      </c>
      <c r="DP37" s="47">
        <f>_xlfn.IFNA(VLOOKUP($A37,'I-pEC50'!$A:$BQ,MATCH(DP$1,'I-pEC50'!$A$1:$BQ$1,0),FALSE),"")</f>
        <v>0.14285714285714285</v>
      </c>
      <c r="DQ37" s="47">
        <f>_xlfn.IFNA(VLOOKUP($A37,'I-pEC50'!$A:$BQ,MATCH(DQ$1,'I-pEC50'!$A$1:$BQ$1,0),FALSE),"")</f>
        <v>0</v>
      </c>
      <c r="DR37" s="47">
        <f>_xlfn.IFNA(VLOOKUP($A37,'I-pEC50'!$A:$BQ,MATCH(DR$1,'I-pEC50'!$A$1:$BQ$1,0),FALSE),"")</f>
        <v>1</v>
      </c>
      <c r="DS37" s="47">
        <f>_xlfn.IFNA(VLOOKUP($A37,'I-pEC50'!$A:$BQ,MATCH(DS$1,'I-pEC50'!$A$1:$BQ$1,0),FALSE),"")</f>
        <v>1</v>
      </c>
      <c r="DT37" s="47">
        <f>_xlfn.IFNA(VLOOKUP($A37,'I-pEC50'!$A:$BQ,MATCH(DT$1,'I-pEC50'!$A$1:$BQ$1,0),FALSE),"")</f>
        <v>0.8571428571428571</v>
      </c>
      <c r="DU37" s="47">
        <f>_xlfn.IFNA(VLOOKUP($A37,'I-pEC50'!$A:$BQ,MATCH(DU$1,'I-pEC50'!$A$1:$BQ$1,0),FALSE),"")</f>
        <v>0.29714285714285743</v>
      </c>
      <c r="DV37" s="47">
        <f>_xlfn.IFNA(VLOOKUP($A37,'I-pEC50'!$A:$BQ,MATCH(DV$1,'I-pEC50'!$A$1:$BQ$1,0),FALSE),"")</f>
        <v>0.21142857142857149</v>
      </c>
      <c r="DW37" s="47">
        <f>_xlfn.IFNA(VLOOKUP($A37,'I-pEC50'!$A:$BQ,MATCH(DW$1,'I-pEC50'!$A$1:$BQ$1,0),FALSE),"")</f>
        <v>0.5085714285714289</v>
      </c>
      <c r="DX37" s="105" t="str">
        <f t="shared" si="73"/>
        <v/>
      </c>
      <c r="DY37" s="47">
        <f t="shared" si="74"/>
        <v>0.9833992094861661</v>
      </c>
      <c r="DZ37" s="47">
        <f t="shared" si="75"/>
        <v>0.97656765676567669</v>
      </c>
      <c r="EA37" s="47">
        <f t="shared" si="76"/>
        <v>0.93767802210322448</v>
      </c>
      <c r="EB37" s="47" t="str">
        <f>_xlfn.IFNA(VLOOKUP($A37,'B-pEC50'!$A:$IC,MATCH(EB$1,'B-pEC50'!$A$1:$IC$1,0),FALSE),"")</f>
        <v/>
      </c>
      <c r="EC37" s="47">
        <f>_xlfn.IFNA(VLOOKUP($A37,'B-pEC50'!$A:$IC,MATCH(EC$1,'B-pEC50'!$A$1:$IC$1,0),FALSE),"")</f>
        <v>7.4640000000000004</v>
      </c>
      <c r="ED37" s="47">
        <f>_xlfn.IFNA(VLOOKUP($A37,'B-pEC50'!$A:$IC,MATCH(ED$1,'B-pEC50'!$A$1:$IC$1,0),FALSE),"")</f>
        <v>8.8770000000000007</v>
      </c>
      <c r="EE37" s="47">
        <f>_xlfn.IFNA(VLOOKUP($A37,'B-pEC50'!$A:$IC,MATCH(EE$1,'B-pEC50'!$A$1:$IC$1,0),FALSE),"")</f>
        <v>8.7769999999999992</v>
      </c>
      <c r="EF37" s="47" t="str">
        <f>_xlfn.IFNA(VLOOKUP($A37,'I-pEC50'!$A:$IC,MATCH(EF$1,'I-pEC50'!$A$1:$IC$1,0),FALSE),"")</f>
        <v/>
      </c>
      <c r="EG37" s="47">
        <f>_xlfn.IFNA(VLOOKUP($A37,'I-pEC50'!$A:$IC,MATCH(EG$1,'I-pEC50'!$A$1:$IC$1,0),FALSE),"")</f>
        <v>7.59</v>
      </c>
      <c r="EH37" s="47">
        <f>_xlfn.IFNA(VLOOKUP($A37,'I-pEC50'!$A:$IC,MATCH(EH$1,'I-pEC50'!$A$1:$IC$1,0),FALSE),"")</f>
        <v>9.09</v>
      </c>
      <c r="EI37" s="47">
        <f>_xlfn.IFNA(VLOOKUP($A37,'I-pEC50'!$A:$IC,MATCH(EI$1,'I-pEC50'!$A$1:$IC$1,0),FALSE),"")</f>
        <v>8.23</v>
      </c>
      <c r="EJ37" s="105" t="str">
        <f t="shared" si="77"/>
        <v/>
      </c>
      <c r="EK37" s="47">
        <f t="shared" si="78"/>
        <v>0.94915630550621666</v>
      </c>
      <c r="EL37" s="47">
        <f t="shared" si="79"/>
        <v>0.98764334862385306</v>
      </c>
      <c r="EM37" s="47">
        <f t="shared" si="80"/>
        <v>0.92912100722779212</v>
      </c>
      <c r="EN37" s="105" t="str">
        <f>_xlfn.IFNA(VLOOKUP($A37,'B-pEC50'!$A:$IC,MATCH(EN$1,'B-pEC50'!$A$1:$IC$1,0),FALSE),"")</f>
        <v/>
      </c>
      <c r="EO37" s="47">
        <f>_xlfn.IFNA(VLOOKUP($A37,'B-pEC50'!$A:$IC,MATCH(EO$1,'B-pEC50'!$A$1:$IC$1,0),FALSE),"")</f>
        <v>7.125</v>
      </c>
      <c r="EP37" s="47">
        <f>_xlfn.IFNA(VLOOKUP($A37,'B-pEC50'!$A:$IC,MATCH(EP$1,'B-pEC50'!$A$1:$IC$1,0),FALSE),"")</f>
        <v>8.6122499999999995</v>
      </c>
      <c r="EQ37" s="47">
        <f>_xlfn.IFNA(VLOOKUP($A37,'B-pEC50'!$A:$IC,MATCH(EQ$1,'B-pEC50'!$A$1:$IC$1,0),FALSE),"")</f>
        <v>8.5779999999999994</v>
      </c>
      <c r="ER37" s="47" t="str">
        <f>_xlfn.IFNA(VLOOKUP($A37,'I-pEC50'!$A:$IC,MATCH(ER$1,'I-pEC50'!$A$1:$IC$1,0),FALSE),"")</f>
        <v/>
      </c>
      <c r="ES37" s="47">
        <f>_xlfn.IFNA(VLOOKUP($A37,'I-pEC50'!$A:$IC,MATCH(ES$1,'I-pEC50'!$A$1:$IC$1,0),FALSE),"")</f>
        <v>7.5066666666666668</v>
      </c>
      <c r="ET37" s="47">
        <f>_xlfn.IFNA(VLOOKUP($A37,'I-pEC50'!$A:$IC,MATCH(ET$1,'I-pEC50'!$A$1:$IC$1,0),FALSE),"")</f>
        <v>8.7200000000000006</v>
      </c>
      <c r="EU37" s="47">
        <f>_xlfn.IFNA(VLOOKUP($A37,'I-pEC50'!$A:$IC,MATCH(EU$1,'I-pEC50'!$A$1:$IC$1,0),FALSE),"")</f>
        <v>7.9700000000000006</v>
      </c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</row>
    <row r="38" spans="1:172" s="49" customFormat="1" x14ac:dyDescent="0.2">
      <c r="A38" s="29" t="s">
        <v>46</v>
      </c>
      <c r="B38" s="377" t="str">
        <f>VLOOKUP($A38,BI!$A:$Q,MATCH(B$1,BI!$A$1:$Q$1,0),FALSE)</f>
        <v/>
      </c>
      <c r="C38" s="378">
        <f>VLOOKUP($A38,BI!$A:$Q,MATCH(C$1,BI!$A$1:$Q$1,0),FALSE)</f>
        <v>1</v>
      </c>
      <c r="D38" s="378">
        <f>VLOOKUP($A38,BI!$A:$Q,MATCH(D$1,BI!$A$1:$Q$1,0),FALSE)</f>
        <v>1</v>
      </c>
      <c r="E38" s="378">
        <f>VLOOKUP($A38,BI!$A:$Q,MATCH(E$1,BI!$A$1:$Q$1,0),FALSE)</f>
        <v>1</v>
      </c>
      <c r="F38" s="378">
        <f>VLOOKUP($A38,BI!$A:$Q,MATCH(F$1,BI!$A$1:$Q$1,0),FALSE)</f>
        <v>1</v>
      </c>
      <c r="G38" s="378">
        <f>VLOOKUP($A38,BI!$A:$Q,MATCH(G$1,BI!$A$1:$Q$1,0),FALSE)</f>
        <v>1</v>
      </c>
      <c r="H38" s="378">
        <f>VLOOKUP($A38,BI!$A:$Q,MATCH(H$1,BI!$A$1:$Q$1,0),FALSE)</f>
        <v>1</v>
      </c>
      <c r="I38" s="378">
        <f>VLOOKUP($A38,BI!$A:$Q,MATCH(I$1,BI!$A$1:$Q$1,0),FALSE)</f>
        <v>1</v>
      </c>
      <c r="J38" s="378">
        <f>VLOOKUP($A38,BI!$A:$Q,MATCH(J$1,BI!$A$1:$Q$1,0),FALSE)</f>
        <v>1</v>
      </c>
      <c r="K38" s="378">
        <f>VLOOKUP($A38,BI!$A:$Q,MATCH(K$1,BI!$A$1:$Q$1,0),FALSE)</f>
        <v>1</v>
      </c>
      <c r="L38" s="378" t="str">
        <f>VLOOKUP($A38,BI!$A:$Q,MATCH(L$1,BI!$A$1:$Q$1,0),FALSE)</f>
        <v/>
      </c>
      <c r="M38" s="378" t="str">
        <f>VLOOKUP($A38,BI!$A:$Q,MATCH(M$1,BI!$A$1:$Q$1,0),FALSE)</f>
        <v/>
      </c>
      <c r="N38" s="49">
        <f t="shared" si="0"/>
        <v>9</v>
      </c>
      <c r="O38" s="49" t="str">
        <f>VLOOKUP($A38,BI!$A:$Q,MATCH(O$1,BI!$A$1:$Q$1,0),FALSE)</f>
        <v/>
      </c>
      <c r="P38" s="37">
        <f>VLOOKUP($A38,BI!$A:$Q,MATCH(P$1,BI!$A$1:$Q$1,0),FALSE)</f>
        <v>1</v>
      </c>
      <c r="Q38" s="37">
        <f>VLOOKUP($A38,BI!$A:$Q,MATCH(Q$1,BI!$A$1:$Q$1,0),FALSE)</f>
        <v>1</v>
      </c>
      <c r="R38" s="37" t="str">
        <f>VLOOKUP($A38,BI!$A:$Q,MATCH(R$1,BI!$A$1:$Q$1,0),FALSE)</f>
        <v/>
      </c>
      <c r="S38" s="37">
        <f t="shared" si="1"/>
        <v>2</v>
      </c>
      <c r="T38" s="40" t="str">
        <f t="shared" si="35"/>
        <v/>
      </c>
      <c r="U38" s="41">
        <f t="shared" si="36"/>
        <v>0.72685643564356439</v>
      </c>
      <c r="V38" s="41">
        <f t="shared" si="37"/>
        <v>0.72215346534653468</v>
      </c>
      <c r="W38" s="41">
        <f t="shared" si="38"/>
        <v>0.80499999999999994</v>
      </c>
      <c r="X38" s="41">
        <f t="shared" si="39"/>
        <v>0.80378378378378379</v>
      </c>
      <c r="Y38" s="41">
        <f t="shared" si="40"/>
        <v>0.78117647058823525</v>
      </c>
      <c r="Z38" s="41">
        <f t="shared" si="41"/>
        <v>0.84607390300230945</v>
      </c>
      <c r="AA38" s="41">
        <f t="shared" si="42"/>
        <v>0.86651270207852182</v>
      </c>
      <c r="AB38" s="41">
        <f t="shared" si="43"/>
        <v>0.86658823529411766</v>
      </c>
      <c r="AC38" s="41">
        <f t="shared" si="44"/>
        <v>0.98054474708171202</v>
      </c>
      <c r="AD38" s="41" t="str">
        <f t="shared" si="45"/>
        <v/>
      </c>
      <c r="AE38" s="41" t="str">
        <f t="shared" si="46"/>
        <v/>
      </c>
      <c r="AF38" s="44" t="str">
        <f>_xlfn.IFNA(VLOOKUP($A38,'B-pEC50'!$A:$BM,MATCH(AF$1,'B-pEC50'!$A$1:$BM$1,0),FALSE),"")</f>
        <v/>
      </c>
      <c r="AG38" s="46">
        <f>_xlfn.IFNA(VLOOKUP($A38,'B-pEC50'!$A:$BM,MATCH(AG$1,'B-pEC50'!$A$1:$BM$1,0),FALSE),"")</f>
        <v>5.8730000000000002</v>
      </c>
      <c r="AH38" s="46">
        <f>_xlfn.IFNA(VLOOKUP($A38,'B-pEC50'!$A:$BM,MATCH(AH$1,'B-pEC50'!$A$1:$BM$1,0),FALSE),"")</f>
        <v>5.835</v>
      </c>
      <c r="AI38" s="46">
        <f>_xlfn.IFNA(VLOOKUP($A38,'B-pEC50'!$A:$BM,MATCH(AI$1,'B-pEC50'!$A$1:$BM$1,0),FALSE),"")</f>
        <v>5.9569999999999999</v>
      </c>
      <c r="AJ38" s="46">
        <f>_xlfn.IFNA(VLOOKUP($A38,'B-pEC50'!$A:$BM,MATCH(AJ$1,'B-pEC50'!$A$1:$BM$1,0),FALSE),"")</f>
        <v>5.9480000000000004</v>
      </c>
      <c r="AK38" s="46">
        <f>_xlfn.IFNA(VLOOKUP($A38,'B-pEC50'!$A:$BM,MATCH(AK$1,'B-pEC50'!$A$1:$BM$1,0),FALSE),"")</f>
        <v>5.976</v>
      </c>
      <c r="AL38" s="45">
        <f>_xlfn.IFNA(VLOOKUP($A38,'B-pEC50'!$A:$BM,MATCH(AL$1,'B-pEC50'!$A$1:$BM$1,0),FALSE),"")</f>
        <v>7.327</v>
      </c>
      <c r="AM38" s="45">
        <f>_xlfn.IFNA(VLOOKUP($A38,'B-pEC50'!$A:$BM,MATCH(AM$1,'B-pEC50'!$A$1:$BM$1,0),FALSE),"")</f>
        <v>7.5039999999999996</v>
      </c>
      <c r="AN38" s="45">
        <f>_xlfn.IFNA(VLOOKUP($A38,'B-pEC50'!$A:$BM,MATCH(AN$1,'B-pEC50'!$A$1:$BM$1,0),FALSE),"")</f>
        <v>7.3659999999999997</v>
      </c>
      <c r="AO38" s="46">
        <f>_xlfn.IFNA(VLOOKUP($A38,'B-pEC50'!$A:$BM,MATCH(AO$1,'B-pEC50'!$A$1:$BM$1,0),FALSE),"")</f>
        <v>7.56</v>
      </c>
      <c r="AP38" s="45" t="str">
        <f>_xlfn.IFNA(VLOOKUP($A38,'B-pEC50'!$A:$BM,MATCH(AP$1,'B-pEC50'!$A$1:$BM$1,0),FALSE),"")</f>
        <v/>
      </c>
      <c r="AQ38" s="45" t="str">
        <f>_xlfn.IFNA(VLOOKUP($A38,'B-pEC50'!$A:$BM,MATCH(AQ$1,'B-pEC50'!$A$1:$BM$1,0),FALSE),"")</f>
        <v/>
      </c>
      <c r="AR38" s="47" t="str">
        <f>_xlfn.IFNA(VLOOKUP($A38,'I-pEC50'!$A:$BM,MATCH(AR$1,'I-pEC50'!$A$1:$BM$1,0),FALSE),"")</f>
        <v/>
      </c>
      <c r="AS38" s="47">
        <f>_xlfn.IFNA(VLOOKUP($A38,'I-pEC50'!$A:$BM,MATCH(AS$1,'I-pEC50'!$A$1:$BM$1,0),FALSE),"")</f>
        <v>8.08</v>
      </c>
      <c r="AT38" s="47">
        <f>_xlfn.IFNA(VLOOKUP($A38,'I-pEC50'!$A:$BM,MATCH(AT$1,'I-pEC50'!$A$1:$BM$1,0),FALSE),"")</f>
        <v>8.08</v>
      </c>
      <c r="AU38" s="47">
        <f>_xlfn.IFNA(VLOOKUP($A38,'I-pEC50'!$A:$BM,MATCH(AU$1,'I-pEC50'!$A$1:$BM$1,0),FALSE),"")</f>
        <v>7.4</v>
      </c>
      <c r="AV38" s="47">
        <f>_xlfn.IFNA(VLOOKUP($A38,'I-pEC50'!$A:$BM,MATCH(AV$1,'I-pEC50'!$A$1:$BM$1,0),FALSE),"")</f>
        <v>7.4</v>
      </c>
      <c r="AW38" s="47">
        <f>_xlfn.IFNA(VLOOKUP($A38,'I-pEC50'!$A:$BM,MATCH(AW$1,'I-pEC50'!$A$1:$BM$1,0),FALSE),"")</f>
        <v>7.65</v>
      </c>
      <c r="AX38" s="47">
        <f>_xlfn.IFNA(VLOOKUP($A38,'I-pEC50'!$A:$BM,MATCH(AX$1,'I-pEC50'!$A$1:$BM$1,0),FALSE),"")</f>
        <v>8.66</v>
      </c>
      <c r="AY38" s="47">
        <f>_xlfn.IFNA(VLOOKUP($A38,'I-pEC50'!$A:$BM,MATCH(AY$1,'I-pEC50'!$A$1:$BM$1,0),FALSE),"")</f>
        <v>8.66</v>
      </c>
      <c r="AZ38" s="47">
        <f>_xlfn.IFNA(VLOOKUP($A38,'I-pEC50'!$A:$BM,MATCH(AZ$1,'I-pEC50'!$A$1:$BM$1,0),FALSE),"")</f>
        <v>8.5</v>
      </c>
      <c r="BA38" s="47">
        <f>_xlfn.IFNA(VLOOKUP($A38,'I-pEC50'!$A:$BM,MATCH(BA$1,'I-pEC50'!$A$1:$BM$1,0),FALSE),"")</f>
        <v>7.71</v>
      </c>
      <c r="BB38" s="47" t="str">
        <f>_xlfn.IFNA(VLOOKUP($A38,'I-pEC50'!$A:$BM,MATCH(BB$1,'I-pEC50'!$A$1:$BM$1,0),FALSE),"")</f>
        <v/>
      </c>
      <c r="BC38" s="47" t="str">
        <f>_xlfn.IFNA(VLOOKUP($A38,'I-pEC50'!$A:$BM,MATCH(BC$1,'I-pEC50'!$A$1:$BM$1,0),FALSE),"")</f>
        <v/>
      </c>
      <c r="BD38" s="40" t="str">
        <f t="shared" si="47"/>
        <v/>
      </c>
      <c r="BE38" s="41">
        <f t="shared" si="48"/>
        <v>2.6362490862221706E-2</v>
      </c>
      <c r="BF38" s="41">
        <f t="shared" si="49"/>
        <v>8.7874969540739038E-3</v>
      </c>
      <c r="BG38" s="41">
        <f t="shared" si="50"/>
        <v>8.5934199185411744E-2</v>
      </c>
      <c r="BH38" s="41">
        <f t="shared" si="51"/>
        <v>8.0449037535279405E-2</v>
      </c>
      <c r="BI38" s="41">
        <f t="shared" si="52"/>
        <v>8.7313777266639983E-2</v>
      </c>
      <c r="BJ38" s="41">
        <f t="shared" si="53"/>
        <v>0.57962384320816918</v>
      </c>
      <c r="BK38" s="41">
        <f t="shared" si="54"/>
        <v>0.64752154026167397</v>
      </c>
      <c r="BL38" s="41">
        <f t="shared" si="55"/>
        <v>0.62394654298662722</v>
      </c>
      <c r="BM38" s="41">
        <f t="shared" si="56"/>
        <v>0.92841273941764735</v>
      </c>
      <c r="BN38" s="41" t="str">
        <f t="shared" si="57"/>
        <v/>
      </c>
      <c r="BO38" s="41" t="str">
        <f t="shared" si="58"/>
        <v/>
      </c>
      <c r="BP38" s="40" t="str">
        <f>_xlfn.IFNA(VLOOKUP($A38,'B-pEC50'!$A:$BM,MATCH(BP$1,'B-pEC50'!$A$1:$BM$1,0),FALSE),"")</f>
        <v/>
      </c>
      <c r="BQ38" s="41">
        <f>_xlfn.IFNA(VLOOKUP($A38,'B-pEC50'!$A:$BM,MATCH(BQ$1,'B-pEC50'!$A$1:$BM$1,0),FALSE),"")</f>
        <v>1.2884267631103159E-2</v>
      </c>
      <c r="BR38" s="41">
        <f>_xlfn.IFNA(VLOOKUP($A38,'B-pEC50'!$A:$BM,MATCH(BR$1,'B-pEC50'!$A$1:$BM$1,0),FALSE),"")</f>
        <v>4.2947558770343869E-3</v>
      </c>
      <c r="BS38" s="41">
        <f>_xlfn.IFNA(VLOOKUP($A38,'B-pEC50'!$A:$BM,MATCH(BS$1,'B-pEC50'!$A$1:$BM$1,0),FALSE),"")</f>
        <v>3.1871609403254973E-2</v>
      </c>
      <c r="BT38" s="41">
        <f>_xlfn.IFNA(VLOOKUP($A38,'B-pEC50'!$A:$BM,MATCH(BT$1,'B-pEC50'!$A$1:$BM$1,0),FALSE),"")</f>
        <v>2.9837251356238822E-2</v>
      </c>
      <c r="BU38" s="41">
        <f>_xlfn.IFNA(VLOOKUP($A38,'B-pEC50'!$A:$BM,MATCH(BU$1,'B-pEC50'!$A$1:$BM$1,0),FALSE),"")</f>
        <v>3.616636528028936E-2</v>
      </c>
      <c r="BV38" s="41">
        <f>_xlfn.IFNA(VLOOKUP($A38,'B-pEC50'!$A:$BM,MATCH(BV$1,'B-pEC50'!$A$1:$BM$1,0),FALSE),"")</f>
        <v>0.34154611211573238</v>
      </c>
      <c r="BW38" s="41">
        <f>_xlfn.IFNA(VLOOKUP($A38,'B-pEC50'!$A:$BM,MATCH(BW$1,'B-pEC50'!$A$1:$BM$1,0),FALSE),"")</f>
        <v>0.38155515370705234</v>
      </c>
      <c r="BX38" s="41">
        <f>_xlfn.IFNA(VLOOKUP($A38,'B-pEC50'!$A:$BM,MATCH(BX$1,'B-pEC50'!$A$1:$BM$1,0),FALSE),"")</f>
        <v>0.3503616636528028</v>
      </c>
      <c r="BY38" s="41">
        <f>_xlfn.IFNA(VLOOKUP($A38,'B-pEC50'!$A:$BM,MATCH(BY$1,'B-pEC50'!$A$1:$BM$1,0),FALSE),"")</f>
        <v>0.39421338155515362</v>
      </c>
      <c r="BZ38" s="41" t="str">
        <f>_xlfn.IFNA(VLOOKUP($A38,'B-pEC50'!$A:$BM,MATCH(BZ$1,'B-pEC50'!$A$1:$BM$1,0),FALSE),"")</f>
        <v/>
      </c>
      <c r="CA38" s="41" t="str">
        <f>_xlfn.IFNA(VLOOKUP($A38,'B-pEC50'!$A:$BM,MATCH(CA$1,'B-pEC50'!$A$1:$BM$1,0),FALSE),"")</f>
        <v/>
      </c>
      <c r="CB38" s="47" t="str">
        <f>_xlfn.IFNA(VLOOKUP($A38,'I-pEC50'!$A:$BM,MATCH(CB$1,'I-pEC50'!$A$1:$BM$1,0),FALSE),"")</f>
        <v/>
      </c>
      <c r="CC38" s="47">
        <f>_xlfn.IFNA(VLOOKUP($A38,'I-pEC50'!$A:$BM,MATCH(CC$1,'I-pEC50'!$A$1:$BM$1,0),FALSE),"")</f>
        <v>0.48873483535528606</v>
      </c>
      <c r="CD38" s="47">
        <f>_xlfn.IFNA(VLOOKUP($A38,'I-pEC50'!$A:$BM,MATCH(CD$1,'I-pEC50'!$A$1:$BM$1,0),FALSE),"")</f>
        <v>0.48873483535528606</v>
      </c>
      <c r="CE38" s="47">
        <f>_xlfn.IFNA(VLOOKUP($A38,'I-pEC50'!$A:$BM,MATCH(CE$1,'I-pEC50'!$A$1:$BM$1,0),FALSE),"")</f>
        <v>0.37088388214904694</v>
      </c>
      <c r="CF38" s="47">
        <f>_xlfn.IFNA(VLOOKUP($A38,'I-pEC50'!$A:$BM,MATCH(CF$1,'I-pEC50'!$A$1:$BM$1,0),FALSE),"")</f>
        <v>0.37088388214904694</v>
      </c>
      <c r="CG38" s="47">
        <f>_xlfn.IFNA(VLOOKUP($A38,'I-pEC50'!$A:$BM,MATCH(CG$1,'I-pEC50'!$A$1:$BM$1,0),FALSE),"")</f>
        <v>0.41421143847487013</v>
      </c>
      <c r="CH38" s="47">
        <f>_xlfn.IFNA(VLOOKUP($A38,'I-pEC50'!$A:$BM,MATCH(CH$1,'I-pEC50'!$A$1:$BM$1,0),FALSE),"")</f>
        <v>0.58925476603119598</v>
      </c>
      <c r="CI38" s="47">
        <f>_xlfn.IFNA(VLOOKUP($A38,'I-pEC50'!$A:$BM,MATCH(CI$1,'I-pEC50'!$A$1:$BM$1,0),FALSE),"")</f>
        <v>0.58925476603119598</v>
      </c>
      <c r="CJ38" s="47">
        <f>_xlfn.IFNA(VLOOKUP($A38,'I-pEC50'!$A:$BM,MATCH(CJ$1,'I-pEC50'!$A$1:$BM$1,0),FALSE),"")</f>
        <v>0.56152512998266901</v>
      </c>
      <c r="CK38" s="47">
        <f>_xlfn.IFNA(VLOOKUP($A38,'I-pEC50'!$A:$BM,MATCH(CK$1,'I-pEC50'!$A$1:$BM$1,0),FALSE),"")</f>
        <v>0.42461005199306767</v>
      </c>
      <c r="CL38" s="47" t="str">
        <f>_xlfn.IFNA(VLOOKUP($A38,'I-pEC50'!$A:$BM,MATCH(CL$1,'I-pEC50'!$A$1:$BM$1,0),FALSE),"")</f>
        <v/>
      </c>
      <c r="CM38" s="47" t="str">
        <f>_xlfn.IFNA(VLOOKUP($A38,'I-pEC50'!$A:$BM,MATCH(CM$1,'I-pEC50'!$A$1:$BM$1,0),FALSE),"")</f>
        <v/>
      </c>
      <c r="CN38" s="40" t="str">
        <f t="shared" si="59"/>
        <v/>
      </c>
      <c r="CO38" s="41">
        <f t="shared" si="60"/>
        <v>4.0818414322250932E-2</v>
      </c>
      <c r="CP38" s="41">
        <f t="shared" si="61"/>
        <v>0</v>
      </c>
      <c r="CQ38" s="41">
        <f t="shared" si="62"/>
        <v>0</v>
      </c>
      <c r="CR38" s="41">
        <f t="shared" si="63"/>
        <v>0</v>
      </c>
      <c r="CS38" s="41">
        <f t="shared" si="64"/>
        <v>0.41196521739130437</v>
      </c>
      <c r="CT38" s="41">
        <f t="shared" si="65"/>
        <v>0.86492753623188423</v>
      </c>
      <c r="CU38" s="41">
        <f t="shared" si="66"/>
        <v>0.96753623188405791</v>
      </c>
      <c r="CV38" s="41">
        <f t="shared" si="67"/>
        <v>0.98363970016484703</v>
      </c>
      <c r="CW38" s="41">
        <f t="shared" si="68"/>
        <v>0.24603174603174577</v>
      </c>
      <c r="CX38" s="41" t="str">
        <f t="shared" si="69"/>
        <v/>
      </c>
      <c r="CY38" s="41" t="str">
        <f t="shared" si="70"/>
        <v/>
      </c>
      <c r="CZ38" s="40" t="str">
        <f>_xlfn.IFNA(VLOOKUP($A38,'B-pEC50'!$A:$BM,MATCH(CZ$1,'B-pEC50'!$A$1:$BM$1,0),FALSE),"")</f>
        <v/>
      </c>
      <c r="DA38" s="41">
        <f>_xlfn.IFNA(VLOOKUP($A38,'B-pEC50'!$A:$BM,MATCH(DA$1,'B-pEC50'!$A$1:$BM$1,0),FALSE),"")</f>
        <v>2.202898550724653E-2</v>
      </c>
      <c r="DB38" s="41">
        <f>_xlfn.IFNA(VLOOKUP($A38,'B-pEC50'!$A:$BM,MATCH(DB$1,'B-pEC50'!$A$1:$BM$1,0),FALSE),"")</f>
        <v>0</v>
      </c>
      <c r="DC38" s="41">
        <f>_xlfn.IFNA(VLOOKUP($A38,'B-pEC50'!$A:$BM,MATCH(DC$1,'B-pEC50'!$A$1:$BM$1,0),FALSE),"")</f>
        <v>7.0724637681159372E-2</v>
      </c>
      <c r="DD38" s="41">
        <f>_xlfn.IFNA(VLOOKUP($A38,'B-pEC50'!$A:$BM,MATCH(DD$1,'B-pEC50'!$A$1:$BM$1,0),FALSE),"")</f>
        <v>6.5507246376811865E-2</v>
      </c>
      <c r="DE38" s="41">
        <f>_xlfn.IFNA(VLOOKUP($A38,'B-pEC50'!$A:$BM,MATCH(DE$1,'B-pEC50'!$A$1:$BM$1,0),FALSE),"")</f>
        <v>8.1739130434782634E-2</v>
      </c>
      <c r="DF38" s="41">
        <f>_xlfn.IFNA(VLOOKUP($A38,'B-pEC50'!$A:$BM,MATCH(DF$1,'B-pEC50'!$A$1:$BM$1,0),FALSE),"")</f>
        <v>0.86492753623188423</v>
      </c>
      <c r="DG38" s="41">
        <f>_xlfn.IFNA(VLOOKUP($A38,'B-pEC50'!$A:$BM,MATCH(DG$1,'B-pEC50'!$A$1:$BM$1,0),FALSE),"")</f>
        <v>0.96753623188405791</v>
      </c>
      <c r="DH38" s="41">
        <f>_xlfn.IFNA(VLOOKUP($A38,'B-pEC50'!$A:$BM,MATCH(DH$1,'B-pEC50'!$A$1:$BM$1,0),FALSE),"")</f>
        <v>0.88753623188405795</v>
      </c>
      <c r="DI38" s="41">
        <f>_xlfn.IFNA(VLOOKUP($A38,'B-pEC50'!$A:$BM,MATCH(DI$1,'B-pEC50'!$A$1:$BM$1,0),FALSE),"")</f>
        <v>1</v>
      </c>
      <c r="DJ38" s="41" t="str">
        <f>_xlfn.IFNA(VLOOKUP($A38,'B-pEC50'!$A:$BM,MATCH(DJ$1,'B-pEC50'!$A$1:$BM$1,0),FALSE),"")</f>
        <v/>
      </c>
      <c r="DK38" s="41" t="str">
        <f>_xlfn.IFNA(VLOOKUP($A38,'B-pEC50'!$A:$BM,MATCH(DK$1,'B-pEC50'!$A$1:$BM$1,0),FALSE),"")</f>
        <v/>
      </c>
      <c r="DL38" s="47" t="str">
        <f>_xlfn.IFNA(VLOOKUP($A38,'I-pEC50'!$A:$BQ,MATCH(DL$1,'I-pEC50'!$A$1:$BQ$1,0),FALSE),"")</f>
        <v/>
      </c>
      <c r="DM38" s="47">
        <f>_xlfn.IFNA(VLOOKUP($A38,'I-pEC50'!$A:$BQ,MATCH(DM$1,'I-pEC50'!$A$1:$BQ$1,0),FALSE),"")</f>
        <v>0.53968253968253954</v>
      </c>
      <c r="DN38" s="47">
        <f>_xlfn.IFNA(VLOOKUP($A38,'I-pEC50'!$A:$BQ,MATCH(DN$1,'I-pEC50'!$A$1:$BQ$1,0),FALSE),"")</f>
        <v>0.53968253968253954</v>
      </c>
      <c r="DO38" s="47">
        <f>_xlfn.IFNA(VLOOKUP($A38,'I-pEC50'!$A:$BQ,MATCH(DO$1,'I-pEC50'!$A$1:$BQ$1,0),FALSE),"")</f>
        <v>0</v>
      </c>
      <c r="DP38" s="47">
        <f>_xlfn.IFNA(VLOOKUP($A38,'I-pEC50'!$A:$BQ,MATCH(DP$1,'I-pEC50'!$A$1:$BQ$1,0),FALSE),"")</f>
        <v>0</v>
      </c>
      <c r="DQ38" s="47">
        <f>_xlfn.IFNA(VLOOKUP($A38,'I-pEC50'!$A:$BQ,MATCH(DQ$1,'I-pEC50'!$A$1:$BQ$1,0),FALSE),"")</f>
        <v>0.19841269841269846</v>
      </c>
      <c r="DR38" s="47">
        <f>_xlfn.IFNA(VLOOKUP($A38,'I-pEC50'!$A:$BQ,MATCH(DR$1,'I-pEC50'!$A$1:$BQ$1,0),FALSE),"")</f>
        <v>1</v>
      </c>
      <c r="DS38" s="47">
        <f>_xlfn.IFNA(VLOOKUP($A38,'I-pEC50'!$A:$BQ,MATCH(DS$1,'I-pEC50'!$A$1:$BQ$1,0),FALSE),"")</f>
        <v>1</v>
      </c>
      <c r="DT38" s="47">
        <f>_xlfn.IFNA(VLOOKUP($A38,'I-pEC50'!$A:$BQ,MATCH(DT$1,'I-pEC50'!$A$1:$BQ$1,0),FALSE),"")</f>
        <v>0.87301587301587291</v>
      </c>
      <c r="DU38" s="47">
        <f>_xlfn.IFNA(VLOOKUP($A38,'I-pEC50'!$A:$BQ,MATCH(DU$1,'I-pEC50'!$A$1:$BQ$1,0),FALSE),"")</f>
        <v>0.24603174603174577</v>
      </c>
      <c r="DV38" s="47" t="str">
        <f>_xlfn.IFNA(VLOOKUP($A38,'I-pEC50'!$A:$BQ,MATCH(DV$1,'I-pEC50'!$A$1:$BQ$1,0),FALSE),"")</f>
        <v/>
      </c>
      <c r="DW38" s="47" t="str">
        <f>_xlfn.IFNA(VLOOKUP($A38,'I-pEC50'!$A:$BQ,MATCH(DW$1,'I-pEC50'!$A$1:$BQ$1,0),FALSE),"")</f>
        <v/>
      </c>
      <c r="DX38" s="105" t="str">
        <f t="shared" si="73"/>
        <v/>
      </c>
      <c r="DY38" s="47">
        <f t="shared" si="74"/>
        <v>0.73960396039603959</v>
      </c>
      <c r="DZ38" s="47">
        <f t="shared" si="75"/>
        <v>0.87297921478060037</v>
      </c>
      <c r="EA38" s="47" t="str">
        <f t="shared" si="76"/>
        <v/>
      </c>
      <c r="EB38" s="47" t="str">
        <f>_xlfn.IFNA(VLOOKUP($A38,'B-pEC50'!$A:$IC,MATCH(EB$1,'B-pEC50'!$A$1:$IC$1,0),FALSE),"")</f>
        <v/>
      </c>
      <c r="EC38" s="47">
        <f>_xlfn.IFNA(VLOOKUP($A38,'B-pEC50'!$A:$IC,MATCH(EC$1,'B-pEC50'!$A$1:$IC$1,0),FALSE),"")</f>
        <v>5.976</v>
      </c>
      <c r="ED38" s="47">
        <f>_xlfn.IFNA(VLOOKUP($A38,'B-pEC50'!$A:$IC,MATCH(ED$1,'B-pEC50'!$A$1:$IC$1,0),FALSE),"")</f>
        <v>7.56</v>
      </c>
      <c r="EE38" s="47" t="str">
        <f>_xlfn.IFNA(VLOOKUP($A38,'B-pEC50'!$A:$IC,MATCH(EE$1,'B-pEC50'!$A$1:$IC$1,0),FALSE),"")</f>
        <v/>
      </c>
      <c r="EF38" s="47" t="str">
        <f>_xlfn.IFNA(VLOOKUP($A38,'I-pEC50'!$A:$IC,MATCH(EF$1,'I-pEC50'!$A$1:$IC$1,0),FALSE),"")</f>
        <v/>
      </c>
      <c r="EG38" s="47">
        <f>_xlfn.IFNA(VLOOKUP($A38,'I-pEC50'!$A:$IC,MATCH(EG$1,'I-pEC50'!$A$1:$IC$1,0),FALSE),"")</f>
        <v>8.08</v>
      </c>
      <c r="EH38" s="47">
        <f>_xlfn.IFNA(VLOOKUP($A38,'I-pEC50'!$A:$IC,MATCH(EH$1,'I-pEC50'!$A$1:$IC$1,0),FALSE),"")</f>
        <v>8.66</v>
      </c>
      <c r="EI38" s="47" t="str">
        <f>_xlfn.IFNA(VLOOKUP($A38,'I-pEC50'!$A:$IC,MATCH(EI$1,'I-pEC50'!$A$1:$IC$1,0),FALSE),"")</f>
        <v/>
      </c>
      <c r="EJ38" s="105" t="str">
        <f t="shared" si="77"/>
        <v/>
      </c>
      <c r="EK38" s="47">
        <f t="shared" si="78"/>
        <v>0.76635586635586639</v>
      </c>
      <c r="EL38" s="47">
        <f t="shared" si="79"/>
        <v>0.88747390396659698</v>
      </c>
      <c r="EM38" s="47" t="str">
        <f t="shared" si="80"/>
        <v/>
      </c>
      <c r="EN38" s="105" t="str">
        <f>_xlfn.IFNA(VLOOKUP($A38,'B-pEC50'!$A:$IC,MATCH(EN$1,'B-pEC50'!$A$1:$IC$1,0),FALSE),"")</f>
        <v/>
      </c>
      <c r="EO38" s="47">
        <f>_xlfn.IFNA(VLOOKUP($A38,'B-pEC50'!$A:$IC,MATCH(EO$1,'B-pEC50'!$A$1:$IC$1,0),FALSE),"")</f>
        <v>5.9177999999999997</v>
      </c>
      <c r="EP38" s="47">
        <f>_xlfn.IFNA(VLOOKUP($A38,'B-pEC50'!$A:$IC,MATCH(EP$1,'B-pEC50'!$A$1:$IC$1,0),FALSE),"")</f>
        <v>7.4392499999999995</v>
      </c>
      <c r="EQ38" s="47" t="str">
        <f>_xlfn.IFNA(VLOOKUP($A38,'B-pEC50'!$A:$IC,MATCH(EQ$1,'B-pEC50'!$A$1:$IC$1,0),FALSE),"")</f>
        <v/>
      </c>
      <c r="ER38" s="47" t="str">
        <f>_xlfn.IFNA(VLOOKUP($A38,'I-pEC50'!$A:$IC,MATCH(ER$1,'I-pEC50'!$A$1:$IC$1,0),FALSE),"")</f>
        <v/>
      </c>
      <c r="ES38" s="47">
        <f>_xlfn.IFNA(VLOOKUP($A38,'I-pEC50'!$A:$IC,MATCH(ES$1,'I-pEC50'!$A$1:$IC$1,0),FALSE),"")</f>
        <v>7.7219999999999995</v>
      </c>
      <c r="ET38" s="47">
        <f>_xlfn.IFNA(VLOOKUP($A38,'I-pEC50'!$A:$IC,MATCH(ET$1,'I-pEC50'!$A$1:$IC$1,0),FALSE),"")</f>
        <v>8.3825000000000003</v>
      </c>
      <c r="EU38" s="47" t="str">
        <f>_xlfn.IFNA(VLOOKUP($A38,'I-pEC50'!$A:$IC,MATCH(EU$1,'I-pEC50'!$A$1:$IC$1,0),FALSE),"")</f>
        <v/>
      </c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</row>
    <row r="39" spans="1:172" s="49" customFormat="1" x14ac:dyDescent="0.2">
      <c r="A39" s="29" t="s">
        <v>121</v>
      </c>
      <c r="B39" s="377" t="str">
        <f>VLOOKUP($A39,BI!$A:$Q,MATCH(B$1,BI!$A$1:$Q$1,0),FALSE)</f>
        <v/>
      </c>
      <c r="C39" s="378">
        <f>VLOOKUP($A39,BI!$A:$Q,MATCH(C$1,BI!$A$1:$Q$1,0),FALSE)</f>
        <v>1</v>
      </c>
      <c r="D39" s="378">
        <f>VLOOKUP($A39,BI!$A:$Q,MATCH(D$1,BI!$A$1:$Q$1,0),FALSE)</f>
        <v>1</v>
      </c>
      <c r="E39" s="378">
        <f>VLOOKUP($A39,BI!$A:$Q,MATCH(E$1,BI!$A$1:$Q$1,0),FALSE)</f>
        <v>1</v>
      </c>
      <c r="F39" s="378">
        <f>VLOOKUP($A39,BI!$A:$Q,MATCH(F$1,BI!$A$1:$Q$1,0),FALSE)</f>
        <v>1</v>
      </c>
      <c r="G39" s="378">
        <f>VLOOKUP($A39,BI!$A:$Q,MATCH(G$1,BI!$A$1:$Q$1,0),FALSE)</f>
        <v>1</v>
      </c>
      <c r="H39" s="378">
        <f>VLOOKUP($A39,BI!$A:$Q,MATCH(H$1,BI!$A$1:$Q$1,0),FALSE)</f>
        <v>1</v>
      </c>
      <c r="I39" s="378">
        <f>VLOOKUP($A39,BI!$A:$Q,MATCH(I$1,BI!$A$1:$Q$1,0),FALSE)</f>
        <v>1</v>
      </c>
      <c r="J39" s="378">
        <f>VLOOKUP($A39,BI!$A:$Q,MATCH(J$1,BI!$A$1:$Q$1,0),FALSE)</f>
        <v>1</v>
      </c>
      <c r="K39" s="378">
        <f>VLOOKUP($A39,BI!$A:$Q,MATCH(K$1,BI!$A$1:$Q$1,0),FALSE)</f>
        <v>1</v>
      </c>
      <c r="L39" s="378" t="str">
        <f>VLOOKUP($A39,BI!$A:$Q,MATCH(L$1,BI!$A$1:$Q$1,0),FALSE)</f>
        <v/>
      </c>
      <c r="M39" s="378" t="str">
        <f>VLOOKUP($A39,BI!$A:$Q,MATCH(M$1,BI!$A$1:$Q$1,0),FALSE)</f>
        <v/>
      </c>
      <c r="N39" s="49">
        <f t="shared" si="0"/>
        <v>9</v>
      </c>
      <c r="O39" s="49" t="str">
        <f>VLOOKUP($A39,BI!$A:$Q,MATCH(O$1,BI!$A$1:$Q$1,0),FALSE)</f>
        <v/>
      </c>
      <c r="P39" s="37">
        <f>VLOOKUP($A39,BI!$A:$Q,MATCH(P$1,BI!$A$1:$Q$1,0),FALSE)</f>
        <v>1</v>
      </c>
      <c r="Q39" s="37">
        <f>VLOOKUP($A39,BI!$A:$Q,MATCH(Q$1,BI!$A$1:$Q$1,0),FALSE)</f>
        <v>1</v>
      </c>
      <c r="R39" s="37" t="str">
        <f>VLOOKUP($A39,BI!$A:$Q,MATCH(R$1,BI!$A$1:$Q$1,0),FALSE)</f>
        <v/>
      </c>
      <c r="S39" s="37">
        <f t="shared" si="1"/>
        <v>2</v>
      </c>
      <c r="T39" s="40" t="str">
        <f t="shared" si="35"/>
        <v/>
      </c>
      <c r="U39" s="41">
        <f t="shared" si="36"/>
        <v>0.95128205128205134</v>
      </c>
      <c r="V39" s="41">
        <f t="shared" si="37"/>
        <v>0.99953379953379962</v>
      </c>
      <c r="W39" s="41">
        <f t="shared" si="38"/>
        <v>0.9632580261593342</v>
      </c>
      <c r="X39" s="41">
        <f t="shared" si="39"/>
        <v>0.99514850313572356</v>
      </c>
      <c r="Y39" s="41">
        <f t="shared" si="40"/>
        <v>0.93160772062925368</v>
      </c>
      <c r="Z39" s="41">
        <f t="shared" si="41"/>
        <v>0.77013815090329429</v>
      </c>
      <c r="AA39" s="41">
        <f t="shared" si="42"/>
        <v>0.74973432518597238</v>
      </c>
      <c r="AB39" s="41">
        <f t="shared" si="43"/>
        <v>0.75214592274678105</v>
      </c>
      <c r="AC39" s="41">
        <f t="shared" si="44"/>
        <v>0.8484126984126984</v>
      </c>
      <c r="AD39" s="41" t="str">
        <f t="shared" si="45"/>
        <v/>
      </c>
      <c r="AE39" s="41" t="str">
        <f t="shared" si="46"/>
        <v/>
      </c>
      <c r="AF39" s="44" t="str">
        <f>_xlfn.IFNA(VLOOKUP($A39,'B-pEC50'!$A:$BM,MATCH(AF$1,'B-pEC50'!$A$1:$BM$1,0),FALSE),"")</f>
        <v/>
      </c>
      <c r="AG39" s="46">
        <f>_xlfn.IFNA(VLOOKUP($A39,'B-pEC50'!$A:$BM,MATCH(AG$1,'B-pEC50'!$A$1:$BM$1,0),FALSE),"")</f>
        <v>8.1620000000000008</v>
      </c>
      <c r="AH39" s="46">
        <f>_xlfn.IFNA(VLOOKUP($A39,'B-pEC50'!$A:$BM,MATCH(AH$1,'B-pEC50'!$A$1:$BM$1,0),FALSE),"")</f>
        <v>8.5760000000000005</v>
      </c>
      <c r="AI39" s="46">
        <f>_xlfn.IFNA(VLOOKUP($A39,'B-pEC50'!$A:$BM,MATCH(AI$1,'B-pEC50'!$A$1:$BM$1,0),FALSE),"")</f>
        <v>8.1010000000000009</v>
      </c>
      <c r="AJ39" s="46">
        <f>_xlfn.IFNA(VLOOKUP($A39,'B-pEC50'!$A:$BM,MATCH(AJ$1,'B-pEC50'!$A$1:$BM$1,0),FALSE),"")</f>
        <v>8.4510000000000005</v>
      </c>
      <c r="AK39" s="46">
        <f>_xlfn.IFNA(VLOOKUP($A39,'B-pEC50'!$A:$BM,MATCH(AK$1,'B-pEC50'!$A$1:$BM$1,0),FALSE),"")</f>
        <v>8.9629999999999992</v>
      </c>
      <c r="AL39" s="45">
        <f>_xlfn.IFNA(VLOOKUP($A39,'B-pEC50'!$A:$BM,MATCH(AL$1,'B-pEC50'!$A$1:$BM$1,0),FALSE),"")</f>
        <v>7.2469999999999999</v>
      </c>
      <c r="AM39" s="45">
        <f>_xlfn.IFNA(VLOOKUP($A39,'B-pEC50'!$A:$BM,MATCH(AM$1,'B-pEC50'!$A$1:$BM$1,0),FALSE),"")</f>
        <v>7.0549999999999997</v>
      </c>
      <c r="AN39" s="45">
        <f>_xlfn.IFNA(VLOOKUP($A39,'B-pEC50'!$A:$BM,MATCH(AN$1,'B-pEC50'!$A$1:$BM$1,0),FALSE),"")</f>
        <v>7.01</v>
      </c>
      <c r="AO39" s="46">
        <f>_xlfn.IFNA(VLOOKUP($A39,'B-pEC50'!$A:$BM,MATCH(AO$1,'B-pEC50'!$A$1:$BM$1,0),FALSE),"")</f>
        <v>7.4829999999999997</v>
      </c>
      <c r="AP39" s="45" t="str">
        <f>_xlfn.IFNA(VLOOKUP($A39,'B-pEC50'!$A:$BM,MATCH(AP$1,'B-pEC50'!$A$1:$BM$1,0),FALSE),"")</f>
        <v/>
      </c>
      <c r="AQ39" s="45" t="str">
        <f>_xlfn.IFNA(VLOOKUP($A39,'B-pEC50'!$A:$BM,MATCH(AQ$1,'B-pEC50'!$A$1:$BM$1,0),FALSE),"")</f>
        <v/>
      </c>
      <c r="AR39" s="47" t="str">
        <f>_xlfn.IFNA(VLOOKUP($A39,'I-pEC50'!$A:$BM,MATCH(AR$1,'I-pEC50'!$A$1:$BM$1,0),FALSE),"")</f>
        <v/>
      </c>
      <c r="AS39" s="47">
        <f>_xlfn.IFNA(VLOOKUP($A39,'I-pEC50'!$A:$BM,MATCH(AS$1,'I-pEC50'!$A$1:$BM$1,0),FALSE),"")</f>
        <v>8.58</v>
      </c>
      <c r="AT39" s="47">
        <f>_xlfn.IFNA(VLOOKUP($A39,'I-pEC50'!$A:$BM,MATCH(AT$1,'I-pEC50'!$A$1:$BM$1,0),FALSE),"")</f>
        <v>8.58</v>
      </c>
      <c r="AU39" s="47">
        <f>_xlfn.IFNA(VLOOKUP($A39,'I-pEC50'!$A:$BM,MATCH(AU$1,'I-pEC50'!$A$1:$BM$1,0),FALSE),"")</f>
        <v>8.41</v>
      </c>
      <c r="AV39" s="47">
        <f>_xlfn.IFNA(VLOOKUP($A39,'I-pEC50'!$A:$BM,MATCH(AV$1,'I-pEC50'!$A$1:$BM$1,0),FALSE),"")</f>
        <v>8.41</v>
      </c>
      <c r="AW39" s="47">
        <f>_xlfn.IFNA(VLOOKUP($A39,'I-pEC50'!$A:$BM,MATCH(AW$1,'I-pEC50'!$A$1:$BM$1,0),FALSE),"")</f>
        <v>8.35</v>
      </c>
      <c r="AX39" s="47">
        <f>_xlfn.IFNA(VLOOKUP($A39,'I-pEC50'!$A:$BM,MATCH(AX$1,'I-pEC50'!$A$1:$BM$1,0),FALSE),"")</f>
        <v>9.41</v>
      </c>
      <c r="AY39" s="47">
        <f>_xlfn.IFNA(VLOOKUP($A39,'I-pEC50'!$A:$BM,MATCH(AY$1,'I-pEC50'!$A$1:$BM$1,0),FALSE),"")</f>
        <v>9.41</v>
      </c>
      <c r="AZ39" s="47">
        <f>_xlfn.IFNA(VLOOKUP($A39,'I-pEC50'!$A:$BM,MATCH(AZ$1,'I-pEC50'!$A$1:$BM$1,0),FALSE),"")</f>
        <v>9.32</v>
      </c>
      <c r="BA39" s="47">
        <f>_xlfn.IFNA(VLOOKUP($A39,'I-pEC50'!$A:$BM,MATCH(BA$1,'I-pEC50'!$A$1:$BM$1,0),FALSE),"")</f>
        <v>8.82</v>
      </c>
      <c r="BB39" s="47" t="str">
        <f>_xlfn.IFNA(VLOOKUP($A39,'I-pEC50'!$A:$BM,MATCH(BB$1,'I-pEC50'!$A$1:$BM$1,0),FALSE),"")</f>
        <v/>
      </c>
      <c r="BC39" s="47" t="str">
        <f>_xlfn.IFNA(VLOOKUP($A39,'I-pEC50'!$A:$BM,MATCH(BC$1,'I-pEC50'!$A$1:$BM$1,0),FALSE),"")</f>
        <v/>
      </c>
      <c r="BD39" s="40" t="str">
        <f t="shared" si="47"/>
        <v/>
      </c>
      <c r="BE39" s="41">
        <f t="shared" si="48"/>
        <v>0.92161730103052364</v>
      </c>
      <c r="BF39" s="41">
        <f t="shared" si="49"/>
        <v>0.92229171376183672</v>
      </c>
      <c r="BG39" s="41">
        <f t="shared" si="50"/>
        <v>0.94609848158672771</v>
      </c>
      <c r="BH39" s="41">
        <f t="shared" si="51"/>
        <v>0.91657759990002596</v>
      </c>
      <c r="BI39" s="41">
        <f t="shared" si="52"/>
        <v>0.7528371495176559</v>
      </c>
      <c r="BJ39" s="41">
        <f t="shared" si="53"/>
        <v>0.44973038628292544</v>
      </c>
      <c r="BK39" s="41">
        <f t="shared" si="54"/>
        <v>0.38938920237913666</v>
      </c>
      <c r="BL39" s="41">
        <f t="shared" si="55"/>
        <v>0.3835650148317728</v>
      </c>
      <c r="BM39" s="41">
        <f t="shared" si="56"/>
        <v>0.61072584168071986</v>
      </c>
      <c r="BN39" s="41" t="str">
        <f t="shared" si="57"/>
        <v/>
      </c>
      <c r="BO39" s="41" t="str">
        <f t="shared" si="58"/>
        <v/>
      </c>
      <c r="BP39" s="40" t="str">
        <f>_xlfn.IFNA(VLOOKUP($A39,'B-pEC50'!$A:$BM,MATCH(BP$1,'B-pEC50'!$A$1:$BM$1,0),FALSE),"")</f>
        <v/>
      </c>
      <c r="BQ39" s="41">
        <f>_xlfn.IFNA(VLOOKUP($A39,'B-pEC50'!$A:$BM,MATCH(BQ$1,'B-pEC50'!$A$1:$BM$1,0),FALSE),"")</f>
        <v>0.53028933092224251</v>
      </c>
      <c r="BR39" s="41">
        <f>_xlfn.IFNA(VLOOKUP($A39,'B-pEC50'!$A:$BM,MATCH(BR$1,'B-pEC50'!$A$1:$BM$1,0),FALSE),"")</f>
        <v>0.62386980108499102</v>
      </c>
      <c r="BS39" s="41">
        <f>_xlfn.IFNA(VLOOKUP($A39,'B-pEC50'!$A:$BM,MATCH(BS$1,'B-pEC50'!$A$1:$BM$1,0),FALSE),"")</f>
        <v>0.51650090415913219</v>
      </c>
      <c r="BT39" s="41">
        <f>_xlfn.IFNA(VLOOKUP($A39,'B-pEC50'!$A:$BM,MATCH(BT$1,'B-pEC50'!$A$1:$BM$1,0),FALSE),"")</f>
        <v>0.59561482820976497</v>
      </c>
      <c r="BU39" s="41">
        <f>_xlfn.IFNA(VLOOKUP($A39,'B-pEC50'!$A:$BM,MATCH(BU$1,'B-pEC50'!$A$1:$BM$1,0),FALSE),"")</f>
        <v>0.71134719710669059</v>
      </c>
      <c r="BV39" s="41">
        <f>_xlfn.IFNA(VLOOKUP($A39,'B-pEC50'!$A:$BM,MATCH(BV$1,'B-pEC50'!$A$1:$BM$1,0),FALSE),"")</f>
        <v>0.32346292947558769</v>
      </c>
      <c r="BW39" s="41">
        <f>_xlfn.IFNA(VLOOKUP($A39,'B-pEC50'!$A:$BM,MATCH(BW$1,'B-pEC50'!$A$1:$BM$1,0),FALSE),"")</f>
        <v>0.28006329113924044</v>
      </c>
      <c r="BX39" s="41">
        <f>_xlfn.IFNA(VLOOKUP($A39,'B-pEC50'!$A:$BM,MATCH(BX$1,'B-pEC50'!$A$1:$BM$1,0),FALSE),"")</f>
        <v>0.26989150090415909</v>
      </c>
      <c r="BY39" s="41">
        <f>_xlfn.IFNA(VLOOKUP($A39,'B-pEC50'!$A:$BM,MATCH(BY$1,'B-pEC50'!$A$1:$BM$1,0),FALSE),"")</f>
        <v>0.3768083182640144</v>
      </c>
      <c r="BZ39" s="41" t="str">
        <f>_xlfn.IFNA(VLOOKUP($A39,'B-pEC50'!$A:$BM,MATCH(BZ$1,'B-pEC50'!$A$1:$BM$1,0),FALSE),"")</f>
        <v/>
      </c>
      <c r="CA39" s="41" t="str">
        <f>_xlfn.IFNA(VLOOKUP($A39,'B-pEC50'!$A:$BM,MATCH(CA$1,'B-pEC50'!$A$1:$BM$1,0),FALSE),"")</f>
        <v/>
      </c>
      <c r="CB39" s="47" t="str">
        <f>_xlfn.IFNA(VLOOKUP($A39,'I-pEC50'!$A:$BM,MATCH(CB$1,'I-pEC50'!$A$1:$BM$1,0),FALSE),"")</f>
        <v/>
      </c>
      <c r="CC39" s="47">
        <f>_xlfn.IFNA(VLOOKUP($A39,'I-pEC50'!$A:$BM,MATCH(CC$1,'I-pEC50'!$A$1:$BM$1,0),FALSE),"")</f>
        <v>0.57538994800693255</v>
      </c>
      <c r="CD39" s="47">
        <f>_xlfn.IFNA(VLOOKUP($A39,'I-pEC50'!$A:$BM,MATCH(CD$1,'I-pEC50'!$A$1:$BM$1,0),FALSE),"")</f>
        <v>0.57538994800693255</v>
      </c>
      <c r="CE39" s="47">
        <f>_xlfn.IFNA(VLOOKUP($A39,'I-pEC50'!$A:$BM,MATCH(CE$1,'I-pEC50'!$A$1:$BM$1,0),FALSE),"")</f>
        <v>0.54592720970537267</v>
      </c>
      <c r="CF39" s="47">
        <f>_xlfn.IFNA(VLOOKUP($A39,'I-pEC50'!$A:$BM,MATCH(CF$1,'I-pEC50'!$A$1:$BM$1,0),FALSE),"")</f>
        <v>0.54592720970537267</v>
      </c>
      <c r="CG39" s="47">
        <f>_xlfn.IFNA(VLOOKUP($A39,'I-pEC50'!$A:$BM,MATCH(CG$1,'I-pEC50'!$A$1:$BM$1,0),FALSE),"")</f>
        <v>0.53552859618717508</v>
      </c>
      <c r="CH39" s="47">
        <f>_xlfn.IFNA(VLOOKUP($A39,'I-pEC50'!$A:$BM,MATCH(CH$1,'I-pEC50'!$A$1:$BM$1,0),FALSE),"")</f>
        <v>0.71923743500866566</v>
      </c>
      <c r="CI39" s="47">
        <f>_xlfn.IFNA(VLOOKUP($A39,'I-pEC50'!$A:$BM,MATCH(CI$1,'I-pEC50'!$A$1:$BM$1,0),FALSE),"")</f>
        <v>0.71923743500866566</v>
      </c>
      <c r="CJ39" s="47">
        <f>_xlfn.IFNA(VLOOKUP($A39,'I-pEC50'!$A:$BM,MATCH(CJ$1,'I-pEC50'!$A$1:$BM$1,0),FALSE),"")</f>
        <v>0.70363951473136932</v>
      </c>
      <c r="CK39" s="47">
        <f>_xlfn.IFNA(VLOOKUP($A39,'I-pEC50'!$A:$BM,MATCH(CK$1,'I-pEC50'!$A$1:$BM$1,0),FALSE),"")</f>
        <v>0.61698440207972283</v>
      </c>
      <c r="CL39" s="47" t="str">
        <f>_xlfn.IFNA(VLOOKUP($A39,'I-pEC50'!$A:$BM,MATCH(CL$1,'I-pEC50'!$A$1:$BM$1,0),FALSE),"")</f>
        <v/>
      </c>
      <c r="CM39" s="47" t="str">
        <f>_xlfn.IFNA(VLOOKUP($A39,'I-pEC50'!$A:$BM,MATCH(CM$1,'I-pEC50'!$A$1:$BM$1,0),FALSE),"")</f>
        <v/>
      </c>
      <c r="CN39" s="40" t="str">
        <f t="shared" si="59"/>
        <v/>
      </c>
      <c r="CO39" s="41">
        <f t="shared" si="60"/>
        <v>0.36785082547169823</v>
      </c>
      <c r="CP39" s="41">
        <f t="shared" si="61"/>
        <v>0.27060290609412291</v>
      </c>
      <c r="CQ39" s="41">
        <f t="shared" si="62"/>
        <v>0.10132646178856231</v>
      </c>
      <c r="CR39" s="41">
        <f t="shared" si="63"/>
        <v>7.6715593207023966E-2</v>
      </c>
      <c r="CS39" s="41">
        <f t="shared" si="64"/>
        <v>0</v>
      </c>
      <c r="CT39" s="41">
        <f t="shared" si="65"/>
        <v>0.12135176651305693</v>
      </c>
      <c r="CU39" s="41">
        <f t="shared" si="66"/>
        <v>2.304147465437785E-2</v>
      </c>
      <c r="CV39" s="41">
        <f t="shared" si="67"/>
        <v>0</v>
      </c>
      <c r="CW39" s="41">
        <f t="shared" si="68"/>
        <v>0.54621912823697261</v>
      </c>
      <c r="CX39" s="41" t="str">
        <f t="shared" si="69"/>
        <v/>
      </c>
      <c r="CY39" s="41" t="str">
        <f t="shared" si="70"/>
        <v/>
      </c>
      <c r="CZ39" s="40" t="str">
        <f>_xlfn.IFNA(VLOOKUP($A39,'B-pEC50'!$A:$BM,MATCH(CZ$1,'B-pEC50'!$A$1:$BM$1,0),FALSE),"")</f>
        <v/>
      </c>
      <c r="DA39" s="41">
        <f>_xlfn.IFNA(VLOOKUP($A39,'B-pEC50'!$A:$BM,MATCH(DA$1,'B-pEC50'!$A$1:$BM$1,0),FALSE),"")</f>
        <v>0.5898617511520744</v>
      </c>
      <c r="DB39" s="41">
        <f>_xlfn.IFNA(VLOOKUP($A39,'B-pEC50'!$A:$BM,MATCH(DB$1,'B-pEC50'!$A$1:$BM$1,0),FALSE),"")</f>
        <v>0.80184331797235087</v>
      </c>
      <c r="DC39" s="41">
        <f>_xlfn.IFNA(VLOOKUP($A39,'B-pEC50'!$A:$BM,MATCH(DC$1,'B-pEC50'!$A$1:$BM$1,0),FALSE),"")</f>
        <v>0.55862775217614002</v>
      </c>
      <c r="DD39" s="41">
        <f>_xlfn.IFNA(VLOOKUP($A39,'B-pEC50'!$A:$BM,MATCH(DD$1,'B-pEC50'!$A$1:$BM$1,0),FALSE),"")</f>
        <v>0.73783922171019001</v>
      </c>
      <c r="DE39" s="41">
        <f>_xlfn.IFNA(VLOOKUP($A39,'B-pEC50'!$A:$BM,MATCH(DE$1,'B-pEC50'!$A$1:$BM$1,0),FALSE),"")</f>
        <v>1</v>
      </c>
      <c r="DF39" s="41">
        <f>_xlfn.IFNA(VLOOKUP($A39,'B-pEC50'!$A:$BM,MATCH(DF$1,'B-pEC50'!$A$1:$BM$1,0),FALSE),"")</f>
        <v>0.12135176651305693</v>
      </c>
      <c r="DG39" s="41">
        <f>_xlfn.IFNA(VLOOKUP($A39,'B-pEC50'!$A:$BM,MATCH(DG$1,'B-pEC50'!$A$1:$BM$1,0),FALSE),"")</f>
        <v>2.304147465437785E-2</v>
      </c>
      <c r="DH39" s="41">
        <f>_xlfn.IFNA(VLOOKUP($A39,'B-pEC50'!$A:$BM,MATCH(DH$1,'B-pEC50'!$A$1:$BM$1,0),FALSE),"")</f>
        <v>0</v>
      </c>
      <c r="DI39" s="41">
        <f>_xlfn.IFNA(VLOOKUP($A39,'B-pEC50'!$A:$BM,MATCH(DI$1,'B-pEC50'!$A$1:$BM$1,0),FALSE),"")</f>
        <v>0.24219150025601638</v>
      </c>
      <c r="DJ39" s="41" t="str">
        <f>_xlfn.IFNA(VLOOKUP($A39,'B-pEC50'!$A:$BM,MATCH(DJ$1,'B-pEC50'!$A$1:$BM$1,0),FALSE),"")</f>
        <v/>
      </c>
      <c r="DK39" s="41" t="str">
        <f>_xlfn.IFNA(VLOOKUP($A39,'B-pEC50'!$A:$BM,MATCH(DK$1,'B-pEC50'!$A$1:$BM$1,0),FALSE),"")</f>
        <v/>
      </c>
      <c r="DL39" s="47" t="str">
        <f>_xlfn.IFNA(VLOOKUP($A39,'I-pEC50'!$A:$BQ,MATCH(DL$1,'I-pEC50'!$A$1:$BQ$1,0),FALSE),"")</f>
        <v/>
      </c>
      <c r="DM39" s="47">
        <f>_xlfn.IFNA(VLOOKUP($A39,'I-pEC50'!$A:$BQ,MATCH(DM$1,'I-pEC50'!$A$1:$BQ$1,0),FALSE),"")</f>
        <v>0.21698113207547201</v>
      </c>
      <c r="DN39" s="47">
        <f>_xlfn.IFNA(VLOOKUP($A39,'I-pEC50'!$A:$BQ,MATCH(DN$1,'I-pEC50'!$A$1:$BQ$1,0),FALSE),"")</f>
        <v>0.21698113207547201</v>
      </c>
      <c r="DO39" s="47">
        <f>_xlfn.IFNA(VLOOKUP($A39,'I-pEC50'!$A:$BQ,MATCH(DO$1,'I-pEC50'!$A$1:$BQ$1,0),FALSE),"")</f>
        <v>5.6603773584906106E-2</v>
      </c>
      <c r="DP39" s="47">
        <f>_xlfn.IFNA(VLOOKUP($A39,'I-pEC50'!$A:$BQ,MATCH(DP$1,'I-pEC50'!$A$1:$BQ$1,0),FALSE),"")</f>
        <v>5.6603773584906106E-2</v>
      </c>
      <c r="DQ39" s="47">
        <f>_xlfn.IFNA(VLOOKUP($A39,'I-pEC50'!$A:$BQ,MATCH(DQ$1,'I-pEC50'!$A$1:$BQ$1,0),FALSE),"")</f>
        <v>0</v>
      </c>
      <c r="DR39" s="47">
        <f>_xlfn.IFNA(VLOOKUP($A39,'I-pEC50'!$A:$BQ,MATCH(DR$1,'I-pEC50'!$A$1:$BQ$1,0),FALSE),"")</f>
        <v>1</v>
      </c>
      <c r="DS39" s="47">
        <f>_xlfn.IFNA(VLOOKUP($A39,'I-pEC50'!$A:$BQ,MATCH(DS$1,'I-pEC50'!$A$1:$BQ$1,0),FALSE),"")</f>
        <v>1</v>
      </c>
      <c r="DT39" s="47">
        <f>_xlfn.IFNA(VLOOKUP($A39,'I-pEC50'!$A:$BQ,MATCH(DT$1,'I-pEC50'!$A$1:$BQ$1,0),FALSE),"")</f>
        <v>0.91509433962264164</v>
      </c>
      <c r="DU39" s="47">
        <f>_xlfn.IFNA(VLOOKUP($A39,'I-pEC50'!$A:$BQ,MATCH(DU$1,'I-pEC50'!$A$1:$BQ$1,0),FALSE),"")</f>
        <v>0.44339622641509474</v>
      </c>
      <c r="DV39" s="47" t="str">
        <f>_xlfn.IFNA(VLOOKUP($A39,'I-pEC50'!$A:$BQ,MATCH(DV$1,'I-pEC50'!$A$1:$BQ$1,0),FALSE),"")</f>
        <v/>
      </c>
      <c r="DW39" s="47" t="str">
        <f>_xlfn.IFNA(VLOOKUP($A39,'I-pEC50'!$A:$BQ,MATCH(DW$1,'I-pEC50'!$A$1:$BQ$1,0),FALSE),"")</f>
        <v/>
      </c>
      <c r="DX39" s="105" t="str">
        <f t="shared" si="73"/>
        <v/>
      </c>
      <c r="DY39" s="47">
        <f t="shared" si="74"/>
        <v>0.95726877161664625</v>
      </c>
      <c r="DZ39" s="47">
        <f t="shared" si="75"/>
        <v>0.79521785334750261</v>
      </c>
      <c r="EA39" s="47" t="str">
        <f t="shared" si="76"/>
        <v/>
      </c>
      <c r="EB39" s="47" t="str">
        <f>_xlfn.IFNA(VLOOKUP($A39,'B-pEC50'!$A:$IC,MATCH(EB$1,'B-pEC50'!$A$1:$IC$1,0),FALSE),"")</f>
        <v/>
      </c>
      <c r="EC39" s="47">
        <f>_xlfn.IFNA(VLOOKUP($A39,'B-pEC50'!$A:$IC,MATCH(EC$1,'B-pEC50'!$A$1:$IC$1,0),FALSE),"")</f>
        <v>8.9629999999999992</v>
      </c>
      <c r="ED39" s="47">
        <f>_xlfn.IFNA(VLOOKUP($A39,'B-pEC50'!$A:$IC,MATCH(ED$1,'B-pEC50'!$A$1:$IC$1,0),FALSE),"")</f>
        <v>7.4829999999999997</v>
      </c>
      <c r="EE39" s="47" t="str">
        <f>_xlfn.IFNA(VLOOKUP($A39,'B-pEC50'!$A:$IC,MATCH(EE$1,'B-pEC50'!$A$1:$IC$1,0),FALSE),"")</f>
        <v/>
      </c>
      <c r="EF39" s="47" t="str">
        <f>_xlfn.IFNA(VLOOKUP($A39,'I-pEC50'!$A:$IC,MATCH(EF$1,'I-pEC50'!$A$1:$IC$1,0),FALSE),"")</f>
        <v/>
      </c>
      <c r="EG39" s="47">
        <f>_xlfn.IFNA(VLOOKUP($A39,'I-pEC50'!$A:$IC,MATCH(EG$1,'I-pEC50'!$A$1:$IC$1,0),FALSE),"")</f>
        <v>8.58</v>
      </c>
      <c r="EH39" s="47">
        <f>_xlfn.IFNA(VLOOKUP($A39,'I-pEC50'!$A:$IC,MATCH(EH$1,'I-pEC50'!$A$1:$IC$1,0),FALSE),"")</f>
        <v>9.41</v>
      </c>
      <c r="EI39" s="47" t="str">
        <f>_xlfn.IFNA(VLOOKUP($A39,'I-pEC50'!$A:$IC,MATCH(EI$1,'I-pEC50'!$A$1:$IC$1,0),FALSE),"")</f>
        <v/>
      </c>
      <c r="EJ39" s="105" t="str">
        <f t="shared" si="77"/>
        <v/>
      </c>
      <c r="EK39" s="47">
        <f t="shared" si="78"/>
        <v>0.99818095913064009</v>
      </c>
      <c r="EL39" s="47">
        <f t="shared" si="79"/>
        <v>0.77908549783549774</v>
      </c>
      <c r="EM39" s="47" t="str">
        <f t="shared" si="80"/>
        <v/>
      </c>
      <c r="EN39" s="105" t="str">
        <f>_xlfn.IFNA(VLOOKUP($A39,'B-pEC50'!$A:$IC,MATCH(EN$1,'B-pEC50'!$A$1:$IC$1,0),FALSE),"")</f>
        <v/>
      </c>
      <c r="EO39" s="47">
        <f>_xlfn.IFNA(VLOOKUP($A39,'B-pEC50'!$A:$IC,MATCH(EO$1,'B-pEC50'!$A$1:$IC$1,0),FALSE),"")</f>
        <v>8.4505999999999997</v>
      </c>
      <c r="EP39" s="47">
        <f>_xlfn.IFNA(VLOOKUP($A39,'B-pEC50'!$A:$IC,MATCH(EP$1,'B-pEC50'!$A$1:$IC$1,0),FALSE),"")</f>
        <v>7.1987499999999995</v>
      </c>
      <c r="EQ39" s="47" t="str">
        <f>_xlfn.IFNA(VLOOKUP($A39,'B-pEC50'!$A:$IC,MATCH(EQ$1,'B-pEC50'!$A$1:$IC$1,0),FALSE),"")</f>
        <v/>
      </c>
      <c r="ER39" s="47" t="str">
        <f>_xlfn.IFNA(VLOOKUP($A39,'I-pEC50'!$A:$IC,MATCH(ER$1,'I-pEC50'!$A$1:$IC$1,0),FALSE),"")</f>
        <v/>
      </c>
      <c r="ES39" s="47">
        <f>_xlfn.IFNA(VLOOKUP($A39,'I-pEC50'!$A:$IC,MATCH(ES$1,'I-pEC50'!$A$1:$IC$1,0),FALSE),"")</f>
        <v>8.4660000000000011</v>
      </c>
      <c r="ET39" s="47">
        <f>_xlfn.IFNA(VLOOKUP($A39,'I-pEC50'!$A:$IC,MATCH(ET$1,'I-pEC50'!$A$1:$IC$1,0),FALSE),"")</f>
        <v>9.24</v>
      </c>
      <c r="EU39" s="47" t="str">
        <f>_xlfn.IFNA(VLOOKUP($A39,'I-pEC50'!$A:$IC,MATCH(EU$1,'I-pEC50'!$A$1:$IC$1,0),FALSE),"")</f>
        <v/>
      </c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</row>
    <row r="40" spans="1:172" s="49" customFormat="1" x14ac:dyDescent="0.2">
      <c r="A40" s="29" t="s">
        <v>30</v>
      </c>
      <c r="B40" s="377" t="str">
        <f>VLOOKUP($A40,BI!$A:$Q,MATCH(B$1,BI!$A$1:$Q$1,0),FALSE)</f>
        <v/>
      </c>
      <c r="C40" s="378">
        <f>VLOOKUP($A40,BI!$A:$Q,MATCH(C$1,BI!$A$1:$Q$1,0),FALSE)</f>
        <v>1</v>
      </c>
      <c r="D40" s="378">
        <f>VLOOKUP($A40,BI!$A:$Q,MATCH(D$1,BI!$A$1:$Q$1,0),FALSE)</f>
        <v>1</v>
      </c>
      <c r="E40" s="378">
        <f>VLOOKUP($A40,BI!$A:$Q,MATCH(E$1,BI!$A$1:$Q$1,0),FALSE)</f>
        <v>1</v>
      </c>
      <c r="F40" s="378">
        <f>VLOOKUP($A40,BI!$A:$Q,MATCH(F$1,BI!$A$1:$Q$1,0),FALSE)</f>
        <v>1</v>
      </c>
      <c r="G40" s="378">
        <f>VLOOKUP($A40,BI!$A:$Q,MATCH(G$1,BI!$A$1:$Q$1,0),FALSE)</f>
        <v>1</v>
      </c>
      <c r="H40" s="378">
        <f>VLOOKUP($A40,BI!$A:$Q,MATCH(H$1,BI!$A$1:$Q$1,0),FALSE)</f>
        <v>1</v>
      </c>
      <c r="I40" s="378">
        <f>VLOOKUP($A40,BI!$A:$Q,MATCH(I$1,BI!$A$1:$Q$1,0),FALSE)</f>
        <v>1</v>
      </c>
      <c r="J40" s="378">
        <f>VLOOKUP($A40,BI!$A:$Q,MATCH(J$1,BI!$A$1:$Q$1,0),FALSE)</f>
        <v>1</v>
      </c>
      <c r="K40" s="378">
        <f>VLOOKUP($A40,BI!$A:$Q,MATCH(K$1,BI!$A$1:$Q$1,0),FALSE)</f>
        <v>1</v>
      </c>
      <c r="L40" s="378" t="str">
        <f>VLOOKUP($A40,BI!$A:$Q,MATCH(L$1,BI!$A$1:$Q$1,0),FALSE)</f>
        <v/>
      </c>
      <c r="M40" s="378" t="str">
        <f>VLOOKUP($A40,BI!$A:$Q,MATCH(M$1,BI!$A$1:$Q$1,0),FALSE)</f>
        <v/>
      </c>
      <c r="N40" s="49">
        <f t="shared" si="0"/>
        <v>9</v>
      </c>
      <c r="O40" s="49" t="str">
        <f>VLOOKUP($A40,BI!$A:$Q,MATCH(O$1,BI!$A$1:$Q$1,0),FALSE)</f>
        <v/>
      </c>
      <c r="P40" s="37">
        <f>VLOOKUP($A40,BI!$A:$Q,MATCH(P$1,BI!$A$1:$Q$1,0),FALSE)</f>
        <v>1</v>
      </c>
      <c r="Q40" s="37">
        <f>VLOOKUP($A40,BI!$A:$Q,MATCH(Q$1,BI!$A$1:$Q$1,0),FALSE)</f>
        <v>1</v>
      </c>
      <c r="R40" s="37" t="str">
        <f>VLOOKUP($A40,BI!$A:$Q,MATCH(R$1,BI!$A$1:$Q$1,0),FALSE)</f>
        <v/>
      </c>
      <c r="S40" s="37">
        <f t="shared" si="1"/>
        <v>2</v>
      </c>
      <c r="T40" s="40" t="str">
        <f t="shared" si="35"/>
        <v/>
      </c>
      <c r="U40" s="41">
        <f t="shared" si="36"/>
        <v>0.83924731182795687</v>
      </c>
      <c r="V40" s="41">
        <f t="shared" si="37"/>
        <v>0.85021505376344075</v>
      </c>
      <c r="W40" s="41">
        <f t="shared" si="38"/>
        <v>0.93675115207373283</v>
      </c>
      <c r="X40" s="41">
        <f t="shared" si="39"/>
        <v>0.92776497695852544</v>
      </c>
      <c r="Y40" s="41">
        <f t="shared" si="40"/>
        <v>0.92546296296296293</v>
      </c>
      <c r="Z40" s="41">
        <f t="shared" si="41"/>
        <v>0.8289896128423041</v>
      </c>
      <c r="AA40" s="41">
        <f t="shared" si="42"/>
        <v>0.83342776203966007</v>
      </c>
      <c r="AB40" s="41">
        <f t="shared" si="43"/>
        <v>0.86910828025477704</v>
      </c>
      <c r="AC40" s="41">
        <f t="shared" si="44"/>
        <v>0.94124559341950642</v>
      </c>
      <c r="AD40" s="41" t="str">
        <f t="shared" si="45"/>
        <v/>
      </c>
      <c r="AE40" s="41" t="str">
        <f t="shared" si="46"/>
        <v/>
      </c>
      <c r="AF40" s="44" t="str">
        <f>_xlfn.IFNA(VLOOKUP($A40,'B-pEC50'!$A:$BM,MATCH(AF$1,'B-pEC50'!$A$1:$BM$1,0),FALSE),"")</f>
        <v/>
      </c>
      <c r="AG40" s="46">
        <f>_xlfn.IFNA(VLOOKUP($A40,'B-pEC50'!$A:$BM,MATCH(AG$1,'B-pEC50'!$A$1:$BM$1,0),FALSE),"")</f>
        <v>7.8049999999999997</v>
      </c>
      <c r="AH40" s="46">
        <f>_xlfn.IFNA(VLOOKUP($A40,'B-pEC50'!$A:$BM,MATCH(AH$1,'B-pEC50'!$A$1:$BM$1,0),FALSE),"")</f>
        <v>7.907</v>
      </c>
      <c r="AI40" s="46">
        <f>_xlfn.IFNA(VLOOKUP($A40,'B-pEC50'!$A:$BM,MATCH(AI$1,'B-pEC50'!$A$1:$BM$1,0),FALSE),"")</f>
        <v>8.1310000000000002</v>
      </c>
      <c r="AJ40" s="46">
        <f>_xlfn.IFNA(VLOOKUP($A40,'B-pEC50'!$A:$BM,MATCH(AJ$1,'B-pEC50'!$A$1:$BM$1,0),FALSE),"")</f>
        <v>8.0530000000000008</v>
      </c>
      <c r="AK40" s="46">
        <f>_xlfn.IFNA(VLOOKUP($A40,'B-pEC50'!$A:$BM,MATCH(AK$1,'B-pEC50'!$A$1:$BM$1,0),FALSE),"")</f>
        <v>7.9960000000000004</v>
      </c>
      <c r="AL40" s="45">
        <f>_xlfn.IFNA(VLOOKUP($A40,'B-pEC50'!$A:$BM,MATCH(AL$1,'B-pEC50'!$A$1:$BM$1,0),FALSE),"")</f>
        <v>8.7789999999999999</v>
      </c>
      <c r="AM40" s="45">
        <f>_xlfn.IFNA(VLOOKUP($A40,'B-pEC50'!$A:$BM,MATCH(AM$1,'B-pEC50'!$A$1:$BM$1,0),FALSE),"")</f>
        <v>8.8260000000000005</v>
      </c>
      <c r="AN40" s="45">
        <f>_xlfn.IFNA(VLOOKUP($A40,'B-pEC50'!$A:$BM,MATCH(AN$1,'B-pEC50'!$A$1:$BM$1,0),FALSE),"")</f>
        <v>8.1869999999999994</v>
      </c>
      <c r="AO40" s="46">
        <f>_xlfn.IFNA(VLOOKUP($A40,'B-pEC50'!$A:$BM,MATCH(AO$1,'B-pEC50'!$A$1:$BM$1,0),FALSE),"")</f>
        <v>8.01</v>
      </c>
      <c r="AP40" s="45" t="str">
        <f>_xlfn.IFNA(VLOOKUP($A40,'B-pEC50'!$A:$BM,MATCH(AP$1,'B-pEC50'!$A$1:$BM$1,0),FALSE),"")</f>
        <v/>
      </c>
      <c r="AQ40" s="45" t="str">
        <f>_xlfn.IFNA(VLOOKUP($A40,'B-pEC50'!$A:$BM,MATCH(AQ$1,'B-pEC50'!$A$1:$BM$1,0),FALSE),"")</f>
        <v/>
      </c>
      <c r="AR40" s="47" t="str">
        <f>_xlfn.IFNA(VLOOKUP($A40,'I-pEC50'!$A:$BM,MATCH(AR$1,'I-pEC50'!$A$1:$BM$1,0),FALSE),"")</f>
        <v/>
      </c>
      <c r="AS40" s="47">
        <f>_xlfn.IFNA(VLOOKUP($A40,'I-pEC50'!$A:$BM,MATCH(AS$1,'I-pEC50'!$A$1:$BM$1,0),FALSE),"")</f>
        <v>9.3000000000000007</v>
      </c>
      <c r="AT40" s="47">
        <f>_xlfn.IFNA(VLOOKUP($A40,'I-pEC50'!$A:$BM,MATCH(AT$1,'I-pEC50'!$A$1:$BM$1,0),FALSE),"")</f>
        <v>9.3000000000000007</v>
      </c>
      <c r="AU40" s="47">
        <f>_xlfn.IFNA(VLOOKUP($A40,'I-pEC50'!$A:$BM,MATCH(AU$1,'I-pEC50'!$A$1:$BM$1,0),FALSE),"")</f>
        <v>8.68</v>
      </c>
      <c r="AV40" s="47">
        <f>_xlfn.IFNA(VLOOKUP($A40,'I-pEC50'!$A:$BM,MATCH(AV$1,'I-pEC50'!$A$1:$BM$1,0),FALSE),"")</f>
        <v>8.68</v>
      </c>
      <c r="AW40" s="47">
        <f>_xlfn.IFNA(VLOOKUP($A40,'I-pEC50'!$A:$BM,MATCH(AW$1,'I-pEC50'!$A$1:$BM$1,0),FALSE),"")</f>
        <v>8.64</v>
      </c>
      <c r="AX40" s="47">
        <f>_xlfn.IFNA(VLOOKUP($A40,'I-pEC50'!$A:$BM,MATCH(AX$1,'I-pEC50'!$A$1:$BM$1,0),FALSE),"")</f>
        <v>10.59</v>
      </c>
      <c r="AY40" s="47">
        <f>_xlfn.IFNA(VLOOKUP($A40,'I-pEC50'!$A:$BM,MATCH(AY$1,'I-pEC50'!$A$1:$BM$1,0),FALSE),"")</f>
        <v>10.59</v>
      </c>
      <c r="AZ40" s="47">
        <f>_xlfn.IFNA(VLOOKUP($A40,'I-pEC50'!$A:$BM,MATCH(AZ$1,'I-pEC50'!$A$1:$BM$1,0),FALSE),"")</f>
        <v>9.42</v>
      </c>
      <c r="BA40" s="47">
        <f>_xlfn.IFNA(VLOOKUP($A40,'I-pEC50'!$A:$BM,MATCH(BA$1,'I-pEC50'!$A$1:$BM$1,0),FALSE),"")</f>
        <v>8.51</v>
      </c>
      <c r="BB40" s="47" t="str">
        <f>_xlfn.IFNA(VLOOKUP($A40,'I-pEC50'!$A:$BM,MATCH(BB$1,'I-pEC50'!$A$1:$BM$1,0),FALSE),"")</f>
        <v/>
      </c>
      <c r="BC40" s="47" t="str">
        <f>_xlfn.IFNA(VLOOKUP($A40,'I-pEC50'!$A:$BM,MATCH(BC$1,'I-pEC50'!$A$1:$BM$1,0),FALSE),"")</f>
        <v/>
      </c>
      <c r="BD40" s="40" t="str">
        <f t="shared" si="47"/>
        <v/>
      </c>
      <c r="BE40" s="41">
        <f t="shared" si="48"/>
        <v>0.64211691851825303</v>
      </c>
      <c r="BF40" s="41">
        <f t="shared" si="49"/>
        <v>0.67504599126277887</v>
      </c>
      <c r="BG40" s="41">
        <f t="shared" si="50"/>
        <v>0.88284728170637572</v>
      </c>
      <c r="BH40" s="41">
        <f t="shared" si="51"/>
        <v>0.85310123938538351</v>
      </c>
      <c r="BI40" s="41">
        <f t="shared" si="52"/>
        <v>0.84120237114394847</v>
      </c>
      <c r="BJ40" s="41">
        <f t="shared" si="53"/>
        <v>0.72504529277453011</v>
      </c>
      <c r="BK40" s="41">
        <f t="shared" si="54"/>
        <v>0.73654617997007621</v>
      </c>
      <c r="BL40" s="41">
        <f t="shared" si="55"/>
        <v>0.74335953800945875</v>
      </c>
      <c r="BM40" s="41">
        <f t="shared" si="56"/>
        <v>0.88046877173459437</v>
      </c>
      <c r="BN40" s="41" t="str">
        <f t="shared" si="57"/>
        <v/>
      </c>
      <c r="BO40" s="41" t="str">
        <f t="shared" si="58"/>
        <v/>
      </c>
      <c r="BP40" s="40" t="str">
        <f>_xlfn.IFNA(VLOOKUP($A40,'B-pEC50'!$A:$BM,MATCH(BP$1,'B-pEC50'!$A$1:$BM$1,0),FALSE),"")</f>
        <v/>
      </c>
      <c r="BQ40" s="41">
        <f>_xlfn.IFNA(VLOOKUP($A40,'B-pEC50'!$A:$BM,MATCH(BQ$1,'B-pEC50'!$A$1:$BM$1,0),FALSE),"")</f>
        <v>0.44959312839059667</v>
      </c>
      <c r="BR40" s="41">
        <f>_xlfn.IFNA(VLOOKUP($A40,'B-pEC50'!$A:$BM,MATCH(BR$1,'B-pEC50'!$A$1:$BM$1,0),FALSE),"")</f>
        <v>0.47264918625678121</v>
      </c>
      <c r="BS40" s="41">
        <f>_xlfn.IFNA(VLOOKUP($A40,'B-pEC50'!$A:$BM,MATCH(BS$1,'B-pEC50'!$A$1:$BM$1,0),FALSE),"")</f>
        <v>0.52328209764918632</v>
      </c>
      <c r="BT40" s="41">
        <f>_xlfn.IFNA(VLOOKUP($A40,'B-pEC50'!$A:$BM,MATCH(BT$1,'B-pEC50'!$A$1:$BM$1,0),FALSE),"")</f>
        <v>0.50565099457504536</v>
      </c>
      <c r="BU40" s="41">
        <f>_xlfn.IFNA(VLOOKUP($A40,'B-pEC50'!$A:$BM,MATCH(BU$1,'B-pEC50'!$A$1:$BM$1,0),FALSE),"")</f>
        <v>0.49276672694394225</v>
      </c>
      <c r="BV40" s="41">
        <f>_xlfn.IFNA(VLOOKUP($A40,'B-pEC50'!$A:$BM,MATCH(BV$1,'B-pEC50'!$A$1:$BM$1,0),FALSE),"")</f>
        <v>0.66975587703435802</v>
      </c>
      <c r="BW40" s="41">
        <f>_xlfn.IFNA(VLOOKUP($A40,'B-pEC50'!$A:$BM,MATCH(BW$1,'B-pEC50'!$A$1:$BM$1,0),FALSE),"")</f>
        <v>0.68037974683544311</v>
      </c>
      <c r="BX40" s="41">
        <f>_xlfn.IFNA(VLOOKUP($A40,'B-pEC50'!$A:$BM,MATCH(BX$1,'B-pEC50'!$A$1:$BM$1,0),FALSE),"")</f>
        <v>0.53594032549728743</v>
      </c>
      <c r="BY40" s="41">
        <f>_xlfn.IFNA(VLOOKUP($A40,'B-pEC50'!$A:$BM,MATCH(BY$1,'B-pEC50'!$A$1:$BM$1,0),FALSE),"")</f>
        <v>0.49593128390596741</v>
      </c>
      <c r="BZ40" s="41" t="str">
        <f>_xlfn.IFNA(VLOOKUP($A40,'B-pEC50'!$A:$BM,MATCH(BZ$1,'B-pEC50'!$A$1:$BM$1,0),FALSE),"")</f>
        <v/>
      </c>
      <c r="CA40" s="41" t="str">
        <f>_xlfn.IFNA(VLOOKUP($A40,'B-pEC50'!$A:$BM,MATCH(CA$1,'B-pEC50'!$A$1:$BM$1,0),FALSE),"")</f>
        <v/>
      </c>
      <c r="CB40" s="47" t="str">
        <f>_xlfn.IFNA(VLOOKUP($A40,'I-pEC50'!$A:$BM,MATCH(CB$1,'I-pEC50'!$A$1:$BM$1,0),FALSE),"")</f>
        <v/>
      </c>
      <c r="CC40" s="47">
        <f>_xlfn.IFNA(VLOOKUP($A40,'I-pEC50'!$A:$BM,MATCH(CC$1,'I-pEC50'!$A$1:$BM$1,0),FALSE),"")</f>
        <v>0.70017331022530349</v>
      </c>
      <c r="CD40" s="47">
        <f>_xlfn.IFNA(VLOOKUP($A40,'I-pEC50'!$A:$BM,MATCH(CD$1,'I-pEC50'!$A$1:$BM$1,0),FALSE),"")</f>
        <v>0.70017331022530349</v>
      </c>
      <c r="CE40" s="47">
        <f>_xlfn.IFNA(VLOOKUP($A40,'I-pEC50'!$A:$BM,MATCH(CE$1,'I-pEC50'!$A$1:$BM$1,0),FALSE),"")</f>
        <v>0.59272097053726169</v>
      </c>
      <c r="CF40" s="47">
        <f>_xlfn.IFNA(VLOOKUP($A40,'I-pEC50'!$A:$BM,MATCH(CF$1,'I-pEC50'!$A$1:$BM$1,0),FALSE),"")</f>
        <v>0.59272097053726169</v>
      </c>
      <c r="CG40" s="47">
        <f>_xlfn.IFNA(VLOOKUP($A40,'I-pEC50'!$A:$BM,MATCH(CG$1,'I-pEC50'!$A$1:$BM$1,0),FALSE),"")</f>
        <v>0.58578856152513015</v>
      </c>
      <c r="CH40" s="47">
        <f>_xlfn.IFNA(VLOOKUP($A40,'I-pEC50'!$A:$BM,MATCH(CH$1,'I-pEC50'!$A$1:$BM$1,0),FALSE),"")</f>
        <v>0.92374350086655121</v>
      </c>
      <c r="CI40" s="47">
        <f>_xlfn.IFNA(VLOOKUP($A40,'I-pEC50'!$A:$BM,MATCH(CI$1,'I-pEC50'!$A$1:$BM$1,0),FALSE),"")</f>
        <v>0.92374350086655121</v>
      </c>
      <c r="CJ40" s="47">
        <f>_xlfn.IFNA(VLOOKUP($A40,'I-pEC50'!$A:$BM,MATCH(CJ$1,'I-pEC50'!$A$1:$BM$1,0),FALSE),"")</f>
        <v>0.72097053726169846</v>
      </c>
      <c r="CK40" s="47">
        <f>_xlfn.IFNA(VLOOKUP($A40,'I-pEC50'!$A:$BM,MATCH(CK$1,'I-pEC50'!$A$1:$BM$1,0),FALSE),"")</f>
        <v>0.56325823223570193</v>
      </c>
      <c r="CL40" s="47" t="str">
        <f>_xlfn.IFNA(VLOOKUP($A40,'I-pEC50'!$A:$BM,MATCH(CL$1,'I-pEC50'!$A$1:$BM$1,0),FALSE),"")</f>
        <v/>
      </c>
      <c r="CM40" s="47" t="str">
        <f>_xlfn.IFNA(VLOOKUP($A40,'I-pEC50'!$A:$BM,MATCH(CM$1,'I-pEC50'!$A$1:$BM$1,0),FALSE),"")</f>
        <v/>
      </c>
      <c r="CN40" s="40" t="str">
        <f t="shared" si="59"/>
        <v/>
      </c>
      <c r="CO40" s="41">
        <f t="shared" si="60"/>
        <v>0</v>
      </c>
      <c r="CP40" s="41">
        <f t="shared" si="61"/>
        <v>0.26303326349198508</v>
      </c>
      <c r="CQ40" s="41">
        <f t="shared" si="62"/>
        <v>0.25597274657857449</v>
      </c>
      <c r="CR40" s="41">
        <f t="shared" si="63"/>
        <v>0.33648030397022194</v>
      </c>
      <c r="CS40" s="41">
        <f t="shared" si="64"/>
        <v>0.33409685863874444</v>
      </c>
      <c r="CT40" s="41">
        <f t="shared" si="65"/>
        <v>0.95396669931439715</v>
      </c>
      <c r="CU40" s="41">
        <f t="shared" si="66"/>
        <v>1</v>
      </c>
      <c r="CV40" s="41">
        <f t="shared" si="67"/>
        <v>0.85518399328389383</v>
      </c>
      <c r="CW40" s="41">
        <f t="shared" si="68"/>
        <v>0</v>
      </c>
      <c r="CX40" s="41" t="str">
        <f t="shared" si="69"/>
        <v/>
      </c>
      <c r="CY40" s="41" t="str">
        <f t="shared" si="70"/>
        <v/>
      </c>
      <c r="CZ40" s="40" t="str">
        <f>_xlfn.IFNA(VLOOKUP($A40,'B-pEC50'!$A:$BM,MATCH(CZ$1,'B-pEC50'!$A$1:$BM$1,0),FALSE),"")</f>
        <v/>
      </c>
      <c r="DA40" s="41">
        <f>_xlfn.IFNA(VLOOKUP($A40,'B-pEC50'!$A:$BM,MATCH(DA$1,'B-pEC50'!$A$1:$BM$1,0),FALSE),"")</f>
        <v>0</v>
      </c>
      <c r="DB40" s="41">
        <f>_xlfn.IFNA(VLOOKUP($A40,'B-pEC50'!$A:$BM,MATCH(DB$1,'B-pEC50'!$A$1:$BM$1,0),FALSE),"")</f>
        <v>9.9902056807052136E-2</v>
      </c>
      <c r="DC40" s="41">
        <f>_xlfn.IFNA(VLOOKUP($A40,'B-pEC50'!$A:$BM,MATCH(DC$1,'B-pEC50'!$A$1:$BM$1,0),FALSE),"")</f>
        <v>0.31929480901077401</v>
      </c>
      <c r="DD40" s="41">
        <f>_xlfn.IFNA(VLOOKUP($A40,'B-pEC50'!$A:$BM,MATCH(DD$1,'B-pEC50'!$A$1:$BM$1,0),FALSE),"")</f>
        <v>0.24289911851126436</v>
      </c>
      <c r="DE40" s="41">
        <f>_xlfn.IFNA(VLOOKUP($A40,'B-pEC50'!$A:$BM,MATCH(DE$1,'B-pEC50'!$A$1:$BM$1,0),FALSE),"")</f>
        <v>0.18707149853085267</v>
      </c>
      <c r="DF40" s="41">
        <f>_xlfn.IFNA(VLOOKUP($A40,'B-pEC50'!$A:$BM,MATCH(DF$1,'B-pEC50'!$A$1:$BM$1,0),FALSE),"")</f>
        <v>0.95396669931439715</v>
      </c>
      <c r="DG40" s="41">
        <f>_xlfn.IFNA(VLOOKUP($A40,'B-pEC50'!$A:$BM,MATCH(DG$1,'B-pEC50'!$A$1:$BM$1,0),FALSE),"")</f>
        <v>1</v>
      </c>
      <c r="DH40" s="41">
        <f>_xlfn.IFNA(VLOOKUP($A40,'B-pEC50'!$A:$BM,MATCH(DH$1,'B-pEC50'!$A$1:$BM$1,0),FALSE),"")</f>
        <v>0.37414299706170362</v>
      </c>
      <c r="DI40" s="41">
        <f>_xlfn.IFNA(VLOOKUP($A40,'B-pEC50'!$A:$BM,MATCH(DI$1,'B-pEC50'!$A$1:$BM$1,0),FALSE),"")</f>
        <v>0.20078354554358463</v>
      </c>
      <c r="DJ40" s="41" t="str">
        <f>_xlfn.IFNA(VLOOKUP($A40,'B-pEC50'!$A:$BM,MATCH(DJ$1,'B-pEC50'!$A$1:$BM$1,0),FALSE),"")</f>
        <v/>
      </c>
      <c r="DK40" s="41" t="str">
        <f>_xlfn.IFNA(VLOOKUP($A40,'B-pEC50'!$A:$BM,MATCH(DK$1,'B-pEC50'!$A$1:$BM$1,0),FALSE),"")</f>
        <v/>
      </c>
      <c r="DL40" s="47" t="str">
        <f>_xlfn.IFNA(VLOOKUP($A40,'I-pEC50'!$A:$BQ,MATCH(DL$1,'I-pEC50'!$A$1:$BQ$1,0),FALSE),"")</f>
        <v/>
      </c>
      <c r="DM40" s="47">
        <f>_xlfn.IFNA(VLOOKUP($A40,'I-pEC50'!$A:$BQ,MATCH(DM$1,'I-pEC50'!$A$1:$BQ$1,0),FALSE),"")</f>
        <v>0.37980769230769273</v>
      </c>
      <c r="DN40" s="47">
        <f>_xlfn.IFNA(VLOOKUP($A40,'I-pEC50'!$A:$BQ,MATCH(DN$1,'I-pEC50'!$A$1:$BQ$1,0),FALSE),"")</f>
        <v>0.37980769230769273</v>
      </c>
      <c r="DO40" s="47">
        <f>_xlfn.IFNA(VLOOKUP($A40,'I-pEC50'!$A:$BQ,MATCH(DO$1,'I-pEC50'!$A$1:$BQ$1,0),FALSE),"")</f>
        <v>8.173076923076919E-2</v>
      </c>
      <c r="DP40" s="47">
        <f>_xlfn.IFNA(VLOOKUP($A40,'I-pEC50'!$A:$BQ,MATCH(DP$1,'I-pEC50'!$A$1:$BQ$1,0),FALSE),"")</f>
        <v>8.173076923076919E-2</v>
      </c>
      <c r="DQ40" s="47">
        <f>_xlfn.IFNA(VLOOKUP($A40,'I-pEC50'!$A:$BQ,MATCH(DQ$1,'I-pEC50'!$A$1:$BQ$1,0),FALSE),"")</f>
        <v>6.2500000000000375E-2</v>
      </c>
      <c r="DR40" s="47">
        <f>_xlfn.IFNA(VLOOKUP($A40,'I-pEC50'!$A:$BQ,MATCH(DR$1,'I-pEC50'!$A$1:$BQ$1,0),FALSE),"")</f>
        <v>1</v>
      </c>
      <c r="DS40" s="47">
        <f>_xlfn.IFNA(VLOOKUP($A40,'I-pEC50'!$A:$BQ,MATCH(DS$1,'I-pEC50'!$A$1:$BQ$1,0),FALSE),"")</f>
        <v>1</v>
      </c>
      <c r="DT40" s="47">
        <f>_xlfn.IFNA(VLOOKUP($A40,'I-pEC50'!$A:$BQ,MATCH(DT$1,'I-pEC50'!$A$1:$BQ$1,0),FALSE),"")</f>
        <v>0.43750000000000006</v>
      </c>
      <c r="DU40" s="47">
        <f>_xlfn.IFNA(VLOOKUP($A40,'I-pEC50'!$A:$BQ,MATCH(DU$1,'I-pEC50'!$A$1:$BQ$1,0),FALSE),"")</f>
        <v>0</v>
      </c>
      <c r="DV40" s="47" t="str">
        <f>_xlfn.IFNA(VLOOKUP($A40,'I-pEC50'!$A:$BQ,MATCH(DV$1,'I-pEC50'!$A$1:$BQ$1,0),FALSE),"")</f>
        <v/>
      </c>
      <c r="DW40" s="47" t="str">
        <f>_xlfn.IFNA(VLOOKUP($A40,'I-pEC50'!$A:$BQ,MATCH(DW$1,'I-pEC50'!$A$1:$BQ$1,0),FALSE),"")</f>
        <v/>
      </c>
      <c r="DX40" s="105" t="str">
        <f t="shared" si="73"/>
        <v/>
      </c>
      <c r="DY40" s="47">
        <f t="shared" si="74"/>
        <v>0.87430107526881717</v>
      </c>
      <c r="DZ40" s="47">
        <f t="shared" si="75"/>
        <v>0.83342776203966007</v>
      </c>
      <c r="EA40" s="47" t="str">
        <f t="shared" si="76"/>
        <v/>
      </c>
      <c r="EB40" s="47" t="str">
        <f>_xlfn.IFNA(VLOOKUP($A40,'B-pEC50'!$A:$IC,MATCH(EB$1,'B-pEC50'!$A$1:$IC$1,0),FALSE),"")</f>
        <v/>
      </c>
      <c r="EC40" s="47">
        <f>_xlfn.IFNA(VLOOKUP($A40,'B-pEC50'!$A:$IC,MATCH(EC$1,'B-pEC50'!$A$1:$IC$1,0),FALSE),"")</f>
        <v>8.1310000000000002</v>
      </c>
      <c r="ED40" s="47">
        <f>_xlfn.IFNA(VLOOKUP($A40,'B-pEC50'!$A:$IC,MATCH(ED$1,'B-pEC50'!$A$1:$IC$1,0),FALSE),"")</f>
        <v>8.8260000000000005</v>
      </c>
      <c r="EE40" s="47" t="str">
        <f>_xlfn.IFNA(VLOOKUP($A40,'B-pEC50'!$A:$IC,MATCH(EE$1,'B-pEC50'!$A$1:$IC$1,0),FALSE),"")</f>
        <v/>
      </c>
      <c r="EF40" s="47" t="str">
        <f>_xlfn.IFNA(VLOOKUP($A40,'I-pEC50'!$A:$IC,MATCH(EF$1,'I-pEC50'!$A$1:$IC$1,0),FALSE),"")</f>
        <v/>
      </c>
      <c r="EG40" s="47">
        <f>_xlfn.IFNA(VLOOKUP($A40,'I-pEC50'!$A:$IC,MATCH(EG$1,'I-pEC50'!$A$1:$IC$1,0),FALSE),"")</f>
        <v>9.3000000000000007</v>
      </c>
      <c r="EH40" s="47">
        <f>_xlfn.IFNA(VLOOKUP($A40,'I-pEC50'!$A:$IC,MATCH(EH$1,'I-pEC50'!$A$1:$IC$1,0),FALSE),"")</f>
        <v>10.59</v>
      </c>
      <c r="EI40" s="47" t="str">
        <f>_xlfn.IFNA(VLOOKUP($A40,'I-pEC50'!$A:$IC,MATCH(EI$1,'I-pEC50'!$A$1:$IC$1,0),FALSE),"")</f>
        <v/>
      </c>
      <c r="EJ40" s="105" t="str">
        <f t="shared" si="77"/>
        <v/>
      </c>
      <c r="EK40" s="47">
        <f t="shared" si="78"/>
        <v>0.89443946188340817</v>
      </c>
      <c r="EL40" s="47">
        <f t="shared" si="79"/>
        <v>0.86428023523395547</v>
      </c>
      <c r="EM40" s="47" t="str">
        <f t="shared" si="80"/>
        <v/>
      </c>
      <c r="EN40" s="105" t="str">
        <f>_xlfn.IFNA(VLOOKUP($A40,'B-pEC50'!$A:$IC,MATCH(EN$1,'B-pEC50'!$A$1:$IC$1,0),FALSE),"")</f>
        <v/>
      </c>
      <c r="EO40" s="47">
        <f>_xlfn.IFNA(VLOOKUP($A40,'B-pEC50'!$A:$IC,MATCH(EO$1,'B-pEC50'!$A$1:$IC$1,0),FALSE),"")</f>
        <v>7.9784000000000006</v>
      </c>
      <c r="EP40" s="47">
        <f>_xlfn.IFNA(VLOOKUP($A40,'B-pEC50'!$A:$IC,MATCH(EP$1,'B-pEC50'!$A$1:$IC$1,0),FALSE),"")</f>
        <v>8.4504999999999999</v>
      </c>
      <c r="EQ40" s="47" t="str">
        <f>_xlfn.IFNA(VLOOKUP($A40,'B-pEC50'!$A:$IC,MATCH(EQ$1,'B-pEC50'!$A$1:$IC$1,0),FALSE),"")</f>
        <v/>
      </c>
      <c r="ER40" s="47" t="str">
        <f>_xlfn.IFNA(VLOOKUP($A40,'I-pEC50'!$A:$IC,MATCH(ER$1,'I-pEC50'!$A$1:$IC$1,0),FALSE),"")</f>
        <v/>
      </c>
      <c r="ES40" s="47">
        <f>_xlfn.IFNA(VLOOKUP($A40,'I-pEC50'!$A:$IC,MATCH(ES$1,'I-pEC50'!$A$1:$IC$1,0),FALSE),"")</f>
        <v>8.92</v>
      </c>
      <c r="ET40" s="47">
        <f>_xlfn.IFNA(VLOOKUP($A40,'I-pEC50'!$A:$IC,MATCH(ET$1,'I-pEC50'!$A$1:$IC$1,0),FALSE),"")</f>
        <v>9.7774999999999999</v>
      </c>
      <c r="EU40" s="47" t="str">
        <f>_xlfn.IFNA(VLOOKUP($A40,'I-pEC50'!$A:$IC,MATCH(EU$1,'I-pEC50'!$A$1:$IC$1,0),FALSE),"")</f>
        <v/>
      </c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</row>
    <row r="41" spans="1:172" s="49" customFormat="1" x14ac:dyDescent="0.2">
      <c r="A41" s="29" t="s">
        <v>15</v>
      </c>
      <c r="B41" s="377" t="str">
        <f>VLOOKUP($A41,BI!$A:$Q,MATCH(B$1,BI!$A$1:$Q$1,0),FALSE)</f>
        <v/>
      </c>
      <c r="C41" s="378">
        <f>VLOOKUP($A41,BI!$A:$Q,MATCH(C$1,BI!$A$1:$Q$1,0),FALSE)</f>
        <v>1</v>
      </c>
      <c r="D41" s="378">
        <f>VLOOKUP($A41,BI!$A:$Q,MATCH(D$1,BI!$A$1:$Q$1,0),FALSE)</f>
        <v>1</v>
      </c>
      <c r="E41" s="378">
        <f>VLOOKUP($A41,BI!$A:$Q,MATCH(E$1,BI!$A$1:$Q$1,0),FALSE)</f>
        <v>1</v>
      </c>
      <c r="F41" s="378">
        <f>VLOOKUP($A41,BI!$A:$Q,MATCH(F$1,BI!$A$1:$Q$1,0),FALSE)</f>
        <v>1</v>
      </c>
      <c r="G41" s="378" t="str">
        <f>VLOOKUP($A41,BI!$A:$Q,MATCH(G$1,BI!$A$1:$Q$1,0),FALSE)</f>
        <v/>
      </c>
      <c r="H41" s="378">
        <f>VLOOKUP($A41,BI!$A:$Q,MATCH(H$1,BI!$A$1:$Q$1,0),FALSE)</f>
        <v>1</v>
      </c>
      <c r="I41" s="378">
        <f>VLOOKUP($A41,BI!$A:$Q,MATCH(I$1,BI!$A$1:$Q$1,0),FALSE)</f>
        <v>1</v>
      </c>
      <c r="J41" s="378">
        <f>VLOOKUP($A41,BI!$A:$Q,MATCH(J$1,BI!$A$1:$Q$1,0),FALSE)</f>
        <v>1</v>
      </c>
      <c r="K41" s="378">
        <f>VLOOKUP($A41,BI!$A:$Q,MATCH(K$1,BI!$A$1:$Q$1,0),FALSE)</f>
        <v>1</v>
      </c>
      <c r="L41" s="378" t="str">
        <f>VLOOKUP($A41,BI!$A:$Q,MATCH(L$1,BI!$A$1:$Q$1,0),FALSE)</f>
        <v/>
      </c>
      <c r="M41" s="378">
        <f>VLOOKUP($A41,BI!$A:$Q,MATCH(M$1,BI!$A$1:$Q$1,0),FALSE)</f>
        <v>1</v>
      </c>
      <c r="N41" s="49">
        <f t="shared" si="0"/>
        <v>9</v>
      </c>
      <c r="O41" s="49" t="str">
        <f>VLOOKUP($A41,BI!$A:$Q,MATCH(O$1,BI!$A$1:$Q$1,0),FALSE)</f>
        <v/>
      </c>
      <c r="P41" s="37">
        <f>VLOOKUP($A41,BI!$A:$Q,MATCH(P$1,BI!$A$1:$Q$1,0),FALSE)</f>
        <v>1</v>
      </c>
      <c r="Q41" s="37">
        <f>VLOOKUP($A41,BI!$A:$Q,MATCH(Q$1,BI!$A$1:$Q$1,0),FALSE)</f>
        <v>1</v>
      </c>
      <c r="R41" s="37">
        <f>VLOOKUP($A41,BI!$A:$Q,MATCH(R$1,BI!$A$1:$Q$1,0),FALSE)</f>
        <v>1</v>
      </c>
      <c r="S41" s="37">
        <f t="shared" si="1"/>
        <v>3</v>
      </c>
      <c r="T41" s="40" t="str">
        <f t="shared" si="35"/>
        <v/>
      </c>
      <c r="U41" s="41">
        <f t="shared" si="36"/>
        <v>0.98790322580645162</v>
      </c>
      <c r="V41" s="41">
        <f t="shared" si="37"/>
        <v>0.98277489381783856</v>
      </c>
      <c r="W41" s="41">
        <f t="shared" si="38"/>
        <v>0.98256772673733805</v>
      </c>
      <c r="X41" s="41">
        <f t="shared" si="39"/>
        <v>0.94030346660759778</v>
      </c>
      <c r="Y41" s="41" t="str">
        <f t="shared" si="40"/>
        <v/>
      </c>
      <c r="Z41" s="41">
        <f t="shared" si="41"/>
        <v>0.86322657176749706</v>
      </c>
      <c r="AA41" s="41">
        <f t="shared" si="42"/>
        <v>0.83665480427046268</v>
      </c>
      <c r="AB41" s="41">
        <f t="shared" si="43"/>
        <v>0.88389423076923079</v>
      </c>
      <c r="AC41" s="41">
        <f t="shared" si="44"/>
        <v>0.77407407407407414</v>
      </c>
      <c r="AD41" s="41" t="str">
        <f t="shared" si="45"/>
        <v/>
      </c>
      <c r="AE41" s="41">
        <f t="shared" si="46"/>
        <v>0.92280778482396664</v>
      </c>
      <c r="AF41" s="44" t="str">
        <f>_xlfn.IFNA(VLOOKUP($A41,'B-pEC50'!$A:$BM,MATCH(AF$1,'B-pEC50'!$A$1:$BM$1,0),FALSE),"")</f>
        <v/>
      </c>
      <c r="AG41" s="46">
        <f>_xlfn.IFNA(VLOOKUP($A41,'B-pEC50'!$A:$BM,MATCH(AG$1,'B-pEC50'!$A$1:$BM$1,0),FALSE),"")</f>
        <v>8.4320000000000004</v>
      </c>
      <c r="AH41" s="46">
        <f>_xlfn.IFNA(VLOOKUP($A41,'B-pEC50'!$A:$BM,MATCH(AH$1,'B-pEC50'!$A$1:$BM$1,0),FALSE),"")</f>
        <v>8.4760000000000009</v>
      </c>
      <c r="AI41" s="46">
        <f>_xlfn.IFNA(VLOOKUP($A41,'B-pEC50'!$A:$BM,MATCH(AI$1,'B-pEC50'!$A$1:$BM$1,0),FALSE),"")</f>
        <v>8.3420000000000005</v>
      </c>
      <c r="AJ41" s="46">
        <f>_xlfn.IFNA(VLOOKUP($A41,'B-pEC50'!$A:$BM,MATCH(AJ$1,'B-pEC50'!$A$1:$BM$1,0),FALSE),"")</f>
        <v>9.0289999999999999</v>
      </c>
      <c r="AK41" s="46" t="str">
        <f>_xlfn.IFNA(VLOOKUP($A41,'B-pEC50'!$A:$BM,MATCH(AK$1,'B-pEC50'!$A$1:$BM$1,0),FALSE),"")</f>
        <v/>
      </c>
      <c r="AL41" s="45">
        <f>_xlfn.IFNA(VLOOKUP($A41,'B-pEC50'!$A:$BM,MATCH(AL$1,'B-pEC50'!$A$1:$BM$1,0),FALSE),"")</f>
        <v>7.2770000000000001</v>
      </c>
      <c r="AM41" s="45">
        <f>_xlfn.IFNA(VLOOKUP($A41,'B-pEC50'!$A:$BM,MATCH(AM$1,'B-pEC50'!$A$1:$BM$1,0),FALSE),"")</f>
        <v>7.0529999999999999</v>
      </c>
      <c r="AN41" s="45">
        <f>_xlfn.IFNA(VLOOKUP($A41,'B-pEC50'!$A:$BM,MATCH(AN$1,'B-pEC50'!$A$1:$BM$1,0),FALSE),"")</f>
        <v>7.3540000000000001</v>
      </c>
      <c r="AO41" s="46">
        <f>_xlfn.IFNA(VLOOKUP($A41,'B-pEC50'!$A:$BM,MATCH(AO$1,'B-pEC50'!$A$1:$BM$1,0),FALSE),"")</f>
        <v>6.4790000000000001</v>
      </c>
      <c r="AP41" s="45" t="str">
        <f>_xlfn.IFNA(VLOOKUP($A41,'B-pEC50'!$A:$BM,MATCH(AP$1,'B-pEC50'!$A$1:$BM$1,0),FALSE),"")</f>
        <v/>
      </c>
      <c r="AQ41" s="45">
        <f>_xlfn.IFNA(VLOOKUP($A41,'B-pEC50'!$A:$BM,MATCH(AQ$1,'B-pEC50'!$A$1:$BM$1,0),FALSE),"")</f>
        <v>9.1460000000000008</v>
      </c>
      <c r="AR41" s="47" t="str">
        <f>_xlfn.IFNA(VLOOKUP($A41,'I-pEC50'!$A:$BM,MATCH(AR$1,'I-pEC50'!$A$1:$BM$1,0),FALSE),"")</f>
        <v/>
      </c>
      <c r="AS41" s="47">
        <f>_xlfn.IFNA(VLOOKUP($A41,'I-pEC50'!$A:$BM,MATCH(AS$1,'I-pEC50'!$A$1:$BM$1,0),FALSE),"")</f>
        <v>8.33</v>
      </c>
      <c r="AT41" s="47">
        <f>_xlfn.IFNA(VLOOKUP($A41,'I-pEC50'!$A:$BM,MATCH(AT$1,'I-pEC50'!$A$1:$BM$1,0),FALSE),"")</f>
        <v>8.33</v>
      </c>
      <c r="AU41" s="47">
        <f>_xlfn.IFNA(VLOOKUP($A41,'I-pEC50'!$A:$BM,MATCH(AU$1,'I-pEC50'!$A$1:$BM$1,0),FALSE),"")</f>
        <v>8.49</v>
      </c>
      <c r="AV41" s="47">
        <f>_xlfn.IFNA(VLOOKUP($A41,'I-pEC50'!$A:$BM,MATCH(AV$1,'I-pEC50'!$A$1:$BM$1,0),FALSE),"")</f>
        <v>8.49</v>
      </c>
      <c r="AW41" s="47" t="str">
        <f>_xlfn.IFNA(VLOOKUP($A41,'I-pEC50'!$A:$BM,MATCH(AW$1,'I-pEC50'!$A$1:$BM$1,0),FALSE),"")</f>
        <v/>
      </c>
      <c r="AX41" s="47">
        <f>_xlfn.IFNA(VLOOKUP($A41,'I-pEC50'!$A:$BM,MATCH(AX$1,'I-pEC50'!$A$1:$BM$1,0),FALSE),"")</f>
        <v>8.43</v>
      </c>
      <c r="AY41" s="47">
        <f>_xlfn.IFNA(VLOOKUP($A41,'I-pEC50'!$A:$BM,MATCH(AY$1,'I-pEC50'!$A$1:$BM$1,0),FALSE),"")</f>
        <v>8.43</v>
      </c>
      <c r="AZ41" s="47">
        <f>_xlfn.IFNA(VLOOKUP($A41,'I-pEC50'!$A:$BM,MATCH(AZ$1,'I-pEC50'!$A$1:$BM$1,0),FALSE),"")</f>
        <v>8.32</v>
      </c>
      <c r="BA41" s="47">
        <f>_xlfn.IFNA(VLOOKUP($A41,'I-pEC50'!$A:$BM,MATCH(BA$1,'I-pEC50'!$A$1:$BM$1,0),FALSE),"")</f>
        <v>8.3699999999999992</v>
      </c>
      <c r="BB41" s="47" t="str">
        <f>_xlfn.IFNA(VLOOKUP($A41,'I-pEC50'!$A:$BM,MATCH(BB$1,'I-pEC50'!$A$1:$BM$1,0),FALSE),"")</f>
        <v/>
      </c>
      <c r="BC41" s="47">
        <f>_xlfn.IFNA(VLOOKUP($A41,'I-pEC50'!$A:$BM,MATCH(BC$1,'I-pEC50'!$A$1:$BM$1,0),FALSE),"")</f>
        <v>8.44</v>
      </c>
      <c r="BD41" s="40" t="str">
        <f t="shared" si="47"/>
        <v/>
      </c>
      <c r="BE41" s="41">
        <f t="shared" si="48"/>
        <v>0.8997874697237106</v>
      </c>
      <c r="BF41" s="41">
        <f t="shared" si="49"/>
        <v>0.88490376721700248</v>
      </c>
      <c r="BG41" s="41">
        <f t="shared" si="50"/>
        <v>0.98041169068721701</v>
      </c>
      <c r="BH41" s="41">
        <f t="shared" si="51"/>
        <v>0.77078117979331173</v>
      </c>
      <c r="BI41" s="41" t="str">
        <f t="shared" si="52"/>
        <v/>
      </c>
      <c r="BJ41" s="41">
        <f t="shared" si="53"/>
        <v>0.60110681057153126</v>
      </c>
      <c r="BK41" s="41">
        <f t="shared" si="54"/>
        <v>0.50894532832100214</v>
      </c>
      <c r="BL41" s="41">
        <f t="shared" si="55"/>
        <v>0.65553457669987825</v>
      </c>
      <c r="BM41" s="41">
        <f t="shared" si="56"/>
        <v>0.27804419622869714</v>
      </c>
      <c r="BN41" s="41" t="str">
        <f t="shared" si="57"/>
        <v/>
      </c>
      <c r="BO41" s="41">
        <f t="shared" si="58"/>
        <v>0.73218729995159793</v>
      </c>
      <c r="BP41" s="40" t="str">
        <f>_xlfn.IFNA(VLOOKUP($A41,'B-pEC50'!$A:$BM,MATCH(BP$1,'B-pEC50'!$A$1:$BM$1,0),FALSE),"")</f>
        <v/>
      </c>
      <c r="BQ41" s="41">
        <f>_xlfn.IFNA(VLOOKUP($A41,'B-pEC50'!$A:$BM,MATCH(BQ$1,'B-pEC50'!$A$1:$BM$1,0),FALSE),"")</f>
        <v>0.59132007233273065</v>
      </c>
      <c r="BR41" s="41">
        <f>_xlfn.IFNA(VLOOKUP($A41,'B-pEC50'!$A:$BM,MATCH(BR$1,'B-pEC50'!$A$1:$BM$1,0),FALSE),"")</f>
        <v>0.60126582278481033</v>
      </c>
      <c r="BS41" s="41">
        <f>_xlfn.IFNA(VLOOKUP($A41,'B-pEC50'!$A:$BM,MATCH(BS$1,'B-pEC50'!$A$1:$BM$1,0),FALSE),"")</f>
        <v>0.57097649186256794</v>
      </c>
      <c r="BT41" s="41">
        <f>_xlfn.IFNA(VLOOKUP($A41,'B-pEC50'!$A:$BM,MATCH(BT$1,'B-pEC50'!$A$1:$BM$1,0),FALSE),"")</f>
        <v>0.72626582278481011</v>
      </c>
      <c r="BU41" s="41" t="str">
        <f>_xlfn.IFNA(VLOOKUP($A41,'B-pEC50'!$A:$BM,MATCH(BU$1,'B-pEC50'!$A$1:$BM$1,0),FALSE),"")</f>
        <v/>
      </c>
      <c r="BV41" s="41">
        <f>_xlfn.IFNA(VLOOKUP($A41,'B-pEC50'!$A:$BM,MATCH(BV$1,'B-pEC50'!$A$1:$BM$1,0),FALSE),"")</f>
        <v>0.33024412296564198</v>
      </c>
      <c r="BW41" s="41">
        <f>_xlfn.IFNA(VLOOKUP($A41,'B-pEC50'!$A:$BM,MATCH(BW$1,'B-pEC50'!$A$1:$BM$1,0),FALSE),"")</f>
        <v>0.27961121157323687</v>
      </c>
      <c r="BX41" s="41">
        <f>_xlfn.IFNA(VLOOKUP($A41,'B-pEC50'!$A:$BM,MATCH(BX$1,'B-pEC50'!$A$1:$BM$1,0),FALSE),"")</f>
        <v>0.34764918625678121</v>
      </c>
      <c r="BY41" s="41">
        <f>_xlfn.IFNA(VLOOKUP($A41,'B-pEC50'!$A:$BM,MATCH(BY$1,'B-pEC50'!$A$1:$BM$1,0),FALSE),"")</f>
        <v>0.14986437613019896</v>
      </c>
      <c r="BZ41" s="41" t="str">
        <f>_xlfn.IFNA(VLOOKUP($A41,'B-pEC50'!$A:$BM,MATCH(BZ$1,'B-pEC50'!$A$1:$BM$1,0),FALSE),"")</f>
        <v/>
      </c>
      <c r="CA41" s="41">
        <f>_xlfn.IFNA(VLOOKUP($A41,'B-pEC50'!$A:$BM,MATCH(CA$1,'B-pEC50'!$A$1:$BM$1,0),FALSE),"")</f>
        <v>0.75271247739602187</v>
      </c>
      <c r="CB41" s="47" t="str">
        <f>_xlfn.IFNA(VLOOKUP($A41,'I-pEC50'!$A:$BM,MATCH(CB$1,'I-pEC50'!$A$1:$BM$1,0),FALSE),"")</f>
        <v/>
      </c>
      <c r="CC41" s="47">
        <f>_xlfn.IFNA(VLOOKUP($A41,'I-pEC50'!$A:$BM,MATCH(CC$1,'I-pEC50'!$A$1:$BM$1,0),FALSE),"")</f>
        <v>0.53206239168110925</v>
      </c>
      <c r="CD41" s="47">
        <f>_xlfn.IFNA(VLOOKUP($A41,'I-pEC50'!$A:$BM,MATCH(CD$1,'I-pEC50'!$A$1:$BM$1,0),FALSE),"")</f>
        <v>0.53206239168110925</v>
      </c>
      <c r="CE41" s="47">
        <f>_xlfn.IFNA(VLOOKUP($A41,'I-pEC50'!$A:$BM,MATCH(CE$1,'I-pEC50'!$A$1:$BM$1,0),FALSE),"")</f>
        <v>0.55979202772963621</v>
      </c>
      <c r="CF41" s="47">
        <f>_xlfn.IFNA(VLOOKUP($A41,'I-pEC50'!$A:$BM,MATCH(CF$1,'I-pEC50'!$A$1:$BM$1,0),FALSE),"")</f>
        <v>0.55979202772963621</v>
      </c>
      <c r="CG41" s="47" t="str">
        <f>_xlfn.IFNA(VLOOKUP($A41,'I-pEC50'!$A:$BM,MATCH(CG$1,'I-pEC50'!$A$1:$BM$1,0),FALSE),"")</f>
        <v/>
      </c>
      <c r="CH41" s="47">
        <f>_xlfn.IFNA(VLOOKUP($A41,'I-pEC50'!$A:$BM,MATCH(CH$1,'I-pEC50'!$A$1:$BM$1,0),FALSE),"")</f>
        <v>0.5493934142114385</v>
      </c>
      <c r="CI41" s="47">
        <f>_xlfn.IFNA(VLOOKUP($A41,'I-pEC50'!$A:$BM,MATCH(CI$1,'I-pEC50'!$A$1:$BM$1,0),FALSE),"")</f>
        <v>0.5493934142114385</v>
      </c>
      <c r="CJ41" s="47">
        <f>_xlfn.IFNA(VLOOKUP($A41,'I-pEC50'!$A:$BM,MATCH(CJ$1,'I-pEC50'!$A$1:$BM$1,0),FALSE),"")</f>
        <v>0.53032928942807633</v>
      </c>
      <c r="CK41" s="47">
        <f>_xlfn.IFNA(VLOOKUP($A41,'I-pEC50'!$A:$BM,MATCH(CK$1,'I-pEC50'!$A$1:$BM$1,0),FALSE),"")</f>
        <v>0.53899480069324079</v>
      </c>
      <c r="CL41" s="47" t="str">
        <f>_xlfn.IFNA(VLOOKUP($A41,'I-pEC50'!$A:$BM,MATCH(CL$1,'I-pEC50'!$A$1:$BM$1,0),FALSE),"")</f>
        <v/>
      </c>
      <c r="CM41" s="47">
        <f>_xlfn.IFNA(VLOOKUP($A41,'I-pEC50'!$A:$BM,MATCH(CM$1,'I-pEC50'!$A$1:$BM$1,0),FALSE),"")</f>
        <v>0.55112651646447142</v>
      </c>
      <c r="CN41" s="40" t="str">
        <f t="shared" si="59"/>
        <v/>
      </c>
      <c r="CO41" s="41">
        <f t="shared" si="60"/>
        <v>8.0328905755849056E-2</v>
      </c>
      <c r="CP41" s="41">
        <f t="shared" si="61"/>
        <v>7.8559014993076201E-2</v>
      </c>
      <c r="CQ41" s="41">
        <f t="shared" si="62"/>
        <v>0.69853768278965123</v>
      </c>
      <c r="CR41" s="41">
        <f t="shared" si="63"/>
        <v>0.95613048368953846</v>
      </c>
      <c r="CS41" s="41" t="str">
        <f t="shared" si="64"/>
        <v/>
      </c>
      <c r="CT41" s="41">
        <f t="shared" si="65"/>
        <v>0.46241947029348812</v>
      </c>
      <c r="CU41" s="41">
        <f t="shared" si="66"/>
        <v>0.33261751371987736</v>
      </c>
      <c r="CV41" s="41">
        <f t="shared" si="67"/>
        <v>0</v>
      </c>
      <c r="CW41" s="41">
        <f t="shared" si="68"/>
        <v>0</v>
      </c>
      <c r="CX41" s="41" t="str">
        <f t="shared" si="69"/>
        <v/>
      </c>
      <c r="CY41" s="41">
        <f t="shared" si="70"/>
        <v>0.70588235294117219</v>
      </c>
      <c r="CZ41" s="40" t="str">
        <f>_xlfn.IFNA(VLOOKUP($A41,'B-pEC50'!$A:$BM,MATCH(CZ$1,'B-pEC50'!$A$1:$BM$1,0),FALSE),"")</f>
        <v/>
      </c>
      <c r="DA41" s="41">
        <f>_xlfn.IFNA(VLOOKUP($A41,'B-pEC50'!$A:$BM,MATCH(DA$1,'B-pEC50'!$A$1:$BM$1,0),FALSE),"")</f>
        <v>0.73228346456692905</v>
      </c>
      <c r="DB41" s="41">
        <f>_xlfn.IFNA(VLOOKUP($A41,'B-pEC50'!$A:$BM,MATCH(DB$1,'B-pEC50'!$A$1:$BM$1,0),FALSE),"")</f>
        <v>0.74878140232470947</v>
      </c>
      <c r="DC41" s="41">
        <f>_xlfn.IFNA(VLOOKUP($A41,'B-pEC50'!$A:$BM,MATCH(DC$1,'B-pEC50'!$A$1:$BM$1,0),FALSE),"")</f>
        <v>0.69853768278965123</v>
      </c>
      <c r="DD41" s="41">
        <f>_xlfn.IFNA(VLOOKUP($A41,'B-pEC50'!$A:$BM,MATCH(DD$1,'B-pEC50'!$A$1:$BM$1,0),FALSE),"")</f>
        <v>0.95613048368953846</v>
      </c>
      <c r="DE41" s="41" t="str">
        <f>_xlfn.IFNA(VLOOKUP($A41,'B-pEC50'!$A:$BM,MATCH(DE$1,'B-pEC50'!$A$1:$BM$1,0),FALSE),"")</f>
        <v/>
      </c>
      <c r="DF41" s="41">
        <f>_xlfn.IFNA(VLOOKUP($A41,'B-pEC50'!$A:$BM,MATCH(DF$1,'B-pEC50'!$A$1:$BM$1,0),FALSE),"")</f>
        <v>0.29921259842519676</v>
      </c>
      <c r="DG41" s="41">
        <f>_xlfn.IFNA(VLOOKUP($A41,'B-pEC50'!$A:$BM,MATCH(DG$1,'B-pEC50'!$A$1:$BM$1,0),FALSE),"")</f>
        <v>0.21522309711286078</v>
      </c>
      <c r="DH41" s="41">
        <f>_xlfn.IFNA(VLOOKUP($A41,'B-pEC50'!$A:$BM,MATCH(DH$1,'B-pEC50'!$A$1:$BM$1,0),FALSE),"")</f>
        <v>0.32808398950131223</v>
      </c>
      <c r="DI41" s="41">
        <f>_xlfn.IFNA(VLOOKUP($A41,'B-pEC50'!$A:$BM,MATCH(DI$1,'B-pEC50'!$A$1:$BM$1,0),FALSE),"")</f>
        <v>0</v>
      </c>
      <c r="DJ41" s="41" t="str">
        <f>_xlfn.IFNA(VLOOKUP($A41,'B-pEC50'!$A:$BM,MATCH(DJ$1,'B-pEC50'!$A$1:$BM$1,0),FALSE),"")</f>
        <v/>
      </c>
      <c r="DK41" s="41">
        <f>_xlfn.IFNA(VLOOKUP($A41,'B-pEC50'!$A:$BM,MATCH(DK$1,'B-pEC50'!$A$1:$BM$1,0),FALSE),"")</f>
        <v>1</v>
      </c>
      <c r="DL41" s="47" t="str">
        <f>_xlfn.IFNA(VLOOKUP($A41,'I-pEC50'!$A:$BQ,MATCH(DL$1,'I-pEC50'!$A$1:$BQ$1,0),FALSE),"")</f>
        <v/>
      </c>
      <c r="DM41" s="47">
        <f>_xlfn.IFNA(VLOOKUP($A41,'I-pEC50'!$A:$BQ,MATCH(DM$1,'I-pEC50'!$A$1:$BQ$1,0),FALSE),"")</f>
        <v>5.8823529411763477E-2</v>
      </c>
      <c r="DN41" s="47">
        <f>_xlfn.IFNA(VLOOKUP($A41,'I-pEC50'!$A:$BQ,MATCH(DN$1,'I-pEC50'!$A$1:$BQ$1,0),FALSE),"")</f>
        <v>5.8823529411763477E-2</v>
      </c>
      <c r="DO41" s="47">
        <f>_xlfn.IFNA(VLOOKUP($A41,'I-pEC50'!$A:$BQ,MATCH(DO$1,'I-pEC50'!$A$1:$BQ$1,0),FALSE),"")</f>
        <v>1</v>
      </c>
      <c r="DP41" s="47">
        <f>_xlfn.IFNA(VLOOKUP($A41,'I-pEC50'!$A:$BQ,MATCH(DP$1,'I-pEC50'!$A$1:$BQ$1,0),FALSE),"")</f>
        <v>1</v>
      </c>
      <c r="DQ41" s="47" t="str">
        <f>_xlfn.IFNA(VLOOKUP($A41,'I-pEC50'!$A:$BQ,MATCH(DQ$1,'I-pEC50'!$A$1:$BQ$1,0),FALSE),"")</f>
        <v/>
      </c>
      <c r="DR41" s="47">
        <f>_xlfn.IFNA(VLOOKUP($A41,'I-pEC50'!$A:$BQ,MATCH(DR$1,'I-pEC50'!$A$1:$BQ$1,0),FALSE),"")</f>
        <v>0.64705882352940869</v>
      </c>
      <c r="DS41" s="47">
        <f>_xlfn.IFNA(VLOOKUP($A41,'I-pEC50'!$A:$BQ,MATCH(DS$1,'I-pEC50'!$A$1:$BQ$1,0),FALSE),"")</f>
        <v>0.64705882352940869</v>
      </c>
      <c r="DT41" s="47">
        <f>_xlfn.IFNA(VLOOKUP($A41,'I-pEC50'!$A:$BQ,MATCH(DT$1,'I-pEC50'!$A$1:$BQ$1,0),FALSE),"")</f>
        <v>0</v>
      </c>
      <c r="DU41" s="47">
        <f>_xlfn.IFNA(VLOOKUP($A41,'I-pEC50'!$A:$BQ,MATCH(DU$1,'I-pEC50'!$A$1:$BQ$1,0),FALSE),"")</f>
        <v>0.29411764705881738</v>
      </c>
      <c r="DV41" s="47" t="str">
        <f>_xlfn.IFNA(VLOOKUP($A41,'I-pEC50'!$A:$BQ,MATCH(DV$1,'I-pEC50'!$A$1:$BQ$1,0),FALSE),"")</f>
        <v/>
      </c>
      <c r="DW41" s="47">
        <f>_xlfn.IFNA(VLOOKUP($A41,'I-pEC50'!$A:$BQ,MATCH(DW$1,'I-pEC50'!$A$1:$BQ$1,0),FALSE),"")</f>
        <v>0.70588235294117219</v>
      </c>
      <c r="DX41" s="105" t="str">
        <f t="shared" si="73"/>
        <v/>
      </c>
      <c r="DY41" s="47">
        <f t="shared" si="74"/>
        <v>0.94030346660759778</v>
      </c>
      <c r="DZ41" s="47">
        <f t="shared" si="75"/>
        <v>0.87236061684460264</v>
      </c>
      <c r="EA41" s="47">
        <f t="shared" si="76"/>
        <v>0.92280778482396664</v>
      </c>
      <c r="EB41" s="47" t="str">
        <f>_xlfn.IFNA(VLOOKUP($A41,'B-pEC50'!$A:$IC,MATCH(EB$1,'B-pEC50'!$A$1:$IC$1,0),FALSE),"")</f>
        <v/>
      </c>
      <c r="EC41" s="47">
        <f>_xlfn.IFNA(VLOOKUP($A41,'B-pEC50'!$A:$IC,MATCH(EC$1,'B-pEC50'!$A$1:$IC$1,0),FALSE),"")</f>
        <v>9.0289999999999999</v>
      </c>
      <c r="ED41" s="47">
        <f>_xlfn.IFNA(VLOOKUP($A41,'B-pEC50'!$A:$IC,MATCH(ED$1,'B-pEC50'!$A$1:$IC$1,0),FALSE),"")</f>
        <v>7.3540000000000001</v>
      </c>
      <c r="EE41" s="47">
        <f>_xlfn.IFNA(VLOOKUP($A41,'B-pEC50'!$A:$IC,MATCH(EE$1,'B-pEC50'!$A$1:$IC$1,0),FALSE),"")</f>
        <v>9.1460000000000008</v>
      </c>
      <c r="EF41" s="47" t="str">
        <f>_xlfn.IFNA(VLOOKUP($A41,'I-pEC50'!$A:$IC,MATCH(EF$1,'I-pEC50'!$A$1:$IC$1,0),FALSE),"")</f>
        <v/>
      </c>
      <c r="EG41" s="47">
        <f>_xlfn.IFNA(VLOOKUP($A41,'I-pEC50'!$A:$IC,MATCH(EG$1,'I-pEC50'!$A$1:$IC$1,0),FALSE),"")</f>
        <v>8.49</v>
      </c>
      <c r="EH41" s="47">
        <f>_xlfn.IFNA(VLOOKUP($A41,'I-pEC50'!$A:$IC,MATCH(EH$1,'I-pEC50'!$A$1:$IC$1,0),FALSE),"")</f>
        <v>8.43</v>
      </c>
      <c r="EI41" s="47">
        <f>_xlfn.IFNA(VLOOKUP($A41,'I-pEC50'!$A:$IC,MATCH(EI$1,'I-pEC50'!$A$1:$IC$1,0),FALSE),"")</f>
        <v>8.44</v>
      </c>
      <c r="EJ41" s="105" t="str">
        <f t="shared" si="77"/>
        <v/>
      </c>
      <c r="EK41" s="47">
        <f t="shared" si="78"/>
        <v>0.9813588494413491</v>
      </c>
      <c r="EL41" s="47">
        <f t="shared" si="79"/>
        <v>0.83943368107302541</v>
      </c>
      <c r="EM41" s="47">
        <f t="shared" si="80"/>
        <v>0.92280778482396664</v>
      </c>
      <c r="EN41" s="105" t="str">
        <f>_xlfn.IFNA(VLOOKUP($A41,'B-pEC50'!$A:$IC,MATCH(EN$1,'B-pEC50'!$A$1:$IC$1,0),FALSE),"")</f>
        <v/>
      </c>
      <c r="EO41" s="47">
        <f>_xlfn.IFNA(VLOOKUP($A41,'B-pEC50'!$A:$IC,MATCH(EO$1,'B-pEC50'!$A$1:$IC$1,0),FALSE),"")</f>
        <v>8.5697499999999991</v>
      </c>
      <c r="EP41" s="47">
        <f>_xlfn.IFNA(VLOOKUP($A41,'B-pEC50'!$A:$IC,MATCH(EP$1,'B-pEC50'!$A$1:$IC$1,0),FALSE),"")</f>
        <v>7.0407500000000001</v>
      </c>
      <c r="EQ41" s="47">
        <f>_xlfn.IFNA(VLOOKUP($A41,'B-pEC50'!$A:$IC,MATCH(EQ$1,'B-pEC50'!$A$1:$IC$1,0),FALSE),"")</f>
        <v>9.1460000000000008</v>
      </c>
      <c r="ER41" s="47" t="str">
        <f>_xlfn.IFNA(VLOOKUP($A41,'I-pEC50'!$A:$IC,MATCH(ER$1,'I-pEC50'!$A$1:$IC$1,0),FALSE),"")</f>
        <v/>
      </c>
      <c r="ES41" s="47">
        <f>_xlfn.IFNA(VLOOKUP($A41,'I-pEC50'!$A:$IC,MATCH(ES$1,'I-pEC50'!$A$1:$IC$1,0),FALSE),"")</f>
        <v>8.41</v>
      </c>
      <c r="ET41" s="47">
        <f>_xlfn.IFNA(VLOOKUP($A41,'I-pEC50'!$A:$IC,MATCH(ET$1,'I-pEC50'!$A$1:$IC$1,0),FALSE),"")</f>
        <v>8.3874999999999993</v>
      </c>
      <c r="EU41" s="47">
        <f>_xlfn.IFNA(VLOOKUP($A41,'I-pEC50'!$A:$IC,MATCH(EU$1,'I-pEC50'!$A$1:$IC$1,0),FALSE),"")</f>
        <v>8.44</v>
      </c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</row>
    <row r="42" spans="1:172" s="49" customFormat="1" x14ac:dyDescent="0.2">
      <c r="A42" s="29" t="s">
        <v>170</v>
      </c>
      <c r="B42" s="377" t="str">
        <f>VLOOKUP($A42,BI!$A:$Q,MATCH(B$1,BI!$A$1:$Q$1,0),FALSE)</f>
        <v/>
      </c>
      <c r="C42" s="378">
        <f>VLOOKUP($A42,BI!$A:$Q,MATCH(C$1,BI!$A$1:$Q$1,0),FALSE)</f>
        <v>1</v>
      </c>
      <c r="D42" s="378">
        <f>VLOOKUP($A42,BI!$A:$Q,MATCH(D$1,BI!$A$1:$Q$1,0),FALSE)</f>
        <v>1</v>
      </c>
      <c r="E42" s="378">
        <f>VLOOKUP($A42,BI!$A:$Q,MATCH(E$1,BI!$A$1:$Q$1,0),FALSE)</f>
        <v>1</v>
      </c>
      <c r="F42" s="378">
        <f>VLOOKUP($A42,BI!$A:$Q,MATCH(F$1,BI!$A$1:$Q$1,0),FALSE)</f>
        <v>1</v>
      </c>
      <c r="G42" s="378" t="str">
        <f>VLOOKUP($A42,BI!$A:$Q,MATCH(G$1,BI!$A$1:$Q$1,0),FALSE)</f>
        <v/>
      </c>
      <c r="H42" s="378">
        <f>VLOOKUP($A42,BI!$A:$Q,MATCH(H$1,BI!$A$1:$Q$1,0),FALSE)</f>
        <v>1</v>
      </c>
      <c r="I42" s="378">
        <f>VLOOKUP($A42,BI!$A:$Q,MATCH(I$1,BI!$A$1:$Q$1,0),FALSE)</f>
        <v>1</v>
      </c>
      <c r="J42" s="378">
        <f>VLOOKUP($A42,BI!$A:$Q,MATCH(J$1,BI!$A$1:$Q$1,0),FALSE)</f>
        <v>1</v>
      </c>
      <c r="K42" s="378">
        <f>VLOOKUP($A42,BI!$A:$Q,MATCH(K$1,BI!$A$1:$Q$1,0),FALSE)</f>
        <v>1</v>
      </c>
      <c r="L42" s="378">
        <f>VLOOKUP($A42,BI!$A:$Q,MATCH(L$1,BI!$A$1:$Q$1,0),FALSE)</f>
        <v>1</v>
      </c>
      <c r="M42" s="378">
        <f>VLOOKUP($A42,BI!$A:$Q,MATCH(M$1,BI!$A$1:$Q$1,0),FALSE)</f>
        <v>1</v>
      </c>
      <c r="N42" s="49">
        <f t="shared" si="0"/>
        <v>10</v>
      </c>
      <c r="O42" s="49" t="str">
        <f>VLOOKUP($A42,BI!$A:$Q,MATCH(O$1,BI!$A$1:$Q$1,0),FALSE)</f>
        <v/>
      </c>
      <c r="P42" s="37">
        <f>VLOOKUP($A42,BI!$A:$Q,MATCH(P$1,BI!$A$1:$Q$1,0),FALSE)</f>
        <v>1</v>
      </c>
      <c r="Q42" s="37">
        <f>VLOOKUP($A42,BI!$A:$Q,MATCH(Q$1,BI!$A$1:$Q$1,0),FALSE)</f>
        <v>1</v>
      </c>
      <c r="R42" s="37">
        <f>VLOOKUP($A42,BI!$A:$Q,MATCH(R$1,BI!$A$1:$Q$1,0),FALSE)</f>
        <v>1</v>
      </c>
      <c r="S42" s="37">
        <f t="shared" si="1"/>
        <v>3</v>
      </c>
      <c r="T42" s="40" t="str">
        <f t="shared" si="35"/>
        <v/>
      </c>
      <c r="U42" s="41">
        <f t="shared" si="36"/>
        <v>0.79975124378109452</v>
      </c>
      <c r="V42" s="41">
        <f t="shared" si="37"/>
        <v>0.91616915422885581</v>
      </c>
      <c r="W42" s="41">
        <f t="shared" si="38"/>
        <v>0.97250000000000003</v>
      </c>
      <c r="X42" s="41">
        <f t="shared" si="39"/>
        <v>0.95886889460154234</v>
      </c>
      <c r="Y42" s="41" t="str">
        <f t="shared" si="40"/>
        <v/>
      </c>
      <c r="Z42" s="41">
        <f t="shared" si="41"/>
        <v>0.93180291153415451</v>
      </c>
      <c r="AA42" s="41">
        <f t="shared" si="42"/>
        <v>0.92653975363941765</v>
      </c>
      <c r="AB42" s="41">
        <f t="shared" si="43"/>
        <v>0.92502910360884749</v>
      </c>
      <c r="AC42" s="41">
        <f t="shared" si="44"/>
        <v>0.84256967610029065</v>
      </c>
      <c r="AD42" s="41">
        <f t="shared" si="45"/>
        <v>0.88396047929367261</v>
      </c>
      <c r="AE42" s="41">
        <f t="shared" si="46"/>
        <v>0.99962686567164205</v>
      </c>
      <c r="AF42" s="44" t="str">
        <f>_xlfn.IFNA(VLOOKUP($A42,'B-pEC50'!$A:$BM,MATCH(AF$1,'B-pEC50'!$A$1:$BM$1,0),FALSE),"")</f>
        <v/>
      </c>
      <c r="AG42" s="46">
        <f>_xlfn.IFNA(VLOOKUP($A42,'B-pEC50'!$A:$BM,MATCH(AG$1,'B-pEC50'!$A$1:$BM$1,0),FALSE),"")</f>
        <v>6.43</v>
      </c>
      <c r="AH42" s="46">
        <f>_xlfn.IFNA(VLOOKUP($A42,'B-pEC50'!$A:$BM,MATCH(AH$1,'B-pEC50'!$A$1:$BM$1,0),FALSE),"")</f>
        <v>7.3659999999999997</v>
      </c>
      <c r="AI42" s="46">
        <f>_xlfn.IFNA(VLOOKUP($A42,'B-pEC50'!$A:$BM,MATCH(AI$1,'B-pEC50'!$A$1:$BM$1,0),FALSE),"")</f>
        <v>8</v>
      </c>
      <c r="AJ42" s="46">
        <f>_xlfn.IFNA(VLOOKUP($A42,'B-pEC50'!$A:$BM,MATCH(AJ$1,'B-pEC50'!$A$1:$BM$1,0),FALSE),"")</f>
        <v>7.46</v>
      </c>
      <c r="AK42" s="46" t="str">
        <f>_xlfn.IFNA(VLOOKUP($A42,'B-pEC50'!$A:$BM,MATCH(AK$1,'B-pEC50'!$A$1:$BM$1,0),FALSE),"")</f>
        <v/>
      </c>
      <c r="AL42" s="45">
        <f>_xlfn.IFNA(VLOOKUP($A42,'B-pEC50'!$A:$BM,MATCH(AL$1,'B-pEC50'!$A$1:$BM$1,0),FALSE),"")</f>
        <v>8.3209999999999997</v>
      </c>
      <c r="AM42" s="45">
        <f>_xlfn.IFNA(VLOOKUP($A42,'B-pEC50'!$A:$BM,MATCH(AM$1,'B-pEC50'!$A$1:$BM$1,0),FALSE),"")</f>
        <v>8.2739999999999991</v>
      </c>
      <c r="AN42" s="45">
        <f>_xlfn.IFNA(VLOOKUP($A42,'B-pEC50'!$A:$BM,MATCH(AN$1,'B-pEC50'!$A$1:$BM$1,0),FALSE),"")</f>
        <v>7.9459999999999997</v>
      </c>
      <c r="AO42" s="46">
        <f>_xlfn.IFNA(VLOOKUP($A42,'B-pEC50'!$A:$BM,MATCH(AO$1,'B-pEC50'!$A$1:$BM$1,0),FALSE),"")</f>
        <v>9.2929999999999993</v>
      </c>
      <c r="AP42" s="45">
        <f>_xlfn.IFNA(VLOOKUP($A42,'B-pEC50'!$A:$BM,MATCH(AP$1,'B-pEC50'!$A$1:$BM$1,0),FALSE),"")</f>
        <v>9.5139999999999993</v>
      </c>
      <c r="AQ42" s="45">
        <f>_xlfn.IFNA(VLOOKUP($A42,'B-pEC50'!$A:$BM,MATCH(AQ$1,'B-pEC50'!$A$1:$BM$1,0),FALSE),"")</f>
        <v>8.0370000000000008</v>
      </c>
      <c r="AR42" s="47" t="str">
        <f>_xlfn.IFNA(VLOOKUP($A42,'I-pEC50'!$A:$BM,MATCH(AR$1,'I-pEC50'!$A$1:$BM$1,0),FALSE),"")</f>
        <v/>
      </c>
      <c r="AS42" s="47">
        <f>_xlfn.IFNA(VLOOKUP($A42,'I-pEC50'!$A:$BM,MATCH(AS$1,'I-pEC50'!$A$1:$BM$1,0),FALSE),"")</f>
        <v>8.0399999999999991</v>
      </c>
      <c r="AT42" s="47">
        <f>_xlfn.IFNA(VLOOKUP($A42,'I-pEC50'!$A:$BM,MATCH(AT$1,'I-pEC50'!$A$1:$BM$1,0),FALSE),"")</f>
        <v>8.0399999999999991</v>
      </c>
      <c r="AU42" s="47">
        <f>_xlfn.IFNA(VLOOKUP($A42,'I-pEC50'!$A:$BM,MATCH(AU$1,'I-pEC50'!$A$1:$BM$1,0),FALSE),"")</f>
        <v>7.78</v>
      </c>
      <c r="AV42" s="47">
        <f>_xlfn.IFNA(VLOOKUP($A42,'I-pEC50'!$A:$BM,MATCH(AV$1,'I-pEC50'!$A$1:$BM$1,0),FALSE),"")</f>
        <v>7.78</v>
      </c>
      <c r="AW42" s="47" t="str">
        <f>_xlfn.IFNA(VLOOKUP($A42,'I-pEC50'!$A:$BM,MATCH(AW$1,'I-pEC50'!$A$1:$BM$1,0),FALSE),"")</f>
        <v/>
      </c>
      <c r="AX42" s="47">
        <f>_xlfn.IFNA(VLOOKUP($A42,'I-pEC50'!$A:$BM,MATCH(AX$1,'I-pEC50'!$A$1:$BM$1,0),FALSE),"")</f>
        <v>8.93</v>
      </c>
      <c r="AY42" s="47">
        <f>_xlfn.IFNA(VLOOKUP($A42,'I-pEC50'!$A:$BM,MATCH(AY$1,'I-pEC50'!$A$1:$BM$1,0),FALSE),"")</f>
        <v>8.93</v>
      </c>
      <c r="AZ42" s="47">
        <f>_xlfn.IFNA(VLOOKUP($A42,'I-pEC50'!$A:$BM,MATCH(AZ$1,'I-pEC50'!$A$1:$BM$1,0),FALSE),"")</f>
        <v>8.59</v>
      </c>
      <c r="BA42" s="47">
        <f>_xlfn.IFNA(VLOOKUP($A42,'I-pEC50'!$A:$BM,MATCH(BA$1,'I-pEC50'!$A$1:$BM$1,0),FALSE),"")</f>
        <v>7.83</v>
      </c>
      <c r="BB42" s="47">
        <f>_xlfn.IFNA(VLOOKUP($A42,'I-pEC50'!$A:$BM,MATCH(BB$1,'I-pEC50'!$A$1:$BM$1,0),FALSE),"")</f>
        <v>8.41</v>
      </c>
      <c r="BC42" s="47">
        <f>_xlfn.IFNA(VLOOKUP($A42,'I-pEC50'!$A:$BM,MATCH(BC$1,'I-pEC50'!$A$1:$BM$1,0),FALSE),"")</f>
        <v>8.0399999999999991</v>
      </c>
      <c r="BD42" s="40" t="str">
        <f t="shared" si="47"/>
        <v/>
      </c>
      <c r="BE42" s="41">
        <f t="shared" si="48"/>
        <v>0.28806087137523251</v>
      </c>
      <c r="BF42" s="41">
        <f t="shared" si="49"/>
        <v>0.72718949614268791</v>
      </c>
      <c r="BG42" s="41">
        <f t="shared" si="50"/>
        <v>0.88468204239434756</v>
      </c>
      <c r="BH42" s="41">
        <f t="shared" si="51"/>
        <v>0.85086756221475912</v>
      </c>
      <c r="BI42" s="41" t="str">
        <f t="shared" si="52"/>
        <v/>
      </c>
      <c r="BJ42" s="41">
        <f t="shared" si="53"/>
        <v>0.89023027725904258</v>
      </c>
      <c r="BK42" s="41">
        <f t="shared" si="54"/>
        <v>0.87352735389330383</v>
      </c>
      <c r="BL42" s="41">
        <f t="shared" si="55"/>
        <v>0.83424971083198918</v>
      </c>
      <c r="BM42" s="41">
        <f t="shared" si="56"/>
        <v>0.56671895381833304</v>
      </c>
      <c r="BN42" s="41">
        <f t="shared" si="57"/>
        <v>0.65310491501800139</v>
      </c>
      <c r="BO42" s="41">
        <f t="shared" si="58"/>
        <v>0.95970010542193307</v>
      </c>
      <c r="BP42" s="40" t="str">
        <f>_xlfn.IFNA(VLOOKUP($A42,'B-pEC50'!$A:$BM,MATCH(BP$1,'B-pEC50'!$A$1:$BM$1,0),FALSE),"")</f>
        <v/>
      </c>
      <c r="BQ42" s="41">
        <f>_xlfn.IFNA(VLOOKUP($A42,'B-pEC50'!$A:$BM,MATCH(BQ$1,'B-pEC50'!$A$1:$BM$1,0),FALSE),"")</f>
        <v>0.13878842676311026</v>
      </c>
      <c r="BR42" s="41">
        <f>_xlfn.IFNA(VLOOKUP($A42,'B-pEC50'!$A:$BM,MATCH(BR$1,'B-pEC50'!$A$1:$BM$1,0),FALSE),"")</f>
        <v>0.3503616636528028</v>
      </c>
      <c r="BS42" s="41">
        <f>_xlfn.IFNA(VLOOKUP($A42,'B-pEC50'!$A:$BM,MATCH(BS$1,'B-pEC50'!$A$1:$BM$1,0),FALSE),"")</f>
        <v>0.49367088607594939</v>
      </c>
      <c r="BT42" s="41">
        <f>_xlfn.IFNA(VLOOKUP($A42,'B-pEC50'!$A:$BM,MATCH(BT$1,'B-pEC50'!$A$1:$BM$1,0),FALSE),"")</f>
        <v>0.37160940325497288</v>
      </c>
      <c r="BU42" s="41" t="str">
        <f>_xlfn.IFNA(VLOOKUP($A42,'B-pEC50'!$A:$BM,MATCH(BU$1,'B-pEC50'!$A$1:$BM$1,0),FALSE),"")</f>
        <v/>
      </c>
      <c r="BV42" s="41">
        <f>_xlfn.IFNA(VLOOKUP($A42,'B-pEC50'!$A:$BM,MATCH(BV$1,'B-pEC50'!$A$1:$BM$1,0),FALSE),"")</f>
        <v>0.56622965641952971</v>
      </c>
      <c r="BW42" s="41">
        <f>_xlfn.IFNA(VLOOKUP($A42,'B-pEC50'!$A:$BM,MATCH(BW$1,'B-pEC50'!$A$1:$BM$1,0),FALSE),"")</f>
        <v>0.55560578661844462</v>
      </c>
      <c r="BX42" s="41">
        <f>_xlfn.IFNA(VLOOKUP($A42,'B-pEC50'!$A:$BM,MATCH(BX$1,'B-pEC50'!$A$1:$BM$1,0),FALSE),"")</f>
        <v>0.48146473779385163</v>
      </c>
      <c r="BY42" s="41">
        <f>_xlfn.IFNA(VLOOKUP($A42,'B-pEC50'!$A:$BM,MATCH(BY$1,'B-pEC50'!$A$1:$BM$1,0),FALSE),"")</f>
        <v>0.78594032549728732</v>
      </c>
      <c r="BZ42" s="41">
        <f>_xlfn.IFNA(VLOOKUP($A42,'B-pEC50'!$A:$BM,MATCH(BZ$1,'B-pEC50'!$A$1:$BM$1,0),FALSE),"")</f>
        <v>0.83589511754068702</v>
      </c>
      <c r="CA42" s="41">
        <f>_xlfn.IFNA(VLOOKUP($A42,'B-pEC50'!$A:$BM,MATCH(CA$1,'B-pEC50'!$A$1:$BM$1,0),FALSE),"")</f>
        <v>0.50203435804701646</v>
      </c>
      <c r="CB42" s="47" t="str">
        <f>_xlfn.IFNA(VLOOKUP($A42,'I-pEC50'!$A:$BM,MATCH(CB$1,'I-pEC50'!$A$1:$BM$1,0),FALSE),"")</f>
        <v/>
      </c>
      <c r="CC42" s="47">
        <f>_xlfn.IFNA(VLOOKUP($A42,'I-pEC50'!$A:$BM,MATCH(CC$1,'I-pEC50'!$A$1:$BM$1,0),FALSE),"")</f>
        <v>0.48180242634315418</v>
      </c>
      <c r="CD42" s="47">
        <f>_xlfn.IFNA(VLOOKUP($A42,'I-pEC50'!$A:$BM,MATCH(CD$1,'I-pEC50'!$A$1:$BM$1,0),FALSE),"")</f>
        <v>0.48180242634315418</v>
      </c>
      <c r="CE42" s="47">
        <f>_xlfn.IFNA(VLOOKUP($A42,'I-pEC50'!$A:$BM,MATCH(CE$1,'I-pEC50'!$A$1:$BM$1,0),FALSE),"")</f>
        <v>0.43674176776429818</v>
      </c>
      <c r="CF42" s="47">
        <f>_xlfn.IFNA(VLOOKUP($A42,'I-pEC50'!$A:$BM,MATCH(CF$1,'I-pEC50'!$A$1:$BM$1,0),FALSE),"")</f>
        <v>0.43674176776429818</v>
      </c>
      <c r="CG42" s="47" t="str">
        <f>_xlfn.IFNA(VLOOKUP($A42,'I-pEC50'!$A:$BM,MATCH(CG$1,'I-pEC50'!$A$1:$BM$1,0),FALSE),"")</f>
        <v/>
      </c>
      <c r="CH42" s="47">
        <f>_xlfn.IFNA(VLOOKUP($A42,'I-pEC50'!$A:$BM,MATCH(CH$1,'I-pEC50'!$A$1:$BM$1,0),FALSE),"")</f>
        <v>0.636048526863085</v>
      </c>
      <c r="CI42" s="47">
        <f>_xlfn.IFNA(VLOOKUP($A42,'I-pEC50'!$A:$BM,MATCH(CI$1,'I-pEC50'!$A$1:$BM$1,0),FALSE),"")</f>
        <v>0.636048526863085</v>
      </c>
      <c r="CJ42" s="47">
        <f>_xlfn.IFNA(VLOOKUP($A42,'I-pEC50'!$A:$BM,MATCH(CJ$1,'I-pEC50'!$A$1:$BM$1,0),FALSE),"")</f>
        <v>0.57712305025996535</v>
      </c>
      <c r="CK42" s="47">
        <f>_xlfn.IFNA(VLOOKUP($A42,'I-pEC50'!$A:$BM,MATCH(CK$1,'I-pEC50'!$A$1:$BM$1,0),FALSE),"")</f>
        <v>0.44540727902946281</v>
      </c>
      <c r="CL42" s="47">
        <f>_xlfn.IFNA(VLOOKUP($A42,'I-pEC50'!$A:$BM,MATCH(CL$1,'I-pEC50'!$A$1:$BM$1,0),FALSE),"")</f>
        <v>0.54592720970537267</v>
      </c>
      <c r="CM42" s="47">
        <f>_xlfn.IFNA(VLOOKUP($A42,'I-pEC50'!$A:$BM,MATCH(CM$1,'I-pEC50'!$A$1:$BM$1,0),FALSE),"")</f>
        <v>0.48180242634315418</v>
      </c>
      <c r="CN42" s="40" t="str">
        <f t="shared" si="59"/>
        <v/>
      </c>
      <c r="CO42" s="41">
        <f t="shared" si="60"/>
        <v>0</v>
      </c>
      <c r="CP42" s="41">
        <f t="shared" si="61"/>
        <v>0.74492753623188113</v>
      </c>
      <c r="CQ42" s="41">
        <f t="shared" si="62"/>
        <v>0</v>
      </c>
      <c r="CR42" s="41">
        <f t="shared" si="63"/>
        <v>0</v>
      </c>
      <c r="CS42" s="41" t="str">
        <f t="shared" si="64"/>
        <v/>
      </c>
      <c r="CT42" s="41">
        <f t="shared" si="65"/>
        <v>0.61316472114137488</v>
      </c>
      <c r="CU42" s="41">
        <f t="shared" si="66"/>
        <v>0.59792477302204916</v>
      </c>
      <c r="CV42" s="41">
        <f t="shared" si="67"/>
        <v>0.69790715921282298</v>
      </c>
      <c r="CW42" s="41">
        <f t="shared" si="68"/>
        <v>4.6834424212971966E-2</v>
      </c>
      <c r="CX42" s="41">
        <f t="shared" si="69"/>
        <v>0.54782608695652191</v>
      </c>
      <c r="CY42" s="41">
        <f t="shared" si="70"/>
        <v>0.43388436460052293</v>
      </c>
      <c r="CZ42" s="40" t="str">
        <f>_xlfn.IFNA(VLOOKUP($A42,'B-pEC50'!$A:$BM,MATCH(CZ$1,'B-pEC50'!$A$1:$BM$1,0),FALSE),"")</f>
        <v/>
      </c>
      <c r="DA42" s="41">
        <f>_xlfn.IFNA(VLOOKUP($A42,'B-pEC50'!$A:$BM,MATCH(DA$1,'B-pEC50'!$A$1:$BM$1,0),FALSE),"")</f>
        <v>0</v>
      </c>
      <c r="DB42" s="41">
        <f>_xlfn.IFNA(VLOOKUP($A42,'B-pEC50'!$A:$BM,MATCH(DB$1,'B-pEC50'!$A$1:$BM$1,0),FALSE),"")</f>
        <v>0.30350194552529186</v>
      </c>
      <c r="DC42" s="41">
        <f>_xlfn.IFNA(VLOOKUP($A42,'B-pEC50'!$A:$BM,MATCH(DC$1,'B-pEC50'!$A$1:$BM$1,0),FALSE),"")</f>
        <v>0.50907911802853456</v>
      </c>
      <c r="DD42" s="41">
        <f>_xlfn.IFNA(VLOOKUP($A42,'B-pEC50'!$A:$BM,MATCH(DD$1,'B-pEC50'!$A$1:$BM$1,0),FALSE),"")</f>
        <v>0.33398184176394308</v>
      </c>
      <c r="DE42" s="41" t="str">
        <f>_xlfn.IFNA(VLOOKUP($A42,'B-pEC50'!$A:$BM,MATCH(DE$1,'B-pEC50'!$A$1:$BM$1,0),FALSE),"")</f>
        <v/>
      </c>
      <c r="DF42" s="41">
        <f>_xlfn.IFNA(VLOOKUP($A42,'B-pEC50'!$A:$BM,MATCH(DF$1,'B-pEC50'!$A$1:$BM$1,0),FALSE),"")</f>
        <v>0.61316472114137488</v>
      </c>
      <c r="DG42" s="41">
        <f>_xlfn.IFNA(VLOOKUP($A42,'B-pEC50'!$A:$BM,MATCH(DG$1,'B-pEC50'!$A$1:$BM$1,0),FALSE),"")</f>
        <v>0.59792477302204916</v>
      </c>
      <c r="DH42" s="41">
        <f>_xlfn.IFNA(VLOOKUP($A42,'B-pEC50'!$A:$BM,MATCH(DH$1,'B-pEC50'!$A$1:$BM$1,0),FALSE),"")</f>
        <v>0.49156939040207531</v>
      </c>
      <c r="DI42" s="41">
        <f>_xlfn.IFNA(VLOOKUP($A42,'B-pEC50'!$A:$BM,MATCH(DI$1,'B-pEC50'!$A$1:$BM$1,0),FALSE),"")</f>
        <v>0.92833981841763935</v>
      </c>
      <c r="DJ42" s="41">
        <f>_xlfn.IFNA(VLOOKUP($A42,'B-pEC50'!$A:$BM,MATCH(DJ$1,'B-pEC50'!$A$1:$BM$1,0),FALSE),"")</f>
        <v>1</v>
      </c>
      <c r="DK42" s="41">
        <f>_xlfn.IFNA(VLOOKUP($A42,'B-pEC50'!$A:$BM,MATCH(DK$1,'B-pEC50'!$A$1:$BM$1,0),FALSE),"")</f>
        <v>0.5210765239948123</v>
      </c>
      <c r="DL42" s="47" t="str">
        <f>_xlfn.IFNA(VLOOKUP($A42,'I-pEC50'!$A:$BQ,MATCH(DL$1,'I-pEC50'!$A$1:$BQ$1,0),FALSE),"")</f>
        <v/>
      </c>
      <c r="DM42" s="47">
        <f>_xlfn.IFNA(VLOOKUP($A42,'I-pEC50'!$A:$BQ,MATCH(DM$1,'I-pEC50'!$A$1:$BQ$1,0),FALSE),"")</f>
        <v>0.22608695652173827</v>
      </c>
      <c r="DN42" s="47">
        <f>_xlfn.IFNA(VLOOKUP($A42,'I-pEC50'!$A:$BQ,MATCH(DN$1,'I-pEC50'!$A$1:$BQ$1,0),FALSE),"")</f>
        <v>0.22608695652173827</v>
      </c>
      <c r="DO42" s="47">
        <f>_xlfn.IFNA(VLOOKUP($A42,'I-pEC50'!$A:$BQ,MATCH(DO$1,'I-pEC50'!$A$1:$BQ$1,0),FALSE),"")</f>
        <v>0</v>
      </c>
      <c r="DP42" s="47">
        <f>_xlfn.IFNA(VLOOKUP($A42,'I-pEC50'!$A:$BQ,MATCH(DP$1,'I-pEC50'!$A$1:$BQ$1,0),FALSE),"")</f>
        <v>0</v>
      </c>
      <c r="DQ42" s="47" t="str">
        <f>_xlfn.IFNA(VLOOKUP($A42,'I-pEC50'!$A:$BQ,MATCH(DQ$1,'I-pEC50'!$A$1:$BQ$1,0),FALSE),"")</f>
        <v/>
      </c>
      <c r="DR42" s="47">
        <f>_xlfn.IFNA(VLOOKUP($A42,'I-pEC50'!$A:$BQ,MATCH(DR$1,'I-pEC50'!$A$1:$BQ$1,0),FALSE),"")</f>
        <v>1</v>
      </c>
      <c r="DS42" s="47">
        <f>_xlfn.IFNA(VLOOKUP($A42,'I-pEC50'!$A:$BQ,MATCH(DS$1,'I-pEC50'!$A$1:$BQ$1,0),FALSE),"")</f>
        <v>1</v>
      </c>
      <c r="DT42" s="47">
        <f>_xlfn.IFNA(VLOOKUP($A42,'I-pEC50'!$A:$BQ,MATCH(DT$1,'I-pEC50'!$A$1:$BQ$1,0),FALSE),"")</f>
        <v>0.70434782608695656</v>
      </c>
      <c r="DU42" s="47">
        <f>_xlfn.IFNA(VLOOKUP($A42,'I-pEC50'!$A:$BQ,MATCH(DU$1,'I-pEC50'!$A$1:$BQ$1,0),FALSE),"")</f>
        <v>4.3478260869565084E-2</v>
      </c>
      <c r="DV42" s="47">
        <f>_xlfn.IFNA(VLOOKUP($A42,'I-pEC50'!$A:$BQ,MATCH(DV$1,'I-pEC50'!$A$1:$BQ$1,0),FALSE),"")</f>
        <v>0.54782608695652191</v>
      </c>
      <c r="DW42" s="47">
        <f>_xlfn.IFNA(VLOOKUP($A42,'I-pEC50'!$A:$BQ,MATCH(DW$1,'I-pEC50'!$A$1:$BQ$1,0),FALSE),"")</f>
        <v>0.22608695652173827</v>
      </c>
      <c r="DX42" s="105" t="str">
        <f t="shared" si="73"/>
        <v/>
      </c>
      <c r="DY42" s="47">
        <f t="shared" si="74"/>
        <v>0.99502487562189068</v>
      </c>
      <c r="DZ42" s="47">
        <f t="shared" si="75"/>
        <v>0.96093834068653827</v>
      </c>
      <c r="EA42" s="47">
        <f t="shared" si="76"/>
        <v>0.88396047929367261</v>
      </c>
      <c r="EB42" s="47" t="str">
        <f>_xlfn.IFNA(VLOOKUP($A42,'B-pEC50'!$A:$IC,MATCH(EB$1,'B-pEC50'!$A$1:$IC$1,0),FALSE),"")</f>
        <v/>
      </c>
      <c r="EC42" s="47">
        <f>_xlfn.IFNA(VLOOKUP($A42,'B-pEC50'!$A:$IC,MATCH(EC$1,'B-pEC50'!$A$1:$IC$1,0),FALSE),"")</f>
        <v>8</v>
      </c>
      <c r="ED42" s="47">
        <f>_xlfn.IFNA(VLOOKUP($A42,'B-pEC50'!$A:$IC,MATCH(ED$1,'B-pEC50'!$A$1:$IC$1,0),FALSE),"")</f>
        <v>9.2929999999999993</v>
      </c>
      <c r="EE42" s="47">
        <f>_xlfn.IFNA(VLOOKUP($A42,'B-pEC50'!$A:$IC,MATCH(EE$1,'B-pEC50'!$A$1:$IC$1,0),FALSE),"")</f>
        <v>9.5139999999999993</v>
      </c>
      <c r="EF42" s="47" t="str">
        <f>_xlfn.IFNA(VLOOKUP($A42,'I-pEC50'!$A:$IC,MATCH(EF$1,'I-pEC50'!$A$1:$IC$1,0),FALSE),"")</f>
        <v/>
      </c>
      <c r="EG42" s="47">
        <f>_xlfn.IFNA(VLOOKUP($A42,'I-pEC50'!$A:$IC,MATCH(EG$1,'I-pEC50'!$A$1:$IC$1,0),FALSE),"")</f>
        <v>8.0399999999999991</v>
      </c>
      <c r="EH42" s="47">
        <f>_xlfn.IFNA(VLOOKUP($A42,'I-pEC50'!$A:$IC,MATCH(EH$1,'I-pEC50'!$A$1:$IC$1,0),FALSE),"")</f>
        <v>8.93</v>
      </c>
      <c r="EI42" s="47">
        <f>_xlfn.IFNA(VLOOKUP($A42,'I-pEC50'!$A:$IC,MATCH(EI$1,'I-pEC50'!$A$1:$IC$1,0),FALSE),"")</f>
        <v>8.41</v>
      </c>
      <c r="EJ42" s="105" t="str">
        <f t="shared" si="77"/>
        <v/>
      </c>
      <c r="EK42" s="47">
        <f t="shared" si="78"/>
        <v>0.92465233881163089</v>
      </c>
      <c r="EL42" s="47">
        <f t="shared" si="79"/>
        <v>0.98698949824970816</v>
      </c>
      <c r="EM42" s="47">
        <f t="shared" si="80"/>
        <v>0.93726853170759483</v>
      </c>
      <c r="EN42" s="105" t="str">
        <f>_xlfn.IFNA(VLOOKUP($A42,'B-pEC50'!$A:$IC,MATCH(EN$1,'B-pEC50'!$A$1:$IC$1,0),FALSE),"")</f>
        <v/>
      </c>
      <c r="EO42" s="47">
        <f>_xlfn.IFNA(VLOOKUP($A42,'B-pEC50'!$A:$IC,MATCH(EO$1,'B-pEC50'!$A$1:$IC$1,0),FALSE),"")</f>
        <v>7.3140000000000001</v>
      </c>
      <c r="EP42" s="47">
        <f>_xlfn.IFNA(VLOOKUP($A42,'B-pEC50'!$A:$IC,MATCH(EP$1,'B-pEC50'!$A$1:$IC$1,0),FALSE),"")</f>
        <v>8.458499999999999</v>
      </c>
      <c r="EQ42" s="47">
        <f>_xlfn.IFNA(VLOOKUP($A42,'B-pEC50'!$A:$IC,MATCH(EQ$1,'B-pEC50'!$A$1:$IC$1,0),FALSE),"")</f>
        <v>8.775500000000001</v>
      </c>
      <c r="ER42" s="47" t="str">
        <f>_xlfn.IFNA(VLOOKUP($A42,'I-pEC50'!$A:$IC,MATCH(ER$1,'I-pEC50'!$A$1:$IC$1,0),FALSE),"")</f>
        <v/>
      </c>
      <c r="ES42" s="47">
        <f>_xlfn.IFNA(VLOOKUP($A42,'I-pEC50'!$A:$IC,MATCH(ES$1,'I-pEC50'!$A$1:$IC$1,0),FALSE),"")</f>
        <v>7.91</v>
      </c>
      <c r="ET42" s="47">
        <f>_xlfn.IFNA(VLOOKUP($A42,'I-pEC50'!$A:$IC,MATCH(ET$1,'I-pEC50'!$A$1:$IC$1,0),FALSE),"")</f>
        <v>8.57</v>
      </c>
      <c r="EU42" s="47">
        <f>_xlfn.IFNA(VLOOKUP($A42,'I-pEC50'!$A:$IC,MATCH(EU$1,'I-pEC50'!$A$1:$IC$1,0),FALSE),"")</f>
        <v>8.2249999999999996</v>
      </c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</row>
    <row r="43" spans="1:172" s="49" customFormat="1" x14ac:dyDescent="0.2">
      <c r="A43" s="29" t="s">
        <v>44</v>
      </c>
      <c r="B43" s="377">
        <f>VLOOKUP($A43,BI!$A:$Q,MATCH(B$1,BI!$A$1:$Q$1,0),FALSE)</f>
        <v>1</v>
      </c>
      <c r="C43" s="378">
        <f>VLOOKUP($A43,BI!$A:$Q,MATCH(C$1,BI!$A$1:$Q$1,0),FALSE)</f>
        <v>1</v>
      </c>
      <c r="D43" s="378">
        <f>VLOOKUP($A43,BI!$A:$Q,MATCH(D$1,BI!$A$1:$Q$1,0),FALSE)</f>
        <v>1</v>
      </c>
      <c r="E43" s="378">
        <f>VLOOKUP($A43,BI!$A:$Q,MATCH(E$1,BI!$A$1:$Q$1,0),FALSE)</f>
        <v>1</v>
      </c>
      <c r="F43" s="378">
        <f>VLOOKUP($A43,BI!$A:$Q,MATCH(F$1,BI!$A$1:$Q$1,0),FALSE)</f>
        <v>1</v>
      </c>
      <c r="G43" s="378">
        <f>VLOOKUP($A43,BI!$A:$Q,MATCH(G$1,BI!$A$1:$Q$1,0),FALSE)</f>
        <v>1</v>
      </c>
      <c r="H43" s="378">
        <f>VLOOKUP($A43,BI!$A:$Q,MATCH(H$1,BI!$A$1:$Q$1,0),FALSE)</f>
        <v>1</v>
      </c>
      <c r="I43" s="378">
        <f>VLOOKUP($A43,BI!$A:$Q,MATCH(I$1,BI!$A$1:$Q$1,0),FALSE)</f>
        <v>1</v>
      </c>
      <c r="J43" s="378">
        <f>VLOOKUP($A43,BI!$A:$Q,MATCH(J$1,BI!$A$1:$Q$1,0),FALSE)</f>
        <v>1</v>
      </c>
      <c r="K43" s="378">
        <f>VLOOKUP($A43,BI!$A:$Q,MATCH(K$1,BI!$A$1:$Q$1,0),FALSE)</f>
        <v>1</v>
      </c>
      <c r="L43" s="378" t="str">
        <f>VLOOKUP($A43,BI!$A:$Q,MATCH(L$1,BI!$A$1:$Q$1,0),FALSE)</f>
        <v/>
      </c>
      <c r="M43" s="378" t="str">
        <f>VLOOKUP($A43,BI!$A:$Q,MATCH(M$1,BI!$A$1:$Q$1,0),FALSE)</f>
        <v/>
      </c>
      <c r="N43" s="49">
        <f t="shared" si="0"/>
        <v>10</v>
      </c>
      <c r="O43" s="49">
        <f>VLOOKUP($A43,BI!$A:$Q,MATCH(O$1,BI!$A$1:$Q$1,0),FALSE)</f>
        <v>1</v>
      </c>
      <c r="P43" s="37">
        <f>VLOOKUP($A43,BI!$A:$Q,MATCH(P$1,BI!$A$1:$Q$1,0),FALSE)</f>
        <v>1</v>
      </c>
      <c r="Q43" s="37">
        <f>VLOOKUP($A43,BI!$A:$Q,MATCH(Q$1,BI!$A$1:$Q$1,0),FALSE)</f>
        <v>1</v>
      </c>
      <c r="R43" s="37" t="str">
        <f>VLOOKUP($A43,BI!$A:$Q,MATCH(R$1,BI!$A$1:$Q$1,0),FALSE)</f>
        <v/>
      </c>
      <c r="S43" s="37">
        <f t="shared" si="1"/>
        <v>3</v>
      </c>
      <c r="T43" s="40">
        <f t="shared" si="35"/>
        <v>0.94015384615384612</v>
      </c>
      <c r="U43" s="41">
        <f t="shared" si="36"/>
        <v>0.75434482758620691</v>
      </c>
      <c r="V43" s="41">
        <f t="shared" si="37"/>
        <v>0.73655172413793102</v>
      </c>
      <c r="W43" s="41">
        <f t="shared" si="38"/>
        <v>0.79144144144144146</v>
      </c>
      <c r="X43" s="41">
        <f t="shared" si="39"/>
        <v>0.81051051051051048</v>
      </c>
      <c r="Y43" s="41">
        <f t="shared" si="40"/>
        <v>0.84849354375896702</v>
      </c>
      <c r="Z43" s="41">
        <f t="shared" si="41"/>
        <v>0.98638083228247164</v>
      </c>
      <c r="AA43" s="41">
        <f t="shared" si="42"/>
        <v>0.99087842059227782</v>
      </c>
      <c r="AB43" s="41">
        <f t="shared" si="43"/>
        <v>0.99628205128205127</v>
      </c>
      <c r="AC43" s="41">
        <f t="shared" si="44"/>
        <v>0.83139083139083136</v>
      </c>
      <c r="AD43" s="41" t="str">
        <f t="shared" si="45"/>
        <v/>
      </c>
      <c r="AE43" s="41" t="str">
        <f t="shared" si="46"/>
        <v/>
      </c>
      <c r="AF43" s="44">
        <f>_xlfn.IFNA(VLOOKUP($A43,'B-pEC50'!$A:$BM,MATCH(AF$1,'B-pEC50'!$A$1:$BM$1,0),FALSE),"")</f>
        <v>6.1109999999999998</v>
      </c>
      <c r="AG43" s="46">
        <f>_xlfn.IFNA(VLOOKUP($A43,'B-pEC50'!$A:$BM,MATCH(AG$1,'B-pEC50'!$A$1:$BM$1,0),FALSE),"")</f>
        <v>5.4690000000000003</v>
      </c>
      <c r="AH43" s="46">
        <f>_xlfn.IFNA(VLOOKUP($A43,'B-pEC50'!$A:$BM,MATCH(AH$1,'B-pEC50'!$A$1:$BM$1,0),FALSE),"")</f>
        <v>5.34</v>
      </c>
      <c r="AI43" s="46">
        <f>_xlfn.IFNA(VLOOKUP($A43,'B-pEC50'!$A:$BM,MATCH(AI$1,'B-pEC50'!$A$1:$BM$1,0),FALSE),"")</f>
        <v>5.2709999999999999</v>
      </c>
      <c r="AJ43" s="46">
        <f>_xlfn.IFNA(VLOOKUP($A43,'B-pEC50'!$A:$BM,MATCH(AJ$1,'B-pEC50'!$A$1:$BM$1,0),FALSE),"")</f>
        <v>5.3979999999999997</v>
      </c>
      <c r="AK43" s="46">
        <f>_xlfn.IFNA(VLOOKUP($A43,'B-pEC50'!$A:$BM,MATCH(AK$1,'B-pEC50'!$A$1:$BM$1,0),FALSE),"")</f>
        <v>5.9139999999999997</v>
      </c>
      <c r="AL43" s="45">
        <f>_xlfn.IFNA(VLOOKUP($A43,'B-pEC50'!$A:$BM,MATCH(AL$1,'B-pEC50'!$A$1:$BM$1,0),FALSE),"")</f>
        <v>7.8220000000000001</v>
      </c>
      <c r="AM43" s="45">
        <f>_xlfn.IFNA(VLOOKUP($A43,'B-pEC50'!$A:$BM,MATCH(AM$1,'B-pEC50'!$A$1:$BM$1,0),FALSE),"")</f>
        <v>8.0030000000000001</v>
      </c>
      <c r="AN43" s="45">
        <f>_xlfn.IFNA(VLOOKUP($A43,'B-pEC50'!$A:$BM,MATCH(AN$1,'B-pEC50'!$A$1:$BM$1,0),FALSE),"")</f>
        <v>7.7709999999999999</v>
      </c>
      <c r="AO43" s="46">
        <f>_xlfn.IFNA(VLOOKUP($A43,'B-pEC50'!$A:$BM,MATCH(AO$1,'B-pEC50'!$A$1:$BM$1,0),FALSE),"")</f>
        <v>7.7220000000000004</v>
      </c>
      <c r="AP43" s="45" t="str">
        <f>_xlfn.IFNA(VLOOKUP($A43,'B-pEC50'!$A:$BM,MATCH(AP$1,'B-pEC50'!$A$1:$BM$1,0),FALSE),"")</f>
        <v/>
      </c>
      <c r="AQ43" s="45" t="str">
        <f>_xlfn.IFNA(VLOOKUP($A43,'B-pEC50'!$A:$BM,MATCH(AQ$1,'B-pEC50'!$A$1:$BM$1,0),FALSE),"")</f>
        <v/>
      </c>
      <c r="AR43" s="47">
        <f>_xlfn.IFNA(VLOOKUP($A43,'I-pEC50'!$A:$BM,MATCH(AR$1,'I-pEC50'!$A$1:$BM$1,0),FALSE),"")</f>
        <v>6.5</v>
      </c>
      <c r="AS43" s="47">
        <f>_xlfn.IFNA(VLOOKUP($A43,'I-pEC50'!$A:$BM,MATCH(AS$1,'I-pEC50'!$A$1:$BM$1,0),FALSE),"")</f>
        <v>7.25</v>
      </c>
      <c r="AT43" s="47">
        <f>_xlfn.IFNA(VLOOKUP($A43,'I-pEC50'!$A:$BM,MATCH(AT$1,'I-pEC50'!$A$1:$BM$1,0),FALSE),"")</f>
        <v>7.25</v>
      </c>
      <c r="AU43" s="47">
        <f>_xlfn.IFNA(VLOOKUP($A43,'I-pEC50'!$A:$BM,MATCH(AU$1,'I-pEC50'!$A$1:$BM$1,0),FALSE),"")</f>
        <v>6.66</v>
      </c>
      <c r="AV43" s="47">
        <f>_xlfn.IFNA(VLOOKUP($A43,'I-pEC50'!$A:$BM,MATCH(AV$1,'I-pEC50'!$A$1:$BM$1,0),FALSE),"")</f>
        <v>6.66</v>
      </c>
      <c r="AW43" s="47">
        <f>_xlfn.IFNA(VLOOKUP($A43,'I-pEC50'!$A:$BM,MATCH(AW$1,'I-pEC50'!$A$1:$BM$1,0),FALSE),"")</f>
        <v>6.97</v>
      </c>
      <c r="AX43" s="47">
        <f>_xlfn.IFNA(VLOOKUP($A43,'I-pEC50'!$A:$BM,MATCH(AX$1,'I-pEC50'!$A$1:$BM$1,0),FALSE),"")</f>
        <v>7.93</v>
      </c>
      <c r="AY43" s="47">
        <f>_xlfn.IFNA(VLOOKUP($A43,'I-pEC50'!$A:$BM,MATCH(AY$1,'I-pEC50'!$A$1:$BM$1,0),FALSE),"")</f>
        <v>7.93</v>
      </c>
      <c r="AZ43" s="47">
        <f>_xlfn.IFNA(VLOOKUP($A43,'I-pEC50'!$A:$BM,MATCH(AZ$1,'I-pEC50'!$A$1:$BM$1,0),FALSE),"")</f>
        <v>7.8</v>
      </c>
      <c r="BA43" s="47">
        <f>_xlfn.IFNA(VLOOKUP($A43,'I-pEC50'!$A:$BM,MATCH(BA$1,'I-pEC50'!$A$1:$BM$1,0),FALSE),"")</f>
        <v>6.42</v>
      </c>
      <c r="BB43" s="47" t="str">
        <f>_xlfn.IFNA(VLOOKUP($A43,'I-pEC50'!$A:$BM,MATCH(BB$1,'I-pEC50'!$A$1:$BM$1,0),FALSE),"")</f>
        <v/>
      </c>
      <c r="BC43" s="47" t="str">
        <f>_xlfn.IFNA(VLOOKUP($A43,'I-pEC50'!$A:$BM,MATCH(BC$1,'I-pEC50'!$A$1:$BM$1,0),FALSE),"")</f>
        <v/>
      </c>
      <c r="BD43" s="40">
        <f t="shared" si="47"/>
        <v>0.31028517470687733</v>
      </c>
      <c r="BE43" s="41">
        <f t="shared" si="48"/>
        <v>-0.22742441865748234</v>
      </c>
      <c r="BF43" s="41">
        <f t="shared" si="49"/>
        <v>-0.31197124864830472</v>
      </c>
      <c r="BG43" s="41">
        <f t="shared" si="50"/>
        <v>-0.50772571686902579</v>
      </c>
      <c r="BH43" s="41">
        <f t="shared" si="51"/>
        <v>-0.38941165073624384</v>
      </c>
      <c r="BI43" s="41">
        <f t="shared" si="52"/>
        <v>7.4746465319416575E-2</v>
      </c>
      <c r="BJ43" s="41">
        <f t="shared" si="53"/>
        <v>0.97989685135894766</v>
      </c>
      <c r="BK43" s="41">
        <f t="shared" si="54"/>
        <v>0.93605589670805678</v>
      </c>
      <c r="BL43" s="41">
        <f t="shared" si="55"/>
        <v>0.99615348814531479</v>
      </c>
      <c r="BM43" s="41">
        <f t="shared" si="56"/>
        <v>0.46663187125941796</v>
      </c>
      <c r="BN43" s="41" t="str">
        <f t="shared" si="57"/>
        <v/>
      </c>
      <c r="BO43" s="41" t="str">
        <f t="shared" si="58"/>
        <v/>
      </c>
      <c r="BP43" s="40">
        <f>_xlfn.IFNA(VLOOKUP($A43,'B-pEC50'!$A:$BM,MATCH(BP$1,'B-pEC50'!$A$1:$BM$1,0),FALSE),"")</f>
        <v>6.6681735985533439E-2</v>
      </c>
      <c r="BQ43" s="41">
        <f>_xlfn.IFNA(VLOOKUP($A43,'B-pEC50'!$A:$BM,MATCH(BQ$1,'B-pEC50'!$A$1:$BM$1,0),FALSE),"")</f>
        <v>-7.8435804701627379E-2</v>
      </c>
      <c r="BR43" s="41">
        <f>_xlfn.IFNA(VLOOKUP($A43,'B-pEC50'!$A:$BM,MATCH(BR$1,'B-pEC50'!$A$1:$BM$1,0),FALSE),"")</f>
        <v>-0.10759493670886075</v>
      </c>
      <c r="BS43" s="41">
        <f>_xlfn.IFNA(VLOOKUP($A43,'B-pEC50'!$A:$BM,MATCH(BS$1,'B-pEC50'!$A$1:$BM$1,0),FALSE),"")</f>
        <v>-0.12319168173598551</v>
      </c>
      <c r="BT43" s="41">
        <f>_xlfn.IFNA(VLOOKUP($A43,'B-pEC50'!$A:$BM,MATCH(BT$1,'B-pEC50'!$A$1:$BM$1,0),FALSE),"")</f>
        <v>-9.4484629294755901E-2</v>
      </c>
      <c r="BU43" s="41">
        <f>_xlfn.IFNA(VLOOKUP($A43,'B-pEC50'!$A:$BM,MATCH(BU$1,'B-pEC50'!$A$1:$BM$1,0),FALSE),"")</f>
        <v>2.2151898734177184E-2</v>
      </c>
      <c r="BV43" s="41">
        <f>_xlfn.IFNA(VLOOKUP($A43,'B-pEC50'!$A:$BM,MATCH(BV$1,'B-pEC50'!$A$1:$BM$1,0),FALSE),"")</f>
        <v>0.45343580470162748</v>
      </c>
      <c r="BW43" s="41">
        <f>_xlfn.IFNA(VLOOKUP($A43,'B-pEC50'!$A:$BM,MATCH(BW$1,'B-pEC50'!$A$1:$BM$1,0),FALSE),"")</f>
        <v>0.4943490054249548</v>
      </c>
      <c r="BX43" s="41">
        <f>_xlfn.IFNA(VLOOKUP($A43,'B-pEC50'!$A:$BM,MATCH(BX$1,'B-pEC50'!$A$1:$BM$1,0),FALSE),"")</f>
        <v>0.44190777576853524</v>
      </c>
      <c r="BY43" s="41">
        <f>_xlfn.IFNA(VLOOKUP($A43,'B-pEC50'!$A:$BM,MATCH(BY$1,'B-pEC50'!$A$1:$BM$1,0),FALSE),"")</f>
        <v>0.43083182640144674</v>
      </c>
      <c r="BZ43" s="41" t="str">
        <f>_xlfn.IFNA(VLOOKUP($A43,'B-pEC50'!$A:$BM,MATCH(BZ$1,'B-pEC50'!$A$1:$BM$1,0),FALSE),"")</f>
        <v/>
      </c>
      <c r="CA43" s="41" t="str">
        <f>_xlfn.IFNA(VLOOKUP($A43,'B-pEC50'!$A:$BM,MATCH(CA$1,'B-pEC50'!$A$1:$BM$1,0),FALSE),"")</f>
        <v/>
      </c>
      <c r="CB43" s="47">
        <f>_xlfn.IFNA(VLOOKUP($A43,'I-pEC50'!$A:$BM,MATCH(CB$1,'I-pEC50'!$A$1:$BM$1,0),FALSE),"")</f>
        <v>0.21490467937608324</v>
      </c>
      <c r="CC43" s="47">
        <f>_xlfn.IFNA(VLOOKUP($A43,'I-pEC50'!$A:$BM,MATCH(CC$1,'I-pEC50'!$A$1:$BM$1,0),FALSE),"")</f>
        <v>0.34488734835355295</v>
      </c>
      <c r="CD43" s="47">
        <f>_xlfn.IFNA(VLOOKUP($A43,'I-pEC50'!$A:$BM,MATCH(CD$1,'I-pEC50'!$A$1:$BM$1,0),FALSE),"")</f>
        <v>0.34488734835355295</v>
      </c>
      <c r="CE43" s="47">
        <f>_xlfn.IFNA(VLOOKUP($A43,'I-pEC50'!$A:$BM,MATCH(CE$1,'I-pEC50'!$A$1:$BM$1,0),FALSE),"")</f>
        <v>0.24263431542461014</v>
      </c>
      <c r="CF43" s="47">
        <f>_xlfn.IFNA(VLOOKUP($A43,'I-pEC50'!$A:$BM,MATCH(CF$1,'I-pEC50'!$A$1:$BM$1,0),FALSE),"")</f>
        <v>0.24263431542461014</v>
      </c>
      <c r="CG43" s="47">
        <f>_xlfn.IFNA(VLOOKUP($A43,'I-pEC50'!$A:$BM,MATCH(CG$1,'I-pEC50'!$A$1:$BM$1,0),FALSE),"")</f>
        <v>0.29636048526863085</v>
      </c>
      <c r="CH43" s="47">
        <f>_xlfn.IFNA(VLOOKUP($A43,'I-pEC50'!$A:$BM,MATCH(CH$1,'I-pEC50'!$A$1:$BM$1,0),FALSE),"")</f>
        <v>0.46273830155979206</v>
      </c>
      <c r="CI43" s="47">
        <f>_xlfn.IFNA(VLOOKUP($A43,'I-pEC50'!$A:$BM,MATCH(CI$1,'I-pEC50'!$A$1:$BM$1,0),FALSE),"")</f>
        <v>0.46273830155979206</v>
      </c>
      <c r="CJ43" s="47">
        <f>_xlfn.IFNA(VLOOKUP($A43,'I-pEC50'!$A:$BM,MATCH(CJ$1,'I-pEC50'!$A$1:$BM$1,0),FALSE),"")</f>
        <v>0.44020797227036401</v>
      </c>
      <c r="CK43" s="47">
        <f>_xlfn.IFNA(VLOOKUP($A43,'I-pEC50'!$A:$BM,MATCH(CK$1,'I-pEC50'!$A$1:$BM$1,0),FALSE),"")</f>
        <v>0.20103986135181981</v>
      </c>
      <c r="CL43" s="47" t="str">
        <f>_xlfn.IFNA(VLOOKUP($A43,'I-pEC50'!$A:$BM,MATCH(CL$1,'I-pEC50'!$A$1:$BM$1,0),FALSE),"")</f>
        <v/>
      </c>
      <c r="CM43" s="47" t="str">
        <f>_xlfn.IFNA(VLOOKUP($A43,'I-pEC50'!$A:$BM,MATCH(CM$1,'I-pEC50'!$A$1:$BM$1,0),FALSE),"")</f>
        <v/>
      </c>
      <c r="CN43" s="40">
        <f t="shared" si="59"/>
        <v>0.17231157363607719</v>
      </c>
      <c r="CO43" s="41">
        <f t="shared" si="60"/>
        <v>0.13185097637989757</v>
      </c>
      <c r="CP43" s="41">
        <f t="shared" si="61"/>
        <v>4.594806752632781E-2</v>
      </c>
      <c r="CQ43" s="41">
        <f t="shared" si="62"/>
        <v>0</v>
      </c>
      <c r="CR43" s="41">
        <f t="shared" si="63"/>
        <v>0.29247498779892545</v>
      </c>
      <c r="CS43" s="41">
        <f t="shared" si="64"/>
        <v>0.64616664448289618</v>
      </c>
      <c r="CT43" s="41">
        <f t="shared" si="65"/>
        <v>0.93374816983894582</v>
      </c>
      <c r="CU43" s="41">
        <f t="shared" si="66"/>
        <v>1</v>
      </c>
      <c r="CV43" s="41">
        <f t="shared" si="67"/>
        <v>0.99871788079470203</v>
      </c>
      <c r="CW43" s="41">
        <f t="shared" si="68"/>
        <v>0</v>
      </c>
      <c r="CX43" s="41" t="str">
        <f t="shared" si="69"/>
        <v/>
      </c>
      <c r="CY43" s="41" t="str">
        <f t="shared" si="70"/>
        <v/>
      </c>
      <c r="CZ43" s="40">
        <f>_xlfn.IFNA(VLOOKUP($A43,'B-pEC50'!$A:$BM,MATCH(CZ$1,'B-pEC50'!$A$1:$BM$1,0),FALSE),"")</f>
        <v>0.30746705710102479</v>
      </c>
      <c r="DA43" s="41">
        <f>_xlfn.IFNA(VLOOKUP($A43,'B-pEC50'!$A:$BM,MATCH(DA$1,'B-pEC50'!$A$1:$BM$1,0),FALSE),"")</f>
        <v>7.2474377745241722E-2</v>
      </c>
      <c r="DB43" s="41">
        <f>_xlfn.IFNA(VLOOKUP($A43,'B-pEC50'!$A:$BM,MATCH(DB$1,'B-pEC50'!$A$1:$BM$1,0),FALSE),"")</f>
        <v>2.5256222547584167E-2</v>
      </c>
      <c r="DC43" s="41">
        <f>_xlfn.IFNA(VLOOKUP($A43,'B-pEC50'!$A:$BM,MATCH(DC$1,'B-pEC50'!$A$1:$BM$1,0),FALSE),"")</f>
        <v>0</v>
      </c>
      <c r="DD43" s="41">
        <f>_xlfn.IFNA(VLOOKUP($A43,'B-pEC50'!$A:$BM,MATCH(DD$1,'B-pEC50'!$A$1:$BM$1,0),FALSE),"")</f>
        <v>4.6486090775988205E-2</v>
      </c>
      <c r="DE43" s="41">
        <f>_xlfn.IFNA(VLOOKUP($A43,'B-pEC50'!$A:$BM,MATCH(DE$1,'B-pEC50'!$A$1:$BM$1,0),FALSE),"")</f>
        <v>0.23535871156661778</v>
      </c>
      <c r="DF43" s="41">
        <f>_xlfn.IFNA(VLOOKUP($A43,'B-pEC50'!$A:$BM,MATCH(DF$1,'B-pEC50'!$A$1:$BM$1,0),FALSE),"")</f>
        <v>0.93374816983894582</v>
      </c>
      <c r="DG43" s="41">
        <f>_xlfn.IFNA(VLOOKUP($A43,'B-pEC50'!$A:$BM,MATCH(DG$1,'B-pEC50'!$A$1:$BM$1,0),FALSE),"")</f>
        <v>1</v>
      </c>
      <c r="DH43" s="41">
        <f>_xlfn.IFNA(VLOOKUP($A43,'B-pEC50'!$A:$BM,MATCH(DH$1,'B-pEC50'!$A$1:$BM$1,0),FALSE),"")</f>
        <v>0.91508052708638354</v>
      </c>
      <c r="DI43" s="41">
        <f>_xlfn.IFNA(VLOOKUP($A43,'B-pEC50'!$A:$BM,MATCH(DI$1,'B-pEC50'!$A$1:$BM$1,0),FALSE),"")</f>
        <v>0.89714494875549056</v>
      </c>
      <c r="DJ43" s="41" t="str">
        <f>_xlfn.IFNA(VLOOKUP($A43,'B-pEC50'!$A:$BM,MATCH(DJ$1,'B-pEC50'!$A$1:$BM$1,0),FALSE),"")</f>
        <v/>
      </c>
      <c r="DK43" s="41" t="str">
        <f>_xlfn.IFNA(VLOOKUP($A43,'B-pEC50'!$A:$BM,MATCH(DK$1,'B-pEC50'!$A$1:$BM$1,0),FALSE),"")</f>
        <v/>
      </c>
      <c r="DL43" s="47">
        <f>_xlfn.IFNA(VLOOKUP($A43,'I-pEC50'!$A:$BQ,MATCH(DL$1,'I-pEC50'!$A$1:$BQ$1,0),FALSE),"")</f>
        <v>5.2980132450331181E-2</v>
      </c>
      <c r="DM43" s="47">
        <f>_xlfn.IFNA(VLOOKUP($A43,'I-pEC50'!$A:$BQ,MATCH(DM$1,'I-pEC50'!$A$1:$BQ$1,0),FALSE),"")</f>
        <v>0.54966887417218557</v>
      </c>
      <c r="DN43" s="47">
        <f>_xlfn.IFNA(VLOOKUP($A43,'I-pEC50'!$A:$BQ,MATCH(DN$1,'I-pEC50'!$A$1:$BQ$1,0),FALSE),"")</f>
        <v>0.54966887417218557</v>
      </c>
      <c r="DO43" s="47">
        <f>_xlfn.IFNA(VLOOKUP($A43,'I-pEC50'!$A:$BQ,MATCH(DO$1,'I-pEC50'!$A$1:$BQ$1,0),FALSE),"")</f>
        <v>0.15894039735099355</v>
      </c>
      <c r="DP43" s="47">
        <f>_xlfn.IFNA(VLOOKUP($A43,'I-pEC50'!$A:$BQ,MATCH(DP$1,'I-pEC50'!$A$1:$BQ$1,0),FALSE),"")</f>
        <v>0.15894039735099355</v>
      </c>
      <c r="DQ43" s="47">
        <f>_xlfn.IFNA(VLOOKUP($A43,'I-pEC50'!$A:$BQ,MATCH(DQ$1,'I-pEC50'!$A$1:$BQ$1,0),FALSE),"")</f>
        <v>0.36423841059602641</v>
      </c>
      <c r="DR43" s="47">
        <f>_xlfn.IFNA(VLOOKUP($A43,'I-pEC50'!$A:$BQ,MATCH(DR$1,'I-pEC50'!$A$1:$BQ$1,0),FALSE),"")</f>
        <v>1</v>
      </c>
      <c r="DS43" s="47">
        <f>_xlfn.IFNA(VLOOKUP($A43,'I-pEC50'!$A:$BQ,MATCH(DS$1,'I-pEC50'!$A$1:$BQ$1,0),FALSE),"")</f>
        <v>1</v>
      </c>
      <c r="DT43" s="47">
        <f>_xlfn.IFNA(VLOOKUP($A43,'I-pEC50'!$A:$BQ,MATCH(DT$1,'I-pEC50'!$A$1:$BQ$1,0),FALSE),"")</f>
        <v>0.91390728476821192</v>
      </c>
      <c r="DU43" s="47">
        <f>_xlfn.IFNA(VLOOKUP($A43,'I-pEC50'!$A:$BQ,MATCH(DU$1,'I-pEC50'!$A$1:$BQ$1,0),FALSE),"")</f>
        <v>0</v>
      </c>
      <c r="DV43" s="47" t="str">
        <f>_xlfn.IFNA(VLOOKUP($A43,'I-pEC50'!$A:$BQ,MATCH(DV$1,'I-pEC50'!$A$1:$BQ$1,0),FALSE),"")</f>
        <v/>
      </c>
      <c r="DW43" s="47" t="str">
        <f>_xlfn.IFNA(VLOOKUP($A43,'I-pEC50'!$A:$BQ,MATCH(DW$1,'I-pEC50'!$A$1:$BQ$1,0),FALSE),"")</f>
        <v/>
      </c>
      <c r="DX43" s="105">
        <f t="shared" si="73"/>
        <v>0.94015384615384612</v>
      </c>
      <c r="DY43" s="47">
        <f t="shared" si="74"/>
        <v>0.81572413793103449</v>
      </c>
      <c r="DZ43" s="47">
        <f t="shared" si="75"/>
        <v>0.99087842059227782</v>
      </c>
      <c r="EA43" s="47" t="str">
        <f t="shared" si="76"/>
        <v/>
      </c>
      <c r="EB43" s="47">
        <f>_xlfn.IFNA(VLOOKUP($A43,'B-pEC50'!$A:$IC,MATCH(EB$1,'B-pEC50'!$A$1:$IC$1,0),FALSE),"")</f>
        <v>6.1109999999999998</v>
      </c>
      <c r="EC43" s="47">
        <f>_xlfn.IFNA(VLOOKUP($A43,'B-pEC50'!$A:$IC,MATCH(EC$1,'B-pEC50'!$A$1:$IC$1,0),FALSE),"")</f>
        <v>5.9139999999999997</v>
      </c>
      <c r="ED43" s="47">
        <f>_xlfn.IFNA(VLOOKUP($A43,'B-pEC50'!$A:$IC,MATCH(ED$1,'B-pEC50'!$A$1:$IC$1,0),FALSE),"")</f>
        <v>8.0030000000000001</v>
      </c>
      <c r="EE43" s="47" t="str">
        <f>_xlfn.IFNA(VLOOKUP($A43,'B-pEC50'!$A:$IC,MATCH(EE$1,'B-pEC50'!$A$1:$IC$1,0),FALSE),"")</f>
        <v/>
      </c>
      <c r="EF43" s="47">
        <f>_xlfn.IFNA(VLOOKUP($A43,'I-pEC50'!$A:$IC,MATCH(EF$1,'I-pEC50'!$A$1:$IC$1,0),FALSE),"")</f>
        <v>6.5</v>
      </c>
      <c r="EG43" s="47">
        <f>_xlfn.IFNA(VLOOKUP($A43,'I-pEC50'!$A:$IC,MATCH(EG$1,'I-pEC50'!$A$1:$IC$1,0),FALSE),"")</f>
        <v>7.25</v>
      </c>
      <c r="EH43" s="47">
        <f>_xlfn.IFNA(VLOOKUP($A43,'I-pEC50'!$A:$IC,MATCH(EH$1,'I-pEC50'!$A$1:$IC$1,0),FALSE),"")</f>
        <v>7.93</v>
      </c>
      <c r="EI43" s="47" t="str">
        <f>_xlfn.IFNA(VLOOKUP($A43,'I-pEC50'!$A:$IC,MATCH(EI$1,'I-pEC50'!$A$1:$IC$1,0),FALSE),"")</f>
        <v/>
      </c>
      <c r="EJ43" s="105">
        <f t="shared" si="77"/>
        <v>0.94015384615384612</v>
      </c>
      <c r="EK43" s="47">
        <f t="shared" si="78"/>
        <v>0.78735268755389487</v>
      </c>
      <c r="EL43" s="47">
        <f t="shared" si="79"/>
        <v>0.96047001724248027</v>
      </c>
      <c r="EM43" s="47" t="str">
        <f t="shared" si="80"/>
        <v/>
      </c>
      <c r="EN43" s="105">
        <f>_xlfn.IFNA(VLOOKUP($A43,'B-pEC50'!$A:$IC,MATCH(EN$1,'B-pEC50'!$A$1:$IC$1,0),FALSE),"")</f>
        <v>6.1109999999999998</v>
      </c>
      <c r="EO43" s="47">
        <f>_xlfn.IFNA(VLOOKUP($A43,'B-pEC50'!$A:$IC,MATCH(EO$1,'B-pEC50'!$A$1:$IC$1,0),FALSE),"")</f>
        <v>5.4784000000000006</v>
      </c>
      <c r="EP43" s="47">
        <f>_xlfn.IFNA(VLOOKUP($A43,'B-pEC50'!$A:$IC,MATCH(EP$1,'B-pEC50'!$A$1:$IC$1,0),FALSE),"")</f>
        <v>7.8295000000000003</v>
      </c>
      <c r="EQ43" s="47" t="str">
        <f>_xlfn.IFNA(VLOOKUP($A43,'B-pEC50'!$A:$IC,MATCH(EQ$1,'B-pEC50'!$A$1:$IC$1,0),FALSE),"")</f>
        <v/>
      </c>
      <c r="ER43" s="47">
        <f>_xlfn.IFNA(VLOOKUP($A43,'I-pEC50'!$A:$IC,MATCH(ER$1,'I-pEC50'!$A$1:$IC$1,0),FALSE),"")</f>
        <v>6.5</v>
      </c>
      <c r="ES43" s="47">
        <f>_xlfn.IFNA(VLOOKUP($A43,'I-pEC50'!$A:$IC,MATCH(ES$1,'I-pEC50'!$A$1:$IC$1,0),FALSE),"")</f>
        <v>6.9580000000000002</v>
      </c>
      <c r="ET43" s="47">
        <f>_xlfn.IFNA(VLOOKUP($A43,'I-pEC50'!$A:$IC,MATCH(ET$1,'I-pEC50'!$A$1:$IC$1,0),FALSE),"")</f>
        <v>7.52</v>
      </c>
      <c r="EU43" s="47" t="str">
        <f>_xlfn.IFNA(VLOOKUP($A43,'I-pEC50'!$A:$IC,MATCH(EU$1,'I-pEC50'!$A$1:$IC$1,0),FALSE),"")</f>
        <v/>
      </c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</row>
    <row r="44" spans="1:172" s="49" customFormat="1" x14ac:dyDescent="0.2">
      <c r="A44" s="29" t="s">
        <v>62</v>
      </c>
      <c r="B44" s="377" t="str">
        <f>VLOOKUP($A44,BI!$A:$Q,MATCH(B$1,BI!$A$1:$Q$1,0),FALSE)</f>
        <v/>
      </c>
      <c r="C44" s="378">
        <f>VLOOKUP($A44,BI!$A:$Q,MATCH(C$1,BI!$A$1:$Q$1,0),FALSE)</f>
        <v>1</v>
      </c>
      <c r="D44" s="378">
        <f>VLOOKUP($A44,BI!$A:$Q,MATCH(D$1,BI!$A$1:$Q$1,0),FALSE)</f>
        <v>1</v>
      </c>
      <c r="E44" s="378">
        <f>VLOOKUP($A44,BI!$A:$Q,MATCH(E$1,BI!$A$1:$Q$1,0),FALSE)</f>
        <v>1</v>
      </c>
      <c r="F44" s="378">
        <f>VLOOKUP($A44,BI!$A:$Q,MATCH(F$1,BI!$A$1:$Q$1,0),FALSE)</f>
        <v>1</v>
      </c>
      <c r="G44" s="378">
        <f>VLOOKUP($A44,BI!$A:$Q,MATCH(G$1,BI!$A$1:$Q$1,0),FALSE)</f>
        <v>1</v>
      </c>
      <c r="H44" s="378">
        <f>VLOOKUP($A44,BI!$A:$Q,MATCH(H$1,BI!$A$1:$Q$1,0),FALSE)</f>
        <v>1</v>
      </c>
      <c r="I44" s="378">
        <f>VLOOKUP($A44,BI!$A:$Q,MATCH(I$1,BI!$A$1:$Q$1,0),FALSE)</f>
        <v>1</v>
      </c>
      <c r="J44" s="378">
        <f>VLOOKUP($A44,BI!$A:$Q,MATCH(J$1,BI!$A$1:$Q$1,0),FALSE)</f>
        <v>1</v>
      </c>
      <c r="K44" s="378">
        <f>VLOOKUP($A44,BI!$A:$Q,MATCH(K$1,BI!$A$1:$Q$1,0),FALSE)</f>
        <v>1</v>
      </c>
      <c r="L44" s="378">
        <f>VLOOKUP($A44,BI!$A:$Q,MATCH(L$1,BI!$A$1:$Q$1,0),FALSE)</f>
        <v>1</v>
      </c>
      <c r="M44" s="378">
        <f>VLOOKUP($A44,BI!$A:$Q,MATCH(M$1,BI!$A$1:$Q$1,0),FALSE)</f>
        <v>1</v>
      </c>
      <c r="N44" s="49">
        <f t="shared" si="0"/>
        <v>11</v>
      </c>
      <c r="O44" s="49" t="str">
        <f>VLOOKUP($A44,BI!$A:$Q,MATCH(O$1,BI!$A$1:$Q$1,0),FALSE)</f>
        <v/>
      </c>
      <c r="P44" s="37">
        <f>VLOOKUP($A44,BI!$A:$Q,MATCH(P$1,BI!$A$1:$Q$1,0),FALSE)</f>
        <v>1</v>
      </c>
      <c r="Q44" s="37">
        <f>VLOOKUP($A44,BI!$A:$Q,MATCH(Q$1,BI!$A$1:$Q$1,0),FALSE)</f>
        <v>1</v>
      </c>
      <c r="R44" s="37">
        <f>VLOOKUP($A44,BI!$A:$Q,MATCH(R$1,BI!$A$1:$Q$1,0),FALSE)</f>
        <v>1</v>
      </c>
      <c r="S44" s="37">
        <f t="shared" si="1"/>
        <v>3</v>
      </c>
      <c r="T44" s="40" t="str">
        <f t="shared" si="35"/>
        <v/>
      </c>
      <c r="U44" s="41">
        <f t="shared" si="36"/>
        <v>0.82597402597402603</v>
      </c>
      <c r="V44" s="41">
        <f t="shared" si="37"/>
        <v>0.81558441558441552</v>
      </c>
      <c r="W44" s="41">
        <f t="shared" si="38"/>
        <v>0.93566666666666665</v>
      </c>
      <c r="X44" s="41">
        <f t="shared" si="39"/>
        <v>0.9187777777777778</v>
      </c>
      <c r="Y44" s="41">
        <f t="shared" si="40"/>
        <v>0.90344827586206911</v>
      </c>
      <c r="Z44" s="41">
        <f t="shared" si="41"/>
        <v>0.89227099236641227</v>
      </c>
      <c r="AA44" s="41">
        <f t="shared" si="42"/>
        <v>0.89083969465648849</v>
      </c>
      <c r="AB44" s="41">
        <f t="shared" si="43"/>
        <v>0.85323047251687578</v>
      </c>
      <c r="AC44" s="41">
        <f t="shared" si="44"/>
        <v>0.85431034482758628</v>
      </c>
      <c r="AD44" s="41">
        <f t="shared" si="45"/>
        <v>0.95978835978835986</v>
      </c>
      <c r="AE44" s="41">
        <f t="shared" si="46"/>
        <v>0.94062499999999993</v>
      </c>
      <c r="AF44" s="44" t="str">
        <f>_xlfn.IFNA(VLOOKUP($A44,'B-pEC50'!$A:$BM,MATCH(AF$1,'B-pEC50'!$A$1:$BM$1,0),FALSE),"")</f>
        <v/>
      </c>
      <c r="AG44" s="46">
        <f>_xlfn.IFNA(VLOOKUP($A44,'B-pEC50'!$A:$BM,MATCH(AG$1,'B-pEC50'!$A$1:$BM$1,0),FALSE),"")</f>
        <v>8.2680000000000007</v>
      </c>
      <c r="AH44" s="46">
        <f>_xlfn.IFNA(VLOOKUP($A44,'B-pEC50'!$A:$BM,MATCH(AH$1,'B-pEC50'!$A$1:$BM$1,0),FALSE),"")</f>
        <v>8.1639999999999997</v>
      </c>
      <c r="AI44" s="46">
        <f>_xlfn.IFNA(VLOOKUP($A44,'B-pEC50'!$A:$BM,MATCH(AI$1,'B-pEC50'!$A$1:$BM$1,0),FALSE),"")</f>
        <v>8.4209999999999994</v>
      </c>
      <c r="AJ44" s="46">
        <f>_xlfn.IFNA(VLOOKUP($A44,'B-pEC50'!$A:$BM,MATCH(AJ$1,'B-pEC50'!$A$1:$BM$1,0),FALSE),"")</f>
        <v>8.2690000000000001</v>
      </c>
      <c r="AK44" s="46">
        <f>_xlfn.IFNA(VLOOKUP($A44,'B-pEC50'!$A:$BM,MATCH(AK$1,'B-pEC50'!$A$1:$BM$1,0),FALSE),"")</f>
        <v>7.86</v>
      </c>
      <c r="AL44" s="45">
        <f>_xlfn.IFNA(VLOOKUP($A44,'B-pEC50'!$A:$BM,MATCH(AL$1,'B-pEC50'!$A$1:$BM$1,0),FALSE),"")</f>
        <v>9.3510000000000009</v>
      </c>
      <c r="AM44" s="45">
        <f>_xlfn.IFNA(VLOOKUP($A44,'B-pEC50'!$A:$BM,MATCH(AM$1,'B-pEC50'!$A$1:$BM$1,0),FALSE),"")</f>
        <v>9.3360000000000003</v>
      </c>
      <c r="AN44" s="45">
        <f>_xlfn.IFNA(VLOOKUP($A44,'B-pEC50'!$A:$BM,MATCH(AN$1,'B-pEC50'!$A$1:$BM$1,0),FALSE),"")</f>
        <v>8.8480000000000008</v>
      </c>
      <c r="AO44" s="46">
        <f>_xlfn.IFNA(VLOOKUP($A44,'B-pEC50'!$A:$BM,MATCH(AO$1,'B-pEC50'!$A$1:$BM$1,0),FALSE),"")</f>
        <v>8.9190000000000005</v>
      </c>
      <c r="AP44" s="45">
        <f>_xlfn.IFNA(VLOOKUP($A44,'B-pEC50'!$A:$BM,MATCH(AP$1,'B-pEC50'!$A$1:$BM$1,0),FALSE),"")</f>
        <v>9.07</v>
      </c>
      <c r="AQ44" s="45">
        <f>_xlfn.IFNA(VLOOKUP($A44,'B-pEC50'!$A:$BM,MATCH(AQ$1,'B-pEC50'!$A$1:$BM$1,0),FALSE),"")</f>
        <v>8.7289999999999992</v>
      </c>
      <c r="AR44" s="47" t="str">
        <f>_xlfn.IFNA(VLOOKUP($A44,'I-pEC50'!$A:$BM,MATCH(AR$1,'I-pEC50'!$A$1:$BM$1,0),FALSE),"")</f>
        <v/>
      </c>
      <c r="AS44" s="47">
        <f>_xlfn.IFNA(VLOOKUP($A44,'I-pEC50'!$A:$BM,MATCH(AS$1,'I-pEC50'!$A$1:$BM$1,0),FALSE),"")</f>
        <v>10.01</v>
      </c>
      <c r="AT44" s="47">
        <f>_xlfn.IFNA(VLOOKUP($A44,'I-pEC50'!$A:$BM,MATCH(AT$1,'I-pEC50'!$A$1:$BM$1,0),FALSE),"")</f>
        <v>10.01</v>
      </c>
      <c r="AU44" s="47">
        <f>_xlfn.IFNA(VLOOKUP($A44,'I-pEC50'!$A:$BM,MATCH(AU$1,'I-pEC50'!$A$1:$BM$1,0),FALSE),"")</f>
        <v>9</v>
      </c>
      <c r="AV44" s="47">
        <f>_xlfn.IFNA(VLOOKUP($A44,'I-pEC50'!$A:$BM,MATCH(AV$1,'I-pEC50'!$A$1:$BM$1,0),FALSE),"")</f>
        <v>9</v>
      </c>
      <c r="AW44" s="47">
        <f>_xlfn.IFNA(VLOOKUP($A44,'I-pEC50'!$A:$BM,MATCH(AW$1,'I-pEC50'!$A$1:$BM$1,0),FALSE),"")</f>
        <v>8.6999999999999993</v>
      </c>
      <c r="AX44" s="47">
        <f>_xlfn.IFNA(VLOOKUP($A44,'I-pEC50'!$A:$BM,MATCH(AX$1,'I-pEC50'!$A$1:$BM$1,0),FALSE),"")</f>
        <v>10.48</v>
      </c>
      <c r="AY44" s="47">
        <f>_xlfn.IFNA(VLOOKUP($A44,'I-pEC50'!$A:$BM,MATCH(AY$1,'I-pEC50'!$A$1:$BM$1,0),FALSE),"")</f>
        <v>10.48</v>
      </c>
      <c r="AZ44" s="47">
        <f>_xlfn.IFNA(VLOOKUP($A44,'I-pEC50'!$A:$BM,MATCH(AZ$1,'I-pEC50'!$A$1:$BM$1,0),FALSE),"")</f>
        <v>10.37</v>
      </c>
      <c r="BA44" s="47">
        <f>_xlfn.IFNA(VLOOKUP($A44,'I-pEC50'!$A:$BM,MATCH(BA$1,'I-pEC50'!$A$1:$BM$1,0),FALSE),"")</f>
        <v>10.44</v>
      </c>
      <c r="BB44" s="47">
        <f>_xlfn.IFNA(VLOOKUP($A44,'I-pEC50'!$A:$BM,MATCH(BB$1,'I-pEC50'!$A$1:$BM$1,0),FALSE),"")</f>
        <v>9.4499999999999993</v>
      </c>
      <c r="BC44" s="47">
        <f>_xlfn.IFNA(VLOOKUP($A44,'I-pEC50'!$A:$BM,MATCH(BC$1,'I-pEC50'!$A$1:$BM$1,0),FALSE),"")</f>
        <v>9.2799999999999994</v>
      </c>
      <c r="BD44" s="40" t="str">
        <f t="shared" si="47"/>
        <v/>
      </c>
      <c r="BE44" s="41">
        <f t="shared" si="48"/>
        <v>0.67326734557913781</v>
      </c>
      <c r="BF44" s="41">
        <f t="shared" si="49"/>
        <v>0.64471114495098492</v>
      </c>
      <c r="BG44" s="41">
        <f t="shared" si="50"/>
        <v>0.90844119581089011</v>
      </c>
      <c r="BH44" s="41">
        <f t="shared" si="51"/>
        <v>0.85543426231251996</v>
      </c>
      <c r="BI44" s="41">
        <f t="shared" si="52"/>
        <v>0.77496688254342083</v>
      </c>
      <c r="BJ44" s="41">
        <f t="shared" si="53"/>
        <v>0.88324179155148164</v>
      </c>
      <c r="BK44" s="41">
        <f t="shared" si="54"/>
        <v>0.87949394802297454</v>
      </c>
      <c r="BL44" s="41">
        <f t="shared" si="55"/>
        <v>0.77387174741580367</v>
      </c>
      <c r="BM44" s="41">
        <f t="shared" si="56"/>
        <v>0.78129080061720224</v>
      </c>
      <c r="BN44" s="41">
        <f t="shared" si="57"/>
        <v>0.98726963428027259</v>
      </c>
      <c r="BO44" s="41">
        <f t="shared" si="58"/>
        <v>0.94509426196323953</v>
      </c>
      <c r="BP44" s="40" t="str">
        <f>_xlfn.IFNA(VLOOKUP($A44,'B-pEC50'!$A:$BM,MATCH(BP$1,'B-pEC50'!$A$1:$BM$1,0),FALSE),"")</f>
        <v/>
      </c>
      <c r="BQ44" s="41">
        <f>_xlfn.IFNA(VLOOKUP($A44,'B-pEC50'!$A:$BM,MATCH(BQ$1,'B-pEC50'!$A$1:$BM$1,0),FALSE),"")</f>
        <v>0.55424954792043413</v>
      </c>
      <c r="BR44" s="41">
        <f>_xlfn.IFNA(VLOOKUP($A44,'B-pEC50'!$A:$BM,MATCH(BR$1,'B-pEC50'!$A$1:$BM$1,0),FALSE),"")</f>
        <v>0.53074141048824586</v>
      </c>
      <c r="BS44" s="41">
        <f>_xlfn.IFNA(VLOOKUP($A44,'B-pEC50'!$A:$BM,MATCH(BS$1,'B-pEC50'!$A$1:$BM$1,0),FALSE),"")</f>
        <v>0.58883363471971051</v>
      </c>
      <c r="BT44" s="41">
        <f>_xlfn.IFNA(VLOOKUP($A44,'B-pEC50'!$A:$BM,MATCH(BT$1,'B-pEC50'!$A$1:$BM$1,0),FALSE),"")</f>
        <v>0.55447558770343586</v>
      </c>
      <c r="BU44" s="41">
        <f>_xlfn.IFNA(VLOOKUP($A44,'B-pEC50'!$A:$BM,MATCH(BU$1,'B-pEC50'!$A$1:$BM$1,0),FALSE),"")</f>
        <v>0.46202531645569628</v>
      </c>
      <c r="BV44" s="41">
        <f>_xlfn.IFNA(VLOOKUP($A44,'B-pEC50'!$A:$BM,MATCH(BV$1,'B-pEC50'!$A$1:$BM$1,0),FALSE),"")</f>
        <v>0.79905063291139256</v>
      </c>
      <c r="BW44" s="41">
        <f>_xlfn.IFNA(VLOOKUP($A44,'B-pEC50'!$A:$BM,MATCH(BW$1,'B-pEC50'!$A$1:$BM$1,0),FALSE),"")</f>
        <v>0.79566003616636527</v>
      </c>
      <c r="BX44" s="41">
        <f>_xlfn.IFNA(VLOOKUP($A44,'B-pEC50'!$A:$BM,MATCH(BX$1,'B-pEC50'!$A$1:$BM$1,0),FALSE),"")</f>
        <v>0.68535262206148295</v>
      </c>
      <c r="BY44" s="41">
        <f>_xlfn.IFNA(VLOOKUP($A44,'B-pEC50'!$A:$BM,MATCH(BY$1,'B-pEC50'!$A$1:$BM$1,0),FALSE),"")</f>
        <v>0.70140144665461135</v>
      </c>
      <c r="BZ44" s="41">
        <f>_xlfn.IFNA(VLOOKUP($A44,'B-pEC50'!$A:$BM,MATCH(BZ$1,'B-pEC50'!$A$1:$BM$1,0),FALSE),"")</f>
        <v>0.73553345388788427</v>
      </c>
      <c r="CA44" s="41">
        <f>_xlfn.IFNA(VLOOKUP($A44,'B-pEC50'!$A:$BM,MATCH(CA$1,'B-pEC50'!$A$1:$BM$1,0),FALSE),"")</f>
        <v>0.6584538878842674</v>
      </c>
      <c r="CB44" s="47" t="str">
        <f>_xlfn.IFNA(VLOOKUP($A44,'I-pEC50'!$A:$BM,MATCH(CB$1,'I-pEC50'!$A$1:$BM$1,0),FALSE),"")</f>
        <v/>
      </c>
      <c r="CC44" s="47">
        <f>_xlfn.IFNA(VLOOKUP($A44,'I-pEC50'!$A:$BM,MATCH(CC$1,'I-pEC50'!$A$1:$BM$1,0),FALSE),"")</f>
        <v>0.8232235701906413</v>
      </c>
      <c r="CD44" s="47">
        <f>_xlfn.IFNA(VLOOKUP($A44,'I-pEC50'!$A:$BM,MATCH(CD$1,'I-pEC50'!$A$1:$BM$1,0),FALSE),"")</f>
        <v>0.8232235701906413</v>
      </c>
      <c r="CE44" s="47">
        <f>_xlfn.IFNA(VLOOKUP($A44,'I-pEC50'!$A:$BM,MATCH(CE$1,'I-pEC50'!$A$1:$BM$1,0),FALSE),"")</f>
        <v>0.64818024263431551</v>
      </c>
      <c r="CF44" s="47">
        <f>_xlfn.IFNA(VLOOKUP($A44,'I-pEC50'!$A:$BM,MATCH(CF$1,'I-pEC50'!$A$1:$BM$1,0),FALSE),"")</f>
        <v>0.64818024263431551</v>
      </c>
      <c r="CG44" s="47">
        <f>_xlfn.IFNA(VLOOKUP($A44,'I-pEC50'!$A:$BM,MATCH(CG$1,'I-pEC50'!$A$1:$BM$1,0),FALSE),"")</f>
        <v>0.59618717504332752</v>
      </c>
      <c r="CH44" s="47">
        <f>_xlfn.IFNA(VLOOKUP($A44,'I-pEC50'!$A:$BM,MATCH(CH$1,'I-pEC50'!$A$1:$BM$1,0),FALSE),"")</f>
        <v>0.90467937608318905</v>
      </c>
      <c r="CI44" s="47">
        <f>_xlfn.IFNA(VLOOKUP($A44,'I-pEC50'!$A:$BM,MATCH(CI$1,'I-pEC50'!$A$1:$BM$1,0),FALSE),"")</f>
        <v>0.90467937608318905</v>
      </c>
      <c r="CJ44" s="47">
        <f>_xlfn.IFNA(VLOOKUP($A44,'I-pEC50'!$A:$BM,MATCH(CJ$1,'I-pEC50'!$A$1:$BM$1,0),FALSE),"")</f>
        <v>0.88561525129982666</v>
      </c>
      <c r="CK44" s="47">
        <f>_xlfn.IFNA(VLOOKUP($A44,'I-pEC50'!$A:$BM,MATCH(CK$1,'I-pEC50'!$A$1:$BM$1,0),FALSE),"")</f>
        <v>0.89774696707105717</v>
      </c>
      <c r="CL44" s="47">
        <f>_xlfn.IFNA(VLOOKUP($A44,'I-pEC50'!$A:$BM,MATCH(CL$1,'I-pEC50'!$A$1:$BM$1,0),FALSE),"")</f>
        <v>0.72616984402079721</v>
      </c>
      <c r="CM44" s="47">
        <f>_xlfn.IFNA(VLOOKUP($A44,'I-pEC50'!$A:$BM,MATCH(CM$1,'I-pEC50'!$A$1:$BM$1,0),FALSE),"")</f>
        <v>0.69670710571923744</v>
      </c>
      <c r="CN44" s="40" t="str">
        <f t="shared" si="59"/>
        <v/>
      </c>
      <c r="CO44" s="41">
        <f t="shared" si="60"/>
        <v>0.37181869845024373</v>
      </c>
      <c r="CP44" s="41">
        <f t="shared" si="61"/>
        <v>0.27704138315900434</v>
      </c>
      <c r="CQ44" s="41">
        <f t="shared" si="62"/>
        <v>0.44793606921829165</v>
      </c>
      <c r="CR44" s="41">
        <f t="shared" si="63"/>
        <v>0.61440619763193483</v>
      </c>
      <c r="CS44" s="41" t="str">
        <f t="shared" si="64"/>
        <v/>
      </c>
      <c r="CT44" s="41">
        <f t="shared" si="65"/>
        <v>1</v>
      </c>
      <c r="CU44" s="41">
        <f t="shared" si="66"/>
        <v>0.98993963782696137</v>
      </c>
      <c r="CV44" s="41">
        <f t="shared" si="67"/>
        <v>0.70628963401165523</v>
      </c>
      <c r="CW44" s="41">
        <f t="shared" si="68"/>
        <v>0.72658942158699347</v>
      </c>
      <c r="CX44" s="41">
        <f t="shared" si="69"/>
        <v>0.51919862568483599</v>
      </c>
      <c r="CY44" s="41">
        <f t="shared" si="70"/>
        <v>0.55906957499903098</v>
      </c>
      <c r="CZ44" s="40" t="str">
        <f>_xlfn.IFNA(VLOOKUP($A44,'B-pEC50'!$A:$BM,MATCH(CZ$1,'B-pEC50'!$A$1:$BM$1,0),FALSE),"")</f>
        <v/>
      </c>
      <c r="DA44" s="41">
        <f>_xlfn.IFNA(VLOOKUP($A44,'B-pEC50'!$A:$BM,MATCH(DA$1,'B-pEC50'!$A$1:$BM$1,0),FALSE),"")</f>
        <v>0.27364185110663997</v>
      </c>
      <c r="DB44" s="41">
        <f>_xlfn.IFNA(VLOOKUP($A44,'B-pEC50'!$A:$BM,MATCH(DB$1,'B-pEC50'!$A$1:$BM$1,0),FALSE),"")</f>
        <v>0.20389000670690763</v>
      </c>
      <c r="DC44" s="41">
        <f>_xlfn.IFNA(VLOOKUP($A44,'B-pEC50'!$A:$BM,MATCH(DC$1,'B-pEC50'!$A$1:$BM$1,0),FALSE),"")</f>
        <v>0.37625754527162902</v>
      </c>
      <c r="DD44" s="41">
        <f>_xlfn.IFNA(VLOOKUP($A44,'B-pEC50'!$A:$BM,MATCH(DD$1,'B-pEC50'!$A$1:$BM$1,0),FALSE),"")</f>
        <v>0.2743125419181755</v>
      </c>
      <c r="DE44" s="41">
        <f>_xlfn.IFNA(VLOOKUP($A44,'B-pEC50'!$A:$BM,MATCH(DE$1,'B-pEC50'!$A$1:$BM$1,0),FALSE),"")</f>
        <v>0</v>
      </c>
      <c r="DF44" s="41">
        <f>_xlfn.IFNA(VLOOKUP($A44,'B-pEC50'!$A:$BM,MATCH(DF$1,'B-pEC50'!$A$1:$BM$1,0),FALSE),"")</f>
        <v>1</v>
      </c>
      <c r="DG44" s="41">
        <f>_xlfn.IFNA(VLOOKUP($A44,'B-pEC50'!$A:$BM,MATCH(DG$1,'B-pEC50'!$A$1:$BM$1,0),FALSE),"")</f>
        <v>0.98993963782696137</v>
      </c>
      <c r="DH44" s="41">
        <f>_xlfn.IFNA(VLOOKUP($A44,'B-pEC50'!$A:$BM,MATCH(DH$1,'B-pEC50'!$A$1:$BM$1,0),FALSE),"")</f>
        <v>0.66264252179745142</v>
      </c>
      <c r="DI44" s="41">
        <f>_xlfn.IFNA(VLOOKUP($A44,'B-pEC50'!$A:$BM,MATCH(DI$1,'B-pEC50'!$A$1:$BM$1,0),FALSE),"")</f>
        <v>0.71026156941649887</v>
      </c>
      <c r="DJ44" s="41">
        <f>_xlfn.IFNA(VLOOKUP($A44,'B-pEC50'!$A:$BM,MATCH(DJ$1,'B-pEC50'!$A$1:$BM$1,0),FALSE),"")</f>
        <v>0.81153588195841686</v>
      </c>
      <c r="DK44" s="41">
        <f>_xlfn.IFNA(VLOOKUP($A44,'B-pEC50'!$A:$BM,MATCH(DK$1,'B-pEC50'!$A$1:$BM$1,0),FALSE),"")</f>
        <v>0.58283031522468043</v>
      </c>
      <c r="DL44" s="47" t="str">
        <f>_xlfn.IFNA(VLOOKUP($A44,'I-pEC50'!$A:$BQ,MATCH(DL$1,'I-pEC50'!$A$1:$BQ$1,0),FALSE),"")</f>
        <v/>
      </c>
      <c r="DM44" s="47">
        <f>_xlfn.IFNA(VLOOKUP($A44,'I-pEC50'!$A:$BQ,MATCH(DM$1,'I-pEC50'!$A$1:$BQ$1,0),FALSE),"")</f>
        <v>0.73595505617977508</v>
      </c>
      <c r="DN44" s="47">
        <f>_xlfn.IFNA(VLOOKUP($A44,'I-pEC50'!$A:$BQ,MATCH(DN$1,'I-pEC50'!$A$1:$BQ$1,0),FALSE),"")</f>
        <v>0.73595505617977508</v>
      </c>
      <c r="DO44" s="47">
        <f>_xlfn.IFNA(VLOOKUP($A44,'I-pEC50'!$A:$BQ,MATCH(DO$1,'I-pEC50'!$A$1:$BQ$1,0),FALSE),"")</f>
        <v>0.16853932584269693</v>
      </c>
      <c r="DP44" s="47">
        <f>_xlfn.IFNA(VLOOKUP($A44,'I-pEC50'!$A:$BQ,MATCH(DP$1,'I-pEC50'!$A$1:$BQ$1,0),FALSE),"")</f>
        <v>0.16853932584269693</v>
      </c>
      <c r="DQ44" s="47">
        <f>_xlfn.IFNA(VLOOKUP($A44,'I-pEC50'!$A:$BQ,MATCH(DQ$1,'I-pEC50'!$A$1:$BQ$1,0),FALSE),"")</f>
        <v>0</v>
      </c>
      <c r="DR44" s="47">
        <f>_xlfn.IFNA(VLOOKUP($A44,'I-pEC50'!$A:$BQ,MATCH(DR$1,'I-pEC50'!$A$1:$BQ$1,0),FALSE),"")</f>
        <v>1</v>
      </c>
      <c r="DS44" s="47">
        <f>_xlfn.IFNA(VLOOKUP($A44,'I-pEC50'!$A:$BQ,MATCH(DS$1,'I-pEC50'!$A$1:$BQ$1,0),FALSE),"")</f>
        <v>1</v>
      </c>
      <c r="DT44" s="47">
        <f>_xlfn.IFNA(VLOOKUP($A44,'I-pEC50'!$A:$BQ,MATCH(DT$1,'I-pEC50'!$A$1:$BQ$1,0),FALSE),"")</f>
        <v>0.93820224719101064</v>
      </c>
      <c r="DU44" s="47">
        <f>_xlfn.IFNA(VLOOKUP($A44,'I-pEC50'!$A:$BQ,MATCH(DU$1,'I-pEC50'!$A$1:$BQ$1,0),FALSE),"")</f>
        <v>0.97752808988763995</v>
      </c>
      <c r="DV44" s="47">
        <f>_xlfn.IFNA(VLOOKUP($A44,'I-pEC50'!$A:$BQ,MATCH(DV$1,'I-pEC50'!$A$1:$BQ$1,0),FALSE),"")</f>
        <v>0.42134831460674133</v>
      </c>
      <c r="DW44" s="47">
        <f>_xlfn.IFNA(VLOOKUP($A44,'I-pEC50'!$A:$BQ,MATCH(DW$1,'I-pEC50'!$A$1:$BQ$1,0),FALSE),"")</f>
        <v>0.32584269662921334</v>
      </c>
      <c r="DX44" s="105" t="str">
        <f t="shared" si="73"/>
        <v/>
      </c>
      <c r="DY44" s="47">
        <f t="shared" si="74"/>
        <v>0.84125874125874123</v>
      </c>
      <c r="DZ44" s="47">
        <f t="shared" si="75"/>
        <v>0.89227099236641227</v>
      </c>
      <c r="EA44" s="47">
        <f t="shared" si="76"/>
        <v>0.95978835978835986</v>
      </c>
      <c r="EB44" s="47" t="str">
        <f>_xlfn.IFNA(VLOOKUP($A44,'B-pEC50'!$A:$IC,MATCH(EB$1,'B-pEC50'!$A$1:$IC$1,0),FALSE),"")</f>
        <v/>
      </c>
      <c r="EC44" s="47">
        <f>_xlfn.IFNA(VLOOKUP($A44,'B-pEC50'!$A:$IC,MATCH(EC$1,'B-pEC50'!$A$1:$IC$1,0),FALSE),"")</f>
        <v>8.4209999999999994</v>
      </c>
      <c r="ED44" s="47">
        <f>_xlfn.IFNA(VLOOKUP($A44,'B-pEC50'!$A:$IC,MATCH(ED$1,'B-pEC50'!$A$1:$IC$1,0),FALSE),"")</f>
        <v>9.3510000000000009</v>
      </c>
      <c r="EE44" s="47">
        <f>_xlfn.IFNA(VLOOKUP($A44,'B-pEC50'!$A:$IC,MATCH(EE$1,'B-pEC50'!$A$1:$IC$1,0),FALSE),"")</f>
        <v>9.07</v>
      </c>
      <c r="EF44" s="47" t="str">
        <f>_xlfn.IFNA(VLOOKUP($A44,'I-pEC50'!$A:$IC,MATCH(EF$1,'I-pEC50'!$A$1:$IC$1,0),FALSE),"")</f>
        <v/>
      </c>
      <c r="EG44" s="47">
        <f>_xlfn.IFNA(VLOOKUP($A44,'I-pEC50'!$A:$IC,MATCH(EG$1,'I-pEC50'!$A$1:$IC$1,0),FALSE),"")</f>
        <v>10.01</v>
      </c>
      <c r="EH44" s="47">
        <f>_xlfn.IFNA(VLOOKUP($A44,'I-pEC50'!$A:$IC,MATCH(EH$1,'I-pEC50'!$A$1:$IC$1,0),FALSE),"")</f>
        <v>10.48</v>
      </c>
      <c r="EI44" s="47">
        <f>_xlfn.IFNA(VLOOKUP($A44,'I-pEC50'!$A:$IC,MATCH(EI$1,'I-pEC50'!$A$1:$IC$1,0),FALSE),"")</f>
        <v>9.4499999999999993</v>
      </c>
      <c r="EJ44" s="105" t="str">
        <f t="shared" si="77"/>
        <v/>
      </c>
      <c r="EK44" s="47">
        <f t="shared" si="78"/>
        <v>0.87718321917808229</v>
      </c>
      <c r="EL44" s="47">
        <f t="shared" si="79"/>
        <v>0.87273162556859019</v>
      </c>
      <c r="EM44" s="47">
        <f t="shared" si="80"/>
        <v>0.95029364655632687</v>
      </c>
      <c r="EN44" s="105" t="str">
        <f>_xlfn.IFNA(VLOOKUP($A44,'B-pEC50'!$A:$IC,MATCH(EN$1,'B-pEC50'!$A$1:$IC$1,0),FALSE),"")</f>
        <v/>
      </c>
      <c r="EO44" s="47">
        <f>_xlfn.IFNA(VLOOKUP($A44,'B-pEC50'!$A:$IC,MATCH(EO$1,'B-pEC50'!$A$1:$IC$1,0),FALSE),"")</f>
        <v>8.1964000000000006</v>
      </c>
      <c r="EP44" s="47">
        <f>_xlfn.IFNA(VLOOKUP($A44,'B-pEC50'!$A:$IC,MATCH(EP$1,'B-pEC50'!$A$1:$IC$1,0),FALSE),"")</f>
        <v>9.1135000000000019</v>
      </c>
      <c r="EQ44" s="47">
        <f>_xlfn.IFNA(VLOOKUP($A44,'B-pEC50'!$A:$IC,MATCH(EQ$1,'B-pEC50'!$A$1:$IC$1,0),FALSE),"")</f>
        <v>8.8994999999999997</v>
      </c>
      <c r="ER44" s="47" t="str">
        <f>_xlfn.IFNA(VLOOKUP($A44,'I-pEC50'!$A:$IC,MATCH(ER$1,'I-pEC50'!$A$1:$IC$1,0),FALSE),"")</f>
        <v/>
      </c>
      <c r="ES44" s="47">
        <f>_xlfn.IFNA(VLOOKUP($A44,'I-pEC50'!$A:$IC,MATCH(ES$1,'I-pEC50'!$A$1:$IC$1,0),FALSE),"")</f>
        <v>9.3439999999999994</v>
      </c>
      <c r="ET44" s="47">
        <f>_xlfn.IFNA(VLOOKUP($A44,'I-pEC50'!$A:$IC,MATCH(ET$1,'I-pEC50'!$A$1:$IC$1,0),FALSE),"")</f>
        <v>10.442499999999999</v>
      </c>
      <c r="EU44" s="47">
        <f>_xlfn.IFNA(VLOOKUP($A44,'I-pEC50'!$A:$IC,MATCH(EU$1,'I-pEC50'!$A$1:$IC$1,0),FALSE),"")</f>
        <v>9.3649999999999984</v>
      </c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</row>
    <row r="45" spans="1:172" s="49" customFormat="1" x14ac:dyDescent="0.2">
      <c r="A45" s="29" t="s">
        <v>177</v>
      </c>
      <c r="B45" s="377" t="str">
        <f>VLOOKUP($A45,BI!$A:$Q,MATCH(B$1,BI!$A$1:$Q$1,0),FALSE)</f>
        <v/>
      </c>
      <c r="C45" s="378">
        <f>VLOOKUP($A45,BI!$A:$Q,MATCH(C$1,BI!$A$1:$Q$1,0),FALSE)</f>
        <v>1</v>
      </c>
      <c r="D45" s="378">
        <f>VLOOKUP($A45,BI!$A:$Q,MATCH(D$1,BI!$A$1:$Q$1,0),FALSE)</f>
        <v>1</v>
      </c>
      <c r="E45" s="378">
        <f>VLOOKUP($A45,BI!$A:$Q,MATCH(E$1,BI!$A$1:$Q$1,0),FALSE)</f>
        <v>1</v>
      </c>
      <c r="F45" s="378">
        <f>VLOOKUP($A45,BI!$A:$Q,MATCH(F$1,BI!$A$1:$Q$1,0),FALSE)</f>
        <v>1</v>
      </c>
      <c r="G45" s="378">
        <f>VLOOKUP($A45,BI!$A:$Q,MATCH(G$1,BI!$A$1:$Q$1,0),FALSE)</f>
        <v>1</v>
      </c>
      <c r="H45" s="378">
        <f>VLOOKUP($A45,BI!$A:$Q,MATCH(H$1,BI!$A$1:$Q$1,0),FALSE)</f>
        <v>1</v>
      </c>
      <c r="I45" s="378">
        <f>VLOOKUP($A45,BI!$A:$Q,MATCH(I$1,BI!$A$1:$Q$1,0),FALSE)</f>
        <v>1</v>
      </c>
      <c r="J45" s="378">
        <f>VLOOKUP($A45,BI!$A:$Q,MATCH(J$1,BI!$A$1:$Q$1,0),FALSE)</f>
        <v>1</v>
      </c>
      <c r="K45" s="378">
        <f>VLOOKUP($A45,BI!$A:$Q,MATCH(K$1,BI!$A$1:$Q$1,0),FALSE)</f>
        <v>1</v>
      </c>
      <c r="L45" s="378" t="str">
        <f>VLOOKUP($A45,BI!$A:$Q,MATCH(L$1,BI!$A$1:$Q$1,0),FALSE)</f>
        <v/>
      </c>
      <c r="M45" s="378">
        <f>VLOOKUP($A45,BI!$A:$Q,MATCH(M$1,BI!$A$1:$Q$1,0),FALSE)</f>
        <v>1</v>
      </c>
      <c r="N45" s="49">
        <f t="shared" si="0"/>
        <v>10</v>
      </c>
      <c r="O45" s="49" t="str">
        <f>VLOOKUP($A45,BI!$A:$Q,MATCH(O$1,BI!$A$1:$Q$1,0),FALSE)</f>
        <v/>
      </c>
      <c r="P45" s="37">
        <f>VLOOKUP($A45,BI!$A:$Q,MATCH(P$1,BI!$A$1:$Q$1,0),FALSE)</f>
        <v>1</v>
      </c>
      <c r="Q45" s="37">
        <f>VLOOKUP($A45,BI!$A:$Q,MATCH(Q$1,BI!$A$1:$Q$1,0),FALSE)</f>
        <v>1</v>
      </c>
      <c r="R45" s="37">
        <f>VLOOKUP($A45,BI!$A:$Q,MATCH(R$1,BI!$A$1:$Q$1,0),FALSE)</f>
        <v>1</v>
      </c>
      <c r="S45" s="37">
        <f t="shared" si="1"/>
        <v>3</v>
      </c>
      <c r="T45" s="40" t="str">
        <f t="shared" si="35"/>
        <v/>
      </c>
      <c r="U45" s="41">
        <f t="shared" si="36"/>
        <v>0.50942675159235673</v>
      </c>
      <c r="V45" s="41">
        <f t="shared" si="37"/>
        <v>0.64203821656050963</v>
      </c>
      <c r="W45" s="41">
        <f t="shared" si="38"/>
        <v>0.79219380888290714</v>
      </c>
      <c r="X45" s="41">
        <f t="shared" si="39"/>
        <v>0.80794078061911179</v>
      </c>
      <c r="Y45" s="41">
        <f t="shared" si="40"/>
        <v>0.87595628415300542</v>
      </c>
      <c r="Z45" s="41">
        <f t="shared" si="41"/>
        <v>0.87856209150326792</v>
      </c>
      <c r="AA45" s="41">
        <f t="shared" si="42"/>
        <v>0.85581699346405216</v>
      </c>
      <c r="AB45" s="41">
        <f t="shared" si="43"/>
        <v>0.77726657645466846</v>
      </c>
      <c r="AC45" s="41">
        <f t="shared" si="44"/>
        <v>0.79858793324775357</v>
      </c>
      <c r="AD45" s="41" t="str">
        <f t="shared" si="45"/>
        <v/>
      </c>
      <c r="AE45" s="41">
        <f t="shared" si="46"/>
        <v>0.9363636363636364</v>
      </c>
      <c r="AF45" s="44" t="str">
        <f>_xlfn.IFNA(VLOOKUP($A45,'B-pEC50'!$A:$BM,MATCH(AF$1,'B-pEC50'!$A$1:$BM$1,0),FALSE),"")</f>
        <v/>
      </c>
      <c r="AG45" s="46">
        <f>_xlfn.IFNA(VLOOKUP($A45,'B-pEC50'!$A:$BM,MATCH(AG$1,'B-pEC50'!$A$1:$BM$1,0),FALSE),"")</f>
        <v>3.9990000000000001</v>
      </c>
      <c r="AH45" s="46">
        <f>_xlfn.IFNA(VLOOKUP($A45,'B-pEC50'!$A:$BM,MATCH(AH$1,'B-pEC50'!$A$1:$BM$1,0),FALSE),"")</f>
        <v>5.04</v>
      </c>
      <c r="AI45" s="46">
        <f>_xlfn.IFNA(VLOOKUP($A45,'B-pEC50'!$A:$BM,MATCH(AI$1,'B-pEC50'!$A$1:$BM$1,0),FALSE),"")</f>
        <v>5.8860000000000001</v>
      </c>
      <c r="AJ45" s="46">
        <f>_xlfn.IFNA(VLOOKUP($A45,'B-pEC50'!$A:$BM,MATCH(AJ$1,'B-pEC50'!$A$1:$BM$1,0),FALSE),"")</f>
        <v>6.0030000000000001</v>
      </c>
      <c r="AK45" s="46">
        <f>_xlfn.IFNA(VLOOKUP($A45,'B-pEC50'!$A:$BM,MATCH(AK$1,'B-pEC50'!$A$1:$BM$1,0),FALSE),"")</f>
        <v>6.4119999999999999</v>
      </c>
      <c r="AL45" s="45">
        <f>_xlfn.IFNA(VLOOKUP($A45,'B-pEC50'!$A:$BM,MATCH(AL$1,'B-pEC50'!$A$1:$BM$1,0),FALSE),"")</f>
        <v>6.7210000000000001</v>
      </c>
      <c r="AM45" s="45">
        <f>_xlfn.IFNA(VLOOKUP($A45,'B-pEC50'!$A:$BM,MATCH(AM$1,'B-pEC50'!$A$1:$BM$1,0),FALSE),"")</f>
        <v>6.5469999999999997</v>
      </c>
      <c r="AN45" s="45">
        <f>_xlfn.IFNA(VLOOKUP($A45,'B-pEC50'!$A:$BM,MATCH(AN$1,'B-pEC50'!$A$1:$BM$1,0),FALSE),"")</f>
        <v>5.7439999999999998</v>
      </c>
      <c r="AO45" s="46">
        <f>_xlfn.IFNA(VLOOKUP($A45,'B-pEC50'!$A:$BM,MATCH(AO$1,'B-pEC50'!$A$1:$BM$1,0),FALSE),"")</f>
        <v>6.2210000000000001</v>
      </c>
      <c r="AP45" s="45" t="str">
        <f>_xlfn.IFNA(VLOOKUP($A45,'B-pEC50'!$A:$BM,MATCH(AP$1,'B-pEC50'!$A$1:$BM$1,0),FALSE),"")</f>
        <v/>
      </c>
      <c r="AQ45" s="45">
        <f>_xlfn.IFNA(VLOOKUP($A45,'B-pEC50'!$A:$BM,MATCH(AQ$1,'B-pEC50'!$A$1:$BM$1,0),FALSE),"")</f>
        <v>7.1070000000000002</v>
      </c>
      <c r="AR45" s="47" t="str">
        <f>_xlfn.IFNA(VLOOKUP($A45,'I-pEC50'!$A:$BM,MATCH(AR$1,'I-pEC50'!$A$1:$BM$1,0),FALSE),"")</f>
        <v/>
      </c>
      <c r="AS45" s="47">
        <f>_xlfn.IFNA(VLOOKUP($A45,'I-pEC50'!$A:$BM,MATCH(AS$1,'I-pEC50'!$A$1:$BM$1,0),FALSE),"")</f>
        <v>7.85</v>
      </c>
      <c r="AT45" s="47">
        <f>_xlfn.IFNA(VLOOKUP($A45,'I-pEC50'!$A:$BM,MATCH(AT$1,'I-pEC50'!$A$1:$BM$1,0),FALSE),"")</f>
        <v>7.85</v>
      </c>
      <c r="AU45" s="47">
        <f>_xlfn.IFNA(VLOOKUP($A45,'I-pEC50'!$A:$BM,MATCH(AU$1,'I-pEC50'!$A$1:$BM$1,0),FALSE),"")</f>
        <v>7.43</v>
      </c>
      <c r="AV45" s="47">
        <f>_xlfn.IFNA(VLOOKUP($A45,'I-pEC50'!$A:$BM,MATCH(AV$1,'I-pEC50'!$A$1:$BM$1,0),FALSE),"")</f>
        <v>7.43</v>
      </c>
      <c r="AW45" s="47">
        <f>_xlfn.IFNA(VLOOKUP($A45,'I-pEC50'!$A:$BM,MATCH(AW$1,'I-pEC50'!$A$1:$BM$1,0),FALSE),"")</f>
        <v>7.32</v>
      </c>
      <c r="AX45" s="47">
        <f>_xlfn.IFNA(VLOOKUP($A45,'I-pEC50'!$A:$BM,MATCH(AX$1,'I-pEC50'!$A$1:$BM$1,0),FALSE),"")</f>
        <v>7.65</v>
      </c>
      <c r="AY45" s="47">
        <f>_xlfn.IFNA(VLOOKUP($A45,'I-pEC50'!$A:$BM,MATCH(AY$1,'I-pEC50'!$A$1:$BM$1,0),FALSE),"")</f>
        <v>7.65</v>
      </c>
      <c r="AZ45" s="47">
        <f>_xlfn.IFNA(VLOOKUP($A45,'I-pEC50'!$A:$BM,MATCH(AZ$1,'I-pEC50'!$A$1:$BM$1,0),FALSE),"")</f>
        <v>7.39</v>
      </c>
      <c r="BA45" s="47">
        <f>_xlfn.IFNA(VLOOKUP($A45,'I-pEC50'!$A:$BM,MATCH(BA$1,'I-pEC50'!$A$1:$BM$1,0),FALSE),"")</f>
        <v>7.79</v>
      </c>
      <c r="BB45" s="47" t="str">
        <f>_xlfn.IFNA(VLOOKUP($A45,'I-pEC50'!$A:$BM,MATCH(BB$1,'I-pEC50'!$A$1:$BM$1,0),FALSE),"")</f>
        <v/>
      </c>
      <c r="BC45" s="47">
        <f>_xlfn.IFNA(VLOOKUP($A45,'I-pEC50'!$A:$BM,MATCH(BC$1,'I-pEC50'!$A$1:$BM$1,0),FALSE),"")</f>
        <v>7.59</v>
      </c>
      <c r="BD45" s="40" t="str">
        <f t="shared" si="47"/>
        <v/>
      </c>
      <c r="BE45" s="41">
        <f t="shared" si="48"/>
        <v>-0.91498896856039702</v>
      </c>
      <c r="BF45" s="41">
        <f t="shared" si="49"/>
        <v>-0.39077129312210673</v>
      </c>
      <c r="BG45" s="41">
        <f t="shared" si="50"/>
        <v>4.2072566061949652E-2</v>
      </c>
      <c r="BH45" s="41">
        <f t="shared" si="51"/>
        <v>0.11239385505120807</v>
      </c>
      <c r="BI45" s="41">
        <f t="shared" si="52"/>
        <v>0.37734598570901867</v>
      </c>
      <c r="BJ45" s="41">
        <f t="shared" si="53"/>
        <v>0.49386855266443208</v>
      </c>
      <c r="BK45" s="41">
        <f t="shared" si="54"/>
        <v>0.39891481988696098</v>
      </c>
      <c r="BL45" s="41">
        <f t="shared" si="55"/>
        <v>-4.4087308662099207E-2</v>
      </c>
      <c r="BM45" s="41">
        <f t="shared" si="56"/>
        <v>0.20878303039833043</v>
      </c>
      <c r="BN45" s="41" t="str">
        <f t="shared" si="57"/>
        <v/>
      </c>
      <c r="BO45" s="41">
        <f t="shared" si="58"/>
        <v>0.72265500702372554</v>
      </c>
      <c r="BP45" s="40" t="str">
        <f>_xlfn.IFNA(VLOOKUP($A45,'B-pEC50'!$A:$BM,MATCH(BP$1,'B-pEC50'!$A$1:$BM$1,0),FALSE),"")</f>
        <v/>
      </c>
      <c r="BQ45" s="41">
        <f>_xlfn.IFNA(VLOOKUP($A45,'B-pEC50'!$A:$BM,MATCH(BQ$1,'B-pEC50'!$A$1:$BM$1,0),FALSE),"")</f>
        <v>-0.41071428571428564</v>
      </c>
      <c r="BR45" s="41">
        <f>_xlfn.IFNA(VLOOKUP($A45,'B-pEC50'!$A:$BM,MATCH(BR$1,'B-pEC50'!$A$1:$BM$1,0),FALSE),"")</f>
        <v>-0.17540687160940319</v>
      </c>
      <c r="BS45" s="41">
        <f>_xlfn.IFNA(VLOOKUP($A45,'B-pEC50'!$A:$BM,MATCH(BS$1,'B-pEC50'!$A$1:$BM$1,0),FALSE),"")</f>
        <v>1.5822784810126646E-2</v>
      </c>
      <c r="BT45" s="41">
        <f>_xlfn.IFNA(VLOOKUP($A45,'B-pEC50'!$A:$BM,MATCH(BT$1,'B-pEC50'!$A$1:$BM$1,0),FALSE),"")</f>
        <v>4.2269439421338213E-2</v>
      </c>
      <c r="BU45" s="41">
        <f>_xlfn.IFNA(VLOOKUP($A45,'B-pEC50'!$A:$BM,MATCH(BU$1,'B-pEC50'!$A$1:$BM$1,0),FALSE),"")</f>
        <v>0.13471971066907776</v>
      </c>
      <c r="BV45" s="41">
        <f>_xlfn.IFNA(VLOOKUP($A45,'B-pEC50'!$A:$BM,MATCH(BV$1,'B-pEC50'!$A$1:$BM$1,0),FALSE),"")</f>
        <v>0.20456600361663657</v>
      </c>
      <c r="BW45" s="41">
        <f>_xlfn.IFNA(VLOOKUP($A45,'B-pEC50'!$A:$BM,MATCH(BW$1,'B-pEC50'!$A$1:$BM$1,0),FALSE),"")</f>
        <v>0.16523508137432183</v>
      </c>
      <c r="BX45" s="41">
        <f>_xlfn.IFNA(VLOOKUP($A45,'B-pEC50'!$A:$BM,MATCH(BX$1,'B-pEC50'!$A$1:$BM$1,0),FALSE),"")</f>
        <v>-1.627486437613021E-2</v>
      </c>
      <c r="BY45" s="41">
        <f>_xlfn.IFNA(VLOOKUP($A45,'B-pEC50'!$A:$BM,MATCH(BY$1,'B-pEC50'!$A$1:$BM$1,0),FALSE),"")</f>
        <v>9.1546112115732423E-2</v>
      </c>
      <c r="BZ45" s="41" t="str">
        <f>_xlfn.IFNA(VLOOKUP($A45,'B-pEC50'!$A:$BM,MATCH(BZ$1,'B-pEC50'!$A$1:$BM$1,0),FALSE),"")</f>
        <v/>
      </c>
      <c r="CA45" s="41">
        <f>_xlfn.IFNA(VLOOKUP($A45,'B-pEC50'!$A:$BM,MATCH(CA$1,'B-pEC50'!$A$1:$BM$1,0),FALSE),"")</f>
        <v>0.29181735985533458</v>
      </c>
      <c r="CB45" s="47" t="str">
        <f>_xlfn.IFNA(VLOOKUP($A45,'I-pEC50'!$A:$BM,MATCH(CB$1,'I-pEC50'!$A$1:$BM$1,0),FALSE),"")</f>
        <v/>
      </c>
      <c r="CC45" s="47">
        <f>_xlfn.IFNA(VLOOKUP($A45,'I-pEC50'!$A:$BM,MATCH(CC$1,'I-pEC50'!$A$1:$BM$1,0),FALSE),"")</f>
        <v>0.44887348353552858</v>
      </c>
      <c r="CD45" s="47">
        <f>_xlfn.IFNA(VLOOKUP($A45,'I-pEC50'!$A:$BM,MATCH(CD$1,'I-pEC50'!$A$1:$BM$1,0),FALSE),"")</f>
        <v>0.44887348353552858</v>
      </c>
      <c r="CE45" s="47">
        <f>_xlfn.IFNA(VLOOKUP($A45,'I-pEC50'!$A:$BM,MATCH(CE$1,'I-pEC50'!$A$1:$BM$1,0),FALSE),"")</f>
        <v>0.37608318890814557</v>
      </c>
      <c r="CF45" s="47">
        <f>_xlfn.IFNA(VLOOKUP($A45,'I-pEC50'!$A:$BM,MATCH(CF$1,'I-pEC50'!$A$1:$BM$1,0),FALSE),"")</f>
        <v>0.37608318890814557</v>
      </c>
      <c r="CG45" s="47">
        <f>_xlfn.IFNA(VLOOKUP($A45,'I-pEC50'!$A:$BM,MATCH(CG$1,'I-pEC50'!$A$1:$BM$1,0),FALSE),"")</f>
        <v>0.35701906412478346</v>
      </c>
      <c r="CH45" s="47">
        <f>_xlfn.IFNA(VLOOKUP($A45,'I-pEC50'!$A:$BM,MATCH(CH$1,'I-pEC50'!$A$1:$BM$1,0),FALSE),"")</f>
        <v>0.41421143847487013</v>
      </c>
      <c r="CI45" s="47">
        <f>_xlfn.IFNA(VLOOKUP($A45,'I-pEC50'!$A:$BM,MATCH(CI$1,'I-pEC50'!$A$1:$BM$1,0),FALSE),"")</f>
        <v>0.41421143847487013</v>
      </c>
      <c r="CJ45" s="47">
        <f>_xlfn.IFNA(VLOOKUP($A45,'I-pEC50'!$A:$BM,MATCH(CJ$1,'I-pEC50'!$A$1:$BM$1,0),FALSE),"")</f>
        <v>0.36915077989601386</v>
      </c>
      <c r="CK45" s="47">
        <f>_xlfn.IFNA(VLOOKUP($A45,'I-pEC50'!$A:$BM,MATCH(CK$1,'I-pEC50'!$A$1:$BM$1,0),FALSE),"")</f>
        <v>0.4384748700173311</v>
      </c>
      <c r="CL45" s="47" t="str">
        <f>_xlfn.IFNA(VLOOKUP($A45,'I-pEC50'!$A:$BM,MATCH(CL$1,'I-pEC50'!$A$1:$BM$1,0),FALSE),"")</f>
        <v/>
      </c>
      <c r="CM45" s="47">
        <f>_xlfn.IFNA(VLOOKUP($A45,'I-pEC50'!$A:$BM,MATCH(CM$1,'I-pEC50'!$A$1:$BM$1,0),FALSE),"")</f>
        <v>0.40381282495667248</v>
      </c>
      <c r="CN45" s="40" t="str">
        <f t="shared" si="59"/>
        <v/>
      </c>
      <c r="CO45" s="41">
        <f t="shared" si="60"/>
        <v>0</v>
      </c>
      <c r="CP45" s="41">
        <f t="shared" si="61"/>
        <v>0.33494208494208488</v>
      </c>
      <c r="CQ45" s="41">
        <f t="shared" si="62"/>
        <v>0.34184239733629168</v>
      </c>
      <c r="CR45" s="41">
        <f t="shared" si="63"/>
        <v>0.32188453282114893</v>
      </c>
      <c r="CS45" s="41">
        <f t="shared" si="64"/>
        <v>0</v>
      </c>
      <c r="CT45" s="41">
        <f t="shared" si="65"/>
        <v>0.71093674185185796</v>
      </c>
      <c r="CU45" s="41">
        <f t="shared" si="66"/>
        <v>0.75948579722164744</v>
      </c>
      <c r="CV45" s="41">
        <f t="shared" si="67"/>
        <v>0.23523814672649451</v>
      </c>
      <c r="CW45" s="41">
        <f t="shared" si="68"/>
        <v>0.80619677428188008</v>
      </c>
      <c r="CX45" s="41" t="str">
        <f t="shared" si="69"/>
        <v/>
      </c>
      <c r="CY45" s="41">
        <f t="shared" si="70"/>
        <v>0.50943396226415072</v>
      </c>
      <c r="CZ45" s="40" t="str">
        <f>_xlfn.IFNA(VLOOKUP($A45,'B-pEC50'!$A:$BM,MATCH(CZ$1,'B-pEC50'!$A$1:$BM$1,0),FALSE),"")</f>
        <v/>
      </c>
      <c r="DA45" s="41">
        <f>_xlfn.IFNA(VLOOKUP($A45,'B-pEC50'!$A:$BM,MATCH(DA$1,'B-pEC50'!$A$1:$BM$1,0),FALSE),"")</f>
        <v>0</v>
      </c>
      <c r="DB45" s="41">
        <f>_xlfn.IFNA(VLOOKUP($A45,'B-pEC50'!$A:$BM,MATCH(DB$1,'B-pEC50'!$A$1:$BM$1,0),FALSE),"")</f>
        <v>0.33494208494208488</v>
      </c>
      <c r="DC45" s="41">
        <f>_xlfn.IFNA(VLOOKUP($A45,'B-pEC50'!$A:$BM,MATCH(DC$1,'B-pEC50'!$A$1:$BM$1,0),FALSE),"")</f>
        <v>0.6071428571428571</v>
      </c>
      <c r="DD45" s="41">
        <f>_xlfn.IFNA(VLOOKUP($A45,'B-pEC50'!$A:$BM,MATCH(DD$1,'B-pEC50'!$A$1:$BM$1,0),FALSE),"")</f>
        <v>0.64478764478764472</v>
      </c>
      <c r="DE45" s="41">
        <f>_xlfn.IFNA(VLOOKUP($A45,'B-pEC50'!$A:$BM,MATCH(DE$1,'B-pEC50'!$A$1:$BM$1,0),FALSE),"")</f>
        <v>0.77638352638352626</v>
      </c>
      <c r="DF45" s="41">
        <f>_xlfn.IFNA(VLOOKUP($A45,'B-pEC50'!$A:$BM,MATCH(DF$1,'B-pEC50'!$A$1:$BM$1,0),FALSE),"")</f>
        <v>0.87580437580437576</v>
      </c>
      <c r="DG45" s="41">
        <f>_xlfn.IFNA(VLOOKUP($A45,'B-pEC50'!$A:$BM,MATCH(DG$1,'B-pEC50'!$A$1:$BM$1,0),FALSE),"")</f>
        <v>0.81981981981981966</v>
      </c>
      <c r="DH45" s="41">
        <f>_xlfn.IFNA(VLOOKUP($A45,'B-pEC50'!$A:$BM,MATCH(DH$1,'B-pEC50'!$A$1:$BM$1,0),FALSE),"")</f>
        <v>0.56145431145431135</v>
      </c>
      <c r="DI45" s="41">
        <f>_xlfn.IFNA(VLOOKUP($A45,'B-pEC50'!$A:$BM,MATCH(DI$1,'B-pEC50'!$A$1:$BM$1,0),FALSE),"")</f>
        <v>0.71492921492921491</v>
      </c>
      <c r="DJ45" s="41" t="str">
        <f>_xlfn.IFNA(VLOOKUP($A45,'B-pEC50'!$A:$BM,MATCH(DJ$1,'B-pEC50'!$A$1:$BM$1,0),FALSE),"")</f>
        <v/>
      </c>
      <c r="DK45" s="41">
        <f>_xlfn.IFNA(VLOOKUP($A45,'B-pEC50'!$A:$BM,MATCH(DK$1,'B-pEC50'!$A$1:$BM$1,0),FALSE),"")</f>
        <v>1</v>
      </c>
      <c r="DL45" s="47" t="str">
        <f>_xlfn.IFNA(VLOOKUP($A45,'I-pEC50'!$A:$BQ,MATCH(DL$1,'I-pEC50'!$A$1:$BQ$1,0),FALSE),"")</f>
        <v/>
      </c>
      <c r="DM45" s="47">
        <f>_xlfn.IFNA(VLOOKUP($A45,'I-pEC50'!$A:$BQ,MATCH(DM$1,'I-pEC50'!$A$1:$BQ$1,0),FALSE),"")</f>
        <v>1</v>
      </c>
      <c r="DN45" s="47">
        <f>_xlfn.IFNA(VLOOKUP($A45,'I-pEC50'!$A:$BQ,MATCH(DN$1,'I-pEC50'!$A$1:$BQ$1,0),FALSE),"")</f>
        <v>1</v>
      </c>
      <c r="DO45" s="47">
        <f>_xlfn.IFNA(VLOOKUP($A45,'I-pEC50'!$A:$BQ,MATCH(DO$1,'I-pEC50'!$A$1:$BQ$1,0),FALSE),"")</f>
        <v>0.20754716981131993</v>
      </c>
      <c r="DP45" s="47">
        <f>_xlfn.IFNA(VLOOKUP($A45,'I-pEC50'!$A:$BQ,MATCH(DP$1,'I-pEC50'!$A$1:$BQ$1,0),FALSE),"")</f>
        <v>0.20754716981131993</v>
      </c>
      <c r="DQ45" s="47">
        <f>_xlfn.IFNA(VLOOKUP($A45,'I-pEC50'!$A:$BQ,MATCH(DQ$1,'I-pEC50'!$A$1:$BQ$1,0),FALSE),"")</f>
        <v>0</v>
      </c>
      <c r="DR45" s="47">
        <f>_xlfn.IFNA(VLOOKUP($A45,'I-pEC50'!$A:$BQ,MATCH(DR$1,'I-pEC50'!$A$1:$BQ$1,0),FALSE),"")</f>
        <v>0.62264150943396313</v>
      </c>
      <c r="DS45" s="47">
        <f>_xlfn.IFNA(VLOOKUP($A45,'I-pEC50'!$A:$BQ,MATCH(DS$1,'I-pEC50'!$A$1:$BQ$1,0),FALSE),"")</f>
        <v>0.62264150943396313</v>
      </c>
      <c r="DT45" s="47">
        <f>_xlfn.IFNA(VLOOKUP($A45,'I-pEC50'!$A:$BQ,MATCH(DT$1,'I-pEC50'!$A$1:$BQ$1,0),FALSE),"")</f>
        <v>0.13207547169811223</v>
      </c>
      <c r="DU45" s="47">
        <f>_xlfn.IFNA(VLOOKUP($A45,'I-pEC50'!$A:$BQ,MATCH(DU$1,'I-pEC50'!$A$1:$BQ$1,0),FALSE),"")</f>
        <v>0.88679245283018926</v>
      </c>
      <c r="DV45" s="47" t="str">
        <f>_xlfn.IFNA(VLOOKUP($A45,'I-pEC50'!$A:$BQ,MATCH(DV$1,'I-pEC50'!$A$1:$BQ$1,0),FALSE),"")</f>
        <v/>
      </c>
      <c r="DW45" s="47">
        <f>_xlfn.IFNA(VLOOKUP($A45,'I-pEC50'!$A:$BQ,MATCH(DW$1,'I-pEC50'!$A$1:$BQ$1,0),FALSE),"")</f>
        <v>0.50943396226415072</v>
      </c>
      <c r="DX45" s="105" t="str">
        <f t="shared" si="73"/>
        <v/>
      </c>
      <c r="DY45" s="47">
        <f t="shared" si="74"/>
        <v>0.81681528662420388</v>
      </c>
      <c r="DZ45" s="47">
        <f t="shared" si="75"/>
        <v>0.86277278562259307</v>
      </c>
      <c r="EA45" s="47">
        <f t="shared" si="76"/>
        <v>0.9363636363636364</v>
      </c>
      <c r="EB45" s="47" t="str">
        <f>_xlfn.IFNA(VLOOKUP($A45,'B-pEC50'!$A:$IC,MATCH(EB$1,'B-pEC50'!$A$1:$IC$1,0),FALSE),"")</f>
        <v/>
      </c>
      <c r="EC45" s="47">
        <f>_xlfn.IFNA(VLOOKUP($A45,'B-pEC50'!$A:$IC,MATCH(EC$1,'B-pEC50'!$A$1:$IC$1,0),FALSE),"")</f>
        <v>6.4119999999999999</v>
      </c>
      <c r="ED45" s="47">
        <f>_xlfn.IFNA(VLOOKUP($A45,'B-pEC50'!$A:$IC,MATCH(ED$1,'B-pEC50'!$A$1:$IC$1,0),FALSE),"")</f>
        <v>6.7210000000000001</v>
      </c>
      <c r="EE45" s="47">
        <f>_xlfn.IFNA(VLOOKUP($A45,'B-pEC50'!$A:$IC,MATCH(EE$1,'B-pEC50'!$A$1:$IC$1,0),FALSE),"")</f>
        <v>7.1070000000000002</v>
      </c>
      <c r="EF45" s="47" t="str">
        <f>_xlfn.IFNA(VLOOKUP($A45,'I-pEC50'!$A:$IC,MATCH(EF$1,'I-pEC50'!$A$1:$IC$1,0),FALSE),"")</f>
        <v/>
      </c>
      <c r="EG45" s="47">
        <f>_xlfn.IFNA(VLOOKUP($A45,'I-pEC50'!$A:$IC,MATCH(EG$1,'I-pEC50'!$A$1:$IC$1,0),FALSE),"")</f>
        <v>7.85</v>
      </c>
      <c r="EH45" s="47">
        <f>_xlfn.IFNA(VLOOKUP($A45,'I-pEC50'!$A:$IC,MATCH(EH$1,'I-pEC50'!$A$1:$IC$1,0),FALSE),"")</f>
        <v>7.79</v>
      </c>
      <c r="EI45" s="47">
        <f>_xlfn.IFNA(VLOOKUP($A45,'I-pEC50'!$A:$IC,MATCH(EI$1,'I-pEC50'!$A$1:$IC$1,0),FALSE),"")</f>
        <v>7.59</v>
      </c>
      <c r="EJ45" s="105" t="str">
        <f t="shared" si="77"/>
        <v/>
      </c>
      <c r="EK45" s="47">
        <f t="shared" si="78"/>
        <v>0.72175290390707514</v>
      </c>
      <c r="EL45" s="47">
        <f t="shared" si="79"/>
        <v>0.82785433070866143</v>
      </c>
      <c r="EM45" s="47">
        <f t="shared" si="80"/>
        <v>0.9363636363636364</v>
      </c>
      <c r="EN45" s="105" t="str">
        <f>_xlfn.IFNA(VLOOKUP($A45,'B-pEC50'!$A:$IC,MATCH(EN$1,'B-pEC50'!$A$1:$IC$1,0),FALSE),"")</f>
        <v/>
      </c>
      <c r="EO45" s="47">
        <f>_xlfn.IFNA(VLOOKUP($A45,'B-pEC50'!$A:$IC,MATCH(EO$1,'B-pEC50'!$A$1:$IC$1,0),FALSE),"")</f>
        <v>5.468</v>
      </c>
      <c r="EP45" s="47">
        <f>_xlfn.IFNA(VLOOKUP($A45,'B-pEC50'!$A:$IC,MATCH(EP$1,'B-pEC50'!$A$1:$IC$1,0),FALSE),"")</f>
        <v>6.3082500000000001</v>
      </c>
      <c r="EQ45" s="47">
        <f>_xlfn.IFNA(VLOOKUP($A45,'B-pEC50'!$A:$IC,MATCH(EQ$1,'B-pEC50'!$A$1:$IC$1,0),FALSE),"")</f>
        <v>7.1070000000000002</v>
      </c>
      <c r="ER45" s="47" t="str">
        <f>_xlfn.IFNA(VLOOKUP($A45,'I-pEC50'!$A:$IC,MATCH(ER$1,'I-pEC50'!$A$1:$IC$1,0),FALSE),"")</f>
        <v/>
      </c>
      <c r="ES45" s="47">
        <f>_xlfn.IFNA(VLOOKUP($A45,'I-pEC50'!$A:$IC,MATCH(ES$1,'I-pEC50'!$A$1:$IC$1,0),FALSE),"")</f>
        <v>7.5759999999999987</v>
      </c>
      <c r="ET45" s="47">
        <f>_xlfn.IFNA(VLOOKUP($A45,'I-pEC50'!$A:$IC,MATCH(ET$1,'I-pEC50'!$A$1:$IC$1,0),FALSE),"")</f>
        <v>7.62</v>
      </c>
      <c r="EU45" s="47">
        <f>_xlfn.IFNA(VLOOKUP($A45,'I-pEC50'!$A:$IC,MATCH(EU$1,'I-pEC50'!$A$1:$IC$1,0),FALSE),"")</f>
        <v>7.59</v>
      </c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</row>
    <row r="46" spans="1:172" s="49" customFormat="1" x14ac:dyDescent="0.2">
      <c r="A46" s="29" t="s">
        <v>122</v>
      </c>
      <c r="B46" s="377" t="str">
        <f>VLOOKUP($A46,BI!$A:$Q,MATCH(B$1,BI!$A$1:$Q$1,0),FALSE)</f>
        <v/>
      </c>
      <c r="C46" s="378">
        <f>VLOOKUP($A46,BI!$A:$Q,MATCH(C$1,BI!$A$1:$Q$1,0),FALSE)</f>
        <v>1</v>
      </c>
      <c r="D46" s="378">
        <f>VLOOKUP($A46,BI!$A:$Q,MATCH(D$1,BI!$A$1:$Q$1,0),FALSE)</f>
        <v>1</v>
      </c>
      <c r="E46" s="378">
        <f>VLOOKUP($A46,BI!$A:$Q,MATCH(E$1,BI!$A$1:$Q$1,0),FALSE)</f>
        <v>1</v>
      </c>
      <c r="F46" s="378">
        <f>VLOOKUP($A46,BI!$A:$Q,MATCH(F$1,BI!$A$1:$Q$1,0),FALSE)</f>
        <v>1</v>
      </c>
      <c r="G46" s="378">
        <f>VLOOKUP($A46,BI!$A:$Q,MATCH(G$1,BI!$A$1:$Q$1,0),FALSE)</f>
        <v>1</v>
      </c>
      <c r="H46" s="378">
        <f>VLOOKUP($A46,BI!$A:$Q,MATCH(H$1,BI!$A$1:$Q$1,0),FALSE)</f>
        <v>1</v>
      </c>
      <c r="I46" s="378">
        <f>VLOOKUP($A46,BI!$A:$Q,MATCH(I$1,BI!$A$1:$Q$1,0),FALSE)</f>
        <v>1</v>
      </c>
      <c r="J46" s="378">
        <f>VLOOKUP($A46,BI!$A:$Q,MATCH(J$1,BI!$A$1:$Q$1,0),FALSE)</f>
        <v>1</v>
      </c>
      <c r="K46" s="378">
        <f>VLOOKUP($A46,BI!$A:$Q,MATCH(K$1,BI!$A$1:$Q$1,0),FALSE)</f>
        <v>1</v>
      </c>
      <c r="L46" s="378">
        <f>VLOOKUP($A46,BI!$A:$Q,MATCH(L$1,BI!$A$1:$Q$1,0),FALSE)</f>
        <v>1</v>
      </c>
      <c r="M46" s="378">
        <f>VLOOKUP($A46,BI!$A:$Q,MATCH(M$1,BI!$A$1:$Q$1,0),FALSE)</f>
        <v>1</v>
      </c>
      <c r="N46" s="49">
        <f t="shared" si="0"/>
        <v>11</v>
      </c>
      <c r="O46" s="49" t="str">
        <f>VLOOKUP($A46,BI!$A:$Q,MATCH(O$1,BI!$A$1:$Q$1,0),FALSE)</f>
        <v/>
      </c>
      <c r="P46" s="37">
        <f>VLOOKUP($A46,BI!$A:$Q,MATCH(P$1,BI!$A$1:$Q$1,0),FALSE)</f>
        <v>1</v>
      </c>
      <c r="Q46" s="37">
        <f>VLOOKUP($A46,BI!$A:$Q,MATCH(Q$1,BI!$A$1:$Q$1,0),FALSE)</f>
        <v>1</v>
      </c>
      <c r="R46" s="37">
        <f>VLOOKUP($A46,BI!$A:$Q,MATCH(R$1,BI!$A$1:$Q$1,0),FALSE)</f>
        <v>1</v>
      </c>
      <c r="S46" s="37">
        <f t="shared" si="1"/>
        <v>3</v>
      </c>
      <c r="T46" s="40" t="str">
        <f t="shared" si="35"/>
        <v/>
      </c>
      <c r="U46" s="41">
        <f t="shared" si="36"/>
        <v>0.97027027027027013</v>
      </c>
      <c r="V46" s="41">
        <f t="shared" si="37"/>
        <v>0.9848648648648648</v>
      </c>
      <c r="W46" s="41">
        <f t="shared" si="38"/>
        <v>0.98338511414291507</v>
      </c>
      <c r="X46" s="41">
        <f t="shared" si="39"/>
        <v>0.933692445812492</v>
      </c>
      <c r="Y46" s="41">
        <f t="shared" si="40"/>
        <v>0.91449323208979871</v>
      </c>
      <c r="Z46" s="41">
        <f t="shared" si="41"/>
        <v>0.96709200805910023</v>
      </c>
      <c r="AA46" s="41">
        <f t="shared" si="42"/>
        <v>0.983449074074074</v>
      </c>
      <c r="AB46" s="41">
        <f t="shared" si="43"/>
        <v>0.95965225144895228</v>
      </c>
      <c r="AC46" s="41">
        <f t="shared" si="44"/>
        <v>0.73715949261800784</v>
      </c>
      <c r="AD46" s="41">
        <f t="shared" si="45"/>
        <v>0.73608803986710969</v>
      </c>
      <c r="AE46" s="41">
        <f t="shared" si="46"/>
        <v>0.80607619747641801</v>
      </c>
      <c r="AF46" s="44" t="str">
        <f>_xlfn.IFNA(VLOOKUP($A46,'B-pEC50'!$A:$BM,MATCH(AF$1,'B-pEC50'!$A$1:$BM$1,0),FALSE),"")</f>
        <v/>
      </c>
      <c r="AG46" s="46">
        <f>_xlfn.IFNA(VLOOKUP($A46,'B-pEC50'!$A:$BM,MATCH(AG$1,'B-pEC50'!$A$1:$BM$1,0),FALSE),"")</f>
        <v>7.18</v>
      </c>
      <c r="AH46" s="46">
        <f>_xlfn.IFNA(VLOOKUP($A46,'B-pEC50'!$A:$BM,MATCH(AH$1,'B-pEC50'!$A$1:$BM$1,0),FALSE),"")</f>
        <v>7.2880000000000003</v>
      </c>
      <c r="AI46" s="46">
        <f>_xlfn.IFNA(VLOOKUP($A46,'B-pEC50'!$A:$BM,MATCH(AI$1,'B-pEC50'!$A$1:$BM$1,0),FALSE),"")</f>
        <v>7.4029999999999996</v>
      </c>
      <c r="AJ46" s="46">
        <f>_xlfn.IFNA(VLOOKUP($A46,'B-pEC50'!$A:$BM,MATCH(AJ$1,'B-pEC50'!$A$1:$BM$1,0),FALSE),"")</f>
        <v>7.7969999999999997</v>
      </c>
      <c r="AK46" s="46">
        <f>_xlfn.IFNA(VLOOKUP($A46,'B-pEC50'!$A:$BM,MATCH(AK$1,'B-pEC50'!$A$1:$BM$1,0),FALSE),"")</f>
        <v>9.0869999999999997</v>
      </c>
      <c r="AL46" s="45">
        <f>_xlfn.IFNA(VLOOKUP($A46,'B-pEC50'!$A:$BM,MATCH(AL$1,'B-pEC50'!$A$1:$BM$1,0),FALSE),"")</f>
        <v>8.9339999999999993</v>
      </c>
      <c r="AM46" s="45">
        <f>_xlfn.IFNA(VLOOKUP($A46,'B-pEC50'!$A:$BM,MATCH(AM$1,'B-pEC50'!$A$1:$BM$1,0),FALSE),"")</f>
        <v>8.4969999999999999</v>
      </c>
      <c r="AN46" s="45">
        <f>_xlfn.IFNA(VLOOKUP($A46,'B-pEC50'!$A:$BM,MATCH(AN$1,'B-pEC50'!$A$1:$BM$1,0),FALSE),"")</f>
        <v>8.9719999999999995</v>
      </c>
      <c r="AO46" s="46">
        <f>_xlfn.IFNA(VLOOKUP($A46,'B-pEC50'!$A:$BM,MATCH(AO$1,'B-pEC50'!$A$1:$BM$1,0),FALSE),"")</f>
        <v>9.6180000000000003</v>
      </c>
      <c r="AP46" s="45">
        <f>_xlfn.IFNA(VLOOKUP($A46,'B-pEC50'!$A:$BM,MATCH(AP$1,'B-pEC50'!$A$1:$BM$1,0),FALSE),"")</f>
        <v>9.6319999999999997</v>
      </c>
      <c r="AQ46" s="45">
        <f>_xlfn.IFNA(VLOOKUP($A46,'B-pEC50'!$A:$BM,MATCH(AQ$1,'B-pEC50'!$A$1:$BM$1,0),FALSE),"")</f>
        <v>8.1630000000000003</v>
      </c>
      <c r="AR46" s="47" t="str">
        <f>_xlfn.IFNA(VLOOKUP($A46,'I-pEC50'!$A:$BM,MATCH(AR$1,'I-pEC50'!$A$1:$BM$1,0),FALSE),"")</f>
        <v/>
      </c>
      <c r="AS46" s="47">
        <f>_xlfn.IFNA(VLOOKUP($A46,'I-pEC50'!$A:$BM,MATCH(AS$1,'I-pEC50'!$A$1:$BM$1,0),FALSE),"")</f>
        <v>7.4</v>
      </c>
      <c r="AT46" s="47">
        <f>_xlfn.IFNA(VLOOKUP($A46,'I-pEC50'!$A:$BM,MATCH(AT$1,'I-pEC50'!$A$1:$BM$1,0),FALSE),"")</f>
        <v>7.4</v>
      </c>
      <c r="AU46" s="47">
        <f>_xlfn.IFNA(VLOOKUP($A46,'I-pEC50'!$A:$BM,MATCH(AU$1,'I-pEC50'!$A$1:$BM$1,0),FALSE),"")</f>
        <v>7.28</v>
      </c>
      <c r="AV46" s="47">
        <f>_xlfn.IFNA(VLOOKUP($A46,'I-pEC50'!$A:$BM,MATCH(AV$1,'I-pEC50'!$A$1:$BM$1,0),FALSE),"")</f>
        <v>7.28</v>
      </c>
      <c r="AW46" s="47">
        <f>_xlfn.IFNA(VLOOKUP($A46,'I-pEC50'!$A:$BM,MATCH(AW$1,'I-pEC50'!$A$1:$BM$1,0),FALSE),"")</f>
        <v>8.31</v>
      </c>
      <c r="AX46" s="47">
        <f>_xlfn.IFNA(VLOOKUP($A46,'I-pEC50'!$A:$BM,MATCH(AX$1,'I-pEC50'!$A$1:$BM$1,0),FALSE),"")</f>
        <v>8.64</v>
      </c>
      <c r="AY46" s="47">
        <f>_xlfn.IFNA(VLOOKUP($A46,'I-pEC50'!$A:$BM,MATCH(AY$1,'I-pEC50'!$A$1:$BM$1,0),FALSE),"")</f>
        <v>8.64</v>
      </c>
      <c r="AZ46" s="47">
        <f>_xlfn.IFNA(VLOOKUP($A46,'I-pEC50'!$A:$BM,MATCH(AZ$1,'I-pEC50'!$A$1:$BM$1,0),FALSE),"")</f>
        <v>8.61</v>
      </c>
      <c r="BA46" s="47">
        <f>_xlfn.IFNA(VLOOKUP($A46,'I-pEC50'!$A:$BM,MATCH(BA$1,'I-pEC50'!$A$1:$BM$1,0),FALSE),"")</f>
        <v>7.09</v>
      </c>
      <c r="BB46" s="47">
        <f>_xlfn.IFNA(VLOOKUP($A46,'I-pEC50'!$A:$BM,MATCH(BB$1,'I-pEC50'!$A$1:$BM$1,0),FALSE),"")</f>
        <v>7.09</v>
      </c>
      <c r="BC46" s="47">
        <f>_xlfn.IFNA(VLOOKUP($A46,'I-pEC50'!$A:$BM,MATCH(BC$1,'I-pEC50'!$A$1:$BM$1,0),FALSE),"")</f>
        <v>6.58</v>
      </c>
      <c r="BD46" s="40" t="str">
        <f t="shared" si="47"/>
        <v/>
      </c>
      <c r="BE46" s="41">
        <f t="shared" si="48"/>
        <v>0.83130672119788362</v>
      </c>
      <c r="BF46" s="41">
        <f t="shared" si="49"/>
        <v>0.89712866099947586</v>
      </c>
      <c r="BG46" s="41">
        <f t="shared" si="50"/>
        <v>0.97591894279670555</v>
      </c>
      <c r="BH46" s="41">
        <f t="shared" si="51"/>
        <v>0.78181896124097505</v>
      </c>
      <c r="BI46" s="41">
        <f t="shared" si="52"/>
        <v>0.71492189913249549</v>
      </c>
      <c r="BJ46" s="41">
        <f t="shared" si="53"/>
        <v>0.83115092886054409</v>
      </c>
      <c r="BK46" s="41">
        <f t="shared" si="54"/>
        <v>0.96662760021901373</v>
      </c>
      <c r="BL46" s="41">
        <f t="shared" si="55"/>
        <v>0.81385515306873335</v>
      </c>
      <c r="BM46" s="41">
        <f t="shared" si="56"/>
        <v>0.3690441134238388</v>
      </c>
      <c r="BN46" s="41">
        <f t="shared" si="57"/>
        <v>0.36769017799723153</v>
      </c>
      <c r="BO46" s="41">
        <f t="shared" si="58"/>
        <v>0.43122124264982264</v>
      </c>
      <c r="BP46" s="40" t="str">
        <f>_xlfn.IFNA(VLOOKUP($A46,'B-pEC50'!$A:$BM,MATCH(BP$1,'B-pEC50'!$A$1:$BM$1,0),FALSE),"")</f>
        <v/>
      </c>
      <c r="BQ46" s="41">
        <f>_xlfn.IFNA(VLOOKUP($A46,'B-pEC50'!$A:$BM,MATCH(BQ$1,'B-pEC50'!$A$1:$BM$1,0),FALSE),"")</f>
        <v>0.30831826401446649</v>
      </c>
      <c r="BR46" s="41">
        <f>_xlfn.IFNA(VLOOKUP($A46,'B-pEC50'!$A:$BM,MATCH(BR$1,'B-pEC50'!$A$1:$BM$1,0),FALSE),"")</f>
        <v>0.3327305605786619</v>
      </c>
      <c r="BS46" s="41">
        <f>_xlfn.IFNA(VLOOKUP($A46,'B-pEC50'!$A:$BM,MATCH(BS$1,'B-pEC50'!$A$1:$BM$1,0),FALSE),"")</f>
        <v>0.35872513562386971</v>
      </c>
      <c r="BT46" s="41">
        <f>_xlfn.IFNA(VLOOKUP($A46,'B-pEC50'!$A:$BM,MATCH(BT$1,'B-pEC50'!$A$1:$BM$1,0),FALSE),"")</f>
        <v>0.44778481012658222</v>
      </c>
      <c r="BU46" s="41">
        <f>_xlfn.IFNA(VLOOKUP($A46,'B-pEC50'!$A:$BM,MATCH(BU$1,'B-pEC50'!$A$1:$BM$1,0),FALSE),"")</f>
        <v>0.7393761301989149</v>
      </c>
      <c r="BV46" s="41">
        <f>_xlfn.IFNA(VLOOKUP($A46,'B-pEC50'!$A:$BM,MATCH(BV$1,'B-pEC50'!$A$1:$BM$1,0),FALSE),"")</f>
        <v>0.70479204339963819</v>
      </c>
      <c r="BW46" s="41">
        <f>_xlfn.IFNA(VLOOKUP($A46,'B-pEC50'!$A:$BM,MATCH(BW$1,'B-pEC50'!$A$1:$BM$1,0),FALSE),"")</f>
        <v>0.60601265822784811</v>
      </c>
      <c r="BX46" s="41">
        <f>_xlfn.IFNA(VLOOKUP($A46,'B-pEC50'!$A:$BM,MATCH(BX$1,'B-pEC50'!$A$1:$BM$1,0),FALSE),"")</f>
        <v>0.71338155515370694</v>
      </c>
      <c r="BY46" s="41">
        <f>_xlfn.IFNA(VLOOKUP($A46,'B-pEC50'!$A:$BM,MATCH(BY$1,'B-pEC50'!$A$1:$BM$1,0),FALSE),"")</f>
        <v>0.85940325497287529</v>
      </c>
      <c r="BZ46" s="41">
        <f>_xlfn.IFNA(VLOOKUP($A46,'B-pEC50'!$A:$BM,MATCH(BZ$1,'B-pEC50'!$A$1:$BM$1,0),FALSE),"")</f>
        <v>0.8625678119349004</v>
      </c>
      <c r="CA46" s="41">
        <f>_xlfn.IFNA(VLOOKUP($A46,'B-pEC50'!$A:$BM,MATCH(CA$1,'B-pEC50'!$A$1:$BM$1,0),FALSE),"")</f>
        <v>0.53051537070524413</v>
      </c>
      <c r="CB46" s="47" t="str">
        <f>_xlfn.IFNA(VLOOKUP($A46,'I-pEC50'!$A:$BM,MATCH(CB$1,'I-pEC50'!$A$1:$BM$1,0),FALSE),"")</f>
        <v/>
      </c>
      <c r="CC46" s="47">
        <f>_xlfn.IFNA(VLOOKUP($A46,'I-pEC50'!$A:$BM,MATCH(CC$1,'I-pEC50'!$A$1:$BM$1,0),FALSE),"")</f>
        <v>0.37088388214904694</v>
      </c>
      <c r="CD46" s="47">
        <f>_xlfn.IFNA(VLOOKUP($A46,'I-pEC50'!$A:$BM,MATCH(CD$1,'I-pEC50'!$A$1:$BM$1,0),FALSE),"")</f>
        <v>0.37088388214904694</v>
      </c>
      <c r="CE46" s="47">
        <f>_xlfn.IFNA(VLOOKUP($A46,'I-pEC50'!$A:$BM,MATCH(CE$1,'I-pEC50'!$A$1:$BM$1,0),FALSE),"")</f>
        <v>0.35008665511265175</v>
      </c>
      <c r="CF46" s="47">
        <f>_xlfn.IFNA(VLOOKUP($A46,'I-pEC50'!$A:$BM,MATCH(CF$1,'I-pEC50'!$A$1:$BM$1,0),FALSE),"")</f>
        <v>0.35008665511265175</v>
      </c>
      <c r="CG46" s="47">
        <f>_xlfn.IFNA(VLOOKUP($A46,'I-pEC50'!$A:$BM,MATCH(CG$1,'I-pEC50'!$A$1:$BM$1,0),FALSE),"")</f>
        <v>0.52859618717504353</v>
      </c>
      <c r="CH46" s="47">
        <f>_xlfn.IFNA(VLOOKUP($A46,'I-pEC50'!$A:$BM,MATCH(CH$1,'I-pEC50'!$A$1:$BM$1,0),FALSE),"")</f>
        <v>0.58578856152513015</v>
      </c>
      <c r="CI46" s="47">
        <f>_xlfn.IFNA(VLOOKUP($A46,'I-pEC50'!$A:$BM,MATCH(CI$1,'I-pEC50'!$A$1:$BM$1,0),FALSE),"")</f>
        <v>0.58578856152513015</v>
      </c>
      <c r="CJ46" s="47">
        <f>_xlfn.IFNA(VLOOKUP($A46,'I-pEC50'!$A:$BM,MATCH(CJ$1,'I-pEC50'!$A$1:$BM$1,0),FALSE),"")</f>
        <v>0.58058925476603118</v>
      </c>
      <c r="CK46" s="47">
        <f>_xlfn.IFNA(VLOOKUP($A46,'I-pEC50'!$A:$BM,MATCH(CK$1,'I-pEC50'!$A$1:$BM$1,0),FALSE),"")</f>
        <v>0.31715771230502604</v>
      </c>
      <c r="CL46" s="47">
        <f>_xlfn.IFNA(VLOOKUP($A46,'I-pEC50'!$A:$BM,MATCH(CL$1,'I-pEC50'!$A$1:$BM$1,0),FALSE),"")</f>
        <v>0.31715771230502604</v>
      </c>
      <c r="CM46" s="47">
        <f>_xlfn.IFNA(VLOOKUP($A46,'I-pEC50'!$A:$BM,MATCH(CM$1,'I-pEC50'!$A$1:$BM$1,0),FALSE),"")</f>
        <v>0.22876949740034669</v>
      </c>
      <c r="CN46" s="40" t="str">
        <f t="shared" si="59"/>
        <v/>
      </c>
      <c r="CO46" s="41">
        <f t="shared" si="60"/>
        <v>0</v>
      </c>
      <c r="CP46" s="41">
        <f t="shared" si="61"/>
        <v>0.11065133489834138</v>
      </c>
      <c r="CQ46" s="41">
        <f t="shared" si="62"/>
        <v>0.26764157539035172</v>
      </c>
      <c r="CR46" s="41">
        <f t="shared" si="63"/>
        <v>0.7405150314611979</v>
      </c>
      <c r="CS46" s="41">
        <f t="shared" si="64"/>
        <v>0.92608605455968485</v>
      </c>
      <c r="CT46" s="41">
        <f t="shared" si="65"/>
        <v>0.71533442088091337</v>
      </c>
      <c r="CU46" s="41">
        <f t="shared" si="66"/>
        <v>0.53711256117455142</v>
      </c>
      <c r="CV46" s="41">
        <f t="shared" si="67"/>
        <v>0.74163244641953119</v>
      </c>
      <c r="CW46" s="41">
        <f t="shared" si="68"/>
        <v>0.24899448059447082</v>
      </c>
      <c r="CX46" s="41">
        <f t="shared" si="69"/>
        <v>0.24757281553398042</v>
      </c>
      <c r="CY46" s="41">
        <f t="shared" si="70"/>
        <v>0</v>
      </c>
      <c r="CZ46" s="40" t="str">
        <f>_xlfn.IFNA(VLOOKUP($A46,'B-pEC50'!$A:$BM,MATCH(CZ$1,'B-pEC50'!$A$1:$BM$1,0),FALSE),"")</f>
        <v/>
      </c>
      <c r="DA46" s="41">
        <f>_xlfn.IFNA(VLOOKUP($A46,'B-pEC50'!$A:$BM,MATCH(DA$1,'B-pEC50'!$A$1:$BM$1,0),FALSE),"")</f>
        <v>0</v>
      </c>
      <c r="DB46" s="41">
        <f>_xlfn.IFNA(VLOOKUP($A46,'B-pEC50'!$A:$BM,MATCH(DB$1,'B-pEC50'!$A$1:$BM$1,0),FALSE),"")</f>
        <v>4.40456769983689E-2</v>
      </c>
      <c r="DC46" s="41">
        <f>_xlfn.IFNA(VLOOKUP($A46,'B-pEC50'!$A:$BM,MATCH(DC$1,'B-pEC50'!$A$1:$BM$1,0),FALSE),"")</f>
        <v>9.0946166394779718E-2</v>
      </c>
      <c r="DD46" s="41">
        <f>_xlfn.IFNA(VLOOKUP($A46,'B-pEC50'!$A:$BM,MATCH(DD$1,'B-pEC50'!$A$1:$BM$1,0),FALSE),"")</f>
        <v>0.25163132137030997</v>
      </c>
      <c r="DE46" s="41">
        <f>_xlfn.IFNA(VLOOKUP($A46,'B-pEC50'!$A:$BM,MATCH(DE$1,'B-pEC50'!$A$1:$BM$1,0),FALSE),"")</f>
        <v>0.77773246329526924</v>
      </c>
      <c r="DF46" s="41">
        <f>_xlfn.IFNA(VLOOKUP($A46,'B-pEC50'!$A:$BM,MATCH(DF$1,'B-pEC50'!$A$1:$BM$1,0),FALSE),"")</f>
        <v>0.71533442088091337</v>
      </c>
      <c r="DG46" s="41">
        <f>_xlfn.IFNA(VLOOKUP($A46,'B-pEC50'!$A:$BM,MATCH(DG$1,'B-pEC50'!$A$1:$BM$1,0),FALSE),"")</f>
        <v>0.53711256117455142</v>
      </c>
      <c r="DH46" s="41">
        <f>_xlfn.IFNA(VLOOKUP($A46,'B-pEC50'!$A:$BM,MATCH(DH$1,'B-pEC50'!$A$1:$BM$1,0),FALSE),"")</f>
        <v>0.73083197389885801</v>
      </c>
      <c r="DI46" s="41">
        <f>_xlfn.IFNA(VLOOKUP($A46,'B-pEC50'!$A:$BM,MATCH(DI$1,'B-pEC50'!$A$1:$BM$1,0),FALSE),"")</f>
        <v>0.99429037520391539</v>
      </c>
      <c r="DJ46" s="41">
        <f>_xlfn.IFNA(VLOOKUP($A46,'B-pEC50'!$A:$BM,MATCH(DJ$1,'B-pEC50'!$A$1:$BM$1,0),FALSE),"")</f>
        <v>1</v>
      </c>
      <c r="DK46" s="41">
        <f>_xlfn.IFNA(VLOOKUP($A46,'B-pEC50'!$A:$BM,MATCH(DK$1,'B-pEC50'!$A$1:$BM$1,0),FALSE),"")</f>
        <v>0.40089722675367068</v>
      </c>
      <c r="DL46" s="47" t="str">
        <f>_xlfn.IFNA(VLOOKUP($A46,'I-pEC50'!$A:$BQ,MATCH(DL$1,'I-pEC50'!$A$1:$BQ$1,0),FALSE),"")</f>
        <v/>
      </c>
      <c r="DM46" s="47">
        <f>_xlfn.IFNA(VLOOKUP($A46,'I-pEC50'!$A:$BQ,MATCH(DM$1,'I-pEC50'!$A$1:$BQ$1,0),FALSE),"")</f>
        <v>0.39805825242718451</v>
      </c>
      <c r="DN46" s="47">
        <f>_xlfn.IFNA(VLOOKUP($A46,'I-pEC50'!$A:$BQ,MATCH(DN$1,'I-pEC50'!$A$1:$BQ$1,0),FALSE),"")</f>
        <v>0.39805825242718451</v>
      </c>
      <c r="DO46" s="47">
        <f>_xlfn.IFNA(VLOOKUP($A46,'I-pEC50'!$A:$BQ,MATCH(DO$1,'I-pEC50'!$A$1:$BQ$1,0),FALSE),"")</f>
        <v>0.33980582524271846</v>
      </c>
      <c r="DP46" s="47">
        <f>_xlfn.IFNA(VLOOKUP($A46,'I-pEC50'!$A:$BQ,MATCH(DP$1,'I-pEC50'!$A$1:$BQ$1,0),FALSE),"")</f>
        <v>0.33980582524271846</v>
      </c>
      <c r="DQ46" s="47">
        <f>_xlfn.IFNA(VLOOKUP($A46,'I-pEC50'!$A:$BQ,MATCH(DQ$1,'I-pEC50'!$A$1:$BQ$1,0),FALSE),"")</f>
        <v>0.83980582524271841</v>
      </c>
      <c r="DR46" s="47">
        <f>_xlfn.IFNA(VLOOKUP($A46,'I-pEC50'!$A:$BQ,MATCH(DR$1,'I-pEC50'!$A$1:$BQ$1,0),FALSE),"")</f>
        <v>1</v>
      </c>
      <c r="DS46" s="47">
        <f>_xlfn.IFNA(VLOOKUP($A46,'I-pEC50'!$A:$BQ,MATCH(DS$1,'I-pEC50'!$A$1:$BQ$1,0),FALSE),"")</f>
        <v>1</v>
      </c>
      <c r="DT46" s="47">
        <f>_xlfn.IFNA(VLOOKUP($A46,'I-pEC50'!$A:$BQ,MATCH(DT$1,'I-pEC50'!$A$1:$BQ$1,0),FALSE),"")</f>
        <v>0.98543689320388295</v>
      </c>
      <c r="DU46" s="47">
        <f>_xlfn.IFNA(VLOOKUP($A46,'I-pEC50'!$A:$BQ,MATCH(DU$1,'I-pEC50'!$A$1:$BQ$1,0),FALSE),"")</f>
        <v>0.24757281553398042</v>
      </c>
      <c r="DV46" s="47">
        <f>_xlfn.IFNA(VLOOKUP($A46,'I-pEC50'!$A:$BQ,MATCH(DV$1,'I-pEC50'!$A$1:$BQ$1,0),FALSE),"")</f>
        <v>0.24757281553398042</v>
      </c>
      <c r="DW46" s="47">
        <f>_xlfn.IFNA(VLOOKUP($A46,'I-pEC50'!$A:$BQ,MATCH(DW$1,'I-pEC50'!$A$1:$BQ$1,0),FALSE),"")</f>
        <v>0</v>
      </c>
      <c r="DX46" s="105" t="str">
        <f t="shared" si="73"/>
        <v/>
      </c>
      <c r="DY46" s="47">
        <f t="shared" si="74"/>
        <v>0.91449323208979871</v>
      </c>
      <c r="DZ46" s="47">
        <f t="shared" si="75"/>
        <v>0.89831565814098568</v>
      </c>
      <c r="EA46" s="47">
        <f t="shared" si="76"/>
        <v>0.73608803986710969</v>
      </c>
      <c r="EB46" s="47" t="str">
        <f>_xlfn.IFNA(VLOOKUP($A46,'B-pEC50'!$A:$IC,MATCH(EB$1,'B-pEC50'!$A$1:$IC$1,0),FALSE),"")</f>
        <v/>
      </c>
      <c r="EC46" s="47">
        <f>_xlfn.IFNA(VLOOKUP($A46,'B-pEC50'!$A:$IC,MATCH(EC$1,'B-pEC50'!$A$1:$IC$1,0),FALSE),"")</f>
        <v>9.0869999999999997</v>
      </c>
      <c r="ED46" s="47">
        <f>_xlfn.IFNA(VLOOKUP($A46,'B-pEC50'!$A:$IC,MATCH(ED$1,'B-pEC50'!$A$1:$IC$1,0),FALSE),"")</f>
        <v>9.6180000000000003</v>
      </c>
      <c r="EE46" s="47">
        <f>_xlfn.IFNA(VLOOKUP($A46,'B-pEC50'!$A:$IC,MATCH(EE$1,'B-pEC50'!$A$1:$IC$1,0),FALSE),"")</f>
        <v>9.6319999999999997</v>
      </c>
      <c r="EF46" s="47" t="str">
        <f>_xlfn.IFNA(VLOOKUP($A46,'I-pEC50'!$A:$IC,MATCH(EF$1,'I-pEC50'!$A$1:$IC$1,0),FALSE),"")</f>
        <v/>
      </c>
      <c r="EG46" s="47">
        <f>_xlfn.IFNA(VLOOKUP($A46,'I-pEC50'!$A:$IC,MATCH(EG$1,'I-pEC50'!$A$1:$IC$1,0),FALSE),"")</f>
        <v>8.31</v>
      </c>
      <c r="EH46" s="47">
        <f>_xlfn.IFNA(VLOOKUP($A46,'I-pEC50'!$A:$IC,MATCH(EH$1,'I-pEC50'!$A$1:$IC$1,0),FALSE),"")</f>
        <v>8.64</v>
      </c>
      <c r="EI46" s="47">
        <f>_xlfn.IFNA(VLOOKUP($A46,'I-pEC50'!$A:$IC,MATCH(EI$1,'I-pEC50'!$A$1:$IC$1,0),FALSE),"")</f>
        <v>7.09</v>
      </c>
      <c r="EJ46" s="105" t="str">
        <f t="shared" si="77"/>
        <v/>
      </c>
      <c r="EK46" s="47">
        <f t="shared" si="78"/>
        <v>0.97200361243710509</v>
      </c>
      <c r="EL46" s="47">
        <f t="shared" si="79"/>
        <v>0.91557702451347833</v>
      </c>
      <c r="EM46" s="47">
        <f t="shared" si="80"/>
        <v>0.76819331272829439</v>
      </c>
      <c r="EN46" s="105" t="str">
        <f>_xlfn.IFNA(VLOOKUP($A46,'B-pEC50'!$A:$IC,MATCH(EN$1,'B-pEC50'!$A$1:$IC$1,0),FALSE),"")</f>
        <v/>
      </c>
      <c r="EO46" s="47">
        <f>_xlfn.IFNA(VLOOKUP($A46,'B-pEC50'!$A:$IC,MATCH(EO$1,'B-pEC50'!$A$1:$IC$1,0),FALSE),"")</f>
        <v>7.7509999999999994</v>
      </c>
      <c r="EP46" s="47">
        <f>_xlfn.IFNA(VLOOKUP($A46,'B-pEC50'!$A:$IC,MATCH(EP$1,'B-pEC50'!$A$1:$IC$1,0),FALSE),"")</f>
        <v>9.0052500000000002</v>
      </c>
      <c r="EQ46" s="47">
        <f>_xlfn.IFNA(VLOOKUP($A46,'B-pEC50'!$A:$IC,MATCH(EQ$1,'B-pEC50'!$A$1:$IC$1,0),FALSE),"")</f>
        <v>8.8975000000000009</v>
      </c>
      <c r="ER46" s="47" t="str">
        <f>_xlfn.IFNA(VLOOKUP($A46,'I-pEC50'!$A:$IC,MATCH(ER$1,'I-pEC50'!$A$1:$IC$1,0),FALSE),"")</f>
        <v/>
      </c>
      <c r="ES46" s="47">
        <f>_xlfn.IFNA(VLOOKUP($A46,'I-pEC50'!$A:$IC,MATCH(ES$1,'I-pEC50'!$A$1:$IC$1,0),FALSE),"")</f>
        <v>7.5340000000000007</v>
      </c>
      <c r="ET46" s="47">
        <f>_xlfn.IFNA(VLOOKUP($A46,'I-pEC50'!$A:$IC,MATCH(ET$1,'I-pEC50'!$A$1:$IC$1,0),FALSE),"")</f>
        <v>8.245000000000001</v>
      </c>
      <c r="EU46" s="47">
        <f>_xlfn.IFNA(VLOOKUP($A46,'I-pEC50'!$A:$IC,MATCH(EU$1,'I-pEC50'!$A$1:$IC$1,0),FALSE),"")</f>
        <v>6.835</v>
      </c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</row>
    <row r="47" spans="1:172" s="49" customFormat="1" x14ac:dyDescent="0.2">
      <c r="A47" s="29" t="s">
        <v>155</v>
      </c>
      <c r="B47" s="377" t="str">
        <f>VLOOKUP($A47,BI!$A:$Q,MATCH(B$1,BI!$A$1:$Q$1,0),FALSE)</f>
        <v/>
      </c>
      <c r="C47" s="378">
        <f>VLOOKUP($A47,BI!$A:$Q,MATCH(C$1,BI!$A$1:$Q$1,0),FALSE)</f>
        <v>1</v>
      </c>
      <c r="D47" s="378">
        <f>VLOOKUP($A47,BI!$A:$Q,MATCH(D$1,BI!$A$1:$Q$1,0),FALSE)</f>
        <v>1</v>
      </c>
      <c r="E47" s="378">
        <f>VLOOKUP($A47,BI!$A:$Q,MATCH(E$1,BI!$A$1:$Q$1,0),FALSE)</f>
        <v>1</v>
      </c>
      <c r="F47" s="378">
        <f>VLOOKUP($A47,BI!$A:$Q,MATCH(F$1,BI!$A$1:$Q$1,0),FALSE)</f>
        <v>1</v>
      </c>
      <c r="G47" s="378">
        <f>VLOOKUP($A47,BI!$A:$Q,MATCH(G$1,BI!$A$1:$Q$1,0),FALSE)</f>
        <v>1</v>
      </c>
      <c r="H47" s="378">
        <f>VLOOKUP($A47,BI!$A:$Q,MATCH(H$1,BI!$A$1:$Q$1,0),FALSE)</f>
        <v>1</v>
      </c>
      <c r="I47" s="378">
        <f>VLOOKUP($A47,BI!$A:$Q,MATCH(I$1,BI!$A$1:$Q$1,0),FALSE)</f>
        <v>1</v>
      </c>
      <c r="J47" s="378">
        <f>VLOOKUP($A47,BI!$A:$Q,MATCH(J$1,BI!$A$1:$Q$1,0),FALSE)</f>
        <v>1</v>
      </c>
      <c r="K47" s="378">
        <f>VLOOKUP($A47,BI!$A:$Q,MATCH(K$1,BI!$A$1:$Q$1,0),FALSE)</f>
        <v>1</v>
      </c>
      <c r="L47" s="378">
        <f>VLOOKUP($A47,BI!$A:$Q,MATCH(L$1,BI!$A$1:$Q$1,0),FALSE)</f>
        <v>1</v>
      </c>
      <c r="M47" s="378">
        <f>VLOOKUP($A47,BI!$A:$Q,MATCH(M$1,BI!$A$1:$Q$1,0),FALSE)</f>
        <v>1</v>
      </c>
      <c r="N47" s="49">
        <f t="shared" si="0"/>
        <v>11</v>
      </c>
      <c r="O47" s="49" t="str">
        <f>VLOOKUP($A47,BI!$A:$Q,MATCH(O$1,BI!$A$1:$Q$1,0),FALSE)</f>
        <v/>
      </c>
      <c r="P47" s="37">
        <f>VLOOKUP($A47,BI!$A:$Q,MATCH(P$1,BI!$A$1:$Q$1,0),FALSE)</f>
        <v>1</v>
      </c>
      <c r="Q47" s="37">
        <f>VLOOKUP($A47,BI!$A:$Q,MATCH(Q$1,BI!$A$1:$Q$1,0),FALSE)</f>
        <v>1</v>
      </c>
      <c r="R47" s="37">
        <f>VLOOKUP($A47,BI!$A:$Q,MATCH(R$1,BI!$A$1:$Q$1,0),FALSE)</f>
        <v>1</v>
      </c>
      <c r="S47" s="37">
        <f t="shared" si="1"/>
        <v>3</v>
      </c>
      <c r="T47" s="40" t="str">
        <f t="shared" si="35"/>
        <v/>
      </c>
      <c r="U47" s="41">
        <f t="shared" si="36"/>
        <v>0.99576831526051313</v>
      </c>
      <c r="V47" s="41">
        <f t="shared" si="37"/>
        <v>0.99065912379950005</v>
      </c>
      <c r="W47" s="41">
        <f t="shared" si="38"/>
        <v>0.92511563945493192</v>
      </c>
      <c r="X47" s="41">
        <f t="shared" si="39"/>
        <v>0.88718379091236077</v>
      </c>
      <c r="Y47" s="41">
        <f t="shared" si="40"/>
        <v>0.84316484468016017</v>
      </c>
      <c r="Z47" s="41">
        <f t="shared" si="41"/>
        <v>0.86100345658321986</v>
      </c>
      <c r="AA47" s="41">
        <f t="shared" si="42"/>
        <v>0.87642605821516162</v>
      </c>
      <c r="AB47" s="41">
        <f t="shared" si="43"/>
        <v>0.93283582089552242</v>
      </c>
      <c r="AC47" s="41">
        <f t="shared" si="44"/>
        <v>0.92155071139537914</v>
      </c>
      <c r="AD47" s="41">
        <f t="shared" si="45"/>
        <v>0.94534518828451897</v>
      </c>
      <c r="AE47" s="41">
        <f t="shared" si="46"/>
        <v>0.82603092783505161</v>
      </c>
      <c r="AF47" s="44" t="str">
        <f>_xlfn.IFNA(VLOOKUP($A47,'B-pEC50'!$A:$BM,MATCH(AF$1,'B-pEC50'!$A$1:$BM$1,0),FALSE),"")</f>
        <v/>
      </c>
      <c r="AG47" s="46">
        <f>_xlfn.IFNA(VLOOKUP($A47,'B-pEC50'!$A:$BM,MATCH(AG$1,'B-pEC50'!$A$1:$BM$1,0),FALSE),"")</f>
        <v>7.5620000000000003</v>
      </c>
      <c r="AH47" s="46">
        <f>_xlfn.IFNA(VLOOKUP($A47,'B-pEC50'!$A:$BM,MATCH(AH$1,'B-pEC50'!$A$1:$BM$1,0),FALSE),"")</f>
        <v>7.601</v>
      </c>
      <c r="AI47" s="46">
        <f>_xlfn.IFNA(VLOOKUP($A47,'B-pEC50'!$A:$BM,MATCH(AI$1,'B-pEC50'!$A$1:$BM$1,0),FALSE),"")</f>
        <v>7.9989999999999997</v>
      </c>
      <c r="AJ47" s="46">
        <f>_xlfn.IFNA(VLOOKUP($A47,'B-pEC50'!$A:$BM,MATCH(AJ$1,'B-pEC50'!$A$1:$BM$1,0),FALSE),"")</f>
        <v>8.3409999999999993</v>
      </c>
      <c r="AK47" s="46">
        <f>_xlfn.IFNA(VLOOKUP($A47,'B-pEC50'!$A:$BM,MATCH(AK$1,'B-pEC50'!$A$1:$BM$1,0),FALSE),"")</f>
        <v>9.2390000000000008</v>
      </c>
      <c r="AL47" s="45">
        <f>_xlfn.IFNA(VLOOKUP($A47,'B-pEC50'!$A:$BM,MATCH(AL$1,'B-pEC50'!$A$1:$BM$1,0),FALSE),"")</f>
        <v>9.5470000000000006</v>
      </c>
      <c r="AM47" s="45">
        <f>_xlfn.IFNA(VLOOKUP($A47,'B-pEC50'!$A:$BM,MATCH(AM$1,'B-pEC50'!$A$1:$BM$1,0),FALSE),"")</f>
        <v>9.3789999999999996</v>
      </c>
      <c r="AN47" s="45">
        <f>_xlfn.IFNA(VLOOKUP($A47,'B-pEC50'!$A:$BM,MATCH(AN$1,'B-pEC50'!$A$1:$BM$1,0),FALSE),"")</f>
        <v>8.8439999999999994</v>
      </c>
      <c r="AO47" s="46">
        <f>_xlfn.IFNA(VLOOKUP($A47,'B-pEC50'!$A:$BM,MATCH(AO$1,'B-pEC50'!$A$1:$BM$1,0),FALSE),"")</f>
        <v>7.6609999999999996</v>
      </c>
      <c r="AP47" s="45">
        <f>_xlfn.IFNA(VLOOKUP($A47,'B-pEC50'!$A:$BM,MATCH(AP$1,'B-pEC50'!$A$1:$BM$1,0),FALSE),"")</f>
        <v>7.6479999999999997</v>
      </c>
      <c r="AQ47" s="45">
        <f>_xlfn.IFNA(VLOOKUP($A47,'B-pEC50'!$A:$BM,MATCH(AQ$1,'B-pEC50'!$A$1:$BM$1,0),FALSE),"")</f>
        <v>6.41</v>
      </c>
      <c r="AR47" s="47" t="str">
        <f>_xlfn.IFNA(VLOOKUP($A47,'I-pEC50'!$A:$BM,MATCH(AR$1,'I-pEC50'!$A$1:$BM$1,0),FALSE),"")</f>
        <v/>
      </c>
      <c r="AS47" s="47">
        <f>_xlfn.IFNA(VLOOKUP($A47,'I-pEC50'!$A:$BM,MATCH(AS$1,'I-pEC50'!$A$1:$BM$1,0),FALSE),"")</f>
        <v>7.53</v>
      </c>
      <c r="AT47" s="47">
        <f>_xlfn.IFNA(VLOOKUP($A47,'I-pEC50'!$A:$BM,MATCH(AT$1,'I-pEC50'!$A$1:$BM$1,0),FALSE),"")</f>
        <v>7.53</v>
      </c>
      <c r="AU47" s="47">
        <f>_xlfn.IFNA(VLOOKUP($A47,'I-pEC50'!$A:$BM,MATCH(AU$1,'I-pEC50'!$A$1:$BM$1,0),FALSE),"")</f>
        <v>7.4</v>
      </c>
      <c r="AV47" s="47">
        <f>_xlfn.IFNA(VLOOKUP($A47,'I-pEC50'!$A:$BM,MATCH(AV$1,'I-pEC50'!$A$1:$BM$1,0),FALSE),"")</f>
        <v>7.4</v>
      </c>
      <c r="AW47" s="47">
        <f>_xlfn.IFNA(VLOOKUP($A47,'I-pEC50'!$A:$BM,MATCH(AW$1,'I-pEC50'!$A$1:$BM$1,0),FALSE),"")</f>
        <v>7.79</v>
      </c>
      <c r="AX47" s="47">
        <f>_xlfn.IFNA(VLOOKUP($A47,'I-pEC50'!$A:$BM,MATCH(AX$1,'I-pEC50'!$A$1:$BM$1,0),FALSE),"")</f>
        <v>8.2200000000000006</v>
      </c>
      <c r="AY47" s="47">
        <f>_xlfn.IFNA(VLOOKUP($A47,'I-pEC50'!$A:$BM,MATCH(AY$1,'I-pEC50'!$A$1:$BM$1,0),FALSE),"")</f>
        <v>8.2200000000000006</v>
      </c>
      <c r="AZ47" s="47">
        <f>_xlfn.IFNA(VLOOKUP($A47,'I-pEC50'!$A:$BM,MATCH(AZ$1,'I-pEC50'!$A$1:$BM$1,0),FALSE),"")</f>
        <v>8.25</v>
      </c>
      <c r="BA47" s="47">
        <f>_xlfn.IFNA(VLOOKUP($A47,'I-pEC50'!$A:$BM,MATCH(BA$1,'I-pEC50'!$A$1:$BM$1,0),FALSE),"")</f>
        <v>7.06</v>
      </c>
      <c r="BB47" s="47">
        <f>_xlfn.IFNA(VLOOKUP($A47,'I-pEC50'!$A:$BM,MATCH(BB$1,'I-pEC50'!$A$1:$BM$1,0),FALSE),"")</f>
        <v>7.23</v>
      </c>
      <c r="BC47" s="47">
        <f>_xlfn.IFNA(VLOOKUP($A47,'I-pEC50'!$A:$BM,MATCH(BC$1,'I-pEC50'!$A$1:$BM$1,0),FALSE),"")</f>
        <v>7.76</v>
      </c>
      <c r="BD47" s="40" t="str">
        <f t="shared" si="47"/>
        <v/>
      </c>
      <c r="BE47" s="41">
        <f t="shared" si="48"/>
        <v>0.9968295941602594</v>
      </c>
      <c r="BF47" s="41">
        <f t="shared" si="49"/>
        <v>0.97505012403574987</v>
      </c>
      <c r="BG47" s="41">
        <f t="shared" si="50"/>
        <v>0.75162175658606678</v>
      </c>
      <c r="BH47" s="41">
        <f t="shared" si="51"/>
        <v>0.64981793846629066</v>
      </c>
      <c r="BI47" s="41">
        <f t="shared" si="52"/>
        <v>0.56669962750706182</v>
      </c>
      <c r="BJ47" s="41">
        <f t="shared" si="53"/>
        <v>0.60828312322584654</v>
      </c>
      <c r="BK47" s="41">
        <f t="shared" si="54"/>
        <v>0.63696444927185913</v>
      </c>
      <c r="BL47" s="41">
        <f t="shared" si="55"/>
        <v>0.75710239955676562</v>
      </c>
      <c r="BM47" s="41">
        <f t="shared" si="56"/>
        <v>0.748023840723676</v>
      </c>
      <c r="BN47" s="41">
        <f t="shared" si="57"/>
        <v>0.82447988012078788</v>
      </c>
      <c r="BO47" s="41">
        <f t="shared" si="58"/>
        <v>0.30988969258589522</v>
      </c>
      <c r="BP47" s="40" t="str">
        <f>_xlfn.IFNA(VLOOKUP($A47,'B-pEC50'!$A:$BM,MATCH(BP$1,'B-pEC50'!$A$1:$BM$1,0),FALSE),"")</f>
        <v/>
      </c>
      <c r="BQ47" s="41">
        <f>_xlfn.IFNA(VLOOKUP($A47,'B-pEC50'!$A:$BM,MATCH(BQ$1,'B-pEC50'!$A$1:$BM$1,0),FALSE),"")</f>
        <v>0.39466546112115741</v>
      </c>
      <c r="BR47" s="41">
        <f>_xlfn.IFNA(VLOOKUP($A47,'B-pEC50'!$A:$BM,MATCH(BR$1,'B-pEC50'!$A$1:$BM$1,0),FALSE),"")</f>
        <v>0.40348101265822783</v>
      </c>
      <c r="BS47" s="41">
        <f>_xlfn.IFNA(VLOOKUP($A47,'B-pEC50'!$A:$BM,MATCH(BS$1,'B-pEC50'!$A$1:$BM$1,0),FALSE),"")</f>
        <v>0.49344484629294749</v>
      </c>
      <c r="BT47" s="41">
        <f>_xlfn.IFNA(VLOOKUP($A47,'B-pEC50'!$A:$BM,MATCH(BT$1,'B-pEC50'!$A$1:$BM$1,0),FALSE),"")</f>
        <v>0.57075045207956587</v>
      </c>
      <c r="BU47" s="41">
        <f>_xlfn.IFNA(VLOOKUP($A47,'B-pEC50'!$A:$BM,MATCH(BU$1,'B-pEC50'!$A$1:$BM$1,0),FALSE),"")</f>
        <v>0.77373417721519</v>
      </c>
      <c r="BV47" s="41">
        <f>_xlfn.IFNA(VLOOKUP($A47,'B-pEC50'!$A:$BM,MATCH(BV$1,'B-pEC50'!$A$1:$BM$1,0),FALSE),"")</f>
        <v>0.84335443037974689</v>
      </c>
      <c r="BW47" s="41">
        <f>_xlfn.IFNA(VLOOKUP($A47,'B-pEC50'!$A:$BM,MATCH(BW$1,'B-pEC50'!$A$1:$BM$1,0),FALSE),"")</f>
        <v>0.80537974683544289</v>
      </c>
      <c r="BX47" s="41">
        <f>_xlfn.IFNA(VLOOKUP($A47,'B-pEC50'!$A:$BM,MATCH(BX$1,'B-pEC50'!$A$1:$BM$1,0),FALSE),"")</f>
        <v>0.68444846292947548</v>
      </c>
      <c r="BY47" s="41">
        <f>_xlfn.IFNA(VLOOKUP($A47,'B-pEC50'!$A:$BM,MATCH(BY$1,'B-pEC50'!$A$1:$BM$1,0),FALSE),"")</f>
        <v>0.41704339963833625</v>
      </c>
      <c r="BZ47" s="41">
        <f>_xlfn.IFNA(VLOOKUP($A47,'B-pEC50'!$A:$BM,MATCH(BZ$1,'B-pEC50'!$A$1:$BM$1,0),FALSE),"")</f>
        <v>0.41410488245931276</v>
      </c>
      <c r="CA47" s="41">
        <f>_xlfn.IFNA(VLOOKUP($A47,'B-pEC50'!$A:$BM,MATCH(CA$1,'B-pEC50'!$A$1:$BM$1,0),FALSE),"")</f>
        <v>0.13426763110307419</v>
      </c>
      <c r="CB47" s="47" t="str">
        <f>_xlfn.IFNA(VLOOKUP($A47,'I-pEC50'!$A:$BM,MATCH(CB$1,'I-pEC50'!$A$1:$BM$1,0),FALSE),"")</f>
        <v/>
      </c>
      <c r="CC47" s="47">
        <f>_xlfn.IFNA(VLOOKUP($A47,'I-pEC50'!$A:$BM,MATCH(CC$1,'I-pEC50'!$A$1:$BM$1,0),FALSE),"")</f>
        <v>0.39341421143847499</v>
      </c>
      <c r="CD47" s="47">
        <f>_xlfn.IFNA(VLOOKUP($A47,'I-pEC50'!$A:$BM,MATCH(CD$1,'I-pEC50'!$A$1:$BM$1,0),FALSE),"")</f>
        <v>0.39341421143847499</v>
      </c>
      <c r="CE47" s="47">
        <f>_xlfn.IFNA(VLOOKUP($A47,'I-pEC50'!$A:$BM,MATCH(CE$1,'I-pEC50'!$A$1:$BM$1,0),FALSE),"")</f>
        <v>0.37088388214904694</v>
      </c>
      <c r="CF47" s="47">
        <f>_xlfn.IFNA(VLOOKUP($A47,'I-pEC50'!$A:$BM,MATCH(CF$1,'I-pEC50'!$A$1:$BM$1,0),FALSE),"")</f>
        <v>0.37088388214904694</v>
      </c>
      <c r="CG47" s="47">
        <f>_xlfn.IFNA(VLOOKUP($A47,'I-pEC50'!$A:$BM,MATCH(CG$1,'I-pEC50'!$A$1:$BM$1,0),FALSE),"")</f>
        <v>0.4384748700173311</v>
      </c>
      <c r="CH47" s="47">
        <f>_xlfn.IFNA(VLOOKUP($A47,'I-pEC50'!$A:$BM,MATCH(CH$1,'I-pEC50'!$A$1:$BM$1,0),FALSE),"")</f>
        <v>0.51299826689774719</v>
      </c>
      <c r="CI47" s="47">
        <f>_xlfn.IFNA(VLOOKUP($A47,'I-pEC50'!$A:$BM,MATCH(CI$1,'I-pEC50'!$A$1:$BM$1,0),FALSE),"")</f>
        <v>0.51299826689774719</v>
      </c>
      <c r="CJ47" s="47">
        <f>_xlfn.IFNA(VLOOKUP($A47,'I-pEC50'!$A:$BM,MATCH(CJ$1,'I-pEC50'!$A$1:$BM$1,0),FALSE),"")</f>
        <v>0.51819757365684582</v>
      </c>
      <c r="CK47" s="47">
        <f>_xlfn.IFNA(VLOOKUP($A47,'I-pEC50'!$A:$BM,MATCH(CK$1,'I-pEC50'!$A$1:$BM$1,0),FALSE),"")</f>
        <v>0.31195840554592719</v>
      </c>
      <c r="CL47" s="47">
        <f>_xlfn.IFNA(VLOOKUP($A47,'I-pEC50'!$A:$BM,MATCH(CL$1,'I-pEC50'!$A$1:$BM$1,0),FALSE),"")</f>
        <v>0.34142114384748712</v>
      </c>
      <c r="CM47" s="47">
        <f>_xlfn.IFNA(VLOOKUP($A47,'I-pEC50'!$A:$BM,MATCH(CM$1,'I-pEC50'!$A$1:$BM$1,0),FALSE),"")</f>
        <v>0.43327556325823224</v>
      </c>
      <c r="CN47" s="40" t="str">
        <f t="shared" si="59"/>
        <v/>
      </c>
      <c r="CO47" s="41">
        <f t="shared" si="60"/>
        <v>0.929794694755118</v>
      </c>
      <c r="CP47" s="41">
        <f t="shared" si="61"/>
        <v>0.96127211931713996</v>
      </c>
      <c r="CQ47" s="41">
        <f t="shared" si="62"/>
        <v>0.56405645958824191</v>
      </c>
      <c r="CR47" s="41">
        <f t="shared" si="63"/>
        <v>0.46415624768809766</v>
      </c>
      <c r="CS47" s="41">
        <f t="shared" si="64"/>
        <v>0.68023264448939713</v>
      </c>
      <c r="CT47" s="41">
        <f t="shared" si="65"/>
        <v>0.97478991596638709</v>
      </c>
      <c r="CU47" s="41">
        <f t="shared" si="66"/>
        <v>0.97092269134798148</v>
      </c>
      <c r="CV47" s="41">
        <f t="shared" si="67"/>
        <v>0.77590054191903057</v>
      </c>
      <c r="CW47" s="41">
        <f t="shared" si="68"/>
        <v>0</v>
      </c>
      <c r="CX47" s="41">
        <f t="shared" si="69"/>
        <v>0.36198938379875556</v>
      </c>
      <c r="CY47" s="41">
        <f t="shared" si="70"/>
        <v>0</v>
      </c>
      <c r="CZ47" s="40" t="str">
        <f>_xlfn.IFNA(VLOOKUP($A47,'B-pEC50'!$A:$BM,MATCH(CZ$1,'B-pEC50'!$A$1:$BM$1,0),FALSE),"")</f>
        <v/>
      </c>
      <c r="DA47" s="41">
        <f>_xlfn.IFNA(VLOOKUP($A47,'B-pEC50'!$A:$BM,MATCH(DA$1,'B-pEC50'!$A$1:$BM$1,0),FALSE),"")</f>
        <v>0.36722983742429072</v>
      </c>
      <c r="DB47" s="41">
        <f>_xlfn.IFNA(VLOOKUP($A47,'B-pEC50'!$A:$BM,MATCH(DB$1,'B-pEC50'!$A$1:$BM$1,0),FALSE),"")</f>
        <v>0.37966209754542546</v>
      </c>
      <c r="DC47" s="41">
        <f>_xlfn.IFNA(VLOOKUP($A47,'B-pEC50'!$A:$BM,MATCH(DC$1,'B-pEC50'!$A$1:$BM$1,0),FALSE),"")</f>
        <v>0.50653490596110906</v>
      </c>
      <c r="DD47" s="41">
        <f>_xlfn.IFNA(VLOOKUP($A47,'B-pEC50'!$A:$BM,MATCH(DD$1,'B-pEC50'!$A$1:$BM$1,0),FALSE),"")</f>
        <v>0.61555626394644525</v>
      </c>
      <c r="DE47" s="41">
        <f>_xlfn.IFNA(VLOOKUP($A47,'B-pEC50'!$A:$BM,MATCH(DE$1,'B-pEC50'!$A$1:$BM$1,0),FALSE),"")</f>
        <v>0.90181702263308905</v>
      </c>
      <c r="DF47" s="41">
        <f>_xlfn.IFNA(VLOOKUP($A47,'B-pEC50'!$A:$BM,MATCH(DF$1,'B-pEC50'!$A$1:$BM$1,0),FALSE),"")</f>
        <v>1</v>
      </c>
      <c r="DG47" s="41">
        <f>_xlfn.IFNA(VLOOKUP($A47,'B-pEC50'!$A:$BM,MATCH(DG$1,'B-pEC50'!$A$1:$BM$1,0),FALSE),"")</f>
        <v>0.94644564870895731</v>
      </c>
      <c r="DH47" s="41">
        <f>_xlfn.IFNA(VLOOKUP($A47,'B-pEC50'!$A:$BM,MATCH(DH$1,'B-pEC50'!$A$1:$BM$1,0),FALSE),"")</f>
        <v>0.77590054191903057</v>
      </c>
      <c r="DI47" s="41">
        <f>_xlfn.IFNA(VLOOKUP($A47,'B-pEC50'!$A:$BM,MATCH(DI$1,'B-pEC50'!$A$1:$BM$1,0),FALSE),"")</f>
        <v>0.39878865157794047</v>
      </c>
      <c r="DJ47" s="41">
        <f>_xlfn.IFNA(VLOOKUP($A47,'B-pEC50'!$A:$BM,MATCH(DJ$1,'B-pEC50'!$A$1:$BM$1,0),FALSE),"")</f>
        <v>0.39464456487089555</v>
      </c>
      <c r="DK47" s="41">
        <f>_xlfn.IFNA(VLOOKUP($A47,'B-pEC50'!$A:$BM,MATCH(DK$1,'B-pEC50'!$A$1:$BM$1,0),FALSE),"")</f>
        <v>0</v>
      </c>
      <c r="DL47" s="47" t="str">
        <f>_xlfn.IFNA(VLOOKUP($A47,'I-pEC50'!$A:$BQ,MATCH(DL$1,'I-pEC50'!$A$1:$BQ$1,0),FALSE),"")</f>
        <v/>
      </c>
      <c r="DM47" s="47">
        <f>_xlfn.IFNA(VLOOKUP($A47,'I-pEC50'!$A:$BQ,MATCH(DM$1,'I-pEC50'!$A$1:$BQ$1,0),FALSE),"")</f>
        <v>0.39495798319327774</v>
      </c>
      <c r="DN47" s="47">
        <f>_xlfn.IFNA(VLOOKUP($A47,'I-pEC50'!$A:$BQ,MATCH(DN$1,'I-pEC50'!$A$1:$BQ$1,0),FALSE),"")</f>
        <v>0.39495798319327774</v>
      </c>
      <c r="DO47" s="47">
        <f>_xlfn.IFNA(VLOOKUP($A47,'I-pEC50'!$A:$BQ,MATCH(DO$1,'I-pEC50'!$A$1:$BQ$1,0),FALSE),"")</f>
        <v>0.28571428571428625</v>
      </c>
      <c r="DP47" s="47">
        <f>_xlfn.IFNA(VLOOKUP($A47,'I-pEC50'!$A:$BQ,MATCH(DP$1,'I-pEC50'!$A$1:$BQ$1,0),FALSE),"")</f>
        <v>0.28571428571428625</v>
      </c>
      <c r="DQ47" s="47">
        <f>_xlfn.IFNA(VLOOKUP($A47,'I-pEC50'!$A:$BQ,MATCH(DQ$1,'I-pEC50'!$A$1:$BQ$1,0),FALSE),"")</f>
        <v>0.61344537815126066</v>
      </c>
      <c r="DR47" s="47">
        <f>_xlfn.IFNA(VLOOKUP($A47,'I-pEC50'!$A:$BQ,MATCH(DR$1,'I-pEC50'!$A$1:$BQ$1,0),FALSE),"")</f>
        <v>0.97478991596638709</v>
      </c>
      <c r="DS47" s="47">
        <f>_xlfn.IFNA(VLOOKUP($A47,'I-pEC50'!$A:$BQ,MATCH(DS$1,'I-pEC50'!$A$1:$BQ$1,0),FALSE),"")</f>
        <v>0.97478991596638709</v>
      </c>
      <c r="DT47" s="47">
        <f>_xlfn.IFNA(VLOOKUP($A47,'I-pEC50'!$A:$BQ,MATCH(DT$1,'I-pEC50'!$A$1:$BQ$1,0),FALSE),"")</f>
        <v>1</v>
      </c>
      <c r="DU47" s="47">
        <f>_xlfn.IFNA(VLOOKUP($A47,'I-pEC50'!$A:$BQ,MATCH(DU$1,'I-pEC50'!$A$1:$BQ$1,0),FALSE),"")</f>
        <v>0</v>
      </c>
      <c r="DV47" s="47">
        <f>_xlfn.IFNA(VLOOKUP($A47,'I-pEC50'!$A:$BQ,MATCH(DV$1,'I-pEC50'!$A$1:$BQ$1,0),FALSE),"")</f>
        <v>0.14285714285714349</v>
      </c>
      <c r="DW47" s="47">
        <f>_xlfn.IFNA(VLOOKUP($A47,'I-pEC50'!$A:$BQ,MATCH(DW$1,'I-pEC50'!$A$1:$BQ$1,0),FALSE),"")</f>
        <v>0.58823529411764697</v>
      </c>
      <c r="DX47" s="105" t="str">
        <f t="shared" si="73"/>
        <v/>
      </c>
      <c r="DY47" s="47">
        <f t="shared" si="74"/>
        <v>0.84316484468016017</v>
      </c>
      <c r="DZ47" s="47">
        <f t="shared" si="75"/>
        <v>0.86414580496491034</v>
      </c>
      <c r="EA47" s="47">
        <f t="shared" si="76"/>
        <v>0.98556701030927829</v>
      </c>
      <c r="EB47" s="47" t="str">
        <f>_xlfn.IFNA(VLOOKUP($A47,'B-pEC50'!$A:$IC,MATCH(EB$1,'B-pEC50'!$A$1:$IC$1,0),FALSE),"")</f>
        <v/>
      </c>
      <c r="EC47" s="47">
        <f>_xlfn.IFNA(VLOOKUP($A47,'B-pEC50'!$A:$IC,MATCH(EC$1,'B-pEC50'!$A$1:$IC$1,0),FALSE),"")</f>
        <v>9.2390000000000008</v>
      </c>
      <c r="ED47" s="47">
        <f>_xlfn.IFNA(VLOOKUP($A47,'B-pEC50'!$A:$IC,MATCH(ED$1,'B-pEC50'!$A$1:$IC$1,0),FALSE),"")</f>
        <v>9.5470000000000006</v>
      </c>
      <c r="EE47" s="47">
        <f>_xlfn.IFNA(VLOOKUP($A47,'B-pEC50'!$A:$IC,MATCH(EE$1,'B-pEC50'!$A$1:$IC$1,0),FALSE),"")</f>
        <v>7.6479999999999997</v>
      </c>
      <c r="EF47" s="47" t="str">
        <f>_xlfn.IFNA(VLOOKUP($A47,'I-pEC50'!$A:$IC,MATCH(EF$1,'I-pEC50'!$A$1:$IC$1,0),FALSE),"")</f>
        <v/>
      </c>
      <c r="EG47" s="47">
        <f>_xlfn.IFNA(VLOOKUP($A47,'I-pEC50'!$A:$IC,MATCH(EG$1,'I-pEC50'!$A$1:$IC$1,0),FALSE),"")</f>
        <v>7.79</v>
      </c>
      <c r="EH47" s="47">
        <f>_xlfn.IFNA(VLOOKUP($A47,'I-pEC50'!$A:$IC,MATCH(EH$1,'I-pEC50'!$A$1:$IC$1,0),FALSE),"")</f>
        <v>8.25</v>
      </c>
      <c r="EI47" s="47">
        <f>_xlfn.IFNA(VLOOKUP($A47,'I-pEC50'!$A:$IC,MATCH(EI$1,'I-pEC50'!$A$1:$IC$1,0),FALSE),"")</f>
        <v>7.76</v>
      </c>
      <c r="EJ47" s="105" t="str">
        <f t="shared" si="77"/>
        <v/>
      </c>
      <c r="EK47" s="47">
        <f t="shared" si="78"/>
        <v>0.92410780030435413</v>
      </c>
      <c r="EL47" s="47">
        <f t="shared" si="79"/>
        <v>0.89610792808557471</v>
      </c>
      <c r="EM47" s="47">
        <f t="shared" si="80"/>
        <v>0.93782521681120745</v>
      </c>
      <c r="EN47" s="105" t="str">
        <f>_xlfn.IFNA(VLOOKUP($A47,'B-pEC50'!$A:$IC,MATCH(EN$1,'B-pEC50'!$A$1:$IC$1,0),FALSE),"")</f>
        <v/>
      </c>
      <c r="EO47" s="47">
        <f>_xlfn.IFNA(VLOOKUP($A47,'B-pEC50'!$A:$IC,MATCH(EO$1,'B-pEC50'!$A$1:$IC$1,0),FALSE),"")</f>
        <v>8.1484000000000005</v>
      </c>
      <c r="EP47" s="47">
        <f>_xlfn.IFNA(VLOOKUP($A47,'B-pEC50'!$A:$IC,MATCH(EP$1,'B-pEC50'!$A$1:$IC$1,0),FALSE),"")</f>
        <v>8.8577500000000011</v>
      </c>
      <c r="EQ47" s="47">
        <f>_xlfn.IFNA(VLOOKUP($A47,'B-pEC50'!$A:$IC,MATCH(EQ$1,'B-pEC50'!$A$1:$IC$1,0),FALSE),"")</f>
        <v>7.0289999999999999</v>
      </c>
      <c r="ER47" s="47" t="str">
        <f>_xlfn.IFNA(VLOOKUP($A47,'I-pEC50'!$A:$IC,MATCH(ER$1,'I-pEC50'!$A$1:$IC$1,0),FALSE),"")</f>
        <v/>
      </c>
      <c r="ES47" s="47">
        <f>_xlfn.IFNA(VLOOKUP($A47,'I-pEC50'!$A:$IC,MATCH(ES$1,'I-pEC50'!$A$1:$IC$1,0),FALSE),"")</f>
        <v>7.5299999999999994</v>
      </c>
      <c r="ET47" s="47">
        <f>_xlfn.IFNA(VLOOKUP($A47,'I-pEC50'!$A:$IC,MATCH(ET$1,'I-pEC50'!$A$1:$IC$1,0),FALSE),"")</f>
        <v>7.9375</v>
      </c>
      <c r="EU47" s="47">
        <f>_xlfn.IFNA(VLOOKUP($A47,'I-pEC50'!$A:$IC,MATCH(EU$1,'I-pEC50'!$A$1:$IC$1,0),FALSE),"")</f>
        <v>7.4950000000000001</v>
      </c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</row>
    <row r="48" spans="1:172" s="49" customFormat="1" x14ac:dyDescent="0.2">
      <c r="A48" s="29" t="s">
        <v>178</v>
      </c>
      <c r="B48" s="377" t="str">
        <f>VLOOKUP($A48,BI!$A:$Q,MATCH(B$1,BI!$A$1:$Q$1,0),FALSE)</f>
        <v/>
      </c>
      <c r="C48" s="378">
        <f>VLOOKUP($A48,BI!$A:$Q,MATCH(C$1,BI!$A$1:$Q$1,0),FALSE)</f>
        <v>1</v>
      </c>
      <c r="D48" s="378">
        <f>VLOOKUP($A48,BI!$A:$Q,MATCH(D$1,BI!$A$1:$Q$1,0),FALSE)</f>
        <v>1</v>
      </c>
      <c r="E48" s="378">
        <f>VLOOKUP($A48,BI!$A:$Q,MATCH(E$1,BI!$A$1:$Q$1,0),FALSE)</f>
        <v>1</v>
      </c>
      <c r="F48" s="378">
        <f>VLOOKUP($A48,BI!$A:$Q,MATCH(F$1,BI!$A$1:$Q$1,0),FALSE)</f>
        <v>1</v>
      </c>
      <c r="G48" s="378">
        <f>VLOOKUP($A48,BI!$A:$Q,MATCH(G$1,BI!$A$1:$Q$1,0),FALSE)</f>
        <v>1</v>
      </c>
      <c r="H48" s="378">
        <f>VLOOKUP($A48,BI!$A:$Q,MATCH(H$1,BI!$A$1:$Q$1,0),FALSE)</f>
        <v>1</v>
      </c>
      <c r="I48" s="378">
        <f>VLOOKUP($A48,BI!$A:$Q,MATCH(I$1,BI!$A$1:$Q$1,0),FALSE)</f>
        <v>1</v>
      </c>
      <c r="J48" s="378">
        <f>VLOOKUP($A48,BI!$A:$Q,MATCH(J$1,BI!$A$1:$Q$1,0),FALSE)</f>
        <v>1</v>
      </c>
      <c r="K48" s="378">
        <f>VLOOKUP($A48,BI!$A:$Q,MATCH(K$1,BI!$A$1:$Q$1,0),FALSE)</f>
        <v>1</v>
      </c>
      <c r="L48" s="378">
        <f>VLOOKUP($A48,BI!$A:$Q,MATCH(L$1,BI!$A$1:$Q$1,0),FALSE)</f>
        <v>1</v>
      </c>
      <c r="M48" s="378">
        <f>VLOOKUP($A48,BI!$A:$Q,MATCH(M$1,BI!$A$1:$Q$1,0),FALSE)</f>
        <v>1</v>
      </c>
      <c r="N48" s="49">
        <f t="shared" si="0"/>
        <v>11</v>
      </c>
      <c r="O48" s="49" t="str">
        <f>VLOOKUP($A48,BI!$A:$Q,MATCH(O$1,BI!$A$1:$Q$1,0),FALSE)</f>
        <v/>
      </c>
      <c r="P48" s="37">
        <f>VLOOKUP($A48,BI!$A:$Q,MATCH(P$1,BI!$A$1:$Q$1,0),FALSE)</f>
        <v>1</v>
      </c>
      <c r="Q48" s="37">
        <f>VLOOKUP($A48,BI!$A:$Q,MATCH(Q$1,BI!$A$1:$Q$1,0),FALSE)</f>
        <v>1</v>
      </c>
      <c r="R48" s="37">
        <f>VLOOKUP($A48,BI!$A:$Q,MATCH(R$1,BI!$A$1:$Q$1,0),FALSE)</f>
        <v>1</v>
      </c>
      <c r="S48" s="37">
        <f t="shared" si="1"/>
        <v>3</v>
      </c>
      <c r="T48" s="40" t="str">
        <f t="shared" si="35"/>
        <v/>
      </c>
      <c r="U48" s="41">
        <f t="shared" si="36"/>
        <v>0.82037037037037031</v>
      </c>
      <c r="V48" s="41">
        <f t="shared" si="37"/>
        <v>0.87129629629629624</v>
      </c>
      <c r="W48" s="41">
        <f t="shared" si="38"/>
        <v>0.95918032786885254</v>
      </c>
      <c r="X48" s="41">
        <f t="shared" si="39"/>
        <v>0.96503717766176234</v>
      </c>
      <c r="Y48" s="41">
        <f t="shared" si="40"/>
        <v>0.98458079023450051</v>
      </c>
      <c r="Z48" s="41">
        <f t="shared" si="41"/>
        <v>0.81302982731554163</v>
      </c>
      <c r="AA48" s="41">
        <f t="shared" si="42"/>
        <v>0.93516483516483517</v>
      </c>
      <c r="AB48" s="41">
        <f t="shared" si="43"/>
        <v>0.87006369426751595</v>
      </c>
      <c r="AC48" s="41">
        <f t="shared" si="44"/>
        <v>0.9426948051948052</v>
      </c>
      <c r="AD48" s="41">
        <f t="shared" si="45"/>
        <v>0.82306111967128914</v>
      </c>
      <c r="AE48" s="41">
        <f t="shared" si="46"/>
        <v>0.91451871268385032</v>
      </c>
      <c r="AF48" s="44" t="str">
        <f>_xlfn.IFNA(VLOOKUP($A48,'B-pEC50'!$A:$BM,MATCH(AF$1,'B-pEC50'!$A$1:$BM$1,0),FALSE),"")</f>
        <v/>
      </c>
      <c r="AG48" s="46">
        <f>_xlfn.IFNA(VLOOKUP($A48,'B-pEC50'!$A:$BM,MATCH(AG$1,'B-pEC50'!$A$1:$BM$1,0),FALSE),"")</f>
        <v>5.3159999999999998</v>
      </c>
      <c r="AH48" s="46">
        <f>_xlfn.IFNA(VLOOKUP($A48,'B-pEC50'!$A:$BM,MATCH(AH$1,'B-pEC50'!$A$1:$BM$1,0),FALSE),"")</f>
        <v>5.6459999999999999</v>
      </c>
      <c r="AI48" s="46">
        <f>_xlfn.IFNA(VLOOKUP($A48,'B-pEC50'!$A:$BM,MATCH(AI$1,'B-pEC50'!$A$1:$BM$1,0),FALSE),"")</f>
        <v>5.851</v>
      </c>
      <c r="AJ48" s="46">
        <f>_xlfn.IFNA(VLOOKUP($A48,'B-pEC50'!$A:$BM,MATCH(AJ$1,'B-pEC50'!$A$1:$BM$1,0),FALSE),"")</f>
        <v>6.3209999999999997</v>
      </c>
      <c r="AK48" s="46">
        <f>_xlfn.IFNA(VLOOKUP($A48,'B-pEC50'!$A:$BM,MATCH(AK$1,'B-pEC50'!$A$1:$BM$1,0),FALSE),"")</f>
        <v>6.226</v>
      </c>
      <c r="AL48" s="45">
        <f>_xlfn.IFNA(VLOOKUP($A48,'B-pEC50'!$A:$BM,MATCH(AL$1,'B-pEC50'!$A$1:$BM$1,0),FALSE),"")</f>
        <v>5.1790000000000003</v>
      </c>
      <c r="AM48" s="45">
        <f>_xlfn.IFNA(VLOOKUP($A48,'B-pEC50'!$A:$BM,MATCH(AM$1,'B-pEC50'!$A$1:$BM$1,0),FALSE),"")</f>
        <v>5.9569999999999999</v>
      </c>
      <c r="AN48" s="45">
        <f>_xlfn.IFNA(VLOOKUP($A48,'B-pEC50'!$A:$BM,MATCH(AN$1,'B-pEC50'!$A$1:$BM$1,0),FALSE),"")</f>
        <v>5.4640000000000004</v>
      </c>
      <c r="AO48" s="46">
        <f>_xlfn.IFNA(VLOOKUP($A48,'B-pEC50'!$A:$BM,MATCH(AO$1,'B-pEC50'!$A$1:$BM$1,0),FALSE),"")</f>
        <v>5.8070000000000004</v>
      </c>
      <c r="AP48" s="45">
        <f>_xlfn.IFNA(VLOOKUP($A48,'B-pEC50'!$A:$BM,MATCH(AP$1,'B-pEC50'!$A$1:$BM$1,0),FALSE),"")</f>
        <v>7.7880000000000003</v>
      </c>
      <c r="AQ48" s="45">
        <f>_xlfn.IFNA(VLOOKUP($A48,'B-pEC50'!$A:$BM,MATCH(AQ$1,'B-pEC50'!$A$1:$BM$1,0),FALSE),"")</f>
        <v>6.867</v>
      </c>
      <c r="AR48" s="47" t="str">
        <f>_xlfn.IFNA(VLOOKUP($A48,'I-pEC50'!$A:$BM,MATCH(AR$1,'I-pEC50'!$A$1:$BM$1,0),FALSE),"")</f>
        <v/>
      </c>
      <c r="AS48" s="47">
        <f>_xlfn.IFNA(VLOOKUP($A48,'I-pEC50'!$A:$BM,MATCH(AS$1,'I-pEC50'!$A$1:$BM$1,0),FALSE),"")</f>
        <v>6.48</v>
      </c>
      <c r="AT48" s="47">
        <f>_xlfn.IFNA(VLOOKUP($A48,'I-pEC50'!$A:$BM,MATCH(AT$1,'I-pEC50'!$A$1:$BM$1,0),FALSE),"")</f>
        <v>6.48</v>
      </c>
      <c r="AU48" s="47">
        <f>_xlfn.IFNA(VLOOKUP($A48,'I-pEC50'!$A:$BM,MATCH(AU$1,'I-pEC50'!$A$1:$BM$1,0),FALSE),"")</f>
        <v>6.1</v>
      </c>
      <c r="AV48" s="47">
        <f>_xlfn.IFNA(VLOOKUP($A48,'I-pEC50'!$A:$BM,MATCH(AV$1,'I-pEC50'!$A$1:$BM$1,0),FALSE),"")</f>
        <v>6.1</v>
      </c>
      <c r="AW48" s="47">
        <f>_xlfn.IFNA(VLOOKUP($A48,'I-pEC50'!$A:$BM,MATCH(AW$1,'I-pEC50'!$A$1:$BM$1,0),FALSE),"")</f>
        <v>6.13</v>
      </c>
      <c r="AX48" s="47">
        <f>_xlfn.IFNA(VLOOKUP($A48,'I-pEC50'!$A:$BM,MATCH(AX$1,'I-pEC50'!$A$1:$BM$1,0),FALSE),"")</f>
        <v>6.37</v>
      </c>
      <c r="AY48" s="47">
        <f>_xlfn.IFNA(VLOOKUP($A48,'I-pEC50'!$A:$BM,MATCH(AY$1,'I-pEC50'!$A$1:$BM$1,0),FALSE),"")</f>
        <v>6.37</v>
      </c>
      <c r="AZ48" s="47">
        <f>_xlfn.IFNA(VLOOKUP($A48,'I-pEC50'!$A:$BM,MATCH(AZ$1,'I-pEC50'!$A$1:$BM$1,0),FALSE),"")</f>
        <v>6.28</v>
      </c>
      <c r="BA48" s="47">
        <f>_xlfn.IFNA(VLOOKUP($A48,'I-pEC50'!$A:$BM,MATCH(BA$1,'I-pEC50'!$A$1:$BM$1,0),FALSE),"")</f>
        <v>6.16</v>
      </c>
      <c r="BB48" s="47">
        <f>_xlfn.IFNA(VLOOKUP($A48,'I-pEC50'!$A:$BM,MATCH(BB$1,'I-pEC50'!$A$1:$BM$1,0),FALSE),"")</f>
        <v>6.41</v>
      </c>
      <c r="BC48" s="47">
        <f>_xlfn.IFNA(VLOOKUP($A48,'I-pEC50'!$A:$BM,MATCH(BC$1,'I-pEC50'!$A$1:$BM$1,0),FALSE),"")</f>
        <v>6.28</v>
      </c>
      <c r="BD48" s="40" t="str">
        <f t="shared" si="47"/>
        <v/>
      </c>
      <c r="BE48" s="41">
        <f t="shared" si="48"/>
        <v>-0.53452850324607915</v>
      </c>
      <c r="BF48" s="41">
        <f t="shared" si="49"/>
        <v>-0.18173969110366683</v>
      </c>
      <c r="BG48" s="41">
        <f t="shared" si="50"/>
        <v>5.4343731163351637E-2</v>
      </c>
      <c r="BH48" s="41">
        <f t="shared" si="51"/>
        <v>0.78410240678549881</v>
      </c>
      <c r="BI48" s="41">
        <f t="shared" si="52"/>
        <v>0.61464633867514706</v>
      </c>
      <c r="BJ48" s="41">
        <f t="shared" si="53"/>
        <v>-0.74847474056334728</v>
      </c>
      <c r="BK48" s="41">
        <f t="shared" si="54"/>
        <v>0.16567494257367668</v>
      </c>
      <c r="BL48" s="41">
        <f t="shared" si="55"/>
        <v>-0.45009396163528603</v>
      </c>
      <c r="BM48" s="41">
        <f t="shared" si="56"/>
        <v>-1.3042495479203539E-2</v>
      </c>
      <c r="BN48" s="41">
        <f t="shared" si="57"/>
        <v>0.44712631960092958</v>
      </c>
      <c r="BO48" s="41">
        <f t="shared" si="58"/>
        <v>0.74410934869324785</v>
      </c>
      <c r="BP48" s="40" t="str">
        <f>_xlfn.IFNA(VLOOKUP($A48,'B-pEC50'!$A:$BM,MATCH(BP$1,'B-pEC50'!$A$1:$BM$1,0),FALSE),"")</f>
        <v/>
      </c>
      <c r="BQ48" s="41">
        <f>_xlfn.IFNA(VLOOKUP($A48,'B-pEC50'!$A:$BM,MATCH(BQ$1,'B-pEC50'!$A$1:$BM$1,0),FALSE),"")</f>
        <v>-0.11301989150090415</v>
      </c>
      <c r="BR48" s="41">
        <f>_xlfn.IFNA(VLOOKUP($A48,'B-pEC50'!$A:$BM,MATCH(BR$1,'B-pEC50'!$A$1:$BM$1,0),FALSE),"")</f>
        <v>-3.8426763110307398E-2</v>
      </c>
      <c r="BS48" s="41">
        <f>_xlfn.IFNA(VLOOKUP($A48,'B-pEC50'!$A:$BM,MATCH(BS$1,'B-pEC50'!$A$1:$BM$1,0),FALSE),"")</f>
        <v>7.9113924050633229E-3</v>
      </c>
      <c r="BT48" s="41">
        <f>_xlfn.IFNA(VLOOKUP($A48,'B-pEC50'!$A:$BM,MATCH(BT$1,'B-pEC50'!$A$1:$BM$1,0),FALSE),"")</f>
        <v>0.11415009041591316</v>
      </c>
      <c r="BU48" s="41">
        <f>_xlfn.IFNA(VLOOKUP($A48,'B-pEC50'!$A:$BM,MATCH(BU$1,'B-pEC50'!$A$1:$BM$1,0),FALSE),"")</f>
        <v>9.2676311030741435E-2</v>
      </c>
      <c r="BV48" s="41">
        <f>_xlfn.IFNA(VLOOKUP($A48,'B-pEC50'!$A:$BM,MATCH(BV$1,'B-pEC50'!$A$1:$BM$1,0),FALSE),"")</f>
        <v>-0.14398734177215178</v>
      </c>
      <c r="BW48" s="41">
        <f>_xlfn.IFNA(VLOOKUP($A48,'B-pEC50'!$A:$BM,MATCH(BW$1,'B-pEC50'!$A$1:$BM$1,0),FALSE),"")</f>
        <v>3.1871609403254973E-2</v>
      </c>
      <c r="BX48" s="41">
        <f>_xlfn.IFNA(VLOOKUP($A48,'B-pEC50'!$A:$BM,MATCH(BX$1,'B-pEC50'!$A$1:$BM$1,0),FALSE),"")</f>
        <v>-7.9566003616636391E-2</v>
      </c>
      <c r="BY48" s="41">
        <f>_xlfn.IFNA(VLOOKUP($A48,'B-pEC50'!$A:$BM,MATCH(BY$1,'B-pEC50'!$A$1:$BM$1,0),FALSE),"")</f>
        <v>-2.034358047016151E-3</v>
      </c>
      <c r="BZ48" s="41">
        <f>_xlfn.IFNA(VLOOKUP($A48,'B-pEC50'!$A:$BM,MATCH(BZ$1,'B-pEC50'!$A$1:$BM$1,0),FALSE),"")</f>
        <v>0.44575045207956604</v>
      </c>
      <c r="CA48" s="41">
        <f>_xlfn.IFNA(VLOOKUP($A48,'B-pEC50'!$A:$BM,MATCH(CA$1,'B-pEC50'!$A$1:$BM$1,0),FALSE),"")</f>
        <v>0.23756781193490056</v>
      </c>
      <c r="CB48" s="47" t="str">
        <f>_xlfn.IFNA(VLOOKUP($A48,'I-pEC50'!$A:$BM,MATCH(CB$1,'I-pEC50'!$A$1:$BM$1,0),FALSE),"")</f>
        <v/>
      </c>
      <c r="CC48" s="47">
        <f>_xlfn.IFNA(VLOOKUP($A48,'I-pEC50'!$A:$BM,MATCH(CC$1,'I-pEC50'!$A$1:$BM$1,0),FALSE),"")</f>
        <v>0.21143847487001746</v>
      </c>
      <c r="CD48" s="47">
        <f>_xlfn.IFNA(VLOOKUP($A48,'I-pEC50'!$A:$BM,MATCH(CD$1,'I-pEC50'!$A$1:$BM$1,0),FALSE),"")</f>
        <v>0.21143847487001746</v>
      </c>
      <c r="CE48" s="47">
        <f>_xlfn.IFNA(VLOOKUP($A48,'I-pEC50'!$A:$BM,MATCH(CE$1,'I-pEC50'!$A$1:$BM$1,0),FALSE),"")</f>
        <v>0.14558058925476602</v>
      </c>
      <c r="CF48" s="47">
        <f>_xlfn.IFNA(VLOOKUP($A48,'I-pEC50'!$A:$BM,MATCH(CF$1,'I-pEC50'!$A$1:$BM$1,0),FALSE),"")</f>
        <v>0.14558058925476602</v>
      </c>
      <c r="CG48" s="47">
        <f>_xlfn.IFNA(VLOOKUP($A48,'I-pEC50'!$A:$BM,MATCH(CG$1,'I-pEC50'!$A$1:$BM$1,0),FALSE),"")</f>
        <v>0.15077989601386485</v>
      </c>
      <c r="CH48" s="47">
        <f>_xlfn.IFNA(VLOOKUP($A48,'I-pEC50'!$A:$BM,MATCH(CH$1,'I-pEC50'!$A$1:$BM$1,0),FALSE),"")</f>
        <v>0.19237435008665518</v>
      </c>
      <c r="CI48" s="47">
        <f>_xlfn.IFNA(VLOOKUP($A48,'I-pEC50'!$A:$BM,MATCH(CI$1,'I-pEC50'!$A$1:$BM$1,0),FALSE),"")</f>
        <v>0.19237435008665518</v>
      </c>
      <c r="CJ48" s="47">
        <f>_xlfn.IFNA(VLOOKUP($A48,'I-pEC50'!$A:$BM,MATCH(CJ$1,'I-pEC50'!$A$1:$BM$1,0),FALSE),"")</f>
        <v>0.17677642980935884</v>
      </c>
      <c r="CK48" s="47">
        <f>_xlfn.IFNA(VLOOKUP($A48,'I-pEC50'!$A:$BM,MATCH(CK$1,'I-pEC50'!$A$1:$BM$1,0),FALSE),"")</f>
        <v>0.15597920277296368</v>
      </c>
      <c r="CL48" s="47">
        <f>_xlfn.IFNA(VLOOKUP($A48,'I-pEC50'!$A:$BM,MATCH(CL$1,'I-pEC50'!$A$1:$BM$1,0),FALSE),"")</f>
        <v>0.1993067590987869</v>
      </c>
      <c r="CM48" s="47">
        <f>_xlfn.IFNA(VLOOKUP($A48,'I-pEC50'!$A:$BM,MATCH(CM$1,'I-pEC50'!$A$1:$BM$1,0),FALSE),"")</f>
        <v>0.17677642980935884</v>
      </c>
      <c r="CN48" s="40" t="str">
        <f t="shared" si="59"/>
        <v/>
      </c>
      <c r="CO48" s="41">
        <f t="shared" si="60"/>
        <v>5.2510540436948853E-2</v>
      </c>
      <c r="CP48" s="41">
        <f t="shared" si="61"/>
        <v>0.17899578382522024</v>
      </c>
      <c r="CQ48" s="41">
        <f t="shared" si="62"/>
        <v>0</v>
      </c>
      <c r="CR48" s="41">
        <f t="shared" si="63"/>
        <v>0</v>
      </c>
      <c r="CS48" s="41">
        <f t="shared" si="64"/>
        <v>0.19672749208264342</v>
      </c>
      <c r="CT48" s="41">
        <f t="shared" si="65"/>
        <v>0</v>
      </c>
      <c r="CU48" s="41">
        <f t="shared" si="66"/>
        <v>0.4196868390045852</v>
      </c>
      <c r="CV48" s="41">
        <f t="shared" si="67"/>
        <v>0.23061198415740367</v>
      </c>
      <c r="CW48" s="41">
        <f t="shared" si="68"/>
        <v>0.65596714716728521</v>
      </c>
      <c r="CX48" s="41">
        <f t="shared" si="69"/>
        <v>0.81578947368421018</v>
      </c>
      <c r="CY48" s="41">
        <f t="shared" si="70"/>
        <v>0.73213394861561598</v>
      </c>
      <c r="CZ48" s="40" t="str">
        <f>_xlfn.IFNA(VLOOKUP($A48,'B-pEC50'!$A:$BM,MATCH(CZ$1,'B-pEC50'!$A$1:$BM$1,0),FALSE),"")</f>
        <v/>
      </c>
      <c r="DA48" s="41">
        <f>_xlfn.IFNA(VLOOKUP($A48,'B-pEC50'!$A:$BM,MATCH(DA$1,'B-pEC50'!$A$1:$BM$1,0),FALSE),"")</f>
        <v>5.2510540436948853E-2</v>
      </c>
      <c r="DB48" s="41">
        <f>_xlfn.IFNA(VLOOKUP($A48,'B-pEC50'!$A:$BM,MATCH(DB$1,'B-pEC50'!$A$1:$BM$1,0),FALSE),"")</f>
        <v>0.17899578382522024</v>
      </c>
      <c r="DC48" s="41">
        <f>_xlfn.IFNA(VLOOKUP($A48,'B-pEC50'!$A:$BM,MATCH(DC$1,'B-pEC50'!$A$1:$BM$1,0),FALSE),"")</f>
        <v>0.25756995017247974</v>
      </c>
      <c r="DD48" s="41">
        <f>_xlfn.IFNA(VLOOKUP($A48,'B-pEC50'!$A:$BM,MATCH(DD$1,'B-pEC50'!$A$1:$BM$1,0),FALSE),"")</f>
        <v>0.43771559984668434</v>
      </c>
      <c r="DE48" s="41">
        <f>_xlfn.IFNA(VLOOKUP($A48,'B-pEC50'!$A:$BM,MATCH(DE$1,'B-pEC50'!$A$1:$BM$1,0),FALSE),"")</f>
        <v>0.4013031812955154</v>
      </c>
      <c r="DF48" s="41">
        <f>_xlfn.IFNA(VLOOKUP($A48,'B-pEC50'!$A:$BM,MATCH(DF$1,'B-pEC50'!$A$1:$BM$1,0),FALSE),"")</f>
        <v>0</v>
      </c>
      <c r="DG48" s="41">
        <f>_xlfn.IFNA(VLOOKUP($A48,'B-pEC50'!$A:$BM,MATCH(DG$1,'B-pEC50'!$A$1:$BM$1,0),FALSE),"")</f>
        <v>0.29819854350325781</v>
      </c>
      <c r="DH48" s="41">
        <f>_xlfn.IFNA(VLOOKUP($A48,'B-pEC50'!$A:$BM,MATCH(DH$1,'B-pEC50'!$A$1:$BM$1,0),FALSE),"")</f>
        <v>0.10923725565350714</v>
      </c>
      <c r="DI48" s="41">
        <f>_xlfn.IFNA(VLOOKUP($A48,'B-pEC50'!$A:$BM,MATCH(DI$1,'B-pEC50'!$A$1:$BM$1,0),FALSE),"")</f>
        <v>0.24070525105404375</v>
      </c>
      <c r="DJ48" s="41">
        <f>_xlfn.IFNA(VLOOKUP($A48,'B-pEC50'!$A:$BM,MATCH(DJ$1,'B-pEC50'!$A$1:$BM$1,0),FALSE),"")</f>
        <v>1</v>
      </c>
      <c r="DK48" s="41">
        <f>_xlfn.IFNA(VLOOKUP($A48,'B-pEC50'!$A:$BM,MATCH(DK$1,'B-pEC50'!$A$1:$BM$1,0),FALSE),"")</f>
        <v>0.64699118436182435</v>
      </c>
      <c r="DL48" s="47" t="str">
        <f>_xlfn.IFNA(VLOOKUP($A48,'I-pEC50'!$A:$BQ,MATCH(DL$1,'I-pEC50'!$A$1:$BQ$1,0),FALSE),"")</f>
        <v/>
      </c>
      <c r="DM48" s="47">
        <f>_xlfn.IFNA(VLOOKUP($A48,'I-pEC50'!$A:$BQ,MATCH(DM$1,'I-pEC50'!$A$1:$BQ$1,0),FALSE),"")</f>
        <v>1</v>
      </c>
      <c r="DN48" s="47">
        <f>_xlfn.IFNA(VLOOKUP($A48,'I-pEC50'!$A:$BQ,MATCH(DN$1,'I-pEC50'!$A$1:$BQ$1,0),FALSE),"")</f>
        <v>1</v>
      </c>
      <c r="DO48" s="47">
        <f>_xlfn.IFNA(VLOOKUP($A48,'I-pEC50'!$A:$BQ,MATCH(DO$1,'I-pEC50'!$A$1:$BQ$1,0),FALSE),"")</f>
        <v>0</v>
      </c>
      <c r="DP48" s="47">
        <f>_xlfn.IFNA(VLOOKUP($A48,'I-pEC50'!$A:$BQ,MATCH(DP$1,'I-pEC50'!$A$1:$BQ$1,0),FALSE),"")</f>
        <v>0</v>
      </c>
      <c r="DQ48" s="47">
        <f>_xlfn.IFNA(VLOOKUP($A48,'I-pEC50'!$A:$BQ,MATCH(DQ$1,'I-pEC50'!$A$1:$BQ$1,0),FALSE),"")</f>
        <v>7.8947368421053127E-2</v>
      </c>
      <c r="DR48" s="47">
        <f>_xlfn.IFNA(VLOOKUP($A48,'I-pEC50'!$A:$BQ,MATCH(DR$1,'I-pEC50'!$A$1:$BQ$1,0),FALSE),"")</f>
        <v>0.71052631578947345</v>
      </c>
      <c r="DS48" s="47">
        <f>_xlfn.IFNA(VLOOKUP($A48,'I-pEC50'!$A:$BQ,MATCH(DS$1,'I-pEC50'!$A$1:$BQ$1,0),FALSE),"")</f>
        <v>0.71052631578947345</v>
      </c>
      <c r="DT48" s="47">
        <f>_xlfn.IFNA(VLOOKUP($A48,'I-pEC50'!$A:$BQ,MATCH(DT$1,'I-pEC50'!$A$1:$BQ$1,0),FALSE),"")</f>
        <v>0.47368421052631643</v>
      </c>
      <c r="DU48" s="47">
        <f>_xlfn.IFNA(VLOOKUP($A48,'I-pEC50'!$A:$BQ,MATCH(DU$1,'I-pEC50'!$A$1:$BQ$1,0),FALSE),"")</f>
        <v>0.15789473684210625</v>
      </c>
      <c r="DV48" s="47">
        <f>_xlfn.IFNA(VLOOKUP($A48,'I-pEC50'!$A:$BQ,MATCH(DV$1,'I-pEC50'!$A$1:$BQ$1,0),FALSE),"")</f>
        <v>0.81578947368421018</v>
      </c>
      <c r="DW48" s="47">
        <f>_xlfn.IFNA(VLOOKUP($A48,'I-pEC50'!$A:$BQ,MATCH(DW$1,'I-pEC50'!$A$1:$BQ$1,0),FALSE),"")</f>
        <v>0.47368421052631643</v>
      </c>
      <c r="DX48" s="105" t="str">
        <f t="shared" si="73"/>
        <v/>
      </c>
      <c r="DY48" s="47">
        <f t="shared" si="74"/>
        <v>0.97546296296296287</v>
      </c>
      <c r="DZ48" s="47">
        <f t="shared" si="75"/>
        <v>0.93516483516483517</v>
      </c>
      <c r="EA48" s="47">
        <f t="shared" si="76"/>
        <v>0.82306111967128914</v>
      </c>
      <c r="EB48" s="47" t="str">
        <f>_xlfn.IFNA(VLOOKUP($A48,'B-pEC50'!$A:$IC,MATCH(EB$1,'B-pEC50'!$A$1:$IC$1,0),FALSE),"")</f>
        <v/>
      </c>
      <c r="EC48" s="47">
        <f>_xlfn.IFNA(VLOOKUP($A48,'B-pEC50'!$A:$IC,MATCH(EC$1,'B-pEC50'!$A$1:$IC$1,0),FALSE),"")</f>
        <v>6.3209999999999997</v>
      </c>
      <c r="ED48" s="47">
        <f>_xlfn.IFNA(VLOOKUP($A48,'B-pEC50'!$A:$IC,MATCH(ED$1,'B-pEC50'!$A$1:$IC$1,0),FALSE),"")</f>
        <v>5.9569999999999999</v>
      </c>
      <c r="EE48" s="47">
        <f>_xlfn.IFNA(VLOOKUP($A48,'B-pEC50'!$A:$IC,MATCH(EE$1,'B-pEC50'!$A$1:$IC$1,0),FALSE),"")</f>
        <v>7.7880000000000003</v>
      </c>
      <c r="EF48" s="47" t="str">
        <f>_xlfn.IFNA(VLOOKUP($A48,'I-pEC50'!$A:$IC,MATCH(EF$1,'I-pEC50'!$A$1:$IC$1,0),FALSE),"")</f>
        <v/>
      </c>
      <c r="EG48" s="47">
        <f>_xlfn.IFNA(VLOOKUP($A48,'I-pEC50'!$A:$IC,MATCH(EG$1,'I-pEC50'!$A$1:$IC$1,0),FALSE),"")</f>
        <v>6.48</v>
      </c>
      <c r="EH48" s="47">
        <f>_xlfn.IFNA(VLOOKUP($A48,'I-pEC50'!$A:$IC,MATCH(EH$1,'I-pEC50'!$A$1:$IC$1,0),FALSE),"")</f>
        <v>6.37</v>
      </c>
      <c r="EI48" s="47">
        <f>_xlfn.IFNA(VLOOKUP($A48,'I-pEC50'!$A:$IC,MATCH(EI$1,'I-pEC50'!$A$1:$IC$1,0),FALSE),"")</f>
        <v>6.41</v>
      </c>
      <c r="EJ48" s="105" t="str">
        <f t="shared" si="77"/>
        <v/>
      </c>
      <c r="EK48" s="47">
        <f t="shared" si="78"/>
        <v>0.93831895174177038</v>
      </c>
      <c r="EL48" s="47">
        <f t="shared" si="79"/>
        <v>0.88987291501191434</v>
      </c>
      <c r="EM48" s="47">
        <f t="shared" si="80"/>
        <v>0.86591606960081891</v>
      </c>
      <c r="EN48" s="105" t="str">
        <f>_xlfn.IFNA(VLOOKUP($A48,'B-pEC50'!$A:$IC,MATCH(EN$1,'B-pEC50'!$A$1:$IC$1,0),FALSE),"")</f>
        <v/>
      </c>
      <c r="EO48" s="47">
        <f>_xlfn.IFNA(VLOOKUP($A48,'B-pEC50'!$A:$IC,MATCH(EO$1,'B-pEC50'!$A$1:$IC$1,0),FALSE),"")</f>
        <v>5.8719999999999999</v>
      </c>
      <c r="EP48" s="47">
        <f>_xlfn.IFNA(VLOOKUP($A48,'B-pEC50'!$A:$IC,MATCH(EP$1,'B-pEC50'!$A$1:$IC$1,0),FALSE),"")</f>
        <v>5.6017500000000009</v>
      </c>
      <c r="EQ48" s="47">
        <f>_xlfn.IFNA(VLOOKUP($A48,'B-pEC50'!$A:$IC,MATCH(EQ$1,'B-pEC50'!$A$1:$IC$1,0),FALSE),"")</f>
        <v>7.3275000000000006</v>
      </c>
      <c r="ER48" s="47" t="str">
        <f>_xlfn.IFNA(VLOOKUP($A48,'I-pEC50'!$A:$IC,MATCH(ER$1,'I-pEC50'!$A$1:$IC$1,0),FALSE),"")</f>
        <v/>
      </c>
      <c r="ES48" s="47">
        <f>_xlfn.IFNA(VLOOKUP($A48,'I-pEC50'!$A:$IC,MATCH(ES$1,'I-pEC50'!$A$1:$IC$1,0),FALSE),"")</f>
        <v>6.2580000000000009</v>
      </c>
      <c r="ET48" s="47">
        <f>_xlfn.IFNA(VLOOKUP($A48,'I-pEC50'!$A:$IC,MATCH(ET$1,'I-pEC50'!$A$1:$IC$1,0),FALSE),"")</f>
        <v>6.2949999999999999</v>
      </c>
      <c r="EU48" s="47">
        <f>_xlfn.IFNA(VLOOKUP($A48,'I-pEC50'!$A:$IC,MATCH(EU$1,'I-pEC50'!$A$1:$IC$1,0),FALSE),"")</f>
        <v>6.3450000000000006</v>
      </c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</row>
    <row r="49" spans="1:172" s="49" customFormat="1" x14ac:dyDescent="0.2">
      <c r="A49" s="29" t="s">
        <v>56</v>
      </c>
      <c r="B49" s="377">
        <f>VLOOKUP($A49,BI!$A:$Q,MATCH(B$1,BI!$A$1:$Q$1,0),FALSE)</f>
        <v>1</v>
      </c>
      <c r="C49" s="378">
        <f>VLOOKUP($A49,BI!$A:$Q,MATCH(C$1,BI!$A$1:$Q$1,0),FALSE)</f>
        <v>1</v>
      </c>
      <c r="D49" s="378">
        <f>VLOOKUP($A49,BI!$A:$Q,MATCH(D$1,BI!$A$1:$Q$1,0),FALSE)</f>
        <v>1</v>
      </c>
      <c r="E49" s="378">
        <f>VLOOKUP($A49,BI!$A:$Q,MATCH(E$1,BI!$A$1:$Q$1,0),FALSE)</f>
        <v>1</v>
      </c>
      <c r="F49" s="378">
        <f>VLOOKUP($A49,BI!$A:$Q,MATCH(F$1,BI!$A$1:$Q$1,0),FALSE)</f>
        <v>1</v>
      </c>
      <c r="G49" s="378">
        <f>VLOOKUP($A49,BI!$A:$Q,MATCH(G$1,BI!$A$1:$Q$1,0),FALSE)</f>
        <v>1</v>
      </c>
      <c r="H49" s="378">
        <f>VLOOKUP($A49,BI!$A:$Q,MATCH(H$1,BI!$A$1:$Q$1,0),FALSE)</f>
        <v>1</v>
      </c>
      <c r="I49" s="378">
        <f>VLOOKUP($A49,BI!$A:$Q,MATCH(I$1,BI!$A$1:$Q$1,0),FALSE)</f>
        <v>1</v>
      </c>
      <c r="J49" s="378">
        <f>VLOOKUP($A49,BI!$A:$Q,MATCH(J$1,BI!$A$1:$Q$1,0),FALSE)</f>
        <v>1</v>
      </c>
      <c r="K49" s="378">
        <f>VLOOKUP($A49,BI!$A:$Q,MATCH(K$1,BI!$A$1:$Q$1,0),FALSE)</f>
        <v>1</v>
      </c>
      <c r="L49" s="378">
        <f>VLOOKUP($A49,BI!$A:$Q,MATCH(L$1,BI!$A$1:$Q$1,0),FALSE)</f>
        <v>1</v>
      </c>
      <c r="M49" s="378">
        <f>VLOOKUP($A49,BI!$A:$Q,MATCH(M$1,BI!$A$1:$Q$1,0),FALSE)</f>
        <v>1</v>
      </c>
      <c r="N49" s="49">
        <f t="shared" si="0"/>
        <v>12</v>
      </c>
      <c r="O49" s="49">
        <f>VLOOKUP($A49,BI!$A:$Q,MATCH(O$1,BI!$A$1:$Q$1,0),FALSE)</f>
        <v>1</v>
      </c>
      <c r="P49" s="37">
        <f>VLOOKUP($A49,BI!$A:$Q,MATCH(P$1,BI!$A$1:$Q$1,0),FALSE)</f>
        <v>1</v>
      </c>
      <c r="Q49" s="37">
        <f>VLOOKUP($A49,BI!$A:$Q,MATCH(Q$1,BI!$A$1:$Q$1,0),FALSE)</f>
        <v>1</v>
      </c>
      <c r="R49" s="37">
        <f>VLOOKUP($A49,BI!$A:$Q,MATCH(R$1,BI!$A$1:$Q$1,0),FALSE)</f>
        <v>1</v>
      </c>
      <c r="S49" s="37">
        <f t="shared" si="1"/>
        <v>4</v>
      </c>
      <c r="T49" s="40">
        <f t="shared" si="35"/>
        <v>0.9877175025588536</v>
      </c>
      <c r="U49" s="41">
        <f t="shared" si="36"/>
        <v>0.94751673124339564</v>
      </c>
      <c r="V49" s="41">
        <f t="shared" si="37"/>
        <v>0.94132742330572727</v>
      </c>
      <c r="W49" s="41">
        <f t="shared" si="38"/>
        <v>0.87255897956880013</v>
      </c>
      <c r="X49" s="41">
        <f t="shared" si="39"/>
        <v>0.84517821998687948</v>
      </c>
      <c r="Y49" s="41">
        <f t="shared" si="40"/>
        <v>0.84745762711864414</v>
      </c>
      <c r="Z49" s="41">
        <f t="shared" si="41"/>
        <v>0.96151315789473679</v>
      </c>
      <c r="AA49" s="41">
        <f t="shared" si="42"/>
        <v>0.98503289473684208</v>
      </c>
      <c r="AB49" s="41">
        <f t="shared" si="43"/>
        <v>0.91260096930533108</v>
      </c>
      <c r="AC49" s="41">
        <f t="shared" si="44"/>
        <v>0.99841772151898722</v>
      </c>
      <c r="AD49" s="41">
        <f t="shared" si="45"/>
        <v>0.96180124223602481</v>
      </c>
      <c r="AE49" s="41">
        <f t="shared" si="46"/>
        <v>0.88775510204081631</v>
      </c>
      <c r="AF49" s="44">
        <f>_xlfn.IFNA(VLOOKUP($A49,'B-pEC50'!$A:$BM,MATCH(AF$1,'B-pEC50'!$A$1:$BM$1,0),FALSE),"")</f>
        <v>5.8620000000000001</v>
      </c>
      <c r="AG49" s="46">
        <f>_xlfn.IFNA(VLOOKUP($A49,'B-pEC50'!$A:$BM,MATCH(AG$1,'B-pEC50'!$A$1:$BM$1,0),FALSE),"")</f>
        <v>8.5169999999999995</v>
      </c>
      <c r="AH49" s="46">
        <f>_xlfn.IFNA(VLOOKUP($A49,'B-pEC50'!$A:$BM,MATCH(AH$1,'B-pEC50'!$A$1:$BM$1,0),FALSE),"")</f>
        <v>8.5730000000000004</v>
      </c>
      <c r="AI49" s="46">
        <f>_xlfn.IFNA(VLOOKUP($A49,'B-pEC50'!$A:$BM,MATCH(AI$1,'B-pEC50'!$A$1:$BM$1,0),FALSE),"")</f>
        <v>8.859</v>
      </c>
      <c r="AJ49" s="46">
        <f>_xlfn.IFNA(VLOOKUP($A49,'B-pEC50'!$A:$BM,MATCH(AJ$1,'B-pEC50'!$A$1:$BM$1,0),FALSE),"")</f>
        <v>9.1460000000000008</v>
      </c>
      <c r="AK49" s="46">
        <f>_xlfn.IFNA(VLOOKUP($A49,'B-pEC50'!$A:$BM,MATCH(AK$1,'B-pEC50'!$A$1:$BM$1,0),FALSE),"")</f>
        <v>10.029999999999999</v>
      </c>
      <c r="AL49" s="45">
        <f>_xlfn.IFNA(VLOOKUP($A49,'B-pEC50'!$A:$BM,MATCH(AL$1,'B-pEC50'!$A$1:$BM$1,0),FALSE),"")</f>
        <v>5.8460000000000001</v>
      </c>
      <c r="AM49" s="45">
        <f>_xlfn.IFNA(VLOOKUP($A49,'B-pEC50'!$A:$BM,MATCH(AM$1,'B-pEC50'!$A$1:$BM$1,0),FALSE),"")</f>
        <v>5.9889999999999999</v>
      </c>
      <c r="AN49" s="45">
        <f>_xlfn.IFNA(VLOOKUP($A49,'B-pEC50'!$A:$BM,MATCH(AN$1,'B-pEC50'!$A$1:$BM$1,0),FALSE),"")</f>
        <v>5.649</v>
      </c>
      <c r="AO49" s="46">
        <f>_xlfn.IFNA(VLOOKUP($A49,'B-pEC50'!$A:$BM,MATCH(AO$1,'B-pEC50'!$A$1:$BM$1,0),FALSE),"")</f>
        <v>6.32</v>
      </c>
      <c r="AP49" s="45">
        <f>_xlfn.IFNA(VLOOKUP($A49,'B-pEC50'!$A:$BM,MATCH(AP$1,'B-pEC50'!$A$1:$BM$1,0),FALSE),"")</f>
        <v>6.194</v>
      </c>
      <c r="AQ49" s="45">
        <f>_xlfn.IFNA(VLOOKUP($A49,'B-pEC50'!$A:$BM,MATCH(AQ$1,'B-pEC50'!$A$1:$BM$1,0),FALSE),"")</f>
        <v>5.6550000000000002</v>
      </c>
      <c r="AR49" s="47">
        <f>_xlfn.IFNA(VLOOKUP($A49,'I-pEC50'!$A:$BM,MATCH(AR$1,'I-pEC50'!$A$1:$BM$1,0),FALSE),"")</f>
        <v>5.79</v>
      </c>
      <c r="AS49" s="47">
        <f>_xlfn.IFNA(VLOOKUP($A49,'I-pEC50'!$A:$BM,MATCH(AS$1,'I-pEC50'!$A$1:$BM$1,0),FALSE),"")</f>
        <v>8.07</v>
      </c>
      <c r="AT49" s="47">
        <f>_xlfn.IFNA(VLOOKUP($A49,'I-pEC50'!$A:$BM,MATCH(AT$1,'I-pEC50'!$A$1:$BM$1,0),FALSE),"")</f>
        <v>8.07</v>
      </c>
      <c r="AU49" s="47">
        <f>_xlfn.IFNA(VLOOKUP($A49,'I-pEC50'!$A:$BM,MATCH(AU$1,'I-pEC50'!$A$1:$BM$1,0),FALSE),"")</f>
        <v>7.73</v>
      </c>
      <c r="AV49" s="47">
        <f>_xlfn.IFNA(VLOOKUP($A49,'I-pEC50'!$A:$BM,MATCH(AV$1,'I-pEC50'!$A$1:$BM$1,0),FALSE),"")</f>
        <v>7.73</v>
      </c>
      <c r="AW49" s="47">
        <f>_xlfn.IFNA(VLOOKUP($A49,'I-pEC50'!$A:$BM,MATCH(AW$1,'I-pEC50'!$A$1:$BM$1,0),FALSE),"")</f>
        <v>8.5</v>
      </c>
      <c r="AX49" s="47">
        <f>_xlfn.IFNA(VLOOKUP($A49,'I-pEC50'!$A:$BM,MATCH(AX$1,'I-pEC50'!$A$1:$BM$1,0),FALSE),"")</f>
        <v>6.08</v>
      </c>
      <c r="AY49" s="47">
        <f>_xlfn.IFNA(VLOOKUP($A49,'I-pEC50'!$A:$BM,MATCH(AY$1,'I-pEC50'!$A$1:$BM$1,0),FALSE),"")</f>
        <v>6.08</v>
      </c>
      <c r="AZ49" s="47">
        <f>_xlfn.IFNA(VLOOKUP($A49,'I-pEC50'!$A:$BM,MATCH(AZ$1,'I-pEC50'!$A$1:$BM$1,0),FALSE),"")</f>
        <v>6.19</v>
      </c>
      <c r="BA49" s="47">
        <f>_xlfn.IFNA(VLOOKUP($A49,'I-pEC50'!$A:$BM,MATCH(BA$1,'I-pEC50'!$A$1:$BM$1,0),FALSE),"")</f>
        <v>6.31</v>
      </c>
      <c r="BB49" s="47">
        <f>_xlfn.IFNA(VLOOKUP($A49,'I-pEC50'!$A:$BM,MATCH(BB$1,'I-pEC50'!$A$1:$BM$1,0),FALSE),"")</f>
        <v>6.44</v>
      </c>
      <c r="BC49" s="47">
        <f>_xlfn.IFNA(VLOOKUP($A49,'I-pEC50'!$A:$BM,MATCH(BC$1,'I-pEC50'!$A$1:$BM$1,0),FALSE),"")</f>
        <v>6.37</v>
      </c>
      <c r="BD49" s="40">
        <f t="shared" si="47"/>
        <v>0.11319901736667977</v>
      </c>
      <c r="BE49" s="41">
        <f t="shared" si="48"/>
        <v>0.79766592641405709</v>
      </c>
      <c r="BF49" s="41">
        <f t="shared" si="49"/>
        <v>0.78146378935232774</v>
      </c>
      <c r="BG49" s="41">
        <f t="shared" si="50"/>
        <v>0.62234944421694616</v>
      </c>
      <c r="BH49" s="41">
        <f t="shared" si="51"/>
        <v>0.56871151914479479</v>
      </c>
      <c r="BI49" s="41">
        <f t="shared" si="52"/>
        <v>0.58950810988213764</v>
      </c>
      <c r="BJ49" s="41">
        <f t="shared" si="53"/>
        <v>4.7716446875138201E-2</v>
      </c>
      <c r="BK49" s="41">
        <f t="shared" si="54"/>
        <v>0.27516484364662808</v>
      </c>
      <c r="BL49" s="41">
        <f t="shared" si="55"/>
        <v>-0.23420395107818501</v>
      </c>
      <c r="BM49" s="41">
        <f t="shared" si="56"/>
        <v>0.62603978300180885</v>
      </c>
      <c r="BN49" s="41">
        <f t="shared" si="57"/>
        <v>0.41780197382535927</v>
      </c>
      <c r="BO49" s="41">
        <f t="shared" si="58"/>
        <v>-0.18917493442809841</v>
      </c>
      <c r="BP49" s="40">
        <f>_xlfn.IFNA(VLOOKUP($A49,'B-pEC50'!$A:$BM,MATCH(BP$1,'B-pEC50'!$A$1:$BM$1,0),FALSE),"")</f>
        <v>1.0397830018083242E-2</v>
      </c>
      <c r="BQ49" s="41">
        <f>_xlfn.IFNA(VLOOKUP($A49,'B-pEC50'!$A:$BM,MATCH(BQ$1,'B-pEC50'!$A$1:$BM$1,0),FALSE),"")</f>
        <v>0.61053345388788416</v>
      </c>
      <c r="BR49" s="41">
        <f>_xlfn.IFNA(VLOOKUP($A49,'B-pEC50'!$A:$BM,MATCH(BR$1,'B-pEC50'!$A$1:$BM$1,0),FALSE),"")</f>
        <v>0.6231916817359856</v>
      </c>
      <c r="BS49" s="41">
        <f>_xlfn.IFNA(VLOOKUP($A49,'B-pEC50'!$A:$BM,MATCH(BS$1,'B-pEC50'!$A$1:$BM$1,0),FALSE),"")</f>
        <v>0.68783905967450265</v>
      </c>
      <c r="BT49" s="41">
        <f>_xlfn.IFNA(VLOOKUP($A49,'B-pEC50'!$A:$BM,MATCH(BT$1,'B-pEC50'!$A$1:$BM$1,0),FALSE),"")</f>
        <v>0.75271247739602187</v>
      </c>
      <c r="BU49" s="41">
        <f>_xlfn.IFNA(VLOOKUP($A49,'B-pEC50'!$A:$BM,MATCH(BU$1,'B-pEC50'!$A$1:$BM$1,0),FALSE),"")</f>
        <v>0.95253164556962011</v>
      </c>
      <c r="BV49" s="41">
        <f>_xlfn.IFNA(VLOOKUP($A49,'B-pEC50'!$A:$BM,MATCH(BV$1,'B-pEC50'!$A$1:$BM$1,0),FALSE),"")</f>
        <v>6.7811934900543049E-3</v>
      </c>
      <c r="BW49" s="41">
        <f>_xlfn.IFNA(VLOOKUP($A49,'B-pEC50'!$A:$BM,MATCH(BW$1,'B-pEC50'!$A$1:$BM$1,0),FALSE),"")</f>
        <v>3.9104882459312845E-2</v>
      </c>
      <c r="BX49" s="41">
        <f>_xlfn.IFNA(VLOOKUP($A49,'B-pEC50'!$A:$BM,MATCH(BX$1,'B-pEC50'!$A$1:$BM$1,0),FALSE),"")</f>
        <v>-3.7748643761301943E-2</v>
      </c>
      <c r="BY49" s="41">
        <f>_xlfn.IFNA(VLOOKUP($A49,'B-pEC50'!$A:$BM,MATCH(BY$1,'B-pEC50'!$A$1:$BM$1,0),FALSE),"")</f>
        <v>0.11392405063291149</v>
      </c>
      <c r="BZ49" s="41">
        <f>_xlfn.IFNA(VLOOKUP($A49,'B-pEC50'!$A:$BM,MATCH(BZ$1,'B-pEC50'!$A$1:$BM$1,0),FALSE),"")</f>
        <v>8.5443037974683569E-2</v>
      </c>
      <c r="CA49" s="41">
        <f>_xlfn.IFNA(VLOOKUP($A49,'B-pEC50'!$A:$BM,MATCH(CA$1,'B-pEC50'!$A$1:$BM$1,0),FALSE),"")</f>
        <v>-3.6392405063291042E-2</v>
      </c>
      <c r="CB49" s="47">
        <f>_xlfn.IFNA(VLOOKUP($A49,'I-pEC50'!$A:$BM,MATCH(CB$1,'I-pEC50'!$A$1:$BM$1,0),FALSE),"")</f>
        <v>9.1854419410745278E-2</v>
      </c>
      <c r="CC49" s="47">
        <f>_xlfn.IFNA(VLOOKUP($A49,'I-pEC50'!$A:$BM,MATCH(CC$1,'I-pEC50'!$A$1:$BM$1,0),FALSE),"")</f>
        <v>0.48700173310225314</v>
      </c>
      <c r="CD49" s="47">
        <f>_xlfn.IFNA(VLOOKUP($A49,'I-pEC50'!$A:$BM,MATCH(CD$1,'I-pEC50'!$A$1:$BM$1,0),FALSE),"")</f>
        <v>0.48700173310225314</v>
      </c>
      <c r="CE49" s="47">
        <f>_xlfn.IFNA(VLOOKUP($A49,'I-pEC50'!$A:$BM,MATCH(CE$1,'I-pEC50'!$A$1:$BM$1,0),FALSE),"")</f>
        <v>0.42807625649913361</v>
      </c>
      <c r="CF49" s="47">
        <f>_xlfn.IFNA(VLOOKUP($A49,'I-pEC50'!$A:$BM,MATCH(CF$1,'I-pEC50'!$A$1:$BM$1,0),FALSE),"")</f>
        <v>0.42807625649913361</v>
      </c>
      <c r="CG49" s="47">
        <f>_xlfn.IFNA(VLOOKUP($A49,'I-pEC50'!$A:$BM,MATCH(CG$1,'I-pEC50'!$A$1:$BM$1,0),FALSE),"")</f>
        <v>0.56152512998266901</v>
      </c>
      <c r="CH49" s="47">
        <f>_xlfn.IFNA(VLOOKUP($A49,'I-pEC50'!$A:$BM,MATCH(CH$1,'I-pEC50'!$A$1:$BM$1,0),FALSE),"")</f>
        <v>0.14211438474870022</v>
      </c>
      <c r="CI49" s="47">
        <f>_xlfn.IFNA(VLOOKUP($A49,'I-pEC50'!$A:$BM,MATCH(CI$1,'I-pEC50'!$A$1:$BM$1,0),FALSE),"")</f>
        <v>0.14211438474870022</v>
      </c>
      <c r="CJ49" s="47">
        <f>_xlfn.IFNA(VLOOKUP($A49,'I-pEC50'!$A:$BM,MATCH(CJ$1,'I-pEC50'!$A$1:$BM$1,0),FALSE),"")</f>
        <v>0.1611785095320625</v>
      </c>
      <c r="CK49" s="47">
        <f>_xlfn.IFNA(VLOOKUP($A49,'I-pEC50'!$A:$BM,MATCH(CK$1,'I-pEC50'!$A$1:$BM$1,0),FALSE),"")</f>
        <v>0.18197573656845753</v>
      </c>
      <c r="CL49" s="47">
        <f>_xlfn.IFNA(VLOOKUP($A49,'I-pEC50'!$A:$BM,MATCH(CL$1,'I-pEC50'!$A$1:$BM$1,0),FALSE),"")</f>
        <v>0.20450606585788572</v>
      </c>
      <c r="CM49" s="47">
        <f>_xlfn.IFNA(VLOOKUP($A49,'I-pEC50'!$A:$BM,MATCH(CM$1,'I-pEC50'!$A$1:$BM$1,0),FALSE),"")</f>
        <v>0.19237435008665518</v>
      </c>
      <c r="CN49" s="40">
        <f t="shared" si="59"/>
        <v>0</v>
      </c>
      <c r="CO49" s="41">
        <f t="shared" si="60"/>
        <v>0.77810881918331531</v>
      </c>
      <c r="CP49" s="41">
        <f t="shared" si="61"/>
        <v>0.79330201788424493</v>
      </c>
      <c r="CQ49" s="41">
        <f t="shared" si="62"/>
        <v>0.97701371406237447</v>
      </c>
      <c r="CR49" s="41">
        <f t="shared" si="63"/>
        <v>0.89682986049191338</v>
      </c>
      <c r="CS49" s="41">
        <f t="shared" si="64"/>
        <v>1</v>
      </c>
      <c r="CT49" s="41">
        <f t="shared" si="65"/>
        <v>0.42020795126289873</v>
      </c>
      <c r="CU49" s="41">
        <f t="shared" si="66"/>
        <v>0.72523199710347952</v>
      </c>
      <c r="CV49" s="41">
        <f t="shared" si="67"/>
        <v>0</v>
      </c>
      <c r="CW49" s="41">
        <f t="shared" si="68"/>
        <v>0.7982064158165515</v>
      </c>
      <c r="CX49" s="41">
        <f t="shared" si="69"/>
        <v>0.5186557336751354</v>
      </c>
      <c r="CY49" s="41">
        <f t="shared" si="70"/>
        <v>6.3991058567956531E-3</v>
      </c>
      <c r="CZ49" s="40">
        <f>_xlfn.IFNA(VLOOKUP($A49,'B-pEC50'!$A:$BM,MATCH(CZ$1,'B-pEC50'!$A$1:$BM$1,0),FALSE),"")</f>
        <v>4.8619036749600573E-2</v>
      </c>
      <c r="DA49" s="41">
        <f>_xlfn.IFNA(VLOOKUP($A49,'B-pEC50'!$A:$BM,MATCH(DA$1,'B-pEC50'!$A$1:$BM$1,0),FALSE),"")</f>
        <v>0.65464505820588903</v>
      </c>
      <c r="DB49" s="41">
        <f>_xlfn.IFNA(VLOOKUP($A49,'B-pEC50'!$A:$BM,MATCH(DB$1,'B-pEC50'!$A$1:$BM$1,0),FALSE),"")</f>
        <v>0.66742752796165272</v>
      </c>
      <c r="DC49" s="41">
        <f>_xlfn.IFNA(VLOOKUP($A49,'B-pEC50'!$A:$BM,MATCH(DC$1,'B-pEC50'!$A$1:$BM$1,0),FALSE),"")</f>
        <v>0.73270942707144493</v>
      </c>
      <c r="DD49" s="41">
        <f>_xlfn.IFNA(VLOOKUP($A49,'B-pEC50'!$A:$BM,MATCH(DD$1,'B-pEC50'!$A$1:$BM$1,0),FALSE),"")</f>
        <v>0.79821958456973319</v>
      </c>
      <c r="DE49" s="41">
        <f>_xlfn.IFNA(VLOOKUP($A49,'B-pEC50'!$A:$BM,MATCH(DE$1,'B-pEC50'!$A$1:$BM$1,0),FALSE),"")</f>
        <v>1</v>
      </c>
      <c r="DF49" s="41">
        <f>_xlfn.IFNA(VLOOKUP($A49,'B-pEC50'!$A:$BM,MATCH(DF$1,'B-pEC50'!$A$1:$BM$1,0),FALSE),"")</f>
        <v>4.4966902533668134E-2</v>
      </c>
      <c r="DG49" s="41">
        <f>_xlfn.IFNA(VLOOKUP($A49,'B-pEC50'!$A:$BM,MATCH(DG$1,'B-pEC50'!$A$1:$BM$1,0),FALSE),"")</f>
        <v>7.760785208856423E-2</v>
      </c>
      <c r="DH49" s="41">
        <f>_xlfn.IFNA(VLOOKUP($A49,'B-pEC50'!$A:$BM,MATCH(DH$1,'B-pEC50'!$A$1:$BM$1,0),FALSE),"")</f>
        <v>0</v>
      </c>
      <c r="DI49" s="41">
        <f>_xlfn.IFNA(VLOOKUP($A49,'B-pEC50'!$A:$BM,MATCH(DI$1,'B-pEC50'!$A$1:$BM$1,0),FALSE),"")</f>
        <v>0.15316137868066659</v>
      </c>
      <c r="DJ49" s="41">
        <f>_xlfn.IFNA(VLOOKUP($A49,'B-pEC50'!$A:$BM,MATCH(DJ$1,'B-pEC50'!$A$1:$BM$1,0),FALSE),"")</f>
        <v>0.12440082173019859</v>
      </c>
      <c r="DK49" s="41">
        <f>_xlfn.IFNA(VLOOKUP($A49,'B-pEC50'!$A:$BM,MATCH(DK$1,'B-pEC50'!$A$1:$BM$1,0),FALSE),"")</f>
        <v>1.3695503309747155E-3</v>
      </c>
      <c r="DL49" s="47">
        <f>_xlfn.IFNA(VLOOKUP($A49,'I-pEC50'!$A:$BQ,MATCH(DL$1,'I-pEC50'!$A$1:$BQ$1,0),FALSE),"")</f>
        <v>0</v>
      </c>
      <c r="DM49" s="47">
        <f>_xlfn.IFNA(VLOOKUP($A49,'I-pEC50'!$A:$BQ,MATCH(DM$1,'I-pEC50'!$A$1:$BQ$1,0),FALSE),"")</f>
        <v>0.84132841328413299</v>
      </c>
      <c r="DN49" s="47">
        <f>_xlfn.IFNA(VLOOKUP($A49,'I-pEC50'!$A:$BQ,MATCH(DN$1,'I-pEC50'!$A$1:$BQ$1,0),FALSE),"")</f>
        <v>0.84132841328413299</v>
      </c>
      <c r="DO49" s="47">
        <f>_xlfn.IFNA(VLOOKUP($A49,'I-pEC50'!$A:$BQ,MATCH(DO$1,'I-pEC50'!$A$1:$BQ$1,0),FALSE),"")</f>
        <v>0.7158671586715869</v>
      </c>
      <c r="DP49" s="47">
        <f>_xlfn.IFNA(VLOOKUP($A49,'I-pEC50'!$A:$BQ,MATCH(DP$1,'I-pEC50'!$A$1:$BQ$1,0),FALSE),"")</f>
        <v>0.7158671586715869</v>
      </c>
      <c r="DQ49" s="47">
        <f>_xlfn.IFNA(VLOOKUP($A49,'I-pEC50'!$A:$BQ,MATCH(DQ$1,'I-pEC50'!$A$1:$BQ$1,0),FALSE),"")</f>
        <v>1</v>
      </c>
      <c r="DR49" s="47">
        <f>_xlfn.IFNA(VLOOKUP($A49,'I-pEC50'!$A:$BQ,MATCH(DR$1,'I-pEC50'!$A$1:$BQ$1,0),FALSE),"")</f>
        <v>0.10701107011070111</v>
      </c>
      <c r="DS49" s="47">
        <f>_xlfn.IFNA(VLOOKUP($A49,'I-pEC50'!$A:$BQ,MATCH(DS$1,'I-pEC50'!$A$1:$BQ$1,0),FALSE),"")</f>
        <v>0.10701107011070111</v>
      </c>
      <c r="DT49" s="47">
        <f>_xlfn.IFNA(VLOOKUP($A49,'I-pEC50'!$A:$BQ,MATCH(DT$1,'I-pEC50'!$A$1:$BQ$1,0),FALSE),"")</f>
        <v>0.14760147601476029</v>
      </c>
      <c r="DU49" s="47">
        <f>_xlfn.IFNA(VLOOKUP($A49,'I-pEC50'!$A:$BQ,MATCH(DU$1,'I-pEC50'!$A$1:$BQ$1,0),FALSE),"")</f>
        <v>0.19188191881918804</v>
      </c>
      <c r="DV49" s="47">
        <f>_xlfn.IFNA(VLOOKUP($A49,'I-pEC50'!$A:$BQ,MATCH(DV$1,'I-pEC50'!$A$1:$BQ$1,0),FALSE),"")</f>
        <v>0.23985239852398538</v>
      </c>
      <c r="DW49" s="47">
        <f>_xlfn.IFNA(VLOOKUP($A49,'I-pEC50'!$A:$BQ,MATCH(DW$1,'I-pEC50'!$A$1:$BQ$1,0),FALSE),"")</f>
        <v>0.21402214022140223</v>
      </c>
      <c r="DX49" s="105">
        <f t="shared" si="73"/>
        <v>0.9877175025588536</v>
      </c>
      <c r="DY49" s="47">
        <f t="shared" si="74"/>
        <v>0.84745762711864414</v>
      </c>
      <c r="DZ49" s="47">
        <f t="shared" si="75"/>
        <v>0.99841772151898722</v>
      </c>
      <c r="EA49" s="47">
        <f t="shared" si="76"/>
        <v>0.96180124223602481</v>
      </c>
      <c r="EB49" s="47">
        <f>_xlfn.IFNA(VLOOKUP($A49,'B-pEC50'!$A:$IC,MATCH(EB$1,'B-pEC50'!$A$1:$IC$1,0),FALSE),"")</f>
        <v>5.8620000000000001</v>
      </c>
      <c r="EC49" s="47">
        <f>_xlfn.IFNA(VLOOKUP($A49,'B-pEC50'!$A:$IC,MATCH(EC$1,'B-pEC50'!$A$1:$IC$1,0),FALSE),"")</f>
        <v>10.029999999999999</v>
      </c>
      <c r="ED49" s="47">
        <f>_xlfn.IFNA(VLOOKUP($A49,'B-pEC50'!$A:$IC,MATCH(ED$1,'B-pEC50'!$A$1:$IC$1,0),FALSE),"")</f>
        <v>6.32</v>
      </c>
      <c r="EE49" s="47">
        <f>_xlfn.IFNA(VLOOKUP($A49,'B-pEC50'!$A:$IC,MATCH(EE$1,'B-pEC50'!$A$1:$IC$1,0),FALSE),"")</f>
        <v>6.194</v>
      </c>
      <c r="EF49" s="47">
        <f>_xlfn.IFNA(VLOOKUP($A49,'I-pEC50'!$A:$IC,MATCH(EF$1,'I-pEC50'!$A$1:$IC$1,0),FALSE),"")</f>
        <v>5.79</v>
      </c>
      <c r="EG49" s="47">
        <f>_xlfn.IFNA(VLOOKUP($A49,'I-pEC50'!$A:$IC,MATCH(EG$1,'I-pEC50'!$A$1:$IC$1,0),FALSE),"")</f>
        <v>8.5</v>
      </c>
      <c r="EH49" s="47">
        <f>_xlfn.IFNA(VLOOKUP($A49,'I-pEC50'!$A:$IC,MATCH(EH$1,'I-pEC50'!$A$1:$IC$1,0),FALSE),"")</f>
        <v>6.31</v>
      </c>
      <c r="EI49" s="47">
        <f>_xlfn.IFNA(VLOOKUP($A49,'I-pEC50'!$A:$IC,MATCH(EI$1,'I-pEC50'!$A$1:$IC$1,0),FALSE),"")</f>
        <v>6.44</v>
      </c>
      <c r="EJ49" s="105">
        <f t="shared" si="77"/>
        <v>0.9877175025588536</v>
      </c>
      <c r="EK49" s="47">
        <f t="shared" si="78"/>
        <v>0.88864265927977826</v>
      </c>
      <c r="EL49" s="47">
        <f t="shared" si="79"/>
        <v>0.96528791565287919</v>
      </c>
      <c r="EM49" s="47">
        <f t="shared" si="80"/>
        <v>0.92498048399687738</v>
      </c>
      <c r="EN49" s="105">
        <f>_xlfn.IFNA(VLOOKUP($A49,'B-pEC50'!$A:$IC,MATCH(EN$1,'B-pEC50'!$A$1:$IC$1,0),FALSE),"")</f>
        <v>5.8620000000000001</v>
      </c>
      <c r="EO49" s="47">
        <f>_xlfn.IFNA(VLOOKUP($A49,'B-pEC50'!$A:$IC,MATCH(EO$1,'B-pEC50'!$A$1:$IC$1,0),FALSE),"")</f>
        <v>9.0250000000000004</v>
      </c>
      <c r="EP49" s="47">
        <f>_xlfn.IFNA(VLOOKUP($A49,'B-pEC50'!$A:$IC,MATCH(EP$1,'B-pEC50'!$A$1:$IC$1,0),FALSE),"")</f>
        <v>5.9510000000000005</v>
      </c>
      <c r="EQ49" s="47">
        <f>_xlfn.IFNA(VLOOKUP($A49,'B-pEC50'!$A:$IC,MATCH(EQ$1,'B-pEC50'!$A$1:$IC$1,0),FALSE),"")</f>
        <v>5.9245000000000001</v>
      </c>
      <c r="ER49" s="47">
        <f>_xlfn.IFNA(VLOOKUP($A49,'I-pEC50'!$A:$IC,MATCH(ER$1,'I-pEC50'!$A$1:$IC$1,0),FALSE),"")</f>
        <v>5.79</v>
      </c>
      <c r="ES49" s="47">
        <f>_xlfn.IFNA(VLOOKUP($A49,'I-pEC50'!$A:$IC,MATCH(ES$1,'I-pEC50'!$A$1:$IC$1,0),FALSE),"")</f>
        <v>8.02</v>
      </c>
      <c r="ET49" s="47">
        <f>_xlfn.IFNA(VLOOKUP($A49,'I-pEC50'!$A:$IC,MATCH(ET$1,'I-pEC50'!$A$1:$IC$1,0),FALSE),"")</f>
        <v>6.165</v>
      </c>
      <c r="EU49" s="47">
        <f>_xlfn.IFNA(VLOOKUP($A49,'I-pEC50'!$A:$IC,MATCH(EU$1,'I-pEC50'!$A$1:$IC$1,0),FALSE),"")</f>
        <v>6.4050000000000002</v>
      </c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</row>
    <row r="50" spans="1:172" s="49" customFormat="1" x14ac:dyDescent="0.2">
      <c r="A50" s="29" t="s">
        <v>72</v>
      </c>
      <c r="B50" s="377">
        <f>VLOOKUP($A50,BI!$A:$Q,MATCH(B$1,BI!$A$1:$Q$1,0),FALSE)</f>
        <v>1</v>
      </c>
      <c r="C50" s="378">
        <f>VLOOKUP($A50,BI!$A:$Q,MATCH(C$1,BI!$A$1:$Q$1,0),FALSE)</f>
        <v>1</v>
      </c>
      <c r="D50" s="378">
        <f>VLOOKUP($A50,BI!$A:$Q,MATCH(D$1,BI!$A$1:$Q$1,0),FALSE)</f>
        <v>1</v>
      </c>
      <c r="E50" s="378">
        <f>VLOOKUP($A50,BI!$A:$Q,MATCH(E$1,BI!$A$1:$Q$1,0),FALSE)</f>
        <v>1</v>
      </c>
      <c r="F50" s="378">
        <f>VLOOKUP($A50,BI!$A:$Q,MATCH(F$1,BI!$A$1:$Q$1,0),FALSE)</f>
        <v>1</v>
      </c>
      <c r="G50" s="378">
        <f>VLOOKUP($A50,BI!$A:$Q,MATCH(G$1,BI!$A$1:$Q$1,0),FALSE)</f>
        <v>1</v>
      </c>
      <c r="H50" s="378">
        <f>VLOOKUP($A50,BI!$A:$Q,MATCH(H$1,BI!$A$1:$Q$1,0),FALSE)</f>
        <v>1</v>
      </c>
      <c r="I50" s="378">
        <f>VLOOKUP($A50,BI!$A:$Q,MATCH(I$1,BI!$A$1:$Q$1,0),FALSE)</f>
        <v>1</v>
      </c>
      <c r="J50" s="378">
        <f>VLOOKUP($A50,BI!$A:$Q,MATCH(J$1,BI!$A$1:$Q$1,0),FALSE)</f>
        <v>1</v>
      </c>
      <c r="K50" s="378">
        <f>VLOOKUP($A50,BI!$A:$Q,MATCH(K$1,BI!$A$1:$Q$1,0),FALSE)</f>
        <v>1</v>
      </c>
      <c r="L50" s="378">
        <f>VLOOKUP($A50,BI!$A:$Q,MATCH(L$1,BI!$A$1:$Q$1,0),FALSE)</f>
        <v>1</v>
      </c>
      <c r="M50" s="378">
        <f>VLOOKUP($A50,BI!$A:$Q,MATCH(M$1,BI!$A$1:$Q$1,0),FALSE)</f>
        <v>1</v>
      </c>
      <c r="N50" s="49">
        <f t="shared" si="0"/>
        <v>12</v>
      </c>
      <c r="O50" s="49">
        <f>VLOOKUP($A50,BI!$A:$Q,MATCH(O$1,BI!$A$1:$Q$1,0),FALSE)</f>
        <v>1</v>
      </c>
      <c r="P50" s="37">
        <f>VLOOKUP($A50,BI!$A:$Q,MATCH(P$1,BI!$A$1:$Q$1,0),FALSE)</f>
        <v>1</v>
      </c>
      <c r="Q50" s="37">
        <f>VLOOKUP($A50,BI!$A:$Q,MATCH(Q$1,BI!$A$1:$Q$1,0),FALSE)</f>
        <v>1</v>
      </c>
      <c r="R50" s="37">
        <f>VLOOKUP($A50,BI!$A:$Q,MATCH(R$1,BI!$A$1:$Q$1,0),FALSE)</f>
        <v>1</v>
      </c>
      <c r="S50" s="37">
        <f t="shared" si="1"/>
        <v>4</v>
      </c>
      <c r="T50" s="40">
        <f t="shared" si="35"/>
        <v>0.81197318007662844</v>
      </c>
      <c r="U50" s="41">
        <f t="shared" si="36"/>
        <v>0.80138248847926274</v>
      </c>
      <c r="V50" s="41">
        <f t="shared" si="37"/>
        <v>0.81585253456221207</v>
      </c>
      <c r="W50" s="41">
        <f t="shared" si="38"/>
        <v>0.89324853228962808</v>
      </c>
      <c r="X50" s="41">
        <f t="shared" si="39"/>
        <v>0.88434442270058711</v>
      </c>
      <c r="Y50" s="41">
        <f t="shared" si="40"/>
        <v>0.86805696846388603</v>
      </c>
      <c r="Z50" s="41">
        <f t="shared" si="41"/>
        <v>0.89833795013850404</v>
      </c>
      <c r="AA50" s="41">
        <f t="shared" si="42"/>
        <v>0.9128347183748845</v>
      </c>
      <c r="AB50" s="41">
        <f t="shared" si="43"/>
        <v>0.89253597122302175</v>
      </c>
      <c r="AC50" s="41">
        <f t="shared" si="44"/>
        <v>0.8668287937743191</v>
      </c>
      <c r="AD50" s="41">
        <f t="shared" si="45"/>
        <v>0.97834274952919031</v>
      </c>
      <c r="AE50" s="41">
        <f t="shared" si="46"/>
        <v>0.91513944223107579</v>
      </c>
      <c r="AF50" s="44">
        <f>_xlfn.IFNA(VLOOKUP($A50,'B-pEC50'!$A:$BM,MATCH(AF$1,'B-pEC50'!$A$1:$BM$1,0),FALSE),"")</f>
        <v>8.4770000000000003</v>
      </c>
      <c r="AG50" s="46">
        <f>_xlfn.IFNA(VLOOKUP($A50,'B-pEC50'!$A:$BM,MATCH(AG$1,'B-pEC50'!$A$1:$BM$1,0),FALSE),"")</f>
        <v>8.6950000000000003</v>
      </c>
      <c r="AH50" s="46">
        <f>_xlfn.IFNA(VLOOKUP($A50,'B-pEC50'!$A:$BM,MATCH(AH$1,'B-pEC50'!$A$1:$BM$1,0),FALSE),"")</f>
        <v>8.8520000000000003</v>
      </c>
      <c r="AI50" s="46">
        <f>_xlfn.IFNA(VLOOKUP($A50,'B-pEC50'!$A:$BM,MATCH(AI$1,'B-pEC50'!$A$1:$BM$1,0),FALSE),"")</f>
        <v>9.1289999999999996</v>
      </c>
      <c r="AJ50" s="46">
        <f>_xlfn.IFNA(VLOOKUP($A50,'B-pEC50'!$A:$BM,MATCH(AJ$1,'B-pEC50'!$A$1:$BM$1,0),FALSE),"")</f>
        <v>9.0380000000000003</v>
      </c>
      <c r="AK50" s="46">
        <f>_xlfn.IFNA(VLOOKUP($A50,'B-pEC50'!$A:$BM,MATCH(AK$1,'B-pEC50'!$A$1:$BM$1,0),FALSE),"")</f>
        <v>8.5329999999999995</v>
      </c>
      <c r="AL50" s="45">
        <f>_xlfn.IFNA(VLOOKUP($A50,'B-pEC50'!$A:$BM,MATCH(AL$1,'B-pEC50'!$A$1:$BM$1,0),FALSE),"")</f>
        <v>9.7289999999999992</v>
      </c>
      <c r="AM50" s="45">
        <f>_xlfn.IFNA(VLOOKUP($A50,'B-pEC50'!$A:$BM,MATCH(AM$1,'B-pEC50'!$A$1:$BM$1,0),FALSE),"")</f>
        <v>9.8859999999999992</v>
      </c>
      <c r="AN50" s="45">
        <f>_xlfn.IFNA(VLOOKUP($A50,'B-pEC50'!$A:$BM,MATCH(AN$1,'B-pEC50'!$A$1:$BM$1,0),FALSE),"")</f>
        <v>9.9250000000000007</v>
      </c>
      <c r="AO50" s="46">
        <f>_xlfn.IFNA(VLOOKUP($A50,'B-pEC50'!$A:$BM,MATCH(AO$1,'B-pEC50'!$A$1:$BM$1,0),FALSE),"")</f>
        <v>8.9109999999999996</v>
      </c>
      <c r="AP50" s="45">
        <f>_xlfn.IFNA(VLOOKUP($A50,'B-pEC50'!$A:$BM,MATCH(AP$1,'B-pEC50'!$A$1:$BM$1,0),FALSE),"")</f>
        <v>10.62</v>
      </c>
      <c r="AQ50" s="45">
        <f>_xlfn.IFNA(VLOOKUP($A50,'B-pEC50'!$A:$BM,MATCH(AQ$1,'B-pEC50'!$A$1:$BM$1,0),FALSE),"")</f>
        <v>9.1880000000000006</v>
      </c>
      <c r="AR50" s="47">
        <f>_xlfn.IFNA(VLOOKUP($A50,'I-pEC50'!$A:$BM,MATCH(AR$1,'I-pEC50'!$A$1:$BM$1,0),FALSE),"")</f>
        <v>10.44</v>
      </c>
      <c r="AS50" s="47">
        <f>_xlfn.IFNA(VLOOKUP($A50,'I-pEC50'!$A:$BM,MATCH(AS$1,'I-pEC50'!$A$1:$BM$1,0),FALSE),"")</f>
        <v>10.85</v>
      </c>
      <c r="AT50" s="47">
        <f>_xlfn.IFNA(VLOOKUP($A50,'I-pEC50'!$A:$BM,MATCH(AT$1,'I-pEC50'!$A$1:$BM$1,0),FALSE),"")</f>
        <v>10.85</v>
      </c>
      <c r="AU50" s="47">
        <f>_xlfn.IFNA(VLOOKUP($A50,'I-pEC50'!$A:$BM,MATCH(AU$1,'I-pEC50'!$A$1:$BM$1,0),FALSE),"")</f>
        <v>10.220000000000001</v>
      </c>
      <c r="AV50" s="47">
        <f>_xlfn.IFNA(VLOOKUP($A50,'I-pEC50'!$A:$BM,MATCH(AV$1,'I-pEC50'!$A$1:$BM$1,0),FALSE),"")</f>
        <v>10.220000000000001</v>
      </c>
      <c r="AW50" s="47">
        <f>_xlfn.IFNA(VLOOKUP($A50,'I-pEC50'!$A:$BM,MATCH(AW$1,'I-pEC50'!$A$1:$BM$1,0),FALSE),"")</f>
        <v>9.83</v>
      </c>
      <c r="AX50" s="47">
        <f>_xlfn.IFNA(VLOOKUP($A50,'I-pEC50'!$A:$BM,MATCH(AX$1,'I-pEC50'!$A$1:$BM$1,0),FALSE),"")</f>
        <v>10.83</v>
      </c>
      <c r="AY50" s="47">
        <f>_xlfn.IFNA(VLOOKUP($A50,'I-pEC50'!$A:$BM,MATCH(AY$1,'I-pEC50'!$A$1:$BM$1,0),FALSE),"")</f>
        <v>10.83</v>
      </c>
      <c r="AZ50" s="47">
        <f>_xlfn.IFNA(VLOOKUP($A50,'I-pEC50'!$A:$BM,MATCH(AZ$1,'I-pEC50'!$A$1:$BM$1,0),FALSE),"")</f>
        <v>11.12</v>
      </c>
      <c r="BA50" s="47">
        <f>_xlfn.IFNA(VLOOKUP($A50,'I-pEC50'!$A:$BM,MATCH(BA$1,'I-pEC50'!$A$1:$BM$1,0),FALSE),"")</f>
        <v>10.28</v>
      </c>
      <c r="BB50" s="47">
        <f>_xlfn.IFNA(VLOOKUP($A50,'I-pEC50'!$A:$BM,MATCH(BB$1,'I-pEC50'!$A$1:$BM$1,0),FALSE),"")</f>
        <v>10.39</v>
      </c>
      <c r="BC50" s="47">
        <f>_xlfn.IFNA(VLOOKUP($A50,'I-pEC50'!$A:$BM,MATCH(BC$1,'I-pEC50'!$A$1:$BM$1,0),FALSE),"")</f>
        <v>10.039999999999999</v>
      </c>
      <c r="BD50" s="40">
        <f t="shared" si="47"/>
        <v>0.67000155347804535</v>
      </c>
      <c r="BE50" s="41">
        <f t="shared" si="48"/>
        <v>0.67172351493075666</v>
      </c>
      <c r="BF50" s="41">
        <f t="shared" si="49"/>
        <v>0.70835449507807469</v>
      </c>
      <c r="BG50" s="41">
        <f t="shared" si="50"/>
        <v>0.8711650710202411</v>
      </c>
      <c r="BH50" s="41">
        <f t="shared" si="51"/>
        <v>0.84723629907250764</v>
      </c>
      <c r="BI50" s="41">
        <f t="shared" si="52"/>
        <v>0.7754148843982096</v>
      </c>
      <c r="BJ50" s="41">
        <f t="shared" si="53"/>
        <v>0.91625286912255954</v>
      </c>
      <c r="BK50" s="41">
        <f t="shared" si="54"/>
        <v>0.95301537882157361</v>
      </c>
      <c r="BL50" s="41">
        <f t="shared" si="55"/>
        <v>0.91453266081997686</v>
      </c>
      <c r="BM50" s="41">
        <f t="shared" si="56"/>
        <v>0.80411401410632322</v>
      </c>
      <c r="BN50" s="41">
        <f t="shared" si="57"/>
        <v>0.81875444639576811</v>
      </c>
      <c r="BO50" s="41">
        <f t="shared" si="58"/>
        <v>0.9200689279472184</v>
      </c>
      <c r="BP50" s="40">
        <f>_xlfn.IFNA(VLOOKUP($A50,'B-pEC50'!$A:$BM,MATCH(BP$1,'B-pEC50'!$A$1:$BM$1,0),FALSE),"")</f>
        <v>0.60149186256781195</v>
      </c>
      <c r="BQ50" s="41">
        <f>_xlfn.IFNA(VLOOKUP($A50,'B-pEC50'!$A:$BM,MATCH(BQ$1,'B-pEC50'!$A$1:$BM$1,0),FALSE),"")</f>
        <v>0.65076853526220624</v>
      </c>
      <c r="BR50" s="41">
        <f>_xlfn.IFNA(VLOOKUP($A50,'B-pEC50'!$A:$BM,MATCH(BR$1,'B-pEC50'!$A$1:$BM$1,0),FALSE),"")</f>
        <v>0.6862567811934901</v>
      </c>
      <c r="BS50" s="41">
        <f>_xlfn.IFNA(VLOOKUP($A50,'B-pEC50'!$A:$BM,MATCH(BS$1,'B-pEC50'!$A$1:$BM$1,0),FALSE),"")</f>
        <v>0.74886980108499079</v>
      </c>
      <c r="BT50" s="41">
        <f>_xlfn.IFNA(VLOOKUP($A50,'B-pEC50'!$A:$BM,MATCH(BT$1,'B-pEC50'!$A$1:$BM$1,0),FALSE),"")</f>
        <v>0.72830018083182646</v>
      </c>
      <c r="BU50" s="41">
        <f>_xlfn.IFNA(VLOOKUP($A50,'B-pEC50'!$A:$BM,MATCH(BU$1,'B-pEC50'!$A$1:$BM$1,0),FALSE),"")</f>
        <v>0.61415009041591306</v>
      </c>
      <c r="BV50" s="41">
        <f>_xlfn.IFNA(VLOOKUP($A50,'B-pEC50'!$A:$BM,MATCH(BV$1,'B-pEC50'!$A$1:$BM$1,0),FALSE),"")</f>
        <v>0.88449367088607578</v>
      </c>
      <c r="BW50" s="41">
        <f>_xlfn.IFNA(VLOOKUP($A50,'B-pEC50'!$A:$BM,MATCH(BW$1,'B-pEC50'!$A$1:$BM$1,0),FALSE),"")</f>
        <v>0.91998191681735964</v>
      </c>
      <c r="BX50" s="41">
        <f>_xlfn.IFNA(VLOOKUP($A50,'B-pEC50'!$A:$BM,MATCH(BX$1,'B-pEC50'!$A$1:$BM$1,0),FALSE),"")</f>
        <v>0.92879746835443044</v>
      </c>
      <c r="BY50" s="41">
        <f>_xlfn.IFNA(VLOOKUP($A50,'B-pEC50'!$A:$BM,MATCH(BY$1,'B-pEC50'!$A$1:$BM$1,0),FALSE),"")</f>
        <v>0.69959312839059662</v>
      </c>
      <c r="BZ50" s="41">
        <f>_xlfn.IFNA(VLOOKUP($A50,'B-pEC50'!$A:$BM,MATCH(BZ$1,'B-pEC50'!$A$1:$BM$1,0),FALSE),"")</f>
        <v>1.085895117540687</v>
      </c>
      <c r="CA50" s="41">
        <f>_xlfn.IFNA(VLOOKUP($A50,'B-pEC50'!$A:$BM,MATCH(CA$1,'B-pEC50'!$A$1:$BM$1,0),FALSE),"")</f>
        <v>0.76220614828209776</v>
      </c>
      <c r="CB50" s="47">
        <f>_xlfn.IFNA(VLOOKUP($A50,'I-pEC50'!$A:$BM,MATCH(CB$1,'I-pEC50'!$A$1:$BM$1,0),FALSE),"")</f>
        <v>0.89774696707105717</v>
      </c>
      <c r="CC50" s="47">
        <f>_xlfn.IFNA(VLOOKUP($A50,'I-pEC50'!$A:$BM,MATCH(CC$1,'I-pEC50'!$A$1:$BM$1,0),FALSE),"")</f>
        <v>0.96880415944540732</v>
      </c>
      <c r="CD50" s="47">
        <f>_xlfn.IFNA(VLOOKUP($A50,'I-pEC50'!$A:$BM,MATCH(CD$1,'I-pEC50'!$A$1:$BM$1,0),FALSE),"")</f>
        <v>0.96880415944540732</v>
      </c>
      <c r="CE50" s="47">
        <f>_xlfn.IFNA(VLOOKUP($A50,'I-pEC50'!$A:$BM,MATCH(CE$1,'I-pEC50'!$A$1:$BM$1,0),FALSE),"")</f>
        <v>0.85961871750433294</v>
      </c>
      <c r="CF50" s="47">
        <f>_xlfn.IFNA(VLOOKUP($A50,'I-pEC50'!$A:$BM,MATCH(CF$1,'I-pEC50'!$A$1:$BM$1,0),FALSE),"")</f>
        <v>0.85961871750433294</v>
      </c>
      <c r="CG50" s="47">
        <f>_xlfn.IFNA(VLOOKUP($A50,'I-pEC50'!$A:$BM,MATCH(CG$1,'I-pEC50'!$A$1:$BM$1,0),FALSE),"")</f>
        <v>0.79202772963604862</v>
      </c>
      <c r="CH50" s="47">
        <f>_xlfn.IFNA(VLOOKUP($A50,'I-pEC50'!$A:$BM,MATCH(CH$1,'I-pEC50'!$A$1:$BM$1,0),FALSE),"")</f>
        <v>0.96533795493934149</v>
      </c>
      <c r="CI50" s="47">
        <f>_xlfn.IFNA(VLOOKUP($A50,'I-pEC50'!$A:$BM,MATCH(CI$1,'I-pEC50'!$A$1:$BM$1,0),FALSE),"")</f>
        <v>0.96533795493934149</v>
      </c>
      <c r="CJ50" s="47">
        <f>_xlfn.IFNA(VLOOKUP($A50,'I-pEC50'!$A:$BM,MATCH(CJ$1,'I-pEC50'!$A$1:$BM$1,0),FALSE),"")</f>
        <v>1.0155979202772962</v>
      </c>
      <c r="CK50" s="47">
        <f>_xlfn.IFNA(VLOOKUP($A50,'I-pEC50'!$A:$BM,MATCH(CK$1,'I-pEC50'!$A$1:$BM$1,0),FALSE),"")</f>
        <v>0.87001733102253032</v>
      </c>
      <c r="CL50" s="47">
        <f>_xlfn.IFNA(VLOOKUP($A50,'I-pEC50'!$A:$BM,MATCH(CL$1,'I-pEC50'!$A$1:$BM$1,0),FALSE),"")</f>
        <v>0.88908145580589271</v>
      </c>
      <c r="CM50" s="47">
        <f>_xlfn.IFNA(VLOOKUP($A50,'I-pEC50'!$A:$BM,MATCH(CM$1,'I-pEC50'!$A$1:$BM$1,0),FALSE),"")</f>
        <v>0.82842287694974004</v>
      </c>
      <c r="CN50" s="40">
        <f t="shared" si="59"/>
        <v>0</v>
      </c>
      <c r="CO50" s="41">
        <f t="shared" si="60"/>
        <v>0.12865416815349567</v>
      </c>
      <c r="CP50" s="41">
        <f t="shared" si="61"/>
        <v>0.22130877549339853</v>
      </c>
      <c r="CQ50" s="41">
        <f t="shared" si="62"/>
        <v>0.99368668854330422</v>
      </c>
      <c r="CR50" s="41">
        <f t="shared" si="63"/>
        <v>0.86589611974586156</v>
      </c>
      <c r="CS50" s="41">
        <f t="shared" si="64"/>
        <v>0</v>
      </c>
      <c r="CT50" s="41">
        <f t="shared" si="65"/>
        <v>0.75365375641623811</v>
      </c>
      <c r="CU50" s="41">
        <f t="shared" si="66"/>
        <v>0.84816145590293901</v>
      </c>
      <c r="CV50" s="41">
        <f t="shared" si="67"/>
        <v>0.67568828744750398</v>
      </c>
      <c r="CW50" s="41">
        <f t="shared" si="68"/>
        <v>0.5805568517654377</v>
      </c>
      <c r="CX50" s="41">
        <f t="shared" si="69"/>
        <v>0.43410852713178361</v>
      </c>
      <c r="CY50" s="41">
        <f t="shared" si="70"/>
        <v>0.49066169495960266</v>
      </c>
      <c r="CZ50" s="40">
        <f>_xlfn.IFNA(VLOOKUP($A50,'B-pEC50'!$A:$BM,MATCH(CZ$1,'B-pEC50'!$A$1:$BM$1,0),FALSE),"")</f>
        <v>0</v>
      </c>
      <c r="DA50" s="41">
        <f>_xlfn.IFNA(VLOOKUP($A50,'B-pEC50'!$A:$BM,MATCH(DA$1,'B-pEC50'!$A$1:$BM$1,0),FALSE),"")</f>
        <v>0.10172655156322916</v>
      </c>
      <c r="DB50" s="41">
        <f>_xlfn.IFNA(VLOOKUP($A50,'B-pEC50'!$A:$BM,MATCH(DB$1,'B-pEC50'!$A$1:$BM$1,0),FALSE),"")</f>
        <v>0.17498833411105935</v>
      </c>
      <c r="DC50" s="41">
        <f>_xlfn.IFNA(VLOOKUP($A50,'B-pEC50'!$A:$BM,MATCH(DC$1,'B-pEC50'!$A$1:$BM$1,0),FALSE),"")</f>
        <v>0.30424638357442818</v>
      </c>
      <c r="DD50" s="41">
        <f>_xlfn.IFNA(VLOOKUP($A50,'B-pEC50'!$A:$BM,MATCH(DD$1,'B-pEC50'!$A$1:$BM$1,0),FALSE),"")</f>
        <v>0.26178254783014476</v>
      </c>
      <c r="DE50" s="41">
        <f>_xlfn.IFNA(VLOOKUP($A50,'B-pEC50'!$A:$BM,MATCH(DE$1,'B-pEC50'!$A$1:$BM$1,0),FALSE),"")</f>
        <v>2.6131591227251137E-2</v>
      </c>
      <c r="DF50" s="41">
        <f>_xlfn.IFNA(VLOOKUP($A50,'B-pEC50'!$A:$BM,MATCH(DF$1,'B-pEC50'!$A$1:$BM$1,0),FALSE),"")</f>
        <v>0.58422771815212293</v>
      </c>
      <c r="DG50" s="41">
        <f>_xlfn.IFNA(VLOOKUP($A50,'B-pEC50'!$A:$BM,MATCH(DG$1,'B-pEC50'!$A$1:$BM$1,0),FALSE),"")</f>
        <v>0.65748950069995316</v>
      </c>
      <c r="DH50" s="41">
        <f>_xlfn.IFNA(VLOOKUP($A50,'B-pEC50'!$A:$BM,MATCH(DH$1,'B-pEC50'!$A$1:$BM$1,0),FALSE),"")</f>
        <v>0.67568828744750398</v>
      </c>
      <c r="DI50" s="41">
        <f>_xlfn.IFNA(VLOOKUP($A50,'B-pEC50'!$A:$BM,MATCH(DI$1,'B-pEC50'!$A$1:$BM$1,0),FALSE),"")</f>
        <v>0.20251983201119902</v>
      </c>
      <c r="DJ50" s="41">
        <f>_xlfn.IFNA(VLOOKUP($A50,'B-pEC50'!$A:$BM,MATCH(DJ$1,'B-pEC50'!$A$1:$BM$1,0),FALSE),"")</f>
        <v>1</v>
      </c>
      <c r="DK50" s="41">
        <f>_xlfn.IFNA(VLOOKUP($A50,'B-pEC50'!$A:$BM,MATCH(DK$1,'B-pEC50'!$A$1:$BM$1,0),FALSE),"")</f>
        <v>0.33177788147456866</v>
      </c>
      <c r="DL50" s="47">
        <f>_xlfn.IFNA(VLOOKUP($A50,'I-pEC50'!$A:$BQ,MATCH(DL$1,'I-pEC50'!$A$1:$BQ$1,0),FALSE),"")</f>
        <v>0.47286821705426346</v>
      </c>
      <c r="DM50" s="47">
        <f>_xlfn.IFNA(VLOOKUP($A50,'I-pEC50'!$A:$BQ,MATCH(DM$1,'I-pEC50'!$A$1:$BQ$1,0),FALSE),"")</f>
        <v>0.79069767441860483</v>
      </c>
      <c r="DN50" s="47">
        <f>_xlfn.IFNA(VLOOKUP($A50,'I-pEC50'!$A:$BQ,MATCH(DN$1,'I-pEC50'!$A$1:$BQ$1,0),FALSE),"")</f>
        <v>0.79069767441860483</v>
      </c>
      <c r="DO50" s="47">
        <f>_xlfn.IFNA(VLOOKUP($A50,'I-pEC50'!$A:$BQ,MATCH(DO$1,'I-pEC50'!$A$1:$BQ$1,0),FALSE),"")</f>
        <v>0.30232558139534949</v>
      </c>
      <c r="DP50" s="47">
        <f>_xlfn.IFNA(VLOOKUP($A50,'I-pEC50'!$A:$BQ,MATCH(DP$1,'I-pEC50'!$A$1:$BQ$1,0),FALSE),"")</f>
        <v>0.30232558139534949</v>
      </c>
      <c r="DQ50" s="47">
        <f>_xlfn.IFNA(VLOOKUP($A50,'I-pEC50'!$A:$BQ,MATCH(DQ$1,'I-pEC50'!$A$1:$BQ$1,0),FALSE),"")</f>
        <v>0</v>
      </c>
      <c r="DR50" s="47">
        <f>_xlfn.IFNA(VLOOKUP($A50,'I-pEC50'!$A:$BQ,MATCH(DR$1,'I-pEC50'!$A$1:$BQ$1,0),FALSE),"")</f>
        <v>0.77519379844961289</v>
      </c>
      <c r="DS50" s="47">
        <f>_xlfn.IFNA(VLOOKUP($A50,'I-pEC50'!$A:$BQ,MATCH(DS$1,'I-pEC50'!$A$1:$BQ$1,0),FALSE),"")</f>
        <v>0.77519379844961289</v>
      </c>
      <c r="DT50" s="47">
        <f>_xlfn.IFNA(VLOOKUP($A50,'I-pEC50'!$A:$BQ,MATCH(DT$1,'I-pEC50'!$A$1:$BQ$1,0),FALSE),"")</f>
        <v>1</v>
      </c>
      <c r="DU50" s="47">
        <f>_xlfn.IFNA(VLOOKUP($A50,'I-pEC50'!$A:$BQ,MATCH(DU$1,'I-pEC50'!$A$1:$BQ$1,0),FALSE),"")</f>
        <v>0.34883720930232526</v>
      </c>
      <c r="DV50" s="47">
        <f>_xlfn.IFNA(VLOOKUP($A50,'I-pEC50'!$A:$BQ,MATCH(DV$1,'I-pEC50'!$A$1:$BQ$1,0),FALSE),"")</f>
        <v>0.43410852713178361</v>
      </c>
      <c r="DW50" s="47">
        <f>_xlfn.IFNA(VLOOKUP($A50,'I-pEC50'!$A:$BQ,MATCH(DW$1,'I-pEC50'!$A$1:$BQ$1,0),FALSE),"")</f>
        <v>0.16279069767441801</v>
      </c>
      <c r="DX50" s="105">
        <f t="shared" si="73"/>
        <v>0.81197318007662844</v>
      </c>
      <c r="DY50" s="47">
        <f t="shared" si="74"/>
        <v>0.84138248847926267</v>
      </c>
      <c r="DZ50" s="47">
        <f t="shared" si="75"/>
        <v>0.89253597122302175</v>
      </c>
      <c r="EA50" s="47">
        <f t="shared" si="76"/>
        <v>0.97834274952919031</v>
      </c>
      <c r="EB50" s="47">
        <f>_xlfn.IFNA(VLOOKUP($A50,'B-pEC50'!$A:$IC,MATCH(EB$1,'B-pEC50'!$A$1:$IC$1,0),FALSE),"")</f>
        <v>8.4770000000000003</v>
      </c>
      <c r="EC50" s="47">
        <f>_xlfn.IFNA(VLOOKUP($A50,'B-pEC50'!$A:$IC,MATCH(EC$1,'B-pEC50'!$A$1:$IC$1,0),FALSE),"")</f>
        <v>9.1289999999999996</v>
      </c>
      <c r="ED50" s="47">
        <f>_xlfn.IFNA(VLOOKUP($A50,'B-pEC50'!$A:$IC,MATCH(ED$1,'B-pEC50'!$A$1:$IC$1,0),FALSE),"")</f>
        <v>9.9250000000000007</v>
      </c>
      <c r="EE50" s="47">
        <f>_xlfn.IFNA(VLOOKUP($A50,'B-pEC50'!$A:$IC,MATCH(EE$1,'B-pEC50'!$A$1:$IC$1,0),FALSE),"")</f>
        <v>10.62</v>
      </c>
      <c r="EF50" s="47">
        <f>_xlfn.IFNA(VLOOKUP($A50,'I-pEC50'!$A:$IC,MATCH(EF$1,'I-pEC50'!$A$1:$IC$1,0),FALSE),"")</f>
        <v>10.44</v>
      </c>
      <c r="EG50" s="47">
        <f>_xlfn.IFNA(VLOOKUP($A50,'I-pEC50'!$A:$IC,MATCH(EG$1,'I-pEC50'!$A$1:$IC$1,0),FALSE),"")</f>
        <v>10.85</v>
      </c>
      <c r="EH50" s="47">
        <f>_xlfn.IFNA(VLOOKUP($A50,'I-pEC50'!$A:$IC,MATCH(EH$1,'I-pEC50'!$A$1:$IC$1,0),FALSE),"")</f>
        <v>11.12</v>
      </c>
      <c r="EI50" s="47">
        <f>_xlfn.IFNA(VLOOKUP($A50,'I-pEC50'!$A:$IC,MATCH(EI$1,'I-pEC50'!$A$1:$IC$1,0),FALSE),"")</f>
        <v>10.39</v>
      </c>
      <c r="EJ50" s="105">
        <f t="shared" si="77"/>
        <v>0.81197318007662844</v>
      </c>
      <c r="EK50" s="47">
        <f t="shared" si="78"/>
        <v>0.85139503559745999</v>
      </c>
      <c r="EL50" s="47">
        <f t="shared" si="79"/>
        <v>0.89296330701346949</v>
      </c>
      <c r="EM50" s="47">
        <f t="shared" si="80"/>
        <v>0.96955457660303479</v>
      </c>
      <c r="EN50" s="105">
        <f>_xlfn.IFNA(VLOOKUP($A50,'B-pEC50'!$A:$IC,MATCH(EN$1,'B-pEC50'!$A$1:$IC$1,0),FALSE),"")</f>
        <v>8.4770000000000003</v>
      </c>
      <c r="EO50" s="47">
        <f>_xlfn.IFNA(VLOOKUP($A50,'B-pEC50'!$A:$IC,MATCH(EO$1,'B-pEC50'!$A$1:$IC$1,0),FALSE),"")</f>
        <v>8.8493999999999993</v>
      </c>
      <c r="EP50" s="47">
        <f>_xlfn.IFNA(VLOOKUP($A50,'B-pEC50'!$A:$IC,MATCH(EP$1,'B-pEC50'!$A$1:$IC$1,0),FALSE),"")</f>
        <v>9.6127500000000001</v>
      </c>
      <c r="EQ50" s="47">
        <f>_xlfn.IFNA(VLOOKUP($A50,'B-pEC50'!$A:$IC,MATCH(EQ$1,'B-pEC50'!$A$1:$IC$1,0),FALSE),"")</f>
        <v>9.9039999999999999</v>
      </c>
      <c r="ER50" s="47">
        <f>_xlfn.IFNA(VLOOKUP($A50,'I-pEC50'!$A:$IC,MATCH(ER$1,'I-pEC50'!$A$1:$IC$1,0),FALSE),"")</f>
        <v>10.44</v>
      </c>
      <c r="ES50" s="47">
        <f>_xlfn.IFNA(VLOOKUP($A50,'I-pEC50'!$A:$IC,MATCH(ES$1,'I-pEC50'!$A$1:$IC$1,0),FALSE),"")</f>
        <v>10.394</v>
      </c>
      <c r="ET50" s="47">
        <f>_xlfn.IFNA(VLOOKUP($A50,'I-pEC50'!$A:$IC,MATCH(ET$1,'I-pEC50'!$A$1:$IC$1,0),FALSE),"")</f>
        <v>10.765000000000001</v>
      </c>
      <c r="EU50" s="47">
        <f>_xlfn.IFNA(VLOOKUP($A50,'I-pEC50'!$A:$IC,MATCH(EU$1,'I-pEC50'!$A$1:$IC$1,0),FALSE),"")</f>
        <v>10.215</v>
      </c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</row>
    <row r="51" spans="1:172" s="49" customFormat="1" x14ac:dyDescent="0.2">
      <c r="A51" s="29" t="s">
        <v>95</v>
      </c>
      <c r="B51" s="377">
        <f>VLOOKUP($A51,BI!$A:$Q,MATCH(B$1,BI!$A$1:$Q$1,0),FALSE)</f>
        <v>1</v>
      </c>
      <c r="C51" s="378">
        <f>VLOOKUP($A51,BI!$A:$Q,MATCH(C$1,BI!$A$1:$Q$1,0),FALSE)</f>
        <v>1</v>
      </c>
      <c r="D51" s="378">
        <f>VLOOKUP($A51,BI!$A:$Q,MATCH(D$1,BI!$A$1:$Q$1,0),FALSE)</f>
        <v>1</v>
      </c>
      <c r="E51" s="378">
        <f>VLOOKUP($A51,BI!$A:$Q,MATCH(E$1,BI!$A$1:$Q$1,0),FALSE)</f>
        <v>1</v>
      </c>
      <c r="F51" s="378">
        <f>VLOOKUP($A51,BI!$A:$Q,MATCH(F$1,BI!$A$1:$Q$1,0),FALSE)</f>
        <v>1</v>
      </c>
      <c r="G51" s="378">
        <f>VLOOKUP($A51,BI!$A:$Q,MATCH(G$1,BI!$A$1:$Q$1,0),FALSE)</f>
        <v>1</v>
      </c>
      <c r="H51" s="378">
        <f>VLOOKUP($A51,BI!$A:$Q,MATCH(H$1,BI!$A$1:$Q$1,0),FALSE)</f>
        <v>1</v>
      </c>
      <c r="I51" s="378">
        <f>VLOOKUP($A51,BI!$A:$Q,MATCH(I$1,BI!$A$1:$Q$1,0),FALSE)</f>
        <v>1</v>
      </c>
      <c r="J51" s="378">
        <f>VLOOKUP($A51,BI!$A:$Q,MATCH(J$1,BI!$A$1:$Q$1,0),FALSE)</f>
        <v>1</v>
      </c>
      <c r="K51" s="378">
        <f>VLOOKUP($A51,BI!$A:$Q,MATCH(K$1,BI!$A$1:$Q$1,0),FALSE)</f>
        <v>1</v>
      </c>
      <c r="L51" s="378">
        <f>VLOOKUP($A51,BI!$A:$Q,MATCH(L$1,BI!$A$1:$Q$1,0),FALSE)</f>
        <v>1</v>
      </c>
      <c r="M51" s="378">
        <f>VLOOKUP($A51,BI!$A:$Q,MATCH(M$1,BI!$A$1:$Q$1,0),FALSE)</f>
        <v>1</v>
      </c>
      <c r="N51" s="49">
        <f t="shared" si="0"/>
        <v>12</v>
      </c>
      <c r="O51" s="49">
        <f>VLOOKUP($A51,BI!$A:$Q,MATCH(O$1,BI!$A$1:$Q$1,0),FALSE)</f>
        <v>1</v>
      </c>
      <c r="P51" s="37">
        <f>VLOOKUP($A51,BI!$A:$Q,MATCH(P$1,BI!$A$1:$Q$1,0),FALSE)</f>
        <v>1</v>
      </c>
      <c r="Q51" s="37">
        <f>VLOOKUP($A51,BI!$A:$Q,MATCH(Q$1,BI!$A$1:$Q$1,0),FALSE)</f>
        <v>1</v>
      </c>
      <c r="R51" s="37">
        <f>VLOOKUP($A51,BI!$A:$Q,MATCH(R$1,BI!$A$1:$Q$1,0),FALSE)</f>
        <v>1</v>
      </c>
      <c r="S51" s="37">
        <f t="shared" si="1"/>
        <v>4</v>
      </c>
      <c r="T51" s="40">
        <f t="shared" si="35"/>
        <v>0.87123983739837407</v>
      </c>
      <c r="U51" s="41">
        <f t="shared" si="36"/>
        <v>0.8986577181208053</v>
      </c>
      <c r="V51" s="41">
        <f t="shared" si="37"/>
        <v>0.92521572387344209</v>
      </c>
      <c r="W51" s="41">
        <f t="shared" si="38"/>
        <v>0.98885511651469105</v>
      </c>
      <c r="X51" s="41">
        <f t="shared" si="39"/>
        <v>0.99255832662912291</v>
      </c>
      <c r="Y51" s="41">
        <f t="shared" si="40"/>
        <v>0.98087954110898656</v>
      </c>
      <c r="Z51" s="41">
        <f t="shared" si="41"/>
        <v>0.9446583253128007</v>
      </c>
      <c r="AA51" s="41">
        <f t="shared" si="42"/>
        <v>0.93137632338787291</v>
      </c>
      <c r="AB51" s="41">
        <f t="shared" si="43"/>
        <v>0.92876190476190479</v>
      </c>
      <c r="AC51" s="41">
        <f t="shared" si="44"/>
        <v>0.88093781855249731</v>
      </c>
      <c r="AD51" s="41">
        <f t="shared" si="45"/>
        <v>0.91791703442188877</v>
      </c>
      <c r="AE51" s="41">
        <f t="shared" si="46"/>
        <v>0.98672032193158954</v>
      </c>
      <c r="AF51" s="44">
        <f>_xlfn.IFNA(VLOOKUP($A51,'B-pEC50'!$A:$BM,MATCH(AF$1,'B-pEC50'!$A$1:$BM$1,0),FALSE),"")</f>
        <v>8.5730000000000004</v>
      </c>
      <c r="AG51" s="46">
        <f>_xlfn.IFNA(VLOOKUP($A51,'B-pEC50'!$A:$BM,MATCH(AG$1,'B-pEC50'!$A$1:$BM$1,0),FALSE),"")</f>
        <v>9.3729999999999993</v>
      </c>
      <c r="AH51" s="46">
        <f>_xlfn.IFNA(VLOOKUP($A51,'B-pEC50'!$A:$BM,MATCH(AH$1,'B-pEC50'!$A$1:$BM$1,0),FALSE),"")</f>
        <v>9.65</v>
      </c>
      <c r="AI51" s="46">
        <f>_xlfn.IFNA(VLOOKUP($A51,'B-pEC50'!$A:$BM,MATCH(AI$1,'B-pEC50'!$A$1:$BM$1,0),FALSE),"")</f>
        <v>9.76</v>
      </c>
      <c r="AJ51" s="46">
        <f>_xlfn.IFNA(VLOOKUP($A51,'B-pEC50'!$A:$BM,MATCH(AJ$1,'B-pEC50'!$A$1:$BM$1,0),FALSE),"")</f>
        <v>9.9440000000000008</v>
      </c>
      <c r="AK51" s="46">
        <f>_xlfn.IFNA(VLOOKUP($A51,'B-pEC50'!$A:$BM,MATCH(AK$1,'B-pEC50'!$A$1:$BM$1,0),FALSE),"")</f>
        <v>10.46</v>
      </c>
      <c r="AL51" s="45">
        <f>_xlfn.IFNA(VLOOKUP($A51,'B-pEC50'!$A:$BM,MATCH(AL$1,'B-pEC50'!$A$1:$BM$1,0),FALSE),"")</f>
        <v>9.8149999999999995</v>
      </c>
      <c r="AM51" s="45">
        <f>_xlfn.IFNA(VLOOKUP($A51,'B-pEC50'!$A:$BM,MATCH(AM$1,'B-pEC50'!$A$1:$BM$1,0),FALSE),"")</f>
        <v>9.6769999999999996</v>
      </c>
      <c r="AN51" s="45">
        <f>_xlfn.IFNA(VLOOKUP($A51,'B-pEC50'!$A:$BM,MATCH(AN$1,'B-pEC50'!$A$1:$BM$1,0),FALSE),"")</f>
        <v>9.7520000000000007</v>
      </c>
      <c r="AO51" s="46">
        <f>_xlfn.IFNA(VLOOKUP($A51,'B-pEC50'!$A:$BM,MATCH(AO$1,'B-pEC50'!$A$1:$BM$1,0),FALSE),"")</f>
        <v>8.6419999999999995</v>
      </c>
      <c r="AP51" s="45">
        <f>_xlfn.IFNA(VLOOKUP($A51,'B-pEC50'!$A:$BM,MATCH(AP$1,'B-pEC50'!$A$1:$BM$1,0),FALSE),"")</f>
        <v>11.33</v>
      </c>
      <c r="AQ51" s="45">
        <f>_xlfn.IFNA(VLOOKUP($A51,'B-pEC50'!$A:$BM,MATCH(AQ$1,'B-pEC50'!$A$1:$BM$1,0),FALSE),"")</f>
        <v>9.8079999999999998</v>
      </c>
      <c r="AR51" s="47">
        <f>_xlfn.IFNA(VLOOKUP($A51,'I-pEC50'!$A:$BM,MATCH(AR$1,'I-pEC50'!$A$1:$BM$1,0),FALSE),"")</f>
        <v>9.84</v>
      </c>
      <c r="AS51" s="47">
        <f>_xlfn.IFNA(VLOOKUP($A51,'I-pEC50'!$A:$BM,MATCH(AS$1,'I-pEC50'!$A$1:$BM$1,0),FALSE),"")</f>
        <v>10.43</v>
      </c>
      <c r="AT51" s="47">
        <f>_xlfn.IFNA(VLOOKUP($A51,'I-pEC50'!$A:$BM,MATCH(AT$1,'I-pEC50'!$A$1:$BM$1,0),FALSE),"")</f>
        <v>10.43</v>
      </c>
      <c r="AU51" s="47">
        <f>_xlfn.IFNA(VLOOKUP($A51,'I-pEC50'!$A:$BM,MATCH(AU$1,'I-pEC50'!$A$1:$BM$1,0),FALSE),"")</f>
        <v>9.8699999999999992</v>
      </c>
      <c r="AV51" s="47">
        <f>_xlfn.IFNA(VLOOKUP($A51,'I-pEC50'!$A:$BM,MATCH(AV$1,'I-pEC50'!$A$1:$BM$1,0),FALSE),"")</f>
        <v>9.8699999999999992</v>
      </c>
      <c r="AW51" s="47">
        <f>_xlfn.IFNA(VLOOKUP($A51,'I-pEC50'!$A:$BM,MATCH(AW$1,'I-pEC50'!$A$1:$BM$1,0),FALSE),"")</f>
        <v>10.26</v>
      </c>
      <c r="AX51" s="47">
        <f>_xlfn.IFNA(VLOOKUP($A51,'I-pEC50'!$A:$BM,MATCH(AX$1,'I-pEC50'!$A$1:$BM$1,0),FALSE),"")</f>
        <v>10.39</v>
      </c>
      <c r="AY51" s="47">
        <f>_xlfn.IFNA(VLOOKUP($A51,'I-pEC50'!$A:$BM,MATCH(AY$1,'I-pEC50'!$A$1:$BM$1,0),FALSE),"")</f>
        <v>10.39</v>
      </c>
      <c r="AZ51" s="47">
        <f>_xlfn.IFNA(VLOOKUP($A51,'I-pEC50'!$A:$BM,MATCH(AZ$1,'I-pEC50'!$A$1:$BM$1,0),FALSE),"")</f>
        <v>10.5</v>
      </c>
      <c r="BA51" s="47">
        <f>_xlfn.IFNA(VLOOKUP($A51,'I-pEC50'!$A:$BM,MATCH(BA$1,'I-pEC50'!$A$1:$BM$1,0),FALSE),"")</f>
        <v>9.81</v>
      </c>
      <c r="BB51" s="47">
        <f>_xlfn.IFNA(VLOOKUP($A51,'I-pEC50'!$A:$BM,MATCH(BB$1,'I-pEC50'!$A$1:$BM$1,0),FALSE),"")</f>
        <v>10.4</v>
      </c>
      <c r="BC51" s="47">
        <f>_xlfn.IFNA(VLOOKUP($A51,'I-pEC50'!$A:$BM,MATCH(BC$1,'I-pEC50'!$A$1:$BM$1,0),FALSE),"")</f>
        <v>9.94</v>
      </c>
      <c r="BD51" s="40">
        <f t="shared" si="47"/>
        <v>0.78511266454511719</v>
      </c>
      <c r="BE51" s="41">
        <f t="shared" si="48"/>
        <v>0.89733377987485141</v>
      </c>
      <c r="BF51" s="41">
        <f t="shared" si="49"/>
        <v>0.96721330110772596</v>
      </c>
      <c r="BG51" s="41">
        <f t="shared" si="50"/>
        <v>0.89619666667838471</v>
      </c>
      <c r="BH51" s="41">
        <f t="shared" si="51"/>
        <v>0.8562499160318674</v>
      </c>
      <c r="BI51" s="41">
        <f t="shared" si="52"/>
        <v>0.82550003955832008</v>
      </c>
      <c r="BJ51" s="41">
        <f t="shared" si="53"/>
        <v>0.98356998261697171</v>
      </c>
      <c r="BK51" s="41">
        <f t="shared" si="54"/>
        <v>0.98161939659274744</v>
      </c>
      <c r="BL51" s="41">
        <f t="shared" si="55"/>
        <v>0.97968057645321149</v>
      </c>
      <c r="BM51" s="41">
        <f t="shared" si="56"/>
        <v>0.81006796097211975</v>
      </c>
      <c r="BN51" s="41">
        <f t="shared" si="57"/>
        <v>0.71471955111583008</v>
      </c>
      <c r="BO51" s="41">
        <f t="shared" si="58"/>
        <v>0.89886532163113075</v>
      </c>
      <c r="BP51" s="40">
        <f>_xlfn.IFNA(VLOOKUP($A51,'B-pEC50'!$A:$BM,MATCH(BP$1,'B-pEC50'!$A$1:$BM$1,0),FALSE),"")</f>
        <v>0.6231916817359856</v>
      </c>
      <c r="BQ51" s="41">
        <f>_xlfn.IFNA(VLOOKUP($A51,'B-pEC50'!$A:$BM,MATCH(BQ$1,'B-pEC50'!$A$1:$BM$1,0),FALSE),"")</f>
        <v>0.80402350813743195</v>
      </c>
      <c r="BR51" s="41">
        <f>_xlfn.IFNA(VLOOKUP($A51,'B-pEC50'!$A:$BM,MATCH(BR$1,'B-pEC50'!$A$1:$BM$1,0),FALSE),"")</f>
        <v>0.8666365280289331</v>
      </c>
      <c r="BS51" s="41">
        <f>_xlfn.IFNA(VLOOKUP($A51,'B-pEC50'!$A:$BM,MATCH(BS$1,'B-pEC50'!$A$1:$BM$1,0),FALSE),"")</f>
        <v>0.89150090415913197</v>
      </c>
      <c r="BT51" s="41">
        <f>_xlfn.IFNA(VLOOKUP($A51,'B-pEC50'!$A:$BM,MATCH(BT$1,'B-pEC50'!$A$1:$BM$1,0),FALSE),"")</f>
        <v>0.93309222423146487</v>
      </c>
      <c r="BU51" s="41">
        <f>_xlfn.IFNA(VLOOKUP($A51,'B-pEC50'!$A:$BM,MATCH(BU$1,'B-pEC50'!$A$1:$BM$1,0),FALSE),"")</f>
        <v>1.049728752260398</v>
      </c>
      <c r="BV51" s="41">
        <f>_xlfn.IFNA(VLOOKUP($A51,'B-pEC50'!$A:$BM,MATCH(BV$1,'B-pEC50'!$A$1:$BM$1,0),FALSE),"")</f>
        <v>0.90393309222423135</v>
      </c>
      <c r="BW51" s="41">
        <f>_xlfn.IFNA(VLOOKUP($A51,'B-pEC50'!$A:$BM,MATCH(BW$1,'B-pEC50'!$A$1:$BM$1,0),FALSE),"")</f>
        <v>0.87273960216998181</v>
      </c>
      <c r="BX51" s="41">
        <f>_xlfn.IFNA(VLOOKUP($A51,'B-pEC50'!$A:$BM,MATCH(BX$1,'B-pEC50'!$A$1:$BM$1,0),FALSE),"")</f>
        <v>0.88969258589511768</v>
      </c>
      <c r="BY51" s="41">
        <f>_xlfn.IFNA(VLOOKUP($A51,'B-pEC50'!$A:$BM,MATCH(BY$1,'B-pEC50'!$A$1:$BM$1,0),FALSE),"")</f>
        <v>0.63878842676311021</v>
      </c>
      <c r="BZ51" s="41">
        <f>_xlfn.IFNA(VLOOKUP($A51,'B-pEC50'!$A:$BM,MATCH(BZ$1,'B-pEC50'!$A$1:$BM$1,0),FALSE),"")</f>
        <v>1.246383363471971</v>
      </c>
      <c r="CA51" s="41">
        <f>_xlfn.IFNA(VLOOKUP($A51,'B-pEC50'!$A:$BM,MATCH(CA$1,'B-pEC50'!$A$1:$BM$1,0),FALSE),"")</f>
        <v>0.90235081374321868</v>
      </c>
      <c r="CB51" s="47">
        <f>_xlfn.IFNA(VLOOKUP($A51,'I-pEC50'!$A:$BM,MATCH(CB$1,'I-pEC50'!$A$1:$BM$1,0),FALSE),"")</f>
        <v>0.79376083188908153</v>
      </c>
      <c r="CC51" s="47">
        <f>_xlfn.IFNA(VLOOKUP($A51,'I-pEC50'!$A:$BM,MATCH(CC$1,'I-pEC50'!$A$1:$BM$1,0),FALSE),"")</f>
        <v>0.89601386481802436</v>
      </c>
      <c r="CD51" s="47">
        <f>_xlfn.IFNA(VLOOKUP($A51,'I-pEC50'!$A:$BM,MATCH(CD$1,'I-pEC50'!$A$1:$BM$1,0),FALSE),"")</f>
        <v>0.89601386481802436</v>
      </c>
      <c r="CE51" s="47">
        <f>_xlfn.IFNA(VLOOKUP($A51,'I-pEC50'!$A:$BM,MATCH(CE$1,'I-pEC50'!$A$1:$BM$1,0),FALSE),"")</f>
        <v>0.79896013864818016</v>
      </c>
      <c r="CF51" s="47">
        <f>_xlfn.IFNA(VLOOKUP($A51,'I-pEC50'!$A:$BM,MATCH(CF$1,'I-pEC50'!$A$1:$BM$1,0),FALSE),"")</f>
        <v>0.79896013864818016</v>
      </c>
      <c r="CG51" s="47">
        <f>_xlfn.IFNA(VLOOKUP($A51,'I-pEC50'!$A:$BM,MATCH(CG$1,'I-pEC50'!$A$1:$BM$1,0),FALSE),"")</f>
        <v>0.86655112651646449</v>
      </c>
      <c r="CH51" s="47">
        <f>_xlfn.IFNA(VLOOKUP($A51,'I-pEC50'!$A:$BM,MATCH(CH$1,'I-pEC50'!$A$1:$BM$1,0),FALSE),"")</f>
        <v>0.88908145580589271</v>
      </c>
      <c r="CI51" s="47">
        <f>_xlfn.IFNA(VLOOKUP($A51,'I-pEC50'!$A:$BM,MATCH(CI$1,'I-pEC50'!$A$1:$BM$1,0),FALSE),"")</f>
        <v>0.88908145580589271</v>
      </c>
      <c r="CJ51" s="47">
        <f>_xlfn.IFNA(VLOOKUP($A51,'I-pEC50'!$A:$BM,MATCH(CJ$1,'I-pEC50'!$A$1:$BM$1,0),FALSE),"")</f>
        <v>0.90814558058925487</v>
      </c>
      <c r="CK51" s="47">
        <f>_xlfn.IFNA(VLOOKUP($A51,'I-pEC50'!$A:$BM,MATCH(CK$1,'I-pEC50'!$A$1:$BM$1,0),FALSE),"")</f>
        <v>0.7885615251299829</v>
      </c>
      <c r="CL51" s="47">
        <f>_xlfn.IFNA(VLOOKUP($A51,'I-pEC50'!$A:$BM,MATCH(CL$1,'I-pEC50'!$A$1:$BM$1,0),FALSE),"")</f>
        <v>0.89081455805892562</v>
      </c>
      <c r="CM51" s="47">
        <f>_xlfn.IFNA(VLOOKUP($A51,'I-pEC50'!$A:$BM,MATCH(CM$1,'I-pEC50'!$A$1:$BM$1,0),FALSE),"")</f>
        <v>0.81109185441941078</v>
      </c>
      <c r="CN51" s="40">
        <f t="shared" si="59"/>
        <v>0</v>
      </c>
      <c r="CO51" s="41">
        <f t="shared" si="60"/>
        <v>0.32293165783284755</v>
      </c>
      <c r="CP51" s="41">
        <f t="shared" si="61"/>
        <v>0.43474674435747157</v>
      </c>
      <c r="CQ51" s="41">
        <f t="shared" si="62"/>
        <v>0.20197062378667041</v>
      </c>
      <c r="CR51" s="41">
        <f t="shared" si="63"/>
        <v>0.17486442774236147</v>
      </c>
      <c r="CS51" s="41">
        <f t="shared" si="64"/>
        <v>0.95285822907306161</v>
      </c>
      <c r="CT51" s="41">
        <f t="shared" si="65"/>
        <v>0.53592735732242613</v>
      </c>
      <c r="CU51" s="41">
        <f t="shared" si="66"/>
        <v>0.47637987317548985</v>
      </c>
      <c r="CV51" s="41">
        <f t="shared" si="67"/>
        <v>0.42763873775843325</v>
      </c>
      <c r="CW51" s="41">
        <f t="shared" si="68"/>
        <v>0</v>
      </c>
      <c r="CX51" s="41">
        <f t="shared" si="69"/>
        <v>0.8550724637681163</v>
      </c>
      <c r="CY51" s="41">
        <f t="shared" si="70"/>
        <v>0.42059496567505444</v>
      </c>
      <c r="CZ51" s="40">
        <f>_xlfn.IFNA(VLOOKUP($A51,'B-pEC50'!$A:$BM,MATCH(CZ$1,'B-pEC50'!$A$1:$BM$1,0),FALSE),"")</f>
        <v>0</v>
      </c>
      <c r="DA51" s="41">
        <f>_xlfn.IFNA(VLOOKUP($A51,'B-pEC50'!$A:$BM,MATCH(DA$1,'B-pEC50'!$A$1:$BM$1,0),FALSE),"")</f>
        <v>0.29017047515415273</v>
      </c>
      <c r="DB51" s="41">
        <f>_xlfn.IFNA(VLOOKUP($A51,'B-pEC50'!$A:$BM,MATCH(DB$1,'B-pEC50'!$A$1:$BM$1,0),FALSE),"")</f>
        <v>0.39064200217627859</v>
      </c>
      <c r="DC51" s="41">
        <f>_xlfn.IFNA(VLOOKUP($A51,'B-pEC50'!$A:$BM,MATCH(DC$1,'B-pEC50'!$A$1:$BM$1,0),FALSE),"")</f>
        <v>0.43054044250997442</v>
      </c>
      <c r="DD51" s="41">
        <f>_xlfn.IFNA(VLOOKUP($A51,'B-pEC50'!$A:$BM,MATCH(DD$1,'B-pEC50'!$A$1:$BM$1,0),FALSE),"")</f>
        <v>0.49727965179543004</v>
      </c>
      <c r="DE51" s="41">
        <f>_xlfn.IFNA(VLOOKUP($A51,'B-pEC50'!$A:$BM,MATCH(DE$1,'B-pEC50'!$A$1:$BM$1,0),FALSE),"")</f>
        <v>0.68443960826985883</v>
      </c>
      <c r="DF51" s="41">
        <f>_xlfn.IFNA(VLOOKUP($A51,'B-pEC50'!$A:$BM,MATCH(DF$1,'B-pEC50'!$A$1:$BM$1,0),FALSE),"")</f>
        <v>0.45048966267682239</v>
      </c>
      <c r="DG51" s="41">
        <f>_xlfn.IFNA(VLOOKUP($A51,'B-pEC50'!$A:$BM,MATCH(DG$1,'B-pEC50'!$A$1:$BM$1,0),FALSE),"")</f>
        <v>0.40043525571273098</v>
      </c>
      <c r="DH51" s="41">
        <f>_xlfn.IFNA(VLOOKUP($A51,'B-pEC50'!$A:$BM,MATCH(DH$1,'B-pEC50'!$A$1:$BM$1,0),FALSE),"")</f>
        <v>0.42763873775843325</v>
      </c>
      <c r="DI51" s="41">
        <f>_xlfn.IFNA(VLOOKUP($A51,'B-pEC50'!$A:$BM,MATCH(DI$1,'B-pEC50'!$A$1:$BM$1,0),FALSE),"")</f>
        <v>2.5027203482045363E-2</v>
      </c>
      <c r="DJ51" s="41">
        <f>_xlfn.IFNA(VLOOKUP($A51,'B-pEC50'!$A:$BM,MATCH(DJ$1,'B-pEC50'!$A$1:$BM$1,0),FALSE),"")</f>
        <v>1</v>
      </c>
      <c r="DK51" s="41">
        <f>_xlfn.IFNA(VLOOKUP($A51,'B-pEC50'!$A:$BM,MATCH(DK$1,'B-pEC50'!$A$1:$BM$1,0),FALSE),"")</f>
        <v>0.44795067101922365</v>
      </c>
      <c r="DL51" s="47">
        <f>_xlfn.IFNA(VLOOKUP($A51,'I-pEC50'!$A:$BQ,MATCH(DL$1,'I-pEC50'!$A$1:$BQ$1,0),FALSE),"")</f>
        <v>4.3478260869564321E-2</v>
      </c>
      <c r="DM51" s="47">
        <f>_xlfn.IFNA(VLOOKUP($A51,'I-pEC50'!$A:$BQ,MATCH(DM$1,'I-pEC50'!$A$1:$BQ$1,0),FALSE),"")</f>
        <v>0.89855072463768071</v>
      </c>
      <c r="DN51" s="47">
        <f>_xlfn.IFNA(VLOOKUP($A51,'I-pEC50'!$A:$BQ,MATCH(DN$1,'I-pEC50'!$A$1:$BQ$1,0),FALSE),"")</f>
        <v>0.89855072463768071</v>
      </c>
      <c r="DO51" s="47">
        <f>_xlfn.IFNA(VLOOKUP($A51,'I-pEC50'!$A:$BQ,MATCH(DO$1,'I-pEC50'!$A$1:$BQ$1,0),FALSE),"")</f>
        <v>8.6956521739128642E-2</v>
      </c>
      <c r="DP51" s="47">
        <f>_xlfn.IFNA(VLOOKUP($A51,'I-pEC50'!$A:$BQ,MATCH(DP$1,'I-pEC50'!$A$1:$BQ$1,0),FALSE),"")</f>
        <v>8.6956521739128642E-2</v>
      </c>
      <c r="DQ51" s="47">
        <f>_xlfn.IFNA(VLOOKUP($A51,'I-pEC50'!$A:$BQ,MATCH(DQ$1,'I-pEC50'!$A$1:$BQ$1,0),FALSE),"")</f>
        <v>0.65217391304347772</v>
      </c>
      <c r="DR51" s="47">
        <f>_xlfn.IFNA(VLOOKUP($A51,'I-pEC50'!$A:$BQ,MATCH(DR$1,'I-pEC50'!$A$1:$BQ$1,0),FALSE),"")</f>
        <v>0.84057971014492827</v>
      </c>
      <c r="DS51" s="47">
        <f>_xlfn.IFNA(VLOOKUP($A51,'I-pEC50'!$A:$BQ,MATCH(DS$1,'I-pEC50'!$A$1:$BQ$1,0),FALSE),"")</f>
        <v>0.84057971014492827</v>
      </c>
      <c r="DT51" s="47">
        <f>_xlfn.IFNA(VLOOKUP($A51,'I-pEC50'!$A:$BQ,MATCH(DT$1,'I-pEC50'!$A$1:$BQ$1,0),FALSE),"")</f>
        <v>1</v>
      </c>
      <c r="DU51" s="47">
        <f>_xlfn.IFNA(VLOOKUP($A51,'I-pEC50'!$A:$BQ,MATCH(DU$1,'I-pEC50'!$A$1:$BQ$1,0),FALSE),"")</f>
        <v>0</v>
      </c>
      <c r="DV51" s="47">
        <f>_xlfn.IFNA(VLOOKUP($A51,'I-pEC50'!$A:$BQ,MATCH(DV$1,'I-pEC50'!$A$1:$BQ$1,0),FALSE),"")</f>
        <v>0.8550724637681163</v>
      </c>
      <c r="DW51" s="47">
        <f>_xlfn.IFNA(VLOOKUP($A51,'I-pEC50'!$A:$BQ,MATCH(DW$1,'I-pEC50'!$A$1:$BQ$1,0),FALSE),"")</f>
        <v>0.18840579710144797</v>
      </c>
      <c r="DX51" s="105">
        <f t="shared" si="73"/>
        <v>0.87123983739837407</v>
      </c>
      <c r="DY51" s="47">
        <f t="shared" si="74"/>
        <v>0.99713193116634791</v>
      </c>
      <c r="DZ51" s="47">
        <f t="shared" si="75"/>
        <v>0.93476190476190468</v>
      </c>
      <c r="EA51" s="47">
        <f t="shared" si="76"/>
        <v>0.91791703442188877</v>
      </c>
      <c r="EB51" s="47">
        <f>_xlfn.IFNA(VLOOKUP($A51,'B-pEC50'!$A:$IC,MATCH(EB$1,'B-pEC50'!$A$1:$IC$1,0),FALSE),"")</f>
        <v>8.5730000000000004</v>
      </c>
      <c r="EC51" s="47">
        <f>_xlfn.IFNA(VLOOKUP($A51,'B-pEC50'!$A:$IC,MATCH(EC$1,'B-pEC50'!$A$1:$IC$1,0),FALSE),"")</f>
        <v>10.46</v>
      </c>
      <c r="ED51" s="47">
        <f>_xlfn.IFNA(VLOOKUP($A51,'B-pEC50'!$A:$IC,MATCH(ED$1,'B-pEC50'!$A$1:$IC$1,0),FALSE),"")</f>
        <v>9.8149999999999995</v>
      </c>
      <c r="EE51" s="47">
        <f>_xlfn.IFNA(VLOOKUP($A51,'B-pEC50'!$A:$IC,MATCH(EE$1,'B-pEC50'!$A$1:$IC$1,0),FALSE),"")</f>
        <v>11.33</v>
      </c>
      <c r="EF51" s="47">
        <f>_xlfn.IFNA(VLOOKUP($A51,'I-pEC50'!$A:$IC,MATCH(EF$1,'I-pEC50'!$A$1:$IC$1,0),FALSE),"")</f>
        <v>9.84</v>
      </c>
      <c r="EG51" s="47">
        <f>_xlfn.IFNA(VLOOKUP($A51,'I-pEC50'!$A:$IC,MATCH(EG$1,'I-pEC50'!$A$1:$IC$1,0),FALSE),"")</f>
        <v>10.43</v>
      </c>
      <c r="EH51" s="47">
        <f>_xlfn.IFNA(VLOOKUP($A51,'I-pEC50'!$A:$IC,MATCH(EH$1,'I-pEC50'!$A$1:$IC$1,0),FALSE),"")</f>
        <v>10.5</v>
      </c>
      <c r="EI51" s="47">
        <f>_xlfn.IFNA(VLOOKUP($A51,'I-pEC50'!$A:$IC,MATCH(EI$1,'I-pEC50'!$A$1:$IC$1,0),FALSE),"")</f>
        <v>10.4</v>
      </c>
      <c r="EJ51" s="105">
        <f t="shared" si="77"/>
        <v>0.87123983739837407</v>
      </c>
      <c r="EK51" s="47">
        <f t="shared" si="78"/>
        <v>0.96710578057412522</v>
      </c>
      <c r="EL51" s="47">
        <f t="shared" si="79"/>
        <v>0.92202482355804316</v>
      </c>
      <c r="EM51" s="47">
        <f t="shared" si="80"/>
        <v>0.96224808401930184</v>
      </c>
      <c r="EN51" s="105">
        <f>_xlfn.IFNA(VLOOKUP($A51,'B-pEC50'!$A:$IC,MATCH(EN$1,'B-pEC50'!$A$1:$IC$1,0),FALSE),"")</f>
        <v>8.5730000000000004</v>
      </c>
      <c r="EO51" s="47">
        <f>_xlfn.IFNA(VLOOKUP($A51,'B-pEC50'!$A:$IC,MATCH(EO$1,'B-pEC50'!$A$1:$IC$1,0),FALSE),"")</f>
        <v>9.8374000000000006</v>
      </c>
      <c r="EP51" s="47">
        <f>_xlfn.IFNA(VLOOKUP($A51,'B-pEC50'!$A:$IC,MATCH(EP$1,'B-pEC50'!$A$1:$IC$1,0),FALSE),"")</f>
        <v>9.4714999999999989</v>
      </c>
      <c r="EQ51" s="47">
        <f>_xlfn.IFNA(VLOOKUP($A51,'B-pEC50'!$A:$IC,MATCH(EQ$1,'B-pEC50'!$A$1:$IC$1,0),FALSE),"")</f>
        <v>10.568999999999999</v>
      </c>
      <c r="ER51" s="47">
        <f>_xlfn.IFNA(VLOOKUP($A51,'I-pEC50'!$A:$IC,MATCH(ER$1,'I-pEC50'!$A$1:$IC$1,0),FALSE),"")</f>
        <v>9.84</v>
      </c>
      <c r="ES51" s="47">
        <f>_xlfn.IFNA(VLOOKUP($A51,'I-pEC50'!$A:$IC,MATCH(ES$1,'I-pEC50'!$A$1:$IC$1,0),FALSE),"")</f>
        <v>10.171999999999999</v>
      </c>
      <c r="ET51" s="47">
        <f>_xlfn.IFNA(VLOOKUP($A51,'I-pEC50'!$A:$IC,MATCH(ET$1,'I-pEC50'!$A$1:$IC$1,0),FALSE),"")</f>
        <v>10.272500000000001</v>
      </c>
      <c r="EU51" s="47">
        <f>_xlfn.IFNA(VLOOKUP($A51,'I-pEC50'!$A:$IC,MATCH(EU$1,'I-pEC50'!$A$1:$IC$1,0),FALSE),"")</f>
        <v>10.17</v>
      </c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</row>
    <row r="52" spans="1:172" s="49" customFormat="1" x14ac:dyDescent="0.2">
      <c r="A52" s="29" t="s">
        <v>114</v>
      </c>
      <c r="B52" s="377">
        <f>VLOOKUP($A52,BI!$A:$Q,MATCH(B$1,BI!$A$1:$Q$1,0),FALSE)</f>
        <v>1</v>
      </c>
      <c r="C52" s="378">
        <f>VLOOKUP($A52,BI!$A:$Q,MATCH(C$1,BI!$A$1:$Q$1,0),FALSE)</f>
        <v>1</v>
      </c>
      <c r="D52" s="378">
        <f>VLOOKUP($A52,BI!$A:$Q,MATCH(D$1,BI!$A$1:$Q$1,0),FALSE)</f>
        <v>1</v>
      </c>
      <c r="E52" s="378">
        <f>VLOOKUP($A52,BI!$A:$Q,MATCH(E$1,BI!$A$1:$Q$1,0),FALSE)</f>
        <v>1</v>
      </c>
      <c r="F52" s="378">
        <f>VLOOKUP($A52,BI!$A:$Q,MATCH(F$1,BI!$A$1:$Q$1,0),FALSE)</f>
        <v>1</v>
      </c>
      <c r="G52" s="378">
        <f>VLOOKUP($A52,BI!$A:$Q,MATCH(G$1,BI!$A$1:$Q$1,0),FALSE)</f>
        <v>1</v>
      </c>
      <c r="H52" s="378">
        <f>VLOOKUP($A52,BI!$A:$Q,MATCH(H$1,BI!$A$1:$Q$1,0),FALSE)</f>
        <v>1</v>
      </c>
      <c r="I52" s="378">
        <f>VLOOKUP($A52,BI!$A:$Q,MATCH(I$1,BI!$A$1:$Q$1,0),FALSE)</f>
        <v>1</v>
      </c>
      <c r="J52" s="378">
        <f>VLOOKUP($A52,BI!$A:$Q,MATCH(J$1,BI!$A$1:$Q$1,0),FALSE)</f>
        <v>1</v>
      </c>
      <c r="K52" s="378">
        <f>VLOOKUP($A52,BI!$A:$Q,MATCH(K$1,BI!$A$1:$Q$1,0),FALSE)</f>
        <v>1</v>
      </c>
      <c r="L52" s="378">
        <f>VLOOKUP($A52,BI!$A:$Q,MATCH(L$1,BI!$A$1:$Q$1,0),FALSE)</f>
        <v>1</v>
      </c>
      <c r="M52" s="378">
        <f>VLOOKUP($A52,BI!$A:$Q,MATCH(M$1,BI!$A$1:$Q$1,0),FALSE)</f>
        <v>1</v>
      </c>
      <c r="N52" s="49">
        <f t="shared" si="0"/>
        <v>12</v>
      </c>
      <c r="O52" s="49">
        <f>VLOOKUP($A52,BI!$A:$Q,MATCH(O$1,BI!$A$1:$Q$1,0),FALSE)</f>
        <v>1</v>
      </c>
      <c r="P52" s="37">
        <f>VLOOKUP($A52,BI!$A:$Q,MATCH(P$1,BI!$A$1:$Q$1,0),FALSE)</f>
        <v>1</v>
      </c>
      <c r="Q52" s="37">
        <f>VLOOKUP($A52,BI!$A:$Q,MATCH(Q$1,BI!$A$1:$Q$1,0),FALSE)</f>
        <v>1</v>
      </c>
      <c r="R52" s="37">
        <f>VLOOKUP($A52,BI!$A:$Q,MATCH(R$1,BI!$A$1:$Q$1,0),FALSE)</f>
        <v>1</v>
      </c>
      <c r="S52" s="37">
        <f t="shared" si="1"/>
        <v>4</v>
      </c>
      <c r="T52" s="40">
        <f t="shared" si="35"/>
        <v>0.8</v>
      </c>
      <c r="U52" s="41">
        <f t="shared" si="36"/>
        <v>0.79788293897882945</v>
      </c>
      <c r="V52" s="41">
        <f t="shared" si="37"/>
        <v>0.79501867995018694</v>
      </c>
      <c r="W52" s="41">
        <f t="shared" si="38"/>
        <v>0.87650273224043718</v>
      </c>
      <c r="X52" s="41">
        <f t="shared" si="39"/>
        <v>0.86967213114754094</v>
      </c>
      <c r="Y52" s="41">
        <f t="shared" si="40"/>
        <v>0.95019815059445167</v>
      </c>
      <c r="Z52" s="41">
        <f t="shared" si="41"/>
        <v>0.98032378580323787</v>
      </c>
      <c r="AA52" s="41">
        <f t="shared" si="42"/>
        <v>0.99925280199252797</v>
      </c>
      <c r="AB52" s="41">
        <f t="shared" si="43"/>
        <v>0.97842079450711128</v>
      </c>
      <c r="AC52" s="41">
        <f t="shared" si="44"/>
        <v>0.84146908414690846</v>
      </c>
      <c r="AD52" s="41">
        <f t="shared" si="45"/>
        <v>0.95547036272485997</v>
      </c>
      <c r="AE52" s="41">
        <f t="shared" si="46"/>
        <v>0.95475792988313857</v>
      </c>
      <c r="AF52" s="44">
        <f>_xlfn.IFNA(VLOOKUP($A52,'B-pEC50'!$A:$BM,MATCH(AF$1,'B-pEC50'!$A$1:$BM$1,0),FALSE),"")</f>
        <v>5.8159999999999998</v>
      </c>
      <c r="AG52" s="46">
        <f>_xlfn.IFNA(VLOOKUP($A52,'B-pEC50'!$A:$BM,MATCH(AG$1,'B-pEC50'!$A$1:$BM$1,0),FALSE),"")</f>
        <v>6.407</v>
      </c>
      <c r="AH52" s="46">
        <f>_xlfn.IFNA(VLOOKUP($A52,'B-pEC50'!$A:$BM,MATCH(AH$1,'B-pEC50'!$A$1:$BM$1,0),FALSE),"")</f>
        <v>6.3840000000000003</v>
      </c>
      <c r="AI52" s="46">
        <f>_xlfn.IFNA(VLOOKUP($A52,'B-pEC50'!$A:$BM,MATCH(AI$1,'B-pEC50'!$A$1:$BM$1,0),FALSE),"")</f>
        <v>6.4160000000000004</v>
      </c>
      <c r="AJ52" s="46">
        <f>_xlfn.IFNA(VLOOKUP($A52,'B-pEC50'!$A:$BM,MATCH(AJ$1,'B-pEC50'!$A$1:$BM$1,0),FALSE),"")</f>
        <v>6.3659999999999997</v>
      </c>
      <c r="AK52" s="46">
        <f>_xlfn.IFNA(VLOOKUP($A52,'B-pEC50'!$A:$BM,MATCH(AK$1,'B-pEC50'!$A$1:$BM$1,0),FALSE),"")</f>
        <v>7.1929999999999996</v>
      </c>
      <c r="AL52" s="45">
        <f>_xlfn.IFNA(VLOOKUP($A52,'B-pEC50'!$A:$BM,MATCH(AL$1,'B-pEC50'!$A$1:$BM$1,0),FALSE),"")</f>
        <v>7.8719999999999999</v>
      </c>
      <c r="AM52" s="45">
        <f>_xlfn.IFNA(VLOOKUP($A52,'B-pEC50'!$A:$BM,MATCH(AM$1,'B-pEC50'!$A$1:$BM$1,0),FALSE),"")</f>
        <v>8.0239999999999991</v>
      </c>
      <c r="AN52" s="45">
        <f>_xlfn.IFNA(VLOOKUP($A52,'B-pEC50'!$A:$BM,MATCH(AN$1,'B-pEC50'!$A$1:$BM$1,0),FALSE),"")</f>
        <v>8.1560000000000006</v>
      </c>
      <c r="AO52" s="46">
        <f>_xlfn.IFNA(VLOOKUP($A52,'B-pEC50'!$A:$BM,MATCH(AO$1,'B-pEC50'!$A$1:$BM$1,0),FALSE),"")</f>
        <v>8.6039999999999992</v>
      </c>
      <c r="AP52" s="45">
        <f>_xlfn.IFNA(VLOOKUP($A52,'B-pEC50'!$A:$BM,MATCH(AP$1,'B-pEC50'!$A$1:$BM$1,0),FALSE),"")</f>
        <v>6.782</v>
      </c>
      <c r="AQ52" s="45">
        <f>_xlfn.IFNA(VLOOKUP($A52,'B-pEC50'!$A:$BM,MATCH(AQ$1,'B-pEC50'!$A$1:$BM$1,0),FALSE),"")</f>
        <v>5.7190000000000003</v>
      </c>
      <c r="AR52" s="47">
        <f>_xlfn.IFNA(VLOOKUP($A52,'I-pEC50'!$A:$BM,MATCH(AR$1,'I-pEC50'!$A$1:$BM$1,0),FALSE),"")</f>
        <v>7.27</v>
      </c>
      <c r="AS52" s="47">
        <f>_xlfn.IFNA(VLOOKUP($A52,'I-pEC50'!$A:$BM,MATCH(AS$1,'I-pEC50'!$A$1:$BM$1,0),FALSE),"")</f>
        <v>8.0299999999999994</v>
      </c>
      <c r="AT52" s="47">
        <f>_xlfn.IFNA(VLOOKUP($A52,'I-pEC50'!$A:$BM,MATCH(AT$1,'I-pEC50'!$A$1:$BM$1,0),FALSE),"")</f>
        <v>8.0299999999999994</v>
      </c>
      <c r="AU52" s="47">
        <f>_xlfn.IFNA(VLOOKUP($A52,'I-pEC50'!$A:$BM,MATCH(AU$1,'I-pEC50'!$A$1:$BM$1,0),FALSE),"")</f>
        <v>7.32</v>
      </c>
      <c r="AV52" s="47">
        <f>_xlfn.IFNA(VLOOKUP($A52,'I-pEC50'!$A:$BM,MATCH(AV$1,'I-pEC50'!$A$1:$BM$1,0),FALSE),"")</f>
        <v>7.32</v>
      </c>
      <c r="AW52" s="47">
        <f>_xlfn.IFNA(VLOOKUP($A52,'I-pEC50'!$A:$BM,MATCH(AW$1,'I-pEC50'!$A$1:$BM$1,0),FALSE),"")</f>
        <v>7.57</v>
      </c>
      <c r="AX52" s="47">
        <f>_xlfn.IFNA(VLOOKUP($A52,'I-pEC50'!$A:$BM,MATCH(AX$1,'I-pEC50'!$A$1:$BM$1,0),FALSE),"")</f>
        <v>8.0299999999999994</v>
      </c>
      <c r="AY52" s="47">
        <f>_xlfn.IFNA(VLOOKUP($A52,'I-pEC50'!$A:$BM,MATCH(AY$1,'I-pEC50'!$A$1:$BM$1,0),FALSE),"")</f>
        <v>8.0299999999999994</v>
      </c>
      <c r="AZ52" s="47">
        <f>_xlfn.IFNA(VLOOKUP($A52,'I-pEC50'!$A:$BM,MATCH(AZ$1,'I-pEC50'!$A$1:$BM$1,0),FALSE),"")</f>
        <v>7.98</v>
      </c>
      <c r="BA52" s="47">
        <f>_xlfn.IFNA(VLOOKUP($A52,'I-pEC50'!$A:$BM,MATCH(BA$1,'I-pEC50'!$A$1:$BM$1,0),FALSE),"")</f>
        <v>7.24</v>
      </c>
      <c r="BB52" s="47">
        <f>_xlfn.IFNA(VLOOKUP($A52,'I-pEC50'!$A:$BM,MATCH(BB$1,'I-pEC50'!$A$1:$BM$1,0),FALSE),"")</f>
        <v>6.48</v>
      </c>
      <c r="BC52" s="47">
        <f>_xlfn.IFNA(VLOOKUP($A52,'I-pEC50'!$A:$BM,MATCH(BC$1,'I-pEC50'!$A$1:$BM$1,0),FALSE),"")</f>
        <v>5.99</v>
      </c>
      <c r="BD52" s="40">
        <f t="shared" si="47"/>
        <v>0</v>
      </c>
      <c r="BE52" s="41">
        <f t="shared" si="48"/>
        <v>0.27827129343717572</v>
      </c>
      <c r="BF52" s="41">
        <f t="shared" si="49"/>
        <v>0.26744178455552609</v>
      </c>
      <c r="BG52" s="41">
        <f t="shared" si="50"/>
        <v>0.37987850910303922</v>
      </c>
      <c r="BH52" s="41">
        <f t="shared" si="51"/>
        <v>0.34822196667778554</v>
      </c>
      <c r="BI52" s="41">
        <f t="shared" si="52"/>
        <v>0.77746823700711543</v>
      </c>
      <c r="BJ52" s="41">
        <f t="shared" si="53"/>
        <v>0.96806392437704425</v>
      </c>
      <c r="BK52" s="41">
        <f t="shared" si="54"/>
        <v>0.96187802978926507</v>
      </c>
      <c r="BL52" s="41">
        <f t="shared" si="55"/>
        <v>0.89123524270837973</v>
      </c>
      <c r="BM52" s="41">
        <f t="shared" si="56"/>
        <v>0.54451735464444084</v>
      </c>
      <c r="BN52" s="41">
        <f t="shared" si="57"/>
        <v>0.96832692839022483</v>
      </c>
      <c r="BO52" s="41">
        <f t="shared" si="58"/>
        <v>-0.17330439198394712</v>
      </c>
      <c r="BP52" s="40">
        <f>_xlfn.IFNA(VLOOKUP($A52,'B-pEC50'!$A:$BM,MATCH(BP$1,'B-pEC50'!$A$1:$BM$1,0),FALSE),"")</f>
        <v>0</v>
      </c>
      <c r="BQ52" s="41">
        <f>_xlfn.IFNA(VLOOKUP($A52,'B-pEC50'!$A:$BM,MATCH(BQ$1,'B-pEC50'!$A$1:$BM$1,0),FALSE),"")</f>
        <v>0.13358951175406875</v>
      </c>
      <c r="BR52" s="41">
        <f>_xlfn.IFNA(VLOOKUP($A52,'B-pEC50'!$A:$BM,MATCH(BR$1,'B-pEC50'!$A$1:$BM$1,0),FALSE),"")</f>
        <v>0.12839059674502723</v>
      </c>
      <c r="BS52" s="41">
        <f>_xlfn.IFNA(VLOOKUP($A52,'B-pEC50'!$A:$BM,MATCH(BS$1,'B-pEC50'!$A$1:$BM$1,0),FALSE),"")</f>
        <v>0.1356238698010851</v>
      </c>
      <c r="BT52" s="41">
        <f>_xlfn.IFNA(VLOOKUP($A52,'B-pEC50'!$A:$BM,MATCH(BT$1,'B-pEC50'!$A$1:$BM$1,0),FALSE),"")</f>
        <v>0.12432188065099452</v>
      </c>
      <c r="BU52" s="41">
        <f>_xlfn.IFNA(VLOOKUP($A52,'B-pEC50'!$A:$BM,MATCH(BU$1,'B-pEC50'!$A$1:$BM$1,0),FALSE),"")</f>
        <v>0.31125678119348998</v>
      </c>
      <c r="BV52" s="41">
        <f>_xlfn.IFNA(VLOOKUP($A52,'B-pEC50'!$A:$BM,MATCH(BV$1,'B-pEC50'!$A$1:$BM$1,0),FALSE),"")</f>
        <v>0.46473779385171787</v>
      </c>
      <c r="BW52" s="41">
        <f>_xlfn.IFNA(VLOOKUP($A52,'B-pEC50'!$A:$BM,MATCH(BW$1,'B-pEC50'!$A$1:$BM$1,0),FALSE),"")</f>
        <v>0.49909584086799258</v>
      </c>
      <c r="BX52" s="41">
        <f>_xlfn.IFNA(VLOOKUP($A52,'B-pEC50'!$A:$BM,MATCH(BX$1,'B-pEC50'!$A$1:$BM$1,0),FALSE),"")</f>
        <v>0.52893309222423157</v>
      </c>
      <c r="BY52" s="41">
        <f>_xlfn.IFNA(VLOOKUP($A52,'B-pEC50'!$A:$BM,MATCH(BY$1,'B-pEC50'!$A$1:$BM$1,0),FALSE),"")</f>
        <v>0.63019891500904135</v>
      </c>
      <c r="BZ52" s="41">
        <f>_xlfn.IFNA(VLOOKUP($A52,'B-pEC50'!$A:$BM,MATCH(BZ$1,'B-pEC50'!$A$1:$BM$1,0),FALSE),"")</f>
        <v>0.21835443037974686</v>
      </c>
      <c r="CA52" s="41">
        <f>_xlfn.IFNA(VLOOKUP($A52,'B-pEC50'!$A:$BM,MATCH(CA$1,'B-pEC50'!$A$1:$BM$1,0),FALSE),"")</f>
        <v>-2.1925858951175298E-2</v>
      </c>
      <c r="CB52" s="47">
        <f>_xlfn.IFNA(VLOOKUP($A52,'I-pEC50'!$A:$BM,MATCH(CB$1,'I-pEC50'!$A$1:$BM$1,0),FALSE),"")</f>
        <v>0.34835355285961872</v>
      </c>
      <c r="CC52" s="47">
        <f>_xlfn.IFNA(VLOOKUP($A52,'I-pEC50'!$A:$BM,MATCH(CC$1,'I-pEC50'!$A$1:$BM$1,0),FALSE),"")</f>
        <v>0.48006932409012126</v>
      </c>
      <c r="CD52" s="47">
        <f>_xlfn.IFNA(VLOOKUP($A52,'I-pEC50'!$A:$BM,MATCH(CD$1,'I-pEC50'!$A$1:$BM$1,0),FALSE),"")</f>
        <v>0.48006932409012126</v>
      </c>
      <c r="CE52" s="47">
        <f>_xlfn.IFNA(VLOOKUP($A52,'I-pEC50'!$A:$BM,MATCH(CE$1,'I-pEC50'!$A$1:$BM$1,0),FALSE),"")</f>
        <v>0.35701906412478346</v>
      </c>
      <c r="CF52" s="47">
        <f>_xlfn.IFNA(VLOOKUP($A52,'I-pEC50'!$A:$BM,MATCH(CF$1,'I-pEC50'!$A$1:$BM$1,0),FALSE),"")</f>
        <v>0.35701906412478346</v>
      </c>
      <c r="CG52" s="47">
        <f>_xlfn.IFNA(VLOOKUP($A52,'I-pEC50'!$A:$BM,MATCH(CG$1,'I-pEC50'!$A$1:$BM$1,0),FALSE),"")</f>
        <v>0.4003466204506067</v>
      </c>
      <c r="CH52" s="47">
        <f>_xlfn.IFNA(VLOOKUP($A52,'I-pEC50'!$A:$BM,MATCH(CH$1,'I-pEC50'!$A$1:$BM$1,0),FALSE),"")</f>
        <v>0.48006932409012126</v>
      </c>
      <c r="CI52" s="47">
        <f>_xlfn.IFNA(VLOOKUP($A52,'I-pEC50'!$A:$BM,MATCH(CI$1,'I-pEC50'!$A$1:$BM$1,0),FALSE),"")</f>
        <v>0.48006932409012126</v>
      </c>
      <c r="CJ52" s="47">
        <f>_xlfn.IFNA(VLOOKUP($A52,'I-pEC50'!$A:$BM,MATCH(CJ$1,'I-pEC50'!$A$1:$BM$1,0),FALSE),"")</f>
        <v>0.4714038128249568</v>
      </c>
      <c r="CK52" s="47">
        <f>_xlfn.IFNA(VLOOKUP($A52,'I-pEC50'!$A:$BM,MATCH(CK$1,'I-pEC50'!$A$1:$BM$1,0),FALSE),"")</f>
        <v>0.34315424610052003</v>
      </c>
      <c r="CL52" s="47">
        <f>_xlfn.IFNA(VLOOKUP($A52,'I-pEC50'!$A:$BM,MATCH(CL$1,'I-pEC50'!$A$1:$BM$1,0),FALSE),"")</f>
        <v>0.21143847487001746</v>
      </c>
      <c r="CM52" s="47">
        <f>_xlfn.IFNA(VLOOKUP($A52,'I-pEC50'!$A:$BM,MATCH(CM$1,'I-pEC50'!$A$1:$BM$1,0),FALSE),"")</f>
        <v>0.12651646447140388</v>
      </c>
      <c r="CN52" s="40">
        <f t="shared" si="59"/>
        <v>5.3585355285961637E-2</v>
      </c>
      <c r="CO52" s="41">
        <f t="shared" si="60"/>
        <v>0.23847487001733103</v>
      </c>
      <c r="CP52" s="41">
        <f t="shared" si="61"/>
        <v>0.23050259965337966</v>
      </c>
      <c r="CQ52" s="41">
        <f t="shared" si="62"/>
        <v>0.37056592955525725</v>
      </c>
      <c r="CR52" s="41">
        <f t="shared" si="63"/>
        <v>0.34398300777941349</v>
      </c>
      <c r="CS52" s="41">
        <f t="shared" si="64"/>
        <v>0.65966698111137889</v>
      </c>
      <c r="CT52" s="41">
        <f t="shared" si="65"/>
        <v>0.74627383015597937</v>
      </c>
      <c r="CU52" s="41">
        <f t="shared" si="66"/>
        <v>0.79896013864818016</v>
      </c>
      <c r="CV52" s="41">
        <f t="shared" si="67"/>
        <v>0.865938008935492</v>
      </c>
      <c r="CW52" s="41">
        <f t="shared" si="68"/>
        <v>0.61274509803921595</v>
      </c>
      <c r="CX52" s="41">
        <f t="shared" si="69"/>
        <v>0.65189622415287896</v>
      </c>
      <c r="CY52" s="41" t="str">
        <f t="shared" si="70"/>
        <v/>
      </c>
      <c r="CZ52" s="40">
        <f>_xlfn.IFNA(VLOOKUP($A52,'B-pEC50'!$A:$BM,MATCH(CZ$1,'B-pEC50'!$A$1:$BM$1,0),FALSE),"")</f>
        <v>3.3622183708838675E-2</v>
      </c>
      <c r="DA52" s="41">
        <f>_xlfn.IFNA(VLOOKUP($A52,'B-pEC50'!$A:$BM,MATCH(DA$1,'B-pEC50'!$A$1:$BM$1,0),FALSE),"")</f>
        <v>0.23847487001733103</v>
      </c>
      <c r="DB52" s="41">
        <f>_xlfn.IFNA(VLOOKUP($A52,'B-pEC50'!$A:$BM,MATCH(DB$1,'B-pEC50'!$A$1:$BM$1,0),FALSE),"")</f>
        <v>0.23050259965337966</v>
      </c>
      <c r="DC52" s="41">
        <f>_xlfn.IFNA(VLOOKUP($A52,'B-pEC50'!$A:$BM,MATCH(DC$1,'B-pEC50'!$A$1:$BM$1,0),FALSE),"")</f>
        <v>0.2415944540727904</v>
      </c>
      <c r="DD52" s="41">
        <f>_xlfn.IFNA(VLOOKUP($A52,'B-pEC50'!$A:$BM,MATCH(DD$1,'B-pEC50'!$A$1:$BM$1,0),FALSE),"")</f>
        <v>0.22426343154246087</v>
      </c>
      <c r="DE52" s="41">
        <f>_xlfn.IFNA(VLOOKUP($A52,'B-pEC50'!$A:$BM,MATCH(DE$1,'B-pEC50'!$A$1:$BM$1,0),FALSE),"")</f>
        <v>0.51091854419410743</v>
      </c>
      <c r="DF52" s="41">
        <f>_xlfn.IFNA(VLOOKUP($A52,'B-pEC50'!$A:$BM,MATCH(DF$1,'B-pEC50'!$A$1:$BM$1,0),FALSE),"")</f>
        <v>0.74627383015597937</v>
      </c>
      <c r="DG52" s="41">
        <f>_xlfn.IFNA(VLOOKUP($A52,'B-pEC50'!$A:$BM,MATCH(DG$1,'B-pEC50'!$A$1:$BM$1,0),FALSE),"")</f>
        <v>0.79896013864818016</v>
      </c>
      <c r="DH52" s="41">
        <f>_xlfn.IFNA(VLOOKUP($A52,'B-pEC50'!$A:$BM,MATCH(DH$1,'B-pEC50'!$A$1:$BM$1,0),FALSE),"")</f>
        <v>0.84471403812824997</v>
      </c>
      <c r="DI52" s="41">
        <f>_xlfn.IFNA(VLOOKUP($A52,'B-pEC50'!$A:$BM,MATCH(DI$1,'B-pEC50'!$A$1:$BM$1,0),FALSE),"")</f>
        <v>1</v>
      </c>
      <c r="DJ52" s="41">
        <f>_xlfn.IFNA(VLOOKUP($A52,'B-pEC50'!$A:$BM,MATCH(DJ$1,'B-pEC50'!$A$1:$BM$1,0),FALSE),"")</f>
        <v>0.36845753899480072</v>
      </c>
      <c r="DK52" s="41">
        <f>_xlfn.IFNA(VLOOKUP($A52,'B-pEC50'!$A:$BM,MATCH(DK$1,'B-pEC50'!$A$1:$BM$1,0),FALSE),"")</f>
        <v>0</v>
      </c>
      <c r="DL52" s="47">
        <f>_xlfn.IFNA(VLOOKUP($A52,'I-pEC50'!$A:$BQ,MATCH(DL$1,'I-pEC50'!$A$1:$BQ$1,0),FALSE),"")</f>
        <v>0.62745098039215685</v>
      </c>
      <c r="DM52" s="47">
        <f>_xlfn.IFNA(VLOOKUP($A52,'I-pEC50'!$A:$BQ,MATCH(DM$1,'I-pEC50'!$A$1:$BQ$1,0),FALSE),"")</f>
        <v>1</v>
      </c>
      <c r="DN52" s="47">
        <f>_xlfn.IFNA(VLOOKUP($A52,'I-pEC50'!$A:$BQ,MATCH(DN$1,'I-pEC50'!$A$1:$BQ$1,0),FALSE),"")</f>
        <v>1</v>
      </c>
      <c r="DO52" s="47">
        <f>_xlfn.IFNA(VLOOKUP($A52,'I-pEC50'!$A:$BQ,MATCH(DO$1,'I-pEC50'!$A$1:$BQ$1,0),FALSE),"")</f>
        <v>0.65196078431372584</v>
      </c>
      <c r="DP52" s="47">
        <f>_xlfn.IFNA(VLOOKUP($A52,'I-pEC50'!$A:$BQ,MATCH(DP$1,'I-pEC50'!$A$1:$BQ$1,0),FALSE),"")</f>
        <v>0.65196078431372584</v>
      </c>
      <c r="DQ52" s="47">
        <f>_xlfn.IFNA(VLOOKUP($A52,'I-pEC50'!$A:$BQ,MATCH(DQ$1,'I-pEC50'!$A$1:$BQ$1,0),FALSE),"")</f>
        <v>0.77450980392156898</v>
      </c>
      <c r="DR52" s="47">
        <f>_xlfn.IFNA(VLOOKUP($A52,'I-pEC50'!$A:$BQ,MATCH(DR$1,'I-pEC50'!$A$1:$BQ$1,0),FALSE),"")</f>
        <v>1</v>
      </c>
      <c r="DS52" s="47">
        <f>_xlfn.IFNA(VLOOKUP($A52,'I-pEC50'!$A:$BQ,MATCH(DS$1,'I-pEC50'!$A$1:$BQ$1,0),FALSE),"")</f>
        <v>1</v>
      </c>
      <c r="DT52" s="47">
        <f>_xlfn.IFNA(VLOOKUP($A52,'I-pEC50'!$A:$BQ,MATCH(DT$1,'I-pEC50'!$A$1:$BQ$1,0),FALSE),"")</f>
        <v>0.9754901960784319</v>
      </c>
      <c r="DU52" s="47">
        <f>_xlfn.IFNA(VLOOKUP($A52,'I-pEC50'!$A:$BQ,MATCH(DU$1,'I-pEC50'!$A$1:$BQ$1,0),FALSE),"")</f>
        <v>0.61274509803921595</v>
      </c>
      <c r="DV52" s="47">
        <f>_xlfn.IFNA(VLOOKUP($A52,'I-pEC50'!$A:$BQ,MATCH(DV$1,'I-pEC50'!$A$1:$BQ$1,0),FALSE),"")</f>
        <v>0.24019607843137275</v>
      </c>
      <c r="DW52" s="47">
        <f>_xlfn.IFNA(VLOOKUP($A52,'I-pEC50'!$A:$BQ,MATCH(DW$1,'I-pEC50'!$A$1:$BQ$1,0),FALSE),"")</f>
        <v>0</v>
      </c>
      <c r="DX52" s="105">
        <f t="shared" si="73"/>
        <v>0.8</v>
      </c>
      <c r="DY52" s="47">
        <f t="shared" si="74"/>
        <v>0.89576587795765883</v>
      </c>
      <c r="DZ52" s="47">
        <f t="shared" si="75"/>
        <v>0.93328684332868439</v>
      </c>
      <c r="EA52" s="47">
        <f t="shared" si="76"/>
        <v>0.95547036272485997</v>
      </c>
      <c r="EB52" s="47">
        <f>_xlfn.IFNA(VLOOKUP($A52,'B-pEC50'!$A:$IC,MATCH(EB$1,'B-pEC50'!$A$1:$IC$1,0),FALSE),"")</f>
        <v>5.8159999999999998</v>
      </c>
      <c r="EC52" s="47">
        <f>_xlfn.IFNA(VLOOKUP($A52,'B-pEC50'!$A:$IC,MATCH(EC$1,'B-pEC50'!$A$1:$IC$1,0),FALSE),"")</f>
        <v>7.1929999999999996</v>
      </c>
      <c r="ED52" s="47">
        <f>_xlfn.IFNA(VLOOKUP($A52,'B-pEC50'!$A:$IC,MATCH(ED$1,'B-pEC50'!$A$1:$IC$1,0),FALSE),"")</f>
        <v>8.6039999999999992</v>
      </c>
      <c r="EE52" s="47">
        <f>_xlfn.IFNA(VLOOKUP($A52,'B-pEC50'!$A:$IC,MATCH(EE$1,'B-pEC50'!$A$1:$IC$1,0),FALSE),"")</f>
        <v>6.782</v>
      </c>
      <c r="EF52" s="47">
        <f>_xlfn.IFNA(VLOOKUP($A52,'I-pEC50'!$A:$IC,MATCH(EF$1,'I-pEC50'!$A$1:$IC$1,0),FALSE),"")</f>
        <v>7.27</v>
      </c>
      <c r="EG52" s="47">
        <f>_xlfn.IFNA(VLOOKUP($A52,'I-pEC50'!$A:$IC,MATCH(EG$1,'I-pEC50'!$A$1:$IC$1,0),FALSE),"")</f>
        <v>8.0299999999999994</v>
      </c>
      <c r="EH52" s="47">
        <f>_xlfn.IFNA(VLOOKUP($A52,'I-pEC50'!$A:$IC,MATCH(EH$1,'I-pEC50'!$A$1:$IC$1,0),FALSE),"")</f>
        <v>8.0299999999999994</v>
      </c>
      <c r="EI52" s="47">
        <f>_xlfn.IFNA(VLOOKUP($A52,'I-pEC50'!$A:$IC,MATCH(EI$1,'I-pEC50'!$A$1:$IC$1,0),FALSE),"")</f>
        <v>6.48</v>
      </c>
      <c r="EJ52" s="105">
        <f t="shared" si="77"/>
        <v>0.8</v>
      </c>
      <c r="EK52" s="47">
        <f t="shared" si="78"/>
        <v>0.85617977528089895</v>
      </c>
      <c r="EL52" s="47">
        <f t="shared" si="79"/>
        <v>0.95786379225869678</v>
      </c>
      <c r="EM52" s="47">
        <f t="shared" si="80"/>
        <v>0.9975201983841292</v>
      </c>
      <c r="EN52" s="105">
        <f>_xlfn.IFNA(VLOOKUP($A52,'B-pEC50'!$A:$IC,MATCH(EN$1,'B-pEC50'!$A$1:$IC$1,0),FALSE),"")</f>
        <v>5.8159999999999998</v>
      </c>
      <c r="EO52" s="47">
        <f>_xlfn.IFNA(VLOOKUP($A52,'B-pEC50'!$A:$IC,MATCH(EO$1,'B-pEC50'!$A$1:$IC$1,0),FALSE),"")</f>
        <v>6.5531999999999995</v>
      </c>
      <c r="EP52" s="47">
        <f>_xlfn.IFNA(VLOOKUP($A52,'B-pEC50'!$A:$IC,MATCH(EP$1,'B-pEC50'!$A$1:$IC$1,0),FALSE),"")</f>
        <v>8.1639999999999997</v>
      </c>
      <c r="EQ52" s="47">
        <f>_xlfn.IFNA(VLOOKUP($A52,'B-pEC50'!$A:$IC,MATCH(EQ$1,'B-pEC50'!$A$1:$IC$1,0),FALSE),"")</f>
        <v>6.2505000000000006</v>
      </c>
      <c r="ER52" s="47">
        <f>_xlfn.IFNA(VLOOKUP($A52,'I-pEC50'!$A:$IC,MATCH(ER$1,'I-pEC50'!$A$1:$IC$1,0),FALSE),"")</f>
        <v>7.27</v>
      </c>
      <c r="ES52" s="47">
        <f>_xlfn.IFNA(VLOOKUP($A52,'I-pEC50'!$A:$IC,MATCH(ES$1,'I-pEC50'!$A$1:$IC$1,0),FALSE),"")</f>
        <v>7.653999999999999</v>
      </c>
      <c r="ET52" s="47">
        <f>_xlfn.IFNA(VLOOKUP($A52,'I-pEC50'!$A:$IC,MATCH(ET$1,'I-pEC50'!$A$1:$IC$1,0),FALSE),"")</f>
        <v>7.82</v>
      </c>
      <c r="EU52" s="47">
        <f>_xlfn.IFNA(VLOOKUP($A52,'I-pEC50'!$A:$IC,MATCH(EU$1,'I-pEC50'!$A$1:$IC$1,0),FALSE),"")</f>
        <v>6.2350000000000003</v>
      </c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</row>
    <row r="53" spans="1:172" s="49" customFormat="1" x14ac:dyDescent="0.2">
      <c r="A53" s="29"/>
      <c r="B53" s="379"/>
      <c r="C53" s="380"/>
      <c r="D53" s="380"/>
      <c r="E53" s="380"/>
      <c r="F53" s="380"/>
      <c r="G53" s="380"/>
      <c r="H53" s="380"/>
      <c r="I53" s="380"/>
      <c r="J53" s="380"/>
      <c r="K53" s="380"/>
      <c r="L53" s="380"/>
      <c r="M53" s="380"/>
      <c r="P53" s="37"/>
      <c r="Q53" s="37"/>
      <c r="R53" s="37"/>
      <c r="S53" s="37"/>
      <c r="T53" s="44"/>
      <c r="U53" s="46"/>
      <c r="V53" s="46"/>
      <c r="W53" s="46"/>
      <c r="X53" s="46"/>
      <c r="Y53" s="46"/>
      <c r="Z53" s="45"/>
      <c r="AA53" s="45"/>
      <c r="AB53" s="45"/>
      <c r="AC53" s="46"/>
      <c r="AD53" s="45"/>
      <c r="AE53" s="45"/>
      <c r="AF53" s="44"/>
      <c r="AG53" s="46"/>
      <c r="AH53" s="46"/>
      <c r="AI53" s="46"/>
      <c r="AJ53" s="46"/>
      <c r="AK53" s="46"/>
      <c r="AL53" s="45"/>
      <c r="AM53" s="45"/>
      <c r="AN53" s="45"/>
      <c r="AO53" s="46"/>
      <c r="AP53" s="45"/>
      <c r="AQ53" s="45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0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0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0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0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147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147"/>
      <c r="EK53" s="51"/>
      <c r="EL53" s="51"/>
      <c r="EM53" s="51"/>
      <c r="EN53" s="147"/>
      <c r="EO53" s="51"/>
      <c r="EP53" s="51"/>
      <c r="EQ53" s="51"/>
      <c r="ER53" s="51"/>
      <c r="ES53" s="51"/>
      <c r="ET53" s="51"/>
      <c r="EU53" s="51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</row>
    <row r="54" spans="1:172" s="9" customFormat="1" x14ac:dyDescent="0.2">
      <c r="A54" s="7"/>
      <c r="B54" s="379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49"/>
      <c r="O54" s="42"/>
      <c r="P54" s="43"/>
      <c r="Q54" s="43"/>
      <c r="R54" s="43"/>
      <c r="S54" s="29"/>
      <c r="T54" s="52">
        <f>AVERAGE(T2:T52)</f>
        <v>0.86301688680783784</v>
      </c>
      <c r="U54" s="53">
        <f t="shared" ref="U54:AE54" si="81">AVERAGE(U2:U52)</f>
        <v>0.87211362200671783</v>
      </c>
      <c r="V54" s="53">
        <f t="shared" si="81"/>
        <v>0.88460166887581804</v>
      </c>
      <c r="W54" s="53">
        <f t="shared" ref="W54" si="82">AVERAGE(W2:W52)</f>
        <v>0.88504497759239886</v>
      </c>
      <c r="X54" s="53">
        <f t="shared" si="81"/>
        <v>0.87193630999053273</v>
      </c>
      <c r="Y54" s="53">
        <f t="shared" si="81"/>
        <v>0.86030955844318591</v>
      </c>
      <c r="Z54" s="53">
        <f t="shared" si="81"/>
        <v>0.90168829856883659</v>
      </c>
      <c r="AA54" s="53">
        <f t="shared" si="81"/>
        <v>0.90701425751833431</v>
      </c>
      <c r="AB54" s="53">
        <f t="shared" si="81"/>
        <v>0.88673974705796654</v>
      </c>
      <c r="AC54" s="53">
        <f t="shared" si="81"/>
        <v>0.87085076969195119</v>
      </c>
      <c r="AD54" s="53">
        <f t="shared" si="81"/>
        <v>0.89661216954038192</v>
      </c>
      <c r="AE54" s="53">
        <f t="shared" si="81"/>
        <v>0.92997236461942823</v>
      </c>
      <c r="AF54" s="52">
        <f>AVERAGE(T54:AE54)</f>
        <v>0.88582505255944921</v>
      </c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52">
        <f>AVERAGE(BD2:BD52)</f>
        <v>0.44414698875692821</v>
      </c>
      <c r="BE54" s="53">
        <f t="shared" ref="BE54:BO54" si="83">AVERAGE(BE2:BE52)</f>
        <v>0.59670149220245239</v>
      </c>
      <c r="BF54" s="53">
        <f t="shared" si="83"/>
        <v>0.65494696093626692</v>
      </c>
      <c r="BG54" s="53">
        <f t="shared" si="83"/>
        <v>0.70880836427965777</v>
      </c>
      <c r="BH54" s="53">
        <f t="shared" si="83"/>
        <v>0.65147340397163112</v>
      </c>
      <c r="BI54" s="53">
        <f t="shared" si="83"/>
        <v>0.4062311261458893</v>
      </c>
      <c r="BJ54" s="53">
        <f t="shared" si="83"/>
        <v>0.93358726383197821</v>
      </c>
      <c r="BK54" s="53">
        <f t="shared" si="83"/>
        <v>0.92615622091712224</v>
      </c>
      <c r="BL54" s="53">
        <f t="shared" si="83"/>
        <v>0.52173595134108386</v>
      </c>
      <c r="BM54" s="53">
        <f t="shared" si="83"/>
        <v>0.56553694982956104</v>
      </c>
      <c r="BN54" s="53">
        <f t="shared" si="83"/>
        <v>0.73712028738883473</v>
      </c>
      <c r="BO54" s="53">
        <f t="shared" si="83"/>
        <v>0.71890583386381768</v>
      </c>
      <c r="BP54" s="52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52">
        <f>AVERAGE(CN2:CN52)</f>
        <v>0.27782429479083248</v>
      </c>
      <c r="CO54" s="53">
        <f t="shared" ref="CO54:CY54" si="84">AVERAGE(CO2:CO52)</f>
        <v>0.42247502067499099</v>
      </c>
      <c r="CP54" s="53">
        <f t="shared" si="84"/>
        <v>0.50272722863849462</v>
      </c>
      <c r="CQ54" s="53"/>
      <c r="CR54" s="53">
        <f t="shared" si="84"/>
        <v>0.38745220315147172</v>
      </c>
      <c r="CS54" s="53">
        <f t="shared" si="84"/>
        <v>0.51655068473880439</v>
      </c>
      <c r="CT54" s="53">
        <f t="shared" si="84"/>
        <v>0.63216747494171488</v>
      </c>
      <c r="CU54" s="53">
        <f t="shared" si="84"/>
        <v>0.67201770060730348</v>
      </c>
      <c r="CV54" s="53">
        <f t="shared" si="84"/>
        <v>0.39590170730061858</v>
      </c>
      <c r="CW54" s="53">
        <f t="shared" si="84"/>
        <v>0.29380466719605519</v>
      </c>
      <c r="CX54" s="53">
        <f t="shared" si="84"/>
        <v>0.48402378672911678</v>
      </c>
      <c r="CY54" s="53">
        <f t="shared" si="84"/>
        <v>0.40888221622540072</v>
      </c>
      <c r="CZ54" s="127"/>
      <c r="DA54" s="120"/>
      <c r="DB54" s="120"/>
      <c r="DC54" s="120"/>
      <c r="DD54" s="120"/>
      <c r="DE54" s="120"/>
      <c r="DF54" s="120"/>
      <c r="DG54" s="120"/>
      <c r="DH54" s="120"/>
      <c r="DI54" s="120"/>
      <c r="DJ54" s="120"/>
      <c r="DK54" s="120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191">
        <f>AVERAGE(DX2:DX52)</f>
        <v>0.86301688680783784</v>
      </c>
      <c r="DY54" s="53">
        <f>AVERAGE(DY2:DY52)</f>
        <v>0.88422741941117622</v>
      </c>
      <c r="DZ54" s="53">
        <f>AVERAGE(DZ2:DZ52)</f>
        <v>0.91562834090673462</v>
      </c>
      <c r="EA54" s="53">
        <f>AVERAGE(EA2:EA52)</f>
        <v>0.90965143696515849</v>
      </c>
      <c r="EB54" s="53"/>
      <c r="EC54" s="25"/>
      <c r="ED54" s="25"/>
      <c r="EE54" s="25"/>
      <c r="EF54" s="25"/>
      <c r="EG54" s="25"/>
      <c r="EH54" s="25"/>
      <c r="EI54" s="25"/>
      <c r="EJ54" s="191">
        <f>AVERAGE(EJ2:EJ52)</f>
        <v>0.86301688680783784</v>
      </c>
      <c r="EK54" s="53">
        <f>AVERAGE(EK2:EK52)</f>
        <v>0.8909023761043714</v>
      </c>
      <c r="EL54" s="53">
        <f>AVERAGE(EL2:EL52)</f>
        <v>0.91311414797945867</v>
      </c>
      <c r="EM54" s="53">
        <f>AVERAGE(EM2:EM52)</f>
        <v>0.92019641729743884</v>
      </c>
      <c r="EN54" s="174"/>
      <c r="EO54" s="25"/>
      <c r="EP54" s="25"/>
      <c r="EQ54" s="25"/>
      <c r="ER54" s="25"/>
      <c r="ES54" s="25"/>
      <c r="ET54" s="25"/>
      <c r="EU54" s="25"/>
      <c r="EV54" s="25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</row>
    <row r="55" spans="1:172" s="73" customFormat="1" ht="32" customHeight="1" x14ac:dyDescent="0.2">
      <c r="A55" s="74"/>
      <c r="B55" s="381"/>
      <c r="C55" s="382"/>
      <c r="D55" s="382"/>
      <c r="E55" s="382"/>
      <c r="F55" s="382"/>
      <c r="G55" s="382"/>
      <c r="H55" s="382"/>
      <c r="I55" s="382"/>
      <c r="J55" s="382"/>
      <c r="K55" s="382"/>
      <c r="L55" s="382"/>
      <c r="M55" s="382"/>
      <c r="N55" s="175"/>
      <c r="O55" s="175"/>
      <c r="P55" s="176"/>
      <c r="Q55" s="176"/>
      <c r="R55" s="176"/>
      <c r="S55" s="395" t="s">
        <v>945</v>
      </c>
      <c r="T55" s="177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7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74"/>
      <c r="AS55" s="74"/>
      <c r="AT55" s="74"/>
      <c r="AU55" s="74"/>
      <c r="AV55" s="74"/>
      <c r="AW55" s="74"/>
      <c r="AX55" s="74"/>
      <c r="AY55" s="74"/>
      <c r="AZ55" s="74"/>
      <c r="BA55" s="74"/>
      <c r="BB55" s="74"/>
      <c r="BC55" s="74"/>
      <c r="BD55" s="219" t="s">
        <v>534</v>
      </c>
      <c r="BE55" s="220" t="s">
        <v>506</v>
      </c>
      <c r="BF55" s="220" t="s">
        <v>212</v>
      </c>
      <c r="BG55" s="220"/>
      <c r="BH55" s="221" t="s">
        <v>535</v>
      </c>
      <c r="BI55" s="120"/>
      <c r="BJ55" s="120"/>
      <c r="BK55" s="120"/>
      <c r="BL55" s="120"/>
      <c r="BM55" s="120"/>
      <c r="BN55" s="120"/>
      <c r="BO55" s="120"/>
      <c r="BP55" s="139"/>
      <c r="BQ55" s="120"/>
      <c r="BR55" s="120"/>
      <c r="BS55" s="120"/>
      <c r="BT55" s="120"/>
      <c r="BU55" s="120"/>
      <c r="BV55" s="120"/>
      <c r="BW55" s="120"/>
      <c r="BX55" s="120"/>
      <c r="BY55" s="120"/>
      <c r="BZ55" s="120"/>
      <c r="CA55" s="120"/>
      <c r="CB55" s="74"/>
      <c r="CC55" s="156"/>
      <c r="CD55" s="156"/>
      <c r="CE55" s="156"/>
      <c r="CF55" s="25"/>
      <c r="CG55" s="74"/>
      <c r="CH55" s="74"/>
      <c r="CI55" s="74"/>
      <c r="CJ55" s="74"/>
      <c r="CK55" s="74"/>
      <c r="CL55" s="74"/>
      <c r="CM55" s="74"/>
      <c r="CN55" s="139"/>
      <c r="CO55" s="120"/>
      <c r="CP55" s="120"/>
      <c r="CQ55" s="120"/>
      <c r="CR55" s="120"/>
      <c r="CS55" s="120"/>
      <c r="CT55" s="120"/>
      <c r="CU55" s="120"/>
      <c r="CV55" s="120"/>
      <c r="CW55" s="120"/>
      <c r="CX55" s="120"/>
      <c r="CY55" s="74" t="s">
        <v>944</v>
      </c>
      <c r="CZ55" s="127"/>
      <c r="DA55" s="120"/>
      <c r="DB55" s="120"/>
      <c r="DC55" s="120"/>
      <c r="DD55" s="120"/>
      <c r="DE55" s="120"/>
      <c r="DF55" s="120"/>
      <c r="DG55" s="120"/>
      <c r="DH55" s="120"/>
      <c r="DI55" s="120"/>
      <c r="DJ55" s="120"/>
      <c r="DK55" s="120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122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389" t="s">
        <v>211</v>
      </c>
      <c r="EK55" s="25"/>
      <c r="EL55" s="74"/>
      <c r="EM55" s="74"/>
      <c r="EN55" s="174"/>
      <c r="EO55" s="74"/>
      <c r="EP55" s="74"/>
      <c r="EQ55" s="74"/>
      <c r="ER55" s="74"/>
      <c r="ES55" s="74"/>
      <c r="ET55" s="74"/>
      <c r="EU55" s="74"/>
      <c r="EV55" s="74"/>
      <c r="EW55" s="74"/>
      <c r="EX55" s="74"/>
      <c r="EY55" s="74"/>
      <c r="EZ55" s="74"/>
      <c r="FA55" s="74"/>
      <c r="FB55" s="74"/>
      <c r="FC55" s="74"/>
      <c r="FD55" s="74"/>
      <c r="FE55" s="74"/>
      <c r="FF55" s="74"/>
      <c r="FG55" s="74"/>
      <c r="FH55" s="74"/>
      <c r="FI55" s="74"/>
      <c r="FJ55" s="74"/>
      <c r="FK55" s="74"/>
      <c r="FL55" s="74"/>
      <c r="FM55" s="74"/>
      <c r="FN55" s="74"/>
      <c r="FO55" s="74"/>
      <c r="FP55" s="74"/>
    </row>
    <row r="56" spans="1:172" s="54" customFormat="1" x14ac:dyDescent="0.2">
      <c r="A56" s="25"/>
      <c r="B56" s="381"/>
      <c r="C56" s="382"/>
      <c r="D56" s="382"/>
      <c r="E56" s="382"/>
      <c r="F56" s="382"/>
      <c r="G56" s="382"/>
      <c r="H56" s="382"/>
      <c r="I56" s="382"/>
      <c r="J56" s="382"/>
      <c r="K56" s="382"/>
      <c r="L56" s="382"/>
      <c r="M56" s="382"/>
      <c r="N56" s="121"/>
      <c r="O56" s="121"/>
      <c r="P56" s="118"/>
      <c r="Q56" s="118"/>
      <c r="R56" s="118"/>
      <c r="S56" s="132" t="s">
        <v>198</v>
      </c>
      <c r="T56" s="54">
        <f>T54</f>
        <v>0.86301688680783784</v>
      </c>
      <c r="U56" s="25">
        <f t="shared" ref="U56:AE56" si="85">U54</f>
        <v>0.87211362200671783</v>
      </c>
      <c r="V56" s="25">
        <f t="shared" si="85"/>
        <v>0.88460166887581804</v>
      </c>
      <c r="W56" s="25">
        <f t="shared" ref="W56" si="86">W54</f>
        <v>0.88504497759239886</v>
      </c>
      <c r="X56" s="25">
        <f t="shared" si="85"/>
        <v>0.87193630999053273</v>
      </c>
      <c r="Y56" s="25">
        <f t="shared" si="85"/>
        <v>0.86030955844318591</v>
      </c>
      <c r="Z56" s="25">
        <f t="shared" si="85"/>
        <v>0.90168829856883659</v>
      </c>
      <c r="AA56" s="25">
        <f t="shared" si="85"/>
        <v>0.90701425751833431</v>
      </c>
      <c r="AB56" s="25">
        <f t="shared" si="85"/>
        <v>0.88673974705796654</v>
      </c>
      <c r="AC56" s="25">
        <f t="shared" si="85"/>
        <v>0.87085076969195119</v>
      </c>
      <c r="AD56" s="25">
        <f t="shared" si="85"/>
        <v>0.89661216954038192</v>
      </c>
      <c r="AE56" s="25">
        <f t="shared" si="85"/>
        <v>0.92997236461942823</v>
      </c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390">
        <f>AVERAGE(T56:AE56)</f>
        <v>0.88582505255944921</v>
      </c>
      <c r="BE56" s="120">
        <f>MIN(T56:AE56)</f>
        <v>0.86030955844318591</v>
      </c>
      <c r="BF56" s="120">
        <f>MAX(T56:AE56)</f>
        <v>0.92997236461942823</v>
      </c>
      <c r="BG56" s="120"/>
      <c r="BH56" s="179">
        <f>AVERAGE(T2:AE52)</f>
        <v>0.88293425990428231</v>
      </c>
      <c r="BI56" s="120"/>
      <c r="BJ56" s="120"/>
      <c r="BK56" s="120"/>
      <c r="BL56" s="120"/>
      <c r="BM56" s="120"/>
      <c r="BN56" s="120"/>
      <c r="BO56" s="120"/>
      <c r="BP56" s="127"/>
      <c r="BQ56" s="120"/>
      <c r="BR56" s="120"/>
      <c r="BS56" s="120"/>
      <c r="BT56" s="120"/>
      <c r="BU56" s="120"/>
      <c r="BV56" s="120"/>
      <c r="BW56" s="120"/>
      <c r="BX56" s="120"/>
      <c r="BY56" s="120"/>
      <c r="BZ56" s="120"/>
      <c r="CA56" s="120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127"/>
      <c r="CO56" s="120"/>
      <c r="CP56" s="120"/>
      <c r="CQ56" s="120"/>
      <c r="CR56" s="120"/>
      <c r="CS56" s="120"/>
      <c r="CT56" s="120"/>
      <c r="CU56" s="120"/>
      <c r="CV56" s="120"/>
      <c r="CW56" s="120"/>
      <c r="CX56" s="120"/>
      <c r="CY56" s="179" t="s">
        <v>212</v>
      </c>
      <c r="CZ56" s="127"/>
      <c r="DA56" s="120"/>
      <c r="DB56" s="120"/>
      <c r="DC56" s="120"/>
      <c r="DD56" s="120"/>
      <c r="DE56" s="120"/>
      <c r="DF56" s="120"/>
      <c r="DG56" s="120"/>
      <c r="DH56" s="120"/>
      <c r="DI56" s="120"/>
      <c r="DJ56" s="120"/>
      <c r="DK56" s="120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122">
        <f>DX54</f>
        <v>0.86301688680783784</v>
      </c>
      <c r="DY56" s="25">
        <f>DY54</f>
        <v>0.88422741941117622</v>
      </c>
      <c r="DZ56" s="25">
        <f>DZ54</f>
        <v>0.91562834090673462</v>
      </c>
      <c r="EA56" s="25">
        <f>EA54</f>
        <v>0.90965143696515849</v>
      </c>
      <c r="EB56" s="25"/>
      <c r="EC56" s="25"/>
      <c r="ED56" s="25"/>
      <c r="EE56" s="25"/>
      <c r="EF56" s="25"/>
      <c r="EG56" s="25"/>
      <c r="EH56" s="25"/>
      <c r="EI56" s="25"/>
      <c r="EJ56" s="122">
        <f>AVERAGE(DX56:EA56)</f>
        <v>0.89313102102272679</v>
      </c>
      <c r="EK56" s="158" t="s">
        <v>943</v>
      </c>
      <c r="EL56" s="25"/>
      <c r="EM56" s="25"/>
      <c r="EN56" s="122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</row>
    <row r="57" spans="1:172" s="54" customFormat="1" x14ac:dyDescent="0.2">
      <c r="A57" s="25"/>
      <c r="B57" s="381"/>
      <c r="C57" s="382"/>
      <c r="D57" s="382"/>
      <c r="E57" s="382"/>
      <c r="F57" s="382"/>
      <c r="G57" s="382"/>
      <c r="H57" s="382"/>
      <c r="I57" s="382"/>
      <c r="J57" s="382"/>
      <c r="K57" s="382"/>
      <c r="L57" s="382"/>
      <c r="M57" s="382"/>
      <c r="N57" s="121"/>
      <c r="O57" s="121"/>
      <c r="P57" s="118"/>
      <c r="Q57" s="118"/>
      <c r="R57" s="118"/>
      <c r="S57" s="132" t="s">
        <v>261</v>
      </c>
      <c r="T57" s="54">
        <f>BD54</f>
        <v>0.44414698875692821</v>
      </c>
      <c r="U57" s="25">
        <f t="shared" ref="U57:W57" si="87">BE54</f>
        <v>0.59670149220245239</v>
      </c>
      <c r="V57" s="25">
        <f t="shared" si="87"/>
        <v>0.65494696093626692</v>
      </c>
      <c r="W57" s="25">
        <f t="shared" si="87"/>
        <v>0.70880836427965777</v>
      </c>
      <c r="X57" s="25">
        <f t="shared" ref="X57:AE57" si="88">BH54</f>
        <v>0.65147340397163112</v>
      </c>
      <c r="Y57" s="25">
        <f t="shared" si="88"/>
        <v>0.4062311261458893</v>
      </c>
      <c r="Z57" s="25">
        <f t="shared" si="88"/>
        <v>0.93358726383197821</v>
      </c>
      <c r="AA57" s="25">
        <f t="shared" si="88"/>
        <v>0.92615622091712224</v>
      </c>
      <c r="AB57" s="25">
        <f t="shared" si="88"/>
        <v>0.52173595134108386</v>
      </c>
      <c r="AC57" s="25">
        <f t="shared" si="88"/>
        <v>0.56553694982956104</v>
      </c>
      <c r="AD57" s="25">
        <f t="shared" si="88"/>
        <v>0.73712028738883473</v>
      </c>
      <c r="AE57" s="25">
        <f t="shared" si="88"/>
        <v>0.71890583386381768</v>
      </c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127">
        <f t="shared" ref="BD57" si="89">AVERAGE(T57:AE57)</f>
        <v>0.65544590362210198</v>
      </c>
      <c r="BE57" s="120">
        <f t="shared" ref="BE57:BE63" si="90">MIN(T57:AE57)</f>
        <v>0.4062311261458893</v>
      </c>
      <c r="BF57" s="120">
        <f t="shared" ref="BF57:BF63" si="91">MAX(T57:AE57)</f>
        <v>0.93358726383197821</v>
      </c>
      <c r="BG57" s="120"/>
      <c r="BH57" s="120">
        <f>AVERAGE(BD2:BO52)</f>
        <v>0.64839395862925897</v>
      </c>
      <c r="BI57" s="120"/>
      <c r="BJ57" s="120"/>
      <c r="BK57" s="120"/>
      <c r="BL57" s="120"/>
      <c r="BM57" s="120"/>
      <c r="BN57" s="120"/>
      <c r="BO57" s="120"/>
      <c r="BP57" s="127"/>
      <c r="BQ57" s="120"/>
      <c r="BR57" s="120"/>
      <c r="BS57" s="120"/>
      <c r="BT57" s="120"/>
      <c r="BU57" s="120"/>
      <c r="BV57" s="120"/>
      <c r="BW57" s="120"/>
      <c r="BX57" s="120"/>
      <c r="BY57" s="120"/>
      <c r="BZ57" s="120"/>
      <c r="CA57" s="120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127"/>
      <c r="CO57" s="120"/>
      <c r="CP57" s="120"/>
      <c r="CQ57" s="120"/>
      <c r="CR57" s="120"/>
      <c r="CS57" s="120"/>
      <c r="CT57" s="120"/>
      <c r="CU57" s="120"/>
      <c r="CV57" s="120"/>
      <c r="CW57" s="120"/>
      <c r="CX57" s="120"/>
      <c r="CY57" s="179" t="s">
        <v>211</v>
      </c>
      <c r="CZ57" s="127"/>
      <c r="DA57" s="120"/>
      <c r="DB57" s="120"/>
      <c r="DC57" s="120"/>
      <c r="DD57" s="120"/>
      <c r="DE57" s="120"/>
      <c r="DF57" s="120"/>
      <c r="DG57" s="120"/>
      <c r="DH57" s="120"/>
      <c r="DI57" s="120"/>
      <c r="DJ57" s="120"/>
      <c r="DK57" s="120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122">
        <f>EJ54</f>
        <v>0.86301688680783784</v>
      </c>
      <c r="DY57" s="25">
        <f>EK54</f>
        <v>0.8909023761043714</v>
      </c>
      <c r="DZ57" s="25">
        <f>EL54</f>
        <v>0.91311414797945867</v>
      </c>
      <c r="EA57" s="25">
        <f>EM54</f>
        <v>0.92019641729743884</v>
      </c>
      <c r="EB57" s="25"/>
      <c r="EC57" s="25"/>
      <c r="ED57" s="25"/>
      <c r="EE57" s="25"/>
      <c r="EF57" s="25"/>
      <c r="EG57" s="25"/>
      <c r="EH57" s="25"/>
      <c r="EI57" s="25"/>
      <c r="EJ57" s="388">
        <f t="shared" ref="EJ57" si="92">AVERAGE(DX57:EA57)</f>
        <v>0.8968074570472766</v>
      </c>
      <c r="EK57" s="158"/>
      <c r="EL57" s="25"/>
      <c r="EM57" s="25"/>
      <c r="EN57" s="122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</row>
    <row r="58" spans="1:172" s="54" customFormat="1" x14ac:dyDescent="0.2">
      <c r="A58" s="25"/>
      <c r="B58" s="381"/>
      <c r="C58" s="382"/>
      <c r="D58" s="382"/>
      <c r="E58" s="382"/>
      <c r="F58" s="382"/>
      <c r="G58" s="382"/>
      <c r="H58" s="382"/>
      <c r="I58" s="382"/>
      <c r="J58" s="382"/>
      <c r="K58" s="382"/>
      <c r="L58" s="382"/>
      <c r="M58" s="382"/>
      <c r="N58" s="121"/>
      <c r="O58" s="121"/>
      <c r="P58" s="118"/>
      <c r="Q58" s="118"/>
      <c r="R58" s="118"/>
      <c r="S58" s="132" t="s">
        <v>948</v>
      </c>
      <c r="T58" s="54">
        <f>CN54</f>
        <v>0.27782429479083248</v>
      </c>
      <c r="U58" s="25">
        <f>CO54</f>
        <v>0.42247502067499099</v>
      </c>
      <c r="V58" s="25">
        <f>CP54</f>
        <v>0.50272722863849462</v>
      </c>
      <c r="W58" s="25">
        <f>CQ54</f>
        <v>0</v>
      </c>
      <c r="X58" s="25">
        <f t="shared" ref="X58:AE58" si="93">CR54</f>
        <v>0.38745220315147172</v>
      </c>
      <c r="Y58" s="25">
        <f t="shared" si="93"/>
        <v>0.51655068473880439</v>
      </c>
      <c r="Z58" s="25">
        <f t="shared" si="93"/>
        <v>0.63216747494171488</v>
      </c>
      <c r="AA58" s="25">
        <f t="shared" si="93"/>
        <v>0.67201770060730348</v>
      </c>
      <c r="AB58" s="25">
        <f t="shared" si="93"/>
        <v>0.39590170730061858</v>
      </c>
      <c r="AC58" s="25">
        <f t="shared" si="93"/>
        <v>0.29380466719605519</v>
      </c>
      <c r="AD58" s="25">
        <f t="shared" si="93"/>
        <v>0.48402378672911678</v>
      </c>
      <c r="AE58" s="25">
        <f t="shared" si="93"/>
        <v>0.40888221622540072</v>
      </c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127">
        <f>AVERAGE(T58:AE58)</f>
        <v>0.41615224874956702</v>
      </c>
      <c r="BE58" s="120">
        <f t="shared" si="90"/>
        <v>0</v>
      </c>
      <c r="BF58" s="120">
        <f t="shared" si="91"/>
        <v>0.67201770060730348</v>
      </c>
      <c r="BG58" s="120"/>
      <c r="BH58" s="120">
        <f>AVERAGE(CN2:CY52)</f>
        <v>0.45017667245906068</v>
      </c>
      <c r="BI58" s="120"/>
      <c r="BJ58" s="120"/>
      <c r="BK58" s="120"/>
      <c r="BL58" s="120"/>
      <c r="BM58" s="120"/>
      <c r="BN58" s="120"/>
      <c r="BO58" s="120"/>
      <c r="BP58" s="127"/>
      <c r="BQ58" s="120"/>
      <c r="BR58" s="120"/>
      <c r="BS58" s="120"/>
      <c r="BT58" s="120"/>
      <c r="BU58" s="120"/>
      <c r="BV58" s="120"/>
      <c r="BW58" s="120"/>
      <c r="BX58" s="120"/>
      <c r="BY58" s="120"/>
      <c r="BZ58" s="120"/>
      <c r="CA58" s="120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127"/>
      <c r="CO58" s="120"/>
      <c r="CP58" s="120"/>
      <c r="CQ58" s="120"/>
      <c r="CR58" s="120"/>
      <c r="CS58" s="120"/>
      <c r="CT58" s="120"/>
      <c r="CU58" s="120"/>
      <c r="CV58" s="120"/>
      <c r="CW58" s="120"/>
      <c r="CX58" s="120"/>
      <c r="CY58" s="25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122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122"/>
      <c r="EK58" s="158"/>
      <c r="EL58" s="25"/>
      <c r="EM58" s="25"/>
      <c r="EN58" s="122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</row>
    <row r="59" spans="1:172" s="54" customFormat="1" x14ac:dyDescent="0.2">
      <c r="A59" s="25"/>
      <c r="B59" s="381"/>
      <c r="C59" s="382"/>
      <c r="D59" s="382"/>
      <c r="E59" s="382"/>
      <c r="F59" s="382"/>
      <c r="G59" s="382"/>
      <c r="H59" s="382"/>
      <c r="I59" s="382"/>
      <c r="J59" s="382"/>
      <c r="K59" s="382"/>
      <c r="L59" s="382"/>
      <c r="M59" s="382"/>
      <c r="N59" s="121"/>
      <c r="O59" s="121"/>
      <c r="P59" s="118"/>
      <c r="Q59" s="118"/>
      <c r="R59" s="118"/>
      <c r="S59" s="132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127"/>
      <c r="BE59" s="120"/>
      <c r="BF59" s="120"/>
      <c r="BG59" s="120"/>
      <c r="BH59" s="120"/>
      <c r="BI59" s="120"/>
      <c r="BJ59" s="120"/>
      <c r="BK59" s="120"/>
      <c r="BL59" s="120"/>
      <c r="BM59" s="120"/>
      <c r="BN59" s="120"/>
      <c r="BO59" s="120"/>
      <c r="BP59" s="127"/>
      <c r="BQ59" s="120"/>
      <c r="BR59" s="120"/>
      <c r="BS59" s="120"/>
      <c r="BT59" s="120"/>
      <c r="BU59" s="120"/>
      <c r="BV59" s="120"/>
      <c r="BW59" s="120"/>
      <c r="BX59" s="120"/>
      <c r="BY59" s="120"/>
      <c r="BZ59" s="120"/>
      <c r="CA59" s="120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127"/>
      <c r="CO59" s="120"/>
      <c r="CP59" s="120"/>
      <c r="CQ59" s="120"/>
      <c r="CR59" s="120"/>
      <c r="CS59" s="120"/>
      <c r="CT59" s="120"/>
      <c r="CU59" s="120"/>
      <c r="CV59" s="120"/>
      <c r="CW59" s="120"/>
      <c r="CX59" s="120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122"/>
      <c r="DY59" s="25"/>
      <c r="DZ59" s="25"/>
      <c r="EA59" s="25"/>
      <c r="EJ59" s="122"/>
      <c r="EK59" s="158"/>
      <c r="EL59" s="25"/>
      <c r="EM59" s="25"/>
      <c r="EN59" s="122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</row>
    <row r="60" spans="1:172" s="10" customFormat="1" x14ac:dyDescent="0.2">
      <c r="A60" s="7"/>
      <c r="B60" s="379"/>
      <c r="C60" s="380"/>
      <c r="D60" s="380"/>
      <c r="E60" s="380"/>
      <c r="F60" s="380"/>
      <c r="G60" s="380"/>
      <c r="H60" s="380"/>
      <c r="I60" s="380"/>
      <c r="J60" s="380"/>
      <c r="K60" s="380"/>
      <c r="L60" s="380"/>
      <c r="M60" s="380"/>
      <c r="N60" s="30"/>
      <c r="O60" s="30"/>
      <c r="P60" s="31"/>
      <c r="Q60" s="31"/>
      <c r="R60" s="31"/>
      <c r="S60" s="183" t="s">
        <v>324</v>
      </c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8"/>
      <c r="BE60" s="120"/>
      <c r="BF60" s="120"/>
      <c r="BG60" s="120"/>
      <c r="BH60" s="19"/>
      <c r="BI60" s="19"/>
      <c r="BJ60" s="19"/>
      <c r="BK60" s="19"/>
      <c r="BL60" s="19"/>
      <c r="BM60" s="19"/>
      <c r="BN60" s="19"/>
      <c r="BO60" s="19"/>
      <c r="BP60" s="18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18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83" t="s">
        <v>325</v>
      </c>
      <c r="DX60" s="102"/>
      <c r="DY60" s="11"/>
      <c r="EJ60" s="102"/>
      <c r="EK60" s="158"/>
      <c r="EL60" s="25"/>
      <c r="EM60" s="25"/>
      <c r="EN60" s="122"/>
      <c r="EO60" s="25"/>
      <c r="EP60" s="25"/>
      <c r="EQ60" s="25"/>
      <c r="ER60" s="25"/>
      <c r="ES60" s="25"/>
      <c r="ET60" s="25"/>
      <c r="EU60" s="25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</row>
    <row r="61" spans="1:172" s="10" customFormat="1" x14ac:dyDescent="0.2">
      <c r="A61" s="7"/>
      <c r="B61" s="379"/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0"/>
      <c r="O61" s="30"/>
      <c r="P61" s="31"/>
      <c r="Q61" s="31"/>
      <c r="R61" s="31"/>
      <c r="S61" s="396" t="str">
        <f>S56</f>
        <v>raw</v>
      </c>
      <c r="T61" s="73">
        <f t="shared" ref="T61:AE61" si="94">MAX(T$56:T$58)-T56</f>
        <v>0</v>
      </c>
      <c r="U61" s="74">
        <f t="shared" si="94"/>
        <v>0</v>
      </c>
      <c r="V61" s="74">
        <f t="shared" si="94"/>
        <v>0</v>
      </c>
      <c r="W61" s="74">
        <f t="shared" si="94"/>
        <v>0</v>
      </c>
      <c r="X61" s="74">
        <f t="shared" si="94"/>
        <v>0</v>
      </c>
      <c r="Y61" s="74">
        <f t="shared" si="94"/>
        <v>0</v>
      </c>
      <c r="Z61" s="25">
        <f t="shared" si="94"/>
        <v>3.1898965263141621E-2</v>
      </c>
      <c r="AA61" s="25">
        <f t="shared" si="94"/>
        <v>1.9141963398787931E-2</v>
      </c>
      <c r="AB61" s="74">
        <f t="shared" si="94"/>
        <v>0</v>
      </c>
      <c r="AC61" s="74">
        <f t="shared" si="94"/>
        <v>0</v>
      </c>
      <c r="AD61" s="74">
        <f t="shared" si="94"/>
        <v>0</v>
      </c>
      <c r="AE61" s="74">
        <f t="shared" si="94"/>
        <v>0</v>
      </c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139">
        <f>AVERAGE(T61:AE61)</f>
        <v>4.2534107218274624E-3</v>
      </c>
      <c r="BE61" s="120">
        <f t="shared" si="90"/>
        <v>0</v>
      </c>
      <c r="BF61" s="120">
        <f t="shared" si="91"/>
        <v>3.1898965263141621E-2</v>
      </c>
      <c r="BG61" s="120"/>
      <c r="BH61" s="19"/>
      <c r="BI61" s="19"/>
      <c r="BJ61" s="19"/>
      <c r="BK61" s="19"/>
      <c r="BL61" s="19"/>
      <c r="BM61" s="19"/>
      <c r="BN61" s="19"/>
      <c r="BO61" s="19"/>
      <c r="BP61" s="18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18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79" t="s">
        <v>212</v>
      </c>
      <c r="CZ61" s="18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122">
        <f t="shared" ref="DX61:EA62" si="95">MAX(DX$56:DX$57)-DX56</f>
        <v>0</v>
      </c>
      <c r="DY61" s="25">
        <f t="shared" si="95"/>
        <v>6.6749566931951776E-3</v>
      </c>
      <c r="DZ61" s="25">
        <f t="shared" si="95"/>
        <v>0</v>
      </c>
      <c r="EA61" s="25">
        <f t="shared" si="95"/>
        <v>1.0544980332280351E-2</v>
      </c>
      <c r="EB61" s="25"/>
      <c r="EC61" s="25"/>
      <c r="ED61" s="25"/>
      <c r="EE61" s="25"/>
      <c r="EF61" s="25"/>
      <c r="EG61" s="25"/>
      <c r="EH61" s="25"/>
      <c r="EI61" s="25"/>
      <c r="EJ61" s="122">
        <f>AVERAGE(DX61:EA61)</f>
        <v>4.3049842563688823E-3</v>
      </c>
      <c r="EK61" s="11"/>
      <c r="EL61" s="25"/>
      <c r="EM61" s="25"/>
      <c r="EN61" s="122"/>
      <c r="EO61" s="25"/>
      <c r="EP61" s="25"/>
      <c r="EQ61" s="25"/>
      <c r="ER61" s="25"/>
      <c r="ES61" s="25"/>
      <c r="ET61" s="25"/>
      <c r="EU61" s="25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</row>
    <row r="62" spans="1:172" s="10" customFormat="1" x14ac:dyDescent="0.2">
      <c r="A62" s="7"/>
      <c r="B62" s="379"/>
      <c r="C62" s="380"/>
      <c r="D62" s="380"/>
      <c r="E62" s="380"/>
      <c r="F62" s="380"/>
      <c r="G62" s="380"/>
      <c r="H62" s="380"/>
      <c r="I62" s="380"/>
      <c r="J62" s="380"/>
      <c r="K62" s="380"/>
      <c r="L62" s="380"/>
      <c r="M62" s="380"/>
      <c r="N62" s="30"/>
      <c r="O62" s="30"/>
      <c r="P62" s="31"/>
      <c r="Q62" s="31"/>
      <c r="R62" s="31"/>
      <c r="S62" s="396" t="str">
        <f t="shared" ref="S62:S63" si="96">S57</f>
        <v>min-max</v>
      </c>
      <c r="T62" s="54">
        <f t="shared" ref="T62:AE62" si="97">MAX(T$56:T$58)-T57</f>
        <v>0.41886989805090963</v>
      </c>
      <c r="U62" s="25">
        <f t="shared" si="97"/>
        <v>0.27541212980426544</v>
      </c>
      <c r="V62" s="25">
        <f t="shared" si="97"/>
        <v>0.22965470793955112</v>
      </c>
      <c r="W62" s="25">
        <f t="shared" si="97"/>
        <v>0.1762366133127411</v>
      </c>
      <c r="X62" s="25">
        <f t="shared" si="97"/>
        <v>0.22046290601890162</v>
      </c>
      <c r="Y62" s="25">
        <f t="shared" si="97"/>
        <v>0.45407843229729661</v>
      </c>
      <c r="Z62" s="74">
        <f t="shared" si="97"/>
        <v>0</v>
      </c>
      <c r="AA62" s="74">
        <f t="shared" si="97"/>
        <v>0</v>
      </c>
      <c r="AB62" s="25">
        <f t="shared" si="97"/>
        <v>0.36500379571688268</v>
      </c>
      <c r="AC62" s="25">
        <f t="shared" si="97"/>
        <v>0.30531381986239015</v>
      </c>
      <c r="AD62" s="25">
        <f t="shared" si="97"/>
        <v>0.15949188215154719</v>
      </c>
      <c r="AE62" s="25">
        <f t="shared" si="97"/>
        <v>0.21106653075561055</v>
      </c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127">
        <f t="shared" ref="BD62:BD63" si="98">AVERAGE(T62:AE62)</f>
        <v>0.23463255965917473</v>
      </c>
      <c r="BE62" s="120">
        <f t="shared" si="90"/>
        <v>0</v>
      </c>
      <c r="BF62" s="120">
        <f t="shared" si="91"/>
        <v>0.45407843229729661</v>
      </c>
      <c r="BG62" s="120"/>
      <c r="BH62" s="19"/>
      <c r="BI62" s="19"/>
      <c r="BJ62" s="19"/>
      <c r="BK62" s="19"/>
      <c r="BL62" s="19"/>
      <c r="BM62" s="19"/>
      <c r="BN62" s="19"/>
      <c r="BO62" s="19"/>
      <c r="BP62" s="18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18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79" t="s">
        <v>211</v>
      </c>
      <c r="CZ62" s="18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122">
        <f t="shared" si="95"/>
        <v>0</v>
      </c>
      <c r="DY62" s="25">
        <f t="shared" si="95"/>
        <v>0</v>
      </c>
      <c r="DZ62" s="25">
        <f t="shared" si="95"/>
        <v>2.5141929272759489E-3</v>
      </c>
      <c r="EA62" s="25">
        <f t="shared" si="95"/>
        <v>0</v>
      </c>
      <c r="EB62" s="25"/>
      <c r="EC62" s="25"/>
      <c r="ED62" s="25"/>
      <c r="EE62" s="25"/>
      <c r="EF62" s="25"/>
      <c r="EG62" s="25"/>
      <c r="EH62" s="25"/>
      <c r="EI62" s="25"/>
      <c r="EJ62" s="122">
        <f>AVERAGE(DX62:EA62)</f>
        <v>6.2854823181898722E-4</v>
      </c>
      <c r="EK62" s="11"/>
      <c r="EL62" s="25"/>
      <c r="EM62" s="25"/>
      <c r="EN62" s="122"/>
      <c r="EO62" s="25"/>
      <c r="EP62" s="25"/>
      <c r="EQ62" s="25"/>
      <c r="ER62" s="25"/>
      <c r="ES62" s="25"/>
      <c r="ET62" s="25"/>
      <c r="EU62" s="25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</row>
    <row r="63" spans="1:172" s="10" customFormat="1" x14ac:dyDescent="0.2">
      <c r="A63" s="7"/>
      <c r="B63" s="379"/>
      <c r="C63" s="380"/>
      <c r="D63" s="380"/>
      <c r="E63" s="380"/>
      <c r="F63" s="380"/>
      <c r="G63" s="380"/>
      <c r="H63" s="380"/>
      <c r="I63" s="380"/>
      <c r="J63" s="380"/>
      <c r="K63" s="380"/>
      <c r="L63" s="380"/>
      <c r="M63" s="380"/>
      <c r="N63" s="30"/>
      <c r="O63" s="30"/>
      <c r="P63" s="31"/>
      <c r="Q63" s="31"/>
      <c r="R63" s="31"/>
      <c r="S63" s="396" t="str">
        <f t="shared" si="96"/>
        <v>raw with G protein normalisation (gn)</v>
      </c>
      <c r="T63" s="54">
        <f t="shared" ref="T63:AE63" si="99">MAX(T$56:T$58)-T58</f>
        <v>0.58519259201700535</v>
      </c>
      <c r="U63" s="25">
        <f t="shared" si="99"/>
        <v>0.44963860133172684</v>
      </c>
      <c r="V63" s="25">
        <f t="shared" si="99"/>
        <v>0.38187444023732342</v>
      </c>
      <c r="W63" s="25">
        <f t="shared" si="99"/>
        <v>0.88504497759239886</v>
      </c>
      <c r="X63" s="25">
        <f t="shared" si="99"/>
        <v>0.48448410683906101</v>
      </c>
      <c r="Y63" s="25">
        <f t="shared" si="99"/>
        <v>0.34375887370438152</v>
      </c>
      <c r="Z63" s="25">
        <f t="shared" si="99"/>
        <v>0.30141978889026333</v>
      </c>
      <c r="AA63" s="25">
        <f t="shared" si="99"/>
        <v>0.25413852030981876</v>
      </c>
      <c r="AB63" s="25">
        <f t="shared" si="99"/>
        <v>0.49083803975734797</v>
      </c>
      <c r="AC63" s="25">
        <f t="shared" si="99"/>
        <v>0.57704610249589594</v>
      </c>
      <c r="AD63" s="25">
        <f t="shared" si="99"/>
        <v>0.41258838281126514</v>
      </c>
      <c r="AE63" s="25">
        <f t="shared" si="99"/>
        <v>0.52109014839402756</v>
      </c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127">
        <f t="shared" si="98"/>
        <v>0.47392621453170958</v>
      </c>
      <c r="BE63" s="120">
        <f t="shared" si="90"/>
        <v>0.25413852030981876</v>
      </c>
      <c r="BF63" s="120">
        <f t="shared" si="91"/>
        <v>0.88504497759239886</v>
      </c>
      <c r="BG63" s="120"/>
      <c r="BH63" s="19"/>
      <c r="BI63" s="19"/>
      <c r="BJ63" s="19"/>
      <c r="BK63" s="19"/>
      <c r="BL63" s="19"/>
      <c r="BM63" s="19"/>
      <c r="BN63" s="19"/>
      <c r="BO63" s="19"/>
      <c r="BP63" s="18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18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8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122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122"/>
      <c r="EK63" s="25"/>
      <c r="EL63" s="25"/>
      <c r="EM63" s="25"/>
      <c r="EN63" s="122"/>
      <c r="EO63" s="25"/>
      <c r="EP63" s="25"/>
      <c r="EQ63" s="25"/>
      <c r="ER63" s="25"/>
      <c r="ES63" s="25"/>
      <c r="ET63" s="25"/>
      <c r="EU63" s="25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</row>
    <row r="64" spans="1:172" s="10" customFormat="1" x14ac:dyDescent="0.2">
      <c r="A64" s="7"/>
      <c r="B64" s="379"/>
      <c r="C64" s="380"/>
      <c r="D64" s="380"/>
      <c r="E64" s="380"/>
      <c r="F64" s="380"/>
      <c r="G64" s="380"/>
      <c r="H64" s="380"/>
      <c r="I64" s="380"/>
      <c r="J64" s="380"/>
      <c r="K64" s="380"/>
      <c r="L64" s="380"/>
      <c r="M64" s="380"/>
      <c r="N64" s="30"/>
      <c r="O64" s="30"/>
      <c r="P64" s="31"/>
      <c r="Q64" s="31"/>
      <c r="R64" s="31"/>
      <c r="S64" s="3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8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8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18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8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122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122"/>
      <c r="EK64" s="25"/>
      <c r="EL64" s="25"/>
      <c r="EM64" s="25"/>
      <c r="EN64" s="122"/>
      <c r="EO64" s="25"/>
      <c r="EP64" s="25"/>
      <c r="EQ64" s="25"/>
      <c r="ER64" s="25"/>
      <c r="ES64" s="25"/>
      <c r="ET64" s="25"/>
      <c r="EU64" s="25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</row>
    <row r="65" spans="1:172" s="10" customFormat="1" x14ac:dyDescent="0.2">
      <c r="A65" s="7"/>
      <c r="B65" s="379"/>
      <c r="C65" s="380"/>
      <c r="D65" s="380"/>
      <c r="E65" s="380"/>
      <c r="F65" s="380"/>
      <c r="G65" s="380"/>
      <c r="H65" s="380"/>
      <c r="I65" s="380"/>
      <c r="J65" s="380"/>
      <c r="K65" s="380"/>
      <c r="L65" s="380"/>
      <c r="M65" s="380"/>
      <c r="N65" s="30"/>
      <c r="O65" s="30"/>
      <c r="P65" s="31"/>
      <c r="Q65" s="31"/>
      <c r="R65" s="31"/>
      <c r="S65" s="3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8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8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18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8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122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122"/>
      <c r="EK65" s="25"/>
      <c r="EL65" s="25"/>
      <c r="EM65" s="25"/>
      <c r="EN65" s="122"/>
      <c r="EO65" s="25"/>
      <c r="EP65" s="25"/>
      <c r="EQ65" s="25"/>
      <c r="ER65" s="25"/>
      <c r="ES65" s="25"/>
      <c r="ET65" s="25"/>
      <c r="EU65" s="25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</row>
    <row r="66" spans="1:172" s="10" customFormat="1" x14ac:dyDescent="0.2">
      <c r="A66" s="7"/>
      <c r="B66" s="379"/>
      <c r="C66" s="380"/>
      <c r="D66" s="380"/>
      <c r="E66" s="380"/>
      <c r="F66" s="380"/>
      <c r="G66" s="380"/>
      <c r="H66" s="380"/>
      <c r="I66" s="380"/>
      <c r="J66" s="380"/>
      <c r="K66" s="380"/>
      <c r="L66" s="380"/>
      <c r="M66" s="380"/>
      <c r="N66" s="30"/>
      <c r="O66" s="30"/>
      <c r="P66" s="31"/>
      <c r="Q66" s="31"/>
      <c r="R66" s="31"/>
      <c r="S66" s="3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8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8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18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8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122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122"/>
      <c r="EK66" s="25"/>
      <c r="EL66" s="25"/>
      <c r="EM66" s="25"/>
      <c r="EN66" s="122"/>
      <c r="EO66" s="25"/>
      <c r="EP66" s="25"/>
      <c r="EQ66" s="25"/>
      <c r="ER66" s="25"/>
      <c r="ES66" s="25"/>
      <c r="ET66" s="25"/>
      <c r="EU66" s="25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</row>
    <row r="67" spans="1:172" s="10" customFormat="1" x14ac:dyDescent="0.2">
      <c r="A67" s="7"/>
      <c r="B67" s="379"/>
      <c r="C67" s="380"/>
      <c r="D67" s="380"/>
      <c r="E67" s="380"/>
      <c r="F67" s="380"/>
      <c r="G67" s="380"/>
      <c r="H67" s="380"/>
      <c r="I67" s="380"/>
      <c r="J67" s="380"/>
      <c r="K67" s="380"/>
      <c r="L67" s="380"/>
      <c r="M67" s="380"/>
      <c r="N67" s="30"/>
      <c r="O67" s="30"/>
      <c r="P67" s="31"/>
      <c r="Q67" s="31"/>
      <c r="R67" s="31"/>
      <c r="S67" s="3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8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8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18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8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122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122"/>
      <c r="EK67" s="25"/>
      <c r="EL67" s="25"/>
      <c r="EM67" s="25"/>
      <c r="EN67" s="122"/>
      <c r="EO67" s="25"/>
      <c r="EP67" s="25"/>
      <c r="EQ67" s="25"/>
      <c r="ER67" s="25"/>
      <c r="ES67" s="25"/>
      <c r="ET67" s="25"/>
      <c r="EU67" s="25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</row>
    <row r="68" spans="1:172" s="10" customFormat="1" x14ac:dyDescent="0.2">
      <c r="A68" s="7"/>
      <c r="B68" s="379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30"/>
      <c r="O68" s="30"/>
      <c r="P68" s="31"/>
      <c r="Q68" s="31"/>
      <c r="R68" s="31"/>
      <c r="S68" s="3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8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8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18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8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122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122"/>
      <c r="EK68" s="25"/>
      <c r="EL68" s="25"/>
      <c r="EM68" s="25"/>
      <c r="EN68" s="122"/>
      <c r="EO68" s="25"/>
      <c r="EP68" s="25"/>
      <c r="EQ68" s="25"/>
      <c r="ER68" s="25"/>
      <c r="ES68" s="25"/>
      <c r="ET68" s="25"/>
      <c r="EU68" s="25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</row>
    <row r="69" spans="1:172" x14ac:dyDescent="0.2">
      <c r="T69" s="10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0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</row>
    <row r="70" spans="1:172" x14ac:dyDescent="0.2">
      <c r="T70" s="10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0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</row>
    <row r="71" spans="1:172" x14ac:dyDescent="0.2">
      <c r="T71" s="10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0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</row>
    <row r="72" spans="1:172" x14ac:dyDescent="0.2">
      <c r="T72" s="10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0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</row>
    <row r="73" spans="1:172" x14ac:dyDescent="0.2">
      <c r="T73" s="10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0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</row>
    <row r="74" spans="1:172" x14ac:dyDescent="0.2">
      <c r="T74" s="10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0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</row>
    <row r="75" spans="1:172" x14ac:dyDescent="0.2">
      <c r="T75" s="10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0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</row>
    <row r="76" spans="1:172" x14ac:dyDescent="0.2">
      <c r="T76" s="10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0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</row>
    <row r="77" spans="1:172" x14ac:dyDescent="0.2">
      <c r="T77" s="10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0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</row>
    <row r="78" spans="1:172" x14ac:dyDescent="0.2">
      <c r="T78" s="10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0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</row>
    <row r="79" spans="1:172" x14ac:dyDescent="0.2">
      <c r="T79" s="10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0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</row>
    <row r="80" spans="1:172" x14ac:dyDescent="0.2">
      <c r="T80" s="10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0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</row>
    <row r="81" spans="1:172" x14ac:dyDescent="0.2">
      <c r="T81" s="10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0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</row>
    <row r="82" spans="1:172" s="8" customFormat="1" x14ac:dyDescent="0.2">
      <c r="A82" s="7"/>
      <c r="B82" s="379"/>
      <c r="C82" s="380"/>
      <c r="D82" s="380"/>
      <c r="E82" s="380"/>
      <c r="F82" s="380"/>
      <c r="G82" s="380"/>
      <c r="H82" s="380"/>
      <c r="I82" s="380"/>
      <c r="J82" s="380"/>
      <c r="K82" s="380"/>
      <c r="L82" s="380"/>
      <c r="M82" s="380"/>
      <c r="N82" s="32"/>
      <c r="O82" s="32"/>
      <c r="P82" s="33"/>
      <c r="Q82" s="33"/>
      <c r="R82" s="33"/>
      <c r="S82" s="33"/>
      <c r="T82" s="12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2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8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8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N82" s="18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8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X82" s="182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182"/>
      <c r="EK82" s="26"/>
      <c r="EL82" s="26"/>
      <c r="EM82" s="26"/>
      <c r="EN82" s="182"/>
      <c r="EO82" s="26"/>
      <c r="EP82" s="26"/>
      <c r="EQ82" s="26"/>
      <c r="ER82" s="26"/>
      <c r="ES82" s="26"/>
      <c r="ET82" s="26"/>
      <c r="EU82" s="26"/>
    </row>
    <row r="83" spans="1:172" s="8" customFormat="1" x14ac:dyDescent="0.2">
      <c r="A83" s="7"/>
      <c r="B83" s="379"/>
      <c r="C83" s="380"/>
      <c r="D83" s="380"/>
      <c r="E83" s="380"/>
      <c r="F83" s="380"/>
      <c r="G83" s="380"/>
      <c r="H83" s="380"/>
      <c r="I83" s="380"/>
      <c r="J83" s="380"/>
      <c r="K83" s="380"/>
      <c r="L83" s="380"/>
      <c r="M83" s="380"/>
      <c r="N83" s="32"/>
      <c r="O83" s="32"/>
      <c r="P83" s="33"/>
      <c r="Q83" s="33"/>
      <c r="R83" s="33"/>
      <c r="S83" s="33"/>
      <c r="T83" s="12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2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8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8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N83" s="18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8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X83" s="182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182"/>
      <c r="EK83" s="26"/>
      <c r="EL83" s="26"/>
      <c r="EM83" s="26"/>
      <c r="EN83" s="182"/>
      <c r="EO83" s="26"/>
      <c r="EP83" s="26"/>
      <c r="EQ83" s="26"/>
      <c r="ER83" s="26"/>
      <c r="ES83" s="26"/>
      <c r="ET83" s="26"/>
      <c r="EU83" s="26"/>
    </row>
    <row r="84" spans="1:172" x14ac:dyDescent="0.2">
      <c r="T84" s="10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0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</row>
    <row r="85" spans="1:172" s="10" customFormat="1" x14ac:dyDescent="0.2">
      <c r="A85" s="7"/>
      <c r="B85" s="379"/>
      <c r="C85" s="380"/>
      <c r="D85" s="380"/>
      <c r="E85" s="380"/>
      <c r="F85" s="380"/>
      <c r="G85" s="380"/>
      <c r="H85" s="380"/>
      <c r="I85" s="380"/>
      <c r="J85" s="380"/>
      <c r="K85" s="380"/>
      <c r="L85" s="380"/>
      <c r="M85" s="380"/>
      <c r="N85" s="30"/>
      <c r="O85" s="30"/>
      <c r="P85" s="31"/>
      <c r="Q85" s="31"/>
      <c r="R85" s="31"/>
      <c r="S85" s="3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8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8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18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8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122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122"/>
      <c r="EK85" s="25"/>
      <c r="EL85" s="25"/>
      <c r="EM85" s="25"/>
      <c r="EN85" s="122"/>
      <c r="EO85" s="25"/>
      <c r="EP85" s="25"/>
      <c r="EQ85" s="25"/>
      <c r="ER85" s="25"/>
      <c r="ES85" s="25"/>
      <c r="ET85" s="25"/>
      <c r="EU85" s="25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</row>
    <row r="86" spans="1:172" s="10" customFormat="1" x14ac:dyDescent="0.2">
      <c r="A86" s="7"/>
      <c r="B86" s="379"/>
      <c r="C86" s="380"/>
      <c r="D86" s="380"/>
      <c r="E86" s="380"/>
      <c r="F86" s="380"/>
      <c r="G86" s="380"/>
      <c r="H86" s="380"/>
      <c r="I86" s="380"/>
      <c r="J86" s="380"/>
      <c r="K86" s="380"/>
      <c r="L86" s="380"/>
      <c r="M86" s="380"/>
      <c r="N86" s="30"/>
      <c r="O86" s="30"/>
      <c r="P86" s="31"/>
      <c r="Q86" s="31"/>
      <c r="R86" s="31"/>
      <c r="S86" s="3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8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8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18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8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122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122"/>
      <c r="EK86" s="25"/>
      <c r="EL86" s="25"/>
      <c r="EM86" s="25"/>
      <c r="EN86" s="122"/>
      <c r="EO86" s="25"/>
      <c r="EP86" s="25"/>
      <c r="EQ86" s="25"/>
      <c r="ER86" s="25"/>
      <c r="ES86" s="25"/>
      <c r="ET86" s="25"/>
      <c r="EU86" s="25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</row>
    <row r="87" spans="1:172" s="10" customFormat="1" x14ac:dyDescent="0.2">
      <c r="A87" s="7"/>
      <c r="B87" s="379"/>
      <c r="C87" s="380"/>
      <c r="D87" s="380"/>
      <c r="E87" s="380"/>
      <c r="F87" s="380"/>
      <c r="G87" s="380"/>
      <c r="H87" s="380"/>
      <c r="I87" s="380"/>
      <c r="J87" s="380"/>
      <c r="K87" s="380"/>
      <c r="L87" s="380"/>
      <c r="M87" s="380"/>
      <c r="N87" s="30"/>
      <c r="O87" s="30"/>
      <c r="P87" s="31"/>
      <c r="Q87" s="31"/>
      <c r="R87" s="31"/>
      <c r="S87" s="3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8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8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18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8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122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122"/>
      <c r="EK87" s="25"/>
      <c r="EL87" s="25"/>
      <c r="EM87" s="25"/>
      <c r="EN87" s="122"/>
      <c r="EO87" s="25"/>
      <c r="EP87" s="25"/>
      <c r="EQ87" s="25"/>
      <c r="ER87" s="25"/>
      <c r="ES87" s="25"/>
      <c r="ET87" s="25"/>
      <c r="EU87" s="25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</row>
    <row r="88" spans="1:172" s="10" customFormat="1" x14ac:dyDescent="0.2">
      <c r="A88" s="7"/>
      <c r="B88" s="379"/>
      <c r="C88" s="380"/>
      <c r="D88" s="380"/>
      <c r="E88" s="380"/>
      <c r="F88" s="380"/>
      <c r="G88" s="380"/>
      <c r="H88" s="380"/>
      <c r="I88" s="380"/>
      <c r="J88" s="380"/>
      <c r="K88" s="380"/>
      <c r="L88" s="380"/>
      <c r="M88" s="380"/>
      <c r="N88" s="30"/>
      <c r="O88" s="30"/>
      <c r="P88" s="31"/>
      <c r="Q88" s="31"/>
      <c r="R88" s="31"/>
      <c r="S88" s="3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8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8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18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8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122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122"/>
      <c r="EK88" s="25"/>
      <c r="EL88" s="25"/>
      <c r="EM88" s="25"/>
      <c r="EN88" s="122"/>
      <c r="EO88" s="25"/>
      <c r="EP88" s="25"/>
      <c r="EQ88" s="25"/>
      <c r="ER88" s="25"/>
      <c r="ES88" s="25"/>
      <c r="ET88" s="25"/>
      <c r="EU88" s="25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</row>
    <row r="89" spans="1:172" s="10" customFormat="1" x14ac:dyDescent="0.2">
      <c r="A89" s="7"/>
      <c r="B89" s="379"/>
      <c r="C89" s="380"/>
      <c r="D89" s="380"/>
      <c r="E89" s="380"/>
      <c r="F89" s="380"/>
      <c r="G89" s="380"/>
      <c r="H89" s="380"/>
      <c r="I89" s="380"/>
      <c r="J89" s="380"/>
      <c r="K89" s="380"/>
      <c r="L89" s="380"/>
      <c r="M89" s="380"/>
      <c r="N89" s="30"/>
      <c r="O89" s="30"/>
      <c r="P89" s="31"/>
      <c r="Q89" s="31"/>
      <c r="R89" s="31"/>
      <c r="S89" s="3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8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8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18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8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122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122"/>
      <c r="EK89" s="25"/>
      <c r="EL89" s="25"/>
      <c r="EM89" s="25"/>
      <c r="EN89" s="122"/>
      <c r="EO89" s="25"/>
      <c r="EP89" s="25"/>
      <c r="EQ89" s="25"/>
      <c r="ER89" s="25"/>
      <c r="ES89" s="25"/>
      <c r="ET89" s="25"/>
      <c r="EU89" s="25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</row>
    <row r="90" spans="1:172" s="10" customFormat="1" x14ac:dyDescent="0.2">
      <c r="A90" s="7"/>
      <c r="B90" s="379"/>
      <c r="C90" s="380"/>
      <c r="D90" s="380"/>
      <c r="E90" s="380"/>
      <c r="F90" s="380"/>
      <c r="G90" s="380"/>
      <c r="H90" s="380"/>
      <c r="I90" s="380"/>
      <c r="J90" s="380"/>
      <c r="K90" s="380"/>
      <c r="L90" s="380"/>
      <c r="M90" s="380"/>
      <c r="N90" s="30"/>
      <c r="O90" s="30"/>
      <c r="P90" s="31"/>
      <c r="Q90" s="31"/>
      <c r="R90" s="31"/>
      <c r="S90" s="3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8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8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18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8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122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122"/>
      <c r="EK90" s="25"/>
      <c r="EL90" s="25"/>
      <c r="EM90" s="25"/>
      <c r="EN90" s="122"/>
      <c r="EO90" s="25"/>
      <c r="EP90" s="25"/>
      <c r="EQ90" s="25"/>
      <c r="ER90" s="25"/>
      <c r="ES90" s="25"/>
      <c r="ET90" s="25"/>
      <c r="EU90" s="25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</row>
    <row r="91" spans="1:172" s="10" customFormat="1" x14ac:dyDescent="0.2">
      <c r="A91" s="7"/>
      <c r="B91" s="379"/>
      <c r="C91" s="380"/>
      <c r="D91" s="380"/>
      <c r="E91" s="380"/>
      <c r="F91" s="380"/>
      <c r="G91" s="380"/>
      <c r="H91" s="380"/>
      <c r="I91" s="380"/>
      <c r="J91" s="380"/>
      <c r="K91" s="380"/>
      <c r="L91" s="380"/>
      <c r="M91" s="380"/>
      <c r="N91" s="30"/>
      <c r="O91" s="30"/>
      <c r="P91" s="31"/>
      <c r="Q91" s="31"/>
      <c r="R91" s="31"/>
      <c r="S91" s="3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8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8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18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8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122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122"/>
      <c r="EK91" s="25"/>
      <c r="EL91" s="25"/>
      <c r="EM91" s="25"/>
      <c r="EN91" s="122"/>
      <c r="EO91" s="25"/>
      <c r="EP91" s="25"/>
      <c r="EQ91" s="25"/>
      <c r="ER91" s="25"/>
      <c r="ES91" s="25"/>
      <c r="ET91" s="25"/>
      <c r="EU91" s="25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</row>
    <row r="92" spans="1:172" s="10" customFormat="1" x14ac:dyDescent="0.2">
      <c r="A92" s="7"/>
      <c r="B92" s="379"/>
      <c r="C92" s="380"/>
      <c r="D92" s="380"/>
      <c r="E92" s="380"/>
      <c r="F92" s="380"/>
      <c r="G92" s="380"/>
      <c r="H92" s="380"/>
      <c r="I92" s="380"/>
      <c r="J92" s="380"/>
      <c r="K92" s="380"/>
      <c r="L92" s="380"/>
      <c r="M92" s="380"/>
      <c r="N92" s="30"/>
      <c r="O92" s="30"/>
      <c r="P92" s="31"/>
      <c r="Q92" s="31"/>
      <c r="R92" s="31"/>
      <c r="S92" s="3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8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8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18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8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122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122"/>
      <c r="EK92" s="25"/>
      <c r="EL92" s="25"/>
      <c r="EM92" s="25"/>
      <c r="EN92" s="122"/>
      <c r="EO92" s="25"/>
      <c r="EP92" s="25"/>
      <c r="EQ92" s="25"/>
      <c r="ER92" s="25"/>
      <c r="ES92" s="25"/>
      <c r="ET92" s="25"/>
      <c r="EU92" s="25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</row>
    <row r="93" spans="1:172" s="10" customFormat="1" x14ac:dyDescent="0.2">
      <c r="A93" s="7"/>
      <c r="B93" s="379"/>
      <c r="C93" s="380"/>
      <c r="D93" s="380"/>
      <c r="E93" s="380"/>
      <c r="F93" s="380"/>
      <c r="G93" s="380"/>
      <c r="H93" s="380"/>
      <c r="I93" s="380"/>
      <c r="J93" s="380"/>
      <c r="K93" s="380"/>
      <c r="L93" s="380"/>
      <c r="M93" s="380"/>
      <c r="N93" s="30"/>
      <c r="O93" s="30"/>
      <c r="P93" s="31"/>
      <c r="Q93" s="31"/>
      <c r="R93" s="31"/>
      <c r="S93" s="3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8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8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18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8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122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122"/>
      <c r="EK93" s="25"/>
      <c r="EL93" s="25"/>
      <c r="EM93" s="25"/>
      <c r="EN93" s="122"/>
      <c r="EO93" s="25"/>
      <c r="EP93" s="25"/>
      <c r="EQ93" s="25"/>
      <c r="ER93" s="25"/>
      <c r="ES93" s="25"/>
      <c r="ET93" s="25"/>
      <c r="EU93" s="25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</row>
    <row r="108" spans="1:172" s="12" customFormat="1" x14ac:dyDescent="0.2">
      <c r="A108" s="7"/>
      <c r="B108" s="384"/>
      <c r="C108" s="385"/>
      <c r="D108" s="385"/>
      <c r="E108" s="385"/>
      <c r="F108" s="385"/>
      <c r="G108" s="385"/>
      <c r="H108" s="385"/>
      <c r="I108" s="385"/>
      <c r="J108" s="385"/>
      <c r="K108" s="385"/>
      <c r="L108" s="385"/>
      <c r="M108" s="385"/>
      <c r="N108" s="34"/>
      <c r="O108" s="34"/>
      <c r="P108" s="35"/>
      <c r="Q108" s="35"/>
      <c r="R108" s="35"/>
      <c r="S108" s="35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21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1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21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1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182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182"/>
      <c r="EK108" s="26"/>
      <c r="EL108" s="26"/>
      <c r="EM108" s="26"/>
      <c r="EN108" s="182"/>
      <c r="EO108" s="26"/>
      <c r="EP108" s="26"/>
      <c r="EQ108" s="26"/>
      <c r="ER108" s="26"/>
      <c r="ES108" s="26"/>
      <c r="ET108" s="26"/>
      <c r="EU108" s="26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</row>
    <row r="109" spans="1:172" s="12" customFormat="1" x14ac:dyDescent="0.2">
      <c r="A109" s="7"/>
      <c r="B109" s="384"/>
      <c r="C109" s="385"/>
      <c r="D109" s="385"/>
      <c r="E109" s="385"/>
      <c r="F109" s="385"/>
      <c r="G109" s="385"/>
      <c r="H109" s="385"/>
      <c r="I109" s="385"/>
      <c r="J109" s="385"/>
      <c r="K109" s="385"/>
      <c r="L109" s="385"/>
      <c r="M109" s="385"/>
      <c r="N109" s="34"/>
      <c r="O109" s="34"/>
      <c r="P109" s="35"/>
      <c r="Q109" s="35"/>
      <c r="R109" s="35"/>
      <c r="S109" s="35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21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1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21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1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182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182"/>
      <c r="EK109" s="26"/>
      <c r="EL109" s="26"/>
      <c r="EM109" s="26"/>
      <c r="EN109" s="182"/>
      <c r="EO109" s="26"/>
      <c r="EP109" s="26"/>
      <c r="EQ109" s="26"/>
      <c r="ER109" s="26"/>
      <c r="ES109" s="26"/>
      <c r="ET109" s="26"/>
      <c r="EU109" s="26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</row>
    <row r="110" spans="1:172" s="12" customFormat="1" x14ac:dyDescent="0.2">
      <c r="A110" s="7"/>
      <c r="B110" s="384"/>
      <c r="C110" s="385"/>
      <c r="D110" s="385"/>
      <c r="E110" s="385"/>
      <c r="F110" s="385"/>
      <c r="G110" s="385"/>
      <c r="H110" s="385"/>
      <c r="I110" s="385"/>
      <c r="J110" s="385"/>
      <c r="K110" s="385"/>
      <c r="L110" s="385"/>
      <c r="M110" s="385"/>
      <c r="N110" s="34"/>
      <c r="O110" s="34"/>
      <c r="P110" s="35"/>
      <c r="Q110" s="35"/>
      <c r="R110" s="35"/>
      <c r="S110" s="35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21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1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21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1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182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182"/>
      <c r="EK110" s="26"/>
      <c r="EL110" s="26"/>
      <c r="EM110" s="26"/>
      <c r="EN110" s="182"/>
      <c r="EO110" s="26"/>
      <c r="EP110" s="26"/>
      <c r="EQ110" s="26"/>
      <c r="ER110" s="26"/>
      <c r="ES110" s="26"/>
      <c r="ET110" s="26"/>
      <c r="EU110" s="26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</row>
    <row r="111" spans="1:172" s="12" customFormat="1" x14ac:dyDescent="0.2">
      <c r="A111" s="7"/>
      <c r="B111" s="384"/>
      <c r="C111" s="385"/>
      <c r="D111" s="385"/>
      <c r="E111" s="385"/>
      <c r="F111" s="385"/>
      <c r="G111" s="385"/>
      <c r="H111" s="385"/>
      <c r="I111" s="385"/>
      <c r="J111" s="385"/>
      <c r="K111" s="385"/>
      <c r="L111" s="385"/>
      <c r="M111" s="385"/>
      <c r="N111" s="34"/>
      <c r="O111" s="34"/>
      <c r="P111" s="35"/>
      <c r="Q111" s="35"/>
      <c r="R111" s="35"/>
      <c r="S111" s="35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21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1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21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1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182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182"/>
      <c r="EK111" s="26"/>
      <c r="EL111" s="26"/>
      <c r="EM111" s="26"/>
      <c r="EN111" s="182"/>
      <c r="EO111" s="26"/>
      <c r="EP111" s="26"/>
      <c r="EQ111" s="26"/>
      <c r="ER111" s="26"/>
      <c r="ES111" s="26"/>
      <c r="ET111" s="26"/>
      <c r="EU111" s="26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</row>
    <row r="112" spans="1:172" s="12" customFormat="1" x14ac:dyDescent="0.2">
      <c r="A112" s="7"/>
      <c r="B112" s="384"/>
      <c r="C112" s="385"/>
      <c r="D112" s="385"/>
      <c r="E112" s="385"/>
      <c r="F112" s="385"/>
      <c r="G112" s="385"/>
      <c r="H112" s="385"/>
      <c r="I112" s="385"/>
      <c r="J112" s="385"/>
      <c r="K112" s="385"/>
      <c r="L112" s="385"/>
      <c r="M112" s="385"/>
      <c r="N112" s="34"/>
      <c r="O112" s="34"/>
      <c r="P112" s="35"/>
      <c r="Q112" s="35"/>
      <c r="R112" s="35"/>
      <c r="S112" s="35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21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1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21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1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182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182"/>
      <c r="EK112" s="26"/>
      <c r="EL112" s="26"/>
      <c r="EM112" s="26"/>
      <c r="EN112" s="182"/>
      <c r="EO112" s="26"/>
      <c r="EP112" s="26"/>
      <c r="EQ112" s="26"/>
      <c r="ER112" s="26"/>
      <c r="ES112" s="26"/>
      <c r="ET112" s="26"/>
      <c r="EU112" s="26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</row>
    <row r="113" spans="1:172" s="12" customFormat="1" x14ac:dyDescent="0.2">
      <c r="A113" s="7"/>
      <c r="B113" s="384"/>
      <c r="C113" s="385"/>
      <c r="D113" s="385"/>
      <c r="E113" s="385"/>
      <c r="F113" s="385"/>
      <c r="G113" s="385"/>
      <c r="H113" s="385"/>
      <c r="I113" s="385"/>
      <c r="J113" s="385"/>
      <c r="K113" s="385"/>
      <c r="L113" s="385"/>
      <c r="M113" s="385"/>
      <c r="N113" s="34"/>
      <c r="O113" s="34"/>
      <c r="P113" s="35"/>
      <c r="Q113" s="35"/>
      <c r="R113" s="35"/>
      <c r="S113" s="35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21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1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21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1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182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182"/>
      <c r="EK113" s="26"/>
      <c r="EL113" s="26"/>
      <c r="EM113" s="26"/>
      <c r="EN113" s="182"/>
      <c r="EO113" s="26"/>
      <c r="EP113" s="26"/>
      <c r="EQ113" s="26"/>
      <c r="ER113" s="26"/>
      <c r="ES113" s="26"/>
      <c r="ET113" s="26"/>
      <c r="EU113" s="26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</row>
    <row r="114" spans="1:172" s="12" customFormat="1" x14ac:dyDescent="0.2">
      <c r="A114" s="7"/>
      <c r="B114" s="384"/>
      <c r="C114" s="385"/>
      <c r="D114" s="385"/>
      <c r="E114" s="385"/>
      <c r="F114" s="385"/>
      <c r="G114" s="385"/>
      <c r="H114" s="385"/>
      <c r="I114" s="385"/>
      <c r="J114" s="385"/>
      <c r="K114" s="385"/>
      <c r="L114" s="385"/>
      <c r="M114" s="385"/>
      <c r="N114" s="34"/>
      <c r="O114" s="34"/>
      <c r="P114" s="35"/>
      <c r="Q114" s="35"/>
      <c r="R114" s="35"/>
      <c r="S114" s="35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21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1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21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1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182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182"/>
      <c r="EK114" s="26"/>
      <c r="EL114" s="26"/>
      <c r="EM114" s="26"/>
      <c r="EN114" s="182"/>
      <c r="EO114" s="26"/>
      <c r="EP114" s="26"/>
      <c r="EQ114" s="26"/>
      <c r="ER114" s="26"/>
      <c r="ES114" s="26"/>
      <c r="ET114" s="26"/>
      <c r="EU114" s="26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</row>
    <row r="115" spans="1:172" s="12" customFormat="1" x14ac:dyDescent="0.2">
      <c r="A115" s="7"/>
      <c r="B115" s="384"/>
      <c r="C115" s="385"/>
      <c r="D115" s="385"/>
      <c r="E115" s="385"/>
      <c r="F115" s="385"/>
      <c r="G115" s="385"/>
      <c r="H115" s="385"/>
      <c r="I115" s="385"/>
      <c r="J115" s="385"/>
      <c r="K115" s="385"/>
      <c r="L115" s="385"/>
      <c r="M115" s="385"/>
      <c r="N115" s="34"/>
      <c r="O115" s="34"/>
      <c r="P115" s="35"/>
      <c r="Q115" s="35"/>
      <c r="R115" s="35"/>
      <c r="S115" s="35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21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1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21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1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182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182"/>
      <c r="EK115" s="26"/>
      <c r="EL115" s="26"/>
      <c r="EM115" s="26"/>
      <c r="EN115" s="182"/>
      <c r="EO115" s="26"/>
      <c r="EP115" s="26"/>
      <c r="EQ115" s="26"/>
      <c r="ER115" s="26"/>
      <c r="ES115" s="26"/>
      <c r="ET115" s="26"/>
      <c r="EU115" s="26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</row>
    <row r="116" spans="1:172" s="12" customFormat="1" x14ac:dyDescent="0.2">
      <c r="A116" s="7"/>
      <c r="B116" s="384"/>
      <c r="C116" s="385"/>
      <c r="D116" s="385"/>
      <c r="E116" s="385"/>
      <c r="F116" s="385"/>
      <c r="G116" s="385"/>
      <c r="H116" s="385"/>
      <c r="I116" s="385"/>
      <c r="J116" s="385"/>
      <c r="K116" s="385"/>
      <c r="L116" s="385"/>
      <c r="M116" s="385"/>
      <c r="N116" s="34"/>
      <c r="O116" s="34"/>
      <c r="P116" s="35"/>
      <c r="Q116" s="35"/>
      <c r="R116" s="35"/>
      <c r="S116" s="35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21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1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21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1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182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182"/>
      <c r="EK116" s="26"/>
      <c r="EL116" s="26"/>
      <c r="EM116" s="26"/>
      <c r="EN116" s="182"/>
      <c r="EO116" s="26"/>
      <c r="EP116" s="26"/>
      <c r="EQ116" s="26"/>
      <c r="ER116" s="26"/>
      <c r="ES116" s="26"/>
      <c r="ET116" s="26"/>
      <c r="EU116" s="26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</row>
    <row r="117" spans="1:172" s="12" customFormat="1" x14ac:dyDescent="0.2">
      <c r="A117" s="7"/>
      <c r="B117" s="384"/>
      <c r="C117" s="385"/>
      <c r="D117" s="385"/>
      <c r="E117" s="385"/>
      <c r="F117" s="385"/>
      <c r="G117" s="385"/>
      <c r="H117" s="385"/>
      <c r="I117" s="385"/>
      <c r="J117" s="385"/>
      <c r="K117" s="385"/>
      <c r="L117" s="385"/>
      <c r="M117" s="385"/>
      <c r="N117" s="34"/>
      <c r="O117" s="34"/>
      <c r="P117" s="35"/>
      <c r="Q117" s="35"/>
      <c r="R117" s="35"/>
      <c r="S117" s="35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21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1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21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1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182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182"/>
      <c r="EK117" s="26"/>
      <c r="EL117" s="26"/>
      <c r="EM117" s="26"/>
      <c r="EN117" s="182"/>
      <c r="EO117" s="26"/>
      <c r="EP117" s="26"/>
      <c r="EQ117" s="26"/>
      <c r="ER117" s="26"/>
      <c r="ES117" s="26"/>
      <c r="ET117" s="26"/>
      <c r="EU117" s="26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</row>
  </sheetData>
  <conditionalFormatting sqref="N61:R61 N56:S60 N62:S1048576">
    <cfRule type="cellIs" dxfId="64" priority="53" operator="equal">
      <formula>"F"</formula>
    </cfRule>
    <cfRule type="cellIs" dxfId="63" priority="54" operator="equal">
      <formula>"B2"</formula>
    </cfRule>
    <cfRule type="cellIs" dxfId="62" priority="55" operator="equal">
      <formula>"C"</formula>
    </cfRule>
    <cfRule type="cellIs" dxfId="61" priority="56" operator="equal">
      <formula>"B1"</formula>
    </cfRule>
  </conditionalFormatting>
  <conditionalFormatting sqref="N54 S54 N1:S53">
    <cfRule type="cellIs" dxfId="60" priority="52" operator="equal">
      <formula>TRUE</formula>
    </cfRule>
  </conditionalFormatting>
  <conditionalFormatting sqref="N56:N1048576 N1:N54">
    <cfRule type="colorScale" priority="3659">
      <colorScale>
        <cfvo type="min"/>
        <cfvo type="max"/>
        <color rgb="FFFCFCFF"/>
        <color rgb="FF63BE7B"/>
      </colorScale>
    </cfRule>
  </conditionalFormatting>
  <conditionalFormatting sqref="S62:S1048576 S1:S54 S56:S60">
    <cfRule type="colorScale" priority="3662">
      <colorScale>
        <cfvo type="min"/>
        <cfvo type="max"/>
        <color rgb="FFFCFCFF"/>
        <color rgb="FF63BE7B"/>
      </colorScale>
    </cfRule>
  </conditionalFormatting>
  <conditionalFormatting sqref="DX58:EA58">
    <cfRule type="colorScale" priority="14">
      <colorScale>
        <cfvo type="min"/>
        <cfvo type="max"/>
        <color rgb="FF63BE7B"/>
        <color rgb="FFFCFCFF"/>
      </colorScale>
    </cfRule>
  </conditionalFormatting>
  <conditionalFormatting sqref="DX61:EA62">
    <cfRule type="colorScale" priority="13">
      <colorScale>
        <cfvo type="min"/>
        <cfvo type="max"/>
        <color rgb="FF63BE7B"/>
        <color rgb="FFFCFCFF"/>
      </colorScale>
    </cfRule>
  </conditionalFormatting>
  <conditionalFormatting sqref="CY60">
    <cfRule type="cellIs" dxfId="59" priority="8" operator="equal">
      <formula>"F"</formula>
    </cfRule>
    <cfRule type="cellIs" dxfId="58" priority="9" operator="equal">
      <formula>"B2"</formula>
    </cfRule>
    <cfRule type="cellIs" dxfId="57" priority="10" operator="equal">
      <formula>"C"</formula>
    </cfRule>
    <cfRule type="cellIs" dxfId="56" priority="11" operator="equal">
      <formula>"B1"</formula>
    </cfRule>
  </conditionalFormatting>
  <conditionalFormatting sqref="CY60">
    <cfRule type="colorScale" priority="12">
      <colorScale>
        <cfvo type="min"/>
        <cfvo type="max"/>
        <color rgb="FFFCFCFF"/>
        <color rgb="FF63BE7B"/>
      </colorScale>
    </cfRule>
  </conditionalFormatting>
  <conditionalFormatting sqref="CY61:CY62">
    <cfRule type="colorScale" priority="7">
      <colorScale>
        <cfvo type="min"/>
        <cfvo type="max"/>
        <color rgb="FFFCFCFF"/>
        <color rgb="FF63BE7B"/>
      </colorScale>
    </cfRule>
  </conditionalFormatting>
  <conditionalFormatting sqref="T2:AE52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:D1 F1:M1">
    <cfRule type="cellIs" dxfId="55" priority="5" operator="equal">
      <formula>TRUE</formula>
    </cfRule>
  </conditionalFormatting>
  <conditionalFormatting sqref="E1">
    <cfRule type="cellIs" dxfId="54" priority="4" operator="equal">
      <formula>TRUE</formula>
    </cfRule>
  </conditionalFormatting>
  <conditionalFormatting sqref="DX55:EA57">
    <cfRule type="colorScale" priority="4803">
      <colorScale>
        <cfvo type="min"/>
        <cfvo type="max"/>
        <color rgb="FFFCFCFF"/>
        <color rgb="FF63BE7B"/>
      </colorScale>
    </cfRule>
  </conditionalFormatting>
  <conditionalFormatting sqref="EJ61:EJ62 EJ58 EK55 EL58:EM59 EJ56:EM57">
    <cfRule type="colorScale" priority="4814">
      <colorScale>
        <cfvo type="min"/>
        <cfvo type="max"/>
        <color rgb="FFFCFCFF"/>
        <color rgb="FF63BE7B"/>
      </colorScale>
    </cfRule>
  </conditionalFormatting>
  <conditionalFormatting sqref="EB61:EI62 EL61:XFD62 EK59:EK60 CZ61:DW62 BH61:CX62 BH63:XFD63 A61:BD63">
    <cfRule type="colorScale" priority="4835">
      <colorScale>
        <cfvo type="min"/>
        <cfvo type="max"/>
        <color rgb="FF63BE7B"/>
        <color rgb="FFFCFCFF"/>
      </colorScale>
    </cfRule>
  </conditionalFormatting>
  <conditionalFormatting sqref="EB55:EI57 EN56:XFD59 BH57:CX59 CY56:DW57 BE57:BG63 X57:BD59 X56:CX56 A56:W59 CZ55:DW55">
    <cfRule type="colorScale" priority="4843">
      <colorScale>
        <cfvo type="min"/>
        <cfvo type="max"/>
        <color rgb="FFFCFCFF"/>
        <color rgb="FF63BE7B"/>
      </colorScale>
    </cfRule>
  </conditionalFormatting>
  <conditionalFormatting sqref="S55">
    <cfRule type="cellIs" dxfId="53" priority="2" operator="equal">
      <formula>TRUE</formula>
    </cfRule>
  </conditionalFormatting>
  <conditionalFormatting sqref="S55">
    <cfRule type="colorScale" priority="3">
      <colorScale>
        <cfvo type="min"/>
        <cfvo type="max"/>
        <color rgb="FFFCFCFF"/>
        <color rgb="FF63BE7B"/>
      </colorScale>
    </cfRule>
  </conditionalFormatting>
  <conditionalFormatting sqref="CY55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D2A3D-D0F7-6642-8506-85F69FE3FAC6}">
  <sheetPr>
    <tabColor rgb="FFFFC000"/>
  </sheetPr>
  <dimension ref="A1:EQ119"/>
  <sheetViews>
    <sheetView zoomScale="130" zoomScaleNormal="130" workbookViewId="0">
      <pane xSplit="1" ySplit="1" topLeftCell="N28" activePane="bottomRight" state="frozen"/>
      <selection activeCell="R65" sqref="R65"/>
      <selection pane="topRight" activeCell="R65" sqref="R65"/>
      <selection pane="bottomLeft" activeCell="R65" sqref="R65"/>
      <selection pane="bottomRight" activeCell="S58" sqref="S58"/>
    </sheetView>
  </sheetViews>
  <sheetFormatPr baseColWidth="10" defaultColWidth="11.5" defaultRowHeight="15" x14ac:dyDescent="0.2"/>
  <cols>
    <col min="1" max="1" width="10.5" style="7" customWidth="1"/>
    <col min="2" max="2" width="4.83203125" style="379" hidden="1" customWidth="1"/>
    <col min="3" max="13" width="4.83203125" style="380" hidden="1" customWidth="1"/>
    <col min="14" max="14" width="4.83203125" style="28" customWidth="1"/>
    <col min="15" max="15" width="4.83203125" style="28" bestFit="1" customWidth="1"/>
    <col min="16" max="18" width="3.33203125" style="29" bestFit="1" customWidth="1"/>
    <col min="19" max="19" width="5.83203125" style="29" bestFit="1" customWidth="1"/>
    <col min="20" max="20" width="4.6640625" style="12" bestFit="1" customWidth="1"/>
    <col min="21" max="22" width="4.6640625" style="13" bestFit="1" customWidth="1"/>
    <col min="23" max="23" width="4.6640625" style="13" customWidth="1"/>
    <col min="24" max="31" width="4.6640625" style="13" bestFit="1" customWidth="1"/>
    <col min="32" max="32" width="4.6640625" style="12" hidden="1" customWidth="1"/>
    <col min="33" max="37" width="4.6640625" style="13" hidden="1" customWidth="1"/>
    <col min="38" max="41" width="3.6640625" style="13" hidden="1" customWidth="1"/>
    <col min="42" max="42" width="4.6640625" style="13" hidden="1" customWidth="1"/>
    <col min="43" max="43" width="3.6640625" style="13" hidden="1" customWidth="1"/>
    <col min="44" max="55" width="4.6640625" style="11" hidden="1" customWidth="1"/>
    <col min="56" max="56" width="6.1640625" style="200" customWidth="1"/>
    <col min="57" max="58" width="4.6640625" style="19" bestFit="1" customWidth="1"/>
    <col min="59" max="59" width="4.6640625" style="19" customWidth="1"/>
    <col min="60" max="60" width="6.5" style="19" customWidth="1"/>
    <col min="61" max="67" width="4.6640625" style="19" bestFit="1" customWidth="1"/>
    <col min="68" max="68" width="3.6640625" style="18" hidden="1" customWidth="1"/>
    <col min="69" max="79" width="3.6640625" style="19" hidden="1" customWidth="1"/>
    <col min="80" max="91" width="3.6640625" style="7" hidden="1" customWidth="1"/>
    <col min="92" max="92" width="4.6640625" style="122" bestFit="1" customWidth="1"/>
    <col min="93" max="95" width="4.6640625" style="25" bestFit="1" customWidth="1"/>
    <col min="96" max="96" width="4.6640625" style="54" hidden="1" customWidth="1"/>
    <col min="97" max="97" width="4.6640625" style="25" hidden="1" customWidth="1"/>
    <col min="98" max="98" width="3.6640625" style="25" hidden="1" customWidth="1"/>
    <col min="99" max="99" width="4.6640625" style="25" hidden="1" customWidth="1"/>
    <col min="100" max="100" width="4.6640625" style="54" hidden="1" customWidth="1"/>
    <col min="101" max="103" width="4.6640625" style="25" hidden="1" customWidth="1"/>
    <col min="104" max="104" width="4.6640625" style="122" bestFit="1" customWidth="1"/>
    <col min="105" max="107" width="4.6640625" style="25" bestFit="1" customWidth="1"/>
    <col min="108" max="108" width="4.6640625" style="54" hidden="1" customWidth="1"/>
    <col min="109" max="109" width="4.6640625" style="25" hidden="1" customWidth="1"/>
    <col min="110" max="111" width="3.6640625" style="25" hidden="1" customWidth="1"/>
    <col min="112" max="112" width="4.6640625" style="54" hidden="1" customWidth="1"/>
    <col min="113" max="115" width="4.6640625" style="25" hidden="1" customWidth="1"/>
    <col min="116" max="119" width="4.6640625" style="7" bestFit="1" customWidth="1"/>
    <col min="120" max="120" width="3.6640625" style="9" hidden="1" customWidth="1"/>
    <col min="121" max="123" width="3.6640625" style="7" hidden="1" customWidth="1"/>
    <col min="124" max="124" width="3.6640625" style="9" hidden="1" customWidth="1"/>
    <col min="125" max="127" width="3.6640625" style="7" hidden="1" customWidth="1"/>
    <col min="128" max="131" width="4.6640625" style="7" bestFit="1" customWidth="1"/>
    <col min="132" max="132" width="3.6640625" style="9" hidden="1" customWidth="1"/>
    <col min="133" max="135" width="3.6640625" style="7" hidden="1" customWidth="1"/>
    <col min="136" max="136" width="3.6640625" style="9" hidden="1" customWidth="1"/>
    <col min="137" max="139" width="3.6640625" style="7" hidden="1" customWidth="1"/>
    <col min="140" max="16384" width="11.5" style="7"/>
  </cols>
  <sheetData>
    <row r="1" spans="1:147" s="27" customFormat="1" ht="81" customHeight="1" x14ac:dyDescent="0.2">
      <c r="A1" s="94" t="s">
        <v>220</v>
      </c>
      <c r="B1" s="374" t="s">
        <v>928</v>
      </c>
      <c r="C1" s="375" t="s">
        <v>929</v>
      </c>
      <c r="D1" s="375" t="s">
        <v>930</v>
      </c>
      <c r="E1" s="375" t="s">
        <v>931</v>
      </c>
      <c r="F1" s="375" t="s">
        <v>932</v>
      </c>
      <c r="G1" s="375" t="s">
        <v>933</v>
      </c>
      <c r="H1" s="375" t="s">
        <v>934</v>
      </c>
      <c r="I1" s="375" t="s">
        <v>935</v>
      </c>
      <c r="J1" s="375" t="s">
        <v>936</v>
      </c>
      <c r="K1" s="375" t="s">
        <v>937</v>
      </c>
      <c r="L1" s="375" t="s">
        <v>938</v>
      </c>
      <c r="M1" s="376" t="s">
        <v>939</v>
      </c>
      <c r="N1" s="16" t="s">
        <v>214</v>
      </c>
      <c r="O1" s="16" t="s">
        <v>279</v>
      </c>
      <c r="P1" s="17" t="s">
        <v>195</v>
      </c>
      <c r="Q1" s="17" t="s">
        <v>216</v>
      </c>
      <c r="R1" s="17" t="s">
        <v>217</v>
      </c>
      <c r="S1" s="17" t="s">
        <v>196</v>
      </c>
      <c r="T1" s="64" t="s">
        <v>479</v>
      </c>
      <c r="U1" s="65" t="s">
        <v>480</v>
      </c>
      <c r="V1" s="65" t="s">
        <v>481</v>
      </c>
      <c r="W1" s="65" t="s">
        <v>919</v>
      </c>
      <c r="X1" s="65" t="s">
        <v>920</v>
      </c>
      <c r="Y1" s="65" t="s">
        <v>482</v>
      </c>
      <c r="Z1" s="65" t="s">
        <v>483</v>
      </c>
      <c r="AA1" s="65" t="s">
        <v>484</v>
      </c>
      <c r="AB1" s="65" t="s">
        <v>485</v>
      </c>
      <c r="AC1" s="65" t="s">
        <v>486</v>
      </c>
      <c r="AD1" s="65" t="s">
        <v>487</v>
      </c>
      <c r="AE1" s="65" t="s">
        <v>488</v>
      </c>
      <c r="AF1" s="64" t="s">
        <v>335</v>
      </c>
      <c r="AG1" s="65" t="s">
        <v>336</v>
      </c>
      <c r="AH1" s="65" t="s">
        <v>337</v>
      </c>
      <c r="AI1" s="65" t="s">
        <v>903</v>
      </c>
      <c r="AJ1" s="65" t="s">
        <v>904</v>
      </c>
      <c r="AK1" s="65" t="s">
        <v>338</v>
      </c>
      <c r="AL1" s="65" t="s">
        <v>339</v>
      </c>
      <c r="AM1" s="65" t="s">
        <v>341</v>
      </c>
      <c r="AN1" s="65" t="s">
        <v>342</v>
      </c>
      <c r="AO1" s="65" t="s">
        <v>340</v>
      </c>
      <c r="AP1" s="65" t="s">
        <v>343</v>
      </c>
      <c r="AQ1" s="65" t="s">
        <v>344</v>
      </c>
      <c r="AR1" s="69" t="s">
        <v>329</v>
      </c>
      <c r="AS1" s="65" t="s">
        <v>330</v>
      </c>
      <c r="AT1" s="65" t="s">
        <v>331</v>
      </c>
      <c r="AU1" s="65" t="s">
        <v>907</v>
      </c>
      <c r="AV1" s="65" t="s">
        <v>908</v>
      </c>
      <c r="AW1" s="65" t="s">
        <v>332</v>
      </c>
      <c r="AX1" s="65" t="s">
        <v>333</v>
      </c>
      <c r="AY1" s="65" t="s">
        <v>348</v>
      </c>
      <c r="AZ1" s="65" t="s">
        <v>347</v>
      </c>
      <c r="BA1" s="65" t="s">
        <v>334</v>
      </c>
      <c r="BB1" s="65" t="s">
        <v>346</v>
      </c>
      <c r="BC1" s="65" t="s">
        <v>345</v>
      </c>
      <c r="BD1" s="198" t="s">
        <v>489</v>
      </c>
      <c r="BE1" s="65" t="s">
        <v>490</v>
      </c>
      <c r="BF1" s="65" t="s">
        <v>491</v>
      </c>
      <c r="BG1" s="65" t="s">
        <v>921</v>
      </c>
      <c r="BH1" s="65" t="s">
        <v>922</v>
      </c>
      <c r="BI1" s="65" t="s">
        <v>492</v>
      </c>
      <c r="BJ1" s="65" t="s">
        <v>493</v>
      </c>
      <c r="BK1" s="65" t="s">
        <v>494</v>
      </c>
      <c r="BL1" s="65" t="s">
        <v>495</v>
      </c>
      <c r="BM1" s="65" t="s">
        <v>496</v>
      </c>
      <c r="BN1" s="65" t="s">
        <v>497</v>
      </c>
      <c r="BO1" s="65" t="s">
        <v>498</v>
      </c>
      <c r="BP1" s="64" t="s">
        <v>349</v>
      </c>
      <c r="BQ1" s="65" t="s">
        <v>350</v>
      </c>
      <c r="BR1" s="65" t="s">
        <v>351</v>
      </c>
      <c r="BS1" s="65" t="s">
        <v>905</v>
      </c>
      <c r="BT1" s="65" t="s">
        <v>906</v>
      </c>
      <c r="BU1" s="65" t="s">
        <v>352</v>
      </c>
      <c r="BV1" s="65" t="s">
        <v>353</v>
      </c>
      <c r="BW1" s="65" t="s">
        <v>354</v>
      </c>
      <c r="BX1" s="65" t="s">
        <v>355</v>
      </c>
      <c r="BY1" s="65" t="s">
        <v>356</v>
      </c>
      <c r="BZ1" s="65" t="s">
        <v>357</v>
      </c>
      <c r="CA1" s="65" t="s">
        <v>358</v>
      </c>
      <c r="CB1" s="69" t="s">
        <v>359</v>
      </c>
      <c r="CC1" s="65" t="s">
        <v>360</v>
      </c>
      <c r="CD1" s="65" t="s">
        <v>361</v>
      </c>
      <c r="CE1" s="65" t="s">
        <v>909</v>
      </c>
      <c r="CF1" s="65" t="s">
        <v>910</v>
      </c>
      <c r="CG1" s="65" t="s">
        <v>362</v>
      </c>
      <c r="CH1" s="65" t="s">
        <v>363</v>
      </c>
      <c r="CI1" s="65" t="s">
        <v>364</v>
      </c>
      <c r="CJ1" s="65" t="s">
        <v>365</v>
      </c>
      <c r="CK1" s="65" t="s">
        <v>366</v>
      </c>
      <c r="CL1" s="65" t="s">
        <v>367</v>
      </c>
      <c r="CM1" s="65" t="s">
        <v>368</v>
      </c>
      <c r="CN1" s="181" t="s">
        <v>320</v>
      </c>
      <c r="CO1" s="24" t="s">
        <v>321</v>
      </c>
      <c r="CP1" s="24" t="s">
        <v>322</v>
      </c>
      <c r="CQ1" s="24" t="s">
        <v>323</v>
      </c>
      <c r="CR1" s="16" t="s">
        <v>400</v>
      </c>
      <c r="CS1" s="17" t="s">
        <v>401</v>
      </c>
      <c r="CT1" s="17" t="s">
        <v>402</v>
      </c>
      <c r="CU1" s="17" t="s">
        <v>403</v>
      </c>
      <c r="CV1" s="16" t="s">
        <v>404</v>
      </c>
      <c r="CW1" s="17" t="s">
        <v>405</v>
      </c>
      <c r="CX1" s="17" t="s">
        <v>406</v>
      </c>
      <c r="CY1" s="17" t="s">
        <v>407</v>
      </c>
      <c r="CZ1" s="181" t="s">
        <v>316</v>
      </c>
      <c r="DA1" s="24" t="s">
        <v>317</v>
      </c>
      <c r="DB1" s="24" t="s">
        <v>318</v>
      </c>
      <c r="DC1" s="24" t="s">
        <v>319</v>
      </c>
      <c r="DD1" s="16" t="s">
        <v>408</v>
      </c>
      <c r="DE1" s="17" t="s">
        <v>409</v>
      </c>
      <c r="DF1" s="17" t="s">
        <v>410</v>
      </c>
      <c r="DG1" s="17" t="s">
        <v>411</v>
      </c>
      <c r="DH1" s="16" t="s">
        <v>412</v>
      </c>
      <c r="DI1" s="17" t="s">
        <v>413</v>
      </c>
      <c r="DJ1" s="17" t="s">
        <v>414</v>
      </c>
      <c r="DK1" s="17" t="s">
        <v>415</v>
      </c>
      <c r="DL1" s="161" t="s">
        <v>499</v>
      </c>
      <c r="DM1" s="17" t="s">
        <v>500</v>
      </c>
      <c r="DN1" s="17" t="s">
        <v>501</v>
      </c>
      <c r="DO1" s="17" t="s">
        <v>502</v>
      </c>
      <c r="DP1" s="16" t="s">
        <v>436</v>
      </c>
      <c r="DQ1" s="17" t="s">
        <v>437</v>
      </c>
      <c r="DR1" s="17" t="s">
        <v>438</v>
      </c>
      <c r="DS1" s="17" t="s">
        <v>439</v>
      </c>
      <c r="DT1" s="16" t="s">
        <v>440</v>
      </c>
      <c r="DU1" s="17" t="s">
        <v>441</v>
      </c>
      <c r="DV1" s="17" t="s">
        <v>442</v>
      </c>
      <c r="DW1" s="17" t="s">
        <v>443</v>
      </c>
      <c r="DX1" s="161" t="s">
        <v>499</v>
      </c>
      <c r="DY1" s="17" t="s">
        <v>500</v>
      </c>
      <c r="DZ1" s="17" t="s">
        <v>501</v>
      </c>
      <c r="EA1" s="17" t="s">
        <v>502</v>
      </c>
      <c r="EB1" s="16" t="s">
        <v>468</v>
      </c>
      <c r="EC1" s="17" t="s">
        <v>469</v>
      </c>
      <c r="ED1" s="17" t="s">
        <v>470</v>
      </c>
      <c r="EE1" s="17" t="s">
        <v>471</v>
      </c>
      <c r="EF1" s="16" t="s">
        <v>472</v>
      </c>
      <c r="EG1" s="17" t="s">
        <v>473</v>
      </c>
      <c r="EH1" s="17" t="s">
        <v>474</v>
      </c>
      <c r="EI1" s="17" t="s">
        <v>475</v>
      </c>
    </row>
    <row r="2" spans="1:147" s="49" customFormat="1" x14ac:dyDescent="0.2">
      <c r="A2" s="29" t="s">
        <v>33</v>
      </c>
      <c r="B2" s="377" t="str">
        <f>VLOOKUP($A2,BI!$A:$Q,MATCH(B$1,BI!$A$1:$Q$1,0),FALSE)</f>
        <v/>
      </c>
      <c r="C2" s="378">
        <f>VLOOKUP($A2,BI!$A:$Q,MATCH(C$1,BI!$A$1:$Q$1,0),FALSE)</f>
        <v>1</v>
      </c>
      <c r="D2" s="378">
        <f>VLOOKUP($A2,BI!$A:$Q,MATCH(D$1,BI!$A$1:$Q$1,0),FALSE)</f>
        <v>1</v>
      </c>
      <c r="E2" s="378">
        <f>VLOOKUP($A2,BI!$A:$Q,MATCH(E$1,BI!$A$1:$Q$1,0),FALSE)</f>
        <v>1</v>
      </c>
      <c r="F2" s="378">
        <f>VLOOKUP($A2,BI!$A:$Q,MATCH(F$1,BI!$A$1:$Q$1,0),FALSE)</f>
        <v>1</v>
      </c>
      <c r="G2" s="378">
        <f>VLOOKUP($A2,BI!$A:$Q,MATCH(G$1,BI!$A$1:$Q$1,0),FALSE)</f>
        <v>1</v>
      </c>
      <c r="H2" s="378" t="str">
        <f>VLOOKUP($A2,BI!$A:$Q,MATCH(H$1,BI!$A$1:$Q$1,0),FALSE)</f>
        <v/>
      </c>
      <c r="I2" s="378" t="str">
        <f>VLOOKUP($A2,BI!$A:$Q,MATCH(I$1,BI!$A$1:$Q$1,0),FALSE)</f>
        <v/>
      </c>
      <c r="J2" s="378">
        <f>VLOOKUP($A2,BI!$A:$Q,MATCH(J$1,BI!$A$1:$Q$1,0),FALSE)</f>
        <v>1</v>
      </c>
      <c r="K2" s="378">
        <f>VLOOKUP($A2,BI!$A:$Q,MATCH(K$1,BI!$A$1:$Q$1,0),FALSE)</f>
        <v>1</v>
      </c>
      <c r="L2" s="378" t="str">
        <f>VLOOKUP($A2,BI!$A:$Q,MATCH(L$1,BI!$A$1:$Q$1,0),FALSE)</f>
        <v/>
      </c>
      <c r="M2" s="378" t="str">
        <f>VLOOKUP($A2,BI!$A:$Q,MATCH(M$1,BI!$A$1:$Q$1,0),FALSE)</f>
        <v/>
      </c>
      <c r="N2" s="49">
        <f>COUNT(B2:M2)</f>
        <v>7</v>
      </c>
      <c r="O2" s="49" t="str">
        <f>VLOOKUP($A2,BI!$A:$Q,MATCH(O$1,BI!$A$1:$Q$1,0),FALSE)</f>
        <v/>
      </c>
      <c r="P2" s="37">
        <f>VLOOKUP($A2,BI!$A:$Q,MATCH(P$1,BI!$A$1:$Q$1,0),FALSE)</f>
        <v>1</v>
      </c>
      <c r="Q2" s="37">
        <f>VLOOKUP($A2,BI!$A:$Q,MATCH(Q$1,BI!$A$1:$Q$1,0),FALSE)</f>
        <v>1</v>
      </c>
      <c r="R2" s="37" t="str">
        <f>VLOOKUP($A2,BI!$A:$Q,MATCH(R$1,BI!$A$1:$Q$1,0),FALSE)</f>
        <v/>
      </c>
      <c r="S2" s="37">
        <f>COUNT(O2:R2)</f>
        <v>2</v>
      </c>
      <c r="T2" s="40" t="str">
        <f t="shared" ref="T2" si="0">IFERROR(MIN(AF2,AR2)/MAX(AF2,AR2),"")</f>
        <v/>
      </c>
      <c r="U2" s="41">
        <f t="shared" ref="U2" si="1">IFERROR(MIN(AG2,AS2)/MAX(AG2,AS2),"")</f>
        <v>0.79011529984977713</v>
      </c>
      <c r="V2" s="41">
        <f t="shared" ref="V2" si="2">IFERROR(MIN(AH2,AT2)/MAX(AH2,AT2),"")</f>
        <v>0.83387115802219536</v>
      </c>
      <c r="W2" s="41">
        <f t="shared" ref="W2" si="3">IFERROR(MIN(AI2,AU2)/MAX(AI2,AU2),"")</f>
        <v>0.7395850321782923</v>
      </c>
      <c r="X2" s="41">
        <f t="shared" ref="X2" si="4">IFERROR(MIN(AJ2,AV2)/MAX(AJ2,AV2),"")</f>
        <v>0.72546803377637392</v>
      </c>
      <c r="Y2" s="41">
        <f t="shared" ref="Y2" si="5">IFERROR(MIN(AK2,AW2)/MAX(AK2,AW2),"")</f>
        <v>0.69149474869131522</v>
      </c>
      <c r="Z2" s="41" t="str">
        <f t="shared" ref="Z2" si="6">IFERROR(MIN(AL2,AX2)/MAX(AL2,AX2),"")</f>
        <v/>
      </c>
      <c r="AA2" s="41" t="str">
        <f t="shared" ref="AA2" si="7">IFERROR(MIN(AM2,AY2)/MAX(AM2,AY2),"")</f>
        <v/>
      </c>
      <c r="AB2" s="41">
        <f t="shared" ref="AB2" si="8">IFERROR(MIN(AN2,AZ2)/MAX(AN2,AZ2),"")</f>
        <v>0.80725647813705148</v>
      </c>
      <c r="AC2" s="41">
        <f t="shared" ref="AC2" si="9">IFERROR(MIN(AO2,BA2)/MAX(AO2,BA2),"")</f>
        <v>0.80278065072067328</v>
      </c>
      <c r="AD2" s="41" t="str">
        <f t="shared" ref="AD2" si="10">IFERROR(MIN(AP2,BB2)/MAX(AP2,BB2),"")</f>
        <v/>
      </c>
      <c r="AE2" s="41" t="str">
        <f t="shared" ref="AE2" si="11">IFERROR(MIN(AQ2,BC2)/MAX(AQ2,BC2),"")</f>
        <v/>
      </c>
      <c r="AF2" s="44" t="str">
        <f>_xlfn.IFNA(VLOOKUP($A2,'B-LogEmaxOverpEC50'!$A:$BQ,MATCH(AF$1,'B-LogEmaxOverpEC50'!$A$1:$BQ$1,0),FALSE),"")</f>
        <v/>
      </c>
      <c r="AG2" s="46">
        <f>_xlfn.IFNA(VLOOKUP($A2,'B-LogEmaxOverpEC50'!$A:$BQ,MATCH(AG$1,'B-LogEmaxOverpEC50'!$A$1:$BQ$1,0),FALSE),"")</f>
        <v>7.6195522653859751</v>
      </c>
      <c r="AH2" s="46">
        <f>_xlfn.IFNA(VLOOKUP($A2,'B-LogEmaxOverpEC50'!$A:$BQ,MATCH(AH$1,'B-LogEmaxOverpEC50'!$A$1:$BQ$1,0),FALSE),"")</f>
        <v>7.2197302484543346</v>
      </c>
      <c r="AI2" s="46">
        <f>_xlfn.IFNA(VLOOKUP($A2,'B-LogEmaxOverpEC50'!$A:$BQ,MATCH(AI$1,'B-LogEmaxOverpEC50'!$A$1:$BQ$1,0),FALSE),"")</f>
        <v>8.3829011749582207</v>
      </c>
      <c r="AJ2" s="46">
        <f>_xlfn.IFNA(VLOOKUP($A2,'B-LogEmaxOverpEC50'!$A:$BQ,MATCH(AJ$1,'B-LogEmaxOverpEC50'!$A$1:$BQ$1,0),FALSE),"")</f>
        <v>8.5460253885425281</v>
      </c>
      <c r="AK2" s="46">
        <f>_xlfn.IFNA(VLOOKUP($A2,'B-LogEmaxOverpEC50'!$A:$BQ,MATCH(AK$1,'B-LogEmaxOverpEC50'!$A$1:$BQ$1,0),FALSE),"")</f>
        <v>8.3386378105491215</v>
      </c>
      <c r="AL2" s="45" t="str">
        <f>_xlfn.IFNA(VLOOKUP($A2,'B-LogEmaxOverpEC50'!$A:$BQ,MATCH(AL$1,'B-LogEmaxOverpEC50'!$A$1:$BQ$1,0),FALSE),"")</f>
        <v/>
      </c>
      <c r="AM2" s="45" t="str">
        <f>_xlfn.IFNA(VLOOKUP($A2,'B-LogEmaxOverpEC50'!$A:$BQ,MATCH(AM$1,'B-LogEmaxOverpEC50'!$A$1:$BQ$1,0),FALSE),"")</f>
        <v/>
      </c>
      <c r="AN2" s="45">
        <f>_xlfn.IFNA(VLOOKUP($A2,'B-LogEmaxOverpEC50'!$A:$BQ,MATCH(AN$1,'B-LogEmaxOverpEC50'!$A$1:$BQ$1,0),FALSE),"")</f>
        <v>5.4198360882769876</v>
      </c>
      <c r="AO2" s="46">
        <f>_xlfn.IFNA(VLOOKUP($A2,'B-LogEmaxOverpEC50'!$A:$BQ,MATCH(AO$1,'B-LogEmaxOverpEC50'!$A$1:$BQ$1,0),FALSE),"")</f>
        <v>6.7140318908471324</v>
      </c>
      <c r="AP2" s="45" t="str">
        <f>_xlfn.IFNA(VLOOKUP($A2,'B-LogEmaxOverpEC50'!$A:$BQ,MATCH(AP$1,'B-LogEmaxOverpEC50'!$A$1:$BQ$1,0),FALSE),"")</f>
        <v/>
      </c>
      <c r="AQ2" s="45" t="str">
        <f>_xlfn.IFNA(VLOOKUP($A2,'B-LogEmaxOverpEC50'!$A:$BQ,MATCH(AQ$1,'B-LogEmaxOverpEC50'!$A$1:$BQ$1,0),FALSE),"")</f>
        <v/>
      </c>
      <c r="AR2" s="47" t="str">
        <f>_xlfn.IFNA(VLOOKUP($A2,'I-LogEmaxOverpEC50'!$A:$BQ,MATCH(AR$1,'I-LogEmaxOverpEC50'!$A$1:$BQ$1,0),FALSE),"")</f>
        <v/>
      </c>
      <c r="AS2" s="47">
        <f>_xlfn.IFNA(VLOOKUP($A2,'I-LogEmaxOverpEC50'!$A:$BQ,MATCH(AS$1,'I-LogEmaxOverpEC50'!$A$1:$BQ$1,0),FALSE),"")</f>
        <v>6.0203248228864883</v>
      </c>
      <c r="AT2" s="47">
        <f>_xlfn.IFNA(VLOOKUP($A2,'I-LogEmaxOverpEC50'!$A:$BQ,MATCH(AT$1,'I-LogEmaxOverpEC50'!$A$1:$BQ$1,0),FALSE),"")</f>
        <v>6.0203248228864883</v>
      </c>
      <c r="AU2" s="47">
        <f>_xlfn.IFNA(VLOOKUP($A2,'I-LogEmaxOverpEC50'!$A:$BQ,MATCH(AU$1,'I-LogEmaxOverpEC50'!$A$1:$BQ$1,0),FALSE),"")</f>
        <v>6.1998682352289203</v>
      </c>
      <c r="AV2" s="47">
        <f>_xlfn.IFNA(VLOOKUP($A2,'I-LogEmaxOverpEC50'!$A:$BQ,MATCH(AV$1,'I-LogEmaxOverpEC50'!$A$1:$BQ$1,0),FALSE),"")</f>
        <v>6.1998682352289203</v>
      </c>
      <c r="AW2" s="47">
        <f>_xlfn.IFNA(VLOOKUP($A2,'I-LogEmaxOverpEC50'!$A:$BQ,MATCH(AW$1,'I-LogEmaxOverpEC50'!$A$1:$BQ$1,0),FALSE),"")</f>
        <v>5.7661242572335638</v>
      </c>
      <c r="AX2" s="47" t="str">
        <f>_xlfn.IFNA(VLOOKUP($A2,'I-LogEmaxOverpEC50'!$A:$BQ,MATCH(AX$1,'I-LogEmaxOverpEC50'!$A$1:$BQ$1,0),FALSE),"")</f>
        <v/>
      </c>
      <c r="AY2" s="47" t="str">
        <f>_xlfn.IFNA(VLOOKUP($A2,'I-LogEmaxOverpEC50'!$A:$BQ,MATCH(AY$1,'I-LogEmaxOverpEC50'!$A$1:$BQ$1,0),FALSE),"")</f>
        <v/>
      </c>
      <c r="AZ2" s="47">
        <f>_xlfn.IFNA(VLOOKUP($A2,'I-LogEmaxOverpEC50'!$A:$BQ,MATCH(AZ$1,'I-LogEmaxOverpEC50'!$A$1:$BQ$1,0),FALSE),"")</f>
        <v>6.7138960603755455</v>
      </c>
      <c r="BA2" s="47">
        <f>_xlfn.IFNA(VLOOKUP($A2,'I-LogEmaxOverpEC50'!$A:$BQ,MATCH(BA$1,'I-LogEmaxOverpEC50'!$A$1:$BQ$1,0),FALSE),"")</f>
        <v>5.389894890293613</v>
      </c>
      <c r="BB2" s="47" t="str">
        <f>_xlfn.IFNA(VLOOKUP($A2,'I-LogEmaxOverpEC50'!$A:$BQ,MATCH(BB$1,'I-LogEmaxOverpEC50'!$A$1:$BQ$1,0),FALSE),"")</f>
        <v/>
      </c>
      <c r="BC2" s="47" t="str">
        <f>_xlfn.IFNA(VLOOKUP($A2,'I-LogEmaxOverpEC50'!$A:$BQ,MATCH(BC$1,'I-LogEmaxOverpEC50'!$A$1:$BQ$1,0),FALSE),"")</f>
        <v/>
      </c>
      <c r="BD2" s="199" t="str">
        <f>IFERROR(MIN(BP2,CB2)/MAX(BP2,CB2),"")</f>
        <v/>
      </c>
      <c r="BE2" s="41">
        <f t="shared" ref="BE2:BO2" si="12">IFERROR(MIN(BQ2,CC2)/MAX(BQ2,CC2),"")</f>
        <v>0.67670140757604547</v>
      </c>
      <c r="BF2" s="41">
        <f t="shared" si="12"/>
        <v>0.82702142506578247</v>
      </c>
      <c r="BG2" s="41">
        <f t="shared" si="12"/>
        <v>0.64544083626611359</v>
      </c>
      <c r="BH2" s="41">
        <f t="shared" si="12"/>
        <v>0.61176180447422424</v>
      </c>
      <c r="BI2" s="41">
        <f t="shared" si="12"/>
        <v>0.30435118805120071</v>
      </c>
      <c r="BJ2" s="41" t="str">
        <f t="shared" si="12"/>
        <v/>
      </c>
      <c r="BK2" s="41" t="str">
        <f t="shared" si="12"/>
        <v/>
      </c>
      <c r="BL2" s="41">
        <f t="shared" si="12"/>
        <v>0</v>
      </c>
      <c r="BM2" s="41">
        <f t="shared" si="12"/>
        <v>0</v>
      </c>
      <c r="BN2" s="41" t="str">
        <f t="shared" si="12"/>
        <v/>
      </c>
      <c r="BO2" s="41" t="str">
        <f t="shared" si="12"/>
        <v/>
      </c>
      <c r="BP2" s="40" t="str">
        <f>_xlfn.IFNA(VLOOKUP($A2,'B-LogEmaxOverpEC50'!$A:$BQ,MATCH(BP$1,'B-LogEmaxOverpEC50'!$A$1:$BQ$1,0),FALSE),"")</f>
        <v/>
      </c>
      <c r="BQ2" s="41">
        <f>_xlfn.IFNA(VLOOKUP($A2,'B-LogEmaxOverpEC50'!$A:$BQ,MATCH(BQ$1,'B-LogEmaxOverpEC50'!$A$1:$BQ$1,0),FALSE),"")</f>
        <v>0.70364138759036188</v>
      </c>
      <c r="BR2" s="41">
        <f>_xlfn.IFNA(VLOOKUP($A2,'B-LogEmaxOverpEC50'!$A:$BQ,MATCH(BR$1,'B-LogEmaxOverpEC50'!$A$1:$BQ$1,0),FALSE),"")</f>
        <v>0.57574701571157672</v>
      </c>
      <c r="BS2" s="41">
        <f>_xlfn.IFNA(VLOOKUP($A2,'B-LogEmaxOverpEC50'!$A:$BQ,MATCH(BS$1,'B-LogEmaxOverpEC50'!$A$1:$BQ$1,0),FALSE),"")</f>
        <v>0.947820110071245</v>
      </c>
      <c r="BT2" s="41">
        <f>_xlfn.IFNA(VLOOKUP($A2,'B-LogEmaxOverpEC50'!$A:$BQ,MATCH(BT$1,'B-LogEmaxOverpEC50'!$A$1:$BQ$1,0),FALSE),"")</f>
        <v>1</v>
      </c>
      <c r="BU2" s="41">
        <f>_xlfn.IFNA(VLOOKUP($A2,'B-LogEmaxOverpEC50'!$A:$BQ,MATCH(BU$1,'B-LogEmaxOverpEC50'!$A$1:$BQ$1,0),FALSE),"")</f>
        <v>0.93366122199452506</v>
      </c>
      <c r="BV2" s="41" t="str">
        <f>_xlfn.IFNA(VLOOKUP($A2,'B-LogEmaxOverpEC50'!$A:$BQ,MATCH(BV$1,'B-LogEmaxOverpEC50'!$A$1:$BQ$1,0),FALSE),"")</f>
        <v/>
      </c>
      <c r="BW2" s="41" t="str">
        <f>_xlfn.IFNA(VLOOKUP($A2,'B-LogEmaxOverpEC50'!$A:$BQ,MATCH(BW$1,'B-LogEmaxOverpEC50'!$A$1:$BQ$1,0),FALSE),"")</f>
        <v/>
      </c>
      <c r="BX2" s="41">
        <f>_xlfn.IFNA(VLOOKUP($A2,'B-LogEmaxOverpEC50'!$A:$BQ,MATCH(BX$1,'B-LogEmaxOverpEC50'!$A$1:$BQ$1,0),FALSE),"")</f>
        <v>0</v>
      </c>
      <c r="BY2" s="41">
        <f>_xlfn.IFNA(VLOOKUP($A2,'B-LogEmaxOverpEC50'!$A:$BQ,MATCH(BY$1,'B-LogEmaxOverpEC50'!$A$1:$BQ$1,0),FALSE),"")</f>
        <v>0.41398510399233179</v>
      </c>
      <c r="BZ2" s="41" t="str">
        <f>_xlfn.IFNA(VLOOKUP($A2,'B-LogEmaxOverpEC50'!$A:$BQ,MATCH(BZ$1,'B-LogEmaxOverpEC50'!$A$1:$BQ$1,0),FALSE),"")</f>
        <v/>
      </c>
      <c r="CA2" s="41" t="str">
        <f>_xlfn.IFNA(VLOOKUP($A2,'B-LogEmaxOverpEC50'!$A:$BQ,MATCH(CA$1,'B-LogEmaxOverpEC50'!$A$1:$BQ$1,0),FALSE),"")</f>
        <v/>
      </c>
      <c r="CB2" s="47" t="str">
        <f>_xlfn.IFNA(VLOOKUP($A2,'I-LogEmaxOverpEC50'!$A:$BQ,MATCH(CB$1,'I-LogEmaxOverpEC50'!$A$1:$BQ$1,0),FALSE),"")</f>
        <v/>
      </c>
      <c r="CC2" s="47">
        <f>_xlfn.IFNA(VLOOKUP($A2,'I-LogEmaxOverpEC50'!$A:$BQ,MATCH(CC$1,'I-LogEmaxOverpEC50'!$A$1:$BQ$1,0),FALSE),"")</f>
        <v>0.47615511741115962</v>
      </c>
      <c r="CD2" s="47">
        <f>_xlfn.IFNA(VLOOKUP($A2,'I-LogEmaxOverpEC50'!$A:$BQ,MATCH(CD$1,'I-LogEmaxOverpEC50'!$A$1:$BQ$1,0),FALSE),"")</f>
        <v>0.47615511741115962</v>
      </c>
      <c r="CE2" s="47">
        <f>_xlfn.IFNA(VLOOKUP($A2,'I-LogEmaxOverpEC50'!$A:$BQ,MATCH(CE$1,'I-LogEmaxOverpEC50'!$A$1:$BQ$1,0),FALSE),"")</f>
        <v>0.61176180447422424</v>
      </c>
      <c r="CF2" s="47">
        <f>_xlfn.IFNA(VLOOKUP($A2,'I-LogEmaxOverpEC50'!$A:$BQ,MATCH(CF$1,'I-LogEmaxOverpEC50'!$A$1:$BQ$1,0),FALSE),"")</f>
        <v>0.61176180447422424</v>
      </c>
      <c r="CG2" s="47">
        <f>_xlfn.IFNA(VLOOKUP($A2,'I-LogEmaxOverpEC50'!$A:$BQ,MATCH(CG$1,'I-LogEmaxOverpEC50'!$A$1:$BQ$1,0),FALSE),"")</f>
        <v>0.28416090215136952</v>
      </c>
      <c r="CH2" s="47" t="str">
        <f>_xlfn.IFNA(VLOOKUP($A2,'I-LogEmaxOverpEC50'!$A:$BQ,MATCH(CH$1,'I-LogEmaxOverpEC50'!$A$1:$BQ$1,0),FALSE),"")</f>
        <v/>
      </c>
      <c r="CI2" s="47" t="str">
        <f>_xlfn.IFNA(VLOOKUP($A2,'I-LogEmaxOverpEC50'!$A:$BQ,MATCH(CI$1,'I-LogEmaxOverpEC50'!$A$1:$BQ$1,0),FALSE),"")</f>
        <v/>
      </c>
      <c r="CJ2" s="47">
        <f>_xlfn.IFNA(VLOOKUP($A2,'I-LogEmaxOverpEC50'!$A:$BQ,MATCH(CJ$1,'I-LogEmaxOverpEC50'!$A$1:$BQ$1,0),FALSE),"")</f>
        <v>1</v>
      </c>
      <c r="CK2" s="47">
        <f>_xlfn.IFNA(VLOOKUP($A2,'I-LogEmaxOverpEC50'!$A:$BQ,MATCH(CK$1,'I-LogEmaxOverpEC50'!$A$1:$BQ$1,0),FALSE),"")</f>
        <v>0</v>
      </c>
      <c r="CL2" s="47" t="str">
        <f>_xlfn.IFNA(VLOOKUP($A2,'I-LogEmaxOverpEC50'!$A:$BQ,MATCH(CL$1,'I-LogEmaxOverpEC50'!$A$1:$BQ$1,0),FALSE),"")</f>
        <v/>
      </c>
      <c r="CM2" s="47" t="str">
        <f>_xlfn.IFNA(VLOOKUP($A2,'I-LogEmaxOverpEC50'!$A:$BQ,MATCH(CM$1,'I-LogEmaxOverpEC50'!$A$1:$BQ$1,0),FALSE),"")</f>
        <v/>
      </c>
      <c r="CN2" s="105" t="str">
        <f t="shared" ref="CN2:CN34" si="13">IFERROR(MIN(CR2,CV2)/MAX(CR2,CV2),"")</f>
        <v/>
      </c>
      <c r="CO2" s="47">
        <f t="shared" ref="CO2:CO34" si="14">IFERROR(MIN(CS2,CW2)/MAX(CS2,CW2),"")</f>
        <v>0.72546803377637392</v>
      </c>
      <c r="CP2" s="47">
        <f t="shared" ref="CP2:CP34" si="15">IFERROR(MIN(CT2,CX2)/MAX(CT2,CX2),"")</f>
        <v>0.99997976916496745</v>
      </c>
      <c r="CQ2" s="47" t="str">
        <f t="shared" ref="CQ2:CQ34" si="16">IFERROR(MIN(CU2,CY2)/MAX(CU2,CY2),"")</f>
        <v/>
      </c>
      <c r="CR2" s="48" t="str">
        <f>_xlfn.IFNA(VLOOKUP($A2,'B-LogEmaxOverpEC50'!$A:$HP,MATCH(CR$1,'B-LogEmaxOverpEC50'!$A$1:$HP$1,0),FALSE),"")</f>
        <v/>
      </c>
      <c r="CS2" s="47">
        <f>_xlfn.IFNA(VLOOKUP($A2,'B-LogEmaxOverpEC50'!$A:$HP,MATCH(CS$1,'B-LogEmaxOverpEC50'!$A$1:$HP$1,0),FALSE),"")</f>
        <v>8.5460253885425281</v>
      </c>
      <c r="CT2" s="47">
        <f>_xlfn.IFNA(VLOOKUP($A2,'B-LogEmaxOverpEC50'!$A:$HP,MATCH(CT$1,'B-LogEmaxOverpEC50'!$A$1:$HP$1,0),FALSE),"")</f>
        <v>6.7140318908471324</v>
      </c>
      <c r="CU2" s="47" t="str">
        <f>_xlfn.IFNA(VLOOKUP($A2,'B-LogEmaxOverpEC50'!$A:$HP,MATCH(CU$1,'B-LogEmaxOverpEC50'!$A$1:$HP$1,0),FALSE),"")</f>
        <v/>
      </c>
      <c r="CV2" s="48" t="str">
        <f>_xlfn.IFNA(VLOOKUP($A2,'I-LogEmaxOverpEC50'!$A:$HP,MATCH(CV$1,'I-LogEmaxOverpEC50'!$A$1:$HP$1,0),FALSE),"")</f>
        <v/>
      </c>
      <c r="CW2" s="47">
        <f>_xlfn.IFNA(VLOOKUP($A2,'I-LogEmaxOverpEC50'!$A:$HP,MATCH(CW$1,'I-LogEmaxOverpEC50'!$A$1:$HP$1,0),FALSE),"")</f>
        <v>6.1998682352289203</v>
      </c>
      <c r="CX2" s="47">
        <f>_xlfn.IFNA(VLOOKUP($A2,'I-LogEmaxOverpEC50'!$A:$HP,MATCH(CX$1,'I-LogEmaxOverpEC50'!$A$1:$HP$1,0),FALSE),"")</f>
        <v>6.7138960603755455</v>
      </c>
      <c r="CY2" s="47" t="str">
        <f>_xlfn.IFNA(VLOOKUP($A2,'I-LogEmaxOverpEC50'!$A:$HP,MATCH(CY$1,'I-LogEmaxOverpEC50'!$A$1:$HP$1,0),FALSE),"")</f>
        <v/>
      </c>
      <c r="CZ2" s="105" t="str">
        <f t="shared" ref="CZ2:CZ34" si="17">IFERROR(MIN(DD2,DH2)/MAX(DD2,DH2),"")</f>
        <v/>
      </c>
      <c r="DA2" s="47">
        <f t="shared" ref="DA2:DA34" si="18">IFERROR(MIN(DE2,DI2)/MAX(DE2,DI2),"")</f>
        <v>0.7531509634227791</v>
      </c>
      <c r="DB2" s="47">
        <f t="shared" ref="DB2:DB34" si="19">IFERROR(MIN(DF2,DJ2)/MAX(DF2,DJ2),"")</f>
        <v>0.99752123325334441</v>
      </c>
      <c r="DC2" s="47" t="str">
        <f t="shared" ref="DC2:DC34" si="20">IFERROR(MIN(DG2,DK2)/MAX(DG2,DK2),"")</f>
        <v/>
      </c>
      <c r="DD2" s="48" t="str">
        <f>_xlfn.IFNA(VLOOKUP($A2,'B-LogEmaxOverpEC50'!$A:$HP,MATCH(DD$1,'B-LogEmaxOverpEC50'!$A$1:$HP$1,0),FALSE),"")</f>
        <v/>
      </c>
      <c r="DE2" s="47">
        <f>_xlfn.IFNA(VLOOKUP($A2,'B-LogEmaxOverpEC50'!$A:$HP,MATCH(DE$1,'B-LogEmaxOverpEC50'!$A$1:$HP$1,0),FALSE),"")</f>
        <v>8.0213693775780364</v>
      </c>
      <c r="DF2" s="47">
        <f>_xlfn.IFNA(VLOOKUP($A2,'B-LogEmaxOverpEC50'!$A:$HP,MATCH(DF$1,'B-LogEmaxOverpEC50'!$A$1:$HP$1,0),FALSE),"")</f>
        <v>6.0669339895620595</v>
      </c>
      <c r="DG2" s="47" t="str">
        <f>_xlfn.IFNA(VLOOKUP($A2,'B-LogEmaxOverpEC50'!$A:$HP,MATCH(DG$1,'B-LogEmaxOverpEC50'!$A$1:$HP$1,0),FALSE),"")</f>
        <v/>
      </c>
      <c r="DH2" s="48" t="str">
        <f>_xlfn.IFNA(VLOOKUP($A2,'I-LogEmaxOverpEC50'!$A:$HP,MATCH(DH$1,'I-LogEmaxOverpEC50'!$A$1:$HP$1,0),FALSE),"")</f>
        <v/>
      </c>
      <c r="DI2" s="47">
        <f>_xlfn.IFNA(VLOOKUP($A2,'I-LogEmaxOverpEC50'!$A:$HP,MATCH(DI$1,'I-LogEmaxOverpEC50'!$A$1:$HP$1,0),FALSE),"")</f>
        <v>6.0413020746928758</v>
      </c>
      <c r="DJ2" s="47">
        <f>_xlfn.IFNA(VLOOKUP($A2,'I-LogEmaxOverpEC50'!$A:$HP,MATCH(DJ$1,'I-LogEmaxOverpEC50'!$A$1:$HP$1,0),FALSE),"")</f>
        <v>6.0518954753345788</v>
      </c>
      <c r="DK2" s="47" t="str">
        <f>_xlfn.IFNA(VLOOKUP($A2,'I-LogEmaxOverpEC50'!$A:$HP,MATCH(DK$1,'I-LogEmaxOverpEC50'!$A$1:$HP$1,0),FALSE),"")</f>
        <v/>
      </c>
      <c r="DL2" s="105" t="str">
        <f t="shared" ref="DL2:DL34" si="21">IFERROR(MIN(DP2,DT2)/MAX(DP2,DT2),"")</f>
        <v/>
      </c>
      <c r="DM2" s="47">
        <f t="shared" ref="DM2:DM34" si="22">IFERROR(MIN(DQ2,DU2)/MAX(DQ2,DU2),"")</f>
        <v>0.61176180447422424</v>
      </c>
      <c r="DN2" s="47">
        <f t="shared" ref="DN2:DN34" si="23">IFERROR(MIN(DR2,DV2)/MAX(DR2,DV2),"")</f>
        <v>0.41398510399233179</v>
      </c>
      <c r="DO2" s="47" t="str">
        <f t="shared" ref="DO2:DO34" si="24">IFERROR(MIN(DS2,DW2)/MAX(DS2,DW2),"")</f>
        <v/>
      </c>
      <c r="DP2" s="48" t="str">
        <f>_xlfn.IFNA(VLOOKUP($A2,'B-LogEmaxOverpEC50'!$A:$HP,MATCH(DP$1,'B-LogEmaxOverpEC50'!$A$1:$HP$1,0),FALSE),"")</f>
        <v/>
      </c>
      <c r="DQ2" s="47">
        <f>_xlfn.IFNA(VLOOKUP($A2,'B-LogEmaxOverpEC50'!$A:$HP,MATCH(DQ$1,'B-LogEmaxOverpEC50'!$A$1:$HP$1,0),FALSE),"")</f>
        <v>1</v>
      </c>
      <c r="DR2" s="47">
        <f>_xlfn.IFNA(VLOOKUP($A2,'B-LogEmaxOverpEC50'!$A:$HP,MATCH(DR$1,'B-LogEmaxOverpEC50'!$A$1:$HP$1,0),FALSE),"")</f>
        <v>0.41398510399233179</v>
      </c>
      <c r="DS2" s="47" t="str">
        <f>_xlfn.IFNA(VLOOKUP($A2,'B-LogEmaxOverpEC50'!$A:$HP,MATCH(DS$1,'B-LogEmaxOverpEC50'!$A$1:$HP$1,0),FALSE),"")</f>
        <v/>
      </c>
      <c r="DT2" s="48" t="str">
        <f>_xlfn.IFNA(VLOOKUP($A2,'I-LogEmaxOverpEC50'!$A:$HP,MATCH(DT$1,'I-LogEmaxOverpEC50'!$A$1:$HP$1,0),FALSE),"")</f>
        <v/>
      </c>
      <c r="DU2" s="47">
        <f>_xlfn.IFNA(VLOOKUP($A2,'I-LogEmaxOverpEC50'!$A:$HP,MATCH(DU$1,'I-LogEmaxOverpEC50'!$A$1:$HP$1,0),FALSE),"")</f>
        <v>0.61176180447422424</v>
      </c>
      <c r="DV2" s="47">
        <f>_xlfn.IFNA(VLOOKUP($A2,'I-LogEmaxOverpEC50'!$A:$HP,MATCH(DV$1,'I-LogEmaxOverpEC50'!$A$1:$HP$1,0),FALSE),"")</f>
        <v>1</v>
      </c>
      <c r="DW2" s="47" t="str">
        <f>_xlfn.IFNA(VLOOKUP($A2,'I-LogEmaxOverpEC50'!$A:$HP,MATCH(DW$1,'I-LogEmaxOverpEC50'!$A$1:$HP$1,0),FALSE),"")</f>
        <v/>
      </c>
      <c r="DX2" s="105" t="str">
        <f t="shared" ref="DX2:DX34" si="25">IFERROR(MIN(EB2,EF2)/MAX(EB2,EF2),"")</f>
        <v/>
      </c>
      <c r="DY2" s="47">
        <f t="shared" ref="DY2:DY34" si="26">IFERROR(MIN(EC2,EG2)/MAX(EC2,EG2),"")</f>
        <v>0.59122128362058424</v>
      </c>
      <c r="DZ2" s="47">
        <f t="shared" ref="DZ2:DZ34" si="27">IFERROR(MIN(ED2,EH2)/MAX(ED2,EH2),"")</f>
        <v>0.41398510399233179</v>
      </c>
      <c r="EA2" s="47" t="str">
        <f t="shared" ref="EA2:EA34" si="28">IFERROR(MIN(EE2,EI2)/MAX(EE2,EI2),"")</f>
        <v/>
      </c>
      <c r="EB2" s="48" t="str">
        <f>_xlfn.IFNA(VLOOKUP($A2,'B-LogEmaxOverpEC50'!$A:$HP,MATCH(EB$1,'B-LogEmaxOverpEC50'!$A$1:$HP$1,0),FALSE),"")</f>
        <v/>
      </c>
      <c r="EC2" s="47">
        <f>_xlfn.IFNA(VLOOKUP($A2,'B-LogEmaxOverpEC50'!$A:$HP,MATCH(EC$1,'B-LogEmaxOverpEC50'!$A$1:$HP$1,0),FALSE),"")</f>
        <v>0.83217394707354175</v>
      </c>
      <c r="ED2" s="47">
        <f>_xlfn.IFNA(VLOOKUP($A2,'B-LogEmaxOverpEC50'!$A:$HP,MATCH(ED$1,'B-LogEmaxOverpEC50'!$A$1:$HP$1,0),FALSE),"")</f>
        <v>0.2069925519961659</v>
      </c>
      <c r="EE2" s="47" t="str">
        <f>_xlfn.IFNA(VLOOKUP($A2,'B-LogEmaxOverpEC50'!$A:$HP,MATCH(EE$1,'B-LogEmaxOverpEC50'!$A$1:$HP$1,0),FALSE),"")</f>
        <v/>
      </c>
      <c r="EF2" s="48" t="str">
        <f>_xlfn.IFNA(VLOOKUP($A2,'I-LogEmaxOverpEC50'!$A:$HP,MATCH(EF$1,'I-LogEmaxOverpEC50'!$A$1:$HP$1,0),FALSE),"")</f>
        <v/>
      </c>
      <c r="EG2" s="47">
        <f>_xlfn.IFNA(VLOOKUP($A2,'I-LogEmaxOverpEC50'!$A:$HP,MATCH(EG$1,'I-LogEmaxOverpEC50'!$A$1:$HP$1,0),FALSE),"")</f>
        <v>0.49199894918442749</v>
      </c>
      <c r="EH2" s="47">
        <f>_xlfn.IFNA(VLOOKUP($A2,'I-LogEmaxOverpEC50'!$A:$HP,MATCH(EH$1,'I-LogEmaxOverpEC50'!$A$1:$HP$1,0),FALSE),"")</f>
        <v>0.5</v>
      </c>
      <c r="EI2" s="47" t="str">
        <f>_xlfn.IFNA(VLOOKUP($A2,'I-LogEmaxOverpEC50'!$A:$HP,MATCH(EI$1,'I-LogEmaxOverpEC50'!$A$1:$HP$1,0),FALSE),"")</f>
        <v/>
      </c>
      <c r="EJ2" s="37"/>
      <c r="EK2" s="37"/>
      <c r="EL2" s="37"/>
      <c r="EM2" s="37"/>
      <c r="EN2" s="37"/>
      <c r="EO2" s="37"/>
      <c r="EP2" s="37"/>
      <c r="EQ2" s="37"/>
    </row>
    <row r="3" spans="1:147" s="49" customFormat="1" x14ac:dyDescent="0.2">
      <c r="A3" s="29" t="s">
        <v>34</v>
      </c>
      <c r="B3" s="377" t="str">
        <f>VLOOKUP($A3,BI!$A:$Q,MATCH(B$1,BI!$A$1:$Q$1,0),FALSE)</f>
        <v/>
      </c>
      <c r="C3" s="378">
        <f>VLOOKUP($A3,BI!$A:$Q,MATCH(C$1,BI!$A$1:$Q$1,0),FALSE)</f>
        <v>1</v>
      </c>
      <c r="D3" s="378">
        <f>VLOOKUP($A3,BI!$A:$Q,MATCH(D$1,BI!$A$1:$Q$1,0),FALSE)</f>
        <v>1</v>
      </c>
      <c r="E3" s="378">
        <f>VLOOKUP($A3,BI!$A:$Q,MATCH(E$1,BI!$A$1:$Q$1,0),FALSE)</f>
        <v>1</v>
      </c>
      <c r="F3" s="378">
        <f>VLOOKUP($A3,BI!$A:$Q,MATCH(F$1,BI!$A$1:$Q$1,0),FALSE)</f>
        <v>1</v>
      </c>
      <c r="G3" s="378">
        <f>VLOOKUP($A3,BI!$A:$Q,MATCH(G$1,BI!$A$1:$Q$1,0),FALSE)</f>
        <v>1</v>
      </c>
      <c r="H3" s="378" t="str">
        <f>VLOOKUP($A3,BI!$A:$Q,MATCH(H$1,BI!$A$1:$Q$1,0),FALSE)</f>
        <v/>
      </c>
      <c r="I3" s="378" t="str">
        <f>VLOOKUP($A3,BI!$A:$Q,MATCH(I$1,BI!$A$1:$Q$1,0),FALSE)</f>
        <v/>
      </c>
      <c r="J3" s="378" t="str">
        <f>VLOOKUP($A3,BI!$A:$Q,MATCH(J$1,BI!$A$1:$Q$1,0),FALSE)</f>
        <v/>
      </c>
      <c r="K3" s="378" t="str">
        <f>VLOOKUP($A3,BI!$A:$Q,MATCH(K$1,BI!$A$1:$Q$1,0),FALSE)</f>
        <v/>
      </c>
      <c r="L3" s="378" t="str">
        <f>VLOOKUP($A3,BI!$A:$Q,MATCH(L$1,BI!$A$1:$Q$1,0),FALSE)</f>
        <v/>
      </c>
      <c r="M3" s="378" t="str">
        <f>VLOOKUP($A3,BI!$A:$Q,MATCH(M$1,BI!$A$1:$Q$1,0),FALSE)</f>
        <v/>
      </c>
      <c r="N3" s="49">
        <f t="shared" ref="N3:N34" si="29">COUNT(B3:M3)</f>
        <v>5</v>
      </c>
      <c r="O3" s="49" t="str">
        <f>VLOOKUP($A3,BI!$A:$Q,MATCH(O$1,BI!$A$1:$Q$1,0),FALSE)</f>
        <v/>
      </c>
      <c r="P3" s="37">
        <f>VLOOKUP($A3,BI!$A:$Q,MATCH(P$1,BI!$A$1:$Q$1,0),FALSE)</f>
        <v>1</v>
      </c>
      <c r="Q3" s="37">
        <f>VLOOKUP($A3,BI!$A:$Q,MATCH(Q$1,BI!$A$1:$Q$1,0),FALSE)</f>
        <v>1</v>
      </c>
      <c r="R3" s="37" t="str">
        <f>VLOOKUP($A3,BI!$A:$Q,MATCH(R$1,BI!$A$1:$Q$1,0),FALSE)</f>
        <v/>
      </c>
      <c r="S3" s="37">
        <f t="shared" ref="S3:S34" si="30">COUNT(O3:R3)</f>
        <v>2</v>
      </c>
      <c r="T3" s="40" t="str">
        <f t="shared" ref="T3:T52" si="31">IFERROR(MIN(AF3,AR3)/MAX(AF3,AR3),"")</f>
        <v/>
      </c>
      <c r="U3" s="41">
        <f t="shared" ref="U3:U52" si="32">IFERROR(MIN(AG3,AS3)/MAX(AG3,AS3),"")</f>
        <v>0.8092416898356245</v>
      </c>
      <c r="V3" s="41">
        <f t="shared" ref="V3:V52" si="33">IFERROR(MIN(AH3,AT3)/MAX(AH3,AT3),"")</f>
        <v>0.79816027281743995</v>
      </c>
      <c r="W3" s="41">
        <f t="shared" ref="W3:W52" si="34">IFERROR(MIN(AI3,AU3)/MAX(AI3,AU3),"")</f>
        <v>0.7378873982637989</v>
      </c>
      <c r="X3" s="41">
        <f t="shared" ref="X3:X52" si="35">IFERROR(MIN(AJ3,AV3)/MAX(AJ3,AV3),"")</f>
        <v>0.7333242219359497</v>
      </c>
      <c r="Y3" s="41">
        <f t="shared" ref="Y3:Y52" si="36">IFERROR(MIN(AK3,AW3)/MAX(AK3,AW3),"")</f>
        <v>0.81284260738957403</v>
      </c>
      <c r="Z3" s="41" t="str">
        <f t="shared" ref="Z3:Z52" si="37">IFERROR(MIN(AL3,AX3)/MAX(AL3,AX3),"")</f>
        <v/>
      </c>
      <c r="AA3" s="41" t="str">
        <f t="shared" ref="AA3:AA52" si="38">IFERROR(MIN(AM3,AY3)/MAX(AM3,AY3),"")</f>
        <v/>
      </c>
      <c r="AB3" s="41" t="str">
        <f t="shared" ref="AB3:AB52" si="39">IFERROR(MIN(AN3,AZ3)/MAX(AN3,AZ3),"")</f>
        <v/>
      </c>
      <c r="AC3" s="41" t="str">
        <f t="shared" ref="AC3:AC52" si="40">IFERROR(MIN(AO3,BA3)/MAX(AO3,BA3),"")</f>
        <v/>
      </c>
      <c r="AD3" s="41" t="str">
        <f t="shared" ref="AD3:AD52" si="41">IFERROR(MIN(AP3,BB3)/MAX(AP3,BB3),"")</f>
        <v/>
      </c>
      <c r="AE3" s="41" t="str">
        <f t="shared" ref="AE3:AE52" si="42">IFERROR(MIN(AQ3,BC3)/MAX(AQ3,BC3),"")</f>
        <v/>
      </c>
      <c r="AF3" s="44" t="str">
        <f>_xlfn.IFNA(VLOOKUP($A3,'B-LogEmaxOverpEC50'!$A:$BQ,MATCH(AF$1,'B-LogEmaxOverpEC50'!$A$1:$BQ$1,0),FALSE),"")</f>
        <v/>
      </c>
      <c r="AG3" s="46">
        <f>_xlfn.IFNA(VLOOKUP($A3,'B-LogEmaxOverpEC50'!$A:$BQ,MATCH(AG$1,'B-LogEmaxOverpEC50'!$A$1:$BQ$1,0),FALSE),"")</f>
        <v>8.6399966563652004</v>
      </c>
      <c r="AH3" s="46">
        <f>_xlfn.IFNA(VLOOKUP($A3,'B-LogEmaxOverpEC50'!$A:$BQ,MATCH(AH$1,'B-LogEmaxOverpEC50'!$A$1:$BQ$1,0),FALSE),"")</f>
        <v>8.7599517696996898</v>
      </c>
      <c r="AI3" s="46">
        <f>_xlfn.IFNA(VLOOKUP($A3,'B-LogEmaxOverpEC50'!$A:$BQ,MATCH(AI$1,'B-LogEmaxOverpEC50'!$A$1:$BQ$1,0),FALSE),"")</f>
        <v>8.9432768851443125</v>
      </c>
      <c r="AJ3" s="46">
        <f>_xlfn.IFNA(VLOOKUP($A3,'B-LogEmaxOverpEC50'!$A:$BQ,MATCH(AJ$1,'B-LogEmaxOverpEC50'!$A$1:$BQ$1,0),FALSE),"")</f>
        <v>8.9989272348190514</v>
      </c>
      <c r="AK3" s="46">
        <f>_xlfn.IFNA(VLOOKUP($A3,'B-LogEmaxOverpEC50'!$A:$BQ,MATCH(AK$1,'B-LogEmaxOverpEC50'!$A$1:$BQ$1,0),FALSE),"")</f>
        <v>8.5123665778869668</v>
      </c>
      <c r="AL3" s="45" t="str">
        <f>_xlfn.IFNA(VLOOKUP($A3,'B-LogEmaxOverpEC50'!$A:$BQ,MATCH(AL$1,'B-LogEmaxOverpEC50'!$A$1:$BQ$1,0),FALSE),"")</f>
        <v/>
      </c>
      <c r="AM3" s="45" t="str">
        <f>_xlfn.IFNA(VLOOKUP($A3,'B-LogEmaxOverpEC50'!$A:$BQ,MATCH(AM$1,'B-LogEmaxOverpEC50'!$A$1:$BQ$1,0),FALSE),"")</f>
        <v/>
      </c>
      <c r="AN3" s="45" t="str">
        <f>_xlfn.IFNA(VLOOKUP($A3,'B-LogEmaxOverpEC50'!$A:$BQ,MATCH(AN$1,'B-LogEmaxOverpEC50'!$A$1:$BQ$1,0),FALSE),"")</f>
        <v/>
      </c>
      <c r="AO3" s="46" t="str">
        <f>_xlfn.IFNA(VLOOKUP($A3,'B-LogEmaxOverpEC50'!$A:$BQ,MATCH(AO$1,'B-LogEmaxOverpEC50'!$A$1:$BQ$1,0),FALSE),"")</f>
        <v/>
      </c>
      <c r="AP3" s="45" t="str">
        <f>_xlfn.IFNA(VLOOKUP($A3,'B-LogEmaxOverpEC50'!$A:$BQ,MATCH(AP$1,'B-LogEmaxOverpEC50'!$A$1:$BQ$1,0),FALSE),"")</f>
        <v/>
      </c>
      <c r="AQ3" s="45" t="str">
        <f>_xlfn.IFNA(VLOOKUP($A3,'B-LogEmaxOverpEC50'!$A:$BQ,MATCH(AQ$1,'B-LogEmaxOverpEC50'!$A$1:$BQ$1,0),FALSE),"")</f>
        <v/>
      </c>
      <c r="AR3" s="47" t="str">
        <f>_xlfn.IFNA(VLOOKUP($A3,'I-LogEmaxOverpEC50'!$A:$BQ,MATCH(AR$1,'I-LogEmaxOverpEC50'!$A$1:$BQ$1,0),FALSE),"")</f>
        <v/>
      </c>
      <c r="AS3" s="47">
        <f>_xlfn.IFNA(VLOOKUP($A3,'I-LogEmaxOverpEC50'!$A:$BQ,MATCH(AS$1,'I-LogEmaxOverpEC50'!$A$1:$BQ$1,0),FALSE),"")</f>
        <v>6.9918454943711206</v>
      </c>
      <c r="AT3" s="47">
        <f>_xlfn.IFNA(VLOOKUP($A3,'I-LogEmaxOverpEC50'!$A:$BQ,MATCH(AT$1,'I-LogEmaxOverpEC50'!$A$1:$BQ$1,0),FALSE),"")</f>
        <v>6.9918454943711206</v>
      </c>
      <c r="AU3" s="47">
        <f>_xlfn.IFNA(VLOOKUP($A3,'I-LogEmaxOverpEC50'!$A:$BQ,MATCH(AU$1,'I-LogEmaxOverpEC50'!$A$1:$BQ$1,0),FALSE),"")</f>
        <v>6.5991313127319087</v>
      </c>
      <c r="AV3" s="47">
        <f>_xlfn.IFNA(VLOOKUP($A3,'I-LogEmaxOverpEC50'!$A:$BQ,MATCH(AV$1,'I-LogEmaxOverpEC50'!$A$1:$BQ$1,0),FALSE),"")</f>
        <v>6.5991313127319087</v>
      </c>
      <c r="AW3" s="47">
        <f>_xlfn.IFNA(VLOOKUP($A3,'I-LogEmaxOverpEC50'!$A:$BQ,MATCH(AW$1,'I-LogEmaxOverpEC50'!$A$1:$BQ$1,0),FALSE),"")</f>
        <v>6.9192142442255076</v>
      </c>
      <c r="AX3" s="47" t="str">
        <f>_xlfn.IFNA(VLOOKUP($A3,'I-LogEmaxOverpEC50'!$A:$BQ,MATCH(AX$1,'I-LogEmaxOverpEC50'!$A$1:$BQ$1,0),FALSE),"")</f>
        <v/>
      </c>
      <c r="AY3" s="47" t="str">
        <f>_xlfn.IFNA(VLOOKUP($A3,'I-LogEmaxOverpEC50'!$A:$BQ,MATCH(AY$1,'I-LogEmaxOverpEC50'!$A$1:$BQ$1,0),FALSE),"")</f>
        <v/>
      </c>
      <c r="AZ3" s="47" t="str">
        <f>_xlfn.IFNA(VLOOKUP($A3,'I-LogEmaxOverpEC50'!$A:$BQ,MATCH(AZ$1,'I-LogEmaxOverpEC50'!$A$1:$BQ$1,0),FALSE),"")</f>
        <v/>
      </c>
      <c r="BA3" s="47" t="str">
        <f>_xlfn.IFNA(VLOOKUP($A3,'I-LogEmaxOverpEC50'!$A:$BQ,MATCH(BA$1,'I-LogEmaxOverpEC50'!$A$1:$BQ$1,0),FALSE),"")</f>
        <v/>
      </c>
      <c r="BB3" s="47" t="str">
        <f>_xlfn.IFNA(VLOOKUP($A3,'I-LogEmaxOverpEC50'!$A:$BQ,MATCH(BB$1,'I-LogEmaxOverpEC50'!$A$1:$BQ$1,0),FALSE),"")</f>
        <v/>
      </c>
      <c r="BC3" s="47" t="str">
        <f>_xlfn.IFNA(VLOOKUP($A3,'I-LogEmaxOverpEC50'!$A:$BQ,MATCH(BC$1,'I-LogEmaxOverpEC50'!$A$1:$BQ$1,0),FALSE),"")</f>
        <v/>
      </c>
      <c r="BD3" s="199" t="str">
        <f t="shared" ref="BD3:BD52" si="43">IFERROR(MIN(BP3,CB3)/MAX(BP3,CB3),"")</f>
        <v/>
      </c>
      <c r="BE3" s="41">
        <f t="shared" ref="BE3:BE52" si="44">IFERROR(MIN(BQ3,CC3)/MAX(BQ3,CC3),"")</f>
        <v>0.26231072459286103</v>
      </c>
      <c r="BF3" s="41">
        <f t="shared" ref="BF3:BF52" si="45">IFERROR(MIN(BR3,CD3)/MAX(BR3,CD3),"")</f>
        <v>0.50884753685968809</v>
      </c>
      <c r="BG3" s="41">
        <f t="shared" ref="BG3:BG52" si="46">IFERROR(MIN(BS3,CE3)/MAX(BS3,CE3),"")</f>
        <v>0</v>
      </c>
      <c r="BH3" s="41">
        <f t="shared" ref="BH3:BH52" si="47">IFERROR(MIN(BT3,CF3)/MAX(BT3,CF3),"")</f>
        <v>0</v>
      </c>
      <c r="BI3" s="41">
        <f t="shared" ref="BI3:BI52" si="48">IFERROR(MIN(BU3,CG3)/MAX(BU3,CG3),"")</f>
        <v>0</v>
      </c>
      <c r="BJ3" s="41" t="str">
        <f t="shared" ref="BJ3:BJ52" si="49">IFERROR(MIN(BV3,CH3)/MAX(BV3,CH3),"")</f>
        <v/>
      </c>
      <c r="BK3" s="41" t="str">
        <f t="shared" ref="BK3:BK52" si="50">IFERROR(MIN(BW3,CI3)/MAX(BW3,CI3),"")</f>
        <v/>
      </c>
      <c r="BL3" s="41" t="str">
        <f t="shared" ref="BL3:BL52" si="51">IFERROR(MIN(BX3,CJ3)/MAX(BX3,CJ3),"")</f>
        <v/>
      </c>
      <c r="BM3" s="41" t="str">
        <f t="shared" ref="BM3:BM52" si="52">IFERROR(MIN(BY3,CK3)/MAX(BY3,CK3),"")</f>
        <v/>
      </c>
      <c r="BN3" s="41" t="str">
        <f t="shared" ref="BN3:BN52" si="53">IFERROR(MIN(BZ3,CL3)/MAX(BZ3,CL3),"")</f>
        <v/>
      </c>
      <c r="BO3" s="41" t="str">
        <f t="shared" ref="BO3:BO52" si="54">IFERROR(MIN(CA3,CM3)/MAX(CA3,CM3),"")</f>
        <v/>
      </c>
      <c r="BP3" s="40" t="str">
        <f>_xlfn.IFNA(VLOOKUP($A3,'B-LogEmaxOverpEC50'!$A:$BQ,MATCH(BP$1,'B-LogEmaxOverpEC50'!$A$1:$BQ$1,0),FALSE),"")</f>
        <v/>
      </c>
      <c r="BQ3" s="41">
        <f>_xlfn.IFNA(VLOOKUP($A3,'B-LogEmaxOverpEC50'!$A:$BQ,MATCH(BQ$1,'B-LogEmaxOverpEC50'!$A$1:$BQ$1,0),FALSE),"")</f>
        <v>0.26231072459286103</v>
      </c>
      <c r="BR3" s="41">
        <f>_xlfn.IFNA(VLOOKUP($A3,'B-LogEmaxOverpEC50'!$A:$BQ,MATCH(BR$1,'B-LogEmaxOverpEC50'!$A$1:$BQ$1,0),FALSE),"")</f>
        <v>0.50884753685968809</v>
      </c>
      <c r="BS3" s="41">
        <f>_xlfn.IFNA(VLOOKUP($A3,'B-LogEmaxOverpEC50'!$A:$BQ,MATCH(BS$1,'B-LogEmaxOverpEC50'!$A$1:$BQ$1,0),FALSE),"")</f>
        <v>0.88562505233030642</v>
      </c>
      <c r="BT3" s="41">
        <f>_xlfn.IFNA(VLOOKUP($A3,'B-LogEmaxOverpEC50'!$A:$BQ,MATCH(BT$1,'B-LogEmaxOverpEC50'!$A$1:$BQ$1,0),FALSE),"")</f>
        <v>1</v>
      </c>
      <c r="BU3" s="41">
        <f>_xlfn.IFNA(VLOOKUP($A3,'B-LogEmaxOverpEC50'!$A:$BQ,MATCH(BU$1,'B-LogEmaxOverpEC50'!$A$1:$BQ$1,0),FALSE),"")</f>
        <v>0</v>
      </c>
      <c r="BV3" s="41" t="str">
        <f>_xlfn.IFNA(VLOOKUP($A3,'B-LogEmaxOverpEC50'!$A:$BQ,MATCH(BV$1,'B-LogEmaxOverpEC50'!$A$1:$BQ$1,0),FALSE),"")</f>
        <v/>
      </c>
      <c r="BW3" s="41" t="str">
        <f>_xlfn.IFNA(VLOOKUP($A3,'B-LogEmaxOverpEC50'!$A:$BQ,MATCH(BW$1,'B-LogEmaxOverpEC50'!$A$1:$BQ$1,0),FALSE),"")</f>
        <v/>
      </c>
      <c r="BX3" s="41" t="str">
        <f>_xlfn.IFNA(VLOOKUP($A3,'B-LogEmaxOverpEC50'!$A:$BQ,MATCH(BX$1,'B-LogEmaxOverpEC50'!$A$1:$BQ$1,0),FALSE),"")</f>
        <v/>
      </c>
      <c r="BY3" s="41" t="str">
        <f>_xlfn.IFNA(VLOOKUP($A3,'B-LogEmaxOverpEC50'!$A:$BQ,MATCH(BY$1,'B-LogEmaxOverpEC50'!$A$1:$BQ$1,0),FALSE),"")</f>
        <v/>
      </c>
      <c r="BZ3" s="41" t="str">
        <f>_xlfn.IFNA(VLOOKUP($A3,'B-LogEmaxOverpEC50'!$A:$BQ,MATCH(BZ$1,'B-LogEmaxOverpEC50'!$A$1:$BQ$1,0),FALSE),"")</f>
        <v/>
      </c>
      <c r="CA3" s="41" t="str">
        <f>_xlfn.IFNA(VLOOKUP($A3,'B-LogEmaxOverpEC50'!$A:$BQ,MATCH(CA$1,'B-LogEmaxOverpEC50'!$A$1:$BQ$1,0),FALSE),"")</f>
        <v/>
      </c>
      <c r="CB3" s="47" t="str">
        <f>_xlfn.IFNA(VLOOKUP($A3,'I-LogEmaxOverpEC50'!$A:$BQ,MATCH(CB$1,'I-LogEmaxOverpEC50'!$A$1:$BQ$1,0),FALSE),"")</f>
        <v/>
      </c>
      <c r="CC3" s="47">
        <f>_xlfn.IFNA(VLOOKUP($A3,'I-LogEmaxOverpEC50'!$A:$BQ,MATCH(CC$1,'I-LogEmaxOverpEC50'!$A$1:$BQ$1,0),FALSE),"")</f>
        <v>1</v>
      </c>
      <c r="CD3" s="47">
        <f>_xlfn.IFNA(VLOOKUP($A3,'I-LogEmaxOverpEC50'!$A:$BQ,MATCH(CD$1,'I-LogEmaxOverpEC50'!$A$1:$BQ$1,0),FALSE),"")</f>
        <v>1</v>
      </c>
      <c r="CE3" s="47">
        <f>_xlfn.IFNA(VLOOKUP($A3,'I-LogEmaxOverpEC50'!$A:$BQ,MATCH(CE$1,'I-LogEmaxOverpEC50'!$A$1:$BQ$1,0),FALSE),"")</f>
        <v>0</v>
      </c>
      <c r="CF3" s="47">
        <f>_xlfn.IFNA(VLOOKUP($A3,'I-LogEmaxOverpEC50'!$A:$BQ,MATCH(CF$1,'I-LogEmaxOverpEC50'!$A$1:$BQ$1,0),FALSE),"")</f>
        <v>0</v>
      </c>
      <c r="CG3" s="47">
        <f>_xlfn.IFNA(VLOOKUP($A3,'I-LogEmaxOverpEC50'!$A:$BQ,MATCH(CG$1,'I-LogEmaxOverpEC50'!$A$1:$BQ$1,0),FALSE),"")</f>
        <v>0.81505315177963289</v>
      </c>
      <c r="CH3" s="47" t="str">
        <f>_xlfn.IFNA(VLOOKUP($A3,'I-LogEmaxOverpEC50'!$A:$BQ,MATCH(CH$1,'I-LogEmaxOverpEC50'!$A$1:$BQ$1,0),FALSE),"")</f>
        <v/>
      </c>
      <c r="CI3" s="47" t="str">
        <f>_xlfn.IFNA(VLOOKUP($A3,'I-LogEmaxOverpEC50'!$A:$BQ,MATCH(CI$1,'I-LogEmaxOverpEC50'!$A$1:$BQ$1,0),FALSE),"")</f>
        <v/>
      </c>
      <c r="CJ3" s="47" t="str">
        <f>_xlfn.IFNA(VLOOKUP($A3,'I-LogEmaxOverpEC50'!$A:$BQ,MATCH(CJ$1,'I-LogEmaxOverpEC50'!$A$1:$BQ$1,0),FALSE),"")</f>
        <v/>
      </c>
      <c r="CK3" s="47" t="str">
        <f>_xlfn.IFNA(VLOOKUP($A3,'I-LogEmaxOverpEC50'!$A:$BQ,MATCH(CK$1,'I-LogEmaxOverpEC50'!$A$1:$BQ$1,0),FALSE),"")</f>
        <v/>
      </c>
      <c r="CL3" s="47" t="str">
        <f>_xlfn.IFNA(VLOOKUP($A3,'I-LogEmaxOverpEC50'!$A:$BQ,MATCH(CL$1,'I-LogEmaxOverpEC50'!$A$1:$BQ$1,0),FALSE),"")</f>
        <v/>
      </c>
      <c r="CM3" s="47" t="str">
        <f>_xlfn.IFNA(VLOOKUP($A3,'I-LogEmaxOverpEC50'!$A:$BQ,MATCH(CM$1,'I-LogEmaxOverpEC50'!$A$1:$BQ$1,0),FALSE),"")</f>
        <v/>
      </c>
      <c r="CN3" s="105" t="str">
        <f t="shared" si="13"/>
        <v/>
      </c>
      <c r="CO3" s="47">
        <f t="shared" si="14"/>
        <v>0.77696433273934695</v>
      </c>
      <c r="CP3" s="47" t="str">
        <f t="shared" si="15"/>
        <v/>
      </c>
      <c r="CQ3" s="47" t="str">
        <f t="shared" si="16"/>
        <v/>
      </c>
      <c r="CR3" s="48" t="str">
        <f>_xlfn.IFNA(VLOOKUP($A3,'B-LogEmaxOverpEC50'!$A:$HP,MATCH(CR$1,'B-LogEmaxOverpEC50'!$A$1:$HP$1,0),FALSE),"")</f>
        <v/>
      </c>
      <c r="CS3" s="47">
        <f>_xlfn.IFNA(VLOOKUP($A3,'B-LogEmaxOverpEC50'!$A:$HP,MATCH(CS$1,'B-LogEmaxOverpEC50'!$A$1:$HP$1,0),FALSE),"")</f>
        <v>8.9989272348190514</v>
      </c>
      <c r="CT3" s="47" t="str">
        <f>_xlfn.IFNA(VLOOKUP($A3,'B-LogEmaxOverpEC50'!$A:$HP,MATCH(CT$1,'B-LogEmaxOverpEC50'!$A$1:$HP$1,0),FALSE),"")</f>
        <v/>
      </c>
      <c r="CU3" s="47" t="str">
        <f>_xlfn.IFNA(VLOOKUP($A3,'B-LogEmaxOverpEC50'!$A:$HP,MATCH(CU$1,'B-LogEmaxOverpEC50'!$A$1:$HP$1,0),FALSE),"")</f>
        <v/>
      </c>
      <c r="CV3" s="48" t="str">
        <f>_xlfn.IFNA(VLOOKUP($A3,'I-LogEmaxOverpEC50'!$A:$HP,MATCH(CV$1,'I-LogEmaxOverpEC50'!$A$1:$HP$1,0),FALSE),"")</f>
        <v/>
      </c>
      <c r="CW3" s="47">
        <f>_xlfn.IFNA(VLOOKUP($A3,'I-LogEmaxOverpEC50'!$A:$HP,MATCH(CW$1,'I-LogEmaxOverpEC50'!$A$1:$HP$1,0),FALSE),"")</f>
        <v>6.9918454943711206</v>
      </c>
      <c r="CX3" s="47" t="str">
        <f>_xlfn.IFNA(VLOOKUP($A3,'I-LogEmaxOverpEC50'!$A:$HP,MATCH(CX$1,'I-LogEmaxOverpEC50'!$A$1:$HP$1,0),FALSE),"")</f>
        <v/>
      </c>
      <c r="CY3" s="47" t="str">
        <f>_xlfn.IFNA(VLOOKUP($A3,'I-LogEmaxOverpEC50'!$A:$HP,MATCH(CY$1,'I-LogEmaxOverpEC50'!$A$1:$HP$1,0),FALSE),"")</f>
        <v/>
      </c>
      <c r="CZ3" s="105" t="str">
        <f t="shared" si="17"/>
        <v/>
      </c>
      <c r="DA3" s="47">
        <f t="shared" si="18"/>
        <v>0.77759757807571417</v>
      </c>
      <c r="DB3" s="47" t="str">
        <f t="shared" si="19"/>
        <v/>
      </c>
      <c r="DC3" s="47" t="str">
        <f t="shared" si="20"/>
        <v/>
      </c>
      <c r="DD3" s="48" t="str">
        <f>_xlfn.IFNA(VLOOKUP($A3,'B-LogEmaxOverpEC50'!$A:$HP,MATCH(DD$1,'B-LogEmaxOverpEC50'!$A$1:$HP$1,0),FALSE),"")</f>
        <v/>
      </c>
      <c r="DE3" s="47">
        <f>_xlfn.IFNA(VLOOKUP($A3,'B-LogEmaxOverpEC50'!$A:$HP,MATCH(DE$1,'B-LogEmaxOverpEC50'!$A$1:$HP$1,0),FALSE),"")</f>
        <v>8.7709038247830442</v>
      </c>
      <c r="DF3" s="47" t="str">
        <f>_xlfn.IFNA(VLOOKUP($A3,'B-LogEmaxOverpEC50'!$A:$HP,MATCH(DF$1,'B-LogEmaxOverpEC50'!$A$1:$HP$1,0),FALSE),"")</f>
        <v/>
      </c>
      <c r="DG3" s="47" t="str">
        <f>_xlfn.IFNA(VLOOKUP($A3,'B-LogEmaxOverpEC50'!$A:$HP,MATCH(DG$1,'B-LogEmaxOverpEC50'!$A$1:$HP$1,0),FALSE),"")</f>
        <v/>
      </c>
      <c r="DH3" s="48" t="str">
        <f>_xlfn.IFNA(VLOOKUP($A3,'I-LogEmaxOverpEC50'!$A:$HP,MATCH(DH$1,'I-LogEmaxOverpEC50'!$A$1:$HP$1,0),FALSE),"")</f>
        <v/>
      </c>
      <c r="DI3" s="47">
        <f>_xlfn.IFNA(VLOOKUP($A3,'I-LogEmaxOverpEC50'!$A:$HP,MATCH(DI$1,'I-LogEmaxOverpEC50'!$A$1:$HP$1,0),FALSE),"")</f>
        <v>6.8202335716863134</v>
      </c>
      <c r="DJ3" s="47" t="str">
        <f>_xlfn.IFNA(VLOOKUP($A3,'I-LogEmaxOverpEC50'!$A:$HP,MATCH(DJ$1,'I-LogEmaxOverpEC50'!$A$1:$HP$1,0),FALSE),"")</f>
        <v/>
      </c>
      <c r="DK3" s="47" t="str">
        <f>_xlfn.IFNA(VLOOKUP($A3,'I-LogEmaxOverpEC50'!$A:$HP,MATCH(DK$1,'I-LogEmaxOverpEC50'!$A$1:$HP$1,0),FALSE),"")</f>
        <v/>
      </c>
      <c r="DL3" s="105" t="str">
        <f t="shared" si="21"/>
        <v/>
      </c>
      <c r="DM3" s="47">
        <f t="shared" si="22"/>
        <v>1</v>
      </c>
      <c r="DN3" s="47" t="str">
        <f t="shared" si="23"/>
        <v/>
      </c>
      <c r="DO3" s="47" t="str">
        <f t="shared" si="24"/>
        <v/>
      </c>
      <c r="DP3" s="48" t="str">
        <f>_xlfn.IFNA(VLOOKUP($A3,'B-LogEmaxOverpEC50'!$A:$HP,MATCH(DP$1,'B-LogEmaxOverpEC50'!$A$1:$HP$1,0),FALSE),"")</f>
        <v/>
      </c>
      <c r="DQ3" s="47">
        <f>_xlfn.IFNA(VLOOKUP($A3,'B-LogEmaxOverpEC50'!$A:$HP,MATCH(DQ$1,'B-LogEmaxOverpEC50'!$A$1:$HP$1,0),FALSE),"")</f>
        <v>1</v>
      </c>
      <c r="DR3" s="47" t="str">
        <f>_xlfn.IFNA(VLOOKUP($A3,'B-LogEmaxOverpEC50'!$A:$HP,MATCH(DR$1,'B-LogEmaxOverpEC50'!$A$1:$HP$1,0),FALSE),"")</f>
        <v/>
      </c>
      <c r="DS3" s="47" t="str">
        <f>_xlfn.IFNA(VLOOKUP($A3,'B-LogEmaxOverpEC50'!$A:$HP,MATCH(DS$1,'B-LogEmaxOverpEC50'!$A$1:$HP$1,0),FALSE),"")</f>
        <v/>
      </c>
      <c r="DT3" s="48" t="str">
        <f>_xlfn.IFNA(VLOOKUP($A3,'I-LogEmaxOverpEC50'!$A:$HP,MATCH(DT$1,'I-LogEmaxOverpEC50'!$A$1:$HP$1,0),FALSE),"")</f>
        <v/>
      </c>
      <c r="DU3" s="47">
        <f>_xlfn.IFNA(VLOOKUP($A3,'I-LogEmaxOverpEC50'!$A:$HP,MATCH(DU$1,'I-LogEmaxOverpEC50'!$A$1:$HP$1,0),FALSE),"")</f>
        <v>1</v>
      </c>
      <c r="DV3" s="47" t="str">
        <f>_xlfn.IFNA(VLOOKUP($A3,'I-LogEmaxOverpEC50'!$A:$HP,MATCH(DV$1,'I-LogEmaxOverpEC50'!$A$1:$HP$1,0),FALSE),"")</f>
        <v/>
      </c>
      <c r="DW3" s="47" t="str">
        <f>_xlfn.IFNA(VLOOKUP($A3,'I-LogEmaxOverpEC50'!$A:$HP,MATCH(DW$1,'I-LogEmaxOverpEC50'!$A$1:$HP$1,0),FALSE),"")</f>
        <v/>
      </c>
      <c r="DX3" s="105" t="str">
        <f t="shared" si="25"/>
        <v/>
      </c>
      <c r="DY3" s="47">
        <f t="shared" si="26"/>
        <v>0.94377731805997289</v>
      </c>
      <c r="DZ3" s="47" t="str">
        <f t="shared" si="27"/>
        <v/>
      </c>
      <c r="EA3" s="47" t="str">
        <f t="shared" si="28"/>
        <v/>
      </c>
      <c r="EB3" s="48" t="str">
        <f>_xlfn.IFNA(VLOOKUP($A3,'B-LogEmaxOverpEC50'!$A:$HP,MATCH(EB$1,'B-LogEmaxOverpEC50'!$A$1:$HP$1,0),FALSE),"")</f>
        <v/>
      </c>
      <c r="EC3" s="47">
        <f>_xlfn.IFNA(VLOOKUP($A3,'B-LogEmaxOverpEC50'!$A:$HP,MATCH(EC$1,'B-LogEmaxOverpEC50'!$A$1:$HP$1,0),FALSE),"")</f>
        <v>0.53135666275657112</v>
      </c>
      <c r="ED3" s="47" t="str">
        <f>_xlfn.IFNA(VLOOKUP($A3,'B-LogEmaxOverpEC50'!$A:$HP,MATCH(ED$1,'B-LogEmaxOverpEC50'!$A$1:$HP$1,0),FALSE),"")</f>
        <v/>
      </c>
      <c r="EE3" s="47" t="str">
        <f>_xlfn.IFNA(VLOOKUP($A3,'B-LogEmaxOverpEC50'!$A:$HP,MATCH(EE$1,'B-LogEmaxOverpEC50'!$A$1:$HP$1,0),FALSE),"")</f>
        <v/>
      </c>
      <c r="EF3" s="48" t="str">
        <f>_xlfn.IFNA(VLOOKUP($A3,'I-LogEmaxOverpEC50'!$A:$HP,MATCH(EF$1,'I-LogEmaxOverpEC50'!$A$1:$HP$1,0),FALSE),"")</f>
        <v/>
      </c>
      <c r="EG3" s="47">
        <f>_xlfn.IFNA(VLOOKUP($A3,'I-LogEmaxOverpEC50'!$A:$HP,MATCH(EG$1,'I-LogEmaxOverpEC50'!$A$1:$HP$1,0),FALSE),"")</f>
        <v>0.56301063035592658</v>
      </c>
      <c r="EH3" s="47" t="str">
        <f>_xlfn.IFNA(VLOOKUP($A3,'I-LogEmaxOverpEC50'!$A:$HP,MATCH(EH$1,'I-LogEmaxOverpEC50'!$A$1:$HP$1,0),FALSE),"")</f>
        <v/>
      </c>
      <c r="EI3" s="47" t="str">
        <f>_xlfn.IFNA(VLOOKUP($A3,'I-LogEmaxOverpEC50'!$A:$HP,MATCH(EI$1,'I-LogEmaxOverpEC50'!$A$1:$HP$1,0),FALSE),"")</f>
        <v/>
      </c>
      <c r="EJ3" s="37"/>
      <c r="EK3" s="37"/>
      <c r="EL3" s="37"/>
      <c r="EM3" s="37"/>
      <c r="EN3" s="37"/>
      <c r="EO3" s="37"/>
      <c r="EP3" s="37"/>
      <c r="EQ3" s="37"/>
    </row>
    <row r="4" spans="1:147" s="49" customFormat="1" x14ac:dyDescent="0.2">
      <c r="A4" s="29" t="s">
        <v>35</v>
      </c>
      <c r="B4" s="377" t="str">
        <f>VLOOKUP($A4,BI!$A:$Q,MATCH(B$1,BI!$A$1:$Q$1,0),FALSE)</f>
        <v/>
      </c>
      <c r="C4" s="378">
        <f>VLOOKUP($A4,BI!$A:$Q,MATCH(C$1,BI!$A$1:$Q$1,0),FALSE)</f>
        <v>1</v>
      </c>
      <c r="D4" s="378">
        <f>VLOOKUP($A4,BI!$A:$Q,MATCH(D$1,BI!$A$1:$Q$1,0),FALSE)</f>
        <v>1</v>
      </c>
      <c r="E4" s="378">
        <f>VLOOKUP($A4,BI!$A:$Q,MATCH(E$1,BI!$A$1:$Q$1,0),FALSE)</f>
        <v>1</v>
      </c>
      <c r="F4" s="378">
        <f>VLOOKUP($A4,BI!$A:$Q,MATCH(F$1,BI!$A$1:$Q$1,0),FALSE)</f>
        <v>1</v>
      </c>
      <c r="G4" s="378">
        <f>VLOOKUP($A4,BI!$A:$Q,MATCH(G$1,BI!$A$1:$Q$1,0),FALSE)</f>
        <v>1</v>
      </c>
      <c r="H4" s="378" t="str">
        <f>VLOOKUP($A4,BI!$A:$Q,MATCH(H$1,BI!$A$1:$Q$1,0),FALSE)</f>
        <v/>
      </c>
      <c r="I4" s="378" t="str">
        <f>VLOOKUP($A4,BI!$A:$Q,MATCH(I$1,BI!$A$1:$Q$1,0),FALSE)</f>
        <v/>
      </c>
      <c r="J4" s="378" t="str">
        <f>VLOOKUP($A4,BI!$A:$Q,MATCH(J$1,BI!$A$1:$Q$1,0),FALSE)</f>
        <v/>
      </c>
      <c r="K4" s="378" t="str">
        <f>VLOOKUP($A4,BI!$A:$Q,MATCH(K$1,BI!$A$1:$Q$1,0),FALSE)</f>
        <v/>
      </c>
      <c r="L4" s="378" t="str">
        <f>VLOOKUP($A4,BI!$A:$Q,MATCH(L$1,BI!$A$1:$Q$1,0),FALSE)</f>
        <v/>
      </c>
      <c r="M4" s="378" t="str">
        <f>VLOOKUP($A4,BI!$A:$Q,MATCH(M$1,BI!$A$1:$Q$1,0),FALSE)</f>
        <v/>
      </c>
      <c r="N4" s="49">
        <f t="shared" si="29"/>
        <v>5</v>
      </c>
      <c r="O4" s="49" t="str">
        <f>VLOOKUP($A4,BI!$A:$Q,MATCH(O$1,BI!$A$1:$Q$1,0),FALSE)</f>
        <v/>
      </c>
      <c r="P4" s="37">
        <f>VLOOKUP($A4,BI!$A:$Q,MATCH(P$1,BI!$A$1:$Q$1,0),FALSE)</f>
        <v>1</v>
      </c>
      <c r="Q4" s="37" t="str">
        <f>VLOOKUP($A4,BI!$A:$Q,MATCH(Q$1,BI!$A$1:$Q$1,0),FALSE)</f>
        <v/>
      </c>
      <c r="R4" s="37" t="str">
        <f>VLOOKUP($A4,BI!$A:$Q,MATCH(R$1,BI!$A$1:$Q$1,0),FALSE)</f>
        <v/>
      </c>
      <c r="S4" s="37">
        <f t="shared" si="30"/>
        <v>1</v>
      </c>
      <c r="T4" s="40" t="str">
        <f t="shared" si="31"/>
        <v/>
      </c>
      <c r="U4" s="41">
        <f t="shared" si="32"/>
        <v>0.96086709229832468</v>
      </c>
      <c r="V4" s="41">
        <f t="shared" si="33"/>
        <v>0.94159447786361272</v>
      </c>
      <c r="W4" s="41">
        <f t="shared" si="34"/>
        <v>0.96862404862441676</v>
      </c>
      <c r="X4" s="41">
        <f t="shared" si="35"/>
        <v>0.98458244346053014</v>
      </c>
      <c r="Y4" s="41">
        <f t="shared" si="36"/>
        <v>0.50483097072770811</v>
      </c>
      <c r="Z4" s="41" t="str">
        <f t="shared" si="37"/>
        <v/>
      </c>
      <c r="AA4" s="41" t="str">
        <f t="shared" si="38"/>
        <v/>
      </c>
      <c r="AB4" s="41" t="str">
        <f t="shared" si="39"/>
        <v/>
      </c>
      <c r="AC4" s="41" t="str">
        <f t="shared" si="40"/>
        <v/>
      </c>
      <c r="AD4" s="41" t="str">
        <f t="shared" si="41"/>
        <v/>
      </c>
      <c r="AE4" s="41" t="str">
        <f t="shared" si="42"/>
        <v/>
      </c>
      <c r="AF4" s="44" t="str">
        <f>_xlfn.IFNA(VLOOKUP($A4,'B-LogEmaxOverpEC50'!$A:$BQ,MATCH(AF$1,'B-LogEmaxOverpEC50'!$A$1:$BQ$1,0),FALSE),"")</f>
        <v/>
      </c>
      <c r="AG4" s="46">
        <f>_xlfn.IFNA(VLOOKUP($A4,'B-LogEmaxOverpEC50'!$A:$BQ,MATCH(AG$1,'B-LogEmaxOverpEC50'!$A$1:$BQ$1,0),FALSE),"")</f>
        <v>8.6095543898758624</v>
      </c>
      <c r="AH4" s="46">
        <f>_xlfn.IFNA(VLOOKUP($A4,'B-LogEmaxOverpEC50'!$A:$BQ,MATCH(AH$1,'B-LogEmaxOverpEC50'!$A$1:$BQ$1,0),FALSE),"")</f>
        <v>8.7857752855073183</v>
      </c>
      <c r="AI4" s="46">
        <f>_xlfn.IFNA(VLOOKUP($A4,'B-LogEmaxOverpEC50'!$A:$BQ,MATCH(AI$1,'B-LogEmaxOverpEC50'!$A$1:$BQ$1,0),FALSE),"")</f>
        <v>8.5047387451137144</v>
      </c>
      <c r="AJ4" s="46">
        <f>_xlfn.IFNA(VLOOKUP($A4,'B-LogEmaxOverpEC50'!$A:$BQ,MATCH(AJ$1,'B-LogEmaxOverpEC50'!$A$1:$BQ$1,0),FALSE),"")</f>
        <v>8.366891498523076</v>
      </c>
      <c r="AK4" s="46">
        <f>_xlfn.IFNA(VLOOKUP($A4,'B-LogEmaxOverpEC50'!$A:$BQ,MATCH(AK$1,'B-LogEmaxOverpEC50'!$A$1:$BQ$1,0),FALSE),"")</f>
        <v>4.139155027185752</v>
      </c>
      <c r="AL4" s="45" t="str">
        <f>_xlfn.IFNA(VLOOKUP($A4,'B-LogEmaxOverpEC50'!$A:$BQ,MATCH(AL$1,'B-LogEmaxOverpEC50'!$A$1:$BQ$1,0),FALSE),"")</f>
        <v/>
      </c>
      <c r="AM4" s="45" t="str">
        <f>_xlfn.IFNA(VLOOKUP($A4,'B-LogEmaxOverpEC50'!$A:$BQ,MATCH(AM$1,'B-LogEmaxOverpEC50'!$A$1:$BQ$1,0),FALSE),"")</f>
        <v/>
      </c>
      <c r="AN4" s="45" t="str">
        <f>_xlfn.IFNA(VLOOKUP($A4,'B-LogEmaxOverpEC50'!$A:$BQ,MATCH(AN$1,'B-LogEmaxOverpEC50'!$A$1:$BQ$1,0),FALSE),"")</f>
        <v/>
      </c>
      <c r="AO4" s="46" t="str">
        <f>_xlfn.IFNA(VLOOKUP($A4,'B-LogEmaxOverpEC50'!$A:$BQ,MATCH(AO$1,'B-LogEmaxOverpEC50'!$A$1:$BQ$1,0),FALSE),"")</f>
        <v/>
      </c>
      <c r="AP4" s="45" t="str">
        <f>_xlfn.IFNA(VLOOKUP($A4,'B-LogEmaxOverpEC50'!$A:$BQ,MATCH(AP$1,'B-LogEmaxOverpEC50'!$A$1:$BQ$1,0),FALSE),"")</f>
        <v/>
      </c>
      <c r="AQ4" s="45" t="str">
        <f>_xlfn.IFNA(VLOOKUP($A4,'B-LogEmaxOverpEC50'!$A:$BQ,MATCH(AQ$1,'B-LogEmaxOverpEC50'!$A$1:$BQ$1,0),FALSE),"")</f>
        <v/>
      </c>
      <c r="AR4" s="47" t="str">
        <f>_xlfn.IFNA(VLOOKUP($A4,'I-LogEmaxOverpEC50'!$A:$BQ,MATCH(AR$1,'I-LogEmaxOverpEC50'!$A$1:$BQ$1,0),FALSE),"")</f>
        <v/>
      </c>
      <c r="AS4" s="47">
        <f>_xlfn.IFNA(VLOOKUP($A4,'I-LogEmaxOverpEC50'!$A:$BQ,MATCH(AS$1,'I-LogEmaxOverpEC50'!$A$1:$BQ$1,0),FALSE),"")</f>
        <v>8.2726374925842965</v>
      </c>
      <c r="AT4" s="47">
        <f>_xlfn.IFNA(VLOOKUP($A4,'I-LogEmaxOverpEC50'!$A:$BQ,MATCH(AT$1,'I-LogEmaxOverpEC50'!$A$1:$BQ$1,0),FALSE),"")</f>
        <v>8.2726374925842965</v>
      </c>
      <c r="AU4" s="47">
        <f>_xlfn.IFNA(VLOOKUP($A4,'I-LogEmaxOverpEC50'!$A:$BQ,MATCH(AU$1,'I-LogEmaxOverpEC50'!$A$1:$BQ$1,0),FALSE),"")</f>
        <v>8.2378944757849872</v>
      </c>
      <c r="AV4" s="47">
        <f>_xlfn.IFNA(VLOOKUP($A4,'I-LogEmaxOverpEC50'!$A:$BQ,MATCH(AV$1,'I-LogEmaxOverpEC50'!$A$1:$BQ$1,0),FALSE),"")</f>
        <v>8.2378944757849872</v>
      </c>
      <c r="AW4" s="47">
        <f>_xlfn.IFNA(VLOOKUP($A4,'I-LogEmaxOverpEC50'!$A:$BQ,MATCH(AW$1,'I-LogEmaxOverpEC50'!$A$1:$BQ$1,0),FALSE),"")</f>
        <v>8.1990909179347842</v>
      </c>
      <c r="AX4" s="47" t="str">
        <f>_xlfn.IFNA(VLOOKUP($A4,'I-LogEmaxOverpEC50'!$A:$BQ,MATCH(AX$1,'I-LogEmaxOverpEC50'!$A$1:$BQ$1,0),FALSE),"")</f>
        <v/>
      </c>
      <c r="AY4" s="47" t="str">
        <f>_xlfn.IFNA(VLOOKUP($A4,'I-LogEmaxOverpEC50'!$A:$BQ,MATCH(AY$1,'I-LogEmaxOverpEC50'!$A$1:$BQ$1,0),FALSE),"")</f>
        <v/>
      </c>
      <c r="AZ4" s="47" t="str">
        <f>_xlfn.IFNA(VLOOKUP($A4,'I-LogEmaxOverpEC50'!$A:$BQ,MATCH(AZ$1,'I-LogEmaxOverpEC50'!$A$1:$BQ$1,0),FALSE),"")</f>
        <v/>
      </c>
      <c r="BA4" s="47" t="str">
        <f>_xlfn.IFNA(VLOOKUP($A4,'I-LogEmaxOverpEC50'!$A:$BQ,MATCH(BA$1,'I-LogEmaxOverpEC50'!$A$1:$BQ$1,0),FALSE),"")</f>
        <v/>
      </c>
      <c r="BB4" s="47" t="str">
        <f>_xlfn.IFNA(VLOOKUP($A4,'I-LogEmaxOverpEC50'!$A:$BQ,MATCH(BB$1,'I-LogEmaxOverpEC50'!$A$1:$BQ$1,0),FALSE),"")</f>
        <v/>
      </c>
      <c r="BC4" s="47" t="str">
        <f>_xlfn.IFNA(VLOOKUP($A4,'I-LogEmaxOverpEC50'!$A:$BQ,MATCH(BC$1,'I-LogEmaxOverpEC50'!$A$1:$BQ$1,0),FALSE),"")</f>
        <v/>
      </c>
      <c r="BD4" s="199" t="str">
        <f t="shared" si="43"/>
        <v/>
      </c>
      <c r="BE4" s="41">
        <f t="shared" si="44"/>
        <v>0.96207546865576876</v>
      </c>
      <c r="BF4" s="41">
        <f t="shared" si="45"/>
        <v>1</v>
      </c>
      <c r="BG4" s="41">
        <f t="shared" si="46"/>
        <v>0.56157007512259693</v>
      </c>
      <c r="BH4" s="41">
        <f t="shared" si="47"/>
        <v>0.57988031965845388</v>
      </c>
      <c r="BI4" s="41" t="str">
        <f t="shared" si="48"/>
        <v/>
      </c>
      <c r="BJ4" s="41" t="str">
        <f t="shared" si="49"/>
        <v/>
      </c>
      <c r="BK4" s="41" t="str">
        <f t="shared" si="50"/>
        <v/>
      </c>
      <c r="BL4" s="41" t="str">
        <f t="shared" si="51"/>
        <v/>
      </c>
      <c r="BM4" s="41" t="str">
        <f t="shared" si="52"/>
        <v/>
      </c>
      <c r="BN4" s="41" t="str">
        <f t="shared" si="53"/>
        <v/>
      </c>
      <c r="BO4" s="41" t="str">
        <f t="shared" si="54"/>
        <v/>
      </c>
      <c r="BP4" s="40" t="str">
        <f>_xlfn.IFNA(VLOOKUP($A4,'B-LogEmaxOverpEC50'!$A:$BQ,MATCH(BP$1,'B-LogEmaxOverpEC50'!$A$1:$BQ$1,0),FALSE),"")</f>
        <v/>
      </c>
      <c r="BQ4" s="41">
        <f>_xlfn.IFNA(VLOOKUP($A4,'B-LogEmaxOverpEC50'!$A:$BQ,MATCH(BQ$1,'B-LogEmaxOverpEC50'!$A$1:$BQ$1,0),FALSE),"")</f>
        <v>0.96207546865576876</v>
      </c>
      <c r="BR4" s="41">
        <f>_xlfn.IFNA(VLOOKUP($A4,'B-LogEmaxOverpEC50'!$A:$BQ,MATCH(BR$1,'B-LogEmaxOverpEC50'!$A$1:$BQ$1,0),FALSE),"")</f>
        <v>1</v>
      </c>
      <c r="BS4" s="41">
        <f>_xlfn.IFNA(VLOOKUP($A4,'B-LogEmaxOverpEC50'!$A:$BQ,MATCH(BS$1,'B-LogEmaxOverpEC50'!$A$1:$BQ$1,0),FALSE),"")</f>
        <v>0.93951807447783153</v>
      </c>
      <c r="BT4" s="41">
        <f>_xlfn.IFNA(VLOOKUP($A4,'B-LogEmaxOverpEC50'!$A:$BQ,MATCH(BT$1,'B-LogEmaxOverpEC50'!$A$1:$BQ$1,0),FALSE),"")</f>
        <v>0.90985194319805474</v>
      </c>
      <c r="BU4" s="41">
        <f>_xlfn.IFNA(VLOOKUP($A4,'B-LogEmaxOverpEC50'!$A:$BQ,MATCH(BU$1,'B-LogEmaxOverpEC50'!$A$1:$BQ$1,0),FALSE),"")</f>
        <v>0</v>
      </c>
      <c r="BV4" s="41" t="str">
        <f>_xlfn.IFNA(VLOOKUP($A4,'B-LogEmaxOverpEC50'!$A:$BQ,MATCH(BV$1,'B-LogEmaxOverpEC50'!$A$1:$BQ$1,0),FALSE),"")</f>
        <v/>
      </c>
      <c r="BW4" s="41" t="str">
        <f>_xlfn.IFNA(VLOOKUP($A4,'B-LogEmaxOverpEC50'!$A:$BQ,MATCH(BW$1,'B-LogEmaxOverpEC50'!$A$1:$BQ$1,0),FALSE),"")</f>
        <v/>
      </c>
      <c r="BX4" s="41" t="str">
        <f>_xlfn.IFNA(VLOOKUP($A4,'B-LogEmaxOverpEC50'!$A:$BQ,MATCH(BX$1,'B-LogEmaxOverpEC50'!$A$1:$BQ$1,0),FALSE),"")</f>
        <v/>
      </c>
      <c r="BY4" s="41" t="str">
        <f>_xlfn.IFNA(VLOOKUP($A4,'B-LogEmaxOverpEC50'!$A:$BQ,MATCH(BY$1,'B-LogEmaxOverpEC50'!$A$1:$BQ$1,0),FALSE),"")</f>
        <v/>
      </c>
      <c r="BZ4" s="41" t="str">
        <f>_xlfn.IFNA(VLOOKUP($A4,'B-LogEmaxOverpEC50'!$A:$BQ,MATCH(BZ$1,'B-LogEmaxOverpEC50'!$A$1:$BQ$1,0),FALSE),"")</f>
        <v/>
      </c>
      <c r="CA4" s="41" t="str">
        <f>_xlfn.IFNA(VLOOKUP($A4,'B-LogEmaxOverpEC50'!$A:$BQ,MATCH(CA$1,'B-LogEmaxOverpEC50'!$A$1:$BQ$1,0),FALSE),"")</f>
        <v/>
      </c>
      <c r="CB4" s="47" t="str">
        <f>_xlfn.IFNA(VLOOKUP($A4,'I-LogEmaxOverpEC50'!$A:$BQ,MATCH(CB$1,'I-LogEmaxOverpEC50'!$A$1:$BQ$1,0),FALSE),"")</f>
        <v/>
      </c>
      <c r="CC4" s="47">
        <f>_xlfn.IFNA(VLOOKUP($A4,'I-LogEmaxOverpEC50'!$A:$BQ,MATCH(CC$1,'I-LogEmaxOverpEC50'!$A$1:$BQ$1,0),FALSE),"")</f>
        <v>1</v>
      </c>
      <c r="CD4" s="47">
        <f>_xlfn.IFNA(VLOOKUP($A4,'I-LogEmaxOverpEC50'!$A:$BQ,MATCH(CD$1,'I-LogEmaxOverpEC50'!$A$1:$BQ$1,0),FALSE),"")</f>
        <v>1</v>
      </c>
      <c r="CE4" s="47">
        <f>_xlfn.IFNA(VLOOKUP($A4,'I-LogEmaxOverpEC50'!$A:$BQ,MATCH(CE$1,'I-LogEmaxOverpEC50'!$A$1:$BQ$1,0),FALSE),"")</f>
        <v>0.52760523566355344</v>
      </c>
      <c r="CF4" s="47">
        <f>_xlfn.IFNA(VLOOKUP($A4,'I-LogEmaxOverpEC50'!$A:$BQ,MATCH(CF$1,'I-LogEmaxOverpEC50'!$A$1:$BQ$1,0),FALSE),"")</f>
        <v>0.52760523566355344</v>
      </c>
      <c r="CG4" s="47">
        <f>_xlfn.IFNA(VLOOKUP($A4,'I-LogEmaxOverpEC50'!$A:$BQ,MATCH(CG$1,'I-LogEmaxOverpEC50'!$A$1:$BQ$1,0),FALSE),"")</f>
        <v>0</v>
      </c>
      <c r="CH4" s="47" t="str">
        <f>_xlfn.IFNA(VLOOKUP($A4,'I-LogEmaxOverpEC50'!$A:$BQ,MATCH(CH$1,'I-LogEmaxOverpEC50'!$A$1:$BQ$1,0),FALSE),"")</f>
        <v/>
      </c>
      <c r="CI4" s="47" t="str">
        <f>_xlfn.IFNA(VLOOKUP($A4,'I-LogEmaxOverpEC50'!$A:$BQ,MATCH(CI$1,'I-LogEmaxOverpEC50'!$A$1:$BQ$1,0),FALSE),"")</f>
        <v/>
      </c>
      <c r="CJ4" s="47" t="str">
        <f>_xlfn.IFNA(VLOOKUP($A4,'I-LogEmaxOverpEC50'!$A:$BQ,MATCH(CJ$1,'I-LogEmaxOverpEC50'!$A$1:$BQ$1,0),FALSE),"")</f>
        <v/>
      </c>
      <c r="CK4" s="47" t="str">
        <f>_xlfn.IFNA(VLOOKUP($A4,'I-LogEmaxOverpEC50'!$A:$BQ,MATCH(CK$1,'I-LogEmaxOverpEC50'!$A$1:$BQ$1,0),FALSE),"")</f>
        <v/>
      </c>
      <c r="CL4" s="47" t="str">
        <f>_xlfn.IFNA(VLOOKUP($A4,'I-LogEmaxOverpEC50'!$A:$BQ,MATCH(CL$1,'I-LogEmaxOverpEC50'!$A$1:$BQ$1,0),FALSE),"")</f>
        <v/>
      </c>
      <c r="CM4" s="47" t="str">
        <f>_xlfn.IFNA(VLOOKUP($A4,'I-LogEmaxOverpEC50'!$A:$BQ,MATCH(CM$1,'I-LogEmaxOverpEC50'!$A$1:$BQ$1,0),FALSE),"")</f>
        <v/>
      </c>
      <c r="CN4" s="105" t="str">
        <f t="shared" si="13"/>
        <v/>
      </c>
      <c r="CO4" s="47">
        <f t="shared" si="14"/>
        <v>0.94159447786361272</v>
      </c>
      <c r="CP4" s="47" t="str">
        <f t="shared" si="15"/>
        <v/>
      </c>
      <c r="CQ4" s="47" t="str">
        <f t="shared" si="16"/>
        <v/>
      </c>
      <c r="CR4" s="48" t="str">
        <f>_xlfn.IFNA(VLOOKUP($A4,'B-LogEmaxOverpEC50'!$A:$HP,MATCH(CR$1,'B-LogEmaxOverpEC50'!$A$1:$HP$1,0),FALSE),"")</f>
        <v/>
      </c>
      <c r="CS4" s="47">
        <f>_xlfn.IFNA(VLOOKUP($A4,'B-LogEmaxOverpEC50'!$A:$HP,MATCH(CS$1,'B-LogEmaxOverpEC50'!$A$1:$HP$1,0),FALSE),"")</f>
        <v>8.7857752855073183</v>
      </c>
      <c r="CT4" s="47" t="str">
        <f>_xlfn.IFNA(VLOOKUP($A4,'B-LogEmaxOverpEC50'!$A:$HP,MATCH(CT$1,'B-LogEmaxOverpEC50'!$A$1:$HP$1,0),FALSE),"")</f>
        <v/>
      </c>
      <c r="CU4" s="47" t="str">
        <f>_xlfn.IFNA(VLOOKUP($A4,'B-LogEmaxOverpEC50'!$A:$HP,MATCH(CU$1,'B-LogEmaxOverpEC50'!$A$1:$HP$1,0),FALSE),"")</f>
        <v/>
      </c>
      <c r="CV4" s="48" t="str">
        <f>_xlfn.IFNA(VLOOKUP($A4,'I-LogEmaxOverpEC50'!$A:$HP,MATCH(CV$1,'I-LogEmaxOverpEC50'!$A$1:$HP$1,0),FALSE),"")</f>
        <v/>
      </c>
      <c r="CW4" s="47">
        <f>_xlfn.IFNA(VLOOKUP($A4,'I-LogEmaxOverpEC50'!$A:$HP,MATCH(CW$1,'I-LogEmaxOverpEC50'!$A$1:$HP$1,0),FALSE),"")</f>
        <v>8.2726374925842965</v>
      </c>
      <c r="CX4" s="47" t="str">
        <f>_xlfn.IFNA(VLOOKUP($A4,'I-LogEmaxOverpEC50'!$A:$HP,MATCH(CX$1,'I-LogEmaxOverpEC50'!$A$1:$HP$1,0),FALSE),"")</f>
        <v/>
      </c>
      <c r="CY4" s="47" t="str">
        <f>_xlfn.IFNA(VLOOKUP($A4,'I-LogEmaxOverpEC50'!$A:$HP,MATCH(CY$1,'I-LogEmaxOverpEC50'!$A$1:$HP$1,0),FALSE),"")</f>
        <v/>
      </c>
      <c r="CZ4" s="105" t="str">
        <f t="shared" si="17"/>
        <v/>
      </c>
      <c r="DA4" s="47">
        <f t="shared" si="18"/>
        <v>0.93173145713816774</v>
      </c>
      <c r="DB4" s="47" t="str">
        <f t="shared" si="19"/>
        <v/>
      </c>
      <c r="DC4" s="47" t="str">
        <f t="shared" si="20"/>
        <v/>
      </c>
      <c r="DD4" s="48" t="str">
        <f>_xlfn.IFNA(VLOOKUP($A4,'B-LogEmaxOverpEC50'!$A:$HP,MATCH(DD$1,'B-LogEmaxOverpEC50'!$A$1:$HP$1,0),FALSE),"")</f>
        <v/>
      </c>
      <c r="DE4" s="47">
        <f>_xlfn.IFNA(VLOOKUP($A4,'B-LogEmaxOverpEC50'!$A:$HP,MATCH(DE$1,'B-LogEmaxOverpEC50'!$A$1:$HP$1,0),FALSE),"")</f>
        <v>7.6812229892411441</v>
      </c>
      <c r="DF4" s="47" t="str">
        <f>_xlfn.IFNA(VLOOKUP($A4,'B-LogEmaxOverpEC50'!$A:$HP,MATCH(DF$1,'B-LogEmaxOverpEC50'!$A$1:$HP$1,0),FALSE),"")</f>
        <v/>
      </c>
      <c r="DG4" s="47" t="str">
        <f>_xlfn.IFNA(VLOOKUP($A4,'B-LogEmaxOverpEC50'!$A:$HP,MATCH(DG$1,'B-LogEmaxOverpEC50'!$A$1:$HP$1,0),FALSE),"")</f>
        <v/>
      </c>
      <c r="DH4" s="48" t="str">
        <f>_xlfn.IFNA(VLOOKUP($A4,'I-LogEmaxOverpEC50'!$A:$HP,MATCH(DH$1,'I-LogEmaxOverpEC50'!$A$1:$HP$1,0),FALSE),"")</f>
        <v/>
      </c>
      <c r="DI4" s="47">
        <f>_xlfn.IFNA(VLOOKUP($A4,'I-LogEmaxOverpEC50'!$A:$HP,MATCH(DI$1,'I-LogEmaxOverpEC50'!$A$1:$HP$1,0),FALSE),"")</f>
        <v>8.24403097093467</v>
      </c>
      <c r="DJ4" s="47" t="str">
        <f>_xlfn.IFNA(VLOOKUP($A4,'I-LogEmaxOverpEC50'!$A:$HP,MATCH(DJ$1,'I-LogEmaxOverpEC50'!$A$1:$HP$1,0),FALSE),"")</f>
        <v/>
      </c>
      <c r="DK4" s="47" t="str">
        <f>_xlfn.IFNA(VLOOKUP($A4,'I-LogEmaxOverpEC50'!$A:$HP,MATCH(DK$1,'I-LogEmaxOverpEC50'!$A$1:$HP$1,0),FALSE),"")</f>
        <v/>
      </c>
      <c r="DL4" s="105" t="str">
        <f t="shared" si="21"/>
        <v/>
      </c>
      <c r="DM4" s="47">
        <f t="shared" si="22"/>
        <v>1</v>
      </c>
      <c r="DN4" s="47" t="str">
        <f t="shared" si="23"/>
        <v/>
      </c>
      <c r="DO4" s="47" t="str">
        <f t="shared" si="24"/>
        <v/>
      </c>
      <c r="DP4" s="48" t="str">
        <f>_xlfn.IFNA(VLOOKUP($A4,'B-LogEmaxOverpEC50'!$A:$HP,MATCH(DP$1,'B-LogEmaxOverpEC50'!$A$1:$HP$1,0),FALSE),"")</f>
        <v/>
      </c>
      <c r="DQ4" s="47">
        <f>_xlfn.IFNA(VLOOKUP($A4,'B-LogEmaxOverpEC50'!$A:$HP,MATCH(DQ$1,'B-LogEmaxOverpEC50'!$A$1:$HP$1,0),FALSE),"")</f>
        <v>1</v>
      </c>
      <c r="DR4" s="47" t="str">
        <f>_xlfn.IFNA(VLOOKUP($A4,'B-LogEmaxOverpEC50'!$A:$HP,MATCH(DR$1,'B-LogEmaxOverpEC50'!$A$1:$HP$1,0),FALSE),"")</f>
        <v/>
      </c>
      <c r="DS4" s="47" t="str">
        <f>_xlfn.IFNA(VLOOKUP($A4,'B-LogEmaxOverpEC50'!$A:$HP,MATCH(DS$1,'B-LogEmaxOverpEC50'!$A$1:$HP$1,0),FALSE),"")</f>
        <v/>
      </c>
      <c r="DT4" s="48" t="str">
        <f>_xlfn.IFNA(VLOOKUP($A4,'I-LogEmaxOverpEC50'!$A:$HP,MATCH(DT$1,'I-LogEmaxOverpEC50'!$A$1:$HP$1,0),FALSE),"")</f>
        <v/>
      </c>
      <c r="DU4" s="47">
        <f>_xlfn.IFNA(VLOOKUP($A4,'I-LogEmaxOverpEC50'!$A:$HP,MATCH(DU$1,'I-LogEmaxOverpEC50'!$A$1:$HP$1,0),FALSE),"")</f>
        <v>1</v>
      </c>
      <c r="DV4" s="47" t="str">
        <f>_xlfn.IFNA(VLOOKUP($A4,'I-LogEmaxOverpEC50'!$A:$HP,MATCH(DV$1,'I-LogEmaxOverpEC50'!$A$1:$HP$1,0),FALSE),"")</f>
        <v/>
      </c>
      <c r="DW4" s="47" t="str">
        <f>_xlfn.IFNA(VLOOKUP($A4,'I-LogEmaxOverpEC50'!$A:$HP,MATCH(DW$1,'I-LogEmaxOverpEC50'!$A$1:$HP$1,0),FALSE),"")</f>
        <v/>
      </c>
      <c r="DX4" s="105" t="str">
        <f t="shared" si="25"/>
        <v/>
      </c>
      <c r="DY4" s="47">
        <f t="shared" si="26"/>
        <v>0.80158839534331361</v>
      </c>
      <c r="DZ4" s="47" t="str">
        <f t="shared" si="27"/>
        <v/>
      </c>
      <c r="EA4" s="47" t="str">
        <f t="shared" si="28"/>
        <v/>
      </c>
      <c r="EB4" s="48" t="str">
        <f>_xlfn.IFNA(VLOOKUP($A4,'B-LogEmaxOverpEC50'!$A:$HP,MATCH(EB$1,'B-LogEmaxOverpEC50'!$A$1:$HP$1,0),FALSE),"")</f>
        <v/>
      </c>
      <c r="EC4" s="47">
        <f>_xlfn.IFNA(VLOOKUP($A4,'B-LogEmaxOverpEC50'!$A:$HP,MATCH(EC$1,'B-LogEmaxOverpEC50'!$A$1:$HP$1,0),FALSE),"")</f>
        <v>0.76228909726633098</v>
      </c>
      <c r="ED4" s="47" t="str">
        <f>_xlfn.IFNA(VLOOKUP($A4,'B-LogEmaxOverpEC50'!$A:$HP,MATCH(ED$1,'B-LogEmaxOverpEC50'!$A$1:$HP$1,0),FALSE),"")</f>
        <v/>
      </c>
      <c r="EE4" s="47" t="str">
        <f>_xlfn.IFNA(VLOOKUP($A4,'B-LogEmaxOverpEC50'!$A:$HP,MATCH(EE$1,'B-LogEmaxOverpEC50'!$A$1:$HP$1,0),FALSE),"")</f>
        <v/>
      </c>
      <c r="EF4" s="48" t="str">
        <f>_xlfn.IFNA(VLOOKUP($A4,'I-LogEmaxOverpEC50'!$A:$HP,MATCH(EF$1,'I-LogEmaxOverpEC50'!$A$1:$HP$1,0),FALSE),"")</f>
        <v/>
      </c>
      <c r="EG4" s="47">
        <f>_xlfn.IFNA(VLOOKUP($A4,'I-LogEmaxOverpEC50'!$A:$HP,MATCH(EG$1,'I-LogEmaxOverpEC50'!$A$1:$HP$1,0),FALSE),"")</f>
        <v>0.61104209426542133</v>
      </c>
      <c r="EH4" s="47" t="str">
        <f>_xlfn.IFNA(VLOOKUP($A4,'I-LogEmaxOverpEC50'!$A:$HP,MATCH(EH$1,'I-LogEmaxOverpEC50'!$A$1:$HP$1,0),FALSE),"")</f>
        <v/>
      </c>
      <c r="EI4" s="47" t="str">
        <f>_xlfn.IFNA(VLOOKUP($A4,'I-LogEmaxOverpEC50'!$A:$HP,MATCH(EI$1,'I-LogEmaxOverpEC50'!$A$1:$HP$1,0),FALSE),"")</f>
        <v/>
      </c>
      <c r="EJ4" s="37"/>
      <c r="EK4" s="37"/>
      <c r="EL4" s="37"/>
      <c r="EM4" s="37"/>
      <c r="EN4" s="37"/>
      <c r="EO4" s="37"/>
      <c r="EP4" s="37"/>
      <c r="EQ4" s="37"/>
    </row>
    <row r="5" spans="1:147" s="49" customFormat="1" x14ac:dyDescent="0.2">
      <c r="A5" s="29" t="s">
        <v>38</v>
      </c>
      <c r="B5" s="377" t="str">
        <f>VLOOKUP($A5,BI!$A:$Q,MATCH(B$1,BI!$A$1:$Q$1,0),FALSE)</f>
        <v/>
      </c>
      <c r="C5" s="378">
        <f>VLOOKUP($A5,BI!$A:$Q,MATCH(C$1,BI!$A$1:$Q$1,0),FALSE)</f>
        <v>1</v>
      </c>
      <c r="D5" s="378">
        <f>VLOOKUP($A5,BI!$A:$Q,MATCH(D$1,BI!$A$1:$Q$1,0),FALSE)</f>
        <v>1</v>
      </c>
      <c r="E5" s="378">
        <f>VLOOKUP($A5,BI!$A:$Q,MATCH(E$1,BI!$A$1:$Q$1,0),FALSE)</f>
        <v>1</v>
      </c>
      <c r="F5" s="378">
        <f>VLOOKUP($A5,BI!$A:$Q,MATCH(F$1,BI!$A$1:$Q$1,0),FALSE)</f>
        <v>1</v>
      </c>
      <c r="G5" s="378">
        <f>VLOOKUP($A5,BI!$A:$Q,MATCH(G$1,BI!$A$1:$Q$1,0),FALSE)</f>
        <v>1</v>
      </c>
      <c r="H5" s="378">
        <f>VLOOKUP($A5,BI!$A:$Q,MATCH(H$1,BI!$A$1:$Q$1,0),FALSE)</f>
        <v>1</v>
      </c>
      <c r="I5" s="378">
        <f>VLOOKUP($A5,BI!$A:$Q,MATCH(I$1,BI!$A$1:$Q$1,0),FALSE)</f>
        <v>1</v>
      </c>
      <c r="J5" s="378">
        <f>VLOOKUP($A5,BI!$A:$Q,MATCH(J$1,BI!$A$1:$Q$1,0),FALSE)</f>
        <v>1</v>
      </c>
      <c r="K5" s="378">
        <f>VLOOKUP($A5,BI!$A:$Q,MATCH(K$1,BI!$A$1:$Q$1,0),FALSE)</f>
        <v>1</v>
      </c>
      <c r="L5" s="378" t="str">
        <f>VLOOKUP($A5,BI!$A:$Q,MATCH(L$1,BI!$A$1:$Q$1,0),FALSE)</f>
        <v/>
      </c>
      <c r="M5" s="378" t="str">
        <f>VLOOKUP($A5,BI!$A:$Q,MATCH(M$1,BI!$A$1:$Q$1,0),FALSE)</f>
        <v/>
      </c>
      <c r="N5" s="49">
        <f t="shared" si="29"/>
        <v>9</v>
      </c>
      <c r="O5" s="49" t="str">
        <f>VLOOKUP($A5,BI!$A:$Q,MATCH(O$1,BI!$A$1:$Q$1,0),FALSE)</f>
        <v/>
      </c>
      <c r="P5" s="37">
        <f>VLOOKUP($A5,BI!$A:$Q,MATCH(P$1,BI!$A$1:$Q$1,0),FALSE)</f>
        <v>1</v>
      </c>
      <c r="Q5" s="37">
        <f>VLOOKUP($A5,BI!$A:$Q,MATCH(Q$1,BI!$A$1:$Q$1,0),FALSE)</f>
        <v>1</v>
      </c>
      <c r="R5" s="37" t="str">
        <f>VLOOKUP($A5,BI!$A:$Q,MATCH(R$1,BI!$A$1:$Q$1,0),FALSE)</f>
        <v/>
      </c>
      <c r="S5" s="37">
        <f t="shared" si="30"/>
        <v>2</v>
      </c>
      <c r="T5" s="40" t="str">
        <f t="shared" si="31"/>
        <v/>
      </c>
      <c r="U5" s="41">
        <f t="shared" si="32"/>
        <v>0.82524871904074759</v>
      </c>
      <c r="V5" s="41">
        <f t="shared" si="33"/>
        <v>0.79476237659781768</v>
      </c>
      <c r="W5" s="41">
        <f t="shared" si="34"/>
        <v>0.88167207733422071</v>
      </c>
      <c r="X5" s="41">
        <f t="shared" si="35"/>
        <v>0.91821146103397033</v>
      </c>
      <c r="Y5" s="41">
        <f t="shared" si="36"/>
        <v>0.94875067797240875</v>
      </c>
      <c r="Z5" s="41">
        <f t="shared" si="37"/>
        <v>0.87088174546894215</v>
      </c>
      <c r="AA5" s="41">
        <f t="shared" si="38"/>
        <v>0.86862606333696379</v>
      </c>
      <c r="AB5" s="41">
        <f t="shared" si="39"/>
        <v>0.90347506998820637</v>
      </c>
      <c r="AC5" s="41">
        <f t="shared" si="40"/>
        <v>0.83325573769807459</v>
      </c>
      <c r="AD5" s="41" t="str">
        <f t="shared" si="41"/>
        <v/>
      </c>
      <c r="AE5" s="41" t="str">
        <f t="shared" si="42"/>
        <v/>
      </c>
      <c r="AF5" s="44" t="str">
        <f>_xlfn.IFNA(VLOOKUP($A5,'B-LogEmaxOverpEC50'!$A:$BQ,MATCH(AF$1,'B-LogEmaxOverpEC50'!$A$1:$BQ$1,0),FALSE),"")</f>
        <v/>
      </c>
      <c r="AG5" s="46">
        <f>_xlfn.IFNA(VLOOKUP($A5,'B-LogEmaxOverpEC50'!$A:$BQ,MATCH(AG$1,'B-LogEmaxOverpEC50'!$A$1:$BQ$1,0),FALSE),"")</f>
        <v>5.8547127796335205</v>
      </c>
      <c r="AH5" s="46">
        <f>_xlfn.IFNA(VLOOKUP($A5,'B-LogEmaxOverpEC50'!$A:$BQ,MATCH(AH$1,'B-LogEmaxOverpEC50'!$A$1:$BQ$1,0),FALSE),"")</f>
        <v>5.638427949876526</v>
      </c>
      <c r="AI5" s="46">
        <f>_xlfn.IFNA(VLOOKUP($A5,'B-LogEmaxOverpEC50'!$A:$BQ,MATCH(AI$1,'B-LogEmaxOverpEC50'!$A$1:$BQ$1,0),FALSE),"")</f>
        <v>5.7594247416900188</v>
      </c>
      <c r="AJ5" s="46">
        <f>_xlfn.IFNA(VLOOKUP($A5,'B-LogEmaxOverpEC50'!$A:$BQ,MATCH(AJ$1,'B-LogEmaxOverpEC50'!$A$1:$BQ$1,0),FALSE),"")</f>
        <v>5.9981141999778851</v>
      </c>
      <c r="AK5" s="46">
        <f>_xlfn.IFNA(VLOOKUP($A5,'B-LogEmaxOverpEC50'!$A:$BQ,MATCH(AK$1,'B-LogEmaxOverpEC50'!$A$1:$BQ$1,0),FALSE),"")</f>
        <v>7.0891219826229159</v>
      </c>
      <c r="AL5" s="45">
        <f>_xlfn.IFNA(VLOOKUP($A5,'B-LogEmaxOverpEC50'!$A:$BQ,MATCH(AL$1,'B-LogEmaxOverpEC50'!$A$1:$BQ$1,0),FALSE),"")</f>
        <v>8.607434982265616</v>
      </c>
      <c r="AM5" s="45">
        <f>_xlfn.IFNA(VLOOKUP($A5,'B-LogEmaxOverpEC50'!$A:$BQ,MATCH(AM$1,'B-LogEmaxOverpEC50'!$A$1:$BQ$1,0),FALSE),"")</f>
        <v>8.6297871060518556</v>
      </c>
      <c r="AN5" s="45">
        <f>_xlfn.IFNA(VLOOKUP($A5,'B-LogEmaxOverpEC50'!$A:$BQ,MATCH(AN$1,'B-LogEmaxOverpEC50'!$A$1:$BQ$1,0),FALSE),"")</f>
        <v>8.6794204394831063</v>
      </c>
      <c r="AO5" s="46">
        <f>_xlfn.IFNA(VLOOKUP($A5,'B-LogEmaxOverpEC50'!$A:$BQ,MATCH(AO$1,'B-LogEmaxOverpEC50'!$A$1:$BQ$1,0),FALSE),"")</f>
        <v>7.9844173827251534</v>
      </c>
      <c r="AP5" s="45" t="str">
        <f>_xlfn.IFNA(VLOOKUP($A5,'B-LogEmaxOverpEC50'!$A:$BQ,MATCH(AP$1,'B-LogEmaxOverpEC50'!$A$1:$BQ$1,0),FALSE),"")</f>
        <v/>
      </c>
      <c r="AQ5" s="45" t="str">
        <f>_xlfn.IFNA(VLOOKUP($A5,'B-LogEmaxOverpEC50'!$A:$BQ,MATCH(AQ$1,'B-LogEmaxOverpEC50'!$A$1:$BQ$1,0),FALSE),"")</f>
        <v/>
      </c>
      <c r="AR5" s="47" t="str">
        <f>_xlfn.IFNA(VLOOKUP($A5,'I-LogEmaxOverpEC50'!$A:$BQ,MATCH(AR$1,'I-LogEmaxOverpEC50'!$A$1:$BQ$1,0),FALSE),"")</f>
        <v/>
      </c>
      <c r="AS5" s="47">
        <f>_xlfn.IFNA(VLOOKUP($A5,'I-LogEmaxOverpEC50'!$A:$BQ,MATCH(AS$1,'I-LogEmaxOverpEC50'!$A$1:$BQ$1,0),FALSE),"")</f>
        <v>7.0944827232678653</v>
      </c>
      <c r="AT5" s="47">
        <f>_xlfn.IFNA(VLOOKUP($A5,'I-LogEmaxOverpEC50'!$A:$BQ,MATCH(AT$1,'I-LogEmaxOverpEC50'!$A$1:$BQ$1,0),FALSE),"")</f>
        <v>7.0944827232678653</v>
      </c>
      <c r="AU5" s="47">
        <f>_xlfn.IFNA(VLOOKUP($A5,'I-LogEmaxOverpEC50'!$A:$BQ,MATCH(AU$1,'I-LogEmaxOverpEC50'!$A$1:$BQ$1,0),FALSE),"")</f>
        <v>6.5323887301772396</v>
      </c>
      <c r="AV5" s="47">
        <f>_xlfn.IFNA(VLOOKUP($A5,'I-LogEmaxOverpEC50'!$A:$BQ,MATCH(AV$1,'I-LogEmaxOverpEC50'!$A$1:$BQ$1,0),FALSE),"")</f>
        <v>6.5323887301772396</v>
      </c>
      <c r="AW5" s="47">
        <f>_xlfn.IFNA(VLOOKUP($A5,'I-LogEmaxOverpEC50'!$A:$BQ,MATCH(AW$1,'I-LogEmaxOverpEC50'!$A$1:$BQ$1,0),FALSE),"")</f>
        <v>7.4720599913279635</v>
      </c>
      <c r="AX5" s="47">
        <f>_xlfn.IFNA(VLOOKUP($A5,'I-LogEmaxOverpEC50'!$A:$BQ,MATCH(AX$1,'I-LogEmaxOverpEC50'!$A$1:$BQ$1,0),FALSE),"")</f>
        <v>7.4960580013659124</v>
      </c>
      <c r="AY5" s="47">
        <f>_xlfn.IFNA(VLOOKUP($A5,'I-LogEmaxOverpEC50'!$A:$BQ,MATCH(AY$1,'I-LogEmaxOverpEC50'!$A$1:$BQ$1,0),FALSE),"")</f>
        <v>7.4960580013659124</v>
      </c>
      <c r="AZ5" s="47">
        <f>_xlfn.IFNA(VLOOKUP($A5,'I-LogEmaxOverpEC50'!$A:$BQ,MATCH(AZ$1,'I-LogEmaxOverpEC50'!$A$1:$BQ$1,0),FALSE),"")</f>
        <v>7.8416399890190682</v>
      </c>
      <c r="BA5" s="47">
        <f>_xlfn.IFNA(VLOOKUP($A5,'I-LogEmaxOverpEC50'!$A:$BQ,MATCH(BA$1,'I-LogEmaxOverpEC50'!$A$1:$BQ$1,0),FALSE),"")</f>
        <v>6.6530615963319777</v>
      </c>
      <c r="BB5" s="47" t="str">
        <f>_xlfn.IFNA(VLOOKUP($A5,'I-LogEmaxOverpEC50'!$A:$BQ,MATCH(BB$1,'I-LogEmaxOverpEC50'!$A$1:$BQ$1,0),FALSE),"")</f>
        <v/>
      </c>
      <c r="BC5" s="47" t="str">
        <f>_xlfn.IFNA(VLOOKUP($A5,'I-LogEmaxOverpEC50'!$A:$BQ,MATCH(BC$1,'I-LogEmaxOverpEC50'!$A$1:$BQ$1,0),FALSE),"")</f>
        <v/>
      </c>
      <c r="BD5" s="199" t="str">
        <f t="shared" si="43"/>
        <v/>
      </c>
      <c r="BE5" s="41">
        <f t="shared" si="44"/>
        <v>0.16566271227536725</v>
      </c>
      <c r="BF5" s="41">
        <f t="shared" si="45"/>
        <v>0</v>
      </c>
      <c r="BG5" s="41">
        <f t="shared" si="46"/>
        <v>0</v>
      </c>
      <c r="BH5" s="41">
        <f t="shared" si="47"/>
        <v>0</v>
      </c>
      <c r="BI5" s="41">
        <f t="shared" si="48"/>
        <v>0.6646722273453648</v>
      </c>
      <c r="BJ5" s="41">
        <f t="shared" si="49"/>
        <v>0.7538919949579127</v>
      </c>
      <c r="BK5" s="41">
        <f t="shared" si="50"/>
        <v>0.74825874053643437</v>
      </c>
      <c r="BL5" s="41">
        <f t="shared" si="51"/>
        <v>1</v>
      </c>
      <c r="BM5" s="41">
        <f t="shared" si="52"/>
        <v>0.11947469315963465</v>
      </c>
      <c r="BN5" s="41" t="str">
        <f t="shared" si="53"/>
        <v/>
      </c>
      <c r="BO5" s="41" t="str">
        <f t="shared" si="54"/>
        <v/>
      </c>
      <c r="BP5" s="40" t="str">
        <f>_xlfn.IFNA(VLOOKUP($A5,'B-LogEmaxOverpEC50'!$A:$BQ,MATCH(BP$1,'B-LogEmaxOverpEC50'!$A$1:$BQ$1,0),FALSE),"")</f>
        <v/>
      </c>
      <c r="BQ5" s="41">
        <f>_xlfn.IFNA(VLOOKUP($A5,'B-LogEmaxOverpEC50'!$A:$BQ,MATCH(BQ$1,'B-LogEmaxOverpEC50'!$A$1:$BQ$1,0),FALSE),"")</f>
        <v>7.1123105530910349E-2</v>
      </c>
      <c r="BR5" s="41">
        <f>_xlfn.IFNA(VLOOKUP($A5,'B-LogEmaxOverpEC50'!$A:$BQ,MATCH(BR$1,'B-LogEmaxOverpEC50'!$A$1:$BQ$1,0),FALSE),"")</f>
        <v>0</v>
      </c>
      <c r="BS5" s="41">
        <f>_xlfn.IFNA(VLOOKUP($A5,'B-LogEmaxOverpEC50'!$A:$BQ,MATCH(BS$1,'B-LogEmaxOverpEC50'!$A$1:$BQ$1,0),FALSE),"")</f>
        <v>3.9788586202377137E-2</v>
      </c>
      <c r="BT5" s="41">
        <f>_xlfn.IFNA(VLOOKUP($A5,'B-LogEmaxOverpEC50'!$A:$BQ,MATCH(BT$1,'B-LogEmaxOverpEC50'!$A$1:$BQ$1,0),FALSE),"")</f>
        <v>0.11827922999832614</v>
      </c>
      <c r="BU5" s="41">
        <f>_xlfn.IFNA(VLOOKUP($A5,'B-LogEmaxOverpEC50'!$A:$BQ,MATCH(BU$1,'B-LogEmaxOverpEC50'!$A$1:$BQ$1,0),FALSE),"")</f>
        <v>0.47704623990507433</v>
      </c>
      <c r="BV5" s="41">
        <f>_xlfn.IFNA(VLOOKUP($A5,'B-LogEmaxOverpEC50'!$A:$BQ,MATCH(BV$1,'B-LogEmaxOverpEC50'!$A$1:$BQ$1,0),FALSE),"")</f>
        <v>0.97632830154513039</v>
      </c>
      <c r="BW5" s="41">
        <f>_xlfn.IFNA(VLOOKUP($A5,'B-LogEmaxOverpEC50'!$A:$BQ,MATCH(BW$1,'B-LogEmaxOverpEC50'!$A$1:$BQ$1,0),FALSE),"")</f>
        <v>0.98367857414943116</v>
      </c>
      <c r="BX5" s="41">
        <f>_xlfn.IFNA(VLOOKUP($A5,'B-LogEmaxOverpEC50'!$A:$BQ,MATCH(BX$1,'B-LogEmaxOverpEC50'!$A$1:$BQ$1,0),FALSE),"")</f>
        <v>1</v>
      </c>
      <c r="BY5" s="41">
        <f>_xlfn.IFNA(VLOOKUP($A5,'B-LogEmaxOverpEC50'!$A:$BQ,MATCH(BY$1,'B-LogEmaxOverpEC50'!$A$1:$BQ$1,0),FALSE),"")</f>
        <v>0.77145518802387214</v>
      </c>
      <c r="BZ5" s="41" t="str">
        <f>_xlfn.IFNA(VLOOKUP($A5,'B-LogEmaxOverpEC50'!$A:$BQ,MATCH(BZ$1,'B-LogEmaxOverpEC50'!$A$1:$BQ$1,0),FALSE),"")</f>
        <v/>
      </c>
      <c r="CA5" s="41" t="str">
        <f>_xlfn.IFNA(VLOOKUP($A5,'B-LogEmaxOverpEC50'!$A:$BQ,MATCH(CA$1,'B-LogEmaxOverpEC50'!$A$1:$BQ$1,0),FALSE),"")</f>
        <v/>
      </c>
      <c r="CB5" s="47" t="str">
        <f>_xlfn.IFNA(VLOOKUP($A5,'I-LogEmaxOverpEC50'!$A:$BQ,MATCH(CB$1,'I-LogEmaxOverpEC50'!$A$1:$BQ$1,0),FALSE),"")</f>
        <v/>
      </c>
      <c r="CC5" s="47">
        <f>_xlfn.IFNA(VLOOKUP($A5,'I-LogEmaxOverpEC50'!$A:$BQ,MATCH(CC$1,'I-LogEmaxOverpEC50'!$A$1:$BQ$1,0),FALSE),"")</f>
        <v>0.42932476810284481</v>
      </c>
      <c r="CD5" s="47">
        <f>_xlfn.IFNA(VLOOKUP($A5,'I-LogEmaxOverpEC50'!$A:$BQ,MATCH(CD$1,'I-LogEmaxOverpEC50'!$A$1:$BQ$1,0),FALSE),"")</f>
        <v>0.42932476810284481</v>
      </c>
      <c r="CE5" s="47">
        <f>_xlfn.IFNA(VLOOKUP($A5,'I-LogEmaxOverpEC50'!$A:$BQ,MATCH(CE$1,'I-LogEmaxOverpEC50'!$A$1:$BQ$1,0),FALSE),"")</f>
        <v>0</v>
      </c>
      <c r="CF5" s="47">
        <f>_xlfn.IFNA(VLOOKUP($A5,'I-LogEmaxOverpEC50'!$A:$BQ,MATCH(CF$1,'I-LogEmaxOverpEC50'!$A$1:$BQ$1,0),FALSE),"")</f>
        <v>0</v>
      </c>
      <c r="CG5" s="47">
        <f>_xlfn.IFNA(VLOOKUP($A5,'I-LogEmaxOverpEC50'!$A:$BQ,MATCH(CG$1,'I-LogEmaxOverpEC50'!$A$1:$BQ$1,0),FALSE),"")</f>
        <v>0.7177165229399608</v>
      </c>
      <c r="CH5" s="47">
        <f>_xlfn.IFNA(VLOOKUP($A5,'I-LogEmaxOverpEC50'!$A:$BQ,MATCH(CH$1,'I-LogEmaxOverpEC50'!$A$1:$BQ$1,0),FALSE),"")</f>
        <v>0.73604609098572893</v>
      </c>
      <c r="CI5" s="47">
        <f>_xlfn.IFNA(VLOOKUP($A5,'I-LogEmaxOverpEC50'!$A:$BQ,MATCH(CI$1,'I-LogEmaxOverpEC50'!$A$1:$BQ$1,0),FALSE),"")</f>
        <v>0.73604609098572893</v>
      </c>
      <c r="CJ5" s="47">
        <f>_xlfn.IFNA(VLOOKUP($A5,'I-LogEmaxOverpEC50'!$A:$BQ,MATCH(CJ$1,'I-LogEmaxOverpEC50'!$A$1:$BQ$1,0),FALSE),"")</f>
        <v>1</v>
      </c>
      <c r="CK5" s="47">
        <f>_xlfn.IFNA(VLOOKUP($A5,'I-LogEmaxOverpEC50'!$A:$BQ,MATCH(CK$1,'I-LogEmaxOverpEC50'!$A$1:$BQ$1,0),FALSE),"")</f>
        <v>9.2169371875560374E-2</v>
      </c>
      <c r="CL5" s="47" t="str">
        <f>_xlfn.IFNA(VLOOKUP($A5,'I-LogEmaxOverpEC50'!$A:$BQ,MATCH(CL$1,'I-LogEmaxOverpEC50'!$A$1:$BQ$1,0),FALSE),"")</f>
        <v/>
      </c>
      <c r="CM5" s="47" t="str">
        <f>_xlfn.IFNA(VLOOKUP($A5,'I-LogEmaxOverpEC50'!$A:$BQ,MATCH(CM$1,'I-LogEmaxOverpEC50'!$A$1:$BQ$1,0),FALSE),"")</f>
        <v/>
      </c>
      <c r="CN5" s="105" t="str">
        <f t="shared" si="13"/>
        <v/>
      </c>
      <c r="CO5" s="47">
        <f t="shared" si="14"/>
        <v>0.94875067797240875</v>
      </c>
      <c r="CP5" s="47">
        <f t="shared" si="15"/>
        <v>0.90347506998820637</v>
      </c>
      <c r="CQ5" s="47" t="str">
        <f t="shared" si="16"/>
        <v/>
      </c>
      <c r="CR5" s="48" t="str">
        <f>_xlfn.IFNA(VLOOKUP($A5,'B-LogEmaxOverpEC50'!$A:$HP,MATCH(CR$1,'B-LogEmaxOverpEC50'!$A$1:$HP$1,0),FALSE),"")</f>
        <v/>
      </c>
      <c r="CS5" s="47">
        <f>_xlfn.IFNA(VLOOKUP($A5,'B-LogEmaxOverpEC50'!$A:$HP,MATCH(CS$1,'B-LogEmaxOverpEC50'!$A$1:$HP$1,0),FALSE),"")</f>
        <v>7.0891219826229159</v>
      </c>
      <c r="CT5" s="47">
        <f>_xlfn.IFNA(VLOOKUP($A5,'B-LogEmaxOverpEC50'!$A:$HP,MATCH(CT$1,'B-LogEmaxOverpEC50'!$A$1:$HP$1,0),FALSE),"")</f>
        <v>8.6794204394831063</v>
      </c>
      <c r="CU5" s="47" t="str">
        <f>_xlfn.IFNA(VLOOKUP($A5,'B-LogEmaxOverpEC50'!$A:$HP,MATCH(CU$1,'B-LogEmaxOverpEC50'!$A$1:$HP$1,0),FALSE),"")</f>
        <v/>
      </c>
      <c r="CV5" s="48" t="str">
        <f>_xlfn.IFNA(VLOOKUP($A5,'I-LogEmaxOverpEC50'!$A:$HP,MATCH(CV$1,'I-LogEmaxOverpEC50'!$A$1:$HP$1,0),FALSE),"")</f>
        <v/>
      </c>
      <c r="CW5" s="47">
        <f>_xlfn.IFNA(VLOOKUP($A5,'I-LogEmaxOverpEC50'!$A:$HP,MATCH(CW$1,'I-LogEmaxOverpEC50'!$A$1:$HP$1,0),FALSE),"")</f>
        <v>7.4720599913279635</v>
      </c>
      <c r="CX5" s="47">
        <f>_xlfn.IFNA(VLOOKUP($A5,'I-LogEmaxOverpEC50'!$A:$HP,MATCH(CX$1,'I-LogEmaxOverpEC50'!$A$1:$HP$1,0),FALSE),"")</f>
        <v>7.8416399890190682</v>
      </c>
      <c r="CY5" s="47" t="str">
        <f>_xlfn.IFNA(VLOOKUP($A5,'I-LogEmaxOverpEC50'!$A:$HP,MATCH(CY$1,'I-LogEmaxOverpEC50'!$A$1:$HP$1,0),FALSE),"")</f>
        <v/>
      </c>
      <c r="CZ5" s="105" t="str">
        <f t="shared" si="17"/>
        <v/>
      </c>
      <c r="DA5" s="47">
        <f t="shared" si="18"/>
        <v>0.87369618904787472</v>
      </c>
      <c r="DB5" s="47">
        <f t="shared" si="19"/>
        <v>0.86979043327573624</v>
      </c>
      <c r="DC5" s="47" t="str">
        <f t="shared" si="20"/>
        <v/>
      </c>
      <c r="DD5" s="48" t="str">
        <f>_xlfn.IFNA(VLOOKUP($A5,'B-LogEmaxOverpEC50'!$A:$HP,MATCH(DD$1,'B-LogEmaxOverpEC50'!$A$1:$HP$1,0),FALSE),"")</f>
        <v/>
      </c>
      <c r="DE5" s="47">
        <f>_xlfn.IFNA(VLOOKUP($A5,'B-LogEmaxOverpEC50'!$A:$HP,MATCH(DE$1,'B-LogEmaxOverpEC50'!$A$1:$HP$1,0),FALSE),"")</f>
        <v>6.0679603307601733</v>
      </c>
      <c r="DF5" s="47">
        <f>_xlfn.IFNA(VLOOKUP($A5,'B-LogEmaxOverpEC50'!$A:$HP,MATCH(DF$1,'B-LogEmaxOverpEC50'!$A$1:$HP$1,0),FALSE),"")</f>
        <v>8.4752649776314328</v>
      </c>
      <c r="DG5" s="47" t="str">
        <f>_xlfn.IFNA(VLOOKUP($A5,'B-LogEmaxOverpEC50'!$A:$HP,MATCH(DG$1,'B-LogEmaxOverpEC50'!$A$1:$HP$1,0),FALSE),"")</f>
        <v/>
      </c>
      <c r="DH5" s="48" t="str">
        <f>_xlfn.IFNA(VLOOKUP($A5,'I-LogEmaxOverpEC50'!$A:$HP,MATCH(DH$1,'I-LogEmaxOverpEC50'!$A$1:$HP$1,0),FALSE),"")</f>
        <v/>
      </c>
      <c r="DI5" s="47">
        <f>_xlfn.IFNA(VLOOKUP($A5,'I-LogEmaxOverpEC50'!$A:$HP,MATCH(DI$1,'I-LogEmaxOverpEC50'!$A$1:$HP$1,0),FALSE),"")</f>
        <v>6.9451605796436358</v>
      </c>
      <c r="DJ5" s="47">
        <f>_xlfn.IFNA(VLOOKUP($A5,'I-LogEmaxOverpEC50'!$A:$HP,MATCH(DJ$1,'I-LogEmaxOverpEC50'!$A$1:$HP$1,0),FALSE),"")</f>
        <v>7.371704397020717</v>
      </c>
      <c r="DK5" s="47" t="str">
        <f>_xlfn.IFNA(VLOOKUP($A5,'I-LogEmaxOverpEC50'!$A:$HP,MATCH(DK$1,'I-LogEmaxOverpEC50'!$A$1:$HP$1,0),FALSE),"")</f>
        <v/>
      </c>
      <c r="DL5" s="105" t="str">
        <f t="shared" si="21"/>
        <v/>
      </c>
      <c r="DM5" s="47">
        <f t="shared" si="22"/>
        <v>0.6646722273453648</v>
      </c>
      <c r="DN5" s="47">
        <f t="shared" si="23"/>
        <v>1</v>
      </c>
      <c r="DO5" s="47" t="str">
        <f t="shared" si="24"/>
        <v/>
      </c>
      <c r="DP5" s="48" t="str">
        <f>_xlfn.IFNA(VLOOKUP($A5,'B-LogEmaxOverpEC50'!$A:$HP,MATCH(DP$1,'B-LogEmaxOverpEC50'!$A$1:$HP$1,0),FALSE),"")</f>
        <v/>
      </c>
      <c r="DQ5" s="47">
        <f>_xlfn.IFNA(VLOOKUP($A5,'B-LogEmaxOverpEC50'!$A:$HP,MATCH(DQ$1,'B-LogEmaxOverpEC50'!$A$1:$HP$1,0),FALSE),"")</f>
        <v>0.47704623990507433</v>
      </c>
      <c r="DR5" s="47">
        <f>_xlfn.IFNA(VLOOKUP($A5,'B-LogEmaxOverpEC50'!$A:$HP,MATCH(DR$1,'B-LogEmaxOverpEC50'!$A$1:$HP$1,0),FALSE),"")</f>
        <v>1</v>
      </c>
      <c r="DS5" s="47" t="str">
        <f>_xlfn.IFNA(VLOOKUP($A5,'B-LogEmaxOverpEC50'!$A:$HP,MATCH(DS$1,'B-LogEmaxOverpEC50'!$A$1:$HP$1,0),FALSE),"")</f>
        <v/>
      </c>
      <c r="DT5" s="48" t="str">
        <f>_xlfn.IFNA(VLOOKUP($A5,'I-LogEmaxOverpEC50'!$A:$HP,MATCH(DT$1,'I-LogEmaxOverpEC50'!$A$1:$HP$1,0),FALSE),"")</f>
        <v/>
      </c>
      <c r="DU5" s="47">
        <f>_xlfn.IFNA(VLOOKUP($A5,'I-LogEmaxOverpEC50'!$A:$HP,MATCH(DU$1,'I-LogEmaxOverpEC50'!$A$1:$HP$1,0),FALSE),"")</f>
        <v>0.7177165229399608</v>
      </c>
      <c r="DV5" s="47">
        <f>_xlfn.IFNA(VLOOKUP($A5,'I-LogEmaxOverpEC50'!$A:$HP,MATCH(DV$1,'I-LogEmaxOverpEC50'!$A$1:$HP$1,0),FALSE),"")</f>
        <v>1</v>
      </c>
      <c r="DW5" s="47" t="str">
        <f>_xlfn.IFNA(VLOOKUP($A5,'I-LogEmaxOverpEC50'!$A:$HP,MATCH(DW$1,'I-LogEmaxOverpEC50'!$A$1:$HP$1,0),FALSE),"")</f>
        <v/>
      </c>
      <c r="DX5" s="105" t="str">
        <f t="shared" si="25"/>
        <v/>
      </c>
      <c r="DY5" s="47">
        <f t="shared" si="26"/>
        <v>0.44801596528883042</v>
      </c>
      <c r="DZ5" s="47">
        <f t="shared" si="27"/>
        <v>0.68720022073377574</v>
      </c>
      <c r="EA5" s="47" t="str">
        <f t="shared" si="28"/>
        <v/>
      </c>
      <c r="EB5" s="48" t="str">
        <f>_xlfn.IFNA(VLOOKUP($A5,'B-LogEmaxOverpEC50'!$A:$HP,MATCH(EB$1,'B-LogEmaxOverpEC50'!$A$1:$HP$1,0),FALSE),"")</f>
        <v/>
      </c>
      <c r="EC5" s="47">
        <f>_xlfn.IFNA(VLOOKUP($A5,'B-LogEmaxOverpEC50'!$A:$HP,MATCH(EC$1,'B-LogEmaxOverpEC50'!$A$1:$HP$1,0),FALSE),"")</f>
        <v>0.14124743232733761</v>
      </c>
      <c r="ED5" s="47">
        <f>_xlfn.IFNA(VLOOKUP($A5,'B-LogEmaxOverpEC50'!$A:$HP,MATCH(ED$1,'B-LogEmaxOverpEC50'!$A$1:$HP$1,0),FALSE),"")</f>
        <v>0.93286551592960842</v>
      </c>
      <c r="EE5" s="47" t="str">
        <f>_xlfn.IFNA(VLOOKUP($A5,'B-LogEmaxOverpEC50'!$A:$HP,MATCH(EE$1,'B-LogEmaxOverpEC50'!$A$1:$HP$1,0),FALSE),"")</f>
        <v/>
      </c>
      <c r="EF5" s="48" t="str">
        <f>_xlfn.IFNA(VLOOKUP($A5,'I-LogEmaxOverpEC50'!$A:$HP,MATCH(EF$1,'I-LogEmaxOverpEC50'!$A$1:$HP$1,0),FALSE),"")</f>
        <v/>
      </c>
      <c r="EG5" s="47">
        <f>_xlfn.IFNA(VLOOKUP($A5,'I-LogEmaxOverpEC50'!$A:$HP,MATCH(EG$1,'I-LogEmaxOverpEC50'!$A$1:$HP$1,0),FALSE),"")</f>
        <v>0.31527321182913004</v>
      </c>
      <c r="EH5" s="47">
        <f>_xlfn.IFNA(VLOOKUP($A5,'I-LogEmaxOverpEC50'!$A:$HP,MATCH(EH$1,'I-LogEmaxOverpEC50'!$A$1:$HP$1,0),FALSE),"")</f>
        <v>0.64106538846175454</v>
      </c>
      <c r="EI5" s="47" t="str">
        <f>_xlfn.IFNA(VLOOKUP($A5,'I-LogEmaxOverpEC50'!$A:$HP,MATCH(EI$1,'I-LogEmaxOverpEC50'!$A$1:$HP$1,0),FALSE),"")</f>
        <v/>
      </c>
      <c r="EJ5" s="37"/>
      <c r="EK5" s="37"/>
      <c r="EL5" s="37"/>
      <c r="EM5" s="37"/>
      <c r="EN5" s="37"/>
      <c r="EO5" s="37"/>
      <c r="EP5" s="37"/>
      <c r="EQ5" s="37"/>
    </row>
    <row r="6" spans="1:147" s="49" customFormat="1" x14ac:dyDescent="0.2">
      <c r="A6" s="29" t="s">
        <v>39</v>
      </c>
      <c r="B6" s="377" t="str">
        <f>VLOOKUP($A6,BI!$A:$Q,MATCH(B$1,BI!$A$1:$Q$1,0),FALSE)</f>
        <v/>
      </c>
      <c r="C6" s="378" t="str">
        <f>VLOOKUP($A6,BI!$A:$Q,MATCH(C$1,BI!$A$1:$Q$1,0),FALSE)</f>
        <v/>
      </c>
      <c r="D6" s="378" t="str">
        <f>VLOOKUP($A6,BI!$A:$Q,MATCH(D$1,BI!$A$1:$Q$1,0),FALSE)</f>
        <v/>
      </c>
      <c r="E6" s="378" t="str">
        <f>VLOOKUP($A6,BI!$A:$Q,MATCH(E$1,BI!$A$1:$Q$1,0),FALSE)</f>
        <v/>
      </c>
      <c r="F6" s="378">
        <f>VLOOKUP($A6,BI!$A:$Q,MATCH(F$1,BI!$A$1:$Q$1,0),FALSE)</f>
        <v>1</v>
      </c>
      <c r="G6" s="378">
        <f>VLOOKUP($A6,BI!$A:$Q,MATCH(G$1,BI!$A$1:$Q$1,0),FALSE)</f>
        <v>1</v>
      </c>
      <c r="H6" s="378">
        <f>VLOOKUP($A6,BI!$A:$Q,MATCH(H$1,BI!$A$1:$Q$1,0),FALSE)</f>
        <v>1</v>
      </c>
      <c r="I6" s="378">
        <f>VLOOKUP($A6,BI!$A:$Q,MATCH(I$1,BI!$A$1:$Q$1,0),FALSE)</f>
        <v>1</v>
      </c>
      <c r="J6" s="378">
        <f>VLOOKUP($A6,BI!$A:$Q,MATCH(J$1,BI!$A$1:$Q$1,0),FALSE)</f>
        <v>1</v>
      </c>
      <c r="K6" s="378">
        <f>VLOOKUP($A6,BI!$A:$Q,MATCH(K$1,BI!$A$1:$Q$1,0),FALSE)</f>
        <v>1</v>
      </c>
      <c r="L6" s="378" t="str">
        <f>VLOOKUP($A6,BI!$A:$Q,MATCH(L$1,BI!$A$1:$Q$1,0),FALSE)</f>
        <v/>
      </c>
      <c r="M6" s="378" t="str">
        <f>VLOOKUP($A6,BI!$A:$Q,MATCH(M$1,BI!$A$1:$Q$1,0),FALSE)</f>
        <v/>
      </c>
      <c r="N6" s="49">
        <f t="shared" si="29"/>
        <v>6</v>
      </c>
      <c r="O6" s="49" t="str">
        <f>VLOOKUP($A6,BI!$A:$Q,MATCH(O$1,BI!$A$1:$Q$1,0),FALSE)</f>
        <v/>
      </c>
      <c r="P6" s="37">
        <f>VLOOKUP($A6,BI!$A:$Q,MATCH(P$1,BI!$A$1:$Q$1,0),FALSE)</f>
        <v>1</v>
      </c>
      <c r="Q6" s="37">
        <f>VLOOKUP($A6,BI!$A:$Q,MATCH(Q$1,BI!$A$1:$Q$1,0),FALSE)</f>
        <v>1</v>
      </c>
      <c r="R6" s="37" t="str">
        <f>VLOOKUP($A6,BI!$A:$Q,MATCH(R$1,BI!$A$1:$Q$1,0),FALSE)</f>
        <v/>
      </c>
      <c r="S6" s="37">
        <f t="shared" si="30"/>
        <v>2</v>
      </c>
      <c r="T6" s="40" t="str">
        <f t="shared" si="31"/>
        <v/>
      </c>
      <c r="U6" s="41" t="str">
        <f t="shared" si="32"/>
        <v/>
      </c>
      <c r="V6" s="41" t="str">
        <f t="shared" si="33"/>
        <v/>
      </c>
      <c r="W6" s="41" t="str">
        <f t="shared" si="34"/>
        <v/>
      </c>
      <c r="X6" s="41">
        <f t="shared" si="35"/>
        <v>0.9870729277155984</v>
      </c>
      <c r="Y6" s="41">
        <f t="shared" si="36"/>
        <v>0.97160276657240152</v>
      </c>
      <c r="Z6" s="41">
        <f t="shared" si="37"/>
        <v>0.9982749253140577</v>
      </c>
      <c r="AA6" s="41">
        <f t="shared" si="38"/>
        <v>0.98848565166982238</v>
      </c>
      <c r="AB6" s="41">
        <f t="shared" si="39"/>
        <v>0.9589659385581214</v>
      </c>
      <c r="AC6" s="41">
        <f t="shared" si="40"/>
        <v>0.92286056915768577</v>
      </c>
      <c r="AD6" s="41" t="str">
        <f t="shared" si="41"/>
        <v/>
      </c>
      <c r="AE6" s="41" t="str">
        <f t="shared" si="42"/>
        <v/>
      </c>
      <c r="AF6" s="44" t="str">
        <f>_xlfn.IFNA(VLOOKUP($A6,'B-LogEmaxOverpEC50'!$A:$BQ,MATCH(AF$1,'B-LogEmaxOverpEC50'!$A$1:$BQ$1,0),FALSE),"")</f>
        <v/>
      </c>
      <c r="AG6" s="46" t="str">
        <f>_xlfn.IFNA(VLOOKUP($A6,'B-LogEmaxOverpEC50'!$A:$BQ,MATCH(AG$1,'B-LogEmaxOverpEC50'!$A$1:$BQ$1,0),FALSE),"")</f>
        <v/>
      </c>
      <c r="AH6" s="46" t="str">
        <f>_xlfn.IFNA(VLOOKUP($A6,'B-LogEmaxOverpEC50'!$A:$BQ,MATCH(AH$1,'B-LogEmaxOverpEC50'!$A$1:$BQ$1,0),FALSE),"")</f>
        <v/>
      </c>
      <c r="AI6" s="46" t="str">
        <f>_xlfn.IFNA(VLOOKUP($A6,'B-LogEmaxOverpEC50'!$A:$BQ,MATCH(AI$1,'B-LogEmaxOverpEC50'!$A$1:$BQ$1,0),FALSE),"")</f>
        <v/>
      </c>
      <c r="AJ6" s="46">
        <f>_xlfn.IFNA(VLOOKUP($A6,'B-LogEmaxOverpEC50'!$A:$BQ,MATCH(AJ$1,'B-LogEmaxOverpEC50'!$A$1:$BQ$1,0),FALSE),"")</f>
        <v>6.9123136994299523</v>
      </c>
      <c r="AK6" s="46">
        <f>_xlfn.IFNA(VLOOKUP($A6,'B-LogEmaxOverpEC50'!$A:$BQ,MATCH(AK$1,'B-LogEmaxOverpEC50'!$A$1:$BQ$1,0),FALSE),"")</f>
        <v>8.1366612591874041</v>
      </c>
      <c r="AL6" s="45">
        <f>_xlfn.IFNA(VLOOKUP($A6,'B-LogEmaxOverpEC50'!$A:$BQ,MATCH(AL$1,'B-LogEmaxOverpEC50'!$A$1:$BQ$1,0),FALSE),"")</f>
        <v>7.9728902760383225</v>
      </c>
      <c r="AM6" s="45">
        <f>_xlfn.IFNA(VLOOKUP($A6,'B-LogEmaxOverpEC50'!$A:$BQ,MATCH(AM$1,'B-LogEmaxOverpEC50'!$A$1:$BQ$1,0),FALSE),"")</f>
        <v>7.8674921754159266</v>
      </c>
      <c r="AN6" s="45">
        <f>_xlfn.IFNA(VLOOKUP($A6,'B-LogEmaxOverpEC50'!$A:$BQ,MATCH(AN$1,'B-LogEmaxOverpEC50'!$A$1:$BQ$1,0),FALSE),"")</f>
        <v>7.600857986812291</v>
      </c>
      <c r="AO6" s="46">
        <f>_xlfn.IFNA(VLOOKUP($A6,'B-LogEmaxOverpEC50'!$A:$BQ,MATCH(AO$1,'B-LogEmaxOverpEC50'!$A$1:$BQ$1,0),FALSE),"")</f>
        <v>6.9899797237185837</v>
      </c>
      <c r="AP6" s="45" t="str">
        <f>_xlfn.IFNA(VLOOKUP($A6,'B-LogEmaxOverpEC50'!$A:$BQ,MATCH(AP$1,'B-LogEmaxOverpEC50'!$A$1:$BQ$1,0),FALSE),"")</f>
        <v/>
      </c>
      <c r="AQ6" s="45" t="str">
        <f>_xlfn.IFNA(VLOOKUP($A6,'B-LogEmaxOverpEC50'!$A:$BQ,MATCH(AQ$1,'B-LogEmaxOverpEC50'!$A$1:$BQ$1,0),FALSE),"")</f>
        <v/>
      </c>
      <c r="AR6" s="47" t="str">
        <f>_xlfn.IFNA(VLOOKUP($A6,'I-LogEmaxOverpEC50'!$A:$BQ,MATCH(AR$1,'I-LogEmaxOverpEC50'!$A$1:$BQ$1,0),FALSE),"")</f>
        <v/>
      </c>
      <c r="AS6" s="47" t="str">
        <f>_xlfn.IFNA(VLOOKUP($A6,'I-LogEmaxOverpEC50'!$A:$BQ,MATCH(AS$1,'I-LogEmaxOverpEC50'!$A$1:$BQ$1,0),FALSE),"")</f>
        <v/>
      </c>
      <c r="AT6" s="47" t="str">
        <f>_xlfn.IFNA(VLOOKUP($A6,'I-LogEmaxOverpEC50'!$A:$BQ,MATCH(AT$1,'I-LogEmaxOverpEC50'!$A$1:$BQ$1,0),FALSE),"")</f>
        <v/>
      </c>
      <c r="AU6" s="47" t="str">
        <f>_xlfn.IFNA(VLOOKUP($A6,'I-LogEmaxOverpEC50'!$A:$BQ,MATCH(AU$1,'I-LogEmaxOverpEC50'!$A$1:$BQ$1,0),FALSE),"")</f>
        <v/>
      </c>
      <c r="AV6" s="47">
        <f>_xlfn.IFNA(VLOOKUP($A6,'I-LogEmaxOverpEC50'!$A:$BQ,MATCH(AV$1,'I-LogEmaxOverpEC50'!$A$1:$BQ$1,0),FALSE),"")</f>
        <v>6.8229577205849621</v>
      </c>
      <c r="AW6" s="47">
        <f>_xlfn.IFNA(VLOOKUP($A6,'I-LogEmaxOverpEC50'!$A:$BQ,MATCH(AW$1,'I-LogEmaxOverpEC50'!$A$1:$BQ$1,0),FALSE),"")</f>
        <v>7.9056025900889617</v>
      </c>
      <c r="AX6" s="47">
        <f>_xlfn.IFNA(VLOOKUP($A6,'I-LogEmaxOverpEC50'!$A:$BQ,MATCH(AX$1,'I-LogEmaxOverpEC50'!$A$1:$BQ$1,0),FALSE),"")</f>
        <v>7.9591364448493334</v>
      </c>
      <c r="AY6" s="47">
        <f>_xlfn.IFNA(VLOOKUP($A6,'I-LogEmaxOverpEC50'!$A:$BQ,MATCH(AY$1,'I-LogEmaxOverpEC50'!$A$1:$BQ$1,0),FALSE),"")</f>
        <v>7.9591364448493334</v>
      </c>
      <c r="AZ6" s="47">
        <f>_xlfn.IFNA(VLOOKUP($A6,'I-LogEmaxOverpEC50'!$A:$BQ,MATCH(AZ$1,'I-LogEmaxOverpEC50'!$A$1:$BQ$1,0),FALSE),"")</f>
        <v>7.9260979782459868</v>
      </c>
      <c r="BA6" s="47">
        <f>_xlfn.IFNA(VLOOKUP($A6,'I-LogEmaxOverpEC50'!$A:$BQ,MATCH(BA$1,'I-LogEmaxOverpEC50'!$A$1:$BQ$1,0),FALSE),"")</f>
        <v>6.4507766662316151</v>
      </c>
      <c r="BB6" s="47" t="str">
        <f>_xlfn.IFNA(VLOOKUP($A6,'I-LogEmaxOverpEC50'!$A:$BQ,MATCH(BB$1,'I-LogEmaxOverpEC50'!$A$1:$BQ$1,0),FALSE),"")</f>
        <v/>
      </c>
      <c r="BC6" s="47" t="str">
        <f>_xlfn.IFNA(VLOOKUP($A6,'I-LogEmaxOverpEC50'!$A:$BQ,MATCH(BC$1,'I-LogEmaxOverpEC50'!$A$1:$BQ$1,0),FALSE),"")</f>
        <v/>
      </c>
      <c r="BD6" s="199" t="str">
        <f t="shared" si="43"/>
        <v/>
      </c>
      <c r="BE6" s="41" t="str">
        <f t="shared" si="44"/>
        <v/>
      </c>
      <c r="BF6" s="41" t="str">
        <f t="shared" si="45"/>
        <v/>
      </c>
      <c r="BG6" s="41" t="str">
        <f t="shared" si="46"/>
        <v/>
      </c>
      <c r="BH6" s="41">
        <f t="shared" si="47"/>
        <v>0</v>
      </c>
      <c r="BI6" s="41">
        <f t="shared" si="48"/>
        <v>0.96450856385906103</v>
      </c>
      <c r="BJ6" s="41">
        <f t="shared" si="49"/>
        <v>0.8662381593821894</v>
      </c>
      <c r="BK6" s="41">
        <f t="shared" si="50"/>
        <v>0.78015304426726595</v>
      </c>
      <c r="BL6" s="41">
        <f t="shared" si="51"/>
        <v>0.57497039879054013</v>
      </c>
      <c r="BM6" s="41">
        <f t="shared" si="52"/>
        <v>0</v>
      </c>
      <c r="BN6" s="41" t="str">
        <f t="shared" si="53"/>
        <v/>
      </c>
      <c r="BO6" s="41" t="str">
        <f t="shared" si="54"/>
        <v/>
      </c>
      <c r="BP6" s="40" t="str">
        <f>_xlfn.IFNA(VLOOKUP($A6,'B-LogEmaxOverpEC50'!$A:$BQ,MATCH(BP$1,'B-LogEmaxOverpEC50'!$A$1:$BQ$1,0),FALSE),"")</f>
        <v/>
      </c>
      <c r="BQ6" s="41" t="str">
        <f>_xlfn.IFNA(VLOOKUP($A6,'B-LogEmaxOverpEC50'!$A:$BQ,MATCH(BQ$1,'B-LogEmaxOverpEC50'!$A$1:$BQ$1,0),FALSE),"")</f>
        <v/>
      </c>
      <c r="BR6" s="41" t="str">
        <f>_xlfn.IFNA(VLOOKUP($A6,'B-LogEmaxOverpEC50'!$A:$BQ,MATCH(BR$1,'B-LogEmaxOverpEC50'!$A$1:$BQ$1,0),FALSE),"")</f>
        <v/>
      </c>
      <c r="BS6" s="41" t="str">
        <f>_xlfn.IFNA(VLOOKUP($A6,'B-LogEmaxOverpEC50'!$A:$BQ,MATCH(BS$1,'B-LogEmaxOverpEC50'!$A$1:$BQ$1,0),FALSE),"")</f>
        <v/>
      </c>
      <c r="BT6" s="41">
        <f>_xlfn.IFNA(VLOOKUP($A6,'B-LogEmaxOverpEC50'!$A:$BQ,MATCH(BT$1,'B-LogEmaxOverpEC50'!$A$1:$BQ$1,0),FALSE),"")</f>
        <v>0</v>
      </c>
      <c r="BU6" s="41">
        <f>_xlfn.IFNA(VLOOKUP($A6,'B-LogEmaxOverpEC50'!$A:$BQ,MATCH(BU$1,'B-LogEmaxOverpEC50'!$A$1:$BQ$1,0),FALSE),"")</f>
        <v>1</v>
      </c>
      <c r="BV6" s="41">
        <f>_xlfn.IFNA(VLOOKUP($A6,'B-LogEmaxOverpEC50'!$A:$BQ,MATCH(BV$1,'B-LogEmaxOverpEC50'!$A$1:$BQ$1,0),FALSE),"")</f>
        <v>0.8662381593821894</v>
      </c>
      <c r="BW6" s="41">
        <f>_xlfn.IFNA(VLOOKUP($A6,'B-LogEmaxOverpEC50'!$A:$BQ,MATCH(BW$1,'B-LogEmaxOverpEC50'!$A$1:$BQ$1,0),FALSE),"")</f>
        <v>0.78015304426726595</v>
      </c>
      <c r="BX6" s="41">
        <f>_xlfn.IFNA(VLOOKUP($A6,'B-LogEmaxOverpEC50'!$A:$BQ,MATCH(BX$1,'B-LogEmaxOverpEC50'!$A$1:$BQ$1,0),FALSE),"")</f>
        <v>0.56237649341886387</v>
      </c>
      <c r="BY6" s="41">
        <f>_xlfn.IFNA(VLOOKUP($A6,'B-LogEmaxOverpEC50'!$A:$BQ,MATCH(BY$1,'B-LogEmaxOverpEC50'!$A$1:$BQ$1,0),FALSE),"")</f>
        <v>6.3434621704981625E-2</v>
      </c>
      <c r="BZ6" s="41" t="str">
        <f>_xlfn.IFNA(VLOOKUP($A6,'B-LogEmaxOverpEC50'!$A:$BQ,MATCH(BZ$1,'B-LogEmaxOverpEC50'!$A$1:$BQ$1,0),FALSE),"")</f>
        <v/>
      </c>
      <c r="CA6" s="41" t="str">
        <f>_xlfn.IFNA(VLOOKUP($A6,'B-LogEmaxOverpEC50'!$A:$BQ,MATCH(CA$1,'B-LogEmaxOverpEC50'!$A$1:$BQ$1,0),FALSE),"")</f>
        <v/>
      </c>
      <c r="CB6" s="47" t="str">
        <f>_xlfn.IFNA(VLOOKUP($A6,'I-LogEmaxOverpEC50'!$A:$BQ,MATCH(CB$1,'I-LogEmaxOverpEC50'!$A$1:$BQ$1,0),FALSE),"")</f>
        <v/>
      </c>
      <c r="CC6" s="47" t="str">
        <f>_xlfn.IFNA(VLOOKUP($A6,'I-LogEmaxOverpEC50'!$A:$BQ,MATCH(CC$1,'I-LogEmaxOverpEC50'!$A$1:$BQ$1,0),FALSE),"")</f>
        <v/>
      </c>
      <c r="CD6" s="47" t="str">
        <f>_xlfn.IFNA(VLOOKUP($A6,'I-LogEmaxOverpEC50'!$A:$BQ,MATCH(CD$1,'I-LogEmaxOverpEC50'!$A$1:$BQ$1,0),FALSE),"")</f>
        <v/>
      </c>
      <c r="CE6" s="47" t="str">
        <f>_xlfn.IFNA(VLOOKUP($A6,'I-LogEmaxOverpEC50'!$A:$BQ,MATCH(CE$1,'I-LogEmaxOverpEC50'!$A$1:$BQ$1,0),FALSE),"")</f>
        <v/>
      </c>
      <c r="CF6" s="47">
        <f>_xlfn.IFNA(VLOOKUP($A6,'I-LogEmaxOverpEC50'!$A:$BQ,MATCH(CF$1,'I-LogEmaxOverpEC50'!$A$1:$BQ$1,0),FALSE),"")</f>
        <v>0.24674554415288033</v>
      </c>
      <c r="CG6" s="47">
        <f>_xlfn.IFNA(VLOOKUP($A6,'I-LogEmaxOverpEC50'!$A:$BQ,MATCH(CG$1,'I-LogEmaxOverpEC50'!$A$1:$BQ$1,0),FALSE),"")</f>
        <v>0.96450856385906103</v>
      </c>
      <c r="CH6" s="47">
        <f>_xlfn.IFNA(VLOOKUP($A6,'I-LogEmaxOverpEC50'!$A:$BQ,MATCH(CH$1,'I-LogEmaxOverpEC50'!$A$1:$BQ$1,0),FALSE),"")</f>
        <v>1</v>
      </c>
      <c r="CI6" s="47">
        <f>_xlfn.IFNA(VLOOKUP($A6,'I-LogEmaxOverpEC50'!$A:$BQ,MATCH(CI$1,'I-LogEmaxOverpEC50'!$A$1:$BQ$1,0),FALSE),"")</f>
        <v>1</v>
      </c>
      <c r="CJ6" s="47">
        <f>_xlfn.IFNA(VLOOKUP($A6,'I-LogEmaxOverpEC50'!$A:$BQ,MATCH(CJ$1,'I-LogEmaxOverpEC50'!$A$1:$BQ$1,0),FALSE),"")</f>
        <v>0.97809642827149401</v>
      </c>
      <c r="CK6" s="47">
        <f>_xlfn.IFNA(VLOOKUP($A6,'I-LogEmaxOverpEC50'!$A:$BQ,MATCH(CK$1,'I-LogEmaxOverpEC50'!$A$1:$BQ$1,0),FALSE),"")</f>
        <v>0</v>
      </c>
      <c r="CL6" s="47" t="str">
        <f>_xlfn.IFNA(VLOOKUP($A6,'I-LogEmaxOverpEC50'!$A:$BQ,MATCH(CL$1,'I-LogEmaxOverpEC50'!$A$1:$BQ$1,0),FALSE),"")</f>
        <v/>
      </c>
      <c r="CM6" s="47" t="str">
        <f>_xlfn.IFNA(VLOOKUP($A6,'I-LogEmaxOverpEC50'!$A:$BQ,MATCH(CM$1,'I-LogEmaxOverpEC50'!$A$1:$BQ$1,0),FALSE),"")</f>
        <v/>
      </c>
      <c r="CN6" s="105" t="str">
        <f t="shared" si="13"/>
        <v/>
      </c>
      <c r="CO6" s="47">
        <f t="shared" si="14"/>
        <v>0.97160276657240152</v>
      </c>
      <c r="CP6" s="47">
        <f t="shared" si="15"/>
        <v>0.9982749253140577</v>
      </c>
      <c r="CQ6" s="47" t="str">
        <f t="shared" si="16"/>
        <v/>
      </c>
      <c r="CR6" s="48" t="str">
        <f>_xlfn.IFNA(VLOOKUP($A6,'B-LogEmaxOverpEC50'!$A:$HP,MATCH(CR$1,'B-LogEmaxOverpEC50'!$A$1:$HP$1,0),FALSE),"")</f>
        <v/>
      </c>
      <c r="CS6" s="47">
        <f>_xlfn.IFNA(VLOOKUP($A6,'B-LogEmaxOverpEC50'!$A:$HP,MATCH(CS$1,'B-LogEmaxOverpEC50'!$A$1:$HP$1,0),FALSE),"")</f>
        <v>8.1366612591874041</v>
      </c>
      <c r="CT6" s="47">
        <f>_xlfn.IFNA(VLOOKUP($A6,'B-LogEmaxOverpEC50'!$A:$HP,MATCH(CT$1,'B-LogEmaxOverpEC50'!$A$1:$HP$1,0),FALSE),"")</f>
        <v>7.9728902760383225</v>
      </c>
      <c r="CU6" s="47" t="str">
        <f>_xlfn.IFNA(VLOOKUP($A6,'B-LogEmaxOverpEC50'!$A:$HP,MATCH(CU$1,'B-LogEmaxOverpEC50'!$A$1:$HP$1,0),FALSE),"")</f>
        <v/>
      </c>
      <c r="CV6" s="48" t="str">
        <f>_xlfn.IFNA(VLOOKUP($A6,'I-LogEmaxOverpEC50'!$A:$HP,MATCH(CV$1,'I-LogEmaxOverpEC50'!$A$1:$HP$1,0),FALSE),"")</f>
        <v/>
      </c>
      <c r="CW6" s="47">
        <f>_xlfn.IFNA(VLOOKUP($A6,'I-LogEmaxOverpEC50'!$A:$HP,MATCH(CW$1,'I-LogEmaxOverpEC50'!$A$1:$HP$1,0),FALSE),"")</f>
        <v>7.9056025900889617</v>
      </c>
      <c r="CX6" s="47">
        <f>_xlfn.IFNA(VLOOKUP($A6,'I-LogEmaxOverpEC50'!$A:$HP,MATCH(CX$1,'I-LogEmaxOverpEC50'!$A$1:$HP$1,0),FALSE),"")</f>
        <v>7.9591364448493334</v>
      </c>
      <c r="CY6" s="47" t="str">
        <f>_xlfn.IFNA(VLOOKUP($A6,'I-LogEmaxOverpEC50'!$A:$HP,MATCH(CY$1,'I-LogEmaxOverpEC50'!$A$1:$HP$1,0),FALSE),"")</f>
        <v/>
      </c>
      <c r="CZ6" s="105" t="str">
        <f t="shared" si="17"/>
        <v/>
      </c>
      <c r="DA6" s="47">
        <f t="shared" si="18"/>
        <v>0.97870854002850494</v>
      </c>
      <c r="DB6" s="47">
        <f t="shared" si="19"/>
        <v>0.99552851883412685</v>
      </c>
      <c r="DC6" s="47" t="str">
        <f t="shared" si="20"/>
        <v/>
      </c>
      <c r="DD6" s="48" t="str">
        <f>_xlfn.IFNA(VLOOKUP($A6,'B-LogEmaxOverpEC50'!$A:$HP,MATCH(DD$1,'B-LogEmaxOverpEC50'!$A$1:$HP$1,0),FALSE),"")</f>
        <v/>
      </c>
      <c r="DE6" s="47">
        <f>_xlfn.IFNA(VLOOKUP($A6,'B-LogEmaxOverpEC50'!$A:$HP,MATCH(DE$1,'B-LogEmaxOverpEC50'!$A$1:$HP$1,0),FALSE),"")</f>
        <v>7.5244874793086787</v>
      </c>
      <c r="DF6" s="47">
        <f>_xlfn.IFNA(VLOOKUP($A6,'B-LogEmaxOverpEC50'!$A:$HP,MATCH(DF$1,'B-LogEmaxOverpEC50'!$A$1:$HP$1,0),FALSE),"")</f>
        <v>7.6078050404962809</v>
      </c>
      <c r="DG6" s="47" t="str">
        <f>_xlfn.IFNA(VLOOKUP($A6,'B-LogEmaxOverpEC50'!$A:$HP,MATCH(DG$1,'B-LogEmaxOverpEC50'!$A$1:$HP$1,0),FALSE),"")</f>
        <v/>
      </c>
      <c r="DH6" s="48" t="str">
        <f>_xlfn.IFNA(VLOOKUP($A6,'I-LogEmaxOverpEC50'!$A:$HP,MATCH(DH$1,'I-LogEmaxOverpEC50'!$A$1:$HP$1,0),FALSE),"")</f>
        <v/>
      </c>
      <c r="DI6" s="47">
        <f>_xlfn.IFNA(VLOOKUP($A6,'I-LogEmaxOverpEC50'!$A:$HP,MATCH(DI$1,'I-LogEmaxOverpEC50'!$A$1:$HP$1,0),FALSE),"")</f>
        <v>7.3642801553369619</v>
      </c>
      <c r="DJ6" s="47">
        <f>_xlfn.IFNA(VLOOKUP($A6,'I-LogEmaxOverpEC50'!$A:$HP,MATCH(DJ$1,'I-LogEmaxOverpEC50'!$A$1:$HP$1,0),FALSE),"")</f>
        <v>7.5737868835440674</v>
      </c>
      <c r="DK6" s="47" t="str">
        <f>_xlfn.IFNA(VLOOKUP($A6,'I-LogEmaxOverpEC50'!$A:$HP,MATCH(DK$1,'I-LogEmaxOverpEC50'!$A$1:$HP$1,0),FALSE),"")</f>
        <v/>
      </c>
      <c r="DL6" s="105" t="str">
        <f t="shared" si="21"/>
        <v/>
      </c>
      <c r="DM6" s="47">
        <f t="shared" si="22"/>
        <v>0.96450856385906103</v>
      </c>
      <c r="DN6" s="47">
        <f t="shared" si="23"/>
        <v>0.8662381593821894</v>
      </c>
      <c r="DO6" s="47" t="str">
        <f t="shared" si="24"/>
        <v/>
      </c>
      <c r="DP6" s="48" t="str">
        <f>_xlfn.IFNA(VLOOKUP($A6,'B-LogEmaxOverpEC50'!$A:$HP,MATCH(DP$1,'B-LogEmaxOverpEC50'!$A$1:$HP$1,0),FALSE),"")</f>
        <v/>
      </c>
      <c r="DQ6" s="47">
        <f>_xlfn.IFNA(VLOOKUP($A6,'B-LogEmaxOverpEC50'!$A:$HP,MATCH(DQ$1,'B-LogEmaxOverpEC50'!$A$1:$HP$1,0),FALSE),"")</f>
        <v>1</v>
      </c>
      <c r="DR6" s="47">
        <f>_xlfn.IFNA(VLOOKUP($A6,'B-LogEmaxOverpEC50'!$A:$HP,MATCH(DR$1,'B-LogEmaxOverpEC50'!$A$1:$HP$1,0),FALSE),"")</f>
        <v>0.8662381593821894</v>
      </c>
      <c r="DS6" s="47" t="str">
        <f>_xlfn.IFNA(VLOOKUP($A6,'B-LogEmaxOverpEC50'!$A:$HP,MATCH(DS$1,'B-LogEmaxOverpEC50'!$A$1:$HP$1,0),FALSE),"")</f>
        <v/>
      </c>
      <c r="DT6" s="48" t="str">
        <f>_xlfn.IFNA(VLOOKUP($A6,'I-LogEmaxOverpEC50'!$A:$HP,MATCH(DT$1,'I-LogEmaxOverpEC50'!$A$1:$HP$1,0),FALSE),"")</f>
        <v/>
      </c>
      <c r="DU6" s="47">
        <f>_xlfn.IFNA(VLOOKUP($A6,'I-LogEmaxOverpEC50'!$A:$HP,MATCH(DU$1,'I-LogEmaxOverpEC50'!$A$1:$HP$1,0),FALSE),"")</f>
        <v>0.96450856385906103</v>
      </c>
      <c r="DV6" s="47">
        <f>_xlfn.IFNA(VLOOKUP($A6,'I-LogEmaxOverpEC50'!$A:$HP,MATCH(DV$1,'I-LogEmaxOverpEC50'!$A$1:$HP$1,0),FALSE),"")</f>
        <v>1</v>
      </c>
      <c r="DW6" s="47" t="str">
        <f>_xlfn.IFNA(VLOOKUP($A6,'I-LogEmaxOverpEC50'!$A:$HP,MATCH(DW$1,'I-LogEmaxOverpEC50'!$A$1:$HP$1,0),FALSE),"")</f>
        <v/>
      </c>
      <c r="DX6" s="105" t="str">
        <f t="shared" si="25"/>
        <v/>
      </c>
      <c r="DY6" s="47">
        <f t="shared" si="26"/>
        <v>0.82559059522309686</v>
      </c>
      <c r="DZ6" s="47">
        <f t="shared" si="27"/>
        <v>0.76297137231788748</v>
      </c>
      <c r="EA6" s="47" t="str">
        <f t="shared" si="28"/>
        <v/>
      </c>
      <c r="EB6" s="48" t="str">
        <f>_xlfn.IFNA(VLOOKUP($A6,'B-LogEmaxOverpEC50'!$A:$HP,MATCH(EB$1,'B-LogEmaxOverpEC50'!$A$1:$HP$1,0),FALSE),"")</f>
        <v/>
      </c>
      <c r="EC6" s="47">
        <f>_xlfn.IFNA(VLOOKUP($A6,'B-LogEmaxOverpEC50'!$A:$HP,MATCH(EC$1,'B-LogEmaxOverpEC50'!$A$1:$HP$1,0),FALSE),"")</f>
        <v>0.5</v>
      </c>
      <c r="ED6" s="47">
        <f>_xlfn.IFNA(VLOOKUP($A6,'B-LogEmaxOverpEC50'!$A:$HP,MATCH(ED$1,'B-LogEmaxOverpEC50'!$A$1:$HP$1,0),FALSE),"")</f>
        <v>0.56805057969332529</v>
      </c>
      <c r="EE6" s="47" t="str">
        <f>_xlfn.IFNA(VLOOKUP($A6,'B-LogEmaxOverpEC50'!$A:$HP,MATCH(EE$1,'B-LogEmaxOverpEC50'!$A$1:$HP$1,0),FALSE),"")</f>
        <v/>
      </c>
      <c r="EF6" s="48" t="str">
        <f>_xlfn.IFNA(VLOOKUP($A6,'I-LogEmaxOverpEC50'!$A:$HP,MATCH(EF$1,'I-LogEmaxOverpEC50'!$A$1:$HP$1,0),FALSE),"")</f>
        <v/>
      </c>
      <c r="EG6" s="47">
        <f>_xlfn.IFNA(VLOOKUP($A6,'I-LogEmaxOverpEC50'!$A:$HP,MATCH(EG$1,'I-LogEmaxOverpEC50'!$A$1:$HP$1,0),FALSE),"")</f>
        <v>0.60562705400597072</v>
      </c>
      <c r="EH6" s="47">
        <f>_xlfn.IFNA(VLOOKUP($A6,'I-LogEmaxOverpEC50'!$A:$HP,MATCH(EH$1,'I-LogEmaxOverpEC50'!$A$1:$HP$1,0),FALSE),"")</f>
        <v>0.74452410706787353</v>
      </c>
      <c r="EI6" s="47" t="str">
        <f>_xlfn.IFNA(VLOOKUP($A6,'I-LogEmaxOverpEC50'!$A:$HP,MATCH(EI$1,'I-LogEmaxOverpEC50'!$A$1:$HP$1,0),FALSE),"")</f>
        <v/>
      </c>
      <c r="EJ6" s="37"/>
      <c r="EK6" s="37"/>
      <c r="EL6" s="37"/>
      <c r="EM6" s="37"/>
      <c r="EN6" s="37"/>
      <c r="EO6" s="37"/>
      <c r="EP6" s="37"/>
      <c r="EQ6" s="37"/>
    </row>
    <row r="7" spans="1:147" s="49" customFormat="1" x14ac:dyDescent="0.2">
      <c r="A7" s="29" t="s">
        <v>40</v>
      </c>
      <c r="B7" s="377" t="str">
        <f>VLOOKUP($A7,BI!$A:$Q,MATCH(B$1,BI!$A$1:$Q$1,0),FALSE)</f>
        <v/>
      </c>
      <c r="C7" s="378">
        <f>VLOOKUP($A7,BI!$A:$Q,MATCH(C$1,BI!$A$1:$Q$1,0),FALSE)</f>
        <v>1</v>
      </c>
      <c r="D7" s="378">
        <f>VLOOKUP($A7,BI!$A:$Q,MATCH(D$1,BI!$A$1:$Q$1,0),FALSE)</f>
        <v>1</v>
      </c>
      <c r="E7" s="378">
        <f>VLOOKUP($A7,BI!$A:$Q,MATCH(E$1,BI!$A$1:$Q$1,0),FALSE)</f>
        <v>1</v>
      </c>
      <c r="F7" s="378">
        <f>VLOOKUP($A7,BI!$A:$Q,MATCH(F$1,BI!$A$1:$Q$1,0),FALSE)</f>
        <v>1</v>
      </c>
      <c r="G7" s="378">
        <f>VLOOKUP($A7,BI!$A:$Q,MATCH(G$1,BI!$A$1:$Q$1,0),FALSE)</f>
        <v>1</v>
      </c>
      <c r="H7" s="378" t="str">
        <f>VLOOKUP($A7,BI!$A:$Q,MATCH(H$1,BI!$A$1:$Q$1,0),FALSE)</f>
        <v/>
      </c>
      <c r="I7" s="378" t="str">
        <f>VLOOKUP($A7,BI!$A:$Q,MATCH(I$1,BI!$A$1:$Q$1,0),FALSE)</f>
        <v/>
      </c>
      <c r="J7" s="378" t="str">
        <f>VLOOKUP($A7,BI!$A:$Q,MATCH(J$1,BI!$A$1:$Q$1,0),FALSE)</f>
        <v/>
      </c>
      <c r="K7" s="378">
        <f>VLOOKUP($A7,BI!$A:$Q,MATCH(K$1,BI!$A$1:$Q$1,0),FALSE)</f>
        <v>1</v>
      </c>
      <c r="L7" s="378">
        <f>VLOOKUP($A7,BI!$A:$Q,MATCH(L$1,BI!$A$1:$Q$1,0),FALSE)</f>
        <v>1</v>
      </c>
      <c r="M7" s="378">
        <f>VLOOKUP($A7,BI!$A:$Q,MATCH(M$1,BI!$A$1:$Q$1,0),FALSE)</f>
        <v>1</v>
      </c>
      <c r="N7" s="49">
        <f t="shared" si="29"/>
        <v>8</v>
      </c>
      <c r="O7" s="49" t="str">
        <f>VLOOKUP($A7,BI!$A:$Q,MATCH(O$1,BI!$A$1:$Q$1,0),FALSE)</f>
        <v/>
      </c>
      <c r="P7" s="37">
        <f>VLOOKUP($A7,BI!$A:$Q,MATCH(P$1,BI!$A$1:$Q$1,0),FALSE)</f>
        <v>1</v>
      </c>
      <c r="Q7" s="37">
        <f>VLOOKUP($A7,BI!$A:$Q,MATCH(Q$1,BI!$A$1:$Q$1,0),FALSE)</f>
        <v>1</v>
      </c>
      <c r="R7" s="37">
        <f>VLOOKUP($A7,BI!$A:$Q,MATCH(R$1,BI!$A$1:$Q$1,0),FALSE)</f>
        <v>1</v>
      </c>
      <c r="S7" s="37">
        <f t="shared" si="30"/>
        <v>3</v>
      </c>
      <c r="T7" s="40" t="str">
        <f t="shared" si="31"/>
        <v/>
      </c>
      <c r="U7" s="41">
        <f t="shared" si="32"/>
        <v>0.87141398396791481</v>
      </c>
      <c r="V7" s="41">
        <f t="shared" si="33"/>
        <v>0.87380142905795966</v>
      </c>
      <c r="W7" s="41">
        <f t="shared" si="34"/>
        <v>0.90028412165864435</v>
      </c>
      <c r="X7" s="41">
        <f t="shared" si="35"/>
        <v>0.94944465678070622</v>
      </c>
      <c r="Y7" s="41">
        <f t="shared" si="36"/>
        <v>0.89672868990374788</v>
      </c>
      <c r="Z7" s="41" t="str">
        <f t="shared" si="37"/>
        <v/>
      </c>
      <c r="AA7" s="41" t="str">
        <f t="shared" si="38"/>
        <v/>
      </c>
      <c r="AB7" s="41" t="str">
        <f t="shared" si="39"/>
        <v/>
      </c>
      <c r="AC7" s="41">
        <f t="shared" si="40"/>
        <v>0.9356162421723826</v>
      </c>
      <c r="AD7" s="41">
        <f t="shared" si="41"/>
        <v>0.91602289772472989</v>
      </c>
      <c r="AE7" s="41">
        <f t="shared" si="42"/>
        <v>0.98468990812413326</v>
      </c>
      <c r="AF7" s="44" t="str">
        <f>_xlfn.IFNA(VLOOKUP($A7,'B-LogEmaxOverpEC50'!$A:$BQ,MATCH(AF$1,'B-LogEmaxOverpEC50'!$A$1:$BQ$1,0),FALSE),"")</f>
        <v/>
      </c>
      <c r="AG7" s="46">
        <f>_xlfn.IFNA(VLOOKUP($A7,'B-LogEmaxOverpEC50'!$A:$BQ,MATCH(AG$1,'B-LogEmaxOverpEC50'!$A$1:$BQ$1,0),FALSE),"")</f>
        <v>6.8840243520585584</v>
      </c>
      <c r="AH7" s="46">
        <f>_xlfn.IFNA(VLOOKUP($A7,'B-LogEmaxOverpEC50'!$A:$BQ,MATCH(AH$1,'B-LogEmaxOverpEC50'!$A$1:$BQ$1,0),FALSE),"")</f>
        <v>6.9028847679360208</v>
      </c>
      <c r="AI7" s="46">
        <f>_xlfn.IFNA(VLOOKUP($A7,'B-LogEmaxOverpEC50'!$A:$BQ,MATCH(AI$1,'B-LogEmaxOverpEC50'!$A$1:$BQ$1,0),FALSE),"")</f>
        <v>7.1543334826343363</v>
      </c>
      <c r="AJ7" s="46">
        <f>_xlfn.IFNA(VLOOKUP($A7,'B-LogEmaxOverpEC50'!$A:$BQ,MATCH(AJ$1,'B-LogEmaxOverpEC50'!$A$1:$BQ$1,0),FALSE),"")</f>
        <v>7.5450000000000008</v>
      </c>
      <c r="AK7" s="46">
        <f>_xlfn.IFNA(VLOOKUP($A7,'B-LogEmaxOverpEC50'!$A:$BQ,MATCH(AK$1,'B-LogEmaxOverpEC50'!$A$1:$BQ$1,0),FALSE),"")</f>
        <v>9.113730481064664</v>
      </c>
      <c r="AL7" s="45" t="str">
        <f>_xlfn.IFNA(VLOOKUP($A7,'B-LogEmaxOverpEC50'!$A:$BQ,MATCH(AL$1,'B-LogEmaxOverpEC50'!$A$1:$BQ$1,0),FALSE),"")</f>
        <v/>
      </c>
      <c r="AM7" s="45" t="str">
        <f>_xlfn.IFNA(VLOOKUP($A7,'B-LogEmaxOverpEC50'!$A:$BQ,MATCH(AM$1,'B-LogEmaxOverpEC50'!$A$1:$BQ$1,0),FALSE),"")</f>
        <v/>
      </c>
      <c r="AN7" s="45" t="str">
        <f>_xlfn.IFNA(VLOOKUP($A7,'B-LogEmaxOverpEC50'!$A:$BQ,MATCH(AN$1,'B-LogEmaxOverpEC50'!$A$1:$BQ$1,0),FALSE),"")</f>
        <v/>
      </c>
      <c r="AO7" s="46">
        <f>_xlfn.IFNA(VLOOKUP($A7,'B-LogEmaxOverpEC50'!$A:$BQ,MATCH(AO$1,'B-LogEmaxOverpEC50'!$A$1:$BQ$1,0),FALSE),"")</f>
        <v>8.4182180803228306</v>
      </c>
      <c r="AP7" s="45">
        <f>_xlfn.IFNA(VLOOKUP($A7,'B-LogEmaxOverpEC50'!$A:$BQ,MATCH(AP$1,'B-LogEmaxOverpEC50'!$A$1:$BQ$1,0),FALSE),"")</f>
        <v>8.0673879473259937</v>
      </c>
      <c r="AQ7" s="45">
        <f>_xlfn.IFNA(VLOOKUP($A7,'B-LogEmaxOverpEC50'!$A:$BQ,MATCH(AQ$1,'B-LogEmaxOverpEC50'!$A$1:$BQ$1,0),FALSE),"")</f>
        <v>7.2949945259632223</v>
      </c>
      <c r="AR7" s="47" t="str">
        <f>_xlfn.IFNA(VLOOKUP($A7,'I-LogEmaxOverpEC50'!$A:$BQ,MATCH(AR$1,'I-LogEmaxOverpEC50'!$A$1:$BQ$1,0),FALSE),"")</f>
        <v/>
      </c>
      <c r="AS7" s="47">
        <f>_xlfn.IFNA(VLOOKUP($A7,'I-LogEmaxOverpEC50'!$A:$BQ,MATCH(AS$1,'I-LogEmaxOverpEC50'!$A$1:$BQ$1,0),FALSE),"")</f>
        <v>7.8998323170265143</v>
      </c>
      <c r="AT7" s="47">
        <f>_xlfn.IFNA(VLOOKUP($A7,'I-LogEmaxOverpEC50'!$A:$BQ,MATCH(AT$1,'I-LogEmaxOverpEC50'!$A$1:$BQ$1,0),FALSE),"")</f>
        <v>7.8998323170265143</v>
      </c>
      <c r="AU7" s="47">
        <f>_xlfn.IFNA(VLOOKUP($A7,'I-LogEmaxOverpEC50'!$A:$BQ,MATCH(AU$1,'I-LogEmaxOverpEC50'!$A$1:$BQ$1,0),FALSE),"")</f>
        <v>7.9467507096021013</v>
      </c>
      <c r="AV7" s="47">
        <f>_xlfn.IFNA(VLOOKUP($A7,'I-LogEmaxOverpEC50'!$A:$BQ,MATCH(AV$1,'I-LogEmaxOverpEC50'!$A$1:$BQ$1,0),FALSE),"")</f>
        <v>7.9467507096021013</v>
      </c>
      <c r="AW7" s="47">
        <f>_xlfn.IFNA(VLOOKUP($A7,'I-LogEmaxOverpEC50'!$A:$BQ,MATCH(AW$1,'I-LogEmaxOverpEC50'!$A$1:$BQ$1,0),FALSE),"")</f>
        <v>8.1725435944209703</v>
      </c>
      <c r="AX7" s="47" t="str">
        <f>_xlfn.IFNA(VLOOKUP($A7,'I-LogEmaxOverpEC50'!$A:$BQ,MATCH(AX$1,'I-LogEmaxOverpEC50'!$A$1:$BQ$1,0),FALSE),"")</f>
        <v/>
      </c>
      <c r="AY7" s="47" t="str">
        <f>_xlfn.IFNA(VLOOKUP($A7,'I-LogEmaxOverpEC50'!$A:$BQ,MATCH(AY$1,'I-LogEmaxOverpEC50'!$A$1:$BQ$1,0),FALSE),"")</f>
        <v/>
      </c>
      <c r="AZ7" s="47" t="str">
        <f>_xlfn.IFNA(VLOOKUP($A7,'I-LogEmaxOverpEC50'!$A:$BQ,MATCH(AZ$1,'I-LogEmaxOverpEC50'!$A$1:$BQ$1,0),FALSE),"")</f>
        <v/>
      </c>
      <c r="BA7" s="47">
        <f>_xlfn.IFNA(VLOOKUP($A7,'I-LogEmaxOverpEC50'!$A:$BQ,MATCH(BA$1,'I-LogEmaxOverpEC50'!$A$1:$BQ$1,0),FALSE),"")</f>
        <v>7.8762215660992556</v>
      </c>
      <c r="BB7" s="47">
        <f>_xlfn.IFNA(VLOOKUP($A7,'I-LogEmaxOverpEC50'!$A:$BQ,MATCH(BB$1,'I-LogEmaxOverpEC50'!$A$1:$BQ$1,0),FALSE),"")</f>
        <v>7.3899120845791177</v>
      </c>
      <c r="BC7" s="47">
        <f>_xlfn.IFNA(VLOOKUP($A7,'I-LogEmaxOverpEC50'!$A:$BQ,MATCH(BC$1,'I-LogEmaxOverpEC50'!$A$1:$BQ$1,0),FALSE),"")</f>
        <v>7.4084180875382657</v>
      </c>
      <c r="BD7" s="199" t="str">
        <f t="shared" si="43"/>
        <v/>
      </c>
      <c r="BE7" s="41">
        <f t="shared" si="44"/>
        <v>0</v>
      </c>
      <c r="BF7" s="41">
        <f t="shared" si="45"/>
        <v>1.2982511689298435E-2</v>
      </c>
      <c r="BG7" s="41">
        <f t="shared" si="46"/>
        <v>0.17038880804896686</v>
      </c>
      <c r="BH7" s="41">
        <f t="shared" si="47"/>
        <v>0.41664464889602931</v>
      </c>
      <c r="BI7" s="41">
        <f t="shared" si="48"/>
        <v>1</v>
      </c>
      <c r="BJ7" s="41" t="str">
        <f t="shared" si="49"/>
        <v/>
      </c>
      <c r="BK7" s="41" t="str">
        <f t="shared" si="50"/>
        <v/>
      </c>
      <c r="BL7" s="41" t="str">
        <f t="shared" si="51"/>
        <v/>
      </c>
      <c r="BM7" s="41">
        <f t="shared" si="52"/>
        <v>0.90307294688163853</v>
      </c>
      <c r="BN7" s="41">
        <f t="shared" si="53"/>
        <v>0</v>
      </c>
      <c r="BO7" s="41">
        <f t="shared" si="54"/>
        <v>0.1282899457626705</v>
      </c>
      <c r="BP7" s="40" t="str">
        <f>_xlfn.IFNA(VLOOKUP($A7,'B-LogEmaxOverpEC50'!$A:$BQ,MATCH(BP$1,'B-LogEmaxOverpEC50'!$A$1:$BQ$1,0),FALSE),"")</f>
        <v/>
      </c>
      <c r="BQ7" s="41">
        <f>_xlfn.IFNA(VLOOKUP($A7,'B-LogEmaxOverpEC50'!$A:$BQ,MATCH(BQ$1,'B-LogEmaxOverpEC50'!$A$1:$BQ$1,0),FALSE),"")</f>
        <v>0</v>
      </c>
      <c r="BR7" s="41">
        <f>_xlfn.IFNA(VLOOKUP($A7,'B-LogEmaxOverpEC50'!$A:$BQ,MATCH(BR$1,'B-LogEmaxOverpEC50'!$A$1:$BQ$1,0),FALSE),"")</f>
        <v>8.4587002888445208E-3</v>
      </c>
      <c r="BS7" s="41">
        <f>_xlfn.IFNA(VLOOKUP($A7,'B-LogEmaxOverpEC50'!$A:$BQ,MATCH(BS$1,'B-LogEmaxOverpEC50'!$A$1:$BQ$1,0),FALSE),"")</f>
        <v>0.12123083264621447</v>
      </c>
      <c r="BT7" s="41">
        <f>_xlfn.IFNA(VLOOKUP($A7,'B-LogEmaxOverpEC50'!$A:$BQ,MATCH(BT$1,'B-LogEmaxOverpEC50'!$A$1:$BQ$1,0),FALSE),"")</f>
        <v>0.29644070101564152</v>
      </c>
      <c r="BU7" s="41">
        <f>_xlfn.IFNA(VLOOKUP($A7,'B-LogEmaxOverpEC50'!$A:$BQ,MATCH(BU$1,'B-LogEmaxOverpEC50'!$A$1:$BQ$1,0),FALSE),"")</f>
        <v>1</v>
      </c>
      <c r="BV7" s="41" t="str">
        <f>_xlfn.IFNA(VLOOKUP($A7,'B-LogEmaxOverpEC50'!$A:$BQ,MATCH(BV$1,'B-LogEmaxOverpEC50'!$A$1:$BQ$1,0),FALSE),"")</f>
        <v/>
      </c>
      <c r="BW7" s="41" t="str">
        <f>_xlfn.IFNA(VLOOKUP($A7,'B-LogEmaxOverpEC50'!$A:$BQ,MATCH(BW$1,'B-LogEmaxOverpEC50'!$A$1:$BQ$1,0),FALSE),"")</f>
        <v/>
      </c>
      <c r="BX7" s="41" t="str">
        <f>_xlfn.IFNA(VLOOKUP($A7,'B-LogEmaxOverpEC50'!$A:$BQ,MATCH(BX$1,'B-LogEmaxOverpEC50'!$A$1:$BQ$1,0),FALSE),"")</f>
        <v/>
      </c>
      <c r="BY7" s="41">
        <f>_xlfn.IFNA(VLOOKUP($A7,'B-LogEmaxOverpEC50'!$A:$BQ,MATCH(BY$1,'B-LogEmaxOverpEC50'!$A$1:$BQ$1,0),FALSE),"")</f>
        <v>0.68806992468919703</v>
      </c>
      <c r="BZ7" s="41">
        <f>_xlfn.IFNA(VLOOKUP($A7,'B-LogEmaxOverpEC50'!$A:$BQ,MATCH(BZ$1,'B-LogEmaxOverpEC50'!$A$1:$BQ$1,0),FALSE),"")</f>
        <v>0.53072626023363945</v>
      </c>
      <c r="CA7" s="41">
        <f>_xlfn.IFNA(VLOOKUP($A7,'B-LogEmaxOverpEC50'!$A:$BQ,MATCH(CA$1,'B-LogEmaxOverpEC50'!$A$1:$BQ$1,0),FALSE),"")</f>
        <v>0.18431584707884996</v>
      </c>
      <c r="CB7" s="47" t="str">
        <f>_xlfn.IFNA(VLOOKUP($A7,'I-LogEmaxOverpEC50'!$A:$BQ,MATCH(CB$1,'I-LogEmaxOverpEC50'!$A$1:$BQ$1,0),FALSE),"")</f>
        <v/>
      </c>
      <c r="CC7" s="47">
        <f>_xlfn.IFNA(VLOOKUP($A7,'I-LogEmaxOverpEC50'!$A:$BQ,MATCH(CC$1,'I-LogEmaxOverpEC50'!$A$1:$BQ$1,0),FALSE),"")</f>
        <v>0.65154574794776265</v>
      </c>
      <c r="CD7" s="47">
        <f>_xlfn.IFNA(VLOOKUP($A7,'I-LogEmaxOverpEC50'!$A:$BQ,MATCH(CD$1,'I-LogEmaxOverpEC50'!$A$1:$BQ$1,0),FALSE),"")</f>
        <v>0.65154574794776265</v>
      </c>
      <c r="CE7" s="47">
        <f>_xlfn.IFNA(VLOOKUP($A7,'I-LogEmaxOverpEC50'!$A:$BQ,MATCH(CE$1,'I-LogEmaxOverpEC50'!$A$1:$BQ$1,0),FALSE),"")</f>
        <v>0.71149527973324855</v>
      </c>
      <c r="CF7" s="47">
        <f>_xlfn.IFNA(VLOOKUP($A7,'I-LogEmaxOverpEC50'!$A:$BQ,MATCH(CF$1,'I-LogEmaxOverpEC50'!$A$1:$BQ$1,0),FALSE),"")</f>
        <v>0.71149527973324855</v>
      </c>
      <c r="CG7" s="47">
        <f>_xlfn.IFNA(VLOOKUP($A7,'I-LogEmaxOverpEC50'!$A:$BQ,MATCH(CG$1,'I-LogEmaxOverpEC50'!$A$1:$BQ$1,0),FALSE),"")</f>
        <v>1</v>
      </c>
      <c r="CH7" s="47" t="str">
        <f>_xlfn.IFNA(VLOOKUP($A7,'I-LogEmaxOverpEC50'!$A:$BQ,MATCH(CH$1,'I-LogEmaxOverpEC50'!$A$1:$BQ$1,0),FALSE),"")</f>
        <v/>
      </c>
      <c r="CI7" s="47" t="str">
        <f>_xlfn.IFNA(VLOOKUP($A7,'I-LogEmaxOverpEC50'!$A:$BQ,MATCH(CI$1,'I-LogEmaxOverpEC50'!$A$1:$BQ$1,0),FALSE),"")</f>
        <v/>
      </c>
      <c r="CJ7" s="47" t="str">
        <f>_xlfn.IFNA(VLOOKUP($A7,'I-LogEmaxOverpEC50'!$A:$BQ,MATCH(CJ$1,'I-LogEmaxOverpEC50'!$A$1:$BQ$1,0),FALSE),"")</f>
        <v/>
      </c>
      <c r="CK7" s="47">
        <f>_xlfn.IFNA(VLOOKUP($A7,'I-LogEmaxOverpEC50'!$A:$BQ,MATCH(CK$1,'I-LogEmaxOverpEC50'!$A$1:$BQ$1,0),FALSE),"")</f>
        <v>0.62137733454970023</v>
      </c>
      <c r="CL7" s="47">
        <f>_xlfn.IFNA(VLOOKUP($A7,'I-LogEmaxOverpEC50'!$A:$BQ,MATCH(CL$1,'I-LogEmaxOverpEC50'!$A$1:$BQ$1,0),FALSE),"")</f>
        <v>0</v>
      </c>
      <c r="CM7" s="47">
        <f>_xlfn.IFNA(VLOOKUP($A7,'I-LogEmaxOverpEC50'!$A:$BQ,MATCH(CM$1,'I-LogEmaxOverpEC50'!$A$1:$BQ$1,0),FALSE),"")</f>
        <v>2.3645870024946329E-2</v>
      </c>
      <c r="CN7" s="105" t="str">
        <f t="shared" si="13"/>
        <v/>
      </c>
      <c r="CO7" s="47">
        <f t="shared" si="14"/>
        <v>0.89672868990374788</v>
      </c>
      <c r="CP7" s="47">
        <f t="shared" si="15"/>
        <v>0.9356162421723826</v>
      </c>
      <c r="CQ7" s="47">
        <f t="shared" si="16"/>
        <v>0.91831682521154201</v>
      </c>
      <c r="CR7" s="48" t="str">
        <f>_xlfn.IFNA(VLOOKUP($A7,'B-LogEmaxOverpEC50'!$A:$HP,MATCH(CR$1,'B-LogEmaxOverpEC50'!$A$1:$HP$1,0),FALSE),"")</f>
        <v/>
      </c>
      <c r="CS7" s="47">
        <f>_xlfn.IFNA(VLOOKUP($A7,'B-LogEmaxOverpEC50'!$A:$HP,MATCH(CS$1,'B-LogEmaxOverpEC50'!$A$1:$HP$1,0),FALSE),"")</f>
        <v>9.113730481064664</v>
      </c>
      <c r="CT7" s="47">
        <f>_xlfn.IFNA(VLOOKUP($A7,'B-LogEmaxOverpEC50'!$A:$HP,MATCH(CT$1,'B-LogEmaxOverpEC50'!$A$1:$HP$1,0),FALSE),"")</f>
        <v>8.4182180803228306</v>
      </c>
      <c r="CU7" s="47">
        <f>_xlfn.IFNA(VLOOKUP($A7,'B-LogEmaxOverpEC50'!$A:$HP,MATCH(CU$1,'B-LogEmaxOverpEC50'!$A$1:$HP$1,0),FALSE),"")</f>
        <v>8.0673879473259937</v>
      </c>
      <c r="CV7" s="48" t="str">
        <f>_xlfn.IFNA(VLOOKUP($A7,'I-LogEmaxOverpEC50'!$A:$HP,MATCH(CV$1,'I-LogEmaxOverpEC50'!$A$1:$HP$1,0),FALSE),"")</f>
        <v/>
      </c>
      <c r="CW7" s="47">
        <f>_xlfn.IFNA(VLOOKUP($A7,'I-LogEmaxOverpEC50'!$A:$HP,MATCH(CW$1,'I-LogEmaxOverpEC50'!$A$1:$HP$1,0),FALSE),"")</f>
        <v>8.1725435944209703</v>
      </c>
      <c r="CX7" s="47">
        <f>_xlfn.IFNA(VLOOKUP($A7,'I-LogEmaxOverpEC50'!$A:$HP,MATCH(CX$1,'I-LogEmaxOverpEC50'!$A$1:$HP$1,0),FALSE),"")</f>
        <v>7.8762215660992556</v>
      </c>
      <c r="CY7" s="47">
        <f>_xlfn.IFNA(VLOOKUP($A7,'I-LogEmaxOverpEC50'!$A:$HP,MATCH(CY$1,'I-LogEmaxOverpEC50'!$A$1:$HP$1,0),FALSE),"")</f>
        <v>7.4084180875382657</v>
      </c>
      <c r="CZ7" s="105" t="str">
        <f t="shared" si="17"/>
        <v/>
      </c>
      <c r="DA7" s="47">
        <f t="shared" si="18"/>
        <v>0.94316577871036145</v>
      </c>
      <c r="DB7" s="47">
        <f t="shared" si="19"/>
        <v>0.9356162421723826</v>
      </c>
      <c r="DC7" s="47">
        <f t="shared" si="20"/>
        <v>0.96328354002690941</v>
      </c>
      <c r="DD7" s="48" t="str">
        <f>_xlfn.IFNA(VLOOKUP($A7,'B-LogEmaxOverpEC50'!$A:$HP,MATCH(DD$1,'B-LogEmaxOverpEC50'!$A$1:$HP$1,0),FALSE),"")</f>
        <v/>
      </c>
      <c r="DE7" s="47">
        <f>_xlfn.IFNA(VLOOKUP($A7,'B-LogEmaxOverpEC50'!$A:$HP,MATCH(DE$1,'B-LogEmaxOverpEC50'!$A$1:$HP$1,0),FALSE),"")</f>
        <v>7.5199946167387166</v>
      </c>
      <c r="DF7" s="47">
        <f>_xlfn.IFNA(VLOOKUP($A7,'B-LogEmaxOverpEC50'!$A:$HP,MATCH(DF$1,'B-LogEmaxOverpEC50'!$A$1:$HP$1,0),FALSE),"")</f>
        <v>8.4182180803228306</v>
      </c>
      <c r="DG7" s="47">
        <f>_xlfn.IFNA(VLOOKUP($A7,'B-LogEmaxOverpEC50'!$A:$HP,MATCH(DG$1,'B-LogEmaxOverpEC50'!$A$1:$HP$1,0),FALSE),"")</f>
        <v>7.681191236644608</v>
      </c>
      <c r="DH7" s="48" t="str">
        <f>_xlfn.IFNA(VLOOKUP($A7,'I-LogEmaxOverpEC50'!$A:$HP,MATCH(DH$1,'I-LogEmaxOverpEC50'!$A$1:$HP$1,0),FALSE),"")</f>
        <v/>
      </c>
      <c r="DI7" s="47">
        <f>_xlfn.IFNA(VLOOKUP($A7,'I-LogEmaxOverpEC50'!$A:$HP,MATCH(DI$1,'I-LogEmaxOverpEC50'!$A$1:$HP$1,0),FALSE),"")</f>
        <v>7.9731419295356405</v>
      </c>
      <c r="DJ7" s="47">
        <f>_xlfn.IFNA(VLOOKUP($A7,'I-LogEmaxOverpEC50'!$A:$HP,MATCH(DJ$1,'I-LogEmaxOverpEC50'!$A$1:$HP$1,0),FALSE),"")</f>
        <v>7.8762215660992556</v>
      </c>
      <c r="DK7" s="47">
        <f>_xlfn.IFNA(VLOOKUP($A7,'I-LogEmaxOverpEC50'!$A:$HP,MATCH(DK$1,'I-LogEmaxOverpEC50'!$A$1:$HP$1,0),FALSE),"")</f>
        <v>7.3991650860586917</v>
      </c>
      <c r="DL7" s="105" t="str">
        <f t="shared" si="21"/>
        <v/>
      </c>
      <c r="DM7" s="47">
        <f t="shared" si="22"/>
        <v>1</v>
      </c>
      <c r="DN7" s="47">
        <f t="shared" si="23"/>
        <v>0.90307294688163853</v>
      </c>
      <c r="DO7" s="47">
        <f t="shared" si="24"/>
        <v>4.4553796932031979E-2</v>
      </c>
      <c r="DP7" s="48" t="str">
        <f>_xlfn.IFNA(VLOOKUP($A7,'B-LogEmaxOverpEC50'!$A:$HP,MATCH(DP$1,'B-LogEmaxOverpEC50'!$A$1:$HP$1,0),FALSE),"")</f>
        <v/>
      </c>
      <c r="DQ7" s="47">
        <f>_xlfn.IFNA(VLOOKUP($A7,'B-LogEmaxOverpEC50'!$A:$HP,MATCH(DQ$1,'B-LogEmaxOverpEC50'!$A$1:$HP$1,0),FALSE),"")</f>
        <v>1</v>
      </c>
      <c r="DR7" s="47">
        <f>_xlfn.IFNA(VLOOKUP($A7,'B-LogEmaxOverpEC50'!$A:$HP,MATCH(DR$1,'B-LogEmaxOverpEC50'!$A$1:$HP$1,0),FALSE),"")</f>
        <v>0.68806992468919703</v>
      </c>
      <c r="DS7" s="47">
        <f>_xlfn.IFNA(VLOOKUP($A7,'B-LogEmaxOverpEC50'!$A:$HP,MATCH(DS$1,'B-LogEmaxOverpEC50'!$A$1:$HP$1,0),FALSE),"")</f>
        <v>0.53072626023363945</v>
      </c>
      <c r="DT7" s="48" t="str">
        <f>_xlfn.IFNA(VLOOKUP($A7,'I-LogEmaxOverpEC50'!$A:$HP,MATCH(DT$1,'I-LogEmaxOverpEC50'!$A$1:$HP$1,0),FALSE),"")</f>
        <v/>
      </c>
      <c r="DU7" s="47">
        <f>_xlfn.IFNA(VLOOKUP($A7,'I-LogEmaxOverpEC50'!$A:$HP,MATCH(DU$1,'I-LogEmaxOverpEC50'!$A$1:$HP$1,0),FALSE),"")</f>
        <v>1</v>
      </c>
      <c r="DV7" s="47">
        <f>_xlfn.IFNA(VLOOKUP($A7,'I-LogEmaxOverpEC50'!$A:$HP,MATCH(DV$1,'I-LogEmaxOverpEC50'!$A$1:$HP$1,0),FALSE),"")</f>
        <v>0.62137733454970023</v>
      </c>
      <c r="DW7" s="47">
        <f>_xlfn.IFNA(VLOOKUP($A7,'I-LogEmaxOverpEC50'!$A:$HP,MATCH(DW$1,'I-LogEmaxOverpEC50'!$A$1:$HP$1,0),FALSE),"")</f>
        <v>2.3645870024946329E-2</v>
      </c>
      <c r="DX7" s="105" t="str">
        <f t="shared" si="25"/>
        <v/>
      </c>
      <c r="DY7" s="47">
        <f t="shared" si="26"/>
        <v>0.3827425732341096</v>
      </c>
      <c r="DZ7" s="47">
        <f t="shared" si="27"/>
        <v>0.90307294688163853</v>
      </c>
      <c r="EA7" s="47">
        <f t="shared" si="28"/>
        <v>3.3069199398368512E-2</v>
      </c>
      <c r="EB7" s="48" t="str">
        <f>_xlfn.IFNA(VLOOKUP($A7,'B-LogEmaxOverpEC50'!$A:$HP,MATCH(EB$1,'B-LogEmaxOverpEC50'!$A$1:$HP$1,0),FALSE),"")</f>
        <v/>
      </c>
      <c r="EC7" s="47">
        <f>_xlfn.IFNA(VLOOKUP($A7,'B-LogEmaxOverpEC50'!$A:$HP,MATCH(EC$1,'B-LogEmaxOverpEC50'!$A$1:$HP$1,0),FALSE),"")</f>
        <v>0.28522604679014008</v>
      </c>
      <c r="ED7" s="47">
        <f>_xlfn.IFNA(VLOOKUP($A7,'B-LogEmaxOverpEC50'!$A:$HP,MATCH(ED$1,'B-LogEmaxOverpEC50'!$A$1:$HP$1,0),FALSE),"")</f>
        <v>0.68806992468919703</v>
      </c>
      <c r="EE7" s="47">
        <f>_xlfn.IFNA(VLOOKUP($A7,'B-LogEmaxOverpEC50'!$A:$HP,MATCH(EE$1,'B-LogEmaxOverpEC50'!$A$1:$HP$1,0),FALSE),"")</f>
        <v>0.3575210536562447</v>
      </c>
      <c r="EF7" s="48" t="str">
        <f>_xlfn.IFNA(VLOOKUP($A7,'I-LogEmaxOverpEC50'!$A:$HP,MATCH(EF$1,'I-LogEmaxOverpEC50'!$A$1:$HP$1,0),FALSE),"")</f>
        <v/>
      </c>
      <c r="EG7" s="47">
        <f>_xlfn.IFNA(VLOOKUP($A7,'I-LogEmaxOverpEC50'!$A:$HP,MATCH(EG$1,'I-LogEmaxOverpEC50'!$A$1:$HP$1,0),FALSE),"")</f>
        <v>0.74521641107240444</v>
      </c>
      <c r="EH7" s="47">
        <f>_xlfn.IFNA(VLOOKUP($A7,'I-LogEmaxOverpEC50'!$A:$HP,MATCH(EH$1,'I-LogEmaxOverpEC50'!$A$1:$HP$1,0),FALSE),"")</f>
        <v>0.62137733454970023</v>
      </c>
      <c r="EI7" s="47">
        <f>_xlfn.IFNA(VLOOKUP($A7,'I-LogEmaxOverpEC50'!$A:$HP,MATCH(EI$1,'I-LogEmaxOverpEC50'!$A$1:$HP$1,0),FALSE),"")</f>
        <v>1.1822935012473165E-2</v>
      </c>
      <c r="EJ7" s="37"/>
      <c r="EK7" s="37"/>
      <c r="EL7" s="37"/>
      <c r="EM7" s="37"/>
      <c r="EN7" s="37"/>
      <c r="EO7" s="37"/>
      <c r="EP7" s="37"/>
      <c r="EQ7" s="37"/>
    </row>
    <row r="8" spans="1:147" s="49" customFormat="1" x14ac:dyDescent="0.2">
      <c r="A8" s="29" t="s">
        <v>123</v>
      </c>
      <c r="B8" s="377" t="str">
        <f>VLOOKUP($A8,BI!$A:$Q,MATCH(B$1,BI!$A$1:$Q$1,0),FALSE)</f>
        <v/>
      </c>
      <c r="C8" s="378">
        <f>VLOOKUP($A8,BI!$A:$Q,MATCH(C$1,BI!$A$1:$Q$1,0),FALSE)</f>
        <v>1</v>
      </c>
      <c r="D8" s="378">
        <f>VLOOKUP($A8,BI!$A:$Q,MATCH(D$1,BI!$A$1:$Q$1,0),FALSE)</f>
        <v>1</v>
      </c>
      <c r="E8" s="378">
        <f>VLOOKUP($A8,BI!$A:$Q,MATCH(E$1,BI!$A$1:$Q$1,0),FALSE)</f>
        <v>1</v>
      </c>
      <c r="F8" s="378">
        <f>VLOOKUP($A8,BI!$A:$Q,MATCH(F$1,BI!$A$1:$Q$1,0),FALSE)</f>
        <v>1</v>
      </c>
      <c r="G8" s="378">
        <f>VLOOKUP($A8,BI!$A:$Q,MATCH(G$1,BI!$A$1:$Q$1,0),FALSE)</f>
        <v>1</v>
      </c>
      <c r="H8" s="378">
        <f>VLOOKUP($A8,BI!$A:$Q,MATCH(H$1,BI!$A$1:$Q$1,0),FALSE)</f>
        <v>1</v>
      </c>
      <c r="I8" s="378">
        <f>VLOOKUP($A8,BI!$A:$Q,MATCH(I$1,BI!$A$1:$Q$1,0),FALSE)</f>
        <v>1</v>
      </c>
      <c r="J8" s="378">
        <f>VLOOKUP($A8,BI!$A:$Q,MATCH(J$1,BI!$A$1:$Q$1,0),FALSE)</f>
        <v>1</v>
      </c>
      <c r="K8" s="378">
        <f>VLOOKUP($A8,BI!$A:$Q,MATCH(K$1,BI!$A$1:$Q$1,0),FALSE)</f>
        <v>1</v>
      </c>
      <c r="L8" s="378">
        <f>VLOOKUP($A8,BI!$A:$Q,MATCH(L$1,BI!$A$1:$Q$1,0),FALSE)</f>
        <v>1</v>
      </c>
      <c r="M8" s="378">
        <f>VLOOKUP($A8,BI!$A:$Q,MATCH(M$1,BI!$A$1:$Q$1,0),FALSE)</f>
        <v>1</v>
      </c>
      <c r="N8" s="49">
        <f t="shared" ref="N8:N10" si="55">COUNT(B8:M8)</f>
        <v>11</v>
      </c>
      <c r="O8" s="49" t="str">
        <f>VLOOKUP($A8,BI!$A:$Q,MATCH(O$1,BI!$A$1:$Q$1,0),FALSE)</f>
        <v/>
      </c>
      <c r="P8" s="37">
        <f>VLOOKUP($A8,BI!$A:$Q,MATCH(P$1,BI!$A$1:$Q$1,0),FALSE)</f>
        <v>1</v>
      </c>
      <c r="Q8" s="37">
        <f>VLOOKUP($A8,BI!$A:$Q,MATCH(Q$1,BI!$A$1:$Q$1,0),FALSE)</f>
        <v>1</v>
      </c>
      <c r="R8" s="37">
        <f>VLOOKUP($A8,BI!$A:$Q,MATCH(R$1,BI!$A$1:$Q$1,0),FALSE)</f>
        <v>1</v>
      </c>
      <c r="S8" s="37">
        <f t="shared" ref="S8:S10" si="56">COUNT(O8:R8)</f>
        <v>3</v>
      </c>
      <c r="T8" s="40" t="str">
        <f t="shared" si="31"/>
        <v/>
      </c>
      <c r="U8" s="41">
        <f t="shared" si="32"/>
        <v>0.83246986436146997</v>
      </c>
      <c r="V8" s="41">
        <f t="shared" si="33"/>
        <v>0.81555152520205765</v>
      </c>
      <c r="W8" s="41">
        <f t="shared" si="34"/>
        <v>0.79067789409795053</v>
      </c>
      <c r="X8" s="41">
        <f t="shared" si="35"/>
        <v>0.75875130584201078</v>
      </c>
      <c r="Y8" s="41">
        <f t="shared" si="36"/>
        <v>0.80075104706187683</v>
      </c>
      <c r="Z8" s="41">
        <f t="shared" si="37"/>
        <v>0.80370353334841083</v>
      </c>
      <c r="AA8" s="41">
        <f t="shared" si="38"/>
        <v>0.71883194575221487</v>
      </c>
      <c r="AB8" s="41">
        <f t="shared" si="39"/>
        <v>0.81889454004228912</v>
      </c>
      <c r="AC8" s="41">
        <f t="shared" si="40"/>
        <v>0.7748040678244672</v>
      </c>
      <c r="AD8" s="41">
        <f t="shared" si="41"/>
        <v>0.83439758502084127</v>
      </c>
      <c r="AE8" s="41">
        <f t="shared" si="42"/>
        <v>0.89489197749880278</v>
      </c>
      <c r="AF8" s="44" t="str">
        <f>_xlfn.IFNA(VLOOKUP($A8,'B-LogEmaxOverpEC50'!$A:$BQ,MATCH(AF$1,'B-LogEmaxOverpEC50'!$A$1:$BQ$1,0),FALSE),"")</f>
        <v/>
      </c>
      <c r="AG8" s="46">
        <f>_xlfn.IFNA(VLOOKUP($A8,'B-LogEmaxOverpEC50'!$A:$BQ,MATCH(AG$1,'B-LogEmaxOverpEC50'!$A$1:$BQ$1,0),FALSE),"")</f>
        <v>9.9690481217524933</v>
      </c>
      <c r="AH8" s="46">
        <f>_xlfn.IFNA(VLOOKUP($A8,'B-LogEmaxOverpEC50'!$A:$BQ,MATCH(AH$1,'B-LogEmaxOverpEC50'!$A$1:$BQ$1,0),FALSE),"")</f>
        <v>10.175852636253921</v>
      </c>
      <c r="AI8" s="46">
        <f>_xlfn.IFNA(VLOOKUP($A8,'B-LogEmaxOverpEC50'!$A:$BQ,MATCH(AI$1,'B-LogEmaxOverpEC50'!$A$1:$BQ$1,0),FALSE),"")</f>
        <v>9.9285631194278796</v>
      </c>
      <c r="AJ8" s="46">
        <f>_xlfn.IFNA(VLOOKUP($A8,'B-LogEmaxOverpEC50'!$A:$BQ,MATCH(AJ$1,'B-LogEmaxOverpEC50'!$A$1:$BQ$1,0),FALSE),"")</f>
        <v>10.346335246139825</v>
      </c>
      <c r="AK8" s="46">
        <f>_xlfn.IFNA(VLOOKUP($A8,'B-LogEmaxOverpEC50'!$A:$BQ,MATCH(AK$1,'B-LogEmaxOverpEC50'!$A$1:$BQ$1,0),FALSE),"")</f>
        <v>9.6038989690089167</v>
      </c>
      <c r="AL8" s="45">
        <f>_xlfn.IFNA(VLOOKUP($A8,'B-LogEmaxOverpEC50'!$A:$BQ,MATCH(AL$1,'B-LogEmaxOverpEC50'!$A$1:$BQ$1,0),FALSE),"")</f>
        <v>6.1251500386568294</v>
      </c>
      <c r="AM8" s="45">
        <f>_xlfn.IFNA(VLOOKUP($A8,'B-LogEmaxOverpEC50'!$A:$BQ,MATCH(AM$1,'B-LogEmaxOverpEC50'!$A$1:$BQ$1,0),FALSE),"")</f>
        <v>5.4783304261065551</v>
      </c>
      <c r="AN8" s="45">
        <f>_xlfn.IFNA(VLOOKUP($A8,'B-LogEmaxOverpEC50'!$A:$BQ,MATCH(AN$1,'B-LogEmaxOverpEC50'!$A$1:$BQ$1,0),FALSE),"")</f>
        <v>6.606015178015884</v>
      </c>
      <c r="AO8" s="46">
        <f>_xlfn.IFNA(VLOOKUP($A8,'B-LogEmaxOverpEC50'!$A:$BQ,MATCH(AO$1,'B-LogEmaxOverpEC50'!$A$1:$BQ$1,0),FALSE),"")</f>
        <v>9.7219204058958919</v>
      </c>
      <c r="AP8" s="45">
        <f>_xlfn.IFNA(VLOOKUP($A8,'B-LogEmaxOverpEC50'!$A:$BQ,MATCH(AP$1,'B-LogEmaxOverpEC50'!$A$1:$BQ$1,0),FALSE),"")</f>
        <v>9.3156198233625513</v>
      </c>
      <c r="AQ8" s="45">
        <f>_xlfn.IFNA(VLOOKUP($A8,'B-LogEmaxOverpEC50'!$A:$BQ,MATCH(AQ$1,'B-LogEmaxOverpEC50'!$A$1:$BQ$1,0),FALSE),"")</f>
        <v>8.5602694971503759</v>
      </c>
      <c r="AR8" s="47" t="str">
        <f>_xlfn.IFNA(VLOOKUP($A8,'I-LogEmaxOverpEC50'!$A:$BQ,MATCH(AR$1,'I-LogEmaxOverpEC50'!$A$1:$BQ$1,0),FALSE),"")</f>
        <v/>
      </c>
      <c r="AS8" s="47">
        <f>_xlfn.IFNA(VLOOKUP($A8,'I-LogEmaxOverpEC50'!$A:$BQ,MATCH(AS$1,'I-LogEmaxOverpEC50'!$A$1:$BQ$1,0),FALSE),"")</f>
        <v>8.298932137728265</v>
      </c>
      <c r="AT8" s="47">
        <f>_xlfn.IFNA(VLOOKUP($A8,'I-LogEmaxOverpEC50'!$A:$BQ,MATCH(AT$1,'I-LogEmaxOverpEC50'!$A$1:$BQ$1,0),FALSE),"")</f>
        <v>8.298932137728265</v>
      </c>
      <c r="AU8" s="47">
        <f>_xlfn.IFNA(VLOOKUP($A8,'I-LogEmaxOverpEC50'!$A:$BQ,MATCH(AU$1,'I-LogEmaxOverpEC50'!$A$1:$BQ$1,0),FALSE),"")</f>
        <v>7.8502953786878145</v>
      </c>
      <c r="AV8" s="47">
        <f>_xlfn.IFNA(VLOOKUP($A8,'I-LogEmaxOverpEC50'!$A:$BQ,MATCH(AV$1,'I-LogEmaxOverpEC50'!$A$1:$BQ$1,0),FALSE),"")</f>
        <v>7.8502953786878145</v>
      </c>
      <c r="AW8" s="47">
        <f>_xlfn.IFNA(VLOOKUP($A8,'I-LogEmaxOverpEC50'!$A:$BQ,MATCH(AW$1,'I-LogEmaxOverpEC50'!$A$1:$BQ$1,0),FALSE),"")</f>
        <v>7.6903321553103696</v>
      </c>
      <c r="AX8" s="47">
        <f>_xlfn.IFNA(VLOOKUP($A8,'I-LogEmaxOverpEC50'!$A:$BQ,MATCH(AX$1,'I-LogEmaxOverpEC50'!$A$1:$BQ$1,0),FALSE),"")</f>
        <v>7.6211560413801696</v>
      </c>
      <c r="AY8" s="47">
        <f>_xlfn.IFNA(VLOOKUP($A8,'I-LogEmaxOverpEC50'!$A:$BQ,MATCH(AY$1,'I-LogEmaxOverpEC50'!$A$1:$BQ$1,0),FALSE),"")</f>
        <v>7.6211560413801696</v>
      </c>
      <c r="AZ8" s="47">
        <f>_xlfn.IFNA(VLOOKUP($A8,'I-LogEmaxOverpEC50'!$A:$BQ,MATCH(AZ$1,'I-LogEmaxOverpEC50'!$A$1:$BQ$1,0),FALSE),"")</f>
        <v>8.0669913584656925</v>
      </c>
      <c r="BA8" s="47">
        <f>_xlfn.IFNA(VLOOKUP($A8,'I-LogEmaxOverpEC50'!$A:$BQ,MATCH(BA$1,'I-LogEmaxOverpEC50'!$A$1:$BQ$1,0),FALSE),"")</f>
        <v>7.5325834775538318</v>
      </c>
      <c r="BB8" s="47">
        <f>_xlfn.IFNA(VLOOKUP($A8,'I-LogEmaxOverpEC50'!$A:$BQ,MATCH(BB$1,'I-LogEmaxOverpEC50'!$A$1:$BQ$1,0),FALSE),"")</f>
        <v>7.7729306835859884</v>
      </c>
      <c r="BC8" s="47">
        <f>_xlfn.IFNA(VLOOKUP($A8,'I-LogEmaxOverpEC50'!$A:$BQ,MATCH(BC$1,'I-LogEmaxOverpEC50'!$A$1:$BQ$1,0),FALSE),"")</f>
        <v>7.6605164982275822</v>
      </c>
      <c r="BD8" s="199" t="str">
        <f t="shared" si="43"/>
        <v/>
      </c>
      <c r="BE8" s="41">
        <f t="shared" si="44"/>
        <v>0.9224965589938029</v>
      </c>
      <c r="BF8" s="41">
        <f t="shared" si="45"/>
        <v>0.96497895622775121</v>
      </c>
      <c r="BG8" s="41">
        <f t="shared" si="46"/>
        <v>0.45349798374071543</v>
      </c>
      <c r="BH8" s="41">
        <f t="shared" si="47"/>
        <v>0.41457879114927443</v>
      </c>
      <c r="BI8" s="41">
        <f t="shared" si="48"/>
        <v>0.24288825673570885</v>
      </c>
      <c r="BJ8" s="41">
        <f t="shared" si="49"/>
        <v>0.86984251996669892</v>
      </c>
      <c r="BK8" s="41">
        <f t="shared" si="50"/>
        <v>0</v>
      </c>
      <c r="BL8" s="41">
        <f t="shared" si="51"/>
        <v>0.33219283189331184</v>
      </c>
      <c r="BM8" s="41">
        <f t="shared" si="52"/>
        <v>0</v>
      </c>
      <c r="BN8" s="41">
        <f t="shared" si="53"/>
        <v>0.39786810130807687</v>
      </c>
      <c r="BO8" s="41">
        <f t="shared" si="54"/>
        <v>0.26368365066833344</v>
      </c>
      <c r="BP8" s="40" t="str">
        <f>_xlfn.IFNA(VLOOKUP($A8,'B-LogEmaxOverpEC50'!$A:$BQ,MATCH(BP$1,'B-LogEmaxOverpEC50'!$A$1:$BQ$1,0),FALSE),"")</f>
        <v/>
      </c>
      <c r="BQ8" s="41">
        <f>_xlfn.IFNA(VLOOKUP($A8,'B-LogEmaxOverpEC50'!$A:$BQ,MATCH(BQ$1,'B-LogEmaxOverpEC50'!$A$1:$BQ$1,0),FALSE),"")</f>
        <v>0.9224965589938029</v>
      </c>
      <c r="BR8" s="41">
        <f>_xlfn.IFNA(VLOOKUP($A8,'B-LogEmaxOverpEC50'!$A:$BQ,MATCH(BR$1,'B-LogEmaxOverpEC50'!$A$1:$BQ$1,0),FALSE),"")</f>
        <v>0.96497895622775121</v>
      </c>
      <c r="BS8" s="41">
        <f>_xlfn.IFNA(VLOOKUP($A8,'B-LogEmaxOverpEC50'!$A:$BQ,MATCH(BS$1,'B-LogEmaxOverpEC50'!$A$1:$BQ$1,0),FALSE),"")</f>
        <v>0.91418000964323409</v>
      </c>
      <c r="BT8" s="41">
        <f>_xlfn.IFNA(VLOOKUP($A8,'B-LogEmaxOverpEC50'!$A:$BQ,MATCH(BT$1,'B-LogEmaxOverpEC50'!$A$1:$BQ$1,0),FALSE),"")</f>
        <v>1</v>
      </c>
      <c r="BU8" s="41">
        <f>_xlfn.IFNA(VLOOKUP($A8,'B-LogEmaxOverpEC50'!$A:$BQ,MATCH(BU$1,'B-LogEmaxOverpEC50'!$A$1:$BQ$1,0),FALSE),"")</f>
        <v>0.84748653615223124</v>
      </c>
      <c r="BV8" s="41">
        <f>_xlfn.IFNA(VLOOKUP($A8,'B-LogEmaxOverpEC50'!$A:$BQ,MATCH(BV$1,'B-LogEmaxOverpEC50'!$A$1:$BQ$1,0),FALSE),"")</f>
        <v>0.13287160478732921</v>
      </c>
      <c r="BW8" s="41">
        <f>_xlfn.IFNA(VLOOKUP($A8,'B-LogEmaxOverpEC50'!$A:$BQ,MATCH(BW$1,'B-LogEmaxOverpEC50'!$A$1:$BQ$1,0),FALSE),"")</f>
        <v>0</v>
      </c>
      <c r="BX8" s="41">
        <f>_xlfn.IFNA(VLOOKUP($A8,'B-LogEmaxOverpEC50'!$A:$BQ,MATCH(BX$1,'B-LogEmaxOverpEC50'!$A$1:$BQ$1,0),FALSE),"")</f>
        <v>0.23165234908325788</v>
      </c>
      <c r="BY8" s="41">
        <f>_xlfn.IFNA(VLOOKUP($A8,'B-LogEmaxOverpEC50'!$A:$BQ,MATCH(BY$1,'B-LogEmaxOverpEC50'!$A$1:$BQ$1,0),FALSE),"")</f>
        <v>0.87173085004470774</v>
      </c>
      <c r="BZ8" s="41">
        <f>_xlfn.IFNA(VLOOKUP($A8,'B-LogEmaxOverpEC50'!$A:$BQ,MATCH(BZ$1,'B-LogEmaxOverpEC50'!$A$1:$BQ$1,0),FALSE),"")</f>
        <v>0.78826737834449612</v>
      </c>
      <c r="CA8" s="41">
        <f>_xlfn.IFNA(VLOOKUP($A8,'B-LogEmaxOverpEC50'!$A:$BQ,MATCH(CA$1,'B-LogEmaxOverpEC50'!$A$1:$BQ$1,0),FALSE),"")</f>
        <v>0.63310107220123046</v>
      </c>
      <c r="CB8" s="47" t="str">
        <f>_xlfn.IFNA(VLOOKUP($A8,'I-LogEmaxOverpEC50'!$A:$BQ,MATCH(CB$1,'I-LogEmaxOverpEC50'!$A$1:$BQ$1,0),FALSE),"")</f>
        <v/>
      </c>
      <c r="CC8" s="47">
        <f>_xlfn.IFNA(VLOOKUP($A8,'I-LogEmaxOverpEC50'!$A:$BQ,MATCH(CC$1,'I-LogEmaxOverpEC50'!$A$1:$BQ$1,0),FALSE),"")</f>
        <v>1</v>
      </c>
      <c r="CD8" s="47">
        <f>_xlfn.IFNA(VLOOKUP($A8,'I-LogEmaxOverpEC50'!$A:$BQ,MATCH(CD$1,'I-LogEmaxOverpEC50'!$A$1:$BQ$1,0),FALSE),"")</f>
        <v>1</v>
      </c>
      <c r="CE8" s="47">
        <f>_xlfn.IFNA(VLOOKUP($A8,'I-LogEmaxOverpEC50'!$A:$BQ,MATCH(CE$1,'I-LogEmaxOverpEC50'!$A$1:$BQ$1,0),FALSE),"")</f>
        <v>0.41457879114927443</v>
      </c>
      <c r="CF8" s="47">
        <f>_xlfn.IFNA(VLOOKUP($A8,'I-LogEmaxOverpEC50'!$A:$BQ,MATCH(CF$1,'I-LogEmaxOverpEC50'!$A$1:$BQ$1,0),FALSE),"")</f>
        <v>0.41457879114927443</v>
      </c>
      <c r="CG8" s="47">
        <f>_xlfn.IFNA(VLOOKUP($A8,'I-LogEmaxOverpEC50'!$A:$BQ,MATCH(CG$1,'I-LogEmaxOverpEC50'!$A$1:$BQ$1,0),FALSE),"")</f>
        <v>0.20584452737299974</v>
      </c>
      <c r="CH8" s="47">
        <f>_xlfn.IFNA(VLOOKUP($A8,'I-LogEmaxOverpEC50'!$A:$BQ,MATCH(CH$1,'I-LogEmaxOverpEC50'!$A$1:$BQ$1,0),FALSE),"")</f>
        <v>0.11557737154022973</v>
      </c>
      <c r="CI8" s="47">
        <f>_xlfn.IFNA(VLOOKUP($A8,'I-LogEmaxOverpEC50'!$A:$BQ,MATCH(CI$1,'I-LogEmaxOverpEC50'!$A$1:$BQ$1,0),FALSE),"")</f>
        <v>0.11557737154022973</v>
      </c>
      <c r="CJ8" s="47">
        <f>_xlfn.IFNA(VLOOKUP($A8,'I-LogEmaxOverpEC50'!$A:$BQ,MATCH(CJ$1,'I-LogEmaxOverpEC50'!$A$1:$BQ$1,0),FALSE),"")</f>
        <v>0.69734300936889604</v>
      </c>
      <c r="CK8" s="47">
        <f>_xlfn.IFNA(VLOOKUP($A8,'I-LogEmaxOverpEC50'!$A:$BQ,MATCH(CK$1,'I-LogEmaxOverpEC50'!$A$1:$BQ$1,0),FALSE),"")</f>
        <v>0</v>
      </c>
      <c r="CL8" s="47">
        <f>_xlfn.IFNA(VLOOKUP($A8,'I-LogEmaxOverpEC50'!$A:$BQ,MATCH(CL$1,'I-LogEmaxOverpEC50'!$A$1:$BQ$1,0),FALSE),"")</f>
        <v>0.31362644514502014</v>
      </c>
      <c r="CM8" s="47">
        <f>_xlfn.IFNA(VLOOKUP($A8,'I-LogEmaxOverpEC50'!$A:$BQ,MATCH(CM$1,'I-LogEmaxOverpEC50'!$A$1:$BQ$1,0),FALSE),"")</f>
        <v>0.1669384019600566</v>
      </c>
      <c r="CN8" s="105"/>
      <c r="CO8" s="47"/>
      <c r="CP8" s="47"/>
      <c r="CQ8" s="47"/>
      <c r="CR8" s="48"/>
      <c r="CS8" s="47"/>
      <c r="CT8" s="47"/>
      <c r="CU8" s="47"/>
      <c r="CV8" s="48"/>
      <c r="CW8" s="47"/>
      <c r="CX8" s="47"/>
      <c r="CY8" s="47"/>
      <c r="CZ8" s="105"/>
      <c r="DA8" s="47"/>
      <c r="DB8" s="47"/>
      <c r="DC8" s="47"/>
      <c r="DD8" s="48"/>
      <c r="DE8" s="47"/>
      <c r="DF8" s="47"/>
      <c r="DG8" s="47"/>
      <c r="DH8" s="48"/>
      <c r="DI8" s="47"/>
      <c r="DJ8" s="47"/>
      <c r="DK8" s="47"/>
      <c r="DL8" s="105"/>
      <c r="DM8" s="47"/>
      <c r="DN8" s="47"/>
      <c r="DO8" s="47"/>
      <c r="DP8" s="48"/>
      <c r="DQ8" s="47"/>
      <c r="DR8" s="47"/>
      <c r="DS8" s="47"/>
      <c r="DT8" s="48"/>
      <c r="DU8" s="47"/>
      <c r="DV8" s="47"/>
      <c r="DW8" s="47"/>
      <c r="DX8" s="105"/>
      <c r="DY8" s="47"/>
      <c r="DZ8" s="47"/>
      <c r="EA8" s="47"/>
      <c r="EB8" s="48"/>
      <c r="EC8" s="47"/>
      <c r="ED8" s="47"/>
      <c r="EE8" s="47"/>
      <c r="EF8" s="48"/>
      <c r="EG8" s="47"/>
      <c r="EH8" s="47"/>
      <c r="EI8" s="47"/>
      <c r="EJ8" s="37"/>
      <c r="EK8" s="37"/>
      <c r="EL8" s="37"/>
      <c r="EM8" s="37"/>
      <c r="EN8" s="37"/>
      <c r="EO8" s="37"/>
      <c r="EP8" s="37"/>
      <c r="EQ8" s="37"/>
    </row>
    <row r="9" spans="1:147" s="49" customFormat="1" x14ac:dyDescent="0.2">
      <c r="A9" s="29" t="s">
        <v>49</v>
      </c>
      <c r="B9" s="377" t="str">
        <f>VLOOKUP($A9,BI!$A:$Q,MATCH(B$1,BI!$A$1:$Q$1,0),FALSE)</f>
        <v/>
      </c>
      <c r="C9" s="378" t="str">
        <f>VLOOKUP($A9,BI!$A:$Q,MATCH(C$1,BI!$A$1:$Q$1,0),FALSE)</f>
        <v/>
      </c>
      <c r="D9" s="378" t="str">
        <f>VLOOKUP($A9,BI!$A:$Q,MATCH(D$1,BI!$A$1:$Q$1,0),FALSE)</f>
        <v/>
      </c>
      <c r="E9" s="378">
        <f>VLOOKUP($A9,BI!$A:$Q,MATCH(E$1,BI!$A$1:$Q$1,0),FALSE)</f>
        <v>1</v>
      </c>
      <c r="F9" s="378">
        <f>VLOOKUP($A9,BI!$A:$Q,MATCH(F$1,BI!$A$1:$Q$1,0),FALSE)</f>
        <v>1</v>
      </c>
      <c r="G9" s="378">
        <f>VLOOKUP($A9,BI!$A:$Q,MATCH(G$1,BI!$A$1:$Q$1,0),FALSE)</f>
        <v>1</v>
      </c>
      <c r="H9" s="378" t="str">
        <f>VLOOKUP($A9,BI!$A:$Q,MATCH(H$1,BI!$A$1:$Q$1,0),FALSE)</f>
        <v/>
      </c>
      <c r="I9" s="378" t="str">
        <f>VLOOKUP($A9,BI!$A:$Q,MATCH(I$1,BI!$A$1:$Q$1,0),FALSE)</f>
        <v/>
      </c>
      <c r="J9" s="378" t="str">
        <f>VLOOKUP($A9,BI!$A:$Q,MATCH(J$1,BI!$A$1:$Q$1,0),FALSE)</f>
        <v/>
      </c>
      <c r="K9" s="378">
        <f>VLOOKUP($A9,BI!$A:$Q,MATCH(K$1,BI!$A$1:$Q$1,0),FALSE)</f>
        <v>1</v>
      </c>
      <c r="L9" s="378">
        <f>VLOOKUP($A9,BI!$A:$Q,MATCH(L$1,BI!$A$1:$Q$1,0),FALSE)</f>
        <v>1</v>
      </c>
      <c r="M9" s="378" t="str">
        <f>VLOOKUP($A9,BI!$A:$Q,MATCH(M$1,BI!$A$1:$Q$1,0),FALSE)</f>
        <v/>
      </c>
      <c r="N9" s="49">
        <f t="shared" si="55"/>
        <v>5</v>
      </c>
      <c r="O9" s="49" t="str">
        <f>VLOOKUP($A9,BI!$A:$Q,MATCH(O$1,BI!$A$1:$Q$1,0),FALSE)</f>
        <v/>
      </c>
      <c r="P9" s="37">
        <f>VLOOKUP($A9,BI!$A:$Q,MATCH(P$1,BI!$A$1:$Q$1,0),FALSE)</f>
        <v>1</v>
      </c>
      <c r="Q9" s="37">
        <f>VLOOKUP($A9,BI!$A:$Q,MATCH(Q$1,BI!$A$1:$Q$1,0),FALSE)</f>
        <v>1</v>
      </c>
      <c r="R9" s="37">
        <f>VLOOKUP($A9,BI!$A:$Q,MATCH(R$1,BI!$A$1:$Q$1,0),FALSE)</f>
        <v>1</v>
      </c>
      <c r="S9" s="37">
        <f t="shared" si="56"/>
        <v>3</v>
      </c>
      <c r="T9" s="40" t="str">
        <f t="shared" si="31"/>
        <v/>
      </c>
      <c r="U9" s="41" t="str">
        <f t="shared" si="32"/>
        <v/>
      </c>
      <c r="V9" s="41" t="str">
        <f t="shared" si="33"/>
        <v/>
      </c>
      <c r="W9" s="41">
        <f t="shared" si="34"/>
        <v>0.9313741661090934</v>
      </c>
      <c r="X9" s="41">
        <f t="shared" si="35"/>
        <v>0.91074950122444998</v>
      </c>
      <c r="Y9" s="41">
        <f t="shared" si="36"/>
        <v>0.85912149992485765</v>
      </c>
      <c r="Z9" s="41" t="str">
        <f t="shared" si="37"/>
        <v/>
      </c>
      <c r="AA9" s="41" t="str">
        <f t="shared" si="38"/>
        <v/>
      </c>
      <c r="AB9" s="41" t="str">
        <f t="shared" si="39"/>
        <v/>
      </c>
      <c r="AC9" s="41">
        <f t="shared" si="40"/>
        <v>0.89687987072769271</v>
      </c>
      <c r="AD9" s="41">
        <f t="shared" si="41"/>
        <v>0.94010145191576777</v>
      </c>
      <c r="AE9" s="41" t="str">
        <f t="shared" si="42"/>
        <v/>
      </c>
      <c r="AF9" s="44" t="str">
        <f>_xlfn.IFNA(VLOOKUP($A9,'B-LogEmaxOverpEC50'!$A:$BQ,MATCH(AF$1,'B-LogEmaxOverpEC50'!$A$1:$BQ$1,0),FALSE),"")</f>
        <v/>
      </c>
      <c r="AG9" s="46" t="str">
        <f>_xlfn.IFNA(VLOOKUP($A9,'B-LogEmaxOverpEC50'!$A:$BQ,MATCH(AG$1,'B-LogEmaxOverpEC50'!$A$1:$BQ$1,0),FALSE),"")</f>
        <v/>
      </c>
      <c r="AH9" s="46" t="str">
        <f>_xlfn.IFNA(VLOOKUP($A9,'B-LogEmaxOverpEC50'!$A:$BQ,MATCH(AH$1,'B-LogEmaxOverpEC50'!$A$1:$BQ$1,0),FALSE),"")</f>
        <v/>
      </c>
      <c r="AI9" s="46">
        <f>_xlfn.IFNA(VLOOKUP($A9,'B-LogEmaxOverpEC50'!$A:$BQ,MATCH(AI$1,'B-LogEmaxOverpEC50'!$A$1:$BQ$1,0),FALSE),"")</f>
        <v>6.5977983133730778</v>
      </c>
      <c r="AJ9" s="46">
        <f>_xlfn.IFNA(VLOOKUP($A9,'B-LogEmaxOverpEC50'!$A:$BQ,MATCH(AJ$1,'B-LogEmaxOverpEC50'!$A$1:$BQ$1,0),FALSE),"")</f>
        <v>6.4516944335991067</v>
      </c>
      <c r="AK9" s="46">
        <f>_xlfn.IFNA(VLOOKUP($A9,'B-LogEmaxOverpEC50'!$A:$BQ,MATCH(AK$1,'B-LogEmaxOverpEC50'!$A$1:$BQ$1,0),FALSE),"")</f>
        <v>6.1143889807777274</v>
      </c>
      <c r="AL9" s="45" t="str">
        <f>_xlfn.IFNA(VLOOKUP($A9,'B-LogEmaxOverpEC50'!$A:$BQ,MATCH(AL$1,'B-LogEmaxOverpEC50'!$A$1:$BQ$1,0),FALSE),"")</f>
        <v/>
      </c>
      <c r="AM9" s="45" t="str">
        <f>_xlfn.IFNA(VLOOKUP($A9,'B-LogEmaxOverpEC50'!$A:$BQ,MATCH(AM$1,'B-LogEmaxOverpEC50'!$A$1:$BQ$1,0),FALSE),"")</f>
        <v/>
      </c>
      <c r="AN9" s="45" t="str">
        <f>_xlfn.IFNA(VLOOKUP($A9,'B-LogEmaxOverpEC50'!$A:$BQ,MATCH(AN$1,'B-LogEmaxOverpEC50'!$A$1:$BQ$1,0),FALSE),"")</f>
        <v/>
      </c>
      <c r="AO9" s="46">
        <f>_xlfn.IFNA(VLOOKUP($A9,'B-LogEmaxOverpEC50'!$A:$BQ,MATCH(AO$1,'B-LogEmaxOverpEC50'!$A$1:$BQ$1,0),FALSE),"")</f>
        <v>6.6114516629129376</v>
      </c>
      <c r="AP9" s="45">
        <f>_xlfn.IFNA(VLOOKUP($A9,'B-LogEmaxOverpEC50'!$A:$BQ,MATCH(AP$1,'B-LogEmaxOverpEC50'!$A$1:$BQ$1,0),FALSE),"")</f>
        <v>5.6839106732546103</v>
      </c>
      <c r="AQ9" s="45" t="str">
        <f>_xlfn.IFNA(VLOOKUP($A9,'B-LogEmaxOverpEC50'!$A:$BQ,MATCH(AQ$1,'B-LogEmaxOverpEC50'!$A$1:$BQ$1,0),FALSE),"")</f>
        <v/>
      </c>
      <c r="AR9" s="47" t="str">
        <f>_xlfn.IFNA(VLOOKUP($A9,'I-LogEmaxOverpEC50'!$A:$BQ,MATCH(AR$1,'I-LogEmaxOverpEC50'!$A$1:$BQ$1,0),FALSE),"")</f>
        <v/>
      </c>
      <c r="AS9" s="47" t="str">
        <f>_xlfn.IFNA(VLOOKUP($A9,'I-LogEmaxOverpEC50'!$A:$BQ,MATCH(AS$1,'I-LogEmaxOverpEC50'!$A$1:$BQ$1,0),FALSE),"")</f>
        <v/>
      </c>
      <c r="AT9" s="47" t="str">
        <f>_xlfn.IFNA(VLOOKUP($A9,'I-LogEmaxOverpEC50'!$A:$BQ,MATCH(AT$1,'I-LogEmaxOverpEC50'!$A$1:$BQ$1,0),FALSE),"")</f>
        <v/>
      </c>
      <c r="AU9" s="47">
        <f>_xlfn.IFNA(VLOOKUP($A9,'I-LogEmaxOverpEC50'!$A:$BQ,MATCH(AU$1,'I-LogEmaxOverpEC50'!$A$1:$BQ$1,0),FALSE),"")</f>
        <v>7.0839395738621622</v>
      </c>
      <c r="AV9" s="47">
        <f>_xlfn.IFNA(VLOOKUP($A9,'I-LogEmaxOverpEC50'!$A:$BQ,MATCH(AV$1,'I-LogEmaxOverpEC50'!$A$1:$BQ$1,0),FALSE),"")</f>
        <v>7.0839395738621622</v>
      </c>
      <c r="AW9" s="47">
        <f>_xlfn.IFNA(VLOOKUP($A9,'I-LogEmaxOverpEC50'!$A:$BQ,MATCH(AW$1,'I-LogEmaxOverpEC50'!$A$1:$BQ$1,0),FALSE),"")</f>
        <v>7.1170247529744248</v>
      </c>
      <c r="AX9" s="47" t="str">
        <f>_xlfn.IFNA(VLOOKUP($A9,'I-LogEmaxOverpEC50'!$A:$BQ,MATCH(AX$1,'I-LogEmaxOverpEC50'!$A$1:$BQ$1,0),FALSE),"")</f>
        <v/>
      </c>
      <c r="AY9" s="47" t="str">
        <f>_xlfn.IFNA(VLOOKUP($A9,'I-LogEmaxOverpEC50'!$A:$BQ,MATCH(AY$1,'I-LogEmaxOverpEC50'!$A$1:$BQ$1,0),FALSE),"")</f>
        <v/>
      </c>
      <c r="AZ9" s="47" t="str">
        <f>_xlfn.IFNA(VLOOKUP($A9,'I-LogEmaxOverpEC50'!$A:$BQ,MATCH(AZ$1,'I-LogEmaxOverpEC50'!$A$1:$BQ$1,0),FALSE),"")</f>
        <v/>
      </c>
      <c r="BA9" s="47">
        <f>_xlfn.IFNA(VLOOKUP($A9,'I-LogEmaxOverpEC50'!$A:$BQ,MATCH(BA$1,'I-LogEmaxOverpEC50'!$A$1:$BQ$1,0),FALSE),"")</f>
        <v>5.9296779127557446</v>
      </c>
      <c r="BB9" s="47">
        <f>_xlfn.IFNA(VLOOKUP($A9,'I-LogEmaxOverpEC50'!$A:$BQ,MATCH(BB$1,'I-LogEmaxOverpEC50'!$A$1:$BQ$1,0),FALSE),"")</f>
        <v>5.343452676486188</v>
      </c>
      <c r="BC9" s="47" t="str">
        <f>_xlfn.IFNA(VLOOKUP($A9,'I-LogEmaxOverpEC50'!$A:$BQ,MATCH(BC$1,'I-LogEmaxOverpEC50'!$A$1:$BQ$1,0),FALSE),"")</f>
        <v/>
      </c>
      <c r="BD9" s="199" t="str">
        <f t="shared" si="43"/>
        <v/>
      </c>
      <c r="BE9" s="41" t="str">
        <f t="shared" si="44"/>
        <v/>
      </c>
      <c r="BF9" s="41" t="str">
        <f t="shared" si="45"/>
        <v/>
      </c>
      <c r="BG9" s="41">
        <f t="shared" si="46"/>
        <v>0.99600661513710387</v>
      </c>
      <c r="BH9" s="41">
        <f t="shared" si="47"/>
        <v>0.84349768569331118</v>
      </c>
      <c r="BI9" s="41">
        <f t="shared" si="48"/>
        <v>0.46410704467269936</v>
      </c>
      <c r="BJ9" s="41" t="str">
        <f t="shared" si="49"/>
        <v/>
      </c>
      <c r="BK9" s="41" t="str">
        <f t="shared" si="50"/>
        <v/>
      </c>
      <c r="BL9" s="41" t="str">
        <f t="shared" si="51"/>
        <v/>
      </c>
      <c r="BM9" s="41">
        <f t="shared" si="52"/>
        <v>0.33053364114206873</v>
      </c>
      <c r="BN9" s="41" t="str">
        <f t="shared" si="53"/>
        <v/>
      </c>
      <c r="BO9" s="41" t="str">
        <f t="shared" si="54"/>
        <v/>
      </c>
      <c r="BP9" s="40" t="str">
        <f>_xlfn.IFNA(VLOOKUP($A9,'B-LogEmaxOverpEC50'!$A:$BQ,MATCH(BP$1,'B-LogEmaxOverpEC50'!$A$1:$BQ$1,0),FALSE),"")</f>
        <v/>
      </c>
      <c r="BQ9" s="41" t="str">
        <f>_xlfn.IFNA(VLOOKUP($A9,'B-LogEmaxOverpEC50'!$A:$BQ,MATCH(BQ$1,'B-LogEmaxOverpEC50'!$A$1:$BQ$1,0),FALSE),"")</f>
        <v/>
      </c>
      <c r="BR9" s="41" t="str">
        <f>_xlfn.IFNA(VLOOKUP($A9,'B-LogEmaxOverpEC50'!$A:$BQ,MATCH(BR$1,'B-LogEmaxOverpEC50'!$A$1:$BQ$1,0),FALSE),"")</f>
        <v/>
      </c>
      <c r="BS9" s="41">
        <f>_xlfn.IFNA(VLOOKUP($A9,'B-LogEmaxOverpEC50'!$A:$BQ,MATCH(BS$1,'B-LogEmaxOverpEC50'!$A$1:$BQ$1,0),FALSE),"")</f>
        <v>0.98528005803291852</v>
      </c>
      <c r="BT9" s="41">
        <f>_xlfn.IFNA(VLOOKUP($A9,'B-LogEmaxOverpEC50'!$A:$BQ,MATCH(BT$1,'B-LogEmaxOverpEC50'!$A$1:$BQ$1,0),FALSE),"")</f>
        <v>0.82776262063342365</v>
      </c>
      <c r="BU9" s="41">
        <f>_xlfn.IFNA(VLOOKUP($A9,'B-LogEmaxOverpEC50'!$A:$BQ,MATCH(BU$1,'B-LogEmaxOverpEC50'!$A$1:$BQ$1,0),FALSE),"")</f>
        <v>0.46410704467269936</v>
      </c>
      <c r="BV9" s="41" t="str">
        <f>_xlfn.IFNA(VLOOKUP($A9,'B-LogEmaxOverpEC50'!$A:$BQ,MATCH(BV$1,'B-LogEmaxOverpEC50'!$A$1:$BQ$1,0),FALSE),"")</f>
        <v/>
      </c>
      <c r="BW9" s="41" t="str">
        <f>_xlfn.IFNA(VLOOKUP($A9,'B-LogEmaxOverpEC50'!$A:$BQ,MATCH(BW$1,'B-LogEmaxOverpEC50'!$A$1:$BQ$1,0),FALSE),"")</f>
        <v/>
      </c>
      <c r="BX9" s="41" t="str">
        <f>_xlfn.IFNA(VLOOKUP($A9,'B-LogEmaxOverpEC50'!$A:$BQ,MATCH(BX$1,'B-LogEmaxOverpEC50'!$A$1:$BQ$1,0),FALSE),"")</f>
        <v/>
      </c>
      <c r="BY9" s="41">
        <f>_xlfn.IFNA(VLOOKUP($A9,'B-LogEmaxOverpEC50'!$A:$BQ,MATCH(BY$1,'B-LogEmaxOverpEC50'!$A$1:$BQ$1,0),FALSE),"")</f>
        <v>1</v>
      </c>
      <c r="BZ9" s="41">
        <f>_xlfn.IFNA(VLOOKUP($A9,'B-LogEmaxOverpEC50'!$A:$BQ,MATCH(BZ$1,'B-LogEmaxOverpEC50'!$A$1:$BQ$1,0),FALSE),"")</f>
        <v>0</v>
      </c>
      <c r="CA9" s="41" t="str">
        <f>_xlfn.IFNA(VLOOKUP($A9,'B-LogEmaxOverpEC50'!$A:$BQ,MATCH(CA$1,'B-LogEmaxOverpEC50'!$A$1:$BQ$1,0),FALSE),"")</f>
        <v/>
      </c>
      <c r="CB9" s="47" t="str">
        <f>_xlfn.IFNA(VLOOKUP($A9,'I-LogEmaxOverpEC50'!$A:$BQ,MATCH(CB$1,'I-LogEmaxOverpEC50'!$A$1:$BQ$1,0),FALSE),"")</f>
        <v/>
      </c>
      <c r="CC9" s="47" t="str">
        <f>_xlfn.IFNA(VLOOKUP($A9,'I-LogEmaxOverpEC50'!$A:$BQ,MATCH(CC$1,'I-LogEmaxOverpEC50'!$A$1:$BQ$1,0),FALSE),"")</f>
        <v/>
      </c>
      <c r="CD9" s="47" t="str">
        <f>_xlfn.IFNA(VLOOKUP($A9,'I-LogEmaxOverpEC50'!$A:$BQ,MATCH(CD$1,'I-LogEmaxOverpEC50'!$A$1:$BQ$1,0),FALSE),"")</f>
        <v/>
      </c>
      <c r="CE9" s="47">
        <f>_xlfn.IFNA(VLOOKUP($A9,'I-LogEmaxOverpEC50'!$A:$BQ,MATCH(CE$1,'I-LogEmaxOverpEC50'!$A$1:$BQ$1,0),FALSE),"")</f>
        <v>0.98134545556345643</v>
      </c>
      <c r="CF9" s="47">
        <f>_xlfn.IFNA(VLOOKUP($A9,'I-LogEmaxOverpEC50'!$A:$BQ,MATCH(CF$1,'I-LogEmaxOverpEC50'!$A$1:$BQ$1,0),FALSE),"")</f>
        <v>0.98134545556345643</v>
      </c>
      <c r="CG9" s="47">
        <f>_xlfn.IFNA(VLOOKUP($A9,'I-LogEmaxOverpEC50'!$A:$BQ,MATCH(CG$1,'I-LogEmaxOverpEC50'!$A$1:$BQ$1,0),FALSE),"")</f>
        <v>1</v>
      </c>
      <c r="CH9" s="47" t="str">
        <f>_xlfn.IFNA(VLOOKUP($A9,'I-LogEmaxOverpEC50'!$A:$BQ,MATCH(CH$1,'I-LogEmaxOverpEC50'!$A$1:$BQ$1,0),FALSE),"")</f>
        <v/>
      </c>
      <c r="CI9" s="47" t="str">
        <f>_xlfn.IFNA(VLOOKUP($A9,'I-LogEmaxOverpEC50'!$A:$BQ,MATCH(CI$1,'I-LogEmaxOverpEC50'!$A$1:$BQ$1,0),FALSE),"")</f>
        <v/>
      </c>
      <c r="CJ9" s="47" t="str">
        <f>_xlfn.IFNA(VLOOKUP($A9,'I-LogEmaxOverpEC50'!$A:$BQ,MATCH(CJ$1,'I-LogEmaxOverpEC50'!$A$1:$BQ$1,0),FALSE),"")</f>
        <v/>
      </c>
      <c r="CK9" s="47">
        <f>_xlfn.IFNA(VLOOKUP($A9,'I-LogEmaxOverpEC50'!$A:$BQ,MATCH(CK$1,'I-LogEmaxOverpEC50'!$A$1:$BQ$1,0),FALSE),"")</f>
        <v>0.33053364114206873</v>
      </c>
      <c r="CL9" s="47">
        <f>_xlfn.IFNA(VLOOKUP($A9,'I-LogEmaxOverpEC50'!$A:$BQ,MATCH(CL$1,'I-LogEmaxOverpEC50'!$A$1:$BQ$1,0),FALSE),"")</f>
        <v>0</v>
      </c>
      <c r="CM9" s="47" t="str">
        <f>_xlfn.IFNA(VLOOKUP($A9,'I-LogEmaxOverpEC50'!$A:$BQ,MATCH(CM$1,'I-LogEmaxOverpEC50'!$A$1:$BQ$1,0),FALSE),"")</f>
        <v/>
      </c>
      <c r="CN9" s="105" t="str">
        <f t="shared" si="13"/>
        <v/>
      </c>
      <c r="CO9" s="47">
        <f t="shared" si="14"/>
        <v>0.92704445219410736</v>
      </c>
      <c r="CP9" s="47">
        <f t="shared" si="15"/>
        <v>0.89687987072769271</v>
      </c>
      <c r="CQ9" s="47">
        <f t="shared" si="16"/>
        <v>0.94010145191576777</v>
      </c>
      <c r="CR9" s="48" t="str">
        <f>_xlfn.IFNA(VLOOKUP($A9,'B-LogEmaxOverpEC50'!$A:$HP,MATCH(CR$1,'B-LogEmaxOverpEC50'!$A$1:$HP$1,0),FALSE),"")</f>
        <v/>
      </c>
      <c r="CS9" s="47">
        <f>_xlfn.IFNA(VLOOKUP($A9,'B-LogEmaxOverpEC50'!$A:$HP,MATCH(CS$1,'B-LogEmaxOverpEC50'!$A$1:$HP$1,0),FALSE),"")</f>
        <v>6.5977983133730778</v>
      </c>
      <c r="CT9" s="47">
        <f>_xlfn.IFNA(VLOOKUP($A9,'B-LogEmaxOverpEC50'!$A:$HP,MATCH(CT$1,'B-LogEmaxOverpEC50'!$A$1:$HP$1,0),FALSE),"")</f>
        <v>6.6114516629129376</v>
      </c>
      <c r="CU9" s="47">
        <f>_xlfn.IFNA(VLOOKUP($A9,'B-LogEmaxOverpEC50'!$A:$HP,MATCH(CU$1,'B-LogEmaxOverpEC50'!$A$1:$HP$1,0),FALSE),"")</f>
        <v>5.6839106732546103</v>
      </c>
      <c r="CV9" s="48" t="str">
        <f>_xlfn.IFNA(VLOOKUP($A9,'I-LogEmaxOverpEC50'!$A:$HP,MATCH(CV$1,'I-LogEmaxOverpEC50'!$A$1:$HP$1,0),FALSE),"")</f>
        <v/>
      </c>
      <c r="CW9" s="47">
        <f>_xlfn.IFNA(VLOOKUP($A9,'I-LogEmaxOverpEC50'!$A:$HP,MATCH(CW$1,'I-LogEmaxOverpEC50'!$A$1:$HP$1,0),FALSE),"")</f>
        <v>7.1170247529744248</v>
      </c>
      <c r="CX9" s="47">
        <f>_xlfn.IFNA(VLOOKUP($A9,'I-LogEmaxOverpEC50'!$A:$HP,MATCH(CX$1,'I-LogEmaxOverpEC50'!$A$1:$HP$1,0),FALSE),"")</f>
        <v>5.9296779127557446</v>
      </c>
      <c r="CY9" s="47">
        <f>_xlfn.IFNA(VLOOKUP($A9,'I-LogEmaxOverpEC50'!$A:$HP,MATCH(CY$1,'I-LogEmaxOverpEC50'!$A$1:$HP$1,0),FALSE),"")</f>
        <v>5.343452676486188</v>
      </c>
      <c r="CZ9" s="105" t="str">
        <f t="shared" si="17"/>
        <v/>
      </c>
      <c r="DA9" s="47">
        <f t="shared" si="18"/>
        <v>0.90035086919611551</v>
      </c>
      <c r="DB9" s="47">
        <f t="shared" si="19"/>
        <v>0.89687987072769271</v>
      </c>
      <c r="DC9" s="47">
        <f t="shared" si="20"/>
        <v>0.94010145191576777</v>
      </c>
      <c r="DD9" s="48" t="str">
        <f>_xlfn.IFNA(VLOOKUP($A9,'B-LogEmaxOverpEC50'!$A:$HP,MATCH(DD$1,'B-LogEmaxOverpEC50'!$A$1:$HP$1,0),FALSE),"")</f>
        <v/>
      </c>
      <c r="DE9" s="47">
        <f>_xlfn.IFNA(VLOOKUP($A9,'B-LogEmaxOverpEC50'!$A:$HP,MATCH(DE$1,'B-LogEmaxOverpEC50'!$A$1:$HP$1,0),FALSE),"")</f>
        <v>6.3879605759166367</v>
      </c>
      <c r="DF9" s="47">
        <f>_xlfn.IFNA(VLOOKUP($A9,'B-LogEmaxOverpEC50'!$A:$HP,MATCH(DF$1,'B-LogEmaxOverpEC50'!$A$1:$HP$1,0),FALSE),"")</f>
        <v>6.6114516629129376</v>
      </c>
      <c r="DG9" s="47">
        <f>_xlfn.IFNA(VLOOKUP($A9,'B-LogEmaxOverpEC50'!$A:$HP,MATCH(DG$1,'B-LogEmaxOverpEC50'!$A$1:$HP$1,0),FALSE),"")</f>
        <v>5.6839106732546103</v>
      </c>
      <c r="DH9" s="48" t="str">
        <f>_xlfn.IFNA(VLOOKUP($A9,'I-LogEmaxOverpEC50'!$A:$HP,MATCH(DH$1,'I-LogEmaxOverpEC50'!$A$1:$HP$1,0),FALSE),"")</f>
        <v/>
      </c>
      <c r="DI9" s="47">
        <f>_xlfn.IFNA(VLOOKUP($A9,'I-LogEmaxOverpEC50'!$A:$HP,MATCH(DI$1,'I-LogEmaxOverpEC50'!$A$1:$HP$1,0),FALSE),"")</f>
        <v>7.094967966899584</v>
      </c>
      <c r="DJ9" s="47">
        <f>_xlfn.IFNA(VLOOKUP($A9,'I-LogEmaxOverpEC50'!$A:$HP,MATCH(DJ$1,'I-LogEmaxOverpEC50'!$A$1:$HP$1,0),FALSE),"")</f>
        <v>5.9296779127557446</v>
      </c>
      <c r="DK9" s="47">
        <f>_xlfn.IFNA(VLOOKUP($A9,'I-LogEmaxOverpEC50'!$A:$HP,MATCH(DK$1,'I-LogEmaxOverpEC50'!$A$1:$HP$1,0),FALSE),"")</f>
        <v>5.343452676486188</v>
      </c>
      <c r="DL9" s="105" t="str">
        <f t="shared" si="21"/>
        <v/>
      </c>
      <c r="DM9" s="47">
        <f t="shared" si="22"/>
        <v>0.98528005803291852</v>
      </c>
      <c r="DN9" s="47">
        <f t="shared" si="23"/>
        <v>0.33053364114206873</v>
      </c>
      <c r="DO9" s="47" t="str">
        <f t="shared" si="24"/>
        <v/>
      </c>
      <c r="DP9" s="48" t="str">
        <f>_xlfn.IFNA(VLOOKUP($A9,'B-LogEmaxOverpEC50'!$A:$HP,MATCH(DP$1,'B-LogEmaxOverpEC50'!$A$1:$HP$1,0),FALSE),"")</f>
        <v/>
      </c>
      <c r="DQ9" s="47">
        <f>_xlfn.IFNA(VLOOKUP($A9,'B-LogEmaxOverpEC50'!$A:$HP,MATCH(DQ$1,'B-LogEmaxOverpEC50'!$A$1:$HP$1,0),FALSE),"")</f>
        <v>0.98528005803291852</v>
      </c>
      <c r="DR9" s="47">
        <f>_xlfn.IFNA(VLOOKUP($A9,'B-LogEmaxOverpEC50'!$A:$HP,MATCH(DR$1,'B-LogEmaxOverpEC50'!$A$1:$HP$1,0),FALSE),"")</f>
        <v>1</v>
      </c>
      <c r="DS9" s="47">
        <f>_xlfn.IFNA(VLOOKUP($A9,'B-LogEmaxOverpEC50'!$A:$HP,MATCH(DS$1,'B-LogEmaxOverpEC50'!$A$1:$HP$1,0),FALSE),"")</f>
        <v>0</v>
      </c>
      <c r="DT9" s="48" t="str">
        <f>_xlfn.IFNA(VLOOKUP($A9,'I-LogEmaxOverpEC50'!$A:$HP,MATCH(DT$1,'I-LogEmaxOverpEC50'!$A$1:$HP$1,0),FALSE),"")</f>
        <v/>
      </c>
      <c r="DU9" s="47">
        <f>_xlfn.IFNA(VLOOKUP($A9,'I-LogEmaxOverpEC50'!$A:$HP,MATCH(DU$1,'I-LogEmaxOverpEC50'!$A$1:$HP$1,0),FALSE),"")</f>
        <v>1</v>
      </c>
      <c r="DV9" s="47">
        <f>_xlfn.IFNA(VLOOKUP($A9,'I-LogEmaxOverpEC50'!$A:$HP,MATCH(DV$1,'I-LogEmaxOverpEC50'!$A$1:$HP$1,0),FALSE),"")</f>
        <v>0.33053364114206873</v>
      </c>
      <c r="DW9" s="47">
        <f>_xlfn.IFNA(VLOOKUP($A9,'I-LogEmaxOverpEC50'!$A:$HP,MATCH(DW$1,'I-LogEmaxOverpEC50'!$A$1:$HP$1,0),FALSE),"")</f>
        <v>0</v>
      </c>
      <c r="DX9" s="105" t="str">
        <f t="shared" si="25"/>
        <v/>
      </c>
      <c r="DY9" s="47">
        <f t="shared" si="26"/>
        <v>0.76860860334326486</v>
      </c>
      <c r="DZ9" s="47">
        <f t="shared" si="27"/>
        <v>0.33053364114206873</v>
      </c>
      <c r="EA9" s="47" t="str">
        <f t="shared" si="28"/>
        <v/>
      </c>
      <c r="EB9" s="48" t="str">
        <f>_xlfn.IFNA(VLOOKUP($A9,'B-LogEmaxOverpEC50'!$A:$HP,MATCH(EB$1,'B-LogEmaxOverpEC50'!$A$1:$HP$1,0),FALSE),"")</f>
        <v/>
      </c>
      <c r="EC9" s="47">
        <f>_xlfn.IFNA(VLOOKUP($A9,'B-LogEmaxOverpEC50'!$A:$HP,MATCH(EC$1,'B-LogEmaxOverpEC50'!$A$1:$HP$1,0),FALSE),"")</f>
        <v>0.75904990777968051</v>
      </c>
      <c r="ED9" s="47">
        <f>_xlfn.IFNA(VLOOKUP($A9,'B-LogEmaxOverpEC50'!$A:$HP,MATCH(ED$1,'B-LogEmaxOverpEC50'!$A$1:$HP$1,0),FALSE),"")</f>
        <v>1</v>
      </c>
      <c r="EE9" s="47">
        <f>_xlfn.IFNA(VLOOKUP($A9,'B-LogEmaxOverpEC50'!$A:$HP,MATCH(EE$1,'B-LogEmaxOverpEC50'!$A$1:$HP$1,0),FALSE),"")</f>
        <v>0</v>
      </c>
      <c r="EF9" s="48" t="str">
        <f>_xlfn.IFNA(VLOOKUP($A9,'I-LogEmaxOverpEC50'!$A:$HP,MATCH(EF$1,'I-LogEmaxOverpEC50'!$A$1:$HP$1,0),FALSE),"")</f>
        <v/>
      </c>
      <c r="EG9" s="47">
        <f>_xlfn.IFNA(VLOOKUP($A9,'I-LogEmaxOverpEC50'!$A:$HP,MATCH(EG$1,'I-LogEmaxOverpEC50'!$A$1:$HP$1,0),FALSE),"")</f>
        <v>0.98756363704230432</v>
      </c>
      <c r="EH9" s="47">
        <f>_xlfn.IFNA(VLOOKUP($A9,'I-LogEmaxOverpEC50'!$A:$HP,MATCH(EH$1,'I-LogEmaxOverpEC50'!$A$1:$HP$1,0),FALSE),"")</f>
        <v>0.33053364114206873</v>
      </c>
      <c r="EI9" s="47">
        <f>_xlfn.IFNA(VLOOKUP($A9,'I-LogEmaxOverpEC50'!$A:$HP,MATCH(EI$1,'I-LogEmaxOverpEC50'!$A$1:$HP$1,0),FALSE),"")</f>
        <v>0</v>
      </c>
      <c r="EJ9" s="37"/>
      <c r="EK9" s="37"/>
      <c r="EL9" s="37"/>
      <c r="EM9" s="37"/>
      <c r="EN9" s="37"/>
      <c r="EO9" s="37"/>
      <c r="EP9" s="37"/>
      <c r="EQ9" s="37"/>
    </row>
    <row r="10" spans="1:147" s="49" customFormat="1" x14ac:dyDescent="0.2">
      <c r="A10" s="29" t="s">
        <v>50</v>
      </c>
      <c r="B10" s="377">
        <f>VLOOKUP($A10,BI!$A:$Q,MATCH(B$1,BI!$A$1:$Q$1,0),FALSE)</f>
        <v>1</v>
      </c>
      <c r="C10" s="378" t="str">
        <f>VLOOKUP($A10,BI!$A:$Q,MATCH(C$1,BI!$A$1:$Q$1,0),FALSE)</f>
        <v/>
      </c>
      <c r="D10" s="378" t="str">
        <f>VLOOKUP($A10,BI!$A:$Q,MATCH(D$1,BI!$A$1:$Q$1,0),FALSE)</f>
        <v/>
      </c>
      <c r="E10" s="378" t="str">
        <f>VLOOKUP($A10,BI!$A:$Q,MATCH(E$1,BI!$A$1:$Q$1,0),FALSE)</f>
        <v/>
      </c>
      <c r="F10" s="378" t="str">
        <f>VLOOKUP($A10,BI!$A:$Q,MATCH(F$1,BI!$A$1:$Q$1,0),FALSE)</f>
        <v/>
      </c>
      <c r="G10" s="378" t="str">
        <f>VLOOKUP($A10,BI!$A:$Q,MATCH(G$1,BI!$A$1:$Q$1,0),FALSE)</f>
        <v/>
      </c>
      <c r="H10" s="378" t="str">
        <f>VLOOKUP($A10,BI!$A:$Q,MATCH(H$1,BI!$A$1:$Q$1,0),FALSE)</f>
        <v/>
      </c>
      <c r="I10" s="378" t="str">
        <f>VLOOKUP($A10,BI!$A:$Q,MATCH(I$1,BI!$A$1:$Q$1,0),FALSE)</f>
        <v/>
      </c>
      <c r="J10" s="378" t="str">
        <f>VLOOKUP($A10,BI!$A:$Q,MATCH(J$1,BI!$A$1:$Q$1,0),FALSE)</f>
        <v/>
      </c>
      <c r="K10" s="378" t="str">
        <f>VLOOKUP($A10,BI!$A:$Q,MATCH(K$1,BI!$A$1:$Q$1,0),FALSE)</f>
        <v/>
      </c>
      <c r="L10" s="378" t="str">
        <f>VLOOKUP($A10,BI!$A:$Q,MATCH(L$1,BI!$A$1:$Q$1,0),FALSE)</f>
        <v/>
      </c>
      <c r="M10" s="378" t="str">
        <f>VLOOKUP($A10,BI!$A:$Q,MATCH(M$1,BI!$A$1:$Q$1,0),FALSE)</f>
        <v/>
      </c>
      <c r="N10" s="49">
        <f t="shared" si="55"/>
        <v>1</v>
      </c>
      <c r="O10" s="49">
        <f>VLOOKUP($A10,BI!$A:$Q,MATCH(O$1,BI!$A$1:$Q$1,0),FALSE)</f>
        <v>1</v>
      </c>
      <c r="P10" s="37" t="str">
        <f>VLOOKUP($A10,BI!$A:$Q,MATCH(P$1,BI!$A$1:$Q$1,0),FALSE)</f>
        <v/>
      </c>
      <c r="Q10" s="37">
        <f>VLOOKUP($A10,BI!$A:$Q,MATCH(Q$1,BI!$A$1:$Q$1,0),FALSE)</f>
        <v>1</v>
      </c>
      <c r="R10" s="37" t="str">
        <f>VLOOKUP($A10,BI!$A:$Q,MATCH(R$1,BI!$A$1:$Q$1,0),FALSE)</f>
        <v/>
      </c>
      <c r="S10" s="37">
        <f t="shared" si="56"/>
        <v>2</v>
      </c>
      <c r="T10" s="40">
        <f t="shared" si="31"/>
        <v>0.969759719736495</v>
      </c>
      <c r="U10" s="41" t="str">
        <f t="shared" si="32"/>
        <v/>
      </c>
      <c r="V10" s="41" t="str">
        <f t="shared" si="33"/>
        <v/>
      </c>
      <c r="W10" s="41" t="str">
        <f t="shared" si="34"/>
        <v/>
      </c>
      <c r="X10" s="41" t="str">
        <f t="shared" si="35"/>
        <v/>
      </c>
      <c r="Y10" s="41" t="str">
        <f t="shared" si="36"/>
        <v/>
      </c>
      <c r="Z10" s="41" t="str">
        <f t="shared" si="37"/>
        <v/>
      </c>
      <c r="AA10" s="41" t="str">
        <f t="shared" si="38"/>
        <v/>
      </c>
      <c r="AB10" s="41" t="str">
        <f t="shared" si="39"/>
        <v/>
      </c>
      <c r="AC10" s="41" t="str">
        <f t="shared" si="40"/>
        <v/>
      </c>
      <c r="AD10" s="41" t="str">
        <f t="shared" si="41"/>
        <v/>
      </c>
      <c r="AE10" s="41" t="str">
        <f t="shared" si="42"/>
        <v/>
      </c>
      <c r="AF10" s="44">
        <f>_xlfn.IFNA(VLOOKUP($A10,'B-LogEmaxOverpEC50'!$A:$BQ,MATCH(AF$1,'B-LogEmaxOverpEC50'!$A$1:$BQ$1,0),FALSE),"")</f>
        <v>5.9298494451209045</v>
      </c>
      <c r="AG10" s="46" t="str">
        <f>_xlfn.IFNA(VLOOKUP($A10,'B-LogEmaxOverpEC50'!$A:$BQ,MATCH(AG$1,'B-LogEmaxOverpEC50'!$A$1:$BQ$1,0),FALSE),"")</f>
        <v/>
      </c>
      <c r="AH10" s="46" t="str">
        <f>_xlfn.IFNA(VLOOKUP($A10,'B-LogEmaxOverpEC50'!$A:$BQ,MATCH(AH$1,'B-LogEmaxOverpEC50'!$A$1:$BQ$1,0),FALSE),"")</f>
        <v/>
      </c>
      <c r="AI10" s="46" t="str">
        <f>_xlfn.IFNA(VLOOKUP($A10,'B-LogEmaxOverpEC50'!$A:$BQ,MATCH(AI$1,'B-LogEmaxOverpEC50'!$A$1:$BQ$1,0),FALSE),"")</f>
        <v/>
      </c>
      <c r="AJ10" s="46" t="str">
        <f>_xlfn.IFNA(VLOOKUP($A10,'B-LogEmaxOverpEC50'!$A:$BQ,MATCH(AJ$1,'B-LogEmaxOverpEC50'!$A$1:$BQ$1,0),FALSE),"")</f>
        <v/>
      </c>
      <c r="AK10" s="46" t="str">
        <f>_xlfn.IFNA(VLOOKUP($A10,'B-LogEmaxOverpEC50'!$A:$BQ,MATCH(AK$1,'B-LogEmaxOverpEC50'!$A$1:$BQ$1,0),FALSE),"")</f>
        <v/>
      </c>
      <c r="AL10" s="45" t="str">
        <f>_xlfn.IFNA(VLOOKUP($A10,'B-LogEmaxOverpEC50'!$A:$BQ,MATCH(AL$1,'B-LogEmaxOverpEC50'!$A$1:$BQ$1,0),FALSE),"")</f>
        <v/>
      </c>
      <c r="AM10" s="45" t="str">
        <f>_xlfn.IFNA(VLOOKUP($A10,'B-LogEmaxOverpEC50'!$A:$BQ,MATCH(AM$1,'B-LogEmaxOverpEC50'!$A$1:$BQ$1,0),FALSE),"")</f>
        <v/>
      </c>
      <c r="AN10" s="45" t="str">
        <f>_xlfn.IFNA(VLOOKUP($A10,'B-LogEmaxOverpEC50'!$A:$BQ,MATCH(AN$1,'B-LogEmaxOverpEC50'!$A$1:$BQ$1,0),FALSE),"")</f>
        <v/>
      </c>
      <c r="AO10" s="46" t="str">
        <f>_xlfn.IFNA(VLOOKUP($A10,'B-LogEmaxOverpEC50'!$A:$BQ,MATCH(AO$1,'B-LogEmaxOverpEC50'!$A$1:$BQ$1,0),FALSE),"")</f>
        <v/>
      </c>
      <c r="AP10" s="45" t="str">
        <f>_xlfn.IFNA(VLOOKUP($A10,'B-LogEmaxOverpEC50'!$A:$BQ,MATCH(AP$1,'B-LogEmaxOverpEC50'!$A$1:$BQ$1,0),FALSE),"")</f>
        <v/>
      </c>
      <c r="AQ10" s="45" t="str">
        <f>_xlfn.IFNA(VLOOKUP($A10,'B-LogEmaxOverpEC50'!$A:$BQ,MATCH(AQ$1,'B-LogEmaxOverpEC50'!$A$1:$BQ$1,0),FALSE),"")</f>
        <v/>
      </c>
      <c r="AR10" s="47">
        <f>_xlfn.IFNA(VLOOKUP($A10,'I-LogEmaxOverpEC50'!$A:$BQ,MATCH(AR$1,'I-LogEmaxOverpEC50'!$A$1:$BQ$1,0),FALSE),"")</f>
        <v>5.7505291359800585</v>
      </c>
      <c r="AS10" s="47" t="str">
        <f>_xlfn.IFNA(VLOOKUP($A10,'I-LogEmaxOverpEC50'!$A:$BQ,MATCH(AS$1,'I-LogEmaxOverpEC50'!$A$1:$BQ$1,0),FALSE),"")</f>
        <v/>
      </c>
      <c r="AT10" s="47" t="str">
        <f>_xlfn.IFNA(VLOOKUP($A10,'I-LogEmaxOverpEC50'!$A:$BQ,MATCH(AT$1,'I-LogEmaxOverpEC50'!$A$1:$BQ$1,0),FALSE),"")</f>
        <v/>
      </c>
      <c r="AU10" s="47" t="str">
        <f>_xlfn.IFNA(VLOOKUP($A10,'I-LogEmaxOverpEC50'!$A:$BQ,MATCH(AU$1,'I-LogEmaxOverpEC50'!$A$1:$BQ$1,0),FALSE),"")</f>
        <v/>
      </c>
      <c r="AV10" s="47" t="str">
        <f>_xlfn.IFNA(VLOOKUP($A10,'I-LogEmaxOverpEC50'!$A:$BQ,MATCH(AV$1,'I-LogEmaxOverpEC50'!$A$1:$BQ$1,0),FALSE),"")</f>
        <v/>
      </c>
      <c r="AW10" s="47" t="str">
        <f>_xlfn.IFNA(VLOOKUP($A10,'I-LogEmaxOverpEC50'!$A:$BQ,MATCH(AW$1,'I-LogEmaxOverpEC50'!$A$1:$BQ$1,0),FALSE),"")</f>
        <v/>
      </c>
      <c r="AX10" s="47" t="str">
        <f>_xlfn.IFNA(VLOOKUP($A10,'I-LogEmaxOverpEC50'!$A:$BQ,MATCH(AX$1,'I-LogEmaxOverpEC50'!$A$1:$BQ$1,0),FALSE),"")</f>
        <v/>
      </c>
      <c r="AY10" s="47" t="str">
        <f>_xlfn.IFNA(VLOOKUP($A10,'I-LogEmaxOverpEC50'!$A:$BQ,MATCH(AY$1,'I-LogEmaxOverpEC50'!$A$1:$BQ$1,0),FALSE),"")</f>
        <v/>
      </c>
      <c r="AZ10" s="47" t="str">
        <f>_xlfn.IFNA(VLOOKUP($A10,'I-LogEmaxOverpEC50'!$A:$BQ,MATCH(AZ$1,'I-LogEmaxOverpEC50'!$A$1:$BQ$1,0),FALSE),"")</f>
        <v/>
      </c>
      <c r="BA10" s="47" t="str">
        <f>_xlfn.IFNA(VLOOKUP($A10,'I-LogEmaxOverpEC50'!$A:$BQ,MATCH(BA$1,'I-LogEmaxOverpEC50'!$A$1:$BQ$1,0),FALSE),"")</f>
        <v/>
      </c>
      <c r="BB10" s="47" t="str">
        <f>_xlfn.IFNA(VLOOKUP($A10,'I-LogEmaxOverpEC50'!$A:$BQ,MATCH(BB$1,'I-LogEmaxOverpEC50'!$A$1:$BQ$1,0),FALSE),"")</f>
        <v/>
      </c>
      <c r="BC10" s="47" t="str">
        <f>_xlfn.IFNA(VLOOKUP($A10,'I-LogEmaxOverpEC50'!$A:$BQ,MATCH(BC$1,'I-LogEmaxOverpEC50'!$A$1:$BQ$1,0),FALSE),"")</f>
        <v/>
      </c>
      <c r="BD10" s="199" t="str">
        <f t="shared" si="43"/>
        <v/>
      </c>
      <c r="BE10" s="41" t="str">
        <f t="shared" si="44"/>
        <v/>
      </c>
      <c r="BF10" s="41" t="str">
        <f t="shared" si="45"/>
        <v/>
      </c>
      <c r="BG10" s="41" t="str">
        <f t="shared" si="46"/>
        <v/>
      </c>
      <c r="BH10" s="41" t="str">
        <f t="shared" si="47"/>
        <v/>
      </c>
      <c r="BI10" s="41" t="str">
        <f t="shared" si="48"/>
        <v/>
      </c>
      <c r="BJ10" s="41" t="str">
        <f t="shared" si="49"/>
        <v/>
      </c>
      <c r="BK10" s="41" t="str">
        <f t="shared" si="50"/>
        <v/>
      </c>
      <c r="BL10" s="41" t="str">
        <f t="shared" si="51"/>
        <v/>
      </c>
      <c r="BM10" s="41" t="str">
        <f t="shared" si="52"/>
        <v/>
      </c>
      <c r="BN10" s="41" t="str">
        <f t="shared" si="53"/>
        <v/>
      </c>
      <c r="BO10" s="41" t="str">
        <f t="shared" si="54"/>
        <v/>
      </c>
      <c r="BP10" s="40" t="str">
        <f>_xlfn.IFNA(VLOOKUP($A10,'B-LogEmaxOverpEC50'!$A:$BQ,MATCH(BP$1,'B-LogEmaxOverpEC50'!$A$1:$BQ$1,0),FALSE),"")</f>
        <v/>
      </c>
      <c r="BQ10" s="41" t="str">
        <f>_xlfn.IFNA(VLOOKUP($A10,'B-LogEmaxOverpEC50'!$A:$BQ,MATCH(BQ$1,'B-LogEmaxOverpEC50'!$A$1:$BQ$1,0),FALSE),"")</f>
        <v/>
      </c>
      <c r="BR10" s="41" t="str">
        <f>_xlfn.IFNA(VLOOKUP($A10,'B-LogEmaxOverpEC50'!$A:$BQ,MATCH(BR$1,'B-LogEmaxOverpEC50'!$A$1:$BQ$1,0),FALSE),"")</f>
        <v/>
      </c>
      <c r="BS10" s="41" t="str">
        <f>_xlfn.IFNA(VLOOKUP($A10,'B-LogEmaxOverpEC50'!$A:$BQ,MATCH(BS$1,'B-LogEmaxOverpEC50'!$A$1:$BQ$1,0),FALSE),"")</f>
        <v/>
      </c>
      <c r="BT10" s="41" t="str">
        <f>_xlfn.IFNA(VLOOKUP($A10,'B-LogEmaxOverpEC50'!$A:$BQ,MATCH(BT$1,'B-LogEmaxOverpEC50'!$A$1:$BQ$1,0),FALSE),"")</f>
        <v/>
      </c>
      <c r="BU10" s="41" t="str">
        <f>_xlfn.IFNA(VLOOKUP($A10,'B-LogEmaxOverpEC50'!$A:$BQ,MATCH(BU$1,'B-LogEmaxOverpEC50'!$A$1:$BQ$1,0),FALSE),"")</f>
        <v/>
      </c>
      <c r="BV10" s="41" t="str">
        <f>_xlfn.IFNA(VLOOKUP($A10,'B-LogEmaxOverpEC50'!$A:$BQ,MATCH(BV$1,'B-LogEmaxOverpEC50'!$A$1:$BQ$1,0),FALSE),"")</f>
        <v/>
      </c>
      <c r="BW10" s="41" t="str">
        <f>_xlfn.IFNA(VLOOKUP($A10,'B-LogEmaxOverpEC50'!$A:$BQ,MATCH(BW$1,'B-LogEmaxOverpEC50'!$A$1:$BQ$1,0),FALSE),"")</f>
        <v/>
      </c>
      <c r="BX10" s="41" t="str">
        <f>_xlfn.IFNA(VLOOKUP($A10,'B-LogEmaxOverpEC50'!$A:$BQ,MATCH(BX$1,'B-LogEmaxOverpEC50'!$A$1:$BQ$1,0),FALSE),"")</f>
        <v/>
      </c>
      <c r="BY10" s="41" t="str">
        <f>_xlfn.IFNA(VLOOKUP($A10,'B-LogEmaxOverpEC50'!$A:$BQ,MATCH(BY$1,'B-LogEmaxOverpEC50'!$A$1:$BQ$1,0),FALSE),"")</f>
        <v/>
      </c>
      <c r="BZ10" s="41" t="str">
        <f>_xlfn.IFNA(VLOOKUP($A10,'B-LogEmaxOverpEC50'!$A:$BQ,MATCH(BZ$1,'B-LogEmaxOverpEC50'!$A$1:$BQ$1,0),FALSE),"")</f>
        <v/>
      </c>
      <c r="CA10" s="41" t="str">
        <f>_xlfn.IFNA(VLOOKUP($A10,'B-LogEmaxOverpEC50'!$A:$BQ,MATCH(CA$1,'B-LogEmaxOverpEC50'!$A$1:$BQ$1,0),FALSE),"")</f>
        <v/>
      </c>
      <c r="CB10" s="47" t="str">
        <f>_xlfn.IFNA(VLOOKUP($A10,'I-LogEmaxOverpEC50'!$A:$BQ,MATCH(CB$1,'I-LogEmaxOverpEC50'!$A$1:$BQ$1,0),FALSE),"")</f>
        <v/>
      </c>
      <c r="CC10" s="47" t="str">
        <f>_xlfn.IFNA(VLOOKUP($A10,'I-LogEmaxOverpEC50'!$A:$BQ,MATCH(CC$1,'I-LogEmaxOverpEC50'!$A$1:$BQ$1,0),FALSE),"")</f>
        <v/>
      </c>
      <c r="CD10" s="47" t="str">
        <f>_xlfn.IFNA(VLOOKUP($A10,'I-LogEmaxOverpEC50'!$A:$BQ,MATCH(CD$1,'I-LogEmaxOverpEC50'!$A$1:$BQ$1,0),FALSE),"")</f>
        <v/>
      </c>
      <c r="CE10" s="47" t="str">
        <f>_xlfn.IFNA(VLOOKUP($A10,'I-LogEmaxOverpEC50'!$A:$BQ,MATCH(CE$1,'I-LogEmaxOverpEC50'!$A$1:$BQ$1,0),FALSE),"")</f>
        <v/>
      </c>
      <c r="CF10" s="47" t="str">
        <f>_xlfn.IFNA(VLOOKUP($A10,'I-LogEmaxOverpEC50'!$A:$BQ,MATCH(CF$1,'I-LogEmaxOverpEC50'!$A$1:$BQ$1,0),FALSE),"")</f>
        <v/>
      </c>
      <c r="CG10" s="47" t="str">
        <f>_xlfn.IFNA(VLOOKUP($A10,'I-LogEmaxOverpEC50'!$A:$BQ,MATCH(CG$1,'I-LogEmaxOverpEC50'!$A$1:$BQ$1,0),FALSE),"")</f>
        <v/>
      </c>
      <c r="CH10" s="47" t="str">
        <f>_xlfn.IFNA(VLOOKUP($A10,'I-LogEmaxOverpEC50'!$A:$BQ,MATCH(CH$1,'I-LogEmaxOverpEC50'!$A$1:$BQ$1,0),FALSE),"")</f>
        <v/>
      </c>
      <c r="CI10" s="47" t="str">
        <f>_xlfn.IFNA(VLOOKUP($A10,'I-LogEmaxOverpEC50'!$A:$BQ,MATCH(CI$1,'I-LogEmaxOverpEC50'!$A$1:$BQ$1,0),FALSE),"")</f>
        <v/>
      </c>
      <c r="CJ10" s="47" t="str">
        <f>_xlfn.IFNA(VLOOKUP($A10,'I-LogEmaxOverpEC50'!$A:$BQ,MATCH(CJ$1,'I-LogEmaxOverpEC50'!$A$1:$BQ$1,0),FALSE),"")</f>
        <v/>
      </c>
      <c r="CK10" s="47" t="str">
        <f>_xlfn.IFNA(VLOOKUP($A10,'I-LogEmaxOverpEC50'!$A:$BQ,MATCH(CK$1,'I-LogEmaxOverpEC50'!$A$1:$BQ$1,0),FALSE),"")</f>
        <v/>
      </c>
      <c r="CL10" s="47" t="str">
        <f>_xlfn.IFNA(VLOOKUP($A10,'I-LogEmaxOverpEC50'!$A:$BQ,MATCH(CL$1,'I-LogEmaxOverpEC50'!$A$1:$BQ$1,0),FALSE),"")</f>
        <v/>
      </c>
      <c r="CM10" s="47" t="str">
        <f>_xlfn.IFNA(VLOOKUP($A10,'I-LogEmaxOverpEC50'!$A:$BQ,MATCH(CM$1,'I-LogEmaxOverpEC50'!$A$1:$BQ$1,0),FALSE),"")</f>
        <v/>
      </c>
      <c r="CN10" s="105">
        <f t="shared" si="13"/>
        <v>0.969759719736495</v>
      </c>
      <c r="CO10" s="47" t="str">
        <f t="shared" si="14"/>
        <v/>
      </c>
      <c r="CP10" s="47" t="str">
        <f t="shared" si="15"/>
        <v/>
      </c>
      <c r="CQ10" s="47" t="str">
        <f t="shared" si="16"/>
        <v/>
      </c>
      <c r="CR10" s="48">
        <f>_xlfn.IFNA(VLOOKUP($A10,'B-LogEmaxOverpEC50'!$A:$HP,MATCH(CR$1,'B-LogEmaxOverpEC50'!$A$1:$HP$1,0),FALSE),"")</f>
        <v>5.9298494451209045</v>
      </c>
      <c r="CS10" s="47" t="str">
        <f>_xlfn.IFNA(VLOOKUP($A10,'B-LogEmaxOverpEC50'!$A:$HP,MATCH(CS$1,'B-LogEmaxOverpEC50'!$A$1:$HP$1,0),FALSE),"")</f>
        <v/>
      </c>
      <c r="CT10" s="47" t="str">
        <f>_xlfn.IFNA(VLOOKUP($A10,'B-LogEmaxOverpEC50'!$A:$HP,MATCH(CT$1,'B-LogEmaxOverpEC50'!$A$1:$HP$1,0),FALSE),"")</f>
        <v/>
      </c>
      <c r="CU10" s="47" t="str">
        <f>_xlfn.IFNA(VLOOKUP($A10,'B-LogEmaxOverpEC50'!$A:$HP,MATCH(CU$1,'B-LogEmaxOverpEC50'!$A$1:$HP$1,0),FALSE),"")</f>
        <v/>
      </c>
      <c r="CV10" s="48">
        <f>_xlfn.IFNA(VLOOKUP($A10,'I-LogEmaxOverpEC50'!$A:$HP,MATCH(CV$1,'I-LogEmaxOverpEC50'!$A$1:$HP$1,0),FALSE),"")</f>
        <v>5.7505291359800585</v>
      </c>
      <c r="CW10" s="47" t="str">
        <f>_xlfn.IFNA(VLOOKUP($A10,'I-LogEmaxOverpEC50'!$A:$HP,MATCH(CW$1,'I-LogEmaxOverpEC50'!$A$1:$HP$1,0),FALSE),"")</f>
        <v/>
      </c>
      <c r="CX10" s="47" t="str">
        <f>_xlfn.IFNA(VLOOKUP($A10,'I-LogEmaxOverpEC50'!$A:$HP,MATCH(CX$1,'I-LogEmaxOverpEC50'!$A$1:$HP$1,0),FALSE),"")</f>
        <v/>
      </c>
      <c r="CY10" s="47" t="str">
        <f>_xlfn.IFNA(VLOOKUP($A10,'I-LogEmaxOverpEC50'!$A:$HP,MATCH(CY$1,'I-LogEmaxOverpEC50'!$A$1:$HP$1,0),FALSE),"")</f>
        <v/>
      </c>
      <c r="CZ10" s="105">
        <f t="shared" si="17"/>
        <v>0.969759719736495</v>
      </c>
      <c r="DA10" s="47" t="str">
        <f t="shared" si="18"/>
        <v/>
      </c>
      <c r="DB10" s="47" t="str">
        <f t="shared" si="19"/>
        <v/>
      </c>
      <c r="DC10" s="47" t="str">
        <f t="shared" si="20"/>
        <v/>
      </c>
      <c r="DD10" s="48">
        <f>_xlfn.IFNA(VLOOKUP($A10,'B-LogEmaxOverpEC50'!$A:$HP,MATCH(DD$1,'B-LogEmaxOverpEC50'!$A$1:$HP$1,0),FALSE),"")</f>
        <v>5.9298494451209045</v>
      </c>
      <c r="DE10" s="47" t="str">
        <f>_xlfn.IFNA(VLOOKUP($A10,'B-LogEmaxOverpEC50'!$A:$HP,MATCH(DE$1,'B-LogEmaxOverpEC50'!$A$1:$HP$1,0),FALSE),"")</f>
        <v/>
      </c>
      <c r="DF10" s="47" t="str">
        <f>_xlfn.IFNA(VLOOKUP($A10,'B-LogEmaxOverpEC50'!$A:$HP,MATCH(DF$1,'B-LogEmaxOverpEC50'!$A$1:$HP$1,0),FALSE),"")</f>
        <v/>
      </c>
      <c r="DG10" s="47" t="str">
        <f>_xlfn.IFNA(VLOOKUP($A10,'B-LogEmaxOverpEC50'!$A:$HP,MATCH(DG$1,'B-LogEmaxOverpEC50'!$A$1:$HP$1,0),FALSE),"")</f>
        <v/>
      </c>
      <c r="DH10" s="48">
        <f>_xlfn.IFNA(VLOOKUP($A10,'I-LogEmaxOverpEC50'!$A:$HP,MATCH(DH$1,'I-LogEmaxOverpEC50'!$A$1:$HP$1,0),FALSE),"")</f>
        <v>5.7505291359800585</v>
      </c>
      <c r="DI10" s="47" t="str">
        <f>_xlfn.IFNA(VLOOKUP($A10,'I-LogEmaxOverpEC50'!$A:$HP,MATCH(DI$1,'I-LogEmaxOverpEC50'!$A$1:$HP$1,0),FALSE),"")</f>
        <v/>
      </c>
      <c r="DJ10" s="47" t="str">
        <f>_xlfn.IFNA(VLOOKUP($A10,'I-LogEmaxOverpEC50'!$A:$HP,MATCH(DJ$1,'I-LogEmaxOverpEC50'!$A$1:$HP$1,0),FALSE),"")</f>
        <v/>
      </c>
      <c r="DK10" s="47" t="str">
        <f>_xlfn.IFNA(VLOOKUP($A10,'I-LogEmaxOverpEC50'!$A:$HP,MATCH(DK$1,'I-LogEmaxOverpEC50'!$A$1:$HP$1,0),FALSE),"")</f>
        <v/>
      </c>
      <c r="DL10" s="105" t="str">
        <f t="shared" si="21"/>
        <v/>
      </c>
      <c r="DM10" s="47" t="str">
        <f t="shared" si="22"/>
        <v/>
      </c>
      <c r="DN10" s="47" t="str">
        <f t="shared" si="23"/>
        <v/>
      </c>
      <c r="DO10" s="47" t="str">
        <f t="shared" si="24"/>
        <v/>
      </c>
      <c r="DP10" s="48" t="str">
        <f>_xlfn.IFNA(VLOOKUP($A10,'B-LogEmaxOverpEC50'!$A:$HP,MATCH(DP$1,'B-LogEmaxOverpEC50'!$A$1:$HP$1,0),FALSE),"")</f>
        <v/>
      </c>
      <c r="DQ10" s="47" t="str">
        <f>_xlfn.IFNA(VLOOKUP($A10,'B-LogEmaxOverpEC50'!$A:$HP,MATCH(DQ$1,'B-LogEmaxOverpEC50'!$A$1:$HP$1,0),FALSE),"")</f>
        <v/>
      </c>
      <c r="DR10" s="47" t="str">
        <f>_xlfn.IFNA(VLOOKUP($A10,'B-LogEmaxOverpEC50'!$A:$HP,MATCH(DR$1,'B-LogEmaxOverpEC50'!$A$1:$HP$1,0),FALSE),"")</f>
        <v/>
      </c>
      <c r="DS10" s="47" t="str">
        <f>_xlfn.IFNA(VLOOKUP($A10,'B-LogEmaxOverpEC50'!$A:$HP,MATCH(DS$1,'B-LogEmaxOverpEC50'!$A$1:$HP$1,0),FALSE),"")</f>
        <v/>
      </c>
      <c r="DT10" s="48" t="str">
        <f>_xlfn.IFNA(VLOOKUP($A10,'I-LogEmaxOverpEC50'!$A:$HP,MATCH(DT$1,'I-LogEmaxOverpEC50'!$A$1:$HP$1,0),FALSE),"")</f>
        <v/>
      </c>
      <c r="DU10" s="47" t="str">
        <f>_xlfn.IFNA(VLOOKUP($A10,'I-LogEmaxOverpEC50'!$A:$HP,MATCH(DU$1,'I-LogEmaxOverpEC50'!$A$1:$HP$1,0),FALSE),"")</f>
        <v/>
      </c>
      <c r="DV10" s="47" t="str">
        <f>_xlfn.IFNA(VLOOKUP($A10,'I-LogEmaxOverpEC50'!$A:$HP,MATCH(DV$1,'I-LogEmaxOverpEC50'!$A$1:$HP$1,0),FALSE),"")</f>
        <v/>
      </c>
      <c r="DW10" s="47" t="str">
        <f>_xlfn.IFNA(VLOOKUP($A10,'I-LogEmaxOverpEC50'!$A:$HP,MATCH(DW$1,'I-LogEmaxOverpEC50'!$A$1:$HP$1,0),FALSE),"")</f>
        <v/>
      </c>
      <c r="DX10" s="105" t="str">
        <f t="shared" si="25"/>
        <v/>
      </c>
      <c r="DY10" s="47" t="str">
        <f t="shared" si="26"/>
        <v/>
      </c>
      <c r="DZ10" s="47" t="str">
        <f t="shared" si="27"/>
        <v/>
      </c>
      <c r="EA10" s="47" t="str">
        <f t="shared" si="28"/>
        <v/>
      </c>
      <c r="EB10" s="48" t="str">
        <f>_xlfn.IFNA(VLOOKUP($A10,'B-LogEmaxOverpEC50'!$A:$HP,MATCH(EB$1,'B-LogEmaxOverpEC50'!$A$1:$HP$1,0),FALSE),"")</f>
        <v/>
      </c>
      <c r="EC10" s="47" t="str">
        <f>_xlfn.IFNA(VLOOKUP($A10,'B-LogEmaxOverpEC50'!$A:$HP,MATCH(EC$1,'B-LogEmaxOverpEC50'!$A$1:$HP$1,0),FALSE),"")</f>
        <v/>
      </c>
      <c r="ED10" s="47" t="str">
        <f>_xlfn.IFNA(VLOOKUP($A10,'B-LogEmaxOverpEC50'!$A:$HP,MATCH(ED$1,'B-LogEmaxOverpEC50'!$A$1:$HP$1,0),FALSE),"")</f>
        <v/>
      </c>
      <c r="EE10" s="47" t="str">
        <f>_xlfn.IFNA(VLOOKUP($A10,'B-LogEmaxOverpEC50'!$A:$HP,MATCH(EE$1,'B-LogEmaxOverpEC50'!$A$1:$HP$1,0),FALSE),"")</f>
        <v/>
      </c>
      <c r="EF10" s="48" t="str">
        <f>_xlfn.IFNA(VLOOKUP($A10,'I-LogEmaxOverpEC50'!$A:$HP,MATCH(EF$1,'I-LogEmaxOverpEC50'!$A$1:$HP$1,0),FALSE),"")</f>
        <v/>
      </c>
      <c r="EG10" s="47" t="str">
        <f>_xlfn.IFNA(VLOOKUP($A10,'I-LogEmaxOverpEC50'!$A:$HP,MATCH(EG$1,'I-LogEmaxOverpEC50'!$A$1:$HP$1,0),FALSE),"")</f>
        <v/>
      </c>
      <c r="EH10" s="47" t="str">
        <f>_xlfn.IFNA(VLOOKUP($A10,'I-LogEmaxOverpEC50'!$A:$HP,MATCH(EH$1,'I-LogEmaxOverpEC50'!$A$1:$HP$1,0),FALSE),"")</f>
        <v/>
      </c>
      <c r="EI10" s="47" t="str">
        <f>_xlfn.IFNA(VLOOKUP($A10,'I-LogEmaxOverpEC50'!$A:$HP,MATCH(EI$1,'I-LogEmaxOverpEC50'!$A$1:$HP$1,0),FALSE),"")</f>
        <v/>
      </c>
      <c r="EJ10" s="37"/>
      <c r="EK10" s="37"/>
      <c r="EL10" s="37"/>
      <c r="EM10" s="37"/>
      <c r="EN10" s="37"/>
      <c r="EO10" s="37"/>
      <c r="EP10" s="37"/>
      <c r="EQ10" s="37"/>
    </row>
    <row r="11" spans="1:147" s="49" customFormat="1" x14ac:dyDescent="0.2">
      <c r="A11" s="29" t="s">
        <v>51</v>
      </c>
      <c r="B11" s="377">
        <f>VLOOKUP($A11,BI!$A:$Q,MATCH(B$1,BI!$A$1:$Q$1,0),FALSE)</f>
        <v>1</v>
      </c>
      <c r="C11" s="378" t="str">
        <f>VLOOKUP($A11,BI!$A:$Q,MATCH(C$1,BI!$A$1:$Q$1,0),FALSE)</f>
        <v/>
      </c>
      <c r="D11" s="378" t="str">
        <f>VLOOKUP($A11,BI!$A:$Q,MATCH(D$1,BI!$A$1:$Q$1,0),FALSE)</f>
        <v/>
      </c>
      <c r="E11" s="378" t="str">
        <f>VLOOKUP($A11,BI!$A:$Q,MATCH(E$1,BI!$A$1:$Q$1,0),FALSE)</f>
        <v/>
      </c>
      <c r="F11" s="378" t="str">
        <f>VLOOKUP($A11,BI!$A:$Q,MATCH(F$1,BI!$A$1:$Q$1,0),FALSE)</f>
        <v/>
      </c>
      <c r="G11" s="378" t="str">
        <f>VLOOKUP($A11,BI!$A:$Q,MATCH(G$1,BI!$A$1:$Q$1,0),FALSE)</f>
        <v/>
      </c>
      <c r="H11" s="378" t="str">
        <f>VLOOKUP($A11,BI!$A:$Q,MATCH(H$1,BI!$A$1:$Q$1,0),FALSE)</f>
        <v/>
      </c>
      <c r="I11" s="378" t="str">
        <f>VLOOKUP($A11,BI!$A:$Q,MATCH(I$1,BI!$A$1:$Q$1,0),FALSE)</f>
        <v/>
      </c>
      <c r="J11" s="378" t="str">
        <f>VLOOKUP($A11,BI!$A:$Q,MATCH(J$1,BI!$A$1:$Q$1,0),FALSE)</f>
        <v/>
      </c>
      <c r="K11" s="378" t="str">
        <f>VLOOKUP($A11,BI!$A:$Q,MATCH(K$1,BI!$A$1:$Q$1,0),FALSE)</f>
        <v/>
      </c>
      <c r="L11" s="378" t="str">
        <f>VLOOKUP($A11,BI!$A:$Q,MATCH(L$1,BI!$A$1:$Q$1,0),FALSE)</f>
        <v/>
      </c>
      <c r="M11" s="378" t="str">
        <f>VLOOKUP($A11,BI!$A:$Q,MATCH(M$1,BI!$A$1:$Q$1,0),FALSE)</f>
        <v/>
      </c>
      <c r="N11" s="49">
        <f t="shared" si="29"/>
        <v>1</v>
      </c>
      <c r="O11" s="49">
        <f>VLOOKUP($A11,BI!$A:$Q,MATCH(O$1,BI!$A$1:$Q$1,0),FALSE)</f>
        <v>1</v>
      </c>
      <c r="P11" s="37" t="str">
        <f>VLOOKUP($A11,BI!$A:$Q,MATCH(P$1,BI!$A$1:$Q$1,0),FALSE)</f>
        <v/>
      </c>
      <c r="Q11" s="37">
        <f>VLOOKUP($A11,BI!$A:$Q,MATCH(Q$1,BI!$A$1:$Q$1,0),FALSE)</f>
        <v>1</v>
      </c>
      <c r="R11" s="37" t="str">
        <f>VLOOKUP($A11,BI!$A:$Q,MATCH(R$1,BI!$A$1:$Q$1,0),FALSE)</f>
        <v/>
      </c>
      <c r="S11" s="37">
        <f t="shared" si="30"/>
        <v>2</v>
      </c>
      <c r="T11" s="40">
        <f t="shared" si="31"/>
        <v>0.9098987908842413</v>
      </c>
      <c r="U11" s="41" t="str">
        <f t="shared" si="32"/>
        <v/>
      </c>
      <c r="V11" s="41" t="str">
        <f t="shared" si="33"/>
        <v/>
      </c>
      <c r="W11" s="41" t="str">
        <f t="shared" si="34"/>
        <v/>
      </c>
      <c r="X11" s="41" t="str">
        <f t="shared" si="35"/>
        <v/>
      </c>
      <c r="Y11" s="41" t="str">
        <f t="shared" si="36"/>
        <v/>
      </c>
      <c r="Z11" s="41" t="str">
        <f t="shared" si="37"/>
        <v/>
      </c>
      <c r="AA11" s="41" t="str">
        <f t="shared" si="38"/>
        <v/>
      </c>
      <c r="AB11" s="41" t="str">
        <f t="shared" si="39"/>
        <v/>
      </c>
      <c r="AC11" s="41" t="str">
        <f t="shared" si="40"/>
        <v/>
      </c>
      <c r="AD11" s="41" t="str">
        <f t="shared" si="41"/>
        <v/>
      </c>
      <c r="AE11" s="41" t="str">
        <f t="shared" si="42"/>
        <v/>
      </c>
      <c r="AF11" s="44">
        <f>_xlfn.IFNA(VLOOKUP($A11,'B-LogEmaxOverpEC50'!$A:$BQ,MATCH(AF$1,'B-LogEmaxOverpEC50'!$A$1:$BQ$1,0),FALSE),"")</f>
        <v>6.1240000000000006</v>
      </c>
      <c r="AG11" s="46" t="str">
        <f>_xlfn.IFNA(VLOOKUP($A11,'B-LogEmaxOverpEC50'!$A:$BQ,MATCH(AG$1,'B-LogEmaxOverpEC50'!$A$1:$BQ$1,0),FALSE),"")</f>
        <v/>
      </c>
      <c r="AH11" s="46" t="str">
        <f>_xlfn.IFNA(VLOOKUP($A11,'B-LogEmaxOverpEC50'!$A:$BQ,MATCH(AH$1,'B-LogEmaxOverpEC50'!$A$1:$BQ$1,0),FALSE),"")</f>
        <v/>
      </c>
      <c r="AI11" s="46" t="str">
        <f>_xlfn.IFNA(VLOOKUP($A11,'B-LogEmaxOverpEC50'!$A:$BQ,MATCH(AI$1,'B-LogEmaxOverpEC50'!$A$1:$BQ$1,0),FALSE),"")</f>
        <v/>
      </c>
      <c r="AJ11" s="46" t="str">
        <f>_xlfn.IFNA(VLOOKUP($A11,'B-LogEmaxOverpEC50'!$A:$BQ,MATCH(AJ$1,'B-LogEmaxOverpEC50'!$A$1:$BQ$1,0),FALSE),"")</f>
        <v/>
      </c>
      <c r="AK11" s="46" t="str">
        <f>_xlfn.IFNA(VLOOKUP($A11,'B-LogEmaxOverpEC50'!$A:$BQ,MATCH(AK$1,'B-LogEmaxOverpEC50'!$A$1:$BQ$1,0),FALSE),"")</f>
        <v/>
      </c>
      <c r="AL11" s="45" t="str">
        <f>_xlfn.IFNA(VLOOKUP($A11,'B-LogEmaxOverpEC50'!$A:$BQ,MATCH(AL$1,'B-LogEmaxOverpEC50'!$A$1:$BQ$1,0),FALSE),"")</f>
        <v/>
      </c>
      <c r="AM11" s="45" t="str">
        <f>_xlfn.IFNA(VLOOKUP($A11,'B-LogEmaxOverpEC50'!$A:$BQ,MATCH(AM$1,'B-LogEmaxOverpEC50'!$A$1:$BQ$1,0),FALSE),"")</f>
        <v/>
      </c>
      <c r="AN11" s="45" t="str">
        <f>_xlfn.IFNA(VLOOKUP($A11,'B-LogEmaxOverpEC50'!$A:$BQ,MATCH(AN$1,'B-LogEmaxOverpEC50'!$A$1:$BQ$1,0),FALSE),"")</f>
        <v/>
      </c>
      <c r="AO11" s="46" t="str">
        <f>_xlfn.IFNA(VLOOKUP($A11,'B-LogEmaxOverpEC50'!$A:$BQ,MATCH(AO$1,'B-LogEmaxOverpEC50'!$A$1:$BQ$1,0),FALSE),"")</f>
        <v/>
      </c>
      <c r="AP11" s="45" t="str">
        <f>_xlfn.IFNA(VLOOKUP($A11,'B-LogEmaxOverpEC50'!$A:$BQ,MATCH(AP$1,'B-LogEmaxOverpEC50'!$A$1:$BQ$1,0),FALSE),"")</f>
        <v/>
      </c>
      <c r="AQ11" s="45" t="str">
        <f>_xlfn.IFNA(VLOOKUP($A11,'B-LogEmaxOverpEC50'!$A:$BQ,MATCH(AQ$1,'B-LogEmaxOverpEC50'!$A$1:$BQ$1,0),FALSE),"")</f>
        <v/>
      </c>
      <c r="AR11" s="47">
        <f>_xlfn.IFNA(VLOOKUP($A11,'I-LogEmaxOverpEC50'!$A:$BQ,MATCH(AR$1,'I-LogEmaxOverpEC50'!$A$1:$BQ$1,0),FALSE),"")</f>
        <v>5.5722201953750945</v>
      </c>
      <c r="AS11" s="47" t="str">
        <f>_xlfn.IFNA(VLOOKUP($A11,'I-LogEmaxOverpEC50'!$A:$BQ,MATCH(AS$1,'I-LogEmaxOverpEC50'!$A$1:$BQ$1,0),FALSE),"")</f>
        <v/>
      </c>
      <c r="AT11" s="47" t="str">
        <f>_xlfn.IFNA(VLOOKUP($A11,'I-LogEmaxOverpEC50'!$A:$BQ,MATCH(AT$1,'I-LogEmaxOverpEC50'!$A$1:$BQ$1,0),FALSE),"")</f>
        <v/>
      </c>
      <c r="AU11" s="47" t="str">
        <f>_xlfn.IFNA(VLOOKUP($A11,'I-LogEmaxOverpEC50'!$A:$BQ,MATCH(AU$1,'I-LogEmaxOverpEC50'!$A$1:$BQ$1,0),FALSE),"")</f>
        <v/>
      </c>
      <c r="AV11" s="47" t="str">
        <f>_xlfn.IFNA(VLOOKUP($A11,'I-LogEmaxOverpEC50'!$A:$BQ,MATCH(AV$1,'I-LogEmaxOverpEC50'!$A$1:$BQ$1,0),FALSE),"")</f>
        <v/>
      </c>
      <c r="AW11" s="47" t="str">
        <f>_xlfn.IFNA(VLOOKUP($A11,'I-LogEmaxOverpEC50'!$A:$BQ,MATCH(AW$1,'I-LogEmaxOverpEC50'!$A$1:$BQ$1,0),FALSE),"")</f>
        <v/>
      </c>
      <c r="AX11" s="47" t="str">
        <f>_xlfn.IFNA(VLOOKUP($A11,'I-LogEmaxOverpEC50'!$A:$BQ,MATCH(AX$1,'I-LogEmaxOverpEC50'!$A$1:$BQ$1,0),FALSE),"")</f>
        <v/>
      </c>
      <c r="AY11" s="47" t="str">
        <f>_xlfn.IFNA(VLOOKUP($A11,'I-LogEmaxOverpEC50'!$A:$BQ,MATCH(AY$1,'I-LogEmaxOverpEC50'!$A$1:$BQ$1,0),FALSE),"")</f>
        <v/>
      </c>
      <c r="AZ11" s="47" t="str">
        <f>_xlfn.IFNA(VLOOKUP($A11,'I-LogEmaxOverpEC50'!$A:$BQ,MATCH(AZ$1,'I-LogEmaxOverpEC50'!$A$1:$BQ$1,0),FALSE),"")</f>
        <v/>
      </c>
      <c r="BA11" s="47" t="str">
        <f>_xlfn.IFNA(VLOOKUP($A11,'I-LogEmaxOverpEC50'!$A:$BQ,MATCH(BA$1,'I-LogEmaxOverpEC50'!$A$1:$BQ$1,0),FALSE),"")</f>
        <v/>
      </c>
      <c r="BB11" s="47" t="str">
        <f>_xlfn.IFNA(VLOOKUP($A11,'I-LogEmaxOverpEC50'!$A:$BQ,MATCH(BB$1,'I-LogEmaxOverpEC50'!$A$1:$BQ$1,0),FALSE),"")</f>
        <v/>
      </c>
      <c r="BC11" s="47" t="str">
        <f>_xlfn.IFNA(VLOOKUP($A11,'I-LogEmaxOverpEC50'!$A:$BQ,MATCH(BC$1,'I-LogEmaxOverpEC50'!$A$1:$BQ$1,0),FALSE),"")</f>
        <v/>
      </c>
      <c r="BD11" s="199" t="str">
        <f t="shared" si="43"/>
        <v/>
      </c>
      <c r="BE11" s="41" t="str">
        <f t="shared" si="44"/>
        <v/>
      </c>
      <c r="BF11" s="41" t="str">
        <f t="shared" si="45"/>
        <v/>
      </c>
      <c r="BG11" s="41" t="str">
        <f t="shared" si="46"/>
        <v/>
      </c>
      <c r="BH11" s="41" t="str">
        <f t="shared" si="47"/>
        <v/>
      </c>
      <c r="BI11" s="41" t="str">
        <f t="shared" si="48"/>
        <v/>
      </c>
      <c r="BJ11" s="41" t="str">
        <f t="shared" si="49"/>
        <v/>
      </c>
      <c r="BK11" s="41" t="str">
        <f t="shared" si="50"/>
        <v/>
      </c>
      <c r="BL11" s="41" t="str">
        <f t="shared" si="51"/>
        <v/>
      </c>
      <c r="BM11" s="41" t="str">
        <f t="shared" si="52"/>
        <v/>
      </c>
      <c r="BN11" s="41" t="str">
        <f t="shared" si="53"/>
        <v/>
      </c>
      <c r="BO11" s="41" t="str">
        <f t="shared" si="54"/>
        <v/>
      </c>
      <c r="BP11" s="40" t="str">
        <f>_xlfn.IFNA(VLOOKUP($A11,'B-LogEmaxOverpEC50'!$A:$BQ,MATCH(BP$1,'B-LogEmaxOverpEC50'!$A$1:$BQ$1,0),FALSE),"")</f>
        <v/>
      </c>
      <c r="BQ11" s="41" t="str">
        <f>_xlfn.IFNA(VLOOKUP($A11,'B-LogEmaxOverpEC50'!$A:$BQ,MATCH(BQ$1,'B-LogEmaxOverpEC50'!$A$1:$BQ$1,0),FALSE),"")</f>
        <v/>
      </c>
      <c r="BR11" s="41" t="str">
        <f>_xlfn.IFNA(VLOOKUP($A11,'B-LogEmaxOverpEC50'!$A:$BQ,MATCH(BR$1,'B-LogEmaxOverpEC50'!$A$1:$BQ$1,0),FALSE),"")</f>
        <v/>
      </c>
      <c r="BS11" s="41" t="str">
        <f>_xlfn.IFNA(VLOOKUP($A11,'B-LogEmaxOverpEC50'!$A:$BQ,MATCH(BS$1,'B-LogEmaxOverpEC50'!$A$1:$BQ$1,0),FALSE),"")</f>
        <v/>
      </c>
      <c r="BT11" s="41" t="str">
        <f>_xlfn.IFNA(VLOOKUP($A11,'B-LogEmaxOverpEC50'!$A:$BQ,MATCH(BT$1,'B-LogEmaxOverpEC50'!$A$1:$BQ$1,0),FALSE),"")</f>
        <v/>
      </c>
      <c r="BU11" s="41" t="str">
        <f>_xlfn.IFNA(VLOOKUP($A11,'B-LogEmaxOverpEC50'!$A:$BQ,MATCH(BU$1,'B-LogEmaxOverpEC50'!$A$1:$BQ$1,0),FALSE),"")</f>
        <v/>
      </c>
      <c r="BV11" s="41" t="str">
        <f>_xlfn.IFNA(VLOOKUP($A11,'B-LogEmaxOverpEC50'!$A:$BQ,MATCH(BV$1,'B-LogEmaxOverpEC50'!$A$1:$BQ$1,0),FALSE),"")</f>
        <v/>
      </c>
      <c r="BW11" s="41" t="str">
        <f>_xlfn.IFNA(VLOOKUP($A11,'B-LogEmaxOverpEC50'!$A:$BQ,MATCH(BW$1,'B-LogEmaxOverpEC50'!$A$1:$BQ$1,0),FALSE),"")</f>
        <v/>
      </c>
      <c r="BX11" s="41" t="str">
        <f>_xlfn.IFNA(VLOOKUP($A11,'B-LogEmaxOverpEC50'!$A:$BQ,MATCH(BX$1,'B-LogEmaxOverpEC50'!$A$1:$BQ$1,0),FALSE),"")</f>
        <v/>
      </c>
      <c r="BY11" s="41" t="str">
        <f>_xlfn.IFNA(VLOOKUP($A11,'B-LogEmaxOverpEC50'!$A:$BQ,MATCH(BY$1,'B-LogEmaxOverpEC50'!$A$1:$BQ$1,0),FALSE),"")</f>
        <v/>
      </c>
      <c r="BZ11" s="41" t="str">
        <f>_xlfn.IFNA(VLOOKUP($A11,'B-LogEmaxOverpEC50'!$A:$BQ,MATCH(BZ$1,'B-LogEmaxOverpEC50'!$A$1:$BQ$1,0),FALSE),"")</f>
        <v/>
      </c>
      <c r="CA11" s="41" t="str">
        <f>_xlfn.IFNA(VLOOKUP($A11,'B-LogEmaxOverpEC50'!$A:$BQ,MATCH(CA$1,'B-LogEmaxOverpEC50'!$A$1:$BQ$1,0),FALSE),"")</f>
        <v/>
      </c>
      <c r="CB11" s="47" t="str">
        <f>_xlfn.IFNA(VLOOKUP($A11,'I-LogEmaxOverpEC50'!$A:$BQ,MATCH(CB$1,'I-LogEmaxOverpEC50'!$A$1:$BQ$1,0),FALSE),"")</f>
        <v/>
      </c>
      <c r="CC11" s="47" t="str">
        <f>_xlfn.IFNA(VLOOKUP($A11,'I-LogEmaxOverpEC50'!$A:$BQ,MATCH(CC$1,'I-LogEmaxOverpEC50'!$A$1:$BQ$1,0),FALSE),"")</f>
        <v/>
      </c>
      <c r="CD11" s="47" t="str">
        <f>_xlfn.IFNA(VLOOKUP($A11,'I-LogEmaxOverpEC50'!$A:$BQ,MATCH(CD$1,'I-LogEmaxOverpEC50'!$A$1:$BQ$1,0),FALSE),"")</f>
        <v/>
      </c>
      <c r="CE11" s="47" t="str">
        <f>_xlfn.IFNA(VLOOKUP($A11,'I-LogEmaxOverpEC50'!$A:$BQ,MATCH(CE$1,'I-LogEmaxOverpEC50'!$A$1:$BQ$1,0),FALSE),"")</f>
        <v/>
      </c>
      <c r="CF11" s="47" t="str">
        <f>_xlfn.IFNA(VLOOKUP($A11,'I-LogEmaxOverpEC50'!$A:$BQ,MATCH(CF$1,'I-LogEmaxOverpEC50'!$A$1:$BQ$1,0),FALSE),"")</f>
        <v/>
      </c>
      <c r="CG11" s="47" t="str">
        <f>_xlfn.IFNA(VLOOKUP($A11,'I-LogEmaxOverpEC50'!$A:$BQ,MATCH(CG$1,'I-LogEmaxOverpEC50'!$A$1:$BQ$1,0),FALSE),"")</f>
        <v/>
      </c>
      <c r="CH11" s="47" t="str">
        <f>_xlfn.IFNA(VLOOKUP($A11,'I-LogEmaxOverpEC50'!$A:$BQ,MATCH(CH$1,'I-LogEmaxOverpEC50'!$A$1:$BQ$1,0),FALSE),"")</f>
        <v/>
      </c>
      <c r="CI11" s="47" t="str">
        <f>_xlfn.IFNA(VLOOKUP($A11,'I-LogEmaxOverpEC50'!$A:$BQ,MATCH(CI$1,'I-LogEmaxOverpEC50'!$A$1:$BQ$1,0),FALSE),"")</f>
        <v/>
      </c>
      <c r="CJ11" s="47" t="str">
        <f>_xlfn.IFNA(VLOOKUP($A11,'I-LogEmaxOverpEC50'!$A:$BQ,MATCH(CJ$1,'I-LogEmaxOverpEC50'!$A$1:$BQ$1,0),FALSE),"")</f>
        <v/>
      </c>
      <c r="CK11" s="47" t="str">
        <f>_xlfn.IFNA(VLOOKUP($A11,'I-LogEmaxOverpEC50'!$A:$BQ,MATCH(CK$1,'I-LogEmaxOverpEC50'!$A$1:$BQ$1,0),FALSE),"")</f>
        <v/>
      </c>
      <c r="CL11" s="47" t="str">
        <f>_xlfn.IFNA(VLOOKUP($A11,'I-LogEmaxOverpEC50'!$A:$BQ,MATCH(CL$1,'I-LogEmaxOverpEC50'!$A$1:$BQ$1,0),FALSE),"")</f>
        <v/>
      </c>
      <c r="CM11" s="47" t="str">
        <f>_xlfn.IFNA(VLOOKUP($A11,'I-LogEmaxOverpEC50'!$A:$BQ,MATCH(CM$1,'I-LogEmaxOverpEC50'!$A$1:$BQ$1,0),FALSE),"")</f>
        <v/>
      </c>
      <c r="CN11" s="105">
        <f t="shared" si="13"/>
        <v>0.9098987908842413</v>
      </c>
      <c r="CO11" s="47" t="str">
        <f t="shared" si="14"/>
        <v/>
      </c>
      <c r="CP11" s="47" t="str">
        <f t="shared" si="15"/>
        <v/>
      </c>
      <c r="CQ11" s="47" t="str">
        <f t="shared" si="16"/>
        <v/>
      </c>
      <c r="CR11" s="48">
        <f>_xlfn.IFNA(VLOOKUP($A11,'B-LogEmaxOverpEC50'!$A:$HP,MATCH(CR$1,'B-LogEmaxOverpEC50'!$A$1:$HP$1,0),FALSE),"")</f>
        <v>6.1240000000000006</v>
      </c>
      <c r="CS11" s="47" t="str">
        <f>_xlfn.IFNA(VLOOKUP($A11,'B-LogEmaxOverpEC50'!$A:$HP,MATCH(CS$1,'B-LogEmaxOverpEC50'!$A$1:$HP$1,0),FALSE),"")</f>
        <v/>
      </c>
      <c r="CT11" s="47" t="str">
        <f>_xlfn.IFNA(VLOOKUP($A11,'B-LogEmaxOverpEC50'!$A:$HP,MATCH(CT$1,'B-LogEmaxOverpEC50'!$A$1:$HP$1,0),FALSE),"")</f>
        <v/>
      </c>
      <c r="CU11" s="47" t="str">
        <f>_xlfn.IFNA(VLOOKUP($A11,'B-LogEmaxOverpEC50'!$A:$HP,MATCH(CU$1,'B-LogEmaxOverpEC50'!$A$1:$HP$1,0),FALSE),"")</f>
        <v/>
      </c>
      <c r="CV11" s="48">
        <f>_xlfn.IFNA(VLOOKUP($A11,'I-LogEmaxOverpEC50'!$A:$HP,MATCH(CV$1,'I-LogEmaxOverpEC50'!$A$1:$HP$1,0),FALSE),"")</f>
        <v>5.5722201953750945</v>
      </c>
      <c r="CW11" s="47" t="str">
        <f>_xlfn.IFNA(VLOOKUP($A11,'I-LogEmaxOverpEC50'!$A:$HP,MATCH(CW$1,'I-LogEmaxOverpEC50'!$A$1:$HP$1,0),FALSE),"")</f>
        <v/>
      </c>
      <c r="CX11" s="47" t="str">
        <f>_xlfn.IFNA(VLOOKUP($A11,'I-LogEmaxOverpEC50'!$A:$HP,MATCH(CX$1,'I-LogEmaxOverpEC50'!$A$1:$HP$1,0),FALSE),"")</f>
        <v/>
      </c>
      <c r="CY11" s="47" t="str">
        <f>_xlfn.IFNA(VLOOKUP($A11,'I-LogEmaxOverpEC50'!$A:$HP,MATCH(CY$1,'I-LogEmaxOverpEC50'!$A$1:$HP$1,0),FALSE),"")</f>
        <v/>
      </c>
      <c r="CZ11" s="105">
        <f t="shared" si="17"/>
        <v>0.9098987908842413</v>
      </c>
      <c r="DA11" s="47" t="str">
        <f t="shared" si="18"/>
        <v/>
      </c>
      <c r="DB11" s="47" t="str">
        <f t="shared" si="19"/>
        <v/>
      </c>
      <c r="DC11" s="47" t="str">
        <f t="shared" si="20"/>
        <v/>
      </c>
      <c r="DD11" s="48">
        <f>_xlfn.IFNA(VLOOKUP($A11,'B-LogEmaxOverpEC50'!$A:$HP,MATCH(DD$1,'B-LogEmaxOverpEC50'!$A$1:$HP$1,0),FALSE),"")</f>
        <v>6.1240000000000006</v>
      </c>
      <c r="DE11" s="47" t="str">
        <f>_xlfn.IFNA(VLOOKUP($A11,'B-LogEmaxOverpEC50'!$A:$HP,MATCH(DE$1,'B-LogEmaxOverpEC50'!$A$1:$HP$1,0),FALSE),"")</f>
        <v/>
      </c>
      <c r="DF11" s="47" t="str">
        <f>_xlfn.IFNA(VLOOKUP($A11,'B-LogEmaxOverpEC50'!$A:$HP,MATCH(DF$1,'B-LogEmaxOverpEC50'!$A$1:$HP$1,0),FALSE),"")</f>
        <v/>
      </c>
      <c r="DG11" s="47" t="str">
        <f>_xlfn.IFNA(VLOOKUP($A11,'B-LogEmaxOverpEC50'!$A:$HP,MATCH(DG$1,'B-LogEmaxOverpEC50'!$A$1:$HP$1,0),FALSE),"")</f>
        <v/>
      </c>
      <c r="DH11" s="48">
        <f>_xlfn.IFNA(VLOOKUP($A11,'I-LogEmaxOverpEC50'!$A:$HP,MATCH(DH$1,'I-LogEmaxOverpEC50'!$A$1:$HP$1,0),FALSE),"")</f>
        <v>5.5722201953750945</v>
      </c>
      <c r="DI11" s="47" t="str">
        <f>_xlfn.IFNA(VLOOKUP($A11,'I-LogEmaxOverpEC50'!$A:$HP,MATCH(DI$1,'I-LogEmaxOverpEC50'!$A$1:$HP$1,0),FALSE),"")</f>
        <v/>
      </c>
      <c r="DJ11" s="47" t="str">
        <f>_xlfn.IFNA(VLOOKUP($A11,'I-LogEmaxOverpEC50'!$A:$HP,MATCH(DJ$1,'I-LogEmaxOverpEC50'!$A$1:$HP$1,0),FALSE),"")</f>
        <v/>
      </c>
      <c r="DK11" s="47" t="str">
        <f>_xlfn.IFNA(VLOOKUP($A11,'I-LogEmaxOverpEC50'!$A:$HP,MATCH(DK$1,'I-LogEmaxOverpEC50'!$A$1:$HP$1,0),FALSE),"")</f>
        <v/>
      </c>
      <c r="DL11" s="105" t="str">
        <f t="shared" si="21"/>
        <v/>
      </c>
      <c r="DM11" s="47" t="str">
        <f t="shared" si="22"/>
        <v/>
      </c>
      <c r="DN11" s="47" t="str">
        <f t="shared" si="23"/>
        <v/>
      </c>
      <c r="DO11" s="47" t="str">
        <f t="shared" si="24"/>
        <v/>
      </c>
      <c r="DP11" s="48" t="str">
        <f>_xlfn.IFNA(VLOOKUP($A11,'B-LogEmaxOverpEC50'!$A:$HP,MATCH(DP$1,'B-LogEmaxOverpEC50'!$A$1:$HP$1,0),FALSE),"")</f>
        <v/>
      </c>
      <c r="DQ11" s="47" t="str">
        <f>_xlfn.IFNA(VLOOKUP($A11,'B-LogEmaxOverpEC50'!$A:$HP,MATCH(DQ$1,'B-LogEmaxOverpEC50'!$A$1:$HP$1,0),FALSE),"")</f>
        <v/>
      </c>
      <c r="DR11" s="47" t="str">
        <f>_xlfn.IFNA(VLOOKUP($A11,'B-LogEmaxOverpEC50'!$A:$HP,MATCH(DR$1,'B-LogEmaxOverpEC50'!$A$1:$HP$1,0),FALSE),"")</f>
        <v/>
      </c>
      <c r="DS11" s="47" t="str">
        <f>_xlfn.IFNA(VLOOKUP($A11,'B-LogEmaxOverpEC50'!$A:$HP,MATCH(DS$1,'B-LogEmaxOverpEC50'!$A$1:$HP$1,0),FALSE),"")</f>
        <v/>
      </c>
      <c r="DT11" s="48" t="str">
        <f>_xlfn.IFNA(VLOOKUP($A11,'I-LogEmaxOverpEC50'!$A:$HP,MATCH(DT$1,'I-LogEmaxOverpEC50'!$A$1:$HP$1,0),FALSE),"")</f>
        <v/>
      </c>
      <c r="DU11" s="47" t="str">
        <f>_xlfn.IFNA(VLOOKUP($A11,'I-LogEmaxOverpEC50'!$A:$HP,MATCH(DU$1,'I-LogEmaxOverpEC50'!$A$1:$HP$1,0),FALSE),"")</f>
        <v/>
      </c>
      <c r="DV11" s="47" t="str">
        <f>_xlfn.IFNA(VLOOKUP($A11,'I-LogEmaxOverpEC50'!$A:$HP,MATCH(DV$1,'I-LogEmaxOverpEC50'!$A$1:$HP$1,0),FALSE),"")</f>
        <v/>
      </c>
      <c r="DW11" s="47" t="str">
        <f>_xlfn.IFNA(VLOOKUP($A11,'I-LogEmaxOverpEC50'!$A:$HP,MATCH(DW$1,'I-LogEmaxOverpEC50'!$A$1:$HP$1,0),FALSE),"")</f>
        <v/>
      </c>
      <c r="DX11" s="105" t="str">
        <f t="shared" si="25"/>
        <v/>
      </c>
      <c r="DY11" s="47" t="str">
        <f t="shared" si="26"/>
        <v/>
      </c>
      <c r="DZ11" s="47" t="str">
        <f t="shared" si="27"/>
        <v/>
      </c>
      <c r="EA11" s="47" t="str">
        <f t="shared" si="28"/>
        <v/>
      </c>
      <c r="EB11" s="48" t="str">
        <f>_xlfn.IFNA(VLOOKUP($A11,'B-LogEmaxOverpEC50'!$A:$HP,MATCH(EB$1,'B-LogEmaxOverpEC50'!$A$1:$HP$1,0),FALSE),"")</f>
        <v/>
      </c>
      <c r="EC11" s="47" t="str">
        <f>_xlfn.IFNA(VLOOKUP($A11,'B-LogEmaxOverpEC50'!$A:$HP,MATCH(EC$1,'B-LogEmaxOverpEC50'!$A$1:$HP$1,0),FALSE),"")</f>
        <v/>
      </c>
      <c r="ED11" s="47" t="str">
        <f>_xlfn.IFNA(VLOOKUP($A11,'B-LogEmaxOverpEC50'!$A:$HP,MATCH(ED$1,'B-LogEmaxOverpEC50'!$A$1:$HP$1,0),FALSE),"")</f>
        <v/>
      </c>
      <c r="EE11" s="47" t="str">
        <f>_xlfn.IFNA(VLOOKUP($A11,'B-LogEmaxOverpEC50'!$A:$HP,MATCH(EE$1,'B-LogEmaxOverpEC50'!$A$1:$HP$1,0),FALSE),"")</f>
        <v/>
      </c>
      <c r="EF11" s="48" t="str">
        <f>_xlfn.IFNA(VLOOKUP($A11,'I-LogEmaxOverpEC50'!$A:$HP,MATCH(EF$1,'I-LogEmaxOverpEC50'!$A$1:$HP$1,0),FALSE),"")</f>
        <v/>
      </c>
      <c r="EG11" s="47" t="str">
        <f>_xlfn.IFNA(VLOOKUP($A11,'I-LogEmaxOverpEC50'!$A:$HP,MATCH(EG$1,'I-LogEmaxOverpEC50'!$A$1:$HP$1,0),FALSE),"")</f>
        <v/>
      </c>
      <c r="EH11" s="47" t="str">
        <f>_xlfn.IFNA(VLOOKUP($A11,'I-LogEmaxOverpEC50'!$A:$HP,MATCH(EH$1,'I-LogEmaxOverpEC50'!$A$1:$HP$1,0),FALSE),"")</f>
        <v/>
      </c>
      <c r="EI11" s="47" t="str">
        <f>_xlfn.IFNA(VLOOKUP($A11,'I-LogEmaxOverpEC50'!$A:$HP,MATCH(EI$1,'I-LogEmaxOverpEC50'!$A$1:$HP$1,0),FALSE),"")</f>
        <v/>
      </c>
      <c r="EJ11" s="37"/>
      <c r="EK11" s="37"/>
      <c r="EL11" s="37"/>
      <c r="EM11" s="37"/>
      <c r="EN11" s="37"/>
      <c r="EO11" s="37"/>
      <c r="EP11" s="37"/>
      <c r="EQ11" s="37"/>
    </row>
    <row r="12" spans="1:147" s="49" customFormat="1" x14ac:dyDescent="0.2">
      <c r="A12" s="29" t="s">
        <v>52</v>
      </c>
      <c r="B12" s="377" t="str">
        <f>VLOOKUP($A12,BI!$A:$Q,MATCH(B$1,BI!$A$1:$Q$1,0),FALSE)</f>
        <v/>
      </c>
      <c r="C12" s="378">
        <f>VLOOKUP($A12,BI!$A:$Q,MATCH(C$1,BI!$A$1:$Q$1,0),FALSE)</f>
        <v>1</v>
      </c>
      <c r="D12" s="378">
        <f>VLOOKUP($A12,BI!$A:$Q,MATCH(D$1,BI!$A$1:$Q$1,0),FALSE)</f>
        <v>1</v>
      </c>
      <c r="E12" s="378">
        <f>VLOOKUP($A12,BI!$A:$Q,MATCH(E$1,BI!$A$1:$Q$1,0),FALSE)</f>
        <v>1</v>
      </c>
      <c r="F12" s="378">
        <f>VLOOKUP($A12,BI!$A:$Q,MATCH(F$1,BI!$A$1:$Q$1,0),FALSE)</f>
        <v>1</v>
      </c>
      <c r="G12" s="378" t="str">
        <f>VLOOKUP($A12,BI!$A:$Q,MATCH(G$1,BI!$A$1:$Q$1,0),FALSE)</f>
        <v/>
      </c>
      <c r="H12" s="378" t="str">
        <f>VLOOKUP($A12,BI!$A:$Q,MATCH(H$1,BI!$A$1:$Q$1,0),FALSE)</f>
        <v/>
      </c>
      <c r="I12" s="378" t="str">
        <f>VLOOKUP($A12,BI!$A:$Q,MATCH(I$1,BI!$A$1:$Q$1,0),FALSE)</f>
        <v/>
      </c>
      <c r="J12" s="378" t="str">
        <f>VLOOKUP($A12,BI!$A:$Q,MATCH(J$1,BI!$A$1:$Q$1,0),FALSE)</f>
        <v/>
      </c>
      <c r="K12" s="378" t="str">
        <f>VLOOKUP($A12,BI!$A:$Q,MATCH(K$1,BI!$A$1:$Q$1,0),FALSE)</f>
        <v/>
      </c>
      <c r="L12" s="378" t="str">
        <f>VLOOKUP($A12,BI!$A:$Q,MATCH(L$1,BI!$A$1:$Q$1,0),FALSE)</f>
        <v/>
      </c>
      <c r="M12" s="378" t="str">
        <f>VLOOKUP($A12,BI!$A:$Q,MATCH(M$1,BI!$A$1:$Q$1,0),FALSE)</f>
        <v/>
      </c>
      <c r="N12" s="49">
        <f t="shared" si="29"/>
        <v>4</v>
      </c>
      <c r="O12" s="49" t="str">
        <f>VLOOKUP($A12,BI!$A:$Q,MATCH(O$1,BI!$A$1:$Q$1,0),FALSE)</f>
        <v/>
      </c>
      <c r="P12" s="37">
        <f>VLOOKUP($A12,BI!$A:$Q,MATCH(P$1,BI!$A$1:$Q$1,0),FALSE)</f>
        <v>1</v>
      </c>
      <c r="Q12" s="37" t="str">
        <f>VLOOKUP($A12,BI!$A:$Q,MATCH(Q$1,BI!$A$1:$Q$1,0),FALSE)</f>
        <v/>
      </c>
      <c r="R12" s="37" t="str">
        <f>VLOOKUP($A12,BI!$A:$Q,MATCH(R$1,BI!$A$1:$Q$1,0),FALSE)</f>
        <v/>
      </c>
      <c r="S12" s="37">
        <f t="shared" si="30"/>
        <v>1</v>
      </c>
      <c r="T12" s="40" t="str">
        <f t="shared" si="31"/>
        <v/>
      </c>
      <c r="U12" s="41">
        <f t="shared" si="32"/>
        <v>0.96232687292097596</v>
      </c>
      <c r="V12" s="41">
        <f t="shared" si="33"/>
        <v>0.95619168664256815</v>
      </c>
      <c r="W12" s="41">
        <f t="shared" si="34"/>
        <v>0.93287064093883865</v>
      </c>
      <c r="X12" s="41">
        <f t="shared" si="35"/>
        <v>0.838481917105659</v>
      </c>
      <c r="Y12" s="41" t="str">
        <f t="shared" si="36"/>
        <v/>
      </c>
      <c r="Z12" s="41" t="str">
        <f t="shared" si="37"/>
        <v/>
      </c>
      <c r="AA12" s="41" t="str">
        <f t="shared" si="38"/>
        <v/>
      </c>
      <c r="AB12" s="41" t="str">
        <f t="shared" si="39"/>
        <v/>
      </c>
      <c r="AC12" s="41" t="str">
        <f t="shared" si="40"/>
        <v/>
      </c>
      <c r="AD12" s="41" t="str">
        <f t="shared" si="41"/>
        <v/>
      </c>
      <c r="AE12" s="41" t="str">
        <f t="shared" si="42"/>
        <v/>
      </c>
      <c r="AF12" s="44" t="str">
        <f>_xlfn.IFNA(VLOOKUP($A12,'B-LogEmaxOverpEC50'!$A:$BQ,MATCH(AF$1,'B-LogEmaxOverpEC50'!$A$1:$BQ$1,0),FALSE),"")</f>
        <v/>
      </c>
      <c r="AG12" s="46">
        <f>_xlfn.IFNA(VLOOKUP($A12,'B-LogEmaxOverpEC50'!$A:$BQ,MATCH(AG$1,'B-LogEmaxOverpEC50'!$A$1:$BQ$1,0),FALSE),"")</f>
        <v>6.639396680817379</v>
      </c>
      <c r="AH12" s="46">
        <f>_xlfn.IFNA(VLOOKUP($A12,'B-LogEmaxOverpEC50'!$A:$BQ,MATCH(AH$1,'B-LogEmaxOverpEC50'!$A$1:$BQ$1,0),FALSE),"")</f>
        <v>6.6819968581480191</v>
      </c>
      <c r="AI12" s="46">
        <f>_xlfn.IFNA(VLOOKUP($A12,'B-LogEmaxOverpEC50'!$A:$BQ,MATCH(AI$1,'B-LogEmaxOverpEC50'!$A$1:$BQ$1,0),FALSE),"")</f>
        <v>5.4272034332488692</v>
      </c>
      <c r="AJ12" s="46">
        <f>_xlfn.IFNA(VLOOKUP($A12,'B-LogEmaxOverpEC50'!$A:$BQ,MATCH(AJ$1,'B-LogEmaxOverpEC50'!$A$1:$BQ$1,0),FALSE),"")</f>
        <v>6.0381489952184069</v>
      </c>
      <c r="AK12" s="46" t="str">
        <f>_xlfn.IFNA(VLOOKUP($A12,'B-LogEmaxOverpEC50'!$A:$BQ,MATCH(AK$1,'B-LogEmaxOverpEC50'!$A$1:$BQ$1,0),FALSE),"")</f>
        <v/>
      </c>
      <c r="AL12" s="45" t="str">
        <f>_xlfn.IFNA(VLOOKUP($A12,'B-LogEmaxOverpEC50'!$A:$BQ,MATCH(AL$1,'B-LogEmaxOverpEC50'!$A$1:$BQ$1,0),FALSE),"")</f>
        <v/>
      </c>
      <c r="AM12" s="45" t="str">
        <f>_xlfn.IFNA(VLOOKUP($A12,'B-LogEmaxOverpEC50'!$A:$BQ,MATCH(AM$1,'B-LogEmaxOverpEC50'!$A$1:$BQ$1,0),FALSE),"")</f>
        <v/>
      </c>
      <c r="AN12" s="45" t="str">
        <f>_xlfn.IFNA(VLOOKUP($A12,'B-LogEmaxOverpEC50'!$A:$BQ,MATCH(AN$1,'B-LogEmaxOverpEC50'!$A$1:$BQ$1,0),FALSE),"")</f>
        <v/>
      </c>
      <c r="AO12" s="46" t="str">
        <f>_xlfn.IFNA(VLOOKUP($A12,'B-LogEmaxOverpEC50'!$A:$BQ,MATCH(AO$1,'B-LogEmaxOverpEC50'!$A$1:$BQ$1,0),FALSE),"")</f>
        <v/>
      </c>
      <c r="AP12" s="45" t="str">
        <f>_xlfn.IFNA(VLOOKUP($A12,'B-LogEmaxOverpEC50'!$A:$BQ,MATCH(AP$1,'B-LogEmaxOverpEC50'!$A$1:$BQ$1,0),FALSE),"")</f>
        <v/>
      </c>
      <c r="AQ12" s="45" t="str">
        <f>_xlfn.IFNA(VLOOKUP($A12,'B-LogEmaxOverpEC50'!$A:$BQ,MATCH(AQ$1,'B-LogEmaxOverpEC50'!$A$1:$BQ$1,0),FALSE),"")</f>
        <v/>
      </c>
      <c r="AR12" s="47" t="str">
        <f>_xlfn.IFNA(VLOOKUP($A12,'I-LogEmaxOverpEC50'!$A:$BQ,MATCH(AR$1,'I-LogEmaxOverpEC50'!$A$1:$BQ$1,0),FALSE),"")</f>
        <v/>
      </c>
      <c r="AS12" s="47">
        <f>_xlfn.IFNA(VLOOKUP($A12,'I-LogEmaxOverpEC50'!$A:$BQ,MATCH(AS$1,'I-LogEmaxOverpEC50'!$A$1:$BQ$1,0),FALSE),"")</f>
        <v>6.3892698459328958</v>
      </c>
      <c r="AT12" s="47">
        <f>_xlfn.IFNA(VLOOKUP($A12,'I-LogEmaxOverpEC50'!$A:$BQ,MATCH(AT$1,'I-LogEmaxOverpEC50'!$A$1:$BQ$1,0),FALSE),"")</f>
        <v>6.3892698459328958</v>
      </c>
      <c r="AU12" s="47">
        <f>_xlfn.IFNA(VLOOKUP($A12,'I-LogEmaxOverpEC50'!$A:$BQ,MATCH(AU$1,'I-LogEmaxOverpEC50'!$A$1:$BQ$1,0),FALSE),"")</f>
        <v>5.0628787452803383</v>
      </c>
      <c r="AV12" s="47">
        <f>_xlfn.IFNA(VLOOKUP($A12,'I-LogEmaxOverpEC50'!$A:$BQ,MATCH(AV$1,'I-LogEmaxOverpEC50'!$A$1:$BQ$1,0),FALSE),"")</f>
        <v>5.0628787452803383</v>
      </c>
      <c r="AW12" s="47" t="str">
        <f>_xlfn.IFNA(VLOOKUP($A12,'I-LogEmaxOverpEC50'!$A:$BQ,MATCH(AW$1,'I-LogEmaxOverpEC50'!$A$1:$BQ$1,0),FALSE),"")</f>
        <v/>
      </c>
      <c r="AX12" s="47" t="str">
        <f>_xlfn.IFNA(VLOOKUP($A12,'I-LogEmaxOverpEC50'!$A:$BQ,MATCH(AX$1,'I-LogEmaxOverpEC50'!$A$1:$BQ$1,0),FALSE),"")</f>
        <v/>
      </c>
      <c r="AY12" s="47" t="str">
        <f>_xlfn.IFNA(VLOOKUP($A12,'I-LogEmaxOverpEC50'!$A:$BQ,MATCH(AY$1,'I-LogEmaxOverpEC50'!$A$1:$BQ$1,0),FALSE),"")</f>
        <v/>
      </c>
      <c r="AZ12" s="47" t="str">
        <f>_xlfn.IFNA(VLOOKUP($A12,'I-LogEmaxOverpEC50'!$A:$BQ,MATCH(AZ$1,'I-LogEmaxOverpEC50'!$A$1:$BQ$1,0),FALSE),"")</f>
        <v/>
      </c>
      <c r="BA12" s="47" t="str">
        <f>_xlfn.IFNA(VLOOKUP($A12,'I-LogEmaxOverpEC50'!$A:$BQ,MATCH(BA$1,'I-LogEmaxOverpEC50'!$A$1:$BQ$1,0),FALSE),"")</f>
        <v/>
      </c>
      <c r="BB12" s="47" t="str">
        <f>_xlfn.IFNA(VLOOKUP($A12,'I-LogEmaxOverpEC50'!$A:$BQ,MATCH(BB$1,'I-LogEmaxOverpEC50'!$A$1:$BQ$1,0),FALSE),"")</f>
        <v/>
      </c>
      <c r="BC12" s="47" t="str">
        <f>_xlfn.IFNA(VLOOKUP($A12,'I-LogEmaxOverpEC50'!$A:$BQ,MATCH(BC$1,'I-LogEmaxOverpEC50'!$A$1:$BQ$1,0),FALSE),"")</f>
        <v/>
      </c>
      <c r="BD12" s="199" t="str">
        <f t="shared" si="43"/>
        <v/>
      </c>
      <c r="BE12" s="41">
        <f t="shared" si="44"/>
        <v>0.96605004737408151</v>
      </c>
      <c r="BF12" s="41">
        <f t="shared" si="45"/>
        <v>1</v>
      </c>
      <c r="BG12" s="41" t="str">
        <f t="shared" si="46"/>
        <v/>
      </c>
      <c r="BH12" s="41">
        <f t="shared" si="47"/>
        <v>0</v>
      </c>
      <c r="BI12" s="41" t="str">
        <f t="shared" si="48"/>
        <v/>
      </c>
      <c r="BJ12" s="41" t="str">
        <f t="shared" si="49"/>
        <v/>
      </c>
      <c r="BK12" s="41" t="str">
        <f t="shared" si="50"/>
        <v/>
      </c>
      <c r="BL12" s="41" t="str">
        <f t="shared" si="51"/>
        <v/>
      </c>
      <c r="BM12" s="41" t="str">
        <f t="shared" si="52"/>
        <v/>
      </c>
      <c r="BN12" s="41" t="str">
        <f t="shared" si="53"/>
        <v/>
      </c>
      <c r="BO12" s="41" t="str">
        <f t="shared" si="54"/>
        <v/>
      </c>
      <c r="BP12" s="40" t="str">
        <f>_xlfn.IFNA(VLOOKUP($A12,'B-LogEmaxOverpEC50'!$A:$BQ,MATCH(BP$1,'B-LogEmaxOverpEC50'!$A$1:$BQ$1,0),FALSE),"")</f>
        <v/>
      </c>
      <c r="BQ12" s="41">
        <f>_xlfn.IFNA(VLOOKUP($A12,'B-LogEmaxOverpEC50'!$A:$BQ,MATCH(BQ$1,'B-LogEmaxOverpEC50'!$A$1:$BQ$1,0),FALSE),"")</f>
        <v>0.96605004737408151</v>
      </c>
      <c r="BR12" s="41">
        <f>_xlfn.IFNA(VLOOKUP($A12,'B-LogEmaxOverpEC50'!$A:$BQ,MATCH(BR$1,'B-LogEmaxOverpEC50'!$A$1:$BQ$1,0),FALSE),"")</f>
        <v>1</v>
      </c>
      <c r="BS12" s="41">
        <f>_xlfn.IFNA(VLOOKUP($A12,'B-LogEmaxOverpEC50'!$A:$BQ,MATCH(BS$1,'B-LogEmaxOverpEC50'!$A$1:$BQ$1,0),FALSE),"")</f>
        <v>0</v>
      </c>
      <c r="BT12" s="41">
        <f>_xlfn.IFNA(VLOOKUP($A12,'B-LogEmaxOverpEC50'!$A:$BQ,MATCH(BT$1,'B-LogEmaxOverpEC50'!$A$1:$BQ$1,0),FALSE),"")</f>
        <v>0.48688935552769608</v>
      </c>
      <c r="BU12" s="41" t="str">
        <f>_xlfn.IFNA(VLOOKUP($A12,'B-LogEmaxOverpEC50'!$A:$BQ,MATCH(BU$1,'B-LogEmaxOverpEC50'!$A$1:$BQ$1,0),FALSE),"")</f>
        <v/>
      </c>
      <c r="BV12" s="41" t="str">
        <f>_xlfn.IFNA(VLOOKUP($A12,'B-LogEmaxOverpEC50'!$A:$BQ,MATCH(BV$1,'B-LogEmaxOverpEC50'!$A$1:$BQ$1,0),FALSE),"")</f>
        <v/>
      </c>
      <c r="BW12" s="41" t="str">
        <f>_xlfn.IFNA(VLOOKUP($A12,'B-LogEmaxOverpEC50'!$A:$BQ,MATCH(BW$1,'B-LogEmaxOverpEC50'!$A$1:$BQ$1,0),FALSE),"")</f>
        <v/>
      </c>
      <c r="BX12" s="41" t="str">
        <f>_xlfn.IFNA(VLOOKUP($A12,'B-LogEmaxOverpEC50'!$A:$BQ,MATCH(BX$1,'B-LogEmaxOverpEC50'!$A$1:$BQ$1,0),FALSE),"")</f>
        <v/>
      </c>
      <c r="BY12" s="41" t="str">
        <f>_xlfn.IFNA(VLOOKUP($A12,'B-LogEmaxOverpEC50'!$A:$BQ,MATCH(BY$1,'B-LogEmaxOverpEC50'!$A$1:$BQ$1,0),FALSE),"")</f>
        <v/>
      </c>
      <c r="BZ12" s="41" t="str">
        <f>_xlfn.IFNA(VLOOKUP($A12,'B-LogEmaxOverpEC50'!$A:$BQ,MATCH(BZ$1,'B-LogEmaxOverpEC50'!$A$1:$BQ$1,0),FALSE),"")</f>
        <v/>
      </c>
      <c r="CA12" s="41" t="str">
        <f>_xlfn.IFNA(VLOOKUP($A12,'B-LogEmaxOverpEC50'!$A:$BQ,MATCH(CA$1,'B-LogEmaxOverpEC50'!$A$1:$BQ$1,0),FALSE),"")</f>
        <v/>
      </c>
      <c r="CB12" s="47" t="str">
        <f>_xlfn.IFNA(VLOOKUP($A12,'I-LogEmaxOverpEC50'!$A:$BQ,MATCH(CB$1,'I-LogEmaxOverpEC50'!$A$1:$BQ$1,0),FALSE),"")</f>
        <v/>
      </c>
      <c r="CC12" s="47">
        <f>_xlfn.IFNA(VLOOKUP($A12,'I-LogEmaxOverpEC50'!$A:$BQ,MATCH(CC$1,'I-LogEmaxOverpEC50'!$A$1:$BQ$1,0),FALSE),"")</f>
        <v>1</v>
      </c>
      <c r="CD12" s="47">
        <f>_xlfn.IFNA(VLOOKUP($A12,'I-LogEmaxOverpEC50'!$A:$BQ,MATCH(CD$1,'I-LogEmaxOverpEC50'!$A$1:$BQ$1,0),FALSE),"")</f>
        <v>1</v>
      </c>
      <c r="CE12" s="47">
        <f>_xlfn.IFNA(VLOOKUP($A12,'I-LogEmaxOverpEC50'!$A:$BQ,MATCH(CE$1,'I-LogEmaxOverpEC50'!$A$1:$BQ$1,0),FALSE),"")</f>
        <v>0</v>
      </c>
      <c r="CF12" s="47">
        <f>_xlfn.IFNA(VLOOKUP($A12,'I-LogEmaxOverpEC50'!$A:$BQ,MATCH(CF$1,'I-LogEmaxOverpEC50'!$A$1:$BQ$1,0),FALSE),"")</f>
        <v>0</v>
      </c>
      <c r="CG12" s="47" t="str">
        <f>_xlfn.IFNA(VLOOKUP($A12,'I-LogEmaxOverpEC50'!$A:$BQ,MATCH(CG$1,'I-LogEmaxOverpEC50'!$A$1:$BQ$1,0),FALSE),"")</f>
        <v/>
      </c>
      <c r="CH12" s="47" t="str">
        <f>_xlfn.IFNA(VLOOKUP($A12,'I-LogEmaxOverpEC50'!$A:$BQ,MATCH(CH$1,'I-LogEmaxOverpEC50'!$A$1:$BQ$1,0),FALSE),"")</f>
        <v/>
      </c>
      <c r="CI12" s="47" t="str">
        <f>_xlfn.IFNA(VLOOKUP($A12,'I-LogEmaxOverpEC50'!$A:$BQ,MATCH(CI$1,'I-LogEmaxOverpEC50'!$A$1:$BQ$1,0),FALSE),"")</f>
        <v/>
      </c>
      <c r="CJ12" s="47" t="str">
        <f>_xlfn.IFNA(VLOOKUP($A12,'I-LogEmaxOverpEC50'!$A:$BQ,MATCH(CJ$1,'I-LogEmaxOverpEC50'!$A$1:$BQ$1,0),FALSE),"")</f>
        <v/>
      </c>
      <c r="CK12" s="47" t="str">
        <f>_xlfn.IFNA(VLOOKUP($A12,'I-LogEmaxOverpEC50'!$A:$BQ,MATCH(CK$1,'I-LogEmaxOverpEC50'!$A$1:$BQ$1,0),FALSE),"")</f>
        <v/>
      </c>
      <c r="CL12" s="47" t="str">
        <f>_xlfn.IFNA(VLOOKUP($A12,'I-LogEmaxOverpEC50'!$A:$BQ,MATCH(CL$1,'I-LogEmaxOverpEC50'!$A$1:$BQ$1,0),FALSE),"")</f>
        <v/>
      </c>
      <c r="CM12" s="47" t="str">
        <f>_xlfn.IFNA(VLOOKUP($A12,'I-LogEmaxOverpEC50'!$A:$BQ,MATCH(CM$1,'I-LogEmaxOverpEC50'!$A$1:$BQ$1,0),FALSE),"")</f>
        <v/>
      </c>
      <c r="CN12" s="105" t="str">
        <f t="shared" si="13"/>
        <v/>
      </c>
      <c r="CO12" s="47">
        <f t="shared" si="14"/>
        <v>0.95619168664256815</v>
      </c>
      <c r="CP12" s="47" t="str">
        <f t="shared" si="15"/>
        <v/>
      </c>
      <c r="CQ12" s="47" t="str">
        <f t="shared" si="16"/>
        <v/>
      </c>
      <c r="CR12" s="48" t="str">
        <f>_xlfn.IFNA(VLOOKUP($A12,'B-LogEmaxOverpEC50'!$A:$HP,MATCH(CR$1,'B-LogEmaxOverpEC50'!$A$1:$HP$1,0),FALSE),"")</f>
        <v/>
      </c>
      <c r="CS12" s="47">
        <f>_xlfn.IFNA(VLOOKUP($A12,'B-LogEmaxOverpEC50'!$A:$HP,MATCH(CS$1,'B-LogEmaxOverpEC50'!$A$1:$HP$1,0),FALSE),"")</f>
        <v>6.6819968581480191</v>
      </c>
      <c r="CT12" s="47" t="str">
        <f>_xlfn.IFNA(VLOOKUP($A12,'B-LogEmaxOverpEC50'!$A:$HP,MATCH(CT$1,'B-LogEmaxOverpEC50'!$A$1:$HP$1,0),FALSE),"")</f>
        <v/>
      </c>
      <c r="CU12" s="47" t="str">
        <f>_xlfn.IFNA(VLOOKUP($A12,'B-LogEmaxOverpEC50'!$A:$HP,MATCH(CU$1,'B-LogEmaxOverpEC50'!$A$1:$HP$1,0),FALSE),"")</f>
        <v/>
      </c>
      <c r="CV12" s="48" t="str">
        <f>_xlfn.IFNA(VLOOKUP($A12,'I-LogEmaxOverpEC50'!$A:$HP,MATCH(CV$1,'I-LogEmaxOverpEC50'!$A$1:$HP$1,0),FALSE),"")</f>
        <v/>
      </c>
      <c r="CW12" s="47">
        <f>_xlfn.IFNA(VLOOKUP($A12,'I-LogEmaxOverpEC50'!$A:$HP,MATCH(CW$1,'I-LogEmaxOverpEC50'!$A$1:$HP$1,0),FALSE),"")</f>
        <v>6.3892698459328958</v>
      </c>
      <c r="CX12" s="47" t="str">
        <f>_xlfn.IFNA(VLOOKUP($A12,'I-LogEmaxOverpEC50'!$A:$HP,MATCH(CX$1,'I-LogEmaxOverpEC50'!$A$1:$HP$1,0),FALSE),"")</f>
        <v/>
      </c>
      <c r="CY12" s="47" t="str">
        <f>_xlfn.IFNA(VLOOKUP($A12,'I-LogEmaxOverpEC50'!$A:$HP,MATCH(CY$1,'I-LogEmaxOverpEC50'!$A$1:$HP$1,0),FALSE),"")</f>
        <v/>
      </c>
      <c r="CZ12" s="105" t="str">
        <f t="shared" si="17"/>
        <v/>
      </c>
      <c r="DA12" s="47">
        <f t="shared" si="18"/>
        <v>0.92405421883616512</v>
      </c>
      <c r="DB12" s="47" t="str">
        <f t="shared" si="19"/>
        <v/>
      </c>
      <c r="DC12" s="47" t="str">
        <f t="shared" si="20"/>
        <v/>
      </c>
      <c r="DD12" s="48" t="str">
        <f>_xlfn.IFNA(VLOOKUP($A12,'B-LogEmaxOverpEC50'!$A:$HP,MATCH(DD$1,'B-LogEmaxOverpEC50'!$A$1:$HP$1,0),FALSE),"")</f>
        <v/>
      </c>
      <c r="DE12" s="47">
        <f>_xlfn.IFNA(VLOOKUP($A12,'B-LogEmaxOverpEC50'!$A:$HP,MATCH(DE$1,'B-LogEmaxOverpEC50'!$A$1:$HP$1,0),FALSE),"")</f>
        <v>6.196686491858169</v>
      </c>
      <c r="DF12" s="47" t="str">
        <f>_xlfn.IFNA(VLOOKUP($A12,'B-LogEmaxOverpEC50'!$A:$HP,MATCH(DF$1,'B-LogEmaxOverpEC50'!$A$1:$HP$1,0),FALSE),"")</f>
        <v/>
      </c>
      <c r="DG12" s="47" t="str">
        <f>_xlfn.IFNA(VLOOKUP($A12,'B-LogEmaxOverpEC50'!$A:$HP,MATCH(DG$1,'B-LogEmaxOverpEC50'!$A$1:$HP$1,0),FALSE),"")</f>
        <v/>
      </c>
      <c r="DH12" s="48" t="str">
        <f>_xlfn.IFNA(VLOOKUP($A12,'I-LogEmaxOverpEC50'!$A:$HP,MATCH(DH$1,'I-LogEmaxOverpEC50'!$A$1:$HP$1,0),FALSE),"")</f>
        <v/>
      </c>
      <c r="DI12" s="47">
        <f>_xlfn.IFNA(VLOOKUP($A12,'I-LogEmaxOverpEC50'!$A:$HP,MATCH(DI$1,'I-LogEmaxOverpEC50'!$A$1:$HP$1,0),FALSE),"")</f>
        <v>5.7260742956066171</v>
      </c>
      <c r="DJ12" s="47" t="str">
        <f>_xlfn.IFNA(VLOOKUP($A12,'I-LogEmaxOverpEC50'!$A:$HP,MATCH(DJ$1,'I-LogEmaxOverpEC50'!$A$1:$HP$1,0),FALSE),"")</f>
        <v/>
      </c>
      <c r="DK12" s="47" t="str">
        <f>_xlfn.IFNA(VLOOKUP($A12,'I-LogEmaxOverpEC50'!$A:$HP,MATCH(DK$1,'I-LogEmaxOverpEC50'!$A$1:$HP$1,0),FALSE),"")</f>
        <v/>
      </c>
      <c r="DL12" s="105" t="str">
        <f t="shared" si="21"/>
        <v/>
      </c>
      <c r="DM12" s="47">
        <f t="shared" si="22"/>
        <v>1</v>
      </c>
      <c r="DN12" s="47" t="str">
        <f t="shared" si="23"/>
        <v/>
      </c>
      <c r="DO12" s="47" t="str">
        <f t="shared" si="24"/>
        <v/>
      </c>
      <c r="DP12" s="48" t="str">
        <f>_xlfn.IFNA(VLOOKUP($A12,'B-LogEmaxOverpEC50'!$A:$HP,MATCH(DP$1,'B-LogEmaxOverpEC50'!$A$1:$HP$1,0),FALSE),"")</f>
        <v/>
      </c>
      <c r="DQ12" s="47">
        <f>_xlfn.IFNA(VLOOKUP($A12,'B-LogEmaxOverpEC50'!$A:$HP,MATCH(DQ$1,'B-LogEmaxOverpEC50'!$A$1:$HP$1,0),FALSE),"")</f>
        <v>1</v>
      </c>
      <c r="DR12" s="47" t="str">
        <f>_xlfn.IFNA(VLOOKUP($A12,'B-LogEmaxOverpEC50'!$A:$HP,MATCH(DR$1,'B-LogEmaxOverpEC50'!$A$1:$HP$1,0),FALSE),"")</f>
        <v/>
      </c>
      <c r="DS12" s="47" t="str">
        <f>_xlfn.IFNA(VLOOKUP($A12,'B-LogEmaxOverpEC50'!$A:$HP,MATCH(DS$1,'B-LogEmaxOverpEC50'!$A$1:$HP$1,0),FALSE),"")</f>
        <v/>
      </c>
      <c r="DT12" s="48" t="str">
        <f>_xlfn.IFNA(VLOOKUP($A12,'I-LogEmaxOverpEC50'!$A:$HP,MATCH(DT$1,'I-LogEmaxOverpEC50'!$A$1:$HP$1,0),FALSE),"")</f>
        <v/>
      </c>
      <c r="DU12" s="47">
        <f>_xlfn.IFNA(VLOOKUP($A12,'I-LogEmaxOverpEC50'!$A:$HP,MATCH(DU$1,'I-LogEmaxOverpEC50'!$A$1:$HP$1,0),FALSE),"")</f>
        <v>1</v>
      </c>
      <c r="DV12" s="47" t="str">
        <f>_xlfn.IFNA(VLOOKUP($A12,'I-LogEmaxOverpEC50'!$A:$HP,MATCH(DV$1,'I-LogEmaxOverpEC50'!$A$1:$HP$1,0),FALSE),"")</f>
        <v/>
      </c>
      <c r="DW12" s="47" t="str">
        <f>_xlfn.IFNA(VLOOKUP($A12,'I-LogEmaxOverpEC50'!$A:$HP,MATCH(DW$1,'I-LogEmaxOverpEC50'!$A$1:$HP$1,0),FALSE),"")</f>
        <v/>
      </c>
      <c r="DX12" s="105" t="str">
        <f t="shared" si="25"/>
        <v/>
      </c>
      <c r="DY12" s="47">
        <f t="shared" si="26"/>
        <v>0.81534831135006458</v>
      </c>
      <c r="DZ12" s="47" t="str">
        <f t="shared" si="27"/>
        <v/>
      </c>
      <c r="EA12" s="47" t="str">
        <f t="shared" si="28"/>
        <v/>
      </c>
      <c r="EB12" s="48" t="str">
        <f>_xlfn.IFNA(VLOOKUP($A12,'B-LogEmaxOverpEC50'!$A:$HP,MATCH(EB$1,'B-LogEmaxOverpEC50'!$A$1:$HP$1,0),FALSE),"")</f>
        <v/>
      </c>
      <c r="EC12" s="47">
        <f>_xlfn.IFNA(VLOOKUP($A12,'B-LogEmaxOverpEC50'!$A:$HP,MATCH(EC$1,'B-LogEmaxOverpEC50'!$A$1:$HP$1,0),FALSE),"")</f>
        <v>0.61323485072544437</v>
      </c>
      <c r="ED12" s="47" t="str">
        <f>_xlfn.IFNA(VLOOKUP($A12,'B-LogEmaxOverpEC50'!$A:$HP,MATCH(ED$1,'B-LogEmaxOverpEC50'!$A$1:$HP$1,0),FALSE),"")</f>
        <v/>
      </c>
      <c r="EE12" s="47" t="str">
        <f>_xlfn.IFNA(VLOOKUP($A12,'B-LogEmaxOverpEC50'!$A:$HP,MATCH(EE$1,'B-LogEmaxOverpEC50'!$A$1:$HP$1,0),FALSE),"")</f>
        <v/>
      </c>
      <c r="EF12" s="48" t="str">
        <f>_xlfn.IFNA(VLOOKUP($A12,'I-LogEmaxOverpEC50'!$A:$HP,MATCH(EF$1,'I-LogEmaxOverpEC50'!$A$1:$HP$1,0),FALSE),"")</f>
        <v/>
      </c>
      <c r="EG12" s="47">
        <f>_xlfn.IFNA(VLOOKUP($A12,'I-LogEmaxOverpEC50'!$A:$HP,MATCH(EG$1,'I-LogEmaxOverpEC50'!$A$1:$HP$1,0),FALSE),"")</f>
        <v>0.5</v>
      </c>
      <c r="EH12" s="47" t="str">
        <f>_xlfn.IFNA(VLOOKUP($A12,'I-LogEmaxOverpEC50'!$A:$HP,MATCH(EH$1,'I-LogEmaxOverpEC50'!$A$1:$HP$1,0),FALSE),"")</f>
        <v/>
      </c>
      <c r="EI12" s="47" t="str">
        <f>_xlfn.IFNA(VLOOKUP($A12,'I-LogEmaxOverpEC50'!$A:$HP,MATCH(EI$1,'I-LogEmaxOverpEC50'!$A$1:$HP$1,0),FALSE),"")</f>
        <v/>
      </c>
      <c r="EJ12" s="37"/>
      <c r="EK12" s="37"/>
      <c r="EL12" s="37"/>
      <c r="EM12" s="37"/>
      <c r="EN12" s="37"/>
      <c r="EO12" s="37"/>
      <c r="EP12" s="37"/>
      <c r="EQ12" s="37"/>
    </row>
    <row r="13" spans="1:147" s="49" customFormat="1" x14ac:dyDescent="0.2">
      <c r="A13" s="29" t="s">
        <v>44</v>
      </c>
      <c r="B13" s="377">
        <f>VLOOKUP($A13,BI!$A:$Q,MATCH(B$1,BI!$A$1:$Q$1,0),FALSE)</f>
        <v>1</v>
      </c>
      <c r="C13" s="378">
        <f>VLOOKUP($A13,BI!$A:$Q,MATCH(C$1,BI!$A$1:$Q$1,0),FALSE)</f>
        <v>1</v>
      </c>
      <c r="D13" s="378">
        <f>VLOOKUP($A13,BI!$A:$Q,MATCH(D$1,BI!$A$1:$Q$1,0),FALSE)</f>
        <v>1</v>
      </c>
      <c r="E13" s="378">
        <f>VLOOKUP($A13,BI!$A:$Q,MATCH(E$1,BI!$A$1:$Q$1,0),FALSE)</f>
        <v>1</v>
      </c>
      <c r="F13" s="378">
        <f>VLOOKUP($A13,BI!$A:$Q,MATCH(F$1,BI!$A$1:$Q$1,0),FALSE)</f>
        <v>1</v>
      </c>
      <c r="G13" s="378">
        <f>VLOOKUP($A13,BI!$A:$Q,MATCH(G$1,BI!$A$1:$Q$1,0),FALSE)</f>
        <v>1</v>
      </c>
      <c r="H13" s="378">
        <f>VLOOKUP($A13,BI!$A:$Q,MATCH(H$1,BI!$A$1:$Q$1,0),FALSE)</f>
        <v>1</v>
      </c>
      <c r="I13" s="378">
        <f>VLOOKUP($A13,BI!$A:$Q,MATCH(I$1,BI!$A$1:$Q$1,0),FALSE)</f>
        <v>1</v>
      </c>
      <c r="J13" s="378">
        <f>VLOOKUP($A13,BI!$A:$Q,MATCH(J$1,BI!$A$1:$Q$1,0),FALSE)</f>
        <v>1</v>
      </c>
      <c r="K13" s="378">
        <f>VLOOKUP($A13,BI!$A:$Q,MATCH(K$1,BI!$A$1:$Q$1,0),FALSE)</f>
        <v>1</v>
      </c>
      <c r="L13" s="378" t="str">
        <f>VLOOKUP($A13,BI!$A:$Q,MATCH(L$1,BI!$A$1:$Q$1,0),FALSE)</f>
        <v/>
      </c>
      <c r="M13" s="378" t="str">
        <f>VLOOKUP($A13,BI!$A:$Q,MATCH(M$1,BI!$A$1:$Q$1,0),FALSE)</f>
        <v/>
      </c>
      <c r="N13" s="49">
        <f t="shared" si="29"/>
        <v>10</v>
      </c>
      <c r="O13" s="49">
        <f>VLOOKUP($A13,BI!$A:$Q,MATCH(O$1,BI!$A$1:$Q$1,0),FALSE)</f>
        <v>1</v>
      </c>
      <c r="P13" s="37">
        <f>VLOOKUP($A13,BI!$A:$Q,MATCH(P$1,BI!$A$1:$Q$1,0),FALSE)</f>
        <v>1</v>
      </c>
      <c r="Q13" s="37">
        <f>VLOOKUP($A13,BI!$A:$Q,MATCH(Q$1,BI!$A$1:$Q$1,0),FALSE)</f>
        <v>1</v>
      </c>
      <c r="R13" s="37" t="str">
        <f>VLOOKUP($A13,BI!$A:$Q,MATCH(R$1,BI!$A$1:$Q$1,0),FALSE)</f>
        <v/>
      </c>
      <c r="S13" s="37">
        <f t="shared" si="30"/>
        <v>3</v>
      </c>
      <c r="T13" s="40">
        <f t="shared" si="31"/>
        <v>0.91453674352951986</v>
      </c>
      <c r="U13" s="41">
        <f t="shared" si="32"/>
        <v>0.68452004734289262</v>
      </c>
      <c r="V13" s="41">
        <f t="shared" si="33"/>
        <v>0.66196635039915874</v>
      </c>
      <c r="W13" s="41">
        <f t="shared" si="34"/>
        <v>0.72400074542023285</v>
      </c>
      <c r="X13" s="41">
        <f t="shared" si="35"/>
        <v>0.76322131115337732</v>
      </c>
      <c r="Y13" s="41">
        <f t="shared" si="36"/>
        <v>0.82435118774090499</v>
      </c>
      <c r="Z13" s="41">
        <f t="shared" si="37"/>
        <v>0.98372778992431831</v>
      </c>
      <c r="AA13" s="41">
        <f t="shared" si="38"/>
        <v>0.99596368487724174</v>
      </c>
      <c r="AB13" s="41">
        <f t="shared" si="39"/>
        <v>0.99966594289724098</v>
      </c>
      <c r="AC13" s="41">
        <f t="shared" si="40"/>
        <v>0.83618115560730955</v>
      </c>
      <c r="AD13" s="41" t="str">
        <f t="shared" si="41"/>
        <v/>
      </c>
      <c r="AE13" s="41" t="str">
        <f t="shared" si="42"/>
        <v/>
      </c>
      <c r="AF13" s="44">
        <f>_xlfn.IFNA(VLOOKUP($A13,'B-LogEmaxOverpEC50'!$A:$BQ,MATCH(AF$1,'B-LogEmaxOverpEC50'!$A$1:$BQ$1,0),FALSE),"")</f>
        <v>5.9311245652575764</v>
      </c>
      <c r="AG13" s="46">
        <f>_xlfn.IFNA(VLOOKUP($A13,'B-LogEmaxOverpEC50'!$A:$BQ,MATCH(AG$1,'B-LogEmaxOverpEC50'!$A$1:$BQ$1,0),FALSE),"")</f>
        <v>4.9293325194723527</v>
      </c>
      <c r="AH13" s="46">
        <f>_xlfn.IFNA(VLOOKUP($A13,'B-LogEmaxOverpEC50'!$A:$BQ,MATCH(AH$1,'B-LogEmaxOverpEC50'!$A$1:$BQ$1,0),FALSE),"")</f>
        <v>4.7669199324186655</v>
      </c>
      <c r="AI13" s="46">
        <f>_xlfn.IFNA(VLOOKUP($A13,'B-LogEmaxOverpEC50'!$A:$BQ,MATCH(AI$1,'B-LogEmaxOverpEC50'!$A$1:$BQ$1,0),FALSE),"")</f>
        <v>4.7896554269232512</v>
      </c>
      <c r="AJ13" s="46">
        <f>_xlfn.IFNA(VLOOKUP($A13,'B-LogEmaxOverpEC50'!$A:$BQ,MATCH(AJ$1,'B-LogEmaxOverpEC50'!$A$1:$BQ$1,0),FALSE),"")</f>
        <v>5.0491206231941748</v>
      </c>
      <c r="AK13" s="46">
        <f>_xlfn.IFNA(VLOOKUP($A13,'B-LogEmaxOverpEC50'!$A:$BQ,MATCH(AK$1,'B-LogEmaxOverpEC50'!$A$1:$BQ$1,0),FALSE),"")</f>
        <v>5.6944960778100873</v>
      </c>
      <c r="AL13" s="45">
        <f>_xlfn.IFNA(VLOOKUP($A13,'B-LogEmaxOverpEC50'!$A:$BQ,MATCH(AL$1,'B-LogEmaxOverpEC50'!$A$1:$BQ$1,0),FALSE),"")</f>
        <v>7.7161335099786976</v>
      </c>
      <c r="AM13" s="45">
        <f>_xlfn.IFNA(VLOOKUP($A13,'B-LogEmaxOverpEC50'!$A:$BQ,MATCH(AM$1,'B-LogEmaxOverpEC50'!$A$1:$BQ$1,0),FALSE),"")</f>
        <v>7.8755571969992202</v>
      </c>
      <c r="AN13" s="45">
        <f>_xlfn.IFNA(VLOOKUP($A13,'B-LogEmaxOverpEC50'!$A:$BQ,MATCH(AN$1,'B-LogEmaxOverpEC50'!$A$1:$BQ$1,0),FALSE),"")</f>
        <v>7.6881469494774084</v>
      </c>
      <c r="AO13" s="46">
        <f>_xlfn.IFNA(VLOOKUP($A13,'B-LogEmaxOverpEC50'!$A:$BQ,MATCH(AO$1,'B-LogEmaxOverpEC50'!$A$1:$BQ$1,0),FALSE),"")</f>
        <v>7.6437620242434434</v>
      </c>
      <c r="AP13" s="45" t="str">
        <f>_xlfn.IFNA(VLOOKUP($A13,'B-LogEmaxOverpEC50'!$A:$BQ,MATCH(AP$1,'B-LogEmaxOverpEC50'!$A$1:$BQ$1,0),FALSE),"")</f>
        <v/>
      </c>
      <c r="AQ13" s="45" t="str">
        <f>_xlfn.IFNA(VLOOKUP($A13,'B-LogEmaxOverpEC50'!$A:$BQ,MATCH(AQ$1,'B-LogEmaxOverpEC50'!$A$1:$BQ$1,0),FALSE),"")</f>
        <v/>
      </c>
      <c r="AR13" s="47">
        <f>_xlfn.IFNA(VLOOKUP($A13,'I-LogEmaxOverpEC50'!$A:$BQ,MATCH(AR$1,'I-LogEmaxOverpEC50'!$A$1:$BQ$1,0),FALSE),"")</f>
        <v>6.4853868444555598</v>
      </c>
      <c r="AS13" s="47">
        <f>_xlfn.IFNA(VLOOKUP($A13,'I-LogEmaxOverpEC50'!$A:$BQ,MATCH(AS$1,'I-LogEmaxOverpEC50'!$A$1:$BQ$1,0),FALSE),"")</f>
        <v>7.2011514324621837</v>
      </c>
      <c r="AT13" s="47">
        <f>_xlfn.IFNA(VLOOKUP($A13,'I-LogEmaxOverpEC50'!$A:$BQ,MATCH(AT$1,'I-LogEmaxOverpEC50'!$A$1:$BQ$1,0),FALSE),"")</f>
        <v>7.2011514324621837</v>
      </c>
      <c r="AU13" s="47">
        <f>_xlfn.IFNA(VLOOKUP($A13,'I-LogEmaxOverpEC50'!$A:$BQ,MATCH(AU$1,'I-LogEmaxOverpEC50'!$A$1:$BQ$1,0),FALSE),"")</f>
        <v>6.6155393585170748</v>
      </c>
      <c r="AV13" s="47">
        <f>_xlfn.IFNA(VLOOKUP($A13,'I-LogEmaxOverpEC50'!$A:$BQ,MATCH(AV$1,'I-LogEmaxOverpEC50'!$A$1:$BQ$1,0),FALSE),"")</f>
        <v>6.6155393585170748</v>
      </c>
      <c r="AW13" s="47">
        <f>_xlfn.IFNA(VLOOKUP($A13,'I-LogEmaxOverpEC50'!$A:$BQ,MATCH(AW$1,'I-LogEmaxOverpEC50'!$A$1:$BQ$1,0),FALSE),"")</f>
        <v>6.9078520932511562</v>
      </c>
      <c r="AX13" s="47">
        <f>_xlfn.IFNA(VLOOKUP($A13,'I-LogEmaxOverpEC50'!$A:$BQ,MATCH(AX$1,'I-LogEmaxOverpEC50'!$A$1:$BQ$1,0),FALSE),"")</f>
        <v>7.8437689663848245</v>
      </c>
      <c r="AY13" s="47">
        <f>_xlfn.IFNA(VLOOKUP($A13,'I-LogEmaxOverpEC50'!$A:$BQ,MATCH(AY$1,'I-LogEmaxOverpEC50'!$A$1:$BQ$1,0),FALSE),"")</f>
        <v>7.8437689663848245</v>
      </c>
      <c r="AZ13" s="47">
        <f>_xlfn.IFNA(VLOOKUP($A13,'I-LogEmaxOverpEC50'!$A:$BQ,MATCH(AZ$1,'I-LogEmaxOverpEC50'!$A$1:$BQ$1,0),FALSE),"")</f>
        <v>7.690716087811845</v>
      </c>
      <c r="BA13" s="47">
        <f>_xlfn.IFNA(VLOOKUP($A13,'I-LogEmaxOverpEC50'!$A:$BQ,MATCH(BA$1,'I-LogEmaxOverpEC50'!$A$1:$BQ$1,0),FALSE),"")</f>
        <v>6.3915697626191506</v>
      </c>
      <c r="BB13" s="47" t="str">
        <f>_xlfn.IFNA(VLOOKUP($A13,'I-LogEmaxOverpEC50'!$A:$BQ,MATCH(BB$1,'I-LogEmaxOverpEC50'!$A$1:$BQ$1,0),FALSE),"")</f>
        <v/>
      </c>
      <c r="BC13" s="47" t="str">
        <f>_xlfn.IFNA(VLOOKUP($A13,'I-LogEmaxOverpEC50'!$A:$BQ,MATCH(BC$1,'I-LogEmaxOverpEC50'!$A$1:$BQ$1,0),FALSE),"")</f>
        <v/>
      </c>
      <c r="BD13" s="199">
        <f t="shared" si="43"/>
        <v>0.17250292023027014</v>
      </c>
      <c r="BE13" s="41">
        <f t="shared" si="44"/>
        <v>9.3716306321984924E-2</v>
      </c>
      <c r="BF13" s="41">
        <f t="shared" si="45"/>
        <v>0</v>
      </c>
      <c r="BG13" s="41">
        <f t="shared" si="46"/>
        <v>4.742108470910672E-2</v>
      </c>
      <c r="BH13" s="41">
        <f t="shared" si="47"/>
        <v>0.5886066326613083</v>
      </c>
      <c r="BI13" s="41">
        <f t="shared" si="48"/>
        <v>0.83930238052973516</v>
      </c>
      <c r="BJ13" s="41">
        <f t="shared" si="49"/>
        <v>0.94871589270418355</v>
      </c>
      <c r="BK13" s="41">
        <f t="shared" si="50"/>
        <v>1</v>
      </c>
      <c r="BL13" s="41">
        <f t="shared" si="51"/>
        <v>0.95199926942652391</v>
      </c>
      <c r="BM13" s="41">
        <f t="shared" si="52"/>
        <v>0</v>
      </c>
      <c r="BN13" s="41" t="str">
        <f t="shared" si="53"/>
        <v/>
      </c>
      <c r="BO13" s="41" t="str">
        <f t="shared" si="54"/>
        <v/>
      </c>
      <c r="BP13" s="40">
        <f>_xlfn.IFNA(VLOOKUP($A13,'B-LogEmaxOverpEC50'!$A:$BQ,MATCH(BP$1,'B-LogEmaxOverpEC50'!$A$1:$BQ$1,0),FALSE),"")</f>
        <v>0.37450642637007564</v>
      </c>
      <c r="BQ13" s="41">
        <f>_xlfn.IFNA(VLOOKUP($A13,'B-LogEmaxOverpEC50'!$A:$BQ,MATCH(BQ$1,'B-LogEmaxOverpEC50'!$A$1:$BQ$1,0),FALSE),"")</f>
        <v>5.2245589700733834E-2</v>
      </c>
      <c r="BR13" s="41">
        <f>_xlfn.IFNA(VLOOKUP($A13,'B-LogEmaxOverpEC50'!$A:$BQ,MATCH(BR$1,'B-LogEmaxOverpEC50'!$A$1:$BQ$1,0),FALSE),"")</f>
        <v>0</v>
      </c>
      <c r="BS13" s="41">
        <f>_xlfn.IFNA(VLOOKUP($A13,'B-LogEmaxOverpEC50'!$A:$BQ,MATCH(BS$1,'B-LogEmaxOverpEC50'!$A$1:$BQ$1,0),FALSE),"")</f>
        <v>7.3136530799624679E-3</v>
      </c>
      <c r="BT13" s="41">
        <f>_xlfn.IFNA(VLOOKUP($A13,'B-LogEmaxOverpEC50'!$A:$BQ,MATCH(BT$1,'B-LogEmaxOverpEC50'!$A$1:$BQ$1,0),FALSE),"")</f>
        <v>9.0779549608721005E-2</v>
      </c>
      <c r="BU13" s="41">
        <f>_xlfn.IFNA(VLOOKUP($A13,'B-LogEmaxOverpEC50'!$A:$BQ,MATCH(BU$1,'B-LogEmaxOverpEC50'!$A$1:$BQ$1,0),FALSE),"")</f>
        <v>0.29838674198502174</v>
      </c>
      <c r="BV13" s="41">
        <f>_xlfn.IFNA(VLOOKUP($A13,'B-LogEmaxOverpEC50'!$A:$BQ,MATCH(BV$1,'B-LogEmaxOverpEC50'!$A$1:$BQ$1,0),FALSE),"")</f>
        <v>0.94871589270418355</v>
      </c>
      <c r="BW13" s="41">
        <f>_xlfn.IFNA(VLOOKUP($A13,'B-LogEmaxOverpEC50'!$A:$BQ,MATCH(BW$1,'B-LogEmaxOverpEC50'!$A$1:$BQ$1,0),FALSE),"")</f>
        <v>1</v>
      </c>
      <c r="BX13" s="41">
        <f>_xlfn.IFNA(VLOOKUP($A13,'B-LogEmaxOverpEC50'!$A:$BQ,MATCH(BX$1,'B-LogEmaxOverpEC50'!$A$1:$BQ$1,0),FALSE),"")</f>
        <v>0.9397130538010523</v>
      </c>
      <c r="BY13" s="41">
        <f>_xlfn.IFNA(VLOOKUP($A13,'B-LogEmaxOverpEC50'!$A:$BQ,MATCH(BY$1,'B-LogEmaxOverpEC50'!$A$1:$BQ$1,0),FALSE),"")</f>
        <v>0.92543511737544182</v>
      </c>
      <c r="BZ13" s="41" t="str">
        <f>_xlfn.IFNA(VLOOKUP($A13,'B-LogEmaxOverpEC50'!$A:$BQ,MATCH(BZ$1,'B-LogEmaxOverpEC50'!$A$1:$BQ$1,0),FALSE),"")</f>
        <v/>
      </c>
      <c r="CA13" s="41" t="str">
        <f>_xlfn.IFNA(VLOOKUP($A13,'B-LogEmaxOverpEC50'!$A:$BQ,MATCH(CA$1,'B-LogEmaxOverpEC50'!$A$1:$BQ$1,0),FALSE),"")</f>
        <v/>
      </c>
      <c r="CB13" s="47">
        <f>_xlfn.IFNA(VLOOKUP($A13,'I-LogEmaxOverpEC50'!$A:$BQ,MATCH(CB$1,'I-LogEmaxOverpEC50'!$A$1:$BQ$1,0),FALSE),"")</f>
        <v>6.4603452193840699E-2</v>
      </c>
      <c r="CC13" s="47">
        <f>_xlfn.IFNA(VLOOKUP($A13,'I-LogEmaxOverpEC50'!$A:$BQ,MATCH(CC$1,'I-LogEmaxOverpEC50'!$A$1:$BQ$1,0),FALSE),"")</f>
        <v>0.55748665041526002</v>
      </c>
      <c r="CD13" s="47">
        <f>_xlfn.IFNA(VLOOKUP($A13,'I-LogEmaxOverpEC50'!$A:$BQ,MATCH(CD$1,'I-LogEmaxOverpEC50'!$A$1:$BQ$1,0),FALSE),"")</f>
        <v>0.55748665041526002</v>
      </c>
      <c r="CE13" s="47">
        <f>_xlfn.IFNA(VLOOKUP($A13,'I-LogEmaxOverpEC50'!$A:$BQ,MATCH(CE$1,'I-LogEmaxOverpEC50'!$A$1:$BQ$1,0),FALSE),"")</f>
        <v>0.15422787405278307</v>
      </c>
      <c r="CF13" s="47">
        <f>_xlfn.IFNA(VLOOKUP($A13,'I-LogEmaxOverpEC50'!$A:$BQ,MATCH(CF$1,'I-LogEmaxOverpEC50'!$A$1:$BQ$1,0),FALSE),"")</f>
        <v>0.15422787405278307</v>
      </c>
      <c r="CG13" s="47">
        <f>_xlfn.IFNA(VLOOKUP($A13,'I-LogEmaxOverpEC50'!$A:$BQ,MATCH(CG$1,'I-LogEmaxOverpEC50'!$A$1:$BQ$1,0),FALSE),"")</f>
        <v>0.35551756900378573</v>
      </c>
      <c r="CH13" s="47">
        <f>_xlfn.IFNA(VLOOKUP($A13,'I-LogEmaxOverpEC50'!$A:$BQ,MATCH(CH$1,'I-LogEmaxOverpEC50'!$A$1:$BQ$1,0),FALSE),"")</f>
        <v>1</v>
      </c>
      <c r="CI13" s="47">
        <f>_xlfn.IFNA(VLOOKUP($A13,'I-LogEmaxOverpEC50'!$A:$BQ,MATCH(CI$1,'I-LogEmaxOverpEC50'!$A$1:$BQ$1,0),FALSE),"")</f>
        <v>1</v>
      </c>
      <c r="CJ13" s="47">
        <f>_xlfn.IFNA(VLOOKUP($A13,'I-LogEmaxOverpEC50'!$A:$BQ,MATCH(CJ$1,'I-LogEmaxOverpEC50'!$A$1:$BQ$1,0),FALSE),"")</f>
        <v>0.89460614068916955</v>
      </c>
      <c r="CK13" s="47">
        <f>_xlfn.IFNA(VLOOKUP($A13,'I-LogEmaxOverpEC50'!$A:$BQ,MATCH(CK$1,'I-LogEmaxOverpEC50'!$A$1:$BQ$1,0),FALSE),"")</f>
        <v>0</v>
      </c>
      <c r="CL13" s="47" t="str">
        <f>_xlfn.IFNA(VLOOKUP($A13,'I-LogEmaxOverpEC50'!$A:$BQ,MATCH(CL$1,'I-LogEmaxOverpEC50'!$A$1:$BQ$1,0),FALSE),"")</f>
        <v/>
      </c>
      <c r="CM13" s="47" t="str">
        <f>_xlfn.IFNA(VLOOKUP($A13,'I-LogEmaxOverpEC50'!$A:$BQ,MATCH(CM$1,'I-LogEmaxOverpEC50'!$A$1:$BQ$1,0),FALSE),"")</f>
        <v/>
      </c>
      <c r="CN13" s="105">
        <f t="shared" si="13"/>
        <v>0.91453674352951986</v>
      </c>
      <c r="CO13" s="47">
        <f t="shared" si="14"/>
        <v>0.79077577123844101</v>
      </c>
      <c r="CP13" s="47">
        <f t="shared" si="15"/>
        <v>0.99596368487724174</v>
      </c>
      <c r="CQ13" s="47" t="str">
        <f t="shared" si="16"/>
        <v/>
      </c>
      <c r="CR13" s="48">
        <f>_xlfn.IFNA(VLOOKUP($A13,'B-LogEmaxOverpEC50'!$A:$HP,MATCH(CR$1,'B-LogEmaxOverpEC50'!$A$1:$HP$1,0),FALSE),"")</f>
        <v>5.9311245652575764</v>
      </c>
      <c r="CS13" s="47">
        <f>_xlfn.IFNA(VLOOKUP($A13,'B-LogEmaxOverpEC50'!$A:$HP,MATCH(CS$1,'B-LogEmaxOverpEC50'!$A$1:$HP$1,0),FALSE),"")</f>
        <v>5.6944960778100873</v>
      </c>
      <c r="CT13" s="47">
        <f>_xlfn.IFNA(VLOOKUP($A13,'B-LogEmaxOverpEC50'!$A:$HP,MATCH(CT$1,'B-LogEmaxOverpEC50'!$A$1:$HP$1,0),FALSE),"")</f>
        <v>7.8755571969992202</v>
      </c>
      <c r="CU13" s="47" t="str">
        <f>_xlfn.IFNA(VLOOKUP($A13,'B-LogEmaxOverpEC50'!$A:$HP,MATCH(CU$1,'B-LogEmaxOverpEC50'!$A$1:$HP$1,0),FALSE),"")</f>
        <v/>
      </c>
      <c r="CV13" s="48">
        <f>_xlfn.IFNA(VLOOKUP($A13,'I-LogEmaxOverpEC50'!$A:$HP,MATCH(CV$1,'I-LogEmaxOverpEC50'!$A$1:$HP$1,0),FALSE),"")</f>
        <v>6.4853868444555598</v>
      </c>
      <c r="CW13" s="47">
        <f>_xlfn.IFNA(VLOOKUP($A13,'I-LogEmaxOverpEC50'!$A:$HP,MATCH(CW$1,'I-LogEmaxOverpEC50'!$A$1:$HP$1,0),FALSE),"")</f>
        <v>7.2011514324621837</v>
      </c>
      <c r="CX13" s="47">
        <f>_xlfn.IFNA(VLOOKUP($A13,'I-LogEmaxOverpEC50'!$A:$HP,MATCH(CX$1,'I-LogEmaxOverpEC50'!$A$1:$HP$1,0),FALSE),"")</f>
        <v>7.8437689663848245</v>
      </c>
      <c r="CY13" s="47" t="str">
        <f>_xlfn.IFNA(VLOOKUP($A13,'I-LogEmaxOverpEC50'!$A:$HP,MATCH(CY$1,'I-LogEmaxOverpEC50'!$A$1:$HP$1,0),FALSE),"")</f>
        <v/>
      </c>
      <c r="CZ13" s="105">
        <f t="shared" si="17"/>
        <v>0.91453674352951986</v>
      </c>
      <c r="DA13" s="47">
        <f t="shared" si="18"/>
        <v>0.73041758777497923</v>
      </c>
      <c r="DB13" s="47">
        <f t="shared" si="19"/>
        <v>0.96268946987377191</v>
      </c>
      <c r="DC13" s="47" t="str">
        <f t="shared" si="20"/>
        <v/>
      </c>
      <c r="DD13" s="48">
        <f>_xlfn.IFNA(VLOOKUP($A13,'B-LogEmaxOverpEC50'!$A:$HP,MATCH(DD$1,'B-LogEmaxOverpEC50'!$A$1:$HP$1,0),FALSE),"")</f>
        <v>5.9311245652575764</v>
      </c>
      <c r="DE13" s="47">
        <f>_xlfn.IFNA(VLOOKUP($A13,'B-LogEmaxOverpEC50'!$A:$HP,MATCH(DE$1,'B-LogEmaxOverpEC50'!$A$1:$HP$1,0),FALSE),"")</f>
        <v>5.0459049159637059</v>
      </c>
      <c r="DF13" s="47">
        <f>_xlfn.IFNA(VLOOKUP($A13,'B-LogEmaxOverpEC50'!$A:$HP,MATCH(DF$1,'B-LogEmaxOverpEC50'!$A$1:$HP$1,0),FALSE),"")</f>
        <v>7.7308999201746929</v>
      </c>
      <c r="DG13" s="47" t="str">
        <f>_xlfn.IFNA(VLOOKUP($A13,'B-LogEmaxOverpEC50'!$A:$HP,MATCH(DG$1,'B-LogEmaxOverpEC50'!$A$1:$HP$1,0),FALSE),"")</f>
        <v/>
      </c>
      <c r="DH13" s="48">
        <f>_xlfn.IFNA(VLOOKUP($A13,'I-LogEmaxOverpEC50'!$A:$HP,MATCH(DH$1,'I-LogEmaxOverpEC50'!$A$1:$HP$1,0),FALSE),"")</f>
        <v>6.4853868444555598</v>
      </c>
      <c r="DI13" s="47">
        <f>_xlfn.IFNA(VLOOKUP($A13,'I-LogEmaxOverpEC50'!$A:$HP,MATCH(DI$1,'I-LogEmaxOverpEC50'!$A$1:$HP$1,0),FALSE),"")</f>
        <v>6.908246735041935</v>
      </c>
      <c r="DJ13" s="47">
        <f>_xlfn.IFNA(VLOOKUP($A13,'I-LogEmaxOverpEC50'!$A:$HP,MATCH(DJ$1,'I-LogEmaxOverpEC50'!$A$1:$HP$1,0),FALSE),"")</f>
        <v>7.4424559458001607</v>
      </c>
      <c r="DK13" s="47" t="str">
        <f>_xlfn.IFNA(VLOOKUP($A13,'I-LogEmaxOverpEC50'!$A:$HP,MATCH(DK$1,'I-LogEmaxOverpEC50'!$A$1:$HP$1,0),FALSE),"")</f>
        <v/>
      </c>
      <c r="DL13" s="105">
        <f t="shared" si="21"/>
        <v>0.17250292023027014</v>
      </c>
      <c r="DM13" s="47">
        <f t="shared" si="22"/>
        <v>0.53523567203404743</v>
      </c>
      <c r="DN13" s="47">
        <f t="shared" si="23"/>
        <v>1</v>
      </c>
      <c r="DO13" s="47" t="str">
        <f t="shared" si="24"/>
        <v/>
      </c>
      <c r="DP13" s="48">
        <f>_xlfn.IFNA(VLOOKUP($A13,'B-LogEmaxOverpEC50'!$A:$HP,MATCH(DP$1,'B-LogEmaxOverpEC50'!$A$1:$HP$1,0),FALSE),"")</f>
        <v>0.37450642637007564</v>
      </c>
      <c r="DQ13" s="47">
        <f>_xlfn.IFNA(VLOOKUP($A13,'B-LogEmaxOverpEC50'!$A:$HP,MATCH(DQ$1,'B-LogEmaxOverpEC50'!$A$1:$HP$1,0),FALSE),"")</f>
        <v>0.29838674198502174</v>
      </c>
      <c r="DR13" s="47">
        <f>_xlfn.IFNA(VLOOKUP($A13,'B-LogEmaxOverpEC50'!$A:$HP,MATCH(DR$1,'B-LogEmaxOverpEC50'!$A$1:$HP$1,0),FALSE),"")</f>
        <v>1</v>
      </c>
      <c r="DS13" s="47" t="str">
        <f>_xlfn.IFNA(VLOOKUP($A13,'B-LogEmaxOverpEC50'!$A:$HP,MATCH(DS$1,'B-LogEmaxOverpEC50'!$A$1:$HP$1,0),FALSE),"")</f>
        <v/>
      </c>
      <c r="DT13" s="48">
        <f>_xlfn.IFNA(VLOOKUP($A13,'I-LogEmaxOverpEC50'!$A:$HP,MATCH(DT$1,'I-LogEmaxOverpEC50'!$A$1:$HP$1,0),FALSE),"")</f>
        <v>6.4603452193840699E-2</v>
      </c>
      <c r="DU13" s="47">
        <f>_xlfn.IFNA(VLOOKUP($A13,'I-LogEmaxOverpEC50'!$A:$HP,MATCH(DU$1,'I-LogEmaxOverpEC50'!$A$1:$HP$1,0),FALSE),"")</f>
        <v>0.55748665041526002</v>
      </c>
      <c r="DV13" s="47">
        <f>_xlfn.IFNA(VLOOKUP($A13,'I-LogEmaxOverpEC50'!$A:$HP,MATCH(DV$1,'I-LogEmaxOverpEC50'!$A$1:$HP$1,0),FALSE),"")</f>
        <v>1</v>
      </c>
      <c r="DW13" s="47" t="str">
        <f>_xlfn.IFNA(VLOOKUP($A13,'I-LogEmaxOverpEC50'!$A:$HP,MATCH(DW$1,'I-LogEmaxOverpEC50'!$A$1:$HP$1,0),FALSE),"")</f>
        <v/>
      </c>
      <c r="DX13" s="105">
        <f t="shared" si="25"/>
        <v>0.17250292023027014</v>
      </c>
      <c r="DY13" s="47">
        <f t="shared" si="26"/>
        <v>0.25224227070629607</v>
      </c>
      <c r="DZ13" s="47">
        <f t="shared" si="27"/>
        <v>0.75896940536046642</v>
      </c>
      <c r="EA13" s="47" t="str">
        <f t="shared" si="28"/>
        <v/>
      </c>
      <c r="EB13" s="48">
        <f>_xlfn.IFNA(VLOOKUP($A13,'B-LogEmaxOverpEC50'!$A:$HP,MATCH(EB$1,'B-LogEmaxOverpEC50'!$A$1:$HP$1,0),FALSE),"")</f>
        <v>0.37450642637007564</v>
      </c>
      <c r="EC13" s="47">
        <f>_xlfn.IFNA(VLOOKUP($A13,'B-LogEmaxOverpEC50'!$A:$HP,MATCH(EC$1,'B-LogEmaxOverpEC50'!$A$1:$HP$1,0),FALSE),"")</f>
        <v>8.974510687488782E-2</v>
      </c>
      <c r="ED13" s="47">
        <f>_xlfn.IFNA(VLOOKUP($A13,'B-LogEmaxOverpEC50'!$A:$HP,MATCH(ED$1,'B-LogEmaxOverpEC50'!$A$1:$HP$1,0),FALSE),"")</f>
        <v>0.95346601597016933</v>
      </c>
      <c r="EE13" s="47" t="str">
        <f>_xlfn.IFNA(VLOOKUP($A13,'B-LogEmaxOverpEC50'!$A:$HP,MATCH(EE$1,'B-LogEmaxOverpEC50'!$A$1:$HP$1,0),FALSE),"")</f>
        <v/>
      </c>
      <c r="EF13" s="48">
        <f>_xlfn.IFNA(VLOOKUP($A13,'I-LogEmaxOverpEC50'!$A:$HP,MATCH(EF$1,'I-LogEmaxOverpEC50'!$A$1:$HP$1,0),FALSE),"")</f>
        <v>6.4603452193840699E-2</v>
      </c>
      <c r="EG13" s="47">
        <f>_xlfn.IFNA(VLOOKUP($A13,'I-LogEmaxOverpEC50'!$A:$HP,MATCH(EG$1,'I-LogEmaxOverpEC50'!$A$1:$HP$1,0),FALSE),"")</f>
        <v>0.35578932358797444</v>
      </c>
      <c r="EH13" s="47">
        <f>_xlfn.IFNA(VLOOKUP($A13,'I-LogEmaxOverpEC50'!$A:$HP,MATCH(EH$1,'I-LogEmaxOverpEC50'!$A$1:$HP$1,0),FALSE),"")</f>
        <v>0.72365153517229241</v>
      </c>
      <c r="EI13" s="47" t="str">
        <f>_xlfn.IFNA(VLOOKUP($A13,'I-LogEmaxOverpEC50'!$A:$HP,MATCH(EI$1,'I-LogEmaxOverpEC50'!$A$1:$HP$1,0),FALSE),"")</f>
        <v/>
      </c>
      <c r="EJ13" s="37"/>
      <c r="EK13" s="37"/>
      <c r="EL13" s="37"/>
      <c r="EM13" s="37"/>
      <c r="EN13" s="37"/>
      <c r="EO13" s="37"/>
      <c r="EP13" s="37"/>
      <c r="EQ13" s="37"/>
    </row>
    <row r="14" spans="1:147" s="49" customFormat="1" x14ac:dyDescent="0.2">
      <c r="A14" s="29" t="s">
        <v>45</v>
      </c>
      <c r="B14" s="377">
        <f>VLOOKUP($A14,BI!$A:$Q,MATCH(B$1,BI!$A$1:$Q$1,0),FALSE)</f>
        <v>1</v>
      </c>
      <c r="C14" s="378">
        <f>VLOOKUP($A14,BI!$A:$Q,MATCH(C$1,BI!$A$1:$Q$1,0),FALSE)</f>
        <v>1</v>
      </c>
      <c r="D14" s="378">
        <f>VLOOKUP($A14,BI!$A:$Q,MATCH(D$1,BI!$A$1:$Q$1,0),FALSE)</f>
        <v>1</v>
      </c>
      <c r="E14" s="378">
        <f>VLOOKUP($A14,BI!$A:$Q,MATCH(E$1,BI!$A$1:$Q$1,0),FALSE)</f>
        <v>1</v>
      </c>
      <c r="F14" s="378">
        <f>VLOOKUP($A14,BI!$A:$Q,MATCH(F$1,BI!$A$1:$Q$1,0),FALSE)</f>
        <v>1</v>
      </c>
      <c r="G14" s="378">
        <f>VLOOKUP($A14,BI!$A:$Q,MATCH(G$1,BI!$A$1:$Q$1,0),FALSE)</f>
        <v>1</v>
      </c>
      <c r="H14" s="378" t="str">
        <f>VLOOKUP($A14,BI!$A:$Q,MATCH(H$1,BI!$A$1:$Q$1,0),FALSE)</f>
        <v/>
      </c>
      <c r="I14" s="378" t="str">
        <f>VLOOKUP($A14,BI!$A:$Q,MATCH(I$1,BI!$A$1:$Q$1,0),FALSE)</f>
        <v/>
      </c>
      <c r="J14" s="378">
        <f>VLOOKUP($A14,BI!$A:$Q,MATCH(J$1,BI!$A$1:$Q$1,0),FALSE)</f>
        <v>1</v>
      </c>
      <c r="K14" s="378">
        <f>VLOOKUP($A14,BI!$A:$Q,MATCH(K$1,BI!$A$1:$Q$1,0),FALSE)</f>
        <v>1</v>
      </c>
      <c r="L14" s="378" t="str">
        <f>VLOOKUP($A14,BI!$A:$Q,MATCH(L$1,BI!$A$1:$Q$1,0),FALSE)</f>
        <v/>
      </c>
      <c r="M14" s="378" t="str">
        <f>VLOOKUP($A14,BI!$A:$Q,MATCH(M$1,BI!$A$1:$Q$1,0),FALSE)</f>
        <v/>
      </c>
      <c r="N14" s="49">
        <f t="shared" si="29"/>
        <v>8</v>
      </c>
      <c r="O14" s="49">
        <f>VLOOKUP($A14,BI!$A:$Q,MATCH(O$1,BI!$A$1:$Q$1,0),FALSE)</f>
        <v>1</v>
      </c>
      <c r="P14" s="37">
        <f>VLOOKUP($A14,BI!$A:$Q,MATCH(P$1,BI!$A$1:$Q$1,0),FALSE)</f>
        <v>1</v>
      </c>
      <c r="Q14" s="37">
        <f>VLOOKUP($A14,BI!$A:$Q,MATCH(Q$1,BI!$A$1:$Q$1,0),FALSE)</f>
        <v>1</v>
      </c>
      <c r="R14" s="37" t="str">
        <f>VLOOKUP($A14,BI!$A:$Q,MATCH(R$1,BI!$A$1:$Q$1,0),FALSE)</f>
        <v/>
      </c>
      <c r="S14" s="37">
        <f t="shared" si="30"/>
        <v>3</v>
      </c>
      <c r="T14" s="40">
        <f t="shared" si="31"/>
        <v>0.86311992261994708</v>
      </c>
      <c r="U14" s="41">
        <f t="shared" si="32"/>
        <v>0.95701612030246519</v>
      </c>
      <c r="V14" s="41">
        <f t="shared" si="33"/>
        <v>0.97843093495107036</v>
      </c>
      <c r="W14" s="41">
        <f t="shared" si="34"/>
        <v>0.84848838417781947</v>
      </c>
      <c r="X14" s="41">
        <f t="shared" si="35"/>
        <v>0.80638355550540652</v>
      </c>
      <c r="Y14" s="41">
        <f t="shared" si="36"/>
        <v>0.75897257454684908</v>
      </c>
      <c r="Z14" s="41" t="str">
        <f t="shared" si="37"/>
        <v/>
      </c>
      <c r="AA14" s="41" t="str">
        <f t="shared" si="38"/>
        <v/>
      </c>
      <c r="AB14" s="41">
        <f t="shared" si="39"/>
        <v>0.75856271853753943</v>
      </c>
      <c r="AC14" s="41">
        <f t="shared" si="40"/>
        <v>0.68554421393390064</v>
      </c>
      <c r="AD14" s="41" t="str">
        <f t="shared" si="41"/>
        <v/>
      </c>
      <c r="AE14" s="41" t="str">
        <f t="shared" si="42"/>
        <v/>
      </c>
      <c r="AF14" s="44">
        <f>_xlfn.IFNA(VLOOKUP($A14,'B-LogEmaxOverpEC50'!$A:$BQ,MATCH(AF$1,'B-LogEmaxOverpEC50'!$A$1:$BQ$1,0),FALSE),"")</f>
        <v>5.7069724750778539</v>
      </c>
      <c r="AG14" s="46">
        <f>_xlfn.IFNA(VLOOKUP($A14,'B-LogEmaxOverpEC50'!$A:$BQ,MATCH(AG$1,'B-LogEmaxOverpEC50'!$A$1:$BQ$1,0),FALSE),"")</f>
        <v>7.9287938901300565</v>
      </c>
      <c r="AH14" s="46">
        <f>_xlfn.IFNA(VLOOKUP($A14,'B-LogEmaxOverpEC50'!$A:$BQ,MATCH(AH$1,'B-LogEmaxOverpEC50'!$A$1:$BQ$1,0),FALSE),"")</f>
        <v>7.7552572147461989</v>
      </c>
      <c r="AI14" s="46">
        <f>_xlfn.IFNA(VLOOKUP($A14,'B-LogEmaxOverpEC50'!$A:$BQ,MATCH(AI$1,'B-LogEmaxOverpEC50'!$A$1:$BQ$1,0),FALSE),"")</f>
        <v>8.4508468864568336</v>
      </c>
      <c r="AJ14" s="46">
        <f>_xlfn.IFNA(VLOOKUP($A14,'B-LogEmaxOverpEC50'!$A:$BQ,MATCH(AJ$1,'B-LogEmaxOverpEC50'!$A$1:$BQ$1,0),FALSE),"")</f>
        <v>8.8921027353165556</v>
      </c>
      <c r="AK14" s="46">
        <f>_xlfn.IFNA(VLOOKUP($A14,'B-LogEmaxOverpEC50'!$A:$BQ,MATCH(AK$1,'B-LogEmaxOverpEC50'!$A$1:$BQ$1,0),FALSE),"")</f>
        <v>8.3957403299072073</v>
      </c>
      <c r="AL14" s="45" t="str">
        <f>_xlfn.IFNA(VLOOKUP($A14,'B-LogEmaxOverpEC50'!$A:$BQ,MATCH(AL$1,'B-LogEmaxOverpEC50'!$A$1:$BQ$1,0),FALSE),"")</f>
        <v/>
      </c>
      <c r="AM14" s="45" t="str">
        <f>_xlfn.IFNA(VLOOKUP($A14,'B-LogEmaxOverpEC50'!$A:$BQ,MATCH(AM$1,'B-LogEmaxOverpEC50'!$A$1:$BQ$1,0),FALSE),"")</f>
        <v/>
      </c>
      <c r="AN14" s="45">
        <f>_xlfn.IFNA(VLOOKUP($A14,'B-LogEmaxOverpEC50'!$A:$BQ,MATCH(AN$1,'B-LogEmaxOverpEC50'!$A$1:$BQ$1,0),FALSE),"")</f>
        <v>4.5554622758034045</v>
      </c>
      <c r="AO14" s="46">
        <f>_xlfn.IFNA(VLOOKUP($A14,'B-LogEmaxOverpEC50'!$A:$BQ,MATCH(AO$1,'B-LogEmaxOverpEC50'!$A$1:$BQ$1,0),FALSE),"")</f>
        <v>7.4368836394887037</v>
      </c>
      <c r="AP14" s="45" t="str">
        <f>_xlfn.IFNA(VLOOKUP($A14,'B-LogEmaxOverpEC50'!$A:$BQ,MATCH(AP$1,'B-LogEmaxOverpEC50'!$A$1:$BQ$1,0),FALSE),"")</f>
        <v/>
      </c>
      <c r="AQ14" s="45" t="str">
        <f>_xlfn.IFNA(VLOOKUP($A14,'B-LogEmaxOverpEC50'!$A:$BQ,MATCH(AQ$1,'B-LogEmaxOverpEC50'!$A$1:$BQ$1,0),FALSE),"")</f>
        <v/>
      </c>
      <c r="AR14" s="47">
        <f>_xlfn.IFNA(VLOOKUP($A14,'I-LogEmaxOverpEC50'!$A:$BQ,MATCH(AR$1,'I-LogEmaxOverpEC50'!$A$1:$BQ$1,0),FALSE),"")</f>
        <v>4.9258016410833649</v>
      </c>
      <c r="AS14" s="47">
        <f>_xlfn.IFNA(VLOOKUP($A14,'I-LogEmaxOverpEC50'!$A:$BQ,MATCH(AS$1,'I-LogEmaxOverpEC50'!$A$1:$BQ$1,0),FALSE),"")</f>
        <v>7.5879835674101574</v>
      </c>
      <c r="AT14" s="47">
        <f>_xlfn.IFNA(VLOOKUP($A14,'I-LogEmaxOverpEC50'!$A:$BQ,MATCH(AT$1,'I-LogEmaxOverpEC50'!$A$1:$BQ$1,0),FALSE),"")</f>
        <v>7.5879835674101574</v>
      </c>
      <c r="AU14" s="47">
        <f>_xlfn.IFNA(VLOOKUP($A14,'I-LogEmaxOverpEC50'!$A:$BQ,MATCH(AU$1,'I-LogEmaxOverpEC50'!$A$1:$BQ$1,0),FALSE),"")</f>
        <v>7.1704454196239151</v>
      </c>
      <c r="AV14" s="47">
        <f>_xlfn.IFNA(VLOOKUP($A14,'I-LogEmaxOverpEC50'!$A:$BQ,MATCH(AV$1,'I-LogEmaxOverpEC50'!$A$1:$BQ$1,0),FALSE),"")</f>
        <v>7.1704454196239151</v>
      </c>
      <c r="AW14" s="47">
        <f>_xlfn.IFNA(VLOOKUP($A14,'I-LogEmaxOverpEC50'!$A:$BQ,MATCH(AW$1,'I-LogEmaxOverpEC50'!$A$1:$BQ$1,0),FALSE),"")</f>
        <v>6.3721366534164847</v>
      </c>
      <c r="AX14" s="47" t="str">
        <f>_xlfn.IFNA(VLOOKUP($A14,'I-LogEmaxOverpEC50'!$A:$BQ,MATCH(AX$1,'I-LogEmaxOverpEC50'!$A$1:$BQ$1,0),FALSE),"")</f>
        <v/>
      </c>
      <c r="AY14" s="47" t="str">
        <f>_xlfn.IFNA(VLOOKUP($A14,'I-LogEmaxOverpEC50'!$A:$BQ,MATCH(AY$1,'I-LogEmaxOverpEC50'!$A$1:$BQ$1,0),FALSE),"")</f>
        <v/>
      </c>
      <c r="AZ14" s="47">
        <f>_xlfn.IFNA(VLOOKUP($A14,'I-LogEmaxOverpEC50'!$A:$BQ,MATCH(AZ$1,'I-LogEmaxOverpEC50'!$A$1:$BQ$1,0),FALSE),"")</f>
        <v>6.0053864558306334</v>
      </c>
      <c r="BA14" s="47">
        <f>_xlfn.IFNA(VLOOKUP($A14,'I-LogEmaxOverpEC50'!$A:$BQ,MATCH(BA$1,'I-LogEmaxOverpEC50'!$A$1:$BQ$1,0),FALSE),"")</f>
        <v>5.0983125487511698</v>
      </c>
      <c r="BB14" s="47" t="str">
        <f>_xlfn.IFNA(VLOOKUP($A14,'I-LogEmaxOverpEC50'!$A:$BQ,MATCH(BB$1,'I-LogEmaxOverpEC50'!$A$1:$BQ$1,0),FALSE),"")</f>
        <v/>
      </c>
      <c r="BC14" s="47" t="str">
        <f>_xlfn.IFNA(VLOOKUP($A14,'I-LogEmaxOverpEC50'!$A:$BQ,MATCH(BC$1,'I-LogEmaxOverpEC50'!$A$1:$BQ$1,0),FALSE),"")</f>
        <v/>
      </c>
      <c r="BD14" s="199">
        <f t="shared" si="43"/>
        <v>0</v>
      </c>
      <c r="BE14" s="41">
        <f t="shared" si="44"/>
        <v>0.77786748655325599</v>
      </c>
      <c r="BF14" s="41">
        <f t="shared" si="45"/>
        <v>0.73785110128821152</v>
      </c>
      <c r="BG14" s="41">
        <f t="shared" si="46"/>
        <v>0.93866964002396958</v>
      </c>
      <c r="BH14" s="41">
        <f t="shared" si="47"/>
        <v>0.84315942360770579</v>
      </c>
      <c r="BI14" s="41">
        <f t="shared" si="48"/>
        <v>0.61351038113190726</v>
      </c>
      <c r="BJ14" s="41" t="str">
        <f t="shared" si="49"/>
        <v/>
      </c>
      <c r="BK14" s="41" t="str">
        <f t="shared" si="50"/>
        <v/>
      </c>
      <c r="BL14" s="41">
        <f t="shared" si="51"/>
        <v>0</v>
      </c>
      <c r="BM14" s="41">
        <f t="shared" si="52"/>
        <v>9.7527136947309925E-2</v>
      </c>
      <c r="BN14" s="41" t="str">
        <f t="shared" si="53"/>
        <v/>
      </c>
      <c r="BO14" s="41" t="str">
        <f t="shared" si="54"/>
        <v/>
      </c>
      <c r="BP14" s="40">
        <f>_xlfn.IFNA(VLOOKUP($A14,'B-LogEmaxOverpEC50'!$A:$BQ,MATCH(BP$1,'B-LogEmaxOverpEC50'!$A$1:$BQ$1,0),FALSE),"")</f>
        <v>0.26553047457471785</v>
      </c>
      <c r="BQ14" s="41">
        <f>_xlfn.IFNA(VLOOKUP($A14,'B-LogEmaxOverpEC50'!$A:$BQ,MATCH(BQ$1,'B-LogEmaxOverpEC50'!$A$1:$BQ$1,0),FALSE),"")</f>
        <v>0.77786748655325599</v>
      </c>
      <c r="BR14" s="41">
        <f>_xlfn.IFNA(VLOOKUP($A14,'B-LogEmaxOverpEC50'!$A:$BQ,MATCH(BR$1,'B-LogEmaxOverpEC50'!$A$1:$BQ$1,0),FALSE),"")</f>
        <v>0.73785110128821152</v>
      </c>
      <c r="BS14" s="41">
        <f>_xlfn.IFNA(VLOOKUP($A14,'B-LogEmaxOverpEC50'!$A:$BQ,MATCH(BS$1,'B-LogEmaxOverpEC50'!$A$1:$BQ$1,0),FALSE),"")</f>
        <v>0.89824938152487299</v>
      </c>
      <c r="BT14" s="41">
        <f>_xlfn.IFNA(VLOOKUP($A14,'B-LogEmaxOverpEC50'!$A:$BQ,MATCH(BT$1,'B-LogEmaxOverpEC50'!$A$1:$BQ$1,0),FALSE),"")</f>
        <v>1</v>
      </c>
      <c r="BU14" s="41">
        <f>_xlfn.IFNA(VLOOKUP($A14,'B-LogEmaxOverpEC50'!$A:$BQ,MATCH(BU$1,'B-LogEmaxOverpEC50'!$A$1:$BQ$1,0),FALSE),"")</f>
        <v>0.88554218177794897</v>
      </c>
      <c r="BV14" s="41" t="str">
        <f>_xlfn.IFNA(VLOOKUP($A14,'B-LogEmaxOverpEC50'!$A:$BQ,MATCH(BV$1,'B-LogEmaxOverpEC50'!$A$1:$BQ$1,0),FALSE),"")</f>
        <v/>
      </c>
      <c r="BW14" s="41" t="str">
        <f>_xlfn.IFNA(VLOOKUP($A14,'B-LogEmaxOverpEC50'!$A:$BQ,MATCH(BW$1,'B-LogEmaxOverpEC50'!$A$1:$BQ$1,0),FALSE),"")</f>
        <v/>
      </c>
      <c r="BX14" s="41">
        <f>_xlfn.IFNA(VLOOKUP($A14,'B-LogEmaxOverpEC50'!$A:$BQ,MATCH(BX$1,'B-LogEmaxOverpEC50'!$A$1:$BQ$1,0),FALSE),"")</f>
        <v>0</v>
      </c>
      <c r="BY14" s="41">
        <f>_xlfn.IFNA(VLOOKUP($A14,'B-LogEmaxOverpEC50'!$A:$BQ,MATCH(BY$1,'B-LogEmaxOverpEC50'!$A$1:$BQ$1,0),FALSE),"")</f>
        <v>0.66443630515054952</v>
      </c>
      <c r="BZ14" s="41" t="str">
        <f>_xlfn.IFNA(VLOOKUP($A14,'B-LogEmaxOverpEC50'!$A:$BQ,MATCH(BZ$1,'B-LogEmaxOverpEC50'!$A$1:$BQ$1,0),FALSE),"")</f>
        <v/>
      </c>
      <c r="CA14" s="41" t="str">
        <f>_xlfn.IFNA(VLOOKUP($A14,'B-LogEmaxOverpEC50'!$A:$BQ,MATCH(CA$1,'B-LogEmaxOverpEC50'!$A$1:$BQ$1,0),FALSE),"")</f>
        <v/>
      </c>
      <c r="CB14" s="47">
        <f>_xlfn.IFNA(VLOOKUP($A14,'I-LogEmaxOverpEC50'!$A:$BQ,MATCH(CB$1,'I-LogEmaxOverpEC50'!$A$1:$BQ$1,0),FALSE),"")</f>
        <v>0</v>
      </c>
      <c r="CC14" s="47">
        <f>_xlfn.IFNA(VLOOKUP($A14,'I-LogEmaxOverpEC50'!$A:$BQ,MATCH(CC$1,'I-LogEmaxOverpEC50'!$A$1:$BQ$1,0),FALSE),"")</f>
        <v>1</v>
      </c>
      <c r="CD14" s="47">
        <f>_xlfn.IFNA(VLOOKUP($A14,'I-LogEmaxOverpEC50'!$A:$BQ,MATCH(CD$1,'I-LogEmaxOverpEC50'!$A$1:$BQ$1,0),FALSE),"")</f>
        <v>1</v>
      </c>
      <c r="CE14" s="47">
        <f>_xlfn.IFNA(VLOOKUP($A14,'I-LogEmaxOverpEC50'!$A:$BQ,MATCH(CE$1,'I-LogEmaxOverpEC50'!$A$1:$BQ$1,0),FALSE),"")</f>
        <v>0.84315942360770579</v>
      </c>
      <c r="CF14" s="47">
        <f>_xlfn.IFNA(VLOOKUP($A14,'I-LogEmaxOverpEC50'!$A:$BQ,MATCH(CF$1,'I-LogEmaxOverpEC50'!$A$1:$BQ$1,0),FALSE),"")</f>
        <v>0.84315942360770579</v>
      </c>
      <c r="CG14" s="47">
        <f>_xlfn.IFNA(VLOOKUP($A14,'I-LogEmaxOverpEC50'!$A:$BQ,MATCH(CG$1,'I-LogEmaxOverpEC50'!$A$1:$BQ$1,0),FALSE),"")</f>
        <v>0.5432893214509702</v>
      </c>
      <c r="CH14" s="47" t="str">
        <f>_xlfn.IFNA(VLOOKUP($A14,'I-LogEmaxOverpEC50'!$A:$BQ,MATCH(CH$1,'I-LogEmaxOverpEC50'!$A$1:$BQ$1,0),FALSE),"")</f>
        <v/>
      </c>
      <c r="CI14" s="47" t="str">
        <f>_xlfn.IFNA(VLOOKUP($A14,'I-LogEmaxOverpEC50'!$A:$BQ,MATCH(CI$1,'I-LogEmaxOverpEC50'!$A$1:$BQ$1,0),FALSE),"")</f>
        <v/>
      </c>
      <c r="CJ14" s="47">
        <f>_xlfn.IFNA(VLOOKUP($A14,'I-LogEmaxOverpEC50'!$A:$BQ,MATCH(CJ$1,'I-LogEmaxOverpEC50'!$A$1:$BQ$1,0),FALSE),"")</f>
        <v>0.40552631060674754</v>
      </c>
      <c r="CK14" s="47">
        <f>_xlfn.IFNA(VLOOKUP($A14,'I-LogEmaxOverpEC50'!$A:$BQ,MATCH(CK$1,'I-LogEmaxOverpEC50'!$A$1:$BQ$1,0),FALSE),"")</f>
        <v>6.4800570525182247E-2</v>
      </c>
      <c r="CL14" s="47" t="str">
        <f>_xlfn.IFNA(VLOOKUP($A14,'I-LogEmaxOverpEC50'!$A:$BQ,MATCH(CL$1,'I-LogEmaxOverpEC50'!$A$1:$BQ$1,0),FALSE),"")</f>
        <v/>
      </c>
      <c r="CM14" s="47" t="str">
        <f>_xlfn.IFNA(VLOOKUP($A14,'I-LogEmaxOverpEC50'!$A:$BQ,MATCH(CM$1,'I-LogEmaxOverpEC50'!$A$1:$BQ$1,0),FALSE),"")</f>
        <v/>
      </c>
      <c r="CN14" s="105">
        <f t="shared" si="13"/>
        <v>0.86311992261994708</v>
      </c>
      <c r="CO14" s="47">
        <f t="shared" si="14"/>
        <v>0.8533396198036648</v>
      </c>
      <c r="CP14" s="47">
        <f t="shared" si="15"/>
        <v>0.80751383871907834</v>
      </c>
      <c r="CQ14" s="47" t="str">
        <f t="shared" si="16"/>
        <v/>
      </c>
      <c r="CR14" s="48">
        <f>_xlfn.IFNA(VLOOKUP($A14,'B-LogEmaxOverpEC50'!$A:$HP,MATCH(CR$1,'B-LogEmaxOverpEC50'!$A$1:$HP$1,0),FALSE),"")</f>
        <v>5.7069724750778539</v>
      </c>
      <c r="CS14" s="47">
        <f>_xlfn.IFNA(VLOOKUP($A14,'B-LogEmaxOverpEC50'!$A:$HP,MATCH(CS$1,'B-LogEmaxOverpEC50'!$A$1:$HP$1,0),FALSE),"")</f>
        <v>8.8921027353165556</v>
      </c>
      <c r="CT14" s="47">
        <f>_xlfn.IFNA(VLOOKUP($A14,'B-LogEmaxOverpEC50'!$A:$HP,MATCH(CT$1,'B-LogEmaxOverpEC50'!$A$1:$HP$1,0),FALSE),"")</f>
        <v>7.4368836394887037</v>
      </c>
      <c r="CU14" s="47" t="str">
        <f>_xlfn.IFNA(VLOOKUP($A14,'B-LogEmaxOverpEC50'!$A:$HP,MATCH(CU$1,'B-LogEmaxOverpEC50'!$A$1:$HP$1,0),FALSE),"")</f>
        <v/>
      </c>
      <c r="CV14" s="48">
        <f>_xlfn.IFNA(VLOOKUP($A14,'I-LogEmaxOverpEC50'!$A:$HP,MATCH(CV$1,'I-LogEmaxOverpEC50'!$A$1:$HP$1,0),FALSE),"")</f>
        <v>4.9258016410833649</v>
      </c>
      <c r="CW14" s="47">
        <f>_xlfn.IFNA(VLOOKUP($A14,'I-LogEmaxOverpEC50'!$A:$HP,MATCH(CW$1,'I-LogEmaxOverpEC50'!$A$1:$HP$1,0),FALSE),"")</f>
        <v>7.5879835674101574</v>
      </c>
      <c r="CX14" s="47">
        <f>_xlfn.IFNA(VLOOKUP($A14,'I-LogEmaxOverpEC50'!$A:$HP,MATCH(CX$1,'I-LogEmaxOverpEC50'!$A$1:$HP$1,0),FALSE),"")</f>
        <v>6.0053864558306334</v>
      </c>
      <c r="CY14" s="47" t="str">
        <f>_xlfn.IFNA(VLOOKUP($A14,'I-LogEmaxOverpEC50'!$A:$HP,MATCH(CY$1,'I-LogEmaxOverpEC50'!$A$1:$HP$1,0),FALSE),"")</f>
        <v/>
      </c>
      <c r="CZ14" s="105">
        <f t="shared" si="17"/>
        <v>0.86311992261994708</v>
      </c>
      <c r="DA14" s="47">
        <f t="shared" si="18"/>
        <v>0.86640800951543295</v>
      </c>
      <c r="DB14" s="47">
        <f t="shared" si="19"/>
        <v>0.92589882605227858</v>
      </c>
      <c r="DC14" s="47" t="str">
        <f t="shared" si="20"/>
        <v/>
      </c>
      <c r="DD14" s="48">
        <f>_xlfn.IFNA(VLOOKUP($A14,'B-LogEmaxOverpEC50'!$A:$HP,MATCH(DD$1,'B-LogEmaxOverpEC50'!$A$1:$HP$1,0),FALSE),"")</f>
        <v>5.7069724750778539</v>
      </c>
      <c r="DE14" s="47">
        <f>_xlfn.IFNA(VLOOKUP($A14,'B-LogEmaxOverpEC50'!$A:$HP,MATCH(DE$1,'B-LogEmaxOverpEC50'!$A$1:$HP$1,0),FALSE),"")</f>
        <v>8.2845482113113711</v>
      </c>
      <c r="DF14" s="47">
        <f>_xlfn.IFNA(VLOOKUP($A14,'B-LogEmaxOverpEC50'!$A:$HP,MATCH(DF$1,'B-LogEmaxOverpEC50'!$A$1:$HP$1,0),FALSE),"")</f>
        <v>5.9961729576460545</v>
      </c>
      <c r="DG14" s="47" t="str">
        <f>_xlfn.IFNA(VLOOKUP($A14,'B-LogEmaxOverpEC50'!$A:$HP,MATCH(DG$1,'B-LogEmaxOverpEC50'!$A$1:$HP$1,0),FALSE),"")</f>
        <v/>
      </c>
      <c r="DH14" s="48">
        <f>_xlfn.IFNA(VLOOKUP($A14,'I-LogEmaxOverpEC50'!$A:$HP,MATCH(DH$1,'I-LogEmaxOverpEC50'!$A$1:$HP$1,0),FALSE),"")</f>
        <v>4.9258016410833649</v>
      </c>
      <c r="DI14" s="47">
        <f>_xlfn.IFNA(VLOOKUP($A14,'I-LogEmaxOverpEC50'!$A:$HP,MATCH(DI$1,'I-LogEmaxOverpEC50'!$A$1:$HP$1,0),FALSE),"")</f>
        <v>7.1777989254969254</v>
      </c>
      <c r="DJ14" s="47">
        <f>_xlfn.IFNA(VLOOKUP($A14,'I-LogEmaxOverpEC50'!$A:$HP,MATCH(DJ$1,'I-LogEmaxOverpEC50'!$A$1:$HP$1,0),FALSE),"")</f>
        <v>5.5518495022909011</v>
      </c>
      <c r="DK14" s="47" t="str">
        <f>_xlfn.IFNA(VLOOKUP($A14,'I-LogEmaxOverpEC50'!$A:$HP,MATCH(DK$1,'I-LogEmaxOverpEC50'!$A$1:$HP$1,0),FALSE),"")</f>
        <v/>
      </c>
      <c r="DL14" s="105">
        <f t="shared" si="21"/>
        <v>0</v>
      </c>
      <c r="DM14" s="47">
        <f t="shared" si="22"/>
        <v>1</v>
      </c>
      <c r="DN14" s="47">
        <f t="shared" si="23"/>
        <v>0.61033135526039994</v>
      </c>
      <c r="DO14" s="47" t="str">
        <f t="shared" si="24"/>
        <v/>
      </c>
      <c r="DP14" s="48">
        <f>_xlfn.IFNA(VLOOKUP($A14,'B-LogEmaxOverpEC50'!$A:$HP,MATCH(DP$1,'B-LogEmaxOverpEC50'!$A$1:$HP$1,0),FALSE),"")</f>
        <v>0.26553047457471785</v>
      </c>
      <c r="DQ14" s="47">
        <f>_xlfn.IFNA(VLOOKUP($A14,'B-LogEmaxOverpEC50'!$A:$HP,MATCH(DQ$1,'B-LogEmaxOverpEC50'!$A$1:$HP$1,0),FALSE),"")</f>
        <v>1</v>
      </c>
      <c r="DR14" s="47">
        <f>_xlfn.IFNA(VLOOKUP($A14,'B-LogEmaxOverpEC50'!$A:$HP,MATCH(DR$1,'B-LogEmaxOverpEC50'!$A$1:$HP$1,0),FALSE),"")</f>
        <v>0.66443630515054952</v>
      </c>
      <c r="DS14" s="47" t="str">
        <f>_xlfn.IFNA(VLOOKUP($A14,'B-LogEmaxOverpEC50'!$A:$HP,MATCH(DS$1,'B-LogEmaxOverpEC50'!$A$1:$HP$1,0),FALSE),"")</f>
        <v/>
      </c>
      <c r="DT14" s="48">
        <f>_xlfn.IFNA(VLOOKUP($A14,'I-LogEmaxOverpEC50'!$A:$HP,MATCH(DT$1,'I-LogEmaxOverpEC50'!$A$1:$HP$1,0),FALSE),"")</f>
        <v>0</v>
      </c>
      <c r="DU14" s="47">
        <f>_xlfn.IFNA(VLOOKUP($A14,'I-LogEmaxOverpEC50'!$A:$HP,MATCH(DU$1,'I-LogEmaxOverpEC50'!$A$1:$HP$1,0),FALSE),"")</f>
        <v>1</v>
      </c>
      <c r="DV14" s="47">
        <f>_xlfn.IFNA(VLOOKUP($A14,'I-LogEmaxOverpEC50'!$A:$HP,MATCH(DV$1,'I-LogEmaxOverpEC50'!$A$1:$HP$1,0),FALSE),"")</f>
        <v>0.40552631060674754</v>
      </c>
      <c r="DW14" s="47" t="str">
        <f>_xlfn.IFNA(VLOOKUP($A14,'I-LogEmaxOverpEC50'!$A:$HP,MATCH(DW$1,'I-LogEmaxOverpEC50'!$A$1:$HP$1,0),FALSE),"")</f>
        <v/>
      </c>
      <c r="DX14" s="105">
        <f t="shared" si="25"/>
        <v>0</v>
      </c>
      <c r="DY14" s="47">
        <f t="shared" si="26"/>
        <v>0.98374187290631154</v>
      </c>
      <c r="DZ14" s="47">
        <f t="shared" si="27"/>
        <v>0.7078584922077098</v>
      </c>
      <c r="EA14" s="47" t="str">
        <f t="shared" si="28"/>
        <v/>
      </c>
      <c r="EB14" s="48">
        <f>_xlfn.IFNA(VLOOKUP($A14,'B-LogEmaxOverpEC50'!$A:$HP,MATCH(EB$1,'B-LogEmaxOverpEC50'!$A$1:$HP$1,0),FALSE),"")</f>
        <v>0.26553047457471785</v>
      </c>
      <c r="EC14" s="47">
        <f>_xlfn.IFNA(VLOOKUP($A14,'B-LogEmaxOverpEC50'!$A:$HP,MATCH(EC$1,'B-LogEmaxOverpEC50'!$A$1:$HP$1,0),FALSE),"")</f>
        <v>0.85990203022885792</v>
      </c>
      <c r="ED14" s="47">
        <f>_xlfn.IFNA(VLOOKUP($A14,'B-LogEmaxOverpEC50'!$A:$HP,MATCH(ED$1,'B-LogEmaxOverpEC50'!$A$1:$HP$1,0),FALSE),"")</f>
        <v>0.33221815257527476</v>
      </c>
      <c r="EE14" s="47" t="str">
        <f>_xlfn.IFNA(VLOOKUP($A14,'B-LogEmaxOverpEC50'!$A:$HP,MATCH(EE$1,'B-LogEmaxOverpEC50'!$A$1:$HP$1,0),FALSE),"")</f>
        <v/>
      </c>
      <c r="EF14" s="48">
        <f>_xlfn.IFNA(VLOOKUP($A14,'I-LogEmaxOverpEC50'!$A:$HP,MATCH(EF$1,'I-LogEmaxOverpEC50'!$A$1:$HP$1,0),FALSE),"")</f>
        <v>0</v>
      </c>
      <c r="EG14" s="47">
        <f>_xlfn.IFNA(VLOOKUP($A14,'I-LogEmaxOverpEC50'!$A:$HP,MATCH(EG$1,'I-LogEmaxOverpEC50'!$A$1:$HP$1,0),FALSE),"")</f>
        <v>0.84592163373327645</v>
      </c>
      <c r="EH14" s="47">
        <f>_xlfn.IFNA(VLOOKUP($A14,'I-LogEmaxOverpEC50'!$A:$HP,MATCH(EH$1,'I-LogEmaxOverpEC50'!$A$1:$HP$1,0),FALSE),"")</f>
        <v>0.23516344056596489</v>
      </c>
      <c r="EI14" s="47" t="str">
        <f>_xlfn.IFNA(VLOOKUP($A14,'I-LogEmaxOverpEC50'!$A:$HP,MATCH(EI$1,'I-LogEmaxOverpEC50'!$A$1:$HP$1,0),FALSE),"")</f>
        <v/>
      </c>
      <c r="EJ14" s="37"/>
      <c r="EK14" s="37"/>
      <c r="EL14" s="37"/>
      <c r="EM14" s="37"/>
      <c r="EN14" s="37"/>
      <c r="EO14" s="37"/>
      <c r="EP14" s="37"/>
      <c r="EQ14" s="37"/>
    </row>
    <row r="15" spans="1:147" s="49" customFormat="1" x14ac:dyDescent="0.2">
      <c r="A15" s="29" t="s">
        <v>46</v>
      </c>
      <c r="B15" s="377" t="str">
        <f>VLOOKUP($A15,BI!$A:$Q,MATCH(B$1,BI!$A$1:$Q$1,0),FALSE)</f>
        <v/>
      </c>
      <c r="C15" s="378">
        <f>VLOOKUP($A15,BI!$A:$Q,MATCH(C$1,BI!$A$1:$Q$1,0),FALSE)</f>
        <v>1</v>
      </c>
      <c r="D15" s="378">
        <f>VLOOKUP($A15,BI!$A:$Q,MATCH(D$1,BI!$A$1:$Q$1,0),FALSE)</f>
        <v>1</v>
      </c>
      <c r="E15" s="378">
        <f>VLOOKUP($A15,BI!$A:$Q,MATCH(E$1,BI!$A$1:$Q$1,0),FALSE)</f>
        <v>1</v>
      </c>
      <c r="F15" s="378">
        <f>VLOOKUP($A15,BI!$A:$Q,MATCH(F$1,BI!$A$1:$Q$1,0),FALSE)</f>
        <v>1</v>
      </c>
      <c r="G15" s="378">
        <f>VLOOKUP($A15,BI!$A:$Q,MATCH(G$1,BI!$A$1:$Q$1,0),FALSE)</f>
        <v>1</v>
      </c>
      <c r="H15" s="378">
        <f>VLOOKUP($A15,BI!$A:$Q,MATCH(H$1,BI!$A$1:$Q$1,0),FALSE)</f>
        <v>1</v>
      </c>
      <c r="I15" s="378">
        <f>VLOOKUP($A15,BI!$A:$Q,MATCH(I$1,BI!$A$1:$Q$1,0),FALSE)</f>
        <v>1</v>
      </c>
      <c r="J15" s="378">
        <f>VLOOKUP($A15,BI!$A:$Q,MATCH(J$1,BI!$A$1:$Q$1,0),FALSE)</f>
        <v>1</v>
      </c>
      <c r="K15" s="378">
        <f>VLOOKUP($A15,BI!$A:$Q,MATCH(K$1,BI!$A$1:$Q$1,0),FALSE)</f>
        <v>1</v>
      </c>
      <c r="L15" s="378" t="str">
        <f>VLOOKUP($A15,BI!$A:$Q,MATCH(L$1,BI!$A$1:$Q$1,0),FALSE)</f>
        <v/>
      </c>
      <c r="M15" s="378" t="str">
        <f>VLOOKUP($A15,BI!$A:$Q,MATCH(M$1,BI!$A$1:$Q$1,0),FALSE)</f>
        <v/>
      </c>
      <c r="N15" s="49">
        <f t="shared" si="29"/>
        <v>9</v>
      </c>
      <c r="O15" s="49" t="str">
        <f>VLOOKUP($A15,BI!$A:$Q,MATCH(O$1,BI!$A$1:$Q$1,0),FALSE)</f>
        <v/>
      </c>
      <c r="P15" s="37">
        <f>VLOOKUP($A15,BI!$A:$Q,MATCH(P$1,BI!$A$1:$Q$1,0),FALSE)</f>
        <v>1</v>
      </c>
      <c r="Q15" s="37">
        <f>VLOOKUP($A15,BI!$A:$Q,MATCH(Q$1,BI!$A$1:$Q$1,0),FALSE)</f>
        <v>1</v>
      </c>
      <c r="R15" s="37" t="str">
        <f>VLOOKUP($A15,BI!$A:$Q,MATCH(R$1,BI!$A$1:$Q$1,0),FALSE)</f>
        <v/>
      </c>
      <c r="S15" s="37">
        <f t="shared" si="30"/>
        <v>2</v>
      </c>
      <c r="T15" s="40" t="str">
        <f t="shared" si="31"/>
        <v/>
      </c>
      <c r="U15" s="41">
        <f t="shared" si="32"/>
        <v>0.67893623097363198</v>
      </c>
      <c r="V15" s="41">
        <f t="shared" si="33"/>
        <v>0.63998932742738945</v>
      </c>
      <c r="W15" s="41">
        <f t="shared" si="34"/>
        <v>0.73967664840136083</v>
      </c>
      <c r="X15" s="41">
        <f t="shared" si="35"/>
        <v>0.74624901330150972</v>
      </c>
      <c r="Y15" s="41">
        <f t="shared" si="36"/>
        <v>0.72654071192363201</v>
      </c>
      <c r="Z15" s="41">
        <f t="shared" si="37"/>
        <v>0.86209941583770844</v>
      </c>
      <c r="AA15" s="41">
        <f t="shared" si="38"/>
        <v>0.88587105396644228</v>
      </c>
      <c r="AB15" s="41">
        <f t="shared" si="39"/>
        <v>0.88581213248548951</v>
      </c>
      <c r="AC15" s="41">
        <f t="shared" si="40"/>
        <v>0.98783340112242435</v>
      </c>
      <c r="AD15" s="41" t="str">
        <f t="shared" si="41"/>
        <v/>
      </c>
      <c r="AE15" s="41" t="str">
        <f t="shared" si="42"/>
        <v/>
      </c>
      <c r="AF15" s="44" t="str">
        <f>_xlfn.IFNA(VLOOKUP($A15,'B-LogEmaxOverpEC50'!$A:$BQ,MATCH(AF$1,'B-LogEmaxOverpEC50'!$A$1:$BQ$1,0),FALSE),"")</f>
        <v/>
      </c>
      <c r="AG15" s="46">
        <f>_xlfn.IFNA(VLOOKUP($A15,'B-LogEmaxOverpEC50'!$A:$BQ,MATCH(AG$1,'B-LogEmaxOverpEC50'!$A$1:$BQ$1,0),FALSE),"")</f>
        <v>5.4328431060109335</v>
      </c>
      <c r="AH15" s="46">
        <f>_xlfn.IFNA(VLOOKUP($A15,'B-LogEmaxOverpEC50'!$A:$BQ,MATCH(AH$1,'B-LogEmaxOverpEC50'!$A$1:$BQ$1,0),FALSE),"")</f>
        <v>5.1211902485279248</v>
      </c>
      <c r="AI15" s="46">
        <f>_xlfn.IFNA(VLOOKUP($A15,'B-LogEmaxOverpEC50'!$A:$BQ,MATCH(AI$1,'B-LogEmaxOverpEC50'!$A$1:$BQ$1,0),FALSE),"")</f>
        <v>5.4309968205105141</v>
      </c>
      <c r="AJ15" s="46">
        <f>_xlfn.IFNA(VLOOKUP($A15,'B-LogEmaxOverpEC50'!$A:$BQ,MATCH(AJ$1,'B-LogEmaxOverpEC50'!$A$1:$BQ$1,0),FALSE),"")</f>
        <v>5.4792537081019894</v>
      </c>
      <c r="AK15" s="46">
        <f>_xlfn.IFNA(VLOOKUP($A15,'B-LogEmaxOverpEC50'!$A:$BQ,MATCH(AK$1,'B-LogEmaxOverpEC50'!$A$1:$BQ$1,0),FALSE),"")</f>
        <v>5.5128834618019162</v>
      </c>
      <c r="AL15" s="45">
        <f>_xlfn.IFNA(VLOOKUP($A15,'B-LogEmaxOverpEC50'!$A:$BQ,MATCH(AL$1,'B-LogEmaxOverpEC50'!$A$1:$BQ$1,0),FALSE),"")</f>
        <v>7.2768974259337327</v>
      </c>
      <c r="AM15" s="45">
        <f>_xlfn.IFNA(VLOOKUP($A15,'B-LogEmaxOverpEC50'!$A:$BQ,MATCH(AM$1,'B-LogEmaxOverpEC50'!$A$1:$BQ$1,0),FALSE),"")</f>
        <v>7.4775515142341193</v>
      </c>
      <c r="AN15" s="45">
        <f>_xlfn.IFNA(VLOOKUP($A15,'B-LogEmaxOverpEC50'!$A:$BQ,MATCH(AN$1,'B-LogEmaxOverpEC50'!$A$1:$BQ$1,0),FALSE),"")</f>
        <v>7.3660000000000005</v>
      </c>
      <c r="AO15" s="46">
        <f>_xlfn.IFNA(VLOOKUP($A15,'B-LogEmaxOverpEC50'!$A:$BQ,MATCH(AO$1,'B-LogEmaxOverpEC50'!$A$1:$BQ$1,0),FALSE),"")</f>
        <v>7.5600000000000014</v>
      </c>
      <c r="AP15" s="45" t="str">
        <f>_xlfn.IFNA(VLOOKUP($A15,'B-LogEmaxOverpEC50'!$A:$BQ,MATCH(AP$1,'B-LogEmaxOverpEC50'!$A$1:$BQ$1,0),FALSE),"")</f>
        <v/>
      </c>
      <c r="AQ15" s="45" t="str">
        <f>_xlfn.IFNA(VLOOKUP($A15,'B-LogEmaxOverpEC50'!$A:$BQ,MATCH(AQ$1,'B-LogEmaxOverpEC50'!$A$1:$BQ$1,0),FALSE),"")</f>
        <v/>
      </c>
      <c r="AR15" s="47" t="str">
        <f>_xlfn.IFNA(VLOOKUP($A15,'I-LogEmaxOverpEC50'!$A:$BQ,MATCH(AR$1,'I-LogEmaxOverpEC50'!$A$1:$BQ$1,0),FALSE),"")</f>
        <v/>
      </c>
      <c r="AS15" s="47">
        <f>_xlfn.IFNA(VLOOKUP($A15,'I-LogEmaxOverpEC50'!$A:$BQ,MATCH(AS$1,'I-LogEmaxOverpEC50'!$A$1:$BQ$1,0),FALSE),"")</f>
        <v>8.0019932037209696</v>
      </c>
      <c r="AT15" s="47">
        <f>_xlfn.IFNA(VLOOKUP($A15,'I-LogEmaxOverpEC50'!$A:$BQ,MATCH(AT$1,'I-LogEmaxOverpEC50'!$A$1:$BQ$1,0),FALSE),"")</f>
        <v>8.0019932037209696</v>
      </c>
      <c r="AU15" s="47">
        <f>_xlfn.IFNA(VLOOKUP($A15,'I-LogEmaxOverpEC50'!$A:$BQ,MATCH(AU$1,'I-LogEmaxOverpEC50'!$A$1:$BQ$1,0),FALSE),"")</f>
        <v>7.3423932366235318</v>
      </c>
      <c r="AV15" s="47">
        <f>_xlfn.IFNA(VLOOKUP($A15,'I-LogEmaxOverpEC50'!$A:$BQ,MATCH(AV$1,'I-LogEmaxOverpEC50'!$A$1:$BQ$1,0),FALSE),"")</f>
        <v>7.3423932366235318</v>
      </c>
      <c r="AW15" s="47">
        <f>_xlfn.IFNA(VLOOKUP($A15,'I-LogEmaxOverpEC50'!$A:$BQ,MATCH(AW$1,'I-LogEmaxOverpEC50'!$A$1:$BQ$1,0),FALSE),"")</f>
        <v>7.5878520932511559</v>
      </c>
      <c r="AX15" s="47">
        <f>_xlfn.IFNA(VLOOKUP($A15,'I-LogEmaxOverpEC50'!$A:$BQ,MATCH(AX$1,'I-LogEmaxOverpEC50'!$A$1:$BQ$1,0),FALSE),"")</f>
        <v>8.4409028613744237</v>
      </c>
      <c r="AY15" s="47">
        <f>_xlfn.IFNA(VLOOKUP($A15,'I-LogEmaxOverpEC50'!$A:$BQ,MATCH(AY$1,'I-LogEmaxOverpEC50'!$A$1:$BQ$1,0),FALSE),"")</f>
        <v>8.4409028613744237</v>
      </c>
      <c r="AZ15" s="47">
        <f>_xlfn.IFNA(VLOOKUP($A15,'I-LogEmaxOverpEC50'!$A:$BQ,MATCH(AZ$1,'I-LogEmaxOverpEC50'!$A$1:$BQ$1,0),FALSE),"")</f>
        <v>8.3155329780049758</v>
      </c>
      <c r="BA15" s="47">
        <f>_xlfn.IFNA(VLOOKUP($A15,'I-LogEmaxOverpEC50'!$A:$BQ,MATCH(BA$1,'I-LogEmaxOverpEC50'!$A$1:$BQ$1,0),FALSE),"")</f>
        <v>7.6531123481044085</v>
      </c>
      <c r="BB15" s="47" t="str">
        <f>_xlfn.IFNA(VLOOKUP($A15,'I-LogEmaxOverpEC50'!$A:$BQ,MATCH(BB$1,'I-LogEmaxOverpEC50'!$A$1:$BQ$1,0),FALSE),"")</f>
        <v/>
      </c>
      <c r="BC15" s="47" t="str">
        <f>_xlfn.IFNA(VLOOKUP($A15,'I-LogEmaxOverpEC50'!$A:$BQ,MATCH(BC$1,'I-LogEmaxOverpEC50'!$A$1:$BQ$1,0),FALSE),"")</f>
        <v/>
      </c>
      <c r="BD15" s="199" t="str">
        <f t="shared" si="43"/>
        <v/>
      </c>
      <c r="BE15" s="41">
        <f t="shared" si="44"/>
        <v>0.21282195652158128</v>
      </c>
      <c r="BF15" s="41">
        <f t="shared" si="45"/>
        <v>0</v>
      </c>
      <c r="BG15" s="41">
        <f t="shared" si="46"/>
        <v>0</v>
      </c>
      <c r="BH15" s="41">
        <f t="shared" si="47"/>
        <v>0</v>
      </c>
      <c r="BI15" s="41">
        <f t="shared" si="48"/>
        <v>0.71877552972603631</v>
      </c>
      <c r="BJ15" s="41">
        <f t="shared" si="49"/>
        <v>0.88391772917285294</v>
      </c>
      <c r="BK15" s="41">
        <f t="shared" si="50"/>
        <v>0.96619314576870308</v>
      </c>
      <c r="BL15" s="41">
        <f t="shared" si="51"/>
        <v>0.96243126976562399</v>
      </c>
      <c r="BM15" s="41">
        <f t="shared" si="52"/>
        <v>0.2828551561861265</v>
      </c>
      <c r="BN15" s="41" t="str">
        <f t="shared" si="53"/>
        <v/>
      </c>
      <c r="BO15" s="41" t="str">
        <f t="shared" si="54"/>
        <v/>
      </c>
      <c r="BP15" s="40" t="str">
        <f>_xlfn.IFNA(VLOOKUP($A15,'B-LogEmaxOverpEC50'!$A:$BQ,MATCH(BP$1,'B-LogEmaxOverpEC50'!$A$1:$BQ$1,0),FALSE),"")</f>
        <v/>
      </c>
      <c r="BQ15" s="41">
        <f>_xlfn.IFNA(VLOOKUP($A15,'B-LogEmaxOverpEC50'!$A:$BQ,MATCH(BQ$1,'B-LogEmaxOverpEC50'!$A$1:$BQ$1,0),FALSE),"")</f>
        <v>0.12778891723509533</v>
      </c>
      <c r="BR15" s="41">
        <f>_xlfn.IFNA(VLOOKUP($A15,'B-LogEmaxOverpEC50'!$A:$BQ,MATCH(BR$1,'B-LogEmaxOverpEC50'!$A$1:$BQ$1,0),FALSE),"")</f>
        <v>0</v>
      </c>
      <c r="BS15" s="41">
        <f>_xlfn.IFNA(VLOOKUP($A15,'B-LogEmaxOverpEC50'!$A:$BQ,MATCH(BS$1,'B-LogEmaxOverpEC50'!$A$1:$BQ$1,0),FALSE),"")</f>
        <v>0.1270318735586442</v>
      </c>
      <c r="BT15" s="41">
        <f>_xlfn.IFNA(VLOOKUP($A15,'B-LogEmaxOverpEC50'!$A:$BQ,MATCH(BT$1,'B-LogEmaxOverpEC50'!$A$1:$BQ$1,0),FALSE),"")</f>
        <v>0.14681893877041285</v>
      </c>
      <c r="BU15" s="41">
        <f>_xlfn.IFNA(VLOOKUP($A15,'B-LogEmaxOverpEC50'!$A:$BQ,MATCH(BU$1,'B-LogEmaxOverpEC50'!$A$1:$BQ$1,0),FALSE),"")</f>
        <v>0.16060835128183476</v>
      </c>
      <c r="BV15" s="41">
        <f>_xlfn.IFNA(VLOOKUP($A15,'B-LogEmaxOverpEC50'!$A:$BQ,MATCH(BV$1,'B-LogEmaxOverpEC50'!$A$1:$BQ$1,0),FALSE),"")</f>
        <v>0.88391772917285294</v>
      </c>
      <c r="BW15" s="41">
        <f>_xlfn.IFNA(VLOOKUP($A15,'B-LogEmaxOverpEC50'!$A:$BQ,MATCH(BW$1,'B-LogEmaxOverpEC50'!$A$1:$BQ$1,0),FALSE),"")</f>
        <v>0.96619314576870308</v>
      </c>
      <c r="BX15" s="41">
        <f>_xlfn.IFNA(VLOOKUP($A15,'B-LogEmaxOverpEC50'!$A:$BQ,MATCH(BX$1,'B-LogEmaxOverpEC50'!$A$1:$BQ$1,0),FALSE),"")</f>
        <v>0.92045299971311756</v>
      </c>
      <c r="BY15" s="41">
        <f>_xlfn.IFNA(VLOOKUP($A15,'B-LogEmaxOverpEC50'!$A:$BQ,MATCH(BY$1,'B-LogEmaxOverpEC50'!$A$1:$BQ$1,0),FALSE),"")</f>
        <v>1</v>
      </c>
      <c r="BZ15" s="41" t="str">
        <f>_xlfn.IFNA(VLOOKUP($A15,'B-LogEmaxOverpEC50'!$A:$BQ,MATCH(BZ$1,'B-LogEmaxOverpEC50'!$A$1:$BQ$1,0),FALSE),"")</f>
        <v/>
      </c>
      <c r="CA15" s="41" t="str">
        <f>_xlfn.IFNA(VLOOKUP($A15,'B-LogEmaxOverpEC50'!$A:$BQ,MATCH(CA$1,'B-LogEmaxOverpEC50'!$A$1:$BQ$1,0),FALSE),"")</f>
        <v/>
      </c>
      <c r="CB15" s="47" t="str">
        <f>_xlfn.IFNA(VLOOKUP($A15,'I-LogEmaxOverpEC50'!$A:$BQ,MATCH(CB$1,'I-LogEmaxOverpEC50'!$A$1:$BQ$1,0),FALSE),"")</f>
        <v/>
      </c>
      <c r="CC15" s="47">
        <f>_xlfn.IFNA(VLOOKUP($A15,'I-LogEmaxOverpEC50'!$A:$BQ,MATCH(CC$1,'I-LogEmaxOverpEC50'!$A$1:$BQ$1,0),FALSE),"")</f>
        <v>0.60044987520889015</v>
      </c>
      <c r="CD15" s="47">
        <f>_xlfn.IFNA(VLOOKUP($A15,'I-LogEmaxOverpEC50'!$A:$BQ,MATCH(CD$1,'I-LogEmaxOverpEC50'!$A$1:$BQ$1,0),FALSE),"")</f>
        <v>0.60044987520889015</v>
      </c>
      <c r="CE15" s="47">
        <f>_xlfn.IFNA(VLOOKUP($A15,'I-LogEmaxOverpEC50'!$A:$BQ,MATCH(CE$1,'I-LogEmaxOverpEC50'!$A$1:$BQ$1,0),FALSE),"")</f>
        <v>0</v>
      </c>
      <c r="CF15" s="47">
        <f>_xlfn.IFNA(VLOOKUP($A15,'I-LogEmaxOverpEC50'!$A:$BQ,MATCH(CF$1,'I-LogEmaxOverpEC50'!$A$1:$BQ$1,0),FALSE),"")</f>
        <v>0</v>
      </c>
      <c r="CG15" s="47">
        <f>_xlfn.IFNA(VLOOKUP($A15,'I-LogEmaxOverpEC50'!$A:$BQ,MATCH(CG$1,'I-LogEmaxOverpEC50'!$A$1:$BQ$1,0),FALSE),"")</f>
        <v>0.22344716067761958</v>
      </c>
      <c r="CH15" s="47">
        <f>_xlfn.IFNA(VLOOKUP($A15,'I-LogEmaxOverpEC50'!$A:$BQ,MATCH(CH$1,'I-LogEmaxOverpEC50'!$A$1:$BQ$1,0),FALSE),"")</f>
        <v>1</v>
      </c>
      <c r="CI15" s="47">
        <f>_xlfn.IFNA(VLOOKUP($A15,'I-LogEmaxOverpEC50'!$A:$BQ,MATCH(CI$1,'I-LogEmaxOverpEC50'!$A$1:$BQ$1,0),FALSE),"")</f>
        <v>1</v>
      </c>
      <c r="CJ15" s="47">
        <f>_xlfn.IFNA(VLOOKUP($A15,'I-LogEmaxOverpEC50'!$A:$BQ,MATCH(CJ$1,'I-LogEmaxOverpEC50'!$A$1:$BQ$1,0),FALSE),"")</f>
        <v>0.88587274927347326</v>
      </c>
      <c r="CK15" s="47">
        <f>_xlfn.IFNA(VLOOKUP($A15,'I-LogEmaxOverpEC50'!$A:$BQ,MATCH(CK$1,'I-LogEmaxOverpEC50'!$A$1:$BQ$1,0),FALSE),"")</f>
        <v>0.2828551561861265</v>
      </c>
      <c r="CL15" s="47" t="str">
        <f>_xlfn.IFNA(VLOOKUP($A15,'I-LogEmaxOverpEC50'!$A:$BQ,MATCH(CL$1,'I-LogEmaxOverpEC50'!$A$1:$BQ$1,0),FALSE),"")</f>
        <v/>
      </c>
      <c r="CM15" s="47" t="str">
        <f>_xlfn.IFNA(VLOOKUP($A15,'I-LogEmaxOverpEC50'!$A:$BQ,MATCH(CM$1,'I-LogEmaxOverpEC50'!$A$1:$BQ$1,0),FALSE),"")</f>
        <v/>
      </c>
      <c r="CN15" s="105" t="str">
        <f t="shared" si="13"/>
        <v/>
      </c>
      <c r="CO15" s="47">
        <f t="shared" si="14"/>
        <v>0.68893878330693858</v>
      </c>
      <c r="CP15" s="47">
        <f t="shared" si="15"/>
        <v>0.89563878700637178</v>
      </c>
      <c r="CQ15" s="47" t="str">
        <f t="shared" si="16"/>
        <v/>
      </c>
      <c r="CR15" s="48" t="str">
        <f>_xlfn.IFNA(VLOOKUP($A15,'B-LogEmaxOverpEC50'!$A:$HP,MATCH(CR$1,'B-LogEmaxOverpEC50'!$A$1:$HP$1,0),FALSE),"")</f>
        <v/>
      </c>
      <c r="CS15" s="47">
        <f>_xlfn.IFNA(VLOOKUP($A15,'B-LogEmaxOverpEC50'!$A:$HP,MATCH(CS$1,'B-LogEmaxOverpEC50'!$A$1:$HP$1,0),FALSE),"")</f>
        <v>5.5128834618019162</v>
      </c>
      <c r="CT15" s="47">
        <f>_xlfn.IFNA(VLOOKUP($A15,'B-LogEmaxOverpEC50'!$A:$HP,MATCH(CT$1,'B-LogEmaxOverpEC50'!$A$1:$HP$1,0),FALSE),"")</f>
        <v>7.5600000000000014</v>
      </c>
      <c r="CU15" s="47" t="str">
        <f>_xlfn.IFNA(VLOOKUP($A15,'B-LogEmaxOverpEC50'!$A:$HP,MATCH(CU$1,'B-LogEmaxOverpEC50'!$A$1:$HP$1,0),FALSE),"")</f>
        <v/>
      </c>
      <c r="CV15" s="48" t="str">
        <f>_xlfn.IFNA(VLOOKUP($A15,'I-LogEmaxOverpEC50'!$A:$HP,MATCH(CV$1,'I-LogEmaxOverpEC50'!$A$1:$HP$1,0),FALSE),"")</f>
        <v/>
      </c>
      <c r="CW15" s="47">
        <f>_xlfn.IFNA(VLOOKUP($A15,'I-LogEmaxOverpEC50'!$A:$HP,MATCH(CW$1,'I-LogEmaxOverpEC50'!$A$1:$HP$1,0),FALSE),"")</f>
        <v>8.0019932037209696</v>
      </c>
      <c r="CX15" s="47">
        <f>_xlfn.IFNA(VLOOKUP($A15,'I-LogEmaxOverpEC50'!$A:$HP,MATCH(CX$1,'I-LogEmaxOverpEC50'!$A$1:$HP$1,0),FALSE),"")</f>
        <v>8.4409028613744237</v>
      </c>
      <c r="CY15" s="47" t="str">
        <f>_xlfn.IFNA(VLOOKUP($A15,'I-LogEmaxOverpEC50'!$A:$HP,MATCH(CY$1,'I-LogEmaxOverpEC50'!$A$1:$HP$1,0),FALSE),"")</f>
        <v/>
      </c>
      <c r="CZ15" s="105" t="str">
        <f t="shared" si="17"/>
        <v/>
      </c>
      <c r="DA15" s="47">
        <f t="shared" si="18"/>
        <v>0.70479482878441135</v>
      </c>
      <c r="DB15" s="47">
        <f t="shared" si="19"/>
        <v>0.90350202181468808</v>
      </c>
      <c r="DC15" s="47" t="str">
        <f t="shared" si="20"/>
        <v/>
      </c>
      <c r="DD15" s="48" t="str">
        <f>_xlfn.IFNA(VLOOKUP($A15,'B-LogEmaxOverpEC50'!$A:$HP,MATCH(DD$1,'B-LogEmaxOverpEC50'!$A$1:$HP$1,0),FALSE),"")</f>
        <v/>
      </c>
      <c r="DE15" s="47">
        <f>_xlfn.IFNA(VLOOKUP($A15,'B-LogEmaxOverpEC50'!$A:$HP,MATCH(DE$1,'B-LogEmaxOverpEC50'!$A$1:$HP$1,0),FALSE),"")</f>
        <v>5.3954334689906558</v>
      </c>
      <c r="DF15" s="47">
        <f>_xlfn.IFNA(VLOOKUP($A15,'B-LogEmaxOverpEC50'!$A:$HP,MATCH(DF$1,'B-LogEmaxOverpEC50'!$A$1:$HP$1,0),FALSE),"")</f>
        <v>7.4201122350419633</v>
      </c>
      <c r="DG15" s="47" t="str">
        <f>_xlfn.IFNA(VLOOKUP($A15,'B-LogEmaxOverpEC50'!$A:$HP,MATCH(DG$1,'B-LogEmaxOverpEC50'!$A$1:$HP$1,0),FALSE),"")</f>
        <v/>
      </c>
      <c r="DH15" s="48" t="str">
        <f>_xlfn.IFNA(VLOOKUP($A15,'I-LogEmaxOverpEC50'!$A:$HP,MATCH(DH$1,'I-LogEmaxOverpEC50'!$A$1:$HP$1,0),FALSE),"")</f>
        <v/>
      </c>
      <c r="DI15" s="47">
        <f>_xlfn.IFNA(VLOOKUP($A15,'I-LogEmaxOverpEC50'!$A:$HP,MATCH(DI$1,'I-LogEmaxOverpEC50'!$A$1:$HP$1,0),FALSE),"")</f>
        <v>7.6553249947880317</v>
      </c>
      <c r="DJ15" s="47">
        <f>_xlfn.IFNA(VLOOKUP($A15,'I-LogEmaxOverpEC50'!$A:$HP,MATCH(DJ$1,'I-LogEmaxOverpEC50'!$A$1:$HP$1,0),FALSE),"")</f>
        <v>8.2126127622145582</v>
      </c>
      <c r="DK15" s="47" t="str">
        <f>_xlfn.IFNA(VLOOKUP($A15,'I-LogEmaxOverpEC50'!$A:$HP,MATCH(DK$1,'I-LogEmaxOverpEC50'!$A$1:$HP$1,0),FALSE),"")</f>
        <v/>
      </c>
      <c r="DL15" s="105" t="str">
        <f t="shared" si="21"/>
        <v/>
      </c>
      <c r="DM15" s="47">
        <f t="shared" si="22"/>
        <v>0.2674800310782991</v>
      </c>
      <c r="DN15" s="47">
        <f t="shared" si="23"/>
        <v>1</v>
      </c>
      <c r="DO15" s="47" t="str">
        <f t="shared" si="24"/>
        <v/>
      </c>
      <c r="DP15" s="48" t="str">
        <f>_xlfn.IFNA(VLOOKUP($A15,'B-LogEmaxOverpEC50'!$A:$HP,MATCH(DP$1,'B-LogEmaxOverpEC50'!$A$1:$HP$1,0),FALSE),"")</f>
        <v/>
      </c>
      <c r="DQ15" s="47">
        <f>_xlfn.IFNA(VLOOKUP($A15,'B-LogEmaxOverpEC50'!$A:$HP,MATCH(DQ$1,'B-LogEmaxOverpEC50'!$A$1:$HP$1,0),FALSE),"")</f>
        <v>0.16060835128183476</v>
      </c>
      <c r="DR15" s="47">
        <f>_xlfn.IFNA(VLOOKUP($A15,'B-LogEmaxOverpEC50'!$A:$HP,MATCH(DR$1,'B-LogEmaxOverpEC50'!$A$1:$HP$1,0),FALSE),"")</f>
        <v>1</v>
      </c>
      <c r="DS15" s="47" t="str">
        <f>_xlfn.IFNA(VLOOKUP($A15,'B-LogEmaxOverpEC50'!$A:$HP,MATCH(DS$1,'B-LogEmaxOverpEC50'!$A$1:$HP$1,0),FALSE),"")</f>
        <v/>
      </c>
      <c r="DT15" s="48" t="str">
        <f>_xlfn.IFNA(VLOOKUP($A15,'I-LogEmaxOverpEC50'!$A:$HP,MATCH(DT$1,'I-LogEmaxOverpEC50'!$A$1:$HP$1,0),FALSE),"")</f>
        <v/>
      </c>
      <c r="DU15" s="47">
        <f>_xlfn.IFNA(VLOOKUP($A15,'I-LogEmaxOverpEC50'!$A:$HP,MATCH(DU$1,'I-LogEmaxOverpEC50'!$A$1:$HP$1,0),FALSE),"")</f>
        <v>0.60044987520889015</v>
      </c>
      <c r="DV15" s="47">
        <f>_xlfn.IFNA(VLOOKUP($A15,'I-LogEmaxOverpEC50'!$A:$HP,MATCH(DV$1,'I-LogEmaxOverpEC50'!$A$1:$HP$1,0),FALSE),"")</f>
        <v>1</v>
      </c>
      <c r="DW15" s="47" t="str">
        <f>_xlfn.IFNA(VLOOKUP($A15,'I-LogEmaxOverpEC50'!$A:$HP,MATCH(DW$1,'I-LogEmaxOverpEC50'!$A$1:$HP$1,0),FALSE),"")</f>
        <v/>
      </c>
      <c r="DX15" s="105" t="str">
        <f t="shared" si="25"/>
        <v/>
      </c>
      <c r="DY15" s="47">
        <f t="shared" si="26"/>
        <v>0.39474096967963224</v>
      </c>
      <c r="DZ15" s="47">
        <f t="shared" si="27"/>
        <v>0.84038568521791901</v>
      </c>
      <c r="EA15" s="47" t="str">
        <f t="shared" si="28"/>
        <v/>
      </c>
      <c r="EB15" s="48" t="str">
        <f>_xlfn.IFNA(VLOOKUP($A15,'B-LogEmaxOverpEC50'!$A:$HP,MATCH(EB$1,'B-LogEmaxOverpEC50'!$A$1:$HP$1,0),FALSE),"")</f>
        <v/>
      </c>
      <c r="EC15" s="47">
        <f>_xlfn.IFNA(VLOOKUP($A15,'B-LogEmaxOverpEC50'!$A:$HP,MATCH(EC$1,'B-LogEmaxOverpEC50'!$A$1:$HP$1,0),FALSE),"")</f>
        <v>0.11244961616919742</v>
      </c>
      <c r="ED15" s="47">
        <f>_xlfn.IFNA(VLOOKUP($A15,'B-LogEmaxOverpEC50'!$A:$HP,MATCH(ED$1,'B-LogEmaxOverpEC50'!$A$1:$HP$1,0),FALSE),"")</f>
        <v>0.94264096866366842</v>
      </c>
      <c r="EE15" s="47" t="str">
        <f>_xlfn.IFNA(VLOOKUP($A15,'B-LogEmaxOverpEC50'!$A:$HP,MATCH(EE$1,'B-LogEmaxOverpEC50'!$A$1:$HP$1,0),FALSE),"")</f>
        <v/>
      </c>
      <c r="EF15" s="48" t="str">
        <f>_xlfn.IFNA(VLOOKUP($A15,'I-LogEmaxOverpEC50'!$A:$HP,MATCH(EF$1,'I-LogEmaxOverpEC50'!$A$1:$HP$1,0),FALSE),"")</f>
        <v/>
      </c>
      <c r="EG15" s="47">
        <f>_xlfn.IFNA(VLOOKUP($A15,'I-LogEmaxOverpEC50'!$A:$HP,MATCH(EG$1,'I-LogEmaxOverpEC50'!$A$1:$HP$1,0),FALSE),"")</f>
        <v>0.28486938221907998</v>
      </c>
      <c r="EH15" s="47">
        <f>_xlfn.IFNA(VLOOKUP($A15,'I-LogEmaxOverpEC50'!$A:$HP,MATCH(EH$1,'I-LogEmaxOverpEC50'!$A$1:$HP$1,0),FALSE),"")</f>
        <v>0.79218197636489995</v>
      </c>
      <c r="EI15" s="47" t="str">
        <f>_xlfn.IFNA(VLOOKUP($A15,'I-LogEmaxOverpEC50'!$A:$HP,MATCH(EI$1,'I-LogEmaxOverpEC50'!$A$1:$HP$1,0),FALSE),"")</f>
        <v/>
      </c>
      <c r="EJ15" s="37"/>
      <c r="EK15" s="37"/>
      <c r="EL15" s="37"/>
      <c r="EM15" s="37"/>
      <c r="EN15" s="37"/>
      <c r="EO15" s="37"/>
      <c r="EP15" s="37"/>
      <c r="EQ15" s="37"/>
    </row>
    <row r="16" spans="1:147" s="49" customFormat="1" x14ac:dyDescent="0.2">
      <c r="A16" s="29" t="s">
        <v>47</v>
      </c>
      <c r="B16" s="377" t="str">
        <f>VLOOKUP($A16,BI!$A:$Q,MATCH(B$1,BI!$A$1:$Q$1,0),FALSE)</f>
        <v/>
      </c>
      <c r="C16" s="378">
        <f>VLOOKUP($A16,BI!$A:$Q,MATCH(C$1,BI!$A$1:$Q$1,0),FALSE)</f>
        <v>1</v>
      </c>
      <c r="D16" s="378">
        <f>VLOOKUP($A16,BI!$A:$Q,MATCH(D$1,BI!$A$1:$Q$1,0),FALSE)</f>
        <v>1</v>
      </c>
      <c r="E16" s="378">
        <f>VLOOKUP($A16,BI!$A:$Q,MATCH(E$1,BI!$A$1:$Q$1,0),FALSE)</f>
        <v>1</v>
      </c>
      <c r="F16" s="378">
        <f>VLOOKUP($A16,BI!$A:$Q,MATCH(F$1,BI!$A$1:$Q$1,0),FALSE)</f>
        <v>1</v>
      </c>
      <c r="G16" s="378">
        <f>VLOOKUP($A16,BI!$A:$Q,MATCH(G$1,BI!$A$1:$Q$1,0),FALSE)</f>
        <v>1</v>
      </c>
      <c r="H16" s="378">
        <f>VLOOKUP($A16,BI!$A:$Q,MATCH(H$1,BI!$A$1:$Q$1,0),FALSE)</f>
        <v>1</v>
      </c>
      <c r="I16" s="378" t="str">
        <f>VLOOKUP($A16,BI!$A:$Q,MATCH(I$1,BI!$A$1:$Q$1,0),FALSE)</f>
        <v/>
      </c>
      <c r="J16" s="378">
        <f>VLOOKUP($A16,BI!$A:$Q,MATCH(J$1,BI!$A$1:$Q$1,0),FALSE)</f>
        <v>1</v>
      </c>
      <c r="K16" s="378">
        <f>VLOOKUP($A16,BI!$A:$Q,MATCH(K$1,BI!$A$1:$Q$1,0),FALSE)</f>
        <v>1</v>
      </c>
      <c r="L16" s="378" t="str">
        <f>VLOOKUP($A16,BI!$A:$Q,MATCH(L$1,BI!$A$1:$Q$1,0),FALSE)</f>
        <v/>
      </c>
      <c r="M16" s="378" t="str">
        <f>VLOOKUP($A16,BI!$A:$Q,MATCH(M$1,BI!$A$1:$Q$1,0),FALSE)</f>
        <v/>
      </c>
      <c r="N16" s="49">
        <f t="shared" si="29"/>
        <v>8</v>
      </c>
      <c r="O16" s="49" t="str">
        <f>VLOOKUP($A16,BI!$A:$Q,MATCH(O$1,BI!$A$1:$Q$1,0),FALSE)</f>
        <v/>
      </c>
      <c r="P16" s="37">
        <f>VLOOKUP($A16,BI!$A:$Q,MATCH(P$1,BI!$A$1:$Q$1,0),FALSE)</f>
        <v>1</v>
      </c>
      <c r="Q16" s="37">
        <f>VLOOKUP($A16,BI!$A:$Q,MATCH(Q$1,BI!$A$1:$Q$1,0),FALSE)</f>
        <v>1</v>
      </c>
      <c r="R16" s="37" t="str">
        <f>VLOOKUP($A16,BI!$A:$Q,MATCH(R$1,BI!$A$1:$Q$1,0),FALSE)</f>
        <v/>
      </c>
      <c r="S16" s="37">
        <f t="shared" si="30"/>
        <v>2</v>
      </c>
      <c r="T16" s="40" t="str">
        <f t="shared" si="31"/>
        <v/>
      </c>
      <c r="U16" s="41">
        <f t="shared" si="32"/>
        <v>0.93710519551253124</v>
      </c>
      <c r="V16" s="41">
        <f t="shared" si="33"/>
        <v>0.9049487281082802</v>
      </c>
      <c r="W16" s="41">
        <f t="shared" si="34"/>
        <v>0.8727733959351518</v>
      </c>
      <c r="X16" s="41">
        <f t="shared" si="35"/>
        <v>0.81634374165778889</v>
      </c>
      <c r="Y16" s="41">
        <f t="shared" si="36"/>
        <v>0.80754603374425382</v>
      </c>
      <c r="Z16" s="41">
        <f t="shared" si="37"/>
        <v>0.75222828788153651</v>
      </c>
      <c r="AA16" s="41" t="str">
        <f t="shared" si="38"/>
        <v/>
      </c>
      <c r="AB16" s="41">
        <f t="shared" si="39"/>
        <v>0.769987279694616</v>
      </c>
      <c r="AC16" s="41">
        <f t="shared" si="40"/>
        <v>0.81702713546886829</v>
      </c>
      <c r="AD16" s="41" t="str">
        <f t="shared" si="41"/>
        <v/>
      </c>
      <c r="AE16" s="41" t="str">
        <f t="shared" si="42"/>
        <v/>
      </c>
      <c r="AF16" s="44" t="str">
        <f>_xlfn.IFNA(VLOOKUP($A16,'B-LogEmaxOverpEC50'!$A:$BQ,MATCH(AF$1,'B-LogEmaxOverpEC50'!$A$1:$BQ$1,0),FALSE),"")</f>
        <v/>
      </c>
      <c r="AG16" s="46">
        <f>_xlfn.IFNA(VLOOKUP($A16,'B-LogEmaxOverpEC50'!$A:$BQ,MATCH(AG$1,'B-LogEmaxOverpEC50'!$A$1:$BQ$1,0),FALSE),"")</f>
        <v>8.1146537215972501</v>
      </c>
      <c r="AH16" s="46">
        <f>_xlfn.IFNA(VLOOKUP($A16,'B-LogEmaxOverpEC50'!$A:$BQ,MATCH(AH$1,'B-LogEmaxOverpEC50'!$A$1:$BQ$1,0),FALSE),"")</f>
        <v>8.4030000000000022</v>
      </c>
      <c r="AI16" s="46">
        <f>_xlfn.IFNA(VLOOKUP($A16,'B-LogEmaxOverpEC50'!$A:$BQ,MATCH(AI$1,'B-LogEmaxOverpEC50'!$A$1:$BQ$1,0),FALSE),"")</f>
        <v>8.434309235891396</v>
      </c>
      <c r="AJ16" s="46">
        <f>_xlfn.IFNA(VLOOKUP($A16,'B-LogEmaxOverpEC50'!$A:$BQ,MATCH(AJ$1,'B-LogEmaxOverpEC50'!$A$1:$BQ$1,0),FALSE),"")</f>
        <v>9.0173297577161797</v>
      </c>
      <c r="AK16" s="46">
        <f>_xlfn.IFNA(VLOOKUP($A16,'B-LogEmaxOverpEC50'!$A:$BQ,MATCH(AK$1,'B-LogEmaxOverpEC50'!$A$1:$BQ$1,0),FALSE),"")</f>
        <v>8.3196915081439116</v>
      </c>
      <c r="AL16" s="45">
        <f>_xlfn.IFNA(VLOOKUP($A16,'B-LogEmaxOverpEC50'!$A:$BQ,MATCH(AL$1,'B-LogEmaxOverpEC50'!$A$1:$BQ$1,0),FALSE),"")</f>
        <v>4.7465236300887552</v>
      </c>
      <c r="AM16" s="45" t="str">
        <f>_xlfn.IFNA(VLOOKUP($A16,'B-LogEmaxOverpEC50'!$A:$BQ,MATCH(AM$1,'B-LogEmaxOverpEC50'!$A$1:$BQ$1,0),FALSE),"")</f>
        <v/>
      </c>
      <c r="AN16" s="45">
        <f>_xlfn.IFNA(VLOOKUP($A16,'B-LogEmaxOverpEC50'!$A:$BQ,MATCH(AN$1,'B-LogEmaxOverpEC50'!$A$1:$BQ$1,0),FALSE),"")</f>
        <v>4.927449322714291</v>
      </c>
      <c r="AO16" s="46">
        <f>_xlfn.IFNA(VLOOKUP($A16,'B-LogEmaxOverpEC50'!$A:$BQ,MATCH(AO$1,'B-LogEmaxOverpEC50'!$A$1:$BQ$1,0),FALSE),"")</f>
        <v>6.8560052602007087</v>
      </c>
      <c r="AP16" s="45" t="str">
        <f>_xlfn.IFNA(VLOOKUP($A16,'B-LogEmaxOverpEC50'!$A:$BQ,MATCH(AP$1,'B-LogEmaxOverpEC50'!$A$1:$BQ$1,0),FALSE),"")</f>
        <v/>
      </c>
      <c r="AQ16" s="45" t="str">
        <f>_xlfn.IFNA(VLOOKUP($A16,'B-LogEmaxOverpEC50'!$A:$BQ,MATCH(AQ$1,'B-LogEmaxOverpEC50'!$A$1:$BQ$1,0),FALSE),"")</f>
        <v/>
      </c>
      <c r="AR16" s="47" t="str">
        <f>_xlfn.IFNA(VLOOKUP($A16,'I-LogEmaxOverpEC50'!$A:$BQ,MATCH(AR$1,'I-LogEmaxOverpEC50'!$A$1:$BQ$1,0),FALSE),"")</f>
        <v/>
      </c>
      <c r="AS16" s="47">
        <f>_xlfn.IFNA(VLOOKUP($A16,'I-LogEmaxOverpEC50'!$A:$BQ,MATCH(AS$1,'I-LogEmaxOverpEC50'!$A$1:$BQ$1,0),FALSE),"")</f>
        <v>7.6042841622938804</v>
      </c>
      <c r="AT16" s="47">
        <f>_xlfn.IFNA(VLOOKUP($A16,'I-LogEmaxOverpEC50'!$A:$BQ,MATCH(AT$1,'I-LogEmaxOverpEC50'!$A$1:$BQ$1,0),FALSE),"")</f>
        <v>7.6042841622938804</v>
      </c>
      <c r="AU16" s="47">
        <f>_xlfn.IFNA(VLOOKUP($A16,'I-LogEmaxOverpEC50'!$A:$BQ,MATCH(AU$1,'I-LogEmaxOverpEC50'!$A$1:$BQ$1,0),FALSE),"")</f>
        <v>7.3612407141761489</v>
      </c>
      <c r="AV16" s="47">
        <f>_xlfn.IFNA(VLOOKUP($A16,'I-LogEmaxOverpEC50'!$A:$BQ,MATCH(AV$1,'I-LogEmaxOverpEC50'!$A$1:$BQ$1,0),FALSE),"")</f>
        <v>7.3612407141761489</v>
      </c>
      <c r="AW16" s="47">
        <f>_xlfn.IFNA(VLOOKUP($A16,'I-LogEmaxOverpEC50'!$A:$BQ,MATCH(AW$1,'I-LogEmaxOverpEC50'!$A$1:$BQ$1,0),FALSE),"")</f>
        <v>6.7185338793773655</v>
      </c>
      <c r="AX16" s="47">
        <f>_xlfn.IFNA(VLOOKUP($A16,'I-LogEmaxOverpEC50'!$A:$BQ,MATCH(AX$1,'I-LogEmaxOverpEC50'!$A$1:$BQ$1,0),FALSE),"")</f>
        <v>6.3099509903518198</v>
      </c>
      <c r="AY16" s="47" t="str">
        <f>_xlfn.IFNA(VLOOKUP($A16,'I-LogEmaxOverpEC50'!$A:$BQ,MATCH(AY$1,'I-LogEmaxOverpEC50'!$A$1:$BQ$1,0),FALSE),"")</f>
        <v/>
      </c>
      <c r="AZ16" s="47">
        <f>_xlfn.IFNA(VLOOKUP($A16,'I-LogEmaxOverpEC50'!$A:$BQ,MATCH(AZ$1,'I-LogEmaxOverpEC50'!$A$1:$BQ$1,0),FALSE),"")</f>
        <v>6.3993905518394572</v>
      </c>
      <c r="BA16" s="47">
        <f>_xlfn.IFNA(VLOOKUP($A16,'I-LogEmaxOverpEC50'!$A:$BQ,MATCH(BA$1,'I-LogEmaxOverpEC50'!$A$1:$BQ$1,0),FALSE),"")</f>
        <v>5.6015423385012779</v>
      </c>
      <c r="BB16" s="47" t="str">
        <f>_xlfn.IFNA(VLOOKUP($A16,'I-LogEmaxOverpEC50'!$A:$BQ,MATCH(BB$1,'I-LogEmaxOverpEC50'!$A$1:$BQ$1,0),FALSE),"")</f>
        <v/>
      </c>
      <c r="BC16" s="47" t="str">
        <f>_xlfn.IFNA(VLOOKUP($A16,'I-LogEmaxOverpEC50'!$A:$BQ,MATCH(BC$1,'I-LogEmaxOverpEC50'!$A$1:$BQ$1,0),FALSE),"")</f>
        <v/>
      </c>
      <c r="BD16" s="199" t="str">
        <f t="shared" si="43"/>
        <v/>
      </c>
      <c r="BE16" s="41">
        <f t="shared" si="44"/>
        <v>0.78864036223053835</v>
      </c>
      <c r="BF16" s="41">
        <f t="shared" si="45"/>
        <v>0.8561560184757302</v>
      </c>
      <c r="BG16" s="41">
        <f t="shared" si="46"/>
        <v>0.98274884466290446</v>
      </c>
      <c r="BH16" s="41">
        <f t="shared" si="47"/>
        <v>0.87864464344311799</v>
      </c>
      <c r="BI16" s="41">
        <f t="shared" si="48"/>
        <v>0.66662462562704139</v>
      </c>
      <c r="BJ16" s="41">
        <f t="shared" si="49"/>
        <v>0</v>
      </c>
      <c r="BK16" s="41" t="str">
        <f t="shared" si="50"/>
        <v/>
      </c>
      <c r="BL16" s="41">
        <f t="shared" si="51"/>
        <v>0.10633961344521752</v>
      </c>
      <c r="BM16" s="41">
        <f t="shared" si="52"/>
        <v>0</v>
      </c>
      <c r="BN16" s="41" t="str">
        <f t="shared" si="53"/>
        <v/>
      </c>
      <c r="BO16" s="41" t="str">
        <f t="shared" si="54"/>
        <v/>
      </c>
      <c r="BP16" s="40" t="str">
        <f>_xlfn.IFNA(VLOOKUP($A16,'B-LogEmaxOverpEC50'!$A:$BQ,MATCH(BP$1,'B-LogEmaxOverpEC50'!$A$1:$BQ$1,0),FALSE),"")</f>
        <v/>
      </c>
      <c r="BQ16" s="41">
        <f>_xlfn.IFNA(VLOOKUP($A16,'B-LogEmaxOverpEC50'!$A:$BQ,MATCH(BQ$1,'B-LogEmaxOverpEC50'!$A$1:$BQ$1,0),FALSE),"")</f>
        <v>0.78864036223053835</v>
      </c>
      <c r="BR16" s="41">
        <f>_xlfn.IFNA(VLOOKUP($A16,'B-LogEmaxOverpEC50'!$A:$BQ,MATCH(BR$1,'B-LogEmaxOverpEC50'!$A$1:$BQ$1,0),FALSE),"")</f>
        <v>0.8561560184757302</v>
      </c>
      <c r="BS16" s="41">
        <f>_xlfn.IFNA(VLOOKUP($A16,'B-LogEmaxOverpEC50'!$A:$BQ,MATCH(BS$1,'B-LogEmaxOverpEC50'!$A$1:$BQ$1,0),FALSE),"")</f>
        <v>0.86348700821297386</v>
      </c>
      <c r="BT16" s="41">
        <f>_xlfn.IFNA(VLOOKUP($A16,'B-LogEmaxOverpEC50'!$A:$BQ,MATCH(BT$1,'B-LogEmaxOverpEC50'!$A$1:$BQ$1,0),FALSE),"")</f>
        <v>1</v>
      </c>
      <c r="BU16" s="41">
        <f>_xlfn.IFNA(VLOOKUP($A16,'B-LogEmaxOverpEC50'!$A:$BQ,MATCH(BU$1,'B-LogEmaxOverpEC50'!$A$1:$BQ$1,0),FALSE),"")</f>
        <v>0.83664951563609624</v>
      </c>
      <c r="BV16" s="41">
        <f>_xlfn.IFNA(VLOOKUP($A16,'B-LogEmaxOverpEC50'!$A:$BQ,MATCH(BV$1,'B-LogEmaxOverpEC50'!$A$1:$BQ$1,0),FALSE),"")</f>
        <v>0</v>
      </c>
      <c r="BW16" s="41" t="str">
        <f>_xlfn.IFNA(VLOOKUP($A16,'B-LogEmaxOverpEC50'!$A:$BQ,MATCH(BW$1,'B-LogEmaxOverpEC50'!$A$1:$BQ$1,0),FALSE),"")</f>
        <v/>
      </c>
      <c r="BX16" s="41">
        <f>_xlfn.IFNA(VLOOKUP($A16,'B-LogEmaxOverpEC50'!$A:$BQ,MATCH(BX$1,'B-LogEmaxOverpEC50'!$A$1:$BQ$1,0),FALSE),"")</f>
        <v>4.2363358864535038E-2</v>
      </c>
      <c r="BY16" s="41">
        <f>_xlfn.IFNA(VLOOKUP($A16,'B-LogEmaxOverpEC50'!$A:$BQ,MATCH(BY$1,'B-LogEmaxOverpEC50'!$A$1:$BQ$1,0),FALSE),"")</f>
        <v>0.49393055247015882</v>
      </c>
      <c r="BZ16" s="41" t="str">
        <f>_xlfn.IFNA(VLOOKUP($A16,'B-LogEmaxOverpEC50'!$A:$BQ,MATCH(BZ$1,'B-LogEmaxOverpEC50'!$A$1:$BQ$1,0),FALSE),"")</f>
        <v/>
      </c>
      <c r="CA16" s="41" t="str">
        <f>_xlfn.IFNA(VLOOKUP($A16,'B-LogEmaxOverpEC50'!$A:$BQ,MATCH(CA$1,'B-LogEmaxOverpEC50'!$A$1:$BQ$1,0),FALSE),"")</f>
        <v/>
      </c>
      <c r="CB16" s="47" t="str">
        <f>_xlfn.IFNA(VLOOKUP($A16,'I-LogEmaxOverpEC50'!$A:$BQ,MATCH(CB$1,'I-LogEmaxOverpEC50'!$A$1:$BQ$1,0),FALSE),"")</f>
        <v/>
      </c>
      <c r="CC16" s="47">
        <f>_xlfn.IFNA(VLOOKUP($A16,'I-LogEmaxOverpEC50'!$A:$BQ,MATCH(CC$1,'I-LogEmaxOverpEC50'!$A$1:$BQ$1,0),FALSE),"")</f>
        <v>1</v>
      </c>
      <c r="CD16" s="47">
        <f>_xlfn.IFNA(VLOOKUP($A16,'I-LogEmaxOverpEC50'!$A:$BQ,MATCH(CD$1,'I-LogEmaxOverpEC50'!$A$1:$BQ$1,0),FALSE),"")</f>
        <v>1</v>
      </c>
      <c r="CE16" s="47">
        <f>_xlfn.IFNA(VLOOKUP($A16,'I-LogEmaxOverpEC50'!$A:$BQ,MATCH(CE$1,'I-LogEmaxOverpEC50'!$A$1:$BQ$1,0),FALSE),"")</f>
        <v>0.87864464344311799</v>
      </c>
      <c r="CF16" s="47">
        <f>_xlfn.IFNA(VLOOKUP($A16,'I-LogEmaxOverpEC50'!$A:$BQ,MATCH(CF$1,'I-LogEmaxOverpEC50'!$A$1:$BQ$1,0),FALSE),"")</f>
        <v>0.87864464344311799</v>
      </c>
      <c r="CG16" s="47">
        <f>_xlfn.IFNA(VLOOKUP($A16,'I-LogEmaxOverpEC50'!$A:$BQ,MATCH(CG$1,'I-LogEmaxOverpEC50'!$A$1:$BQ$1,0),FALSE),"")</f>
        <v>0.55773117014195817</v>
      </c>
      <c r="CH16" s="47">
        <f>_xlfn.IFNA(VLOOKUP($A16,'I-LogEmaxOverpEC50'!$A:$BQ,MATCH(CH$1,'I-LogEmaxOverpEC50'!$A$1:$BQ$1,0),FALSE),"")</f>
        <v>0.3537194077811911</v>
      </c>
      <c r="CI16" s="47" t="str">
        <f>_xlfn.IFNA(VLOOKUP($A16,'I-LogEmaxOverpEC50'!$A:$BQ,MATCH(CI$1,'I-LogEmaxOverpEC50'!$A$1:$BQ$1,0),FALSE),"")</f>
        <v/>
      </c>
      <c r="CJ16" s="47">
        <f>_xlfn.IFNA(VLOOKUP($A16,'I-LogEmaxOverpEC50'!$A:$BQ,MATCH(CJ$1,'I-LogEmaxOverpEC50'!$A$1:$BQ$1,0),FALSE),"")</f>
        <v>0.39837796557685601</v>
      </c>
      <c r="CK16" s="47">
        <f>_xlfn.IFNA(VLOOKUP($A16,'I-LogEmaxOverpEC50'!$A:$BQ,MATCH(CK$1,'I-LogEmaxOverpEC50'!$A$1:$BQ$1,0),FALSE),"")</f>
        <v>0</v>
      </c>
      <c r="CL16" s="47" t="str">
        <f>_xlfn.IFNA(VLOOKUP($A16,'I-LogEmaxOverpEC50'!$A:$BQ,MATCH(CL$1,'I-LogEmaxOverpEC50'!$A$1:$BQ$1,0),FALSE),"")</f>
        <v/>
      </c>
      <c r="CM16" s="47" t="str">
        <f>_xlfn.IFNA(VLOOKUP($A16,'I-LogEmaxOverpEC50'!$A:$BQ,MATCH(CM$1,'I-LogEmaxOverpEC50'!$A$1:$BQ$1,0),FALSE),"")</f>
        <v/>
      </c>
      <c r="CN16" s="105" t="str">
        <f t="shared" si="13"/>
        <v/>
      </c>
      <c r="CO16" s="47">
        <f t="shared" si="14"/>
        <v>0.84329667058996616</v>
      </c>
      <c r="CP16" s="47">
        <f t="shared" si="15"/>
        <v>0.93339930600521681</v>
      </c>
      <c r="CQ16" s="47" t="str">
        <f t="shared" si="16"/>
        <v/>
      </c>
      <c r="CR16" s="48" t="str">
        <f>_xlfn.IFNA(VLOOKUP($A16,'B-LogEmaxOverpEC50'!$A:$HP,MATCH(CR$1,'B-LogEmaxOverpEC50'!$A$1:$HP$1,0),FALSE),"")</f>
        <v/>
      </c>
      <c r="CS16" s="47">
        <f>_xlfn.IFNA(VLOOKUP($A16,'B-LogEmaxOverpEC50'!$A:$HP,MATCH(CS$1,'B-LogEmaxOverpEC50'!$A$1:$HP$1,0),FALSE),"")</f>
        <v>9.0173297577161797</v>
      </c>
      <c r="CT16" s="47">
        <f>_xlfn.IFNA(VLOOKUP($A16,'B-LogEmaxOverpEC50'!$A:$HP,MATCH(CT$1,'B-LogEmaxOverpEC50'!$A$1:$HP$1,0),FALSE),"")</f>
        <v>6.8560052602007087</v>
      </c>
      <c r="CU16" s="47" t="str">
        <f>_xlfn.IFNA(VLOOKUP($A16,'B-LogEmaxOverpEC50'!$A:$HP,MATCH(CU$1,'B-LogEmaxOverpEC50'!$A$1:$HP$1,0),FALSE),"")</f>
        <v/>
      </c>
      <c r="CV16" s="48" t="str">
        <f>_xlfn.IFNA(VLOOKUP($A16,'I-LogEmaxOverpEC50'!$A:$HP,MATCH(CV$1,'I-LogEmaxOverpEC50'!$A$1:$HP$1,0),FALSE),"")</f>
        <v/>
      </c>
      <c r="CW16" s="47">
        <f>_xlfn.IFNA(VLOOKUP($A16,'I-LogEmaxOverpEC50'!$A:$HP,MATCH(CW$1,'I-LogEmaxOverpEC50'!$A$1:$HP$1,0),FALSE),"")</f>
        <v>7.6042841622938804</v>
      </c>
      <c r="CX16" s="47">
        <f>_xlfn.IFNA(VLOOKUP($A16,'I-LogEmaxOverpEC50'!$A:$HP,MATCH(CX$1,'I-LogEmaxOverpEC50'!$A$1:$HP$1,0),FALSE),"")</f>
        <v>6.3993905518394572</v>
      </c>
      <c r="CY16" s="47" t="str">
        <f>_xlfn.IFNA(VLOOKUP($A16,'I-LogEmaxOverpEC50'!$A:$HP,MATCH(CY$1,'I-LogEmaxOverpEC50'!$A$1:$HP$1,0),FALSE),"")</f>
        <v/>
      </c>
      <c r="CZ16" s="105" t="str">
        <f t="shared" si="17"/>
        <v/>
      </c>
      <c r="DA16" s="47">
        <f t="shared" si="18"/>
        <v>0.86664610903759498</v>
      </c>
      <c r="DB16" s="47">
        <f t="shared" si="19"/>
        <v>0.90274059519504513</v>
      </c>
      <c r="DC16" s="47" t="str">
        <f t="shared" si="20"/>
        <v/>
      </c>
      <c r="DD16" s="48" t="str">
        <f>_xlfn.IFNA(VLOOKUP($A16,'B-LogEmaxOverpEC50'!$A:$HP,MATCH(DD$1,'B-LogEmaxOverpEC50'!$A$1:$HP$1,0),FALSE),"")</f>
        <v/>
      </c>
      <c r="DE16" s="47">
        <f>_xlfn.IFNA(VLOOKUP($A16,'B-LogEmaxOverpEC50'!$A:$HP,MATCH(DE$1,'B-LogEmaxOverpEC50'!$A$1:$HP$1,0),FALSE),"")</f>
        <v>8.4577968446697476</v>
      </c>
      <c r="DF16" s="47">
        <f>_xlfn.IFNA(VLOOKUP($A16,'B-LogEmaxOverpEC50'!$A:$HP,MATCH(DF$1,'B-LogEmaxOverpEC50'!$A$1:$HP$1,0),FALSE),"")</f>
        <v>5.5099927376679183</v>
      </c>
      <c r="DG16" s="47" t="str">
        <f>_xlfn.IFNA(VLOOKUP($A16,'B-LogEmaxOverpEC50'!$A:$HP,MATCH(DG$1,'B-LogEmaxOverpEC50'!$A$1:$HP$1,0),FALSE),"")</f>
        <v/>
      </c>
      <c r="DH16" s="48" t="str">
        <f>_xlfn.IFNA(VLOOKUP($A16,'I-LogEmaxOverpEC50'!$A:$HP,MATCH(DH$1,'I-LogEmaxOverpEC50'!$A$1:$HP$1,0),FALSE),"")</f>
        <v/>
      </c>
      <c r="DI16" s="47">
        <f>_xlfn.IFNA(VLOOKUP($A16,'I-LogEmaxOverpEC50'!$A:$HP,MATCH(DI$1,'I-LogEmaxOverpEC50'!$A$1:$HP$1,0),FALSE),"")</f>
        <v>7.3299167264634848</v>
      </c>
      <c r="DJ16" s="47">
        <f>_xlfn.IFNA(VLOOKUP($A16,'I-LogEmaxOverpEC50'!$A:$HP,MATCH(DJ$1,'I-LogEmaxOverpEC50'!$A$1:$HP$1,0),FALSE),"")</f>
        <v>6.1036279602308516</v>
      </c>
      <c r="DK16" s="47" t="str">
        <f>_xlfn.IFNA(VLOOKUP($A16,'I-LogEmaxOverpEC50'!$A:$HP,MATCH(DK$1,'I-LogEmaxOverpEC50'!$A$1:$HP$1,0),FALSE),"")</f>
        <v/>
      </c>
      <c r="DL16" s="105" t="str">
        <f t="shared" si="21"/>
        <v/>
      </c>
      <c r="DM16" s="47">
        <f t="shared" si="22"/>
        <v>1</v>
      </c>
      <c r="DN16" s="47">
        <f t="shared" si="23"/>
        <v>0.80654651465587224</v>
      </c>
      <c r="DO16" s="47" t="str">
        <f t="shared" si="24"/>
        <v/>
      </c>
      <c r="DP16" s="48" t="str">
        <f>_xlfn.IFNA(VLOOKUP($A16,'B-LogEmaxOverpEC50'!$A:$HP,MATCH(DP$1,'B-LogEmaxOverpEC50'!$A$1:$HP$1,0),FALSE),"")</f>
        <v/>
      </c>
      <c r="DQ16" s="47">
        <f>_xlfn.IFNA(VLOOKUP($A16,'B-LogEmaxOverpEC50'!$A:$HP,MATCH(DQ$1,'B-LogEmaxOverpEC50'!$A$1:$HP$1,0),FALSE),"")</f>
        <v>1</v>
      </c>
      <c r="DR16" s="47">
        <f>_xlfn.IFNA(VLOOKUP($A16,'B-LogEmaxOverpEC50'!$A:$HP,MATCH(DR$1,'B-LogEmaxOverpEC50'!$A$1:$HP$1,0),FALSE),"")</f>
        <v>0.49393055247015882</v>
      </c>
      <c r="DS16" s="47" t="str">
        <f>_xlfn.IFNA(VLOOKUP($A16,'B-LogEmaxOverpEC50'!$A:$HP,MATCH(DS$1,'B-LogEmaxOverpEC50'!$A$1:$HP$1,0),FALSE),"")</f>
        <v/>
      </c>
      <c r="DT16" s="48" t="str">
        <f>_xlfn.IFNA(VLOOKUP($A16,'I-LogEmaxOverpEC50'!$A:$HP,MATCH(DT$1,'I-LogEmaxOverpEC50'!$A$1:$HP$1,0),FALSE),"")</f>
        <v/>
      </c>
      <c r="DU16" s="47">
        <f>_xlfn.IFNA(VLOOKUP($A16,'I-LogEmaxOverpEC50'!$A:$HP,MATCH(DU$1,'I-LogEmaxOverpEC50'!$A$1:$HP$1,0),FALSE),"")</f>
        <v>1</v>
      </c>
      <c r="DV16" s="47">
        <f>_xlfn.IFNA(VLOOKUP($A16,'I-LogEmaxOverpEC50'!$A:$HP,MATCH(DV$1,'I-LogEmaxOverpEC50'!$A$1:$HP$1,0),FALSE),"")</f>
        <v>0.39837796557685601</v>
      </c>
      <c r="DW16" s="47" t="str">
        <f>_xlfn.IFNA(VLOOKUP($A16,'I-LogEmaxOverpEC50'!$A:$HP,MATCH(DW$1,'I-LogEmaxOverpEC50'!$A$1:$HP$1,0),FALSE),"")</f>
        <v/>
      </c>
      <c r="DX16" s="105" t="str">
        <f t="shared" si="25"/>
        <v/>
      </c>
      <c r="DY16" s="47">
        <f t="shared" si="26"/>
        <v>0.99311555593970513</v>
      </c>
      <c r="DZ16" s="47">
        <f t="shared" si="27"/>
        <v>0.71306446523033284</v>
      </c>
      <c r="EA16" s="47" t="str">
        <f t="shared" si="28"/>
        <v/>
      </c>
      <c r="EB16" s="48" t="str">
        <f>_xlfn.IFNA(VLOOKUP($A16,'B-LogEmaxOverpEC50'!$A:$HP,MATCH(EB$1,'B-LogEmaxOverpEC50'!$A$1:$HP$1,0),FALSE),"")</f>
        <v/>
      </c>
      <c r="EC16" s="47">
        <f>_xlfn.IFNA(VLOOKUP($A16,'B-LogEmaxOverpEC50'!$A:$HP,MATCH(EC$1,'B-LogEmaxOverpEC50'!$A$1:$HP$1,0),FALSE),"")</f>
        <v>0.86898658091106784</v>
      </c>
      <c r="ED16" s="47">
        <f>_xlfn.IFNA(VLOOKUP($A16,'B-LogEmaxOverpEC50'!$A:$HP,MATCH(ED$1,'B-LogEmaxOverpEC50'!$A$1:$HP$1,0),FALSE),"")</f>
        <v>0.17876463711156462</v>
      </c>
      <c r="EE16" s="47" t="str">
        <f>_xlfn.IFNA(VLOOKUP($A16,'B-LogEmaxOverpEC50'!$A:$HP,MATCH(EE$1,'B-LogEmaxOverpEC50'!$A$1:$HP$1,0),FALSE),"")</f>
        <v/>
      </c>
      <c r="EF16" s="48" t="str">
        <f>_xlfn.IFNA(VLOOKUP($A16,'I-LogEmaxOverpEC50'!$A:$HP,MATCH(EF$1,'I-LogEmaxOverpEC50'!$A$1:$HP$1,0),FALSE),"")</f>
        <v/>
      </c>
      <c r="EG16" s="47">
        <f>_xlfn.IFNA(VLOOKUP($A16,'I-LogEmaxOverpEC50'!$A:$HP,MATCH(EG$1,'I-LogEmaxOverpEC50'!$A$1:$HP$1,0),FALSE),"")</f>
        <v>0.86300409140563872</v>
      </c>
      <c r="EH16" s="47">
        <f>_xlfn.IFNA(VLOOKUP($A16,'I-LogEmaxOverpEC50'!$A:$HP,MATCH(EH$1,'I-LogEmaxOverpEC50'!$A$1:$HP$1,0),FALSE),"")</f>
        <v>0.25069912445268239</v>
      </c>
      <c r="EI16" s="47" t="str">
        <f>_xlfn.IFNA(VLOOKUP($A16,'I-LogEmaxOverpEC50'!$A:$HP,MATCH(EI$1,'I-LogEmaxOverpEC50'!$A$1:$HP$1,0),FALSE),"")</f>
        <v/>
      </c>
      <c r="EJ16" s="37"/>
      <c r="EK16" s="37"/>
      <c r="EL16" s="37"/>
      <c r="EM16" s="37"/>
      <c r="EN16" s="37"/>
      <c r="EO16" s="37"/>
      <c r="EP16" s="37"/>
      <c r="EQ16" s="37"/>
    </row>
    <row r="17" spans="1:147" s="49" customFormat="1" x14ac:dyDescent="0.2">
      <c r="A17" s="29" t="s">
        <v>53</v>
      </c>
      <c r="B17" s="377">
        <f>VLOOKUP($A17,BI!$A:$Q,MATCH(B$1,BI!$A$1:$Q$1,0),FALSE)</f>
        <v>1</v>
      </c>
      <c r="C17" s="378">
        <f>VLOOKUP($A17,BI!$A:$Q,MATCH(C$1,BI!$A$1:$Q$1,0),FALSE)</f>
        <v>1</v>
      </c>
      <c r="D17" s="378" t="str">
        <f>VLOOKUP($A17,BI!$A:$Q,MATCH(D$1,BI!$A$1:$Q$1,0),FALSE)</f>
        <v/>
      </c>
      <c r="E17" s="378">
        <f>VLOOKUP($A17,BI!$A:$Q,MATCH(E$1,BI!$A$1:$Q$1,0),FALSE)</f>
        <v>1</v>
      </c>
      <c r="F17" s="378" t="str">
        <f>VLOOKUP($A17,BI!$A:$Q,MATCH(F$1,BI!$A$1:$Q$1,0),FALSE)</f>
        <v/>
      </c>
      <c r="G17" s="378" t="str">
        <f>VLOOKUP($A17,BI!$A:$Q,MATCH(G$1,BI!$A$1:$Q$1,0),FALSE)</f>
        <v/>
      </c>
      <c r="H17" s="378">
        <f>VLOOKUP($A17,BI!$A:$Q,MATCH(H$1,BI!$A$1:$Q$1,0),FALSE)</f>
        <v>1</v>
      </c>
      <c r="I17" s="378">
        <f>VLOOKUP($A17,BI!$A:$Q,MATCH(I$1,BI!$A$1:$Q$1,0),FALSE)</f>
        <v>1</v>
      </c>
      <c r="J17" s="378">
        <f>VLOOKUP($A17,BI!$A:$Q,MATCH(J$1,BI!$A$1:$Q$1,0),FALSE)</f>
        <v>1</v>
      </c>
      <c r="K17" s="378">
        <f>VLOOKUP($A17,BI!$A:$Q,MATCH(K$1,BI!$A$1:$Q$1,0),FALSE)</f>
        <v>1</v>
      </c>
      <c r="L17" s="378" t="str">
        <f>VLOOKUP($A17,BI!$A:$Q,MATCH(L$1,BI!$A$1:$Q$1,0),FALSE)</f>
        <v/>
      </c>
      <c r="M17" s="378" t="str">
        <f>VLOOKUP($A17,BI!$A:$Q,MATCH(M$1,BI!$A$1:$Q$1,0),FALSE)</f>
        <v/>
      </c>
      <c r="N17" s="49">
        <f t="shared" si="29"/>
        <v>7</v>
      </c>
      <c r="O17" s="49">
        <f>VLOOKUP($A17,BI!$A:$Q,MATCH(O$1,BI!$A$1:$Q$1,0),FALSE)</f>
        <v>1</v>
      </c>
      <c r="P17" s="37">
        <f>VLOOKUP($A17,BI!$A:$Q,MATCH(P$1,BI!$A$1:$Q$1,0),FALSE)</f>
        <v>1</v>
      </c>
      <c r="Q17" s="37">
        <f>VLOOKUP($A17,BI!$A:$Q,MATCH(Q$1,BI!$A$1:$Q$1,0),FALSE)</f>
        <v>1</v>
      </c>
      <c r="R17" s="37" t="str">
        <f>VLOOKUP($A17,BI!$A:$Q,MATCH(R$1,BI!$A$1:$Q$1,0),FALSE)</f>
        <v/>
      </c>
      <c r="S17" s="37">
        <f t="shared" si="30"/>
        <v>3</v>
      </c>
      <c r="T17" s="40">
        <f t="shared" si="31"/>
        <v>0.79470930989647492</v>
      </c>
      <c r="U17" s="41">
        <f t="shared" si="32"/>
        <v>0.8413867642423587</v>
      </c>
      <c r="V17" s="41" t="str">
        <f t="shared" si="33"/>
        <v/>
      </c>
      <c r="W17" s="41">
        <f t="shared" si="34"/>
        <v>0.97485752532215042</v>
      </c>
      <c r="X17" s="41" t="str">
        <f t="shared" si="35"/>
        <v/>
      </c>
      <c r="Y17" s="41" t="str">
        <f t="shared" si="36"/>
        <v/>
      </c>
      <c r="Z17" s="41">
        <f t="shared" si="37"/>
        <v>0.93053353454173338</v>
      </c>
      <c r="AA17" s="41">
        <f t="shared" si="38"/>
        <v>0.91800477358581967</v>
      </c>
      <c r="AB17" s="41">
        <f t="shared" si="39"/>
        <v>0.78291840120119705</v>
      </c>
      <c r="AC17" s="41">
        <f t="shared" si="40"/>
        <v>0.85352857472276333</v>
      </c>
      <c r="AD17" s="41" t="str">
        <f t="shared" si="41"/>
        <v/>
      </c>
      <c r="AE17" s="41" t="str">
        <f t="shared" si="42"/>
        <v/>
      </c>
      <c r="AF17" s="44">
        <f>_xlfn.IFNA(VLOOKUP($A17,'B-LogEmaxOverpEC50'!$A:$BQ,MATCH(AF$1,'B-LogEmaxOverpEC50'!$A$1:$BQ$1,0),FALSE),"")</f>
        <v>6.6776266918883138</v>
      </c>
      <c r="AG17" s="46">
        <f>_xlfn.IFNA(VLOOKUP($A17,'B-LogEmaxOverpEC50'!$A:$BQ,MATCH(AG$1,'B-LogEmaxOverpEC50'!$A$1:$BQ$1,0),FALSE),"")</f>
        <v>5.8987872193390221</v>
      </c>
      <c r="AH17" s="46" t="str">
        <f>_xlfn.IFNA(VLOOKUP($A17,'B-LogEmaxOverpEC50'!$A:$BQ,MATCH(AH$1,'B-LogEmaxOverpEC50'!$A$1:$BQ$1,0),FALSE),"")</f>
        <v/>
      </c>
      <c r="AI17" s="46">
        <f>_xlfn.IFNA(VLOOKUP($A17,'B-LogEmaxOverpEC50'!$A:$BQ,MATCH(AI$1,'B-LogEmaxOverpEC50'!$A$1:$BQ$1,0),FALSE),"")</f>
        <v>6.4463820357937225</v>
      </c>
      <c r="AJ17" s="46" t="str">
        <f>_xlfn.IFNA(VLOOKUP($A17,'B-LogEmaxOverpEC50'!$A:$BQ,MATCH(AJ$1,'B-LogEmaxOverpEC50'!$A$1:$BQ$1,0),FALSE),"")</f>
        <v/>
      </c>
      <c r="AK17" s="46" t="str">
        <f>_xlfn.IFNA(VLOOKUP($A17,'B-LogEmaxOverpEC50'!$A:$BQ,MATCH(AK$1,'B-LogEmaxOverpEC50'!$A$1:$BQ$1,0),FALSE),"")</f>
        <v/>
      </c>
      <c r="AL17" s="45">
        <f>_xlfn.IFNA(VLOOKUP($A17,'B-LogEmaxOverpEC50'!$A:$BQ,MATCH(AL$1,'B-LogEmaxOverpEC50'!$A$1:$BQ$1,0),FALSE),"")</f>
        <v>7.7410000000000005</v>
      </c>
      <c r="AM17" s="45">
        <f>_xlfn.IFNA(VLOOKUP($A17,'B-LogEmaxOverpEC50'!$A:$BQ,MATCH(AM$1,'B-LogEmaxOverpEC50'!$A$1:$BQ$1,0),FALSE),"")</f>
        <v>7.6367746981064037</v>
      </c>
      <c r="AN17" s="45">
        <f>_xlfn.IFNA(VLOOKUP($A17,'B-LogEmaxOverpEC50'!$A:$BQ,MATCH(AN$1,'B-LogEmaxOverpEC50'!$A$1:$BQ$1,0),FALSE),"")</f>
        <v>6.6650490322035365</v>
      </c>
      <c r="AO17" s="46">
        <f>_xlfn.IFNA(VLOOKUP($A17,'B-LogEmaxOverpEC50'!$A:$BQ,MATCH(AO$1,'B-LogEmaxOverpEC50'!$A$1:$BQ$1,0),FALSE),"")</f>
        <v>7.7708689198743111</v>
      </c>
      <c r="AP17" s="45" t="str">
        <f>_xlfn.IFNA(VLOOKUP($A17,'B-LogEmaxOverpEC50'!$A:$BQ,MATCH(AP$1,'B-LogEmaxOverpEC50'!$A$1:$BQ$1,0),FALSE),"")</f>
        <v/>
      </c>
      <c r="AQ17" s="45" t="str">
        <f>_xlfn.IFNA(VLOOKUP($A17,'B-LogEmaxOverpEC50'!$A:$BQ,MATCH(AQ$1,'B-LogEmaxOverpEC50'!$A$1:$BQ$1,0),FALSE),"")</f>
        <v/>
      </c>
      <c r="AR17" s="47">
        <f>_xlfn.IFNA(VLOOKUP($A17,'I-LogEmaxOverpEC50'!$A:$BQ,MATCH(AR$1,'I-LogEmaxOverpEC50'!$A$1:$BQ$1,0),FALSE),"")</f>
        <v>8.4026028243688167</v>
      </c>
      <c r="AS17" s="47">
        <f>_xlfn.IFNA(VLOOKUP($A17,'I-LogEmaxOverpEC50'!$A:$BQ,MATCH(AS$1,'I-LogEmaxOverpEC50'!$A$1:$BQ$1,0),FALSE),"")</f>
        <v>7.0107915527417255</v>
      </c>
      <c r="AT17" s="47" t="str">
        <f>_xlfn.IFNA(VLOOKUP($A17,'I-LogEmaxOverpEC50'!$A:$BQ,MATCH(AT$1,'I-LogEmaxOverpEC50'!$A$1:$BQ$1,0),FALSE),"")</f>
        <v/>
      </c>
      <c r="AU17" s="47">
        <f>_xlfn.IFNA(VLOOKUP($A17,'I-LogEmaxOverpEC50'!$A:$BQ,MATCH(AU$1,'I-LogEmaxOverpEC50'!$A$1:$BQ$1,0),FALSE),"")</f>
        <v>6.6126401739202434</v>
      </c>
      <c r="AV17" s="47" t="str">
        <f>_xlfn.IFNA(VLOOKUP($A17,'I-LogEmaxOverpEC50'!$A:$BQ,MATCH(AV$1,'I-LogEmaxOverpEC50'!$A$1:$BQ$1,0),FALSE),"")</f>
        <v/>
      </c>
      <c r="AW17" s="47" t="str">
        <f>_xlfn.IFNA(VLOOKUP($A17,'I-LogEmaxOverpEC50'!$A:$BQ,MATCH(AW$1,'I-LogEmaxOverpEC50'!$A$1:$BQ$1,0),FALSE),"")</f>
        <v/>
      </c>
      <c r="AX17" s="47">
        <f>_xlfn.IFNA(VLOOKUP($A17,'I-LogEmaxOverpEC50'!$A:$BQ,MATCH(AX$1,'I-LogEmaxOverpEC50'!$A$1:$BQ$1,0),FALSE),"")</f>
        <v>8.3188834283250923</v>
      </c>
      <c r="AY17" s="47">
        <f>_xlfn.IFNA(VLOOKUP($A17,'I-LogEmaxOverpEC50'!$A:$BQ,MATCH(AY$1,'I-LogEmaxOverpEC50'!$A$1:$BQ$1,0),FALSE),"")</f>
        <v>8.3188834283250923</v>
      </c>
      <c r="AZ17" s="47">
        <f>_xlfn.IFNA(VLOOKUP($A17,'I-LogEmaxOverpEC50'!$A:$BQ,MATCH(AZ$1,'I-LogEmaxOverpEC50'!$A$1:$BQ$1,0),FALSE),"")</f>
        <v>8.5130826175213752</v>
      </c>
      <c r="BA17" s="47">
        <f>_xlfn.IFNA(VLOOKUP($A17,'I-LogEmaxOverpEC50'!$A:$BQ,MATCH(BA$1,'I-LogEmaxOverpEC50'!$A$1:$BQ$1,0),FALSE),"")</f>
        <v>6.6326586735377404</v>
      </c>
      <c r="BB17" s="47" t="str">
        <f>_xlfn.IFNA(VLOOKUP($A17,'I-LogEmaxOverpEC50'!$A:$BQ,MATCH(BB$1,'I-LogEmaxOverpEC50'!$A$1:$BQ$1,0),FALSE),"")</f>
        <v/>
      </c>
      <c r="BC17" s="47" t="str">
        <f>_xlfn.IFNA(VLOOKUP($A17,'I-LogEmaxOverpEC50'!$A:$BQ,MATCH(BC$1,'I-LogEmaxOverpEC50'!$A$1:$BQ$1,0),FALSE),"")</f>
        <v/>
      </c>
      <c r="BD17" s="199">
        <f t="shared" si="43"/>
        <v>0.4417066198164657</v>
      </c>
      <c r="BE17" s="41">
        <f t="shared" si="44"/>
        <v>0</v>
      </c>
      <c r="BF17" s="41" t="str">
        <f t="shared" si="45"/>
        <v/>
      </c>
      <c r="BG17" s="41">
        <f t="shared" si="46"/>
        <v>0</v>
      </c>
      <c r="BH17" s="41" t="str">
        <f t="shared" si="47"/>
        <v/>
      </c>
      <c r="BI17" s="41" t="str">
        <f t="shared" si="48"/>
        <v/>
      </c>
      <c r="BJ17" s="41">
        <f t="shared" si="49"/>
        <v>0.91237049731429309</v>
      </c>
      <c r="BK17" s="41">
        <f t="shared" si="50"/>
        <v>0.96708440732982126</v>
      </c>
      <c r="BL17" s="41">
        <f t="shared" si="51"/>
        <v>0.4093100277864023</v>
      </c>
      <c r="BM17" s="41">
        <f t="shared" si="52"/>
        <v>1.0533599523047981E-2</v>
      </c>
      <c r="BN17" s="41" t="str">
        <f t="shared" si="53"/>
        <v/>
      </c>
      <c r="BO17" s="41" t="str">
        <f t="shared" si="54"/>
        <v/>
      </c>
      <c r="BP17" s="40">
        <f>_xlfn.IFNA(VLOOKUP($A17,'B-LogEmaxOverpEC50'!$A:$BQ,MATCH(BP$1,'B-LogEmaxOverpEC50'!$A$1:$BQ$1,0),FALSE),"")</f>
        <v>0.41602856986775538</v>
      </c>
      <c r="BQ17" s="41">
        <f>_xlfn.IFNA(VLOOKUP($A17,'B-LogEmaxOverpEC50'!$A:$BQ,MATCH(BQ$1,'B-LogEmaxOverpEC50'!$A$1:$BQ$1,0),FALSE),"")</f>
        <v>0</v>
      </c>
      <c r="BR17" s="41" t="str">
        <f>_xlfn.IFNA(VLOOKUP($A17,'B-LogEmaxOverpEC50'!$A:$BQ,MATCH(BR$1,'B-LogEmaxOverpEC50'!$A$1:$BQ$1,0),FALSE),"")</f>
        <v/>
      </c>
      <c r="BS17" s="41">
        <f>_xlfn.IFNA(VLOOKUP($A17,'B-LogEmaxOverpEC50'!$A:$BQ,MATCH(BS$1,'B-LogEmaxOverpEC50'!$A$1:$BQ$1,0),FALSE),"")</f>
        <v>0.29250583257030144</v>
      </c>
      <c r="BT17" s="41" t="str">
        <f>_xlfn.IFNA(VLOOKUP($A17,'B-LogEmaxOverpEC50'!$A:$BQ,MATCH(BT$1,'B-LogEmaxOverpEC50'!$A$1:$BQ$1,0),FALSE),"")</f>
        <v/>
      </c>
      <c r="BU17" s="41" t="str">
        <f>_xlfn.IFNA(VLOOKUP($A17,'B-LogEmaxOverpEC50'!$A:$BQ,MATCH(BU$1,'B-LogEmaxOverpEC50'!$A$1:$BQ$1,0),FALSE),"")</f>
        <v/>
      </c>
      <c r="BV17" s="41">
        <f>_xlfn.IFNA(VLOOKUP($A17,'B-LogEmaxOverpEC50'!$A:$BQ,MATCH(BV$1,'B-LogEmaxOverpEC50'!$A$1:$BQ$1,0),FALSE),"")</f>
        <v>0.98404507673689134</v>
      </c>
      <c r="BW17" s="41">
        <f>_xlfn.IFNA(VLOOKUP($A17,'B-LogEmaxOverpEC50'!$A:$BQ,MATCH(BW$1,'B-LogEmaxOverpEC50'!$A$1:$BQ$1,0),FALSE),"")</f>
        <v>0.92837159738831621</v>
      </c>
      <c r="BX17" s="41">
        <f>_xlfn.IFNA(VLOOKUP($A17,'B-LogEmaxOverpEC50'!$A:$BQ,MATCH(BX$1,'B-LogEmaxOverpEC50'!$A$1:$BQ$1,0),FALSE),"")</f>
        <v>0.4093100277864023</v>
      </c>
      <c r="BY17" s="41">
        <f>_xlfn.IFNA(VLOOKUP($A17,'B-LogEmaxOverpEC50'!$A:$BQ,MATCH(BY$1,'B-LogEmaxOverpEC50'!$A$1:$BQ$1,0),FALSE),"")</f>
        <v>1</v>
      </c>
      <c r="BZ17" s="41" t="str">
        <f>_xlfn.IFNA(VLOOKUP($A17,'B-LogEmaxOverpEC50'!$A:$BQ,MATCH(BZ$1,'B-LogEmaxOverpEC50'!$A$1:$BQ$1,0),FALSE),"")</f>
        <v/>
      </c>
      <c r="CA17" s="41" t="str">
        <f>_xlfn.IFNA(VLOOKUP($A17,'B-LogEmaxOverpEC50'!$A:$BQ,MATCH(CA$1,'B-LogEmaxOverpEC50'!$A$1:$BQ$1,0),FALSE),"")</f>
        <v/>
      </c>
      <c r="CB17" s="47">
        <f>_xlfn.IFNA(VLOOKUP($A17,'I-LogEmaxOverpEC50'!$A:$BQ,MATCH(CB$1,'I-LogEmaxOverpEC50'!$A$1:$BQ$1,0),FALSE),"")</f>
        <v>0.94186627775834597</v>
      </c>
      <c r="CC17" s="47">
        <f>_xlfn.IFNA(VLOOKUP($A17,'I-LogEmaxOverpEC50'!$A:$BQ,MATCH(CC$1,'I-LogEmaxOverpEC50'!$A$1:$BQ$1,0),FALSE),"")</f>
        <v>0.20950457098139133</v>
      </c>
      <c r="CD17" s="47" t="str">
        <f>_xlfn.IFNA(VLOOKUP($A17,'I-LogEmaxOverpEC50'!$A:$BQ,MATCH(CD$1,'I-LogEmaxOverpEC50'!$A$1:$BQ$1,0),FALSE),"")</f>
        <v/>
      </c>
      <c r="CE17" s="47">
        <f>_xlfn.IFNA(VLOOKUP($A17,'I-LogEmaxOverpEC50'!$A:$BQ,MATCH(CE$1,'I-LogEmaxOverpEC50'!$A$1:$BQ$1,0),FALSE),"")</f>
        <v>0</v>
      </c>
      <c r="CF17" s="47" t="str">
        <f>_xlfn.IFNA(VLOOKUP($A17,'I-LogEmaxOverpEC50'!$A:$BQ,MATCH(CF$1,'I-LogEmaxOverpEC50'!$A$1:$BQ$1,0),FALSE),"")</f>
        <v/>
      </c>
      <c r="CG17" s="47" t="str">
        <f>_xlfn.IFNA(VLOOKUP($A17,'I-LogEmaxOverpEC50'!$A:$BQ,MATCH(CG$1,'I-LogEmaxOverpEC50'!$A$1:$BQ$1,0),FALSE),"")</f>
        <v/>
      </c>
      <c r="CH17" s="47">
        <f>_xlfn.IFNA(VLOOKUP($A17,'I-LogEmaxOverpEC50'!$A:$BQ,MATCH(CH$1,'I-LogEmaxOverpEC50'!$A$1:$BQ$1,0),FALSE),"")</f>
        <v>0.89781369604211925</v>
      </c>
      <c r="CI17" s="47">
        <f>_xlfn.IFNA(VLOOKUP($A17,'I-LogEmaxOverpEC50'!$A:$BQ,MATCH(CI$1,'I-LogEmaxOverpEC50'!$A$1:$BQ$1,0),FALSE),"")</f>
        <v>0.89781369604211925</v>
      </c>
      <c r="CJ17" s="47">
        <f>_xlfn.IFNA(VLOOKUP($A17,'I-LogEmaxOverpEC50'!$A:$BQ,MATCH(CJ$1,'I-LogEmaxOverpEC50'!$A$1:$BQ$1,0),FALSE),"")</f>
        <v>1</v>
      </c>
      <c r="CK17" s="47">
        <f>_xlfn.IFNA(VLOOKUP($A17,'I-LogEmaxOverpEC50'!$A:$BQ,MATCH(CK$1,'I-LogEmaxOverpEC50'!$A$1:$BQ$1,0),FALSE),"")</f>
        <v>1.0533599523047981E-2</v>
      </c>
      <c r="CL17" s="47" t="str">
        <f>_xlfn.IFNA(VLOOKUP($A17,'I-LogEmaxOverpEC50'!$A:$BQ,MATCH(CL$1,'I-LogEmaxOverpEC50'!$A$1:$BQ$1,0),FALSE),"")</f>
        <v/>
      </c>
      <c r="CM17" s="47" t="str">
        <f>_xlfn.IFNA(VLOOKUP($A17,'I-LogEmaxOverpEC50'!$A:$BQ,MATCH(CM$1,'I-LogEmaxOverpEC50'!$A$1:$BQ$1,0),FALSE),"")</f>
        <v/>
      </c>
      <c r="CN17" s="105">
        <f t="shared" si="13"/>
        <v>0.79470930989647492</v>
      </c>
      <c r="CO17" s="47">
        <f t="shared" si="14"/>
        <v>0.91949418083507584</v>
      </c>
      <c r="CP17" s="47">
        <f t="shared" si="15"/>
        <v>0.9128149307373733</v>
      </c>
      <c r="CQ17" s="47" t="str">
        <f t="shared" si="16"/>
        <v/>
      </c>
      <c r="CR17" s="48">
        <f>_xlfn.IFNA(VLOOKUP($A17,'B-LogEmaxOverpEC50'!$A:$HP,MATCH(CR$1,'B-LogEmaxOverpEC50'!$A$1:$HP$1,0),FALSE),"")</f>
        <v>6.6776266918883138</v>
      </c>
      <c r="CS17" s="47">
        <f>_xlfn.IFNA(VLOOKUP($A17,'B-LogEmaxOverpEC50'!$A:$HP,MATCH(CS$1,'B-LogEmaxOverpEC50'!$A$1:$HP$1,0),FALSE),"")</f>
        <v>6.4463820357937225</v>
      </c>
      <c r="CT17" s="47">
        <f>_xlfn.IFNA(VLOOKUP($A17,'B-LogEmaxOverpEC50'!$A:$HP,MATCH(CT$1,'B-LogEmaxOverpEC50'!$A$1:$HP$1,0),FALSE),"")</f>
        <v>7.7708689198743111</v>
      </c>
      <c r="CU17" s="47" t="str">
        <f>_xlfn.IFNA(VLOOKUP($A17,'B-LogEmaxOverpEC50'!$A:$HP,MATCH(CU$1,'B-LogEmaxOverpEC50'!$A$1:$HP$1,0),FALSE),"")</f>
        <v/>
      </c>
      <c r="CV17" s="48">
        <f>_xlfn.IFNA(VLOOKUP($A17,'I-LogEmaxOverpEC50'!$A:$HP,MATCH(CV$1,'I-LogEmaxOverpEC50'!$A$1:$HP$1,0),FALSE),"")</f>
        <v>8.4026028243688167</v>
      </c>
      <c r="CW17" s="47">
        <f>_xlfn.IFNA(VLOOKUP($A17,'I-LogEmaxOverpEC50'!$A:$HP,MATCH(CW$1,'I-LogEmaxOverpEC50'!$A$1:$HP$1,0),FALSE),"")</f>
        <v>7.0107915527417255</v>
      </c>
      <c r="CX17" s="47">
        <f>_xlfn.IFNA(VLOOKUP($A17,'I-LogEmaxOverpEC50'!$A:$HP,MATCH(CX$1,'I-LogEmaxOverpEC50'!$A$1:$HP$1,0),FALSE),"")</f>
        <v>8.5130826175213752</v>
      </c>
      <c r="CY17" s="47" t="str">
        <f>_xlfn.IFNA(VLOOKUP($A17,'I-LogEmaxOverpEC50'!$A:$HP,MATCH(CY$1,'I-LogEmaxOverpEC50'!$A$1:$HP$1,0),FALSE),"")</f>
        <v/>
      </c>
      <c r="CZ17" s="105">
        <f t="shared" si="17"/>
        <v>0.79470930989647492</v>
      </c>
      <c r="DA17" s="47">
        <f t="shared" si="18"/>
        <v>0.90617177102098445</v>
      </c>
      <c r="DB17" s="47">
        <f t="shared" si="19"/>
        <v>0.9380239749378636</v>
      </c>
      <c r="DC17" s="47" t="str">
        <f t="shared" si="20"/>
        <v/>
      </c>
      <c r="DD17" s="48">
        <f>_xlfn.IFNA(VLOOKUP($A17,'B-LogEmaxOverpEC50'!$A:$HP,MATCH(DD$1,'B-LogEmaxOverpEC50'!$A$1:$HP$1,0),FALSE),"")</f>
        <v>6.6776266918883138</v>
      </c>
      <c r="DE17" s="47">
        <f>_xlfn.IFNA(VLOOKUP($A17,'B-LogEmaxOverpEC50'!$A:$HP,MATCH(DE$1,'B-LogEmaxOverpEC50'!$A$1:$HP$1,0),FALSE),"")</f>
        <v>6.1725846275663727</v>
      </c>
      <c r="DF17" s="47">
        <f>_xlfn.IFNA(VLOOKUP($A17,'B-LogEmaxOverpEC50'!$A:$HP,MATCH(DF$1,'B-LogEmaxOverpEC50'!$A$1:$HP$1,0),FALSE),"")</f>
        <v>7.4534231625460627</v>
      </c>
      <c r="DG17" s="47" t="str">
        <f>_xlfn.IFNA(VLOOKUP($A17,'B-LogEmaxOverpEC50'!$A:$HP,MATCH(DG$1,'B-LogEmaxOverpEC50'!$A$1:$HP$1,0),FALSE),"")</f>
        <v/>
      </c>
      <c r="DH17" s="48">
        <f>_xlfn.IFNA(VLOOKUP($A17,'I-LogEmaxOverpEC50'!$A:$HP,MATCH(DH$1,'I-LogEmaxOverpEC50'!$A$1:$HP$1,0),FALSE),"")</f>
        <v>8.4026028243688167</v>
      </c>
      <c r="DI17" s="47">
        <f>_xlfn.IFNA(VLOOKUP($A17,'I-LogEmaxOverpEC50'!$A:$HP,MATCH(DI$1,'I-LogEmaxOverpEC50'!$A$1:$HP$1,0),FALSE),"")</f>
        <v>6.8117158633309849</v>
      </c>
      <c r="DJ17" s="47">
        <f>_xlfn.IFNA(VLOOKUP($A17,'I-LogEmaxOverpEC50'!$A:$HP,MATCH(DJ$1,'I-LogEmaxOverpEC50'!$A$1:$HP$1,0),FALSE),"")</f>
        <v>7.9458770369273246</v>
      </c>
      <c r="DK17" s="47" t="str">
        <f>_xlfn.IFNA(VLOOKUP($A17,'I-LogEmaxOverpEC50'!$A:$HP,MATCH(DK$1,'I-LogEmaxOverpEC50'!$A$1:$HP$1,0),FALSE),"")</f>
        <v/>
      </c>
      <c r="DL17" s="105">
        <f t="shared" si="21"/>
        <v>0.4417066198164657</v>
      </c>
      <c r="DM17" s="47">
        <f t="shared" si="22"/>
        <v>0.71624066139275555</v>
      </c>
      <c r="DN17" s="47">
        <f t="shared" si="23"/>
        <v>1</v>
      </c>
      <c r="DO17" s="47" t="str">
        <f t="shared" si="24"/>
        <v/>
      </c>
      <c r="DP17" s="48">
        <f>_xlfn.IFNA(VLOOKUP($A17,'B-LogEmaxOverpEC50'!$A:$HP,MATCH(DP$1,'B-LogEmaxOverpEC50'!$A$1:$HP$1,0),FALSE),"")</f>
        <v>0.41602856986775538</v>
      </c>
      <c r="DQ17" s="47">
        <f>_xlfn.IFNA(VLOOKUP($A17,'B-LogEmaxOverpEC50'!$A:$HP,MATCH(DQ$1,'B-LogEmaxOverpEC50'!$A$1:$HP$1,0),FALSE),"")</f>
        <v>0.29250583257030144</v>
      </c>
      <c r="DR17" s="47">
        <f>_xlfn.IFNA(VLOOKUP($A17,'B-LogEmaxOverpEC50'!$A:$HP,MATCH(DR$1,'B-LogEmaxOverpEC50'!$A$1:$HP$1,0),FALSE),"")</f>
        <v>1</v>
      </c>
      <c r="DS17" s="47" t="str">
        <f>_xlfn.IFNA(VLOOKUP($A17,'B-LogEmaxOverpEC50'!$A:$HP,MATCH(DS$1,'B-LogEmaxOverpEC50'!$A$1:$HP$1,0),FALSE),"")</f>
        <v/>
      </c>
      <c r="DT17" s="48">
        <f>_xlfn.IFNA(VLOOKUP($A17,'I-LogEmaxOverpEC50'!$A:$HP,MATCH(DT$1,'I-LogEmaxOverpEC50'!$A$1:$HP$1,0),FALSE),"")</f>
        <v>0.94186627775834597</v>
      </c>
      <c r="DU17" s="47">
        <f>_xlfn.IFNA(VLOOKUP($A17,'I-LogEmaxOverpEC50'!$A:$HP,MATCH(DU$1,'I-LogEmaxOverpEC50'!$A$1:$HP$1,0),FALSE),"")</f>
        <v>0.20950457098139133</v>
      </c>
      <c r="DV17" s="47">
        <f>_xlfn.IFNA(VLOOKUP($A17,'I-LogEmaxOverpEC50'!$A:$HP,MATCH(DV$1,'I-LogEmaxOverpEC50'!$A$1:$HP$1,0),FALSE),"")</f>
        <v>1</v>
      </c>
      <c r="DW17" s="47" t="str">
        <f>_xlfn.IFNA(VLOOKUP($A17,'I-LogEmaxOverpEC50'!$A:$HP,MATCH(DW$1,'I-LogEmaxOverpEC50'!$A$1:$HP$1,0),FALSE),"")</f>
        <v/>
      </c>
      <c r="DX17" s="105">
        <f t="shared" si="25"/>
        <v>0.4417066198164657</v>
      </c>
      <c r="DY17" s="47">
        <f t="shared" si="26"/>
        <v>0.71624066139275555</v>
      </c>
      <c r="DZ17" s="47">
        <f t="shared" si="27"/>
        <v>0.84478984679635982</v>
      </c>
      <c r="EA17" s="47" t="str">
        <f t="shared" si="28"/>
        <v/>
      </c>
      <c r="EB17" s="48">
        <f>_xlfn.IFNA(VLOOKUP($A17,'B-LogEmaxOverpEC50'!$A:$HP,MATCH(EB$1,'B-LogEmaxOverpEC50'!$A$1:$HP$1,0),FALSE),"")</f>
        <v>0.41602856986775538</v>
      </c>
      <c r="EC17" s="47">
        <f>_xlfn.IFNA(VLOOKUP($A17,'B-LogEmaxOverpEC50'!$A:$HP,MATCH(EC$1,'B-LogEmaxOverpEC50'!$A$1:$HP$1,0),FALSE),"")</f>
        <v>0.14625291628515072</v>
      </c>
      <c r="ED17" s="47">
        <f>_xlfn.IFNA(VLOOKUP($A17,'B-LogEmaxOverpEC50'!$A:$HP,MATCH(ED$1,'B-LogEmaxOverpEC50'!$A$1:$HP$1,0),FALSE),"")</f>
        <v>0.83043167547790242</v>
      </c>
      <c r="EE17" s="47" t="str">
        <f>_xlfn.IFNA(VLOOKUP($A17,'B-LogEmaxOverpEC50'!$A:$HP,MATCH(EE$1,'B-LogEmaxOverpEC50'!$A$1:$HP$1,0),FALSE),"")</f>
        <v/>
      </c>
      <c r="EF17" s="48">
        <f>_xlfn.IFNA(VLOOKUP($A17,'I-LogEmaxOverpEC50'!$A:$HP,MATCH(EF$1,'I-LogEmaxOverpEC50'!$A$1:$HP$1,0),FALSE),"")</f>
        <v>0.94186627775834597</v>
      </c>
      <c r="EG17" s="47">
        <f>_xlfn.IFNA(VLOOKUP($A17,'I-LogEmaxOverpEC50'!$A:$HP,MATCH(EG$1,'I-LogEmaxOverpEC50'!$A$1:$HP$1,0),FALSE),"")</f>
        <v>0.10475228549069567</v>
      </c>
      <c r="EH17" s="47">
        <f>_xlfn.IFNA(VLOOKUP($A17,'I-LogEmaxOverpEC50'!$A:$HP,MATCH(EH$1,'I-LogEmaxOverpEC50'!$A$1:$HP$1,0),FALSE),"")</f>
        <v>0.70154024790182157</v>
      </c>
      <c r="EI17" s="47" t="str">
        <f>_xlfn.IFNA(VLOOKUP($A17,'I-LogEmaxOverpEC50'!$A:$HP,MATCH(EI$1,'I-LogEmaxOverpEC50'!$A$1:$HP$1,0),FALSE),"")</f>
        <v/>
      </c>
      <c r="EJ17" s="37"/>
      <c r="EK17" s="37"/>
      <c r="EL17" s="37"/>
      <c r="EM17" s="37"/>
      <c r="EN17" s="37"/>
      <c r="EO17" s="37"/>
      <c r="EP17" s="37"/>
      <c r="EQ17" s="37"/>
    </row>
    <row r="18" spans="1:147" s="49" customFormat="1" x14ac:dyDescent="0.2">
      <c r="A18" s="29" t="s">
        <v>56</v>
      </c>
      <c r="B18" s="377">
        <f>VLOOKUP($A18,BI!$A:$Q,MATCH(B$1,BI!$A$1:$Q$1,0),FALSE)</f>
        <v>1</v>
      </c>
      <c r="C18" s="378">
        <f>VLOOKUP($A18,BI!$A:$Q,MATCH(C$1,BI!$A$1:$Q$1,0),FALSE)</f>
        <v>1</v>
      </c>
      <c r="D18" s="378">
        <f>VLOOKUP($A18,BI!$A:$Q,MATCH(D$1,BI!$A$1:$Q$1,0),FALSE)</f>
        <v>1</v>
      </c>
      <c r="E18" s="378">
        <f>VLOOKUP($A18,BI!$A:$Q,MATCH(E$1,BI!$A$1:$Q$1,0),FALSE)</f>
        <v>1</v>
      </c>
      <c r="F18" s="378">
        <f>VLOOKUP($A18,BI!$A:$Q,MATCH(F$1,BI!$A$1:$Q$1,0),FALSE)</f>
        <v>1</v>
      </c>
      <c r="G18" s="378">
        <f>VLOOKUP($A18,BI!$A:$Q,MATCH(G$1,BI!$A$1:$Q$1,0),FALSE)</f>
        <v>1</v>
      </c>
      <c r="H18" s="378">
        <f>VLOOKUP($A18,BI!$A:$Q,MATCH(H$1,BI!$A$1:$Q$1,0),FALSE)</f>
        <v>1</v>
      </c>
      <c r="I18" s="378">
        <f>VLOOKUP($A18,BI!$A:$Q,MATCH(I$1,BI!$A$1:$Q$1,0),FALSE)</f>
        <v>1</v>
      </c>
      <c r="J18" s="378">
        <f>VLOOKUP($A18,BI!$A:$Q,MATCH(J$1,BI!$A$1:$Q$1,0),FALSE)</f>
        <v>1</v>
      </c>
      <c r="K18" s="378">
        <f>VLOOKUP($A18,BI!$A:$Q,MATCH(K$1,BI!$A$1:$Q$1,0),FALSE)</f>
        <v>1</v>
      </c>
      <c r="L18" s="378">
        <f>VLOOKUP($A18,BI!$A:$Q,MATCH(L$1,BI!$A$1:$Q$1,0),FALSE)</f>
        <v>1</v>
      </c>
      <c r="M18" s="378">
        <f>VLOOKUP($A18,BI!$A:$Q,MATCH(M$1,BI!$A$1:$Q$1,0),FALSE)</f>
        <v>1</v>
      </c>
      <c r="N18" s="49">
        <f t="shared" si="29"/>
        <v>12</v>
      </c>
      <c r="O18" s="49">
        <f>VLOOKUP($A18,BI!$A:$Q,MATCH(O$1,BI!$A$1:$Q$1,0),FALSE)</f>
        <v>1</v>
      </c>
      <c r="P18" s="37">
        <f>VLOOKUP($A18,BI!$A:$Q,MATCH(P$1,BI!$A$1:$Q$1,0),FALSE)</f>
        <v>1</v>
      </c>
      <c r="Q18" s="37">
        <f>VLOOKUP($A18,BI!$A:$Q,MATCH(Q$1,BI!$A$1:$Q$1,0),FALSE)</f>
        <v>1</v>
      </c>
      <c r="R18" s="37">
        <f>VLOOKUP($A18,BI!$A:$Q,MATCH(R$1,BI!$A$1:$Q$1,0),FALSE)</f>
        <v>1</v>
      </c>
      <c r="S18" s="37">
        <f t="shared" si="30"/>
        <v>4</v>
      </c>
      <c r="T18" s="40">
        <f t="shared" si="31"/>
        <v>0.99815264796983372</v>
      </c>
      <c r="U18" s="41">
        <f t="shared" si="32"/>
        <v>0.93950766690443199</v>
      </c>
      <c r="V18" s="41">
        <f t="shared" si="33"/>
        <v>0.94044172491893108</v>
      </c>
      <c r="W18" s="41">
        <f t="shared" si="34"/>
        <v>0.88151881480534977</v>
      </c>
      <c r="X18" s="41">
        <f t="shared" si="35"/>
        <v>0.84427752811926049</v>
      </c>
      <c r="Y18" s="41">
        <f t="shared" si="36"/>
        <v>0.88319127224057936</v>
      </c>
      <c r="Z18" s="41">
        <f t="shared" si="37"/>
        <v>0.80384304420460739</v>
      </c>
      <c r="AA18" s="41">
        <f t="shared" si="38"/>
        <v>0.76747889376121159</v>
      </c>
      <c r="AB18" s="41">
        <f t="shared" si="39"/>
        <v>0.74985762734449601</v>
      </c>
      <c r="AC18" s="41">
        <f t="shared" si="40"/>
        <v>0.99841150301960546</v>
      </c>
      <c r="AD18" s="41">
        <f t="shared" si="41"/>
        <v>0.93898895648314729</v>
      </c>
      <c r="AE18" s="41">
        <f t="shared" si="42"/>
        <v>0.8702950990647691</v>
      </c>
      <c r="AF18" s="44">
        <f>_xlfn.IFNA(VLOOKUP($A18,'B-LogEmaxOverpEC50'!$A:$BQ,MATCH(AF$1,'B-LogEmaxOverpEC50'!$A$1:$BQ$1,0),FALSE),"")</f>
        <v>5.4028385386494602</v>
      </c>
      <c r="AG18" s="46">
        <f>_xlfn.IFNA(VLOOKUP($A18,'B-LogEmaxOverpEC50'!$A:$BQ,MATCH(AG$1,'B-LogEmaxOverpEC50'!$A$1:$BQ$1,0),FALSE),"")</f>
        <v>8.4869023201255391</v>
      </c>
      <c r="AH18" s="46">
        <f>_xlfn.IFNA(VLOOKUP($A18,'B-LogEmaxOverpEC50'!$A:$BQ,MATCH(AH$1,'B-LogEmaxOverpEC50'!$A$1:$BQ$1,0),FALSE),"")</f>
        <v>8.4784730268260873</v>
      </c>
      <c r="AI18" s="46">
        <f>_xlfn.IFNA(VLOOKUP($A18,'B-LogEmaxOverpEC50'!$A:$BQ,MATCH(AI$1,'B-LogEmaxOverpEC50'!$A$1:$BQ$1,0),FALSE),"")</f>
        <v>8.6648515021553703</v>
      </c>
      <c r="AJ18" s="46">
        <f>_xlfn.IFNA(VLOOKUP($A18,'B-LogEmaxOverpEC50'!$A:$BQ,MATCH(AJ$1,'B-LogEmaxOverpEC50'!$A$1:$BQ$1,0),FALSE),"")</f>
        <v>9.0470602050246676</v>
      </c>
      <c r="AK18" s="46">
        <f>_xlfn.IFNA(VLOOKUP($A18,'B-LogEmaxOverpEC50'!$A:$BQ,MATCH(AK$1,'B-LogEmaxOverpEC50'!$A$1:$BQ$1,0),FALSE),"")</f>
        <v>9.5404859159629343</v>
      </c>
      <c r="AL18" s="45">
        <f>_xlfn.IFNA(VLOOKUP($A18,'B-LogEmaxOverpEC50'!$A:$BQ,MATCH(AL$1,'B-LogEmaxOverpEC50'!$A$1:$BQ$1,0),FALSE),"")</f>
        <v>4.7570960001315958</v>
      </c>
      <c r="AM18" s="45">
        <f>_xlfn.IFNA(VLOOKUP($A18,'B-LogEmaxOverpEC50'!$A:$BQ,MATCH(AM$1,'B-LogEmaxOverpEC50'!$A$1:$BQ$1,0),FALSE),"")</f>
        <v>4.5418950901160953</v>
      </c>
      <c r="AN18" s="45">
        <f>_xlfn.IFNA(VLOOKUP($A18,'B-LogEmaxOverpEC50'!$A:$BQ,MATCH(AN$1,'B-LogEmaxOverpEC50'!$A$1:$BQ$1,0),FALSE),"")</f>
        <v>4.4999199746542411</v>
      </c>
      <c r="AO18" s="46">
        <f>_xlfn.IFNA(VLOOKUP($A18,'B-LogEmaxOverpEC50'!$A:$BQ,MATCH(AO$1,'B-LogEmaxOverpEC50'!$A$1:$BQ$1,0),FALSE),"")</f>
        <v>6.2315045640978575</v>
      </c>
      <c r="AP18" s="45">
        <f>_xlfn.IFNA(VLOOKUP($A18,'B-LogEmaxOverpEC50'!$A:$BQ,MATCH(AP$1,'B-LogEmaxOverpEC50'!$A$1:$BQ$1,0),FALSE),"")</f>
        <v>5.9382288380103967</v>
      </c>
      <c r="AQ18" s="45">
        <f>_xlfn.IFNA(VLOOKUP($A18,'B-LogEmaxOverpEC50'!$A:$BQ,MATCH(AQ$1,'B-LogEmaxOverpEC50'!$A$1:$BQ$1,0),FALSE),"")</f>
        <v>5.4612107215843047</v>
      </c>
      <c r="AR18" s="47">
        <f>_xlfn.IFNA(VLOOKUP($A18,'I-LogEmaxOverpEC50'!$A:$BQ,MATCH(AR$1,'I-LogEmaxOverpEC50'!$A$1:$BQ$1,0),FALSE),"")</f>
        <v>5.3928575939064256</v>
      </c>
      <c r="AS18" s="47">
        <f>_xlfn.IFNA(VLOOKUP($A18,'I-LogEmaxOverpEC50'!$A:$BQ,MATCH(AS$1,'I-LogEmaxOverpEC50'!$A$1:$BQ$1,0),FALSE),"")</f>
        <v>7.9735097980269565</v>
      </c>
      <c r="AT18" s="47">
        <f>_xlfn.IFNA(VLOOKUP($A18,'I-LogEmaxOverpEC50'!$A:$BQ,MATCH(AT$1,'I-LogEmaxOverpEC50'!$A$1:$BQ$1,0),FALSE),"")</f>
        <v>7.9735097980269565</v>
      </c>
      <c r="AU18" s="47">
        <f>_xlfn.IFNA(VLOOKUP($A18,'I-LogEmaxOverpEC50'!$A:$BQ,MATCH(AU$1,'I-LogEmaxOverpEC50'!$A$1:$BQ$1,0),FALSE),"")</f>
        <v>7.6382296266443568</v>
      </c>
      <c r="AV18" s="47">
        <f>_xlfn.IFNA(VLOOKUP($A18,'I-LogEmaxOverpEC50'!$A:$BQ,MATCH(AV$1,'I-LogEmaxOverpEC50'!$A$1:$BQ$1,0),FALSE),"")</f>
        <v>7.6382296266443568</v>
      </c>
      <c r="AW18" s="47">
        <f>_xlfn.IFNA(VLOOKUP($A18,'I-LogEmaxOverpEC50'!$A:$BQ,MATCH(AW$1,'I-LogEmaxOverpEC50'!$A$1:$BQ$1,0),FALSE),"")</f>
        <v>8.4260738939126334</v>
      </c>
      <c r="AX18" s="47">
        <f>_xlfn.IFNA(VLOOKUP($A18,'I-LogEmaxOverpEC50'!$A:$BQ,MATCH(AX$1,'I-LogEmaxOverpEC50'!$A$1:$BQ$1,0),FALSE),"")</f>
        <v>5.9179413623447878</v>
      </c>
      <c r="AY18" s="47">
        <f>_xlfn.IFNA(VLOOKUP($A18,'I-LogEmaxOverpEC50'!$A:$BQ,MATCH(AY$1,'I-LogEmaxOverpEC50'!$A$1:$BQ$1,0),FALSE),"")</f>
        <v>5.9179413623447878</v>
      </c>
      <c r="AZ18" s="47">
        <f>_xlfn.IFNA(VLOOKUP($A18,'I-LogEmaxOverpEC50'!$A:$BQ,MATCH(AZ$1,'I-LogEmaxOverpEC50'!$A$1:$BQ$1,0),FALSE),"")</f>
        <v>6.0010324767783008</v>
      </c>
      <c r="BA18" s="47">
        <f>_xlfn.IFNA(VLOOKUP($A18,'I-LogEmaxOverpEC50'!$A:$BQ,MATCH(BA$1,'I-LogEmaxOverpEC50'!$A$1:$BQ$1,0),FALSE),"")</f>
        <v>6.2216058379144732</v>
      </c>
      <c r="BB18" s="47">
        <f>_xlfn.IFNA(VLOOKUP($A18,'I-LogEmaxOverpEC50'!$A:$BQ,MATCH(BB$1,'I-LogEmaxOverpEC50'!$A$1:$BQ$1,0),FALSE),"")</f>
        <v>6.3240667496785141</v>
      </c>
      <c r="BC18" s="47">
        <f>_xlfn.IFNA(VLOOKUP($A18,'I-LogEmaxOverpEC50'!$A:$BQ,MATCH(BC$1,'I-LogEmaxOverpEC50'!$A$1:$BQ$1,0),FALSE),"")</f>
        <v>6.2751252160939384</v>
      </c>
      <c r="BD18" s="199">
        <f t="shared" si="43"/>
        <v>0</v>
      </c>
      <c r="BE18" s="41">
        <f t="shared" si="44"/>
        <v>0.92969161654072752</v>
      </c>
      <c r="BF18" s="41">
        <f t="shared" si="45"/>
        <v>0.92772605897492477</v>
      </c>
      <c r="BG18" s="41">
        <f t="shared" si="46"/>
        <v>0.89589345234207718</v>
      </c>
      <c r="BH18" s="41">
        <f t="shared" si="47"/>
        <v>0.82058935856424642</v>
      </c>
      <c r="BI18" s="41">
        <f t="shared" si="48"/>
        <v>1</v>
      </c>
      <c r="BJ18" s="41">
        <f t="shared" si="49"/>
        <v>0.29473110159623789</v>
      </c>
      <c r="BK18" s="41">
        <f t="shared" si="50"/>
        <v>4.8104686262020566E-2</v>
      </c>
      <c r="BL18" s="41">
        <f t="shared" si="51"/>
        <v>0</v>
      </c>
      <c r="BM18" s="41">
        <f t="shared" si="52"/>
        <v>0.79534366935351242</v>
      </c>
      <c r="BN18" s="41">
        <f t="shared" si="53"/>
        <v>0.92945635227189571</v>
      </c>
      <c r="BO18" s="41">
        <f t="shared" si="54"/>
        <v>0.65565971544447066</v>
      </c>
      <c r="BP18" s="40">
        <f>_xlfn.IFNA(VLOOKUP($A18,'B-LogEmaxOverpEC50'!$A:$BQ,MATCH(BP$1,'B-LogEmaxOverpEC50'!$A$1:$BQ$1,0),FALSE),"")</f>
        <v>0.17913039418760035</v>
      </c>
      <c r="BQ18" s="41">
        <f>_xlfn.IFNA(VLOOKUP($A18,'B-LogEmaxOverpEC50'!$A:$BQ,MATCH(BQ$1,'B-LogEmaxOverpEC50'!$A$1:$BQ$1,0),FALSE),"")</f>
        <v>0.79097910669057714</v>
      </c>
      <c r="BR18" s="41">
        <f>_xlfn.IFNA(VLOOKUP($A18,'B-LogEmaxOverpEC50'!$A:$BQ,MATCH(BR$1,'B-LogEmaxOverpEC50'!$A$1:$BQ$1,0),FALSE),"")</f>
        <v>0.78930681564278593</v>
      </c>
      <c r="BS18" s="41">
        <f>_xlfn.IFNA(VLOOKUP($A18,'B-LogEmaxOverpEC50'!$A:$BQ,MATCH(BS$1,'B-LogEmaxOverpEC50'!$A$1:$BQ$1,0),FALSE),"")</f>
        <v>0.82628251985922418</v>
      </c>
      <c r="BT18" s="41">
        <f>_xlfn.IFNA(VLOOKUP($A18,'B-LogEmaxOverpEC50'!$A:$BQ,MATCH(BT$1,'B-LogEmaxOverpEC50'!$A$1:$BQ$1,0),FALSE),"")</f>
        <v>0.90210906539392333</v>
      </c>
      <c r="BU18" s="41">
        <f>_xlfn.IFNA(VLOOKUP($A18,'B-LogEmaxOverpEC50'!$A:$BQ,MATCH(BU$1,'B-LogEmaxOverpEC50'!$A$1:$BQ$1,0),FALSE),"")</f>
        <v>1</v>
      </c>
      <c r="BV18" s="41">
        <f>_xlfn.IFNA(VLOOKUP($A18,'B-LogEmaxOverpEC50'!$A:$BQ,MATCH(BV$1,'B-LogEmaxOverpEC50'!$A$1:$BQ$1,0),FALSE),"")</f>
        <v>5.1021260007677545E-2</v>
      </c>
      <c r="BW18" s="41">
        <f>_xlfn.IFNA(VLOOKUP($A18,'B-LogEmaxOverpEC50'!$A:$BQ,MATCH(BW$1,'B-LogEmaxOverpEC50'!$A$1:$BQ$1,0),FALSE),"")</f>
        <v>8.3274608348752367E-3</v>
      </c>
      <c r="BX18" s="41">
        <f>_xlfn.IFNA(VLOOKUP($A18,'B-LogEmaxOverpEC50'!$A:$BQ,MATCH(BX$1,'B-LogEmaxOverpEC50'!$A$1:$BQ$1,0),FALSE),"")</f>
        <v>0</v>
      </c>
      <c r="BY18" s="41">
        <f>_xlfn.IFNA(VLOOKUP($A18,'B-LogEmaxOverpEC50'!$A:$BQ,MATCH(BY$1,'B-LogEmaxOverpEC50'!$A$1:$BQ$1,0),FALSE),"")</f>
        <v>0.3435297959804175</v>
      </c>
      <c r="BZ18" s="41">
        <f>_xlfn.IFNA(VLOOKUP($A18,'B-LogEmaxOverpEC50'!$A:$BQ,MATCH(BZ$1,'B-LogEmaxOverpEC50'!$A$1:$BQ$1,0),FALSE),"")</f>
        <v>0.28534670116481492</v>
      </c>
      <c r="CA18" s="41">
        <f>_xlfn.IFNA(VLOOKUP($A18,'B-LogEmaxOverpEC50'!$A:$BQ,MATCH(CA$1,'B-LogEmaxOverpEC50'!$A$1:$BQ$1,0),FALSE),"")</f>
        <v>0.19071087614429294</v>
      </c>
      <c r="CB18" s="47">
        <f>_xlfn.IFNA(VLOOKUP($A18,'I-LogEmaxOverpEC50'!$A:$BQ,MATCH(CB$1,'I-LogEmaxOverpEC50'!$A$1:$BQ$1,0),FALSE),"")</f>
        <v>0</v>
      </c>
      <c r="CC18" s="47">
        <f>_xlfn.IFNA(VLOOKUP($A18,'I-LogEmaxOverpEC50'!$A:$BQ,MATCH(CC$1,'I-LogEmaxOverpEC50'!$A$1:$BQ$1,0),FALSE),"")</f>
        <v>0.85079728871140814</v>
      </c>
      <c r="CD18" s="47">
        <f>_xlfn.IFNA(VLOOKUP($A18,'I-LogEmaxOverpEC50'!$A:$BQ,MATCH(CD$1,'I-LogEmaxOverpEC50'!$A$1:$BQ$1,0),FALSE),"")</f>
        <v>0.85079728871140814</v>
      </c>
      <c r="CE18" s="47">
        <f>_xlfn.IFNA(VLOOKUP($A18,'I-LogEmaxOverpEC50'!$A:$BQ,MATCH(CE$1,'I-LogEmaxOverpEC50'!$A$1:$BQ$1,0),FALSE),"")</f>
        <v>0.74026109932659134</v>
      </c>
      <c r="CF18" s="47">
        <f>_xlfn.IFNA(VLOOKUP($A18,'I-LogEmaxOverpEC50'!$A:$BQ,MATCH(CF$1,'I-LogEmaxOverpEC50'!$A$1:$BQ$1,0),FALSE),"")</f>
        <v>0.74026109932659134</v>
      </c>
      <c r="CG18" s="47">
        <f>_xlfn.IFNA(VLOOKUP($A18,'I-LogEmaxOverpEC50'!$A:$BQ,MATCH(CG$1,'I-LogEmaxOverpEC50'!$A$1:$BQ$1,0),FALSE),"")</f>
        <v>1</v>
      </c>
      <c r="CH18" s="47">
        <f>_xlfn.IFNA(VLOOKUP($A18,'I-LogEmaxOverpEC50'!$A:$BQ,MATCH(CH$1,'I-LogEmaxOverpEC50'!$A$1:$BQ$1,0),FALSE),"")</f>
        <v>0.17311121809456437</v>
      </c>
      <c r="CI18" s="47">
        <f>_xlfn.IFNA(VLOOKUP($A18,'I-LogEmaxOverpEC50'!$A:$BQ,MATCH(CI$1,'I-LogEmaxOverpEC50'!$A$1:$BQ$1,0),FALSE),"")</f>
        <v>0.17311121809456437</v>
      </c>
      <c r="CJ18" s="47">
        <f>_xlfn.IFNA(VLOOKUP($A18,'I-LogEmaxOverpEC50'!$A:$BQ,MATCH(CJ$1,'I-LogEmaxOverpEC50'!$A$1:$BQ$1,0),FALSE),"")</f>
        <v>0.20050495009888694</v>
      </c>
      <c r="CK18" s="47">
        <f>_xlfn.IFNA(VLOOKUP($A18,'I-LogEmaxOverpEC50'!$A:$BQ,MATCH(CK$1,'I-LogEmaxOverpEC50'!$A$1:$BQ$1,0),FALSE),"")</f>
        <v>0.27322424846732873</v>
      </c>
      <c r="CL18" s="47">
        <f>_xlfn.IFNA(VLOOKUP($A18,'I-LogEmaxOverpEC50'!$A:$BQ,MATCH(CL$1,'I-LogEmaxOverpEC50'!$A$1:$BQ$1,0),FALSE),"")</f>
        <v>0.3070038743264642</v>
      </c>
      <c r="CM18" s="47">
        <f>_xlfn.IFNA(VLOOKUP($A18,'I-LogEmaxOverpEC50'!$A:$BQ,MATCH(CM$1,'I-LogEmaxOverpEC50'!$A$1:$BQ$1,0),FALSE),"")</f>
        <v>0.29086868028030416</v>
      </c>
      <c r="CN18" s="105">
        <f t="shared" si="13"/>
        <v>0.99815264796983372</v>
      </c>
      <c r="CO18" s="47">
        <f t="shared" si="14"/>
        <v>0.88319127224057936</v>
      </c>
      <c r="CP18" s="47">
        <f t="shared" si="15"/>
        <v>0.99841150301960546</v>
      </c>
      <c r="CQ18" s="47">
        <f t="shared" si="16"/>
        <v>0.93898895648314729</v>
      </c>
      <c r="CR18" s="48">
        <f>_xlfn.IFNA(VLOOKUP($A18,'B-LogEmaxOverpEC50'!$A:$HP,MATCH(CR$1,'B-LogEmaxOverpEC50'!$A$1:$HP$1,0),FALSE),"")</f>
        <v>5.4028385386494602</v>
      </c>
      <c r="CS18" s="47">
        <f>_xlfn.IFNA(VLOOKUP($A18,'B-LogEmaxOverpEC50'!$A:$HP,MATCH(CS$1,'B-LogEmaxOverpEC50'!$A$1:$HP$1,0),FALSE),"")</f>
        <v>9.5404859159629343</v>
      </c>
      <c r="CT18" s="47">
        <f>_xlfn.IFNA(VLOOKUP($A18,'B-LogEmaxOverpEC50'!$A:$HP,MATCH(CT$1,'B-LogEmaxOverpEC50'!$A$1:$HP$1,0),FALSE),"")</f>
        <v>6.2315045640978575</v>
      </c>
      <c r="CU18" s="47">
        <f>_xlfn.IFNA(VLOOKUP($A18,'B-LogEmaxOverpEC50'!$A:$HP,MATCH(CU$1,'B-LogEmaxOverpEC50'!$A$1:$HP$1,0),FALSE),"")</f>
        <v>5.9382288380103967</v>
      </c>
      <c r="CV18" s="48">
        <f>_xlfn.IFNA(VLOOKUP($A18,'I-LogEmaxOverpEC50'!$A:$HP,MATCH(CV$1,'I-LogEmaxOverpEC50'!$A$1:$HP$1,0),FALSE),"")</f>
        <v>5.3928575939064256</v>
      </c>
      <c r="CW18" s="47">
        <f>_xlfn.IFNA(VLOOKUP($A18,'I-LogEmaxOverpEC50'!$A:$HP,MATCH(CW$1,'I-LogEmaxOverpEC50'!$A$1:$HP$1,0),FALSE),"")</f>
        <v>8.4260738939126334</v>
      </c>
      <c r="CX18" s="47">
        <f>_xlfn.IFNA(VLOOKUP($A18,'I-LogEmaxOverpEC50'!$A:$HP,MATCH(CX$1,'I-LogEmaxOverpEC50'!$A$1:$HP$1,0),FALSE),"")</f>
        <v>6.2216058379144732</v>
      </c>
      <c r="CY18" s="47">
        <f>_xlfn.IFNA(VLOOKUP($A18,'I-LogEmaxOverpEC50'!$A:$HP,MATCH(CY$1,'I-LogEmaxOverpEC50'!$A$1:$HP$1,0),FALSE),"")</f>
        <v>6.3240667496785141</v>
      </c>
      <c r="CZ18" s="105">
        <f t="shared" si="17"/>
        <v>0.99815264796983372</v>
      </c>
      <c r="DA18" s="47">
        <f t="shared" si="18"/>
        <v>0.89668814325115542</v>
      </c>
      <c r="DB18" s="47">
        <f t="shared" si="19"/>
        <v>0.83257053067440046</v>
      </c>
      <c r="DC18" s="47">
        <f t="shared" si="20"/>
        <v>0.90477544834327039</v>
      </c>
      <c r="DD18" s="48">
        <f>_xlfn.IFNA(VLOOKUP($A18,'B-LogEmaxOverpEC50'!$A:$HP,MATCH(DD$1,'B-LogEmaxOverpEC50'!$A$1:$HP$1,0),FALSE),"")</f>
        <v>5.4028385386494602</v>
      </c>
      <c r="DE18" s="47">
        <f>_xlfn.IFNA(VLOOKUP($A18,'B-LogEmaxOverpEC50'!$A:$HP,MATCH(DE$1,'B-LogEmaxOverpEC50'!$A$1:$HP$1,0),FALSE),"")</f>
        <v>8.8435545940189204</v>
      </c>
      <c r="DF18" s="47">
        <f>_xlfn.IFNA(VLOOKUP($A18,'B-LogEmaxOverpEC50'!$A:$HP,MATCH(DF$1,'B-LogEmaxOverpEC50'!$A$1:$HP$1,0),FALSE),"")</f>
        <v>5.0076039072499476</v>
      </c>
      <c r="DG18" s="47">
        <f>_xlfn.IFNA(VLOOKUP($A18,'B-LogEmaxOverpEC50'!$A:$HP,MATCH(DG$1,'B-LogEmaxOverpEC50'!$A$1:$HP$1,0),FALSE),"")</f>
        <v>5.6997197797973502</v>
      </c>
      <c r="DH18" s="48">
        <f>_xlfn.IFNA(VLOOKUP($A18,'I-LogEmaxOverpEC50'!$A:$HP,MATCH(DH$1,'I-LogEmaxOverpEC50'!$A$1:$HP$1,0),FALSE),"")</f>
        <v>5.3928575939064256</v>
      </c>
      <c r="DI18" s="47">
        <f>_xlfn.IFNA(VLOOKUP($A18,'I-LogEmaxOverpEC50'!$A:$HP,MATCH(DI$1,'I-LogEmaxOverpEC50'!$A$1:$HP$1,0),FALSE),"")</f>
        <v>7.9299105486510513</v>
      </c>
      <c r="DJ18" s="47">
        <f>_xlfn.IFNA(VLOOKUP($A18,'I-LogEmaxOverpEC50'!$A:$HP,MATCH(DJ$1,'I-LogEmaxOverpEC50'!$A$1:$HP$1,0),FALSE),"")</f>
        <v>6.0146302598455872</v>
      </c>
      <c r="DK18" s="47">
        <f>_xlfn.IFNA(VLOOKUP($A18,'I-LogEmaxOverpEC50'!$A:$HP,MATCH(DK$1,'I-LogEmaxOverpEC50'!$A$1:$HP$1,0),FALSE),"")</f>
        <v>6.2995959828862258</v>
      </c>
      <c r="DL18" s="105">
        <f t="shared" si="21"/>
        <v>0</v>
      </c>
      <c r="DM18" s="47">
        <f t="shared" si="22"/>
        <v>1</v>
      </c>
      <c r="DN18" s="47">
        <f t="shared" si="23"/>
        <v>0.79534366935351242</v>
      </c>
      <c r="DO18" s="47">
        <f t="shared" si="24"/>
        <v>0.92945635227189571</v>
      </c>
      <c r="DP18" s="48">
        <f>_xlfn.IFNA(VLOOKUP($A18,'B-LogEmaxOverpEC50'!$A:$HP,MATCH(DP$1,'B-LogEmaxOverpEC50'!$A$1:$HP$1,0),FALSE),"")</f>
        <v>0.17913039418760035</v>
      </c>
      <c r="DQ18" s="47">
        <f>_xlfn.IFNA(VLOOKUP($A18,'B-LogEmaxOverpEC50'!$A:$HP,MATCH(DQ$1,'B-LogEmaxOverpEC50'!$A$1:$HP$1,0),FALSE),"")</f>
        <v>1</v>
      </c>
      <c r="DR18" s="47">
        <f>_xlfn.IFNA(VLOOKUP($A18,'B-LogEmaxOverpEC50'!$A:$HP,MATCH(DR$1,'B-LogEmaxOverpEC50'!$A$1:$HP$1,0),FALSE),"")</f>
        <v>0.3435297959804175</v>
      </c>
      <c r="DS18" s="47">
        <f>_xlfn.IFNA(VLOOKUP($A18,'B-LogEmaxOverpEC50'!$A:$HP,MATCH(DS$1,'B-LogEmaxOverpEC50'!$A$1:$HP$1,0),FALSE),"")</f>
        <v>0.28534670116481492</v>
      </c>
      <c r="DT18" s="48">
        <f>_xlfn.IFNA(VLOOKUP($A18,'I-LogEmaxOverpEC50'!$A:$HP,MATCH(DT$1,'I-LogEmaxOverpEC50'!$A$1:$HP$1,0),FALSE),"")</f>
        <v>0</v>
      </c>
      <c r="DU18" s="47">
        <f>_xlfn.IFNA(VLOOKUP($A18,'I-LogEmaxOverpEC50'!$A:$HP,MATCH(DU$1,'I-LogEmaxOverpEC50'!$A$1:$HP$1,0),FALSE),"")</f>
        <v>1</v>
      </c>
      <c r="DV18" s="47">
        <f>_xlfn.IFNA(VLOOKUP($A18,'I-LogEmaxOverpEC50'!$A:$HP,MATCH(DV$1,'I-LogEmaxOverpEC50'!$A$1:$HP$1,0),FALSE),"")</f>
        <v>0.27322424846732873</v>
      </c>
      <c r="DW18" s="47">
        <f>_xlfn.IFNA(VLOOKUP($A18,'I-LogEmaxOverpEC50'!$A:$HP,MATCH(DW$1,'I-LogEmaxOverpEC50'!$A$1:$HP$1,0),FALSE),"")</f>
        <v>0.3070038743264642</v>
      </c>
      <c r="DX18" s="105">
        <f t="shared" si="25"/>
        <v>0</v>
      </c>
      <c r="DY18" s="47">
        <f t="shared" si="26"/>
        <v>0.97062654810259752</v>
      </c>
      <c r="DZ18" s="47">
        <f t="shared" si="27"/>
        <v>0.491344244887298</v>
      </c>
      <c r="EA18" s="47">
        <f t="shared" si="28"/>
        <v>0.79625260206536752</v>
      </c>
      <c r="EB18" s="48">
        <f>_xlfn.IFNA(VLOOKUP($A18,'B-LogEmaxOverpEC50'!$A:$HP,MATCH(EB$1,'B-LogEmaxOverpEC50'!$A$1:$HP$1,0),FALSE),"")</f>
        <v>0.17913039418760035</v>
      </c>
      <c r="EC18" s="47">
        <f>_xlfn.IFNA(VLOOKUP($A18,'B-LogEmaxOverpEC50'!$A:$HP,MATCH(EC$1,'B-LogEmaxOverpEC50'!$A$1:$HP$1,0),FALSE),"")</f>
        <v>0.86173550151730216</v>
      </c>
      <c r="ED18" s="47">
        <f>_xlfn.IFNA(VLOOKUP($A18,'B-LogEmaxOverpEC50'!$A:$HP,MATCH(ED$1,'B-LogEmaxOverpEC50'!$A$1:$HP$1,0),FALSE),"")</f>
        <v>0.10071962920574257</v>
      </c>
      <c r="EE18" s="47">
        <f>_xlfn.IFNA(VLOOKUP($A18,'B-LogEmaxOverpEC50'!$A:$HP,MATCH(EE$1,'B-LogEmaxOverpEC50'!$A$1:$HP$1,0),FALSE),"")</f>
        <v>0.23802878865455393</v>
      </c>
      <c r="EF18" s="48">
        <f>_xlfn.IFNA(VLOOKUP($A18,'I-LogEmaxOverpEC50'!$A:$HP,MATCH(EF$1,'I-LogEmaxOverpEC50'!$A$1:$HP$1,0),FALSE),"")</f>
        <v>0</v>
      </c>
      <c r="EG18" s="47">
        <f>_xlfn.IFNA(VLOOKUP($A18,'I-LogEmaxOverpEC50'!$A:$HP,MATCH(EG$1,'I-LogEmaxOverpEC50'!$A$1:$HP$1,0),FALSE),"")</f>
        <v>0.83642335521519973</v>
      </c>
      <c r="EH18" s="47">
        <f>_xlfn.IFNA(VLOOKUP($A18,'I-LogEmaxOverpEC50'!$A:$HP,MATCH(EH$1,'I-LogEmaxOverpEC50'!$A$1:$HP$1,0),FALSE),"")</f>
        <v>0.2049879086888361</v>
      </c>
      <c r="EI18" s="47">
        <f>_xlfn.IFNA(VLOOKUP($A18,'I-LogEmaxOverpEC50'!$A:$HP,MATCH(EI$1,'I-LogEmaxOverpEC50'!$A$1:$HP$1,0),FALSE),"")</f>
        <v>0.29893627730338418</v>
      </c>
      <c r="EJ18" s="37"/>
      <c r="EK18" s="37"/>
      <c r="EL18" s="37"/>
      <c r="EM18" s="37"/>
      <c r="EN18" s="37"/>
      <c r="EO18" s="37"/>
      <c r="EP18" s="37"/>
      <c r="EQ18" s="37"/>
    </row>
    <row r="19" spans="1:147" s="49" customFormat="1" x14ac:dyDescent="0.2">
      <c r="A19" s="29" t="s">
        <v>57</v>
      </c>
      <c r="B19" s="377" t="str">
        <f>VLOOKUP($A19,BI!$A:$Q,MATCH(B$1,BI!$A$1:$Q$1,0),FALSE)</f>
        <v/>
      </c>
      <c r="C19" s="378">
        <f>VLOOKUP($A19,BI!$A:$Q,MATCH(C$1,BI!$A$1:$Q$1,0),FALSE)</f>
        <v>1</v>
      </c>
      <c r="D19" s="378">
        <f>VLOOKUP($A19,BI!$A:$Q,MATCH(D$1,BI!$A$1:$Q$1,0),FALSE)</f>
        <v>1</v>
      </c>
      <c r="E19" s="378">
        <f>VLOOKUP($A19,BI!$A:$Q,MATCH(E$1,BI!$A$1:$Q$1,0),FALSE)</f>
        <v>1</v>
      </c>
      <c r="F19" s="378">
        <f>VLOOKUP($A19,BI!$A:$Q,MATCH(F$1,BI!$A$1:$Q$1,0),FALSE)</f>
        <v>1</v>
      </c>
      <c r="G19" s="378">
        <f>VLOOKUP($A19,BI!$A:$Q,MATCH(G$1,BI!$A$1:$Q$1,0),FALSE)</f>
        <v>1</v>
      </c>
      <c r="H19" s="378" t="str">
        <f>VLOOKUP($A19,BI!$A:$Q,MATCH(H$1,BI!$A$1:$Q$1,0),FALSE)</f>
        <v/>
      </c>
      <c r="I19" s="378" t="str">
        <f>VLOOKUP($A19,BI!$A:$Q,MATCH(I$1,BI!$A$1:$Q$1,0),FALSE)</f>
        <v/>
      </c>
      <c r="J19" s="378" t="str">
        <f>VLOOKUP($A19,BI!$A:$Q,MATCH(J$1,BI!$A$1:$Q$1,0),FALSE)</f>
        <v/>
      </c>
      <c r="K19" s="378">
        <f>VLOOKUP($A19,BI!$A:$Q,MATCH(K$1,BI!$A$1:$Q$1,0),FALSE)</f>
        <v>1</v>
      </c>
      <c r="L19" s="378" t="str">
        <f>VLOOKUP($A19,BI!$A:$Q,MATCH(L$1,BI!$A$1:$Q$1,0),FALSE)</f>
        <v/>
      </c>
      <c r="M19" s="378" t="str">
        <f>VLOOKUP($A19,BI!$A:$Q,MATCH(M$1,BI!$A$1:$Q$1,0),FALSE)</f>
        <v/>
      </c>
      <c r="N19" s="49">
        <f t="shared" si="29"/>
        <v>6</v>
      </c>
      <c r="O19" s="49" t="str">
        <f>VLOOKUP($A19,BI!$A:$Q,MATCH(O$1,BI!$A$1:$Q$1,0),FALSE)</f>
        <v/>
      </c>
      <c r="P19" s="37">
        <f>VLOOKUP($A19,BI!$A:$Q,MATCH(P$1,BI!$A$1:$Q$1,0),FALSE)</f>
        <v>1</v>
      </c>
      <c r="Q19" s="37">
        <f>VLOOKUP($A19,BI!$A:$Q,MATCH(Q$1,BI!$A$1:$Q$1,0),FALSE)</f>
        <v>1</v>
      </c>
      <c r="R19" s="37" t="str">
        <f>VLOOKUP($A19,BI!$A:$Q,MATCH(R$1,BI!$A$1:$Q$1,0),FALSE)</f>
        <v/>
      </c>
      <c r="S19" s="37">
        <f t="shared" si="30"/>
        <v>2</v>
      </c>
      <c r="T19" s="40" t="str">
        <f t="shared" si="31"/>
        <v/>
      </c>
      <c r="U19" s="41">
        <f t="shared" si="32"/>
        <v>0.93687516614350907</v>
      </c>
      <c r="V19" s="41">
        <f t="shared" si="33"/>
        <v>0.9158990119156647</v>
      </c>
      <c r="W19" s="41">
        <f t="shared" si="34"/>
        <v>0.99806264354101126</v>
      </c>
      <c r="X19" s="41">
        <f t="shared" si="35"/>
        <v>0.94794158532970507</v>
      </c>
      <c r="Y19" s="41">
        <f t="shared" si="36"/>
        <v>0.91264280253097607</v>
      </c>
      <c r="Z19" s="41" t="str">
        <f t="shared" si="37"/>
        <v/>
      </c>
      <c r="AA19" s="41" t="str">
        <f t="shared" si="38"/>
        <v/>
      </c>
      <c r="AB19" s="41" t="str">
        <f t="shared" si="39"/>
        <v/>
      </c>
      <c r="AC19" s="41">
        <f t="shared" si="40"/>
        <v>0.94769256206887842</v>
      </c>
      <c r="AD19" s="41" t="str">
        <f t="shared" si="41"/>
        <v/>
      </c>
      <c r="AE19" s="41" t="str">
        <f t="shared" si="42"/>
        <v/>
      </c>
      <c r="AF19" s="44" t="str">
        <f>_xlfn.IFNA(VLOOKUP($A19,'B-LogEmaxOverpEC50'!$A:$BQ,MATCH(AF$1,'B-LogEmaxOverpEC50'!$A$1:$BQ$1,0),FALSE),"")</f>
        <v/>
      </c>
      <c r="AG19" s="46">
        <f>_xlfn.IFNA(VLOOKUP($A19,'B-LogEmaxOverpEC50'!$A:$BQ,MATCH(AG$1,'B-LogEmaxOverpEC50'!$A$1:$BQ$1,0),FALSE),"")</f>
        <v>7.4987500072242206</v>
      </c>
      <c r="AH19" s="46">
        <f>_xlfn.IFNA(VLOOKUP($A19,'B-LogEmaxOverpEC50'!$A:$BQ,MATCH(AH$1,'B-LogEmaxOverpEC50'!$A$1:$BQ$1,0),FALSE),"")</f>
        <v>7.3308568424229135</v>
      </c>
      <c r="AI19" s="46">
        <f>_xlfn.IFNA(VLOOKUP($A19,'B-LogEmaxOverpEC50'!$A:$BQ,MATCH(AI$1,'B-LogEmaxOverpEC50'!$A$1:$BQ$1,0),FALSE),"")</f>
        <v>7.9962104434506296</v>
      </c>
      <c r="AJ19" s="46">
        <f>_xlfn.IFNA(VLOOKUP($A19,'B-LogEmaxOverpEC50'!$A:$BQ,MATCH(AJ$1,'B-LogEmaxOverpEC50'!$A$1:$BQ$1,0),FALSE),"")</f>
        <v>8.4189986566786086</v>
      </c>
      <c r="AK19" s="46">
        <f>_xlfn.IFNA(VLOOKUP($A19,'B-LogEmaxOverpEC50'!$A:$BQ,MATCH(AK$1,'B-LogEmaxOverpEC50'!$A$1:$BQ$1,0),FALSE),"")</f>
        <v>8.6189210599074197</v>
      </c>
      <c r="AL19" s="45" t="str">
        <f>_xlfn.IFNA(VLOOKUP($A19,'B-LogEmaxOverpEC50'!$A:$BQ,MATCH(AL$1,'B-LogEmaxOverpEC50'!$A$1:$BQ$1,0),FALSE),"")</f>
        <v/>
      </c>
      <c r="AM19" s="45" t="str">
        <f>_xlfn.IFNA(VLOOKUP($A19,'B-LogEmaxOverpEC50'!$A:$BQ,MATCH(AM$1,'B-LogEmaxOverpEC50'!$A$1:$BQ$1,0),FALSE),"")</f>
        <v/>
      </c>
      <c r="AN19" s="45" t="str">
        <f>_xlfn.IFNA(VLOOKUP($A19,'B-LogEmaxOverpEC50'!$A:$BQ,MATCH(AN$1,'B-LogEmaxOverpEC50'!$A$1:$BQ$1,0),FALSE),"")</f>
        <v/>
      </c>
      <c r="AO19" s="46">
        <f>_xlfn.IFNA(VLOOKUP($A19,'B-LogEmaxOverpEC50'!$A:$BQ,MATCH(AO$1,'B-LogEmaxOverpEC50'!$A$1:$BQ$1,0),FALSE),"")</f>
        <v>5.9364395074453622</v>
      </c>
      <c r="AP19" s="45" t="str">
        <f>_xlfn.IFNA(VLOOKUP($A19,'B-LogEmaxOverpEC50'!$A:$BQ,MATCH(AP$1,'B-LogEmaxOverpEC50'!$A$1:$BQ$1,0),FALSE),"")</f>
        <v/>
      </c>
      <c r="AQ19" s="45" t="str">
        <f>_xlfn.IFNA(VLOOKUP($A19,'B-LogEmaxOverpEC50'!$A:$BQ,MATCH(AQ$1,'B-LogEmaxOverpEC50'!$A$1:$BQ$1,0),FALSE),"")</f>
        <v/>
      </c>
      <c r="AR19" s="47" t="str">
        <f>_xlfn.IFNA(VLOOKUP($A19,'I-LogEmaxOverpEC50'!$A:$BQ,MATCH(AR$1,'I-LogEmaxOverpEC50'!$A$1:$BQ$1,0),FALSE),"")</f>
        <v/>
      </c>
      <c r="AS19" s="47">
        <f>_xlfn.IFNA(VLOOKUP($A19,'I-LogEmaxOverpEC50'!$A:$BQ,MATCH(AS$1,'I-LogEmaxOverpEC50'!$A$1:$BQ$1,0),FALSE),"")</f>
        <v>8.004001256743285</v>
      </c>
      <c r="AT19" s="47">
        <f>_xlfn.IFNA(VLOOKUP($A19,'I-LogEmaxOverpEC50'!$A:$BQ,MATCH(AT$1,'I-LogEmaxOverpEC50'!$A$1:$BQ$1,0),FALSE),"")</f>
        <v>8.004001256743285</v>
      </c>
      <c r="AU19" s="47">
        <f>_xlfn.IFNA(VLOOKUP($A19,'I-LogEmaxOverpEC50'!$A:$BQ,MATCH(AU$1,'I-LogEmaxOverpEC50'!$A$1:$BQ$1,0),FALSE),"")</f>
        <v>7.9807189335005777</v>
      </c>
      <c r="AV19" s="47">
        <f>_xlfn.IFNA(VLOOKUP($A19,'I-LogEmaxOverpEC50'!$A:$BQ,MATCH(AV$1,'I-LogEmaxOverpEC50'!$A$1:$BQ$1,0),FALSE),"")</f>
        <v>7.9807189335005777</v>
      </c>
      <c r="AW19" s="47">
        <f>_xlfn.IFNA(VLOOKUP($A19,'I-LogEmaxOverpEC50'!$A:$BQ,MATCH(AW$1,'I-LogEmaxOverpEC50'!$A$1:$BQ$1,0),FALSE),"")</f>
        <v>7.865996270907158</v>
      </c>
      <c r="AX19" s="47" t="str">
        <f>_xlfn.IFNA(VLOOKUP($A19,'I-LogEmaxOverpEC50'!$A:$BQ,MATCH(AX$1,'I-LogEmaxOverpEC50'!$A$1:$BQ$1,0),FALSE),"")</f>
        <v/>
      </c>
      <c r="AY19" s="47" t="str">
        <f>_xlfn.IFNA(VLOOKUP($A19,'I-LogEmaxOverpEC50'!$A:$BQ,MATCH(AY$1,'I-LogEmaxOverpEC50'!$A$1:$BQ$1,0),FALSE),"")</f>
        <v/>
      </c>
      <c r="AZ19" s="47" t="str">
        <f>_xlfn.IFNA(VLOOKUP($A19,'I-LogEmaxOverpEC50'!$A:$BQ,MATCH(AZ$1,'I-LogEmaxOverpEC50'!$A$1:$BQ$1,0),FALSE),"")</f>
        <v/>
      </c>
      <c r="BA19" s="47">
        <f>_xlfn.IFNA(VLOOKUP($A19,'I-LogEmaxOverpEC50'!$A:$BQ,MATCH(BA$1,'I-LogEmaxOverpEC50'!$A$1:$BQ$1,0),FALSE),"")</f>
        <v>6.2640984482200688</v>
      </c>
      <c r="BB19" s="47" t="str">
        <f>_xlfn.IFNA(VLOOKUP($A19,'I-LogEmaxOverpEC50'!$A:$BQ,MATCH(BB$1,'I-LogEmaxOverpEC50'!$A$1:$BQ$1,0),FALSE),"")</f>
        <v/>
      </c>
      <c r="BC19" s="47" t="str">
        <f>_xlfn.IFNA(VLOOKUP($A19,'I-LogEmaxOverpEC50'!$A:$BQ,MATCH(BC$1,'I-LogEmaxOverpEC50'!$A$1:$BQ$1,0),FALSE),"")</f>
        <v/>
      </c>
      <c r="BD19" s="199" t="str">
        <f t="shared" si="43"/>
        <v/>
      </c>
      <c r="BE19" s="41">
        <f t="shared" si="44"/>
        <v>0.58241239286246926</v>
      </c>
      <c r="BF19" s="41">
        <f t="shared" si="45"/>
        <v>0.5198236437815259</v>
      </c>
      <c r="BG19" s="41">
        <f t="shared" si="46"/>
        <v>0.77827464156666382</v>
      </c>
      <c r="BH19" s="41">
        <f t="shared" si="47"/>
        <v>0.93802315503329614</v>
      </c>
      <c r="BI19" s="41">
        <f t="shared" si="48"/>
        <v>0.92068235929036635</v>
      </c>
      <c r="BJ19" s="41" t="str">
        <f t="shared" si="49"/>
        <v/>
      </c>
      <c r="BK19" s="41" t="str">
        <f t="shared" si="50"/>
        <v/>
      </c>
      <c r="BL19" s="41" t="str">
        <f t="shared" si="51"/>
        <v/>
      </c>
      <c r="BM19" s="41" t="str">
        <f t="shared" si="52"/>
        <v/>
      </c>
      <c r="BN19" s="41" t="str">
        <f t="shared" si="53"/>
        <v/>
      </c>
      <c r="BO19" s="41" t="str">
        <f t="shared" si="54"/>
        <v/>
      </c>
      <c r="BP19" s="40" t="str">
        <f>_xlfn.IFNA(VLOOKUP($A19,'B-LogEmaxOverpEC50'!$A:$BQ,MATCH(BP$1,'B-LogEmaxOverpEC50'!$A$1:$BQ$1,0),FALSE),"")</f>
        <v/>
      </c>
      <c r="BQ19" s="41">
        <f>_xlfn.IFNA(VLOOKUP($A19,'B-LogEmaxOverpEC50'!$A:$BQ,MATCH(BQ$1,'B-LogEmaxOverpEC50'!$A$1:$BQ$1,0),FALSE),"")</f>
        <v>0.58241239286246926</v>
      </c>
      <c r="BR19" s="41">
        <f>_xlfn.IFNA(VLOOKUP($A19,'B-LogEmaxOverpEC50'!$A:$BQ,MATCH(BR$1,'B-LogEmaxOverpEC50'!$A$1:$BQ$1,0),FALSE),"")</f>
        <v>0.5198236437815259</v>
      </c>
      <c r="BS19" s="41">
        <f>_xlfn.IFNA(VLOOKUP($A19,'B-LogEmaxOverpEC50'!$A:$BQ,MATCH(BS$1,'B-LogEmaxOverpEC50'!$A$1:$BQ$1,0),FALSE),"")</f>
        <v>0.76786024273484799</v>
      </c>
      <c r="BT19" s="41">
        <f>_xlfn.IFNA(VLOOKUP($A19,'B-LogEmaxOverpEC50'!$A:$BQ,MATCH(BT$1,'B-LogEmaxOverpEC50'!$A$1:$BQ$1,0),FALSE),"")</f>
        <v>0.92547109856344889</v>
      </c>
      <c r="BU19" s="41">
        <f>_xlfn.IFNA(VLOOKUP($A19,'B-LogEmaxOverpEC50'!$A:$BQ,MATCH(BU$1,'B-LogEmaxOverpEC50'!$A$1:$BQ$1,0),FALSE),"")</f>
        <v>1</v>
      </c>
      <c r="BV19" s="41" t="str">
        <f>_xlfn.IFNA(VLOOKUP($A19,'B-LogEmaxOverpEC50'!$A:$BQ,MATCH(BV$1,'B-LogEmaxOverpEC50'!$A$1:$BQ$1,0),FALSE),"")</f>
        <v/>
      </c>
      <c r="BW19" s="41" t="str">
        <f>_xlfn.IFNA(VLOOKUP($A19,'B-LogEmaxOverpEC50'!$A:$BQ,MATCH(BW$1,'B-LogEmaxOverpEC50'!$A$1:$BQ$1,0),FALSE),"")</f>
        <v/>
      </c>
      <c r="BX19" s="41" t="str">
        <f>_xlfn.IFNA(VLOOKUP($A19,'B-LogEmaxOverpEC50'!$A:$BQ,MATCH(BX$1,'B-LogEmaxOverpEC50'!$A$1:$BQ$1,0),FALSE),"")</f>
        <v/>
      </c>
      <c r="BY19" s="41">
        <f>_xlfn.IFNA(VLOOKUP($A19,'B-LogEmaxOverpEC50'!$A:$BQ,MATCH(BY$1,'B-LogEmaxOverpEC50'!$A$1:$BQ$1,0),FALSE),"")</f>
        <v>0</v>
      </c>
      <c r="BZ19" s="41" t="str">
        <f>_xlfn.IFNA(VLOOKUP($A19,'B-LogEmaxOverpEC50'!$A:$BQ,MATCH(BZ$1,'B-LogEmaxOverpEC50'!$A$1:$BQ$1,0),FALSE),"")</f>
        <v/>
      </c>
      <c r="CA19" s="41" t="str">
        <f>_xlfn.IFNA(VLOOKUP($A19,'B-LogEmaxOverpEC50'!$A:$BQ,MATCH(CA$1,'B-LogEmaxOverpEC50'!$A$1:$BQ$1,0),FALSE),"")</f>
        <v/>
      </c>
      <c r="CB19" s="47" t="str">
        <f>_xlfn.IFNA(VLOOKUP($A19,'I-LogEmaxOverpEC50'!$A:$BQ,MATCH(CB$1,'I-LogEmaxOverpEC50'!$A$1:$BQ$1,0),FALSE),"")</f>
        <v/>
      </c>
      <c r="CC19" s="47">
        <f>_xlfn.IFNA(VLOOKUP($A19,'I-LogEmaxOverpEC50'!$A:$BQ,MATCH(CC$1,'I-LogEmaxOverpEC50'!$A$1:$BQ$1,0),FALSE),"")</f>
        <v>1</v>
      </c>
      <c r="CD19" s="47">
        <f>_xlfn.IFNA(VLOOKUP($A19,'I-LogEmaxOverpEC50'!$A:$BQ,MATCH(CD$1,'I-LogEmaxOverpEC50'!$A$1:$BQ$1,0),FALSE),"")</f>
        <v>1</v>
      </c>
      <c r="CE19" s="47">
        <f>_xlfn.IFNA(VLOOKUP($A19,'I-LogEmaxOverpEC50'!$A:$BQ,MATCH(CE$1,'I-LogEmaxOverpEC50'!$A$1:$BQ$1,0),FALSE),"")</f>
        <v>0.98661860701146364</v>
      </c>
      <c r="CF19" s="47">
        <f>_xlfn.IFNA(VLOOKUP($A19,'I-LogEmaxOverpEC50'!$A:$BQ,MATCH(CF$1,'I-LogEmaxOverpEC50'!$A$1:$BQ$1,0),FALSE),"")</f>
        <v>0.98661860701146364</v>
      </c>
      <c r="CG19" s="47">
        <f>_xlfn.IFNA(VLOOKUP($A19,'I-LogEmaxOverpEC50'!$A:$BQ,MATCH(CG$1,'I-LogEmaxOverpEC50'!$A$1:$BQ$1,0),FALSE),"")</f>
        <v>0.92068235929036635</v>
      </c>
      <c r="CH19" s="47" t="str">
        <f>_xlfn.IFNA(VLOOKUP($A19,'I-LogEmaxOverpEC50'!$A:$BQ,MATCH(CH$1,'I-LogEmaxOverpEC50'!$A$1:$BQ$1,0),FALSE),"")</f>
        <v/>
      </c>
      <c r="CI19" s="47" t="str">
        <f>_xlfn.IFNA(VLOOKUP($A19,'I-LogEmaxOverpEC50'!$A:$BQ,MATCH(CI$1,'I-LogEmaxOverpEC50'!$A$1:$BQ$1,0),FALSE),"")</f>
        <v/>
      </c>
      <c r="CJ19" s="47" t="str">
        <f>_xlfn.IFNA(VLOOKUP($A19,'I-LogEmaxOverpEC50'!$A:$BQ,MATCH(CJ$1,'I-LogEmaxOverpEC50'!$A$1:$BQ$1,0),FALSE),"")</f>
        <v/>
      </c>
      <c r="CK19" s="47">
        <f>_xlfn.IFNA(VLOOKUP($A19,'I-LogEmaxOverpEC50'!$A:$BQ,MATCH(CK$1,'I-LogEmaxOverpEC50'!$A$1:$BQ$1,0),FALSE),"")</f>
        <v>0</v>
      </c>
      <c r="CL19" s="47" t="str">
        <f>_xlfn.IFNA(VLOOKUP($A19,'I-LogEmaxOverpEC50'!$A:$BQ,MATCH(CL$1,'I-LogEmaxOverpEC50'!$A$1:$BQ$1,0),FALSE),"")</f>
        <v/>
      </c>
      <c r="CM19" s="47" t="str">
        <f>_xlfn.IFNA(VLOOKUP($A19,'I-LogEmaxOverpEC50'!$A:$BQ,MATCH(CM$1,'I-LogEmaxOverpEC50'!$A$1:$BQ$1,0),FALSE),"")</f>
        <v/>
      </c>
      <c r="CN19" s="105" t="str">
        <f t="shared" si="13"/>
        <v/>
      </c>
      <c r="CO19" s="47">
        <f t="shared" si="14"/>
        <v>0.92865466583461898</v>
      </c>
      <c r="CP19" s="47">
        <f t="shared" si="15"/>
        <v>0.94769256206887842</v>
      </c>
      <c r="CQ19" s="47" t="str">
        <f t="shared" si="16"/>
        <v/>
      </c>
      <c r="CR19" s="48" t="str">
        <f>_xlfn.IFNA(VLOOKUP($A19,'B-LogEmaxOverpEC50'!$A:$HP,MATCH(CR$1,'B-LogEmaxOverpEC50'!$A$1:$HP$1,0),FALSE),"")</f>
        <v/>
      </c>
      <c r="CS19" s="47">
        <f>_xlfn.IFNA(VLOOKUP($A19,'B-LogEmaxOverpEC50'!$A:$HP,MATCH(CS$1,'B-LogEmaxOverpEC50'!$A$1:$HP$1,0),FALSE),"")</f>
        <v>8.6189210599074197</v>
      </c>
      <c r="CT19" s="47">
        <f>_xlfn.IFNA(VLOOKUP($A19,'B-LogEmaxOverpEC50'!$A:$HP,MATCH(CT$1,'B-LogEmaxOverpEC50'!$A$1:$HP$1,0),FALSE),"")</f>
        <v>5.9364395074453622</v>
      </c>
      <c r="CU19" s="47" t="str">
        <f>_xlfn.IFNA(VLOOKUP($A19,'B-LogEmaxOverpEC50'!$A:$HP,MATCH(CU$1,'B-LogEmaxOverpEC50'!$A$1:$HP$1,0),FALSE),"")</f>
        <v/>
      </c>
      <c r="CV19" s="48" t="str">
        <f>_xlfn.IFNA(VLOOKUP($A19,'I-LogEmaxOverpEC50'!$A:$HP,MATCH(CV$1,'I-LogEmaxOverpEC50'!$A$1:$HP$1,0),FALSE),"")</f>
        <v/>
      </c>
      <c r="CW19" s="47">
        <f>_xlfn.IFNA(VLOOKUP($A19,'I-LogEmaxOverpEC50'!$A:$HP,MATCH(CW$1,'I-LogEmaxOverpEC50'!$A$1:$HP$1,0),FALSE),"")</f>
        <v>8.004001256743285</v>
      </c>
      <c r="CX19" s="47">
        <f>_xlfn.IFNA(VLOOKUP($A19,'I-LogEmaxOverpEC50'!$A:$HP,MATCH(CX$1,'I-LogEmaxOverpEC50'!$A$1:$HP$1,0),FALSE),"")</f>
        <v>6.2640984482200688</v>
      </c>
      <c r="CY19" s="47" t="str">
        <f>_xlfn.IFNA(VLOOKUP($A19,'I-LogEmaxOverpEC50'!$A:$HP,MATCH(CY$1,'I-LogEmaxOverpEC50'!$A$1:$HP$1,0),FALSE),"")</f>
        <v/>
      </c>
      <c r="CZ19" s="105" t="str">
        <f t="shared" si="17"/>
        <v/>
      </c>
      <c r="DA19" s="47">
        <f t="shared" si="18"/>
        <v>0.99929007262209169</v>
      </c>
      <c r="DB19" s="47">
        <f t="shared" si="19"/>
        <v>0.94769256206887842</v>
      </c>
      <c r="DC19" s="47" t="str">
        <f t="shared" si="20"/>
        <v/>
      </c>
      <c r="DD19" s="48" t="str">
        <f>_xlfn.IFNA(VLOOKUP($A19,'B-LogEmaxOverpEC50'!$A:$HP,MATCH(DD$1,'B-LogEmaxOverpEC50'!$A$1:$HP$1,0),FALSE),"")</f>
        <v/>
      </c>
      <c r="DE19" s="47">
        <f>_xlfn.IFNA(VLOOKUP($A19,'B-LogEmaxOverpEC50'!$A:$HP,MATCH(DE$1,'B-LogEmaxOverpEC50'!$A$1:$HP$1,0),FALSE),"")</f>
        <v>7.9727474019367595</v>
      </c>
      <c r="DF19" s="47">
        <f>_xlfn.IFNA(VLOOKUP($A19,'B-LogEmaxOverpEC50'!$A:$HP,MATCH(DF$1,'B-LogEmaxOverpEC50'!$A$1:$HP$1,0),FALSE),"")</f>
        <v>5.9364395074453622</v>
      </c>
      <c r="DG19" s="47" t="str">
        <f>_xlfn.IFNA(VLOOKUP($A19,'B-LogEmaxOverpEC50'!$A:$HP,MATCH(DG$1,'B-LogEmaxOverpEC50'!$A$1:$HP$1,0),FALSE),"")</f>
        <v/>
      </c>
      <c r="DH19" s="48" t="str">
        <f>_xlfn.IFNA(VLOOKUP($A19,'I-LogEmaxOverpEC50'!$A:$HP,MATCH(DH$1,'I-LogEmaxOverpEC50'!$A$1:$HP$1,0),FALSE),"")</f>
        <v/>
      </c>
      <c r="DI19" s="47">
        <f>_xlfn.IFNA(VLOOKUP($A19,'I-LogEmaxOverpEC50'!$A:$HP,MATCH(DI$1,'I-LogEmaxOverpEC50'!$A$1:$HP$1,0),FALSE),"")</f>
        <v>7.9670873302789769</v>
      </c>
      <c r="DJ19" s="47">
        <f>_xlfn.IFNA(VLOOKUP($A19,'I-LogEmaxOverpEC50'!$A:$HP,MATCH(DJ$1,'I-LogEmaxOverpEC50'!$A$1:$HP$1,0),FALSE),"")</f>
        <v>6.2640984482200688</v>
      </c>
      <c r="DK19" s="47" t="str">
        <f>_xlfn.IFNA(VLOOKUP($A19,'I-LogEmaxOverpEC50'!$A:$HP,MATCH(DK$1,'I-LogEmaxOverpEC50'!$A$1:$HP$1,0),FALSE),"")</f>
        <v/>
      </c>
      <c r="DL19" s="105" t="str">
        <f t="shared" si="21"/>
        <v/>
      </c>
      <c r="DM19" s="47">
        <f t="shared" si="22"/>
        <v>1</v>
      </c>
      <c r="DN19" s="47" t="str">
        <f t="shared" si="23"/>
        <v/>
      </c>
      <c r="DO19" s="47" t="str">
        <f t="shared" si="24"/>
        <v/>
      </c>
      <c r="DP19" s="48" t="str">
        <f>_xlfn.IFNA(VLOOKUP($A19,'B-LogEmaxOverpEC50'!$A:$HP,MATCH(DP$1,'B-LogEmaxOverpEC50'!$A$1:$HP$1,0),FALSE),"")</f>
        <v/>
      </c>
      <c r="DQ19" s="47">
        <f>_xlfn.IFNA(VLOOKUP($A19,'B-LogEmaxOverpEC50'!$A:$HP,MATCH(DQ$1,'B-LogEmaxOverpEC50'!$A$1:$HP$1,0),FALSE),"")</f>
        <v>1</v>
      </c>
      <c r="DR19" s="47">
        <f>_xlfn.IFNA(VLOOKUP($A19,'B-LogEmaxOverpEC50'!$A:$HP,MATCH(DR$1,'B-LogEmaxOverpEC50'!$A$1:$HP$1,0),FALSE),"")</f>
        <v>0</v>
      </c>
      <c r="DS19" s="47" t="str">
        <f>_xlfn.IFNA(VLOOKUP($A19,'B-LogEmaxOverpEC50'!$A:$HP,MATCH(DS$1,'B-LogEmaxOverpEC50'!$A$1:$HP$1,0),FALSE),"")</f>
        <v/>
      </c>
      <c r="DT19" s="48" t="str">
        <f>_xlfn.IFNA(VLOOKUP($A19,'I-LogEmaxOverpEC50'!$A:$HP,MATCH(DT$1,'I-LogEmaxOverpEC50'!$A$1:$HP$1,0),FALSE),"")</f>
        <v/>
      </c>
      <c r="DU19" s="47">
        <f>_xlfn.IFNA(VLOOKUP($A19,'I-LogEmaxOverpEC50'!$A:$HP,MATCH(DU$1,'I-LogEmaxOverpEC50'!$A$1:$HP$1,0),FALSE),"")</f>
        <v>1</v>
      </c>
      <c r="DV19" s="47">
        <f>_xlfn.IFNA(VLOOKUP($A19,'I-LogEmaxOverpEC50'!$A:$HP,MATCH(DV$1,'I-LogEmaxOverpEC50'!$A$1:$HP$1,0),FALSE),"")</f>
        <v>0</v>
      </c>
      <c r="DW19" s="47" t="str">
        <f>_xlfn.IFNA(VLOOKUP($A19,'I-LogEmaxOverpEC50'!$A:$HP,MATCH(DW$1,'I-LogEmaxOverpEC50'!$A$1:$HP$1,0),FALSE),"")</f>
        <v/>
      </c>
      <c r="DX19" s="105" t="str">
        <f t="shared" si="25"/>
        <v/>
      </c>
      <c r="DY19" s="47">
        <f t="shared" si="26"/>
        <v>0.77556799229796225</v>
      </c>
      <c r="DZ19" s="47" t="str">
        <f t="shared" si="27"/>
        <v/>
      </c>
      <c r="EA19" s="47" t="str">
        <f t="shared" si="28"/>
        <v/>
      </c>
      <c r="EB19" s="48" t="str">
        <f>_xlfn.IFNA(VLOOKUP($A19,'B-LogEmaxOverpEC50'!$A:$HP,MATCH(EB$1,'B-LogEmaxOverpEC50'!$A$1:$HP$1,0),FALSE),"")</f>
        <v/>
      </c>
      <c r="EC19" s="47">
        <f>_xlfn.IFNA(VLOOKUP($A19,'B-LogEmaxOverpEC50'!$A:$HP,MATCH(EC$1,'B-LogEmaxOverpEC50'!$A$1:$HP$1,0),FALSE),"")</f>
        <v>0.75911347558845832</v>
      </c>
      <c r="ED19" s="47">
        <f>_xlfn.IFNA(VLOOKUP($A19,'B-LogEmaxOverpEC50'!$A:$HP,MATCH(ED$1,'B-LogEmaxOverpEC50'!$A$1:$HP$1,0),FALSE),"")</f>
        <v>0</v>
      </c>
      <c r="EE19" s="47" t="str">
        <f>_xlfn.IFNA(VLOOKUP($A19,'B-LogEmaxOverpEC50'!$A:$HP,MATCH(EE$1,'B-LogEmaxOverpEC50'!$A$1:$HP$1,0),FALSE),"")</f>
        <v/>
      </c>
      <c r="EF19" s="48" t="str">
        <f>_xlfn.IFNA(VLOOKUP($A19,'I-LogEmaxOverpEC50'!$A:$HP,MATCH(EF$1,'I-LogEmaxOverpEC50'!$A$1:$HP$1,0),FALSE),"")</f>
        <v/>
      </c>
      <c r="EG19" s="47">
        <f>_xlfn.IFNA(VLOOKUP($A19,'I-LogEmaxOverpEC50'!$A:$HP,MATCH(EG$1,'I-LogEmaxOverpEC50'!$A$1:$HP$1,0),FALSE),"")</f>
        <v>0.97878391466265879</v>
      </c>
      <c r="EH19" s="47">
        <f>_xlfn.IFNA(VLOOKUP($A19,'I-LogEmaxOverpEC50'!$A:$HP,MATCH(EH$1,'I-LogEmaxOverpEC50'!$A$1:$HP$1,0),FALSE),"")</f>
        <v>0</v>
      </c>
      <c r="EI19" s="47" t="str">
        <f>_xlfn.IFNA(VLOOKUP($A19,'I-LogEmaxOverpEC50'!$A:$HP,MATCH(EI$1,'I-LogEmaxOverpEC50'!$A$1:$HP$1,0),FALSE),"")</f>
        <v/>
      </c>
      <c r="EJ19" s="37"/>
      <c r="EK19" s="37"/>
      <c r="EL19" s="37"/>
      <c r="EM19" s="37"/>
      <c r="EN19" s="37"/>
      <c r="EO19" s="37"/>
      <c r="EP19" s="37"/>
      <c r="EQ19" s="37"/>
    </row>
    <row r="20" spans="1:147" s="49" customFormat="1" x14ac:dyDescent="0.2">
      <c r="A20" s="29" t="s">
        <v>58</v>
      </c>
      <c r="B20" s="377" t="str">
        <f>VLOOKUP($A20,BI!$A:$Q,MATCH(B$1,BI!$A$1:$Q$1,0),FALSE)</f>
        <v/>
      </c>
      <c r="C20" s="378">
        <f>VLOOKUP($A20,BI!$A:$Q,MATCH(C$1,BI!$A$1:$Q$1,0),FALSE)</f>
        <v>1</v>
      </c>
      <c r="D20" s="378">
        <f>VLOOKUP($A20,BI!$A:$Q,MATCH(D$1,BI!$A$1:$Q$1,0),FALSE)</f>
        <v>1</v>
      </c>
      <c r="E20" s="378">
        <f>VLOOKUP($A20,BI!$A:$Q,MATCH(E$1,BI!$A$1:$Q$1,0),FALSE)</f>
        <v>1</v>
      </c>
      <c r="F20" s="378">
        <f>VLOOKUP($A20,BI!$A:$Q,MATCH(F$1,BI!$A$1:$Q$1,0),FALSE)</f>
        <v>1</v>
      </c>
      <c r="G20" s="378">
        <f>VLOOKUP($A20,BI!$A:$Q,MATCH(G$1,BI!$A$1:$Q$1,0),FALSE)</f>
        <v>1</v>
      </c>
      <c r="H20" s="378" t="str">
        <f>VLOOKUP($A20,BI!$A:$Q,MATCH(H$1,BI!$A$1:$Q$1,0),FALSE)</f>
        <v/>
      </c>
      <c r="I20" s="378" t="str">
        <f>VLOOKUP($A20,BI!$A:$Q,MATCH(I$1,BI!$A$1:$Q$1,0),FALSE)</f>
        <v/>
      </c>
      <c r="J20" s="378" t="str">
        <f>VLOOKUP($A20,BI!$A:$Q,MATCH(J$1,BI!$A$1:$Q$1,0),FALSE)</f>
        <v/>
      </c>
      <c r="K20" s="378" t="str">
        <f>VLOOKUP($A20,BI!$A:$Q,MATCH(K$1,BI!$A$1:$Q$1,0),FALSE)</f>
        <v/>
      </c>
      <c r="L20" s="378" t="str">
        <f>VLOOKUP($A20,BI!$A:$Q,MATCH(L$1,BI!$A$1:$Q$1,0),FALSE)</f>
        <v/>
      </c>
      <c r="M20" s="378" t="str">
        <f>VLOOKUP($A20,BI!$A:$Q,MATCH(M$1,BI!$A$1:$Q$1,0),FALSE)</f>
        <v/>
      </c>
      <c r="N20" s="49">
        <f t="shared" si="29"/>
        <v>5</v>
      </c>
      <c r="O20" s="49" t="str">
        <f>VLOOKUP($A20,BI!$A:$Q,MATCH(O$1,BI!$A$1:$Q$1,0),FALSE)</f>
        <v/>
      </c>
      <c r="P20" s="37">
        <f>VLOOKUP($A20,BI!$A:$Q,MATCH(P$1,BI!$A$1:$Q$1,0),FALSE)</f>
        <v>1</v>
      </c>
      <c r="Q20" s="37">
        <f>VLOOKUP($A20,BI!$A:$Q,MATCH(Q$1,BI!$A$1:$Q$1,0),FALSE)</f>
        <v>1</v>
      </c>
      <c r="R20" s="37" t="str">
        <f>VLOOKUP($A20,BI!$A:$Q,MATCH(R$1,BI!$A$1:$Q$1,0),FALSE)</f>
        <v/>
      </c>
      <c r="S20" s="37">
        <f t="shared" si="30"/>
        <v>2</v>
      </c>
      <c r="T20" s="40" t="str">
        <f t="shared" si="31"/>
        <v/>
      </c>
      <c r="U20" s="41">
        <f t="shared" si="32"/>
        <v>0.8119886227189097</v>
      </c>
      <c r="V20" s="41">
        <f t="shared" si="33"/>
        <v>0.80699909255550317</v>
      </c>
      <c r="W20" s="41">
        <f t="shared" si="34"/>
        <v>0.698059985874251</v>
      </c>
      <c r="X20" s="41">
        <f t="shared" si="35"/>
        <v>0.67227102803623551</v>
      </c>
      <c r="Y20" s="41">
        <f t="shared" si="36"/>
        <v>0.73830908888970337</v>
      </c>
      <c r="Z20" s="41" t="str">
        <f t="shared" si="37"/>
        <v/>
      </c>
      <c r="AA20" s="41" t="str">
        <f t="shared" si="38"/>
        <v/>
      </c>
      <c r="AB20" s="41" t="str">
        <f t="shared" si="39"/>
        <v/>
      </c>
      <c r="AC20" s="41" t="str">
        <f t="shared" si="40"/>
        <v/>
      </c>
      <c r="AD20" s="41" t="str">
        <f t="shared" si="41"/>
        <v/>
      </c>
      <c r="AE20" s="41" t="str">
        <f t="shared" si="42"/>
        <v/>
      </c>
      <c r="AF20" s="44" t="str">
        <f>_xlfn.IFNA(VLOOKUP($A20,'B-LogEmaxOverpEC50'!$A:$BQ,MATCH(AF$1,'B-LogEmaxOverpEC50'!$A$1:$BQ$1,0),FALSE),"")</f>
        <v/>
      </c>
      <c r="AG20" s="46">
        <f>_xlfn.IFNA(VLOOKUP($A20,'B-LogEmaxOverpEC50'!$A:$BQ,MATCH(AG$1,'B-LogEmaxOverpEC50'!$A$1:$BQ$1,0),FALSE),"")</f>
        <v>8.5116393549606517</v>
      </c>
      <c r="AH20" s="46">
        <f>_xlfn.IFNA(VLOOKUP($A20,'B-LogEmaxOverpEC50'!$A:$BQ,MATCH(AH$1,'B-LogEmaxOverpEC50'!$A$1:$BQ$1,0),FALSE),"")</f>
        <v>8.5642652893556068</v>
      </c>
      <c r="AI20" s="46">
        <f>_xlfn.IFNA(VLOOKUP($A20,'B-LogEmaxOverpEC50'!$A:$BQ,MATCH(AI$1,'B-LogEmaxOverpEC50'!$A$1:$BQ$1,0),FALSE),"")</f>
        <v>9.2724381722060478</v>
      </c>
      <c r="AJ20" s="46">
        <f>_xlfn.IFNA(VLOOKUP($A20,'B-LogEmaxOverpEC50'!$A:$BQ,MATCH(AJ$1,'B-LogEmaxOverpEC50'!$A$1:$BQ$1,0),FALSE),"")</f>
        <v>9.6281377444115286</v>
      </c>
      <c r="AK20" s="46">
        <f>_xlfn.IFNA(VLOOKUP($A20,'B-LogEmaxOverpEC50'!$A:$BQ,MATCH(AK$1,'B-LogEmaxOverpEC50'!$A$1:$BQ$1,0),FALSE),"")</f>
        <v>9.9285188402314226</v>
      </c>
      <c r="AL20" s="45" t="str">
        <f>_xlfn.IFNA(VLOOKUP($A20,'B-LogEmaxOverpEC50'!$A:$BQ,MATCH(AL$1,'B-LogEmaxOverpEC50'!$A$1:$BQ$1,0),FALSE),"")</f>
        <v/>
      </c>
      <c r="AM20" s="45" t="str">
        <f>_xlfn.IFNA(VLOOKUP($A20,'B-LogEmaxOverpEC50'!$A:$BQ,MATCH(AM$1,'B-LogEmaxOverpEC50'!$A$1:$BQ$1,0),FALSE),"")</f>
        <v/>
      </c>
      <c r="AN20" s="45" t="str">
        <f>_xlfn.IFNA(VLOOKUP($A20,'B-LogEmaxOverpEC50'!$A:$BQ,MATCH(AN$1,'B-LogEmaxOverpEC50'!$A$1:$BQ$1,0),FALSE),"")</f>
        <v/>
      </c>
      <c r="AO20" s="46" t="str">
        <f>_xlfn.IFNA(VLOOKUP($A20,'B-LogEmaxOverpEC50'!$A:$BQ,MATCH(AO$1,'B-LogEmaxOverpEC50'!$A$1:$BQ$1,0),FALSE),"")</f>
        <v/>
      </c>
      <c r="AP20" s="45" t="str">
        <f>_xlfn.IFNA(VLOOKUP($A20,'B-LogEmaxOverpEC50'!$A:$BQ,MATCH(AP$1,'B-LogEmaxOverpEC50'!$A$1:$BQ$1,0),FALSE),"")</f>
        <v/>
      </c>
      <c r="AQ20" s="45" t="str">
        <f>_xlfn.IFNA(VLOOKUP($A20,'B-LogEmaxOverpEC50'!$A:$BQ,MATCH(AQ$1,'B-LogEmaxOverpEC50'!$A$1:$BQ$1,0),FALSE),"")</f>
        <v/>
      </c>
      <c r="AR20" s="47" t="str">
        <f>_xlfn.IFNA(VLOOKUP($A20,'I-LogEmaxOverpEC50'!$A:$BQ,MATCH(AR$1,'I-LogEmaxOverpEC50'!$A$1:$BQ$1,0),FALSE),"")</f>
        <v/>
      </c>
      <c r="AS20" s="47">
        <f>_xlfn.IFNA(VLOOKUP($A20,'I-LogEmaxOverpEC50'!$A:$BQ,MATCH(AS$1,'I-LogEmaxOverpEC50'!$A$1:$BQ$1,0),FALSE),"")</f>
        <v>6.9113543169145686</v>
      </c>
      <c r="AT20" s="47">
        <f>_xlfn.IFNA(VLOOKUP($A20,'I-LogEmaxOverpEC50'!$A:$BQ,MATCH(AT$1,'I-LogEmaxOverpEC50'!$A$1:$BQ$1,0),FALSE),"")</f>
        <v>6.9113543169145686</v>
      </c>
      <c r="AU20" s="47">
        <f>_xlfn.IFNA(VLOOKUP($A20,'I-LogEmaxOverpEC50'!$A:$BQ,MATCH(AU$1,'I-LogEmaxOverpEC50'!$A$1:$BQ$1,0),FALSE),"")</f>
        <v>6.4727180595100196</v>
      </c>
      <c r="AV20" s="47">
        <f>_xlfn.IFNA(VLOOKUP($A20,'I-LogEmaxOverpEC50'!$A:$BQ,MATCH(AV$1,'I-LogEmaxOverpEC50'!$A$1:$BQ$1,0),FALSE),"")</f>
        <v>6.4727180595100196</v>
      </c>
      <c r="AW20" s="47">
        <f>_xlfn.IFNA(VLOOKUP($A20,'I-LogEmaxOverpEC50'!$A:$BQ,MATCH(AW$1,'I-LogEmaxOverpEC50'!$A$1:$BQ$1,0),FALSE),"")</f>
        <v>7.3303156989555163</v>
      </c>
      <c r="AX20" s="47" t="str">
        <f>_xlfn.IFNA(VLOOKUP($A20,'I-LogEmaxOverpEC50'!$A:$BQ,MATCH(AX$1,'I-LogEmaxOverpEC50'!$A$1:$BQ$1,0),FALSE),"")</f>
        <v/>
      </c>
      <c r="AY20" s="47" t="str">
        <f>_xlfn.IFNA(VLOOKUP($A20,'I-LogEmaxOverpEC50'!$A:$BQ,MATCH(AY$1,'I-LogEmaxOverpEC50'!$A$1:$BQ$1,0),FALSE),"")</f>
        <v/>
      </c>
      <c r="AZ20" s="47" t="str">
        <f>_xlfn.IFNA(VLOOKUP($A20,'I-LogEmaxOverpEC50'!$A:$BQ,MATCH(AZ$1,'I-LogEmaxOverpEC50'!$A$1:$BQ$1,0),FALSE),"")</f>
        <v/>
      </c>
      <c r="BA20" s="47" t="str">
        <f>_xlfn.IFNA(VLOOKUP($A20,'I-LogEmaxOverpEC50'!$A:$BQ,MATCH(BA$1,'I-LogEmaxOverpEC50'!$A$1:$BQ$1,0),FALSE),"")</f>
        <v/>
      </c>
      <c r="BB20" s="47" t="str">
        <f>_xlfn.IFNA(VLOOKUP($A20,'I-LogEmaxOverpEC50'!$A:$BQ,MATCH(BB$1,'I-LogEmaxOverpEC50'!$A$1:$BQ$1,0),FALSE),"")</f>
        <v/>
      </c>
      <c r="BC20" s="47" t="str">
        <f>_xlfn.IFNA(VLOOKUP($A20,'I-LogEmaxOverpEC50'!$A:$BQ,MATCH(BC$1,'I-LogEmaxOverpEC50'!$A$1:$BQ$1,0),FALSE),"")</f>
        <v/>
      </c>
      <c r="BD20" s="199" t="str">
        <f t="shared" si="43"/>
        <v/>
      </c>
      <c r="BE20" s="41">
        <f t="shared" si="44"/>
        <v>0</v>
      </c>
      <c r="BF20" s="41">
        <f t="shared" si="45"/>
        <v>7.2618279849523654E-2</v>
      </c>
      <c r="BG20" s="41">
        <f t="shared" si="46"/>
        <v>0</v>
      </c>
      <c r="BH20" s="41">
        <f t="shared" si="47"/>
        <v>0</v>
      </c>
      <c r="BI20" s="41">
        <f t="shared" si="48"/>
        <v>1</v>
      </c>
      <c r="BJ20" s="41" t="str">
        <f t="shared" si="49"/>
        <v/>
      </c>
      <c r="BK20" s="41" t="str">
        <f t="shared" si="50"/>
        <v/>
      </c>
      <c r="BL20" s="41" t="str">
        <f t="shared" si="51"/>
        <v/>
      </c>
      <c r="BM20" s="41" t="str">
        <f t="shared" si="52"/>
        <v/>
      </c>
      <c r="BN20" s="41" t="str">
        <f t="shared" si="53"/>
        <v/>
      </c>
      <c r="BO20" s="41" t="str">
        <f t="shared" si="54"/>
        <v/>
      </c>
      <c r="BP20" s="40" t="str">
        <f>_xlfn.IFNA(VLOOKUP($A20,'B-LogEmaxOverpEC50'!$A:$BQ,MATCH(BP$1,'B-LogEmaxOverpEC50'!$A$1:$BQ$1,0),FALSE),"")</f>
        <v/>
      </c>
      <c r="BQ20" s="41">
        <f>_xlfn.IFNA(VLOOKUP($A20,'B-LogEmaxOverpEC50'!$A:$BQ,MATCH(BQ$1,'B-LogEmaxOverpEC50'!$A$1:$BQ$1,0),FALSE),"")</f>
        <v>0</v>
      </c>
      <c r="BR20" s="41">
        <f>_xlfn.IFNA(VLOOKUP($A20,'B-LogEmaxOverpEC50'!$A:$BQ,MATCH(BR$1,'B-LogEmaxOverpEC50'!$A$1:$BQ$1,0),FALSE),"")</f>
        <v>3.7142138722474412E-2</v>
      </c>
      <c r="BS20" s="41">
        <f>_xlfn.IFNA(VLOOKUP($A20,'B-LogEmaxOverpEC50'!$A:$BQ,MATCH(BS$1,'B-LogEmaxOverpEC50'!$A$1:$BQ$1,0),FALSE),"")</f>
        <v>0.53695379540342814</v>
      </c>
      <c r="BT20" s="41">
        <f>_xlfn.IFNA(VLOOKUP($A20,'B-LogEmaxOverpEC50'!$A:$BQ,MATCH(BT$1,'B-LogEmaxOverpEC50'!$A$1:$BQ$1,0),FALSE),"")</f>
        <v>0.78799813326220181</v>
      </c>
      <c r="BU20" s="41">
        <f>_xlfn.IFNA(VLOOKUP($A20,'B-LogEmaxOverpEC50'!$A:$BQ,MATCH(BU$1,'B-LogEmaxOverpEC50'!$A$1:$BQ$1,0),FALSE),"")</f>
        <v>1</v>
      </c>
      <c r="BV20" s="41" t="str">
        <f>_xlfn.IFNA(VLOOKUP($A20,'B-LogEmaxOverpEC50'!$A:$BQ,MATCH(BV$1,'B-LogEmaxOverpEC50'!$A$1:$BQ$1,0),FALSE),"")</f>
        <v/>
      </c>
      <c r="BW20" s="41" t="str">
        <f>_xlfn.IFNA(VLOOKUP($A20,'B-LogEmaxOverpEC50'!$A:$BQ,MATCH(BW$1,'B-LogEmaxOverpEC50'!$A$1:$BQ$1,0),FALSE),"")</f>
        <v/>
      </c>
      <c r="BX20" s="41" t="str">
        <f>_xlfn.IFNA(VLOOKUP($A20,'B-LogEmaxOverpEC50'!$A:$BQ,MATCH(BX$1,'B-LogEmaxOverpEC50'!$A$1:$BQ$1,0),FALSE),"")</f>
        <v/>
      </c>
      <c r="BY20" s="41" t="str">
        <f>_xlfn.IFNA(VLOOKUP($A20,'B-LogEmaxOverpEC50'!$A:$BQ,MATCH(BY$1,'B-LogEmaxOverpEC50'!$A$1:$BQ$1,0),FALSE),"")</f>
        <v/>
      </c>
      <c r="BZ20" s="41" t="str">
        <f>_xlfn.IFNA(VLOOKUP($A20,'B-LogEmaxOverpEC50'!$A:$BQ,MATCH(BZ$1,'B-LogEmaxOverpEC50'!$A$1:$BQ$1,0),FALSE),"")</f>
        <v/>
      </c>
      <c r="CA20" s="41" t="str">
        <f>_xlfn.IFNA(VLOOKUP($A20,'B-LogEmaxOverpEC50'!$A:$BQ,MATCH(CA$1,'B-LogEmaxOverpEC50'!$A$1:$BQ$1,0),FALSE),"")</f>
        <v/>
      </c>
      <c r="CB20" s="47" t="str">
        <f>_xlfn.IFNA(VLOOKUP($A20,'I-LogEmaxOverpEC50'!$A:$BQ,MATCH(CB$1,'I-LogEmaxOverpEC50'!$A$1:$BQ$1,0),FALSE),"")</f>
        <v/>
      </c>
      <c r="CC20" s="47">
        <f>_xlfn.IFNA(VLOOKUP($A20,'I-LogEmaxOverpEC50'!$A:$BQ,MATCH(CC$1,'I-LogEmaxOverpEC50'!$A$1:$BQ$1,0),FALSE),"")</f>
        <v>0.51147092439312369</v>
      </c>
      <c r="CD20" s="47">
        <f>_xlfn.IFNA(VLOOKUP($A20,'I-LogEmaxOverpEC50'!$A:$BQ,MATCH(CD$1,'I-LogEmaxOverpEC50'!$A$1:$BQ$1,0),FALSE),"")</f>
        <v>0.51147092439312369</v>
      </c>
      <c r="CE20" s="47">
        <f>_xlfn.IFNA(VLOOKUP($A20,'I-LogEmaxOverpEC50'!$A:$BQ,MATCH(CE$1,'I-LogEmaxOverpEC50'!$A$1:$BQ$1,0),FALSE),"")</f>
        <v>0</v>
      </c>
      <c r="CF20" s="47">
        <f>_xlfn.IFNA(VLOOKUP($A20,'I-LogEmaxOverpEC50'!$A:$BQ,MATCH(CF$1,'I-LogEmaxOverpEC50'!$A$1:$BQ$1,0),FALSE),"")</f>
        <v>0</v>
      </c>
      <c r="CG20" s="47">
        <f>_xlfn.IFNA(VLOOKUP($A20,'I-LogEmaxOverpEC50'!$A:$BQ,MATCH(CG$1,'I-LogEmaxOverpEC50'!$A$1:$BQ$1,0),FALSE),"")</f>
        <v>1</v>
      </c>
      <c r="CH20" s="47" t="str">
        <f>_xlfn.IFNA(VLOOKUP($A20,'I-LogEmaxOverpEC50'!$A:$BQ,MATCH(CH$1,'I-LogEmaxOverpEC50'!$A$1:$BQ$1,0),FALSE),"")</f>
        <v/>
      </c>
      <c r="CI20" s="47" t="str">
        <f>_xlfn.IFNA(VLOOKUP($A20,'I-LogEmaxOverpEC50'!$A:$BQ,MATCH(CI$1,'I-LogEmaxOverpEC50'!$A$1:$BQ$1,0),FALSE),"")</f>
        <v/>
      </c>
      <c r="CJ20" s="47" t="str">
        <f>_xlfn.IFNA(VLOOKUP($A20,'I-LogEmaxOverpEC50'!$A:$BQ,MATCH(CJ$1,'I-LogEmaxOverpEC50'!$A$1:$BQ$1,0),FALSE),"")</f>
        <v/>
      </c>
      <c r="CK20" s="47" t="str">
        <f>_xlfn.IFNA(VLOOKUP($A20,'I-LogEmaxOverpEC50'!$A:$BQ,MATCH(CK$1,'I-LogEmaxOverpEC50'!$A$1:$BQ$1,0),FALSE),"")</f>
        <v/>
      </c>
      <c r="CL20" s="47" t="str">
        <f>_xlfn.IFNA(VLOOKUP($A20,'I-LogEmaxOverpEC50'!$A:$BQ,MATCH(CL$1,'I-LogEmaxOverpEC50'!$A$1:$BQ$1,0),FALSE),"")</f>
        <v/>
      </c>
      <c r="CM20" s="47" t="str">
        <f>_xlfn.IFNA(VLOOKUP($A20,'I-LogEmaxOverpEC50'!$A:$BQ,MATCH(CM$1,'I-LogEmaxOverpEC50'!$A$1:$BQ$1,0),FALSE),"")</f>
        <v/>
      </c>
      <c r="CN20" s="105" t="str">
        <f t="shared" si="13"/>
        <v/>
      </c>
      <c r="CO20" s="47">
        <f t="shared" si="14"/>
        <v>0.73830908888970337</v>
      </c>
      <c r="CP20" s="47" t="str">
        <f t="shared" si="15"/>
        <v/>
      </c>
      <c r="CQ20" s="47" t="str">
        <f t="shared" si="16"/>
        <v/>
      </c>
      <c r="CR20" s="48" t="str">
        <f>_xlfn.IFNA(VLOOKUP($A20,'B-LogEmaxOverpEC50'!$A:$HP,MATCH(CR$1,'B-LogEmaxOverpEC50'!$A$1:$HP$1,0),FALSE),"")</f>
        <v/>
      </c>
      <c r="CS20" s="47">
        <f>_xlfn.IFNA(VLOOKUP($A20,'B-LogEmaxOverpEC50'!$A:$HP,MATCH(CS$1,'B-LogEmaxOverpEC50'!$A$1:$HP$1,0),FALSE),"")</f>
        <v>9.9285188402314226</v>
      </c>
      <c r="CT20" s="47" t="str">
        <f>_xlfn.IFNA(VLOOKUP($A20,'B-LogEmaxOverpEC50'!$A:$HP,MATCH(CT$1,'B-LogEmaxOverpEC50'!$A$1:$HP$1,0),FALSE),"")</f>
        <v/>
      </c>
      <c r="CU20" s="47" t="str">
        <f>_xlfn.IFNA(VLOOKUP($A20,'B-LogEmaxOverpEC50'!$A:$HP,MATCH(CU$1,'B-LogEmaxOverpEC50'!$A$1:$HP$1,0),FALSE),"")</f>
        <v/>
      </c>
      <c r="CV20" s="48" t="str">
        <f>_xlfn.IFNA(VLOOKUP($A20,'I-LogEmaxOverpEC50'!$A:$HP,MATCH(CV$1,'I-LogEmaxOverpEC50'!$A$1:$HP$1,0),FALSE),"")</f>
        <v/>
      </c>
      <c r="CW20" s="47">
        <f>_xlfn.IFNA(VLOOKUP($A20,'I-LogEmaxOverpEC50'!$A:$HP,MATCH(CW$1,'I-LogEmaxOverpEC50'!$A$1:$HP$1,0),FALSE),"")</f>
        <v>7.3303156989555163</v>
      </c>
      <c r="CX20" s="47" t="str">
        <f>_xlfn.IFNA(VLOOKUP($A20,'I-LogEmaxOverpEC50'!$A:$HP,MATCH(CX$1,'I-LogEmaxOverpEC50'!$A$1:$HP$1,0),FALSE),"")</f>
        <v/>
      </c>
      <c r="CY20" s="47" t="str">
        <f>_xlfn.IFNA(VLOOKUP($A20,'I-LogEmaxOverpEC50'!$A:$HP,MATCH(CY$1,'I-LogEmaxOverpEC50'!$A$1:$HP$1,0),FALSE),"")</f>
        <v/>
      </c>
      <c r="CZ20" s="105" t="str">
        <f t="shared" si="17"/>
        <v/>
      </c>
      <c r="DA20" s="47">
        <f t="shared" si="18"/>
        <v>0.74280494274310205</v>
      </c>
      <c r="DB20" s="47" t="str">
        <f t="shared" si="19"/>
        <v/>
      </c>
      <c r="DC20" s="47" t="str">
        <f t="shared" si="20"/>
        <v/>
      </c>
      <c r="DD20" s="48" t="str">
        <f>_xlfn.IFNA(VLOOKUP($A20,'B-LogEmaxOverpEC50'!$A:$HP,MATCH(DD$1,'B-LogEmaxOverpEC50'!$A$1:$HP$1,0),FALSE),"")</f>
        <v/>
      </c>
      <c r="DE20" s="47">
        <f>_xlfn.IFNA(VLOOKUP($A20,'B-LogEmaxOverpEC50'!$A:$HP,MATCH(DE$1,'B-LogEmaxOverpEC50'!$A$1:$HP$1,0),FALSE),"")</f>
        <v>9.1809998802330508</v>
      </c>
      <c r="DF20" s="47" t="str">
        <f>_xlfn.IFNA(VLOOKUP($A20,'B-LogEmaxOverpEC50'!$A:$HP,MATCH(DF$1,'B-LogEmaxOverpEC50'!$A$1:$HP$1,0),FALSE),"")</f>
        <v/>
      </c>
      <c r="DG20" s="47" t="str">
        <f>_xlfn.IFNA(VLOOKUP($A20,'B-LogEmaxOverpEC50'!$A:$HP,MATCH(DG$1,'B-LogEmaxOverpEC50'!$A$1:$HP$1,0),FALSE),"")</f>
        <v/>
      </c>
      <c r="DH20" s="48" t="str">
        <f>_xlfn.IFNA(VLOOKUP($A20,'I-LogEmaxOverpEC50'!$A:$HP,MATCH(DH$1,'I-LogEmaxOverpEC50'!$A$1:$HP$1,0),FALSE),"")</f>
        <v/>
      </c>
      <c r="DI20" s="47">
        <f>_xlfn.IFNA(VLOOKUP($A20,'I-LogEmaxOverpEC50'!$A:$HP,MATCH(DI$1,'I-LogEmaxOverpEC50'!$A$1:$HP$1,0),FALSE),"")</f>
        <v>6.8196920903609382</v>
      </c>
      <c r="DJ20" s="47" t="str">
        <f>_xlfn.IFNA(VLOOKUP($A20,'I-LogEmaxOverpEC50'!$A:$HP,MATCH(DJ$1,'I-LogEmaxOverpEC50'!$A$1:$HP$1,0),FALSE),"")</f>
        <v/>
      </c>
      <c r="DK20" s="47" t="str">
        <f>_xlfn.IFNA(VLOOKUP($A20,'I-LogEmaxOverpEC50'!$A:$HP,MATCH(DK$1,'I-LogEmaxOverpEC50'!$A$1:$HP$1,0),FALSE),"")</f>
        <v/>
      </c>
      <c r="DL20" s="105" t="str">
        <f t="shared" si="21"/>
        <v/>
      </c>
      <c r="DM20" s="47">
        <f t="shared" si="22"/>
        <v>1</v>
      </c>
      <c r="DN20" s="47" t="str">
        <f t="shared" si="23"/>
        <v/>
      </c>
      <c r="DO20" s="47" t="str">
        <f t="shared" si="24"/>
        <v/>
      </c>
      <c r="DP20" s="48" t="str">
        <f>_xlfn.IFNA(VLOOKUP($A20,'B-LogEmaxOverpEC50'!$A:$HP,MATCH(DP$1,'B-LogEmaxOverpEC50'!$A$1:$HP$1,0),FALSE),"")</f>
        <v/>
      </c>
      <c r="DQ20" s="47">
        <f>_xlfn.IFNA(VLOOKUP($A20,'B-LogEmaxOverpEC50'!$A:$HP,MATCH(DQ$1,'B-LogEmaxOverpEC50'!$A$1:$HP$1,0),FALSE),"")</f>
        <v>1</v>
      </c>
      <c r="DR20" s="47" t="str">
        <f>_xlfn.IFNA(VLOOKUP($A20,'B-LogEmaxOverpEC50'!$A:$HP,MATCH(DR$1,'B-LogEmaxOverpEC50'!$A$1:$HP$1,0),FALSE),"")</f>
        <v/>
      </c>
      <c r="DS20" s="47" t="str">
        <f>_xlfn.IFNA(VLOOKUP($A20,'B-LogEmaxOverpEC50'!$A:$HP,MATCH(DS$1,'B-LogEmaxOverpEC50'!$A$1:$HP$1,0),FALSE),"")</f>
        <v/>
      </c>
      <c r="DT20" s="48" t="str">
        <f>_xlfn.IFNA(VLOOKUP($A20,'I-LogEmaxOverpEC50'!$A:$HP,MATCH(DT$1,'I-LogEmaxOverpEC50'!$A$1:$HP$1,0),FALSE),"")</f>
        <v/>
      </c>
      <c r="DU20" s="47">
        <f>_xlfn.IFNA(VLOOKUP($A20,'I-LogEmaxOverpEC50'!$A:$HP,MATCH(DU$1,'I-LogEmaxOverpEC50'!$A$1:$HP$1,0),FALSE),"")</f>
        <v>1</v>
      </c>
      <c r="DV20" s="47" t="str">
        <f>_xlfn.IFNA(VLOOKUP($A20,'I-LogEmaxOverpEC50'!$A:$HP,MATCH(DV$1,'I-LogEmaxOverpEC50'!$A$1:$HP$1,0),FALSE),"")</f>
        <v/>
      </c>
      <c r="DW20" s="47" t="str">
        <f>_xlfn.IFNA(VLOOKUP($A20,'I-LogEmaxOverpEC50'!$A:$HP,MATCH(DW$1,'I-LogEmaxOverpEC50'!$A$1:$HP$1,0),FALSE),"")</f>
        <v/>
      </c>
      <c r="DX20" s="105" t="str">
        <f t="shared" si="25"/>
        <v/>
      </c>
      <c r="DY20" s="47">
        <f t="shared" si="26"/>
        <v>0.8564188347600924</v>
      </c>
      <c r="DZ20" s="47" t="str">
        <f t="shared" si="27"/>
        <v/>
      </c>
      <c r="EA20" s="47" t="str">
        <f t="shared" si="28"/>
        <v/>
      </c>
      <c r="EB20" s="48" t="str">
        <f>_xlfn.IFNA(VLOOKUP($A20,'B-LogEmaxOverpEC50'!$A:$HP,MATCH(EB$1,'B-LogEmaxOverpEC50'!$A$1:$HP$1,0),FALSE),"")</f>
        <v/>
      </c>
      <c r="EC20" s="47">
        <f>_xlfn.IFNA(VLOOKUP($A20,'B-LogEmaxOverpEC50'!$A:$HP,MATCH(EC$1,'B-LogEmaxOverpEC50'!$A$1:$HP$1,0),FALSE),"")</f>
        <v>0.47241881347762088</v>
      </c>
      <c r="ED20" s="47" t="str">
        <f>_xlfn.IFNA(VLOOKUP($A20,'B-LogEmaxOverpEC50'!$A:$HP,MATCH(ED$1,'B-LogEmaxOverpEC50'!$A$1:$HP$1,0),FALSE),"")</f>
        <v/>
      </c>
      <c r="EE20" s="47" t="str">
        <f>_xlfn.IFNA(VLOOKUP($A20,'B-LogEmaxOverpEC50'!$A:$HP,MATCH(EE$1,'B-LogEmaxOverpEC50'!$A$1:$HP$1,0),FALSE),"")</f>
        <v/>
      </c>
      <c r="EF20" s="48" t="str">
        <f>_xlfn.IFNA(VLOOKUP($A20,'I-LogEmaxOverpEC50'!$A:$HP,MATCH(EF$1,'I-LogEmaxOverpEC50'!$A$1:$HP$1,0),FALSE),"")</f>
        <v/>
      </c>
      <c r="EG20" s="47">
        <f>_xlfn.IFNA(VLOOKUP($A20,'I-LogEmaxOverpEC50'!$A:$HP,MATCH(EG$1,'I-LogEmaxOverpEC50'!$A$1:$HP$1,0),FALSE),"")</f>
        <v>0.40458836975724949</v>
      </c>
      <c r="EH20" s="47" t="str">
        <f>_xlfn.IFNA(VLOOKUP($A20,'I-LogEmaxOverpEC50'!$A:$HP,MATCH(EH$1,'I-LogEmaxOverpEC50'!$A$1:$HP$1,0),FALSE),"")</f>
        <v/>
      </c>
      <c r="EI20" s="47" t="str">
        <f>_xlfn.IFNA(VLOOKUP($A20,'I-LogEmaxOverpEC50'!$A:$HP,MATCH(EI$1,'I-LogEmaxOverpEC50'!$A$1:$HP$1,0),FALSE),"")</f>
        <v/>
      </c>
      <c r="EJ20" s="37"/>
      <c r="EK20" s="37"/>
      <c r="EL20" s="37"/>
      <c r="EM20" s="37"/>
      <c r="EN20" s="37"/>
      <c r="EO20" s="37"/>
      <c r="EP20" s="37"/>
      <c r="EQ20" s="37"/>
    </row>
    <row r="21" spans="1:147" s="49" customFormat="1" x14ac:dyDescent="0.2">
      <c r="A21" s="29" t="s">
        <v>62</v>
      </c>
      <c r="B21" s="377" t="str">
        <f>VLOOKUP($A21,BI!$A:$Q,MATCH(B$1,BI!$A$1:$Q$1,0),FALSE)</f>
        <v/>
      </c>
      <c r="C21" s="378">
        <f>VLOOKUP($A21,BI!$A:$Q,MATCH(C$1,BI!$A$1:$Q$1,0),FALSE)</f>
        <v>1</v>
      </c>
      <c r="D21" s="378">
        <f>VLOOKUP($A21,BI!$A:$Q,MATCH(D$1,BI!$A$1:$Q$1,0),FALSE)</f>
        <v>1</v>
      </c>
      <c r="E21" s="378">
        <f>VLOOKUP($A21,BI!$A:$Q,MATCH(E$1,BI!$A$1:$Q$1,0),FALSE)</f>
        <v>1</v>
      </c>
      <c r="F21" s="378">
        <f>VLOOKUP($A21,BI!$A:$Q,MATCH(F$1,BI!$A$1:$Q$1,0),FALSE)</f>
        <v>1</v>
      </c>
      <c r="G21" s="378">
        <f>VLOOKUP($A21,BI!$A:$Q,MATCH(G$1,BI!$A$1:$Q$1,0),FALSE)</f>
        <v>1</v>
      </c>
      <c r="H21" s="378">
        <f>VLOOKUP($A21,BI!$A:$Q,MATCH(H$1,BI!$A$1:$Q$1,0),FALSE)</f>
        <v>1</v>
      </c>
      <c r="I21" s="378">
        <f>VLOOKUP($A21,BI!$A:$Q,MATCH(I$1,BI!$A$1:$Q$1,0),FALSE)</f>
        <v>1</v>
      </c>
      <c r="J21" s="378">
        <f>VLOOKUP($A21,BI!$A:$Q,MATCH(J$1,BI!$A$1:$Q$1,0),FALSE)</f>
        <v>1</v>
      </c>
      <c r="K21" s="378">
        <f>VLOOKUP($A21,BI!$A:$Q,MATCH(K$1,BI!$A$1:$Q$1,0),FALSE)</f>
        <v>1</v>
      </c>
      <c r="L21" s="378">
        <f>VLOOKUP($A21,BI!$A:$Q,MATCH(L$1,BI!$A$1:$Q$1,0),FALSE)</f>
        <v>1</v>
      </c>
      <c r="M21" s="378">
        <f>VLOOKUP($A21,BI!$A:$Q,MATCH(M$1,BI!$A$1:$Q$1,0),FALSE)</f>
        <v>1</v>
      </c>
      <c r="N21" s="49">
        <f t="shared" si="29"/>
        <v>11</v>
      </c>
      <c r="O21" s="49" t="str">
        <f>VLOOKUP($A21,BI!$A:$Q,MATCH(O$1,BI!$A$1:$Q$1,0),FALSE)</f>
        <v/>
      </c>
      <c r="P21" s="37">
        <f>VLOOKUP($A21,BI!$A:$Q,MATCH(P$1,BI!$A$1:$Q$1,0),FALSE)</f>
        <v>1</v>
      </c>
      <c r="Q21" s="37">
        <f>VLOOKUP($A21,BI!$A:$Q,MATCH(Q$1,BI!$A$1:$Q$1,0),FALSE)</f>
        <v>1</v>
      </c>
      <c r="R21" s="37">
        <f>VLOOKUP($A21,BI!$A:$Q,MATCH(R$1,BI!$A$1:$Q$1,0),FALSE)</f>
        <v>1</v>
      </c>
      <c r="S21" s="37">
        <f t="shared" si="30"/>
        <v>3</v>
      </c>
      <c r="T21" s="40" t="str">
        <f t="shared" si="31"/>
        <v/>
      </c>
      <c r="U21" s="41">
        <f t="shared" si="32"/>
        <v>0.69450150635517227</v>
      </c>
      <c r="V21" s="41">
        <f t="shared" si="33"/>
        <v>0.70882314542450275</v>
      </c>
      <c r="W21" s="41">
        <f t="shared" si="34"/>
        <v>0.86252600015213399</v>
      </c>
      <c r="X21" s="41">
        <f t="shared" si="35"/>
        <v>0.82314488737928204</v>
      </c>
      <c r="Y21" s="41">
        <f t="shared" si="36"/>
        <v>0.83907539808019238</v>
      </c>
      <c r="Z21" s="41">
        <f t="shared" si="37"/>
        <v>0.86316791770171286</v>
      </c>
      <c r="AA21" s="41">
        <f t="shared" si="38"/>
        <v>0.87969208463664239</v>
      </c>
      <c r="AB21" s="41">
        <f t="shared" si="39"/>
        <v>0.80682287543257036</v>
      </c>
      <c r="AC21" s="41">
        <f t="shared" si="40"/>
        <v>0.79791049447767726</v>
      </c>
      <c r="AD21" s="41">
        <f t="shared" si="41"/>
        <v>0.97609445025826702</v>
      </c>
      <c r="AE21" s="41">
        <f t="shared" si="42"/>
        <v>0.95241659261509404</v>
      </c>
      <c r="AF21" s="44" t="str">
        <f>_xlfn.IFNA(VLOOKUP($A21,'B-LogEmaxOverpEC50'!$A:$BQ,MATCH(AF$1,'B-LogEmaxOverpEC50'!$A$1:$BQ$1,0),FALSE),"")</f>
        <v/>
      </c>
      <c r="AG21" s="46">
        <f>_xlfn.IFNA(VLOOKUP($A21,'B-LogEmaxOverpEC50'!$A:$BQ,MATCH(AG$1,'B-LogEmaxOverpEC50'!$A$1:$BQ$1,0),FALSE),"")</f>
        <v>6.8661607084606979</v>
      </c>
      <c r="AH21" s="46">
        <f>_xlfn.IFNA(VLOOKUP($A21,'B-LogEmaxOverpEC50'!$A:$BQ,MATCH(AH$1,'B-LogEmaxOverpEC50'!$A$1:$BQ$1,0),FALSE),"")</f>
        <v>7.0077510067664068</v>
      </c>
      <c r="AI21" s="46">
        <f>_xlfn.IFNA(VLOOKUP($A21,'B-LogEmaxOverpEC50'!$A:$BQ,MATCH(AI$1,'B-LogEmaxOverpEC50'!$A$1:$BQ$1,0),FALSE),"")</f>
        <v>7.5038625507826042</v>
      </c>
      <c r="AJ21" s="46">
        <f>_xlfn.IFNA(VLOOKUP($A21,'B-LogEmaxOverpEC50'!$A:$BQ,MATCH(AJ$1,'B-LogEmaxOverpEC50'!$A$1:$BQ$1,0),FALSE),"")</f>
        <v>7.161252058702102</v>
      </c>
      <c r="AK21" s="46">
        <f>_xlfn.IFNA(VLOOKUP($A21,'B-LogEmaxOverpEC50'!$A:$BQ,MATCH(AK$1,'B-LogEmaxOverpEC50'!$A$1:$BQ$1,0),FALSE),"")</f>
        <v>6.7937244539062647</v>
      </c>
      <c r="AL21" s="45">
        <f>_xlfn.IFNA(VLOOKUP($A21,'B-LogEmaxOverpEC50'!$A:$BQ,MATCH(AL$1,'B-LogEmaxOverpEC50'!$A$1:$BQ$1,0),FALSE),"")</f>
        <v>8.9072676330797496</v>
      </c>
      <c r="AM21" s="45">
        <f>_xlfn.IFNA(VLOOKUP($A21,'B-LogEmaxOverpEC50'!$A:$BQ,MATCH(AM$1,'B-LogEmaxOverpEC50'!$A$1:$BQ$1,0),FALSE),"")</f>
        <v>9.0777850657653882</v>
      </c>
      <c r="AN21" s="45">
        <f>_xlfn.IFNA(VLOOKUP($A21,'B-LogEmaxOverpEC50'!$A:$BQ,MATCH(AN$1,'B-LogEmaxOverpEC50'!$A$1:$BQ$1,0),FALSE),"")</f>
        <v>8.2555609230332756</v>
      </c>
      <c r="AO21" s="46">
        <f>_xlfn.IFNA(VLOOKUP($A21,'B-LogEmaxOverpEC50'!$A:$BQ,MATCH(AO$1,'B-LogEmaxOverpEC50'!$A$1:$BQ$1,0),FALSE),"")</f>
        <v>8.2441746758868355</v>
      </c>
      <c r="AP21" s="45">
        <f>_xlfn.IFNA(VLOOKUP($A21,'B-LogEmaxOverpEC50'!$A:$BQ,MATCH(AP$1,'B-LogEmaxOverpEC50'!$A$1:$BQ$1,0),FALSE),"")</f>
        <v>9.07</v>
      </c>
      <c r="AQ21" s="45">
        <f>_xlfn.IFNA(VLOOKUP($A21,'B-LogEmaxOverpEC50'!$A:$BQ,MATCH(AQ$1,'B-LogEmaxOverpEC50'!$A$1:$BQ$1,0),FALSE),"")</f>
        <v>8.6435002803358589</v>
      </c>
      <c r="AR21" s="47" t="str">
        <f>_xlfn.IFNA(VLOOKUP($A21,'I-LogEmaxOverpEC50'!$A:$BQ,MATCH(AR$1,'I-LogEmaxOverpEC50'!$A$1:$BQ$1,0),FALSE),"")</f>
        <v/>
      </c>
      <c r="AS21" s="47">
        <f>_xlfn.IFNA(VLOOKUP($A21,'I-LogEmaxOverpEC50'!$A:$BQ,MATCH(AS$1,'I-LogEmaxOverpEC50'!$A$1:$BQ$1,0),FALSE),"")</f>
        <v>9.8864590582317646</v>
      </c>
      <c r="AT21" s="47">
        <f>_xlfn.IFNA(VLOOKUP($A21,'I-LogEmaxOverpEC50'!$A:$BQ,MATCH(AT$1,'I-LogEmaxOverpEC50'!$A$1:$BQ$1,0),FALSE),"")</f>
        <v>9.8864590582317646</v>
      </c>
      <c r="AU21" s="47">
        <f>_xlfn.IFNA(VLOOKUP($A21,'I-LogEmaxOverpEC50'!$A:$BQ,MATCH(AU$1,'I-LogEmaxOverpEC50'!$A$1:$BQ$1,0),FALSE),"")</f>
        <v>8.6998682352289194</v>
      </c>
      <c r="AV21" s="47">
        <f>_xlfn.IFNA(VLOOKUP($A21,'I-LogEmaxOverpEC50'!$A:$BQ,MATCH(AV$1,'I-LogEmaxOverpEC50'!$A$1:$BQ$1,0),FALSE),"")</f>
        <v>8.6998682352289194</v>
      </c>
      <c r="AW21" s="47">
        <f>_xlfn.IFNA(VLOOKUP($A21,'I-LogEmaxOverpEC50'!$A:$BQ,MATCH(AW$1,'I-LogEmaxOverpEC50'!$A$1:$BQ$1,0),FALSE),"")</f>
        <v>8.0966793561702932</v>
      </c>
      <c r="AX21" s="47">
        <f>_xlfn.IFNA(VLOOKUP($A21,'I-LogEmaxOverpEC50'!$A:$BQ,MATCH(AX$1,'I-LogEmaxOverpEC50'!$A$1:$BQ$1,0),FALSE),"")</f>
        <v>10.319275601433853</v>
      </c>
      <c r="AY21" s="47">
        <f>_xlfn.IFNA(VLOOKUP($A21,'I-LogEmaxOverpEC50'!$A:$BQ,MATCH(AY$1,'I-LogEmaxOverpEC50'!$A$1:$BQ$1,0),FALSE),"")</f>
        <v>10.319275601433853</v>
      </c>
      <c r="AZ21" s="47">
        <f>_xlfn.IFNA(VLOOKUP($A21,'I-LogEmaxOverpEC50'!$A:$BQ,MATCH(AZ$1,'I-LogEmaxOverpEC50'!$A$1:$BQ$1,0),FALSE),"")</f>
        <v>10.23218499922568</v>
      </c>
      <c r="BA21" s="47">
        <f>_xlfn.IFNA(VLOOKUP($A21,'I-LogEmaxOverpEC50'!$A:$BQ,MATCH(BA$1,'I-LogEmaxOverpEC50'!$A$1:$BQ$1,0),FALSE),"")</f>
        <v>10.332204843706913</v>
      </c>
      <c r="BB21" s="47">
        <f>_xlfn.IFNA(VLOOKUP($A21,'I-LogEmaxOverpEC50'!$A:$BQ,MATCH(BB$1,'I-LogEmaxOverpEC50'!$A$1:$BQ$1,0),FALSE),"")</f>
        <v>9.2921335610505196</v>
      </c>
      <c r="BC21" s="47">
        <f>_xlfn.IFNA(VLOOKUP($A21,'I-LogEmaxOverpEC50'!$A:$BQ,MATCH(BC$1,'I-LogEmaxOverpEC50'!$A$1:$BQ$1,0),FALSE),"")</f>
        <v>9.0753356749098657</v>
      </c>
      <c r="BD21" s="199" t="str">
        <f t="shared" si="43"/>
        <v/>
      </c>
      <c r="BE21" s="41">
        <f t="shared" si="44"/>
        <v>3.9612149455152457E-2</v>
      </c>
      <c r="BF21" s="41">
        <f t="shared" si="45"/>
        <v>0.11704155400381844</v>
      </c>
      <c r="BG21" s="41">
        <f t="shared" si="46"/>
        <v>0.86783770060248344</v>
      </c>
      <c r="BH21" s="41">
        <f t="shared" si="47"/>
        <v>0.59636018323595874</v>
      </c>
      <c r="BI21" s="41" t="str">
        <f t="shared" si="48"/>
        <v/>
      </c>
      <c r="BJ21" s="41">
        <f t="shared" si="49"/>
        <v>0.93072750744942567</v>
      </c>
      <c r="BK21" s="41">
        <f t="shared" si="50"/>
        <v>0.99421646393872831</v>
      </c>
      <c r="BL21" s="41">
        <f t="shared" si="51"/>
        <v>0.66999269872452905</v>
      </c>
      <c r="BM21" s="41">
        <f t="shared" si="52"/>
        <v>0.63503140610614928</v>
      </c>
      <c r="BN21" s="41">
        <f t="shared" si="53"/>
        <v>0.53658201249279169</v>
      </c>
      <c r="BO21" s="41">
        <f t="shared" si="54"/>
        <v>0.54055402282536491</v>
      </c>
      <c r="BP21" s="40" t="str">
        <f>_xlfn.IFNA(VLOOKUP($A21,'B-LogEmaxOverpEC50'!$A:$BQ,MATCH(BP$1,'B-LogEmaxOverpEC50'!$A$1:$BQ$1,0),FALSE),"")</f>
        <v/>
      </c>
      <c r="BQ21" s="41">
        <f>_xlfn.IFNA(VLOOKUP($A21,'B-LogEmaxOverpEC50'!$A:$BQ,MATCH(BQ$1,'B-LogEmaxOverpEC50'!$A$1:$BQ$1,0),FALSE),"")</f>
        <v>3.1713805745055675E-2</v>
      </c>
      <c r="BR21" s="41">
        <f>_xlfn.IFNA(VLOOKUP($A21,'B-LogEmaxOverpEC50'!$A:$BQ,MATCH(BR$1,'B-LogEmaxOverpEC50'!$A$1:$BQ$1,0),FALSE),"")</f>
        <v>9.3704410359729498E-2</v>
      </c>
      <c r="BS21" s="41">
        <f>_xlfn.IFNA(VLOOKUP($A21,'B-LogEmaxOverpEC50'!$A:$BQ,MATCH(BS$1,'B-LogEmaxOverpEC50'!$A$1:$BQ$1,0),FALSE),"")</f>
        <v>0.31091035552612539</v>
      </c>
      <c r="BT21" s="41">
        <f>_xlfn.IFNA(VLOOKUP($A21,'B-LogEmaxOverpEC50'!$A:$BQ,MATCH(BT$1,'B-LogEmaxOverpEC50'!$A$1:$BQ$1,0),FALSE),"")</f>
        <v>0.16090974245061135</v>
      </c>
      <c r="BU21" s="41">
        <f>_xlfn.IFNA(VLOOKUP($A21,'B-LogEmaxOverpEC50'!$A:$BQ,MATCH(BU$1,'B-LogEmaxOverpEC50'!$A$1:$BQ$1,0),FALSE),"")</f>
        <v>0</v>
      </c>
      <c r="BV21" s="41">
        <f>_xlfn.IFNA(VLOOKUP($A21,'B-LogEmaxOverpEC50'!$A:$BQ,MATCH(BV$1,'B-LogEmaxOverpEC50'!$A$1:$BQ$1,0),FALSE),"")</f>
        <v>0.9253446113468744</v>
      </c>
      <c r="BW21" s="41">
        <f>_xlfn.IFNA(VLOOKUP($A21,'B-LogEmaxOverpEC50'!$A:$BQ,MATCH(BW$1,'B-LogEmaxOverpEC50'!$A$1:$BQ$1,0),FALSE),"")</f>
        <v>1</v>
      </c>
      <c r="BX21" s="41">
        <f>_xlfn.IFNA(VLOOKUP($A21,'B-LogEmaxOverpEC50'!$A:$BQ,MATCH(BX$1,'B-LogEmaxOverpEC50'!$A$1:$BQ$1,0),FALSE),"")</f>
        <v>0.6400164958569734</v>
      </c>
      <c r="BY21" s="41">
        <f>_xlfn.IFNA(VLOOKUP($A21,'B-LogEmaxOverpEC50'!$A:$BQ,MATCH(BY$1,'B-LogEmaxOverpEC50'!$A$1:$BQ$1,0),FALSE),"")</f>
        <v>0.63503140610614928</v>
      </c>
      <c r="BZ21" s="41">
        <f>_xlfn.IFNA(VLOOKUP($A21,'B-LogEmaxOverpEC50'!$A:$BQ,MATCH(BZ$1,'B-LogEmaxOverpEC50'!$A$1:$BQ$1,0),FALSE),"")</f>
        <v>0.99659156778722646</v>
      </c>
      <c r="CA21" s="41">
        <f>_xlfn.IFNA(VLOOKUP($A21,'B-LogEmaxOverpEC50'!$A:$BQ,MATCH(CA$1,'B-LogEmaxOverpEC50'!$A$1:$BQ$1,0),FALSE),"")</f>
        <v>0.80986284550652055</v>
      </c>
      <c r="CB21" s="47" t="str">
        <f>_xlfn.IFNA(VLOOKUP($A21,'I-LogEmaxOverpEC50'!$A:$BQ,MATCH(CB$1,'I-LogEmaxOverpEC50'!$A$1:$BQ$1,0),FALSE),"")</f>
        <v/>
      </c>
      <c r="CC21" s="47">
        <f>_xlfn.IFNA(VLOOKUP($A21,'I-LogEmaxOverpEC50'!$A:$BQ,MATCH(CC$1,'I-LogEmaxOverpEC50'!$A$1:$BQ$1,0),FALSE),"")</f>
        <v>0.8006080503397317</v>
      </c>
      <c r="CD21" s="47">
        <f>_xlfn.IFNA(VLOOKUP($A21,'I-LogEmaxOverpEC50'!$A:$BQ,MATCH(CD$1,'I-LogEmaxOverpEC50'!$A$1:$BQ$1,0),FALSE),"")</f>
        <v>0.8006080503397317</v>
      </c>
      <c r="CE21" s="47">
        <f>_xlfn.IFNA(VLOOKUP($A21,'I-LogEmaxOverpEC50'!$A:$BQ,MATCH(CE$1,'I-LogEmaxOverpEC50'!$A$1:$BQ$1,0),FALSE),"")</f>
        <v>0.26981972803329329</v>
      </c>
      <c r="CF21" s="47">
        <f>_xlfn.IFNA(VLOOKUP($A21,'I-LogEmaxOverpEC50'!$A:$BQ,MATCH(CF$1,'I-LogEmaxOverpEC50'!$A$1:$BQ$1,0),FALSE),"")</f>
        <v>0.26981972803329329</v>
      </c>
      <c r="CG21" s="47">
        <f>_xlfn.IFNA(VLOOKUP($A21,'I-LogEmaxOverpEC50'!$A:$BQ,MATCH(CG$1,'I-LogEmaxOverpEC50'!$A$1:$BQ$1,0),FALSE),"")</f>
        <v>0</v>
      </c>
      <c r="CH21" s="47">
        <f>_xlfn.IFNA(VLOOKUP($A21,'I-LogEmaxOverpEC50'!$A:$BQ,MATCH(CH$1,'I-LogEmaxOverpEC50'!$A$1:$BQ$1,0),FALSE),"")</f>
        <v>0.99421646393872831</v>
      </c>
      <c r="CI21" s="47">
        <f>_xlfn.IFNA(VLOOKUP($A21,'I-LogEmaxOverpEC50'!$A:$BQ,MATCH(CI$1,'I-LogEmaxOverpEC50'!$A$1:$BQ$1,0),FALSE),"")</f>
        <v>0.99421646393872831</v>
      </c>
      <c r="CJ21" s="47">
        <f>_xlfn.IFNA(VLOOKUP($A21,'I-LogEmaxOverpEC50'!$A:$BQ,MATCH(CJ$1,'I-LogEmaxOverpEC50'!$A$1:$BQ$1,0),FALSE),"")</f>
        <v>0.95525891114243244</v>
      </c>
      <c r="CK21" s="47">
        <f>_xlfn.IFNA(VLOOKUP($A21,'I-LogEmaxOverpEC50'!$A:$BQ,MATCH(CK$1,'I-LogEmaxOverpEC50'!$A$1:$BQ$1,0),FALSE),"")</f>
        <v>1</v>
      </c>
      <c r="CL21" s="47">
        <f>_xlfn.IFNA(VLOOKUP($A21,'I-LogEmaxOverpEC50'!$A:$BQ,MATCH(CL$1,'I-LogEmaxOverpEC50'!$A$1:$BQ$1,0),FALSE),"")</f>
        <v>0.53475310907661644</v>
      </c>
      <c r="CM21" s="47">
        <f>_xlfn.IFNA(VLOOKUP($A21,'I-LogEmaxOverpEC50'!$A:$BQ,MATCH(CM$1,'I-LogEmaxOverpEC50'!$A$1:$BQ$1,0),FALSE),"")</f>
        <v>0.4377746190753467</v>
      </c>
      <c r="CN21" s="105" t="str">
        <f t="shared" si="13"/>
        <v/>
      </c>
      <c r="CO21" s="47">
        <f t="shared" si="14"/>
        <v>0.75900405864065779</v>
      </c>
      <c r="CP21" s="47">
        <f t="shared" si="15"/>
        <v>0.87859127873315823</v>
      </c>
      <c r="CQ21" s="47">
        <f t="shared" si="16"/>
        <v>0.97609445025826702</v>
      </c>
      <c r="CR21" s="48" t="str">
        <f>_xlfn.IFNA(VLOOKUP($A21,'B-LogEmaxOverpEC50'!$A:$HP,MATCH(CR$1,'B-LogEmaxOverpEC50'!$A$1:$HP$1,0),FALSE),"")</f>
        <v/>
      </c>
      <c r="CS21" s="47">
        <f>_xlfn.IFNA(VLOOKUP($A21,'B-LogEmaxOverpEC50'!$A:$HP,MATCH(CS$1,'B-LogEmaxOverpEC50'!$A$1:$HP$1,0),FALSE),"")</f>
        <v>7.5038625507826042</v>
      </c>
      <c r="CT21" s="47">
        <f>_xlfn.IFNA(VLOOKUP($A21,'B-LogEmaxOverpEC50'!$A:$HP,MATCH(CT$1,'B-LogEmaxOverpEC50'!$A$1:$HP$1,0),FALSE),"")</f>
        <v>9.0777850657653882</v>
      </c>
      <c r="CU21" s="47">
        <f>_xlfn.IFNA(VLOOKUP($A21,'B-LogEmaxOverpEC50'!$A:$HP,MATCH(CU$1,'B-LogEmaxOverpEC50'!$A$1:$HP$1,0),FALSE),"")</f>
        <v>9.07</v>
      </c>
      <c r="CV21" s="48" t="str">
        <f>_xlfn.IFNA(VLOOKUP($A21,'I-LogEmaxOverpEC50'!$A:$HP,MATCH(CV$1,'I-LogEmaxOverpEC50'!$A$1:$HP$1,0),FALSE),"")</f>
        <v/>
      </c>
      <c r="CW21" s="47">
        <f>_xlfn.IFNA(VLOOKUP($A21,'I-LogEmaxOverpEC50'!$A:$HP,MATCH(CW$1,'I-LogEmaxOverpEC50'!$A$1:$HP$1,0),FALSE),"")</f>
        <v>9.8864590582317646</v>
      </c>
      <c r="CX21" s="47">
        <f>_xlfn.IFNA(VLOOKUP($A21,'I-LogEmaxOverpEC50'!$A:$HP,MATCH(CX$1,'I-LogEmaxOverpEC50'!$A$1:$HP$1,0),FALSE),"")</f>
        <v>10.332204843706913</v>
      </c>
      <c r="CY21" s="47">
        <f>_xlfn.IFNA(VLOOKUP($A21,'I-LogEmaxOverpEC50'!$A:$HP,MATCH(CY$1,'I-LogEmaxOverpEC50'!$A$1:$HP$1,0),FALSE),"")</f>
        <v>9.2921335610505196</v>
      </c>
      <c r="CZ21" s="105" t="str">
        <f t="shared" si="17"/>
        <v/>
      </c>
      <c r="DA21" s="47">
        <f t="shared" si="18"/>
        <v>0.78050078720033922</v>
      </c>
      <c r="DB21" s="47">
        <f t="shared" si="19"/>
        <v>0.83694967937926323</v>
      </c>
      <c r="DC21" s="47">
        <f t="shared" si="20"/>
        <v>0.96439526059778735</v>
      </c>
      <c r="DD21" s="48" t="str">
        <f>_xlfn.IFNA(VLOOKUP($A21,'B-LogEmaxOverpEC50'!$A:$HP,MATCH(DD$1,'B-LogEmaxOverpEC50'!$A$1:$HP$1,0),FALSE),"")</f>
        <v/>
      </c>
      <c r="DE21" s="47">
        <f>_xlfn.IFNA(VLOOKUP($A21,'B-LogEmaxOverpEC50'!$A:$HP,MATCH(DE$1,'B-LogEmaxOverpEC50'!$A$1:$HP$1,0),FALSE),"")</f>
        <v>7.0665501557236157</v>
      </c>
      <c r="DF21" s="47">
        <f>_xlfn.IFNA(VLOOKUP($A21,'B-LogEmaxOverpEC50'!$A:$HP,MATCH(DF$1,'B-LogEmaxOverpEC50'!$A$1:$HP$1,0),FALSE),"")</f>
        <v>8.6211970744413122</v>
      </c>
      <c r="DG21" s="47">
        <f>_xlfn.IFNA(VLOOKUP($A21,'B-LogEmaxOverpEC50'!$A:$HP,MATCH(DG$1,'B-LogEmaxOverpEC50'!$A$1:$HP$1,0),FALSE),"")</f>
        <v>8.8567501401679287</v>
      </c>
      <c r="DH21" s="48" t="str">
        <f>_xlfn.IFNA(VLOOKUP($A21,'I-LogEmaxOverpEC50'!$A:$HP,MATCH(DH$1,'I-LogEmaxOverpEC50'!$A$1:$HP$1,0),FALSE),"")</f>
        <v/>
      </c>
      <c r="DI21" s="47">
        <f>_xlfn.IFNA(VLOOKUP($A21,'I-LogEmaxOverpEC50'!$A:$HP,MATCH(DI$1,'I-LogEmaxOverpEC50'!$A$1:$HP$1,0),FALSE),"")</f>
        <v>9.0538667886183326</v>
      </c>
      <c r="DJ21" s="47">
        <f>_xlfn.IFNA(VLOOKUP($A21,'I-LogEmaxOverpEC50'!$A:$HP,MATCH(DJ$1,'I-LogEmaxOverpEC50'!$A$1:$HP$1,0),FALSE),"")</f>
        <v>10.300735261450075</v>
      </c>
      <c r="DK21" s="47">
        <f>_xlfn.IFNA(VLOOKUP($A21,'I-LogEmaxOverpEC50'!$A:$HP,MATCH(DK$1,'I-LogEmaxOverpEC50'!$A$1:$HP$1,0),FALSE),"")</f>
        <v>9.1837346179801926</v>
      </c>
      <c r="DL21" s="105" t="str">
        <f t="shared" si="21"/>
        <v/>
      </c>
      <c r="DM21" s="47">
        <f t="shared" si="22"/>
        <v>0.38834277945892881</v>
      </c>
      <c r="DN21" s="47">
        <f t="shared" si="23"/>
        <v>1</v>
      </c>
      <c r="DO21" s="47">
        <f t="shared" si="24"/>
        <v>0.53658201249279169</v>
      </c>
      <c r="DP21" s="48" t="str">
        <f>_xlfn.IFNA(VLOOKUP($A21,'B-LogEmaxOverpEC50'!$A:$HP,MATCH(DP$1,'B-LogEmaxOverpEC50'!$A$1:$HP$1,0),FALSE),"")</f>
        <v/>
      </c>
      <c r="DQ21" s="47">
        <f>_xlfn.IFNA(VLOOKUP($A21,'B-LogEmaxOverpEC50'!$A:$HP,MATCH(DQ$1,'B-LogEmaxOverpEC50'!$A$1:$HP$1,0),FALSE),"")</f>
        <v>0.31091035552612539</v>
      </c>
      <c r="DR21" s="47">
        <f>_xlfn.IFNA(VLOOKUP($A21,'B-LogEmaxOverpEC50'!$A:$HP,MATCH(DR$1,'B-LogEmaxOverpEC50'!$A$1:$HP$1,0),FALSE),"")</f>
        <v>1</v>
      </c>
      <c r="DS21" s="47">
        <f>_xlfn.IFNA(VLOOKUP($A21,'B-LogEmaxOverpEC50'!$A:$HP,MATCH(DS$1,'B-LogEmaxOverpEC50'!$A$1:$HP$1,0),FALSE),"")</f>
        <v>0.99659156778722646</v>
      </c>
      <c r="DT21" s="48" t="str">
        <f>_xlfn.IFNA(VLOOKUP($A21,'I-LogEmaxOverpEC50'!$A:$HP,MATCH(DT$1,'I-LogEmaxOverpEC50'!$A$1:$HP$1,0),FALSE),"")</f>
        <v/>
      </c>
      <c r="DU21" s="47">
        <f>_xlfn.IFNA(VLOOKUP($A21,'I-LogEmaxOverpEC50'!$A:$HP,MATCH(DU$1,'I-LogEmaxOverpEC50'!$A$1:$HP$1,0),FALSE),"")</f>
        <v>0.8006080503397317</v>
      </c>
      <c r="DV21" s="47">
        <f>_xlfn.IFNA(VLOOKUP($A21,'I-LogEmaxOverpEC50'!$A:$HP,MATCH(DV$1,'I-LogEmaxOverpEC50'!$A$1:$HP$1,0),FALSE),"")</f>
        <v>1</v>
      </c>
      <c r="DW21" s="47">
        <f>_xlfn.IFNA(VLOOKUP($A21,'I-LogEmaxOverpEC50'!$A:$HP,MATCH(DW$1,'I-LogEmaxOverpEC50'!$A$1:$HP$1,0),FALSE),"")</f>
        <v>0.53475310907661644</v>
      </c>
      <c r="DX21" s="105" t="str">
        <f t="shared" si="25"/>
        <v/>
      </c>
      <c r="DY21" s="47">
        <f t="shared" si="26"/>
        <v>0.2789717934026722</v>
      </c>
      <c r="DZ21" s="47">
        <f t="shared" si="27"/>
        <v>0.81152195555557882</v>
      </c>
      <c r="EA21" s="47">
        <f t="shared" si="28"/>
        <v>0.53836272921979389</v>
      </c>
      <c r="EB21" s="48" t="str">
        <f>_xlfn.IFNA(VLOOKUP($A21,'B-LogEmaxOverpEC50'!$A:$HP,MATCH(EB$1,'B-LogEmaxOverpEC50'!$A$1:$HP$1,0),FALSE),"")</f>
        <v/>
      </c>
      <c r="EC21" s="47">
        <f>_xlfn.IFNA(VLOOKUP($A21,'B-LogEmaxOverpEC50'!$A:$HP,MATCH(EC$1,'B-LogEmaxOverpEC50'!$A$1:$HP$1,0),FALSE),"")</f>
        <v>0.11944766281630437</v>
      </c>
      <c r="ED21" s="47">
        <f>_xlfn.IFNA(VLOOKUP($A21,'B-LogEmaxOverpEC50'!$A:$HP,MATCH(ED$1,'B-LogEmaxOverpEC50'!$A$1:$HP$1,0),FALSE),"")</f>
        <v>0.80009812832749927</v>
      </c>
      <c r="EE21" s="47">
        <f>_xlfn.IFNA(VLOOKUP($A21,'B-LogEmaxOverpEC50'!$A:$HP,MATCH(EE$1,'B-LogEmaxOverpEC50'!$A$1:$HP$1,0),FALSE),"")</f>
        <v>0.9032272066468735</v>
      </c>
      <c r="EF21" s="48" t="str">
        <f>_xlfn.IFNA(VLOOKUP($A21,'I-LogEmaxOverpEC50'!$A:$HP,MATCH(EF$1,'I-LogEmaxOverpEC50'!$A$1:$HP$1,0),FALSE),"")</f>
        <v/>
      </c>
      <c r="EG21" s="47">
        <f>_xlfn.IFNA(VLOOKUP($A21,'I-LogEmaxOverpEC50'!$A:$HP,MATCH(EG$1,'I-LogEmaxOverpEC50'!$A$1:$HP$1,0),FALSE),"")</f>
        <v>0.42817111134920999</v>
      </c>
      <c r="EH21" s="47">
        <f>_xlfn.IFNA(VLOOKUP($A21,'I-LogEmaxOverpEC50'!$A:$HP,MATCH(EH$1,'I-LogEmaxOverpEC50'!$A$1:$HP$1,0),FALSE),"")</f>
        <v>0.98592295975497224</v>
      </c>
      <c r="EI21" s="47">
        <f>_xlfn.IFNA(VLOOKUP($A21,'I-LogEmaxOverpEC50'!$A:$HP,MATCH(EI$1,'I-LogEmaxOverpEC50'!$A$1:$HP$1,0),FALSE),"")</f>
        <v>0.48626386407598154</v>
      </c>
      <c r="EJ21" s="37"/>
      <c r="EK21" s="37"/>
      <c r="EL21" s="37"/>
      <c r="EM21" s="37"/>
      <c r="EN21" s="37"/>
      <c r="EO21" s="37"/>
      <c r="EP21" s="37"/>
      <c r="EQ21" s="37"/>
    </row>
    <row r="22" spans="1:147" s="49" customFormat="1" x14ac:dyDescent="0.2">
      <c r="A22" s="29" t="s">
        <v>1</v>
      </c>
      <c r="B22" s="377" t="str">
        <f>VLOOKUP($A22,BI!$A:$Q,MATCH(B$1,BI!$A$1:$Q$1,0),FALSE)</f>
        <v/>
      </c>
      <c r="C22" s="378">
        <f>VLOOKUP($A22,BI!$A:$Q,MATCH(C$1,BI!$A$1:$Q$1,0),FALSE)</f>
        <v>1</v>
      </c>
      <c r="D22" s="378">
        <f>VLOOKUP($A22,BI!$A:$Q,MATCH(D$1,BI!$A$1:$Q$1,0),FALSE)</f>
        <v>1</v>
      </c>
      <c r="E22" s="378">
        <f>VLOOKUP($A22,BI!$A:$Q,MATCH(E$1,BI!$A$1:$Q$1,0),FALSE)</f>
        <v>1</v>
      </c>
      <c r="F22" s="378">
        <f>VLOOKUP($A22,BI!$A:$Q,MATCH(F$1,BI!$A$1:$Q$1,0),FALSE)</f>
        <v>1</v>
      </c>
      <c r="G22" s="378">
        <f>VLOOKUP($A22,BI!$A:$Q,MATCH(G$1,BI!$A$1:$Q$1,0),FALSE)</f>
        <v>1</v>
      </c>
      <c r="H22" s="378" t="str">
        <f>VLOOKUP($A22,BI!$A:$Q,MATCH(H$1,BI!$A$1:$Q$1,0),FALSE)</f>
        <v/>
      </c>
      <c r="I22" s="378" t="str">
        <f>VLOOKUP($A22,BI!$A:$Q,MATCH(I$1,BI!$A$1:$Q$1,0),FALSE)</f>
        <v/>
      </c>
      <c r="J22" s="378" t="str">
        <f>VLOOKUP($A22,BI!$A:$Q,MATCH(J$1,BI!$A$1:$Q$1,0),FALSE)</f>
        <v/>
      </c>
      <c r="K22" s="378" t="str">
        <f>VLOOKUP($A22,BI!$A:$Q,MATCH(K$1,BI!$A$1:$Q$1,0),FALSE)</f>
        <v/>
      </c>
      <c r="L22" s="378">
        <f>VLOOKUP($A22,BI!$A:$Q,MATCH(L$1,BI!$A$1:$Q$1,0),FALSE)</f>
        <v>1</v>
      </c>
      <c r="M22" s="378" t="str">
        <f>VLOOKUP($A22,BI!$A:$Q,MATCH(M$1,BI!$A$1:$Q$1,0),FALSE)</f>
        <v/>
      </c>
      <c r="N22" s="49">
        <f t="shared" si="29"/>
        <v>6</v>
      </c>
      <c r="O22" s="49" t="str">
        <f>VLOOKUP($A22,BI!$A:$Q,MATCH(O$1,BI!$A$1:$Q$1,0),FALSE)</f>
        <v/>
      </c>
      <c r="P22" s="37">
        <f>VLOOKUP($A22,BI!$A:$Q,MATCH(P$1,BI!$A$1:$Q$1,0),FALSE)</f>
        <v>1</v>
      </c>
      <c r="Q22" s="37">
        <f>VLOOKUP($A22,BI!$A:$Q,MATCH(Q$1,BI!$A$1:$Q$1,0),FALSE)</f>
        <v>1</v>
      </c>
      <c r="R22" s="37">
        <f>VLOOKUP($A22,BI!$A:$Q,MATCH(R$1,BI!$A$1:$Q$1,0),FALSE)</f>
        <v>1</v>
      </c>
      <c r="S22" s="37">
        <f t="shared" si="30"/>
        <v>3</v>
      </c>
      <c r="T22" s="40" t="str">
        <f t="shared" si="31"/>
        <v/>
      </c>
      <c r="U22" s="41">
        <f t="shared" si="32"/>
        <v>0.8186424077023392</v>
      </c>
      <c r="V22" s="41">
        <f t="shared" si="33"/>
        <v>0.81289907543895157</v>
      </c>
      <c r="W22" s="41">
        <f t="shared" si="34"/>
        <v>0.71632644997232497</v>
      </c>
      <c r="X22" s="41">
        <f t="shared" si="35"/>
        <v>0.7073391287812133</v>
      </c>
      <c r="Y22" s="41">
        <f t="shared" si="36"/>
        <v>0.75421838405136554</v>
      </c>
      <c r="Z22" s="41" t="str">
        <f t="shared" si="37"/>
        <v/>
      </c>
      <c r="AA22" s="41" t="str">
        <f t="shared" si="38"/>
        <v/>
      </c>
      <c r="AB22" s="41" t="str">
        <f t="shared" si="39"/>
        <v/>
      </c>
      <c r="AC22" s="41" t="str">
        <f t="shared" si="40"/>
        <v/>
      </c>
      <c r="AD22" s="41">
        <f t="shared" si="41"/>
        <v>0.75854730325045427</v>
      </c>
      <c r="AE22" s="41" t="str">
        <f t="shared" si="42"/>
        <v/>
      </c>
      <c r="AF22" s="44" t="str">
        <f>_xlfn.IFNA(VLOOKUP($A22,'B-LogEmaxOverpEC50'!$A:$BQ,MATCH(AF$1,'B-LogEmaxOverpEC50'!$A$1:$BQ$1,0),FALSE),"")</f>
        <v/>
      </c>
      <c r="AG22" s="46">
        <f>_xlfn.IFNA(VLOOKUP($A22,'B-LogEmaxOverpEC50'!$A:$BQ,MATCH(AG$1,'B-LogEmaxOverpEC50'!$A$1:$BQ$1,0),FALSE),"")</f>
        <v>9.2800646480495796</v>
      </c>
      <c r="AH22" s="46">
        <f>_xlfn.IFNA(VLOOKUP($A22,'B-LogEmaxOverpEC50'!$A:$BQ,MATCH(AH$1,'B-LogEmaxOverpEC50'!$A$1:$BQ$1,0),FALSE),"")</f>
        <v>9.345630591362637</v>
      </c>
      <c r="AI22" s="46">
        <f>_xlfn.IFNA(VLOOKUP($A22,'B-LogEmaxOverpEC50'!$A:$BQ,MATCH(AI$1,'B-LogEmaxOverpEC50'!$A$1:$BQ$1,0),FALSE),"")</f>
        <v>9.0751141470725258</v>
      </c>
      <c r="AJ22" s="46">
        <f>_xlfn.IFNA(VLOOKUP($A22,'B-LogEmaxOverpEC50'!$A:$BQ,MATCH(AJ$1,'B-LogEmaxOverpEC50'!$A$1:$BQ$1,0),FALSE),"")</f>
        <v>9.1904208823669205</v>
      </c>
      <c r="AK22" s="46">
        <f>_xlfn.IFNA(VLOOKUP($A22,'B-LogEmaxOverpEC50'!$A:$BQ,MATCH(AK$1,'B-LogEmaxOverpEC50'!$A$1:$BQ$1,0),FALSE),"")</f>
        <v>8.3592364638032812</v>
      </c>
      <c r="AL22" s="45" t="str">
        <f>_xlfn.IFNA(VLOOKUP($A22,'B-LogEmaxOverpEC50'!$A:$BQ,MATCH(AL$1,'B-LogEmaxOverpEC50'!$A$1:$BQ$1,0),FALSE),"")</f>
        <v/>
      </c>
      <c r="AM22" s="45" t="str">
        <f>_xlfn.IFNA(VLOOKUP($A22,'B-LogEmaxOverpEC50'!$A:$BQ,MATCH(AM$1,'B-LogEmaxOverpEC50'!$A$1:$BQ$1,0),FALSE),"")</f>
        <v/>
      </c>
      <c r="AN22" s="45" t="str">
        <f>_xlfn.IFNA(VLOOKUP($A22,'B-LogEmaxOverpEC50'!$A:$BQ,MATCH(AN$1,'B-LogEmaxOverpEC50'!$A$1:$BQ$1,0),FALSE),"")</f>
        <v/>
      </c>
      <c r="AO22" s="46" t="str">
        <f>_xlfn.IFNA(VLOOKUP($A22,'B-LogEmaxOverpEC50'!$A:$BQ,MATCH(AO$1,'B-LogEmaxOverpEC50'!$A$1:$BQ$1,0),FALSE),"")</f>
        <v/>
      </c>
      <c r="AP22" s="45">
        <f>_xlfn.IFNA(VLOOKUP($A22,'B-LogEmaxOverpEC50'!$A:$BQ,MATCH(AP$1,'B-LogEmaxOverpEC50'!$A$1:$BQ$1,0),FALSE),"")</f>
        <v>7.4784446914893206</v>
      </c>
      <c r="AQ22" s="45" t="str">
        <f>_xlfn.IFNA(VLOOKUP($A22,'B-LogEmaxOverpEC50'!$A:$BQ,MATCH(AQ$1,'B-LogEmaxOverpEC50'!$A$1:$BQ$1,0),FALSE),"")</f>
        <v/>
      </c>
      <c r="AR22" s="47" t="str">
        <f>_xlfn.IFNA(VLOOKUP($A22,'I-LogEmaxOverpEC50'!$A:$BQ,MATCH(AR$1,'I-LogEmaxOverpEC50'!$A$1:$BQ$1,0),FALSE),"")</f>
        <v/>
      </c>
      <c r="AS22" s="47">
        <f>_xlfn.IFNA(VLOOKUP($A22,'I-LogEmaxOverpEC50'!$A:$BQ,MATCH(AS$1,'I-LogEmaxOverpEC50'!$A$1:$BQ$1,0),FALSE),"")</f>
        <v>7.5970544671126694</v>
      </c>
      <c r="AT22" s="47">
        <f>_xlfn.IFNA(VLOOKUP($A22,'I-LogEmaxOverpEC50'!$A:$BQ,MATCH(AT$1,'I-LogEmaxOverpEC50'!$A$1:$BQ$1,0),FALSE),"")</f>
        <v>7.5970544671126694</v>
      </c>
      <c r="AU22" s="47">
        <f>_xlfn.IFNA(VLOOKUP($A22,'I-LogEmaxOverpEC50'!$A:$BQ,MATCH(AU$1,'I-LogEmaxOverpEC50'!$A$1:$BQ$1,0),FALSE),"")</f>
        <v>6.5007443000660867</v>
      </c>
      <c r="AV22" s="47">
        <f>_xlfn.IFNA(VLOOKUP($A22,'I-LogEmaxOverpEC50'!$A:$BQ,MATCH(AV$1,'I-LogEmaxOverpEC50'!$A$1:$BQ$1,0),FALSE),"")</f>
        <v>6.5007443000660867</v>
      </c>
      <c r="AW22" s="47">
        <f>_xlfn.IFNA(VLOOKUP($A22,'I-LogEmaxOverpEC50'!$A:$BQ,MATCH(AW$1,'I-LogEmaxOverpEC50'!$A$1:$BQ$1,0),FALSE),"")</f>
        <v>6.304689817632962</v>
      </c>
      <c r="AX22" s="47" t="str">
        <f>_xlfn.IFNA(VLOOKUP($A22,'I-LogEmaxOverpEC50'!$A:$BQ,MATCH(AX$1,'I-LogEmaxOverpEC50'!$A$1:$BQ$1,0),FALSE),"")</f>
        <v/>
      </c>
      <c r="AY22" s="47" t="str">
        <f>_xlfn.IFNA(VLOOKUP($A22,'I-LogEmaxOverpEC50'!$A:$BQ,MATCH(AY$1,'I-LogEmaxOverpEC50'!$A$1:$BQ$1,0),FALSE),"")</f>
        <v/>
      </c>
      <c r="AZ22" s="47" t="str">
        <f>_xlfn.IFNA(VLOOKUP($A22,'I-LogEmaxOverpEC50'!$A:$BQ,MATCH(AZ$1,'I-LogEmaxOverpEC50'!$A$1:$BQ$1,0),FALSE),"")</f>
        <v/>
      </c>
      <c r="BA22" s="47" t="str">
        <f>_xlfn.IFNA(VLOOKUP($A22,'I-LogEmaxOverpEC50'!$A:$BQ,MATCH(BA$1,'I-LogEmaxOverpEC50'!$A$1:$BQ$1,0),FALSE),"")</f>
        <v/>
      </c>
      <c r="BB22" s="47">
        <f>_xlfn.IFNA(VLOOKUP($A22,'I-LogEmaxOverpEC50'!$A:$BQ,MATCH(BB$1,'I-LogEmaxOverpEC50'!$A$1:$BQ$1,0),FALSE),"")</f>
        <v>5.6727540532368996</v>
      </c>
      <c r="BC22" s="47" t="str">
        <f>_xlfn.IFNA(VLOOKUP($A22,'I-LogEmaxOverpEC50'!$A:$BQ,MATCH(BC$1,'I-LogEmaxOverpEC50'!$A$1:$BQ$1,0),FALSE),"")</f>
        <v/>
      </c>
      <c r="BD22" s="199" t="str">
        <f t="shared" si="43"/>
        <v/>
      </c>
      <c r="BE22" s="41">
        <f t="shared" si="44"/>
        <v>0.96488515507882433</v>
      </c>
      <c r="BF22" s="41">
        <f t="shared" si="45"/>
        <v>1</v>
      </c>
      <c r="BG22" s="41">
        <f t="shared" si="46"/>
        <v>0.50318175982865954</v>
      </c>
      <c r="BH22" s="41">
        <f t="shared" si="47"/>
        <v>0.46929095790355313</v>
      </c>
      <c r="BI22" s="41">
        <f t="shared" si="48"/>
        <v>0.69616850495556748</v>
      </c>
      <c r="BJ22" s="41" t="str">
        <f t="shared" si="49"/>
        <v/>
      </c>
      <c r="BK22" s="41" t="str">
        <f t="shared" si="50"/>
        <v/>
      </c>
      <c r="BL22" s="41" t="str">
        <f t="shared" si="51"/>
        <v/>
      </c>
      <c r="BM22" s="41" t="str">
        <f t="shared" si="52"/>
        <v/>
      </c>
      <c r="BN22" s="41" t="str">
        <f t="shared" si="53"/>
        <v/>
      </c>
      <c r="BO22" s="41" t="str">
        <f t="shared" si="54"/>
        <v/>
      </c>
      <c r="BP22" s="40" t="str">
        <f>_xlfn.IFNA(VLOOKUP($A22,'B-LogEmaxOverpEC50'!$A:$BQ,MATCH(BP$1,'B-LogEmaxOverpEC50'!$A$1:$BQ$1,0),FALSE),"")</f>
        <v/>
      </c>
      <c r="BQ22" s="41">
        <f>_xlfn.IFNA(VLOOKUP($A22,'B-LogEmaxOverpEC50'!$A:$BQ,MATCH(BQ$1,'B-LogEmaxOverpEC50'!$A$1:$BQ$1,0),FALSE),"")</f>
        <v>0.96488515507882433</v>
      </c>
      <c r="BR22" s="41">
        <f>_xlfn.IFNA(VLOOKUP($A22,'B-LogEmaxOverpEC50'!$A:$BQ,MATCH(BR$1,'B-LogEmaxOverpEC50'!$A$1:$BQ$1,0),FALSE),"")</f>
        <v>1</v>
      </c>
      <c r="BS22" s="41">
        <f>_xlfn.IFNA(VLOOKUP($A22,'B-LogEmaxOverpEC50'!$A:$BQ,MATCH(BS$1,'B-LogEmaxOverpEC50'!$A$1:$BQ$1,0),FALSE),"")</f>
        <v>0.85512077597176317</v>
      </c>
      <c r="BT22" s="41">
        <f>_xlfn.IFNA(VLOOKUP($A22,'B-LogEmaxOverpEC50'!$A:$BQ,MATCH(BT$1,'B-LogEmaxOverpEC50'!$A$1:$BQ$1,0),FALSE),"")</f>
        <v>0.91687506369545368</v>
      </c>
      <c r="BU22" s="41">
        <f>_xlfn.IFNA(VLOOKUP($A22,'B-LogEmaxOverpEC50'!$A:$BQ,MATCH(BU$1,'B-LogEmaxOverpEC50'!$A$1:$BQ$1,0),FALSE),"")</f>
        <v>0.4717215208050361</v>
      </c>
      <c r="BV22" s="41" t="str">
        <f>_xlfn.IFNA(VLOOKUP($A22,'B-LogEmaxOverpEC50'!$A:$BQ,MATCH(BV$1,'B-LogEmaxOverpEC50'!$A$1:$BQ$1,0),FALSE),"")</f>
        <v/>
      </c>
      <c r="BW22" s="41" t="str">
        <f>_xlfn.IFNA(VLOOKUP($A22,'B-LogEmaxOverpEC50'!$A:$BQ,MATCH(BW$1,'B-LogEmaxOverpEC50'!$A$1:$BQ$1,0),FALSE),"")</f>
        <v/>
      </c>
      <c r="BX22" s="41" t="str">
        <f>_xlfn.IFNA(VLOOKUP($A22,'B-LogEmaxOverpEC50'!$A:$BQ,MATCH(BX$1,'B-LogEmaxOverpEC50'!$A$1:$BQ$1,0),FALSE),"")</f>
        <v/>
      </c>
      <c r="BY22" s="41" t="str">
        <f>_xlfn.IFNA(VLOOKUP($A22,'B-LogEmaxOverpEC50'!$A:$BQ,MATCH(BY$1,'B-LogEmaxOverpEC50'!$A$1:$BQ$1,0),FALSE),"")</f>
        <v/>
      </c>
      <c r="BZ22" s="41">
        <f>_xlfn.IFNA(VLOOKUP($A22,'B-LogEmaxOverpEC50'!$A:$BQ,MATCH(BZ$1,'B-LogEmaxOverpEC50'!$A$1:$BQ$1,0),FALSE),"")</f>
        <v>0</v>
      </c>
      <c r="CA22" s="41" t="str">
        <f>_xlfn.IFNA(VLOOKUP($A22,'B-LogEmaxOverpEC50'!$A:$BQ,MATCH(CA$1,'B-LogEmaxOverpEC50'!$A$1:$BQ$1,0),FALSE),"")</f>
        <v/>
      </c>
      <c r="CB22" s="47" t="str">
        <f>_xlfn.IFNA(VLOOKUP($A22,'I-LogEmaxOverpEC50'!$A:$BQ,MATCH(CB$1,'I-LogEmaxOverpEC50'!$A$1:$BQ$1,0),FALSE),"")</f>
        <v/>
      </c>
      <c r="CC22" s="47">
        <f>_xlfn.IFNA(VLOOKUP($A22,'I-LogEmaxOverpEC50'!$A:$BQ,MATCH(CC$1,'I-LogEmaxOverpEC50'!$A$1:$BQ$1,0),FALSE),"")</f>
        <v>1</v>
      </c>
      <c r="CD22" s="47">
        <f>_xlfn.IFNA(VLOOKUP($A22,'I-LogEmaxOverpEC50'!$A:$BQ,MATCH(CD$1,'I-LogEmaxOverpEC50'!$A$1:$BQ$1,0),FALSE),"")</f>
        <v>1</v>
      </c>
      <c r="CE22" s="47">
        <f>_xlfn.IFNA(VLOOKUP($A22,'I-LogEmaxOverpEC50'!$A:$BQ,MATCH(CE$1,'I-LogEmaxOverpEC50'!$A$1:$BQ$1,0),FALSE),"")</f>
        <v>0.43028117691952072</v>
      </c>
      <c r="CF22" s="47">
        <f>_xlfn.IFNA(VLOOKUP($A22,'I-LogEmaxOverpEC50'!$A:$BQ,MATCH(CF$1,'I-LogEmaxOverpEC50'!$A$1:$BQ$1,0),FALSE),"")</f>
        <v>0.43028117691952072</v>
      </c>
      <c r="CG22" s="47">
        <f>_xlfn.IFNA(VLOOKUP($A22,'I-LogEmaxOverpEC50'!$A:$BQ,MATCH(CG$1,'I-LogEmaxOverpEC50'!$A$1:$BQ$1,0),FALSE),"")</f>
        <v>0.3283976658942086</v>
      </c>
      <c r="CH22" s="47" t="str">
        <f>_xlfn.IFNA(VLOOKUP($A22,'I-LogEmaxOverpEC50'!$A:$BQ,MATCH(CH$1,'I-LogEmaxOverpEC50'!$A$1:$BQ$1,0),FALSE),"")</f>
        <v/>
      </c>
      <c r="CI22" s="47" t="str">
        <f>_xlfn.IFNA(VLOOKUP($A22,'I-LogEmaxOverpEC50'!$A:$BQ,MATCH(CI$1,'I-LogEmaxOverpEC50'!$A$1:$BQ$1,0),FALSE),"")</f>
        <v/>
      </c>
      <c r="CJ22" s="47" t="str">
        <f>_xlfn.IFNA(VLOOKUP($A22,'I-LogEmaxOverpEC50'!$A:$BQ,MATCH(CJ$1,'I-LogEmaxOverpEC50'!$A$1:$BQ$1,0),FALSE),"")</f>
        <v/>
      </c>
      <c r="CK22" s="47" t="str">
        <f>_xlfn.IFNA(VLOOKUP($A22,'I-LogEmaxOverpEC50'!$A:$BQ,MATCH(CK$1,'I-LogEmaxOverpEC50'!$A$1:$BQ$1,0),FALSE),"")</f>
        <v/>
      </c>
      <c r="CL22" s="47">
        <f>_xlfn.IFNA(VLOOKUP($A22,'I-LogEmaxOverpEC50'!$A:$BQ,MATCH(CL$1,'I-LogEmaxOverpEC50'!$A$1:$BQ$1,0),FALSE),"")</f>
        <v>0</v>
      </c>
      <c r="CM22" s="47" t="str">
        <f>_xlfn.IFNA(VLOOKUP($A22,'I-LogEmaxOverpEC50'!$A:$BQ,MATCH(CM$1,'I-LogEmaxOverpEC50'!$A$1:$BQ$1,0),FALSE),"")</f>
        <v/>
      </c>
      <c r="CN22" s="105" t="str">
        <f t="shared" si="13"/>
        <v/>
      </c>
      <c r="CO22" s="47">
        <f t="shared" si="14"/>
        <v>0.81289907543895157</v>
      </c>
      <c r="CP22" s="47" t="str">
        <f t="shared" si="15"/>
        <v/>
      </c>
      <c r="CQ22" s="47">
        <f t="shared" si="16"/>
        <v>0.75854730325045427</v>
      </c>
      <c r="CR22" s="48" t="str">
        <f>_xlfn.IFNA(VLOOKUP($A22,'B-LogEmaxOverpEC50'!$A:$HP,MATCH(CR$1,'B-LogEmaxOverpEC50'!$A$1:$HP$1,0),FALSE),"")</f>
        <v/>
      </c>
      <c r="CS22" s="47">
        <f>_xlfn.IFNA(VLOOKUP($A22,'B-LogEmaxOverpEC50'!$A:$HP,MATCH(CS$1,'B-LogEmaxOverpEC50'!$A$1:$HP$1,0),FALSE),"")</f>
        <v>9.345630591362637</v>
      </c>
      <c r="CT22" s="47" t="str">
        <f>_xlfn.IFNA(VLOOKUP($A22,'B-LogEmaxOverpEC50'!$A:$HP,MATCH(CT$1,'B-LogEmaxOverpEC50'!$A$1:$HP$1,0),FALSE),"")</f>
        <v/>
      </c>
      <c r="CU22" s="47">
        <f>_xlfn.IFNA(VLOOKUP($A22,'B-LogEmaxOverpEC50'!$A:$HP,MATCH(CU$1,'B-LogEmaxOverpEC50'!$A$1:$HP$1,0),FALSE),"")</f>
        <v>7.4784446914893206</v>
      </c>
      <c r="CV22" s="48" t="str">
        <f>_xlfn.IFNA(VLOOKUP($A22,'I-LogEmaxOverpEC50'!$A:$HP,MATCH(CV$1,'I-LogEmaxOverpEC50'!$A$1:$HP$1,0),FALSE),"")</f>
        <v/>
      </c>
      <c r="CW22" s="47">
        <f>_xlfn.IFNA(VLOOKUP($A22,'I-LogEmaxOverpEC50'!$A:$HP,MATCH(CW$1,'I-LogEmaxOverpEC50'!$A$1:$HP$1,0),FALSE),"")</f>
        <v>7.5970544671126694</v>
      </c>
      <c r="CX22" s="47" t="str">
        <f>_xlfn.IFNA(VLOOKUP($A22,'I-LogEmaxOverpEC50'!$A:$HP,MATCH(CX$1,'I-LogEmaxOverpEC50'!$A$1:$HP$1,0),FALSE),"")</f>
        <v/>
      </c>
      <c r="CY22" s="47">
        <f>_xlfn.IFNA(VLOOKUP($A22,'I-LogEmaxOverpEC50'!$A:$HP,MATCH(CY$1,'I-LogEmaxOverpEC50'!$A$1:$HP$1,0),FALSE),"")</f>
        <v>5.6727540532368996</v>
      </c>
      <c r="CZ22" s="105" t="str">
        <f t="shared" si="17"/>
        <v/>
      </c>
      <c r="DA22" s="47">
        <f t="shared" si="18"/>
        <v>0.76242942544266357</v>
      </c>
      <c r="DB22" s="47" t="str">
        <f t="shared" si="19"/>
        <v/>
      </c>
      <c r="DC22" s="47">
        <f t="shared" si="20"/>
        <v>0.75854730325045427</v>
      </c>
      <c r="DD22" s="48" t="str">
        <f>_xlfn.IFNA(VLOOKUP($A22,'B-LogEmaxOverpEC50'!$A:$HP,MATCH(DD$1,'B-LogEmaxOverpEC50'!$A$1:$HP$1,0),FALSE),"")</f>
        <v/>
      </c>
      <c r="DE22" s="47">
        <f>_xlfn.IFNA(VLOOKUP($A22,'B-LogEmaxOverpEC50'!$A:$HP,MATCH(DE$1,'B-LogEmaxOverpEC50'!$A$1:$HP$1,0),FALSE),"")</f>
        <v>9.0500933465309892</v>
      </c>
      <c r="DF22" s="47" t="str">
        <f>_xlfn.IFNA(VLOOKUP($A22,'B-LogEmaxOverpEC50'!$A:$HP,MATCH(DF$1,'B-LogEmaxOverpEC50'!$A$1:$HP$1,0),FALSE),"")</f>
        <v/>
      </c>
      <c r="DG22" s="47">
        <f>_xlfn.IFNA(VLOOKUP($A22,'B-LogEmaxOverpEC50'!$A:$HP,MATCH(DG$1,'B-LogEmaxOverpEC50'!$A$1:$HP$1,0),FALSE),"")</f>
        <v>7.4784446914893206</v>
      </c>
      <c r="DH22" s="48" t="str">
        <f>_xlfn.IFNA(VLOOKUP($A22,'I-LogEmaxOverpEC50'!$A:$HP,MATCH(DH$1,'I-LogEmaxOverpEC50'!$A$1:$HP$1,0),FALSE),"")</f>
        <v/>
      </c>
      <c r="DI22" s="47">
        <f>_xlfn.IFNA(VLOOKUP($A22,'I-LogEmaxOverpEC50'!$A:$HP,MATCH(DI$1,'I-LogEmaxOverpEC50'!$A$1:$HP$1,0),FALSE),"")</f>
        <v>6.9000574703980941</v>
      </c>
      <c r="DJ22" s="47" t="str">
        <f>_xlfn.IFNA(VLOOKUP($A22,'I-LogEmaxOverpEC50'!$A:$HP,MATCH(DJ$1,'I-LogEmaxOverpEC50'!$A$1:$HP$1,0),FALSE),"")</f>
        <v/>
      </c>
      <c r="DK22" s="47">
        <f>_xlfn.IFNA(VLOOKUP($A22,'I-LogEmaxOverpEC50'!$A:$HP,MATCH(DK$1,'I-LogEmaxOverpEC50'!$A$1:$HP$1,0),FALSE),"")</f>
        <v>5.6727540532368996</v>
      </c>
      <c r="DL22" s="105" t="str">
        <f t="shared" si="21"/>
        <v/>
      </c>
      <c r="DM22" s="47">
        <f t="shared" si="22"/>
        <v>1</v>
      </c>
      <c r="DN22" s="47" t="str">
        <f t="shared" si="23"/>
        <v/>
      </c>
      <c r="DO22" s="47" t="str">
        <f t="shared" si="24"/>
        <v/>
      </c>
      <c r="DP22" s="48" t="str">
        <f>_xlfn.IFNA(VLOOKUP($A22,'B-LogEmaxOverpEC50'!$A:$HP,MATCH(DP$1,'B-LogEmaxOverpEC50'!$A$1:$HP$1,0),FALSE),"")</f>
        <v/>
      </c>
      <c r="DQ22" s="47">
        <f>_xlfn.IFNA(VLOOKUP($A22,'B-LogEmaxOverpEC50'!$A:$HP,MATCH(DQ$1,'B-LogEmaxOverpEC50'!$A$1:$HP$1,0),FALSE),"")</f>
        <v>1</v>
      </c>
      <c r="DR22" s="47" t="str">
        <f>_xlfn.IFNA(VLOOKUP($A22,'B-LogEmaxOverpEC50'!$A:$HP,MATCH(DR$1,'B-LogEmaxOverpEC50'!$A$1:$HP$1,0),FALSE),"")</f>
        <v/>
      </c>
      <c r="DS22" s="47">
        <f>_xlfn.IFNA(VLOOKUP($A22,'B-LogEmaxOverpEC50'!$A:$HP,MATCH(DS$1,'B-LogEmaxOverpEC50'!$A$1:$HP$1,0),FALSE),"")</f>
        <v>0</v>
      </c>
      <c r="DT22" s="48" t="str">
        <f>_xlfn.IFNA(VLOOKUP($A22,'I-LogEmaxOverpEC50'!$A:$HP,MATCH(DT$1,'I-LogEmaxOverpEC50'!$A$1:$HP$1,0),FALSE),"")</f>
        <v/>
      </c>
      <c r="DU22" s="47">
        <f>_xlfn.IFNA(VLOOKUP($A22,'I-LogEmaxOverpEC50'!$A:$HP,MATCH(DU$1,'I-LogEmaxOverpEC50'!$A$1:$HP$1,0),FALSE),"")</f>
        <v>1</v>
      </c>
      <c r="DV22" s="47" t="str">
        <f>_xlfn.IFNA(VLOOKUP($A22,'I-LogEmaxOverpEC50'!$A:$HP,MATCH(DV$1,'I-LogEmaxOverpEC50'!$A$1:$HP$1,0),FALSE),"")</f>
        <v/>
      </c>
      <c r="DW22" s="47">
        <f>_xlfn.IFNA(VLOOKUP($A22,'I-LogEmaxOverpEC50'!$A:$HP,MATCH(DW$1,'I-LogEmaxOverpEC50'!$A$1:$HP$1,0),FALSE),"")</f>
        <v>0</v>
      </c>
      <c r="DX22" s="105" t="str">
        <f t="shared" si="25"/>
        <v/>
      </c>
      <c r="DY22" s="47">
        <f t="shared" si="26"/>
        <v>0.75772421081578079</v>
      </c>
      <c r="DZ22" s="47" t="str">
        <f t="shared" si="27"/>
        <v/>
      </c>
      <c r="EA22" s="47" t="str">
        <f t="shared" si="28"/>
        <v/>
      </c>
      <c r="EB22" s="48" t="str">
        <f>_xlfn.IFNA(VLOOKUP($A22,'B-LogEmaxOverpEC50'!$A:$HP,MATCH(EB$1,'B-LogEmaxOverpEC50'!$A$1:$HP$1,0),FALSE),"")</f>
        <v/>
      </c>
      <c r="EC22" s="47">
        <f>_xlfn.IFNA(VLOOKUP($A22,'B-LogEmaxOverpEC50'!$A:$HP,MATCH(EC$1,'B-LogEmaxOverpEC50'!$A$1:$HP$1,0),FALSE),"")</f>
        <v>0.84172050311021551</v>
      </c>
      <c r="ED22" s="47" t="str">
        <f>_xlfn.IFNA(VLOOKUP($A22,'B-LogEmaxOverpEC50'!$A:$HP,MATCH(ED$1,'B-LogEmaxOverpEC50'!$A$1:$HP$1,0),FALSE),"")</f>
        <v/>
      </c>
      <c r="EE22" s="47">
        <f>_xlfn.IFNA(VLOOKUP($A22,'B-LogEmaxOverpEC50'!$A:$HP,MATCH(EE$1,'B-LogEmaxOverpEC50'!$A$1:$HP$1,0),FALSE),"")</f>
        <v>0</v>
      </c>
      <c r="EF22" s="48" t="str">
        <f>_xlfn.IFNA(VLOOKUP($A22,'I-LogEmaxOverpEC50'!$A:$HP,MATCH(EF$1,'I-LogEmaxOverpEC50'!$A$1:$HP$1,0),FALSE),"")</f>
        <v/>
      </c>
      <c r="EG22" s="47">
        <f>_xlfn.IFNA(VLOOKUP($A22,'I-LogEmaxOverpEC50'!$A:$HP,MATCH(EG$1,'I-LogEmaxOverpEC50'!$A$1:$HP$1,0),FALSE),"")</f>
        <v>0.63779200394665003</v>
      </c>
      <c r="EH22" s="47" t="str">
        <f>_xlfn.IFNA(VLOOKUP($A22,'I-LogEmaxOverpEC50'!$A:$HP,MATCH(EH$1,'I-LogEmaxOverpEC50'!$A$1:$HP$1,0),FALSE),"")</f>
        <v/>
      </c>
      <c r="EI22" s="47">
        <f>_xlfn.IFNA(VLOOKUP($A22,'I-LogEmaxOverpEC50'!$A:$HP,MATCH(EI$1,'I-LogEmaxOverpEC50'!$A$1:$HP$1,0),FALSE),"")</f>
        <v>0</v>
      </c>
      <c r="EJ22" s="37"/>
      <c r="EK22" s="37"/>
      <c r="EL22" s="37"/>
      <c r="EM22" s="37"/>
      <c r="EN22" s="37"/>
      <c r="EO22" s="37"/>
      <c r="EP22" s="37"/>
      <c r="EQ22" s="37"/>
    </row>
    <row r="23" spans="1:147" s="49" customFormat="1" x14ac:dyDescent="0.2">
      <c r="A23" s="29" t="s">
        <v>72</v>
      </c>
      <c r="B23" s="377">
        <f>VLOOKUP($A23,BI!$A:$Q,MATCH(B$1,BI!$A$1:$Q$1,0),FALSE)</f>
        <v>1</v>
      </c>
      <c r="C23" s="378">
        <f>VLOOKUP($A23,BI!$A:$Q,MATCH(C$1,BI!$A$1:$Q$1,0),FALSE)</f>
        <v>1</v>
      </c>
      <c r="D23" s="378">
        <f>VLOOKUP($A23,BI!$A:$Q,MATCH(D$1,BI!$A$1:$Q$1,0),FALSE)</f>
        <v>1</v>
      </c>
      <c r="E23" s="378">
        <f>VLOOKUP($A23,BI!$A:$Q,MATCH(E$1,BI!$A$1:$Q$1,0),FALSE)</f>
        <v>1</v>
      </c>
      <c r="F23" s="378">
        <f>VLOOKUP($A23,BI!$A:$Q,MATCH(F$1,BI!$A$1:$Q$1,0),FALSE)</f>
        <v>1</v>
      </c>
      <c r="G23" s="378">
        <f>VLOOKUP($A23,BI!$A:$Q,MATCH(G$1,BI!$A$1:$Q$1,0),FALSE)</f>
        <v>1</v>
      </c>
      <c r="H23" s="378">
        <f>VLOOKUP($A23,BI!$A:$Q,MATCH(H$1,BI!$A$1:$Q$1,0),FALSE)</f>
        <v>1</v>
      </c>
      <c r="I23" s="378">
        <f>VLOOKUP($A23,BI!$A:$Q,MATCH(I$1,BI!$A$1:$Q$1,0),FALSE)</f>
        <v>1</v>
      </c>
      <c r="J23" s="378">
        <f>VLOOKUP($A23,BI!$A:$Q,MATCH(J$1,BI!$A$1:$Q$1,0),FALSE)</f>
        <v>1</v>
      </c>
      <c r="K23" s="378">
        <f>VLOOKUP($A23,BI!$A:$Q,MATCH(K$1,BI!$A$1:$Q$1,0),FALSE)</f>
        <v>1</v>
      </c>
      <c r="L23" s="378">
        <f>VLOOKUP($A23,BI!$A:$Q,MATCH(L$1,BI!$A$1:$Q$1,0),FALSE)</f>
        <v>1</v>
      </c>
      <c r="M23" s="378">
        <f>VLOOKUP($A23,BI!$A:$Q,MATCH(M$1,BI!$A$1:$Q$1,0),FALSE)</f>
        <v>1</v>
      </c>
      <c r="N23" s="49">
        <f t="shared" si="29"/>
        <v>12</v>
      </c>
      <c r="O23" s="49">
        <f>VLOOKUP($A23,BI!$A:$Q,MATCH(O$1,BI!$A$1:$Q$1,0),FALSE)</f>
        <v>1</v>
      </c>
      <c r="P23" s="37">
        <f>VLOOKUP($A23,BI!$A:$Q,MATCH(P$1,BI!$A$1:$Q$1,0),FALSE)</f>
        <v>1</v>
      </c>
      <c r="Q23" s="37">
        <f>VLOOKUP($A23,BI!$A:$Q,MATCH(Q$1,BI!$A$1:$Q$1,0),FALSE)</f>
        <v>1</v>
      </c>
      <c r="R23" s="37">
        <f>VLOOKUP($A23,BI!$A:$Q,MATCH(R$1,BI!$A$1:$Q$1,0),FALSE)</f>
        <v>1</v>
      </c>
      <c r="S23" s="37">
        <f t="shared" si="30"/>
        <v>4</v>
      </c>
      <c r="T23" s="40">
        <f t="shared" si="31"/>
        <v>0.7833867654316703</v>
      </c>
      <c r="U23" s="41">
        <f t="shared" si="32"/>
        <v>0.77700479411236012</v>
      </c>
      <c r="V23" s="41">
        <f t="shared" si="33"/>
        <v>0.77569743426801252</v>
      </c>
      <c r="W23" s="41">
        <f t="shared" si="34"/>
        <v>0.87380269262480603</v>
      </c>
      <c r="X23" s="41">
        <f t="shared" si="35"/>
        <v>0.85428417442246407</v>
      </c>
      <c r="Y23" s="41">
        <f t="shared" si="36"/>
        <v>0.83693602781565424</v>
      </c>
      <c r="Z23" s="41">
        <f t="shared" si="37"/>
        <v>0.88170869130494656</v>
      </c>
      <c r="AA23" s="41">
        <f t="shared" si="38"/>
        <v>0.89678795374906595</v>
      </c>
      <c r="AB23" s="41">
        <f t="shared" si="39"/>
        <v>0.87576588681939238</v>
      </c>
      <c r="AC23" s="41">
        <f t="shared" si="40"/>
        <v>0.85714360315370164</v>
      </c>
      <c r="AD23" s="41">
        <f t="shared" si="41"/>
        <v>0.98880820851177043</v>
      </c>
      <c r="AE23" s="41">
        <f t="shared" si="42"/>
        <v>0.91513944223107579</v>
      </c>
      <c r="AF23" s="44">
        <f>_xlfn.IFNA(VLOOKUP($A23,'B-LogEmaxOverpEC50'!$A:$BQ,MATCH(AF$1,'B-LogEmaxOverpEC50'!$A$1:$BQ$1,0),FALSE),"")</f>
        <v>8.1785578311066374</v>
      </c>
      <c r="AG23" s="46">
        <f>_xlfn.IFNA(VLOOKUP($A23,'B-LogEmaxOverpEC50'!$A:$BQ,MATCH(AG$1,'B-LogEmaxOverpEC50'!$A$1:$BQ$1,0),FALSE),"")</f>
        <v>8.4305020161191084</v>
      </c>
      <c r="AH23" s="46">
        <f>_xlfn.IFNA(VLOOKUP($A23,'B-LogEmaxOverpEC50'!$A:$BQ,MATCH(AH$1,'B-LogEmaxOverpEC50'!$A$1:$BQ$1,0),FALSE),"")</f>
        <v>8.4163171618079371</v>
      </c>
      <c r="AI23" s="46">
        <f>_xlfn.IFNA(VLOOKUP($A23,'B-LogEmaxOverpEC50'!$A:$BQ,MATCH(AI$1,'B-LogEmaxOverpEC50'!$A$1:$BQ$1,0),FALSE),"")</f>
        <v>8.9302635186255195</v>
      </c>
      <c r="AJ23" s="46">
        <f>_xlfn.IFNA(VLOOKUP($A23,'B-LogEmaxOverpEC50'!$A:$BQ,MATCH(AJ$1,'B-LogEmaxOverpEC50'!$A$1:$BQ$1,0),FALSE),"")</f>
        <v>8.7307842625975844</v>
      </c>
      <c r="AK23" s="46">
        <f>_xlfn.IFNA(VLOOKUP($A23,'B-LogEmaxOverpEC50'!$A:$BQ,MATCH(AK$1,'B-LogEmaxOverpEC50'!$A$1:$BQ$1,0),FALSE),"")</f>
        <v>8.2217748300109559</v>
      </c>
      <c r="AL23" s="45">
        <f>_xlfn.IFNA(VLOOKUP($A23,'B-LogEmaxOverpEC50'!$A:$BQ,MATCH(AL$1,'B-LogEmaxOverpEC50'!$A$1:$BQ$1,0),FALSE),"")</f>
        <v>9.5489051268325724</v>
      </c>
      <c r="AM23" s="45">
        <f>_xlfn.IFNA(VLOOKUP($A23,'B-LogEmaxOverpEC50'!$A:$BQ,MATCH(AM$1,'B-LogEmaxOverpEC50'!$A$1:$BQ$1,0),FALSE),"")</f>
        <v>9.7122135391023861</v>
      </c>
      <c r="AN23" s="45">
        <f>_xlfn.IFNA(VLOOKUP($A23,'B-LogEmaxOverpEC50'!$A:$BQ,MATCH(AN$1,'B-LogEmaxOverpEC50'!$A$1:$BQ$1,0),FALSE),"")</f>
        <v>9.7385166614316443</v>
      </c>
      <c r="AO23" s="46">
        <f>_xlfn.IFNA(VLOOKUP($A23,'B-LogEmaxOverpEC50'!$A:$BQ,MATCH(AO$1,'B-LogEmaxOverpEC50'!$A$1:$BQ$1,0),FALSE),"")</f>
        <v>8.8114362404200541</v>
      </c>
      <c r="AP23" s="45">
        <f>_xlfn.IFNA(VLOOKUP($A23,'B-LogEmaxOverpEC50'!$A:$BQ,MATCH(AP$1,'B-LogEmaxOverpEC50'!$A$1:$BQ$1,0),FALSE),"")</f>
        <v>10.507598855431956</v>
      </c>
      <c r="AQ23" s="45">
        <f>_xlfn.IFNA(VLOOKUP($A23,'B-LogEmaxOverpEC50'!$A:$BQ,MATCH(AQ$1,'B-LogEmaxOverpEC50'!$A$1:$BQ$1,0),FALSE),"")</f>
        <v>9.1880000000000006</v>
      </c>
      <c r="AR23" s="47">
        <f>_xlfn.IFNA(VLOOKUP($A23,'I-LogEmaxOverpEC50'!$A:$BQ,MATCH(AR$1,'I-LogEmaxOverpEC50'!$A$1:$BQ$1,0),FALSE),"")</f>
        <v>10.44</v>
      </c>
      <c r="AS23" s="47">
        <f>_xlfn.IFNA(VLOOKUP($A23,'I-LogEmaxOverpEC50'!$A:$BQ,MATCH(AS$1,'I-LogEmaxOverpEC50'!$A$1:$BQ$1,0),FALSE),"")</f>
        <v>10.850000000000001</v>
      </c>
      <c r="AT23" s="47">
        <f>_xlfn.IFNA(VLOOKUP($A23,'I-LogEmaxOverpEC50'!$A:$BQ,MATCH(AT$1,'I-LogEmaxOverpEC50'!$A$1:$BQ$1,0),FALSE),"")</f>
        <v>10.850000000000001</v>
      </c>
      <c r="AU23" s="47">
        <f>_xlfn.IFNA(VLOOKUP($A23,'I-LogEmaxOverpEC50'!$A:$BQ,MATCH(AU$1,'I-LogEmaxOverpEC50'!$A$1:$BQ$1,0),FALSE),"")</f>
        <v>10.220000000000002</v>
      </c>
      <c r="AV23" s="47">
        <f>_xlfn.IFNA(VLOOKUP($A23,'I-LogEmaxOverpEC50'!$A:$BQ,MATCH(AV$1,'I-LogEmaxOverpEC50'!$A$1:$BQ$1,0),FALSE),"")</f>
        <v>10.220000000000002</v>
      </c>
      <c r="AW23" s="47">
        <f>_xlfn.IFNA(VLOOKUP($A23,'I-LogEmaxOverpEC50'!$A:$BQ,MATCH(AW$1,'I-LogEmaxOverpEC50'!$A$1:$BQ$1,0),FALSE),"")</f>
        <v>9.823659821968981</v>
      </c>
      <c r="AX23" s="47">
        <f>_xlfn.IFNA(VLOOKUP($A23,'I-LogEmaxOverpEC50'!$A:$BQ,MATCH(AX$1,'I-LogEmaxOverpEC50'!$A$1:$BQ$1,0),FALSE),"")</f>
        <v>10.830000000000002</v>
      </c>
      <c r="AY23" s="47">
        <f>_xlfn.IFNA(VLOOKUP($A23,'I-LogEmaxOverpEC50'!$A:$BQ,MATCH(AY$1,'I-LogEmaxOverpEC50'!$A$1:$BQ$1,0),FALSE),"")</f>
        <v>10.830000000000002</v>
      </c>
      <c r="AZ23" s="47">
        <f>_xlfn.IFNA(VLOOKUP($A23,'I-LogEmaxOverpEC50'!$A:$BQ,MATCH(AZ$1,'I-LogEmaxOverpEC50'!$A$1:$BQ$1,0),FALSE),"")</f>
        <v>11.120000000000001</v>
      </c>
      <c r="BA23" s="47">
        <f>_xlfn.IFNA(VLOOKUP($A23,'I-LogEmaxOverpEC50'!$A:$BQ,MATCH(BA$1,'I-LogEmaxOverpEC50'!$A$1:$BQ$1,0),FALSE),"")</f>
        <v>10.280000000000001</v>
      </c>
      <c r="BB23" s="47">
        <f>_xlfn.IFNA(VLOOKUP($A23,'I-LogEmaxOverpEC50'!$A:$BQ,MATCH(BB$1,'I-LogEmaxOverpEC50'!$A$1:$BQ$1,0),FALSE),"")</f>
        <v>10.390000000000002</v>
      </c>
      <c r="BC23" s="47">
        <f>_xlfn.IFNA(VLOOKUP($A23,'I-LogEmaxOverpEC50'!$A:$BQ,MATCH(BC$1,'I-LogEmaxOverpEC50'!$A$1:$BQ$1,0),FALSE),"")</f>
        <v>10.039999999999999</v>
      </c>
      <c r="BD23" s="199">
        <f t="shared" si="43"/>
        <v>0</v>
      </c>
      <c r="BE23" s="41">
        <f t="shared" si="44"/>
        <v>0.13663276329797083</v>
      </c>
      <c r="BF23" s="41">
        <f t="shared" si="45"/>
        <v>0.12894012359120982</v>
      </c>
      <c r="BG23" s="41">
        <f t="shared" si="46"/>
        <v>0.94728011490532471</v>
      </c>
      <c r="BH23" s="41">
        <f t="shared" si="47"/>
        <v>0.77551630413223671</v>
      </c>
      <c r="BI23" s="41">
        <f t="shared" si="48"/>
        <v>0</v>
      </c>
      <c r="BJ23" s="41">
        <f t="shared" si="49"/>
        <v>0.75792752286254639</v>
      </c>
      <c r="BK23" s="41">
        <f t="shared" si="50"/>
        <v>0.84825202728586169</v>
      </c>
      <c r="BL23" s="41">
        <f t="shared" si="51"/>
        <v>0.66978589644074604</v>
      </c>
      <c r="BM23" s="41">
        <f t="shared" si="52"/>
        <v>0.771921994603466</v>
      </c>
      <c r="BN23" s="41">
        <f t="shared" si="53"/>
        <v>0.43687620551206074</v>
      </c>
      <c r="BO23" s="41">
        <f t="shared" si="54"/>
        <v>0.38504713511075583</v>
      </c>
      <c r="BP23" s="40">
        <f>_xlfn.IFNA(VLOOKUP($A23,'B-LogEmaxOverpEC50'!$A:$BQ,MATCH(BP$1,'B-LogEmaxOverpEC50'!$A$1:$BQ$1,0),FALSE),"")</f>
        <v>0</v>
      </c>
      <c r="BQ23" s="41">
        <f>_xlfn.IFNA(VLOOKUP($A23,'B-LogEmaxOverpEC50'!$A:$BQ,MATCH(BQ$1,'B-LogEmaxOverpEC50'!$A$1:$BQ$1,0),FALSE),"")</f>
        <v>0.10817507393862019</v>
      </c>
      <c r="BR23" s="41">
        <f>_xlfn.IFNA(VLOOKUP($A23,'B-LogEmaxOverpEC50'!$A:$BQ,MATCH(BR$1,'B-LogEmaxOverpEC50'!$A$1:$BQ$1,0),FALSE),"")</f>
        <v>0.10208464695042214</v>
      </c>
      <c r="BS23" s="41">
        <f>_xlfn.IFNA(VLOOKUP($A23,'B-LogEmaxOverpEC50'!$A:$BQ,MATCH(BS$1,'B-LogEmaxOverpEC50'!$A$1:$BQ$1,0),FALSE),"")</f>
        <v>0.32275330475839847</v>
      </c>
      <c r="BT23" s="41">
        <f>_xlfn.IFNA(VLOOKUP($A23,'B-LogEmaxOverpEC50'!$A:$BQ,MATCH(BT$1,'B-LogEmaxOverpEC50'!$A$1:$BQ$1,0),FALSE),"")</f>
        <v>0.23710463908677484</v>
      </c>
      <c r="BU23" s="41">
        <f>_xlfn.IFNA(VLOOKUP($A23,'B-LogEmaxOverpEC50'!$A:$BQ,MATCH(BU$1,'B-LogEmaxOverpEC50'!$A$1:$BQ$1,0),FALSE),"")</f>
        <v>1.8555705310874762E-2</v>
      </c>
      <c r="BV23" s="41">
        <f>_xlfn.IFNA(VLOOKUP($A23,'B-LogEmaxOverpEC50'!$A:$BQ,MATCH(BV$1,'B-LogEmaxOverpEC50'!$A$1:$BQ$1,0),FALSE),"")</f>
        <v>0.58837404812261729</v>
      </c>
      <c r="BW23" s="41">
        <f>_xlfn.IFNA(VLOOKUP($A23,'B-LogEmaxOverpEC50'!$A:$BQ,MATCH(BW$1,'B-LogEmaxOverpEC50'!$A$1:$BQ$1,0),FALSE),"")</f>
        <v>0.6584923545689888</v>
      </c>
      <c r="BX23" s="41">
        <f>_xlfn.IFNA(VLOOKUP($A23,'B-LogEmaxOverpEC50'!$A:$BQ,MATCH(BX$1,'B-LogEmaxOverpEC50'!$A$1:$BQ$1,0),FALSE),"")</f>
        <v>0.66978589644074604</v>
      </c>
      <c r="BY23" s="41">
        <f>_xlfn.IFNA(VLOOKUP($A23,'B-LogEmaxOverpEC50'!$A:$BQ,MATCH(BY$1,'B-LogEmaxOverpEC50'!$A$1:$BQ$1,0),FALSE),"")</f>
        <v>0.27173347429410361</v>
      </c>
      <c r="BZ23" s="41">
        <f>_xlfn.IFNA(VLOOKUP($A23,'B-LogEmaxOverpEC50'!$A:$BQ,MATCH(BZ$1,'B-LogEmaxOverpEC50'!$A$1:$BQ$1,0),FALSE),"")</f>
        <v>1</v>
      </c>
      <c r="CA23" s="41">
        <f>_xlfn.IFNA(VLOOKUP($A23,'B-LogEmaxOverpEC50'!$A:$BQ,MATCH(CA$1,'B-LogEmaxOverpEC50'!$A$1:$BQ$1,0),FALSE),"")</f>
        <v>0.43341536638916889</v>
      </c>
      <c r="CB23" s="47">
        <f>_xlfn.IFNA(VLOOKUP($A23,'I-LogEmaxOverpEC50'!$A:$BQ,MATCH(CB$1,'I-LogEmaxOverpEC50'!$A$1:$BQ$1,0),FALSE),"")</f>
        <v>0.47544632842219148</v>
      </c>
      <c r="CC23" s="47">
        <f>_xlfn.IFNA(VLOOKUP($A23,'I-LogEmaxOverpEC50'!$A:$BQ,MATCH(CC$1,'I-LogEmaxOverpEC50'!$A$1:$BQ$1,0),FALSE),"")</f>
        <v>0.79172133628528274</v>
      </c>
      <c r="CD23" s="47">
        <f>_xlfn.IFNA(VLOOKUP($A23,'I-LogEmaxOverpEC50'!$A:$BQ,MATCH(CD$1,'I-LogEmaxOverpEC50'!$A$1:$BQ$1,0),FALSE),"")</f>
        <v>0.79172133628528274</v>
      </c>
      <c r="CE23" s="47">
        <f>_xlfn.IFNA(VLOOKUP($A23,'I-LogEmaxOverpEC50'!$A:$BQ,MATCH(CE$1,'I-LogEmaxOverpEC50'!$A$1:$BQ$1,0),FALSE),"")</f>
        <v>0.305737787617609</v>
      </c>
      <c r="CF23" s="47">
        <f>_xlfn.IFNA(VLOOKUP($A23,'I-LogEmaxOverpEC50'!$A:$BQ,MATCH(CF$1,'I-LogEmaxOverpEC50'!$A$1:$BQ$1,0),FALSE),"")</f>
        <v>0.305737787617609</v>
      </c>
      <c r="CG23" s="47">
        <f>_xlfn.IFNA(VLOOKUP($A23,'I-LogEmaxOverpEC50'!$A:$BQ,MATCH(CG$1,'I-LogEmaxOverpEC50'!$A$1:$BQ$1,0),FALSE),"")</f>
        <v>0</v>
      </c>
      <c r="CH23" s="47">
        <f>_xlfn.IFNA(VLOOKUP($A23,'I-LogEmaxOverpEC50'!$A:$BQ,MATCH(CH$1,'I-LogEmaxOverpEC50'!$A$1:$BQ$1,0),FALSE),"")</f>
        <v>0.77629328712122991</v>
      </c>
      <c r="CI23" s="47">
        <f>_xlfn.IFNA(VLOOKUP($A23,'I-LogEmaxOverpEC50'!$A:$BQ,MATCH(CI$1,'I-LogEmaxOverpEC50'!$A$1:$BQ$1,0),FALSE),"")</f>
        <v>0.77629328712122991</v>
      </c>
      <c r="CJ23" s="47">
        <f>_xlfn.IFNA(VLOOKUP($A23,'I-LogEmaxOverpEC50'!$A:$BQ,MATCH(CJ$1,'I-LogEmaxOverpEC50'!$A$1:$BQ$1,0),FALSE),"")</f>
        <v>1</v>
      </c>
      <c r="CK23" s="47">
        <f>_xlfn.IFNA(VLOOKUP($A23,'I-LogEmaxOverpEC50'!$A:$BQ,MATCH(CK$1,'I-LogEmaxOverpEC50'!$A$1:$BQ$1,0),FALSE),"")</f>
        <v>0.35202193510976748</v>
      </c>
      <c r="CL23" s="47">
        <f>_xlfn.IFNA(VLOOKUP($A23,'I-LogEmaxOverpEC50'!$A:$BQ,MATCH(CL$1,'I-LogEmaxOverpEC50'!$A$1:$BQ$1,0),FALSE),"")</f>
        <v>0.43687620551206074</v>
      </c>
      <c r="CM23" s="47">
        <f>_xlfn.IFNA(VLOOKUP($A23,'I-LogEmaxOverpEC50'!$A:$BQ,MATCH(CM$1,'I-LogEmaxOverpEC50'!$A$1:$BQ$1,0),FALSE),"")</f>
        <v>0.16688534514112804</v>
      </c>
      <c r="CN23" s="105">
        <f t="shared" si="13"/>
        <v>0.7833867654316703</v>
      </c>
      <c r="CO23" s="47">
        <f t="shared" si="14"/>
        <v>0.82306576208530124</v>
      </c>
      <c r="CP23" s="47">
        <f t="shared" si="15"/>
        <v>0.87576588681939238</v>
      </c>
      <c r="CQ23" s="47">
        <f t="shared" si="16"/>
        <v>0.98880820851177043</v>
      </c>
      <c r="CR23" s="48">
        <f>_xlfn.IFNA(VLOOKUP($A23,'B-LogEmaxOverpEC50'!$A:$HP,MATCH(CR$1,'B-LogEmaxOverpEC50'!$A$1:$HP$1,0),FALSE),"")</f>
        <v>8.1785578311066374</v>
      </c>
      <c r="CS23" s="47">
        <f>_xlfn.IFNA(VLOOKUP($A23,'B-LogEmaxOverpEC50'!$A:$HP,MATCH(CS$1,'B-LogEmaxOverpEC50'!$A$1:$HP$1,0),FALSE),"")</f>
        <v>8.9302635186255195</v>
      </c>
      <c r="CT23" s="47">
        <f>_xlfn.IFNA(VLOOKUP($A23,'B-LogEmaxOverpEC50'!$A:$HP,MATCH(CT$1,'B-LogEmaxOverpEC50'!$A$1:$HP$1,0),FALSE),"")</f>
        <v>9.7385166614316443</v>
      </c>
      <c r="CU23" s="47">
        <f>_xlfn.IFNA(VLOOKUP($A23,'B-LogEmaxOverpEC50'!$A:$HP,MATCH(CU$1,'B-LogEmaxOverpEC50'!$A$1:$HP$1,0),FALSE),"")</f>
        <v>10.507598855431956</v>
      </c>
      <c r="CV23" s="48">
        <f>_xlfn.IFNA(VLOOKUP($A23,'I-LogEmaxOverpEC50'!$A:$HP,MATCH(CV$1,'I-LogEmaxOverpEC50'!$A$1:$HP$1,0),FALSE),"")</f>
        <v>10.44</v>
      </c>
      <c r="CW23" s="47">
        <f>_xlfn.IFNA(VLOOKUP($A23,'I-LogEmaxOverpEC50'!$A:$HP,MATCH(CW$1,'I-LogEmaxOverpEC50'!$A$1:$HP$1,0),FALSE),"")</f>
        <v>10.850000000000001</v>
      </c>
      <c r="CX23" s="47">
        <f>_xlfn.IFNA(VLOOKUP($A23,'I-LogEmaxOverpEC50'!$A:$HP,MATCH(CX$1,'I-LogEmaxOverpEC50'!$A$1:$HP$1,0),FALSE),"")</f>
        <v>11.120000000000001</v>
      </c>
      <c r="CY23" s="47">
        <f>_xlfn.IFNA(VLOOKUP($A23,'I-LogEmaxOverpEC50'!$A:$HP,MATCH(CY$1,'I-LogEmaxOverpEC50'!$A$1:$HP$1,0),FALSE),"")</f>
        <v>10.390000000000002</v>
      </c>
      <c r="CZ23" s="105">
        <f t="shared" si="17"/>
        <v>0.7833867654316703</v>
      </c>
      <c r="DA23" s="47">
        <f t="shared" si="18"/>
        <v>0.82229854355054555</v>
      </c>
      <c r="DB23" s="47">
        <f t="shared" si="19"/>
        <v>0.87810198717572352</v>
      </c>
      <c r="DC23" s="47">
        <f t="shared" si="20"/>
        <v>0.96405280741223476</v>
      </c>
      <c r="DD23" s="48">
        <f>_xlfn.IFNA(VLOOKUP($A23,'B-LogEmaxOverpEC50'!$A:$HP,MATCH(DD$1,'B-LogEmaxOverpEC50'!$A$1:$HP$1,0),FALSE),"")</f>
        <v>8.1785578311066374</v>
      </c>
      <c r="DE23" s="47">
        <f>_xlfn.IFNA(VLOOKUP($A23,'B-LogEmaxOverpEC50'!$A:$HP,MATCH(DE$1,'B-LogEmaxOverpEC50'!$A$1:$HP$1,0),FALSE),"")</f>
        <v>8.5459283578322207</v>
      </c>
      <c r="DF23" s="47">
        <f>_xlfn.IFNA(VLOOKUP($A23,'B-LogEmaxOverpEC50'!$A:$HP,MATCH(DF$1,'B-LogEmaxOverpEC50'!$A$1:$HP$1,0),FALSE),"")</f>
        <v>9.4527678919466638</v>
      </c>
      <c r="DG23" s="47">
        <f>_xlfn.IFNA(VLOOKUP($A23,'B-LogEmaxOverpEC50'!$A:$HP,MATCH(DG$1,'B-LogEmaxOverpEC50'!$A$1:$HP$1,0),FALSE),"")</f>
        <v>9.8477994277159784</v>
      </c>
      <c r="DH23" s="48">
        <f>_xlfn.IFNA(VLOOKUP($A23,'I-LogEmaxOverpEC50'!$A:$HP,MATCH(DH$1,'I-LogEmaxOverpEC50'!$A$1:$HP$1,0),FALSE),"")</f>
        <v>10.44</v>
      </c>
      <c r="DI23" s="47">
        <f>_xlfn.IFNA(VLOOKUP($A23,'I-LogEmaxOverpEC50'!$A:$HP,MATCH(DI$1,'I-LogEmaxOverpEC50'!$A$1:$HP$1,0),FALSE),"")</f>
        <v>10.392731964393798</v>
      </c>
      <c r="DJ23" s="47">
        <f>_xlfn.IFNA(VLOOKUP($A23,'I-LogEmaxOverpEC50'!$A:$HP,MATCH(DJ$1,'I-LogEmaxOverpEC50'!$A$1:$HP$1,0),FALSE),"")</f>
        <v>10.765000000000001</v>
      </c>
      <c r="DK23" s="47">
        <f>_xlfn.IFNA(VLOOKUP($A23,'I-LogEmaxOverpEC50'!$A:$HP,MATCH(DK$1,'I-LogEmaxOverpEC50'!$A$1:$HP$1,0),FALSE),"")</f>
        <v>10.215</v>
      </c>
      <c r="DL23" s="105">
        <f t="shared" si="21"/>
        <v>0</v>
      </c>
      <c r="DM23" s="47">
        <f t="shared" si="22"/>
        <v>0.40766023342599428</v>
      </c>
      <c r="DN23" s="47">
        <f t="shared" si="23"/>
        <v>0.66978589644074604</v>
      </c>
      <c r="DO23" s="47">
        <f t="shared" si="24"/>
        <v>0.43687620551206074</v>
      </c>
      <c r="DP23" s="48">
        <f>_xlfn.IFNA(VLOOKUP($A23,'B-LogEmaxOverpEC50'!$A:$HP,MATCH(DP$1,'B-LogEmaxOverpEC50'!$A$1:$HP$1,0),FALSE),"")</f>
        <v>0</v>
      </c>
      <c r="DQ23" s="47">
        <f>_xlfn.IFNA(VLOOKUP($A23,'B-LogEmaxOverpEC50'!$A:$HP,MATCH(DQ$1,'B-LogEmaxOverpEC50'!$A$1:$HP$1,0),FALSE),"")</f>
        <v>0.32275330475839847</v>
      </c>
      <c r="DR23" s="47">
        <f>_xlfn.IFNA(VLOOKUP($A23,'B-LogEmaxOverpEC50'!$A:$HP,MATCH(DR$1,'B-LogEmaxOverpEC50'!$A$1:$HP$1,0),FALSE),"")</f>
        <v>0.66978589644074604</v>
      </c>
      <c r="DS23" s="47">
        <f>_xlfn.IFNA(VLOOKUP($A23,'B-LogEmaxOverpEC50'!$A:$HP,MATCH(DS$1,'B-LogEmaxOverpEC50'!$A$1:$HP$1,0),FALSE),"")</f>
        <v>1</v>
      </c>
      <c r="DT23" s="48">
        <f>_xlfn.IFNA(VLOOKUP($A23,'I-LogEmaxOverpEC50'!$A:$HP,MATCH(DT$1,'I-LogEmaxOverpEC50'!$A$1:$HP$1,0),FALSE),"")</f>
        <v>0.47544632842219148</v>
      </c>
      <c r="DU23" s="47">
        <f>_xlfn.IFNA(VLOOKUP($A23,'I-LogEmaxOverpEC50'!$A:$HP,MATCH(DU$1,'I-LogEmaxOverpEC50'!$A$1:$HP$1,0),FALSE),"")</f>
        <v>0.79172133628528274</v>
      </c>
      <c r="DV23" s="47">
        <f>_xlfn.IFNA(VLOOKUP($A23,'I-LogEmaxOverpEC50'!$A:$HP,MATCH(DV$1,'I-LogEmaxOverpEC50'!$A$1:$HP$1,0),FALSE),"")</f>
        <v>1</v>
      </c>
      <c r="DW23" s="47">
        <f>_xlfn.IFNA(VLOOKUP($A23,'I-LogEmaxOverpEC50'!$A:$HP,MATCH(DW$1,'I-LogEmaxOverpEC50'!$A$1:$HP$1,0),FALSE),"")</f>
        <v>0.43687620551206074</v>
      </c>
      <c r="DX23" s="105">
        <f t="shared" si="25"/>
        <v>0</v>
      </c>
      <c r="DY23" s="47">
        <f t="shared" si="26"/>
        <v>0.35931787930302722</v>
      </c>
      <c r="DZ23" s="47">
        <f t="shared" si="27"/>
        <v>0.75341849560115082</v>
      </c>
      <c r="EA23" s="47">
        <f t="shared" si="28"/>
        <v>0.42120488227643921</v>
      </c>
      <c r="EB23" s="48">
        <f>_xlfn.IFNA(VLOOKUP($A23,'B-LogEmaxOverpEC50'!$A:$HP,MATCH(EB$1,'B-LogEmaxOverpEC50'!$A$1:$HP$1,0),FALSE),"")</f>
        <v>0</v>
      </c>
      <c r="EC23" s="47">
        <f>_xlfn.IFNA(VLOOKUP($A23,'B-LogEmaxOverpEC50'!$A:$HP,MATCH(EC$1,'B-LogEmaxOverpEC50'!$A$1:$HP$1,0),FALSE),"")</f>
        <v>0.15773467400901808</v>
      </c>
      <c r="ED23" s="47">
        <f>_xlfn.IFNA(VLOOKUP($A23,'B-LogEmaxOverpEC50'!$A:$HP,MATCH(ED$1,'B-LogEmaxOverpEC50'!$A$1:$HP$1,0),FALSE),"")</f>
        <v>0.547096443356614</v>
      </c>
      <c r="EE23" s="47">
        <f>_xlfn.IFNA(VLOOKUP($A23,'B-LogEmaxOverpEC50'!$A:$HP,MATCH(EE$1,'B-LogEmaxOverpEC50'!$A$1:$HP$1,0),FALSE),"")</f>
        <v>0.71670768319458444</v>
      </c>
      <c r="EF23" s="48">
        <f>_xlfn.IFNA(VLOOKUP($A23,'I-LogEmaxOverpEC50'!$A:$HP,MATCH(EF$1,'I-LogEmaxOverpEC50'!$A$1:$HP$1,0),FALSE),"")</f>
        <v>0.47544632842219148</v>
      </c>
      <c r="EG23" s="47">
        <f>_xlfn.IFNA(VLOOKUP($A23,'I-LogEmaxOverpEC50'!$A:$HP,MATCH(EG$1,'I-LogEmaxOverpEC50'!$A$1:$HP$1,0),FALSE),"")</f>
        <v>0.43898364956115665</v>
      </c>
      <c r="EH23" s="47">
        <f>_xlfn.IFNA(VLOOKUP($A23,'I-LogEmaxOverpEC50'!$A:$HP,MATCH(EH$1,'I-LogEmaxOverpEC50'!$A$1:$HP$1,0),FALSE),"")</f>
        <v>0.72615212733805679</v>
      </c>
      <c r="EI23" s="47">
        <f>_xlfn.IFNA(VLOOKUP($A23,'I-LogEmaxOverpEC50'!$A:$HP,MATCH(EI$1,'I-LogEmaxOverpEC50'!$A$1:$HP$1,0),FALSE),"")</f>
        <v>0.30188077532659441</v>
      </c>
      <c r="EJ23" s="37"/>
      <c r="EK23" s="37"/>
      <c r="EL23" s="37"/>
      <c r="EM23" s="37"/>
      <c r="EN23" s="37"/>
      <c r="EO23" s="37"/>
      <c r="EP23" s="37"/>
      <c r="EQ23" s="37"/>
    </row>
    <row r="24" spans="1:147" s="49" customFormat="1" x14ac:dyDescent="0.2">
      <c r="A24" s="29" t="s">
        <v>121</v>
      </c>
      <c r="B24" s="377" t="str">
        <f>VLOOKUP($A24,BI!$A:$Q,MATCH(B$1,BI!$A$1:$Q$1,0),FALSE)</f>
        <v/>
      </c>
      <c r="C24" s="378">
        <f>VLOOKUP($A24,BI!$A:$Q,MATCH(C$1,BI!$A$1:$Q$1,0),FALSE)</f>
        <v>1</v>
      </c>
      <c r="D24" s="378">
        <f>VLOOKUP($A24,BI!$A:$Q,MATCH(D$1,BI!$A$1:$Q$1,0),FALSE)</f>
        <v>1</v>
      </c>
      <c r="E24" s="378">
        <f>VLOOKUP($A24,BI!$A:$Q,MATCH(E$1,BI!$A$1:$Q$1,0),FALSE)</f>
        <v>1</v>
      </c>
      <c r="F24" s="378">
        <f>VLOOKUP($A24,BI!$A:$Q,MATCH(F$1,BI!$A$1:$Q$1,0),FALSE)</f>
        <v>1</v>
      </c>
      <c r="G24" s="378">
        <f>VLOOKUP($A24,BI!$A:$Q,MATCH(G$1,BI!$A$1:$Q$1,0),FALSE)</f>
        <v>1</v>
      </c>
      <c r="H24" s="378">
        <f>VLOOKUP($A24,BI!$A:$Q,MATCH(H$1,BI!$A$1:$Q$1,0),FALSE)</f>
        <v>1</v>
      </c>
      <c r="I24" s="378">
        <f>VLOOKUP($A24,BI!$A:$Q,MATCH(I$1,BI!$A$1:$Q$1,0),FALSE)</f>
        <v>1</v>
      </c>
      <c r="J24" s="378">
        <f>VLOOKUP($A24,BI!$A:$Q,MATCH(J$1,BI!$A$1:$Q$1,0),FALSE)</f>
        <v>1</v>
      </c>
      <c r="K24" s="378">
        <f>VLOOKUP($A24,BI!$A:$Q,MATCH(K$1,BI!$A$1:$Q$1,0),FALSE)</f>
        <v>1</v>
      </c>
      <c r="L24" s="378" t="str">
        <f>VLOOKUP($A24,BI!$A:$Q,MATCH(L$1,BI!$A$1:$Q$1,0),FALSE)</f>
        <v/>
      </c>
      <c r="M24" s="378" t="str">
        <f>VLOOKUP($A24,BI!$A:$Q,MATCH(M$1,BI!$A$1:$Q$1,0),FALSE)</f>
        <v/>
      </c>
      <c r="N24" s="49">
        <f t="shared" si="29"/>
        <v>9</v>
      </c>
      <c r="O24" s="49" t="str">
        <f>VLOOKUP($A24,BI!$A:$Q,MATCH(O$1,BI!$A$1:$Q$1,0),FALSE)</f>
        <v/>
      </c>
      <c r="P24" s="37">
        <f>VLOOKUP($A24,BI!$A:$Q,MATCH(P$1,BI!$A$1:$Q$1,0),FALSE)</f>
        <v>1</v>
      </c>
      <c r="Q24" s="37">
        <f>VLOOKUP($A24,BI!$A:$Q,MATCH(Q$1,BI!$A$1:$Q$1,0),FALSE)</f>
        <v>1</v>
      </c>
      <c r="R24" s="37" t="str">
        <f>VLOOKUP($A24,BI!$A:$Q,MATCH(R$1,BI!$A$1:$Q$1,0),FALSE)</f>
        <v/>
      </c>
      <c r="S24" s="37">
        <f t="shared" si="30"/>
        <v>2</v>
      </c>
      <c r="T24" s="40" t="str">
        <f t="shared" si="31"/>
        <v/>
      </c>
      <c r="U24" s="41">
        <f t="shared" si="32"/>
        <v>0.98178381205699028</v>
      </c>
      <c r="V24" s="41">
        <f t="shared" si="33"/>
        <v>0.99931843924030805</v>
      </c>
      <c r="W24" s="41">
        <f t="shared" si="34"/>
        <v>0.98698857651091843</v>
      </c>
      <c r="X24" s="41">
        <f t="shared" si="35"/>
        <v>0.94306413339997275</v>
      </c>
      <c r="Y24" s="41">
        <f t="shared" si="36"/>
        <v>0.87856256179209657</v>
      </c>
      <c r="Z24" s="41">
        <f t="shared" si="37"/>
        <v>0.77790665370354539</v>
      </c>
      <c r="AA24" s="41">
        <f t="shared" si="38"/>
        <v>0.75780137224725452</v>
      </c>
      <c r="AB24" s="41">
        <f t="shared" si="39"/>
        <v>0.73591169839042991</v>
      </c>
      <c r="AC24" s="41">
        <f t="shared" si="40"/>
        <v>0.8569811093709625</v>
      </c>
      <c r="AD24" s="41" t="str">
        <f t="shared" si="41"/>
        <v/>
      </c>
      <c r="AE24" s="41" t="str">
        <f t="shared" si="42"/>
        <v/>
      </c>
      <c r="AF24" s="44" t="str">
        <f>_xlfn.IFNA(VLOOKUP($A24,'B-LogEmaxOverpEC50'!$A:$BQ,MATCH(AF$1,'B-LogEmaxOverpEC50'!$A$1:$BQ$1,0),FALSE),"")</f>
        <v/>
      </c>
      <c r="AG24" s="46">
        <f>_xlfn.IFNA(VLOOKUP($A24,'B-LogEmaxOverpEC50'!$A:$BQ,MATCH(AG$1,'B-LogEmaxOverpEC50'!$A$1:$BQ$1,0),FALSE),"")</f>
        <v>8.1591676346441115</v>
      </c>
      <c r="AH24" s="46">
        <f>_xlfn.IFNA(VLOOKUP($A24,'B-LogEmaxOverpEC50'!$A:$BQ,MATCH(AH$1,'B-LogEmaxOverpEC50'!$A$1:$BQ$1,0),FALSE),"")</f>
        <v>8.3048901051541186</v>
      </c>
      <c r="AI24" s="46">
        <f>_xlfn.IFNA(VLOOKUP($A24,'B-LogEmaxOverpEC50'!$A:$BQ,MATCH(AI$1,'B-LogEmaxOverpEC50'!$A$1:$BQ$1,0),FALSE),"")</f>
        <v>8.0291810308660096</v>
      </c>
      <c r="AJ24" s="46">
        <f>_xlfn.IFNA(VLOOKUP($A24,'B-LogEmaxOverpEC50'!$A:$BQ,MATCH(AJ$1,'B-LogEmaxOverpEC50'!$A$1:$BQ$1,0),FALSE),"")</f>
        <v>8.403150618858156</v>
      </c>
      <c r="AK24" s="46">
        <f>_xlfn.IFNA(VLOOKUP($A24,'B-LogEmaxOverpEC50'!$A:$BQ,MATCH(AK$1,'B-LogEmaxOverpEC50'!$A$1:$BQ$1,0),FALSE),"")</f>
        <v>8.7156900122418435</v>
      </c>
      <c r="AL24" s="45">
        <f>_xlfn.IFNA(VLOOKUP($A24,'B-LogEmaxOverpEC50'!$A:$BQ,MATCH(AL$1,'B-LogEmaxOverpEC50'!$A$1:$BQ$1,0),FALSE),"")</f>
        <v>7.2238639433005414</v>
      </c>
      <c r="AM24" s="45">
        <f>_xlfn.IFNA(VLOOKUP($A24,'B-LogEmaxOverpEC50'!$A:$BQ,MATCH(AM$1,'B-LogEmaxOverpEC50'!$A$1:$BQ$1,0),FALSE),"")</f>
        <v>7.0371605424611934</v>
      </c>
      <c r="AN24" s="45">
        <f>_xlfn.IFNA(VLOOKUP($A24,'B-LogEmaxOverpEC50'!$A:$BQ,MATCH(AN$1,'B-LogEmaxOverpEC50'!$A$1:$BQ$1,0),FALSE),"")</f>
        <v>6.7094866581903796</v>
      </c>
      <c r="AO24" s="46">
        <f>_xlfn.IFNA(VLOOKUP($A24,'B-LogEmaxOverpEC50'!$A:$BQ,MATCH(AO$1,'B-LogEmaxOverpEC50'!$A$1:$BQ$1,0),FALSE),"")</f>
        <v>7.3417209395615393</v>
      </c>
      <c r="AP24" s="45" t="str">
        <f>_xlfn.IFNA(VLOOKUP($A24,'B-LogEmaxOverpEC50'!$A:$BQ,MATCH(AP$1,'B-LogEmaxOverpEC50'!$A$1:$BQ$1,0),FALSE),"")</f>
        <v/>
      </c>
      <c r="AQ24" s="45" t="str">
        <f>_xlfn.IFNA(VLOOKUP($A24,'B-LogEmaxOverpEC50'!$A:$BQ,MATCH(AQ$1,'B-LogEmaxOverpEC50'!$A$1:$BQ$1,0),FALSE),"")</f>
        <v/>
      </c>
      <c r="AR24" s="47" t="str">
        <f>_xlfn.IFNA(VLOOKUP($A24,'I-LogEmaxOverpEC50'!$A:$BQ,MATCH(AR$1,'I-LogEmaxOverpEC50'!$A$1:$BQ$1,0),FALSE),"")</f>
        <v/>
      </c>
      <c r="AS24" s="47">
        <f>_xlfn.IFNA(VLOOKUP($A24,'I-LogEmaxOverpEC50'!$A:$BQ,MATCH(AS$1,'I-LogEmaxOverpEC50'!$A$1:$BQ$1,0),FALSE),"")</f>
        <v>8.3105542528241347</v>
      </c>
      <c r="AT24" s="47">
        <f>_xlfn.IFNA(VLOOKUP($A24,'I-LogEmaxOverpEC50'!$A:$BQ,MATCH(AT$1,'I-LogEmaxOverpEC50'!$A$1:$BQ$1,0),FALSE),"")</f>
        <v>8.3105542528241347</v>
      </c>
      <c r="AU24" s="47">
        <f>_xlfn.IFNA(VLOOKUP($A24,'I-LogEmaxOverpEC50'!$A:$BQ,MATCH(AU$1,'I-LogEmaxOverpEC50'!$A$1:$BQ$1,0),FALSE),"")</f>
        <v>7.9247099562029115</v>
      </c>
      <c r="AV24" s="47">
        <f>_xlfn.IFNA(VLOOKUP($A24,'I-LogEmaxOverpEC50'!$A:$BQ,MATCH(AV$1,'I-LogEmaxOverpEC50'!$A$1:$BQ$1,0),FALSE),"")</f>
        <v>7.9247099562029115</v>
      </c>
      <c r="AW24" s="47">
        <f>_xlfn.IFNA(VLOOKUP($A24,'I-LogEmaxOverpEC50'!$A:$BQ,MATCH(AW$1,'I-LogEmaxOverpEC50'!$A$1:$BQ$1,0),FALSE),"")</f>
        <v>7.6572789449409839</v>
      </c>
      <c r="AX24" s="47">
        <f>_xlfn.IFNA(VLOOKUP($A24,'I-LogEmaxOverpEC50'!$A:$BQ,MATCH(AX$1,'I-LogEmaxOverpEC50'!$A$1:$BQ$1,0),FALSE),"")</f>
        <v>9.2862863544210068</v>
      </c>
      <c r="AY24" s="47">
        <f>_xlfn.IFNA(VLOOKUP($A24,'I-LogEmaxOverpEC50'!$A:$BQ,MATCH(AY$1,'I-LogEmaxOverpEC50'!$A$1:$BQ$1,0),FALSE),"")</f>
        <v>9.2862863544210068</v>
      </c>
      <c r="AZ24" s="47">
        <f>_xlfn.IFNA(VLOOKUP($A24,'I-LogEmaxOverpEC50'!$A:$BQ,MATCH(AZ$1,'I-LogEmaxOverpEC50'!$A$1:$BQ$1,0),FALSE),"")</f>
        <v>9.1172441922926666</v>
      </c>
      <c r="BA24" s="47">
        <f>_xlfn.IFNA(VLOOKUP($A24,'I-LogEmaxOverpEC50'!$A:$BQ,MATCH(BA$1,'I-LogEmaxOverpEC50'!$A$1:$BQ$1,0),FALSE),"")</f>
        <v>8.5669577302007003</v>
      </c>
      <c r="BB24" s="47" t="str">
        <f>_xlfn.IFNA(VLOOKUP($A24,'I-LogEmaxOverpEC50'!$A:$BQ,MATCH(BB$1,'I-LogEmaxOverpEC50'!$A$1:$BQ$1,0),FALSE),"")</f>
        <v/>
      </c>
      <c r="BC24" s="47" t="str">
        <f>_xlfn.IFNA(VLOOKUP($A24,'I-LogEmaxOverpEC50'!$A:$BQ,MATCH(BC$1,'I-LogEmaxOverpEC50'!$A$1:$BQ$1,0),FALSE),"")</f>
        <v/>
      </c>
      <c r="BD24" s="199" t="str">
        <f t="shared" si="43"/>
        <v/>
      </c>
      <c r="BE24" s="41">
        <f t="shared" si="44"/>
        <v>0.55497790845945605</v>
      </c>
      <c r="BF24" s="41">
        <f t="shared" si="45"/>
        <v>0.50428681082324378</v>
      </c>
      <c r="BG24" s="41">
        <f t="shared" si="46"/>
        <v>0.24956880195777079</v>
      </c>
      <c r="BH24" s="41">
        <f t="shared" si="47"/>
        <v>0.1944627453779032</v>
      </c>
      <c r="BI24" s="41">
        <f t="shared" si="48"/>
        <v>0</v>
      </c>
      <c r="BJ24" s="41">
        <f t="shared" si="49"/>
        <v>0.25639339305828257</v>
      </c>
      <c r="BK24" s="41">
        <f t="shared" si="50"/>
        <v>0.16333034415932304</v>
      </c>
      <c r="BL24" s="41">
        <f t="shared" si="51"/>
        <v>0</v>
      </c>
      <c r="BM24" s="41">
        <f t="shared" si="52"/>
        <v>0.56433642372269832</v>
      </c>
      <c r="BN24" s="41" t="str">
        <f t="shared" si="53"/>
        <v/>
      </c>
      <c r="BO24" s="41" t="str">
        <f t="shared" si="54"/>
        <v/>
      </c>
      <c r="BP24" s="40" t="str">
        <f>_xlfn.IFNA(VLOOKUP($A24,'B-LogEmaxOverpEC50'!$A:$BQ,MATCH(BP$1,'B-LogEmaxOverpEC50'!$A$1:$BQ$1,0),FALSE),"")</f>
        <v/>
      </c>
      <c r="BQ24" s="41">
        <f>_xlfn.IFNA(VLOOKUP($A24,'B-LogEmaxOverpEC50'!$A:$BQ,MATCH(BQ$1,'B-LogEmaxOverpEC50'!$A$1:$BQ$1,0),FALSE),"")</f>
        <v>0.72259921883100597</v>
      </c>
      <c r="BR24" s="41">
        <f>_xlfn.IFNA(VLOOKUP($A24,'B-LogEmaxOverpEC50'!$A:$BQ,MATCH(BR$1,'B-LogEmaxOverpEC50'!$A$1:$BQ$1,0),FALSE),"")</f>
        <v>0.79523516085339629</v>
      </c>
      <c r="BS24" s="41">
        <f>_xlfn.IFNA(VLOOKUP($A24,'B-LogEmaxOverpEC50'!$A:$BQ,MATCH(BS$1,'B-LogEmaxOverpEC50'!$A$1:$BQ$1,0),FALSE),"")</f>
        <v>0.65780688184502789</v>
      </c>
      <c r="BT24" s="41">
        <f>_xlfn.IFNA(VLOOKUP($A24,'B-LogEmaxOverpEC50'!$A:$BQ,MATCH(BT$1,'B-LogEmaxOverpEC50'!$A$1:$BQ$1,0),FALSE),"")</f>
        <v>0.84421350270772688</v>
      </c>
      <c r="BU24" s="41">
        <f>_xlfn.IFNA(VLOOKUP($A24,'B-LogEmaxOverpEC50'!$A:$BQ,MATCH(BU$1,'B-LogEmaxOverpEC50'!$A$1:$BQ$1,0),FALSE),"")</f>
        <v>1</v>
      </c>
      <c r="BV24" s="41">
        <f>_xlfn.IFNA(VLOOKUP($A24,'B-LogEmaxOverpEC50'!$A:$BQ,MATCH(BV$1,'B-LogEmaxOverpEC50'!$A$1:$BQ$1,0),FALSE),"")</f>
        <v>0.25639339305828257</v>
      </c>
      <c r="BW24" s="41">
        <f>_xlfn.IFNA(VLOOKUP($A24,'B-LogEmaxOverpEC50'!$A:$BQ,MATCH(BW$1,'B-LogEmaxOverpEC50'!$A$1:$BQ$1,0),FALSE),"")</f>
        <v>0.16333034415932304</v>
      </c>
      <c r="BX24" s="41">
        <f>_xlfn.IFNA(VLOOKUP($A24,'B-LogEmaxOverpEC50'!$A:$BQ,MATCH(BX$1,'B-LogEmaxOverpEC50'!$A$1:$BQ$1,0),FALSE),"")</f>
        <v>0</v>
      </c>
      <c r="BY24" s="41">
        <f>_xlfn.IFNA(VLOOKUP($A24,'B-LogEmaxOverpEC50'!$A:$BQ,MATCH(BY$1,'B-LogEmaxOverpEC50'!$A$1:$BQ$1,0),FALSE),"")</f>
        <v>0.31513967918276214</v>
      </c>
      <c r="BZ24" s="41" t="str">
        <f>_xlfn.IFNA(VLOOKUP($A24,'B-LogEmaxOverpEC50'!$A:$BQ,MATCH(BZ$1,'B-LogEmaxOverpEC50'!$A$1:$BQ$1,0),FALSE),"")</f>
        <v/>
      </c>
      <c r="CA24" s="41" t="str">
        <f>_xlfn.IFNA(VLOOKUP($A24,'B-LogEmaxOverpEC50'!$A:$BQ,MATCH(CA$1,'B-LogEmaxOverpEC50'!$A$1:$BQ$1,0),FALSE),"")</f>
        <v/>
      </c>
      <c r="CB24" s="47" t="str">
        <f>_xlfn.IFNA(VLOOKUP($A24,'I-LogEmaxOverpEC50'!$A:$BQ,MATCH(CB$1,'I-LogEmaxOverpEC50'!$A$1:$BQ$1,0),FALSE),"")</f>
        <v/>
      </c>
      <c r="CC24" s="47">
        <f>_xlfn.IFNA(VLOOKUP($A24,'I-LogEmaxOverpEC50'!$A:$BQ,MATCH(CC$1,'I-LogEmaxOverpEC50'!$A$1:$BQ$1,0),FALSE),"")</f>
        <v>0.40102660312126848</v>
      </c>
      <c r="CD24" s="47">
        <f>_xlfn.IFNA(VLOOKUP($A24,'I-LogEmaxOverpEC50'!$A:$BQ,MATCH(CD$1,'I-LogEmaxOverpEC50'!$A$1:$BQ$1,0),FALSE),"")</f>
        <v>0.40102660312126848</v>
      </c>
      <c r="CE24" s="47">
        <f>_xlfn.IFNA(VLOOKUP($A24,'I-LogEmaxOverpEC50'!$A:$BQ,MATCH(CE$1,'I-LogEmaxOverpEC50'!$A$1:$BQ$1,0),FALSE),"")</f>
        <v>0.1641680754216405</v>
      </c>
      <c r="CF24" s="47">
        <f>_xlfn.IFNA(VLOOKUP($A24,'I-LogEmaxOverpEC50'!$A:$BQ,MATCH(CF$1,'I-LogEmaxOverpEC50'!$A$1:$BQ$1,0),FALSE),"")</f>
        <v>0.1641680754216405</v>
      </c>
      <c r="CG24" s="47">
        <f>_xlfn.IFNA(VLOOKUP($A24,'I-LogEmaxOverpEC50'!$A:$BQ,MATCH(CG$1,'I-LogEmaxOverpEC50'!$A$1:$BQ$1,0),FALSE),"")</f>
        <v>0</v>
      </c>
      <c r="CH24" s="47">
        <f>_xlfn.IFNA(VLOOKUP($A24,'I-LogEmaxOverpEC50'!$A:$BQ,MATCH(CH$1,'I-LogEmaxOverpEC50'!$A$1:$BQ$1,0),FALSE),"")</f>
        <v>1</v>
      </c>
      <c r="CI24" s="47">
        <f>_xlfn.IFNA(VLOOKUP($A24,'I-LogEmaxOverpEC50'!$A:$BQ,MATCH(CI$1,'I-LogEmaxOverpEC50'!$A$1:$BQ$1,0),FALSE),"")</f>
        <v>1</v>
      </c>
      <c r="CJ24" s="47">
        <f>_xlfn.IFNA(VLOOKUP($A24,'I-LogEmaxOverpEC50'!$A:$BQ,MATCH(CJ$1,'I-LogEmaxOverpEC50'!$A$1:$BQ$1,0),FALSE),"")</f>
        <v>0.89622996117476328</v>
      </c>
      <c r="CK24" s="47">
        <f>_xlfn.IFNA(VLOOKUP($A24,'I-LogEmaxOverpEC50'!$A:$BQ,MATCH(CK$1,'I-LogEmaxOverpEC50'!$A$1:$BQ$1,0),FALSE),"")</f>
        <v>0.55842519804749369</v>
      </c>
      <c r="CL24" s="47" t="str">
        <f>_xlfn.IFNA(VLOOKUP($A24,'I-LogEmaxOverpEC50'!$A:$BQ,MATCH(CL$1,'I-LogEmaxOverpEC50'!$A$1:$BQ$1,0),FALSE),"")</f>
        <v/>
      </c>
      <c r="CM24" s="47" t="str">
        <f>_xlfn.IFNA(VLOOKUP($A24,'I-LogEmaxOverpEC50'!$A:$BQ,MATCH(CM$1,'I-LogEmaxOverpEC50'!$A$1:$BQ$1,0),FALSE),"")</f>
        <v/>
      </c>
      <c r="CN24" s="105" t="str">
        <f t="shared" si="13"/>
        <v/>
      </c>
      <c r="CO24" s="47">
        <f t="shared" si="14"/>
        <v>0.95351650198106341</v>
      </c>
      <c r="CP24" s="47">
        <f t="shared" si="15"/>
        <v>0.79059816371765224</v>
      </c>
      <c r="CQ24" s="47" t="str">
        <f t="shared" si="16"/>
        <v/>
      </c>
      <c r="CR24" s="48" t="str">
        <f>_xlfn.IFNA(VLOOKUP($A24,'B-LogEmaxOverpEC50'!$A:$HP,MATCH(CR$1,'B-LogEmaxOverpEC50'!$A$1:$HP$1,0),FALSE),"")</f>
        <v/>
      </c>
      <c r="CS24" s="47">
        <f>_xlfn.IFNA(VLOOKUP($A24,'B-LogEmaxOverpEC50'!$A:$HP,MATCH(CS$1,'B-LogEmaxOverpEC50'!$A$1:$HP$1,0),FALSE),"")</f>
        <v>8.7156900122418435</v>
      </c>
      <c r="CT24" s="47">
        <f>_xlfn.IFNA(VLOOKUP($A24,'B-LogEmaxOverpEC50'!$A:$HP,MATCH(CT$1,'B-LogEmaxOverpEC50'!$A$1:$HP$1,0),FALSE),"")</f>
        <v>7.3417209395615393</v>
      </c>
      <c r="CU24" s="47" t="str">
        <f>_xlfn.IFNA(VLOOKUP($A24,'B-LogEmaxOverpEC50'!$A:$HP,MATCH(CU$1,'B-LogEmaxOverpEC50'!$A$1:$HP$1,0),FALSE),"")</f>
        <v/>
      </c>
      <c r="CV24" s="48" t="str">
        <f>_xlfn.IFNA(VLOOKUP($A24,'I-LogEmaxOverpEC50'!$A:$HP,MATCH(CV$1,'I-LogEmaxOverpEC50'!$A$1:$HP$1,0),FALSE),"")</f>
        <v/>
      </c>
      <c r="CW24" s="47">
        <f>_xlfn.IFNA(VLOOKUP($A24,'I-LogEmaxOverpEC50'!$A:$HP,MATCH(CW$1,'I-LogEmaxOverpEC50'!$A$1:$HP$1,0),FALSE),"")</f>
        <v>8.3105542528241347</v>
      </c>
      <c r="CX24" s="47">
        <f>_xlfn.IFNA(VLOOKUP($A24,'I-LogEmaxOverpEC50'!$A:$HP,MATCH(CX$1,'I-LogEmaxOverpEC50'!$A$1:$HP$1,0),FALSE),"")</f>
        <v>9.2862863544210068</v>
      </c>
      <c r="CY24" s="47" t="str">
        <f>_xlfn.IFNA(VLOOKUP($A24,'I-LogEmaxOverpEC50'!$A:$HP,MATCH(CY$1,'I-LogEmaxOverpEC50'!$A$1:$HP$1,0),FALSE),"")</f>
        <v/>
      </c>
      <c r="CZ24" s="105" t="str">
        <f t="shared" si="17"/>
        <v/>
      </c>
      <c r="DA24" s="47">
        <f t="shared" si="18"/>
        <v>0.96433074097454907</v>
      </c>
      <c r="DB24" s="47">
        <f t="shared" si="19"/>
        <v>0.78088115590525919</v>
      </c>
      <c r="DC24" s="47" t="str">
        <f t="shared" si="20"/>
        <v/>
      </c>
      <c r="DD24" s="48" t="str">
        <f>_xlfn.IFNA(VLOOKUP($A24,'B-LogEmaxOverpEC50'!$A:$HP,MATCH(DD$1,'B-LogEmaxOverpEC50'!$A$1:$HP$1,0),FALSE),"")</f>
        <v/>
      </c>
      <c r="DE24" s="47">
        <f>_xlfn.IFNA(VLOOKUP($A24,'B-LogEmaxOverpEC50'!$A:$HP,MATCH(DE$1,'B-LogEmaxOverpEC50'!$A$1:$HP$1,0),FALSE),"")</f>
        <v>8.3224158803528479</v>
      </c>
      <c r="DF24" s="47">
        <f>_xlfn.IFNA(VLOOKUP($A24,'B-LogEmaxOverpEC50'!$A:$HP,MATCH(DF$1,'B-LogEmaxOverpEC50'!$A$1:$HP$1,0),FALSE),"")</f>
        <v>7.0780580208784132</v>
      </c>
      <c r="DG24" s="47" t="str">
        <f>_xlfn.IFNA(VLOOKUP($A24,'B-LogEmaxOverpEC50'!$A:$HP,MATCH(DG$1,'B-LogEmaxOverpEC50'!$A$1:$HP$1,0),FALSE),"")</f>
        <v/>
      </c>
      <c r="DH24" s="48" t="str">
        <f>_xlfn.IFNA(VLOOKUP($A24,'I-LogEmaxOverpEC50'!$A:$HP,MATCH(DH$1,'I-LogEmaxOverpEC50'!$A$1:$HP$1,0),FALSE),"")</f>
        <v/>
      </c>
      <c r="DI24" s="47">
        <f>_xlfn.IFNA(VLOOKUP($A24,'I-LogEmaxOverpEC50'!$A:$HP,MATCH(DI$1,'I-LogEmaxOverpEC50'!$A$1:$HP$1,0),FALSE),"")</f>
        <v>8.0255614725990156</v>
      </c>
      <c r="DJ24" s="47">
        <f>_xlfn.IFNA(VLOOKUP($A24,'I-LogEmaxOverpEC50'!$A:$HP,MATCH(DJ$1,'I-LogEmaxOverpEC50'!$A$1:$HP$1,0),FALSE),"")</f>
        <v>9.0641936578338456</v>
      </c>
      <c r="DK24" s="47" t="str">
        <f>_xlfn.IFNA(VLOOKUP($A24,'I-LogEmaxOverpEC50'!$A:$HP,MATCH(DK$1,'I-LogEmaxOverpEC50'!$A$1:$HP$1,0),FALSE),"")</f>
        <v/>
      </c>
      <c r="DL24" s="105" t="str">
        <f t="shared" si="21"/>
        <v/>
      </c>
      <c r="DM24" s="47">
        <f t="shared" si="22"/>
        <v>0.40102660312126848</v>
      </c>
      <c r="DN24" s="47">
        <f t="shared" si="23"/>
        <v>0.31513967918276214</v>
      </c>
      <c r="DO24" s="47" t="str">
        <f t="shared" si="24"/>
        <v/>
      </c>
      <c r="DP24" s="48" t="str">
        <f>_xlfn.IFNA(VLOOKUP($A24,'B-LogEmaxOverpEC50'!$A:$HP,MATCH(DP$1,'B-LogEmaxOverpEC50'!$A$1:$HP$1,0),FALSE),"")</f>
        <v/>
      </c>
      <c r="DQ24" s="47">
        <f>_xlfn.IFNA(VLOOKUP($A24,'B-LogEmaxOverpEC50'!$A:$HP,MATCH(DQ$1,'B-LogEmaxOverpEC50'!$A$1:$HP$1,0),FALSE),"")</f>
        <v>1</v>
      </c>
      <c r="DR24" s="47">
        <f>_xlfn.IFNA(VLOOKUP($A24,'B-LogEmaxOverpEC50'!$A:$HP,MATCH(DR$1,'B-LogEmaxOverpEC50'!$A$1:$HP$1,0),FALSE),"")</f>
        <v>0.31513967918276214</v>
      </c>
      <c r="DS24" s="47" t="str">
        <f>_xlfn.IFNA(VLOOKUP($A24,'B-LogEmaxOverpEC50'!$A:$HP,MATCH(DS$1,'B-LogEmaxOverpEC50'!$A$1:$HP$1,0),FALSE),"")</f>
        <v/>
      </c>
      <c r="DT24" s="48" t="str">
        <f>_xlfn.IFNA(VLOOKUP($A24,'I-LogEmaxOverpEC50'!$A:$HP,MATCH(DT$1,'I-LogEmaxOverpEC50'!$A$1:$HP$1,0),FALSE),"")</f>
        <v/>
      </c>
      <c r="DU24" s="47">
        <f>_xlfn.IFNA(VLOOKUP($A24,'I-LogEmaxOverpEC50'!$A:$HP,MATCH(DU$1,'I-LogEmaxOverpEC50'!$A$1:$HP$1,0),FALSE),"")</f>
        <v>0.40102660312126848</v>
      </c>
      <c r="DV24" s="47">
        <f>_xlfn.IFNA(VLOOKUP($A24,'I-LogEmaxOverpEC50'!$A:$HP,MATCH(DV$1,'I-LogEmaxOverpEC50'!$A$1:$HP$1,0),FALSE),"")</f>
        <v>1</v>
      </c>
      <c r="DW24" s="47" t="str">
        <f>_xlfn.IFNA(VLOOKUP($A24,'I-LogEmaxOverpEC50'!$A:$HP,MATCH(DW$1,'I-LogEmaxOverpEC50'!$A$1:$HP$1,0),FALSE),"")</f>
        <v/>
      </c>
      <c r="DX24" s="105" t="str">
        <f t="shared" si="25"/>
        <v/>
      </c>
      <c r="DY24" s="47">
        <f t="shared" si="26"/>
        <v>0.28120154169309408</v>
      </c>
      <c r="DZ24" s="47">
        <f t="shared" si="27"/>
        <v>0.21271686536893217</v>
      </c>
      <c r="EA24" s="47" t="str">
        <f t="shared" si="28"/>
        <v/>
      </c>
      <c r="EB24" s="48" t="str">
        <f>_xlfn.IFNA(VLOOKUP($A24,'B-LogEmaxOverpEC50'!$A:$HP,MATCH(EB$1,'B-LogEmaxOverpEC50'!$A$1:$HP$1,0),FALSE),"")</f>
        <v/>
      </c>
      <c r="EC24" s="47">
        <f>_xlfn.IFNA(VLOOKUP($A24,'B-LogEmaxOverpEC50'!$A:$HP,MATCH(EC$1,'B-LogEmaxOverpEC50'!$A$1:$HP$1,0),FALSE),"")</f>
        <v>0.80397095284743147</v>
      </c>
      <c r="ED24" s="47">
        <f>_xlfn.IFNA(VLOOKUP($A24,'B-LogEmaxOverpEC50'!$A:$HP,MATCH(ED$1,'B-LogEmaxOverpEC50'!$A$1:$HP$1,0),FALSE),"")</f>
        <v>0.18371585410009195</v>
      </c>
      <c r="EE24" s="47" t="str">
        <f>_xlfn.IFNA(VLOOKUP($A24,'B-LogEmaxOverpEC50'!$A:$HP,MATCH(EE$1,'B-LogEmaxOverpEC50'!$A$1:$HP$1,0),FALSE),"")</f>
        <v/>
      </c>
      <c r="EF24" s="48" t="str">
        <f>_xlfn.IFNA(VLOOKUP($A24,'I-LogEmaxOverpEC50'!$A:$HP,MATCH(EF$1,'I-LogEmaxOverpEC50'!$A$1:$HP$1,0),FALSE),"")</f>
        <v/>
      </c>
      <c r="EG24" s="47">
        <f>_xlfn.IFNA(VLOOKUP($A24,'I-LogEmaxOverpEC50'!$A:$HP,MATCH(EG$1,'I-LogEmaxOverpEC50'!$A$1:$HP$1,0),FALSE),"")</f>
        <v>0.22607787141716357</v>
      </c>
      <c r="EH24" s="47">
        <f>_xlfn.IFNA(VLOOKUP($A24,'I-LogEmaxOverpEC50'!$A:$HP,MATCH(EH$1,'I-LogEmaxOverpEC50'!$A$1:$HP$1,0),FALSE),"")</f>
        <v>0.86366378980556424</v>
      </c>
      <c r="EI24" s="47" t="str">
        <f>_xlfn.IFNA(VLOOKUP($A24,'I-LogEmaxOverpEC50'!$A:$HP,MATCH(EI$1,'I-LogEmaxOverpEC50'!$A$1:$HP$1,0),FALSE),"")</f>
        <v/>
      </c>
      <c r="EJ24" s="37"/>
      <c r="EK24" s="37"/>
      <c r="EL24" s="37"/>
      <c r="EM24" s="37"/>
      <c r="EN24" s="37"/>
      <c r="EO24" s="37"/>
      <c r="EP24" s="37"/>
      <c r="EQ24" s="37"/>
    </row>
    <row r="25" spans="1:147" s="49" customFormat="1" x14ac:dyDescent="0.2">
      <c r="A25" s="29" t="s">
        <v>122</v>
      </c>
      <c r="B25" s="377" t="str">
        <f>VLOOKUP($A25,BI!$A:$Q,MATCH(B$1,BI!$A$1:$Q$1,0),FALSE)</f>
        <v/>
      </c>
      <c r="C25" s="378">
        <f>VLOOKUP($A25,BI!$A:$Q,MATCH(C$1,BI!$A$1:$Q$1,0),FALSE)</f>
        <v>1</v>
      </c>
      <c r="D25" s="378">
        <f>VLOOKUP($A25,BI!$A:$Q,MATCH(D$1,BI!$A$1:$Q$1,0),FALSE)</f>
        <v>1</v>
      </c>
      <c r="E25" s="378">
        <f>VLOOKUP($A25,BI!$A:$Q,MATCH(E$1,BI!$A$1:$Q$1,0),FALSE)</f>
        <v>1</v>
      </c>
      <c r="F25" s="378">
        <f>VLOOKUP($A25,BI!$A:$Q,MATCH(F$1,BI!$A$1:$Q$1,0),FALSE)</f>
        <v>1</v>
      </c>
      <c r="G25" s="378">
        <f>VLOOKUP($A25,BI!$A:$Q,MATCH(G$1,BI!$A$1:$Q$1,0),FALSE)</f>
        <v>1</v>
      </c>
      <c r="H25" s="378">
        <f>VLOOKUP($A25,BI!$A:$Q,MATCH(H$1,BI!$A$1:$Q$1,0),FALSE)</f>
        <v>1</v>
      </c>
      <c r="I25" s="378">
        <f>VLOOKUP($A25,BI!$A:$Q,MATCH(I$1,BI!$A$1:$Q$1,0),FALSE)</f>
        <v>1</v>
      </c>
      <c r="J25" s="378">
        <f>VLOOKUP($A25,BI!$A:$Q,MATCH(J$1,BI!$A$1:$Q$1,0),FALSE)</f>
        <v>1</v>
      </c>
      <c r="K25" s="378">
        <f>VLOOKUP($A25,BI!$A:$Q,MATCH(K$1,BI!$A$1:$Q$1,0),FALSE)</f>
        <v>1</v>
      </c>
      <c r="L25" s="378">
        <f>VLOOKUP($A25,BI!$A:$Q,MATCH(L$1,BI!$A$1:$Q$1,0),FALSE)</f>
        <v>1</v>
      </c>
      <c r="M25" s="378">
        <f>VLOOKUP($A25,BI!$A:$Q,MATCH(M$1,BI!$A$1:$Q$1,0),FALSE)</f>
        <v>1</v>
      </c>
      <c r="N25" s="49">
        <f t="shared" si="29"/>
        <v>11</v>
      </c>
      <c r="O25" s="49" t="str">
        <f>VLOOKUP($A25,BI!$A:$Q,MATCH(O$1,BI!$A$1:$Q$1,0),FALSE)</f>
        <v/>
      </c>
      <c r="P25" s="37">
        <f>VLOOKUP($A25,BI!$A:$Q,MATCH(P$1,BI!$A$1:$Q$1,0),FALSE)</f>
        <v>1</v>
      </c>
      <c r="Q25" s="37">
        <f>VLOOKUP($A25,BI!$A:$Q,MATCH(Q$1,BI!$A$1:$Q$1,0),FALSE)</f>
        <v>1</v>
      </c>
      <c r="R25" s="37">
        <f>VLOOKUP($A25,BI!$A:$Q,MATCH(R$1,BI!$A$1:$Q$1,0),FALSE)</f>
        <v>1</v>
      </c>
      <c r="S25" s="37">
        <f t="shared" si="30"/>
        <v>3</v>
      </c>
      <c r="T25" s="40" t="str">
        <f t="shared" si="31"/>
        <v/>
      </c>
      <c r="U25" s="41">
        <f t="shared" si="32"/>
        <v>0.98060534824065093</v>
      </c>
      <c r="V25" s="41">
        <f t="shared" si="33"/>
        <v>0.96784375369078135</v>
      </c>
      <c r="W25" s="41">
        <f t="shared" si="34"/>
        <v>0.95623966264108062</v>
      </c>
      <c r="X25" s="41">
        <f t="shared" si="35"/>
        <v>0.89071114926513528</v>
      </c>
      <c r="Y25" s="41">
        <f t="shared" si="36"/>
        <v>0.91262599696654023</v>
      </c>
      <c r="Z25" s="41">
        <f t="shared" si="37"/>
        <v>0.98310858587176375</v>
      </c>
      <c r="AA25" s="41">
        <f t="shared" si="38"/>
        <v>0.99543277994556256</v>
      </c>
      <c r="AB25" s="41">
        <f t="shared" si="39"/>
        <v>0.95745194880462126</v>
      </c>
      <c r="AC25" s="41">
        <f t="shared" si="40"/>
        <v>0.71993975744615135</v>
      </c>
      <c r="AD25" s="41">
        <f t="shared" si="41"/>
        <v>0.65855514922167746</v>
      </c>
      <c r="AE25" s="41">
        <f t="shared" si="42"/>
        <v>0.75295464320252792</v>
      </c>
      <c r="AF25" s="44" t="str">
        <f>_xlfn.IFNA(VLOOKUP($A25,'B-LogEmaxOverpEC50'!$A:$BQ,MATCH(AF$1,'B-LogEmaxOverpEC50'!$A$1:$BQ$1,0),FALSE),"")</f>
        <v/>
      </c>
      <c r="AG25" s="46">
        <f>_xlfn.IFNA(VLOOKUP($A25,'B-LogEmaxOverpEC50'!$A:$BQ,MATCH(AG$1,'B-LogEmaxOverpEC50'!$A$1:$BQ$1,0),FALSE),"")</f>
        <v>6.890668254293046</v>
      </c>
      <c r="AH25" s="46">
        <f>_xlfn.IFNA(VLOOKUP($A25,'B-LogEmaxOverpEC50'!$A:$BQ,MATCH(AH$1,'B-LogEmaxOverpEC50'!$A$1:$BQ$1,0),FALSE),"")</f>
        <v>6.8009931218896638</v>
      </c>
      <c r="AI25" s="46">
        <f>_xlfn.IFNA(VLOOKUP($A25,'B-LogEmaxOverpEC50'!$A:$BQ,MATCH(AI$1,'B-LogEmaxOverpEC50'!$A$1:$BQ$1,0),FALSE),"")</f>
        <v>7.1988800173440746</v>
      </c>
      <c r="AJ25" s="46">
        <f>_xlfn.IFNA(VLOOKUP($A25,'B-LogEmaxOverpEC50'!$A:$BQ,MATCH(AJ$1,'B-LogEmaxOverpEC50'!$A$1:$BQ$1,0),FALSE),"")</f>
        <v>7.7284926823450126</v>
      </c>
      <c r="AK25" s="46">
        <f>_xlfn.IFNA(VLOOKUP($A25,'B-LogEmaxOverpEC50'!$A:$BQ,MATCH(AK$1,'B-LogEmaxOverpEC50'!$A$1:$BQ$1,0),FALSE),"")</f>
        <v>8.7986311002384383</v>
      </c>
      <c r="AL25" s="45">
        <f>_xlfn.IFNA(VLOOKUP($A25,'B-LogEmaxOverpEC50'!$A:$BQ,MATCH(AL$1,'B-LogEmaxOverpEC50'!$A$1:$BQ$1,0),FALSE),"")</f>
        <v>8.6638527236398364</v>
      </c>
      <c r="AM25" s="45">
        <f>_xlfn.IFNA(VLOOKUP($A25,'B-LogEmaxOverpEC50'!$A:$BQ,MATCH(AM$1,'B-LogEmaxOverpEC50'!$A$1:$BQ$1,0),FALSE),"")</f>
        <v>8.4786066659903767</v>
      </c>
      <c r="AN25" s="45">
        <f>_xlfn.IFNA(VLOOKUP($A25,'B-LogEmaxOverpEC50'!$A:$BQ,MATCH(AN$1,'B-LogEmaxOverpEC50'!$A$1:$BQ$1,0),FALSE),"")</f>
        <v>8.7983924388429475</v>
      </c>
      <c r="AO25" s="46">
        <f>_xlfn.IFNA(VLOOKUP($A25,'B-LogEmaxOverpEC50'!$A:$BQ,MATCH(AO$1,'B-LogEmaxOverpEC50'!$A$1:$BQ$1,0),FALSE),"")</f>
        <v>9.286279343714531</v>
      </c>
      <c r="AP25" s="45">
        <f>_xlfn.IFNA(VLOOKUP($A25,'B-LogEmaxOverpEC50'!$A:$BQ,MATCH(AP$1,'B-LogEmaxOverpEC50'!$A$1:$BQ$1,0),FALSE),"")</f>
        <v>9.5334851194965502</v>
      </c>
      <c r="AQ25" s="45">
        <f>_xlfn.IFNA(VLOOKUP($A25,'B-LogEmaxOverpEC50'!$A:$BQ,MATCH(AQ$1,'B-LogEmaxOverpEC50'!$A$1:$BQ$1,0),FALSE),"")</f>
        <v>8.0991884817948421</v>
      </c>
      <c r="AR25" s="47" t="str">
        <f>_xlfn.IFNA(VLOOKUP($A25,'I-LogEmaxOverpEC50'!$A:$BQ,MATCH(AR$1,'I-LogEmaxOverpEC50'!$A$1:$BQ$1,0),FALSE),"")</f>
        <v/>
      </c>
      <c r="AS25" s="47">
        <f>_xlfn.IFNA(VLOOKUP($A25,'I-LogEmaxOverpEC50'!$A:$BQ,MATCH(AS$1,'I-LogEmaxOverpEC50'!$A$1:$BQ$1,0),FALSE),"")</f>
        <v>7.0269535717461773</v>
      </c>
      <c r="AT25" s="47">
        <f>_xlfn.IFNA(VLOOKUP($A25,'I-LogEmaxOverpEC50'!$A:$BQ,MATCH(AT$1,'I-LogEmaxOverpEC50'!$A$1:$BQ$1,0),FALSE),"")</f>
        <v>7.0269535717461773</v>
      </c>
      <c r="AU25" s="47">
        <f>_xlfn.IFNA(VLOOKUP($A25,'I-LogEmaxOverpEC50'!$A:$BQ,MATCH(AU$1,'I-LogEmaxOverpEC50'!$A$1:$BQ$1,0),FALSE),"")</f>
        <v>6.8838545991787141</v>
      </c>
      <c r="AV25" s="47">
        <f>_xlfn.IFNA(VLOOKUP($A25,'I-LogEmaxOverpEC50'!$A:$BQ,MATCH(AV$1,'I-LogEmaxOverpEC50'!$A$1:$BQ$1,0),FALSE),"")</f>
        <v>6.8838545991787141</v>
      </c>
      <c r="AW25" s="47">
        <f>_xlfn.IFNA(VLOOKUP($A25,'I-LogEmaxOverpEC50'!$A:$BQ,MATCH(AW$1,'I-LogEmaxOverpEC50'!$A$1:$BQ$1,0),FALSE),"")</f>
        <v>8.0298594797959115</v>
      </c>
      <c r="AX25" s="47">
        <f>_xlfn.IFNA(VLOOKUP($A25,'I-LogEmaxOverpEC50'!$A:$BQ,MATCH(AX$1,'I-LogEmaxOverpEC50'!$A$1:$BQ$1,0),FALSE),"")</f>
        <v>8.5175079993387879</v>
      </c>
      <c r="AY25" s="47">
        <f>_xlfn.IFNA(VLOOKUP($A25,'I-LogEmaxOverpEC50'!$A:$BQ,MATCH(AY$1,'I-LogEmaxOverpEC50'!$A$1:$BQ$1,0),FALSE),"")</f>
        <v>8.5175079993387879</v>
      </c>
      <c r="AZ25" s="47">
        <f>_xlfn.IFNA(VLOOKUP($A25,'I-LogEmaxOverpEC50'!$A:$BQ,MATCH(AZ$1,'I-LogEmaxOverpEC50'!$A$1:$BQ$1,0),FALSE),"")</f>
        <v>8.4240379869180249</v>
      </c>
      <c r="BA25" s="47">
        <f>_xlfn.IFNA(VLOOKUP($A25,'I-LogEmaxOverpEC50'!$A:$BQ,MATCH(BA$1,'I-LogEmaxOverpEC50'!$A$1:$BQ$1,0),FALSE),"")</f>
        <v>6.6855616982910453</v>
      </c>
      <c r="BB25" s="47">
        <f>_xlfn.IFNA(VLOOKUP($A25,'I-LogEmaxOverpEC50'!$A:$BQ,MATCH(BB$1,'I-LogEmaxOverpEC50'!$A$1:$BQ$1,0),FALSE),"")</f>
        <v>6.2783257154726924</v>
      </c>
      <c r="BC25" s="47">
        <f>_xlfn.IFNA(VLOOKUP($A25,'I-LogEmaxOverpEC50'!$A:$BQ,MATCH(BC$1,'I-LogEmaxOverpEC50'!$A$1:$BQ$1,0),FALSE),"")</f>
        <v>6.0983215735398595</v>
      </c>
      <c r="BD25" s="199" t="str">
        <f t="shared" si="43"/>
        <v/>
      </c>
      <c r="BE25" s="41">
        <f t="shared" si="44"/>
        <v>8.5494626740966931E-2</v>
      </c>
      <c r="BF25" s="41">
        <f t="shared" si="45"/>
        <v>0</v>
      </c>
      <c r="BG25" s="41">
        <f t="shared" si="46"/>
        <v>0.44844132330379771</v>
      </c>
      <c r="BH25" s="41">
        <f t="shared" si="47"/>
        <v>0.95662185336995742</v>
      </c>
      <c r="BI25" s="41">
        <f t="shared" si="48"/>
        <v>0.91563838088956917</v>
      </c>
      <c r="BJ25" s="41">
        <f t="shared" si="49"/>
        <v>0.68174384531836252</v>
      </c>
      <c r="BK25" s="41">
        <f t="shared" si="50"/>
        <v>0.61395003007143845</v>
      </c>
      <c r="BL25" s="41">
        <f t="shared" si="51"/>
        <v>0.76035880139460876</v>
      </c>
      <c r="BM25" s="41">
        <f t="shared" si="52"/>
        <v>0.26688789227090642</v>
      </c>
      <c r="BN25" s="41">
        <f t="shared" si="53"/>
        <v>7.4406891512458412E-2</v>
      </c>
      <c r="BO25" s="41">
        <f t="shared" si="54"/>
        <v>0</v>
      </c>
      <c r="BP25" s="40" t="str">
        <f>_xlfn.IFNA(VLOOKUP($A25,'B-LogEmaxOverpEC50'!$A:$BQ,MATCH(BP$1,'B-LogEmaxOverpEC50'!$A$1:$BQ$1,0),FALSE),"")</f>
        <v/>
      </c>
      <c r="BQ25" s="41">
        <f>_xlfn.IFNA(VLOOKUP($A25,'B-LogEmaxOverpEC50'!$A:$BQ,MATCH(BQ$1,'B-LogEmaxOverpEC50'!$A$1:$BQ$1,0),FALSE),"")</f>
        <v>3.2818076862409694E-2</v>
      </c>
      <c r="BR25" s="41">
        <f>_xlfn.IFNA(VLOOKUP($A25,'B-LogEmaxOverpEC50'!$A:$BQ,MATCH(BR$1,'B-LogEmaxOverpEC50'!$A$1:$BQ$1,0),FALSE),"")</f>
        <v>0</v>
      </c>
      <c r="BS25" s="41">
        <f>_xlfn.IFNA(VLOOKUP($A25,'B-LogEmaxOverpEC50'!$A:$BQ,MATCH(BS$1,'B-LogEmaxOverpEC50'!$A$1:$BQ$1,0),FALSE),"")</f>
        <v>0.14561319696558297</v>
      </c>
      <c r="BT25" s="41">
        <f>_xlfn.IFNA(VLOOKUP($A25,'B-LogEmaxOverpEC50'!$A:$BQ,MATCH(BT$1,'B-LogEmaxOverpEC50'!$A$1:$BQ$1,0),FALSE),"")</f>
        <v>0.33943358709472965</v>
      </c>
      <c r="BU25" s="41">
        <f>_xlfn.IFNA(VLOOKUP($A25,'B-LogEmaxOverpEC50'!$A:$BQ,MATCH(BU$1,'B-LogEmaxOverpEC50'!$A$1:$BQ$1,0),FALSE),"")</f>
        <v>0.73106818980560739</v>
      </c>
      <c r="BV25" s="41">
        <f>_xlfn.IFNA(VLOOKUP($A25,'B-LogEmaxOverpEC50'!$A:$BQ,MATCH(BV$1,'B-LogEmaxOverpEC50'!$A$1:$BQ$1,0),FALSE),"")</f>
        <v>0.68174384531836252</v>
      </c>
      <c r="BW25" s="41">
        <f>_xlfn.IFNA(VLOOKUP($A25,'B-LogEmaxOverpEC50'!$A:$BQ,MATCH(BW$1,'B-LogEmaxOverpEC50'!$A$1:$BQ$1,0),FALSE),"")</f>
        <v>0.61395003007143845</v>
      </c>
      <c r="BX25" s="41">
        <f>_xlfn.IFNA(VLOOKUP($A25,'B-LogEmaxOverpEC50'!$A:$BQ,MATCH(BX$1,'B-LogEmaxOverpEC50'!$A$1:$BQ$1,0),FALSE),"")</f>
        <v>0.7309808477765366</v>
      </c>
      <c r="BY25" s="41">
        <f>_xlfn.IFNA(VLOOKUP($A25,'B-LogEmaxOverpEC50'!$A:$BQ,MATCH(BY$1,'B-LogEmaxOverpEC50'!$A$1:$BQ$1,0),FALSE),"")</f>
        <v>0.9095310156448686</v>
      </c>
      <c r="BZ25" s="41">
        <f>_xlfn.IFNA(VLOOKUP($A25,'B-LogEmaxOverpEC50'!$A:$BQ,MATCH(BZ$1,'B-LogEmaxOverpEC50'!$A$1:$BQ$1,0),FALSE),"")</f>
        <v>1</v>
      </c>
      <c r="CA25" s="41">
        <f>_xlfn.IFNA(VLOOKUP($A25,'B-LogEmaxOverpEC50'!$A:$BQ,MATCH(CA$1,'B-LogEmaxOverpEC50'!$A$1:$BQ$1,0),FALSE),"")</f>
        <v>0.47509575912468782</v>
      </c>
      <c r="CB25" s="47" t="str">
        <f>_xlfn.IFNA(VLOOKUP($A25,'I-LogEmaxOverpEC50'!$A:$BQ,MATCH(CB$1,'I-LogEmaxOverpEC50'!$A$1:$BQ$1,0),FALSE),"")</f>
        <v/>
      </c>
      <c r="CC25" s="47">
        <f>_xlfn.IFNA(VLOOKUP($A25,'I-LogEmaxOverpEC50'!$A:$BQ,MATCH(CC$1,'I-LogEmaxOverpEC50'!$A$1:$BQ$1,0),FALSE),"")</f>
        <v>0.38386128009942028</v>
      </c>
      <c r="CD25" s="47">
        <f>_xlfn.IFNA(VLOOKUP($A25,'I-LogEmaxOverpEC50'!$A:$BQ,MATCH(CD$1,'I-LogEmaxOverpEC50'!$A$1:$BQ$1,0),FALSE),"")</f>
        <v>0.38386128009942028</v>
      </c>
      <c r="CE25" s="47">
        <f>_xlfn.IFNA(VLOOKUP($A25,'I-LogEmaxOverpEC50'!$A:$BQ,MATCH(CE$1,'I-LogEmaxOverpEC50'!$A$1:$BQ$1,0),FALSE),"")</f>
        <v>0.32470958718257315</v>
      </c>
      <c r="CF25" s="47">
        <f>_xlfn.IFNA(VLOOKUP($A25,'I-LogEmaxOverpEC50'!$A:$BQ,MATCH(CF$1,'I-LogEmaxOverpEC50'!$A$1:$BQ$1,0),FALSE),"")</f>
        <v>0.32470958718257315</v>
      </c>
      <c r="CG25" s="47">
        <f>_xlfn.IFNA(VLOOKUP($A25,'I-LogEmaxOverpEC50'!$A:$BQ,MATCH(CG$1,'I-LogEmaxOverpEC50'!$A$1:$BQ$1,0),FALSE),"")</f>
        <v>0.79842458012228967</v>
      </c>
      <c r="CH25" s="47">
        <f>_xlfn.IFNA(VLOOKUP($A25,'I-LogEmaxOverpEC50'!$A:$BQ,MATCH(CH$1,'I-LogEmaxOverpEC50'!$A$1:$BQ$1,0),FALSE),"")</f>
        <v>1</v>
      </c>
      <c r="CI25" s="47">
        <f>_xlfn.IFNA(VLOOKUP($A25,'I-LogEmaxOverpEC50'!$A:$BQ,MATCH(CI$1,'I-LogEmaxOverpEC50'!$A$1:$BQ$1,0),FALSE),"")</f>
        <v>1</v>
      </c>
      <c r="CJ25" s="47">
        <f>_xlfn.IFNA(VLOOKUP($A25,'I-LogEmaxOverpEC50'!$A:$BQ,MATCH(CJ$1,'I-LogEmaxOverpEC50'!$A$1:$BQ$1,0),FALSE),"")</f>
        <v>0.96136303865466055</v>
      </c>
      <c r="CK25" s="47">
        <f>_xlfn.IFNA(VLOOKUP($A25,'I-LogEmaxOverpEC50'!$A:$BQ,MATCH(CK$1,'I-LogEmaxOverpEC50'!$A$1:$BQ$1,0),FALSE),"")</f>
        <v>0.24274281572047582</v>
      </c>
      <c r="CL25" s="47">
        <f>_xlfn.IFNA(VLOOKUP($A25,'I-LogEmaxOverpEC50'!$A:$BQ,MATCH(CL$1,'I-LogEmaxOverpEC50'!$A$1:$BQ$1,0),FALSE),"")</f>
        <v>7.4406891512458412E-2</v>
      </c>
      <c r="CM25" s="47">
        <f>_xlfn.IFNA(VLOOKUP($A25,'I-LogEmaxOverpEC50'!$A:$BQ,MATCH(CM$1,'I-LogEmaxOverpEC50'!$A$1:$BQ$1,0),FALSE),"")</f>
        <v>0</v>
      </c>
      <c r="CN25" s="105" t="str">
        <f t="shared" si="13"/>
        <v/>
      </c>
      <c r="CO25" s="47">
        <f t="shared" si="14"/>
        <v>0.91262599696654023</v>
      </c>
      <c r="CP25" s="47">
        <f t="shared" si="15"/>
        <v>0.91721427754635765</v>
      </c>
      <c r="CQ25" s="47">
        <f t="shared" si="16"/>
        <v>0.65855514922167746</v>
      </c>
      <c r="CR25" s="48" t="str">
        <f>_xlfn.IFNA(VLOOKUP($A25,'B-LogEmaxOverpEC50'!$A:$HP,MATCH(CR$1,'B-LogEmaxOverpEC50'!$A$1:$HP$1,0),FALSE),"")</f>
        <v/>
      </c>
      <c r="CS25" s="47">
        <f>_xlfn.IFNA(VLOOKUP($A25,'B-LogEmaxOverpEC50'!$A:$HP,MATCH(CS$1,'B-LogEmaxOverpEC50'!$A$1:$HP$1,0),FALSE),"")</f>
        <v>8.7986311002384383</v>
      </c>
      <c r="CT25" s="47">
        <f>_xlfn.IFNA(VLOOKUP($A25,'B-LogEmaxOverpEC50'!$A:$HP,MATCH(CT$1,'B-LogEmaxOverpEC50'!$A$1:$HP$1,0),FALSE),"")</f>
        <v>9.286279343714531</v>
      </c>
      <c r="CU25" s="47">
        <f>_xlfn.IFNA(VLOOKUP($A25,'B-LogEmaxOverpEC50'!$A:$HP,MATCH(CU$1,'B-LogEmaxOverpEC50'!$A$1:$HP$1,0),FALSE),"")</f>
        <v>9.5334851194965502</v>
      </c>
      <c r="CV25" s="48" t="str">
        <f>_xlfn.IFNA(VLOOKUP($A25,'I-LogEmaxOverpEC50'!$A:$HP,MATCH(CV$1,'I-LogEmaxOverpEC50'!$A$1:$HP$1,0),FALSE),"")</f>
        <v/>
      </c>
      <c r="CW25" s="47">
        <f>_xlfn.IFNA(VLOOKUP($A25,'I-LogEmaxOverpEC50'!$A:$HP,MATCH(CW$1,'I-LogEmaxOverpEC50'!$A$1:$HP$1,0),FALSE),"")</f>
        <v>8.0298594797959115</v>
      </c>
      <c r="CX25" s="47">
        <f>_xlfn.IFNA(VLOOKUP($A25,'I-LogEmaxOverpEC50'!$A:$HP,MATCH(CX$1,'I-LogEmaxOverpEC50'!$A$1:$HP$1,0),FALSE),"")</f>
        <v>8.5175079993387879</v>
      </c>
      <c r="CY25" s="47">
        <f>_xlfn.IFNA(VLOOKUP($A25,'I-LogEmaxOverpEC50'!$A:$HP,MATCH(CY$1,'I-LogEmaxOverpEC50'!$A$1:$HP$1,0),FALSE),"")</f>
        <v>6.2783257154726924</v>
      </c>
      <c r="CZ25" s="105" t="str">
        <f t="shared" si="17"/>
        <v/>
      </c>
      <c r="DA25" s="47">
        <f t="shared" si="18"/>
        <v>0.95814304962393815</v>
      </c>
      <c r="DB25" s="47">
        <f t="shared" si="19"/>
        <v>0.91249598290493972</v>
      </c>
      <c r="DC25" s="47">
        <f t="shared" si="20"/>
        <v>0.70191552165441906</v>
      </c>
      <c r="DD25" s="48" t="str">
        <f>_xlfn.IFNA(VLOOKUP($A25,'B-LogEmaxOverpEC50'!$A:$HP,MATCH(DD$1,'B-LogEmaxOverpEC50'!$A$1:$HP$1,0),FALSE),"")</f>
        <v/>
      </c>
      <c r="DE25" s="47">
        <f>_xlfn.IFNA(VLOOKUP($A25,'B-LogEmaxOverpEC50'!$A:$HP,MATCH(DE$1,'B-LogEmaxOverpEC50'!$A$1:$HP$1,0),FALSE),"")</f>
        <v>7.483533035222047</v>
      </c>
      <c r="DF25" s="47">
        <f>_xlfn.IFNA(VLOOKUP($A25,'B-LogEmaxOverpEC50'!$A:$HP,MATCH(DF$1,'B-LogEmaxOverpEC50'!$A$1:$HP$1,0),FALSE),"")</f>
        <v>8.8067827930469225</v>
      </c>
      <c r="DG25" s="47">
        <f>_xlfn.IFNA(VLOOKUP($A25,'B-LogEmaxOverpEC50'!$A:$HP,MATCH(DG$1,'B-LogEmaxOverpEC50'!$A$1:$HP$1,0),FALSE),"")</f>
        <v>8.816336800645697</v>
      </c>
      <c r="DH25" s="48" t="str">
        <f>_xlfn.IFNA(VLOOKUP($A25,'I-LogEmaxOverpEC50'!$A:$HP,MATCH(DH$1,'I-LogEmaxOverpEC50'!$A$1:$HP$1,0),FALSE),"")</f>
        <v/>
      </c>
      <c r="DI25" s="47">
        <f>_xlfn.IFNA(VLOOKUP($A25,'I-LogEmaxOverpEC50'!$A:$HP,MATCH(DI$1,'I-LogEmaxOverpEC50'!$A$1:$HP$1,0),FALSE),"")</f>
        <v>7.1702951643291382</v>
      </c>
      <c r="DJ25" s="47">
        <f>_xlfn.IFNA(VLOOKUP($A25,'I-LogEmaxOverpEC50'!$A:$HP,MATCH(DJ$1,'I-LogEmaxOverpEC50'!$A$1:$HP$1,0),FALSE),"")</f>
        <v>8.0361539209716621</v>
      </c>
      <c r="DK25" s="47">
        <f>_xlfn.IFNA(VLOOKUP($A25,'I-LogEmaxOverpEC50'!$A:$HP,MATCH(DK$1,'I-LogEmaxOverpEC50'!$A$1:$HP$1,0),FALSE),"")</f>
        <v>6.1883236445062764</v>
      </c>
      <c r="DL25" s="105" t="str">
        <f t="shared" si="21"/>
        <v/>
      </c>
      <c r="DM25" s="47">
        <f t="shared" si="22"/>
        <v>0.91563838088956917</v>
      </c>
      <c r="DN25" s="47">
        <f t="shared" si="23"/>
        <v>0.9095310156448686</v>
      </c>
      <c r="DO25" s="47">
        <f t="shared" si="24"/>
        <v>7.4406891512458412E-2</v>
      </c>
      <c r="DP25" s="48" t="str">
        <f>_xlfn.IFNA(VLOOKUP($A25,'B-LogEmaxOverpEC50'!$A:$HP,MATCH(DP$1,'B-LogEmaxOverpEC50'!$A$1:$HP$1,0),FALSE),"")</f>
        <v/>
      </c>
      <c r="DQ25" s="47">
        <f>_xlfn.IFNA(VLOOKUP($A25,'B-LogEmaxOverpEC50'!$A:$HP,MATCH(DQ$1,'B-LogEmaxOverpEC50'!$A$1:$HP$1,0),FALSE),"")</f>
        <v>0.73106818980560739</v>
      </c>
      <c r="DR25" s="47">
        <f>_xlfn.IFNA(VLOOKUP($A25,'B-LogEmaxOverpEC50'!$A:$HP,MATCH(DR$1,'B-LogEmaxOverpEC50'!$A$1:$HP$1,0),FALSE),"")</f>
        <v>0.9095310156448686</v>
      </c>
      <c r="DS25" s="47">
        <f>_xlfn.IFNA(VLOOKUP($A25,'B-LogEmaxOverpEC50'!$A:$HP,MATCH(DS$1,'B-LogEmaxOverpEC50'!$A$1:$HP$1,0),FALSE),"")</f>
        <v>1</v>
      </c>
      <c r="DT25" s="48" t="str">
        <f>_xlfn.IFNA(VLOOKUP($A25,'I-LogEmaxOverpEC50'!$A:$HP,MATCH(DT$1,'I-LogEmaxOverpEC50'!$A$1:$HP$1,0),FALSE),"")</f>
        <v/>
      </c>
      <c r="DU25" s="47">
        <f>_xlfn.IFNA(VLOOKUP($A25,'I-LogEmaxOverpEC50'!$A:$HP,MATCH(DU$1,'I-LogEmaxOverpEC50'!$A$1:$HP$1,0),FALSE),"")</f>
        <v>0.79842458012228967</v>
      </c>
      <c r="DV25" s="47">
        <f>_xlfn.IFNA(VLOOKUP($A25,'I-LogEmaxOverpEC50'!$A:$HP,MATCH(DV$1,'I-LogEmaxOverpEC50'!$A$1:$HP$1,0),FALSE),"")</f>
        <v>1</v>
      </c>
      <c r="DW25" s="47">
        <f>_xlfn.IFNA(VLOOKUP($A25,'I-LogEmaxOverpEC50'!$A:$HP,MATCH(DW$1,'I-LogEmaxOverpEC50'!$A$1:$HP$1,0),FALSE),"")</f>
        <v>7.4406891512458412E-2</v>
      </c>
      <c r="DX25" s="105" t="str">
        <f t="shared" si="25"/>
        <v/>
      </c>
      <c r="DY25" s="47">
        <f t="shared" si="26"/>
        <v>0.56370826837795562</v>
      </c>
      <c r="DZ25" s="47">
        <f t="shared" si="27"/>
        <v>0.91638849409481327</v>
      </c>
      <c r="EA25" s="47">
        <f t="shared" si="28"/>
        <v>5.0442075405742456E-2</v>
      </c>
      <c r="EB25" s="48" t="str">
        <f>_xlfn.IFNA(VLOOKUP($A25,'B-LogEmaxOverpEC50'!$A:$HP,MATCH(EB$1,'B-LogEmaxOverpEC50'!$A$1:$HP$1,0),FALSE),"")</f>
        <v/>
      </c>
      <c r="EC25" s="47">
        <f>_xlfn.IFNA(VLOOKUP($A25,'B-LogEmaxOverpEC50'!$A:$HP,MATCH(EC$1,'B-LogEmaxOverpEC50'!$A$1:$HP$1,0),FALSE),"")</f>
        <v>0.24978661014566592</v>
      </c>
      <c r="ED25" s="47">
        <f>_xlfn.IFNA(VLOOKUP($A25,'B-LogEmaxOverpEC50'!$A:$HP,MATCH(ED$1,'B-LogEmaxOverpEC50'!$A$1:$HP$1,0),FALSE),"")</f>
        <v>0.73405143470280154</v>
      </c>
      <c r="EE25" s="47">
        <f>_xlfn.IFNA(VLOOKUP($A25,'B-LogEmaxOverpEC50'!$A:$HP,MATCH(EE$1,'B-LogEmaxOverpEC50'!$A$1:$HP$1,0),FALSE),"")</f>
        <v>0.73754787956234391</v>
      </c>
      <c r="EF25" s="48" t="str">
        <f>_xlfn.IFNA(VLOOKUP($A25,'I-LogEmaxOverpEC50'!$A:$HP,MATCH(EF$1,'I-LogEmaxOverpEC50'!$A$1:$HP$1,0),FALSE),"")</f>
        <v/>
      </c>
      <c r="EG25" s="47">
        <f>_xlfn.IFNA(VLOOKUP($A25,'I-LogEmaxOverpEC50'!$A:$HP,MATCH(EG$1,'I-LogEmaxOverpEC50'!$A$1:$HP$1,0),FALSE),"")</f>
        <v>0.44311326293725528</v>
      </c>
      <c r="EH25" s="47">
        <f>_xlfn.IFNA(VLOOKUP($A25,'I-LogEmaxOverpEC50'!$A:$HP,MATCH(EH$1,'I-LogEmaxOverpEC50'!$A$1:$HP$1,0),FALSE),"")</f>
        <v>0.80102646359378404</v>
      </c>
      <c r="EI25" s="47">
        <f>_xlfn.IFNA(VLOOKUP($A25,'I-LogEmaxOverpEC50'!$A:$HP,MATCH(EI$1,'I-LogEmaxOverpEC50'!$A$1:$HP$1,0),FALSE),"")</f>
        <v>3.7203445756229206E-2</v>
      </c>
      <c r="EJ25" s="37"/>
      <c r="EK25" s="37"/>
      <c r="EL25" s="37"/>
      <c r="EM25" s="37"/>
      <c r="EN25" s="37"/>
      <c r="EO25" s="37"/>
      <c r="EP25" s="37"/>
      <c r="EQ25" s="37"/>
    </row>
    <row r="26" spans="1:147" s="49" customFormat="1" x14ac:dyDescent="0.2">
      <c r="A26" s="29" t="s">
        <v>90</v>
      </c>
      <c r="B26" s="377">
        <f>VLOOKUP($A26,BI!$A:$Q,MATCH(B$1,BI!$A$1:$Q$1,0),FALSE)</f>
        <v>1</v>
      </c>
      <c r="C26" s="378" t="str">
        <f>VLOOKUP($A26,BI!$A:$Q,MATCH(C$1,BI!$A$1:$Q$1,0),FALSE)</f>
        <v/>
      </c>
      <c r="D26" s="378" t="str">
        <f>VLOOKUP($A26,BI!$A:$Q,MATCH(D$1,BI!$A$1:$Q$1,0),FALSE)</f>
        <v/>
      </c>
      <c r="E26" s="378" t="str">
        <f>VLOOKUP($A26,BI!$A:$Q,MATCH(E$1,BI!$A$1:$Q$1,0),FALSE)</f>
        <v/>
      </c>
      <c r="F26" s="378" t="str">
        <f>VLOOKUP($A26,BI!$A:$Q,MATCH(F$1,BI!$A$1:$Q$1,0),FALSE)</f>
        <v/>
      </c>
      <c r="G26" s="378">
        <f>VLOOKUP($A26,BI!$A:$Q,MATCH(G$1,BI!$A$1:$Q$1,0),FALSE)</f>
        <v>1</v>
      </c>
      <c r="H26" s="378" t="str">
        <f>VLOOKUP($A26,BI!$A:$Q,MATCH(H$1,BI!$A$1:$Q$1,0),FALSE)</f>
        <v/>
      </c>
      <c r="I26" s="378" t="str">
        <f>VLOOKUP($A26,BI!$A:$Q,MATCH(I$1,BI!$A$1:$Q$1,0),FALSE)</f>
        <v/>
      </c>
      <c r="J26" s="378" t="str">
        <f>VLOOKUP($A26,BI!$A:$Q,MATCH(J$1,BI!$A$1:$Q$1,0),FALSE)</f>
        <v/>
      </c>
      <c r="K26" s="378" t="str">
        <f>VLOOKUP($A26,BI!$A:$Q,MATCH(K$1,BI!$A$1:$Q$1,0),FALSE)</f>
        <v/>
      </c>
      <c r="L26" s="378" t="str">
        <f>VLOOKUP($A26,BI!$A:$Q,MATCH(L$1,BI!$A$1:$Q$1,0),FALSE)</f>
        <v/>
      </c>
      <c r="M26" s="378" t="str">
        <f>VLOOKUP($A26,BI!$A:$Q,MATCH(M$1,BI!$A$1:$Q$1,0),FALSE)</f>
        <v/>
      </c>
      <c r="N26" s="49">
        <f t="shared" si="29"/>
        <v>2</v>
      </c>
      <c r="O26" s="49">
        <f>VLOOKUP($A26,BI!$A:$Q,MATCH(O$1,BI!$A$1:$Q$1,0),FALSE)</f>
        <v>1</v>
      </c>
      <c r="P26" s="37">
        <f>VLOOKUP($A26,BI!$A:$Q,MATCH(P$1,BI!$A$1:$Q$1,0),FALSE)</f>
        <v>1</v>
      </c>
      <c r="Q26" s="37">
        <f>VLOOKUP($A26,BI!$A:$Q,MATCH(Q$1,BI!$A$1:$Q$1,0),FALSE)</f>
        <v>1</v>
      </c>
      <c r="R26" s="37" t="str">
        <f>VLOOKUP($A26,BI!$A:$Q,MATCH(R$1,BI!$A$1:$Q$1,0),FALSE)</f>
        <v/>
      </c>
      <c r="S26" s="37">
        <f t="shared" si="30"/>
        <v>3</v>
      </c>
      <c r="T26" s="40">
        <f t="shared" si="31"/>
        <v>0.60689510214818754</v>
      </c>
      <c r="U26" s="41" t="str">
        <f t="shared" si="32"/>
        <v/>
      </c>
      <c r="V26" s="41" t="str">
        <f t="shared" si="33"/>
        <v/>
      </c>
      <c r="W26" s="41" t="str">
        <f t="shared" si="34"/>
        <v/>
      </c>
      <c r="X26" s="41" t="str">
        <f t="shared" si="35"/>
        <v/>
      </c>
      <c r="Y26" s="41">
        <f t="shared" si="36"/>
        <v>0.91549115721213992</v>
      </c>
      <c r="Z26" s="41" t="str">
        <f t="shared" si="37"/>
        <v/>
      </c>
      <c r="AA26" s="41" t="str">
        <f t="shared" si="38"/>
        <v/>
      </c>
      <c r="AB26" s="41" t="str">
        <f t="shared" si="39"/>
        <v/>
      </c>
      <c r="AC26" s="41" t="str">
        <f t="shared" si="40"/>
        <v/>
      </c>
      <c r="AD26" s="41" t="str">
        <f t="shared" si="41"/>
        <v/>
      </c>
      <c r="AE26" s="41" t="str">
        <f t="shared" si="42"/>
        <v/>
      </c>
      <c r="AF26" s="44">
        <f>_xlfn.IFNA(VLOOKUP($A26,'B-LogEmaxOverpEC50'!$A:$BQ,MATCH(AF$1,'B-LogEmaxOverpEC50'!$A$1:$BQ$1,0),FALSE),"")</f>
        <v>8.7236770078576757</v>
      </c>
      <c r="AG26" s="46" t="str">
        <f>_xlfn.IFNA(VLOOKUP($A26,'B-LogEmaxOverpEC50'!$A:$BQ,MATCH(AG$1,'B-LogEmaxOverpEC50'!$A$1:$BQ$1,0),FALSE),"")</f>
        <v/>
      </c>
      <c r="AH26" s="46" t="str">
        <f>_xlfn.IFNA(VLOOKUP($A26,'B-LogEmaxOverpEC50'!$A:$BQ,MATCH(AH$1,'B-LogEmaxOverpEC50'!$A$1:$BQ$1,0),FALSE),"")</f>
        <v/>
      </c>
      <c r="AI26" s="46" t="str">
        <f>_xlfn.IFNA(VLOOKUP($A26,'B-LogEmaxOverpEC50'!$A:$BQ,MATCH(AI$1,'B-LogEmaxOverpEC50'!$A$1:$BQ$1,0),FALSE),"")</f>
        <v/>
      </c>
      <c r="AJ26" s="46" t="str">
        <f>_xlfn.IFNA(VLOOKUP($A26,'B-LogEmaxOverpEC50'!$A:$BQ,MATCH(AJ$1,'B-LogEmaxOverpEC50'!$A$1:$BQ$1,0),FALSE),"")</f>
        <v/>
      </c>
      <c r="AK26" s="46">
        <f>_xlfn.IFNA(VLOOKUP($A26,'B-LogEmaxOverpEC50'!$A:$BQ,MATCH(AK$1,'B-LogEmaxOverpEC50'!$A$1:$BQ$1,0),FALSE),"")</f>
        <v>5.6924623318773468</v>
      </c>
      <c r="AL26" s="45" t="str">
        <f>_xlfn.IFNA(VLOOKUP($A26,'B-LogEmaxOverpEC50'!$A:$BQ,MATCH(AL$1,'B-LogEmaxOverpEC50'!$A$1:$BQ$1,0),FALSE),"")</f>
        <v/>
      </c>
      <c r="AM26" s="45" t="str">
        <f>_xlfn.IFNA(VLOOKUP($A26,'B-LogEmaxOverpEC50'!$A:$BQ,MATCH(AM$1,'B-LogEmaxOverpEC50'!$A$1:$BQ$1,0),FALSE),"")</f>
        <v/>
      </c>
      <c r="AN26" s="45" t="str">
        <f>_xlfn.IFNA(VLOOKUP($A26,'B-LogEmaxOverpEC50'!$A:$BQ,MATCH(AN$1,'B-LogEmaxOverpEC50'!$A$1:$BQ$1,0),FALSE),"")</f>
        <v/>
      </c>
      <c r="AO26" s="46" t="str">
        <f>_xlfn.IFNA(VLOOKUP($A26,'B-LogEmaxOverpEC50'!$A:$BQ,MATCH(AO$1,'B-LogEmaxOverpEC50'!$A$1:$BQ$1,0),FALSE),"")</f>
        <v/>
      </c>
      <c r="AP26" s="45" t="str">
        <f>_xlfn.IFNA(VLOOKUP($A26,'B-LogEmaxOverpEC50'!$A:$BQ,MATCH(AP$1,'B-LogEmaxOverpEC50'!$A$1:$BQ$1,0),FALSE),"")</f>
        <v/>
      </c>
      <c r="AQ26" s="45" t="str">
        <f>_xlfn.IFNA(VLOOKUP($A26,'B-LogEmaxOverpEC50'!$A:$BQ,MATCH(AQ$1,'B-LogEmaxOverpEC50'!$A$1:$BQ$1,0),FALSE),"")</f>
        <v/>
      </c>
      <c r="AR26" s="47">
        <f>_xlfn.IFNA(VLOOKUP($A26,'I-LogEmaxOverpEC50'!$A:$BQ,MATCH(AR$1,'I-LogEmaxOverpEC50'!$A$1:$BQ$1,0),FALSE),"")</f>
        <v>5.2943568487915789</v>
      </c>
      <c r="AS26" s="47" t="str">
        <f>_xlfn.IFNA(VLOOKUP($A26,'I-LogEmaxOverpEC50'!$A:$BQ,MATCH(AS$1,'I-LogEmaxOverpEC50'!$A$1:$BQ$1,0),FALSE),"")</f>
        <v/>
      </c>
      <c r="AT26" s="47" t="str">
        <f>_xlfn.IFNA(VLOOKUP($A26,'I-LogEmaxOverpEC50'!$A:$BQ,MATCH(AT$1,'I-LogEmaxOverpEC50'!$A$1:$BQ$1,0),FALSE),"")</f>
        <v/>
      </c>
      <c r="AU26" s="47" t="str">
        <f>_xlfn.IFNA(VLOOKUP($A26,'I-LogEmaxOverpEC50'!$A:$BQ,MATCH(AU$1,'I-LogEmaxOverpEC50'!$A$1:$BQ$1,0),FALSE),"")</f>
        <v/>
      </c>
      <c r="AV26" s="47" t="str">
        <f>_xlfn.IFNA(VLOOKUP($A26,'I-LogEmaxOverpEC50'!$A:$BQ,MATCH(AV$1,'I-LogEmaxOverpEC50'!$A$1:$BQ$1,0),FALSE),"")</f>
        <v/>
      </c>
      <c r="AW26" s="47">
        <f>_xlfn.IFNA(VLOOKUP($A26,'I-LogEmaxOverpEC50'!$A:$BQ,MATCH(AW$1,'I-LogEmaxOverpEC50'!$A$1:$BQ$1,0),FALSE),"")</f>
        <v>5.2113989275969086</v>
      </c>
      <c r="AX26" s="47" t="str">
        <f>_xlfn.IFNA(VLOOKUP($A26,'I-LogEmaxOverpEC50'!$A:$BQ,MATCH(AX$1,'I-LogEmaxOverpEC50'!$A$1:$BQ$1,0),FALSE),"")</f>
        <v/>
      </c>
      <c r="AY26" s="47" t="str">
        <f>_xlfn.IFNA(VLOOKUP($A26,'I-LogEmaxOverpEC50'!$A:$BQ,MATCH(AY$1,'I-LogEmaxOverpEC50'!$A$1:$BQ$1,0),FALSE),"")</f>
        <v/>
      </c>
      <c r="AZ26" s="47" t="str">
        <f>_xlfn.IFNA(VLOOKUP($A26,'I-LogEmaxOverpEC50'!$A:$BQ,MATCH(AZ$1,'I-LogEmaxOverpEC50'!$A$1:$BQ$1,0),FALSE),"")</f>
        <v/>
      </c>
      <c r="BA26" s="47" t="str">
        <f>_xlfn.IFNA(VLOOKUP($A26,'I-LogEmaxOverpEC50'!$A:$BQ,MATCH(BA$1,'I-LogEmaxOverpEC50'!$A$1:$BQ$1,0),FALSE),"")</f>
        <v/>
      </c>
      <c r="BB26" s="47" t="str">
        <f>_xlfn.IFNA(VLOOKUP($A26,'I-LogEmaxOverpEC50'!$A:$BQ,MATCH(BB$1,'I-LogEmaxOverpEC50'!$A$1:$BQ$1,0),FALSE),"")</f>
        <v/>
      </c>
      <c r="BC26" s="47" t="str">
        <f>_xlfn.IFNA(VLOOKUP($A26,'I-LogEmaxOverpEC50'!$A:$BQ,MATCH(BC$1,'I-LogEmaxOverpEC50'!$A$1:$BQ$1,0),FALSE),"")</f>
        <v/>
      </c>
      <c r="BD26" s="199">
        <f t="shared" si="43"/>
        <v>1</v>
      </c>
      <c r="BE26" s="41" t="str">
        <f t="shared" si="44"/>
        <v/>
      </c>
      <c r="BF26" s="41" t="str">
        <f t="shared" si="45"/>
        <v/>
      </c>
      <c r="BG26" s="41" t="str">
        <f t="shared" si="46"/>
        <v/>
      </c>
      <c r="BH26" s="41" t="str">
        <f t="shared" si="47"/>
        <v/>
      </c>
      <c r="BI26" s="41" t="str">
        <f t="shared" si="48"/>
        <v/>
      </c>
      <c r="BJ26" s="41" t="str">
        <f t="shared" si="49"/>
        <v/>
      </c>
      <c r="BK26" s="41" t="str">
        <f t="shared" si="50"/>
        <v/>
      </c>
      <c r="BL26" s="41" t="str">
        <f t="shared" si="51"/>
        <v/>
      </c>
      <c r="BM26" s="41" t="str">
        <f t="shared" si="52"/>
        <v/>
      </c>
      <c r="BN26" s="41" t="str">
        <f t="shared" si="53"/>
        <v/>
      </c>
      <c r="BO26" s="41" t="str">
        <f t="shared" si="54"/>
        <v/>
      </c>
      <c r="BP26" s="40">
        <f>_xlfn.IFNA(VLOOKUP($A26,'B-LogEmaxOverpEC50'!$A:$BQ,MATCH(BP$1,'B-LogEmaxOverpEC50'!$A$1:$BQ$1,0),FALSE),"")</f>
        <v>1</v>
      </c>
      <c r="BQ26" s="41" t="str">
        <f>_xlfn.IFNA(VLOOKUP($A26,'B-LogEmaxOverpEC50'!$A:$BQ,MATCH(BQ$1,'B-LogEmaxOverpEC50'!$A$1:$BQ$1,0),FALSE),"")</f>
        <v/>
      </c>
      <c r="BR26" s="41" t="str">
        <f>_xlfn.IFNA(VLOOKUP($A26,'B-LogEmaxOverpEC50'!$A:$BQ,MATCH(BR$1,'B-LogEmaxOverpEC50'!$A$1:$BQ$1,0),FALSE),"")</f>
        <v/>
      </c>
      <c r="BS26" s="41" t="str">
        <f>_xlfn.IFNA(VLOOKUP($A26,'B-LogEmaxOverpEC50'!$A:$BQ,MATCH(BS$1,'B-LogEmaxOverpEC50'!$A$1:$BQ$1,0),FALSE),"")</f>
        <v/>
      </c>
      <c r="BT26" s="41" t="str">
        <f>_xlfn.IFNA(VLOOKUP($A26,'B-LogEmaxOverpEC50'!$A:$BQ,MATCH(BT$1,'B-LogEmaxOverpEC50'!$A$1:$BQ$1,0),FALSE),"")</f>
        <v/>
      </c>
      <c r="BU26" s="41">
        <f>_xlfn.IFNA(VLOOKUP($A26,'B-LogEmaxOverpEC50'!$A:$BQ,MATCH(BU$1,'B-LogEmaxOverpEC50'!$A$1:$BQ$1,0),FALSE),"")</f>
        <v>0</v>
      </c>
      <c r="BV26" s="41" t="str">
        <f>_xlfn.IFNA(VLOOKUP($A26,'B-LogEmaxOverpEC50'!$A:$BQ,MATCH(BV$1,'B-LogEmaxOverpEC50'!$A$1:$BQ$1,0),FALSE),"")</f>
        <v/>
      </c>
      <c r="BW26" s="41" t="str">
        <f>_xlfn.IFNA(VLOOKUP($A26,'B-LogEmaxOverpEC50'!$A:$BQ,MATCH(BW$1,'B-LogEmaxOverpEC50'!$A$1:$BQ$1,0),FALSE),"")</f>
        <v/>
      </c>
      <c r="BX26" s="41" t="str">
        <f>_xlfn.IFNA(VLOOKUP($A26,'B-LogEmaxOverpEC50'!$A:$BQ,MATCH(BX$1,'B-LogEmaxOverpEC50'!$A$1:$BQ$1,0),FALSE),"")</f>
        <v/>
      </c>
      <c r="BY26" s="41" t="str">
        <f>_xlfn.IFNA(VLOOKUP($A26,'B-LogEmaxOverpEC50'!$A:$BQ,MATCH(BY$1,'B-LogEmaxOverpEC50'!$A$1:$BQ$1,0),FALSE),"")</f>
        <v/>
      </c>
      <c r="BZ26" s="41" t="str">
        <f>_xlfn.IFNA(VLOOKUP($A26,'B-LogEmaxOverpEC50'!$A:$BQ,MATCH(BZ$1,'B-LogEmaxOverpEC50'!$A$1:$BQ$1,0),FALSE),"")</f>
        <v/>
      </c>
      <c r="CA26" s="41" t="str">
        <f>_xlfn.IFNA(VLOOKUP($A26,'B-LogEmaxOverpEC50'!$A:$BQ,MATCH(CA$1,'B-LogEmaxOverpEC50'!$A$1:$BQ$1,0),FALSE),"")</f>
        <v/>
      </c>
      <c r="CB26" s="47">
        <f>_xlfn.IFNA(VLOOKUP($A26,'I-LogEmaxOverpEC50'!$A:$BQ,MATCH(CB$1,'I-LogEmaxOverpEC50'!$A$1:$BQ$1,0),FALSE),"")</f>
        <v>1</v>
      </c>
      <c r="CC26" s="47" t="str">
        <f>_xlfn.IFNA(VLOOKUP($A26,'I-LogEmaxOverpEC50'!$A:$BQ,MATCH(CC$1,'I-LogEmaxOverpEC50'!$A$1:$BQ$1,0),FALSE),"")</f>
        <v/>
      </c>
      <c r="CD26" s="47" t="str">
        <f>_xlfn.IFNA(VLOOKUP($A26,'I-LogEmaxOverpEC50'!$A:$BQ,MATCH(CD$1,'I-LogEmaxOverpEC50'!$A$1:$BQ$1,0),FALSE),"")</f>
        <v/>
      </c>
      <c r="CE26" s="47" t="str">
        <f>_xlfn.IFNA(VLOOKUP($A26,'I-LogEmaxOverpEC50'!$A:$BQ,MATCH(CE$1,'I-LogEmaxOverpEC50'!$A$1:$BQ$1,0),FALSE),"")</f>
        <v/>
      </c>
      <c r="CF26" s="47" t="str">
        <f>_xlfn.IFNA(VLOOKUP($A26,'I-LogEmaxOverpEC50'!$A:$BQ,MATCH(CF$1,'I-LogEmaxOverpEC50'!$A$1:$BQ$1,0),FALSE),"")</f>
        <v/>
      </c>
      <c r="CG26" s="47">
        <f>_xlfn.IFNA(VLOOKUP($A26,'I-LogEmaxOverpEC50'!$A:$BQ,MATCH(CG$1,'I-LogEmaxOverpEC50'!$A$1:$BQ$1,0),FALSE),"")</f>
        <v>0</v>
      </c>
      <c r="CH26" s="47" t="str">
        <f>_xlfn.IFNA(VLOOKUP($A26,'I-LogEmaxOverpEC50'!$A:$BQ,MATCH(CH$1,'I-LogEmaxOverpEC50'!$A$1:$BQ$1,0),FALSE),"")</f>
        <v/>
      </c>
      <c r="CI26" s="47" t="str">
        <f>_xlfn.IFNA(VLOOKUP($A26,'I-LogEmaxOverpEC50'!$A:$BQ,MATCH(CI$1,'I-LogEmaxOverpEC50'!$A$1:$BQ$1,0),FALSE),"")</f>
        <v/>
      </c>
      <c r="CJ26" s="47" t="str">
        <f>_xlfn.IFNA(VLOOKUP($A26,'I-LogEmaxOverpEC50'!$A:$BQ,MATCH(CJ$1,'I-LogEmaxOverpEC50'!$A$1:$BQ$1,0),FALSE),"")</f>
        <v/>
      </c>
      <c r="CK26" s="47" t="str">
        <f>_xlfn.IFNA(VLOOKUP($A26,'I-LogEmaxOverpEC50'!$A:$BQ,MATCH(CK$1,'I-LogEmaxOverpEC50'!$A$1:$BQ$1,0),FALSE),"")</f>
        <v/>
      </c>
      <c r="CL26" s="47" t="str">
        <f>_xlfn.IFNA(VLOOKUP($A26,'I-LogEmaxOverpEC50'!$A:$BQ,MATCH(CL$1,'I-LogEmaxOverpEC50'!$A$1:$BQ$1,0),FALSE),"")</f>
        <v/>
      </c>
      <c r="CM26" s="47" t="str">
        <f>_xlfn.IFNA(VLOOKUP($A26,'I-LogEmaxOverpEC50'!$A:$BQ,MATCH(CM$1,'I-LogEmaxOverpEC50'!$A$1:$BQ$1,0),FALSE),"")</f>
        <v/>
      </c>
      <c r="CN26" s="105">
        <f t="shared" si="13"/>
        <v>0.60689510214818754</v>
      </c>
      <c r="CO26" s="47">
        <f t="shared" si="14"/>
        <v>0.91549115721213992</v>
      </c>
      <c r="CP26" s="47" t="str">
        <f t="shared" si="15"/>
        <v/>
      </c>
      <c r="CQ26" s="47" t="str">
        <f t="shared" si="16"/>
        <v/>
      </c>
      <c r="CR26" s="48">
        <f>_xlfn.IFNA(VLOOKUP($A26,'B-LogEmaxOverpEC50'!$A:$HP,MATCH(CR$1,'B-LogEmaxOverpEC50'!$A$1:$HP$1,0),FALSE),"")</f>
        <v>8.7236770078576757</v>
      </c>
      <c r="CS26" s="47">
        <f>_xlfn.IFNA(VLOOKUP($A26,'B-LogEmaxOverpEC50'!$A:$HP,MATCH(CS$1,'B-LogEmaxOverpEC50'!$A$1:$HP$1,0),FALSE),"")</f>
        <v>5.6924623318773468</v>
      </c>
      <c r="CT26" s="47" t="str">
        <f>_xlfn.IFNA(VLOOKUP($A26,'B-LogEmaxOverpEC50'!$A:$HP,MATCH(CT$1,'B-LogEmaxOverpEC50'!$A$1:$HP$1,0),FALSE),"")</f>
        <v/>
      </c>
      <c r="CU26" s="47" t="str">
        <f>_xlfn.IFNA(VLOOKUP($A26,'B-LogEmaxOverpEC50'!$A:$HP,MATCH(CU$1,'B-LogEmaxOverpEC50'!$A$1:$HP$1,0),FALSE),"")</f>
        <v/>
      </c>
      <c r="CV26" s="48">
        <f>_xlfn.IFNA(VLOOKUP($A26,'I-LogEmaxOverpEC50'!$A:$HP,MATCH(CV$1,'I-LogEmaxOverpEC50'!$A$1:$HP$1,0),FALSE),"")</f>
        <v>5.2943568487915789</v>
      </c>
      <c r="CW26" s="47">
        <f>_xlfn.IFNA(VLOOKUP($A26,'I-LogEmaxOverpEC50'!$A:$HP,MATCH(CW$1,'I-LogEmaxOverpEC50'!$A$1:$HP$1,0),FALSE),"")</f>
        <v>5.2113989275969086</v>
      </c>
      <c r="CX26" s="47" t="str">
        <f>_xlfn.IFNA(VLOOKUP($A26,'I-LogEmaxOverpEC50'!$A:$HP,MATCH(CX$1,'I-LogEmaxOverpEC50'!$A$1:$HP$1,0),FALSE),"")</f>
        <v/>
      </c>
      <c r="CY26" s="47" t="str">
        <f>_xlfn.IFNA(VLOOKUP($A26,'I-LogEmaxOverpEC50'!$A:$HP,MATCH(CY$1,'I-LogEmaxOverpEC50'!$A$1:$HP$1,0),FALSE),"")</f>
        <v/>
      </c>
      <c r="CZ26" s="105">
        <f t="shared" si="17"/>
        <v>0.60689510214818754</v>
      </c>
      <c r="DA26" s="47">
        <f t="shared" si="18"/>
        <v>0.91549115721213992</v>
      </c>
      <c r="DB26" s="47" t="str">
        <f t="shared" si="19"/>
        <v/>
      </c>
      <c r="DC26" s="47" t="str">
        <f t="shared" si="20"/>
        <v/>
      </c>
      <c r="DD26" s="48">
        <f>_xlfn.IFNA(VLOOKUP($A26,'B-LogEmaxOverpEC50'!$A:$HP,MATCH(DD$1,'B-LogEmaxOverpEC50'!$A$1:$HP$1,0),FALSE),"")</f>
        <v>8.7236770078576757</v>
      </c>
      <c r="DE26" s="47">
        <f>_xlfn.IFNA(VLOOKUP($A26,'B-LogEmaxOverpEC50'!$A:$HP,MATCH(DE$1,'B-LogEmaxOverpEC50'!$A$1:$HP$1,0),FALSE),"")</f>
        <v>5.6924623318773468</v>
      </c>
      <c r="DF26" s="47" t="str">
        <f>_xlfn.IFNA(VLOOKUP($A26,'B-LogEmaxOverpEC50'!$A:$HP,MATCH(DF$1,'B-LogEmaxOverpEC50'!$A$1:$HP$1,0),FALSE),"")</f>
        <v/>
      </c>
      <c r="DG26" s="47" t="str">
        <f>_xlfn.IFNA(VLOOKUP($A26,'B-LogEmaxOverpEC50'!$A:$HP,MATCH(DG$1,'B-LogEmaxOverpEC50'!$A$1:$HP$1,0),FALSE),"")</f>
        <v/>
      </c>
      <c r="DH26" s="48">
        <f>_xlfn.IFNA(VLOOKUP($A26,'I-LogEmaxOverpEC50'!$A:$HP,MATCH(DH$1,'I-LogEmaxOverpEC50'!$A$1:$HP$1,0),FALSE),"")</f>
        <v>5.2943568487915789</v>
      </c>
      <c r="DI26" s="47">
        <f>_xlfn.IFNA(VLOOKUP($A26,'I-LogEmaxOverpEC50'!$A:$HP,MATCH(DI$1,'I-LogEmaxOverpEC50'!$A$1:$HP$1,0),FALSE),"")</f>
        <v>5.2113989275969086</v>
      </c>
      <c r="DJ26" s="47" t="str">
        <f>_xlfn.IFNA(VLOOKUP($A26,'I-LogEmaxOverpEC50'!$A:$HP,MATCH(DJ$1,'I-LogEmaxOverpEC50'!$A$1:$HP$1,0),FALSE),"")</f>
        <v/>
      </c>
      <c r="DK26" s="47" t="str">
        <f>_xlfn.IFNA(VLOOKUP($A26,'I-LogEmaxOverpEC50'!$A:$HP,MATCH(DK$1,'I-LogEmaxOverpEC50'!$A$1:$HP$1,0),FALSE),"")</f>
        <v/>
      </c>
      <c r="DL26" s="105">
        <f t="shared" si="21"/>
        <v>1</v>
      </c>
      <c r="DM26" s="47" t="str">
        <f t="shared" si="22"/>
        <v/>
      </c>
      <c r="DN26" s="47" t="str">
        <f t="shared" si="23"/>
        <v/>
      </c>
      <c r="DO26" s="47" t="str">
        <f t="shared" si="24"/>
        <v/>
      </c>
      <c r="DP26" s="48">
        <f>_xlfn.IFNA(VLOOKUP($A26,'B-LogEmaxOverpEC50'!$A:$HP,MATCH(DP$1,'B-LogEmaxOverpEC50'!$A$1:$HP$1,0),FALSE),"")</f>
        <v>1</v>
      </c>
      <c r="DQ26" s="47">
        <f>_xlfn.IFNA(VLOOKUP($A26,'B-LogEmaxOverpEC50'!$A:$HP,MATCH(DQ$1,'B-LogEmaxOverpEC50'!$A$1:$HP$1,0),FALSE),"")</f>
        <v>0</v>
      </c>
      <c r="DR26" s="47" t="str">
        <f>_xlfn.IFNA(VLOOKUP($A26,'B-LogEmaxOverpEC50'!$A:$HP,MATCH(DR$1,'B-LogEmaxOverpEC50'!$A$1:$HP$1,0),FALSE),"")</f>
        <v/>
      </c>
      <c r="DS26" s="47" t="str">
        <f>_xlfn.IFNA(VLOOKUP($A26,'B-LogEmaxOverpEC50'!$A:$HP,MATCH(DS$1,'B-LogEmaxOverpEC50'!$A$1:$HP$1,0),FALSE),"")</f>
        <v/>
      </c>
      <c r="DT26" s="48">
        <f>_xlfn.IFNA(VLOOKUP($A26,'I-LogEmaxOverpEC50'!$A:$HP,MATCH(DT$1,'I-LogEmaxOverpEC50'!$A$1:$HP$1,0),FALSE),"")</f>
        <v>1</v>
      </c>
      <c r="DU26" s="47">
        <f>_xlfn.IFNA(VLOOKUP($A26,'I-LogEmaxOverpEC50'!$A:$HP,MATCH(DU$1,'I-LogEmaxOverpEC50'!$A$1:$HP$1,0),FALSE),"")</f>
        <v>0</v>
      </c>
      <c r="DV26" s="47" t="str">
        <f>_xlfn.IFNA(VLOOKUP($A26,'I-LogEmaxOverpEC50'!$A:$HP,MATCH(DV$1,'I-LogEmaxOverpEC50'!$A$1:$HP$1,0),FALSE),"")</f>
        <v/>
      </c>
      <c r="DW26" s="47" t="str">
        <f>_xlfn.IFNA(VLOOKUP($A26,'I-LogEmaxOverpEC50'!$A:$HP,MATCH(DW$1,'I-LogEmaxOverpEC50'!$A$1:$HP$1,0),FALSE),"")</f>
        <v/>
      </c>
      <c r="DX26" s="105">
        <f t="shared" si="25"/>
        <v>1</v>
      </c>
      <c r="DY26" s="47" t="str">
        <f t="shared" si="26"/>
        <v/>
      </c>
      <c r="DZ26" s="47" t="str">
        <f t="shared" si="27"/>
        <v/>
      </c>
      <c r="EA26" s="47" t="str">
        <f t="shared" si="28"/>
        <v/>
      </c>
      <c r="EB26" s="48">
        <f>_xlfn.IFNA(VLOOKUP($A26,'B-LogEmaxOverpEC50'!$A:$HP,MATCH(EB$1,'B-LogEmaxOverpEC50'!$A$1:$HP$1,0),FALSE),"")</f>
        <v>1</v>
      </c>
      <c r="EC26" s="47">
        <f>_xlfn.IFNA(VLOOKUP($A26,'B-LogEmaxOverpEC50'!$A:$HP,MATCH(EC$1,'B-LogEmaxOverpEC50'!$A$1:$HP$1,0),FALSE),"")</f>
        <v>0</v>
      </c>
      <c r="ED26" s="47" t="str">
        <f>_xlfn.IFNA(VLOOKUP($A26,'B-LogEmaxOverpEC50'!$A:$HP,MATCH(ED$1,'B-LogEmaxOverpEC50'!$A$1:$HP$1,0),FALSE),"")</f>
        <v/>
      </c>
      <c r="EE26" s="47" t="str">
        <f>_xlfn.IFNA(VLOOKUP($A26,'B-LogEmaxOverpEC50'!$A:$HP,MATCH(EE$1,'B-LogEmaxOverpEC50'!$A$1:$HP$1,0),FALSE),"")</f>
        <v/>
      </c>
      <c r="EF26" s="48">
        <f>_xlfn.IFNA(VLOOKUP($A26,'I-LogEmaxOverpEC50'!$A:$HP,MATCH(EF$1,'I-LogEmaxOverpEC50'!$A$1:$HP$1,0),FALSE),"")</f>
        <v>1</v>
      </c>
      <c r="EG26" s="47">
        <f>_xlfn.IFNA(VLOOKUP($A26,'I-LogEmaxOverpEC50'!$A:$HP,MATCH(EG$1,'I-LogEmaxOverpEC50'!$A$1:$HP$1,0),FALSE),"")</f>
        <v>0</v>
      </c>
      <c r="EH26" s="47" t="str">
        <f>_xlfn.IFNA(VLOOKUP($A26,'I-LogEmaxOverpEC50'!$A:$HP,MATCH(EH$1,'I-LogEmaxOverpEC50'!$A$1:$HP$1,0),FALSE),"")</f>
        <v/>
      </c>
      <c r="EI26" s="47" t="str">
        <f>_xlfn.IFNA(VLOOKUP($A26,'I-LogEmaxOverpEC50'!$A:$HP,MATCH(EI$1,'I-LogEmaxOverpEC50'!$A$1:$HP$1,0),FALSE),"")</f>
        <v/>
      </c>
      <c r="EJ26" s="37"/>
      <c r="EK26" s="37"/>
      <c r="EL26" s="37"/>
      <c r="EM26" s="37"/>
      <c r="EN26" s="37"/>
      <c r="EO26" s="37"/>
      <c r="EP26" s="37"/>
      <c r="EQ26" s="37"/>
    </row>
    <row r="27" spans="1:147" s="49" customFormat="1" x14ac:dyDescent="0.2">
      <c r="A27" s="29" t="s">
        <v>91</v>
      </c>
      <c r="B27" s="377" t="str">
        <f>VLOOKUP($A27,BI!$A:$Q,MATCH(B$1,BI!$A$1:$Q$1,0),FALSE)</f>
        <v/>
      </c>
      <c r="C27" s="378">
        <f>VLOOKUP($A27,BI!$A:$Q,MATCH(C$1,BI!$A$1:$Q$1,0),FALSE)</f>
        <v>1</v>
      </c>
      <c r="D27" s="378">
        <f>VLOOKUP($A27,BI!$A:$Q,MATCH(D$1,BI!$A$1:$Q$1,0),FALSE)</f>
        <v>1</v>
      </c>
      <c r="E27" s="378">
        <f>VLOOKUP($A27,BI!$A:$Q,MATCH(E$1,BI!$A$1:$Q$1,0),FALSE)</f>
        <v>1</v>
      </c>
      <c r="F27" s="378">
        <f>VLOOKUP($A27,BI!$A:$Q,MATCH(F$1,BI!$A$1:$Q$1,0),FALSE)</f>
        <v>1</v>
      </c>
      <c r="G27" s="378">
        <f>VLOOKUP($A27,BI!$A:$Q,MATCH(G$1,BI!$A$1:$Q$1,0),FALSE)</f>
        <v>1</v>
      </c>
      <c r="H27" s="378" t="str">
        <f>VLOOKUP($A27,BI!$A:$Q,MATCH(H$1,BI!$A$1:$Q$1,0),FALSE)</f>
        <v/>
      </c>
      <c r="I27" s="378" t="str">
        <f>VLOOKUP($A27,BI!$A:$Q,MATCH(I$1,BI!$A$1:$Q$1,0),FALSE)</f>
        <v/>
      </c>
      <c r="J27" s="378" t="str">
        <f>VLOOKUP($A27,BI!$A:$Q,MATCH(J$1,BI!$A$1:$Q$1,0),FALSE)</f>
        <v/>
      </c>
      <c r="K27" s="378" t="str">
        <f>VLOOKUP($A27,BI!$A:$Q,MATCH(K$1,BI!$A$1:$Q$1,0),FALSE)</f>
        <v/>
      </c>
      <c r="L27" s="378" t="str">
        <f>VLOOKUP($A27,BI!$A:$Q,MATCH(L$1,BI!$A$1:$Q$1,0),FALSE)</f>
        <v/>
      </c>
      <c r="M27" s="378" t="str">
        <f>VLOOKUP($A27,BI!$A:$Q,MATCH(M$1,BI!$A$1:$Q$1,0),FALSE)</f>
        <v/>
      </c>
      <c r="N27" s="49">
        <f t="shared" si="29"/>
        <v>5</v>
      </c>
      <c r="O27" s="49" t="str">
        <f>VLOOKUP($A27,BI!$A:$Q,MATCH(O$1,BI!$A$1:$Q$1,0),FALSE)</f>
        <v/>
      </c>
      <c r="P27" s="37">
        <f>VLOOKUP($A27,BI!$A:$Q,MATCH(P$1,BI!$A$1:$Q$1,0),FALSE)</f>
        <v>1</v>
      </c>
      <c r="Q27" s="37" t="str">
        <f>VLOOKUP($A27,BI!$A:$Q,MATCH(Q$1,BI!$A$1:$Q$1,0),FALSE)</f>
        <v/>
      </c>
      <c r="R27" s="37" t="str">
        <f>VLOOKUP($A27,BI!$A:$Q,MATCH(R$1,BI!$A$1:$Q$1,0),FALSE)</f>
        <v/>
      </c>
      <c r="S27" s="37">
        <f t="shared" si="30"/>
        <v>1</v>
      </c>
      <c r="T27" s="40" t="str">
        <f t="shared" si="31"/>
        <v/>
      </c>
      <c r="U27" s="41">
        <f t="shared" si="32"/>
        <v>0.96824954080037373</v>
      </c>
      <c r="V27" s="41">
        <f t="shared" si="33"/>
        <v>0.99341984514900206</v>
      </c>
      <c r="W27" s="41">
        <f t="shared" si="34"/>
        <v>0.89763092716353388</v>
      </c>
      <c r="X27" s="41">
        <f t="shared" si="35"/>
        <v>0.84941321768855127</v>
      </c>
      <c r="Y27" s="41">
        <f t="shared" si="36"/>
        <v>0.96197881153164122</v>
      </c>
      <c r="Z27" s="41" t="str">
        <f t="shared" si="37"/>
        <v/>
      </c>
      <c r="AA27" s="41" t="str">
        <f t="shared" si="38"/>
        <v/>
      </c>
      <c r="AB27" s="41" t="str">
        <f t="shared" si="39"/>
        <v/>
      </c>
      <c r="AC27" s="41" t="str">
        <f t="shared" si="40"/>
        <v/>
      </c>
      <c r="AD27" s="41" t="str">
        <f t="shared" si="41"/>
        <v/>
      </c>
      <c r="AE27" s="41" t="str">
        <f t="shared" si="42"/>
        <v/>
      </c>
      <c r="AF27" s="44" t="str">
        <f>_xlfn.IFNA(VLOOKUP($A27,'B-LogEmaxOverpEC50'!$A:$BQ,MATCH(AF$1,'B-LogEmaxOverpEC50'!$A$1:$BQ$1,0),FALSE),"")</f>
        <v/>
      </c>
      <c r="AG27" s="46">
        <f>_xlfn.IFNA(VLOOKUP($A27,'B-LogEmaxOverpEC50'!$A:$BQ,MATCH(AG$1,'B-LogEmaxOverpEC50'!$A$1:$BQ$1,0),FALSE),"")</f>
        <v>8.0237101728862292</v>
      </c>
      <c r="AH27" s="46">
        <f>_xlfn.IFNA(VLOOKUP($A27,'B-LogEmaxOverpEC50'!$A:$BQ,MATCH(AH$1,'B-LogEmaxOverpEC50'!$A$1:$BQ$1,0),FALSE),"")</f>
        <v>7.717832772099233</v>
      </c>
      <c r="AI27" s="46">
        <f>_xlfn.IFNA(VLOOKUP($A27,'B-LogEmaxOverpEC50'!$A:$BQ,MATCH(AI$1,'B-LogEmaxOverpEC50'!$A$1:$BQ$1,0),FALSE),"")</f>
        <v>8.4300929284799846</v>
      </c>
      <c r="AJ27" s="46">
        <f>_xlfn.IFNA(VLOOKUP($A27,'B-LogEmaxOverpEC50'!$A:$BQ,MATCH(AJ$1,'B-LogEmaxOverpEC50'!$A$1:$BQ$1,0),FALSE),"")</f>
        <v>8.9086347773797208</v>
      </c>
      <c r="AK27" s="46">
        <f>_xlfn.IFNA(VLOOKUP($A27,'B-LogEmaxOverpEC50'!$A:$BQ,MATCH(AK$1,'B-LogEmaxOverpEC50'!$A$1:$BQ$1,0),FALSE),"")</f>
        <v>7.8524959962010756</v>
      </c>
      <c r="AL27" s="45" t="str">
        <f>_xlfn.IFNA(VLOOKUP($A27,'B-LogEmaxOverpEC50'!$A:$BQ,MATCH(AL$1,'B-LogEmaxOverpEC50'!$A$1:$BQ$1,0),FALSE),"")</f>
        <v/>
      </c>
      <c r="AM27" s="45" t="str">
        <f>_xlfn.IFNA(VLOOKUP($A27,'B-LogEmaxOverpEC50'!$A:$BQ,MATCH(AM$1,'B-LogEmaxOverpEC50'!$A$1:$BQ$1,0),FALSE),"")</f>
        <v/>
      </c>
      <c r="AN27" s="45" t="str">
        <f>_xlfn.IFNA(VLOOKUP($A27,'B-LogEmaxOverpEC50'!$A:$BQ,MATCH(AN$1,'B-LogEmaxOverpEC50'!$A$1:$BQ$1,0),FALSE),"")</f>
        <v/>
      </c>
      <c r="AO27" s="46" t="str">
        <f>_xlfn.IFNA(VLOOKUP($A27,'B-LogEmaxOverpEC50'!$A:$BQ,MATCH(AO$1,'B-LogEmaxOverpEC50'!$A$1:$BQ$1,0),FALSE),"")</f>
        <v/>
      </c>
      <c r="AP27" s="45" t="str">
        <f>_xlfn.IFNA(VLOOKUP($A27,'B-LogEmaxOverpEC50'!$A:$BQ,MATCH(AP$1,'B-LogEmaxOverpEC50'!$A$1:$BQ$1,0),FALSE),"")</f>
        <v/>
      </c>
      <c r="AQ27" s="45" t="str">
        <f>_xlfn.IFNA(VLOOKUP($A27,'B-LogEmaxOverpEC50'!$A:$BQ,MATCH(AQ$1,'B-LogEmaxOverpEC50'!$A$1:$BQ$1,0),FALSE),"")</f>
        <v/>
      </c>
      <c r="AR27" s="47" t="str">
        <f>_xlfn.IFNA(VLOOKUP($A27,'I-LogEmaxOverpEC50'!$A:$BQ,MATCH(AR$1,'I-LogEmaxOverpEC50'!$A$1:$BQ$1,0),FALSE),"")</f>
        <v/>
      </c>
      <c r="AS27" s="47">
        <f>_xlfn.IFNA(VLOOKUP($A27,'I-LogEmaxOverpEC50'!$A:$BQ,MATCH(AS$1,'I-LogEmaxOverpEC50'!$A$1:$BQ$1,0),FALSE),"")</f>
        <v>7.7689536904123786</v>
      </c>
      <c r="AT27" s="47">
        <f>_xlfn.IFNA(VLOOKUP($A27,'I-LogEmaxOverpEC50'!$A:$BQ,MATCH(AT$1,'I-LogEmaxOverpEC50'!$A$1:$BQ$1,0),FALSE),"")</f>
        <v>7.7689536904123786</v>
      </c>
      <c r="AU27" s="47">
        <f>_xlfn.IFNA(VLOOKUP($A27,'I-LogEmaxOverpEC50'!$A:$BQ,MATCH(AU$1,'I-LogEmaxOverpEC50'!$A$1:$BQ$1,0),FALSE),"")</f>
        <v>7.5671121314662395</v>
      </c>
      <c r="AV27" s="47">
        <f>_xlfn.IFNA(VLOOKUP($A27,'I-LogEmaxOverpEC50'!$A:$BQ,MATCH(AV$1,'I-LogEmaxOverpEC50'!$A$1:$BQ$1,0),FALSE),"")</f>
        <v>7.5671121314662395</v>
      </c>
      <c r="AW27" s="47">
        <f>_xlfn.IFNA(VLOOKUP($A27,'I-LogEmaxOverpEC50'!$A:$BQ,MATCH(AW$1,'I-LogEmaxOverpEC50'!$A$1:$BQ$1,0),FALSE),"")</f>
        <v>7.5539347659824818</v>
      </c>
      <c r="AX27" s="47" t="str">
        <f>_xlfn.IFNA(VLOOKUP($A27,'I-LogEmaxOverpEC50'!$A:$BQ,MATCH(AX$1,'I-LogEmaxOverpEC50'!$A$1:$BQ$1,0),FALSE),"")</f>
        <v/>
      </c>
      <c r="AY27" s="47" t="str">
        <f>_xlfn.IFNA(VLOOKUP($A27,'I-LogEmaxOverpEC50'!$A:$BQ,MATCH(AY$1,'I-LogEmaxOverpEC50'!$A$1:$BQ$1,0),FALSE),"")</f>
        <v/>
      </c>
      <c r="AZ27" s="47" t="str">
        <f>_xlfn.IFNA(VLOOKUP($A27,'I-LogEmaxOverpEC50'!$A:$BQ,MATCH(AZ$1,'I-LogEmaxOverpEC50'!$A$1:$BQ$1,0),FALSE),"")</f>
        <v/>
      </c>
      <c r="BA27" s="47" t="str">
        <f>_xlfn.IFNA(VLOOKUP($A27,'I-LogEmaxOverpEC50'!$A:$BQ,MATCH(BA$1,'I-LogEmaxOverpEC50'!$A$1:$BQ$1,0),FALSE),"")</f>
        <v/>
      </c>
      <c r="BB27" s="47" t="str">
        <f>_xlfn.IFNA(VLOOKUP($A27,'I-LogEmaxOverpEC50'!$A:$BQ,MATCH(BB$1,'I-LogEmaxOverpEC50'!$A$1:$BQ$1,0),FALSE),"")</f>
        <v/>
      </c>
      <c r="BC27" s="47" t="str">
        <f>_xlfn.IFNA(VLOOKUP($A27,'I-LogEmaxOverpEC50'!$A:$BQ,MATCH(BC$1,'I-LogEmaxOverpEC50'!$A$1:$BQ$1,0),FALSE),"")</f>
        <v/>
      </c>
      <c r="BD27" s="199" t="str">
        <f t="shared" si="43"/>
        <v/>
      </c>
      <c r="BE27" s="41">
        <f t="shared" si="44"/>
        <v>0.25686671623881607</v>
      </c>
      <c r="BF27" s="41">
        <f t="shared" si="45"/>
        <v>0</v>
      </c>
      <c r="BG27" s="41">
        <f t="shared" si="46"/>
        <v>0.10245963704142927</v>
      </c>
      <c r="BH27" s="41">
        <f t="shared" si="47"/>
        <v>6.1284677703119801E-2</v>
      </c>
      <c r="BI27" s="41">
        <f t="shared" si="48"/>
        <v>0</v>
      </c>
      <c r="BJ27" s="41" t="str">
        <f t="shared" si="49"/>
        <v/>
      </c>
      <c r="BK27" s="41" t="str">
        <f t="shared" si="50"/>
        <v/>
      </c>
      <c r="BL27" s="41" t="str">
        <f t="shared" si="51"/>
        <v/>
      </c>
      <c r="BM27" s="41" t="str">
        <f t="shared" si="52"/>
        <v/>
      </c>
      <c r="BN27" s="41" t="str">
        <f t="shared" si="53"/>
        <v/>
      </c>
      <c r="BO27" s="41" t="str">
        <f t="shared" si="54"/>
        <v/>
      </c>
      <c r="BP27" s="40" t="str">
        <f>_xlfn.IFNA(VLOOKUP($A27,'B-LogEmaxOverpEC50'!$A:$BQ,MATCH(BP$1,'B-LogEmaxOverpEC50'!$A$1:$BQ$1,0),FALSE),"")</f>
        <v/>
      </c>
      <c r="BQ27" s="41">
        <f>_xlfn.IFNA(VLOOKUP($A27,'B-LogEmaxOverpEC50'!$A:$BQ,MATCH(BQ$1,'B-LogEmaxOverpEC50'!$A$1:$BQ$1,0),FALSE),"")</f>
        <v>0.25686671623881607</v>
      </c>
      <c r="BR27" s="41">
        <f>_xlfn.IFNA(VLOOKUP($A27,'B-LogEmaxOverpEC50'!$A:$BQ,MATCH(BR$1,'B-LogEmaxOverpEC50'!$A$1:$BQ$1,0),FALSE),"")</f>
        <v>0</v>
      </c>
      <c r="BS27" s="41">
        <f>_xlfn.IFNA(VLOOKUP($A27,'B-LogEmaxOverpEC50'!$A:$BQ,MATCH(BS$1,'B-LogEmaxOverpEC50'!$A$1:$BQ$1,0),FALSE),"")</f>
        <v>0.59813483116614508</v>
      </c>
      <c r="BT27" s="41">
        <f>_xlfn.IFNA(VLOOKUP($A27,'B-LogEmaxOverpEC50'!$A:$BQ,MATCH(BT$1,'B-LogEmaxOverpEC50'!$A$1:$BQ$1,0),FALSE),"")</f>
        <v>1</v>
      </c>
      <c r="BU27" s="41">
        <f>_xlfn.IFNA(VLOOKUP($A27,'B-LogEmaxOverpEC50'!$A:$BQ,MATCH(BU$1,'B-LogEmaxOverpEC50'!$A$1:$BQ$1,0),FALSE),"")</f>
        <v>0.11308615832413159</v>
      </c>
      <c r="BV27" s="41" t="str">
        <f>_xlfn.IFNA(VLOOKUP($A27,'B-LogEmaxOverpEC50'!$A:$BQ,MATCH(BV$1,'B-LogEmaxOverpEC50'!$A$1:$BQ$1,0),FALSE),"")</f>
        <v/>
      </c>
      <c r="BW27" s="41" t="str">
        <f>_xlfn.IFNA(VLOOKUP($A27,'B-LogEmaxOverpEC50'!$A:$BQ,MATCH(BW$1,'B-LogEmaxOverpEC50'!$A$1:$BQ$1,0),FALSE),"")</f>
        <v/>
      </c>
      <c r="BX27" s="41" t="str">
        <f>_xlfn.IFNA(VLOOKUP($A27,'B-LogEmaxOverpEC50'!$A:$BQ,MATCH(BX$1,'B-LogEmaxOverpEC50'!$A$1:$BQ$1,0),FALSE),"")</f>
        <v/>
      </c>
      <c r="BY27" s="41" t="str">
        <f>_xlfn.IFNA(VLOOKUP($A27,'B-LogEmaxOverpEC50'!$A:$BQ,MATCH(BY$1,'B-LogEmaxOverpEC50'!$A$1:$BQ$1,0),FALSE),"")</f>
        <v/>
      </c>
      <c r="BZ27" s="41" t="str">
        <f>_xlfn.IFNA(VLOOKUP($A27,'B-LogEmaxOverpEC50'!$A:$BQ,MATCH(BZ$1,'B-LogEmaxOverpEC50'!$A$1:$BQ$1,0),FALSE),"")</f>
        <v/>
      </c>
      <c r="CA27" s="41" t="str">
        <f>_xlfn.IFNA(VLOOKUP($A27,'B-LogEmaxOverpEC50'!$A:$BQ,MATCH(CA$1,'B-LogEmaxOverpEC50'!$A$1:$BQ$1,0),FALSE),"")</f>
        <v/>
      </c>
      <c r="CB27" s="47" t="str">
        <f>_xlfn.IFNA(VLOOKUP($A27,'I-LogEmaxOverpEC50'!$A:$BQ,MATCH(CB$1,'I-LogEmaxOverpEC50'!$A$1:$BQ$1,0),FALSE),"")</f>
        <v/>
      </c>
      <c r="CC27" s="47">
        <f>_xlfn.IFNA(VLOOKUP($A27,'I-LogEmaxOverpEC50'!$A:$BQ,MATCH(CC$1,'I-LogEmaxOverpEC50'!$A$1:$BQ$1,0),FALSE),"")</f>
        <v>1</v>
      </c>
      <c r="CD27" s="47">
        <f>_xlfn.IFNA(VLOOKUP($A27,'I-LogEmaxOverpEC50'!$A:$BQ,MATCH(CD$1,'I-LogEmaxOverpEC50'!$A$1:$BQ$1,0),FALSE),"")</f>
        <v>1</v>
      </c>
      <c r="CE27" s="47">
        <f>_xlfn.IFNA(VLOOKUP($A27,'I-LogEmaxOverpEC50'!$A:$BQ,MATCH(CE$1,'I-LogEmaxOverpEC50'!$A$1:$BQ$1,0),FALSE),"")</f>
        <v>6.1284677703119801E-2</v>
      </c>
      <c r="CF27" s="47">
        <f>_xlfn.IFNA(VLOOKUP($A27,'I-LogEmaxOverpEC50'!$A:$BQ,MATCH(CF$1,'I-LogEmaxOverpEC50'!$A$1:$BQ$1,0),FALSE),"")</f>
        <v>6.1284677703119801E-2</v>
      </c>
      <c r="CG27" s="47">
        <f>_xlfn.IFNA(VLOOKUP($A27,'I-LogEmaxOverpEC50'!$A:$BQ,MATCH(CG$1,'I-LogEmaxOverpEC50'!$A$1:$BQ$1,0),FALSE),"")</f>
        <v>0</v>
      </c>
      <c r="CH27" s="47" t="str">
        <f>_xlfn.IFNA(VLOOKUP($A27,'I-LogEmaxOverpEC50'!$A:$BQ,MATCH(CH$1,'I-LogEmaxOverpEC50'!$A$1:$BQ$1,0),FALSE),"")</f>
        <v/>
      </c>
      <c r="CI27" s="47" t="str">
        <f>_xlfn.IFNA(VLOOKUP($A27,'I-LogEmaxOverpEC50'!$A:$BQ,MATCH(CI$1,'I-LogEmaxOverpEC50'!$A$1:$BQ$1,0),FALSE),"")</f>
        <v/>
      </c>
      <c r="CJ27" s="47" t="str">
        <f>_xlfn.IFNA(VLOOKUP($A27,'I-LogEmaxOverpEC50'!$A:$BQ,MATCH(CJ$1,'I-LogEmaxOverpEC50'!$A$1:$BQ$1,0),FALSE),"")</f>
        <v/>
      </c>
      <c r="CK27" s="47" t="str">
        <f>_xlfn.IFNA(VLOOKUP($A27,'I-LogEmaxOverpEC50'!$A:$BQ,MATCH(CK$1,'I-LogEmaxOverpEC50'!$A$1:$BQ$1,0),FALSE),"")</f>
        <v/>
      </c>
      <c r="CL27" s="47" t="str">
        <f>_xlfn.IFNA(VLOOKUP($A27,'I-LogEmaxOverpEC50'!$A:$BQ,MATCH(CL$1,'I-LogEmaxOverpEC50'!$A$1:$BQ$1,0),FALSE),"")</f>
        <v/>
      </c>
      <c r="CM27" s="47" t="str">
        <f>_xlfn.IFNA(VLOOKUP($A27,'I-LogEmaxOverpEC50'!$A:$BQ,MATCH(CM$1,'I-LogEmaxOverpEC50'!$A$1:$BQ$1,0),FALSE),"")</f>
        <v/>
      </c>
      <c r="CN27" s="105" t="str">
        <f t="shared" si="13"/>
        <v/>
      </c>
      <c r="CO27" s="47">
        <f t="shared" si="14"/>
        <v>0.87207006287190569</v>
      </c>
      <c r="CP27" s="47" t="str">
        <f t="shared" si="15"/>
        <v/>
      </c>
      <c r="CQ27" s="47" t="str">
        <f t="shared" si="16"/>
        <v/>
      </c>
      <c r="CR27" s="48" t="str">
        <f>_xlfn.IFNA(VLOOKUP($A27,'B-LogEmaxOverpEC50'!$A:$HP,MATCH(CR$1,'B-LogEmaxOverpEC50'!$A$1:$HP$1,0),FALSE),"")</f>
        <v/>
      </c>
      <c r="CS27" s="47">
        <f>_xlfn.IFNA(VLOOKUP($A27,'B-LogEmaxOverpEC50'!$A:$HP,MATCH(CS$1,'B-LogEmaxOverpEC50'!$A$1:$HP$1,0),FALSE),"")</f>
        <v>8.9086347773797208</v>
      </c>
      <c r="CT27" s="47" t="str">
        <f>_xlfn.IFNA(VLOOKUP($A27,'B-LogEmaxOverpEC50'!$A:$HP,MATCH(CT$1,'B-LogEmaxOverpEC50'!$A$1:$HP$1,0),FALSE),"")</f>
        <v/>
      </c>
      <c r="CU27" s="47" t="str">
        <f>_xlfn.IFNA(VLOOKUP($A27,'B-LogEmaxOverpEC50'!$A:$HP,MATCH(CU$1,'B-LogEmaxOverpEC50'!$A$1:$HP$1,0),FALSE),"")</f>
        <v/>
      </c>
      <c r="CV27" s="48" t="str">
        <f>_xlfn.IFNA(VLOOKUP($A27,'I-LogEmaxOverpEC50'!$A:$HP,MATCH(CV$1,'I-LogEmaxOverpEC50'!$A$1:$HP$1,0),FALSE),"")</f>
        <v/>
      </c>
      <c r="CW27" s="47">
        <f>_xlfn.IFNA(VLOOKUP($A27,'I-LogEmaxOverpEC50'!$A:$HP,MATCH(CW$1,'I-LogEmaxOverpEC50'!$A$1:$HP$1,0),FALSE),"")</f>
        <v>7.7689536904123786</v>
      </c>
      <c r="CX27" s="47" t="str">
        <f>_xlfn.IFNA(VLOOKUP($A27,'I-LogEmaxOverpEC50'!$A:$HP,MATCH(CX$1,'I-LogEmaxOverpEC50'!$A$1:$HP$1,0),FALSE),"")</f>
        <v/>
      </c>
      <c r="CY27" s="47" t="str">
        <f>_xlfn.IFNA(VLOOKUP($A27,'I-LogEmaxOverpEC50'!$A:$HP,MATCH(CY$1,'I-LogEmaxOverpEC50'!$A$1:$HP$1,0),FALSE),"")</f>
        <v/>
      </c>
      <c r="CZ27" s="105" t="str">
        <f t="shared" si="17"/>
        <v/>
      </c>
      <c r="DA27" s="47">
        <f t="shared" si="18"/>
        <v>0.93387448591868283</v>
      </c>
      <c r="DB27" s="47" t="str">
        <f t="shared" si="19"/>
        <v/>
      </c>
      <c r="DC27" s="47" t="str">
        <f t="shared" si="20"/>
        <v/>
      </c>
      <c r="DD27" s="48" t="str">
        <f>_xlfn.IFNA(VLOOKUP($A27,'B-LogEmaxOverpEC50'!$A:$HP,MATCH(DD$1,'B-LogEmaxOverpEC50'!$A$1:$HP$1,0),FALSE),"")</f>
        <v/>
      </c>
      <c r="DE27" s="47">
        <f>_xlfn.IFNA(VLOOKUP($A27,'B-LogEmaxOverpEC50'!$A:$HP,MATCH(DE$1,'B-LogEmaxOverpEC50'!$A$1:$HP$1,0),FALSE),"")</f>
        <v>8.1865533294092483</v>
      </c>
      <c r="DF27" s="47" t="str">
        <f>_xlfn.IFNA(VLOOKUP($A27,'B-LogEmaxOverpEC50'!$A:$HP,MATCH(DF$1,'B-LogEmaxOverpEC50'!$A$1:$HP$1,0),FALSE),"")</f>
        <v/>
      </c>
      <c r="DG27" s="47" t="str">
        <f>_xlfn.IFNA(VLOOKUP($A27,'B-LogEmaxOverpEC50'!$A:$HP,MATCH(DG$1,'B-LogEmaxOverpEC50'!$A$1:$HP$1,0),FALSE),"")</f>
        <v/>
      </c>
      <c r="DH27" s="48" t="str">
        <f>_xlfn.IFNA(VLOOKUP($A27,'I-LogEmaxOverpEC50'!$A:$HP,MATCH(DH$1,'I-LogEmaxOverpEC50'!$A$1:$HP$1,0),FALSE),"")</f>
        <v/>
      </c>
      <c r="DI27" s="47">
        <f>_xlfn.IFNA(VLOOKUP($A27,'I-LogEmaxOverpEC50'!$A:$HP,MATCH(DI$1,'I-LogEmaxOverpEC50'!$A$1:$HP$1,0),FALSE),"")</f>
        <v>7.6452132819479433</v>
      </c>
      <c r="DJ27" s="47" t="str">
        <f>_xlfn.IFNA(VLOOKUP($A27,'I-LogEmaxOverpEC50'!$A:$HP,MATCH(DJ$1,'I-LogEmaxOverpEC50'!$A$1:$HP$1,0),FALSE),"")</f>
        <v/>
      </c>
      <c r="DK27" s="47" t="str">
        <f>_xlfn.IFNA(VLOOKUP($A27,'I-LogEmaxOverpEC50'!$A:$HP,MATCH(DK$1,'I-LogEmaxOverpEC50'!$A$1:$HP$1,0),FALSE),"")</f>
        <v/>
      </c>
      <c r="DL27" s="105" t="str">
        <f t="shared" si="21"/>
        <v/>
      </c>
      <c r="DM27" s="47">
        <f t="shared" si="22"/>
        <v>1</v>
      </c>
      <c r="DN27" s="47" t="str">
        <f t="shared" si="23"/>
        <v/>
      </c>
      <c r="DO27" s="47" t="str">
        <f t="shared" si="24"/>
        <v/>
      </c>
      <c r="DP27" s="48" t="str">
        <f>_xlfn.IFNA(VLOOKUP($A27,'B-LogEmaxOverpEC50'!$A:$HP,MATCH(DP$1,'B-LogEmaxOverpEC50'!$A$1:$HP$1,0),FALSE),"")</f>
        <v/>
      </c>
      <c r="DQ27" s="47">
        <f>_xlfn.IFNA(VLOOKUP($A27,'B-LogEmaxOverpEC50'!$A:$HP,MATCH(DQ$1,'B-LogEmaxOverpEC50'!$A$1:$HP$1,0),FALSE),"")</f>
        <v>1</v>
      </c>
      <c r="DR27" s="47" t="str">
        <f>_xlfn.IFNA(VLOOKUP($A27,'B-LogEmaxOverpEC50'!$A:$HP,MATCH(DR$1,'B-LogEmaxOverpEC50'!$A$1:$HP$1,0),FALSE),"")</f>
        <v/>
      </c>
      <c r="DS27" s="47" t="str">
        <f>_xlfn.IFNA(VLOOKUP($A27,'B-LogEmaxOverpEC50'!$A:$HP,MATCH(DS$1,'B-LogEmaxOverpEC50'!$A$1:$HP$1,0),FALSE),"")</f>
        <v/>
      </c>
      <c r="DT27" s="48" t="str">
        <f>_xlfn.IFNA(VLOOKUP($A27,'I-LogEmaxOverpEC50'!$A:$HP,MATCH(DT$1,'I-LogEmaxOverpEC50'!$A$1:$HP$1,0),FALSE),"")</f>
        <v/>
      </c>
      <c r="DU27" s="47">
        <f>_xlfn.IFNA(VLOOKUP($A27,'I-LogEmaxOverpEC50'!$A:$HP,MATCH(DU$1,'I-LogEmaxOverpEC50'!$A$1:$HP$1,0),FALSE),"")</f>
        <v>1</v>
      </c>
      <c r="DV27" s="47" t="str">
        <f>_xlfn.IFNA(VLOOKUP($A27,'I-LogEmaxOverpEC50'!$A:$HP,MATCH(DV$1,'I-LogEmaxOverpEC50'!$A$1:$HP$1,0),FALSE),"")</f>
        <v/>
      </c>
      <c r="DW27" s="47" t="str">
        <f>_xlfn.IFNA(VLOOKUP($A27,'I-LogEmaxOverpEC50'!$A:$HP,MATCH(DW$1,'I-LogEmaxOverpEC50'!$A$1:$HP$1,0),FALSE),"")</f>
        <v/>
      </c>
      <c r="DX27" s="105" t="str">
        <f t="shared" si="25"/>
        <v/>
      </c>
      <c r="DY27" s="47">
        <f t="shared" si="26"/>
        <v>0.92721950437865386</v>
      </c>
      <c r="DZ27" s="47" t="str">
        <f t="shared" si="27"/>
        <v/>
      </c>
      <c r="EA27" s="47" t="str">
        <f t="shared" si="28"/>
        <v/>
      </c>
      <c r="EB27" s="48" t="str">
        <f>_xlfn.IFNA(VLOOKUP($A27,'B-LogEmaxOverpEC50'!$A:$HP,MATCH(EB$1,'B-LogEmaxOverpEC50'!$A$1:$HP$1,0),FALSE),"")</f>
        <v/>
      </c>
      <c r="EC27" s="47">
        <f>_xlfn.IFNA(VLOOKUP($A27,'B-LogEmaxOverpEC50'!$A:$HP,MATCH(EC$1,'B-LogEmaxOverpEC50'!$A$1:$HP$1,0),FALSE),"")</f>
        <v>0.39361754114581854</v>
      </c>
      <c r="ED27" s="47" t="str">
        <f>_xlfn.IFNA(VLOOKUP($A27,'B-LogEmaxOverpEC50'!$A:$HP,MATCH(ED$1,'B-LogEmaxOverpEC50'!$A$1:$HP$1,0),FALSE),"")</f>
        <v/>
      </c>
      <c r="EE27" s="47" t="str">
        <f>_xlfn.IFNA(VLOOKUP($A27,'B-LogEmaxOverpEC50'!$A:$HP,MATCH(EE$1,'B-LogEmaxOverpEC50'!$A$1:$HP$1,0),FALSE),"")</f>
        <v/>
      </c>
      <c r="EF27" s="48" t="str">
        <f>_xlfn.IFNA(VLOOKUP($A27,'I-LogEmaxOverpEC50'!$A:$HP,MATCH(EF$1,'I-LogEmaxOverpEC50'!$A$1:$HP$1,0),FALSE),"")</f>
        <v/>
      </c>
      <c r="EG27" s="47">
        <f>_xlfn.IFNA(VLOOKUP($A27,'I-LogEmaxOverpEC50'!$A:$HP,MATCH(EG$1,'I-LogEmaxOverpEC50'!$A$1:$HP$1,0),FALSE),"")</f>
        <v>0.424513871081248</v>
      </c>
      <c r="EH27" s="47" t="str">
        <f>_xlfn.IFNA(VLOOKUP($A27,'I-LogEmaxOverpEC50'!$A:$HP,MATCH(EH$1,'I-LogEmaxOverpEC50'!$A$1:$HP$1,0),FALSE),"")</f>
        <v/>
      </c>
      <c r="EI27" s="47" t="str">
        <f>_xlfn.IFNA(VLOOKUP($A27,'I-LogEmaxOverpEC50'!$A:$HP,MATCH(EI$1,'I-LogEmaxOverpEC50'!$A$1:$HP$1,0),FALSE),"")</f>
        <v/>
      </c>
      <c r="EJ27" s="37"/>
      <c r="EK27" s="37"/>
      <c r="EL27" s="37"/>
      <c r="EM27" s="37"/>
      <c r="EN27" s="37"/>
      <c r="EO27" s="37"/>
      <c r="EP27" s="37"/>
      <c r="EQ27" s="37"/>
    </row>
    <row r="28" spans="1:147" s="49" customFormat="1" x14ac:dyDescent="0.2">
      <c r="A28" s="29" t="s">
        <v>94</v>
      </c>
      <c r="B28" s="377">
        <f>VLOOKUP($A28,BI!$A:$Q,MATCH(B$1,BI!$A$1:$Q$1,0),FALSE)</f>
        <v>1</v>
      </c>
      <c r="C28" s="378">
        <f>VLOOKUP($A28,BI!$A:$Q,MATCH(C$1,BI!$A$1:$Q$1,0),FALSE)</f>
        <v>1</v>
      </c>
      <c r="D28" s="378">
        <f>VLOOKUP($A28,BI!$A:$Q,MATCH(D$1,BI!$A$1:$Q$1,0),FALSE)</f>
        <v>1</v>
      </c>
      <c r="E28" s="378" t="str">
        <f>VLOOKUP($A28,BI!$A:$Q,MATCH(E$1,BI!$A$1:$Q$1,0),FALSE)</f>
        <v/>
      </c>
      <c r="F28" s="378">
        <f>VLOOKUP($A28,BI!$A:$Q,MATCH(F$1,BI!$A$1:$Q$1,0),FALSE)</f>
        <v>1</v>
      </c>
      <c r="G28" s="378" t="str">
        <f>VLOOKUP($A28,BI!$A:$Q,MATCH(G$1,BI!$A$1:$Q$1,0),FALSE)</f>
        <v/>
      </c>
      <c r="H28" s="378" t="str">
        <f>VLOOKUP($A28,BI!$A:$Q,MATCH(H$1,BI!$A$1:$Q$1,0),FALSE)</f>
        <v/>
      </c>
      <c r="I28" s="378" t="str">
        <f>VLOOKUP($A28,BI!$A:$Q,MATCH(I$1,BI!$A$1:$Q$1,0),FALSE)</f>
        <v/>
      </c>
      <c r="J28" s="378" t="str">
        <f>VLOOKUP($A28,BI!$A:$Q,MATCH(J$1,BI!$A$1:$Q$1,0),FALSE)</f>
        <v/>
      </c>
      <c r="K28" s="378" t="str">
        <f>VLOOKUP($A28,BI!$A:$Q,MATCH(K$1,BI!$A$1:$Q$1,0),FALSE)</f>
        <v/>
      </c>
      <c r="L28" s="378" t="str">
        <f>VLOOKUP($A28,BI!$A:$Q,MATCH(L$1,BI!$A$1:$Q$1,0),FALSE)</f>
        <v/>
      </c>
      <c r="M28" s="378" t="str">
        <f>VLOOKUP($A28,BI!$A:$Q,MATCH(M$1,BI!$A$1:$Q$1,0),FALSE)</f>
        <v/>
      </c>
      <c r="N28" s="49">
        <f t="shared" si="29"/>
        <v>4</v>
      </c>
      <c r="O28" s="49">
        <f>VLOOKUP($A28,BI!$A:$Q,MATCH(O$1,BI!$A$1:$Q$1,0),FALSE)</f>
        <v>1</v>
      </c>
      <c r="P28" s="37">
        <f>VLOOKUP($A28,BI!$A:$Q,MATCH(P$1,BI!$A$1:$Q$1,0),FALSE)</f>
        <v>1</v>
      </c>
      <c r="Q28" s="37">
        <f>VLOOKUP($A28,BI!$A:$Q,MATCH(Q$1,BI!$A$1:$Q$1,0),FALSE)</f>
        <v>1</v>
      </c>
      <c r="R28" s="37" t="str">
        <f>VLOOKUP($A28,BI!$A:$Q,MATCH(R$1,BI!$A$1:$Q$1,0),FALSE)</f>
        <v/>
      </c>
      <c r="S28" s="37">
        <f t="shared" si="30"/>
        <v>3</v>
      </c>
      <c r="T28" s="40">
        <f t="shared" si="31"/>
        <v>0.72841797035934797</v>
      </c>
      <c r="U28" s="41">
        <f t="shared" si="32"/>
        <v>0.88965575425171806</v>
      </c>
      <c r="V28" s="41">
        <f t="shared" si="33"/>
        <v>0.83735536856529036</v>
      </c>
      <c r="W28" s="41" t="str">
        <f t="shared" si="34"/>
        <v/>
      </c>
      <c r="X28" s="41">
        <f t="shared" si="35"/>
        <v>0.94271765701264409</v>
      </c>
      <c r="Y28" s="41" t="str">
        <f t="shared" si="36"/>
        <v/>
      </c>
      <c r="Z28" s="41" t="str">
        <f t="shared" si="37"/>
        <v/>
      </c>
      <c r="AA28" s="41" t="str">
        <f t="shared" si="38"/>
        <v/>
      </c>
      <c r="AB28" s="41" t="str">
        <f t="shared" si="39"/>
        <v/>
      </c>
      <c r="AC28" s="41" t="str">
        <f t="shared" si="40"/>
        <v/>
      </c>
      <c r="AD28" s="41" t="str">
        <f t="shared" si="41"/>
        <v/>
      </c>
      <c r="AE28" s="41" t="str">
        <f t="shared" si="42"/>
        <v/>
      </c>
      <c r="AF28" s="44">
        <f>_xlfn.IFNA(VLOOKUP($A28,'B-LogEmaxOverpEC50'!$A:$BQ,MATCH(AF$1,'B-LogEmaxOverpEC50'!$A$1:$BQ$1,0),FALSE),"")</f>
        <v>8.5423130947661345</v>
      </c>
      <c r="AG28" s="46">
        <f>_xlfn.IFNA(VLOOKUP($A28,'B-LogEmaxOverpEC50'!$A:$BQ,MATCH(AG$1,'B-LogEmaxOverpEC50'!$A$1:$BQ$1,0),FALSE),"")</f>
        <v>5.0986101251861768</v>
      </c>
      <c r="AH28" s="46">
        <f>_xlfn.IFNA(VLOOKUP($A28,'B-LogEmaxOverpEC50'!$A:$BQ,MATCH(AH$1,'B-LogEmaxOverpEC50'!$A$1:$BQ$1,0),FALSE),"")</f>
        <v>4.7988770264706551</v>
      </c>
      <c r="AI28" s="46" t="str">
        <f>_xlfn.IFNA(VLOOKUP($A28,'B-LogEmaxOverpEC50'!$A:$BQ,MATCH(AI$1,'B-LogEmaxOverpEC50'!$A$1:$BQ$1,0),FALSE),"")</f>
        <v/>
      </c>
      <c r="AJ28" s="46">
        <f>_xlfn.IFNA(VLOOKUP($A28,'B-LogEmaxOverpEC50'!$A:$BQ,MATCH(AJ$1,'B-LogEmaxOverpEC50'!$A$1:$BQ$1,0),FALSE),"")</f>
        <v>6.1475847024004215</v>
      </c>
      <c r="AK28" s="46" t="str">
        <f>_xlfn.IFNA(VLOOKUP($A28,'B-LogEmaxOverpEC50'!$A:$BQ,MATCH(AK$1,'B-LogEmaxOverpEC50'!$A$1:$BQ$1,0),FALSE),"")</f>
        <v/>
      </c>
      <c r="AL28" s="45" t="str">
        <f>_xlfn.IFNA(VLOOKUP($A28,'B-LogEmaxOverpEC50'!$A:$BQ,MATCH(AL$1,'B-LogEmaxOverpEC50'!$A$1:$BQ$1,0),FALSE),"")</f>
        <v/>
      </c>
      <c r="AM28" s="45" t="str">
        <f>_xlfn.IFNA(VLOOKUP($A28,'B-LogEmaxOverpEC50'!$A:$BQ,MATCH(AM$1,'B-LogEmaxOverpEC50'!$A$1:$BQ$1,0),FALSE),"")</f>
        <v/>
      </c>
      <c r="AN28" s="45" t="str">
        <f>_xlfn.IFNA(VLOOKUP($A28,'B-LogEmaxOverpEC50'!$A:$BQ,MATCH(AN$1,'B-LogEmaxOverpEC50'!$A$1:$BQ$1,0),FALSE),"")</f>
        <v/>
      </c>
      <c r="AO28" s="46" t="str">
        <f>_xlfn.IFNA(VLOOKUP($A28,'B-LogEmaxOverpEC50'!$A:$BQ,MATCH(AO$1,'B-LogEmaxOverpEC50'!$A$1:$BQ$1,0),FALSE),"")</f>
        <v/>
      </c>
      <c r="AP28" s="45" t="str">
        <f>_xlfn.IFNA(VLOOKUP($A28,'B-LogEmaxOverpEC50'!$A:$BQ,MATCH(AP$1,'B-LogEmaxOverpEC50'!$A$1:$BQ$1,0),FALSE),"")</f>
        <v/>
      </c>
      <c r="AQ28" s="45" t="str">
        <f>_xlfn.IFNA(VLOOKUP($A28,'B-LogEmaxOverpEC50'!$A:$BQ,MATCH(AQ$1,'B-LogEmaxOverpEC50'!$A$1:$BQ$1,0),FALSE),"")</f>
        <v/>
      </c>
      <c r="AR28" s="47">
        <f>_xlfn.IFNA(VLOOKUP($A28,'I-LogEmaxOverpEC50'!$A:$BQ,MATCH(AR$1,'I-LogEmaxOverpEC50'!$A$1:$BQ$1,0),FALSE),"")</f>
        <v>6.2223743666636278</v>
      </c>
      <c r="AS28" s="47">
        <f>_xlfn.IFNA(VLOOKUP($A28,'I-LogEmaxOverpEC50'!$A:$BQ,MATCH(AS$1,'I-LogEmaxOverpEC50'!$A$1:$BQ$1,0),FALSE),"")</f>
        <v>5.7309921290562267</v>
      </c>
      <c r="AT28" s="47">
        <f>_xlfn.IFNA(VLOOKUP($A28,'I-LogEmaxOverpEC50'!$A:$BQ,MATCH(AT$1,'I-LogEmaxOverpEC50'!$A$1:$BQ$1,0),FALSE),"")</f>
        <v>5.7309921290562267</v>
      </c>
      <c r="AU28" s="47" t="str">
        <f>_xlfn.IFNA(VLOOKUP($A28,'I-LogEmaxOverpEC50'!$A:$BQ,MATCH(AU$1,'I-LogEmaxOverpEC50'!$A$1:$BQ$1,0),FALSE),"")</f>
        <v/>
      </c>
      <c r="AV28" s="47">
        <f>_xlfn.IFNA(VLOOKUP($A28,'I-LogEmaxOverpEC50'!$A:$BQ,MATCH(AV$1,'I-LogEmaxOverpEC50'!$A$1:$BQ$1,0),FALSE),"")</f>
        <v>5.7954366469336982</v>
      </c>
      <c r="AW28" s="47" t="str">
        <f>_xlfn.IFNA(VLOOKUP($A28,'I-LogEmaxOverpEC50'!$A:$BQ,MATCH(AW$1,'I-LogEmaxOverpEC50'!$A$1:$BQ$1,0),FALSE),"")</f>
        <v/>
      </c>
      <c r="AX28" s="47" t="str">
        <f>_xlfn.IFNA(VLOOKUP($A28,'I-LogEmaxOverpEC50'!$A:$BQ,MATCH(AX$1,'I-LogEmaxOverpEC50'!$A$1:$BQ$1,0),FALSE),"")</f>
        <v/>
      </c>
      <c r="AY28" s="47" t="str">
        <f>_xlfn.IFNA(VLOOKUP($A28,'I-LogEmaxOverpEC50'!$A:$BQ,MATCH(AY$1,'I-LogEmaxOverpEC50'!$A$1:$BQ$1,0),FALSE),"")</f>
        <v/>
      </c>
      <c r="AZ28" s="47" t="str">
        <f>_xlfn.IFNA(VLOOKUP($A28,'I-LogEmaxOverpEC50'!$A:$BQ,MATCH(AZ$1,'I-LogEmaxOverpEC50'!$A$1:$BQ$1,0),FALSE),"")</f>
        <v/>
      </c>
      <c r="BA28" s="47" t="str">
        <f>_xlfn.IFNA(VLOOKUP($A28,'I-LogEmaxOverpEC50'!$A:$BQ,MATCH(BA$1,'I-LogEmaxOverpEC50'!$A$1:$BQ$1,0),FALSE),"")</f>
        <v/>
      </c>
      <c r="BB28" s="47" t="str">
        <f>_xlfn.IFNA(VLOOKUP($A28,'I-LogEmaxOverpEC50'!$A:$BQ,MATCH(BB$1,'I-LogEmaxOverpEC50'!$A$1:$BQ$1,0),FALSE),"")</f>
        <v/>
      </c>
      <c r="BC28" s="47" t="str">
        <f>_xlfn.IFNA(VLOOKUP($A28,'I-LogEmaxOverpEC50'!$A:$BQ,MATCH(BC$1,'I-LogEmaxOverpEC50'!$A$1:$BQ$1,0),FALSE),"")</f>
        <v/>
      </c>
      <c r="BD28" s="199">
        <f t="shared" si="43"/>
        <v>1</v>
      </c>
      <c r="BE28" s="41">
        <f t="shared" si="44"/>
        <v>0</v>
      </c>
      <c r="BF28" s="41" t="str">
        <f t="shared" si="45"/>
        <v/>
      </c>
      <c r="BG28" s="41" t="str">
        <f t="shared" si="46"/>
        <v/>
      </c>
      <c r="BH28" s="41">
        <f t="shared" si="47"/>
        <v>0.36401486304428915</v>
      </c>
      <c r="BI28" s="41" t="str">
        <f t="shared" si="48"/>
        <v/>
      </c>
      <c r="BJ28" s="41" t="str">
        <f t="shared" si="49"/>
        <v/>
      </c>
      <c r="BK28" s="41" t="str">
        <f t="shared" si="50"/>
        <v/>
      </c>
      <c r="BL28" s="41" t="str">
        <f t="shared" si="51"/>
        <v/>
      </c>
      <c r="BM28" s="41" t="str">
        <f t="shared" si="52"/>
        <v/>
      </c>
      <c r="BN28" s="41" t="str">
        <f t="shared" si="53"/>
        <v/>
      </c>
      <c r="BO28" s="41" t="str">
        <f t="shared" si="54"/>
        <v/>
      </c>
      <c r="BP28" s="40">
        <f>_xlfn.IFNA(VLOOKUP($A28,'B-LogEmaxOverpEC50'!$A:$BQ,MATCH(BP$1,'B-LogEmaxOverpEC50'!$A$1:$BQ$1,0),FALSE),"")</f>
        <v>1</v>
      </c>
      <c r="BQ28" s="41">
        <f>_xlfn.IFNA(VLOOKUP($A28,'B-LogEmaxOverpEC50'!$A:$BQ,MATCH(BQ$1,'B-LogEmaxOverpEC50'!$A$1:$BQ$1,0),FALSE),"")</f>
        <v>8.0068977604311267E-2</v>
      </c>
      <c r="BR28" s="41">
        <f>_xlfn.IFNA(VLOOKUP($A28,'B-LogEmaxOverpEC50'!$A:$BQ,MATCH(BR$1,'B-LogEmaxOverpEC50'!$A$1:$BQ$1,0),FALSE),"")</f>
        <v>0</v>
      </c>
      <c r="BS28" s="41" t="str">
        <f>_xlfn.IFNA(VLOOKUP($A28,'B-LogEmaxOverpEC50'!$A:$BQ,MATCH(BS$1,'B-LogEmaxOverpEC50'!$A$1:$BQ$1,0),FALSE),"")</f>
        <v/>
      </c>
      <c r="BT28" s="41">
        <f>_xlfn.IFNA(VLOOKUP($A28,'B-LogEmaxOverpEC50'!$A:$BQ,MATCH(BT$1,'B-LogEmaxOverpEC50'!$A$1:$BQ$1,0),FALSE),"")</f>
        <v>0.36028601833285251</v>
      </c>
      <c r="BU28" s="41" t="str">
        <f>_xlfn.IFNA(VLOOKUP($A28,'B-LogEmaxOverpEC50'!$A:$BQ,MATCH(BU$1,'B-LogEmaxOverpEC50'!$A$1:$BQ$1,0),FALSE),"")</f>
        <v/>
      </c>
      <c r="BV28" s="41" t="str">
        <f>_xlfn.IFNA(VLOOKUP($A28,'B-LogEmaxOverpEC50'!$A:$BQ,MATCH(BV$1,'B-LogEmaxOverpEC50'!$A$1:$BQ$1,0),FALSE),"")</f>
        <v/>
      </c>
      <c r="BW28" s="41" t="str">
        <f>_xlfn.IFNA(VLOOKUP($A28,'B-LogEmaxOverpEC50'!$A:$BQ,MATCH(BW$1,'B-LogEmaxOverpEC50'!$A$1:$BQ$1,0),FALSE),"")</f>
        <v/>
      </c>
      <c r="BX28" s="41" t="str">
        <f>_xlfn.IFNA(VLOOKUP($A28,'B-LogEmaxOverpEC50'!$A:$BQ,MATCH(BX$1,'B-LogEmaxOverpEC50'!$A$1:$BQ$1,0),FALSE),"")</f>
        <v/>
      </c>
      <c r="BY28" s="41" t="str">
        <f>_xlfn.IFNA(VLOOKUP($A28,'B-LogEmaxOverpEC50'!$A:$BQ,MATCH(BY$1,'B-LogEmaxOverpEC50'!$A$1:$BQ$1,0),FALSE),"")</f>
        <v/>
      </c>
      <c r="BZ28" s="41" t="str">
        <f>_xlfn.IFNA(VLOOKUP($A28,'B-LogEmaxOverpEC50'!$A:$BQ,MATCH(BZ$1,'B-LogEmaxOverpEC50'!$A$1:$BQ$1,0),FALSE),"")</f>
        <v/>
      </c>
      <c r="CA28" s="41" t="str">
        <f>_xlfn.IFNA(VLOOKUP($A28,'B-LogEmaxOverpEC50'!$A:$BQ,MATCH(CA$1,'B-LogEmaxOverpEC50'!$A$1:$BQ$1,0),FALSE),"")</f>
        <v/>
      </c>
      <c r="CB28" s="47">
        <f>_xlfn.IFNA(VLOOKUP($A28,'I-LogEmaxOverpEC50'!$A:$BQ,MATCH(CB$1,'I-LogEmaxOverpEC50'!$A$1:$BQ$1,0),FALSE),"")</f>
        <v>1</v>
      </c>
      <c r="CC28" s="47">
        <f>_xlfn.IFNA(VLOOKUP($A28,'I-LogEmaxOverpEC50'!$A:$BQ,MATCH(CC$1,'I-LogEmaxOverpEC50'!$A$1:$BQ$1,0),FALSE),"")</f>
        <v>0</v>
      </c>
      <c r="CD28" s="47">
        <f>_xlfn.IFNA(VLOOKUP($A28,'I-LogEmaxOverpEC50'!$A:$BQ,MATCH(CD$1,'I-LogEmaxOverpEC50'!$A$1:$BQ$1,0),FALSE),"")</f>
        <v>0</v>
      </c>
      <c r="CE28" s="47" t="str">
        <f>_xlfn.IFNA(VLOOKUP($A28,'I-LogEmaxOverpEC50'!$A:$BQ,MATCH(CE$1,'I-LogEmaxOverpEC50'!$A$1:$BQ$1,0),FALSE),"")</f>
        <v/>
      </c>
      <c r="CF28" s="47">
        <f>_xlfn.IFNA(VLOOKUP($A28,'I-LogEmaxOverpEC50'!$A:$BQ,MATCH(CF$1,'I-LogEmaxOverpEC50'!$A$1:$BQ$1,0),FALSE),"")</f>
        <v>0.13114946562020555</v>
      </c>
      <c r="CG28" s="47" t="str">
        <f>_xlfn.IFNA(VLOOKUP($A28,'I-LogEmaxOverpEC50'!$A:$BQ,MATCH(CG$1,'I-LogEmaxOverpEC50'!$A$1:$BQ$1,0),FALSE),"")</f>
        <v/>
      </c>
      <c r="CH28" s="47" t="str">
        <f>_xlfn.IFNA(VLOOKUP($A28,'I-LogEmaxOverpEC50'!$A:$BQ,MATCH(CH$1,'I-LogEmaxOverpEC50'!$A$1:$BQ$1,0),FALSE),"")</f>
        <v/>
      </c>
      <c r="CI28" s="47" t="str">
        <f>_xlfn.IFNA(VLOOKUP($A28,'I-LogEmaxOverpEC50'!$A:$BQ,MATCH(CI$1,'I-LogEmaxOverpEC50'!$A$1:$BQ$1,0),FALSE),"")</f>
        <v/>
      </c>
      <c r="CJ28" s="47" t="str">
        <f>_xlfn.IFNA(VLOOKUP($A28,'I-LogEmaxOverpEC50'!$A:$BQ,MATCH(CJ$1,'I-LogEmaxOverpEC50'!$A$1:$BQ$1,0),FALSE),"")</f>
        <v/>
      </c>
      <c r="CK28" s="47" t="str">
        <f>_xlfn.IFNA(VLOOKUP($A28,'I-LogEmaxOverpEC50'!$A:$BQ,MATCH(CK$1,'I-LogEmaxOverpEC50'!$A$1:$BQ$1,0),FALSE),"")</f>
        <v/>
      </c>
      <c r="CL28" s="47" t="str">
        <f>_xlfn.IFNA(VLOOKUP($A28,'I-LogEmaxOverpEC50'!$A:$BQ,MATCH(CL$1,'I-LogEmaxOverpEC50'!$A$1:$BQ$1,0),FALSE),"")</f>
        <v/>
      </c>
      <c r="CM28" s="47" t="str">
        <f>_xlfn.IFNA(VLOOKUP($A28,'I-LogEmaxOverpEC50'!$A:$BQ,MATCH(CM$1,'I-LogEmaxOverpEC50'!$A$1:$BQ$1,0),FALSE),"")</f>
        <v/>
      </c>
      <c r="CN28" s="105">
        <f t="shared" si="13"/>
        <v>0.72841797035934797</v>
      </c>
      <c r="CO28" s="47">
        <f t="shared" si="14"/>
        <v>0.94271765701264409</v>
      </c>
      <c r="CP28" s="47" t="str">
        <f t="shared" si="15"/>
        <v/>
      </c>
      <c r="CQ28" s="47" t="str">
        <f t="shared" si="16"/>
        <v/>
      </c>
      <c r="CR28" s="48">
        <f>_xlfn.IFNA(VLOOKUP($A28,'B-LogEmaxOverpEC50'!$A:$HP,MATCH(CR$1,'B-LogEmaxOverpEC50'!$A$1:$HP$1,0),FALSE),"")</f>
        <v>8.5423130947661345</v>
      </c>
      <c r="CS28" s="47">
        <f>_xlfn.IFNA(VLOOKUP($A28,'B-LogEmaxOverpEC50'!$A:$HP,MATCH(CS$1,'B-LogEmaxOverpEC50'!$A$1:$HP$1,0),FALSE),"")</f>
        <v>6.1475847024004215</v>
      </c>
      <c r="CT28" s="47" t="str">
        <f>_xlfn.IFNA(VLOOKUP($A28,'B-LogEmaxOverpEC50'!$A:$HP,MATCH(CT$1,'B-LogEmaxOverpEC50'!$A$1:$HP$1,0),FALSE),"")</f>
        <v/>
      </c>
      <c r="CU28" s="47" t="str">
        <f>_xlfn.IFNA(VLOOKUP($A28,'B-LogEmaxOverpEC50'!$A:$HP,MATCH(CU$1,'B-LogEmaxOverpEC50'!$A$1:$HP$1,0),FALSE),"")</f>
        <v/>
      </c>
      <c r="CV28" s="48">
        <f>_xlfn.IFNA(VLOOKUP($A28,'I-LogEmaxOverpEC50'!$A:$HP,MATCH(CV$1,'I-LogEmaxOverpEC50'!$A$1:$HP$1,0),FALSE),"")</f>
        <v>6.2223743666636278</v>
      </c>
      <c r="CW28" s="47">
        <f>_xlfn.IFNA(VLOOKUP($A28,'I-LogEmaxOverpEC50'!$A:$HP,MATCH(CW$1,'I-LogEmaxOverpEC50'!$A$1:$HP$1,0),FALSE),"")</f>
        <v>5.7954366469336982</v>
      </c>
      <c r="CX28" s="47" t="str">
        <f>_xlfn.IFNA(VLOOKUP($A28,'I-LogEmaxOverpEC50'!$A:$HP,MATCH(CX$1,'I-LogEmaxOverpEC50'!$A$1:$HP$1,0),FALSE),"")</f>
        <v/>
      </c>
      <c r="CY28" s="47" t="str">
        <f>_xlfn.IFNA(VLOOKUP($A28,'I-LogEmaxOverpEC50'!$A:$HP,MATCH(CY$1,'I-LogEmaxOverpEC50'!$A$1:$HP$1,0),FALSE),"")</f>
        <v/>
      </c>
      <c r="CZ28" s="105">
        <f t="shared" si="17"/>
        <v>0.72841797035934797</v>
      </c>
      <c r="DA28" s="47">
        <f t="shared" si="18"/>
        <v>0.9297491173414909</v>
      </c>
      <c r="DB28" s="47" t="str">
        <f t="shared" si="19"/>
        <v/>
      </c>
      <c r="DC28" s="47" t="str">
        <f t="shared" si="20"/>
        <v/>
      </c>
      <c r="DD28" s="48">
        <f>_xlfn.IFNA(VLOOKUP($A28,'B-LogEmaxOverpEC50'!$A:$HP,MATCH(DD$1,'B-LogEmaxOverpEC50'!$A$1:$HP$1,0),FALSE),"")</f>
        <v>8.5423130947661345</v>
      </c>
      <c r="DE28" s="47">
        <f>_xlfn.IFNA(VLOOKUP($A28,'B-LogEmaxOverpEC50'!$A:$HP,MATCH(DE$1,'B-LogEmaxOverpEC50'!$A$1:$HP$1,0),FALSE),"")</f>
        <v>5.3483572846857514</v>
      </c>
      <c r="DF28" s="47" t="str">
        <f>_xlfn.IFNA(VLOOKUP($A28,'B-LogEmaxOverpEC50'!$A:$HP,MATCH(DF$1,'B-LogEmaxOverpEC50'!$A$1:$HP$1,0),FALSE),"")</f>
        <v/>
      </c>
      <c r="DG28" s="47" t="str">
        <f>_xlfn.IFNA(VLOOKUP($A28,'B-LogEmaxOverpEC50'!$A:$HP,MATCH(DG$1,'B-LogEmaxOverpEC50'!$A$1:$HP$1,0),FALSE),"")</f>
        <v/>
      </c>
      <c r="DH28" s="48">
        <f>_xlfn.IFNA(VLOOKUP($A28,'I-LogEmaxOverpEC50'!$A:$HP,MATCH(DH$1,'I-LogEmaxOverpEC50'!$A$1:$HP$1,0),FALSE),"")</f>
        <v>6.2223743666636278</v>
      </c>
      <c r="DI28" s="47">
        <f>_xlfn.IFNA(VLOOKUP($A28,'I-LogEmaxOverpEC50'!$A:$HP,MATCH(DI$1,'I-LogEmaxOverpEC50'!$A$1:$HP$1,0),FALSE),"")</f>
        <v>5.7524736350153844</v>
      </c>
      <c r="DJ28" s="47" t="str">
        <f>_xlfn.IFNA(VLOOKUP($A28,'I-LogEmaxOverpEC50'!$A:$HP,MATCH(DJ$1,'I-LogEmaxOverpEC50'!$A$1:$HP$1,0),FALSE),"")</f>
        <v/>
      </c>
      <c r="DK28" s="47" t="str">
        <f>_xlfn.IFNA(VLOOKUP($A28,'I-LogEmaxOverpEC50'!$A:$HP,MATCH(DK$1,'I-LogEmaxOverpEC50'!$A$1:$HP$1,0),FALSE),"")</f>
        <v/>
      </c>
      <c r="DL28" s="105">
        <f t="shared" si="21"/>
        <v>1</v>
      </c>
      <c r="DM28" s="47">
        <f t="shared" si="22"/>
        <v>0.36401486304428915</v>
      </c>
      <c r="DN28" s="47" t="str">
        <f t="shared" si="23"/>
        <v/>
      </c>
      <c r="DO28" s="47" t="str">
        <f t="shared" si="24"/>
        <v/>
      </c>
      <c r="DP28" s="48">
        <f>_xlfn.IFNA(VLOOKUP($A28,'B-LogEmaxOverpEC50'!$A:$HP,MATCH(DP$1,'B-LogEmaxOverpEC50'!$A$1:$HP$1,0),FALSE),"")</f>
        <v>1</v>
      </c>
      <c r="DQ28" s="47">
        <f>_xlfn.IFNA(VLOOKUP($A28,'B-LogEmaxOverpEC50'!$A:$HP,MATCH(DQ$1,'B-LogEmaxOverpEC50'!$A$1:$HP$1,0),FALSE),"")</f>
        <v>0.36028601833285251</v>
      </c>
      <c r="DR28" s="47" t="str">
        <f>_xlfn.IFNA(VLOOKUP($A28,'B-LogEmaxOverpEC50'!$A:$HP,MATCH(DR$1,'B-LogEmaxOverpEC50'!$A$1:$HP$1,0),FALSE),"")</f>
        <v/>
      </c>
      <c r="DS28" s="47" t="str">
        <f>_xlfn.IFNA(VLOOKUP($A28,'B-LogEmaxOverpEC50'!$A:$HP,MATCH(DS$1,'B-LogEmaxOverpEC50'!$A$1:$HP$1,0),FALSE),"")</f>
        <v/>
      </c>
      <c r="DT28" s="48">
        <f>_xlfn.IFNA(VLOOKUP($A28,'I-LogEmaxOverpEC50'!$A:$HP,MATCH(DT$1,'I-LogEmaxOverpEC50'!$A$1:$HP$1,0),FALSE),"")</f>
        <v>1</v>
      </c>
      <c r="DU28" s="47">
        <f>_xlfn.IFNA(VLOOKUP($A28,'I-LogEmaxOverpEC50'!$A:$HP,MATCH(DU$1,'I-LogEmaxOverpEC50'!$A$1:$HP$1,0),FALSE),"")</f>
        <v>0.13114946562020555</v>
      </c>
      <c r="DV28" s="47" t="str">
        <f>_xlfn.IFNA(VLOOKUP($A28,'I-LogEmaxOverpEC50'!$A:$HP,MATCH(DV$1,'I-LogEmaxOverpEC50'!$A$1:$HP$1,0),FALSE),"")</f>
        <v/>
      </c>
      <c r="DW28" s="47" t="str">
        <f>_xlfn.IFNA(VLOOKUP($A28,'I-LogEmaxOverpEC50'!$A:$HP,MATCH(DW$1,'I-LogEmaxOverpEC50'!$A$1:$HP$1,0),FALSE),"")</f>
        <v/>
      </c>
      <c r="DX28" s="105">
        <f t="shared" si="25"/>
        <v>1</v>
      </c>
      <c r="DY28" s="47">
        <f t="shared" si="26"/>
        <v>0.29782667808978341</v>
      </c>
      <c r="DZ28" s="47" t="str">
        <f t="shared" si="27"/>
        <v/>
      </c>
      <c r="EA28" s="47" t="str">
        <f t="shared" si="28"/>
        <v/>
      </c>
      <c r="EB28" s="48">
        <f>_xlfn.IFNA(VLOOKUP($A28,'B-LogEmaxOverpEC50'!$A:$HP,MATCH(EB$1,'B-LogEmaxOverpEC50'!$A$1:$HP$1,0),FALSE),"")</f>
        <v>1</v>
      </c>
      <c r="EC28" s="47">
        <f>_xlfn.IFNA(VLOOKUP($A28,'B-LogEmaxOverpEC50'!$A:$HP,MATCH(EC$1,'B-LogEmaxOverpEC50'!$A$1:$HP$1,0),FALSE),"")</f>
        <v>0.14678499864572125</v>
      </c>
      <c r="ED28" s="47" t="str">
        <f>_xlfn.IFNA(VLOOKUP($A28,'B-LogEmaxOverpEC50'!$A:$HP,MATCH(ED$1,'B-LogEmaxOverpEC50'!$A$1:$HP$1,0),FALSE),"")</f>
        <v/>
      </c>
      <c r="EE28" s="47" t="str">
        <f>_xlfn.IFNA(VLOOKUP($A28,'B-LogEmaxOverpEC50'!$A:$HP,MATCH(EE$1,'B-LogEmaxOverpEC50'!$A$1:$HP$1,0),FALSE),"")</f>
        <v/>
      </c>
      <c r="EF28" s="48">
        <f>_xlfn.IFNA(VLOOKUP($A28,'I-LogEmaxOverpEC50'!$A:$HP,MATCH(EF$1,'I-LogEmaxOverpEC50'!$A$1:$HP$1,0),FALSE),"")</f>
        <v>1</v>
      </c>
      <c r="EG28" s="47">
        <f>_xlfn.IFNA(VLOOKUP($A28,'I-LogEmaxOverpEC50'!$A:$HP,MATCH(EG$1,'I-LogEmaxOverpEC50'!$A$1:$HP$1,0),FALSE),"")</f>
        <v>4.3716488540068515E-2</v>
      </c>
      <c r="EH28" s="47" t="str">
        <f>_xlfn.IFNA(VLOOKUP($A28,'I-LogEmaxOverpEC50'!$A:$HP,MATCH(EH$1,'I-LogEmaxOverpEC50'!$A$1:$HP$1,0),FALSE),"")</f>
        <v/>
      </c>
      <c r="EI28" s="47" t="str">
        <f>_xlfn.IFNA(VLOOKUP($A28,'I-LogEmaxOverpEC50'!$A:$HP,MATCH(EI$1,'I-LogEmaxOverpEC50'!$A$1:$HP$1,0),FALSE),"")</f>
        <v/>
      </c>
      <c r="EJ28" s="37"/>
      <c r="EK28" s="37"/>
      <c r="EL28" s="37"/>
      <c r="EM28" s="37"/>
      <c r="EN28" s="37"/>
      <c r="EO28" s="37"/>
      <c r="EP28" s="37"/>
      <c r="EQ28" s="37"/>
    </row>
    <row r="29" spans="1:147" s="49" customFormat="1" x14ac:dyDescent="0.2">
      <c r="A29" s="29" t="s">
        <v>95</v>
      </c>
      <c r="B29" s="377">
        <f>VLOOKUP($A29,BI!$A:$Q,MATCH(B$1,BI!$A$1:$Q$1,0),FALSE)</f>
        <v>1</v>
      </c>
      <c r="C29" s="378">
        <f>VLOOKUP($A29,BI!$A:$Q,MATCH(C$1,BI!$A$1:$Q$1,0),FALSE)</f>
        <v>1</v>
      </c>
      <c r="D29" s="378">
        <f>VLOOKUP($A29,BI!$A:$Q,MATCH(D$1,BI!$A$1:$Q$1,0),FALSE)</f>
        <v>1</v>
      </c>
      <c r="E29" s="378">
        <f>VLOOKUP($A29,BI!$A:$Q,MATCH(E$1,BI!$A$1:$Q$1,0),FALSE)</f>
        <v>1</v>
      </c>
      <c r="F29" s="378">
        <f>VLOOKUP($A29,BI!$A:$Q,MATCH(F$1,BI!$A$1:$Q$1,0),FALSE)</f>
        <v>1</v>
      </c>
      <c r="G29" s="378">
        <f>VLOOKUP($A29,BI!$A:$Q,MATCH(G$1,BI!$A$1:$Q$1,0),FALSE)</f>
        <v>1</v>
      </c>
      <c r="H29" s="378">
        <f>VLOOKUP($A29,BI!$A:$Q,MATCH(H$1,BI!$A$1:$Q$1,0),FALSE)</f>
        <v>1</v>
      </c>
      <c r="I29" s="378">
        <f>VLOOKUP($A29,BI!$A:$Q,MATCH(I$1,BI!$A$1:$Q$1,0),FALSE)</f>
        <v>1</v>
      </c>
      <c r="J29" s="378">
        <f>VLOOKUP($A29,BI!$A:$Q,MATCH(J$1,BI!$A$1:$Q$1,0),FALSE)</f>
        <v>1</v>
      </c>
      <c r="K29" s="378">
        <f>VLOOKUP($A29,BI!$A:$Q,MATCH(K$1,BI!$A$1:$Q$1,0),FALSE)</f>
        <v>1</v>
      </c>
      <c r="L29" s="378">
        <f>VLOOKUP($A29,BI!$A:$Q,MATCH(L$1,BI!$A$1:$Q$1,0),FALSE)</f>
        <v>1</v>
      </c>
      <c r="M29" s="378">
        <f>VLOOKUP($A29,BI!$A:$Q,MATCH(M$1,BI!$A$1:$Q$1,0),FALSE)</f>
        <v>1</v>
      </c>
      <c r="N29" s="49">
        <f t="shared" si="29"/>
        <v>12</v>
      </c>
      <c r="O29" s="49">
        <f>VLOOKUP($A29,BI!$A:$Q,MATCH(O$1,BI!$A$1:$Q$1,0),FALSE)</f>
        <v>1</v>
      </c>
      <c r="P29" s="37">
        <f>VLOOKUP($A29,BI!$A:$Q,MATCH(P$1,BI!$A$1:$Q$1,0),FALSE)</f>
        <v>1</v>
      </c>
      <c r="Q29" s="37">
        <f>VLOOKUP($A29,BI!$A:$Q,MATCH(Q$1,BI!$A$1:$Q$1,0),FALSE)</f>
        <v>1</v>
      </c>
      <c r="R29" s="37">
        <f>VLOOKUP($A29,BI!$A:$Q,MATCH(R$1,BI!$A$1:$Q$1,0),FALSE)</f>
        <v>1</v>
      </c>
      <c r="S29" s="37">
        <f t="shared" si="30"/>
        <v>4</v>
      </c>
      <c r="T29" s="40">
        <f t="shared" si="31"/>
        <v>0.84012178892681333</v>
      </c>
      <c r="U29" s="41">
        <f t="shared" si="32"/>
        <v>0.89764362408703746</v>
      </c>
      <c r="V29" s="41">
        <f t="shared" si="33"/>
        <v>0.90980033361106694</v>
      </c>
      <c r="W29" s="41">
        <f t="shared" si="34"/>
        <v>0.99069861288328864</v>
      </c>
      <c r="X29" s="41">
        <f t="shared" si="35"/>
        <v>0.99292682177368208</v>
      </c>
      <c r="Y29" s="41">
        <f t="shared" si="36"/>
        <v>0.98957980698927339</v>
      </c>
      <c r="Z29" s="41">
        <f t="shared" si="37"/>
        <v>0.93574040530864055</v>
      </c>
      <c r="AA29" s="41">
        <f t="shared" si="38"/>
        <v>0.9259307177104743</v>
      </c>
      <c r="AB29" s="41">
        <f t="shared" si="39"/>
        <v>0.92311808017978569</v>
      </c>
      <c r="AC29" s="41">
        <f t="shared" si="40"/>
        <v>0.83741565312087685</v>
      </c>
      <c r="AD29" s="41">
        <f t="shared" si="41"/>
        <v>0.93426561197341873</v>
      </c>
      <c r="AE29" s="41">
        <f t="shared" si="42"/>
        <v>0.9611576098949941</v>
      </c>
      <c r="AF29" s="44">
        <f>_xlfn.IFNA(VLOOKUP($A29,'B-LogEmaxOverpEC50'!$A:$BQ,MATCH(AF$1,'B-LogEmaxOverpEC50'!$A$1:$BQ$1,0),FALSE),"")</f>
        <v>8.2211313465275087</v>
      </c>
      <c r="AG29" s="46">
        <f>_xlfn.IFNA(VLOOKUP($A29,'B-LogEmaxOverpEC50'!$A:$BQ,MATCH(AG$1,'B-LogEmaxOverpEC50'!$A$1:$BQ$1,0),FALSE),"")</f>
        <v>9.3302123231197225</v>
      </c>
      <c r="AH29" s="46">
        <f>_xlfn.IFNA(VLOOKUP($A29,'B-LogEmaxOverpEC50'!$A:$BQ,MATCH(AH$1,'B-LogEmaxOverpEC50'!$A$1:$BQ$1,0),FALSE),"")</f>
        <v>9.4565705770705009</v>
      </c>
      <c r="AI29" s="46">
        <f>_xlfn.IFNA(VLOOKUP($A29,'B-LogEmaxOverpEC50'!$A:$BQ,MATCH(AI$1,'B-LogEmaxOverpEC50'!$A$1:$BQ$1,0),FALSE),"")</f>
        <v>9.7600000000000016</v>
      </c>
      <c r="AJ29" s="46">
        <f>_xlfn.IFNA(VLOOKUP($A29,'B-LogEmaxOverpEC50'!$A:$BQ,MATCH(AJ$1,'B-LogEmaxOverpEC50'!$A$1:$BQ$1,0),FALSE),"")</f>
        <v>9.9218126091792946</v>
      </c>
      <c r="AK29" s="46">
        <f>_xlfn.IFNA(VLOOKUP($A29,'B-LogEmaxOverpEC50'!$A:$BQ,MATCH(AK$1,'B-LogEmaxOverpEC50'!$A$1:$BQ$1,0),FALSE),"")</f>
        <v>10.368036946120924</v>
      </c>
      <c r="AL29" s="45">
        <f>_xlfn.IFNA(VLOOKUP($A29,'B-LogEmaxOverpEC50'!$A:$BQ,MATCH(AL$1,'B-LogEmaxOverpEC50'!$A$1:$BQ$1,0),FALSE),"")</f>
        <v>9.6690602014764409</v>
      </c>
      <c r="AM29" s="45">
        <f>_xlfn.IFNA(VLOOKUP($A29,'B-LogEmaxOverpEC50'!$A:$BQ,MATCH(AM$1,'B-LogEmaxOverpEC50'!$A$1:$BQ$1,0),FALSE),"")</f>
        <v>9.5676961272030194</v>
      </c>
      <c r="AN29" s="45">
        <f>_xlfn.IFNA(VLOOKUP($A29,'B-LogEmaxOverpEC50'!$A:$BQ,MATCH(AN$1,'B-LogEmaxOverpEC50'!$A$1:$BQ$1,0),FALSE),"")</f>
        <v>9.675246374056119</v>
      </c>
      <c r="AO29" s="46">
        <f>_xlfn.IFNA(VLOOKUP($A29,'B-LogEmaxOverpEC50'!$A:$BQ,MATCH(AO$1,'B-LogEmaxOverpEC50'!$A$1:$BQ$1,0),FALSE),"")</f>
        <v>8.2033383768392945</v>
      </c>
      <c r="AP29" s="45">
        <f>_xlfn.IFNA(VLOOKUP($A29,'B-LogEmaxOverpEC50'!$A:$BQ,MATCH(AP$1,'B-LogEmaxOverpEC50'!$A$1:$BQ$1,0),FALSE),"")</f>
        <v>11.109986592074854</v>
      </c>
      <c r="AQ29" s="45">
        <f>_xlfn.IFNA(VLOOKUP($A29,'B-LogEmaxOverpEC50'!$A:$BQ,MATCH(AQ$1,'B-LogEmaxOverpEC50'!$A$1:$BQ$1,0),FALSE),"")</f>
        <v>9.5539066423562407</v>
      </c>
      <c r="AR29" s="47">
        <f>_xlfn.IFNA(VLOOKUP($A29,'I-LogEmaxOverpEC50'!$A:$BQ,MATCH(AR$1,'I-LogEmaxOverpEC50'!$A$1:$BQ$1,0),FALSE),"")</f>
        <v>9.7856423376774089</v>
      </c>
      <c r="AS29" s="47">
        <f>_xlfn.IFNA(VLOOKUP($A29,'I-LogEmaxOverpEC50'!$A:$BQ,MATCH(AS$1,'I-LogEmaxOverpEC50'!$A$1:$BQ$1,0),FALSE),"")</f>
        <v>10.39411640962655</v>
      </c>
      <c r="AT29" s="47">
        <f>_xlfn.IFNA(VLOOKUP($A29,'I-LogEmaxOverpEC50'!$A:$BQ,MATCH(AT$1,'I-LogEmaxOverpEC50'!$A$1:$BQ$1,0),FALSE),"")</f>
        <v>10.39411640962655</v>
      </c>
      <c r="AU29" s="47">
        <f>_xlfn.IFNA(VLOOKUP($A29,'I-LogEmaxOverpEC50'!$A:$BQ,MATCH(AU$1,'I-LogEmaxOverpEC50'!$A$1:$BQ$1,0),FALSE),"")</f>
        <v>9.8516338602664408</v>
      </c>
      <c r="AV29" s="47">
        <f>_xlfn.IFNA(VLOOKUP($A29,'I-LogEmaxOverpEC50'!$A:$BQ,MATCH(AV$1,'I-LogEmaxOverpEC50'!$A$1:$BQ$1,0),FALSE),"")</f>
        <v>9.8516338602664408</v>
      </c>
      <c r="AW29" s="47">
        <f>_xlfn.IFNA(VLOOKUP($A29,'I-LogEmaxOverpEC50'!$A:$BQ,MATCH(AW$1,'I-LogEmaxOverpEC50'!$A$1:$BQ$1,0),FALSE),"")</f>
        <v>10.26</v>
      </c>
      <c r="AX29" s="47">
        <f>_xlfn.IFNA(VLOOKUP($A29,'I-LogEmaxOverpEC50'!$A:$BQ,MATCH(AX$1,'I-LogEmaxOverpEC50'!$A$1:$BQ$1,0),FALSE),"")</f>
        <v>10.333058342486813</v>
      </c>
      <c r="AY29" s="47">
        <f>_xlfn.IFNA(VLOOKUP($A29,'I-LogEmaxOverpEC50'!$A:$BQ,MATCH(AY$1,'I-LogEmaxOverpEC50'!$A$1:$BQ$1,0),FALSE),"")</f>
        <v>10.333058342486813</v>
      </c>
      <c r="AZ29" s="47">
        <f>_xlfn.IFNA(VLOOKUP($A29,'I-LogEmaxOverpEC50'!$A:$BQ,MATCH(AZ$1,'I-LogEmaxOverpEC50'!$A$1:$BQ$1,0),FALSE),"")</f>
        <v>10.481049588121788</v>
      </c>
      <c r="BA29" s="47">
        <f>_xlfn.IFNA(VLOOKUP($A29,'I-LogEmaxOverpEC50'!$A:$BQ,MATCH(BA$1,'I-LogEmaxOverpEC50'!$A$1:$BQ$1,0),FALSE),"")</f>
        <v>9.7960174810049594</v>
      </c>
      <c r="BB29" s="47">
        <f>_xlfn.IFNA(VLOOKUP($A29,'I-LogEmaxOverpEC50'!$A:$BQ,MATCH(BB$1,'I-LogEmaxOverpEC50'!$A$1:$BQ$1,0),FALSE),"")</f>
        <v>10.379678422461291</v>
      </c>
      <c r="BC29" s="47">
        <f>_xlfn.IFNA(VLOOKUP($A29,'I-LogEmaxOverpEC50'!$A:$BQ,MATCH(BC$1,'I-LogEmaxOverpEC50'!$A$1:$BQ$1,0),FALSE),"")</f>
        <v>9.94</v>
      </c>
      <c r="BD29" s="199">
        <f t="shared" si="43"/>
        <v>0</v>
      </c>
      <c r="BE29" s="41">
        <f t="shared" si="44"/>
        <v>0.44307781164949123</v>
      </c>
      <c r="BF29" s="41">
        <f t="shared" si="45"/>
        <v>0.49276086522363871</v>
      </c>
      <c r="BG29" s="41">
        <f t="shared" si="46"/>
        <v>0.17719325613548614</v>
      </c>
      <c r="BH29" s="41">
        <f t="shared" si="47"/>
        <v>0.16050862824600318</v>
      </c>
      <c r="BI29" s="41">
        <f t="shared" si="48"/>
        <v>0.91592887168391801</v>
      </c>
      <c r="BJ29" s="41">
        <f t="shared" si="49"/>
        <v>0.64059095895397222</v>
      </c>
      <c r="BK29" s="41">
        <f t="shared" si="50"/>
        <v>0.59628998147595225</v>
      </c>
      <c r="BL29" s="41">
        <f t="shared" si="51"/>
        <v>0.50639358058592532</v>
      </c>
      <c r="BM29" s="41">
        <f t="shared" si="52"/>
        <v>0</v>
      </c>
      <c r="BN29" s="41">
        <f t="shared" si="53"/>
        <v>0.8542276261921069</v>
      </c>
      <c r="BO29" s="41">
        <f t="shared" si="54"/>
        <v>0.47771063609424808</v>
      </c>
      <c r="BP29" s="40">
        <f>_xlfn.IFNA(VLOOKUP($A29,'B-LogEmaxOverpEC50'!$A:$BQ,MATCH(BP$1,'B-LogEmaxOverpEC50'!$A$1:$BQ$1,0),FALSE),"")</f>
        <v>6.1214733846876018E-3</v>
      </c>
      <c r="BQ29" s="41">
        <f>_xlfn.IFNA(VLOOKUP($A29,'B-LogEmaxOverpEC50'!$A:$BQ,MATCH(BQ$1,'B-LogEmaxOverpEC50'!$A$1:$BQ$1,0),FALSE),"")</f>
        <v>0.38768845172724292</v>
      </c>
      <c r="BR29" s="41">
        <f>_xlfn.IFNA(VLOOKUP($A29,'B-LogEmaxOverpEC50'!$A:$BQ,MATCH(BR$1,'B-LogEmaxOverpEC50'!$A$1:$BQ$1,0),FALSE),"")</f>
        <v>0.43116060404634909</v>
      </c>
      <c r="BS29" s="41">
        <f>_xlfn.IFNA(VLOOKUP($A29,'B-LogEmaxOverpEC50'!$A:$BQ,MATCH(BS$1,'B-LogEmaxOverpEC50'!$A$1:$BQ$1,0),FALSE),"")</f>
        <v>0.5355521232329632</v>
      </c>
      <c r="BT29" s="41">
        <f>_xlfn.IFNA(VLOOKUP($A29,'B-LogEmaxOverpEC50'!$A:$BQ,MATCH(BT$1,'B-LogEmaxOverpEC50'!$A$1:$BQ$1,0),FALSE),"")</f>
        <v>0.59122195225841323</v>
      </c>
      <c r="BU29" s="41">
        <f>_xlfn.IFNA(VLOOKUP($A29,'B-LogEmaxOverpEC50'!$A:$BQ,MATCH(BU$1,'B-LogEmaxOverpEC50'!$A$1:$BQ$1,0),FALSE),"")</f>
        <v>0.74474047390223952</v>
      </c>
      <c r="BV29" s="41">
        <f>_xlfn.IFNA(VLOOKUP($A29,'B-LogEmaxOverpEC50'!$A:$BQ,MATCH(BV$1,'B-LogEmaxOverpEC50'!$A$1:$BQ$1,0),FALSE),"")</f>
        <v>0.50426529669272746</v>
      </c>
      <c r="BW29" s="41">
        <f>_xlfn.IFNA(VLOOKUP($A29,'B-LogEmaxOverpEC50'!$A:$BQ,MATCH(BW$1,'B-LogEmaxOverpEC50'!$A$1:$BQ$1,0),FALSE),"")</f>
        <v>0.4693921139862311</v>
      </c>
      <c r="BX29" s="41">
        <f>_xlfn.IFNA(VLOOKUP($A29,'B-LogEmaxOverpEC50'!$A:$BQ,MATCH(BX$1,'B-LogEmaxOverpEC50'!$A$1:$BQ$1,0),FALSE),"")</f>
        <v>0.50639358058592532</v>
      </c>
      <c r="BY29" s="41">
        <f>_xlfn.IFNA(VLOOKUP($A29,'B-LogEmaxOverpEC50'!$A:$BQ,MATCH(BY$1,'B-LogEmaxOverpEC50'!$A$1:$BQ$1,0),FALSE),"")</f>
        <v>0</v>
      </c>
      <c r="BZ29" s="41">
        <f>_xlfn.IFNA(VLOOKUP($A29,'B-LogEmaxOverpEC50'!$A:$BQ,MATCH(BZ$1,'B-LogEmaxOverpEC50'!$A$1:$BQ$1,0),FALSE),"")</f>
        <v>1</v>
      </c>
      <c r="CA29" s="41">
        <f>_xlfn.IFNA(VLOOKUP($A29,'B-LogEmaxOverpEC50'!$A:$BQ,MATCH(CA$1,'B-LogEmaxOverpEC50'!$A$1:$BQ$1,0),FALSE),"")</f>
        <v>0.46464799504727605</v>
      </c>
      <c r="CB29" s="47">
        <f>_xlfn.IFNA(VLOOKUP($A29,'I-LogEmaxOverpEC50'!$A:$BQ,MATCH(CB$1,'I-LogEmaxOverpEC50'!$A$1:$BQ$1,0),FALSE),"")</f>
        <v>0</v>
      </c>
      <c r="CC29" s="47">
        <f>_xlfn.IFNA(VLOOKUP($A29,'I-LogEmaxOverpEC50'!$A:$BQ,MATCH(CC$1,'I-LogEmaxOverpEC50'!$A$1:$BQ$1,0),FALSE),"")</f>
        <v>0.87498954254548511</v>
      </c>
      <c r="CD29" s="47">
        <f>_xlfn.IFNA(VLOOKUP($A29,'I-LogEmaxOverpEC50'!$A:$BQ,MATCH(CD$1,'I-LogEmaxOverpEC50'!$A$1:$BQ$1,0),FALSE),"")</f>
        <v>0.87498954254548511</v>
      </c>
      <c r="CE29" s="47">
        <f>_xlfn.IFNA(VLOOKUP($A29,'I-LogEmaxOverpEC50'!$A:$BQ,MATCH(CE$1,'I-LogEmaxOverpEC50'!$A$1:$BQ$1,0),FALSE),"")</f>
        <v>9.4896224545921892E-2</v>
      </c>
      <c r="CF29" s="47">
        <f>_xlfn.IFNA(VLOOKUP($A29,'I-LogEmaxOverpEC50'!$A:$BQ,MATCH(CF$1,'I-LogEmaxOverpEC50'!$A$1:$BQ$1,0),FALSE),"")</f>
        <v>9.4896224545921892E-2</v>
      </c>
      <c r="CG29" s="47">
        <f>_xlfn.IFNA(VLOOKUP($A29,'I-LogEmaxOverpEC50'!$A:$BQ,MATCH(CG$1,'I-LogEmaxOverpEC50'!$A$1:$BQ$1,0),FALSE),"")</f>
        <v>0.68212930195862465</v>
      </c>
      <c r="CH29" s="47">
        <f>_xlfn.IFNA(VLOOKUP($A29,'I-LogEmaxOverpEC50'!$A:$BQ,MATCH(CH$1,'I-LogEmaxOverpEC50'!$A$1:$BQ$1,0),FALSE),"")</f>
        <v>0.78718765796530688</v>
      </c>
      <c r="CI29" s="47">
        <f>_xlfn.IFNA(VLOOKUP($A29,'I-LogEmaxOverpEC50'!$A:$BQ,MATCH(CI$1,'I-LogEmaxOverpEC50'!$A$1:$BQ$1,0),FALSE),"")</f>
        <v>0.78718765796530688</v>
      </c>
      <c r="CJ29" s="47">
        <f>_xlfn.IFNA(VLOOKUP($A29,'I-LogEmaxOverpEC50'!$A:$BQ,MATCH(CJ$1,'I-LogEmaxOverpEC50'!$A$1:$BQ$1,0),FALSE),"")</f>
        <v>1</v>
      </c>
      <c r="CK29" s="47">
        <f>_xlfn.IFNA(VLOOKUP($A29,'I-LogEmaxOverpEC50'!$A:$BQ,MATCH(CK$1,'I-LogEmaxOverpEC50'!$A$1:$BQ$1,0),FALSE),"")</f>
        <v>1.4919521360930003E-2</v>
      </c>
      <c r="CL29" s="47">
        <f>_xlfn.IFNA(VLOOKUP($A29,'I-LogEmaxOverpEC50'!$A:$BQ,MATCH(CL$1,'I-LogEmaxOverpEC50'!$A$1:$BQ$1,0),FALSE),"")</f>
        <v>0.8542276261921069</v>
      </c>
      <c r="CM29" s="47">
        <f>_xlfn.IFNA(VLOOKUP($A29,'I-LogEmaxOverpEC50'!$A:$BQ,MATCH(CM$1,'I-LogEmaxOverpEC50'!$A$1:$BQ$1,0),FALSE),"")</f>
        <v>0.22196728927395126</v>
      </c>
      <c r="CN29" s="105">
        <f t="shared" si="13"/>
        <v>0.84012178892681333</v>
      </c>
      <c r="CO29" s="47">
        <f t="shared" si="14"/>
        <v>0.99749093982808656</v>
      </c>
      <c r="CP29" s="47">
        <f t="shared" si="15"/>
        <v>0.92311808017978569</v>
      </c>
      <c r="CQ29" s="47">
        <f t="shared" si="16"/>
        <v>0.93426561197341873</v>
      </c>
      <c r="CR29" s="48">
        <f>_xlfn.IFNA(VLOOKUP($A29,'B-LogEmaxOverpEC50'!$A:$HP,MATCH(CR$1,'B-LogEmaxOverpEC50'!$A$1:$HP$1,0),FALSE),"")</f>
        <v>8.2211313465275087</v>
      </c>
      <c r="CS29" s="47">
        <f>_xlfn.IFNA(VLOOKUP($A29,'B-LogEmaxOverpEC50'!$A:$HP,MATCH(CS$1,'B-LogEmaxOverpEC50'!$A$1:$HP$1,0),FALSE),"")</f>
        <v>10.368036946120924</v>
      </c>
      <c r="CT29" s="47">
        <f>_xlfn.IFNA(VLOOKUP($A29,'B-LogEmaxOverpEC50'!$A:$HP,MATCH(CT$1,'B-LogEmaxOverpEC50'!$A$1:$HP$1,0),FALSE),"")</f>
        <v>9.675246374056119</v>
      </c>
      <c r="CU29" s="47">
        <f>_xlfn.IFNA(VLOOKUP($A29,'B-LogEmaxOverpEC50'!$A:$HP,MATCH(CU$1,'B-LogEmaxOverpEC50'!$A$1:$HP$1,0),FALSE),"")</f>
        <v>11.109986592074854</v>
      </c>
      <c r="CV29" s="48">
        <f>_xlfn.IFNA(VLOOKUP($A29,'I-LogEmaxOverpEC50'!$A:$HP,MATCH(CV$1,'I-LogEmaxOverpEC50'!$A$1:$HP$1,0),FALSE),"")</f>
        <v>9.7856423376774089</v>
      </c>
      <c r="CW29" s="47">
        <f>_xlfn.IFNA(VLOOKUP($A29,'I-LogEmaxOverpEC50'!$A:$HP,MATCH(CW$1,'I-LogEmaxOverpEC50'!$A$1:$HP$1,0),FALSE),"")</f>
        <v>10.39411640962655</v>
      </c>
      <c r="CX29" s="47">
        <f>_xlfn.IFNA(VLOOKUP($A29,'I-LogEmaxOverpEC50'!$A:$HP,MATCH(CX$1,'I-LogEmaxOverpEC50'!$A$1:$HP$1,0),FALSE),"")</f>
        <v>10.481049588121788</v>
      </c>
      <c r="CY29" s="47">
        <f>_xlfn.IFNA(VLOOKUP($A29,'I-LogEmaxOverpEC50'!$A:$HP,MATCH(CY$1,'I-LogEmaxOverpEC50'!$A$1:$HP$1,0),FALSE),"")</f>
        <v>10.379678422461291</v>
      </c>
      <c r="CZ29" s="105">
        <f t="shared" si="17"/>
        <v>0.84012178892681333</v>
      </c>
      <c r="DA29" s="47">
        <f t="shared" si="18"/>
        <v>0.96226972475829753</v>
      </c>
      <c r="DB29" s="47">
        <f t="shared" si="19"/>
        <v>0.90650842646934737</v>
      </c>
      <c r="DC29" s="47">
        <f t="shared" si="20"/>
        <v>0.98334220913432435</v>
      </c>
      <c r="DD29" s="48">
        <f>_xlfn.IFNA(VLOOKUP($A29,'B-LogEmaxOverpEC50'!$A:$HP,MATCH(DD$1,'B-LogEmaxOverpEC50'!$A$1:$HP$1,0),FALSE),"")</f>
        <v>8.2211313465275087</v>
      </c>
      <c r="DE29" s="47">
        <f>_xlfn.IFNA(VLOOKUP($A29,'B-LogEmaxOverpEC50'!$A:$HP,MATCH(DE$1,'B-LogEmaxOverpEC50'!$A$1:$HP$1,0),FALSE),"")</f>
        <v>9.767326491098089</v>
      </c>
      <c r="DF29" s="47">
        <f>_xlfn.IFNA(VLOOKUP($A29,'B-LogEmaxOverpEC50'!$A:$HP,MATCH(DF$1,'B-LogEmaxOverpEC50'!$A$1:$HP$1,0),FALSE),"")</f>
        <v>9.2788352698937189</v>
      </c>
      <c r="DG29" s="47">
        <f>_xlfn.IFNA(VLOOKUP($A29,'B-LogEmaxOverpEC50'!$A:$HP,MATCH(DG$1,'B-LogEmaxOverpEC50'!$A$1:$HP$1,0),FALSE),"")</f>
        <v>10.331946617215547</v>
      </c>
      <c r="DH29" s="48">
        <f>_xlfn.IFNA(VLOOKUP($A29,'I-LogEmaxOverpEC50'!$A:$HP,MATCH(DH$1,'I-LogEmaxOverpEC50'!$A$1:$HP$1,0),FALSE),"")</f>
        <v>9.7856423376774089</v>
      </c>
      <c r="DI29" s="47">
        <f>_xlfn.IFNA(VLOOKUP($A29,'I-LogEmaxOverpEC50'!$A:$HP,MATCH(DI$1,'I-LogEmaxOverpEC50'!$A$1:$HP$1,0),FALSE),"")</f>
        <v>10.150300107957197</v>
      </c>
      <c r="DJ29" s="47">
        <f>_xlfn.IFNA(VLOOKUP($A29,'I-LogEmaxOverpEC50'!$A:$HP,MATCH(DJ$1,'I-LogEmaxOverpEC50'!$A$1:$HP$1,0),FALSE),"")</f>
        <v>10.235795938525094</v>
      </c>
      <c r="DK29" s="47">
        <f>_xlfn.IFNA(VLOOKUP($A29,'I-LogEmaxOverpEC50'!$A:$HP,MATCH(DK$1,'I-LogEmaxOverpEC50'!$A$1:$HP$1,0),FALSE),"")</f>
        <v>10.159839211230645</v>
      </c>
      <c r="DL29" s="105">
        <f t="shared" si="21"/>
        <v>0</v>
      </c>
      <c r="DM29" s="47">
        <f t="shared" si="22"/>
        <v>0.85114214249426323</v>
      </c>
      <c r="DN29" s="47">
        <f t="shared" si="23"/>
        <v>0.50639358058592532</v>
      </c>
      <c r="DO29" s="47">
        <f t="shared" si="24"/>
        <v>0.8542276261921069</v>
      </c>
      <c r="DP29" s="48">
        <f>_xlfn.IFNA(VLOOKUP($A29,'B-LogEmaxOverpEC50'!$A:$HP,MATCH(DP$1,'B-LogEmaxOverpEC50'!$A$1:$HP$1,0),FALSE),"")</f>
        <v>6.1214733846876018E-3</v>
      </c>
      <c r="DQ29" s="47">
        <f>_xlfn.IFNA(VLOOKUP($A29,'B-LogEmaxOverpEC50'!$A:$HP,MATCH(DQ$1,'B-LogEmaxOverpEC50'!$A$1:$HP$1,0),FALSE),"")</f>
        <v>0.74474047390223952</v>
      </c>
      <c r="DR29" s="47">
        <f>_xlfn.IFNA(VLOOKUP($A29,'B-LogEmaxOverpEC50'!$A:$HP,MATCH(DR$1,'B-LogEmaxOverpEC50'!$A$1:$HP$1,0),FALSE),"")</f>
        <v>0.50639358058592532</v>
      </c>
      <c r="DS29" s="47">
        <f>_xlfn.IFNA(VLOOKUP($A29,'B-LogEmaxOverpEC50'!$A:$HP,MATCH(DS$1,'B-LogEmaxOverpEC50'!$A$1:$HP$1,0),FALSE),"")</f>
        <v>1</v>
      </c>
      <c r="DT29" s="48">
        <f>_xlfn.IFNA(VLOOKUP($A29,'I-LogEmaxOverpEC50'!$A:$HP,MATCH(DT$1,'I-LogEmaxOverpEC50'!$A$1:$HP$1,0),FALSE),"")</f>
        <v>0</v>
      </c>
      <c r="DU29" s="47">
        <f>_xlfn.IFNA(VLOOKUP($A29,'I-LogEmaxOverpEC50'!$A:$HP,MATCH(DU$1,'I-LogEmaxOverpEC50'!$A$1:$HP$1,0),FALSE),"")</f>
        <v>0.87498954254548511</v>
      </c>
      <c r="DV29" s="47">
        <f>_xlfn.IFNA(VLOOKUP($A29,'I-LogEmaxOverpEC50'!$A:$HP,MATCH(DV$1,'I-LogEmaxOverpEC50'!$A$1:$HP$1,0),FALSE),"")</f>
        <v>1</v>
      </c>
      <c r="DW29" s="47">
        <f>_xlfn.IFNA(VLOOKUP($A29,'I-LogEmaxOverpEC50'!$A:$HP,MATCH(DW$1,'I-LogEmaxOverpEC50'!$A$1:$HP$1,0),FALSE),"")</f>
        <v>0.8542276261921069</v>
      </c>
      <c r="DX29" s="105">
        <f t="shared" si="25"/>
        <v>0</v>
      </c>
      <c r="DY29" s="47">
        <f t="shared" si="26"/>
        <v>0.97455259620139179</v>
      </c>
      <c r="DZ29" s="47">
        <f t="shared" si="27"/>
        <v>0.57160388610400503</v>
      </c>
      <c r="EA29" s="47">
        <f t="shared" si="28"/>
        <v>0.73478058830874293</v>
      </c>
      <c r="EB29" s="48">
        <f>_xlfn.IFNA(VLOOKUP($A29,'B-LogEmaxOverpEC50'!$A:$HP,MATCH(EB$1,'B-LogEmaxOverpEC50'!$A$1:$HP$1,0),FALSE),"")</f>
        <v>6.1214733846876018E-3</v>
      </c>
      <c r="EC29" s="47">
        <f>_xlfn.IFNA(VLOOKUP($A29,'B-LogEmaxOverpEC50'!$A:$HP,MATCH(EC$1,'B-LogEmaxOverpEC50'!$A$1:$HP$1,0),FALSE),"")</f>
        <v>0.53807272103344161</v>
      </c>
      <c r="ED29" s="47">
        <f>_xlfn.IFNA(VLOOKUP($A29,'B-LogEmaxOverpEC50'!$A:$HP,MATCH(ED$1,'B-LogEmaxOverpEC50'!$A$1:$HP$1,0),FALSE),"")</f>
        <v>0.37001274781622095</v>
      </c>
      <c r="EE29" s="47">
        <f>_xlfn.IFNA(VLOOKUP($A29,'B-LogEmaxOverpEC50'!$A:$HP,MATCH(EE$1,'B-LogEmaxOverpEC50'!$A$1:$HP$1,0),FALSE),"")</f>
        <v>0.73232399752363797</v>
      </c>
      <c r="EF29" s="48">
        <f>_xlfn.IFNA(VLOOKUP($A29,'I-LogEmaxOverpEC50'!$A:$HP,MATCH(EF$1,'I-LogEmaxOverpEC50'!$A$1:$HP$1,0),FALSE),"")</f>
        <v>0</v>
      </c>
      <c r="EG29" s="47">
        <f>_xlfn.IFNA(VLOOKUP($A29,'I-LogEmaxOverpEC50'!$A:$HP,MATCH(EG$1,'I-LogEmaxOverpEC50'!$A$1:$HP$1,0),FALSE),"")</f>
        <v>0.52438016722828773</v>
      </c>
      <c r="EH29" s="47">
        <f>_xlfn.IFNA(VLOOKUP($A29,'I-LogEmaxOverpEC50'!$A:$HP,MATCH(EH$1,'I-LogEmaxOverpEC50'!$A$1:$HP$1,0),FALSE),"")</f>
        <v>0.64732370932288597</v>
      </c>
      <c r="EI29" s="47">
        <f>_xlfn.IFNA(VLOOKUP($A29,'I-LogEmaxOverpEC50'!$A:$HP,MATCH(EI$1,'I-LogEmaxOverpEC50'!$A$1:$HP$1,0),FALSE),"")</f>
        <v>0.53809745773302908</v>
      </c>
      <c r="EJ29" s="37"/>
      <c r="EK29" s="37"/>
      <c r="EL29" s="37"/>
      <c r="EM29" s="37"/>
      <c r="EN29" s="37"/>
      <c r="EO29" s="37"/>
      <c r="EP29" s="37"/>
      <c r="EQ29" s="37"/>
    </row>
    <row r="30" spans="1:147" s="49" customFormat="1" x14ac:dyDescent="0.2">
      <c r="A30" s="29" t="s">
        <v>100</v>
      </c>
      <c r="B30" s="377" t="str">
        <f>VLOOKUP($A30,BI!$A:$Q,MATCH(B$1,BI!$A$1:$Q$1,0),FALSE)</f>
        <v/>
      </c>
      <c r="C30" s="378" t="str">
        <f>VLOOKUP($A30,BI!$A:$Q,MATCH(C$1,BI!$A$1:$Q$1,0),FALSE)</f>
        <v/>
      </c>
      <c r="D30" s="378" t="str">
        <f>VLOOKUP($A30,BI!$A:$Q,MATCH(D$1,BI!$A$1:$Q$1,0),FALSE)</f>
        <v/>
      </c>
      <c r="E30" s="378" t="str">
        <f>VLOOKUP($A30,BI!$A:$Q,MATCH(E$1,BI!$A$1:$Q$1,0),FALSE)</f>
        <v/>
      </c>
      <c r="F30" s="378" t="str">
        <f>VLOOKUP($A30,BI!$A:$Q,MATCH(F$1,BI!$A$1:$Q$1,0),FALSE)</f>
        <v/>
      </c>
      <c r="G30" s="378" t="str">
        <f>VLOOKUP($A30,BI!$A:$Q,MATCH(G$1,BI!$A$1:$Q$1,0),FALSE)</f>
        <v/>
      </c>
      <c r="H30" s="378">
        <f>VLOOKUP($A30,BI!$A:$Q,MATCH(H$1,BI!$A$1:$Q$1,0),FALSE)</f>
        <v>1</v>
      </c>
      <c r="I30" s="378">
        <f>VLOOKUP($A30,BI!$A:$Q,MATCH(I$1,BI!$A$1:$Q$1,0),FALSE)</f>
        <v>1</v>
      </c>
      <c r="J30" s="378" t="str">
        <f>VLOOKUP($A30,BI!$A:$Q,MATCH(J$1,BI!$A$1:$Q$1,0),FALSE)</f>
        <v/>
      </c>
      <c r="K30" s="378" t="str">
        <f>VLOOKUP($A30,BI!$A:$Q,MATCH(K$1,BI!$A$1:$Q$1,0),FALSE)</f>
        <v/>
      </c>
      <c r="L30" s="378" t="str">
        <f>VLOOKUP($A30,BI!$A:$Q,MATCH(L$1,BI!$A$1:$Q$1,0),FALSE)</f>
        <v/>
      </c>
      <c r="M30" s="378" t="str">
        <f>VLOOKUP($A30,BI!$A:$Q,MATCH(M$1,BI!$A$1:$Q$1,0),FALSE)</f>
        <v/>
      </c>
      <c r="N30" s="49">
        <f t="shared" si="29"/>
        <v>2</v>
      </c>
      <c r="O30" s="49" t="str">
        <f>VLOOKUP($A30,BI!$A:$Q,MATCH(O$1,BI!$A$1:$Q$1,0),FALSE)</f>
        <v/>
      </c>
      <c r="P30" s="37">
        <f>VLOOKUP($A30,BI!$A:$Q,MATCH(P$1,BI!$A$1:$Q$1,0),FALSE)</f>
        <v>1</v>
      </c>
      <c r="Q30" s="37">
        <f>VLOOKUP($A30,BI!$A:$Q,MATCH(Q$1,BI!$A$1:$Q$1,0),FALSE)</f>
        <v>1</v>
      </c>
      <c r="R30" s="37" t="str">
        <f>VLOOKUP($A30,BI!$A:$Q,MATCH(R$1,BI!$A$1:$Q$1,0),FALSE)</f>
        <v/>
      </c>
      <c r="S30" s="37">
        <f t="shared" si="30"/>
        <v>2</v>
      </c>
      <c r="T30" s="40" t="str">
        <f t="shared" si="31"/>
        <v/>
      </c>
      <c r="U30" s="41" t="str">
        <f t="shared" si="32"/>
        <v/>
      </c>
      <c r="V30" s="41" t="str">
        <f t="shared" si="33"/>
        <v/>
      </c>
      <c r="W30" s="41" t="str">
        <f t="shared" si="34"/>
        <v/>
      </c>
      <c r="X30" s="41" t="str">
        <f t="shared" si="35"/>
        <v/>
      </c>
      <c r="Y30" s="41" t="str">
        <f t="shared" si="36"/>
        <v/>
      </c>
      <c r="Z30" s="41">
        <f t="shared" si="37"/>
        <v>0.93112608979601297</v>
      </c>
      <c r="AA30" s="41">
        <f t="shared" si="38"/>
        <v>0.9452538600346313</v>
      </c>
      <c r="AB30" s="41" t="str">
        <f t="shared" si="39"/>
        <v/>
      </c>
      <c r="AC30" s="41" t="str">
        <f t="shared" si="40"/>
        <v/>
      </c>
      <c r="AD30" s="41" t="str">
        <f t="shared" si="41"/>
        <v/>
      </c>
      <c r="AE30" s="41" t="str">
        <f t="shared" si="42"/>
        <v/>
      </c>
      <c r="AF30" s="44" t="str">
        <f>_xlfn.IFNA(VLOOKUP($A30,'B-LogEmaxOverpEC50'!$A:$BQ,MATCH(AF$1,'B-LogEmaxOverpEC50'!$A$1:$BQ$1,0),FALSE),"")</f>
        <v/>
      </c>
      <c r="AG30" s="46" t="str">
        <f>_xlfn.IFNA(VLOOKUP($A30,'B-LogEmaxOverpEC50'!$A:$BQ,MATCH(AG$1,'B-LogEmaxOverpEC50'!$A$1:$BQ$1,0),FALSE),"")</f>
        <v/>
      </c>
      <c r="AH30" s="46" t="str">
        <f>_xlfn.IFNA(VLOOKUP($A30,'B-LogEmaxOverpEC50'!$A:$BQ,MATCH(AH$1,'B-LogEmaxOverpEC50'!$A$1:$BQ$1,0),FALSE),"")</f>
        <v/>
      </c>
      <c r="AI30" s="46" t="str">
        <f>_xlfn.IFNA(VLOOKUP($A30,'B-LogEmaxOverpEC50'!$A:$BQ,MATCH(AI$1,'B-LogEmaxOverpEC50'!$A$1:$BQ$1,0),FALSE),"")</f>
        <v/>
      </c>
      <c r="AJ30" s="46" t="str">
        <f>_xlfn.IFNA(VLOOKUP($A30,'B-LogEmaxOverpEC50'!$A:$BQ,MATCH(AJ$1,'B-LogEmaxOverpEC50'!$A$1:$BQ$1,0),FALSE),"")</f>
        <v/>
      </c>
      <c r="AK30" s="46" t="str">
        <f>_xlfn.IFNA(VLOOKUP($A30,'B-LogEmaxOverpEC50'!$A:$BQ,MATCH(AK$1,'B-LogEmaxOverpEC50'!$A$1:$BQ$1,0),FALSE),"")</f>
        <v/>
      </c>
      <c r="AL30" s="45">
        <f>_xlfn.IFNA(VLOOKUP($A30,'B-LogEmaxOverpEC50'!$A:$BQ,MATCH(AL$1,'B-LogEmaxOverpEC50'!$A$1:$BQ$1,0),FALSE),"")</f>
        <v>3.9099362468744441</v>
      </c>
      <c r="AM30" s="45">
        <f>_xlfn.IFNA(VLOOKUP($A30,'B-LogEmaxOverpEC50'!$A:$BQ,MATCH(AM$1,'B-LogEmaxOverpEC50'!$A$1:$BQ$1,0),FALSE),"")</f>
        <v>3.9692608448519202</v>
      </c>
      <c r="AN30" s="45" t="str">
        <f>_xlfn.IFNA(VLOOKUP($A30,'B-LogEmaxOverpEC50'!$A:$BQ,MATCH(AN$1,'B-LogEmaxOverpEC50'!$A$1:$BQ$1,0),FALSE),"")</f>
        <v/>
      </c>
      <c r="AO30" s="46" t="str">
        <f>_xlfn.IFNA(VLOOKUP($A30,'B-LogEmaxOverpEC50'!$A:$BQ,MATCH(AO$1,'B-LogEmaxOverpEC50'!$A$1:$BQ$1,0),FALSE),"")</f>
        <v/>
      </c>
      <c r="AP30" s="45" t="str">
        <f>_xlfn.IFNA(VLOOKUP($A30,'B-LogEmaxOverpEC50'!$A:$BQ,MATCH(AP$1,'B-LogEmaxOverpEC50'!$A$1:$BQ$1,0),FALSE),"")</f>
        <v/>
      </c>
      <c r="AQ30" s="45" t="str">
        <f>_xlfn.IFNA(VLOOKUP($A30,'B-LogEmaxOverpEC50'!$A:$BQ,MATCH(AQ$1,'B-LogEmaxOverpEC50'!$A$1:$BQ$1,0),FALSE),"")</f>
        <v/>
      </c>
      <c r="AR30" s="47" t="str">
        <f>_xlfn.IFNA(VLOOKUP($A30,'I-LogEmaxOverpEC50'!$A:$BQ,MATCH(AR$1,'I-LogEmaxOverpEC50'!$A$1:$BQ$1,0),FALSE),"")</f>
        <v/>
      </c>
      <c r="AS30" s="47" t="str">
        <f>_xlfn.IFNA(VLOOKUP($A30,'I-LogEmaxOverpEC50'!$A:$BQ,MATCH(AS$1,'I-LogEmaxOverpEC50'!$A$1:$BQ$1,0),FALSE),"")</f>
        <v/>
      </c>
      <c r="AT30" s="47" t="str">
        <f>_xlfn.IFNA(VLOOKUP($A30,'I-LogEmaxOverpEC50'!$A:$BQ,MATCH(AT$1,'I-LogEmaxOverpEC50'!$A$1:$BQ$1,0),FALSE),"")</f>
        <v/>
      </c>
      <c r="AU30" s="47" t="str">
        <f>_xlfn.IFNA(VLOOKUP($A30,'I-LogEmaxOverpEC50'!$A:$BQ,MATCH(AU$1,'I-LogEmaxOverpEC50'!$A$1:$BQ$1,0),FALSE),"")</f>
        <v/>
      </c>
      <c r="AV30" s="47" t="str">
        <f>_xlfn.IFNA(VLOOKUP($A30,'I-LogEmaxOverpEC50'!$A:$BQ,MATCH(AV$1,'I-LogEmaxOverpEC50'!$A$1:$BQ$1,0),FALSE),"")</f>
        <v/>
      </c>
      <c r="AW30" s="47" t="str">
        <f>_xlfn.IFNA(VLOOKUP($A30,'I-LogEmaxOverpEC50'!$A:$BQ,MATCH(AW$1,'I-LogEmaxOverpEC50'!$A$1:$BQ$1,0),FALSE),"")</f>
        <v/>
      </c>
      <c r="AX30" s="47">
        <f>_xlfn.IFNA(VLOOKUP($A30,'I-LogEmaxOverpEC50'!$A:$BQ,MATCH(AX$1,'I-LogEmaxOverpEC50'!$A$1:$BQ$1,0),FALSE),"")</f>
        <v>4.199147988357856</v>
      </c>
      <c r="AY30" s="47">
        <f>_xlfn.IFNA(VLOOKUP($A30,'I-LogEmaxOverpEC50'!$A:$BQ,MATCH(AY$1,'I-LogEmaxOverpEC50'!$A$1:$BQ$1,0),FALSE),"")</f>
        <v>4.199147988357856</v>
      </c>
      <c r="AZ30" s="47" t="str">
        <f>_xlfn.IFNA(VLOOKUP($A30,'I-LogEmaxOverpEC50'!$A:$BQ,MATCH(AZ$1,'I-LogEmaxOverpEC50'!$A$1:$BQ$1,0),FALSE),"")</f>
        <v/>
      </c>
      <c r="BA30" s="47" t="str">
        <f>_xlfn.IFNA(VLOOKUP($A30,'I-LogEmaxOverpEC50'!$A:$BQ,MATCH(BA$1,'I-LogEmaxOverpEC50'!$A$1:$BQ$1,0),FALSE),"")</f>
        <v/>
      </c>
      <c r="BB30" s="47" t="str">
        <f>_xlfn.IFNA(VLOOKUP($A30,'I-LogEmaxOverpEC50'!$A:$BQ,MATCH(BB$1,'I-LogEmaxOverpEC50'!$A$1:$BQ$1,0),FALSE),"")</f>
        <v/>
      </c>
      <c r="BC30" s="47" t="str">
        <f>_xlfn.IFNA(VLOOKUP($A30,'I-LogEmaxOverpEC50'!$A:$BQ,MATCH(BC$1,'I-LogEmaxOverpEC50'!$A$1:$BQ$1,0),FALSE),"")</f>
        <v/>
      </c>
      <c r="BD30" s="199" t="str">
        <f t="shared" si="43"/>
        <v/>
      </c>
      <c r="BE30" s="41" t="str">
        <f t="shared" si="44"/>
        <v/>
      </c>
      <c r="BF30" s="41" t="str">
        <f t="shared" si="45"/>
        <v/>
      </c>
      <c r="BG30" s="41" t="str">
        <f t="shared" si="46"/>
        <v/>
      </c>
      <c r="BH30" s="41" t="str">
        <f t="shared" si="47"/>
        <v/>
      </c>
      <c r="BI30" s="41" t="str">
        <f t="shared" si="48"/>
        <v/>
      </c>
      <c r="BJ30" s="41" t="str">
        <f t="shared" si="49"/>
        <v/>
      </c>
      <c r="BK30" s="41">
        <f t="shared" si="50"/>
        <v>1</v>
      </c>
      <c r="BL30" s="41" t="str">
        <f t="shared" si="51"/>
        <v/>
      </c>
      <c r="BM30" s="41" t="str">
        <f t="shared" si="52"/>
        <v/>
      </c>
      <c r="BN30" s="41" t="str">
        <f t="shared" si="53"/>
        <v/>
      </c>
      <c r="BO30" s="41" t="str">
        <f t="shared" si="54"/>
        <v/>
      </c>
      <c r="BP30" s="40" t="str">
        <f>_xlfn.IFNA(VLOOKUP($A30,'B-LogEmaxOverpEC50'!$A:$BQ,MATCH(BP$1,'B-LogEmaxOverpEC50'!$A$1:$BQ$1,0),FALSE),"")</f>
        <v/>
      </c>
      <c r="BQ30" s="41" t="str">
        <f>_xlfn.IFNA(VLOOKUP($A30,'B-LogEmaxOverpEC50'!$A:$BQ,MATCH(BQ$1,'B-LogEmaxOverpEC50'!$A$1:$BQ$1,0),FALSE),"")</f>
        <v/>
      </c>
      <c r="BR30" s="41" t="str">
        <f>_xlfn.IFNA(VLOOKUP($A30,'B-LogEmaxOverpEC50'!$A:$BQ,MATCH(BR$1,'B-LogEmaxOverpEC50'!$A$1:$BQ$1,0),FALSE),"")</f>
        <v/>
      </c>
      <c r="BS30" s="41" t="str">
        <f>_xlfn.IFNA(VLOOKUP($A30,'B-LogEmaxOverpEC50'!$A:$BQ,MATCH(BS$1,'B-LogEmaxOverpEC50'!$A$1:$BQ$1,0),FALSE),"")</f>
        <v/>
      </c>
      <c r="BT30" s="41" t="str">
        <f>_xlfn.IFNA(VLOOKUP($A30,'B-LogEmaxOverpEC50'!$A:$BQ,MATCH(BT$1,'B-LogEmaxOverpEC50'!$A$1:$BQ$1,0),FALSE),"")</f>
        <v/>
      </c>
      <c r="BU30" s="41" t="str">
        <f>_xlfn.IFNA(VLOOKUP($A30,'B-LogEmaxOverpEC50'!$A:$BQ,MATCH(BU$1,'B-LogEmaxOverpEC50'!$A$1:$BQ$1,0),FALSE),"")</f>
        <v/>
      </c>
      <c r="BV30" s="41">
        <f>_xlfn.IFNA(VLOOKUP($A30,'B-LogEmaxOverpEC50'!$A:$BQ,MATCH(BV$1,'B-LogEmaxOverpEC50'!$A$1:$BQ$1,0),FALSE),"")</f>
        <v>0</v>
      </c>
      <c r="BW30" s="41">
        <f>_xlfn.IFNA(VLOOKUP($A30,'B-LogEmaxOverpEC50'!$A:$BQ,MATCH(BW$1,'B-LogEmaxOverpEC50'!$A$1:$BQ$1,0),FALSE),"")</f>
        <v>1</v>
      </c>
      <c r="BX30" s="41" t="str">
        <f>_xlfn.IFNA(VLOOKUP($A30,'B-LogEmaxOverpEC50'!$A:$BQ,MATCH(BX$1,'B-LogEmaxOverpEC50'!$A$1:$BQ$1,0),FALSE),"")</f>
        <v/>
      </c>
      <c r="BY30" s="41" t="str">
        <f>_xlfn.IFNA(VLOOKUP($A30,'B-LogEmaxOverpEC50'!$A:$BQ,MATCH(BY$1,'B-LogEmaxOverpEC50'!$A$1:$BQ$1,0),FALSE),"")</f>
        <v/>
      </c>
      <c r="BZ30" s="41" t="str">
        <f>_xlfn.IFNA(VLOOKUP($A30,'B-LogEmaxOverpEC50'!$A:$BQ,MATCH(BZ$1,'B-LogEmaxOverpEC50'!$A$1:$BQ$1,0),FALSE),"")</f>
        <v/>
      </c>
      <c r="CA30" s="41" t="str">
        <f>_xlfn.IFNA(VLOOKUP($A30,'B-LogEmaxOverpEC50'!$A:$BQ,MATCH(CA$1,'B-LogEmaxOverpEC50'!$A$1:$BQ$1,0),FALSE),"")</f>
        <v/>
      </c>
      <c r="CB30" s="47" t="str">
        <f>_xlfn.IFNA(VLOOKUP($A30,'I-LogEmaxOverpEC50'!$A:$BQ,MATCH(CB$1,'I-LogEmaxOverpEC50'!$A$1:$BQ$1,0),FALSE),"")</f>
        <v/>
      </c>
      <c r="CC30" s="47" t="str">
        <f>_xlfn.IFNA(VLOOKUP($A30,'I-LogEmaxOverpEC50'!$A:$BQ,MATCH(CC$1,'I-LogEmaxOverpEC50'!$A$1:$BQ$1,0),FALSE),"")</f>
        <v/>
      </c>
      <c r="CD30" s="47" t="str">
        <f>_xlfn.IFNA(VLOOKUP($A30,'I-LogEmaxOverpEC50'!$A:$BQ,MATCH(CD$1,'I-LogEmaxOverpEC50'!$A$1:$BQ$1,0),FALSE),"")</f>
        <v/>
      </c>
      <c r="CE30" s="47" t="str">
        <f>_xlfn.IFNA(VLOOKUP($A30,'I-LogEmaxOverpEC50'!$A:$BQ,MATCH(CE$1,'I-LogEmaxOverpEC50'!$A$1:$BQ$1,0),FALSE),"")</f>
        <v/>
      </c>
      <c r="CF30" s="47" t="str">
        <f>_xlfn.IFNA(VLOOKUP($A30,'I-LogEmaxOverpEC50'!$A:$BQ,MATCH(CF$1,'I-LogEmaxOverpEC50'!$A$1:$BQ$1,0),FALSE),"")</f>
        <v/>
      </c>
      <c r="CG30" s="47" t="str">
        <f>_xlfn.IFNA(VLOOKUP($A30,'I-LogEmaxOverpEC50'!$A:$BQ,MATCH(CG$1,'I-LogEmaxOverpEC50'!$A$1:$BQ$1,0),FALSE),"")</f>
        <v/>
      </c>
      <c r="CH30" s="47" t="str">
        <f>_xlfn.IFNA(VLOOKUP($A30,'I-LogEmaxOverpEC50'!$A:$BQ,MATCH(CH$1,'I-LogEmaxOverpEC50'!$A$1:$BQ$1,0),FALSE),"")</f>
        <v/>
      </c>
      <c r="CI30" s="47" t="str">
        <f>_xlfn.IFNA(VLOOKUP($A30,'I-LogEmaxOverpEC50'!$A:$BQ,MATCH(CI$1,'I-LogEmaxOverpEC50'!$A$1:$BQ$1,0),FALSE),"")</f>
        <v/>
      </c>
      <c r="CJ30" s="47" t="str">
        <f>_xlfn.IFNA(VLOOKUP($A30,'I-LogEmaxOverpEC50'!$A:$BQ,MATCH(CJ$1,'I-LogEmaxOverpEC50'!$A$1:$BQ$1,0),FALSE),"")</f>
        <v/>
      </c>
      <c r="CK30" s="47" t="str">
        <f>_xlfn.IFNA(VLOOKUP($A30,'I-LogEmaxOverpEC50'!$A:$BQ,MATCH(CK$1,'I-LogEmaxOverpEC50'!$A$1:$BQ$1,0),FALSE),"")</f>
        <v/>
      </c>
      <c r="CL30" s="47" t="str">
        <f>_xlfn.IFNA(VLOOKUP($A30,'I-LogEmaxOverpEC50'!$A:$BQ,MATCH(CL$1,'I-LogEmaxOverpEC50'!$A$1:$BQ$1,0),FALSE),"")</f>
        <v/>
      </c>
      <c r="CM30" s="47" t="str">
        <f>_xlfn.IFNA(VLOOKUP($A30,'I-LogEmaxOverpEC50'!$A:$BQ,MATCH(CM$1,'I-LogEmaxOverpEC50'!$A$1:$BQ$1,0),FALSE),"")</f>
        <v/>
      </c>
      <c r="CN30" s="105" t="str">
        <f t="shared" si="13"/>
        <v/>
      </c>
      <c r="CO30" s="47" t="str">
        <f t="shared" si="14"/>
        <v/>
      </c>
      <c r="CP30" s="47">
        <f t="shared" si="15"/>
        <v>0.9452538600346313</v>
      </c>
      <c r="CQ30" s="47" t="str">
        <f t="shared" si="16"/>
        <v/>
      </c>
      <c r="CR30" s="48" t="str">
        <f>_xlfn.IFNA(VLOOKUP($A30,'B-LogEmaxOverpEC50'!$A:$HP,MATCH(CR$1,'B-LogEmaxOverpEC50'!$A$1:$HP$1,0),FALSE),"")</f>
        <v/>
      </c>
      <c r="CS30" s="47" t="str">
        <f>_xlfn.IFNA(VLOOKUP($A30,'B-LogEmaxOverpEC50'!$A:$HP,MATCH(CS$1,'B-LogEmaxOverpEC50'!$A$1:$HP$1,0),FALSE),"")</f>
        <v/>
      </c>
      <c r="CT30" s="47">
        <f>_xlfn.IFNA(VLOOKUP($A30,'B-LogEmaxOverpEC50'!$A:$HP,MATCH(CT$1,'B-LogEmaxOverpEC50'!$A$1:$HP$1,0),FALSE),"")</f>
        <v>3.9692608448519202</v>
      </c>
      <c r="CU30" s="47" t="str">
        <f>_xlfn.IFNA(VLOOKUP($A30,'B-LogEmaxOverpEC50'!$A:$HP,MATCH(CU$1,'B-LogEmaxOverpEC50'!$A$1:$HP$1,0),FALSE),"")</f>
        <v/>
      </c>
      <c r="CV30" s="48" t="str">
        <f>_xlfn.IFNA(VLOOKUP($A30,'I-LogEmaxOverpEC50'!$A:$HP,MATCH(CV$1,'I-LogEmaxOverpEC50'!$A$1:$HP$1,0),FALSE),"")</f>
        <v/>
      </c>
      <c r="CW30" s="47" t="str">
        <f>_xlfn.IFNA(VLOOKUP($A30,'I-LogEmaxOverpEC50'!$A:$HP,MATCH(CW$1,'I-LogEmaxOverpEC50'!$A$1:$HP$1,0),FALSE),"")</f>
        <v/>
      </c>
      <c r="CX30" s="47">
        <f>_xlfn.IFNA(VLOOKUP($A30,'I-LogEmaxOverpEC50'!$A:$HP,MATCH(CX$1,'I-LogEmaxOverpEC50'!$A$1:$HP$1,0),FALSE),"")</f>
        <v>4.199147988357856</v>
      </c>
      <c r="CY30" s="47" t="str">
        <f>_xlfn.IFNA(VLOOKUP($A30,'I-LogEmaxOverpEC50'!$A:$HP,MATCH(CY$1,'I-LogEmaxOverpEC50'!$A$1:$HP$1,0),FALSE),"")</f>
        <v/>
      </c>
      <c r="CZ30" s="105" t="str">
        <f t="shared" si="17"/>
        <v/>
      </c>
      <c r="DA30" s="47" t="str">
        <f t="shared" si="18"/>
        <v/>
      </c>
      <c r="DB30" s="47">
        <f t="shared" si="19"/>
        <v>0.93818997491532219</v>
      </c>
      <c r="DC30" s="47" t="str">
        <f t="shared" si="20"/>
        <v/>
      </c>
      <c r="DD30" s="48" t="str">
        <f>_xlfn.IFNA(VLOOKUP($A30,'B-LogEmaxOverpEC50'!$A:$HP,MATCH(DD$1,'B-LogEmaxOverpEC50'!$A$1:$HP$1,0),FALSE),"")</f>
        <v/>
      </c>
      <c r="DE30" s="47" t="str">
        <f>_xlfn.IFNA(VLOOKUP($A30,'B-LogEmaxOverpEC50'!$A:$HP,MATCH(DE$1,'B-LogEmaxOverpEC50'!$A$1:$HP$1,0),FALSE),"")</f>
        <v/>
      </c>
      <c r="DF30" s="47">
        <f>_xlfn.IFNA(VLOOKUP($A30,'B-LogEmaxOverpEC50'!$A:$HP,MATCH(DF$1,'B-LogEmaxOverpEC50'!$A$1:$HP$1,0),FALSE),"")</f>
        <v>3.9395985458631824</v>
      </c>
      <c r="DG30" s="47" t="str">
        <f>_xlfn.IFNA(VLOOKUP($A30,'B-LogEmaxOverpEC50'!$A:$HP,MATCH(DG$1,'B-LogEmaxOverpEC50'!$A$1:$HP$1,0),FALSE),"")</f>
        <v/>
      </c>
      <c r="DH30" s="48" t="str">
        <f>_xlfn.IFNA(VLOOKUP($A30,'I-LogEmaxOverpEC50'!$A:$HP,MATCH(DH$1,'I-LogEmaxOverpEC50'!$A$1:$HP$1,0),FALSE),"")</f>
        <v/>
      </c>
      <c r="DI30" s="47" t="str">
        <f>_xlfn.IFNA(VLOOKUP($A30,'I-LogEmaxOverpEC50'!$A:$HP,MATCH(DI$1,'I-LogEmaxOverpEC50'!$A$1:$HP$1,0),FALSE),"")</f>
        <v/>
      </c>
      <c r="DJ30" s="47">
        <f>_xlfn.IFNA(VLOOKUP($A30,'I-LogEmaxOverpEC50'!$A:$HP,MATCH(DJ$1,'I-LogEmaxOverpEC50'!$A$1:$HP$1,0),FALSE),"")</f>
        <v>4.199147988357856</v>
      </c>
      <c r="DK30" s="47" t="str">
        <f>_xlfn.IFNA(VLOOKUP($A30,'I-LogEmaxOverpEC50'!$A:$HP,MATCH(DK$1,'I-LogEmaxOverpEC50'!$A$1:$HP$1,0),FALSE),"")</f>
        <v/>
      </c>
      <c r="DL30" s="105" t="str">
        <f t="shared" si="21"/>
        <v/>
      </c>
      <c r="DM30" s="47" t="str">
        <f t="shared" si="22"/>
        <v/>
      </c>
      <c r="DN30" s="47">
        <f t="shared" si="23"/>
        <v>1</v>
      </c>
      <c r="DO30" s="47" t="str">
        <f t="shared" si="24"/>
        <v/>
      </c>
      <c r="DP30" s="48" t="str">
        <f>_xlfn.IFNA(VLOOKUP($A30,'B-LogEmaxOverpEC50'!$A:$HP,MATCH(DP$1,'B-LogEmaxOverpEC50'!$A$1:$HP$1,0),FALSE),"")</f>
        <v/>
      </c>
      <c r="DQ30" s="47" t="str">
        <f>_xlfn.IFNA(VLOOKUP($A30,'B-LogEmaxOverpEC50'!$A:$HP,MATCH(DQ$1,'B-LogEmaxOverpEC50'!$A$1:$HP$1,0),FALSE),"")</f>
        <v/>
      </c>
      <c r="DR30" s="47">
        <f>_xlfn.IFNA(VLOOKUP($A30,'B-LogEmaxOverpEC50'!$A:$HP,MATCH(DR$1,'B-LogEmaxOverpEC50'!$A$1:$HP$1,0),FALSE),"")</f>
        <v>1</v>
      </c>
      <c r="DS30" s="47" t="str">
        <f>_xlfn.IFNA(VLOOKUP($A30,'B-LogEmaxOverpEC50'!$A:$HP,MATCH(DS$1,'B-LogEmaxOverpEC50'!$A$1:$HP$1,0),FALSE),"")</f>
        <v/>
      </c>
      <c r="DT30" s="48" t="str">
        <f>_xlfn.IFNA(VLOOKUP($A30,'I-LogEmaxOverpEC50'!$A:$HP,MATCH(DT$1,'I-LogEmaxOverpEC50'!$A$1:$HP$1,0),FALSE),"")</f>
        <v/>
      </c>
      <c r="DU30" s="47" t="str">
        <f>_xlfn.IFNA(VLOOKUP($A30,'I-LogEmaxOverpEC50'!$A:$HP,MATCH(DU$1,'I-LogEmaxOverpEC50'!$A$1:$HP$1,0),FALSE),"")</f>
        <v/>
      </c>
      <c r="DV30" s="47" t="str">
        <f>_xlfn.IFNA(VLOOKUP($A30,'I-LogEmaxOverpEC50'!$A:$HP,MATCH(DV$1,'I-LogEmaxOverpEC50'!$A$1:$HP$1,0),FALSE),"")</f>
        <v/>
      </c>
      <c r="DW30" s="47" t="str">
        <f>_xlfn.IFNA(VLOOKUP($A30,'I-LogEmaxOverpEC50'!$A:$HP,MATCH(DW$1,'I-LogEmaxOverpEC50'!$A$1:$HP$1,0),FALSE),"")</f>
        <v/>
      </c>
      <c r="DX30" s="105" t="str">
        <f t="shared" si="25"/>
        <v/>
      </c>
      <c r="DY30" s="47" t="str">
        <f t="shared" si="26"/>
        <v/>
      </c>
      <c r="DZ30" s="47">
        <f t="shared" si="27"/>
        <v>1</v>
      </c>
      <c r="EA30" s="47" t="str">
        <f t="shared" si="28"/>
        <v/>
      </c>
      <c r="EB30" s="48" t="str">
        <f>_xlfn.IFNA(VLOOKUP($A30,'B-LogEmaxOverpEC50'!$A:$HP,MATCH(EB$1,'B-LogEmaxOverpEC50'!$A$1:$HP$1,0),FALSE),"")</f>
        <v/>
      </c>
      <c r="EC30" s="47" t="str">
        <f>_xlfn.IFNA(VLOOKUP($A30,'B-LogEmaxOverpEC50'!$A:$HP,MATCH(EC$1,'B-LogEmaxOverpEC50'!$A$1:$HP$1,0),FALSE),"")</f>
        <v/>
      </c>
      <c r="ED30" s="47">
        <f>_xlfn.IFNA(VLOOKUP($A30,'B-LogEmaxOverpEC50'!$A:$HP,MATCH(ED$1,'B-LogEmaxOverpEC50'!$A$1:$HP$1,0),FALSE),"")</f>
        <v>0.5</v>
      </c>
      <c r="EE30" s="47" t="str">
        <f>_xlfn.IFNA(VLOOKUP($A30,'B-LogEmaxOverpEC50'!$A:$HP,MATCH(EE$1,'B-LogEmaxOverpEC50'!$A$1:$HP$1,0),FALSE),"")</f>
        <v/>
      </c>
      <c r="EF30" s="48" t="str">
        <f>_xlfn.IFNA(VLOOKUP($A30,'I-LogEmaxOverpEC50'!$A:$HP,MATCH(EF$1,'I-LogEmaxOverpEC50'!$A$1:$HP$1,0),FALSE),"")</f>
        <v/>
      </c>
      <c r="EG30" s="47" t="str">
        <f>_xlfn.IFNA(VLOOKUP($A30,'I-LogEmaxOverpEC50'!$A:$HP,MATCH(EG$1,'I-LogEmaxOverpEC50'!$A$1:$HP$1,0),FALSE),"")</f>
        <v/>
      </c>
      <c r="EH30" s="47" t="str">
        <f>_xlfn.IFNA(VLOOKUP($A30,'I-LogEmaxOverpEC50'!$A:$HP,MATCH(EH$1,'I-LogEmaxOverpEC50'!$A$1:$HP$1,0),FALSE),"")</f>
        <v/>
      </c>
      <c r="EI30" s="47" t="str">
        <f>_xlfn.IFNA(VLOOKUP($A30,'I-LogEmaxOverpEC50'!$A:$HP,MATCH(EI$1,'I-LogEmaxOverpEC50'!$A$1:$HP$1,0),FALSE),"")</f>
        <v/>
      </c>
      <c r="EJ30" s="37"/>
      <c r="EK30" s="37"/>
      <c r="EL30" s="37"/>
      <c r="EM30" s="37"/>
      <c r="EN30" s="37"/>
      <c r="EO30" s="37"/>
      <c r="EP30" s="37"/>
      <c r="EQ30" s="37"/>
    </row>
    <row r="31" spans="1:147" s="49" customFormat="1" x14ac:dyDescent="0.2">
      <c r="A31" s="29" t="s">
        <v>101</v>
      </c>
      <c r="B31" s="377" t="str">
        <f>VLOOKUP($A31,BI!$A:$Q,MATCH(B$1,BI!$A$1:$Q$1,0),FALSE)</f>
        <v/>
      </c>
      <c r="C31" s="378">
        <f>VLOOKUP($A31,BI!$A:$Q,MATCH(C$1,BI!$A$1:$Q$1,0),FALSE)</f>
        <v>1</v>
      </c>
      <c r="D31" s="378">
        <f>VLOOKUP($A31,BI!$A:$Q,MATCH(D$1,BI!$A$1:$Q$1,0),FALSE)</f>
        <v>1</v>
      </c>
      <c r="E31" s="378">
        <f>VLOOKUP($A31,BI!$A:$Q,MATCH(E$1,BI!$A$1:$Q$1,0),FALSE)</f>
        <v>1</v>
      </c>
      <c r="F31" s="378">
        <f>VLOOKUP($A31,BI!$A:$Q,MATCH(F$1,BI!$A$1:$Q$1,0),FALSE)</f>
        <v>1</v>
      </c>
      <c r="G31" s="378">
        <f>VLOOKUP($A31,BI!$A:$Q,MATCH(G$1,BI!$A$1:$Q$1,0),FALSE)</f>
        <v>1</v>
      </c>
      <c r="H31" s="378" t="str">
        <f>VLOOKUP($A31,BI!$A:$Q,MATCH(H$1,BI!$A$1:$Q$1,0),FALSE)</f>
        <v/>
      </c>
      <c r="I31" s="378" t="str">
        <f>VLOOKUP($A31,BI!$A:$Q,MATCH(I$1,BI!$A$1:$Q$1,0),FALSE)</f>
        <v/>
      </c>
      <c r="J31" s="378" t="str">
        <f>VLOOKUP($A31,BI!$A:$Q,MATCH(J$1,BI!$A$1:$Q$1,0),FALSE)</f>
        <v/>
      </c>
      <c r="K31" s="378" t="str">
        <f>VLOOKUP($A31,BI!$A:$Q,MATCH(K$1,BI!$A$1:$Q$1,0),FALSE)</f>
        <v/>
      </c>
      <c r="L31" s="378">
        <f>VLOOKUP($A31,BI!$A:$Q,MATCH(L$1,BI!$A$1:$Q$1,0),FALSE)</f>
        <v>1</v>
      </c>
      <c r="M31" s="378">
        <f>VLOOKUP($A31,BI!$A:$Q,MATCH(M$1,BI!$A$1:$Q$1,0),FALSE)</f>
        <v>1</v>
      </c>
      <c r="N31" s="49">
        <f t="shared" si="29"/>
        <v>7</v>
      </c>
      <c r="O31" s="49" t="str">
        <f>VLOOKUP($A31,BI!$A:$Q,MATCH(O$1,BI!$A$1:$Q$1,0),FALSE)</f>
        <v/>
      </c>
      <c r="P31" s="37">
        <f>VLOOKUP($A31,BI!$A:$Q,MATCH(P$1,BI!$A$1:$Q$1,0),FALSE)</f>
        <v>1</v>
      </c>
      <c r="Q31" s="37" t="str">
        <f>VLOOKUP($A31,BI!$A:$Q,MATCH(Q$1,BI!$A$1:$Q$1,0),FALSE)</f>
        <v/>
      </c>
      <c r="R31" s="37">
        <f>VLOOKUP($A31,BI!$A:$Q,MATCH(R$1,BI!$A$1:$Q$1,0),FALSE)</f>
        <v>1</v>
      </c>
      <c r="S31" s="37">
        <f t="shared" si="30"/>
        <v>2</v>
      </c>
      <c r="T31" s="40" t="str">
        <f t="shared" si="31"/>
        <v/>
      </c>
      <c r="U31" s="41">
        <f t="shared" si="32"/>
        <v>0.8681880299558159</v>
      </c>
      <c r="V31" s="41">
        <f t="shared" si="33"/>
        <v>0.82182090187773194</v>
      </c>
      <c r="W31" s="41">
        <f t="shared" si="34"/>
        <v>0.72567230565136276</v>
      </c>
      <c r="X31" s="41">
        <f t="shared" si="35"/>
        <v>0.72452712988051005</v>
      </c>
      <c r="Y31" s="41">
        <f t="shared" si="36"/>
        <v>0.75740428355959943</v>
      </c>
      <c r="Z31" s="41" t="str">
        <f t="shared" si="37"/>
        <v/>
      </c>
      <c r="AA31" s="41" t="str">
        <f t="shared" si="38"/>
        <v/>
      </c>
      <c r="AB31" s="41" t="str">
        <f t="shared" si="39"/>
        <v/>
      </c>
      <c r="AC31" s="41" t="str">
        <f t="shared" si="40"/>
        <v/>
      </c>
      <c r="AD31" s="41">
        <f t="shared" si="41"/>
        <v>0.72197385719731078</v>
      </c>
      <c r="AE31" s="41">
        <f t="shared" si="42"/>
        <v>0.98825555780262742</v>
      </c>
      <c r="AF31" s="44" t="str">
        <f>_xlfn.IFNA(VLOOKUP($A31,'B-LogEmaxOverpEC50'!$A:$BQ,MATCH(AF$1,'B-LogEmaxOverpEC50'!$A$1:$BQ$1,0),FALSE),"")</f>
        <v/>
      </c>
      <c r="AG31" s="46">
        <f>_xlfn.IFNA(VLOOKUP($A31,'B-LogEmaxOverpEC50'!$A:$BQ,MATCH(AG$1,'B-LogEmaxOverpEC50'!$A$1:$BQ$1,0),FALSE),"")</f>
        <v>4.848753763969901</v>
      </c>
      <c r="AH31" s="46">
        <f>_xlfn.IFNA(VLOOKUP($A31,'B-LogEmaxOverpEC50'!$A:$BQ,MATCH(AH$1,'B-LogEmaxOverpEC50'!$A$1:$BQ$1,0),FALSE),"")</f>
        <v>5.1223204088184309</v>
      </c>
      <c r="AI31" s="46">
        <f>_xlfn.IFNA(VLOOKUP($A31,'B-LogEmaxOverpEC50'!$A:$BQ,MATCH(AI$1,'B-LogEmaxOverpEC50'!$A$1:$BQ$1,0),FALSE),"")</f>
        <v>5.240096693877879</v>
      </c>
      <c r="AJ31" s="46">
        <f>_xlfn.IFNA(VLOOKUP($A31,'B-LogEmaxOverpEC50'!$A:$BQ,MATCH(AJ$1,'B-LogEmaxOverpEC50'!$A$1:$BQ$1,0),FALSE),"")</f>
        <v>5.2483791052925408</v>
      </c>
      <c r="AK31" s="46">
        <f>_xlfn.IFNA(VLOOKUP($A31,'B-LogEmaxOverpEC50'!$A:$BQ,MATCH(AK$1,'B-LogEmaxOverpEC50'!$A$1:$BQ$1,0),FALSE),"")</f>
        <v>4.8305017393159151</v>
      </c>
      <c r="AL31" s="45" t="str">
        <f>_xlfn.IFNA(VLOOKUP($A31,'B-LogEmaxOverpEC50'!$A:$BQ,MATCH(AL$1,'B-LogEmaxOverpEC50'!$A$1:$BQ$1,0),FALSE),"")</f>
        <v/>
      </c>
      <c r="AM31" s="45" t="str">
        <f>_xlfn.IFNA(VLOOKUP($A31,'B-LogEmaxOverpEC50'!$A:$BQ,MATCH(AM$1,'B-LogEmaxOverpEC50'!$A$1:$BQ$1,0),FALSE),"")</f>
        <v/>
      </c>
      <c r="AN31" s="45" t="str">
        <f>_xlfn.IFNA(VLOOKUP($A31,'B-LogEmaxOverpEC50'!$A:$BQ,MATCH(AN$1,'B-LogEmaxOverpEC50'!$A$1:$BQ$1,0),FALSE),"")</f>
        <v/>
      </c>
      <c r="AO31" s="46" t="str">
        <f>_xlfn.IFNA(VLOOKUP($A31,'B-LogEmaxOverpEC50'!$A:$BQ,MATCH(AO$1,'B-LogEmaxOverpEC50'!$A$1:$BQ$1,0),FALSE),"")</f>
        <v/>
      </c>
      <c r="AP31" s="45">
        <f>_xlfn.IFNA(VLOOKUP($A31,'B-LogEmaxOverpEC50'!$A:$BQ,MATCH(AP$1,'B-LogEmaxOverpEC50'!$A$1:$BQ$1,0),FALSE),"")</f>
        <v>5.0454933290018928</v>
      </c>
      <c r="AQ31" s="45">
        <f>_xlfn.IFNA(VLOOKUP($A31,'B-LogEmaxOverpEC50'!$A:$BQ,MATCH(AQ$1,'B-LogEmaxOverpEC50'!$A$1:$BQ$1,0),FALSE),"")</f>
        <v>3.858277568551967</v>
      </c>
      <c r="AR31" s="47" t="str">
        <f>_xlfn.IFNA(VLOOKUP($A31,'I-LogEmaxOverpEC50'!$A:$BQ,MATCH(AR$1,'I-LogEmaxOverpEC50'!$A$1:$BQ$1,0),FALSE),"")</f>
        <v/>
      </c>
      <c r="AS31" s="47">
        <f>_xlfn.IFNA(VLOOKUP($A31,'I-LogEmaxOverpEC50'!$A:$BQ,MATCH(AS$1,'I-LogEmaxOverpEC50'!$A$1:$BQ$1,0),FALSE),"")</f>
        <v>4.2096299780818756</v>
      </c>
      <c r="AT31" s="47">
        <f>_xlfn.IFNA(VLOOKUP($A31,'I-LogEmaxOverpEC50'!$A:$BQ,MATCH(AT$1,'I-LogEmaxOverpEC50'!$A$1:$BQ$1,0),FALSE),"")</f>
        <v>4.2096299780818756</v>
      </c>
      <c r="AU31" s="47">
        <f>_xlfn.IFNA(VLOOKUP($A31,'I-LogEmaxOverpEC50'!$A:$BQ,MATCH(AU$1,'I-LogEmaxOverpEC50'!$A$1:$BQ$1,0),FALSE),"")</f>
        <v>3.8025930496824438</v>
      </c>
      <c r="AV31" s="47">
        <f>_xlfn.IFNA(VLOOKUP($A31,'I-LogEmaxOverpEC50'!$A:$BQ,MATCH(AV$1,'I-LogEmaxOverpEC50'!$A$1:$BQ$1,0),FALSE),"")</f>
        <v>3.8025930496824438</v>
      </c>
      <c r="AW31" s="47">
        <f>_xlfn.IFNA(VLOOKUP($A31,'I-LogEmaxOverpEC50'!$A:$BQ,MATCH(AW$1,'I-LogEmaxOverpEC50'!$A$1:$BQ$1,0),FALSE),"")</f>
        <v>3.6586427090999698</v>
      </c>
      <c r="AX31" s="47" t="str">
        <f>_xlfn.IFNA(VLOOKUP($A31,'I-LogEmaxOverpEC50'!$A:$BQ,MATCH(AX$1,'I-LogEmaxOverpEC50'!$A$1:$BQ$1,0),FALSE),"")</f>
        <v/>
      </c>
      <c r="AY31" s="47" t="str">
        <f>_xlfn.IFNA(VLOOKUP($A31,'I-LogEmaxOverpEC50'!$A:$BQ,MATCH(AY$1,'I-LogEmaxOverpEC50'!$A$1:$BQ$1,0),FALSE),"")</f>
        <v/>
      </c>
      <c r="AZ31" s="47" t="str">
        <f>_xlfn.IFNA(VLOOKUP($A31,'I-LogEmaxOverpEC50'!$A:$BQ,MATCH(AZ$1,'I-LogEmaxOverpEC50'!$A$1:$BQ$1,0),FALSE),"")</f>
        <v/>
      </c>
      <c r="BA31" s="47" t="str">
        <f>_xlfn.IFNA(VLOOKUP($A31,'I-LogEmaxOverpEC50'!$A:$BQ,MATCH(BA$1,'I-LogEmaxOverpEC50'!$A$1:$BQ$1,0),FALSE),"")</f>
        <v/>
      </c>
      <c r="BB31" s="47">
        <f>_xlfn.IFNA(VLOOKUP($A31,'I-LogEmaxOverpEC50'!$A:$BQ,MATCH(BB$1,'I-LogEmaxOverpEC50'!$A$1:$BQ$1,0),FALSE),"")</f>
        <v>3.6427142802027968</v>
      </c>
      <c r="BC31" s="47">
        <f>_xlfn.IFNA(VLOOKUP($A31,'I-LogEmaxOverpEC50'!$A:$BQ,MATCH(BC$1,'I-LogEmaxOverpEC50'!$A$1:$BQ$1,0),FALSE),"")</f>
        <v>3.8129642506666892</v>
      </c>
      <c r="BD31" s="199" t="str">
        <f t="shared" si="43"/>
        <v/>
      </c>
      <c r="BE31" s="41">
        <f t="shared" si="44"/>
        <v>0.71252075423234396</v>
      </c>
      <c r="BF31" s="41">
        <f t="shared" si="45"/>
        <v>0.90931691452576568</v>
      </c>
      <c r="BG31" s="41">
        <f t="shared" si="46"/>
        <v>0.28370542365996176</v>
      </c>
      <c r="BH31" s="41">
        <f t="shared" si="47"/>
        <v>0.28201506869148063</v>
      </c>
      <c r="BI31" s="41">
        <f t="shared" si="48"/>
        <v>4.0173028040981065E-2</v>
      </c>
      <c r="BJ31" s="41" t="str">
        <f t="shared" si="49"/>
        <v/>
      </c>
      <c r="BK31" s="41" t="str">
        <f t="shared" si="50"/>
        <v/>
      </c>
      <c r="BL31" s="41" t="str">
        <f t="shared" si="51"/>
        <v/>
      </c>
      <c r="BM31" s="41" t="str">
        <f t="shared" si="52"/>
        <v/>
      </c>
      <c r="BN31" s="41">
        <f t="shared" si="53"/>
        <v>0</v>
      </c>
      <c r="BO31" s="41">
        <f t="shared" si="54"/>
        <v>0</v>
      </c>
      <c r="BP31" s="40" t="str">
        <f>_xlfn.IFNA(VLOOKUP($A31,'B-LogEmaxOverpEC50'!$A:$BQ,MATCH(BP$1,'B-LogEmaxOverpEC50'!$A$1:$BQ$1,0),FALSE),"")</f>
        <v/>
      </c>
      <c r="BQ31" s="41">
        <f>_xlfn.IFNA(VLOOKUP($A31,'B-LogEmaxOverpEC50'!$A:$BQ,MATCH(BQ$1,'B-LogEmaxOverpEC50'!$A$1:$BQ$1,0),FALSE),"")</f>
        <v>0.71252075423234396</v>
      </c>
      <c r="BR31" s="41">
        <f>_xlfn.IFNA(VLOOKUP($A31,'B-LogEmaxOverpEC50'!$A:$BQ,MATCH(BR$1,'B-LogEmaxOverpEC50'!$A$1:$BQ$1,0),FALSE),"")</f>
        <v>0.90931691452576568</v>
      </c>
      <c r="BS31" s="41">
        <f>_xlfn.IFNA(VLOOKUP($A31,'B-LogEmaxOverpEC50'!$A:$BQ,MATCH(BS$1,'B-LogEmaxOverpEC50'!$A$1:$BQ$1,0),FALSE),"")</f>
        <v>0.99404186586680432</v>
      </c>
      <c r="BT31" s="41">
        <f>_xlfn.IFNA(VLOOKUP($A31,'B-LogEmaxOverpEC50'!$A:$BQ,MATCH(BT$1,'B-LogEmaxOverpEC50'!$A$1:$BQ$1,0),FALSE),"")</f>
        <v>1</v>
      </c>
      <c r="BU31" s="41">
        <f>_xlfn.IFNA(VLOOKUP($A31,'B-LogEmaxOverpEC50'!$A:$BQ,MATCH(BU$1,'B-LogEmaxOverpEC50'!$A$1:$BQ$1,0),FALSE),"")</f>
        <v>0.69939076036385128</v>
      </c>
      <c r="BV31" s="41" t="str">
        <f>_xlfn.IFNA(VLOOKUP($A31,'B-LogEmaxOverpEC50'!$A:$BQ,MATCH(BV$1,'B-LogEmaxOverpEC50'!$A$1:$BQ$1,0),FALSE),"")</f>
        <v/>
      </c>
      <c r="BW31" s="41" t="str">
        <f>_xlfn.IFNA(VLOOKUP($A31,'B-LogEmaxOverpEC50'!$A:$BQ,MATCH(BW$1,'B-LogEmaxOverpEC50'!$A$1:$BQ$1,0),FALSE),"")</f>
        <v/>
      </c>
      <c r="BX31" s="41" t="str">
        <f>_xlfn.IFNA(VLOOKUP($A31,'B-LogEmaxOverpEC50'!$A:$BQ,MATCH(BX$1,'B-LogEmaxOverpEC50'!$A$1:$BQ$1,0),FALSE),"")</f>
        <v/>
      </c>
      <c r="BY31" s="41" t="str">
        <f>_xlfn.IFNA(VLOOKUP($A31,'B-LogEmaxOverpEC50'!$A:$BQ,MATCH(BY$1,'B-LogEmaxOverpEC50'!$A$1:$BQ$1,0),FALSE),"")</f>
        <v/>
      </c>
      <c r="BZ31" s="41">
        <f>_xlfn.IFNA(VLOOKUP($A31,'B-LogEmaxOverpEC50'!$A:$BQ,MATCH(BZ$1,'B-LogEmaxOverpEC50'!$A$1:$BQ$1,0),FALSE),"")</f>
        <v>0.85404967124461839</v>
      </c>
      <c r="CA31" s="41">
        <f>_xlfn.IFNA(VLOOKUP($A31,'B-LogEmaxOverpEC50'!$A:$BQ,MATCH(CA$1,'B-LogEmaxOverpEC50'!$A$1:$BQ$1,0),FALSE),"")</f>
        <v>0</v>
      </c>
      <c r="CB31" s="47" t="str">
        <f>_xlfn.IFNA(VLOOKUP($A31,'I-LogEmaxOverpEC50'!$A:$BQ,MATCH(CB$1,'I-LogEmaxOverpEC50'!$A$1:$BQ$1,0),FALSE),"")</f>
        <v/>
      </c>
      <c r="CC31" s="47">
        <f>_xlfn.IFNA(VLOOKUP($A31,'I-LogEmaxOverpEC50'!$A:$BQ,MATCH(CC$1,'I-LogEmaxOverpEC50'!$A$1:$BQ$1,0),FALSE),"")</f>
        <v>1</v>
      </c>
      <c r="CD31" s="47">
        <f>_xlfn.IFNA(VLOOKUP($A31,'I-LogEmaxOverpEC50'!$A:$BQ,MATCH(CD$1,'I-LogEmaxOverpEC50'!$A$1:$BQ$1,0),FALSE),"")</f>
        <v>1</v>
      </c>
      <c r="CE31" s="47">
        <f>_xlfn.IFNA(VLOOKUP($A31,'I-LogEmaxOverpEC50'!$A:$BQ,MATCH(CE$1,'I-LogEmaxOverpEC50'!$A$1:$BQ$1,0),FALSE),"")</f>
        <v>0.28201506869148063</v>
      </c>
      <c r="CF31" s="47">
        <f>_xlfn.IFNA(VLOOKUP($A31,'I-LogEmaxOverpEC50'!$A:$BQ,MATCH(CF$1,'I-LogEmaxOverpEC50'!$A$1:$BQ$1,0),FALSE),"")</f>
        <v>0.28201506869148063</v>
      </c>
      <c r="CG31" s="47">
        <f>_xlfn.IFNA(VLOOKUP($A31,'I-LogEmaxOverpEC50'!$A:$BQ,MATCH(CG$1,'I-LogEmaxOverpEC50'!$A$1:$BQ$1,0),FALSE),"")</f>
        <v>2.8096644627700066E-2</v>
      </c>
      <c r="CH31" s="47" t="str">
        <f>_xlfn.IFNA(VLOOKUP($A31,'I-LogEmaxOverpEC50'!$A:$BQ,MATCH(CH$1,'I-LogEmaxOverpEC50'!$A$1:$BQ$1,0),FALSE),"")</f>
        <v/>
      </c>
      <c r="CI31" s="47" t="str">
        <f>_xlfn.IFNA(VLOOKUP($A31,'I-LogEmaxOverpEC50'!$A:$BQ,MATCH(CI$1,'I-LogEmaxOverpEC50'!$A$1:$BQ$1,0),FALSE),"")</f>
        <v/>
      </c>
      <c r="CJ31" s="47" t="str">
        <f>_xlfn.IFNA(VLOOKUP($A31,'I-LogEmaxOverpEC50'!$A:$BQ,MATCH(CJ$1,'I-LogEmaxOverpEC50'!$A$1:$BQ$1,0),FALSE),"")</f>
        <v/>
      </c>
      <c r="CK31" s="47" t="str">
        <f>_xlfn.IFNA(VLOOKUP($A31,'I-LogEmaxOverpEC50'!$A:$BQ,MATCH(CK$1,'I-LogEmaxOverpEC50'!$A$1:$BQ$1,0),FALSE),"")</f>
        <v/>
      </c>
      <c r="CL31" s="47">
        <f>_xlfn.IFNA(VLOOKUP($A31,'I-LogEmaxOverpEC50'!$A:$BQ,MATCH(CL$1,'I-LogEmaxOverpEC50'!$A$1:$BQ$1,0),FALSE),"")</f>
        <v>0</v>
      </c>
      <c r="CM31" s="47">
        <f>_xlfn.IFNA(VLOOKUP($A31,'I-LogEmaxOverpEC50'!$A:$BQ,MATCH(CM$1,'I-LogEmaxOverpEC50'!$A$1:$BQ$1,0),FALSE),"")</f>
        <v>0.30030914843392853</v>
      </c>
      <c r="CN31" s="105" t="str">
        <f t="shared" si="13"/>
        <v/>
      </c>
      <c r="CO31" s="47">
        <f t="shared" si="14"/>
        <v>0.8020819177937859</v>
      </c>
      <c r="CP31" s="47" t="str">
        <f t="shared" si="15"/>
        <v/>
      </c>
      <c r="CQ31" s="47">
        <f t="shared" si="16"/>
        <v>0.75571683521004196</v>
      </c>
      <c r="CR31" s="48" t="str">
        <f>_xlfn.IFNA(VLOOKUP($A31,'B-LogEmaxOverpEC50'!$A:$HP,MATCH(CR$1,'B-LogEmaxOverpEC50'!$A$1:$HP$1,0),FALSE),"")</f>
        <v/>
      </c>
      <c r="CS31" s="47">
        <f>_xlfn.IFNA(VLOOKUP($A31,'B-LogEmaxOverpEC50'!$A:$HP,MATCH(CS$1,'B-LogEmaxOverpEC50'!$A$1:$HP$1,0),FALSE),"")</f>
        <v>5.2483791052925408</v>
      </c>
      <c r="CT31" s="47" t="str">
        <f>_xlfn.IFNA(VLOOKUP($A31,'B-LogEmaxOverpEC50'!$A:$HP,MATCH(CT$1,'B-LogEmaxOverpEC50'!$A$1:$HP$1,0),FALSE),"")</f>
        <v/>
      </c>
      <c r="CU31" s="47">
        <f>_xlfn.IFNA(VLOOKUP($A31,'B-LogEmaxOverpEC50'!$A:$HP,MATCH(CU$1,'B-LogEmaxOverpEC50'!$A$1:$HP$1,0),FALSE),"")</f>
        <v>5.0454933290018928</v>
      </c>
      <c r="CV31" s="48" t="str">
        <f>_xlfn.IFNA(VLOOKUP($A31,'I-LogEmaxOverpEC50'!$A:$HP,MATCH(CV$1,'I-LogEmaxOverpEC50'!$A$1:$HP$1,0),FALSE),"")</f>
        <v/>
      </c>
      <c r="CW31" s="47">
        <f>_xlfn.IFNA(VLOOKUP($A31,'I-LogEmaxOverpEC50'!$A:$HP,MATCH(CW$1,'I-LogEmaxOverpEC50'!$A$1:$HP$1,0),FALSE),"")</f>
        <v>4.2096299780818756</v>
      </c>
      <c r="CX31" s="47" t="str">
        <f>_xlfn.IFNA(VLOOKUP($A31,'I-LogEmaxOverpEC50'!$A:$HP,MATCH(CX$1,'I-LogEmaxOverpEC50'!$A$1:$HP$1,0),FALSE),"")</f>
        <v/>
      </c>
      <c r="CY31" s="47">
        <f>_xlfn.IFNA(VLOOKUP($A31,'I-LogEmaxOverpEC50'!$A:$HP,MATCH(CY$1,'I-LogEmaxOverpEC50'!$A$1:$HP$1,0),FALSE),"")</f>
        <v>3.8129642506666892</v>
      </c>
      <c r="CZ31" s="105" t="str">
        <f t="shared" si="17"/>
        <v/>
      </c>
      <c r="DA31" s="47">
        <f t="shared" si="18"/>
        <v>0.77829373341508845</v>
      </c>
      <c r="DB31" s="47" t="str">
        <f t="shared" si="19"/>
        <v/>
      </c>
      <c r="DC31" s="47">
        <f t="shared" si="20"/>
        <v>0.83736190167671432</v>
      </c>
      <c r="DD31" s="48" t="str">
        <f>_xlfn.IFNA(VLOOKUP($A31,'B-LogEmaxOverpEC50'!$A:$HP,MATCH(DD$1,'B-LogEmaxOverpEC50'!$A$1:$HP$1,0),FALSE),"")</f>
        <v/>
      </c>
      <c r="DE31" s="47">
        <f>_xlfn.IFNA(VLOOKUP($A31,'B-LogEmaxOverpEC50'!$A:$HP,MATCH(DE$1,'B-LogEmaxOverpEC50'!$A$1:$HP$1,0),FALSE),"")</f>
        <v>5.0580103422549332</v>
      </c>
      <c r="DF31" s="47" t="str">
        <f>_xlfn.IFNA(VLOOKUP($A31,'B-LogEmaxOverpEC50'!$A:$HP,MATCH(DF$1,'B-LogEmaxOverpEC50'!$A$1:$HP$1,0),FALSE),"")</f>
        <v/>
      </c>
      <c r="DG31" s="47">
        <f>_xlfn.IFNA(VLOOKUP($A31,'B-LogEmaxOverpEC50'!$A:$HP,MATCH(DG$1,'B-LogEmaxOverpEC50'!$A$1:$HP$1,0),FALSE),"")</f>
        <v>4.4518854487769302</v>
      </c>
      <c r="DH31" s="48" t="str">
        <f>_xlfn.IFNA(VLOOKUP($A31,'I-LogEmaxOverpEC50'!$A:$HP,MATCH(DH$1,'I-LogEmaxOverpEC50'!$A$1:$HP$1,0),FALSE),"")</f>
        <v/>
      </c>
      <c r="DI31" s="47">
        <f>_xlfn.IFNA(VLOOKUP($A31,'I-LogEmaxOverpEC50'!$A:$HP,MATCH(DI$1,'I-LogEmaxOverpEC50'!$A$1:$HP$1,0),FALSE),"")</f>
        <v>3.9366177529257214</v>
      </c>
      <c r="DJ31" s="47" t="str">
        <f>_xlfn.IFNA(VLOOKUP($A31,'I-LogEmaxOverpEC50'!$A:$HP,MATCH(DJ$1,'I-LogEmaxOverpEC50'!$A$1:$HP$1,0),FALSE),"")</f>
        <v/>
      </c>
      <c r="DK31" s="47">
        <f>_xlfn.IFNA(VLOOKUP($A31,'I-LogEmaxOverpEC50'!$A:$HP,MATCH(DK$1,'I-LogEmaxOverpEC50'!$A$1:$HP$1,0),FALSE),"")</f>
        <v>3.727839265434743</v>
      </c>
      <c r="DL31" s="105" t="str">
        <f t="shared" si="21"/>
        <v/>
      </c>
      <c r="DM31" s="47">
        <f t="shared" si="22"/>
        <v>1</v>
      </c>
      <c r="DN31" s="47" t="str">
        <f t="shared" si="23"/>
        <v/>
      </c>
      <c r="DO31" s="47">
        <f t="shared" si="24"/>
        <v>0.35162960486394645</v>
      </c>
      <c r="DP31" s="48" t="str">
        <f>_xlfn.IFNA(VLOOKUP($A31,'B-LogEmaxOverpEC50'!$A:$HP,MATCH(DP$1,'B-LogEmaxOverpEC50'!$A$1:$HP$1,0),FALSE),"")</f>
        <v/>
      </c>
      <c r="DQ31" s="47">
        <f>_xlfn.IFNA(VLOOKUP($A31,'B-LogEmaxOverpEC50'!$A:$HP,MATCH(DQ$1,'B-LogEmaxOverpEC50'!$A$1:$HP$1,0),FALSE),"")</f>
        <v>1</v>
      </c>
      <c r="DR31" s="47" t="str">
        <f>_xlfn.IFNA(VLOOKUP($A31,'B-LogEmaxOverpEC50'!$A:$HP,MATCH(DR$1,'B-LogEmaxOverpEC50'!$A$1:$HP$1,0),FALSE),"")</f>
        <v/>
      </c>
      <c r="DS31" s="47">
        <f>_xlfn.IFNA(VLOOKUP($A31,'B-LogEmaxOverpEC50'!$A:$HP,MATCH(DS$1,'B-LogEmaxOverpEC50'!$A$1:$HP$1,0),FALSE),"")</f>
        <v>0.85404967124461839</v>
      </c>
      <c r="DT31" s="48" t="str">
        <f>_xlfn.IFNA(VLOOKUP($A31,'I-LogEmaxOverpEC50'!$A:$HP,MATCH(DT$1,'I-LogEmaxOverpEC50'!$A$1:$HP$1,0),FALSE),"")</f>
        <v/>
      </c>
      <c r="DU31" s="47">
        <f>_xlfn.IFNA(VLOOKUP($A31,'I-LogEmaxOverpEC50'!$A:$HP,MATCH(DU$1,'I-LogEmaxOverpEC50'!$A$1:$HP$1,0),FALSE),"")</f>
        <v>1</v>
      </c>
      <c r="DV31" s="47" t="str">
        <f>_xlfn.IFNA(VLOOKUP($A31,'I-LogEmaxOverpEC50'!$A:$HP,MATCH(DV$1,'I-LogEmaxOverpEC50'!$A$1:$HP$1,0),FALSE),"")</f>
        <v/>
      </c>
      <c r="DW31" s="47">
        <f>_xlfn.IFNA(VLOOKUP($A31,'I-LogEmaxOverpEC50'!$A:$HP,MATCH(DW$1,'I-LogEmaxOverpEC50'!$A$1:$HP$1,0),FALSE),"")</f>
        <v>0.30030914843392853</v>
      </c>
      <c r="DX31" s="105" t="str">
        <f t="shared" si="25"/>
        <v/>
      </c>
      <c r="DY31" s="47">
        <f t="shared" si="26"/>
        <v>0.6006870033195475</v>
      </c>
      <c r="DZ31" s="47" t="str">
        <f t="shared" si="27"/>
        <v/>
      </c>
      <c r="EA31" s="47">
        <f t="shared" si="28"/>
        <v>0.35162960486394645</v>
      </c>
      <c r="EB31" s="48" t="str">
        <f>_xlfn.IFNA(VLOOKUP($A31,'B-LogEmaxOverpEC50'!$A:$HP,MATCH(EB$1,'B-LogEmaxOverpEC50'!$A$1:$HP$1,0),FALSE),"")</f>
        <v/>
      </c>
      <c r="EC31" s="47">
        <f>_xlfn.IFNA(VLOOKUP($A31,'B-LogEmaxOverpEC50'!$A:$HP,MATCH(EC$1,'B-LogEmaxOverpEC50'!$A$1:$HP$1,0),FALSE),"")</f>
        <v>0.863054058997753</v>
      </c>
      <c r="ED31" s="47" t="str">
        <f>_xlfn.IFNA(VLOOKUP($A31,'B-LogEmaxOverpEC50'!$A:$HP,MATCH(ED$1,'B-LogEmaxOverpEC50'!$A$1:$HP$1,0),FALSE),"")</f>
        <v/>
      </c>
      <c r="EE31" s="47">
        <f>_xlfn.IFNA(VLOOKUP($A31,'B-LogEmaxOverpEC50'!$A:$HP,MATCH(EE$1,'B-LogEmaxOverpEC50'!$A$1:$HP$1,0),FALSE),"")</f>
        <v>0.4270248356223092</v>
      </c>
      <c r="EF31" s="48" t="str">
        <f>_xlfn.IFNA(VLOOKUP($A31,'I-LogEmaxOverpEC50'!$A:$HP,MATCH(EF$1,'I-LogEmaxOverpEC50'!$A$1:$HP$1,0),FALSE),"")</f>
        <v/>
      </c>
      <c r="EG31" s="47">
        <f>_xlfn.IFNA(VLOOKUP($A31,'I-LogEmaxOverpEC50'!$A:$HP,MATCH(EG$1,'I-LogEmaxOverpEC50'!$A$1:$HP$1,0),FALSE),"")</f>
        <v>0.51842535640213216</v>
      </c>
      <c r="EH31" s="47" t="str">
        <f>_xlfn.IFNA(VLOOKUP($A31,'I-LogEmaxOverpEC50'!$A:$HP,MATCH(EH$1,'I-LogEmaxOverpEC50'!$A$1:$HP$1,0),FALSE),"")</f>
        <v/>
      </c>
      <c r="EI31" s="47">
        <f>_xlfn.IFNA(VLOOKUP($A31,'I-LogEmaxOverpEC50'!$A:$HP,MATCH(EI$1,'I-LogEmaxOverpEC50'!$A$1:$HP$1,0),FALSE),"")</f>
        <v>0.15015457421696426</v>
      </c>
      <c r="EJ31" s="37"/>
      <c r="EK31" s="37"/>
      <c r="EL31" s="37"/>
      <c r="EM31" s="37"/>
      <c r="EN31" s="37"/>
      <c r="EO31" s="37"/>
      <c r="EP31" s="37"/>
      <c r="EQ31" s="37"/>
    </row>
    <row r="32" spans="1:147" s="49" customFormat="1" x14ac:dyDescent="0.2">
      <c r="A32" s="29" t="s">
        <v>78</v>
      </c>
      <c r="B32" s="377" t="str">
        <f>VLOOKUP($A32,BI!$A:$Q,MATCH(B$1,BI!$A$1:$Q$1,0),FALSE)</f>
        <v/>
      </c>
      <c r="C32" s="378">
        <f>VLOOKUP($A32,BI!$A:$Q,MATCH(C$1,BI!$A$1:$Q$1,0),FALSE)</f>
        <v>1</v>
      </c>
      <c r="D32" s="378">
        <f>VLOOKUP($A32,BI!$A:$Q,MATCH(D$1,BI!$A$1:$Q$1,0),FALSE)</f>
        <v>1</v>
      </c>
      <c r="E32" s="378">
        <f>VLOOKUP($A32,BI!$A:$Q,MATCH(E$1,BI!$A$1:$Q$1,0),FALSE)</f>
        <v>1</v>
      </c>
      <c r="F32" s="378">
        <f>VLOOKUP($A32,BI!$A:$Q,MATCH(F$1,BI!$A$1:$Q$1,0),FALSE)</f>
        <v>1</v>
      </c>
      <c r="G32" s="378">
        <f>VLOOKUP($A32,BI!$A:$Q,MATCH(G$1,BI!$A$1:$Q$1,0),FALSE)</f>
        <v>1</v>
      </c>
      <c r="H32" s="378" t="str">
        <f>VLOOKUP($A32,BI!$A:$Q,MATCH(H$1,BI!$A$1:$Q$1,0),FALSE)</f>
        <v/>
      </c>
      <c r="I32" s="378" t="str">
        <f>VLOOKUP($A32,BI!$A:$Q,MATCH(I$1,BI!$A$1:$Q$1,0),FALSE)</f>
        <v/>
      </c>
      <c r="J32" s="378" t="str">
        <f>VLOOKUP($A32,BI!$A:$Q,MATCH(J$1,BI!$A$1:$Q$1,0),FALSE)</f>
        <v/>
      </c>
      <c r="K32" s="378" t="str">
        <f>VLOOKUP($A32,BI!$A:$Q,MATCH(K$1,BI!$A$1:$Q$1,0),FALSE)</f>
        <v/>
      </c>
      <c r="L32" s="378">
        <f>VLOOKUP($A32,BI!$A:$Q,MATCH(L$1,BI!$A$1:$Q$1,0),FALSE)</f>
        <v>1</v>
      </c>
      <c r="M32" s="378" t="str">
        <f>VLOOKUP($A32,BI!$A:$Q,MATCH(M$1,BI!$A$1:$Q$1,0),FALSE)</f>
        <v/>
      </c>
      <c r="N32" s="49">
        <f t="shared" si="29"/>
        <v>6</v>
      </c>
      <c r="O32" s="49" t="str">
        <f>VLOOKUP($A32,BI!$A:$Q,MATCH(O$1,BI!$A$1:$Q$1,0),FALSE)</f>
        <v/>
      </c>
      <c r="P32" s="37">
        <f>VLOOKUP($A32,BI!$A:$Q,MATCH(P$1,BI!$A$1:$Q$1,0),FALSE)</f>
        <v>1</v>
      </c>
      <c r="Q32" s="37" t="str">
        <f>VLOOKUP($A32,BI!$A:$Q,MATCH(Q$1,BI!$A$1:$Q$1,0),FALSE)</f>
        <v/>
      </c>
      <c r="R32" s="37">
        <f>VLOOKUP($A32,BI!$A:$Q,MATCH(R$1,BI!$A$1:$Q$1,0),FALSE)</f>
        <v>1</v>
      </c>
      <c r="S32" s="37">
        <f t="shared" si="30"/>
        <v>2</v>
      </c>
      <c r="T32" s="40" t="str">
        <f t="shared" si="31"/>
        <v/>
      </c>
      <c r="U32" s="41">
        <f t="shared" si="32"/>
        <v>0.89568744896216501</v>
      </c>
      <c r="V32" s="41">
        <f t="shared" si="33"/>
        <v>0.87365686023132461</v>
      </c>
      <c r="W32" s="41">
        <f t="shared" si="34"/>
        <v>0.90752714268131407</v>
      </c>
      <c r="X32" s="41">
        <f t="shared" si="35"/>
        <v>0.85601246408728393</v>
      </c>
      <c r="Y32" s="41">
        <f t="shared" si="36"/>
        <v>0.85263611494912495</v>
      </c>
      <c r="Z32" s="41" t="str">
        <f t="shared" si="37"/>
        <v/>
      </c>
      <c r="AA32" s="41" t="str">
        <f t="shared" si="38"/>
        <v/>
      </c>
      <c r="AB32" s="41" t="str">
        <f t="shared" si="39"/>
        <v/>
      </c>
      <c r="AC32" s="41" t="str">
        <f t="shared" si="40"/>
        <v/>
      </c>
      <c r="AD32" s="41">
        <f t="shared" si="41"/>
        <v>0.83669488112985524</v>
      </c>
      <c r="AE32" s="41" t="str">
        <f t="shared" si="42"/>
        <v/>
      </c>
      <c r="AF32" s="44" t="str">
        <f>_xlfn.IFNA(VLOOKUP($A32,'B-LogEmaxOverpEC50'!$A:$BQ,MATCH(AF$1,'B-LogEmaxOverpEC50'!$A$1:$BQ$1,0),FALSE),"")</f>
        <v/>
      </c>
      <c r="AG32" s="46">
        <f>_xlfn.IFNA(VLOOKUP($A32,'B-LogEmaxOverpEC50'!$A:$BQ,MATCH(AG$1,'B-LogEmaxOverpEC50'!$A$1:$BQ$1,0),FALSE),"")</f>
        <v>8.9059297062360727</v>
      </c>
      <c r="AH32" s="46">
        <f>_xlfn.IFNA(VLOOKUP($A32,'B-LogEmaxOverpEC50'!$A:$BQ,MATCH(AH$1,'B-LogEmaxOverpEC50'!$A$1:$BQ$1,0),FALSE),"")</f>
        <v>9.1305062917984081</v>
      </c>
      <c r="AI32" s="46">
        <f>_xlfn.IFNA(VLOOKUP($A32,'B-LogEmaxOverpEC50'!$A:$BQ,MATCH(AI$1,'B-LogEmaxOverpEC50'!$A$1:$BQ$1,0),FALSE),"")</f>
        <v>8.8080415863323598</v>
      </c>
      <c r="AJ32" s="46">
        <f>_xlfn.IFNA(VLOOKUP($A32,'B-LogEmaxOverpEC50'!$A:$BQ,MATCH(AJ$1,'B-LogEmaxOverpEC50'!$A$1:$BQ$1,0),FALSE),"")</f>
        <v>9.3381079701747538</v>
      </c>
      <c r="AK32" s="46">
        <f>_xlfn.IFNA(VLOOKUP($A32,'B-LogEmaxOverpEC50'!$A:$BQ,MATCH(AK$1,'B-LogEmaxOverpEC50'!$A$1:$BQ$1,0),FALSE),"")</f>
        <v>8.7079232130297228</v>
      </c>
      <c r="AL32" s="45" t="str">
        <f>_xlfn.IFNA(VLOOKUP($A32,'B-LogEmaxOverpEC50'!$A:$BQ,MATCH(AL$1,'B-LogEmaxOverpEC50'!$A$1:$BQ$1,0),FALSE),"")</f>
        <v/>
      </c>
      <c r="AM32" s="45" t="str">
        <f>_xlfn.IFNA(VLOOKUP($A32,'B-LogEmaxOverpEC50'!$A:$BQ,MATCH(AM$1,'B-LogEmaxOverpEC50'!$A$1:$BQ$1,0),FALSE),"")</f>
        <v/>
      </c>
      <c r="AN32" s="45" t="str">
        <f>_xlfn.IFNA(VLOOKUP($A32,'B-LogEmaxOverpEC50'!$A:$BQ,MATCH(AN$1,'B-LogEmaxOverpEC50'!$A$1:$BQ$1,0),FALSE),"")</f>
        <v/>
      </c>
      <c r="AO32" s="46" t="str">
        <f>_xlfn.IFNA(VLOOKUP($A32,'B-LogEmaxOverpEC50'!$A:$BQ,MATCH(AO$1,'B-LogEmaxOverpEC50'!$A$1:$BQ$1,0),FALSE),"")</f>
        <v/>
      </c>
      <c r="AP32" s="45">
        <f>_xlfn.IFNA(VLOOKUP($A32,'B-LogEmaxOverpEC50'!$A:$BQ,MATCH(AP$1,'B-LogEmaxOverpEC50'!$A$1:$BQ$1,0),FALSE),"")</f>
        <v>8.6224253435081586</v>
      </c>
      <c r="AQ32" s="45" t="str">
        <f>_xlfn.IFNA(VLOOKUP($A32,'B-LogEmaxOverpEC50'!$A:$BQ,MATCH(AQ$1,'B-LogEmaxOverpEC50'!$A$1:$BQ$1,0),FALSE),"")</f>
        <v/>
      </c>
      <c r="AR32" s="47" t="str">
        <f>_xlfn.IFNA(VLOOKUP($A32,'I-LogEmaxOverpEC50'!$A:$BQ,MATCH(AR$1,'I-LogEmaxOverpEC50'!$A$1:$BQ$1,0),FALSE),"")</f>
        <v/>
      </c>
      <c r="AS32" s="47">
        <f>_xlfn.IFNA(VLOOKUP($A32,'I-LogEmaxOverpEC50'!$A:$BQ,MATCH(AS$1,'I-LogEmaxOverpEC50'!$A$1:$BQ$1,0),FALSE),"")</f>
        <v>7.9769294592149516</v>
      </c>
      <c r="AT32" s="47">
        <f>_xlfn.IFNA(VLOOKUP($A32,'I-LogEmaxOverpEC50'!$A:$BQ,MATCH(AT$1,'I-LogEmaxOverpEC50'!$A$1:$BQ$1,0),FALSE),"")</f>
        <v>7.9769294592149516</v>
      </c>
      <c r="AU32" s="47">
        <f>_xlfn.IFNA(VLOOKUP($A32,'I-LogEmaxOverpEC50'!$A:$BQ,MATCH(AU$1,'I-LogEmaxOverpEC50'!$A$1:$BQ$1,0),FALSE),"")</f>
        <v>7.9935368134623959</v>
      </c>
      <c r="AV32" s="47">
        <f>_xlfn.IFNA(VLOOKUP($A32,'I-LogEmaxOverpEC50'!$A:$BQ,MATCH(AV$1,'I-LogEmaxOverpEC50'!$A$1:$BQ$1,0),FALSE),"")</f>
        <v>7.9935368134623959</v>
      </c>
      <c r="AW32" s="47">
        <f>_xlfn.IFNA(VLOOKUP($A32,'I-LogEmaxOverpEC50'!$A:$BQ,MATCH(AW$1,'I-LogEmaxOverpEC50'!$A$1:$BQ$1,0),FALSE),"")</f>
        <v>7.4246898176329639</v>
      </c>
      <c r="AX32" s="47" t="str">
        <f>_xlfn.IFNA(VLOOKUP($A32,'I-LogEmaxOverpEC50'!$A:$BQ,MATCH(AX$1,'I-LogEmaxOverpEC50'!$A$1:$BQ$1,0),FALSE),"")</f>
        <v/>
      </c>
      <c r="AY32" s="47" t="str">
        <f>_xlfn.IFNA(VLOOKUP($A32,'I-LogEmaxOverpEC50'!$A:$BQ,MATCH(AY$1,'I-LogEmaxOverpEC50'!$A$1:$BQ$1,0),FALSE),"")</f>
        <v/>
      </c>
      <c r="AZ32" s="47" t="str">
        <f>_xlfn.IFNA(VLOOKUP($A32,'I-LogEmaxOverpEC50'!$A:$BQ,MATCH(AZ$1,'I-LogEmaxOverpEC50'!$A$1:$BQ$1,0),FALSE),"")</f>
        <v/>
      </c>
      <c r="BA32" s="47" t="str">
        <f>_xlfn.IFNA(VLOOKUP($A32,'I-LogEmaxOverpEC50'!$A:$BQ,MATCH(BA$1,'I-LogEmaxOverpEC50'!$A$1:$BQ$1,0),FALSE),"")</f>
        <v/>
      </c>
      <c r="BB32" s="47">
        <f>_xlfn.IFNA(VLOOKUP($A32,'I-LogEmaxOverpEC50'!$A:$BQ,MATCH(BB$1,'I-LogEmaxOverpEC50'!$A$1:$BQ$1,0),FALSE),"")</f>
        <v>7.2143391478376104</v>
      </c>
      <c r="BC32" s="47" t="str">
        <f>_xlfn.IFNA(VLOOKUP($A32,'I-LogEmaxOverpEC50'!$A:$BQ,MATCH(BC$1,'I-LogEmaxOverpEC50'!$A$1:$BQ$1,0),FALSE),"")</f>
        <v/>
      </c>
      <c r="BD32" s="199" t="str">
        <f t="shared" si="43"/>
        <v/>
      </c>
      <c r="BE32" s="41">
        <f t="shared" si="44"/>
        <v>0.40475817695613669</v>
      </c>
      <c r="BF32" s="41">
        <f t="shared" si="45"/>
        <v>0.72538537466343578</v>
      </c>
      <c r="BG32" s="41">
        <f t="shared" si="46"/>
        <v>0.25935552423388863</v>
      </c>
      <c r="BH32" s="41">
        <f t="shared" si="47"/>
        <v>1</v>
      </c>
      <c r="BI32" s="41">
        <f t="shared" si="48"/>
        <v>0.44252576517070041</v>
      </c>
      <c r="BJ32" s="41" t="str">
        <f t="shared" si="49"/>
        <v/>
      </c>
      <c r="BK32" s="41" t="str">
        <f t="shared" si="50"/>
        <v/>
      </c>
      <c r="BL32" s="41" t="str">
        <f t="shared" si="51"/>
        <v/>
      </c>
      <c r="BM32" s="41" t="str">
        <f t="shared" si="52"/>
        <v/>
      </c>
      <c r="BN32" s="41" t="str">
        <f t="shared" si="53"/>
        <v/>
      </c>
      <c r="BO32" s="41" t="str">
        <f t="shared" si="54"/>
        <v/>
      </c>
      <c r="BP32" s="40" t="str">
        <f>_xlfn.IFNA(VLOOKUP($A32,'B-LogEmaxOverpEC50'!$A:$BQ,MATCH(BP$1,'B-LogEmaxOverpEC50'!$A$1:$BQ$1,0),FALSE),"")</f>
        <v/>
      </c>
      <c r="BQ32" s="41">
        <f>_xlfn.IFNA(VLOOKUP($A32,'B-LogEmaxOverpEC50'!$A:$BQ,MATCH(BQ$1,'B-LogEmaxOverpEC50'!$A$1:$BQ$1,0),FALSE),"")</f>
        <v>0.39613140261400565</v>
      </c>
      <c r="BR32" s="41">
        <f>_xlfn.IFNA(VLOOKUP($A32,'B-LogEmaxOverpEC50'!$A:$BQ,MATCH(BR$1,'B-LogEmaxOverpEC50'!$A$1:$BQ$1,0),FALSE),"")</f>
        <v>0.70992494348607671</v>
      </c>
      <c r="BS32" s="41">
        <f>_xlfn.IFNA(VLOOKUP($A32,'B-LogEmaxOverpEC50'!$A:$BQ,MATCH(BS$1,'B-LogEmaxOverpEC50'!$A$1:$BQ$1,0),FALSE),"")</f>
        <v>0.25935552423388863</v>
      </c>
      <c r="BT32" s="41">
        <f>_xlfn.IFNA(VLOOKUP($A32,'B-LogEmaxOverpEC50'!$A:$BQ,MATCH(BT$1,'B-LogEmaxOverpEC50'!$A$1:$BQ$1,0),FALSE),"")</f>
        <v>1</v>
      </c>
      <c r="BU32" s="41">
        <f>_xlfn.IFNA(VLOOKUP($A32,'B-LogEmaxOverpEC50'!$A:$BQ,MATCH(BU$1,'B-LogEmaxOverpEC50'!$A$1:$BQ$1,0),FALSE),"")</f>
        <v>0.119463385495026</v>
      </c>
      <c r="BV32" s="41" t="str">
        <f>_xlfn.IFNA(VLOOKUP($A32,'B-LogEmaxOverpEC50'!$A:$BQ,MATCH(BV$1,'B-LogEmaxOverpEC50'!$A$1:$BQ$1,0),FALSE),"")</f>
        <v/>
      </c>
      <c r="BW32" s="41" t="str">
        <f>_xlfn.IFNA(VLOOKUP($A32,'B-LogEmaxOverpEC50'!$A:$BQ,MATCH(BW$1,'B-LogEmaxOverpEC50'!$A$1:$BQ$1,0),FALSE),"")</f>
        <v/>
      </c>
      <c r="BX32" s="41" t="str">
        <f>_xlfn.IFNA(VLOOKUP($A32,'B-LogEmaxOverpEC50'!$A:$BQ,MATCH(BX$1,'B-LogEmaxOverpEC50'!$A$1:$BQ$1,0),FALSE),"")</f>
        <v/>
      </c>
      <c r="BY32" s="41" t="str">
        <f>_xlfn.IFNA(VLOOKUP($A32,'B-LogEmaxOverpEC50'!$A:$BQ,MATCH(BY$1,'B-LogEmaxOverpEC50'!$A$1:$BQ$1,0),FALSE),"")</f>
        <v/>
      </c>
      <c r="BZ32" s="41">
        <f>_xlfn.IFNA(VLOOKUP($A32,'B-LogEmaxOverpEC50'!$A:$BQ,MATCH(BZ$1,'B-LogEmaxOverpEC50'!$A$1:$BQ$1,0),FALSE),"")</f>
        <v>0</v>
      </c>
      <c r="CA32" s="41" t="str">
        <f>_xlfn.IFNA(VLOOKUP($A32,'B-LogEmaxOverpEC50'!$A:$BQ,MATCH(CA$1,'B-LogEmaxOverpEC50'!$A$1:$BQ$1,0),FALSE),"")</f>
        <v/>
      </c>
      <c r="CB32" s="47" t="str">
        <f>_xlfn.IFNA(VLOOKUP($A32,'I-LogEmaxOverpEC50'!$A:$BQ,MATCH(CB$1,'I-LogEmaxOverpEC50'!$A$1:$BQ$1,0),FALSE),"")</f>
        <v/>
      </c>
      <c r="CC32" s="47">
        <f>_xlfn.IFNA(VLOOKUP($A32,'I-LogEmaxOverpEC50'!$A:$BQ,MATCH(CC$1,'I-LogEmaxOverpEC50'!$A$1:$BQ$1,0),FALSE),"")</f>
        <v>0.9786865965080529</v>
      </c>
      <c r="CD32" s="47">
        <f>_xlfn.IFNA(VLOOKUP($A32,'I-LogEmaxOverpEC50'!$A:$BQ,MATCH(CD$1,'I-LogEmaxOverpEC50'!$A$1:$BQ$1,0),FALSE),"")</f>
        <v>0.9786865965080529</v>
      </c>
      <c r="CE32" s="47">
        <f>_xlfn.IFNA(VLOOKUP($A32,'I-LogEmaxOverpEC50'!$A:$BQ,MATCH(CE$1,'I-LogEmaxOverpEC50'!$A$1:$BQ$1,0),FALSE),"")</f>
        <v>1</v>
      </c>
      <c r="CF32" s="47">
        <f>_xlfn.IFNA(VLOOKUP($A32,'I-LogEmaxOverpEC50'!$A:$BQ,MATCH(CF$1,'I-LogEmaxOverpEC50'!$A$1:$BQ$1,0),FALSE),"")</f>
        <v>1</v>
      </c>
      <c r="CG32" s="47">
        <f>_xlfn.IFNA(VLOOKUP($A32,'I-LogEmaxOverpEC50'!$A:$BQ,MATCH(CG$1,'I-LogEmaxOverpEC50'!$A$1:$BQ$1,0),FALSE),"")</f>
        <v>0.26995803385356343</v>
      </c>
      <c r="CH32" s="47" t="str">
        <f>_xlfn.IFNA(VLOOKUP($A32,'I-LogEmaxOverpEC50'!$A:$BQ,MATCH(CH$1,'I-LogEmaxOverpEC50'!$A$1:$BQ$1,0),FALSE),"")</f>
        <v/>
      </c>
      <c r="CI32" s="47" t="str">
        <f>_xlfn.IFNA(VLOOKUP($A32,'I-LogEmaxOverpEC50'!$A:$BQ,MATCH(CI$1,'I-LogEmaxOverpEC50'!$A$1:$BQ$1,0),FALSE),"")</f>
        <v/>
      </c>
      <c r="CJ32" s="47" t="str">
        <f>_xlfn.IFNA(VLOOKUP($A32,'I-LogEmaxOverpEC50'!$A:$BQ,MATCH(CJ$1,'I-LogEmaxOverpEC50'!$A$1:$BQ$1,0),FALSE),"")</f>
        <v/>
      </c>
      <c r="CK32" s="47" t="str">
        <f>_xlfn.IFNA(VLOOKUP($A32,'I-LogEmaxOverpEC50'!$A:$BQ,MATCH(CK$1,'I-LogEmaxOverpEC50'!$A$1:$BQ$1,0),FALSE),"")</f>
        <v/>
      </c>
      <c r="CL32" s="47">
        <f>_xlfn.IFNA(VLOOKUP($A32,'I-LogEmaxOverpEC50'!$A:$BQ,MATCH(CL$1,'I-LogEmaxOverpEC50'!$A$1:$BQ$1,0),FALSE),"")</f>
        <v>0</v>
      </c>
      <c r="CM32" s="47" t="str">
        <f>_xlfn.IFNA(VLOOKUP($A32,'I-LogEmaxOverpEC50'!$A:$BQ,MATCH(CM$1,'I-LogEmaxOverpEC50'!$A$1:$BQ$1,0),FALSE),"")</f>
        <v/>
      </c>
      <c r="CN32" s="105" t="str">
        <f t="shared" si="13"/>
        <v/>
      </c>
      <c r="CO32" s="47">
        <f t="shared" si="14"/>
        <v>0.85601246408728393</v>
      </c>
      <c r="CP32" s="47" t="str">
        <f t="shared" si="15"/>
        <v/>
      </c>
      <c r="CQ32" s="47">
        <f t="shared" si="16"/>
        <v>0.83669488112985524</v>
      </c>
      <c r="CR32" s="48" t="str">
        <f>_xlfn.IFNA(VLOOKUP($A32,'B-LogEmaxOverpEC50'!$A:$HP,MATCH(CR$1,'B-LogEmaxOverpEC50'!$A$1:$HP$1,0),FALSE),"")</f>
        <v/>
      </c>
      <c r="CS32" s="47">
        <f>_xlfn.IFNA(VLOOKUP($A32,'B-LogEmaxOverpEC50'!$A:$HP,MATCH(CS$1,'B-LogEmaxOverpEC50'!$A$1:$HP$1,0),FALSE),"")</f>
        <v>9.3381079701747538</v>
      </c>
      <c r="CT32" s="47" t="str">
        <f>_xlfn.IFNA(VLOOKUP($A32,'B-LogEmaxOverpEC50'!$A:$HP,MATCH(CT$1,'B-LogEmaxOverpEC50'!$A$1:$HP$1,0),FALSE),"")</f>
        <v/>
      </c>
      <c r="CU32" s="47">
        <f>_xlfn.IFNA(VLOOKUP($A32,'B-LogEmaxOverpEC50'!$A:$HP,MATCH(CU$1,'B-LogEmaxOverpEC50'!$A$1:$HP$1,0),FALSE),"")</f>
        <v>8.6224253435081586</v>
      </c>
      <c r="CV32" s="48" t="str">
        <f>_xlfn.IFNA(VLOOKUP($A32,'I-LogEmaxOverpEC50'!$A:$HP,MATCH(CV$1,'I-LogEmaxOverpEC50'!$A$1:$HP$1,0),FALSE),"")</f>
        <v/>
      </c>
      <c r="CW32" s="47">
        <f>_xlfn.IFNA(VLOOKUP($A32,'I-LogEmaxOverpEC50'!$A:$HP,MATCH(CW$1,'I-LogEmaxOverpEC50'!$A$1:$HP$1,0),FALSE),"")</f>
        <v>7.9935368134623959</v>
      </c>
      <c r="CX32" s="47" t="str">
        <f>_xlfn.IFNA(VLOOKUP($A32,'I-LogEmaxOverpEC50'!$A:$HP,MATCH(CX$1,'I-LogEmaxOverpEC50'!$A$1:$HP$1,0),FALSE),"")</f>
        <v/>
      </c>
      <c r="CY32" s="47">
        <f>_xlfn.IFNA(VLOOKUP($A32,'I-LogEmaxOverpEC50'!$A:$HP,MATCH(CY$1,'I-LogEmaxOverpEC50'!$A$1:$HP$1,0),FALSE),"")</f>
        <v>7.2143391478376104</v>
      </c>
      <c r="CZ32" s="105" t="str">
        <f t="shared" si="17"/>
        <v/>
      </c>
      <c r="DA32" s="47">
        <f t="shared" si="18"/>
        <v>0.87692528874667586</v>
      </c>
      <c r="DB32" s="47" t="str">
        <f t="shared" si="19"/>
        <v/>
      </c>
      <c r="DC32" s="47">
        <f t="shared" si="20"/>
        <v>0.83669488112985524</v>
      </c>
      <c r="DD32" s="48" t="str">
        <f>_xlfn.IFNA(VLOOKUP($A32,'B-LogEmaxOverpEC50'!$A:$HP,MATCH(DD$1,'B-LogEmaxOverpEC50'!$A$1:$HP$1,0),FALSE),"")</f>
        <v/>
      </c>
      <c r="DE32" s="47">
        <f>_xlfn.IFNA(VLOOKUP($A32,'B-LogEmaxOverpEC50'!$A:$HP,MATCH(DE$1,'B-LogEmaxOverpEC50'!$A$1:$HP$1,0),FALSE),"")</f>
        <v>8.9781017535142631</v>
      </c>
      <c r="DF32" s="47" t="str">
        <f>_xlfn.IFNA(VLOOKUP($A32,'B-LogEmaxOverpEC50'!$A:$HP,MATCH(DF$1,'B-LogEmaxOverpEC50'!$A$1:$HP$1,0),FALSE),"")</f>
        <v/>
      </c>
      <c r="DG32" s="47">
        <f>_xlfn.IFNA(VLOOKUP($A32,'B-LogEmaxOverpEC50'!$A:$HP,MATCH(DG$1,'B-LogEmaxOverpEC50'!$A$1:$HP$1,0),FALSE),"")</f>
        <v>8.6224253435081586</v>
      </c>
      <c r="DH32" s="48" t="str">
        <f>_xlfn.IFNA(VLOOKUP($A32,'I-LogEmaxOverpEC50'!$A:$HP,MATCH(DH$1,'I-LogEmaxOverpEC50'!$A$1:$HP$1,0),FALSE),"")</f>
        <v/>
      </c>
      <c r="DI32" s="47">
        <f>_xlfn.IFNA(VLOOKUP($A32,'I-LogEmaxOverpEC50'!$A:$HP,MATCH(DI$1,'I-LogEmaxOverpEC50'!$A$1:$HP$1,0),FALSE),"")</f>
        <v>7.8731244725975316</v>
      </c>
      <c r="DJ32" s="47" t="str">
        <f>_xlfn.IFNA(VLOOKUP($A32,'I-LogEmaxOverpEC50'!$A:$HP,MATCH(DJ$1,'I-LogEmaxOverpEC50'!$A$1:$HP$1,0),FALSE),"")</f>
        <v/>
      </c>
      <c r="DK32" s="47">
        <f>_xlfn.IFNA(VLOOKUP($A32,'I-LogEmaxOverpEC50'!$A:$HP,MATCH(DK$1,'I-LogEmaxOverpEC50'!$A$1:$HP$1,0),FALSE),"")</f>
        <v>7.2143391478376104</v>
      </c>
      <c r="DL32" s="105" t="str">
        <f t="shared" si="21"/>
        <v/>
      </c>
      <c r="DM32" s="47">
        <f t="shared" si="22"/>
        <v>1</v>
      </c>
      <c r="DN32" s="47" t="str">
        <f t="shared" si="23"/>
        <v/>
      </c>
      <c r="DO32" s="47" t="str">
        <f t="shared" si="24"/>
        <v/>
      </c>
      <c r="DP32" s="48" t="str">
        <f>_xlfn.IFNA(VLOOKUP($A32,'B-LogEmaxOverpEC50'!$A:$HP,MATCH(DP$1,'B-LogEmaxOverpEC50'!$A$1:$HP$1,0),FALSE),"")</f>
        <v/>
      </c>
      <c r="DQ32" s="47">
        <f>_xlfn.IFNA(VLOOKUP($A32,'B-LogEmaxOverpEC50'!$A:$HP,MATCH(DQ$1,'B-LogEmaxOverpEC50'!$A$1:$HP$1,0),FALSE),"")</f>
        <v>1</v>
      </c>
      <c r="DR32" s="47" t="str">
        <f>_xlfn.IFNA(VLOOKUP($A32,'B-LogEmaxOverpEC50'!$A:$HP,MATCH(DR$1,'B-LogEmaxOverpEC50'!$A$1:$HP$1,0),FALSE),"")</f>
        <v/>
      </c>
      <c r="DS32" s="47">
        <f>_xlfn.IFNA(VLOOKUP($A32,'B-LogEmaxOverpEC50'!$A:$HP,MATCH(DS$1,'B-LogEmaxOverpEC50'!$A$1:$HP$1,0),FALSE),"")</f>
        <v>0</v>
      </c>
      <c r="DT32" s="48" t="str">
        <f>_xlfn.IFNA(VLOOKUP($A32,'I-LogEmaxOverpEC50'!$A:$HP,MATCH(DT$1,'I-LogEmaxOverpEC50'!$A$1:$HP$1,0),FALSE),"")</f>
        <v/>
      </c>
      <c r="DU32" s="47">
        <f>_xlfn.IFNA(VLOOKUP($A32,'I-LogEmaxOverpEC50'!$A:$HP,MATCH(DU$1,'I-LogEmaxOverpEC50'!$A$1:$HP$1,0),FALSE),"")</f>
        <v>1</v>
      </c>
      <c r="DV32" s="47" t="str">
        <f>_xlfn.IFNA(VLOOKUP($A32,'I-LogEmaxOverpEC50'!$A:$HP,MATCH(DV$1,'I-LogEmaxOverpEC50'!$A$1:$HP$1,0),FALSE),"")</f>
        <v/>
      </c>
      <c r="DW32" s="47">
        <f>_xlfn.IFNA(VLOOKUP($A32,'I-LogEmaxOverpEC50'!$A:$HP,MATCH(DW$1,'I-LogEmaxOverpEC50'!$A$1:$HP$1,0),FALSE),"")</f>
        <v>0</v>
      </c>
      <c r="DX32" s="105" t="str">
        <f t="shared" si="25"/>
        <v/>
      </c>
      <c r="DY32" s="47">
        <f t="shared" si="26"/>
        <v>0.58781181849075081</v>
      </c>
      <c r="DZ32" s="47" t="str">
        <f t="shared" si="27"/>
        <v/>
      </c>
      <c r="EA32" s="47" t="str">
        <f t="shared" si="28"/>
        <v/>
      </c>
      <c r="EB32" s="48" t="str">
        <f>_xlfn.IFNA(VLOOKUP($A32,'B-LogEmaxOverpEC50'!$A:$HP,MATCH(EB$1,'B-LogEmaxOverpEC50'!$A$1:$HP$1,0),FALSE),"")</f>
        <v/>
      </c>
      <c r="EC32" s="47">
        <f>_xlfn.IFNA(VLOOKUP($A32,'B-LogEmaxOverpEC50'!$A:$HP,MATCH(EC$1,'B-LogEmaxOverpEC50'!$A$1:$HP$1,0),FALSE),"")</f>
        <v>0.49697505116579938</v>
      </c>
      <c r="ED32" s="47" t="str">
        <f>_xlfn.IFNA(VLOOKUP($A32,'B-LogEmaxOverpEC50'!$A:$HP,MATCH(ED$1,'B-LogEmaxOverpEC50'!$A$1:$HP$1,0),FALSE),"")</f>
        <v/>
      </c>
      <c r="EE32" s="47">
        <f>_xlfn.IFNA(VLOOKUP($A32,'B-LogEmaxOverpEC50'!$A:$HP,MATCH(EE$1,'B-LogEmaxOverpEC50'!$A$1:$HP$1,0),FALSE),"")</f>
        <v>0</v>
      </c>
      <c r="EF32" s="48" t="str">
        <f>_xlfn.IFNA(VLOOKUP($A32,'I-LogEmaxOverpEC50'!$A:$HP,MATCH(EF$1,'I-LogEmaxOverpEC50'!$A$1:$HP$1,0),FALSE),"")</f>
        <v/>
      </c>
      <c r="EG32" s="47">
        <f>_xlfn.IFNA(VLOOKUP($A32,'I-LogEmaxOverpEC50'!$A:$HP,MATCH(EG$1,'I-LogEmaxOverpEC50'!$A$1:$HP$1,0),FALSE),"")</f>
        <v>0.84546624537393389</v>
      </c>
      <c r="EH32" s="47" t="str">
        <f>_xlfn.IFNA(VLOOKUP($A32,'I-LogEmaxOverpEC50'!$A:$HP,MATCH(EH$1,'I-LogEmaxOverpEC50'!$A$1:$HP$1,0),FALSE),"")</f>
        <v/>
      </c>
      <c r="EI32" s="47">
        <f>_xlfn.IFNA(VLOOKUP($A32,'I-LogEmaxOverpEC50'!$A:$HP,MATCH(EI$1,'I-LogEmaxOverpEC50'!$A$1:$HP$1,0),FALSE),"")</f>
        <v>0</v>
      </c>
      <c r="EJ32" s="37"/>
      <c r="EK32" s="37"/>
      <c r="EL32" s="37"/>
      <c r="EM32" s="37"/>
      <c r="EN32" s="37"/>
      <c r="EO32" s="37"/>
      <c r="EP32" s="37"/>
      <c r="EQ32" s="37"/>
    </row>
    <row r="33" spans="1:147" s="49" customFormat="1" x14ac:dyDescent="0.2">
      <c r="A33" s="29" t="s">
        <v>114</v>
      </c>
      <c r="B33" s="377">
        <f>VLOOKUP($A33,BI!$A:$Q,MATCH(B$1,BI!$A$1:$Q$1,0),FALSE)</f>
        <v>1</v>
      </c>
      <c r="C33" s="378">
        <f>VLOOKUP($A33,BI!$A:$Q,MATCH(C$1,BI!$A$1:$Q$1,0),FALSE)</f>
        <v>1</v>
      </c>
      <c r="D33" s="378">
        <f>VLOOKUP($A33,BI!$A:$Q,MATCH(D$1,BI!$A$1:$Q$1,0),FALSE)</f>
        <v>1</v>
      </c>
      <c r="E33" s="378">
        <f>VLOOKUP($A33,BI!$A:$Q,MATCH(E$1,BI!$A$1:$Q$1,0),FALSE)</f>
        <v>1</v>
      </c>
      <c r="F33" s="378">
        <f>VLOOKUP($A33,BI!$A:$Q,MATCH(F$1,BI!$A$1:$Q$1,0),FALSE)</f>
        <v>1</v>
      </c>
      <c r="G33" s="378">
        <f>VLOOKUP($A33,BI!$A:$Q,MATCH(G$1,BI!$A$1:$Q$1,0),FALSE)</f>
        <v>1</v>
      </c>
      <c r="H33" s="378">
        <f>VLOOKUP($A33,BI!$A:$Q,MATCH(H$1,BI!$A$1:$Q$1,0),FALSE)</f>
        <v>1</v>
      </c>
      <c r="I33" s="378">
        <f>VLOOKUP($A33,BI!$A:$Q,MATCH(I$1,BI!$A$1:$Q$1,0),FALSE)</f>
        <v>1</v>
      </c>
      <c r="J33" s="378">
        <f>VLOOKUP($A33,BI!$A:$Q,MATCH(J$1,BI!$A$1:$Q$1,0),FALSE)</f>
        <v>1</v>
      </c>
      <c r="K33" s="378">
        <f>VLOOKUP($A33,BI!$A:$Q,MATCH(K$1,BI!$A$1:$Q$1,0),FALSE)</f>
        <v>1</v>
      </c>
      <c r="L33" s="378">
        <f>VLOOKUP($A33,BI!$A:$Q,MATCH(L$1,BI!$A$1:$Q$1,0),FALSE)</f>
        <v>1</v>
      </c>
      <c r="M33" s="378">
        <f>VLOOKUP($A33,BI!$A:$Q,MATCH(M$1,BI!$A$1:$Q$1,0),FALSE)</f>
        <v>1</v>
      </c>
      <c r="N33" s="49">
        <f t="shared" si="29"/>
        <v>12</v>
      </c>
      <c r="O33" s="49">
        <f>VLOOKUP($A33,BI!$A:$Q,MATCH(O$1,BI!$A$1:$Q$1,0),FALSE)</f>
        <v>1</v>
      </c>
      <c r="P33" s="37">
        <f>VLOOKUP($A33,BI!$A:$Q,MATCH(P$1,BI!$A$1:$Q$1,0),FALSE)</f>
        <v>1</v>
      </c>
      <c r="Q33" s="37">
        <f>VLOOKUP($A33,BI!$A:$Q,MATCH(Q$1,BI!$A$1:$Q$1,0),FALSE)</f>
        <v>1</v>
      </c>
      <c r="R33" s="37">
        <f>VLOOKUP($A33,BI!$A:$Q,MATCH(R$1,BI!$A$1:$Q$1,0),FALSE)</f>
        <v>1</v>
      </c>
      <c r="S33" s="37">
        <f t="shared" si="30"/>
        <v>4</v>
      </c>
      <c r="T33" s="40">
        <f t="shared" si="31"/>
        <v>0.79185754385478124</v>
      </c>
      <c r="U33" s="41">
        <f t="shared" si="32"/>
        <v>0.83763153699996362</v>
      </c>
      <c r="V33" s="41">
        <f t="shared" si="33"/>
        <v>0.81887314665908928</v>
      </c>
      <c r="W33" s="41">
        <f t="shared" si="34"/>
        <v>0.8916364704876879</v>
      </c>
      <c r="X33" s="41">
        <f t="shared" si="35"/>
        <v>0.89309602197684246</v>
      </c>
      <c r="Y33" s="41">
        <f t="shared" si="36"/>
        <v>0.96946309436599809</v>
      </c>
      <c r="Z33" s="41">
        <f t="shared" si="37"/>
        <v>0.97432491353559114</v>
      </c>
      <c r="AA33" s="41">
        <f t="shared" si="38"/>
        <v>0.95787253231429592</v>
      </c>
      <c r="AB33" s="41">
        <f t="shared" si="39"/>
        <v>0.92918625224008022</v>
      </c>
      <c r="AC33" s="41">
        <f t="shared" si="40"/>
        <v>0.87192740910505206</v>
      </c>
      <c r="AD33" s="41">
        <f t="shared" si="41"/>
        <v>0.95162969094762639</v>
      </c>
      <c r="AE33" s="41">
        <f t="shared" si="42"/>
        <v>0.97486078889904193</v>
      </c>
      <c r="AF33" s="44">
        <f>_xlfn.IFNA(VLOOKUP($A33,'B-LogEmaxOverpEC50'!$A:$BQ,MATCH(AF$1,'B-LogEmaxOverpEC50'!$A$1:$BQ$1,0),FALSE),"")</f>
        <v>5.6100172780564481</v>
      </c>
      <c r="AG33" s="46">
        <f>_xlfn.IFNA(VLOOKUP($A33,'B-LogEmaxOverpEC50'!$A:$BQ,MATCH(AG$1,'B-LogEmaxOverpEC50'!$A$1:$BQ$1,0),FALSE),"")</f>
        <v>6.407</v>
      </c>
      <c r="AH33" s="46">
        <f>_xlfn.IFNA(VLOOKUP($A33,'B-LogEmaxOverpEC50'!$A:$BQ,MATCH(AH$1,'B-LogEmaxOverpEC50'!$A$1:$BQ$1,0),FALSE),"")</f>
        <v>6.2635180492792415</v>
      </c>
      <c r="AI33" s="46">
        <f>_xlfn.IFNA(VLOOKUP($A33,'B-LogEmaxOverpEC50'!$A:$BQ,MATCH(AI$1,'B-LogEmaxOverpEC50'!$A$1:$BQ$1,0),FALSE),"")</f>
        <v>6.3550627647296594</v>
      </c>
      <c r="AJ33" s="46">
        <f>_xlfn.IFNA(VLOOKUP($A33,'B-LogEmaxOverpEC50'!$A:$BQ,MATCH(AJ$1,'B-LogEmaxOverpEC50'!$A$1:$BQ$1,0),FALSE),"")</f>
        <v>6.3654655932690281</v>
      </c>
      <c r="AK33" s="46">
        <f>_xlfn.IFNA(VLOOKUP($A33,'B-LogEmaxOverpEC50'!$A:$BQ,MATCH(AK$1,'B-LogEmaxOverpEC50'!$A$1:$BQ$1,0),FALSE),"")</f>
        <v>7.1930000000000005</v>
      </c>
      <c r="AL33" s="45">
        <f>_xlfn.IFNA(VLOOKUP($A33,'B-LogEmaxOverpEC50'!$A:$BQ,MATCH(AL$1,'B-LogEmaxOverpEC50'!$A$1:$BQ$1,0),FALSE),"")</f>
        <v>7.7062037944847201</v>
      </c>
      <c r="AM33" s="45">
        <f>_xlfn.IFNA(VLOOKUP($A33,'B-LogEmaxOverpEC50'!$A:$BQ,MATCH(AM$1,'B-LogEmaxOverpEC50'!$A$1:$BQ$1,0),FALSE),"")</f>
        <v>7.8385652500215341</v>
      </c>
      <c r="AN33" s="45">
        <f>_xlfn.IFNA(VLOOKUP($A33,'B-LogEmaxOverpEC50'!$A:$BQ,MATCH(AN$1,'B-LogEmaxOverpEC50'!$A$1:$BQ$1,0),FALSE),"")</f>
        <v>7.8198944751339639</v>
      </c>
      <c r="AO33" s="46">
        <f>_xlfn.IFNA(VLOOKUP($A33,'B-LogEmaxOverpEC50'!$A:$BQ,MATCH(AO$1,'B-LogEmaxOverpEC50'!$A$1:$BQ$1,0),FALSE),"")</f>
        <v>8.1430972729294044</v>
      </c>
      <c r="AP33" s="45">
        <f>_xlfn.IFNA(VLOOKUP($A33,'B-LogEmaxOverpEC50'!$A:$BQ,MATCH(AP$1,'B-LogEmaxOverpEC50'!$A$1:$BQ$1,0),FALSE),"")</f>
        <v>6.5554986898062459</v>
      </c>
      <c r="AQ33" s="45">
        <f>_xlfn.IFNA(VLOOKUP($A33,'B-LogEmaxOverpEC50'!$A:$BQ,MATCH(AQ$1,'B-LogEmaxOverpEC50'!$A$1:$BQ$1,0),FALSE),"")</f>
        <v>5.452362969491916</v>
      </c>
      <c r="AR33" s="47">
        <f>_xlfn.IFNA(VLOOKUP($A33,'I-LogEmaxOverpEC50'!$A:$BQ,MATCH(AR$1,'I-LogEmaxOverpEC50'!$A$1:$BQ$1,0),FALSE),"")</f>
        <v>7.0846294533569152</v>
      </c>
      <c r="AS33" s="47">
        <f>_xlfn.IFNA(VLOOKUP($A33,'I-LogEmaxOverpEC50'!$A:$BQ,MATCH(AS$1,'I-LogEmaxOverpEC50'!$A$1:$BQ$1,0),FALSE),"")</f>
        <v>7.6489479168216636</v>
      </c>
      <c r="AT33" s="47">
        <f>_xlfn.IFNA(VLOOKUP($A33,'I-LogEmaxOverpEC50'!$A:$BQ,MATCH(AT$1,'I-LogEmaxOverpEC50'!$A$1:$BQ$1,0),FALSE),"")</f>
        <v>7.6489479168216636</v>
      </c>
      <c r="AU33" s="47">
        <f>_xlfn.IFNA(VLOOKUP($A33,'I-LogEmaxOverpEC50'!$A:$BQ,MATCH(AU$1,'I-LogEmaxOverpEC50'!$A$1:$BQ$1,0),FALSE),"")</f>
        <v>7.1274145630827608</v>
      </c>
      <c r="AV33" s="47">
        <f>_xlfn.IFNA(VLOOKUP($A33,'I-LogEmaxOverpEC50'!$A:$BQ,MATCH(AV$1,'I-LogEmaxOverpEC50'!$A$1:$BQ$1,0),FALSE),"")</f>
        <v>7.1274145630827608</v>
      </c>
      <c r="AW33" s="47">
        <f>_xlfn.IFNA(VLOOKUP($A33,'I-LogEmaxOverpEC50'!$A:$BQ,MATCH(AW$1,'I-LogEmaxOverpEC50'!$A$1:$BQ$1,0),FALSE),"")</f>
        <v>7.4195707312654564</v>
      </c>
      <c r="AX33" s="47">
        <f>_xlfn.IFNA(VLOOKUP($A33,'I-LogEmaxOverpEC50'!$A:$BQ,MATCH(AX$1,'I-LogEmaxOverpEC50'!$A$1:$BQ$1,0),FALSE),"")</f>
        <v>7.5083463457489694</v>
      </c>
      <c r="AY33" s="47">
        <f>_xlfn.IFNA(VLOOKUP($A33,'I-LogEmaxOverpEC50'!$A:$BQ,MATCH(AY$1,'I-LogEmaxOverpEC50'!$A$1:$BQ$1,0),FALSE),"")</f>
        <v>7.5083463457489694</v>
      </c>
      <c r="AZ33" s="47">
        <f>_xlfn.IFNA(VLOOKUP($A33,'I-LogEmaxOverpEC50'!$A:$BQ,MATCH(AZ$1,'I-LogEmaxOverpEC50'!$A$1:$BQ$1,0),FALSE),"")</f>
        <v>7.2661384402626368</v>
      </c>
      <c r="BA33" s="47">
        <f>_xlfn.IFNA(VLOOKUP($A33,'I-LogEmaxOverpEC50'!$A:$BQ,MATCH(BA$1,'I-LogEmaxOverpEC50'!$A$1:$BQ$1,0),FALSE),"")</f>
        <v>7.1001897072757503</v>
      </c>
      <c r="BB33" s="47">
        <f>_xlfn.IFNA(VLOOKUP($A33,'I-LogEmaxOverpEC50'!$A:$BQ,MATCH(BB$1,'I-LogEmaxOverpEC50'!$A$1:$BQ$1,0),FALSE),"")</f>
        <v>6.2384071921878874</v>
      </c>
      <c r="BC33" s="47">
        <f>_xlfn.IFNA(VLOOKUP($A33,'I-LogEmaxOverpEC50'!$A:$BQ,MATCH(BC$1,'I-LogEmaxOverpEC50'!$A$1:$BQ$1,0),FALSE),"")</f>
        <v>5.5929657152889867</v>
      </c>
      <c r="BD33" s="199">
        <f t="shared" si="43"/>
        <v>8.075760804168032E-2</v>
      </c>
      <c r="BE33" s="41">
        <f t="shared" si="44"/>
        <v>0.35478680644480892</v>
      </c>
      <c r="BF33" s="41">
        <f t="shared" si="45"/>
        <v>0.30146234756477153</v>
      </c>
      <c r="BG33" s="41">
        <f t="shared" si="46"/>
        <v>0.44951010977474215</v>
      </c>
      <c r="BH33" s="41">
        <f t="shared" si="47"/>
        <v>0.45469032209268989</v>
      </c>
      <c r="BI33" s="41">
        <f t="shared" si="48"/>
        <v>0.72813533631071992</v>
      </c>
      <c r="BJ33" s="41">
        <f t="shared" si="49"/>
        <v>0.899117985581388</v>
      </c>
      <c r="BK33" s="41">
        <f t="shared" si="50"/>
        <v>0.95192054552759031</v>
      </c>
      <c r="BL33" s="41">
        <f t="shared" si="51"/>
        <v>0.92490360907561442</v>
      </c>
      <c r="BM33" s="41">
        <f t="shared" si="52"/>
        <v>0.73309194547655643</v>
      </c>
      <c r="BN33" s="41">
        <f t="shared" si="53"/>
        <v>0.76573656804793333</v>
      </c>
      <c r="BO33" s="41" t="str">
        <f t="shared" si="54"/>
        <v/>
      </c>
      <c r="BP33" s="40">
        <f>_xlfn.IFNA(VLOOKUP($A33,'B-LogEmaxOverpEC50'!$A:$BQ,MATCH(BP$1,'B-LogEmaxOverpEC50'!$A$1:$BQ$1,0),FALSE),"")</f>
        <v>5.8591555607376139E-2</v>
      </c>
      <c r="BQ33" s="41">
        <f>_xlfn.IFNA(VLOOKUP($A33,'B-LogEmaxOverpEC50'!$A:$BQ,MATCH(BQ$1,'B-LogEmaxOverpEC50'!$A$1:$BQ$1,0),FALSE),"")</f>
        <v>0.35478680644480892</v>
      </c>
      <c r="BR33" s="41">
        <f>_xlfn.IFNA(VLOOKUP($A33,'B-LogEmaxOverpEC50'!$A:$BQ,MATCH(BR$1,'B-LogEmaxOverpEC50'!$A$1:$BQ$1,0),FALSE),"")</f>
        <v>0.30146234756477153</v>
      </c>
      <c r="BS33" s="41">
        <f>_xlfn.IFNA(VLOOKUP($A33,'B-LogEmaxOverpEC50'!$A:$BQ,MATCH(BS$1,'B-LogEmaxOverpEC50'!$A$1:$BQ$1,0),FALSE),"")</f>
        <v>0.33548455307702402</v>
      </c>
      <c r="BT33" s="41">
        <f>_xlfn.IFNA(VLOOKUP($A33,'B-LogEmaxOverpEC50'!$A:$BQ,MATCH(BT$1,'B-LogEmaxOverpEC50'!$A$1:$BQ$1,0),FALSE),"")</f>
        <v>0.33935072021440316</v>
      </c>
      <c r="BU33" s="41">
        <f>_xlfn.IFNA(VLOOKUP($A33,'B-LogEmaxOverpEC50'!$A:$BQ,MATCH(BU$1,'B-LogEmaxOverpEC50'!$A$1:$BQ$1,0),FALSE),"")</f>
        <v>0.64690037521890287</v>
      </c>
      <c r="BV33" s="41">
        <f>_xlfn.IFNA(VLOOKUP($A33,'B-LogEmaxOverpEC50'!$A:$BQ,MATCH(BV$1,'B-LogEmaxOverpEC50'!$A$1:$BQ$1,0),FALSE),"")</f>
        <v>0.83763039037836595</v>
      </c>
      <c r="BW33" s="41">
        <f>_xlfn.IFNA(VLOOKUP($A33,'B-LogEmaxOverpEC50'!$A:$BQ,MATCH(BW$1,'B-LogEmaxOverpEC50'!$A$1:$BQ$1,0),FALSE),"")</f>
        <v>0.88682196435418315</v>
      </c>
      <c r="BX33" s="41">
        <f>_xlfn.IFNA(VLOOKUP($A33,'B-LogEmaxOverpEC50'!$A:$BQ,MATCH(BX$1,'B-LogEmaxOverpEC50'!$A$1:$BQ$1,0),FALSE),"")</f>
        <v>0.8798830499977125</v>
      </c>
      <c r="BY33" s="41">
        <f>_xlfn.IFNA(VLOOKUP($A33,'B-LogEmaxOverpEC50'!$A:$BQ,MATCH(BY$1,'B-LogEmaxOverpEC50'!$A$1:$BQ$1,0),FALSE),"")</f>
        <v>1</v>
      </c>
      <c r="BZ33" s="41">
        <f>_xlfn.IFNA(VLOOKUP($A33,'B-LogEmaxOverpEC50'!$A:$BQ,MATCH(BZ$1,'B-LogEmaxOverpEC50'!$A$1:$BQ$1,0),FALSE),"")</f>
        <v>0.40997571514401965</v>
      </c>
      <c r="CA33" s="41">
        <f>_xlfn.IFNA(VLOOKUP($A33,'B-LogEmaxOverpEC50'!$A:$BQ,MATCH(CA$1,'B-LogEmaxOverpEC50'!$A$1:$BQ$1,0),FALSE),"")</f>
        <v>0</v>
      </c>
      <c r="CB33" s="47">
        <f>_xlfn.IFNA(VLOOKUP($A33,'I-LogEmaxOverpEC50'!$A:$BQ,MATCH(CB$1,'I-LogEmaxOverpEC50'!$A$1:$BQ$1,0),FALSE),"")</f>
        <v>0.72552366307253779</v>
      </c>
      <c r="CC33" s="47">
        <f>_xlfn.IFNA(VLOOKUP($A33,'I-LogEmaxOverpEC50'!$A:$BQ,MATCH(CC$1,'I-LogEmaxOverpEC50'!$A$1:$BQ$1,0),FALSE),"")</f>
        <v>1</v>
      </c>
      <c r="CD33" s="47">
        <f>_xlfn.IFNA(VLOOKUP($A33,'I-LogEmaxOverpEC50'!$A:$BQ,MATCH(CD$1,'I-LogEmaxOverpEC50'!$A$1:$BQ$1,0),FALSE),"")</f>
        <v>1</v>
      </c>
      <c r="CE33" s="47">
        <f>_xlfn.IFNA(VLOOKUP($A33,'I-LogEmaxOverpEC50'!$A:$BQ,MATCH(CE$1,'I-LogEmaxOverpEC50'!$A$1:$BQ$1,0),FALSE),"")</f>
        <v>0.74633372149325306</v>
      </c>
      <c r="CF33" s="47">
        <f>_xlfn.IFNA(VLOOKUP($A33,'I-LogEmaxOverpEC50'!$A:$BQ,MATCH(CF$1,'I-LogEmaxOverpEC50'!$A$1:$BQ$1,0),FALSE),"")</f>
        <v>0.74633372149325306</v>
      </c>
      <c r="CG33" s="47">
        <f>_xlfn.IFNA(VLOOKUP($A33,'I-LogEmaxOverpEC50'!$A:$BQ,MATCH(CG$1,'I-LogEmaxOverpEC50'!$A$1:$BQ$1,0),FALSE),"")</f>
        <v>0.88843425522593877</v>
      </c>
      <c r="CH33" s="47">
        <f>_xlfn.IFNA(VLOOKUP($A33,'I-LogEmaxOverpEC50'!$A:$BQ,MATCH(CH$1,'I-LogEmaxOverpEC50'!$A$1:$BQ$1,0),FALSE),"")</f>
        <v>0.9316134298400639</v>
      </c>
      <c r="CI33" s="47">
        <f>_xlfn.IFNA(VLOOKUP($A33,'I-LogEmaxOverpEC50'!$A:$BQ,MATCH(CI$1,'I-LogEmaxOverpEC50'!$A$1:$BQ$1,0),FALSE),"")</f>
        <v>0.9316134298400639</v>
      </c>
      <c r="CJ33" s="47">
        <f>_xlfn.IFNA(VLOOKUP($A33,'I-LogEmaxOverpEC50'!$A:$BQ,MATCH(CJ$1,'I-LogEmaxOverpEC50'!$A$1:$BQ$1,0),FALSE),"")</f>
        <v>0.81380700850734355</v>
      </c>
      <c r="CK33" s="47">
        <f>_xlfn.IFNA(VLOOKUP($A33,'I-LogEmaxOverpEC50'!$A:$BQ,MATCH(CK$1,'I-LogEmaxOverpEC50'!$A$1:$BQ$1,0),FALSE),"")</f>
        <v>0.73309194547655643</v>
      </c>
      <c r="CL33" s="47">
        <f>_xlfn.IFNA(VLOOKUP($A33,'I-LogEmaxOverpEC50'!$A:$BQ,MATCH(CL$1,'I-LogEmaxOverpEC50'!$A$1:$BQ$1,0),FALSE),"")</f>
        <v>0.31393339709737872</v>
      </c>
      <c r="CM33" s="47">
        <f>_xlfn.IFNA(VLOOKUP($A33,'I-LogEmaxOverpEC50'!$A:$BQ,MATCH(CM$1,'I-LogEmaxOverpEC50'!$A$1:$BQ$1,0),FALSE),"")</f>
        <v>0</v>
      </c>
      <c r="CN33" s="105">
        <f t="shared" si="13"/>
        <v>0.79185754385478124</v>
      </c>
      <c r="CO33" s="47">
        <f t="shared" si="14"/>
        <v>0.94039076722970794</v>
      </c>
      <c r="CP33" s="47">
        <f t="shared" si="15"/>
        <v>0.92205043045591806</v>
      </c>
      <c r="CQ33" s="47">
        <f t="shared" si="16"/>
        <v>0.95162969094762639</v>
      </c>
      <c r="CR33" s="48">
        <f>_xlfn.IFNA(VLOOKUP($A33,'B-LogEmaxOverpEC50'!$A:$HP,MATCH(CR$1,'B-LogEmaxOverpEC50'!$A$1:$HP$1,0),FALSE),"")</f>
        <v>5.6100172780564481</v>
      </c>
      <c r="CS33" s="47">
        <f>_xlfn.IFNA(VLOOKUP($A33,'B-LogEmaxOverpEC50'!$A:$HP,MATCH(CS$1,'B-LogEmaxOverpEC50'!$A$1:$HP$1,0),FALSE),"")</f>
        <v>7.1930000000000005</v>
      </c>
      <c r="CT33" s="47">
        <f>_xlfn.IFNA(VLOOKUP($A33,'B-LogEmaxOverpEC50'!$A:$HP,MATCH(CT$1,'B-LogEmaxOverpEC50'!$A$1:$HP$1,0),FALSE),"")</f>
        <v>8.1430972729294044</v>
      </c>
      <c r="CU33" s="47">
        <f>_xlfn.IFNA(VLOOKUP($A33,'B-LogEmaxOverpEC50'!$A:$HP,MATCH(CU$1,'B-LogEmaxOverpEC50'!$A$1:$HP$1,0),FALSE),"")</f>
        <v>6.5554986898062459</v>
      </c>
      <c r="CV33" s="48">
        <f>_xlfn.IFNA(VLOOKUP($A33,'I-LogEmaxOverpEC50'!$A:$HP,MATCH(CV$1,'I-LogEmaxOverpEC50'!$A$1:$HP$1,0),FALSE),"")</f>
        <v>7.0846294533569152</v>
      </c>
      <c r="CW33" s="47">
        <f>_xlfn.IFNA(VLOOKUP($A33,'I-LogEmaxOverpEC50'!$A:$HP,MATCH(CW$1,'I-LogEmaxOverpEC50'!$A$1:$HP$1,0),FALSE),"")</f>
        <v>7.6489479168216636</v>
      </c>
      <c r="CX33" s="47">
        <f>_xlfn.IFNA(VLOOKUP($A33,'I-LogEmaxOverpEC50'!$A:$HP,MATCH(CX$1,'I-LogEmaxOverpEC50'!$A$1:$HP$1,0),FALSE),"")</f>
        <v>7.5083463457489694</v>
      </c>
      <c r="CY33" s="47">
        <f>_xlfn.IFNA(VLOOKUP($A33,'I-LogEmaxOverpEC50'!$A:$HP,MATCH(CY$1,'I-LogEmaxOverpEC50'!$A$1:$HP$1,0),FALSE),"")</f>
        <v>6.2384071921878874</v>
      </c>
      <c r="CZ33" s="105">
        <f t="shared" si="17"/>
        <v>0.79185754385478124</v>
      </c>
      <c r="DA33" s="47">
        <f t="shared" si="18"/>
        <v>0.88130979692300337</v>
      </c>
      <c r="DB33" s="47">
        <f t="shared" si="19"/>
        <v>0.93256455234881785</v>
      </c>
      <c r="DC33" s="47">
        <f t="shared" si="20"/>
        <v>0.98530223308455389</v>
      </c>
      <c r="DD33" s="48">
        <f>_xlfn.IFNA(VLOOKUP($A33,'B-LogEmaxOverpEC50'!$A:$HP,MATCH(DD$1,'B-LogEmaxOverpEC50'!$A$1:$HP$1,0),FALSE),"")</f>
        <v>5.6100172780564481</v>
      </c>
      <c r="DE33" s="47">
        <f>_xlfn.IFNA(VLOOKUP($A33,'B-LogEmaxOverpEC50'!$A:$HP,MATCH(DE$1,'B-LogEmaxOverpEC50'!$A$1:$HP$1,0),FALSE),"")</f>
        <v>6.5168092814555862</v>
      </c>
      <c r="DF33" s="47">
        <f>_xlfn.IFNA(VLOOKUP($A33,'B-LogEmaxOverpEC50'!$A:$HP,MATCH(DF$1,'B-LogEmaxOverpEC50'!$A$1:$HP$1,0),FALSE),"")</f>
        <v>7.876940198142405</v>
      </c>
      <c r="DG33" s="47">
        <f>_xlfn.IFNA(VLOOKUP($A33,'B-LogEmaxOverpEC50'!$A:$HP,MATCH(DG$1,'B-LogEmaxOverpEC50'!$A$1:$HP$1,0),FALSE),"")</f>
        <v>6.0039308296490805</v>
      </c>
      <c r="DH33" s="48">
        <f>_xlfn.IFNA(VLOOKUP($A33,'I-LogEmaxOverpEC50'!$A:$HP,MATCH(DH$1,'I-LogEmaxOverpEC50'!$A$1:$HP$1,0),FALSE),"")</f>
        <v>7.0846294533569152</v>
      </c>
      <c r="DI33" s="47">
        <f>_xlfn.IFNA(VLOOKUP($A33,'I-LogEmaxOverpEC50'!$A:$HP,MATCH(DI$1,'I-LogEmaxOverpEC50'!$A$1:$HP$1,0),FALSE),"")</f>
        <v>7.3944591382148612</v>
      </c>
      <c r="DJ33" s="47">
        <f>_xlfn.IFNA(VLOOKUP($A33,'I-LogEmaxOverpEC50'!$A:$HP,MATCH(DJ$1,'I-LogEmaxOverpEC50'!$A$1:$HP$1,0),FALSE),"")</f>
        <v>7.3457552097590808</v>
      </c>
      <c r="DK33" s="47">
        <f>_xlfn.IFNA(VLOOKUP($A33,'I-LogEmaxOverpEC50'!$A:$HP,MATCH(DK$1,'I-LogEmaxOverpEC50'!$A$1:$HP$1,0),FALSE),"")</f>
        <v>5.915686453738437</v>
      </c>
      <c r="DL33" s="105">
        <f t="shared" si="21"/>
        <v>8.075760804168032E-2</v>
      </c>
      <c r="DM33" s="47">
        <f t="shared" si="22"/>
        <v>0.64690037521890287</v>
      </c>
      <c r="DN33" s="47">
        <f t="shared" si="23"/>
        <v>0.9316134298400639</v>
      </c>
      <c r="DO33" s="47">
        <f t="shared" si="24"/>
        <v>0.76573656804793333</v>
      </c>
      <c r="DP33" s="48">
        <f>_xlfn.IFNA(VLOOKUP($A33,'B-LogEmaxOverpEC50'!$A:$HP,MATCH(DP$1,'B-LogEmaxOverpEC50'!$A$1:$HP$1,0),FALSE),"")</f>
        <v>5.8591555607376139E-2</v>
      </c>
      <c r="DQ33" s="47">
        <f>_xlfn.IFNA(VLOOKUP($A33,'B-LogEmaxOverpEC50'!$A:$HP,MATCH(DQ$1,'B-LogEmaxOverpEC50'!$A$1:$HP$1,0),FALSE),"")</f>
        <v>0.64690037521890287</v>
      </c>
      <c r="DR33" s="47">
        <f>_xlfn.IFNA(VLOOKUP($A33,'B-LogEmaxOverpEC50'!$A:$HP,MATCH(DR$1,'B-LogEmaxOverpEC50'!$A$1:$HP$1,0),FALSE),"")</f>
        <v>1</v>
      </c>
      <c r="DS33" s="47">
        <f>_xlfn.IFNA(VLOOKUP($A33,'B-LogEmaxOverpEC50'!$A:$HP,MATCH(DS$1,'B-LogEmaxOverpEC50'!$A$1:$HP$1,0),FALSE),"")</f>
        <v>0.40997571514401965</v>
      </c>
      <c r="DT33" s="48">
        <f>_xlfn.IFNA(VLOOKUP($A33,'I-LogEmaxOverpEC50'!$A:$HP,MATCH(DT$1,'I-LogEmaxOverpEC50'!$A$1:$HP$1,0),FALSE),"")</f>
        <v>0.72552366307253779</v>
      </c>
      <c r="DU33" s="47">
        <f>_xlfn.IFNA(VLOOKUP($A33,'I-LogEmaxOverpEC50'!$A:$HP,MATCH(DU$1,'I-LogEmaxOverpEC50'!$A$1:$HP$1,0),FALSE),"")</f>
        <v>1</v>
      </c>
      <c r="DV33" s="47">
        <f>_xlfn.IFNA(VLOOKUP($A33,'I-LogEmaxOverpEC50'!$A:$HP,MATCH(DV$1,'I-LogEmaxOverpEC50'!$A$1:$HP$1,0),FALSE),"")</f>
        <v>0.9316134298400639</v>
      </c>
      <c r="DW33" s="47">
        <f>_xlfn.IFNA(VLOOKUP($A33,'I-LogEmaxOverpEC50'!$A:$HP,MATCH(DW$1,'I-LogEmaxOverpEC50'!$A$1:$HP$1,0),FALSE),"")</f>
        <v>0.31393339709737872</v>
      </c>
      <c r="DX33" s="105">
        <f t="shared" si="25"/>
        <v>8.075760804168032E-2</v>
      </c>
      <c r="DY33" s="47">
        <f t="shared" si="26"/>
        <v>0.45148114304832454</v>
      </c>
      <c r="DZ33" s="47">
        <f t="shared" si="27"/>
        <v>0.94611778060072971</v>
      </c>
      <c r="EA33" s="47">
        <f t="shared" si="28"/>
        <v>0.76573656804793333</v>
      </c>
      <c r="EB33" s="48">
        <f>_xlfn.IFNA(VLOOKUP($A33,'B-LogEmaxOverpEC50'!$A:$HP,MATCH(EB$1,'B-LogEmaxOverpEC50'!$A$1:$HP$1,0),FALSE),"")</f>
        <v>5.8591555607376139E-2</v>
      </c>
      <c r="EC33" s="47">
        <f>_xlfn.IFNA(VLOOKUP($A33,'B-LogEmaxOverpEC50'!$A:$HP,MATCH(EC$1,'B-LogEmaxOverpEC50'!$A$1:$HP$1,0),FALSE),"")</f>
        <v>0.39559696050398208</v>
      </c>
      <c r="ED33" s="47">
        <f>_xlfn.IFNA(VLOOKUP($A33,'B-LogEmaxOverpEC50'!$A:$HP,MATCH(ED$1,'B-LogEmaxOverpEC50'!$A$1:$HP$1,0),FALSE),"")</f>
        <v>0.9010838511825654</v>
      </c>
      <c r="EE33" s="47">
        <f>_xlfn.IFNA(VLOOKUP($A33,'B-LogEmaxOverpEC50'!$A:$HP,MATCH(EE$1,'B-LogEmaxOverpEC50'!$A$1:$HP$1,0),FALSE),"")</f>
        <v>0.20498785757200982</v>
      </c>
      <c r="EF33" s="48">
        <f>_xlfn.IFNA(VLOOKUP($A33,'I-LogEmaxOverpEC50'!$A:$HP,MATCH(EF$1,'I-LogEmaxOverpEC50'!$A$1:$HP$1,0),FALSE),"")</f>
        <v>0.72552366307253779</v>
      </c>
      <c r="EG33" s="47">
        <f>_xlfn.IFNA(VLOOKUP($A33,'I-LogEmaxOverpEC50'!$A:$HP,MATCH(EG$1,'I-LogEmaxOverpEC50'!$A$1:$HP$1,0),FALSE),"")</f>
        <v>0.87622033964248902</v>
      </c>
      <c r="EH33" s="47">
        <f>_xlfn.IFNA(VLOOKUP($A33,'I-LogEmaxOverpEC50'!$A:$HP,MATCH(EH$1,'I-LogEmaxOverpEC50'!$A$1:$HP$1,0),FALSE),"")</f>
        <v>0.852531453416007</v>
      </c>
      <c r="EI33" s="47">
        <f>_xlfn.IFNA(VLOOKUP($A33,'I-LogEmaxOverpEC50'!$A:$HP,MATCH(EI$1,'I-LogEmaxOverpEC50'!$A$1:$HP$1,0),FALSE),"")</f>
        <v>0.15696669854868936</v>
      </c>
      <c r="EJ33" s="37"/>
      <c r="EK33" s="37"/>
      <c r="EL33" s="37"/>
      <c r="EM33" s="37"/>
      <c r="EN33" s="37"/>
      <c r="EO33" s="37"/>
      <c r="EP33" s="37"/>
      <c r="EQ33" s="37"/>
    </row>
    <row r="34" spans="1:147" s="49" customFormat="1" x14ac:dyDescent="0.2">
      <c r="A34" s="29" t="s">
        <v>115</v>
      </c>
      <c r="B34" s="377">
        <f>VLOOKUP($A34,BI!$A:$Q,MATCH(B$1,BI!$A$1:$Q$1,0),FALSE)</f>
        <v>1</v>
      </c>
      <c r="C34" s="378" t="str">
        <f>VLOOKUP($A34,BI!$A:$Q,MATCH(C$1,BI!$A$1:$Q$1,0),FALSE)</f>
        <v/>
      </c>
      <c r="D34" s="378" t="str">
        <f>VLOOKUP($A34,BI!$A:$Q,MATCH(D$1,BI!$A$1:$Q$1,0),FALSE)</f>
        <v/>
      </c>
      <c r="E34" s="378">
        <f>VLOOKUP($A34,BI!$A:$Q,MATCH(E$1,BI!$A$1:$Q$1,0),FALSE)</f>
        <v>1</v>
      </c>
      <c r="F34" s="378">
        <f>VLOOKUP($A34,BI!$A:$Q,MATCH(F$1,BI!$A$1:$Q$1,0),FALSE)</f>
        <v>1</v>
      </c>
      <c r="G34" s="378">
        <f>VLOOKUP($A34,BI!$A:$Q,MATCH(G$1,BI!$A$1:$Q$1,0),FALSE)</f>
        <v>1</v>
      </c>
      <c r="H34" s="378" t="str">
        <f>VLOOKUP($A34,BI!$A:$Q,MATCH(H$1,BI!$A$1:$Q$1,0),FALSE)</f>
        <v/>
      </c>
      <c r="I34" s="378" t="str">
        <f>VLOOKUP($A34,BI!$A:$Q,MATCH(I$1,BI!$A$1:$Q$1,0),FALSE)</f>
        <v/>
      </c>
      <c r="J34" s="378" t="str">
        <f>VLOOKUP($A34,BI!$A:$Q,MATCH(J$1,BI!$A$1:$Q$1,0),FALSE)</f>
        <v/>
      </c>
      <c r="K34" s="378" t="str">
        <f>VLOOKUP($A34,BI!$A:$Q,MATCH(K$1,BI!$A$1:$Q$1,0),FALSE)</f>
        <v/>
      </c>
      <c r="L34" s="378" t="str">
        <f>VLOOKUP($A34,BI!$A:$Q,MATCH(L$1,BI!$A$1:$Q$1,0),FALSE)</f>
        <v/>
      </c>
      <c r="M34" s="378" t="str">
        <f>VLOOKUP($A34,BI!$A:$Q,MATCH(M$1,BI!$A$1:$Q$1,0),FALSE)</f>
        <v/>
      </c>
      <c r="N34" s="49">
        <f t="shared" si="29"/>
        <v>4</v>
      </c>
      <c r="O34" s="49">
        <f>VLOOKUP($A34,BI!$A:$Q,MATCH(O$1,BI!$A$1:$Q$1,0),FALSE)</f>
        <v>1</v>
      </c>
      <c r="P34" s="37">
        <f>VLOOKUP($A34,BI!$A:$Q,MATCH(P$1,BI!$A$1:$Q$1,0),FALSE)</f>
        <v>1</v>
      </c>
      <c r="Q34" s="37" t="str">
        <f>VLOOKUP($A34,BI!$A:$Q,MATCH(Q$1,BI!$A$1:$Q$1,0),FALSE)</f>
        <v/>
      </c>
      <c r="R34" s="37" t="str">
        <f>VLOOKUP($A34,BI!$A:$Q,MATCH(R$1,BI!$A$1:$Q$1,0),FALSE)</f>
        <v/>
      </c>
      <c r="S34" s="37">
        <f t="shared" si="30"/>
        <v>2</v>
      </c>
      <c r="T34" s="40">
        <f t="shared" si="31"/>
        <v>0.80389268569768246</v>
      </c>
      <c r="U34" s="41" t="str">
        <f t="shared" si="32"/>
        <v/>
      </c>
      <c r="V34" s="41" t="str">
        <f t="shared" si="33"/>
        <v/>
      </c>
      <c r="W34" s="41">
        <f t="shared" si="34"/>
        <v>0.85108284434043635</v>
      </c>
      <c r="X34" s="41">
        <f t="shared" si="35"/>
        <v>0.8334740804914218</v>
      </c>
      <c r="Y34" s="41">
        <f t="shared" si="36"/>
        <v>0.71546199518703901</v>
      </c>
      <c r="Z34" s="41" t="str">
        <f t="shared" si="37"/>
        <v/>
      </c>
      <c r="AA34" s="41" t="str">
        <f t="shared" si="38"/>
        <v/>
      </c>
      <c r="AB34" s="41" t="str">
        <f t="shared" si="39"/>
        <v/>
      </c>
      <c r="AC34" s="41" t="str">
        <f t="shared" si="40"/>
        <v/>
      </c>
      <c r="AD34" s="41" t="str">
        <f t="shared" si="41"/>
        <v/>
      </c>
      <c r="AE34" s="41" t="str">
        <f t="shared" si="42"/>
        <v/>
      </c>
      <c r="AF34" s="44">
        <f>_xlfn.IFNA(VLOOKUP($A34,'B-LogEmaxOverpEC50'!$A:$BQ,MATCH(AF$1,'B-LogEmaxOverpEC50'!$A$1:$BQ$1,0),FALSE),"")</f>
        <v>7.1083296630243105</v>
      </c>
      <c r="AG34" s="46" t="str">
        <f>_xlfn.IFNA(VLOOKUP($A34,'B-LogEmaxOverpEC50'!$A:$BQ,MATCH(AG$1,'B-LogEmaxOverpEC50'!$A$1:$BQ$1,0),FALSE),"")</f>
        <v/>
      </c>
      <c r="AH34" s="46" t="str">
        <f>_xlfn.IFNA(VLOOKUP($A34,'B-LogEmaxOverpEC50'!$A:$BQ,MATCH(AH$1,'B-LogEmaxOverpEC50'!$A$1:$BQ$1,0),FALSE),"")</f>
        <v/>
      </c>
      <c r="AI34" s="46">
        <f>_xlfn.IFNA(VLOOKUP($A34,'B-LogEmaxOverpEC50'!$A:$BQ,MATCH(AI$1,'B-LogEmaxOverpEC50'!$A$1:$BQ$1,0),FALSE),"")</f>
        <v>4.4263939712772764</v>
      </c>
      <c r="AJ34" s="46">
        <f>_xlfn.IFNA(VLOOKUP($A34,'B-LogEmaxOverpEC50'!$A:$BQ,MATCH(AJ$1,'B-LogEmaxOverpEC50'!$A$1:$BQ$1,0),FALSE),"")</f>
        <v>4.3348126091792931</v>
      </c>
      <c r="AK34" s="46">
        <f>_xlfn.IFNA(VLOOKUP($A34,'B-LogEmaxOverpEC50'!$A:$BQ,MATCH(AK$1,'B-LogEmaxOverpEC50'!$A$1:$BQ$1,0),FALSE),"")</f>
        <v>3.6199568073185868</v>
      </c>
      <c r="AL34" s="45" t="str">
        <f>_xlfn.IFNA(VLOOKUP($A34,'B-LogEmaxOverpEC50'!$A:$BQ,MATCH(AL$1,'B-LogEmaxOverpEC50'!$A$1:$BQ$1,0),FALSE),"")</f>
        <v/>
      </c>
      <c r="AM34" s="45" t="str">
        <f>_xlfn.IFNA(VLOOKUP($A34,'B-LogEmaxOverpEC50'!$A:$BQ,MATCH(AM$1,'B-LogEmaxOverpEC50'!$A$1:$BQ$1,0),FALSE),"")</f>
        <v/>
      </c>
      <c r="AN34" s="45" t="str">
        <f>_xlfn.IFNA(VLOOKUP($A34,'B-LogEmaxOverpEC50'!$A:$BQ,MATCH(AN$1,'B-LogEmaxOverpEC50'!$A$1:$BQ$1,0),FALSE),"")</f>
        <v/>
      </c>
      <c r="AO34" s="46" t="str">
        <f>_xlfn.IFNA(VLOOKUP($A34,'B-LogEmaxOverpEC50'!$A:$BQ,MATCH(AO$1,'B-LogEmaxOverpEC50'!$A$1:$BQ$1,0),FALSE),"")</f>
        <v/>
      </c>
      <c r="AP34" s="45" t="str">
        <f>_xlfn.IFNA(VLOOKUP($A34,'B-LogEmaxOverpEC50'!$A:$BQ,MATCH(AP$1,'B-LogEmaxOverpEC50'!$A$1:$BQ$1,0),FALSE),"")</f>
        <v/>
      </c>
      <c r="AQ34" s="45" t="str">
        <f>_xlfn.IFNA(VLOOKUP($A34,'B-LogEmaxOverpEC50'!$A:$BQ,MATCH(AQ$1,'B-LogEmaxOverpEC50'!$A$1:$BQ$1,0),FALSE),"")</f>
        <v/>
      </c>
      <c r="AR34" s="47">
        <f>_xlfn.IFNA(VLOOKUP($A34,'I-LogEmaxOverpEC50'!$A:$BQ,MATCH(AR$1,'I-LogEmaxOverpEC50'!$A$1:$BQ$1,0),FALSE),"")</f>
        <v>5.7143342236331147</v>
      </c>
      <c r="AS34" s="47" t="str">
        <f>_xlfn.IFNA(VLOOKUP($A34,'I-LogEmaxOverpEC50'!$A:$BQ,MATCH(AS$1,'I-LogEmaxOverpEC50'!$A$1:$BQ$1,0),FALSE),"")</f>
        <v/>
      </c>
      <c r="AT34" s="47" t="str">
        <f>_xlfn.IFNA(VLOOKUP($A34,'I-LogEmaxOverpEC50'!$A:$BQ,MATCH(AT$1,'I-LogEmaxOverpEC50'!$A$1:$BQ$1,0),FALSE),"")</f>
        <v/>
      </c>
      <c r="AU34" s="47">
        <f>_xlfn.IFNA(VLOOKUP($A34,'I-LogEmaxOverpEC50'!$A:$BQ,MATCH(AU$1,'I-LogEmaxOverpEC50'!$A$1:$BQ$1,0),FALSE),"")</f>
        <v>5.2008967172961862</v>
      </c>
      <c r="AV34" s="47">
        <f>_xlfn.IFNA(VLOOKUP($A34,'I-LogEmaxOverpEC50'!$A:$BQ,MATCH(AV$1,'I-LogEmaxOverpEC50'!$A$1:$BQ$1,0),FALSE),"")</f>
        <v>5.2008967172961862</v>
      </c>
      <c r="AW34" s="47">
        <f>_xlfn.IFNA(VLOOKUP($A34,'I-LogEmaxOverpEC50'!$A:$BQ,MATCH(AW$1,'I-LogEmaxOverpEC50'!$A$1:$BQ$1,0),FALSE),"")</f>
        <v>5.0596074028673499</v>
      </c>
      <c r="AX34" s="47" t="str">
        <f>_xlfn.IFNA(VLOOKUP($A34,'I-LogEmaxOverpEC50'!$A:$BQ,MATCH(AX$1,'I-LogEmaxOverpEC50'!$A$1:$BQ$1,0),FALSE),"")</f>
        <v/>
      </c>
      <c r="AY34" s="47" t="str">
        <f>_xlfn.IFNA(VLOOKUP($A34,'I-LogEmaxOverpEC50'!$A:$BQ,MATCH(AY$1,'I-LogEmaxOverpEC50'!$A$1:$BQ$1,0),FALSE),"")</f>
        <v/>
      </c>
      <c r="AZ34" s="47" t="str">
        <f>_xlfn.IFNA(VLOOKUP($A34,'I-LogEmaxOverpEC50'!$A:$BQ,MATCH(AZ$1,'I-LogEmaxOverpEC50'!$A$1:$BQ$1,0),FALSE),"")</f>
        <v/>
      </c>
      <c r="BA34" s="47" t="str">
        <f>_xlfn.IFNA(VLOOKUP($A34,'I-LogEmaxOverpEC50'!$A:$BQ,MATCH(BA$1,'I-LogEmaxOverpEC50'!$A$1:$BQ$1,0),FALSE),"")</f>
        <v/>
      </c>
      <c r="BB34" s="47" t="str">
        <f>_xlfn.IFNA(VLOOKUP($A34,'I-LogEmaxOverpEC50'!$A:$BQ,MATCH(BB$1,'I-LogEmaxOverpEC50'!$A$1:$BQ$1,0),FALSE),"")</f>
        <v/>
      </c>
      <c r="BC34" s="47" t="str">
        <f>_xlfn.IFNA(VLOOKUP($A34,'I-LogEmaxOverpEC50'!$A:$BQ,MATCH(BC$1,'I-LogEmaxOverpEC50'!$A$1:$BQ$1,0),FALSE),"")</f>
        <v/>
      </c>
      <c r="BD34" s="199">
        <f t="shared" si="43"/>
        <v>1</v>
      </c>
      <c r="BE34" s="41" t="str">
        <f t="shared" si="44"/>
        <v/>
      </c>
      <c r="BF34" s="41" t="str">
        <f t="shared" si="45"/>
        <v/>
      </c>
      <c r="BG34" s="41">
        <f t="shared" si="46"/>
        <v>0.93347254798057955</v>
      </c>
      <c r="BH34" s="41">
        <f t="shared" si="47"/>
        <v>0.94961236754560097</v>
      </c>
      <c r="BI34" s="41" t="str">
        <f t="shared" si="48"/>
        <v/>
      </c>
      <c r="BJ34" s="41" t="str">
        <f t="shared" si="49"/>
        <v/>
      </c>
      <c r="BK34" s="41" t="str">
        <f t="shared" si="50"/>
        <v/>
      </c>
      <c r="BL34" s="41" t="str">
        <f t="shared" si="51"/>
        <v/>
      </c>
      <c r="BM34" s="41" t="str">
        <f t="shared" si="52"/>
        <v/>
      </c>
      <c r="BN34" s="41" t="str">
        <f t="shared" si="53"/>
        <v/>
      </c>
      <c r="BO34" s="41" t="str">
        <f t="shared" si="54"/>
        <v/>
      </c>
      <c r="BP34" s="40">
        <f>_xlfn.IFNA(VLOOKUP($A34,'B-LogEmaxOverpEC50'!$A:$BQ,MATCH(BP$1,'B-LogEmaxOverpEC50'!$A$1:$BQ$1,0),FALSE),"")</f>
        <v>1</v>
      </c>
      <c r="BQ34" s="41" t="str">
        <f>_xlfn.IFNA(VLOOKUP($A34,'B-LogEmaxOverpEC50'!$A:$BQ,MATCH(BQ$1,'B-LogEmaxOverpEC50'!$A$1:$BQ$1,0),FALSE),"")</f>
        <v/>
      </c>
      <c r="BR34" s="41" t="str">
        <f>_xlfn.IFNA(VLOOKUP($A34,'B-LogEmaxOverpEC50'!$A:$BQ,MATCH(BR$1,'B-LogEmaxOverpEC50'!$A$1:$BQ$1,0),FALSE),"")</f>
        <v/>
      </c>
      <c r="BS34" s="41">
        <f>_xlfn.IFNA(VLOOKUP($A34,'B-LogEmaxOverpEC50'!$A:$BQ,MATCH(BS$1,'B-LogEmaxOverpEC50'!$A$1:$BQ$1,0),FALSE),"")</f>
        <v>0.23117860312427566</v>
      </c>
      <c r="BT34" s="41">
        <f>_xlfn.IFNA(VLOOKUP($A34,'B-LogEmaxOverpEC50'!$A:$BQ,MATCH(BT$1,'B-LogEmaxOverpEC50'!$A$1:$BQ$1,0),FALSE),"")</f>
        <v>0.20492528506276481</v>
      </c>
      <c r="BU34" s="41">
        <f>_xlfn.IFNA(VLOOKUP($A34,'B-LogEmaxOverpEC50'!$A:$BQ,MATCH(BU$1,'B-LogEmaxOverpEC50'!$A$1:$BQ$1,0),FALSE),"")</f>
        <v>0</v>
      </c>
      <c r="BV34" s="41" t="str">
        <f>_xlfn.IFNA(VLOOKUP($A34,'B-LogEmaxOverpEC50'!$A:$BQ,MATCH(BV$1,'B-LogEmaxOverpEC50'!$A$1:$BQ$1,0),FALSE),"")</f>
        <v/>
      </c>
      <c r="BW34" s="41" t="str">
        <f>_xlfn.IFNA(VLOOKUP($A34,'B-LogEmaxOverpEC50'!$A:$BQ,MATCH(BW$1,'B-LogEmaxOverpEC50'!$A$1:$BQ$1,0),FALSE),"")</f>
        <v/>
      </c>
      <c r="BX34" s="41" t="str">
        <f>_xlfn.IFNA(VLOOKUP($A34,'B-LogEmaxOverpEC50'!$A:$BQ,MATCH(BX$1,'B-LogEmaxOverpEC50'!$A$1:$BQ$1,0),FALSE),"")</f>
        <v/>
      </c>
      <c r="BY34" s="41" t="str">
        <f>_xlfn.IFNA(VLOOKUP($A34,'B-LogEmaxOverpEC50'!$A:$BQ,MATCH(BY$1,'B-LogEmaxOverpEC50'!$A$1:$BQ$1,0),FALSE),"")</f>
        <v/>
      </c>
      <c r="BZ34" s="41" t="str">
        <f>_xlfn.IFNA(VLOOKUP($A34,'B-LogEmaxOverpEC50'!$A:$BQ,MATCH(BZ$1,'B-LogEmaxOverpEC50'!$A$1:$BQ$1,0),FALSE),"")</f>
        <v/>
      </c>
      <c r="CA34" s="41" t="str">
        <f>_xlfn.IFNA(VLOOKUP($A34,'B-LogEmaxOverpEC50'!$A:$BQ,MATCH(CA$1,'B-LogEmaxOverpEC50'!$A$1:$BQ$1,0),FALSE),"")</f>
        <v/>
      </c>
      <c r="CB34" s="47">
        <f>_xlfn.IFNA(VLOOKUP($A34,'I-LogEmaxOverpEC50'!$A:$BQ,MATCH(CB$1,'I-LogEmaxOverpEC50'!$A$1:$BQ$1,0),FALSE),"")</f>
        <v>1</v>
      </c>
      <c r="CC34" s="47" t="str">
        <f>_xlfn.IFNA(VLOOKUP($A34,'I-LogEmaxOverpEC50'!$A:$BQ,MATCH(CC$1,'I-LogEmaxOverpEC50'!$A$1:$BQ$1,0),FALSE),"")</f>
        <v/>
      </c>
      <c r="CD34" s="47" t="str">
        <f>_xlfn.IFNA(VLOOKUP($A34,'I-LogEmaxOverpEC50'!$A:$BQ,MATCH(CD$1,'I-LogEmaxOverpEC50'!$A$1:$BQ$1,0),FALSE),"")</f>
        <v/>
      </c>
      <c r="CE34" s="47">
        <f>_xlfn.IFNA(VLOOKUP($A34,'I-LogEmaxOverpEC50'!$A:$BQ,MATCH(CE$1,'I-LogEmaxOverpEC50'!$A$1:$BQ$1,0),FALSE),"")</f>
        <v>0.21579887969700876</v>
      </c>
      <c r="CF34" s="47">
        <f>_xlfn.IFNA(VLOOKUP($A34,'I-LogEmaxOverpEC50'!$A:$BQ,MATCH(CF$1,'I-LogEmaxOverpEC50'!$A$1:$BQ$1,0),FALSE),"")</f>
        <v>0.21579887969700876</v>
      </c>
      <c r="CG34" s="47">
        <f>_xlfn.IFNA(VLOOKUP($A34,'I-LogEmaxOverpEC50'!$A:$BQ,MATCH(CG$1,'I-LogEmaxOverpEC50'!$A$1:$BQ$1,0),FALSE),"")</f>
        <v>0</v>
      </c>
      <c r="CH34" s="47" t="str">
        <f>_xlfn.IFNA(VLOOKUP($A34,'I-LogEmaxOverpEC50'!$A:$BQ,MATCH(CH$1,'I-LogEmaxOverpEC50'!$A$1:$BQ$1,0),FALSE),"")</f>
        <v/>
      </c>
      <c r="CI34" s="47" t="str">
        <f>_xlfn.IFNA(VLOOKUP($A34,'I-LogEmaxOverpEC50'!$A:$BQ,MATCH(CI$1,'I-LogEmaxOverpEC50'!$A$1:$BQ$1,0),FALSE),"")</f>
        <v/>
      </c>
      <c r="CJ34" s="47" t="str">
        <f>_xlfn.IFNA(VLOOKUP($A34,'I-LogEmaxOverpEC50'!$A:$BQ,MATCH(CJ$1,'I-LogEmaxOverpEC50'!$A$1:$BQ$1,0),FALSE),"")</f>
        <v/>
      </c>
      <c r="CK34" s="47" t="str">
        <f>_xlfn.IFNA(VLOOKUP($A34,'I-LogEmaxOverpEC50'!$A:$BQ,MATCH(CK$1,'I-LogEmaxOverpEC50'!$A$1:$BQ$1,0),FALSE),"")</f>
        <v/>
      </c>
      <c r="CL34" s="47" t="str">
        <f>_xlfn.IFNA(VLOOKUP($A34,'I-LogEmaxOverpEC50'!$A:$BQ,MATCH(CL$1,'I-LogEmaxOverpEC50'!$A$1:$BQ$1,0),FALSE),"")</f>
        <v/>
      </c>
      <c r="CM34" s="47" t="str">
        <f>_xlfn.IFNA(VLOOKUP($A34,'I-LogEmaxOverpEC50'!$A:$BQ,MATCH(CM$1,'I-LogEmaxOverpEC50'!$A$1:$BQ$1,0),FALSE),"")</f>
        <v/>
      </c>
      <c r="CN34" s="105">
        <f t="shared" si="13"/>
        <v>0.80389268569768246</v>
      </c>
      <c r="CO34" s="47">
        <f t="shared" si="14"/>
        <v>0.85108284434043635</v>
      </c>
      <c r="CP34" s="47" t="str">
        <f t="shared" si="15"/>
        <v/>
      </c>
      <c r="CQ34" s="47" t="str">
        <f t="shared" si="16"/>
        <v/>
      </c>
      <c r="CR34" s="48">
        <f>_xlfn.IFNA(VLOOKUP($A34,'B-LogEmaxOverpEC50'!$A:$HP,MATCH(CR$1,'B-LogEmaxOverpEC50'!$A$1:$HP$1,0),FALSE),"")</f>
        <v>7.1083296630243105</v>
      </c>
      <c r="CS34" s="47">
        <f>_xlfn.IFNA(VLOOKUP($A34,'B-LogEmaxOverpEC50'!$A:$HP,MATCH(CS$1,'B-LogEmaxOverpEC50'!$A$1:$HP$1,0),FALSE),"")</f>
        <v>4.4263939712772764</v>
      </c>
      <c r="CT34" s="47" t="str">
        <f>_xlfn.IFNA(VLOOKUP($A34,'B-LogEmaxOverpEC50'!$A:$HP,MATCH(CT$1,'B-LogEmaxOverpEC50'!$A$1:$HP$1,0),FALSE),"")</f>
        <v/>
      </c>
      <c r="CU34" s="47" t="str">
        <f>_xlfn.IFNA(VLOOKUP($A34,'B-LogEmaxOverpEC50'!$A:$HP,MATCH(CU$1,'B-LogEmaxOverpEC50'!$A$1:$HP$1,0),FALSE),"")</f>
        <v/>
      </c>
      <c r="CV34" s="48">
        <f>_xlfn.IFNA(VLOOKUP($A34,'I-LogEmaxOverpEC50'!$A:$HP,MATCH(CV$1,'I-LogEmaxOverpEC50'!$A$1:$HP$1,0),FALSE),"")</f>
        <v>5.7143342236331147</v>
      </c>
      <c r="CW34" s="47">
        <f>_xlfn.IFNA(VLOOKUP($A34,'I-LogEmaxOverpEC50'!$A:$HP,MATCH(CW$1,'I-LogEmaxOverpEC50'!$A$1:$HP$1,0),FALSE),"")</f>
        <v>5.2008967172961862</v>
      </c>
      <c r="CX34" s="47" t="str">
        <f>_xlfn.IFNA(VLOOKUP($A34,'I-LogEmaxOverpEC50'!$A:$HP,MATCH(CX$1,'I-LogEmaxOverpEC50'!$A$1:$HP$1,0),FALSE),"")</f>
        <v/>
      </c>
      <c r="CY34" s="47" t="str">
        <f>_xlfn.IFNA(VLOOKUP($A34,'I-LogEmaxOverpEC50'!$A:$HP,MATCH(CY$1,'I-LogEmaxOverpEC50'!$A$1:$HP$1,0),FALSE),"")</f>
        <v/>
      </c>
      <c r="CZ34" s="105">
        <f t="shared" si="17"/>
        <v>0.80389268569768246</v>
      </c>
      <c r="DA34" s="47">
        <f t="shared" si="18"/>
        <v>0.8007788891791876</v>
      </c>
      <c r="DB34" s="47" t="str">
        <f t="shared" si="19"/>
        <v/>
      </c>
      <c r="DC34" s="47" t="str">
        <f t="shared" si="20"/>
        <v/>
      </c>
      <c r="DD34" s="48">
        <f>_xlfn.IFNA(VLOOKUP($A34,'B-LogEmaxOverpEC50'!$A:$HP,MATCH(DD$1,'B-LogEmaxOverpEC50'!$A$1:$HP$1,0),FALSE),"")</f>
        <v>7.1083296630243105</v>
      </c>
      <c r="DE34" s="47">
        <f>_xlfn.IFNA(VLOOKUP($A34,'B-LogEmaxOverpEC50'!$A:$HP,MATCH(DE$1,'B-LogEmaxOverpEC50'!$A$1:$HP$1,0),FALSE),"")</f>
        <v>4.1270544625917189</v>
      </c>
      <c r="DF34" s="47" t="str">
        <f>_xlfn.IFNA(VLOOKUP($A34,'B-LogEmaxOverpEC50'!$A:$HP,MATCH(DF$1,'B-LogEmaxOverpEC50'!$A$1:$HP$1,0),FALSE),"")</f>
        <v/>
      </c>
      <c r="DG34" s="47" t="str">
        <f>_xlfn.IFNA(VLOOKUP($A34,'B-LogEmaxOverpEC50'!$A:$HP,MATCH(DG$1,'B-LogEmaxOverpEC50'!$A$1:$HP$1,0),FALSE),"")</f>
        <v/>
      </c>
      <c r="DH34" s="48">
        <f>_xlfn.IFNA(VLOOKUP($A34,'I-LogEmaxOverpEC50'!$A:$HP,MATCH(DH$1,'I-LogEmaxOverpEC50'!$A$1:$HP$1,0),FALSE),"")</f>
        <v>5.7143342236331147</v>
      </c>
      <c r="DI34" s="47">
        <f>_xlfn.IFNA(VLOOKUP($A34,'I-LogEmaxOverpEC50'!$A:$HP,MATCH(DI$1,'I-LogEmaxOverpEC50'!$A$1:$HP$1,0),FALSE),"")</f>
        <v>5.1538002791532405</v>
      </c>
      <c r="DJ34" s="47" t="str">
        <f>_xlfn.IFNA(VLOOKUP($A34,'I-LogEmaxOverpEC50'!$A:$HP,MATCH(DJ$1,'I-LogEmaxOverpEC50'!$A$1:$HP$1,0),FALSE),"")</f>
        <v/>
      </c>
      <c r="DK34" s="47" t="str">
        <f>_xlfn.IFNA(VLOOKUP($A34,'I-LogEmaxOverpEC50'!$A:$HP,MATCH(DK$1,'I-LogEmaxOverpEC50'!$A$1:$HP$1,0),FALSE),"")</f>
        <v/>
      </c>
      <c r="DL34" s="105">
        <f t="shared" si="21"/>
        <v>1</v>
      </c>
      <c r="DM34" s="47">
        <f t="shared" si="22"/>
        <v>0.93347254798057955</v>
      </c>
      <c r="DN34" s="47" t="str">
        <f t="shared" si="23"/>
        <v/>
      </c>
      <c r="DO34" s="47" t="str">
        <f t="shared" si="24"/>
        <v/>
      </c>
      <c r="DP34" s="48">
        <f>_xlfn.IFNA(VLOOKUP($A34,'B-LogEmaxOverpEC50'!$A:$HP,MATCH(DP$1,'B-LogEmaxOverpEC50'!$A$1:$HP$1,0),FALSE),"")</f>
        <v>1</v>
      </c>
      <c r="DQ34" s="47">
        <f>_xlfn.IFNA(VLOOKUP($A34,'B-LogEmaxOverpEC50'!$A:$HP,MATCH(DQ$1,'B-LogEmaxOverpEC50'!$A$1:$HP$1,0),FALSE),"")</f>
        <v>0.23117860312427566</v>
      </c>
      <c r="DR34" s="47" t="str">
        <f>_xlfn.IFNA(VLOOKUP($A34,'B-LogEmaxOverpEC50'!$A:$HP,MATCH(DR$1,'B-LogEmaxOverpEC50'!$A$1:$HP$1,0),FALSE),"")</f>
        <v/>
      </c>
      <c r="DS34" s="47" t="str">
        <f>_xlfn.IFNA(VLOOKUP($A34,'B-LogEmaxOverpEC50'!$A:$HP,MATCH(DS$1,'B-LogEmaxOverpEC50'!$A$1:$HP$1,0),FALSE),"")</f>
        <v/>
      </c>
      <c r="DT34" s="48">
        <f>_xlfn.IFNA(VLOOKUP($A34,'I-LogEmaxOverpEC50'!$A:$HP,MATCH(DT$1,'I-LogEmaxOverpEC50'!$A$1:$HP$1,0),FALSE),"")</f>
        <v>1</v>
      </c>
      <c r="DU34" s="47">
        <f>_xlfn.IFNA(VLOOKUP($A34,'I-LogEmaxOverpEC50'!$A:$HP,MATCH(DU$1,'I-LogEmaxOverpEC50'!$A$1:$HP$1,0),FALSE),"")</f>
        <v>0.21579887969700876</v>
      </c>
      <c r="DV34" s="47" t="str">
        <f>_xlfn.IFNA(VLOOKUP($A34,'I-LogEmaxOverpEC50'!$A:$HP,MATCH(DV$1,'I-LogEmaxOverpEC50'!$A$1:$HP$1,0),FALSE),"")</f>
        <v/>
      </c>
      <c r="DW34" s="47" t="str">
        <f>_xlfn.IFNA(VLOOKUP($A34,'I-LogEmaxOverpEC50'!$A:$HP,MATCH(DW$1,'I-LogEmaxOverpEC50'!$A$1:$HP$1,0),FALSE),"")</f>
        <v/>
      </c>
      <c r="DX34" s="105">
        <f t="shared" si="25"/>
        <v>1</v>
      </c>
      <c r="DY34" s="47">
        <f t="shared" si="26"/>
        <v>0.98966730424772009</v>
      </c>
      <c r="DZ34" s="47" t="str">
        <f t="shared" si="27"/>
        <v/>
      </c>
      <c r="EA34" s="47" t="str">
        <f t="shared" si="28"/>
        <v/>
      </c>
      <c r="EB34" s="48">
        <f>_xlfn.IFNA(VLOOKUP($A34,'B-LogEmaxOverpEC50'!$A:$HP,MATCH(EB$1,'B-LogEmaxOverpEC50'!$A$1:$HP$1,0),FALSE),"")</f>
        <v>1</v>
      </c>
      <c r="EC34" s="47">
        <f>_xlfn.IFNA(VLOOKUP($A34,'B-LogEmaxOverpEC50'!$A:$HP,MATCH(EC$1,'B-LogEmaxOverpEC50'!$A$1:$HP$1,0),FALSE),"")</f>
        <v>0.14536796272901351</v>
      </c>
      <c r="ED34" s="47" t="str">
        <f>_xlfn.IFNA(VLOOKUP($A34,'B-LogEmaxOverpEC50'!$A:$HP,MATCH(ED$1,'B-LogEmaxOverpEC50'!$A$1:$HP$1,0),FALSE),"")</f>
        <v/>
      </c>
      <c r="EE34" s="47" t="str">
        <f>_xlfn.IFNA(VLOOKUP($A34,'B-LogEmaxOverpEC50'!$A:$HP,MATCH(EE$1,'B-LogEmaxOverpEC50'!$A$1:$HP$1,0),FALSE),"")</f>
        <v/>
      </c>
      <c r="EF34" s="48">
        <f>_xlfn.IFNA(VLOOKUP($A34,'I-LogEmaxOverpEC50'!$A:$HP,MATCH(EF$1,'I-LogEmaxOverpEC50'!$A$1:$HP$1,0),FALSE),"")</f>
        <v>1</v>
      </c>
      <c r="EG34" s="47">
        <f>_xlfn.IFNA(VLOOKUP($A34,'I-LogEmaxOverpEC50'!$A:$HP,MATCH(EG$1,'I-LogEmaxOverpEC50'!$A$1:$HP$1,0),FALSE),"")</f>
        <v>0.14386591979800584</v>
      </c>
      <c r="EH34" s="47" t="str">
        <f>_xlfn.IFNA(VLOOKUP($A34,'I-LogEmaxOverpEC50'!$A:$HP,MATCH(EH$1,'I-LogEmaxOverpEC50'!$A$1:$HP$1,0),FALSE),"")</f>
        <v/>
      </c>
      <c r="EI34" s="47" t="str">
        <f>_xlfn.IFNA(VLOOKUP($A34,'I-LogEmaxOverpEC50'!$A:$HP,MATCH(EI$1,'I-LogEmaxOverpEC50'!$A$1:$HP$1,0),FALSE),"")</f>
        <v/>
      </c>
      <c r="EJ34" s="37"/>
      <c r="EK34" s="37"/>
      <c r="EL34" s="37"/>
      <c r="EM34" s="37"/>
      <c r="EN34" s="37"/>
      <c r="EO34" s="37"/>
      <c r="EP34" s="37"/>
      <c r="EQ34" s="37"/>
    </row>
    <row r="35" spans="1:147" s="49" customFormat="1" x14ac:dyDescent="0.2">
      <c r="A35" s="29" t="s">
        <v>14</v>
      </c>
      <c r="B35" s="377" t="str">
        <f>VLOOKUP($A35,BI!$A:$Q,MATCH(B$1,BI!$A$1:$Q$1,0),FALSE)</f>
        <v/>
      </c>
      <c r="C35" s="378">
        <f>VLOOKUP($A35,BI!$A:$Q,MATCH(C$1,BI!$A$1:$Q$1,0),FALSE)</f>
        <v>1</v>
      </c>
      <c r="D35" s="378" t="str">
        <f>VLOOKUP($A35,BI!$A:$Q,MATCH(D$1,BI!$A$1:$Q$1,0),FALSE)</f>
        <v/>
      </c>
      <c r="E35" s="378">
        <f>VLOOKUP($A35,BI!$A:$Q,MATCH(E$1,BI!$A$1:$Q$1,0),FALSE)</f>
        <v>1</v>
      </c>
      <c r="F35" s="378" t="str">
        <f>VLOOKUP($A35,BI!$A:$Q,MATCH(F$1,BI!$A$1:$Q$1,0),FALSE)</f>
        <v/>
      </c>
      <c r="G35" s="378" t="str">
        <f>VLOOKUP($A35,BI!$A:$Q,MATCH(G$1,BI!$A$1:$Q$1,0),FALSE)</f>
        <v/>
      </c>
      <c r="H35" s="378">
        <f>VLOOKUP($A35,BI!$A:$Q,MATCH(H$1,BI!$A$1:$Q$1,0),FALSE)</f>
        <v>1</v>
      </c>
      <c r="I35" s="378">
        <f>VLOOKUP($A35,BI!$A:$Q,MATCH(I$1,BI!$A$1:$Q$1,0),FALSE)</f>
        <v>1</v>
      </c>
      <c r="J35" s="378">
        <f>VLOOKUP($A35,BI!$A:$Q,MATCH(J$1,BI!$A$1:$Q$1,0),FALSE)</f>
        <v>1</v>
      </c>
      <c r="K35" s="378">
        <f>VLOOKUP($A35,BI!$A:$Q,MATCH(K$1,BI!$A$1:$Q$1,0),FALSE)</f>
        <v>1</v>
      </c>
      <c r="L35" s="378" t="str">
        <f>VLOOKUP($A35,BI!$A:$Q,MATCH(L$1,BI!$A$1:$Q$1,0),FALSE)</f>
        <v/>
      </c>
      <c r="M35" s="378">
        <f>VLOOKUP($A35,BI!$A:$Q,MATCH(M$1,BI!$A$1:$Q$1,0),FALSE)</f>
        <v>1</v>
      </c>
      <c r="N35" s="49">
        <f t="shared" ref="N35:N52" si="57">COUNT(B35:M35)</f>
        <v>7</v>
      </c>
      <c r="O35" s="49" t="str">
        <f>VLOOKUP($A35,BI!$A:$Q,MATCH(O$1,BI!$A$1:$Q$1,0),FALSE)</f>
        <v/>
      </c>
      <c r="P35" s="37">
        <f>VLOOKUP($A35,BI!$A:$Q,MATCH(P$1,BI!$A$1:$Q$1,0),FALSE)</f>
        <v>1</v>
      </c>
      <c r="Q35" s="37">
        <f>VLOOKUP($A35,BI!$A:$Q,MATCH(Q$1,BI!$A$1:$Q$1,0),FALSE)</f>
        <v>1</v>
      </c>
      <c r="R35" s="37">
        <f>VLOOKUP($A35,BI!$A:$Q,MATCH(R$1,BI!$A$1:$Q$1,0),FALSE)</f>
        <v>1</v>
      </c>
      <c r="S35" s="37">
        <f t="shared" ref="S35:S52" si="58">COUNT(O35:R35)</f>
        <v>3</v>
      </c>
      <c r="T35" s="40" t="str">
        <f t="shared" si="31"/>
        <v/>
      </c>
      <c r="U35" s="41">
        <f t="shared" si="32"/>
        <v>0.89801159741369818</v>
      </c>
      <c r="V35" s="41" t="str">
        <f t="shared" si="33"/>
        <v/>
      </c>
      <c r="W35" s="41">
        <f t="shared" si="34"/>
        <v>0.86788986292935477</v>
      </c>
      <c r="X35" s="41" t="str">
        <f t="shared" si="35"/>
        <v/>
      </c>
      <c r="Y35" s="41" t="str">
        <f t="shared" si="36"/>
        <v/>
      </c>
      <c r="Z35" s="41">
        <f t="shared" si="37"/>
        <v>0.85276550403672491</v>
      </c>
      <c r="AA35" s="41">
        <f t="shared" si="38"/>
        <v>0.76829705732680631</v>
      </c>
      <c r="AB35" s="41">
        <f t="shared" si="39"/>
        <v>0.6054080832296671</v>
      </c>
      <c r="AC35" s="41">
        <f t="shared" si="40"/>
        <v>0.75170109328834744</v>
      </c>
      <c r="AD35" s="41" t="str">
        <f t="shared" si="41"/>
        <v/>
      </c>
      <c r="AE35" s="41">
        <f t="shared" si="42"/>
        <v>0.98370829117462211</v>
      </c>
      <c r="AF35" s="44" t="str">
        <f>_xlfn.IFNA(VLOOKUP($A35,'B-LogEmaxOverpEC50'!$A:$BQ,MATCH(AF$1,'B-LogEmaxOverpEC50'!$A$1:$BQ$1,0),FALSE),"")</f>
        <v/>
      </c>
      <c r="AG35" s="46">
        <f>_xlfn.IFNA(VLOOKUP($A35,'B-LogEmaxOverpEC50'!$A:$BQ,MATCH(AG$1,'B-LogEmaxOverpEC50'!$A$1:$BQ$1,0),FALSE),"")</f>
        <v>8.3457416512809246</v>
      </c>
      <c r="AH35" s="46" t="str">
        <f>_xlfn.IFNA(VLOOKUP($A35,'B-LogEmaxOverpEC50'!$A:$BQ,MATCH(AH$1,'B-LogEmaxOverpEC50'!$A$1:$BQ$1,0),FALSE),"")</f>
        <v/>
      </c>
      <c r="AI35" s="46">
        <f>_xlfn.IFNA(VLOOKUP($A35,'B-LogEmaxOverpEC50'!$A:$BQ,MATCH(AI$1,'B-LogEmaxOverpEC50'!$A$1:$BQ$1,0),FALSE),"")</f>
        <v>8.3413530202255881</v>
      </c>
      <c r="AJ35" s="46" t="str">
        <f>_xlfn.IFNA(VLOOKUP($A35,'B-LogEmaxOverpEC50'!$A:$BQ,MATCH(AJ$1,'B-LogEmaxOverpEC50'!$A$1:$BQ$1,0),FALSE),"")</f>
        <v/>
      </c>
      <c r="AK35" s="46" t="str">
        <f>_xlfn.IFNA(VLOOKUP($A35,'B-LogEmaxOverpEC50'!$A:$BQ,MATCH(AK$1,'B-LogEmaxOverpEC50'!$A$1:$BQ$1,0),FALSE),"")</f>
        <v/>
      </c>
      <c r="AL35" s="45">
        <f>_xlfn.IFNA(VLOOKUP($A35,'B-LogEmaxOverpEC50'!$A:$BQ,MATCH(AL$1,'B-LogEmaxOverpEC50'!$A$1:$BQ$1,0),FALSE),"")</f>
        <v>6.2739031453665852</v>
      </c>
      <c r="AM35" s="45">
        <f>_xlfn.IFNA(VLOOKUP($A35,'B-LogEmaxOverpEC50'!$A:$BQ,MATCH(AM$1,'B-LogEmaxOverpEC50'!$A$1:$BQ$1,0),FALSE),"")</f>
        <v>5.6524581514157441</v>
      </c>
      <c r="AN35" s="45">
        <f>_xlfn.IFNA(VLOOKUP($A35,'B-LogEmaxOverpEC50'!$A:$BQ,MATCH(AN$1,'B-LogEmaxOverpEC50'!$A$1:$BQ$1,0),FALSE),"")</f>
        <v>4.6718812015176967</v>
      </c>
      <c r="AO35" s="46">
        <f>_xlfn.IFNA(VLOOKUP($A35,'B-LogEmaxOverpEC50'!$A:$BQ,MATCH(AO$1,'B-LogEmaxOverpEC50'!$A$1:$BQ$1,0),FALSE),"")</f>
        <v>5.7693722100576252</v>
      </c>
      <c r="AP35" s="45" t="str">
        <f>_xlfn.IFNA(VLOOKUP($A35,'B-LogEmaxOverpEC50'!$A:$BQ,MATCH(AP$1,'B-LogEmaxOverpEC50'!$A$1:$BQ$1,0),FALSE),"")</f>
        <v/>
      </c>
      <c r="AQ35" s="45">
        <f>_xlfn.IFNA(VLOOKUP($A35,'B-LogEmaxOverpEC50'!$A:$BQ,MATCH(AQ$1,'B-LogEmaxOverpEC50'!$A$1:$BQ$1,0),FALSE),"")</f>
        <v>7.7819934188386961</v>
      </c>
      <c r="AR35" s="47" t="str">
        <f>_xlfn.IFNA(VLOOKUP($A35,'I-LogEmaxOverpEC50'!$A:$BQ,MATCH(AR$1,'I-LogEmaxOverpEC50'!$A$1:$BQ$1,0),FALSE),"")</f>
        <v/>
      </c>
      <c r="AS35" s="47">
        <f>_xlfn.IFNA(VLOOKUP($A35,'I-LogEmaxOverpEC50'!$A:$BQ,MATCH(AS$1,'I-LogEmaxOverpEC50'!$A$1:$BQ$1,0),FALSE),"")</f>
        <v>7.4945727918688183</v>
      </c>
      <c r="AT35" s="47" t="str">
        <f>_xlfn.IFNA(VLOOKUP($A35,'I-LogEmaxOverpEC50'!$A:$BQ,MATCH(AT$1,'I-LogEmaxOverpEC50'!$A$1:$BQ$1,0),FALSE),"")</f>
        <v/>
      </c>
      <c r="AU35" s="47">
        <f>_xlfn.IFNA(VLOOKUP($A35,'I-LogEmaxOverpEC50'!$A:$BQ,MATCH(AU$1,'I-LogEmaxOverpEC50'!$A$1:$BQ$1,0),FALSE),"")</f>
        <v>7.2393757293689447</v>
      </c>
      <c r="AV35" s="47" t="str">
        <f>_xlfn.IFNA(VLOOKUP($A35,'I-LogEmaxOverpEC50'!$A:$BQ,MATCH(AV$1,'I-LogEmaxOverpEC50'!$A$1:$BQ$1,0),FALSE),"")</f>
        <v/>
      </c>
      <c r="AW35" s="47" t="str">
        <f>_xlfn.IFNA(VLOOKUP($A35,'I-LogEmaxOverpEC50'!$A:$BQ,MATCH(AW$1,'I-LogEmaxOverpEC50'!$A$1:$BQ$1,0),FALSE),"")</f>
        <v/>
      </c>
      <c r="AX35" s="47">
        <f>_xlfn.IFNA(VLOOKUP($A35,'I-LogEmaxOverpEC50'!$A:$BQ,MATCH(AX$1,'I-LogEmaxOverpEC50'!$A$1:$BQ$1,0),FALSE),"")</f>
        <v>7.3571258636376493</v>
      </c>
      <c r="AY35" s="47">
        <f>_xlfn.IFNA(VLOOKUP($A35,'I-LogEmaxOverpEC50'!$A:$BQ,MATCH(AY$1,'I-LogEmaxOverpEC50'!$A$1:$BQ$1,0),FALSE),"")</f>
        <v>7.3571258636376493</v>
      </c>
      <c r="AZ35" s="47">
        <f>_xlfn.IFNA(VLOOKUP($A35,'I-LogEmaxOverpEC50'!$A:$BQ,MATCH(AZ$1,'I-LogEmaxOverpEC50'!$A$1:$BQ$1,0),FALSE),"")</f>
        <v>7.7169124941223748</v>
      </c>
      <c r="BA35" s="47">
        <f>_xlfn.IFNA(VLOOKUP($A35,'I-LogEmaxOverpEC50'!$A:$BQ,MATCH(BA$1,'I-LogEmaxOverpEC50'!$A$1:$BQ$1,0),FALSE),"")</f>
        <v>7.6750882253200787</v>
      </c>
      <c r="BB35" s="47" t="str">
        <f>_xlfn.IFNA(VLOOKUP($A35,'I-LogEmaxOverpEC50'!$A:$BQ,MATCH(BB$1,'I-LogEmaxOverpEC50'!$A$1:$BQ$1,0),FALSE),"")</f>
        <v/>
      </c>
      <c r="BC35" s="47">
        <f>_xlfn.IFNA(VLOOKUP($A35,'I-LogEmaxOverpEC50'!$A:$BQ,MATCH(BC$1,'I-LogEmaxOverpEC50'!$A$1:$BQ$1,0),FALSE),"")</f>
        <v>7.6552114479779689</v>
      </c>
      <c r="BD35" s="199" t="str">
        <f t="shared" si="43"/>
        <v/>
      </c>
      <c r="BE35" s="41">
        <f t="shared" si="44"/>
        <v>0.53440296399302634</v>
      </c>
      <c r="BF35" s="41" t="str">
        <f t="shared" si="45"/>
        <v/>
      </c>
      <c r="BG35" s="41">
        <f t="shared" si="46"/>
        <v>0</v>
      </c>
      <c r="BH35" s="41" t="str">
        <f t="shared" si="47"/>
        <v/>
      </c>
      <c r="BI35" s="41" t="str">
        <f t="shared" si="48"/>
        <v/>
      </c>
      <c r="BJ35" s="41">
        <f t="shared" si="49"/>
        <v>0.56546898993296801</v>
      </c>
      <c r="BK35" s="41">
        <f t="shared" si="50"/>
        <v>0.92383747194227706</v>
      </c>
      <c r="BL35" s="41">
        <f t="shared" si="51"/>
        <v>0</v>
      </c>
      <c r="BM35" s="41">
        <f t="shared" si="52"/>
        <v>0.32740485300179178</v>
      </c>
      <c r="BN35" s="41" t="str">
        <f t="shared" si="53"/>
        <v/>
      </c>
      <c r="BO35" s="41">
        <f t="shared" si="54"/>
        <v>0.97216151709793219</v>
      </c>
      <c r="BP35" s="40" t="str">
        <f>_xlfn.IFNA(VLOOKUP($A35,'B-LogEmaxOverpEC50'!$A:$BQ,MATCH(BP$1,'B-LogEmaxOverpEC50'!$A$1:$BQ$1,0),FALSE),"")</f>
        <v/>
      </c>
      <c r="BQ35" s="41">
        <f>_xlfn.IFNA(VLOOKUP($A35,'B-LogEmaxOverpEC50'!$A:$BQ,MATCH(BQ$1,'B-LogEmaxOverpEC50'!$A$1:$BQ$1,0),FALSE),"")</f>
        <v>1</v>
      </c>
      <c r="BR35" s="41" t="str">
        <f>_xlfn.IFNA(VLOOKUP($A35,'B-LogEmaxOverpEC50'!$A:$BQ,MATCH(BR$1,'B-LogEmaxOverpEC50'!$A$1:$BQ$1,0),FALSE),"")</f>
        <v/>
      </c>
      <c r="BS35" s="41">
        <f>_xlfn.IFNA(VLOOKUP($A35,'B-LogEmaxOverpEC50'!$A:$BQ,MATCH(BS$1,'B-LogEmaxOverpEC50'!$A$1:$BQ$1,0),FALSE),"")</f>
        <v>0.99880544426895168</v>
      </c>
      <c r="BT35" s="41" t="str">
        <f>_xlfn.IFNA(VLOOKUP($A35,'B-LogEmaxOverpEC50'!$A:$BQ,MATCH(BT$1,'B-LogEmaxOverpEC50'!$A$1:$BQ$1,0),FALSE),"")</f>
        <v/>
      </c>
      <c r="BU35" s="41" t="str">
        <f>_xlfn.IFNA(VLOOKUP($A35,'B-LogEmaxOverpEC50'!$A:$BQ,MATCH(BU$1,'B-LogEmaxOverpEC50'!$A$1:$BQ$1,0),FALSE),"")</f>
        <v/>
      </c>
      <c r="BV35" s="41">
        <f>_xlfn.IFNA(VLOOKUP($A35,'B-LogEmaxOverpEC50'!$A:$BQ,MATCH(BV$1,'B-LogEmaxOverpEC50'!$A$1:$BQ$1,0),FALSE),"")</f>
        <v>0.43605955254836509</v>
      </c>
      <c r="BW35" s="41">
        <f>_xlfn.IFNA(VLOOKUP($A35,'B-LogEmaxOverpEC50'!$A:$BQ,MATCH(BW$1,'B-LogEmaxOverpEC50'!$A$1:$BQ$1,0),FALSE),"")</f>
        <v>0.2669064226326951</v>
      </c>
      <c r="BX35" s="41">
        <f>_xlfn.IFNA(VLOOKUP($A35,'B-LogEmaxOverpEC50'!$A:$BQ,MATCH(BX$1,'B-LogEmaxOverpEC50'!$A$1:$BQ$1,0),FALSE),"")</f>
        <v>0</v>
      </c>
      <c r="BY35" s="41">
        <f>_xlfn.IFNA(VLOOKUP($A35,'B-LogEmaxOverpEC50'!$A:$BQ,MATCH(BY$1,'B-LogEmaxOverpEC50'!$A$1:$BQ$1,0),FALSE),"")</f>
        <v>0.29872963972016392</v>
      </c>
      <c r="BZ35" s="41" t="str">
        <f>_xlfn.IFNA(VLOOKUP($A35,'B-LogEmaxOverpEC50'!$A:$BQ,MATCH(BZ$1,'B-LogEmaxOverpEC50'!$A$1:$BQ$1,0),FALSE),"")</f>
        <v/>
      </c>
      <c r="CA35" s="41">
        <f>_xlfn.IFNA(VLOOKUP($A35,'B-LogEmaxOverpEC50'!$A:$BQ,MATCH(CA$1,'B-LogEmaxOverpEC50'!$A$1:$BQ$1,0),FALSE),"")</f>
        <v>0.84655153886464007</v>
      </c>
      <c r="CB35" s="47" t="str">
        <f>_xlfn.IFNA(VLOOKUP($A35,'I-LogEmaxOverpEC50'!$A:$BQ,MATCH(CB$1,'I-LogEmaxOverpEC50'!$A$1:$BQ$1,0),FALSE),"")</f>
        <v/>
      </c>
      <c r="CC35" s="47">
        <f>_xlfn.IFNA(VLOOKUP($A35,'I-LogEmaxOverpEC50'!$A:$BQ,MATCH(CC$1,'I-LogEmaxOverpEC50'!$A$1:$BQ$1,0),FALSE),"")</f>
        <v>0.53440296399302634</v>
      </c>
      <c r="CD35" s="47" t="str">
        <f>_xlfn.IFNA(VLOOKUP($A35,'I-LogEmaxOverpEC50'!$A:$BQ,MATCH(CD$1,'I-LogEmaxOverpEC50'!$A$1:$BQ$1,0),FALSE),"")</f>
        <v/>
      </c>
      <c r="CE35" s="47">
        <f>_xlfn.IFNA(VLOOKUP($A35,'I-LogEmaxOverpEC50'!$A:$BQ,MATCH(CE$1,'I-LogEmaxOverpEC50'!$A$1:$BQ$1,0),FALSE),"")</f>
        <v>0</v>
      </c>
      <c r="CF35" s="47" t="str">
        <f>_xlfn.IFNA(VLOOKUP($A35,'I-LogEmaxOverpEC50'!$A:$BQ,MATCH(CF$1,'I-LogEmaxOverpEC50'!$A$1:$BQ$1,0),FALSE),"")</f>
        <v/>
      </c>
      <c r="CG35" s="47" t="str">
        <f>_xlfn.IFNA(VLOOKUP($A35,'I-LogEmaxOverpEC50'!$A:$BQ,MATCH(CG$1,'I-LogEmaxOverpEC50'!$A$1:$BQ$1,0),FALSE),"")</f>
        <v/>
      </c>
      <c r="CH35" s="47">
        <f>_xlfn.IFNA(VLOOKUP($A35,'I-LogEmaxOverpEC50'!$A:$BQ,MATCH(CH$1,'I-LogEmaxOverpEC50'!$A$1:$BQ$1,0),FALSE),"")</f>
        <v>0.24657815473014599</v>
      </c>
      <c r="CI35" s="47">
        <f>_xlfn.IFNA(VLOOKUP($A35,'I-LogEmaxOverpEC50'!$A:$BQ,MATCH(CI$1,'I-LogEmaxOverpEC50'!$A$1:$BQ$1,0),FALSE),"")</f>
        <v>0.24657815473014599</v>
      </c>
      <c r="CJ35" s="47">
        <f>_xlfn.IFNA(VLOOKUP($A35,'I-LogEmaxOverpEC50'!$A:$BQ,MATCH(CJ$1,'I-LogEmaxOverpEC50'!$A$1:$BQ$1,0),FALSE),"")</f>
        <v>1</v>
      </c>
      <c r="CK35" s="47">
        <f>_xlfn.IFNA(VLOOKUP($A35,'I-LogEmaxOverpEC50'!$A:$BQ,MATCH(CK$1,'I-LogEmaxOverpEC50'!$A$1:$BQ$1,0),FALSE),"")</f>
        <v>0.91241665168148578</v>
      </c>
      <c r="CL35" s="47" t="str">
        <f>_xlfn.IFNA(VLOOKUP($A35,'I-LogEmaxOverpEC50'!$A:$BQ,MATCH(CL$1,'I-LogEmaxOverpEC50'!$A$1:$BQ$1,0),FALSE),"")</f>
        <v/>
      </c>
      <c r="CM35" s="47">
        <f>_xlfn.IFNA(VLOOKUP($A35,'I-LogEmaxOverpEC50'!$A:$BQ,MATCH(CM$1,'I-LogEmaxOverpEC50'!$A$1:$BQ$1,0),FALSE),"")</f>
        <v>0.87079309762408685</v>
      </c>
      <c r="CN35" s="105" t="str">
        <f t="shared" ref="CN35:CN52" si="59">IFERROR(MIN(CR35,CV35)/MAX(CR35,CV35),"")</f>
        <v/>
      </c>
      <c r="CO35" s="47">
        <f t="shared" ref="CO35:CO52" si="60">IFERROR(MIN(CS35,CW35)/MAX(CS35,CW35),"")</f>
        <v>0.89801159741369818</v>
      </c>
      <c r="CP35" s="47">
        <f t="shared" ref="CP35:CP52" si="61">IFERROR(MIN(CT35,CX35)/MAX(CT35,CX35),"")</f>
        <v>0.81300690530638198</v>
      </c>
      <c r="CQ35" s="47">
        <f t="shared" ref="CQ35:CQ52" si="62">IFERROR(MIN(CU35,CY35)/MAX(CU35,CY35),"")</f>
        <v>0.98370829117462211</v>
      </c>
      <c r="CR35" s="48" t="str">
        <f>_xlfn.IFNA(VLOOKUP($A35,'B-LogEmaxOverpEC50'!$A:$HP,MATCH(CR$1,'B-LogEmaxOverpEC50'!$A$1:$HP$1,0),FALSE),"")</f>
        <v/>
      </c>
      <c r="CS35" s="47">
        <f>_xlfn.IFNA(VLOOKUP($A35,'B-LogEmaxOverpEC50'!$A:$HP,MATCH(CS$1,'B-LogEmaxOverpEC50'!$A$1:$HP$1,0),FALSE),"")</f>
        <v>8.3457416512809246</v>
      </c>
      <c r="CT35" s="47">
        <f>_xlfn.IFNA(VLOOKUP($A35,'B-LogEmaxOverpEC50'!$A:$HP,MATCH(CT$1,'B-LogEmaxOverpEC50'!$A$1:$HP$1,0),FALSE),"")</f>
        <v>6.2739031453665852</v>
      </c>
      <c r="CU35" s="47">
        <f>_xlfn.IFNA(VLOOKUP($A35,'B-LogEmaxOverpEC50'!$A:$HP,MATCH(CU$1,'B-LogEmaxOverpEC50'!$A$1:$HP$1,0),FALSE),"")</f>
        <v>7.7819934188386961</v>
      </c>
      <c r="CV35" s="48" t="str">
        <f>_xlfn.IFNA(VLOOKUP($A35,'I-LogEmaxOverpEC50'!$A:$HP,MATCH(CV$1,'I-LogEmaxOverpEC50'!$A$1:$HP$1,0),FALSE),"")</f>
        <v/>
      </c>
      <c r="CW35" s="47">
        <f>_xlfn.IFNA(VLOOKUP($A35,'I-LogEmaxOverpEC50'!$A:$HP,MATCH(CW$1,'I-LogEmaxOverpEC50'!$A$1:$HP$1,0),FALSE),"")</f>
        <v>7.4945727918688183</v>
      </c>
      <c r="CX35" s="47">
        <f>_xlfn.IFNA(VLOOKUP($A35,'I-LogEmaxOverpEC50'!$A:$HP,MATCH(CX$1,'I-LogEmaxOverpEC50'!$A$1:$HP$1,0),FALSE),"")</f>
        <v>7.7169124941223748</v>
      </c>
      <c r="CY35" s="47">
        <f>_xlfn.IFNA(VLOOKUP($A35,'I-LogEmaxOverpEC50'!$A:$HP,MATCH(CY$1,'I-LogEmaxOverpEC50'!$A$1:$HP$1,0),FALSE),"")</f>
        <v>7.6552114479779689</v>
      </c>
      <c r="CZ35" s="105" t="str">
        <f t="shared" ref="CZ35:CZ52" si="63">IFERROR(MIN(DD35,DH35)/MAX(DD35,DH35),"")</f>
        <v/>
      </c>
      <c r="DA35" s="47">
        <f t="shared" ref="DA35:DA52" si="64">IFERROR(MIN(DE35,DI35)/MAX(DE35,DI35),"")</f>
        <v>0.8829546911120616</v>
      </c>
      <c r="DB35" s="47">
        <f t="shared" ref="DB35:DB52" si="65">IFERROR(MIN(DF35,DJ35)/MAX(DF35,DJ35),"")</f>
        <v>0.74295579457934879</v>
      </c>
      <c r="DC35" s="47">
        <f t="shared" ref="DC35:DC52" si="66">IFERROR(MIN(DG35,DK35)/MAX(DG35,DK35),"")</f>
        <v>0.98370829117462211</v>
      </c>
      <c r="DD35" s="48" t="str">
        <f>_xlfn.IFNA(VLOOKUP($A35,'B-LogEmaxOverpEC50'!$A:$HP,MATCH(DD$1,'B-LogEmaxOverpEC50'!$A$1:$HP$1,0),FALSE),"")</f>
        <v/>
      </c>
      <c r="DE35" s="47">
        <f>_xlfn.IFNA(VLOOKUP($A35,'B-LogEmaxOverpEC50'!$A:$HP,MATCH(DE$1,'B-LogEmaxOverpEC50'!$A$1:$HP$1,0),FALSE),"")</f>
        <v>8.3435473357532572</v>
      </c>
      <c r="DF35" s="47">
        <f>_xlfn.IFNA(VLOOKUP($A35,'B-LogEmaxOverpEC50'!$A:$HP,MATCH(DF$1,'B-LogEmaxOverpEC50'!$A$1:$HP$1,0),FALSE),"")</f>
        <v>5.5919036770894124</v>
      </c>
      <c r="DG35" s="47">
        <f>_xlfn.IFNA(VLOOKUP($A35,'B-LogEmaxOverpEC50'!$A:$HP,MATCH(DG$1,'B-LogEmaxOverpEC50'!$A$1:$HP$1,0),FALSE),"")</f>
        <v>7.7819934188386961</v>
      </c>
      <c r="DH35" s="48" t="str">
        <f>_xlfn.IFNA(VLOOKUP($A35,'I-LogEmaxOverpEC50'!$A:$HP,MATCH(DH$1,'I-LogEmaxOverpEC50'!$A$1:$HP$1,0),FALSE),"")</f>
        <v/>
      </c>
      <c r="DI35" s="47">
        <f>_xlfn.IFNA(VLOOKUP($A35,'I-LogEmaxOverpEC50'!$A:$HP,MATCH(DI$1,'I-LogEmaxOverpEC50'!$A$1:$HP$1,0),FALSE),"")</f>
        <v>7.3669742606188819</v>
      </c>
      <c r="DJ35" s="47">
        <f>_xlfn.IFNA(VLOOKUP($A35,'I-LogEmaxOverpEC50'!$A:$HP,MATCH(DJ$1,'I-LogEmaxOverpEC50'!$A$1:$HP$1,0),FALSE),"")</f>
        <v>7.5265631116794376</v>
      </c>
      <c r="DK35" s="47">
        <f>_xlfn.IFNA(VLOOKUP($A35,'I-LogEmaxOverpEC50'!$A:$HP,MATCH(DK$1,'I-LogEmaxOverpEC50'!$A$1:$HP$1,0),FALSE),"")</f>
        <v>7.6552114479779689</v>
      </c>
      <c r="DL35" s="105" t="str">
        <f t="shared" ref="DL35:DL52" si="67">IFERROR(MIN(DP35,DT35)/MAX(DP35,DT35),"")</f>
        <v/>
      </c>
      <c r="DM35" s="47">
        <f t="shared" ref="DM35:DM52" si="68">IFERROR(MIN(DQ35,DU35)/MAX(DQ35,DU35),"")</f>
        <v>0.53440296399302634</v>
      </c>
      <c r="DN35" s="47">
        <f t="shared" ref="DN35:DN52" si="69">IFERROR(MIN(DR35,DV35)/MAX(DR35,DV35),"")</f>
        <v>0.43605955254836509</v>
      </c>
      <c r="DO35" s="47">
        <f t="shared" ref="DO35:DO52" si="70">IFERROR(MIN(DS35,DW35)/MAX(DS35,DW35),"")</f>
        <v>0.97216151709793219</v>
      </c>
      <c r="DP35" s="48" t="str">
        <f>_xlfn.IFNA(VLOOKUP($A35,'B-LogEmaxOverpEC50'!$A:$HP,MATCH(DP$1,'B-LogEmaxOverpEC50'!$A$1:$HP$1,0),FALSE),"")</f>
        <v/>
      </c>
      <c r="DQ35" s="47">
        <f>_xlfn.IFNA(VLOOKUP($A35,'B-LogEmaxOverpEC50'!$A:$HP,MATCH(DQ$1,'B-LogEmaxOverpEC50'!$A$1:$HP$1,0),FALSE),"")</f>
        <v>1</v>
      </c>
      <c r="DR35" s="47">
        <f>_xlfn.IFNA(VLOOKUP($A35,'B-LogEmaxOverpEC50'!$A:$HP,MATCH(DR$1,'B-LogEmaxOverpEC50'!$A$1:$HP$1,0),FALSE),"")</f>
        <v>0.43605955254836509</v>
      </c>
      <c r="DS35" s="47">
        <f>_xlfn.IFNA(VLOOKUP($A35,'B-LogEmaxOverpEC50'!$A:$HP,MATCH(DS$1,'B-LogEmaxOverpEC50'!$A$1:$HP$1,0),FALSE),"")</f>
        <v>0.84655153886464007</v>
      </c>
      <c r="DT35" s="48" t="str">
        <f>_xlfn.IFNA(VLOOKUP($A35,'I-LogEmaxOverpEC50'!$A:$HP,MATCH(DT$1,'I-LogEmaxOverpEC50'!$A$1:$HP$1,0),FALSE),"")</f>
        <v/>
      </c>
      <c r="DU35" s="47">
        <f>_xlfn.IFNA(VLOOKUP($A35,'I-LogEmaxOverpEC50'!$A:$HP,MATCH(DU$1,'I-LogEmaxOverpEC50'!$A$1:$HP$1,0),FALSE),"")</f>
        <v>0.53440296399302634</v>
      </c>
      <c r="DV35" s="47">
        <f>_xlfn.IFNA(VLOOKUP($A35,'I-LogEmaxOverpEC50'!$A:$HP,MATCH(DV$1,'I-LogEmaxOverpEC50'!$A$1:$HP$1,0),FALSE),"")</f>
        <v>1</v>
      </c>
      <c r="DW35" s="47">
        <f>_xlfn.IFNA(VLOOKUP($A35,'I-LogEmaxOverpEC50'!$A:$HP,MATCH(DW$1,'I-LogEmaxOverpEC50'!$A$1:$HP$1,0),FALSE),"")</f>
        <v>0.87079309762408685</v>
      </c>
      <c r="DX35" s="105" t="str">
        <f t="shared" ref="DX35:DX52" si="71">IFERROR(MIN(EB35,EF35)/MAX(EB35,EF35),"")</f>
        <v/>
      </c>
      <c r="DY35" s="47">
        <f t="shared" ref="DY35:DY52" si="72">IFERROR(MIN(EC35,EG35)/MAX(EC35,EG35),"")</f>
        <v>0.26736117090599593</v>
      </c>
      <c r="DZ35" s="47">
        <f t="shared" ref="DZ35:DZ52" si="73">IFERROR(MIN(ED35,EH35)/MAX(ED35,EH35),"")</f>
        <v>0.41640624960540823</v>
      </c>
      <c r="EA35" s="47">
        <f t="shared" ref="EA35:EA52" si="74">IFERROR(MIN(EE35,EI35)/MAX(EE35,EI35),"")</f>
        <v>0.97216151709793219</v>
      </c>
      <c r="EB35" s="48" t="str">
        <f>_xlfn.IFNA(VLOOKUP($A35,'B-LogEmaxOverpEC50'!$A:$HP,MATCH(EB$1,'B-LogEmaxOverpEC50'!$A$1:$HP$1,0),FALSE),"")</f>
        <v/>
      </c>
      <c r="EC35" s="47">
        <f>_xlfn.IFNA(VLOOKUP($A35,'B-LogEmaxOverpEC50'!$A:$HP,MATCH(EC$1,'B-LogEmaxOverpEC50'!$A$1:$HP$1,0),FALSE),"")</f>
        <v>0.9994027221344759</v>
      </c>
      <c r="ED35" s="47">
        <f>_xlfn.IFNA(VLOOKUP($A35,'B-LogEmaxOverpEC50'!$A:$HP,MATCH(ED$1,'B-LogEmaxOverpEC50'!$A$1:$HP$1,0),FALSE),"")</f>
        <v>0.25042390372530604</v>
      </c>
      <c r="EE35" s="47">
        <f>_xlfn.IFNA(VLOOKUP($A35,'B-LogEmaxOverpEC50'!$A:$HP,MATCH(EE$1,'B-LogEmaxOverpEC50'!$A$1:$HP$1,0),FALSE),"")</f>
        <v>0.84655153886464007</v>
      </c>
      <c r="EF35" s="48" t="str">
        <f>_xlfn.IFNA(VLOOKUP($A35,'I-LogEmaxOverpEC50'!$A:$HP,MATCH(EF$1,'I-LogEmaxOverpEC50'!$A$1:$HP$1,0),FALSE),"")</f>
        <v/>
      </c>
      <c r="EG35" s="47">
        <f>_xlfn.IFNA(VLOOKUP($A35,'I-LogEmaxOverpEC50'!$A:$HP,MATCH(EG$1,'I-LogEmaxOverpEC50'!$A$1:$HP$1,0),FALSE),"")</f>
        <v>0.26720148199651317</v>
      </c>
      <c r="EH35" s="47">
        <f>_xlfn.IFNA(VLOOKUP($A35,'I-LogEmaxOverpEC50'!$A:$HP,MATCH(EH$1,'I-LogEmaxOverpEC50'!$A$1:$HP$1,0),FALSE),"")</f>
        <v>0.6013932402854445</v>
      </c>
      <c r="EI35" s="47">
        <f>_xlfn.IFNA(VLOOKUP($A35,'I-LogEmaxOverpEC50'!$A:$HP,MATCH(EI$1,'I-LogEmaxOverpEC50'!$A$1:$HP$1,0),FALSE),"")</f>
        <v>0.87079309762408685</v>
      </c>
      <c r="EJ35" s="37"/>
      <c r="EK35" s="37"/>
      <c r="EL35" s="37"/>
      <c r="EM35" s="37"/>
      <c r="EN35" s="37"/>
      <c r="EO35" s="37"/>
      <c r="EP35" s="37"/>
      <c r="EQ35" s="37"/>
    </row>
    <row r="36" spans="1:147" s="49" customFormat="1" x14ac:dyDescent="0.2">
      <c r="A36" s="29" t="s">
        <v>15</v>
      </c>
      <c r="B36" s="377" t="str">
        <f>VLOOKUP($A36,BI!$A:$Q,MATCH(B$1,BI!$A$1:$Q$1,0),FALSE)</f>
        <v/>
      </c>
      <c r="C36" s="378">
        <f>VLOOKUP($A36,BI!$A:$Q,MATCH(C$1,BI!$A$1:$Q$1,0),FALSE)</f>
        <v>1</v>
      </c>
      <c r="D36" s="378">
        <f>VLOOKUP($A36,BI!$A:$Q,MATCH(D$1,BI!$A$1:$Q$1,0),FALSE)</f>
        <v>1</v>
      </c>
      <c r="E36" s="378">
        <f>VLOOKUP($A36,BI!$A:$Q,MATCH(E$1,BI!$A$1:$Q$1,0),FALSE)</f>
        <v>1</v>
      </c>
      <c r="F36" s="378">
        <f>VLOOKUP($A36,BI!$A:$Q,MATCH(F$1,BI!$A$1:$Q$1,0),FALSE)</f>
        <v>1</v>
      </c>
      <c r="G36" s="378" t="str">
        <f>VLOOKUP($A36,BI!$A:$Q,MATCH(G$1,BI!$A$1:$Q$1,0),FALSE)</f>
        <v/>
      </c>
      <c r="H36" s="378">
        <f>VLOOKUP($A36,BI!$A:$Q,MATCH(H$1,BI!$A$1:$Q$1,0),FALSE)</f>
        <v>1</v>
      </c>
      <c r="I36" s="378">
        <f>VLOOKUP($A36,BI!$A:$Q,MATCH(I$1,BI!$A$1:$Q$1,0),FALSE)</f>
        <v>1</v>
      </c>
      <c r="J36" s="378">
        <f>VLOOKUP($A36,BI!$A:$Q,MATCH(J$1,BI!$A$1:$Q$1,0),FALSE)</f>
        <v>1</v>
      </c>
      <c r="K36" s="378">
        <f>VLOOKUP($A36,BI!$A:$Q,MATCH(K$1,BI!$A$1:$Q$1,0),FALSE)</f>
        <v>1</v>
      </c>
      <c r="L36" s="378" t="str">
        <f>VLOOKUP($A36,BI!$A:$Q,MATCH(L$1,BI!$A$1:$Q$1,0),FALSE)</f>
        <v/>
      </c>
      <c r="M36" s="378">
        <f>VLOOKUP($A36,BI!$A:$Q,MATCH(M$1,BI!$A$1:$Q$1,0),FALSE)</f>
        <v>1</v>
      </c>
      <c r="N36" s="49">
        <f t="shared" si="57"/>
        <v>9</v>
      </c>
      <c r="O36" s="49" t="str">
        <f>VLOOKUP($A36,BI!$A:$Q,MATCH(O$1,BI!$A$1:$Q$1,0),FALSE)</f>
        <v/>
      </c>
      <c r="P36" s="37">
        <f>VLOOKUP($A36,BI!$A:$Q,MATCH(P$1,BI!$A$1:$Q$1,0),FALSE)</f>
        <v>1</v>
      </c>
      <c r="Q36" s="37">
        <f>VLOOKUP($A36,BI!$A:$Q,MATCH(Q$1,BI!$A$1:$Q$1,0),FALSE)</f>
        <v>1</v>
      </c>
      <c r="R36" s="37">
        <f>VLOOKUP($A36,BI!$A:$Q,MATCH(R$1,BI!$A$1:$Q$1,0),FALSE)</f>
        <v>1</v>
      </c>
      <c r="S36" s="37">
        <f t="shared" si="58"/>
        <v>3</v>
      </c>
      <c r="T36" s="40" t="str">
        <f t="shared" si="31"/>
        <v/>
      </c>
      <c r="U36" s="41">
        <f t="shared" si="32"/>
        <v>0.94437890623502785</v>
      </c>
      <c r="V36" s="41">
        <f t="shared" si="33"/>
        <v>0.91345264695386053</v>
      </c>
      <c r="W36" s="41">
        <f t="shared" si="34"/>
        <v>0.93770849941293666</v>
      </c>
      <c r="X36" s="41">
        <f t="shared" si="35"/>
        <v>0.86775632863294805</v>
      </c>
      <c r="Y36" s="41" t="str">
        <f t="shared" si="36"/>
        <v/>
      </c>
      <c r="Z36" s="41">
        <f t="shared" si="37"/>
        <v>0.87593749000654453</v>
      </c>
      <c r="AA36" s="41">
        <f t="shared" si="38"/>
        <v>0.85495458960350579</v>
      </c>
      <c r="AB36" s="41">
        <f t="shared" si="39"/>
        <v>0.91891933557512606</v>
      </c>
      <c r="AC36" s="41">
        <f t="shared" si="40"/>
        <v>0.7893492292073967</v>
      </c>
      <c r="AD36" s="41" t="str">
        <f t="shared" si="41"/>
        <v/>
      </c>
      <c r="AE36" s="41">
        <f t="shared" si="42"/>
        <v>0.93909753275554908</v>
      </c>
      <c r="AF36" s="44" t="str">
        <f>_xlfn.IFNA(VLOOKUP($A36,'B-LogEmaxOverpEC50'!$A:$BQ,MATCH(AF$1,'B-LogEmaxOverpEC50'!$A$1:$BQ$1,0),FALSE),"")</f>
        <v/>
      </c>
      <c r="AG36" s="46">
        <f>_xlfn.IFNA(VLOOKUP($A36,'B-LogEmaxOverpEC50'!$A:$BQ,MATCH(AG$1,'B-LogEmaxOverpEC50'!$A$1:$BQ$1,0),FALSE),"")</f>
        <v>7.9624813665910041</v>
      </c>
      <c r="AH36" s="46">
        <f>_xlfn.IFNA(VLOOKUP($A36,'B-LogEmaxOverpEC50'!$A:$BQ,MATCH(AH$1,'B-LogEmaxOverpEC50'!$A$1:$BQ$1,0),FALSE),"")</f>
        <v>8.2320626788635547</v>
      </c>
      <c r="AI36" s="46">
        <f>_xlfn.IFNA(VLOOKUP($A36,'B-LogEmaxOverpEC50'!$A:$BQ,MATCH(AI$1,'B-LogEmaxOverpEC50'!$A$1:$BQ$1,0),FALSE),"")</f>
        <v>8.0802348337828249</v>
      </c>
      <c r="AJ36" s="46">
        <f>_xlfn.IFNA(VLOOKUP($A36,'B-LogEmaxOverpEC50'!$A:$BQ,MATCH(AJ$1,'B-LogEmaxOverpEC50'!$A$1:$BQ$1,0),FALSE),"")</f>
        <v>8.7316042889911145</v>
      </c>
      <c r="AK36" s="46" t="str">
        <f>_xlfn.IFNA(VLOOKUP($A36,'B-LogEmaxOverpEC50'!$A:$BQ,MATCH(AK$1,'B-LogEmaxOverpEC50'!$A$1:$BQ$1,0),FALSE),"")</f>
        <v/>
      </c>
      <c r="AL36" s="45">
        <f>_xlfn.IFNA(VLOOKUP($A36,'B-LogEmaxOverpEC50'!$A:$BQ,MATCH(AL$1,'B-LogEmaxOverpEC50'!$A$1:$BQ$1,0),FALSE),"")</f>
        <v>6.913580648488888</v>
      </c>
      <c r="AM36" s="45">
        <f>_xlfn.IFNA(VLOOKUP($A36,'B-LogEmaxOverpEC50'!$A:$BQ,MATCH(AM$1,'B-LogEmaxOverpEC50'!$A$1:$BQ$1,0),FALSE),"")</f>
        <v>6.7479672618823461</v>
      </c>
      <c r="AN36" s="45">
        <f>_xlfn.IFNA(VLOOKUP($A36,'B-LogEmaxOverpEC50'!$A:$BQ,MATCH(AN$1,'B-LogEmaxOverpEC50'!$A$1:$BQ$1,0),FALSE),"")</f>
        <v>6.9129367421135566</v>
      </c>
      <c r="AO36" s="46">
        <f>_xlfn.IFNA(VLOOKUP($A36,'B-LogEmaxOverpEC50'!$A:$BQ,MATCH(AO$1,'B-LogEmaxOverpEC50'!$A$1:$BQ$1,0),FALSE),"")</f>
        <v>6.1416516385564464</v>
      </c>
      <c r="AP36" s="45" t="str">
        <f>_xlfn.IFNA(VLOOKUP($A36,'B-LogEmaxOverpEC50'!$A:$BQ,MATCH(AP$1,'B-LogEmaxOverpEC50'!$A$1:$BQ$1,0),FALSE),"")</f>
        <v/>
      </c>
      <c r="AQ36" s="45">
        <f>_xlfn.IFNA(VLOOKUP($A36,'B-LogEmaxOverpEC50'!$A:$BQ,MATCH(AQ$1,'B-LogEmaxOverpEC50'!$A$1:$BQ$1,0),FALSE),"")</f>
        <v>8.1822638273797708</v>
      </c>
      <c r="AR36" s="47" t="str">
        <f>_xlfn.IFNA(VLOOKUP($A36,'I-LogEmaxOverpEC50'!$A:$BQ,MATCH(AR$1,'I-LogEmaxOverpEC50'!$A$1:$BQ$1,0),FALSE),"")</f>
        <v/>
      </c>
      <c r="AS36" s="47">
        <f>_xlfn.IFNA(VLOOKUP($A36,'I-LogEmaxOverpEC50'!$A:$BQ,MATCH(AS$1,'I-LogEmaxOverpEC50'!$A$1:$BQ$1,0),FALSE),"")</f>
        <v>7.5195994438980023</v>
      </c>
      <c r="AT36" s="47">
        <f>_xlfn.IFNA(VLOOKUP($A36,'I-LogEmaxOverpEC50'!$A:$BQ,MATCH(AT$1,'I-LogEmaxOverpEC50'!$A$1:$BQ$1,0),FALSE),"")</f>
        <v>7.5195994438980023</v>
      </c>
      <c r="AU36" s="47">
        <f>_xlfn.IFNA(VLOOKUP($A36,'I-LogEmaxOverpEC50'!$A:$BQ,MATCH(AU$1,'I-LogEmaxOverpEC50'!$A$1:$BQ$1,0),FALSE),"")</f>
        <v>7.5769048808906323</v>
      </c>
      <c r="AV36" s="47">
        <f>_xlfn.IFNA(VLOOKUP($A36,'I-LogEmaxOverpEC50'!$A:$BQ,MATCH(AV$1,'I-LogEmaxOverpEC50'!$A$1:$BQ$1,0),FALSE),"")</f>
        <v>7.5769048808906323</v>
      </c>
      <c r="AW36" s="47" t="str">
        <f>_xlfn.IFNA(VLOOKUP($A36,'I-LogEmaxOverpEC50'!$A:$BQ,MATCH(AW$1,'I-LogEmaxOverpEC50'!$A$1:$BQ$1,0),FALSE),"")</f>
        <v/>
      </c>
      <c r="AX36" s="47">
        <f>_xlfn.IFNA(VLOOKUP($A36,'I-LogEmaxOverpEC50'!$A:$BQ,MATCH(AX$1,'I-LogEmaxOverpEC50'!$A$1:$BQ$1,0),FALSE),"")</f>
        <v>7.8927785685223197</v>
      </c>
      <c r="AY36" s="47">
        <f>_xlfn.IFNA(VLOOKUP($A36,'I-LogEmaxOverpEC50'!$A:$BQ,MATCH(AY$1,'I-LogEmaxOverpEC50'!$A$1:$BQ$1,0),FALSE),"")</f>
        <v>7.8927785685223197</v>
      </c>
      <c r="AZ36" s="47">
        <f>_xlfn.IFNA(VLOOKUP($A36,'I-LogEmaxOverpEC50'!$A:$BQ,MATCH(AZ$1,'I-LogEmaxOverpEC50'!$A$1:$BQ$1,0),FALSE),"")</f>
        <v>7.5228983377381446</v>
      </c>
      <c r="BA36" s="47">
        <f>_xlfn.IFNA(VLOOKUP($A36,'I-LogEmaxOverpEC50'!$A:$BQ,MATCH(BA$1,'I-LogEmaxOverpEC50'!$A$1:$BQ$1,0),FALSE),"")</f>
        <v>7.7806519741881761</v>
      </c>
      <c r="BB36" s="47" t="str">
        <f>_xlfn.IFNA(VLOOKUP($A36,'I-LogEmaxOverpEC50'!$A:$BQ,MATCH(BB$1,'I-LogEmaxOverpEC50'!$A$1:$BQ$1,0),FALSE),"")</f>
        <v/>
      </c>
      <c r="BC36" s="47">
        <f>_xlfn.IFNA(VLOOKUP($A36,'I-LogEmaxOverpEC50'!$A:$BQ,MATCH(BC$1,'I-LogEmaxOverpEC50'!$A$1:$BQ$1,0),FALSE),"")</f>
        <v>7.6839437726473188</v>
      </c>
      <c r="BD36" s="199" t="str">
        <f t="shared" si="43"/>
        <v/>
      </c>
      <c r="BE36" s="41">
        <f t="shared" si="44"/>
        <v>0</v>
      </c>
      <c r="BF36" s="41">
        <f t="shared" si="45"/>
        <v>0</v>
      </c>
      <c r="BG36" s="41">
        <f t="shared" si="46"/>
        <v>0.20515677700216875</v>
      </c>
      <c r="BH36" s="41">
        <f t="shared" si="47"/>
        <v>0.1535601356327739</v>
      </c>
      <c r="BI36" s="41" t="str">
        <f t="shared" si="48"/>
        <v/>
      </c>
      <c r="BJ36" s="41">
        <f t="shared" si="49"/>
        <v>0.29804753758833769</v>
      </c>
      <c r="BK36" s="41">
        <f t="shared" si="50"/>
        <v>0.23410297606179889</v>
      </c>
      <c r="BL36" s="41">
        <f t="shared" si="51"/>
        <v>2.9684372936129192E-2</v>
      </c>
      <c r="BM36" s="41">
        <f t="shared" si="52"/>
        <v>0</v>
      </c>
      <c r="BN36" s="41" t="str">
        <f t="shared" si="53"/>
        <v/>
      </c>
      <c r="BO36" s="41">
        <f t="shared" si="54"/>
        <v>0.55894455297021839</v>
      </c>
      <c r="BP36" s="40" t="str">
        <f>_xlfn.IFNA(VLOOKUP($A36,'B-LogEmaxOverpEC50'!$A:$BQ,MATCH(BP$1,'B-LogEmaxOverpEC50'!$A$1:$BQ$1,0),FALSE),"")</f>
        <v/>
      </c>
      <c r="BQ36" s="41">
        <f>_xlfn.IFNA(VLOOKUP($A36,'B-LogEmaxOverpEC50'!$A:$BQ,MATCH(BQ$1,'B-LogEmaxOverpEC50'!$A$1:$BQ$1,0),FALSE),"")</f>
        <v>0.70303591369864249</v>
      </c>
      <c r="BR36" s="41">
        <f>_xlfn.IFNA(VLOOKUP($A36,'B-LogEmaxOverpEC50'!$A:$BQ,MATCH(BR$1,'B-LogEmaxOverpEC50'!$A$1:$BQ$1,0),FALSE),"")</f>
        <v>0.80712326534474577</v>
      </c>
      <c r="BS36" s="41">
        <f>_xlfn.IFNA(VLOOKUP($A36,'B-LogEmaxOverpEC50'!$A:$BQ,MATCH(BS$1,'B-LogEmaxOverpEC50'!$A$1:$BQ$1,0),FALSE),"")</f>
        <v>0.74850140403185705</v>
      </c>
      <c r="BT36" s="41">
        <f>_xlfn.IFNA(VLOOKUP($A36,'B-LogEmaxOverpEC50'!$A:$BQ,MATCH(BT$1,'B-LogEmaxOverpEC50'!$A$1:$BQ$1,0),FALSE),"")</f>
        <v>1</v>
      </c>
      <c r="BU36" s="41" t="str">
        <f>_xlfn.IFNA(VLOOKUP($A36,'B-LogEmaxOverpEC50'!$A:$BQ,MATCH(BU$1,'B-LogEmaxOverpEC50'!$A$1:$BQ$1,0),FALSE),"")</f>
        <v/>
      </c>
      <c r="BV36" s="41">
        <f>_xlfn.IFNA(VLOOKUP($A36,'B-LogEmaxOverpEC50'!$A:$BQ,MATCH(BV$1,'B-LogEmaxOverpEC50'!$A$1:$BQ$1,0),FALSE),"")</f>
        <v>0.29804753758833769</v>
      </c>
      <c r="BW36" s="41">
        <f>_xlfn.IFNA(VLOOKUP($A36,'B-LogEmaxOverpEC50'!$A:$BQ,MATCH(BW$1,'B-LogEmaxOverpEC50'!$A$1:$BQ$1,0),FALSE),"")</f>
        <v>0.23410297606179889</v>
      </c>
      <c r="BX36" s="41">
        <f>_xlfn.IFNA(VLOOKUP($A36,'B-LogEmaxOverpEC50'!$A:$BQ,MATCH(BX$1,'B-LogEmaxOverpEC50'!$A$1:$BQ$1,0),FALSE),"")</f>
        <v>0.29779892054307111</v>
      </c>
      <c r="BY36" s="41">
        <f>_xlfn.IFNA(VLOOKUP($A36,'B-LogEmaxOverpEC50'!$A:$BQ,MATCH(BY$1,'B-LogEmaxOverpEC50'!$A$1:$BQ$1,0),FALSE),"")</f>
        <v>0</v>
      </c>
      <c r="BZ36" s="41" t="str">
        <f>_xlfn.IFNA(VLOOKUP($A36,'B-LogEmaxOverpEC50'!$A:$BQ,MATCH(BZ$1,'B-LogEmaxOverpEC50'!$A$1:$BQ$1,0),FALSE),"")</f>
        <v/>
      </c>
      <c r="CA36" s="41">
        <f>_xlfn.IFNA(VLOOKUP($A36,'B-LogEmaxOverpEC50'!$A:$BQ,MATCH(CA$1,'B-LogEmaxOverpEC50'!$A$1:$BQ$1,0),FALSE),"")</f>
        <v>0.78789555804460409</v>
      </c>
      <c r="CB36" s="47" t="str">
        <f>_xlfn.IFNA(VLOOKUP($A36,'I-LogEmaxOverpEC50'!$A:$BQ,MATCH(CB$1,'I-LogEmaxOverpEC50'!$A$1:$BQ$1,0),FALSE),"")</f>
        <v/>
      </c>
      <c r="CC36" s="47">
        <f>_xlfn.IFNA(VLOOKUP($A36,'I-LogEmaxOverpEC50'!$A:$BQ,MATCH(CC$1,'I-LogEmaxOverpEC50'!$A$1:$BQ$1,0),FALSE),"")</f>
        <v>0</v>
      </c>
      <c r="CD36" s="47">
        <f>_xlfn.IFNA(VLOOKUP($A36,'I-LogEmaxOverpEC50'!$A:$BQ,MATCH(CD$1,'I-LogEmaxOverpEC50'!$A$1:$BQ$1,0),FALSE),"")</f>
        <v>0</v>
      </c>
      <c r="CE36" s="47">
        <f>_xlfn.IFNA(VLOOKUP($A36,'I-LogEmaxOverpEC50'!$A:$BQ,MATCH(CE$1,'I-LogEmaxOverpEC50'!$A$1:$BQ$1,0),FALSE),"")</f>
        <v>0.1535601356327739</v>
      </c>
      <c r="CF36" s="47">
        <f>_xlfn.IFNA(VLOOKUP($A36,'I-LogEmaxOverpEC50'!$A:$BQ,MATCH(CF$1,'I-LogEmaxOverpEC50'!$A$1:$BQ$1,0),FALSE),"")</f>
        <v>0.1535601356327739</v>
      </c>
      <c r="CG36" s="47" t="str">
        <f>_xlfn.IFNA(VLOOKUP($A36,'I-LogEmaxOverpEC50'!$A:$BQ,MATCH(CG$1,'I-LogEmaxOverpEC50'!$A$1:$BQ$1,0),FALSE),"")</f>
        <v/>
      </c>
      <c r="CH36" s="47">
        <f>_xlfn.IFNA(VLOOKUP($A36,'I-LogEmaxOverpEC50'!$A:$BQ,MATCH(CH$1,'I-LogEmaxOverpEC50'!$A$1:$BQ$1,0),FALSE),"")</f>
        <v>1</v>
      </c>
      <c r="CI36" s="47">
        <f>_xlfn.IFNA(VLOOKUP($A36,'I-LogEmaxOverpEC50'!$A:$BQ,MATCH(CI$1,'I-LogEmaxOverpEC50'!$A$1:$BQ$1,0),FALSE),"")</f>
        <v>1</v>
      </c>
      <c r="CJ36" s="47">
        <f>_xlfn.IFNA(VLOOKUP($A36,'I-LogEmaxOverpEC50'!$A:$BQ,MATCH(CJ$1,'I-LogEmaxOverpEC50'!$A$1:$BQ$1,0),FALSE),"")</f>
        <v>8.8399742173772278E-3</v>
      </c>
      <c r="CK36" s="47">
        <f>_xlfn.IFNA(VLOOKUP($A36,'I-LogEmaxOverpEC50'!$A:$BQ,MATCH(CK$1,'I-LogEmaxOverpEC50'!$A$1:$BQ$1,0),FALSE),"")</f>
        <v>0.69953679899157706</v>
      </c>
      <c r="CL36" s="47" t="str">
        <f>_xlfn.IFNA(VLOOKUP($A36,'I-LogEmaxOverpEC50'!$A:$BQ,MATCH(CL$1,'I-LogEmaxOverpEC50'!$A$1:$BQ$1,0),FALSE),"")</f>
        <v/>
      </c>
      <c r="CM36" s="47">
        <f>_xlfn.IFNA(VLOOKUP($A36,'I-LogEmaxOverpEC50'!$A:$BQ,MATCH(CM$1,'I-LogEmaxOverpEC50'!$A$1:$BQ$1,0),FALSE),"")</f>
        <v>0.44038993047846203</v>
      </c>
      <c r="CN36" s="105" t="str">
        <f t="shared" si="59"/>
        <v/>
      </c>
      <c r="CO36" s="47">
        <f t="shared" si="60"/>
        <v>0.86775632863294805</v>
      </c>
      <c r="CP36" s="47">
        <f t="shared" si="61"/>
        <v>0.87593749000654453</v>
      </c>
      <c r="CQ36" s="47">
        <f t="shared" si="62"/>
        <v>0.93909753275554908</v>
      </c>
      <c r="CR36" s="48" t="str">
        <f>_xlfn.IFNA(VLOOKUP($A36,'B-LogEmaxOverpEC50'!$A:$HP,MATCH(CR$1,'B-LogEmaxOverpEC50'!$A$1:$HP$1,0),FALSE),"")</f>
        <v/>
      </c>
      <c r="CS36" s="47">
        <f>_xlfn.IFNA(VLOOKUP($A36,'B-LogEmaxOverpEC50'!$A:$HP,MATCH(CS$1,'B-LogEmaxOverpEC50'!$A$1:$HP$1,0),FALSE),"")</f>
        <v>8.7316042889911145</v>
      </c>
      <c r="CT36" s="47">
        <f>_xlfn.IFNA(VLOOKUP($A36,'B-LogEmaxOverpEC50'!$A:$HP,MATCH(CT$1,'B-LogEmaxOverpEC50'!$A$1:$HP$1,0),FALSE),"")</f>
        <v>6.913580648488888</v>
      </c>
      <c r="CU36" s="47">
        <f>_xlfn.IFNA(VLOOKUP($A36,'B-LogEmaxOverpEC50'!$A:$HP,MATCH(CU$1,'B-LogEmaxOverpEC50'!$A$1:$HP$1,0),FALSE),"")</f>
        <v>8.1822638273797708</v>
      </c>
      <c r="CV36" s="48" t="str">
        <f>_xlfn.IFNA(VLOOKUP($A36,'I-LogEmaxOverpEC50'!$A:$HP,MATCH(CV$1,'I-LogEmaxOverpEC50'!$A$1:$HP$1,0),FALSE),"")</f>
        <v/>
      </c>
      <c r="CW36" s="47">
        <f>_xlfn.IFNA(VLOOKUP($A36,'I-LogEmaxOverpEC50'!$A:$HP,MATCH(CW$1,'I-LogEmaxOverpEC50'!$A$1:$HP$1,0),FALSE),"")</f>
        <v>7.5769048808906323</v>
      </c>
      <c r="CX36" s="47">
        <f>_xlfn.IFNA(VLOOKUP($A36,'I-LogEmaxOverpEC50'!$A:$HP,MATCH(CX$1,'I-LogEmaxOverpEC50'!$A$1:$HP$1,0),FALSE),"")</f>
        <v>7.8927785685223197</v>
      </c>
      <c r="CY36" s="47">
        <f>_xlfn.IFNA(VLOOKUP($A36,'I-LogEmaxOverpEC50'!$A:$HP,MATCH(CY$1,'I-LogEmaxOverpEC50'!$A$1:$HP$1,0),FALSE),"")</f>
        <v>7.6839437726473188</v>
      </c>
      <c r="CZ36" s="105" t="str">
        <f t="shared" si="63"/>
        <v/>
      </c>
      <c r="DA36" s="47">
        <f t="shared" si="64"/>
        <v>0.91476271409951559</v>
      </c>
      <c r="DB36" s="47">
        <f t="shared" si="65"/>
        <v>0.85934073002554268</v>
      </c>
      <c r="DC36" s="47">
        <f t="shared" si="66"/>
        <v>0.93909753275554908</v>
      </c>
      <c r="DD36" s="48" t="str">
        <f>_xlfn.IFNA(VLOOKUP($A36,'B-LogEmaxOverpEC50'!$A:$HP,MATCH(DD$1,'B-LogEmaxOverpEC50'!$A$1:$HP$1,0),FALSE),"")</f>
        <v/>
      </c>
      <c r="DE36" s="47">
        <f>_xlfn.IFNA(VLOOKUP($A36,'B-LogEmaxOverpEC50'!$A:$HP,MATCH(DE$1,'B-LogEmaxOverpEC50'!$A$1:$HP$1,0),FALSE),"")</f>
        <v>8.2515957920571239</v>
      </c>
      <c r="DF36" s="47">
        <f>_xlfn.IFNA(VLOOKUP($A36,'B-LogEmaxOverpEC50'!$A:$HP,MATCH(DF$1,'B-LogEmaxOverpEC50'!$A$1:$HP$1,0),FALSE),"")</f>
        <v>6.6790340727603095</v>
      </c>
      <c r="DG36" s="47">
        <f>_xlfn.IFNA(VLOOKUP($A36,'B-LogEmaxOverpEC50'!$A:$HP,MATCH(DG$1,'B-LogEmaxOverpEC50'!$A$1:$HP$1,0),FALSE),"")</f>
        <v>8.1822638273797708</v>
      </c>
      <c r="DH36" s="48" t="str">
        <f>_xlfn.IFNA(VLOOKUP($A36,'I-LogEmaxOverpEC50'!$A:$HP,MATCH(DH$1,'I-LogEmaxOverpEC50'!$A$1:$HP$1,0),FALSE),"")</f>
        <v/>
      </c>
      <c r="DI36" s="47">
        <f>_xlfn.IFNA(VLOOKUP($A36,'I-LogEmaxOverpEC50'!$A:$HP,MATCH(DI$1,'I-LogEmaxOverpEC50'!$A$1:$HP$1,0),FALSE),"")</f>
        <v>7.5482521623943164</v>
      </c>
      <c r="DJ36" s="47">
        <f>_xlfn.IFNA(VLOOKUP($A36,'I-LogEmaxOverpEC50'!$A:$HP,MATCH(DJ$1,'I-LogEmaxOverpEC50'!$A$1:$HP$1,0),FALSE),"")</f>
        <v>7.7722768622427392</v>
      </c>
      <c r="DK36" s="47">
        <f>_xlfn.IFNA(VLOOKUP($A36,'I-LogEmaxOverpEC50'!$A:$HP,MATCH(DK$1,'I-LogEmaxOverpEC50'!$A$1:$HP$1,0),FALSE),"")</f>
        <v>7.6839437726473188</v>
      </c>
      <c r="DL36" s="105" t="str">
        <f t="shared" si="67"/>
        <v/>
      </c>
      <c r="DM36" s="47">
        <f t="shared" si="68"/>
        <v>0.1535601356327739</v>
      </c>
      <c r="DN36" s="47">
        <f t="shared" si="69"/>
        <v>0.29804753758833769</v>
      </c>
      <c r="DO36" s="47">
        <f t="shared" si="70"/>
        <v>0.55894455297021839</v>
      </c>
      <c r="DP36" s="48" t="str">
        <f>_xlfn.IFNA(VLOOKUP($A36,'B-LogEmaxOverpEC50'!$A:$HP,MATCH(DP$1,'B-LogEmaxOverpEC50'!$A$1:$HP$1,0),FALSE),"")</f>
        <v/>
      </c>
      <c r="DQ36" s="47">
        <f>_xlfn.IFNA(VLOOKUP($A36,'B-LogEmaxOverpEC50'!$A:$HP,MATCH(DQ$1,'B-LogEmaxOverpEC50'!$A$1:$HP$1,0),FALSE),"")</f>
        <v>1</v>
      </c>
      <c r="DR36" s="47">
        <f>_xlfn.IFNA(VLOOKUP($A36,'B-LogEmaxOverpEC50'!$A:$HP,MATCH(DR$1,'B-LogEmaxOverpEC50'!$A$1:$HP$1,0),FALSE),"")</f>
        <v>0.29804753758833769</v>
      </c>
      <c r="DS36" s="47">
        <f>_xlfn.IFNA(VLOOKUP($A36,'B-LogEmaxOverpEC50'!$A:$HP,MATCH(DS$1,'B-LogEmaxOverpEC50'!$A$1:$HP$1,0),FALSE),"")</f>
        <v>0.78789555804460409</v>
      </c>
      <c r="DT36" s="48" t="str">
        <f>_xlfn.IFNA(VLOOKUP($A36,'I-LogEmaxOverpEC50'!$A:$HP,MATCH(DT$1,'I-LogEmaxOverpEC50'!$A$1:$HP$1,0),FALSE),"")</f>
        <v/>
      </c>
      <c r="DU36" s="47">
        <f>_xlfn.IFNA(VLOOKUP($A36,'I-LogEmaxOverpEC50'!$A:$HP,MATCH(DU$1,'I-LogEmaxOverpEC50'!$A$1:$HP$1,0),FALSE),"")</f>
        <v>0.1535601356327739</v>
      </c>
      <c r="DV36" s="47">
        <f>_xlfn.IFNA(VLOOKUP($A36,'I-LogEmaxOverpEC50'!$A:$HP,MATCH(DV$1,'I-LogEmaxOverpEC50'!$A$1:$HP$1,0),FALSE),"")</f>
        <v>1</v>
      </c>
      <c r="DW36" s="47">
        <f>_xlfn.IFNA(VLOOKUP($A36,'I-LogEmaxOverpEC50'!$A:$HP,MATCH(DW$1,'I-LogEmaxOverpEC50'!$A$1:$HP$1,0),FALSE),"")</f>
        <v>0.44038993047846203</v>
      </c>
      <c r="DX36" s="105" t="str">
        <f t="shared" si="71"/>
        <v/>
      </c>
      <c r="DY36" s="47">
        <f t="shared" si="72"/>
        <v>9.4247395037292889E-2</v>
      </c>
      <c r="DZ36" s="47">
        <f t="shared" si="73"/>
        <v>0.30643795294768472</v>
      </c>
      <c r="EA36" s="47">
        <f t="shared" si="74"/>
        <v>0.55894455297021839</v>
      </c>
      <c r="EB36" s="48" t="str">
        <f>_xlfn.IFNA(VLOOKUP($A36,'B-LogEmaxOverpEC50'!$A:$HP,MATCH(EB$1,'B-LogEmaxOverpEC50'!$A$1:$HP$1,0),FALSE),"")</f>
        <v/>
      </c>
      <c r="EC36" s="47">
        <f>_xlfn.IFNA(VLOOKUP($A36,'B-LogEmaxOverpEC50'!$A:$HP,MATCH(EC$1,'B-LogEmaxOverpEC50'!$A$1:$HP$1,0),FALSE),"")</f>
        <v>0.81466514576881133</v>
      </c>
      <c r="ED36" s="47">
        <f>_xlfn.IFNA(VLOOKUP($A36,'B-LogEmaxOverpEC50'!$A:$HP,MATCH(ED$1,'B-LogEmaxOverpEC50'!$A$1:$HP$1,0),FALSE),"")</f>
        <v>0.20748735854830191</v>
      </c>
      <c r="EE36" s="47">
        <f>_xlfn.IFNA(VLOOKUP($A36,'B-LogEmaxOverpEC50'!$A:$HP,MATCH(EE$1,'B-LogEmaxOverpEC50'!$A$1:$HP$1,0),FALSE),"")</f>
        <v>0.78789555804460409</v>
      </c>
      <c r="EF36" s="48" t="str">
        <f>_xlfn.IFNA(VLOOKUP($A36,'I-LogEmaxOverpEC50'!$A:$HP,MATCH(EF$1,'I-LogEmaxOverpEC50'!$A$1:$HP$1,0),FALSE),"")</f>
        <v/>
      </c>
      <c r="EG36" s="47">
        <f>_xlfn.IFNA(VLOOKUP($A36,'I-LogEmaxOverpEC50'!$A:$HP,MATCH(EG$1,'I-LogEmaxOverpEC50'!$A$1:$HP$1,0),FALSE),"")</f>
        <v>7.6780067816386952E-2</v>
      </c>
      <c r="EH36" s="47">
        <f>_xlfn.IFNA(VLOOKUP($A36,'I-LogEmaxOverpEC50'!$A:$HP,MATCH(EH$1,'I-LogEmaxOverpEC50'!$A$1:$HP$1,0),FALSE),"")</f>
        <v>0.67709419330223852</v>
      </c>
      <c r="EI36" s="47">
        <f>_xlfn.IFNA(VLOOKUP($A36,'I-LogEmaxOverpEC50'!$A:$HP,MATCH(EI$1,'I-LogEmaxOverpEC50'!$A$1:$HP$1,0),FALSE),"")</f>
        <v>0.44038993047846203</v>
      </c>
      <c r="EJ36" s="37"/>
      <c r="EK36" s="37"/>
      <c r="EL36" s="37"/>
      <c r="EM36" s="37"/>
      <c r="EN36" s="37"/>
      <c r="EO36" s="37"/>
      <c r="EP36" s="37"/>
      <c r="EQ36" s="37"/>
    </row>
    <row r="37" spans="1:147" s="49" customFormat="1" x14ac:dyDescent="0.2">
      <c r="A37" s="29" t="s">
        <v>24</v>
      </c>
      <c r="B37" s="377">
        <f>VLOOKUP($A37,BI!$A:$Q,MATCH(B$1,BI!$A$1:$Q$1,0),FALSE)</f>
        <v>1</v>
      </c>
      <c r="C37" s="378" t="str">
        <f>VLOOKUP($A37,BI!$A:$Q,MATCH(C$1,BI!$A$1:$Q$1,0),FALSE)</f>
        <v/>
      </c>
      <c r="D37" s="378" t="str">
        <f>VLOOKUP($A37,BI!$A:$Q,MATCH(D$1,BI!$A$1:$Q$1,0),FALSE)</f>
        <v/>
      </c>
      <c r="E37" s="378" t="str">
        <f>VLOOKUP($A37,BI!$A:$Q,MATCH(E$1,BI!$A$1:$Q$1,0),FALSE)</f>
        <v/>
      </c>
      <c r="F37" s="378" t="str">
        <f>VLOOKUP($A37,BI!$A:$Q,MATCH(F$1,BI!$A$1:$Q$1,0),FALSE)</f>
        <v/>
      </c>
      <c r="G37" s="378">
        <f>VLOOKUP($A37,BI!$A:$Q,MATCH(G$1,BI!$A$1:$Q$1,0),FALSE)</f>
        <v>1</v>
      </c>
      <c r="H37" s="378" t="str">
        <f>VLOOKUP($A37,BI!$A:$Q,MATCH(H$1,BI!$A$1:$Q$1,0),FALSE)</f>
        <v/>
      </c>
      <c r="I37" s="378" t="str">
        <f>VLOOKUP($A37,BI!$A:$Q,MATCH(I$1,BI!$A$1:$Q$1,0),FALSE)</f>
        <v/>
      </c>
      <c r="J37" s="378" t="str">
        <f>VLOOKUP($A37,BI!$A:$Q,MATCH(J$1,BI!$A$1:$Q$1,0),FALSE)</f>
        <v/>
      </c>
      <c r="K37" s="378" t="str">
        <f>VLOOKUP($A37,BI!$A:$Q,MATCH(K$1,BI!$A$1:$Q$1,0),FALSE)</f>
        <v/>
      </c>
      <c r="L37" s="378" t="str">
        <f>VLOOKUP($A37,BI!$A:$Q,MATCH(L$1,BI!$A$1:$Q$1,0),FALSE)</f>
        <v/>
      </c>
      <c r="M37" s="378" t="str">
        <f>VLOOKUP($A37,BI!$A:$Q,MATCH(M$1,BI!$A$1:$Q$1,0),FALSE)</f>
        <v/>
      </c>
      <c r="N37" s="49">
        <f t="shared" si="57"/>
        <v>2</v>
      </c>
      <c r="O37" s="49">
        <f>VLOOKUP($A37,BI!$A:$Q,MATCH(O$1,BI!$A$1:$Q$1,0),FALSE)</f>
        <v>1</v>
      </c>
      <c r="P37" s="37">
        <f>VLOOKUP($A37,BI!$A:$Q,MATCH(P$1,BI!$A$1:$Q$1,0),FALSE)</f>
        <v>1</v>
      </c>
      <c r="Q37" s="37">
        <f>VLOOKUP($A37,BI!$A:$Q,MATCH(Q$1,BI!$A$1:$Q$1,0),FALSE)</f>
        <v>1</v>
      </c>
      <c r="R37" s="37" t="str">
        <f>VLOOKUP($A37,BI!$A:$Q,MATCH(R$1,BI!$A$1:$Q$1,0),FALSE)</f>
        <v/>
      </c>
      <c r="S37" s="37">
        <f t="shared" si="58"/>
        <v>3</v>
      </c>
      <c r="T37" s="40">
        <f t="shared" si="31"/>
        <v>0.83306290584094977</v>
      </c>
      <c r="U37" s="41" t="str">
        <f t="shared" si="32"/>
        <v/>
      </c>
      <c r="V37" s="41" t="str">
        <f t="shared" si="33"/>
        <v/>
      </c>
      <c r="W37" s="41" t="str">
        <f t="shared" si="34"/>
        <v/>
      </c>
      <c r="X37" s="41" t="str">
        <f t="shared" si="35"/>
        <v/>
      </c>
      <c r="Y37" s="41">
        <f t="shared" si="36"/>
        <v>0.86795699615042954</v>
      </c>
      <c r="Z37" s="41" t="str">
        <f t="shared" si="37"/>
        <v/>
      </c>
      <c r="AA37" s="41" t="str">
        <f t="shared" si="38"/>
        <v/>
      </c>
      <c r="AB37" s="41" t="str">
        <f t="shared" si="39"/>
        <v/>
      </c>
      <c r="AC37" s="41" t="str">
        <f t="shared" si="40"/>
        <v/>
      </c>
      <c r="AD37" s="41" t="str">
        <f t="shared" si="41"/>
        <v/>
      </c>
      <c r="AE37" s="41" t="str">
        <f t="shared" si="42"/>
        <v/>
      </c>
      <c r="AF37" s="44">
        <f>_xlfn.IFNA(VLOOKUP($A37,'B-LogEmaxOverpEC50'!$A:$BQ,MATCH(AF$1,'B-LogEmaxOverpEC50'!$A$1:$BQ$1,0),FALSE),"")</f>
        <v>8.0416723351146153</v>
      </c>
      <c r="AG37" s="46" t="str">
        <f>_xlfn.IFNA(VLOOKUP($A37,'B-LogEmaxOverpEC50'!$A:$BQ,MATCH(AG$1,'B-LogEmaxOverpEC50'!$A$1:$BQ$1,0),FALSE),"")</f>
        <v/>
      </c>
      <c r="AH37" s="46" t="str">
        <f>_xlfn.IFNA(VLOOKUP($A37,'B-LogEmaxOverpEC50'!$A:$BQ,MATCH(AH$1,'B-LogEmaxOverpEC50'!$A$1:$BQ$1,0),FALSE),"")</f>
        <v/>
      </c>
      <c r="AI37" s="46" t="str">
        <f>_xlfn.IFNA(VLOOKUP($A37,'B-LogEmaxOverpEC50'!$A:$BQ,MATCH(AI$1,'B-LogEmaxOverpEC50'!$A$1:$BQ$1,0),FALSE),"")</f>
        <v/>
      </c>
      <c r="AJ37" s="46" t="str">
        <f>_xlfn.IFNA(VLOOKUP($A37,'B-LogEmaxOverpEC50'!$A:$BQ,MATCH(AJ$1,'B-LogEmaxOverpEC50'!$A$1:$BQ$1,0),FALSE),"")</f>
        <v/>
      </c>
      <c r="AK37" s="46">
        <f>_xlfn.IFNA(VLOOKUP($A37,'B-LogEmaxOverpEC50'!$A:$BQ,MATCH(AK$1,'B-LogEmaxOverpEC50'!$A$1:$BQ$1,0),FALSE),"")</f>
        <v>6.1473181611344678</v>
      </c>
      <c r="AL37" s="45" t="str">
        <f>_xlfn.IFNA(VLOOKUP($A37,'B-LogEmaxOverpEC50'!$A:$BQ,MATCH(AL$1,'B-LogEmaxOverpEC50'!$A$1:$BQ$1,0),FALSE),"")</f>
        <v/>
      </c>
      <c r="AM37" s="45" t="str">
        <f>_xlfn.IFNA(VLOOKUP($A37,'B-LogEmaxOverpEC50'!$A:$BQ,MATCH(AM$1,'B-LogEmaxOverpEC50'!$A$1:$BQ$1,0),FALSE),"")</f>
        <v/>
      </c>
      <c r="AN37" s="45" t="str">
        <f>_xlfn.IFNA(VLOOKUP($A37,'B-LogEmaxOverpEC50'!$A:$BQ,MATCH(AN$1,'B-LogEmaxOverpEC50'!$A$1:$BQ$1,0),FALSE),"")</f>
        <v/>
      </c>
      <c r="AO37" s="46" t="str">
        <f>_xlfn.IFNA(VLOOKUP($A37,'B-LogEmaxOverpEC50'!$A:$BQ,MATCH(AO$1,'B-LogEmaxOverpEC50'!$A$1:$BQ$1,0),FALSE),"")</f>
        <v/>
      </c>
      <c r="AP37" s="45" t="str">
        <f>_xlfn.IFNA(VLOOKUP($A37,'B-LogEmaxOverpEC50'!$A:$BQ,MATCH(AP$1,'B-LogEmaxOverpEC50'!$A$1:$BQ$1,0),FALSE),"")</f>
        <v/>
      </c>
      <c r="AQ37" s="45" t="str">
        <f>_xlfn.IFNA(VLOOKUP($A37,'B-LogEmaxOverpEC50'!$A:$BQ,MATCH(AQ$1,'B-LogEmaxOverpEC50'!$A$1:$BQ$1,0),FALSE),"")</f>
        <v/>
      </c>
      <c r="AR37" s="47">
        <f>_xlfn.IFNA(VLOOKUP($A37,'I-LogEmaxOverpEC50'!$A:$BQ,MATCH(AR$1,'I-LogEmaxOverpEC50'!$A$1:$BQ$1,0),FALSE),"")</f>
        <v>6.6992189233113573</v>
      </c>
      <c r="AS37" s="47" t="str">
        <f>_xlfn.IFNA(VLOOKUP($A37,'I-LogEmaxOverpEC50'!$A:$BQ,MATCH(AS$1,'I-LogEmaxOverpEC50'!$A$1:$BQ$1,0),FALSE),"")</f>
        <v/>
      </c>
      <c r="AT37" s="47" t="str">
        <f>_xlfn.IFNA(VLOOKUP($A37,'I-LogEmaxOverpEC50'!$A:$BQ,MATCH(AT$1,'I-LogEmaxOverpEC50'!$A$1:$BQ$1,0),FALSE),"")</f>
        <v/>
      </c>
      <c r="AU37" s="47" t="str">
        <f>_xlfn.IFNA(VLOOKUP($A37,'I-LogEmaxOverpEC50'!$A:$BQ,MATCH(AU$1,'I-LogEmaxOverpEC50'!$A$1:$BQ$1,0),FALSE),"")</f>
        <v/>
      </c>
      <c r="AV37" s="47" t="str">
        <f>_xlfn.IFNA(VLOOKUP($A37,'I-LogEmaxOverpEC50'!$A:$BQ,MATCH(AV$1,'I-LogEmaxOverpEC50'!$A$1:$BQ$1,0),FALSE),"")</f>
        <v/>
      </c>
      <c r="AW37" s="47">
        <f>_xlfn.IFNA(VLOOKUP($A37,'I-LogEmaxOverpEC50'!$A:$BQ,MATCH(AW$1,'I-LogEmaxOverpEC50'!$A$1:$BQ$1,0),FALSE),"")</f>
        <v>7.0825146734217332</v>
      </c>
      <c r="AX37" s="47" t="str">
        <f>_xlfn.IFNA(VLOOKUP($A37,'I-LogEmaxOverpEC50'!$A:$BQ,MATCH(AX$1,'I-LogEmaxOverpEC50'!$A$1:$BQ$1,0),FALSE),"")</f>
        <v/>
      </c>
      <c r="AY37" s="47" t="str">
        <f>_xlfn.IFNA(VLOOKUP($A37,'I-LogEmaxOverpEC50'!$A:$BQ,MATCH(AY$1,'I-LogEmaxOverpEC50'!$A$1:$BQ$1,0),FALSE),"")</f>
        <v/>
      </c>
      <c r="AZ37" s="47" t="str">
        <f>_xlfn.IFNA(VLOOKUP($A37,'I-LogEmaxOverpEC50'!$A:$BQ,MATCH(AZ$1,'I-LogEmaxOverpEC50'!$A$1:$BQ$1,0),FALSE),"")</f>
        <v/>
      </c>
      <c r="BA37" s="47" t="str">
        <f>_xlfn.IFNA(VLOOKUP($A37,'I-LogEmaxOverpEC50'!$A:$BQ,MATCH(BA$1,'I-LogEmaxOverpEC50'!$A$1:$BQ$1,0),FALSE),"")</f>
        <v/>
      </c>
      <c r="BB37" s="47" t="str">
        <f>_xlfn.IFNA(VLOOKUP($A37,'I-LogEmaxOverpEC50'!$A:$BQ,MATCH(BB$1,'I-LogEmaxOverpEC50'!$A$1:$BQ$1,0),FALSE),"")</f>
        <v/>
      </c>
      <c r="BC37" s="47" t="str">
        <f>_xlfn.IFNA(VLOOKUP($A37,'I-LogEmaxOverpEC50'!$A:$BQ,MATCH(BC$1,'I-LogEmaxOverpEC50'!$A$1:$BQ$1,0),FALSE),"")</f>
        <v/>
      </c>
      <c r="BD37" s="199">
        <f t="shared" si="43"/>
        <v>0</v>
      </c>
      <c r="BE37" s="41" t="str">
        <f t="shared" si="44"/>
        <v/>
      </c>
      <c r="BF37" s="41" t="str">
        <f t="shared" si="45"/>
        <v/>
      </c>
      <c r="BG37" s="41" t="str">
        <f t="shared" si="46"/>
        <v/>
      </c>
      <c r="BH37" s="41" t="str">
        <f t="shared" si="47"/>
        <v/>
      </c>
      <c r="BI37" s="41">
        <f t="shared" si="48"/>
        <v>0</v>
      </c>
      <c r="BJ37" s="41" t="str">
        <f t="shared" si="49"/>
        <v/>
      </c>
      <c r="BK37" s="41" t="str">
        <f t="shared" si="50"/>
        <v/>
      </c>
      <c r="BL37" s="41" t="str">
        <f t="shared" si="51"/>
        <v/>
      </c>
      <c r="BM37" s="41" t="str">
        <f t="shared" si="52"/>
        <v/>
      </c>
      <c r="BN37" s="41" t="str">
        <f t="shared" si="53"/>
        <v/>
      </c>
      <c r="BO37" s="41" t="str">
        <f t="shared" si="54"/>
        <v/>
      </c>
      <c r="BP37" s="40">
        <f>_xlfn.IFNA(VLOOKUP($A37,'B-LogEmaxOverpEC50'!$A:$BQ,MATCH(BP$1,'B-LogEmaxOverpEC50'!$A$1:$BQ$1,0),FALSE),"")</f>
        <v>1</v>
      </c>
      <c r="BQ37" s="41" t="str">
        <f>_xlfn.IFNA(VLOOKUP($A37,'B-LogEmaxOverpEC50'!$A:$BQ,MATCH(BQ$1,'B-LogEmaxOverpEC50'!$A$1:$BQ$1,0),FALSE),"")</f>
        <v/>
      </c>
      <c r="BR37" s="41" t="str">
        <f>_xlfn.IFNA(VLOOKUP($A37,'B-LogEmaxOverpEC50'!$A:$BQ,MATCH(BR$1,'B-LogEmaxOverpEC50'!$A$1:$BQ$1,0),FALSE),"")</f>
        <v/>
      </c>
      <c r="BS37" s="41" t="str">
        <f>_xlfn.IFNA(VLOOKUP($A37,'B-LogEmaxOverpEC50'!$A:$BQ,MATCH(BS$1,'B-LogEmaxOverpEC50'!$A$1:$BQ$1,0),FALSE),"")</f>
        <v/>
      </c>
      <c r="BT37" s="41" t="str">
        <f>_xlfn.IFNA(VLOOKUP($A37,'B-LogEmaxOverpEC50'!$A:$BQ,MATCH(BT$1,'B-LogEmaxOverpEC50'!$A$1:$BQ$1,0),FALSE),"")</f>
        <v/>
      </c>
      <c r="BU37" s="41">
        <f>_xlfn.IFNA(VLOOKUP($A37,'B-LogEmaxOverpEC50'!$A:$BQ,MATCH(BU$1,'B-LogEmaxOverpEC50'!$A$1:$BQ$1,0),FALSE),"")</f>
        <v>0</v>
      </c>
      <c r="BV37" s="41" t="str">
        <f>_xlfn.IFNA(VLOOKUP($A37,'B-LogEmaxOverpEC50'!$A:$BQ,MATCH(BV$1,'B-LogEmaxOverpEC50'!$A$1:$BQ$1,0),FALSE),"")</f>
        <v/>
      </c>
      <c r="BW37" s="41" t="str">
        <f>_xlfn.IFNA(VLOOKUP($A37,'B-LogEmaxOverpEC50'!$A:$BQ,MATCH(BW$1,'B-LogEmaxOverpEC50'!$A$1:$BQ$1,0),FALSE),"")</f>
        <v/>
      </c>
      <c r="BX37" s="41" t="str">
        <f>_xlfn.IFNA(VLOOKUP($A37,'B-LogEmaxOverpEC50'!$A:$BQ,MATCH(BX$1,'B-LogEmaxOverpEC50'!$A$1:$BQ$1,0),FALSE),"")</f>
        <v/>
      </c>
      <c r="BY37" s="41" t="str">
        <f>_xlfn.IFNA(VLOOKUP($A37,'B-LogEmaxOverpEC50'!$A:$BQ,MATCH(BY$1,'B-LogEmaxOverpEC50'!$A$1:$BQ$1,0),FALSE),"")</f>
        <v/>
      </c>
      <c r="BZ37" s="41" t="str">
        <f>_xlfn.IFNA(VLOOKUP($A37,'B-LogEmaxOverpEC50'!$A:$BQ,MATCH(BZ$1,'B-LogEmaxOverpEC50'!$A$1:$BQ$1,0),FALSE),"")</f>
        <v/>
      </c>
      <c r="CA37" s="41" t="str">
        <f>_xlfn.IFNA(VLOOKUP($A37,'B-LogEmaxOverpEC50'!$A:$BQ,MATCH(CA$1,'B-LogEmaxOverpEC50'!$A$1:$BQ$1,0),FALSE),"")</f>
        <v/>
      </c>
      <c r="CB37" s="47">
        <f>_xlfn.IFNA(VLOOKUP($A37,'I-LogEmaxOverpEC50'!$A:$BQ,MATCH(CB$1,'I-LogEmaxOverpEC50'!$A$1:$BQ$1,0),FALSE),"")</f>
        <v>0</v>
      </c>
      <c r="CC37" s="47" t="str">
        <f>_xlfn.IFNA(VLOOKUP($A37,'I-LogEmaxOverpEC50'!$A:$BQ,MATCH(CC$1,'I-LogEmaxOverpEC50'!$A$1:$BQ$1,0),FALSE),"")</f>
        <v/>
      </c>
      <c r="CD37" s="47" t="str">
        <f>_xlfn.IFNA(VLOOKUP($A37,'I-LogEmaxOverpEC50'!$A:$BQ,MATCH(CD$1,'I-LogEmaxOverpEC50'!$A$1:$BQ$1,0),FALSE),"")</f>
        <v/>
      </c>
      <c r="CE37" s="47" t="str">
        <f>_xlfn.IFNA(VLOOKUP($A37,'I-LogEmaxOverpEC50'!$A:$BQ,MATCH(CE$1,'I-LogEmaxOverpEC50'!$A$1:$BQ$1,0),FALSE),"")</f>
        <v/>
      </c>
      <c r="CF37" s="47" t="str">
        <f>_xlfn.IFNA(VLOOKUP($A37,'I-LogEmaxOverpEC50'!$A:$BQ,MATCH(CF$1,'I-LogEmaxOverpEC50'!$A$1:$BQ$1,0),FALSE),"")</f>
        <v/>
      </c>
      <c r="CG37" s="47">
        <f>_xlfn.IFNA(VLOOKUP($A37,'I-LogEmaxOverpEC50'!$A:$BQ,MATCH(CG$1,'I-LogEmaxOverpEC50'!$A$1:$BQ$1,0),FALSE),"")</f>
        <v>1</v>
      </c>
      <c r="CH37" s="47" t="str">
        <f>_xlfn.IFNA(VLOOKUP($A37,'I-LogEmaxOverpEC50'!$A:$BQ,MATCH(CH$1,'I-LogEmaxOverpEC50'!$A$1:$BQ$1,0),FALSE),"")</f>
        <v/>
      </c>
      <c r="CI37" s="47" t="str">
        <f>_xlfn.IFNA(VLOOKUP($A37,'I-LogEmaxOverpEC50'!$A:$BQ,MATCH(CI$1,'I-LogEmaxOverpEC50'!$A$1:$BQ$1,0),FALSE),"")</f>
        <v/>
      </c>
      <c r="CJ37" s="47" t="str">
        <f>_xlfn.IFNA(VLOOKUP($A37,'I-LogEmaxOverpEC50'!$A:$BQ,MATCH(CJ$1,'I-LogEmaxOverpEC50'!$A$1:$BQ$1,0),FALSE),"")</f>
        <v/>
      </c>
      <c r="CK37" s="47" t="str">
        <f>_xlfn.IFNA(VLOOKUP($A37,'I-LogEmaxOverpEC50'!$A:$BQ,MATCH(CK$1,'I-LogEmaxOverpEC50'!$A$1:$BQ$1,0),FALSE),"")</f>
        <v/>
      </c>
      <c r="CL37" s="47" t="str">
        <f>_xlfn.IFNA(VLOOKUP($A37,'I-LogEmaxOverpEC50'!$A:$BQ,MATCH(CL$1,'I-LogEmaxOverpEC50'!$A$1:$BQ$1,0),FALSE),"")</f>
        <v/>
      </c>
      <c r="CM37" s="47" t="str">
        <f>_xlfn.IFNA(VLOOKUP($A37,'I-LogEmaxOverpEC50'!$A:$BQ,MATCH(CM$1,'I-LogEmaxOverpEC50'!$A$1:$BQ$1,0),FALSE),"")</f>
        <v/>
      </c>
      <c r="CN37" s="105">
        <f t="shared" si="59"/>
        <v>0.83306290584094977</v>
      </c>
      <c r="CO37" s="47">
        <f t="shared" si="60"/>
        <v>0.86795699615042954</v>
      </c>
      <c r="CP37" s="47" t="str">
        <f t="shared" si="61"/>
        <v/>
      </c>
      <c r="CQ37" s="47" t="str">
        <f t="shared" si="62"/>
        <v/>
      </c>
      <c r="CR37" s="48">
        <f>_xlfn.IFNA(VLOOKUP($A37,'B-LogEmaxOverpEC50'!$A:$HP,MATCH(CR$1,'B-LogEmaxOverpEC50'!$A$1:$HP$1,0),FALSE),"")</f>
        <v>8.0416723351146153</v>
      </c>
      <c r="CS37" s="47">
        <f>_xlfn.IFNA(VLOOKUP($A37,'B-LogEmaxOverpEC50'!$A:$HP,MATCH(CS$1,'B-LogEmaxOverpEC50'!$A$1:$HP$1,0),FALSE),"")</f>
        <v>6.1473181611344678</v>
      </c>
      <c r="CT37" s="47" t="str">
        <f>_xlfn.IFNA(VLOOKUP($A37,'B-LogEmaxOverpEC50'!$A:$HP,MATCH(CT$1,'B-LogEmaxOverpEC50'!$A$1:$HP$1,0),FALSE),"")</f>
        <v/>
      </c>
      <c r="CU37" s="47" t="str">
        <f>_xlfn.IFNA(VLOOKUP($A37,'B-LogEmaxOverpEC50'!$A:$HP,MATCH(CU$1,'B-LogEmaxOverpEC50'!$A$1:$HP$1,0),FALSE),"")</f>
        <v/>
      </c>
      <c r="CV37" s="48">
        <f>_xlfn.IFNA(VLOOKUP($A37,'I-LogEmaxOverpEC50'!$A:$HP,MATCH(CV$1,'I-LogEmaxOverpEC50'!$A$1:$HP$1,0),FALSE),"")</f>
        <v>6.6992189233113573</v>
      </c>
      <c r="CW37" s="47">
        <f>_xlfn.IFNA(VLOOKUP($A37,'I-LogEmaxOverpEC50'!$A:$HP,MATCH(CW$1,'I-LogEmaxOverpEC50'!$A$1:$HP$1,0),FALSE),"")</f>
        <v>7.0825146734217332</v>
      </c>
      <c r="CX37" s="47" t="str">
        <f>_xlfn.IFNA(VLOOKUP($A37,'I-LogEmaxOverpEC50'!$A:$HP,MATCH(CX$1,'I-LogEmaxOverpEC50'!$A$1:$HP$1,0),FALSE),"")</f>
        <v/>
      </c>
      <c r="CY37" s="47" t="str">
        <f>_xlfn.IFNA(VLOOKUP($A37,'I-LogEmaxOverpEC50'!$A:$HP,MATCH(CY$1,'I-LogEmaxOverpEC50'!$A$1:$HP$1,0),FALSE),"")</f>
        <v/>
      </c>
      <c r="CZ37" s="105">
        <f t="shared" si="63"/>
        <v>0.83306290584094977</v>
      </c>
      <c r="DA37" s="47">
        <f t="shared" si="64"/>
        <v>0.86795699615042954</v>
      </c>
      <c r="DB37" s="47" t="str">
        <f t="shared" si="65"/>
        <v/>
      </c>
      <c r="DC37" s="47" t="str">
        <f t="shared" si="66"/>
        <v/>
      </c>
      <c r="DD37" s="48">
        <f>_xlfn.IFNA(VLOOKUP($A37,'B-LogEmaxOverpEC50'!$A:$HP,MATCH(DD$1,'B-LogEmaxOverpEC50'!$A$1:$HP$1,0),FALSE),"")</f>
        <v>8.0416723351146153</v>
      </c>
      <c r="DE37" s="47">
        <f>_xlfn.IFNA(VLOOKUP($A37,'B-LogEmaxOverpEC50'!$A:$HP,MATCH(DE$1,'B-LogEmaxOverpEC50'!$A$1:$HP$1,0),FALSE),"")</f>
        <v>6.1473181611344678</v>
      </c>
      <c r="DF37" s="47" t="str">
        <f>_xlfn.IFNA(VLOOKUP($A37,'B-LogEmaxOverpEC50'!$A:$HP,MATCH(DF$1,'B-LogEmaxOverpEC50'!$A$1:$HP$1,0),FALSE),"")</f>
        <v/>
      </c>
      <c r="DG37" s="47" t="str">
        <f>_xlfn.IFNA(VLOOKUP($A37,'B-LogEmaxOverpEC50'!$A:$HP,MATCH(DG$1,'B-LogEmaxOverpEC50'!$A$1:$HP$1,0),FALSE),"")</f>
        <v/>
      </c>
      <c r="DH37" s="48">
        <f>_xlfn.IFNA(VLOOKUP($A37,'I-LogEmaxOverpEC50'!$A:$HP,MATCH(DH$1,'I-LogEmaxOverpEC50'!$A$1:$HP$1,0),FALSE),"")</f>
        <v>6.6992189233113573</v>
      </c>
      <c r="DI37" s="47">
        <f>_xlfn.IFNA(VLOOKUP($A37,'I-LogEmaxOverpEC50'!$A:$HP,MATCH(DI$1,'I-LogEmaxOverpEC50'!$A$1:$HP$1,0),FALSE),"")</f>
        <v>7.0825146734217332</v>
      </c>
      <c r="DJ37" s="47" t="str">
        <f>_xlfn.IFNA(VLOOKUP($A37,'I-LogEmaxOverpEC50'!$A:$HP,MATCH(DJ$1,'I-LogEmaxOverpEC50'!$A$1:$HP$1,0),FALSE),"")</f>
        <v/>
      </c>
      <c r="DK37" s="47" t="str">
        <f>_xlfn.IFNA(VLOOKUP($A37,'I-LogEmaxOverpEC50'!$A:$HP,MATCH(DK$1,'I-LogEmaxOverpEC50'!$A$1:$HP$1,0),FALSE),"")</f>
        <v/>
      </c>
      <c r="DL37" s="105">
        <f t="shared" si="67"/>
        <v>0</v>
      </c>
      <c r="DM37" s="47">
        <f t="shared" si="68"/>
        <v>0</v>
      </c>
      <c r="DN37" s="47" t="str">
        <f t="shared" si="69"/>
        <v/>
      </c>
      <c r="DO37" s="47" t="str">
        <f t="shared" si="70"/>
        <v/>
      </c>
      <c r="DP37" s="48">
        <f>_xlfn.IFNA(VLOOKUP($A37,'B-LogEmaxOverpEC50'!$A:$HP,MATCH(DP$1,'B-LogEmaxOverpEC50'!$A$1:$HP$1,0),FALSE),"")</f>
        <v>1</v>
      </c>
      <c r="DQ37" s="47">
        <f>_xlfn.IFNA(VLOOKUP($A37,'B-LogEmaxOverpEC50'!$A:$HP,MATCH(DQ$1,'B-LogEmaxOverpEC50'!$A$1:$HP$1,0),FALSE),"")</f>
        <v>0</v>
      </c>
      <c r="DR37" s="47" t="str">
        <f>_xlfn.IFNA(VLOOKUP($A37,'B-LogEmaxOverpEC50'!$A:$HP,MATCH(DR$1,'B-LogEmaxOverpEC50'!$A$1:$HP$1,0),FALSE),"")</f>
        <v/>
      </c>
      <c r="DS37" s="47" t="str">
        <f>_xlfn.IFNA(VLOOKUP($A37,'B-LogEmaxOverpEC50'!$A:$HP,MATCH(DS$1,'B-LogEmaxOverpEC50'!$A$1:$HP$1,0),FALSE),"")</f>
        <v/>
      </c>
      <c r="DT37" s="48">
        <f>_xlfn.IFNA(VLOOKUP($A37,'I-LogEmaxOverpEC50'!$A:$HP,MATCH(DT$1,'I-LogEmaxOverpEC50'!$A$1:$HP$1,0),FALSE),"")</f>
        <v>0</v>
      </c>
      <c r="DU37" s="47">
        <f>_xlfn.IFNA(VLOOKUP($A37,'I-LogEmaxOverpEC50'!$A:$HP,MATCH(DU$1,'I-LogEmaxOverpEC50'!$A$1:$HP$1,0),FALSE),"")</f>
        <v>1</v>
      </c>
      <c r="DV37" s="47" t="str">
        <f>_xlfn.IFNA(VLOOKUP($A37,'I-LogEmaxOverpEC50'!$A:$HP,MATCH(DV$1,'I-LogEmaxOverpEC50'!$A$1:$HP$1,0),FALSE),"")</f>
        <v/>
      </c>
      <c r="DW37" s="47" t="str">
        <f>_xlfn.IFNA(VLOOKUP($A37,'I-LogEmaxOverpEC50'!$A:$HP,MATCH(DW$1,'I-LogEmaxOverpEC50'!$A$1:$HP$1,0),FALSE),"")</f>
        <v/>
      </c>
      <c r="DX37" s="105">
        <f t="shared" si="71"/>
        <v>0</v>
      </c>
      <c r="DY37" s="47">
        <f t="shared" si="72"/>
        <v>0</v>
      </c>
      <c r="DZ37" s="47" t="str">
        <f t="shared" si="73"/>
        <v/>
      </c>
      <c r="EA37" s="47" t="str">
        <f t="shared" si="74"/>
        <v/>
      </c>
      <c r="EB37" s="48">
        <f>_xlfn.IFNA(VLOOKUP($A37,'B-LogEmaxOverpEC50'!$A:$HP,MATCH(EB$1,'B-LogEmaxOverpEC50'!$A$1:$HP$1,0),FALSE),"")</f>
        <v>1</v>
      </c>
      <c r="EC37" s="47">
        <f>_xlfn.IFNA(VLOOKUP($A37,'B-LogEmaxOverpEC50'!$A:$HP,MATCH(EC$1,'B-LogEmaxOverpEC50'!$A$1:$HP$1,0),FALSE),"")</f>
        <v>0</v>
      </c>
      <c r="ED37" s="47" t="str">
        <f>_xlfn.IFNA(VLOOKUP($A37,'B-LogEmaxOverpEC50'!$A:$HP,MATCH(ED$1,'B-LogEmaxOverpEC50'!$A$1:$HP$1,0),FALSE),"")</f>
        <v/>
      </c>
      <c r="EE37" s="47" t="str">
        <f>_xlfn.IFNA(VLOOKUP($A37,'B-LogEmaxOverpEC50'!$A:$HP,MATCH(EE$1,'B-LogEmaxOverpEC50'!$A$1:$HP$1,0),FALSE),"")</f>
        <v/>
      </c>
      <c r="EF37" s="48">
        <f>_xlfn.IFNA(VLOOKUP($A37,'I-LogEmaxOverpEC50'!$A:$HP,MATCH(EF$1,'I-LogEmaxOverpEC50'!$A$1:$HP$1,0),FALSE),"")</f>
        <v>0</v>
      </c>
      <c r="EG37" s="47">
        <f>_xlfn.IFNA(VLOOKUP($A37,'I-LogEmaxOverpEC50'!$A:$HP,MATCH(EG$1,'I-LogEmaxOverpEC50'!$A$1:$HP$1,0),FALSE),"")</f>
        <v>1</v>
      </c>
      <c r="EH37" s="47" t="str">
        <f>_xlfn.IFNA(VLOOKUP($A37,'I-LogEmaxOverpEC50'!$A:$HP,MATCH(EH$1,'I-LogEmaxOverpEC50'!$A$1:$HP$1,0),FALSE),"")</f>
        <v/>
      </c>
      <c r="EI37" s="47" t="str">
        <f>_xlfn.IFNA(VLOOKUP($A37,'I-LogEmaxOverpEC50'!$A:$HP,MATCH(EI$1,'I-LogEmaxOverpEC50'!$A$1:$HP$1,0),FALSE),"")</f>
        <v/>
      </c>
      <c r="EJ37" s="37"/>
      <c r="EK37" s="37"/>
      <c r="EL37" s="37"/>
      <c r="EM37" s="37"/>
      <c r="EN37" s="37"/>
      <c r="EO37" s="37"/>
      <c r="EP37" s="37"/>
      <c r="EQ37" s="37"/>
    </row>
    <row r="38" spans="1:147" s="49" customFormat="1" x14ac:dyDescent="0.2">
      <c r="A38" s="29" t="s">
        <v>136</v>
      </c>
      <c r="B38" s="377" t="str">
        <f>VLOOKUP($A38,BI!$A:$Q,MATCH(B$1,BI!$A$1:$Q$1,0),FALSE)</f>
        <v/>
      </c>
      <c r="C38" s="378">
        <f>VLOOKUP($A38,BI!$A:$Q,MATCH(C$1,BI!$A$1:$Q$1,0),FALSE)</f>
        <v>1</v>
      </c>
      <c r="D38" s="378">
        <f>VLOOKUP($A38,BI!$A:$Q,MATCH(D$1,BI!$A$1:$Q$1,0),FALSE)</f>
        <v>1</v>
      </c>
      <c r="E38" s="378">
        <f>VLOOKUP($A38,BI!$A:$Q,MATCH(E$1,BI!$A$1:$Q$1,0),FALSE)</f>
        <v>1</v>
      </c>
      <c r="F38" s="378">
        <f>VLOOKUP($A38,BI!$A:$Q,MATCH(F$1,BI!$A$1:$Q$1,0),FALSE)</f>
        <v>1</v>
      </c>
      <c r="G38" s="378" t="str">
        <f>VLOOKUP($A38,BI!$A:$Q,MATCH(G$1,BI!$A$1:$Q$1,0),FALSE)</f>
        <v/>
      </c>
      <c r="H38" s="378" t="str">
        <f>VLOOKUP($A38,BI!$A:$Q,MATCH(H$1,BI!$A$1:$Q$1,0),FALSE)</f>
        <v/>
      </c>
      <c r="I38" s="378" t="str">
        <f>VLOOKUP($A38,BI!$A:$Q,MATCH(I$1,BI!$A$1:$Q$1,0),FALSE)</f>
        <v/>
      </c>
      <c r="J38" s="378" t="str">
        <f>VLOOKUP($A38,BI!$A:$Q,MATCH(J$1,BI!$A$1:$Q$1,0),FALSE)</f>
        <v/>
      </c>
      <c r="K38" s="378" t="str">
        <f>VLOOKUP($A38,BI!$A:$Q,MATCH(K$1,BI!$A$1:$Q$1,0),FALSE)</f>
        <v/>
      </c>
      <c r="L38" s="378" t="str">
        <f>VLOOKUP($A38,BI!$A:$Q,MATCH(L$1,BI!$A$1:$Q$1,0),FALSE)</f>
        <v/>
      </c>
      <c r="M38" s="378" t="str">
        <f>VLOOKUP($A38,BI!$A:$Q,MATCH(M$1,BI!$A$1:$Q$1,0),FALSE)</f>
        <v/>
      </c>
      <c r="N38" s="49">
        <f t="shared" si="57"/>
        <v>4</v>
      </c>
      <c r="O38" s="49" t="str">
        <f>VLOOKUP($A38,BI!$A:$Q,MATCH(O$1,BI!$A$1:$Q$1,0),FALSE)</f>
        <v/>
      </c>
      <c r="P38" s="37">
        <f>VLOOKUP($A38,BI!$A:$Q,MATCH(P$1,BI!$A$1:$Q$1,0),FALSE)</f>
        <v>1</v>
      </c>
      <c r="Q38" s="37" t="str">
        <f>VLOOKUP($A38,BI!$A:$Q,MATCH(Q$1,BI!$A$1:$Q$1,0),FALSE)</f>
        <v/>
      </c>
      <c r="R38" s="37" t="str">
        <f>VLOOKUP($A38,BI!$A:$Q,MATCH(R$1,BI!$A$1:$Q$1,0),FALSE)</f>
        <v/>
      </c>
      <c r="S38" s="37">
        <f t="shared" si="58"/>
        <v>1</v>
      </c>
      <c r="T38" s="40" t="str">
        <f t="shared" si="31"/>
        <v/>
      </c>
      <c r="U38" s="41">
        <f t="shared" si="32"/>
        <v>0.99718027943397347</v>
      </c>
      <c r="V38" s="41">
        <f t="shared" si="33"/>
        <v>0.98754216865973432</v>
      </c>
      <c r="W38" s="41">
        <f t="shared" si="34"/>
        <v>0.95334013634775083</v>
      </c>
      <c r="X38" s="41">
        <f t="shared" si="35"/>
        <v>0.95119357459554588</v>
      </c>
      <c r="Y38" s="41" t="str">
        <f t="shared" si="36"/>
        <v/>
      </c>
      <c r="Z38" s="41" t="str">
        <f t="shared" si="37"/>
        <v/>
      </c>
      <c r="AA38" s="41" t="str">
        <f t="shared" si="38"/>
        <v/>
      </c>
      <c r="AB38" s="41" t="str">
        <f t="shared" si="39"/>
        <v/>
      </c>
      <c r="AC38" s="41" t="str">
        <f t="shared" si="40"/>
        <v/>
      </c>
      <c r="AD38" s="41" t="str">
        <f t="shared" si="41"/>
        <v/>
      </c>
      <c r="AE38" s="41" t="str">
        <f t="shared" si="42"/>
        <v/>
      </c>
      <c r="AF38" s="44" t="str">
        <f>_xlfn.IFNA(VLOOKUP($A38,'B-LogEmaxOverpEC50'!$A:$BQ,MATCH(AF$1,'B-LogEmaxOverpEC50'!$A$1:$BQ$1,0),FALSE),"")</f>
        <v/>
      </c>
      <c r="AG38" s="46">
        <f>_xlfn.IFNA(VLOOKUP($A38,'B-LogEmaxOverpEC50'!$A:$BQ,MATCH(AG$1,'B-LogEmaxOverpEC50'!$A$1:$BQ$1,0),FALSE),"")</f>
        <v>10.10890673812149</v>
      </c>
      <c r="AH38" s="46">
        <f>_xlfn.IFNA(VLOOKUP($A38,'B-LogEmaxOverpEC50'!$A:$BQ,MATCH(AH$1,'B-LogEmaxOverpEC50'!$A$1:$BQ$1,0),FALSE),"")</f>
        <v>10.207566588850394</v>
      </c>
      <c r="AI38" s="46">
        <f>_xlfn.IFNA(VLOOKUP($A38,'B-LogEmaxOverpEC50'!$A:$BQ,MATCH(AI$1,'B-LogEmaxOverpEC50'!$A$1:$BQ$1,0),FALSE),"")</f>
        <v>10.292961559532394</v>
      </c>
      <c r="AJ38" s="46">
        <f>_xlfn.IFNA(VLOOKUP($A38,'B-LogEmaxOverpEC50'!$A:$BQ,MATCH(AJ$1,'B-LogEmaxOverpEC50'!$A$1:$BQ$1,0),FALSE),"")</f>
        <v>10.316189720645658</v>
      </c>
      <c r="AK38" s="46" t="str">
        <f>_xlfn.IFNA(VLOOKUP($A38,'B-LogEmaxOverpEC50'!$A:$BQ,MATCH(AK$1,'B-LogEmaxOverpEC50'!$A$1:$BQ$1,0),FALSE),"")</f>
        <v/>
      </c>
      <c r="AL38" s="45" t="str">
        <f>_xlfn.IFNA(VLOOKUP($A38,'B-LogEmaxOverpEC50'!$A:$BQ,MATCH(AL$1,'B-LogEmaxOverpEC50'!$A$1:$BQ$1,0),FALSE),"")</f>
        <v/>
      </c>
      <c r="AM38" s="45" t="str">
        <f>_xlfn.IFNA(VLOOKUP($A38,'B-LogEmaxOverpEC50'!$A:$BQ,MATCH(AM$1,'B-LogEmaxOverpEC50'!$A$1:$BQ$1,0),FALSE),"")</f>
        <v/>
      </c>
      <c r="AN38" s="45" t="str">
        <f>_xlfn.IFNA(VLOOKUP($A38,'B-LogEmaxOverpEC50'!$A:$BQ,MATCH(AN$1,'B-LogEmaxOverpEC50'!$A$1:$BQ$1,0),FALSE),"")</f>
        <v/>
      </c>
      <c r="AO38" s="46" t="str">
        <f>_xlfn.IFNA(VLOOKUP($A38,'B-LogEmaxOverpEC50'!$A:$BQ,MATCH(AO$1,'B-LogEmaxOverpEC50'!$A$1:$BQ$1,0),FALSE),"")</f>
        <v/>
      </c>
      <c r="AP38" s="45" t="str">
        <f>_xlfn.IFNA(VLOOKUP($A38,'B-LogEmaxOverpEC50'!$A:$BQ,MATCH(AP$1,'B-LogEmaxOverpEC50'!$A$1:$BQ$1,0),FALSE),"")</f>
        <v/>
      </c>
      <c r="AQ38" s="45" t="str">
        <f>_xlfn.IFNA(VLOOKUP($A38,'B-LogEmaxOverpEC50'!$A:$BQ,MATCH(AQ$1,'B-LogEmaxOverpEC50'!$A$1:$BQ$1,0),FALSE),"")</f>
        <v/>
      </c>
      <c r="AR38" s="47" t="str">
        <f>_xlfn.IFNA(VLOOKUP($A38,'I-LogEmaxOverpEC50'!$A:$BQ,MATCH(AR$1,'I-LogEmaxOverpEC50'!$A$1:$BQ$1,0),FALSE),"")</f>
        <v/>
      </c>
      <c r="AS38" s="47">
        <f>_xlfn.IFNA(VLOOKUP($A38,'I-LogEmaxOverpEC50'!$A:$BQ,MATCH(AS$1,'I-LogEmaxOverpEC50'!$A$1:$BQ$1,0),FALSE),"")</f>
        <v>10.080402445891965</v>
      </c>
      <c r="AT38" s="47">
        <f>_xlfn.IFNA(VLOOKUP($A38,'I-LogEmaxOverpEC50'!$A:$BQ,MATCH(AT$1,'I-LogEmaxOverpEC50'!$A$1:$BQ$1,0),FALSE),"")</f>
        <v>10.080402445891965</v>
      </c>
      <c r="AU38" s="47">
        <f>_xlfn.IFNA(VLOOKUP($A38,'I-LogEmaxOverpEC50'!$A:$BQ,MATCH(AU$1,'I-LogEmaxOverpEC50'!$A$1:$BQ$1,0),FALSE),"")</f>
        <v>9.8126933765867701</v>
      </c>
      <c r="AV38" s="47">
        <f>_xlfn.IFNA(VLOOKUP($A38,'I-LogEmaxOverpEC50'!$A:$BQ,MATCH(AV$1,'I-LogEmaxOverpEC50'!$A$1:$BQ$1,0),FALSE),"")</f>
        <v>9.8126933765867701</v>
      </c>
      <c r="AW38" s="47" t="str">
        <f>_xlfn.IFNA(VLOOKUP($A38,'I-LogEmaxOverpEC50'!$A:$BQ,MATCH(AW$1,'I-LogEmaxOverpEC50'!$A$1:$BQ$1,0),FALSE),"")</f>
        <v/>
      </c>
      <c r="AX38" s="47" t="str">
        <f>_xlfn.IFNA(VLOOKUP($A38,'I-LogEmaxOverpEC50'!$A:$BQ,MATCH(AX$1,'I-LogEmaxOverpEC50'!$A$1:$BQ$1,0),FALSE),"")</f>
        <v/>
      </c>
      <c r="AY38" s="47" t="str">
        <f>_xlfn.IFNA(VLOOKUP($A38,'I-LogEmaxOverpEC50'!$A:$BQ,MATCH(AY$1,'I-LogEmaxOverpEC50'!$A$1:$BQ$1,0),FALSE),"")</f>
        <v/>
      </c>
      <c r="AZ38" s="47" t="str">
        <f>_xlfn.IFNA(VLOOKUP($A38,'I-LogEmaxOverpEC50'!$A:$BQ,MATCH(AZ$1,'I-LogEmaxOverpEC50'!$A$1:$BQ$1,0),FALSE),"")</f>
        <v/>
      </c>
      <c r="BA38" s="47" t="str">
        <f>_xlfn.IFNA(VLOOKUP($A38,'I-LogEmaxOverpEC50'!$A:$BQ,MATCH(BA$1,'I-LogEmaxOverpEC50'!$A$1:$BQ$1,0),FALSE),"")</f>
        <v/>
      </c>
      <c r="BB38" s="47" t="str">
        <f>_xlfn.IFNA(VLOOKUP($A38,'I-LogEmaxOverpEC50'!$A:$BQ,MATCH(BB$1,'I-LogEmaxOverpEC50'!$A$1:$BQ$1,0),FALSE),"")</f>
        <v/>
      </c>
      <c r="BC38" s="47" t="str">
        <f>_xlfn.IFNA(VLOOKUP($A38,'I-LogEmaxOverpEC50'!$A:$BQ,MATCH(BC$1,'I-LogEmaxOverpEC50'!$A$1:$BQ$1,0),FALSE),"")</f>
        <v/>
      </c>
      <c r="BD38" s="199" t="str">
        <f t="shared" si="43"/>
        <v/>
      </c>
      <c r="BE38" s="41">
        <f t="shared" si="44"/>
        <v>0</v>
      </c>
      <c r="BF38" s="41">
        <f t="shared" si="45"/>
        <v>0.47596695844243103</v>
      </c>
      <c r="BG38" s="41">
        <f t="shared" si="46"/>
        <v>0</v>
      </c>
      <c r="BH38" s="41">
        <f t="shared" si="47"/>
        <v>0</v>
      </c>
      <c r="BI38" s="41" t="str">
        <f t="shared" si="48"/>
        <v/>
      </c>
      <c r="BJ38" s="41" t="str">
        <f t="shared" si="49"/>
        <v/>
      </c>
      <c r="BK38" s="41" t="str">
        <f t="shared" si="50"/>
        <v/>
      </c>
      <c r="BL38" s="41" t="str">
        <f t="shared" si="51"/>
        <v/>
      </c>
      <c r="BM38" s="41" t="str">
        <f t="shared" si="52"/>
        <v/>
      </c>
      <c r="BN38" s="41" t="str">
        <f t="shared" si="53"/>
        <v/>
      </c>
      <c r="BO38" s="41" t="str">
        <f t="shared" si="54"/>
        <v/>
      </c>
      <c r="BP38" s="40" t="str">
        <f>_xlfn.IFNA(VLOOKUP($A38,'B-LogEmaxOverpEC50'!$A:$BQ,MATCH(BP$1,'B-LogEmaxOverpEC50'!$A$1:$BQ$1,0),FALSE),"")</f>
        <v/>
      </c>
      <c r="BQ38" s="41">
        <f>_xlfn.IFNA(VLOOKUP($A38,'B-LogEmaxOverpEC50'!$A:$BQ,MATCH(BQ$1,'B-LogEmaxOverpEC50'!$A$1:$BQ$1,0),FALSE),"")</f>
        <v>0</v>
      </c>
      <c r="BR38" s="41">
        <f>_xlfn.IFNA(VLOOKUP($A38,'B-LogEmaxOverpEC50'!$A:$BQ,MATCH(BR$1,'B-LogEmaxOverpEC50'!$A$1:$BQ$1,0),FALSE),"")</f>
        <v>0.47596695844243103</v>
      </c>
      <c r="BS38" s="41">
        <f>_xlfn.IFNA(VLOOKUP($A38,'B-LogEmaxOverpEC50'!$A:$BQ,MATCH(BS$1,'B-LogEmaxOverpEC50'!$A$1:$BQ$1,0),FALSE),"")</f>
        <v>0.88793985482838045</v>
      </c>
      <c r="BT38" s="41">
        <f>_xlfn.IFNA(VLOOKUP($A38,'B-LogEmaxOverpEC50'!$A:$BQ,MATCH(BT$1,'B-LogEmaxOverpEC50'!$A$1:$BQ$1,0),FALSE),"")</f>
        <v>1</v>
      </c>
      <c r="BU38" s="41" t="str">
        <f>_xlfn.IFNA(VLOOKUP($A38,'B-LogEmaxOverpEC50'!$A:$BQ,MATCH(BU$1,'B-LogEmaxOverpEC50'!$A$1:$BQ$1,0),FALSE),"")</f>
        <v/>
      </c>
      <c r="BV38" s="41" t="str">
        <f>_xlfn.IFNA(VLOOKUP($A38,'B-LogEmaxOverpEC50'!$A:$BQ,MATCH(BV$1,'B-LogEmaxOverpEC50'!$A$1:$BQ$1,0),FALSE),"")</f>
        <v/>
      </c>
      <c r="BW38" s="41" t="str">
        <f>_xlfn.IFNA(VLOOKUP($A38,'B-LogEmaxOverpEC50'!$A:$BQ,MATCH(BW$1,'B-LogEmaxOverpEC50'!$A$1:$BQ$1,0),FALSE),"")</f>
        <v/>
      </c>
      <c r="BX38" s="41" t="str">
        <f>_xlfn.IFNA(VLOOKUP($A38,'B-LogEmaxOverpEC50'!$A:$BQ,MATCH(BX$1,'B-LogEmaxOverpEC50'!$A$1:$BQ$1,0),FALSE),"")</f>
        <v/>
      </c>
      <c r="BY38" s="41" t="str">
        <f>_xlfn.IFNA(VLOOKUP($A38,'B-LogEmaxOverpEC50'!$A:$BQ,MATCH(BY$1,'B-LogEmaxOverpEC50'!$A$1:$BQ$1,0),FALSE),"")</f>
        <v/>
      </c>
      <c r="BZ38" s="41" t="str">
        <f>_xlfn.IFNA(VLOOKUP($A38,'B-LogEmaxOverpEC50'!$A:$BQ,MATCH(BZ$1,'B-LogEmaxOverpEC50'!$A$1:$BQ$1,0),FALSE),"")</f>
        <v/>
      </c>
      <c r="CA38" s="41" t="str">
        <f>_xlfn.IFNA(VLOOKUP($A38,'B-LogEmaxOverpEC50'!$A:$BQ,MATCH(CA$1,'B-LogEmaxOverpEC50'!$A$1:$BQ$1,0),FALSE),"")</f>
        <v/>
      </c>
      <c r="CB38" s="47" t="str">
        <f>_xlfn.IFNA(VLOOKUP($A38,'I-LogEmaxOverpEC50'!$A:$BQ,MATCH(CB$1,'I-LogEmaxOverpEC50'!$A$1:$BQ$1,0),FALSE),"")</f>
        <v/>
      </c>
      <c r="CC38" s="47">
        <f>_xlfn.IFNA(VLOOKUP($A38,'I-LogEmaxOverpEC50'!$A:$BQ,MATCH(CC$1,'I-LogEmaxOverpEC50'!$A$1:$BQ$1,0),FALSE),"")</f>
        <v>1</v>
      </c>
      <c r="CD38" s="47">
        <f>_xlfn.IFNA(VLOOKUP($A38,'I-LogEmaxOverpEC50'!$A:$BQ,MATCH(CD$1,'I-LogEmaxOverpEC50'!$A$1:$BQ$1,0),FALSE),"")</f>
        <v>1</v>
      </c>
      <c r="CE38" s="47">
        <f>_xlfn.IFNA(VLOOKUP($A38,'I-LogEmaxOverpEC50'!$A:$BQ,MATCH(CE$1,'I-LogEmaxOverpEC50'!$A$1:$BQ$1,0),FALSE),"")</f>
        <v>0</v>
      </c>
      <c r="CF38" s="47">
        <f>_xlfn.IFNA(VLOOKUP($A38,'I-LogEmaxOverpEC50'!$A:$BQ,MATCH(CF$1,'I-LogEmaxOverpEC50'!$A$1:$BQ$1,0),FALSE),"")</f>
        <v>0</v>
      </c>
      <c r="CG38" s="47" t="str">
        <f>_xlfn.IFNA(VLOOKUP($A38,'I-LogEmaxOverpEC50'!$A:$BQ,MATCH(CG$1,'I-LogEmaxOverpEC50'!$A$1:$BQ$1,0),FALSE),"")</f>
        <v/>
      </c>
      <c r="CH38" s="47" t="str">
        <f>_xlfn.IFNA(VLOOKUP($A38,'I-LogEmaxOverpEC50'!$A:$BQ,MATCH(CH$1,'I-LogEmaxOverpEC50'!$A$1:$BQ$1,0),FALSE),"")</f>
        <v/>
      </c>
      <c r="CI38" s="47" t="str">
        <f>_xlfn.IFNA(VLOOKUP($A38,'I-LogEmaxOverpEC50'!$A:$BQ,MATCH(CI$1,'I-LogEmaxOverpEC50'!$A$1:$BQ$1,0),FALSE),"")</f>
        <v/>
      </c>
      <c r="CJ38" s="47" t="str">
        <f>_xlfn.IFNA(VLOOKUP($A38,'I-LogEmaxOverpEC50'!$A:$BQ,MATCH(CJ$1,'I-LogEmaxOverpEC50'!$A$1:$BQ$1,0),FALSE),"")</f>
        <v/>
      </c>
      <c r="CK38" s="47" t="str">
        <f>_xlfn.IFNA(VLOOKUP($A38,'I-LogEmaxOverpEC50'!$A:$BQ,MATCH(CK$1,'I-LogEmaxOverpEC50'!$A$1:$BQ$1,0),FALSE),"")</f>
        <v/>
      </c>
      <c r="CL38" s="47" t="str">
        <f>_xlfn.IFNA(VLOOKUP($A38,'I-LogEmaxOverpEC50'!$A:$BQ,MATCH(CL$1,'I-LogEmaxOverpEC50'!$A$1:$BQ$1,0),FALSE),"")</f>
        <v/>
      </c>
      <c r="CM38" s="47" t="str">
        <f>_xlfn.IFNA(VLOOKUP($A38,'I-LogEmaxOverpEC50'!$A:$BQ,MATCH(CM$1,'I-LogEmaxOverpEC50'!$A$1:$BQ$1,0),FALSE),"")</f>
        <v/>
      </c>
      <c r="CN38" s="105" t="str">
        <f t="shared" si="59"/>
        <v/>
      </c>
      <c r="CO38" s="47">
        <f t="shared" si="60"/>
        <v>0.97714395710639024</v>
      </c>
      <c r="CP38" s="47" t="str">
        <f t="shared" si="61"/>
        <v/>
      </c>
      <c r="CQ38" s="47" t="str">
        <f t="shared" si="62"/>
        <v/>
      </c>
      <c r="CR38" s="48" t="str">
        <f>_xlfn.IFNA(VLOOKUP($A38,'B-LogEmaxOverpEC50'!$A:$HP,MATCH(CR$1,'B-LogEmaxOverpEC50'!$A$1:$HP$1,0),FALSE),"")</f>
        <v/>
      </c>
      <c r="CS38" s="47">
        <f>_xlfn.IFNA(VLOOKUP($A38,'B-LogEmaxOverpEC50'!$A:$HP,MATCH(CS$1,'B-LogEmaxOverpEC50'!$A$1:$HP$1,0),FALSE),"")</f>
        <v>10.316189720645658</v>
      </c>
      <c r="CT38" s="47" t="str">
        <f>_xlfn.IFNA(VLOOKUP($A38,'B-LogEmaxOverpEC50'!$A:$HP,MATCH(CT$1,'B-LogEmaxOverpEC50'!$A$1:$HP$1,0),FALSE),"")</f>
        <v/>
      </c>
      <c r="CU38" s="47" t="str">
        <f>_xlfn.IFNA(VLOOKUP($A38,'B-LogEmaxOverpEC50'!$A:$HP,MATCH(CU$1,'B-LogEmaxOverpEC50'!$A$1:$HP$1,0),FALSE),"")</f>
        <v/>
      </c>
      <c r="CV38" s="48" t="str">
        <f>_xlfn.IFNA(VLOOKUP($A38,'I-LogEmaxOverpEC50'!$A:$HP,MATCH(CV$1,'I-LogEmaxOverpEC50'!$A$1:$HP$1,0),FALSE),"")</f>
        <v/>
      </c>
      <c r="CW38" s="47">
        <f>_xlfn.IFNA(VLOOKUP($A38,'I-LogEmaxOverpEC50'!$A:$HP,MATCH(CW$1,'I-LogEmaxOverpEC50'!$A$1:$HP$1,0),FALSE),"")</f>
        <v>10.080402445891965</v>
      </c>
      <c r="CX38" s="47" t="str">
        <f>_xlfn.IFNA(VLOOKUP($A38,'I-LogEmaxOverpEC50'!$A:$HP,MATCH(CX$1,'I-LogEmaxOverpEC50'!$A$1:$HP$1,0),FALSE),"")</f>
        <v/>
      </c>
      <c r="CY38" s="47" t="str">
        <f>_xlfn.IFNA(VLOOKUP($A38,'I-LogEmaxOverpEC50'!$A:$HP,MATCH(CY$1,'I-LogEmaxOverpEC50'!$A$1:$HP$1,0),FALSE),"")</f>
        <v/>
      </c>
      <c r="CZ38" s="105" t="str">
        <f t="shared" si="63"/>
        <v/>
      </c>
      <c r="DA38" s="47">
        <f t="shared" si="64"/>
        <v>0.97215844661798023</v>
      </c>
      <c r="DB38" s="47" t="str">
        <f t="shared" si="65"/>
        <v/>
      </c>
      <c r="DC38" s="47" t="str">
        <f t="shared" si="66"/>
        <v/>
      </c>
      <c r="DD38" s="48" t="str">
        <f>_xlfn.IFNA(VLOOKUP($A38,'B-LogEmaxOverpEC50'!$A:$HP,MATCH(DD$1,'B-LogEmaxOverpEC50'!$A$1:$HP$1,0),FALSE),"")</f>
        <v/>
      </c>
      <c r="DE38" s="47">
        <f>_xlfn.IFNA(VLOOKUP($A38,'B-LogEmaxOverpEC50'!$A:$HP,MATCH(DE$1,'B-LogEmaxOverpEC50'!$A$1:$HP$1,0),FALSE),"")</f>
        <v>10.231406151787484</v>
      </c>
      <c r="DF38" s="47" t="str">
        <f>_xlfn.IFNA(VLOOKUP($A38,'B-LogEmaxOverpEC50'!$A:$HP,MATCH(DF$1,'B-LogEmaxOverpEC50'!$A$1:$HP$1,0),FALSE),"")</f>
        <v/>
      </c>
      <c r="DG38" s="47" t="str">
        <f>_xlfn.IFNA(VLOOKUP($A38,'B-LogEmaxOverpEC50'!$A:$HP,MATCH(DG$1,'B-LogEmaxOverpEC50'!$A$1:$HP$1,0),FALSE),"")</f>
        <v/>
      </c>
      <c r="DH38" s="48" t="str">
        <f>_xlfn.IFNA(VLOOKUP($A38,'I-LogEmaxOverpEC50'!$A:$HP,MATCH(DH$1,'I-LogEmaxOverpEC50'!$A$1:$HP$1,0),FALSE),"")</f>
        <v/>
      </c>
      <c r="DI38" s="47">
        <f>_xlfn.IFNA(VLOOKUP($A38,'I-LogEmaxOverpEC50'!$A:$HP,MATCH(DI$1,'I-LogEmaxOverpEC50'!$A$1:$HP$1,0),FALSE),"")</f>
        <v>9.9465479112393673</v>
      </c>
      <c r="DJ38" s="47" t="str">
        <f>_xlfn.IFNA(VLOOKUP($A38,'I-LogEmaxOverpEC50'!$A:$HP,MATCH(DJ$1,'I-LogEmaxOverpEC50'!$A$1:$HP$1,0),FALSE),"")</f>
        <v/>
      </c>
      <c r="DK38" s="47" t="str">
        <f>_xlfn.IFNA(VLOOKUP($A38,'I-LogEmaxOverpEC50'!$A:$HP,MATCH(DK$1,'I-LogEmaxOverpEC50'!$A$1:$HP$1,0),FALSE),"")</f>
        <v/>
      </c>
      <c r="DL38" s="105" t="str">
        <f t="shared" si="67"/>
        <v/>
      </c>
      <c r="DM38" s="47">
        <f t="shared" si="68"/>
        <v>1</v>
      </c>
      <c r="DN38" s="47" t="str">
        <f t="shared" si="69"/>
        <v/>
      </c>
      <c r="DO38" s="47" t="str">
        <f t="shared" si="70"/>
        <v/>
      </c>
      <c r="DP38" s="48" t="str">
        <f>_xlfn.IFNA(VLOOKUP($A38,'B-LogEmaxOverpEC50'!$A:$HP,MATCH(DP$1,'B-LogEmaxOverpEC50'!$A$1:$HP$1,0),FALSE),"")</f>
        <v/>
      </c>
      <c r="DQ38" s="47">
        <f>_xlfn.IFNA(VLOOKUP($A38,'B-LogEmaxOverpEC50'!$A:$HP,MATCH(DQ$1,'B-LogEmaxOverpEC50'!$A$1:$HP$1,0),FALSE),"")</f>
        <v>1</v>
      </c>
      <c r="DR38" s="47" t="str">
        <f>_xlfn.IFNA(VLOOKUP($A38,'B-LogEmaxOverpEC50'!$A:$HP,MATCH(DR$1,'B-LogEmaxOverpEC50'!$A$1:$HP$1,0),FALSE),"")</f>
        <v/>
      </c>
      <c r="DS38" s="47" t="str">
        <f>_xlfn.IFNA(VLOOKUP($A38,'B-LogEmaxOverpEC50'!$A:$HP,MATCH(DS$1,'B-LogEmaxOverpEC50'!$A$1:$HP$1,0),FALSE),"")</f>
        <v/>
      </c>
      <c r="DT38" s="48" t="str">
        <f>_xlfn.IFNA(VLOOKUP($A38,'I-LogEmaxOverpEC50'!$A:$HP,MATCH(DT$1,'I-LogEmaxOverpEC50'!$A$1:$HP$1,0),FALSE),"")</f>
        <v/>
      </c>
      <c r="DU38" s="47">
        <f>_xlfn.IFNA(VLOOKUP($A38,'I-LogEmaxOverpEC50'!$A:$HP,MATCH(DU$1,'I-LogEmaxOverpEC50'!$A$1:$HP$1,0),FALSE),"")</f>
        <v>1</v>
      </c>
      <c r="DV38" s="47" t="str">
        <f>_xlfn.IFNA(VLOOKUP($A38,'I-LogEmaxOverpEC50'!$A:$HP,MATCH(DV$1,'I-LogEmaxOverpEC50'!$A$1:$HP$1,0),FALSE),"")</f>
        <v/>
      </c>
      <c r="DW38" s="47" t="str">
        <f>_xlfn.IFNA(VLOOKUP($A38,'I-LogEmaxOverpEC50'!$A:$HP,MATCH(DW$1,'I-LogEmaxOverpEC50'!$A$1:$HP$1,0),FALSE),"")</f>
        <v/>
      </c>
      <c r="DX38" s="105" t="str">
        <f t="shared" si="71"/>
        <v/>
      </c>
      <c r="DY38" s="47">
        <f t="shared" si="72"/>
        <v>0.8460570394620196</v>
      </c>
      <c r="DZ38" s="47" t="str">
        <f t="shared" si="73"/>
        <v/>
      </c>
      <c r="EA38" s="47" t="str">
        <f t="shared" si="74"/>
        <v/>
      </c>
      <c r="EB38" s="48" t="str">
        <f>_xlfn.IFNA(VLOOKUP($A38,'B-LogEmaxOverpEC50'!$A:$HP,MATCH(EB$1,'B-LogEmaxOverpEC50'!$A$1:$HP$1,0),FALSE),"")</f>
        <v/>
      </c>
      <c r="EC38" s="47">
        <f>_xlfn.IFNA(VLOOKUP($A38,'B-LogEmaxOverpEC50'!$A:$HP,MATCH(EC$1,'B-LogEmaxOverpEC50'!$A$1:$HP$1,0),FALSE),"")</f>
        <v>0.59097670331770291</v>
      </c>
      <c r="ED38" s="47" t="str">
        <f>_xlfn.IFNA(VLOOKUP($A38,'B-LogEmaxOverpEC50'!$A:$HP,MATCH(ED$1,'B-LogEmaxOverpEC50'!$A$1:$HP$1,0),FALSE),"")</f>
        <v/>
      </c>
      <c r="EE38" s="47" t="str">
        <f>_xlfn.IFNA(VLOOKUP($A38,'B-LogEmaxOverpEC50'!$A:$HP,MATCH(EE$1,'B-LogEmaxOverpEC50'!$A$1:$HP$1,0),FALSE),"")</f>
        <v/>
      </c>
      <c r="EF38" s="48" t="str">
        <f>_xlfn.IFNA(VLOOKUP($A38,'I-LogEmaxOverpEC50'!$A:$HP,MATCH(EF$1,'I-LogEmaxOverpEC50'!$A$1:$HP$1,0),FALSE),"")</f>
        <v/>
      </c>
      <c r="EG38" s="47">
        <f>_xlfn.IFNA(VLOOKUP($A38,'I-LogEmaxOverpEC50'!$A:$HP,MATCH(EG$1,'I-LogEmaxOverpEC50'!$A$1:$HP$1,0),FALSE),"")</f>
        <v>0.5</v>
      </c>
      <c r="EH38" s="47" t="str">
        <f>_xlfn.IFNA(VLOOKUP($A38,'I-LogEmaxOverpEC50'!$A:$HP,MATCH(EH$1,'I-LogEmaxOverpEC50'!$A$1:$HP$1,0),FALSE),"")</f>
        <v/>
      </c>
      <c r="EI38" s="47" t="str">
        <f>_xlfn.IFNA(VLOOKUP($A38,'I-LogEmaxOverpEC50'!$A:$HP,MATCH(EI$1,'I-LogEmaxOverpEC50'!$A$1:$HP$1,0),FALSE),"")</f>
        <v/>
      </c>
      <c r="EJ38" s="37"/>
      <c r="EK38" s="37"/>
      <c r="EL38" s="37"/>
      <c r="EM38" s="37"/>
      <c r="EN38" s="37"/>
      <c r="EO38" s="37"/>
      <c r="EP38" s="37"/>
      <c r="EQ38" s="37"/>
    </row>
    <row r="39" spans="1:147" s="49" customFormat="1" x14ac:dyDescent="0.2">
      <c r="A39" s="29" t="s">
        <v>137</v>
      </c>
      <c r="B39" s="377" t="str">
        <f>VLOOKUP($A39,BI!$A:$Q,MATCH(B$1,BI!$A$1:$Q$1,0),FALSE)</f>
        <v/>
      </c>
      <c r="C39" s="378">
        <f>VLOOKUP($A39,BI!$A:$Q,MATCH(C$1,BI!$A$1:$Q$1,0),FALSE)</f>
        <v>1</v>
      </c>
      <c r="D39" s="378">
        <f>VLOOKUP($A39,BI!$A:$Q,MATCH(D$1,BI!$A$1:$Q$1,0),FALSE)</f>
        <v>1</v>
      </c>
      <c r="E39" s="378">
        <f>VLOOKUP($A39,BI!$A:$Q,MATCH(E$1,BI!$A$1:$Q$1,0),FALSE)</f>
        <v>1</v>
      </c>
      <c r="F39" s="378">
        <f>VLOOKUP($A39,BI!$A:$Q,MATCH(F$1,BI!$A$1:$Q$1,0),FALSE)</f>
        <v>1</v>
      </c>
      <c r="G39" s="378" t="str">
        <f>VLOOKUP($A39,BI!$A:$Q,MATCH(G$1,BI!$A$1:$Q$1,0),FALSE)</f>
        <v/>
      </c>
      <c r="H39" s="378" t="str">
        <f>VLOOKUP($A39,BI!$A:$Q,MATCH(H$1,BI!$A$1:$Q$1,0),FALSE)</f>
        <v/>
      </c>
      <c r="I39" s="378" t="str">
        <f>VLOOKUP($A39,BI!$A:$Q,MATCH(I$1,BI!$A$1:$Q$1,0),FALSE)</f>
        <v/>
      </c>
      <c r="J39" s="378" t="str">
        <f>VLOOKUP($A39,BI!$A:$Q,MATCH(J$1,BI!$A$1:$Q$1,0),FALSE)</f>
        <v/>
      </c>
      <c r="K39" s="378" t="str">
        <f>VLOOKUP($A39,BI!$A:$Q,MATCH(K$1,BI!$A$1:$Q$1,0),FALSE)</f>
        <v/>
      </c>
      <c r="L39" s="378" t="str">
        <f>VLOOKUP($A39,BI!$A:$Q,MATCH(L$1,BI!$A$1:$Q$1,0),FALSE)</f>
        <v/>
      </c>
      <c r="M39" s="378" t="str">
        <f>VLOOKUP($A39,BI!$A:$Q,MATCH(M$1,BI!$A$1:$Q$1,0),FALSE)</f>
        <v/>
      </c>
      <c r="N39" s="49">
        <f t="shared" si="57"/>
        <v>4</v>
      </c>
      <c r="O39" s="49" t="str">
        <f>VLOOKUP($A39,BI!$A:$Q,MATCH(O$1,BI!$A$1:$Q$1,0),FALSE)</f>
        <v/>
      </c>
      <c r="P39" s="37">
        <f>VLOOKUP($A39,BI!$A:$Q,MATCH(P$1,BI!$A$1:$Q$1,0),FALSE)</f>
        <v>1</v>
      </c>
      <c r="Q39" s="37" t="str">
        <f>VLOOKUP($A39,BI!$A:$Q,MATCH(Q$1,BI!$A$1:$Q$1,0),FALSE)</f>
        <v/>
      </c>
      <c r="R39" s="37" t="str">
        <f>VLOOKUP($A39,BI!$A:$Q,MATCH(R$1,BI!$A$1:$Q$1,0),FALSE)</f>
        <v/>
      </c>
      <c r="S39" s="37">
        <f t="shared" si="58"/>
        <v>1</v>
      </c>
      <c r="T39" s="40" t="str">
        <f t="shared" si="31"/>
        <v/>
      </c>
      <c r="U39" s="41">
        <f t="shared" si="32"/>
        <v>0.89350628131607923</v>
      </c>
      <c r="V39" s="41">
        <f t="shared" si="33"/>
        <v>0.89441537876098454</v>
      </c>
      <c r="W39" s="41">
        <f t="shared" si="34"/>
        <v>0.93262835071520134</v>
      </c>
      <c r="X39" s="41">
        <f t="shared" si="35"/>
        <v>0.98161070458570709</v>
      </c>
      <c r="Y39" s="41" t="str">
        <f t="shared" si="36"/>
        <v/>
      </c>
      <c r="Z39" s="41" t="str">
        <f t="shared" si="37"/>
        <v/>
      </c>
      <c r="AA39" s="41" t="str">
        <f t="shared" si="38"/>
        <v/>
      </c>
      <c r="AB39" s="41" t="str">
        <f t="shared" si="39"/>
        <v/>
      </c>
      <c r="AC39" s="41" t="str">
        <f t="shared" si="40"/>
        <v/>
      </c>
      <c r="AD39" s="41" t="str">
        <f t="shared" si="41"/>
        <v/>
      </c>
      <c r="AE39" s="41" t="str">
        <f t="shared" si="42"/>
        <v/>
      </c>
      <c r="AF39" s="44" t="str">
        <f>_xlfn.IFNA(VLOOKUP($A39,'B-LogEmaxOverpEC50'!$A:$BQ,MATCH(AF$1,'B-LogEmaxOverpEC50'!$A$1:$BQ$1,0),FALSE),"")</f>
        <v/>
      </c>
      <c r="AG39" s="46">
        <f>_xlfn.IFNA(VLOOKUP($A39,'B-LogEmaxOverpEC50'!$A:$BQ,MATCH(AG$1,'B-LogEmaxOverpEC50'!$A$1:$BQ$1,0),FALSE),"")</f>
        <v>8.8346047574815056</v>
      </c>
      <c r="AH39" s="46">
        <f>_xlfn.IFNA(VLOOKUP($A39,'B-LogEmaxOverpEC50'!$A:$BQ,MATCH(AH$1,'B-LogEmaxOverpEC50'!$A$1:$BQ$1,0),FALSE),"")</f>
        <v>8.8435935209403862</v>
      </c>
      <c r="AI39" s="46">
        <f>_xlfn.IFNA(VLOOKUP($A39,'B-LogEmaxOverpEC50'!$A:$BQ,MATCH(AI$1,'B-LogEmaxOverpEC50'!$A$1:$BQ$1,0),FALSE),"")</f>
        <v>8.4216304830736437</v>
      </c>
      <c r="AJ39" s="46">
        <f>_xlfn.IFNA(VLOOKUP($A39,'B-LogEmaxOverpEC50'!$A:$BQ,MATCH(AJ$1,'B-LogEmaxOverpEC50'!$A$1:$BQ$1,0),FALSE),"")</f>
        <v>8.8639409534471962</v>
      </c>
      <c r="AK39" s="46" t="str">
        <f>_xlfn.IFNA(VLOOKUP($A39,'B-LogEmaxOverpEC50'!$A:$BQ,MATCH(AK$1,'B-LogEmaxOverpEC50'!$A$1:$BQ$1,0),FALSE),"")</f>
        <v/>
      </c>
      <c r="AL39" s="45" t="str">
        <f>_xlfn.IFNA(VLOOKUP($A39,'B-LogEmaxOverpEC50'!$A:$BQ,MATCH(AL$1,'B-LogEmaxOverpEC50'!$A$1:$BQ$1,0),FALSE),"")</f>
        <v/>
      </c>
      <c r="AM39" s="45" t="str">
        <f>_xlfn.IFNA(VLOOKUP($A39,'B-LogEmaxOverpEC50'!$A:$BQ,MATCH(AM$1,'B-LogEmaxOverpEC50'!$A$1:$BQ$1,0),FALSE),"")</f>
        <v/>
      </c>
      <c r="AN39" s="45" t="str">
        <f>_xlfn.IFNA(VLOOKUP($A39,'B-LogEmaxOverpEC50'!$A:$BQ,MATCH(AN$1,'B-LogEmaxOverpEC50'!$A$1:$BQ$1,0),FALSE),"")</f>
        <v/>
      </c>
      <c r="AO39" s="46" t="str">
        <f>_xlfn.IFNA(VLOOKUP($A39,'B-LogEmaxOverpEC50'!$A:$BQ,MATCH(AO$1,'B-LogEmaxOverpEC50'!$A$1:$BQ$1,0),FALSE),"")</f>
        <v/>
      </c>
      <c r="AP39" s="45" t="str">
        <f>_xlfn.IFNA(VLOOKUP($A39,'B-LogEmaxOverpEC50'!$A:$BQ,MATCH(AP$1,'B-LogEmaxOverpEC50'!$A$1:$BQ$1,0),FALSE),"")</f>
        <v/>
      </c>
      <c r="AQ39" s="45" t="str">
        <f>_xlfn.IFNA(VLOOKUP($A39,'B-LogEmaxOverpEC50'!$A:$BQ,MATCH(AQ$1,'B-LogEmaxOverpEC50'!$A$1:$BQ$1,0),FALSE),"")</f>
        <v/>
      </c>
      <c r="AR39" s="47" t="str">
        <f>_xlfn.IFNA(VLOOKUP($A39,'I-LogEmaxOverpEC50'!$A:$BQ,MATCH(AR$1,'I-LogEmaxOverpEC50'!$A$1:$BQ$1,0),FALSE),"")</f>
        <v/>
      </c>
      <c r="AS39" s="47">
        <f>_xlfn.IFNA(VLOOKUP($A39,'I-LogEmaxOverpEC50'!$A:$BQ,MATCH(AS$1,'I-LogEmaxOverpEC50'!$A$1:$BQ$1,0),FALSE),"")</f>
        <v>9.8875687191238111</v>
      </c>
      <c r="AT39" s="47">
        <f>_xlfn.IFNA(VLOOKUP($A39,'I-LogEmaxOverpEC50'!$A:$BQ,MATCH(AT$1,'I-LogEmaxOverpEC50'!$A$1:$BQ$1,0),FALSE),"")</f>
        <v>9.8875687191238111</v>
      </c>
      <c r="AU39" s="47">
        <f>_xlfn.IFNA(VLOOKUP($A39,'I-LogEmaxOverpEC50'!$A:$BQ,MATCH(AU$1,'I-LogEmaxOverpEC50'!$A$1:$BQ$1,0),FALSE),"")</f>
        <v>9.0299962215553258</v>
      </c>
      <c r="AV39" s="47">
        <f>_xlfn.IFNA(VLOOKUP($A39,'I-LogEmaxOverpEC50'!$A:$BQ,MATCH(AV$1,'I-LogEmaxOverpEC50'!$A$1:$BQ$1,0),FALSE),"")</f>
        <v>9.0299962215553258</v>
      </c>
      <c r="AW39" s="47" t="str">
        <f>_xlfn.IFNA(VLOOKUP($A39,'I-LogEmaxOverpEC50'!$A:$BQ,MATCH(AW$1,'I-LogEmaxOverpEC50'!$A$1:$BQ$1,0),FALSE),"")</f>
        <v/>
      </c>
      <c r="AX39" s="47" t="str">
        <f>_xlfn.IFNA(VLOOKUP($A39,'I-LogEmaxOverpEC50'!$A:$BQ,MATCH(AX$1,'I-LogEmaxOverpEC50'!$A$1:$BQ$1,0),FALSE),"")</f>
        <v/>
      </c>
      <c r="AY39" s="47" t="str">
        <f>_xlfn.IFNA(VLOOKUP($A39,'I-LogEmaxOverpEC50'!$A:$BQ,MATCH(AY$1,'I-LogEmaxOverpEC50'!$A$1:$BQ$1,0),FALSE),"")</f>
        <v/>
      </c>
      <c r="AZ39" s="47" t="str">
        <f>_xlfn.IFNA(VLOOKUP($A39,'I-LogEmaxOverpEC50'!$A:$BQ,MATCH(AZ$1,'I-LogEmaxOverpEC50'!$A$1:$BQ$1,0),FALSE),"")</f>
        <v/>
      </c>
      <c r="BA39" s="47" t="str">
        <f>_xlfn.IFNA(VLOOKUP($A39,'I-LogEmaxOverpEC50'!$A:$BQ,MATCH(BA$1,'I-LogEmaxOverpEC50'!$A$1:$BQ$1,0),FALSE),"")</f>
        <v/>
      </c>
      <c r="BB39" s="47" t="str">
        <f>_xlfn.IFNA(VLOOKUP($A39,'I-LogEmaxOverpEC50'!$A:$BQ,MATCH(BB$1,'I-LogEmaxOverpEC50'!$A$1:$BQ$1,0),FALSE),"")</f>
        <v/>
      </c>
      <c r="BC39" s="47" t="str">
        <f>_xlfn.IFNA(VLOOKUP($A39,'I-LogEmaxOverpEC50'!$A:$BQ,MATCH(BC$1,'I-LogEmaxOverpEC50'!$A$1:$BQ$1,0),FALSE),"")</f>
        <v/>
      </c>
      <c r="BD39" s="199" t="str">
        <f t="shared" si="43"/>
        <v/>
      </c>
      <c r="BE39" s="41">
        <f t="shared" si="44"/>
        <v>0.93367510395827902</v>
      </c>
      <c r="BF39" s="41">
        <f t="shared" si="45"/>
        <v>0.95399739805023009</v>
      </c>
      <c r="BG39" s="41" t="str">
        <f t="shared" si="46"/>
        <v/>
      </c>
      <c r="BH39" s="41">
        <f t="shared" si="47"/>
        <v>0</v>
      </c>
      <c r="BI39" s="41" t="str">
        <f t="shared" si="48"/>
        <v/>
      </c>
      <c r="BJ39" s="41" t="str">
        <f t="shared" si="49"/>
        <v/>
      </c>
      <c r="BK39" s="41" t="str">
        <f t="shared" si="50"/>
        <v/>
      </c>
      <c r="BL39" s="41" t="str">
        <f t="shared" si="51"/>
        <v/>
      </c>
      <c r="BM39" s="41" t="str">
        <f t="shared" si="52"/>
        <v/>
      </c>
      <c r="BN39" s="41" t="str">
        <f t="shared" si="53"/>
        <v/>
      </c>
      <c r="BO39" s="41" t="str">
        <f t="shared" si="54"/>
        <v/>
      </c>
      <c r="BP39" s="40" t="str">
        <f>_xlfn.IFNA(VLOOKUP($A39,'B-LogEmaxOverpEC50'!$A:$BQ,MATCH(BP$1,'B-LogEmaxOverpEC50'!$A$1:$BQ$1,0),FALSE),"")</f>
        <v/>
      </c>
      <c r="BQ39" s="41">
        <f>_xlfn.IFNA(VLOOKUP($A39,'B-LogEmaxOverpEC50'!$A:$BQ,MATCH(BQ$1,'B-LogEmaxOverpEC50'!$A$1:$BQ$1,0),FALSE),"")</f>
        <v>0.93367510395827902</v>
      </c>
      <c r="BR39" s="41">
        <f>_xlfn.IFNA(VLOOKUP($A39,'B-LogEmaxOverpEC50'!$A:$BQ,MATCH(BR$1,'B-LogEmaxOverpEC50'!$A$1:$BQ$1,0),FALSE),"")</f>
        <v>0.95399739805023009</v>
      </c>
      <c r="BS39" s="41">
        <f>_xlfn.IFNA(VLOOKUP($A39,'B-LogEmaxOverpEC50'!$A:$BQ,MATCH(BS$1,'B-LogEmaxOverpEC50'!$A$1:$BQ$1,0),FALSE),"")</f>
        <v>0</v>
      </c>
      <c r="BT39" s="41">
        <f>_xlfn.IFNA(VLOOKUP($A39,'B-LogEmaxOverpEC50'!$A:$BQ,MATCH(BT$1,'B-LogEmaxOverpEC50'!$A$1:$BQ$1,0),FALSE),"")</f>
        <v>1</v>
      </c>
      <c r="BU39" s="41" t="str">
        <f>_xlfn.IFNA(VLOOKUP($A39,'B-LogEmaxOverpEC50'!$A:$BQ,MATCH(BU$1,'B-LogEmaxOverpEC50'!$A$1:$BQ$1,0),FALSE),"")</f>
        <v/>
      </c>
      <c r="BV39" s="41" t="str">
        <f>_xlfn.IFNA(VLOOKUP($A39,'B-LogEmaxOverpEC50'!$A:$BQ,MATCH(BV$1,'B-LogEmaxOverpEC50'!$A$1:$BQ$1,0),FALSE),"")</f>
        <v/>
      </c>
      <c r="BW39" s="41" t="str">
        <f>_xlfn.IFNA(VLOOKUP($A39,'B-LogEmaxOverpEC50'!$A:$BQ,MATCH(BW$1,'B-LogEmaxOverpEC50'!$A$1:$BQ$1,0),FALSE),"")</f>
        <v/>
      </c>
      <c r="BX39" s="41" t="str">
        <f>_xlfn.IFNA(VLOOKUP($A39,'B-LogEmaxOverpEC50'!$A:$BQ,MATCH(BX$1,'B-LogEmaxOverpEC50'!$A$1:$BQ$1,0),FALSE),"")</f>
        <v/>
      </c>
      <c r="BY39" s="41" t="str">
        <f>_xlfn.IFNA(VLOOKUP($A39,'B-LogEmaxOverpEC50'!$A:$BQ,MATCH(BY$1,'B-LogEmaxOverpEC50'!$A$1:$BQ$1,0),FALSE),"")</f>
        <v/>
      </c>
      <c r="BZ39" s="41" t="str">
        <f>_xlfn.IFNA(VLOOKUP($A39,'B-LogEmaxOverpEC50'!$A:$BQ,MATCH(BZ$1,'B-LogEmaxOverpEC50'!$A$1:$BQ$1,0),FALSE),"")</f>
        <v/>
      </c>
      <c r="CA39" s="41" t="str">
        <f>_xlfn.IFNA(VLOOKUP($A39,'B-LogEmaxOverpEC50'!$A:$BQ,MATCH(CA$1,'B-LogEmaxOverpEC50'!$A$1:$BQ$1,0),FALSE),"")</f>
        <v/>
      </c>
      <c r="CB39" s="47" t="str">
        <f>_xlfn.IFNA(VLOOKUP($A39,'I-LogEmaxOverpEC50'!$A:$BQ,MATCH(CB$1,'I-LogEmaxOverpEC50'!$A$1:$BQ$1,0),FALSE),"")</f>
        <v/>
      </c>
      <c r="CC39" s="47">
        <f>_xlfn.IFNA(VLOOKUP($A39,'I-LogEmaxOverpEC50'!$A:$BQ,MATCH(CC$1,'I-LogEmaxOverpEC50'!$A$1:$BQ$1,0),FALSE),"")</f>
        <v>1</v>
      </c>
      <c r="CD39" s="47">
        <f>_xlfn.IFNA(VLOOKUP($A39,'I-LogEmaxOverpEC50'!$A:$BQ,MATCH(CD$1,'I-LogEmaxOverpEC50'!$A$1:$BQ$1,0),FALSE),"")</f>
        <v>1</v>
      </c>
      <c r="CE39" s="47">
        <f>_xlfn.IFNA(VLOOKUP($A39,'I-LogEmaxOverpEC50'!$A:$BQ,MATCH(CE$1,'I-LogEmaxOverpEC50'!$A$1:$BQ$1,0),FALSE),"")</f>
        <v>0</v>
      </c>
      <c r="CF39" s="47">
        <f>_xlfn.IFNA(VLOOKUP($A39,'I-LogEmaxOverpEC50'!$A:$BQ,MATCH(CF$1,'I-LogEmaxOverpEC50'!$A$1:$BQ$1,0),FALSE),"")</f>
        <v>0</v>
      </c>
      <c r="CG39" s="47" t="str">
        <f>_xlfn.IFNA(VLOOKUP($A39,'I-LogEmaxOverpEC50'!$A:$BQ,MATCH(CG$1,'I-LogEmaxOverpEC50'!$A$1:$BQ$1,0),FALSE),"")</f>
        <v/>
      </c>
      <c r="CH39" s="47" t="str">
        <f>_xlfn.IFNA(VLOOKUP($A39,'I-LogEmaxOverpEC50'!$A:$BQ,MATCH(CH$1,'I-LogEmaxOverpEC50'!$A$1:$BQ$1,0),FALSE),"")</f>
        <v/>
      </c>
      <c r="CI39" s="47" t="str">
        <f>_xlfn.IFNA(VLOOKUP($A39,'I-LogEmaxOverpEC50'!$A:$BQ,MATCH(CI$1,'I-LogEmaxOverpEC50'!$A$1:$BQ$1,0),FALSE),"")</f>
        <v/>
      </c>
      <c r="CJ39" s="47" t="str">
        <f>_xlfn.IFNA(VLOOKUP($A39,'I-LogEmaxOverpEC50'!$A:$BQ,MATCH(CJ$1,'I-LogEmaxOverpEC50'!$A$1:$BQ$1,0),FALSE),"")</f>
        <v/>
      </c>
      <c r="CK39" s="47" t="str">
        <f>_xlfn.IFNA(VLOOKUP($A39,'I-LogEmaxOverpEC50'!$A:$BQ,MATCH(CK$1,'I-LogEmaxOverpEC50'!$A$1:$BQ$1,0),FALSE),"")</f>
        <v/>
      </c>
      <c r="CL39" s="47" t="str">
        <f>_xlfn.IFNA(VLOOKUP($A39,'I-LogEmaxOverpEC50'!$A:$BQ,MATCH(CL$1,'I-LogEmaxOverpEC50'!$A$1:$BQ$1,0),FALSE),"")</f>
        <v/>
      </c>
      <c r="CM39" s="47" t="str">
        <f>_xlfn.IFNA(VLOOKUP($A39,'I-LogEmaxOverpEC50'!$A:$BQ,MATCH(CM$1,'I-LogEmaxOverpEC50'!$A$1:$BQ$1,0),FALSE),"")</f>
        <v/>
      </c>
      <c r="CN39" s="105" t="str">
        <f t="shared" si="59"/>
        <v/>
      </c>
      <c r="CO39" s="47">
        <f t="shared" si="60"/>
        <v>0.89647325902304087</v>
      </c>
      <c r="CP39" s="47" t="str">
        <f t="shared" si="61"/>
        <v/>
      </c>
      <c r="CQ39" s="47" t="str">
        <f t="shared" si="62"/>
        <v/>
      </c>
      <c r="CR39" s="48" t="str">
        <f>_xlfn.IFNA(VLOOKUP($A39,'B-LogEmaxOverpEC50'!$A:$HP,MATCH(CR$1,'B-LogEmaxOverpEC50'!$A$1:$HP$1,0),FALSE),"")</f>
        <v/>
      </c>
      <c r="CS39" s="47">
        <f>_xlfn.IFNA(VLOOKUP($A39,'B-LogEmaxOverpEC50'!$A:$HP,MATCH(CS$1,'B-LogEmaxOverpEC50'!$A$1:$HP$1,0),FALSE),"")</f>
        <v>8.8639409534471962</v>
      </c>
      <c r="CT39" s="47" t="str">
        <f>_xlfn.IFNA(VLOOKUP($A39,'B-LogEmaxOverpEC50'!$A:$HP,MATCH(CT$1,'B-LogEmaxOverpEC50'!$A$1:$HP$1,0),FALSE),"")</f>
        <v/>
      </c>
      <c r="CU39" s="47" t="str">
        <f>_xlfn.IFNA(VLOOKUP($A39,'B-LogEmaxOverpEC50'!$A:$HP,MATCH(CU$1,'B-LogEmaxOverpEC50'!$A$1:$HP$1,0),FALSE),"")</f>
        <v/>
      </c>
      <c r="CV39" s="48" t="str">
        <f>_xlfn.IFNA(VLOOKUP($A39,'I-LogEmaxOverpEC50'!$A:$HP,MATCH(CV$1,'I-LogEmaxOverpEC50'!$A$1:$HP$1,0),FALSE),"")</f>
        <v/>
      </c>
      <c r="CW39" s="47">
        <f>_xlfn.IFNA(VLOOKUP($A39,'I-LogEmaxOverpEC50'!$A:$HP,MATCH(CW$1,'I-LogEmaxOverpEC50'!$A$1:$HP$1,0),FALSE),"")</f>
        <v>9.8875687191238111</v>
      </c>
      <c r="CX39" s="47" t="str">
        <f>_xlfn.IFNA(VLOOKUP($A39,'I-LogEmaxOverpEC50'!$A:$HP,MATCH(CX$1,'I-LogEmaxOverpEC50'!$A$1:$HP$1,0),FALSE),"")</f>
        <v/>
      </c>
      <c r="CY39" s="47" t="str">
        <f>_xlfn.IFNA(VLOOKUP($A39,'I-LogEmaxOverpEC50'!$A:$HP,MATCH(CY$1,'I-LogEmaxOverpEC50'!$A$1:$HP$1,0),FALSE),"")</f>
        <v/>
      </c>
      <c r="CZ39" s="105" t="str">
        <f t="shared" si="63"/>
        <v/>
      </c>
      <c r="DA39" s="47">
        <f t="shared" si="64"/>
        <v>0.9241086213944707</v>
      </c>
      <c r="DB39" s="47" t="str">
        <f t="shared" si="65"/>
        <v/>
      </c>
      <c r="DC39" s="47" t="str">
        <f t="shared" si="66"/>
        <v/>
      </c>
      <c r="DD39" s="48" t="str">
        <f>_xlfn.IFNA(VLOOKUP($A39,'B-LogEmaxOverpEC50'!$A:$HP,MATCH(DD$1,'B-LogEmaxOverpEC50'!$A$1:$HP$1,0),FALSE),"")</f>
        <v/>
      </c>
      <c r="DE39" s="47">
        <f>_xlfn.IFNA(VLOOKUP($A39,'B-LogEmaxOverpEC50'!$A:$HP,MATCH(DE$1,'B-LogEmaxOverpEC50'!$A$1:$HP$1,0),FALSE),"")</f>
        <v>8.7409424287356838</v>
      </c>
      <c r="DF39" s="47" t="str">
        <f>_xlfn.IFNA(VLOOKUP($A39,'B-LogEmaxOverpEC50'!$A:$HP,MATCH(DF$1,'B-LogEmaxOverpEC50'!$A$1:$HP$1,0),FALSE),"")</f>
        <v/>
      </c>
      <c r="DG39" s="47" t="str">
        <f>_xlfn.IFNA(VLOOKUP($A39,'B-LogEmaxOverpEC50'!$A:$HP,MATCH(DG$1,'B-LogEmaxOverpEC50'!$A$1:$HP$1,0),FALSE),"")</f>
        <v/>
      </c>
      <c r="DH39" s="48" t="str">
        <f>_xlfn.IFNA(VLOOKUP($A39,'I-LogEmaxOverpEC50'!$A:$HP,MATCH(DH$1,'I-LogEmaxOverpEC50'!$A$1:$HP$1,0),FALSE),"")</f>
        <v/>
      </c>
      <c r="DI39" s="47">
        <f>_xlfn.IFNA(VLOOKUP($A39,'I-LogEmaxOverpEC50'!$A:$HP,MATCH(DI$1,'I-LogEmaxOverpEC50'!$A$1:$HP$1,0),FALSE),"")</f>
        <v>9.4587824703395675</v>
      </c>
      <c r="DJ39" s="47" t="str">
        <f>_xlfn.IFNA(VLOOKUP($A39,'I-LogEmaxOverpEC50'!$A:$HP,MATCH(DJ$1,'I-LogEmaxOverpEC50'!$A$1:$HP$1,0),FALSE),"")</f>
        <v/>
      </c>
      <c r="DK39" s="47" t="str">
        <f>_xlfn.IFNA(VLOOKUP($A39,'I-LogEmaxOverpEC50'!$A:$HP,MATCH(DK$1,'I-LogEmaxOverpEC50'!$A$1:$HP$1,0),FALSE),"")</f>
        <v/>
      </c>
      <c r="DL39" s="105" t="str">
        <f t="shared" si="67"/>
        <v/>
      </c>
      <c r="DM39" s="47">
        <f t="shared" si="68"/>
        <v>1</v>
      </c>
      <c r="DN39" s="47" t="str">
        <f t="shared" si="69"/>
        <v/>
      </c>
      <c r="DO39" s="47" t="str">
        <f t="shared" si="70"/>
        <v/>
      </c>
      <c r="DP39" s="48" t="str">
        <f>_xlfn.IFNA(VLOOKUP($A39,'B-LogEmaxOverpEC50'!$A:$HP,MATCH(DP$1,'B-LogEmaxOverpEC50'!$A$1:$HP$1,0),FALSE),"")</f>
        <v/>
      </c>
      <c r="DQ39" s="47">
        <f>_xlfn.IFNA(VLOOKUP($A39,'B-LogEmaxOverpEC50'!$A:$HP,MATCH(DQ$1,'B-LogEmaxOverpEC50'!$A$1:$HP$1,0),FALSE),"")</f>
        <v>1</v>
      </c>
      <c r="DR39" s="47" t="str">
        <f>_xlfn.IFNA(VLOOKUP($A39,'B-LogEmaxOverpEC50'!$A:$HP,MATCH(DR$1,'B-LogEmaxOverpEC50'!$A$1:$HP$1,0),FALSE),"")</f>
        <v/>
      </c>
      <c r="DS39" s="47" t="str">
        <f>_xlfn.IFNA(VLOOKUP($A39,'B-LogEmaxOverpEC50'!$A:$HP,MATCH(DS$1,'B-LogEmaxOverpEC50'!$A$1:$HP$1,0),FALSE),"")</f>
        <v/>
      </c>
      <c r="DT39" s="48" t="str">
        <f>_xlfn.IFNA(VLOOKUP($A39,'I-LogEmaxOverpEC50'!$A:$HP,MATCH(DT$1,'I-LogEmaxOverpEC50'!$A$1:$HP$1,0),FALSE),"")</f>
        <v/>
      </c>
      <c r="DU39" s="47">
        <f>_xlfn.IFNA(VLOOKUP($A39,'I-LogEmaxOverpEC50'!$A:$HP,MATCH(DU$1,'I-LogEmaxOverpEC50'!$A$1:$HP$1,0),FALSE),"")</f>
        <v>1</v>
      </c>
      <c r="DV39" s="47" t="str">
        <f>_xlfn.IFNA(VLOOKUP($A39,'I-LogEmaxOverpEC50'!$A:$HP,MATCH(DV$1,'I-LogEmaxOverpEC50'!$A$1:$HP$1,0),FALSE),"")</f>
        <v/>
      </c>
      <c r="DW39" s="47" t="str">
        <f>_xlfn.IFNA(VLOOKUP($A39,'I-LogEmaxOverpEC50'!$A:$HP,MATCH(DW$1,'I-LogEmaxOverpEC50'!$A$1:$HP$1,0),FALSE),"")</f>
        <v/>
      </c>
      <c r="DX39" s="105" t="str">
        <f t="shared" si="71"/>
        <v/>
      </c>
      <c r="DY39" s="47">
        <f t="shared" si="72"/>
        <v>0.69259931609588965</v>
      </c>
      <c r="DZ39" s="47" t="str">
        <f t="shared" si="73"/>
        <v/>
      </c>
      <c r="EA39" s="47" t="str">
        <f t="shared" si="74"/>
        <v/>
      </c>
      <c r="EB39" s="48" t="str">
        <f>_xlfn.IFNA(VLOOKUP($A39,'B-LogEmaxOverpEC50'!$A:$HP,MATCH(EB$1,'B-LogEmaxOverpEC50'!$A$1:$HP$1,0),FALSE),"")</f>
        <v/>
      </c>
      <c r="EC39" s="47">
        <f>_xlfn.IFNA(VLOOKUP($A39,'B-LogEmaxOverpEC50'!$A:$HP,MATCH(EC$1,'B-LogEmaxOverpEC50'!$A$1:$HP$1,0),FALSE),"")</f>
        <v>0.72191812550212731</v>
      </c>
      <c r="ED39" s="47" t="str">
        <f>_xlfn.IFNA(VLOOKUP($A39,'B-LogEmaxOverpEC50'!$A:$HP,MATCH(ED$1,'B-LogEmaxOverpEC50'!$A$1:$HP$1,0),FALSE),"")</f>
        <v/>
      </c>
      <c r="EE39" s="47" t="str">
        <f>_xlfn.IFNA(VLOOKUP($A39,'B-LogEmaxOverpEC50'!$A:$HP,MATCH(EE$1,'B-LogEmaxOverpEC50'!$A$1:$HP$1,0),FALSE),"")</f>
        <v/>
      </c>
      <c r="EF39" s="48" t="str">
        <f>_xlfn.IFNA(VLOOKUP($A39,'I-LogEmaxOverpEC50'!$A:$HP,MATCH(EF$1,'I-LogEmaxOverpEC50'!$A$1:$HP$1,0),FALSE),"")</f>
        <v/>
      </c>
      <c r="EG39" s="47">
        <f>_xlfn.IFNA(VLOOKUP($A39,'I-LogEmaxOverpEC50'!$A:$HP,MATCH(EG$1,'I-LogEmaxOverpEC50'!$A$1:$HP$1,0),FALSE),"")</f>
        <v>0.5</v>
      </c>
      <c r="EH39" s="47" t="str">
        <f>_xlfn.IFNA(VLOOKUP($A39,'I-LogEmaxOverpEC50'!$A:$HP,MATCH(EH$1,'I-LogEmaxOverpEC50'!$A$1:$HP$1,0),FALSE),"")</f>
        <v/>
      </c>
      <c r="EI39" s="47" t="str">
        <f>_xlfn.IFNA(VLOOKUP($A39,'I-LogEmaxOverpEC50'!$A:$HP,MATCH(EI$1,'I-LogEmaxOverpEC50'!$A$1:$HP$1,0),FALSE),"")</f>
        <v/>
      </c>
      <c r="EJ39" s="37"/>
      <c r="EK39" s="37"/>
      <c r="EL39" s="37"/>
      <c r="EM39" s="37"/>
      <c r="EN39" s="37"/>
      <c r="EO39" s="37"/>
      <c r="EP39" s="37"/>
      <c r="EQ39" s="37"/>
    </row>
    <row r="40" spans="1:147" s="49" customFormat="1" x14ac:dyDescent="0.2">
      <c r="A40" s="29" t="s">
        <v>147</v>
      </c>
      <c r="B40" s="377" t="str">
        <f>VLOOKUP($A40,BI!$A:$Q,MATCH(B$1,BI!$A$1:$Q$1,0),FALSE)</f>
        <v/>
      </c>
      <c r="C40" s="378">
        <f>VLOOKUP($A40,BI!$A:$Q,MATCH(C$1,BI!$A$1:$Q$1,0),FALSE)</f>
        <v>1</v>
      </c>
      <c r="D40" s="378">
        <f>VLOOKUP($A40,BI!$A:$Q,MATCH(D$1,BI!$A$1:$Q$1,0),FALSE)</f>
        <v>1</v>
      </c>
      <c r="E40" s="378">
        <f>VLOOKUP($A40,BI!$A:$Q,MATCH(E$1,BI!$A$1:$Q$1,0),FALSE)</f>
        <v>1</v>
      </c>
      <c r="F40" s="378">
        <f>VLOOKUP($A40,BI!$A:$Q,MATCH(F$1,BI!$A$1:$Q$1,0),FALSE)</f>
        <v>1</v>
      </c>
      <c r="G40" s="378">
        <f>VLOOKUP($A40,BI!$A:$Q,MATCH(G$1,BI!$A$1:$Q$1,0),FALSE)</f>
        <v>1</v>
      </c>
      <c r="H40" s="378" t="str">
        <f>VLOOKUP($A40,BI!$A:$Q,MATCH(H$1,BI!$A$1:$Q$1,0),FALSE)</f>
        <v/>
      </c>
      <c r="I40" s="378" t="str">
        <f>VLOOKUP($A40,BI!$A:$Q,MATCH(I$1,BI!$A$1:$Q$1,0),FALSE)</f>
        <v/>
      </c>
      <c r="J40" s="378" t="str">
        <f>VLOOKUP($A40,BI!$A:$Q,MATCH(J$1,BI!$A$1:$Q$1,0),FALSE)</f>
        <v/>
      </c>
      <c r="K40" s="378" t="str">
        <f>VLOOKUP($A40,BI!$A:$Q,MATCH(K$1,BI!$A$1:$Q$1,0),FALSE)</f>
        <v/>
      </c>
      <c r="L40" s="378" t="str">
        <f>VLOOKUP($A40,BI!$A:$Q,MATCH(L$1,BI!$A$1:$Q$1,0),FALSE)</f>
        <v/>
      </c>
      <c r="M40" s="378" t="str">
        <f>VLOOKUP($A40,BI!$A:$Q,MATCH(M$1,BI!$A$1:$Q$1,0),FALSE)</f>
        <v/>
      </c>
      <c r="N40" s="49">
        <f t="shared" si="57"/>
        <v>5</v>
      </c>
      <c r="O40" s="49" t="str">
        <f>VLOOKUP($A40,BI!$A:$Q,MATCH(O$1,BI!$A$1:$Q$1,0),FALSE)</f>
        <v/>
      </c>
      <c r="P40" s="37">
        <f>VLOOKUP($A40,BI!$A:$Q,MATCH(P$1,BI!$A$1:$Q$1,0),FALSE)</f>
        <v>1</v>
      </c>
      <c r="Q40" s="37" t="str">
        <f>VLOOKUP($A40,BI!$A:$Q,MATCH(Q$1,BI!$A$1:$Q$1,0),FALSE)</f>
        <v/>
      </c>
      <c r="R40" s="37" t="str">
        <f>VLOOKUP($A40,BI!$A:$Q,MATCH(R$1,BI!$A$1:$Q$1,0),FALSE)</f>
        <v/>
      </c>
      <c r="S40" s="37">
        <f t="shared" si="58"/>
        <v>1</v>
      </c>
      <c r="T40" s="40" t="str">
        <f t="shared" si="31"/>
        <v/>
      </c>
      <c r="U40" s="41">
        <f t="shared" si="32"/>
        <v>0.84518847351026816</v>
      </c>
      <c r="V40" s="41">
        <f t="shared" si="33"/>
        <v>0.84394635964634801</v>
      </c>
      <c r="W40" s="41">
        <f t="shared" si="34"/>
        <v>0.95131963236871642</v>
      </c>
      <c r="X40" s="41">
        <f t="shared" si="35"/>
        <v>0.98111175151387553</v>
      </c>
      <c r="Y40" s="41">
        <f t="shared" si="36"/>
        <v>0.95552980067795734</v>
      </c>
      <c r="Z40" s="41" t="str">
        <f t="shared" si="37"/>
        <v/>
      </c>
      <c r="AA40" s="41" t="str">
        <f t="shared" si="38"/>
        <v/>
      </c>
      <c r="AB40" s="41" t="str">
        <f t="shared" si="39"/>
        <v/>
      </c>
      <c r="AC40" s="41" t="str">
        <f t="shared" si="40"/>
        <v/>
      </c>
      <c r="AD40" s="41" t="str">
        <f t="shared" si="41"/>
        <v/>
      </c>
      <c r="AE40" s="41" t="str">
        <f t="shared" si="42"/>
        <v/>
      </c>
      <c r="AF40" s="44" t="str">
        <f>_xlfn.IFNA(VLOOKUP($A40,'B-LogEmaxOverpEC50'!$A:$BQ,MATCH(AF$1,'B-LogEmaxOverpEC50'!$A$1:$BQ$1,0),FALSE),"")</f>
        <v/>
      </c>
      <c r="AG40" s="46">
        <f>_xlfn.IFNA(VLOOKUP($A40,'B-LogEmaxOverpEC50'!$A:$BQ,MATCH(AG$1,'B-LogEmaxOverpEC50'!$A$1:$BQ$1,0),FALSE),"")</f>
        <v>6.5119330818841092</v>
      </c>
      <c r="AH40" s="46">
        <f>_xlfn.IFNA(VLOOKUP($A40,'B-LogEmaxOverpEC50'!$A:$BQ,MATCH(AH$1,'B-LogEmaxOverpEC50'!$A$1:$BQ$1,0),FALSE),"")</f>
        <v>6.5023629533087224</v>
      </c>
      <c r="AI40" s="46">
        <f>_xlfn.IFNA(VLOOKUP($A40,'B-LogEmaxOverpEC50'!$A:$BQ,MATCH(AI$1,'B-LogEmaxOverpEC50'!$A$1:$BQ$1,0),FALSE),"")</f>
        <v>7.2476095825654845</v>
      </c>
      <c r="AJ40" s="46">
        <f>_xlfn.IFNA(VLOOKUP($A40,'B-LogEmaxOverpEC50'!$A:$BQ,MATCH(AJ$1,'B-LogEmaxOverpEC50'!$A$1:$BQ$1,0),FALSE),"")</f>
        <v>7.7651500733504104</v>
      </c>
      <c r="AK40" s="46">
        <f>_xlfn.IFNA(VLOOKUP($A40,'B-LogEmaxOverpEC50'!$A:$BQ,MATCH(AK$1,'B-LogEmaxOverpEC50'!$A$1:$BQ$1,0),FALSE),"")</f>
        <v>8.1426856602007298</v>
      </c>
      <c r="AL40" s="45" t="str">
        <f>_xlfn.IFNA(VLOOKUP($A40,'B-LogEmaxOverpEC50'!$A:$BQ,MATCH(AL$1,'B-LogEmaxOverpEC50'!$A$1:$BQ$1,0),FALSE),"")</f>
        <v/>
      </c>
      <c r="AM40" s="45" t="str">
        <f>_xlfn.IFNA(VLOOKUP($A40,'B-LogEmaxOverpEC50'!$A:$BQ,MATCH(AM$1,'B-LogEmaxOverpEC50'!$A$1:$BQ$1,0),FALSE),"")</f>
        <v/>
      </c>
      <c r="AN40" s="45" t="str">
        <f>_xlfn.IFNA(VLOOKUP($A40,'B-LogEmaxOverpEC50'!$A:$BQ,MATCH(AN$1,'B-LogEmaxOverpEC50'!$A$1:$BQ$1,0),FALSE),"")</f>
        <v/>
      </c>
      <c r="AO40" s="46" t="str">
        <f>_xlfn.IFNA(VLOOKUP($A40,'B-LogEmaxOverpEC50'!$A:$BQ,MATCH(AO$1,'B-LogEmaxOverpEC50'!$A$1:$BQ$1,0),FALSE),"")</f>
        <v/>
      </c>
      <c r="AP40" s="45" t="str">
        <f>_xlfn.IFNA(VLOOKUP($A40,'B-LogEmaxOverpEC50'!$A:$BQ,MATCH(AP$1,'B-LogEmaxOverpEC50'!$A$1:$BQ$1,0),FALSE),"")</f>
        <v/>
      </c>
      <c r="AQ40" s="45" t="str">
        <f>_xlfn.IFNA(VLOOKUP($A40,'B-LogEmaxOverpEC50'!$A:$BQ,MATCH(AQ$1,'B-LogEmaxOverpEC50'!$A$1:$BQ$1,0),FALSE),"")</f>
        <v/>
      </c>
      <c r="AR40" s="47" t="str">
        <f>_xlfn.IFNA(VLOOKUP($A40,'I-LogEmaxOverpEC50'!$A:$BQ,MATCH(AR$1,'I-LogEmaxOverpEC50'!$A$1:$BQ$1,0),FALSE),"")</f>
        <v/>
      </c>
      <c r="AS40" s="47">
        <f>_xlfn.IFNA(VLOOKUP($A40,'I-LogEmaxOverpEC50'!$A:$BQ,MATCH(AS$1,'I-LogEmaxOverpEC50'!$A$1:$BQ$1,0),FALSE),"")</f>
        <v>7.7047111809730522</v>
      </c>
      <c r="AT40" s="47">
        <f>_xlfn.IFNA(VLOOKUP($A40,'I-LogEmaxOverpEC50'!$A:$BQ,MATCH(AT$1,'I-LogEmaxOverpEC50'!$A$1:$BQ$1,0),FALSE),"")</f>
        <v>7.7047111809730522</v>
      </c>
      <c r="AU40" s="47">
        <f>_xlfn.IFNA(VLOOKUP($A40,'I-LogEmaxOverpEC50'!$A:$BQ,MATCH(AU$1,'I-LogEmaxOverpEC50'!$A$1:$BQ$1,0),FALSE),"")</f>
        <v>7.6184799892329202</v>
      </c>
      <c r="AV40" s="47">
        <f>_xlfn.IFNA(VLOOKUP($A40,'I-LogEmaxOverpEC50'!$A:$BQ,MATCH(AV$1,'I-LogEmaxOverpEC50'!$A$1:$BQ$1,0),FALSE),"")</f>
        <v>7.6184799892329202</v>
      </c>
      <c r="AW40" s="47">
        <f>_xlfn.IFNA(VLOOKUP($A40,'I-LogEmaxOverpEC50'!$A:$BQ,MATCH(AW$1,'I-LogEmaxOverpEC50'!$A$1:$BQ$1,0),FALSE),"")</f>
        <v>7.7805788058748648</v>
      </c>
      <c r="AX40" s="47" t="str">
        <f>_xlfn.IFNA(VLOOKUP($A40,'I-LogEmaxOverpEC50'!$A:$BQ,MATCH(AX$1,'I-LogEmaxOverpEC50'!$A$1:$BQ$1,0),FALSE),"")</f>
        <v/>
      </c>
      <c r="AY40" s="47" t="str">
        <f>_xlfn.IFNA(VLOOKUP($A40,'I-LogEmaxOverpEC50'!$A:$BQ,MATCH(AY$1,'I-LogEmaxOverpEC50'!$A$1:$BQ$1,0),FALSE),"")</f>
        <v/>
      </c>
      <c r="AZ40" s="47" t="str">
        <f>_xlfn.IFNA(VLOOKUP($A40,'I-LogEmaxOverpEC50'!$A:$BQ,MATCH(AZ$1,'I-LogEmaxOverpEC50'!$A$1:$BQ$1,0),FALSE),"")</f>
        <v/>
      </c>
      <c r="BA40" s="47" t="str">
        <f>_xlfn.IFNA(VLOOKUP($A40,'I-LogEmaxOverpEC50'!$A:$BQ,MATCH(BA$1,'I-LogEmaxOverpEC50'!$A$1:$BQ$1,0),FALSE),"")</f>
        <v/>
      </c>
      <c r="BB40" s="47" t="str">
        <f>_xlfn.IFNA(VLOOKUP($A40,'I-LogEmaxOverpEC50'!$A:$BQ,MATCH(BB$1,'I-LogEmaxOverpEC50'!$A$1:$BQ$1,0),FALSE),"")</f>
        <v/>
      </c>
      <c r="BC40" s="47" t="str">
        <f>_xlfn.IFNA(VLOOKUP($A40,'I-LogEmaxOverpEC50'!$A:$BQ,MATCH(BC$1,'I-LogEmaxOverpEC50'!$A$1:$BQ$1,0),FALSE),"")</f>
        <v/>
      </c>
      <c r="BD40" s="199" t="str">
        <f t="shared" si="43"/>
        <v/>
      </c>
      <c r="BE40" s="41">
        <f t="shared" si="44"/>
        <v>1.0967406280793138E-2</v>
      </c>
      <c r="BF40" s="41">
        <f t="shared" si="45"/>
        <v>0</v>
      </c>
      <c r="BG40" s="41">
        <f t="shared" si="46"/>
        <v>0</v>
      </c>
      <c r="BH40" s="41">
        <f t="shared" si="47"/>
        <v>0</v>
      </c>
      <c r="BI40" s="41">
        <f t="shared" si="48"/>
        <v>1</v>
      </c>
      <c r="BJ40" s="41" t="str">
        <f t="shared" si="49"/>
        <v/>
      </c>
      <c r="BK40" s="41" t="str">
        <f t="shared" si="50"/>
        <v/>
      </c>
      <c r="BL40" s="41" t="str">
        <f t="shared" si="51"/>
        <v/>
      </c>
      <c r="BM40" s="41" t="str">
        <f t="shared" si="52"/>
        <v/>
      </c>
      <c r="BN40" s="41" t="str">
        <f t="shared" si="53"/>
        <v/>
      </c>
      <c r="BO40" s="41" t="str">
        <f t="shared" si="54"/>
        <v/>
      </c>
      <c r="BP40" s="40" t="str">
        <f>_xlfn.IFNA(VLOOKUP($A40,'B-LogEmaxOverpEC50'!$A:$BQ,MATCH(BP$1,'B-LogEmaxOverpEC50'!$A$1:$BQ$1,0),FALSE),"")</f>
        <v/>
      </c>
      <c r="BQ40" s="41">
        <f>_xlfn.IFNA(VLOOKUP($A40,'B-LogEmaxOverpEC50'!$A:$BQ,MATCH(BQ$1,'B-LogEmaxOverpEC50'!$A$1:$BQ$1,0),FALSE),"")</f>
        <v>5.8342962242593161E-3</v>
      </c>
      <c r="BR40" s="41">
        <f>_xlfn.IFNA(VLOOKUP($A40,'B-LogEmaxOverpEC50'!$A:$BQ,MATCH(BR$1,'B-LogEmaxOverpEC50'!$A$1:$BQ$1,0),FALSE),"")</f>
        <v>0</v>
      </c>
      <c r="BS40" s="41">
        <f>_xlfn.IFNA(VLOOKUP($A40,'B-LogEmaxOverpEC50'!$A:$BQ,MATCH(BS$1,'B-LogEmaxOverpEC50'!$A$1:$BQ$1,0),FALSE),"")</f>
        <v>0.45432927687065561</v>
      </c>
      <c r="BT40" s="41">
        <f>_xlfn.IFNA(VLOOKUP($A40,'B-LogEmaxOverpEC50'!$A:$BQ,MATCH(BT$1,'B-LogEmaxOverpEC50'!$A$1:$BQ$1,0),FALSE),"")</f>
        <v>0.76984066289879449</v>
      </c>
      <c r="BU40" s="41">
        <f>_xlfn.IFNA(VLOOKUP($A40,'B-LogEmaxOverpEC50'!$A:$BQ,MATCH(BU$1,'B-LogEmaxOverpEC50'!$A$1:$BQ$1,0),FALSE),"")</f>
        <v>1</v>
      </c>
      <c r="BV40" s="41" t="str">
        <f>_xlfn.IFNA(VLOOKUP($A40,'B-LogEmaxOverpEC50'!$A:$BQ,MATCH(BV$1,'B-LogEmaxOverpEC50'!$A$1:$BQ$1,0),FALSE),"")</f>
        <v/>
      </c>
      <c r="BW40" s="41" t="str">
        <f>_xlfn.IFNA(VLOOKUP($A40,'B-LogEmaxOverpEC50'!$A:$BQ,MATCH(BW$1,'B-LogEmaxOverpEC50'!$A$1:$BQ$1,0),FALSE),"")</f>
        <v/>
      </c>
      <c r="BX40" s="41" t="str">
        <f>_xlfn.IFNA(VLOOKUP($A40,'B-LogEmaxOverpEC50'!$A:$BQ,MATCH(BX$1,'B-LogEmaxOverpEC50'!$A$1:$BQ$1,0),FALSE),"")</f>
        <v/>
      </c>
      <c r="BY40" s="41" t="str">
        <f>_xlfn.IFNA(VLOOKUP($A40,'B-LogEmaxOverpEC50'!$A:$BQ,MATCH(BY$1,'B-LogEmaxOverpEC50'!$A$1:$BQ$1,0),FALSE),"")</f>
        <v/>
      </c>
      <c r="BZ40" s="41" t="str">
        <f>_xlfn.IFNA(VLOOKUP($A40,'B-LogEmaxOverpEC50'!$A:$BQ,MATCH(BZ$1,'B-LogEmaxOverpEC50'!$A$1:$BQ$1,0),FALSE),"")</f>
        <v/>
      </c>
      <c r="CA40" s="41" t="str">
        <f>_xlfn.IFNA(VLOOKUP($A40,'B-LogEmaxOverpEC50'!$A:$BQ,MATCH(CA$1,'B-LogEmaxOverpEC50'!$A$1:$BQ$1,0),FALSE),"")</f>
        <v/>
      </c>
      <c r="CB40" s="47" t="str">
        <f>_xlfn.IFNA(VLOOKUP($A40,'I-LogEmaxOverpEC50'!$A:$BQ,MATCH(CB$1,'I-LogEmaxOverpEC50'!$A$1:$BQ$1,0),FALSE),"")</f>
        <v/>
      </c>
      <c r="CC40" s="47">
        <f>_xlfn.IFNA(VLOOKUP($A40,'I-LogEmaxOverpEC50'!$A:$BQ,MATCH(CC$1,'I-LogEmaxOverpEC50'!$A$1:$BQ$1,0),FALSE),"")</f>
        <v>0.53196681830568537</v>
      </c>
      <c r="CD40" s="47">
        <f>_xlfn.IFNA(VLOOKUP($A40,'I-LogEmaxOverpEC50'!$A:$BQ,MATCH(CD$1,'I-LogEmaxOverpEC50'!$A$1:$BQ$1,0),FALSE),"")</f>
        <v>0.53196681830568537</v>
      </c>
      <c r="CE40" s="47">
        <f>_xlfn.IFNA(VLOOKUP($A40,'I-LogEmaxOverpEC50'!$A:$BQ,MATCH(CE$1,'I-LogEmaxOverpEC50'!$A$1:$BQ$1,0),FALSE),"")</f>
        <v>0</v>
      </c>
      <c r="CF40" s="47">
        <f>_xlfn.IFNA(VLOOKUP($A40,'I-LogEmaxOverpEC50'!$A:$BQ,MATCH(CF$1,'I-LogEmaxOverpEC50'!$A$1:$BQ$1,0),FALSE),"")</f>
        <v>0</v>
      </c>
      <c r="CG40" s="47">
        <f>_xlfn.IFNA(VLOOKUP($A40,'I-LogEmaxOverpEC50'!$A:$BQ,MATCH(CG$1,'I-LogEmaxOverpEC50'!$A$1:$BQ$1,0),FALSE),"")</f>
        <v>1</v>
      </c>
      <c r="CH40" s="47" t="str">
        <f>_xlfn.IFNA(VLOOKUP($A40,'I-LogEmaxOverpEC50'!$A:$BQ,MATCH(CH$1,'I-LogEmaxOverpEC50'!$A$1:$BQ$1,0),FALSE),"")</f>
        <v/>
      </c>
      <c r="CI40" s="47" t="str">
        <f>_xlfn.IFNA(VLOOKUP($A40,'I-LogEmaxOverpEC50'!$A:$BQ,MATCH(CI$1,'I-LogEmaxOverpEC50'!$A$1:$BQ$1,0),FALSE),"")</f>
        <v/>
      </c>
      <c r="CJ40" s="47" t="str">
        <f>_xlfn.IFNA(VLOOKUP($A40,'I-LogEmaxOverpEC50'!$A:$BQ,MATCH(CJ$1,'I-LogEmaxOverpEC50'!$A$1:$BQ$1,0),FALSE),"")</f>
        <v/>
      </c>
      <c r="CK40" s="47" t="str">
        <f>_xlfn.IFNA(VLOOKUP($A40,'I-LogEmaxOverpEC50'!$A:$BQ,MATCH(CK$1,'I-LogEmaxOverpEC50'!$A$1:$BQ$1,0),FALSE),"")</f>
        <v/>
      </c>
      <c r="CL40" s="47" t="str">
        <f>_xlfn.IFNA(VLOOKUP($A40,'I-LogEmaxOverpEC50'!$A:$BQ,MATCH(CL$1,'I-LogEmaxOverpEC50'!$A$1:$BQ$1,0),FALSE),"")</f>
        <v/>
      </c>
      <c r="CM40" s="47" t="str">
        <f>_xlfn.IFNA(VLOOKUP($A40,'I-LogEmaxOverpEC50'!$A:$BQ,MATCH(CM$1,'I-LogEmaxOverpEC50'!$A$1:$BQ$1,0),FALSE),"")</f>
        <v/>
      </c>
      <c r="CN40" s="105" t="str">
        <f t="shared" si="59"/>
        <v/>
      </c>
      <c r="CO40" s="47">
        <f t="shared" si="60"/>
        <v>0.95552980067795734</v>
      </c>
      <c r="CP40" s="47" t="str">
        <f t="shared" si="61"/>
        <v/>
      </c>
      <c r="CQ40" s="47" t="str">
        <f t="shared" si="62"/>
        <v/>
      </c>
      <c r="CR40" s="48" t="str">
        <f>_xlfn.IFNA(VLOOKUP($A40,'B-LogEmaxOverpEC50'!$A:$HP,MATCH(CR$1,'B-LogEmaxOverpEC50'!$A$1:$HP$1,0),FALSE),"")</f>
        <v/>
      </c>
      <c r="CS40" s="47">
        <f>_xlfn.IFNA(VLOOKUP($A40,'B-LogEmaxOverpEC50'!$A:$HP,MATCH(CS$1,'B-LogEmaxOverpEC50'!$A$1:$HP$1,0),FALSE),"")</f>
        <v>8.1426856602007298</v>
      </c>
      <c r="CT40" s="47" t="str">
        <f>_xlfn.IFNA(VLOOKUP($A40,'B-LogEmaxOverpEC50'!$A:$HP,MATCH(CT$1,'B-LogEmaxOverpEC50'!$A$1:$HP$1,0),FALSE),"")</f>
        <v/>
      </c>
      <c r="CU40" s="47" t="str">
        <f>_xlfn.IFNA(VLOOKUP($A40,'B-LogEmaxOverpEC50'!$A:$HP,MATCH(CU$1,'B-LogEmaxOverpEC50'!$A$1:$HP$1,0),FALSE),"")</f>
        <v/>
      </c>
      <c r="CV40" s="48" t="str">
        <f>_xlfn.IFNA(VLOOKUP($A40,'I-LogEmaxOverpEC50'!$A:$HP,MATCH(CV$1,'I-LogEmaxOverpEC50'!$A$1:$HP$1,0),FALSE),"")</f>
        <v/>
      </c>
      <c r="CW40" s="47">
        <f>_xlfn.IFNA(VLOOKUP($A40,'I-LogEmaxOverpEC50'!$A:$HP,MATCH(CW$1,'I-LogEmaxOverpEC50'!$A$1:$HP$1,0),FALSE),"")</f>
        <v>7.7805788058748648</v>
      </c>
      <c r="CX40" s="47" t="str">
        <f>_xlfn.IFNA(VLOOKUP($A40,'I-LogEmaxOverpEC50'!$A:$HP,MATCH(CX$1,'I-LogEmaxOverpEC50'!$A$1:$HP$1,0),FALSE),"")</f>
        <v/>
      </c>
      <c r="CY40" s="47" t="str">
        <f>_xlfn.IFNA(VLOOKUP($A40,'I-LogEmaxOverpEC50'!$A:$HP,MATCH(CY$1,'I-LogEmaxOverpEC50'!$A$1:$HP$1,0),FALSE),"")</f>
        <v/>
      </c>
      <c r="CZ40" s="105" t="str">
        <f t="shared" si="63"/>
        <v/>
      </c>
      <c r="DA40" s="47">
        <f t="shared" si="64"/>
        <v>0.94125947700146284</v>
      </c>
      <c r="DB40" s="47" t="str">
        <f t="shared" si="65"/>
        <v/>
      </c>
      <c r="DC40" s="47" t="str">
        <f t="shared" si="66"/>
        <v/>
      </c>
      <c r="DD40" s="48" t="str">
        <f>_xlfn.IFNA(VLOOKUP($A40,'B-LogEmaxOverpEC50'!$A:$HP,MATCH(DD$1,'B-LogEmaxOverpEC50'!$A$1:$HP$1,0),FALSE),"")</f>
        <v/>
      </c>
      <c r="DE40" s="47">
        <f>_xlfn.IFNA(VLOOKUP($A40,'B-LogEmaxOverpEC50'!$A:$HP,MATCH(DE$1,'B-LogEmaxOverpEC50'!$A$1:$HP$1,0),FALSE),"")</f>
        <v>7.2339482702618909</v>
      </c>
      <c r="DF40" s="47" t="str">
        <f>_xlfn.IFNA(VLOOKUP($A40,'B-LogEmaxOverpEC50'!$A:$HP,MATCH(DF$1,'B-LogEmaxOverpEC50'!$A$1:$HP$1,0),FALSE),"")</f>
        <v/>
      </c>
      <c r="DG40" s="47" t="str">
        <f>_xlfn.IFNA(VLOOKUP($A40,'B-LogEmaxOverpEC50'!$A:$HP,MATCH(DG$1,'B-LogEmaxOverpEC50'!$A$1:$HP$1,0),FALSE),"")</f>
        <v/>
      </c>
      <c r="DH40" s="48" t="str">
        <f>_xlfn.IFNA(VLOOKUP($A40,'I-LogEmaxOverpEC50'!$A:$HP,MATCH(DH$1,'I-LogEmaxOverpEC50'!$A$1:$HP$1,0),FALSE),"")</f>
        <v/>
      </c>
      <c r="DI40" s="47">
        <f>_xlfn.IFNA(VLOOKUP($A40,'I-LogEmaxOverpEC50'!$A:$HP,MATCH(DI$1,'I-LogEmaxOverpEC50'!$A$1:$HP$1,0),FALSE),"")</f>
        <v>7.6853922292573618</v>
      </c>
      <c r="DJ40" s="47" t="str">
        <f>_xlfn.IFNA(VLOOKUP($A40,'I-LogEmaxOverpEC50'!$A:$HP,MATCH(DJ$1,'I-LogEmaxOverpEC50'!$A$1:$HP$1,0),FALSE),"")</f>
        <v/>
      </c>
      <c r="DK40" s="47" t="str">
        <f>_xlfn.IFNA(VLOOKUP($A40,'I-LogEmaxOverpEC50'!$A:$HP,MATCH(DK$1,'I-LogEmaxOverpEC50'!$A$1:$HP$1,0),FALSE),"")</f>
        <v/>
      </c>
      <c r="DL40" s="105" t="str">
        <f t="shared" si="67"/>
        <v/>
      </c>
      <c r="DM40" s="47">
        <f t="shared" si="68"/>
        <v>1</v>
      </c>
      <c r="DN40" s="47" t="str">
        <f t="shared" si="69"/>
        <v/>
      </c>
      <c r="DO40" s="47" t="str">
        <f t="shared" si="70"/>
        <v/>
      </c>
      <c r="DP40" s="48" t="str">
        <f>_xlfn.IFNA(VLOOKUP($A40,'B-LogEmaxOverpEC50'!$A:$HP,MATCH(DP$1,'B-LogEmaxOverpEC50'!$A$1:$HP$1,0),FALSE),"")</f>
        <v/>
      </c>
      <c r="DQ40" s="47">
        <f>_xlfn.IFNA(VLOOKUP($A40,'B-LogEmaxOverpEC50'!$A:$HP,MATCH(DQ$1,'B-LogEmaxOverpEC50'!$A$1:$HP$1,0),FALSE),"")</f>
        <v>1</v>
      </c>
      <c r="DR40" s="47" t="str">
        <f>_xlfn.IFNA(VLOOKUP($A40,'B-LogEmaxOverpEC50'!$A:$HP,MATCH(DR$1,'B-LogEmaxOverpEC50'!$A$1:$HP$1,0),FALSE),"")</f>
        <v/>
      </c>
      <c r="DS40" s="47" t="str">
        <f>_xlfn.IFNA(VLOOKUP($A40,'B-LogEmaxOverpEC50'!$A:$HP,MATCH(DS$1,'B-LogEmaxOverpEC50'!$A$1:$HP$1,0),FALSE),"")</f>
        <v/>
      </c>
      <c r="DT40" s="48" t="str">
        <f>_xlfn.IFNA(VLOOKUP($A40,'I-LogEmaxOverpEC50'!$A:$HP,MATCH(DT$1,'I-LogEmaxOverpEC50'!$A$1:$HP$1,0),FALSE),"")</f>
        <v/>
      </c>
      <c r="DU40" s="47">
        <f>_xlfn.IFNA(VLOOKUP($A40,'I-LogEmaxOverpEC50'!$A:$HP,MATCH(DU$1,'I-LogEmaxOverpEC50'!$A$1:$HP$1,0),FALSE),"")</f>
        <v>1</v>
      </c>
      <c r="DV40" s="47" t="str">
        <f>_xlfn.IFNA(VLOOKUP($A40,'I-LogEmaxOverpEC50'!$A:$HP,MATCH(DV$1,'I-LogEmaxOverpEC50'!$A$1:$HP$1,0),FALSE),"")</f>
        <v/>
      </c>
      <c r="DW40" s="47" t="str">
        <f>_xlfn.IFNA(VLOOKUP($A40,'I-LogEmaxOverpEC50'!$A:$HP,MATCH(DW$1,'I-LogEmaxOverpEC50'!$A$1:$HP$1,0),FALSE),"")</f>
        <v/>
      </c>
      <c r="DX40" s="105" t="str">
        <f t="shared" si="71"/>
        <v/>
      </c>
      <c r="DY40" s="47">
        <f t="shared" si="72"/>
        <v>0.92552902066200071</v>
      </c>
      <c r="DZ40" s="47" t="str">
        <f t="shared" si="73"/>
        <v/>
      </c>
      <c r="EA40" s="47" t="str">
        <f t="shared" si="74"/>
        <v/>
      </c>
      <c r="EB40" s="48" t="str">
        <f>_xlfn.IFNA(VLOOKUP($A40,'B-LogEmaxOverpEC50'!$A:$HP,MATCH(EB$1,'B-LogEmaxOverpEC50'!$A$1:$HP$1,0),FALSE),"")</f>
        <v/>
      </c>
      <c r="EC40" s="47">
        <f>_xlfn.IFNA(VLOOKUP($A40,'B-LogEmaxOverpEC50'!$A:$HP,MATCH(EC$1,'B-LogEmaxOverpEC50'!$A$1:$HP$1,0),FALSE),"")</f>
        <v>0.44600084719874183</v>
      </c>
      <c r="ED40" s="47" t="str">
        <f>_xlfn.IFNA(VLOOKUP($A40,'B-LogEmaxOverpEC50'!$A:$HP,MATCH(ED$1,'B-LogEmaxOverpEC50'!$A$1:$HP$1,0),FALSE),"")</f>
        <v/>
      </c>
      <c r="EE40" s="47" t="str">
        <f>_xlfn.IFNA(VLOOKUP($A40,'B-LogEmaxOverpEC50'!$A:$HP,MATCH(EE$1,'B-LogEmaxOverpEC50'!$A$1:$HP$1,0),FALSE),"")</f>
        <v/>
      </c>
      <c r="EF40" s="48" t="str">
        <f>_xlfn.IFNA(VLOOKUP($A40,'I-LogEmaxOverpEC50'!$A:$HP,MATCH(EF$1,'I-LogEmaxOverpEC50'!$A$1:$HP$1,0),FALSE),"")</f>
        <v/>
      </c>
      <c r="EG40" s="47">
        <f>_xlfn.IFNA(VLOOKUP($A40,'I-LogEmaxOverpEC50'!$A:$HP,MATCH(EG$1,'I-LogEmaxOverpEC50'!$A$1:$HP$1,0),FALSE),"")</f>
        <v>0.41278672732227417</v>
      </c>
      <c r="EH40" s="47" t="str">
        <f>_xlfn.IFNA(VLOOKUP($A40,'I-LogEmaxOverpEC50'!$A:$HP,MATCH(EH$1,'I-LogEmaxOverpEC50'!$A$1:$HP$1,0),FALSE),"")</f>
        <v/>
      </c>
      <c r="EI40" s="47" t="str">
        <f>_xlfn.IFNA(VLOOKUP($A40,'I-LogEmaxOverpEC50'!$A:$HP,MATCH(EI$1,'I-LogEmaxOverpEC50'!$A$1:$HP$1,0),FALSE),"")</f>
        <v/>
      </c>
      <c r="EJ40" s="37"/>
      <c r="EK40" s="37"/>
      <c r="EL40" s="37"/>
      <c r="EM40" s="37"/>
      <c r="EN40" s="37"/>
      <c r="EO40" s="37"/>
      <c r="EP40" s="37"/>
      <c r="EQ40" s="37"/>
    </row>
    <row r="41" spans="1:147" s="49" customFormat="1" x14ac:dyDescent="0.2">
      <c r="A41" s="29" t="s">
        <v>151</v>
      </c>
      <c r="B41" s="377" t="str">
        <f>VLOOKUP($A41,BI!$A:$Q,MATCH(B$1,BI!$A$1:$Q$1,0),FALSE)</f>
        <v/>
      </c>
      <c r="C41" s="378">
        <f>VLOOKUP($A41,BI!$A:$Q,MATCH(C$1,BI!$A$1:$Q$1,0),FALSE)</f>
        <v>1</v>
      </c>
      <c r="D41" s="378">
        <f>VLOOKUP($A41,BI!$A:$Q,MATCH(D$1,BI!$A$1:$Q$1,0),FALSE)</f>
        <v>1</v>
      </c>
      <c r="E41" s="378">
        <f>VLOOKUP($A41,BI!$A:$Q,MATCH(E$1,BI!$A$1:$Q$1,0),FALSE)</f>
        <v>1</v>
      </c>
      <c r="F41" s="378">
        <f>VLOOKUP($A41,BI!$A:$Q,MATCH(F$1,BI!$A$1:$Q$1,0),FALSE)</f>
        <v>1</v>
      </c>
      <c r="G41" s="378">
        <f>VLOOKUP($A41,BI!$A:$Q,MATCH(G$1,BI!$A$1:$Q$1,0),FALSE)</f>
        <v>1</v>
      </c>
      <c r="H41" s="378" t="str">
        <f>VLOOKUP($A41,BI!$A:$Q,MATCH(H$1,BI!$A$1:$Q$1,0),FALSE)</f>
        <v/>
      </c>
      <c r="I41" s="378" t="str">
        <f>VLOOKUP($A41,BI!$A:$Q,MATCH(I$1,BI!$A$1:$Q$1,0),FALSE)</f>
        <v/>
      </c>
      <c r="J41" s="378" t="str">
        <f>VLOOKUP($A41,BI!$A:$Q,MATCH(J$1,BI!$A$1:$Q$1,0),FALSE)</f>
        <v/>
      </c>
      <c r="K41" s="378" t="str">
        <f>VLOOKUP($A41,BI!$A:$Q,MATCH(K$1,BI!$A$1:$Q$1,0),FALSE)</f>
        <v/>
      </c>
      <c r="L41" s="378" t="str">
        <f>VLOOKUP($A41,BI!$A:$Q,MATCH(L$1,BI!$A$1:$Q$1,0),FALSE)</f>
        <v/>
      </c>
      <c r="M41" s="378" t="str">
        <f>VLOOKUP($A41,BI!$A:$Q,MATCH(M$1,BI!$A$1:$Q$1,0),FALSE)</f>
        <v/>
      </c>
      <c r="N41" s="49">
        <f t="shared" si="57"/>
        <v>5</v>
      </c>
      <c r="O41" s="49" t="str">
        <f>VLOOKUP($A41,BI!$A:$Q,MATCH(O$1,BI!$A$1:$Q$1,0),FALSE)</f>
        <v/>
      </c>
      <c r="P41" s="37">
        <f>VLOOKUP($A41,BI!$A:$Q,MATCH(P$1,BI!$A$1:$Q$1,0),FALSE)</f>
        <v>1</v>
      </c>
      <c r="Q41" s="37">
        <f>VLOOKUP($A41,BI!$A:$Q,MATCH(Q$1,BI!$A$1:$Q$1,0),FALSE)</f>
        <v>1</v>
      </c>
      <c r="R41" s="37" t="str">
        <f>VLOOKUP($A41,BI!$A:$Q,MATCH(R$1,BI!$A$1:$Q$1,0),FALSE)</f>
        <v/>
      </c>
      <c r="S41" s="37">
        <f t="shared" si="58"/>
        <v>2</v>
      </c>
      <c r="T41" s="40" t="str">
        <f t="shared" si="31"/>
        <v/>
      </c>
      <c r="U41" s="41">
        <f t="shared" si="32"/>
        <v>0.76784239883664762</v>
      </c>
      <c r="V41" s="41">
        <f t="shared" si="33"/>
        <v>0.77733961825145348</v>
      </c>
      <c r="W41" s="41">
        <f t="shared" si="34"/>
        <v>0.70968789742536698</v>
      </c>
      <c r="X41" s="41">
        <f t="shared" si="35"/>
        <v>0.68962955949089522</v>
      </c>
      <c r="Y41" s="41">
        <f t="shared" si="36"/>
        <v>0.72924335865043766</v>
      </c>
      <c r="Z41" s="41" t="str">
        <f t="shared" si="37"/>
        <v/>
      </c>
      <c r="AA41" s="41" t="str">
        <f t="shared" si="38"/>
        <v/>
      </c>
      <c r="AB41" s="41" t="str">
        <f t="shared" si="39"/>
        <v/>
      </c>
      <c r="AC41" s="41" t="str">
        <f t="shared" si="40"/>
        <v/>
      </c>
      <c r="AD41" s="41" t="str">
        <f t="shared" si="41"/>
        <v/>
      </c>
      <c r="AE41" s="41" t="str">
        <f t="shared" si="42"/>
        <v/>
      </c>
      <c r="AF41" s="44" t="str">
        <f>_xlfn.IFNA(VLOOKUP($A41,'B-LogEmaxOverpEC50'!$A:$BQ,MATCH(AF$1,'B-LogEmaxOverpEC50'!$A$1:$BQ$1,0),FALSE),"")</f>
        <v/>
      </c>
      <c r="AG41" s="46">
        <f>_xlfn.IFNA(VLOOKUP($A41,'B-LogEmaxOverpEC50'!$A:$BQ,MATCH(AG$1,'B-LogEmaxOverpEC50'!$A$1:$BQ$1,0),FALSE),"")</f>
        <v>10.037781769096306</v>
      </c>
      <c r="AH41" s="46">
        <f>_xlfn.IFNA(VLOOKUP($A41,'B-LogEmaxOverpEC50'!$A:$BQ,MATCH(AH$1,'B-LogEmaxOverpEC50'!$A$1:$BQ$1,0),FALSE),"")</f>
        <v>9.9151442324768766</v>
      </c>
      <c r="AI41" s="46">
        <f>_xlfn.IFNA(VLOOKUP($A41,'B-LogEmaxOverpEC50'!$A:$BQ,MATCH(AI$1,'B-LogEmaxOverpEC50'!$A$1:$BQ$1,0),FALSE),"")</f>
        <v>10.139511153697134</v>
      </c>
      <c r="AJ41" s="46">
        <f>_xlfn.IFNA(VLOOKUP($A41,'B-LogEmaxOverpEC50'!$A:$BQ,MATCH(AJ$1,'B-LogEmaxOverpEC50'!$A$1:$BQ$1,0),FALSE),"")</f>
        <v>10.434425631204949</v>
      </c>
      <c r="AK41" s="46">
        <f>_xlfn.IFNA(VLOOKUP($A41,'B-LogEmaxOverpEC50'!$A:$BQ,MATCH(AK$1,'B-LogEmaxOverpEC50'!$A$1:$BQ$1,0),FALSE),"")</f>
        <v>10.227246037846612</v>
      </c>
      <c r="AL41" s="45" t="str">
        <f>_xlfn.IFNA(VLOOKUP($A41,'B-LogEmaxOverpEC50'!$A:$BQ,MATCH(AL$1,'B-LogEmaxOverpEC50'!$A$1:$BQ$1,0),FALSE),"")</f>
        <v/>
      </c>
      <c r="AM41" s="45" t="str">
        <f>_xlfn.IFNA(VLOOKUP($A41,'B-LogEmaxOverpEC50'!$A:$BQ,MATCH(AM$1,'B-LogEmaxOverpEC50'!$A$1:$BQ$1,0),FALSE),"")</f>
        <v/>
      </c>
      <c r="AN41" s="45" t="str">
        <f>_xlfn.IFNA(VLOOKUP($A41,'B-LogEmaxOverpEC50'!$A:$BQ,MATCH(AN$1,'B-LogEmaxOverpEC50'!$A$1:$BQ$1,0),FALSE),"")</f>
        <v/>
      </c>
      <c r="AO41" s="46" t="str">
        <f>_xlfn.IFNA(VLOOKUP($A41,'B-LogEmaxOverpEC50'!$A:$BQ,MATCH(AO$1,'B-LogEmaxOverpEC50'!$A$1:$BQ$1,0),FALSE),"")</f>
        <v/>
      </c>
      <c r="AP41" s="45" t="str">
        <f>_xlfn.IFNA(VLOOKUP($A41,'B-LogEmaxOverpEC50'!$A:$BQ,MATCH(AP$1,'B-LogEmaxOverpEC50'!$A$1:$BQ$1,0),FALSE),"")</f>
        <v/>
      </c>
      <c r="AQ41" s="45" t="str">
        <f>_xlfn.IFNA(VLOOKUP($A41,'B-LogEmaxOverpEC50'!$A:$BQ,MATCH(AQ$1,'B-LogEmaxOverpEC50'!$A$1:$BQ$1,0),FALSE),"")</f>
        <v/>
      </c>
      <c r="AR41" s="47" t="str">
        <f>_xlfn.IFNA(VLOOKUP($A41,'I-LogEmaxOverpEC50'!$A:$BQ,MATCH(AR$1,'I-LogEmaxOverpEC50'!$A$1:$BQ$1,0),FALSE),"")</f>
        <v/>
      </c>
      <c r="AS41" s="47">
        <f>_xlfn.IFNA(VLOOKUP($A41,'I-LogEmaxOverpEC50'!$A:$BQ,MATCH(AS$1,'I-LogEmaxOverpEC50'!$A$1:$BQ$1,0),FALSE),"")</f>
        <v>7.7074344325816764</v>
      </c>
      <c r="AT41" s="47">
        <f>_xlfn.IFNA(VLOOKUP($A41,'I-LogEmaxOverpEC50'!$A:$BQ,MATCH(AT$1,'I-LogEmaxOverpEC50'!$A$1:$BQ$1,0),FALSE),"")</f>
        <v>7.7074344325816764</v>
      </c>
      <c r="AU41" s="47">
        <f>_xlfn.IFNA(VLOOKUP($A41,'I-LogEmaxOverpEC50'!$A:$BQ,MATCH(AU$1,'I-LogEmaxOverpEC50'!$A$1:$BQ$1,0),FALSE),"")</f>
        <v>7.1958883515883754</v>
      </c>
      <c r="AV41" s="47">
        <f>_xlfn.IFNA(VLOOKUP($A41,'I-LogEmaxOverpEC50'!$A:$BQ,MATCH(AV$1,'I-LogEmaxOverpEC50'!$A$1:$BQ$1,0),FALSE),"")</f>
        <v>7.1958883515883754</v>
      </c>
      <c r="AW41" s="47">
        <f>_xlfn.IFNA(VLOOKUP($A41,'I-LogEmaxOverpEC50'!$A:$BQ,MATCH(AW$1,'I-LogEmaxOverpEC50'!$A$1:$BQ$1,0),FALSE),"")</f>
        <v>7.4581512503836445</v>
      </c>
      <c r="AX41" s="47" t="str">
        <f>_xlfn.IFNA(VLOOKUP($A41,'I-LogEmaxOverpEC50'!$A:$BQ,MATCH(AX$1,'I-LogEmaxOverpEC50'!$A$1:$BQ$1,0),FALSE),"")</f>
        <v/>
      </c>
      <c r="AY41" s="47" t="str">
        <f>_xlfn.IFNA(VLOOKUP($A41,'I-LogEmaxOverpEC50'!$A:$BQ,MATCH(AY$1,'I-LogEmaxOverpEC50'!$A$1:$BQ$1,0),FALSE),"")</f>
        <v/>
      </c>
      <c r="AZ41" s="47" t="str">
        <f>_xlfn.IFNA(VLOOKUP($A41,'I-LogEmaxOverpEC50'!$A:$BQ,MATCH(AZ$1,'I-LogEmaxOverpEC50'!$A$1:$BQ$1,0),FALSE),"")</f>
        <v/>
      </c>
      <c r="BA41" s="47" t="str">
        <f>_xlfn.IFNA(VLOOKUP($A41,'I-LogEmaxOverpEC50'!$A:$BQ,MATCH(BA$1,'I-LogEmaxOverpEC50'!$A$1:$BQ$1,0),FALSE),"")</f>
        <v/>
      </c>
      <c r="BB41" s="47" t="str">
        <f>_xlfn.IFNA(VLOOKUP($A41,'I-LogEmaxOverpEC50'!$A:$BQ,MATCH(BB$1,'I-LogEmaxOverpEC50'!$A$1:$BQ$1,0),FALSE),"")</f>
        <v/>
      </c>
      <c r="BC41" s="47" t="str">
        <f>_xlfn.IFNA(VLOOKUP($A41,'I-LogEmaxOverpEC50'!$A:$BQ,MATCH(BC$1,'I-LogEmaxOverpEC50'!$A$1:$BQ$1,0),FALSE),"")</f>
        <v/>
      </c>
      <c r="BD41" s="199" t="str">
        <f t="shared" si="43"/>
        <v/>
      </c>
      <c r="BE41" s="41">
        <f t="shared" si="44"/>
        <v>0.2361677828626586</v>
      </c>
      <c r="BF41" s="41">
        <f t="shared" si="45"/>
        <v>0</v>
      </c>
      <c r="BG41" s="41">
        <f t="shared" si="46"/>
        <v>0</v>
      </c>
      <c r="BH41" s="41">
        <f t="shared" si="47"/>
        <v>0</v>
      </c>
      <c r="BI41" s="41">
        <f t="shared" si="48"/>
        <v>0.85301875586876796</v>
      </c>
      <c r="BJ41" s="41" t="str">
        <f t="shared" si="49"/>
        <v/>
      </c>
      <c r="BK41" s="41" t="str">
        <f t="shared" si="50"/>
        <v/>
      </c>
      <c r="BL41" s="41" t="str">
        <f t="shared" si="51"/>
        <v/>
      </c>
      <c r="BM41" s="41" t="str">
        <f t="shared" si="52"/>
        <v/>
      </c>
      <c r="BN41" s="41" t="str">
        <f t="shared" si="53"/>
        <v/>
      </c>
      <c r="BO41" s="41" t="str">
        <f t="shared" si="54"/>
        <v/>
      </c>
      <c r="BP41" s="40" t="str">
        <f>_xlfn.IFNA(VLOOKUP($A41,'B-LogEmaxOverpEC50'!$A:$BQ,MATCH(BP$1,'B-LogEmaxOverpEC50'!$A$1:$BQ$1,0),FALSE),"")</f>
        <v/>
      </c>
      <c r="BQ41" s="41">
        <f>_xlfn.IFNA(VLOOKUP($A41,'B-LogEmaxOverpEC50'!$A:$BQ,MATCH(BQ$1,'B-LogEmaxOverpEC50'!$A$1:$BQ$1,0),FALSE),"")</f>
        <v>0.2361677828626586</v>
      </c>
      <c r="BR41" s="41">
        <f>_xlfn.IFNA(VLOOKUP($A41,'B-LogEmaxOverpEC50'!$A:$BQ,MATCH(BR$1,'B-LogEmaxOverpEC50'!$A$1:$BQ$1,0),FALSE),"")</f>
        <v>0</v>
      </c>
      <c r="BS41" s="41">
        <f>_xlfn.IFNA(VLOOKUP($A41,'B-LogEmaxOverpEC50'!$A:$BQ,MATCH(BS$1,'B-LogEmaxOverpEC50'!$A$1:$BQ$1,0),FALSE),"")</f>
        <v>0.43207193974176922</v>
      </c>
      <c r="BT41" s="41">
        <f>_xlfn.IFNA(VLOOKUP($A41,'B-LogEmaxOverpEC50'!$A:$BQ,MATCH(BT$1,'B-LogEmaxOverpEC50'!$A$1:$BQ$1,0),FALSE),"")</f>
        <v>1</v>
      </c>
      <c r="BU41" s="41">
        <f>_xlfn.IFNA(VLOOKUP($A41,'B-LogEmaxOverpEC50'!$A:$BQ,MATCH(BU$1,'B-LogEmaxOverpEC50'!$A$1:$BQ$1,0),FALSE),"")</f>
        <v>0.60102635321464937</v>
      </c>
      <c r="BV41" s="41" t="str">
        <f>_xlfn.IFNA(VLOOKUP($A41,'B-LogEmaxOverpEC50'!$A:$BQ,MATCH(BV$1,'B-LogEmaxOverpEC50'!$A$1:$BQ$1,0),FALSE),"")</f>
        <v/>
      </c>
      <c r="BW41" s="41" t="str">
        <f>_xlfn.IFNA(VLOOKUP($A41,'B-LogEmaxOverpEC50'!$A:$BQ,MATCH(BW$1,'B-LogEmaxOverpEC50'!$A$1:$BQ$1,0),FALSE),"")</f>
        <v/>
      </c>
      <c r="BX41" s="41" t="str">
        <f>_xlfn.IFNA(VLOOKUP($A41,'B-LogEmaxOverpEC50'!$A:$BQ,MATCH(BX$1,'B-LogEmaxOverpEC50'!$A$1:$BQ$1,0),FALSE),"")</f>
        <v/>
      </c>
      <c r="BY41" s="41" t="str">
        <f>_xlfn.IFNA(VLOOKUP($A41,'B-LogEmaxOverpEC50'!$A:$BQ,MATCH(BY$1,'B-LogEmaxOverpEC50'!$A$1:$BQ$1,0),FALSE),"")</f>
        <v/>
      </c>
      <c r="BZ41" s="41" t="str">
        <f>_xlfn.IFNA(VLOOKUP($A41,'B-LogEmaxOverpEC50'!$A:$BQ,MATCH(BZ$1,'B-LogEmaxOverpEC50'!$A$1:$BQ$1,0),FALSE),"")</f>
        <v/>
      </c>
      <c r="CA41" s="41" t="str">
        <f>_xlfn.IFNA(VLOOKUP($A41,'B-LogEmaxOverpEC50'!$A:$BQ,MATCH(CA$1,'B-LogEmaxOverpEC50'!$A$1:$BQ$1,0),FALSE),"")</f>
        <v/>
      </c>
      <c r="CB41" s="47" t="str">
        <f>_xlfn.IFNA(VLOOKUP($A41,'I-LogEmaxOverpEC50'!$A:$BQ,MATCH(CB$1,'I-LogEmaxOverpEC50'!$A$1:$BQ$1,0),FALSE),"")</f>
        <v/>
      </c>
      <c r="CC41" s="47">
        <f>_xlfn.IFNA(VLOOKUP($A41,'I-LogEmaxOverpEC50'!$A:$BQ,MATCH(CC$1,'I-LogEmaxOverpEC50'!$A$1:$BQ$1,0),FALSE),"")</f>
        <v>1</v>
      </c>
      <c r="CD41" s="47">
        <f>_xlfn.IFNA(VLOOKUP($A41,'I-LogEmaxOverpEC50'!$A:$BQ,MATCH(CD$1,'I-LogEmaxOverpEC50'!$A$1:$BQ$1,0),FALSE),"")</f>
        <v>1</v>
      </c>
      <c r="CE41" s="47">
        <f>_xlfn.IFNA(VLOOKUP($A41,'I-LogEmaxOverpEC50'!$A:$BQ,MATCH(CE$1,'I-LogEmaxOverpEC50'!$A$1:$BQ$1,0),FALSE),"")</f>
        <v>0</v>
      </c>
      <c r="CF41" s="47">
        <f>_xlfn.IFNA(VLOOKUP($A41,'I-LogEmaxOverpEC50'!$A:$BQ,MATCH(CF$1,'I-LogEmaxOverpEC50'!$A$1:$BQ$1,0),FALSE),"")</f>
        <v>0</v>
      </c>
      <c r="CG41" s="47">
        <f>_xlfn.IFNA(VLOOKUP($A41,'I-LogEmaxOverpEC50'!$A:$BQ,MATCH(CG$1,'I-LogEmaxOverpEC50'!$A$1:$BQ$1,0),FALSE),"")</f>
        <v>0.51268675206350289</v>
      </c>
      <c r="CH41" s="47" t="str">
        <f>_xlfn.IFNA(VLOOKUP($A41,'I-LogEmaxOverpEC50'!$A:$BQ,MATCH(CH$1,'I-LogEmaxOverpEC50'!$A$1:$BQ$1,0),FALSE),"")</f>
        <v/>
      </c>
      <c r="CI41" s="47" t="str">
        <f>_xlfn.IFNA(VLOOKUP($A41,'I-LogEmaxOverpEC50'!$A:$BQ,MATCH(CI$1,'I-LogEmaxOverpEC50'!$A$1:$BQ$1,0),FALSE),"")</f>
        <v/>
      </c>
      <c r="CJ41" s="47" t="str">
        <f>_xlfn.IFNA(VLOOKUP($A41,'I-LogEmaxOverpEC50'!$A:$BQ,MATCH(CJ$1,'I-LogEmaxOverpEC50'!$A$1:$BQ$1,0),FALSE),"")</f>
        <v/>
      </c>
      <c r="CK41" s="47" t="str">
        <f>_xlfn.IFNA(VLOOKUP($A41,'I-LogEmaxOverpEC50'!$A:$BQ,MATCH(CK$1,'I-LogEmaxOverpEC50'!$A$1:$BQ$1,0),FALSE),"")</f>
        <v/>
      </c>
      <c r="CL41" s="47" t="str">
        <f>_xlfn.IFNA(VLOOKUP($A41,'I-LogEmaxOverpEC50'!$A:$BQ,MATCH(CL$1,'I-LogEmaxOverpEC50'!$A$1:$BQ$1,0),FALSE),"")</f>
        <v/>
      </c>
      <c r="CM41" s="47" t="str">
        <f>_xlfn.IFNA(VLOOKUP($A41,'I-LogEmaxOverpEC50'!$A:$BQ,MATCH(CM$1,'I-LogEmaxOverpEC50'!$A$1:$BQ$1,0),FALSE),"")</f>
        <v/>
      </c>
      <c r="CN41" s="105" t="str">
        <f t="shared" si="59"/>
        <v/>
      </c>
      <c r="CO41" s="47">
        <f t="shared" si="60"/>
        <v>0.73865440274278282</v>
      </c>
      <c r="CP41" s="47" t="str">
        <f t="shared" si="61"/>
        <v/>
      </c>
      <c r="CQ41" s="47" t="str">
        <f t="shared" si="62"/>
        <v/>
      </c>
      <c r="CR41" s="48" t="str">
        <f>_xlfn.IFNA(VLOOKUP($A41,'B-LogEmaxOverpEC50'!$A:$HP,MATCH(CR$1,'B-LogEmaxOverpEC50'!$A$1:$HP$1,0),FALSE),"")</f>
        <v/>
      </c>
      <c r="CS41" s="47">
        <f>_xlfn.IFNA(VLOOKUP($A41,'B-LogEmaxOverpEC50'!$A:$HP,MATCH(CS$1,'B-LogEmaxOverpEC50'!$A$1:$HP$1,0),FALSE),"")</f>
        <v>10.434425631204949</v>
      </c>
      <c r="CT41" s="47" t="str">
        <f>_xlfn.IFNA(VLOOKUP($A41,'B-LogEmaxOverpEC50'!$A:$HP,MATCH(CT$1,'B-LogEmaxOverpEC50'!$A$1:$HP$1,0),FALSE),"")</f>
        <v/>
      </c>
      <c r="CU41" s="47" t="str">
        <f>_xlfn.IFNA(VLOOKUP($A41,'B-LogEmaxOverpEC50'!$A:$HP,MATCH(CU$1,'B-LogEmaxOverpEC50'!$A$1:$HP$1,0),FALSE),"")</f>
        <v/>
      </c>
      <c r="CV41" s="48" t="str">
        <f>_xlfn.IFNA(VLOOKUP($A41,'I-LogEmaxOverpEC50'!$A:$HP,MATCH(CV$1,'I-LogEmaxOverpEC50'!$A$1:$HP$1,0),FALSE),"")</f>
        <v/>
      </c>
      <c r="CW41" s="47">
        <f>_xlfn.IFNA(VLOOKUP($A41,'I-LogEmaxOverpEC50'!$A:$HP,MATCH(CW$1,'I-LogEmaxOverpEC50'!$A$1:$HP$1,0),FALSE),"")</f>
        <v>7.7074344325816764</v>
      </c>
      <c r="CX41" s="47" t="str">
        <f>_xlfn.IFNA(VLOOKUP($A41,'I-LogEmaxOverpEC50'!$A:$HP,MATCH(CX$1,'I-LogEmaxOverpEC50'!$A$1:$HP$1,0),FALSE),"")</f>
        <v/>
      </c>
      <c r="CY41" s="47" t="str">
        <f>_xlfn.IFNA(VLOOKUP($A41,'I-LogEmaxOverpEC50'!$A:$HP,MATCH(CY$1,'I-LogEmaxOverpEC50'!$A$1:$HP$1,0),FALSE),"")</f>
        <v/>
      </c>
      <c r="CZ41" s="105" t="str">
        <f t="shared" si="63"/>
        <v/>
      </c>
      <c r="DA41" s="47">
        <f t="shared" si="64"/>
        <v>0.73422226656979717</v>
      </c>
      <c r="DB41" s="47" t="str">
        <f t="shared" si="65"/>
        <v/>
      </c>
      <c r="DC41" s="47" t="str">
        <f t="shared" si="66"/>
        <v/>
      </c>
      <c r="DD41" s="48" t="str">
        <f>_xlfn.IFNA(VLOOKUP($A41,'B-LogEmaxOverpEC50'!$A:$HP,MATCH(DD$1,'B-LogEmaxOverpEC50'!$A$1:$HP$1,0),FALSE),"")</f>
        <v/>
      </c>
      <c r="DE41" s="47">
        <f>_xlfn.IFNA(VLOOKUP($A41,'B-LogEmaxOverpEC50'!$A:$HP,MATCH(DE$1,'B-LogEmaxOverpEC50'!$A$1:$HP$1,0),FALSE),"")</f>
        <v>10.150821764864375</v>
      </c>
      <c r="DF41" s="47" t="str">
        <f>_xlfn.IFNA(VLOOKUP($A41,'B-LogEmaxOverpEC50'!$A:$HP,MATCH(DF$1,'B-LogEmaxOverpEC50'!$A$1:$HP$1,0),FALSE),"")</f>
        <v/>
      </c>
      <c r="DG41" s="47" t="str">
        <f>_xlfn.IFNA(VLOOKUP($A41,'B-LogEmaxOverpEC50'!$A:$HP,MATCH(DG$1,'B-LogEmaxOverpEC50'!$A$1:$HP$1,0),FALSE),"")</f>
        <v/>
      </c>
      <c r="DH41" s="48" t="str">
        <f>_xlfn.IFNA(VLOOKUP($A41,'I-LogEmaxOverpEC50'!$A:$HP,MATCH(DH$1,'I-LogEmaxOverpEC50'!$A$1:$HP$1,0),FALSE),"")</f>
        <v/>
      </c>
      <c r="DI41" s="47">
        <f>_xlfn.IFNA(VLOOKUP($A41,'I-LogEmaxOverpEC50'!$A:$HP,MATCH(DI$1,'I-LogEmaxOverpEC50'!$A$1:$HP$1,0),FALSE),"")</f>
        <v>7.4529593637447507</v>
      </c>
      <c r="DJ41" s="47" t="str">
        <f>_xlfn.IFNA(VLOOKUP($A41,'I-LogEmaxOverpEC50'!$A:$HP,MATCH(DJ$1,'I-LogEmaxOverpEC50'!$A$1:$HP$1,0),FALSE),"")</f>
        <v/>
      </c>
      <c r="DK41" s="47" t="str">
        <f>_xlfn.IFNA(VLOOKUP($A41,'I-LogEmaxOverpEC50'!$A:$HP,MATCH(DK$1,'I-LogEmaxOverpEC50'!$A$1:$HP$1,0),FALSE),"")</f>
        <v/>
      </c>
      <c r="DL41" s="105" t="str">
        <f t="shared" si="67"/>
        <v/>
      </c>
      <c r="DM41" s="47">
        <f t="shared" si="68"/>
        <v>1</v>
      </c>
      <c r="DN41" s="47" t="str">
        <f t="shared" si="69"/>
        <v/>
      </c>
      <c r="DO41" s="47" t="str">
        <f t="shared" si="70"/>
        <v/>
      </c>
      <c r="DP41" s="48" t="str">
        <f>_xlfn.IFNA(VLOOKUP($A41,'B-LogEmaxOverpEC50'!$A:$HP,MATCH(DP$1,'B-LogEmaxOverpEC50'!$A$1:$HP$1,0),FALSE),"")</f>
        <v/>
      </c>
      <c r="DQ41" s="47">
        <f>_xlfn.IFNA(VLOOKUP($A41,'B-LogEmaxOverpEC50'!$A:$HP,MATCH(DQ$1,'B-LogEmaxOverpEC50'!$A$1:$HP$1,0),FALSE),"")</f>
        <v>1</v>
      </c>
      <c r="DR41" s="47" t="str">
        <f>_xlfn.IFNA(VLOOKUP($A41,'B-LogEmaxOverpEC50'!$A:$HP,MATCH(DR$1,'B-LogEmaxOverpEC50'!$A$1:$HP$1,0),FALSE),"")</f>
        <v/>
      </c>
      <c r="DS41" s="47" t="str">
        <f>_xlfn.IFNA(VLOOKUP($A41,'B-LogEmaxOverpEC50'!$A:$HP,MATCH(DS$1,'B-LogEmaxOverpEC50'!$A$1:$HP$1,0),FALSE),"")</f>
        <v/>
      </c>
      <c r="DT41" s="48" t="str">
        <f>_xlfn.IFNA(VLOOKUP($A41,'I-LogEmaxOverpEC50'!$A:$HP,MATCH(DT$1,'I-LogEmaxOverpEC50'!$A$1:$HP$1,0),FALSE),"")</f>
        <v/>
      </c>
      <c r="DU41" s="47">
        <f>_xlfn.IFNA(VLOOKUP($A41,'I-LogEmaxOverpEC50'!$A:$HP,MATCH(DU$1,'I-LogEmaxOverpEC50'!$A$1:$HP$1,0),FALSE),"")</f>
        <v>1</v>
      </c>
      <c r="DV41" s="47" t="str">
        <f>_xlfn.IFNA(VLOOKUP($A41,'I-LogEmaxOverpEC50'!$A:$HP,MATCH(DV$1,'I-LogEmaxOverpEC50'!$A$1:$HP$1,0),FALSE),"")</f>
        <v/>
      </c>
      <c r="DW41" s="47" t="str">
        <f>_xlfn.IFNA(VLOOKUP($A41,'I-LogEmaxOverpEC50'!$A:$HP,MATCH(DW$1,'I-LogEmaxOverpEC50'!$A$1:$HP$1,0),FALSE),"")</f>
        <v/>
      </c>
      <c r="DX41" s="105" t="str">
        <f t="shared" si="71"/>
        <v/>
      </c>
      <c r="DY41" s="47">
        <f t="shared" si="72"/>
        <v>0.90312334952038065</v>
      </c>
      <c r="DZ41" s="47" t="str">
        <f t="shared" si="73"/>
        <v/>
      </c>
      <c r="EA41" s="47" t="str">
        <f t="shared" si="74"/>
        <v/>
      </c>
      <c r="EB41" s="48" t="str">
        <f>_xlfn.IFNA(VLOOKUP($A41,'B-LogEmaxOverpEC50'!$A:$HP,MATCH(EB$1,'B-LogEmaxOverpEC50'!$A$1:$HP$1,0),FALSE),"")</f>
        <v/>
      </c>
      <c r="EC41" s="47">
        <f>_xlfn.IFNA(VLOOKUP($A41,'B-LogEmaxOverpEC50'!$A:$HP,MATCH(EC$1,'B-LogEmaxOverpEC50'!$A$1:$HP$1,0),FALSE),"")</f>
        <v>0.45385321516381544</v>
      </c>
      <c r="ED41" s="47" t="str">
        <f>_xlfn.IFNA(VLOOKUP($A41,'B-LogEmaxOverpEC50'!$A:$HP,MATCH(ED$1,'B-LogEmaxOverpEC50'!$A$1:$HP$1,0),FALSE),"")</f>
        <v/>
      </c>
      <c r="EE41" s="47" t="str">
        <f>_xlfn.IFNA(VLOOKUP($A41,'B-LogEmaxOverpEC50'!$A:$HP,MATCH(EE$1,'B-LogEmaxOverpEC50'!$A$1:$HP$1,0),FALSE),"")</f>
        <v/>
      </c>
      <c r="EF41" s="48" t="str">
        <f>_xlfn.IFNA(VLOOKUP($A41,'I-LogEmaxOverpEC50'!$A:$HP,MATCH(EF$1,'I-LogEmaxOverpEC50'!$A$1:$HP$1,0),FALSE),"")</f>
        <v/>
      </c>
      <c r="EG41" s="47">
        <f>_xlfn.IFNA(VLOOKUP($A41,'I-LogEmaxOverpEC50'!$A:$HP,MATCH(EG$1,'I-LogEmaxOverpEC50'!$A$1:$HP$1,0),FALSE),"")</f>
        <v>0.50253735041270065</v>
      </c>
      <c r="EH41" s="47" t="str">
        <f>_xlfn.IFNA(VLOOKUP($A41,'I-LogEmaxOverpEC50'!$A:$HP,MATCH(EH$1,'I-LogEmaxOverpEC50'!$A$1:$HP$1,0),FALSE),"")</f>
        <v/>
      </c>
      <c r="EI41" s="47" t="str">
        <f>_xlfn.IFNA(VLOOKUP($A41,'I-LogEmaxOverpEC50'!$A:$HP,MATCH(EI$1,'I-LogEmaxOverpEC50'!$A$1:$HP$1,0),FALSE),"")</f>
        <v/>
      </c>
      <c r="EJ41" s="37"/>
      <c r="EK41" s="37"/>
      <c r="EL41" s="37"/>
      <c r="EM41" s="37"/>
      <c r="EN41" s="37"/>
      <c r="EO41" s="37"/>
      <c r="EP41" s="37"/>
      <c r="EQ41" s="37"/>
    </row>
    <row r="42" spans="1:147" s="49" customFormat="1" x14ac:dyDescent="0.2">
      <c r="A42" s="29" t="s">
        <v>153</v>
      </c>
      <c r="B42" s="377" t="str">
        <f>VLOOKUP($A42,BI!$A:$Q,MATCH(B$1,BI!$A$1:$Q$1,0),FALSE)</f>
        <v/>
      </c>
      <c r="C42" s="378">
        <f>VLOOKUP($A42,BI!$A:$Q,MATCH(C$1,BI!$A$1:$Q$1,0),FALSE)</f>
        <v>1</v>
      </c>
      <c r="D42" s="378">
        <f>VLOOKUP($A42,BI!$A:$Q,MATCH(D$1,BI!$A$1:$Q$1,0),FALSE)</f>
        <v>1</v>
      </c>
      <c r="E42" s="378">
        <f>VLOOKUP($A42,BI!$A:$Q,MATCH(E$1,BI!$A$1:$Q$1,0),FALSE)</f>
        <v>1</v>
      </c>
      <c r="F42" s="378">
        <f>VLOOKUP($A42,BI!$A:$Q,MATCH(F$1,BI!$A$1:$Q$1,0),FALSE)</f>
        <v>1</v>
      </c>
      <c r="G42" s="378">
        <f>VLOOKUP($A42,BI!$A:$Q,MATCH(G$1,BI!$A$1:$Q$1,0),FALSE)</f>
        <v>1</v>
      </c>
      <c r="H42" s="378" t="str">
        <f>VLOOKUP($A42,BI!$A:$Q,MATCH(H$1,BI!$A$1:$Q$1,0),FALSE)</f>
        <v/>
      </c>
      <c r="I42" s="378" t="str">
        <f>VLOOKUP($A42,BI!$A:$Q,MATCH(I$1,BI!$A$1:$Q$1,0),FALSE)</f>
        <v/>
      </c>
      <c r="J42" s="378">
        <f>VLOOKUP($A42,BI!$A:$Q,MATCH(J$1,BI!$A$1:$Q$1,0),FALSE)</f>
        <v>1</v>
      </c>
      <c r="K42" s="378">
        <f>VLOOKUP($A42,BI!$A:$Q,MATCH(K$1,BI!$A$1:$Q$1,0),FALSE)</f>
        <v>1</v>
      </c>
      <c r="L42" s="378" t="str">
        <f>VLOOKUP($A42,BI!$A:$Q,MATCH(L$1,BI!$A$1:$Q$1,0),FALSE)</f>
        <v/>
      </c>
      <c r="M42" s="378" t="str">
        <f>VLOOKUP($A42,BI!$A:$Q,MATCH(M$1,BI!$A$1:$Q$1,0),FALSE)</f>
        <v/>
      </c>
      <c r="N42" s="49">
        <f t="shared" si="57"/>
        <v>7</v>
      </c>
      <c r="O42" s="49" t="str">
        <f>VLOOKUP($A42,BI!$A:$Q,MATCH(O$1,BI!$A$1:$Q$1,0),FALSE)</f>
        <v/>
      </c>
      <c r="P42" s="37">
        <f>VLOOKUP($A42,BI!$A:$Q,MATCH(P$1,BI!$A$1:$Q$1,0),FALSE)</f>
        <v>1</v>
      </c>
      <c r="Q42" s="37">
        <f>VLOOKUP($A42,BI!$A:$Q,MATCH(Q$1,BI!$A$1:$Q$1,0),FALSE)</f>
        <v>1</v>
      </c>
      <c r="R42" s="37" t="str">
        <f>VLOOKUP($A42,BI!$A:$Q,MATCH(R$1,BI!$A$1:$Q$1,0),FALSE)</f>
        <v/>
      </c>
      <c r="S42" s="37">
        <f t="shared" si="58"/>
        <v>2</v>
      </c>
      <c r="T42" s="40" t="str">
        <f t="shared" si="31"/>
        <v/>
      </c>
      <c r="U42" s="41">
        <f t="shared" si="32"/>
        <v>0.89057158074990495</v>
      </c>
      <c r="V42" s="41">
        <f t="shared" si="33"/>
        <v>0.91829250307216992</v>
      </c>
      <c r="W42" s="41">
        <f t="shared" si="34"/>
        <v>0.85640397458492312</v>
      </c>
      <c r="X42" s="41">
        <f t="shared" si="35"/>
        <v>0.81971334332740942</v>
      </c>
      <c r="Y42" s="41">
        <f t="shared" si="36"/>
        <v>0.81001239454648399</v>
      </c>
      <c r="Z42" s="41" t="str">
        <f t="shared" si="37"/>
        <v/>
      </c>
      <c r="AA42" s="41" t="str">
        <f t="shared" si="38"/>
        <v/>
      </c>
      <c r="AB42" s="41">
        <f t="shared" si="39"/>
        <v>0.841591745960663</v>
      </c>
      <c r="AC42" s="41">
        <f t="shared" si="40"/>
        <v>0.76591386912418202</v>
      </c>
      <c r="AD42" s="41" t="str">
        <f t="shared" si="41"/>
        <v/>
      </c>
      <c r="AE42" s="41" t="str">
        <f t="shared" si="42"/>
        <v/>
      </c>
      <c r="AF42" s="44" t="str">
        <f>_xlfn.IFNA(VLOOKUP($A42,'B-LogEmaxOverpEC50'!$A:$BQ,MATCH(AF$1,'B-LogEmaxOverpEC50'!$A$1:$BQ$1,0),FALSE),"")</f>
        <v/>
      </c>
      <c r="AG42" s="46">
        <f>_xlfn.IFNA(VLOOKUP($A42,'B-LogEmaxOverpEC50'!$A:$BQ,MATCH(AG$1,'B-LogEmaxOverpEC50'!$A$1:$BQ$1,0),FALSE),"")</f>
        <v>10.080706754048286</v>
      </c>
      <c r="AH42" s="46">
        <f>_xlfn.IFNA(VLOOKUP($A42,'B-LogEmaxOverpEC50'!$A:$BQ,MATCH(AH$1,'B-LogEmaxOverpEC50'!$A$1:$BQ$1,0),FALSE),"")</f>
        <v>9.7763957769384771</v>
      </c>
      <c r="AI42" s="46">
        <f>_xlfn.IFNA(VLOOKUP($A42,'B-LogEmaxOverpEC50'!$A:$BQ,MATCH(AI$1,'B-LogEmaxOverpEC50'!$A$1:$BQ$1,0),FALSE),"")</f>
        <v>10.168447915567533</v>
      </c>
      <c r="AJ42" s="46">
        <f>_xlfn.IFNA(VLOOKUP($A42,'B-LogEmaxOverpEC50'!$A:$BQ,MATCH(AJ$1,'B-LogEmaxOverpEC50'!$A$1:$BQ$1,0),FALSE),"")</f>
        <v>10.623590894473885</v>
      </c>
      <c r="AK42" s="46">
        <f>_xlfn.IFNA(VLOOKUP($A42,'B-LogEmaxOverpEC50'!$A:$BQ,MATCH(AK$1,'B-LogEmaxOverpEC50'!$A$1:$BQ$1,0),FALSE),"")</f>
        <v>11.212643984558932</v>
      </c>
      <c r="AL42" s="45" t="str">
        <f>_xlfn.IFNA(VLOOKUP($A42,'B-LogEmaxOverpEC50'!$A:$BQ,MATCH(AL$1,'B-LogEmaxOverpEC50'!$A$1:$BQ$1,0),FALSE),"")</f>
        <v/>
      </c>
      <c r="AM42" s="45" t="str">
        <f>_xlfn.IFNA(VLOOKUP($A42,'B-LogEmaxOverpEC50'!$A:$BQ,MATCH(AM$1,'B-LogEmaxOverpEC50'!$A$1:$BQ$1,0),FALSE),"")</f>
        <v/>
      </c>
      <c r="AN42" s="45">
        <f>_xlfn.IFNA(VLOOKUP($A42,'B-LogEmaxOverpEC50'!$A:$BQ,MATCH(AN$1,'B-LogEmaxOverpEC50'!$A$1:$BQ$1,0),FALSE),"")</f>
        <v>7.4689910496621819</v>
      </c>
      <c r="AO42" s="46">
        <f>_xlfn.IFNA(VLOOKUP($A42,'B-LogEmaxOverpEC50'!$A:$BQ,MATCH(AO$1,'B-LogEmaxOverpEC50'!$A$1:$BQ$1,0),FALSE),"")</f>
        <v>9.0834724682751613</v>
      </c>
      <c r="AP42" s="45" t="str">
        <f>_xlfn.IFNA(VLOOKUP($A42,'B-LogEmaxOverpEC50'!$A:$BQ,MATCH(AP$1,'B-LogEmaxOverpEC50'!$A$1:$BQ$1,0),FALSE),"")</f>
        <v/>
      </c>
      <c r="AQ42" s="45" t="str">
        <f>_xlfn.IFNA(VLOOKUP($A42,'B-LogEmaxOverpEC50'!$A:$BQ,MATCH(AQ$1,'B-LogEmaxOverpEC50'!$A$1:$BQ$1,0),FALSE),"")</f>
        <v/>
      </c>
      <c r="AR42" s="47" t="str">
        <f>_xlfn.IFNA(VLOOKUP($A42,'I-LogEmaxOverpEC50'!$A:$BQ,MATCH(AR$1,'I-LogEmaxOverpEC50'!$A$1:$BQ$1,0),FALSE),"")</f>
        <v/>
      </c>
      <c r="AS42" s="47">
        <f>_xlfn.IFNA(VLOOKUP($A42,'I-LogEmaxOverpEC50'!$A:$BQ,MATCH(AS$1,'I-LogEmaxOverpEC50'!$A$1:$BQ$1,0),FALSE),"")</f>
        <v>8.9775909490290253</v>
      </c>
      <c r="AT42" s="47">
        <f>_xlfn.IFNA(VLOOKUP($A42,'I-LogEmaxOverpEC50'!$A:$BQ,MATCH(AT$1,'I-LogEmaxOverpEC50'!$A$1:$BQ$1,0),FALSE),"")</f>
        <v>8.9775909490290253</v>
      </c>
      <c r="AU42" s="47">
        <f>_xlfn.IFNA(VLOOKUP($A42,'I-LogEmaxOverpEC50'!$A:$BQ,MATCH(AU$1,'I-LogEmaxOverpEC50'!$A$1:$BQ$1,0),FALSE),"")</f>
        <v>8.7082992102518126</v>
      </c>
      <c r="AV42" s="47">
        <f>_xlfn.IFNA(VLOOKUP($A42,'I-LogEmaxOverpEC50'!$A:$BQ,MATCH(AV$1,'I-LogEmaxOverpEC50'!$A$1:$BQ$1,0),FALSE),"")</f>
        <v>8.7082992102518126</v>
      </c>
      <c r="AW42" s="47">
        <f>_xlfn.IFNA(VLOOKUP($A42,'I-LogEmaxOverpEC50'!$A:$BQ,MATCH(AW$1,'I-LogEmaxOverpEC50'!$A$1:$BQ$1,0),FALSE),"")</f>
        <v>9.0823806031298098</v>
      </c>
      <c r="AX42" s="47" t="str">
        <f>_xlfn.IFNA(VLOOKUP($A42,'I-LogEmaxOverpEC50'!$A:$BQ,MATCH(AX$1,'I-LogEmaxOverpEC50'!$A$1:$BQ$1,0),FALSE),"")</f>
        <v/>
      </c>
      <c r="AY42" s="47" t="str">
        <f>_xlfn.IFNA(VLOOKUP($A42,'I-LogEmaxOverpEC50'!$A:$BQ,MATCH(AY$1,'I-LogEmaxOverpEC50'!$A$1:$BQ$1,0),FALSE),"")</f>
        <v/>
      </c>
      <c r="AZ42" s="47">
        <f>_xlfn.IFNA(VLOOKUP($A42,'I-LogEmaxOverpEC50'!$A:$BQ,MATCH(AZ$1,'I-LogEmaxOverpEC50'!$A$1:$BQ$1,0),FALSE),"")</f>
        <v>8.8748387629876913</v>
      </c>
      <c r="BA42" s="47">
        <f>_xlfn.IFNA(VLOOKUP($A42,'I-LogEmaxOverpEC50'!$A:$BQ,MATCH(BA$1,'I-LogEmaxOverpEC50'!$A$1:$BQ$1,0),FALSE),"")</f>
        <v>6.9571575432596129</v>
      </c>
      <c r="BB42" s="47" t="str">
        <f>_xlfn.IFNA(VLOOKUP($A42,'I-LogEmaxOverpEC50'!$A:$BQ,MATCH(BB$1,'I-LogEmaxOverpEC50'!$A$1:$BQ$1,0),FALSE),"")</f>
        <v/>
      </c>
      <c r="BC42" s="47" t="str">
        <f>_xlfn.IFNA(VLOOKUP($A42,'I-LogEmaxOverpEC50'!$A:$BQ,MATCH(BC$1,'I-LogEmaxOverpEC50'!$A$1:$BQ$1,0),FALSE),"")</f>
        <v/>
      </c>
      <c r="BD42" s="199" t="str">
        <f t="shared" si="43"/>
        <v/>
      </c>
      <c r="BE42" s="41">
        <f t="shared" si="44"/>
        <v>0.73382127730502944</v>
      </c>
      <c r="BF42" s="41">
        <f t="shared" si="45"/>
        <v>0.64831814633804241</v>
      </c>
      <c r="BG42" s="41">
        <f t="shared" si="46"/>
        <v>0.87511282904761067</v>
      </c>
      <c r="BH42" s="41">
        <f t="shared" si="47"/>
        <v>0.97784059754811226</v>
      </c>
      <c r="BI42" s="41">
        <f t="shared" si="48"/>
        <v>1</v>
      </c>
      <c r="BJ42" s="41" t="str">
        <f t="shared" si="49"/>
        <v/>
      </c>
      <c r="BK42" s="41" t="str">
        <f t="shared" si="50"/>
        <v/>
      </c>
      <c r="BL42" s="41">
        <f t="shared" si="51"/>
        <v>0</v>
      </c>
      <c r="BM42" s="41">
        <f t="shared" si="52"/>
        <v>0</v>
      </c>
      <c r="BN42" s="41" t="str">
        <f t="shared" si="53"/>
        <v/>
      </c>
      <c r="BO42" s="41" t="str">
        <f t="shared" si="54"/>
        <v/>
      </c>
      <c r="BP42" s="40" t="str">
        <f>_xlfn.IFNA(VLOOKUP($A42,'B-LogEmaxOverpEC50'!$A:$BQ,MATCH(BP$1,'B-LogEmaxOverpEC50'!$A$1:$BQ$1,0),FALSE),"")</f>
        <v/>
      </c>
      <c r="BQ42" s="41">
        <f>_xlfn.IFNA(VLOOKUP($A42,'B-LogEmaxOverpEC50'!$A:$BQ,MATCH(BQ$1,'B-LogEmaxOverpEC50'!$A$1:$BQ$1,0),FALSE),"")</f>
        <v>0.69763830937446003</v>
      </c>
      <c r="BR42" s="41">
        <f>_xlfn.IFNA(VLOOKUP($A42,'B-LogEmaxOverpEC50'!$A:$BQ,MATCH(BR$1,'B-LogEmaxOverpEC50'!$A$1:$BQ$1,0),FALSE),"")</f>
        <v>0.61635113281138953</v>
      </c>
      <c r="BS42" s="41">
        <f>_xlfn.IFNA(VLOOKUP($A42,'B-LogEmaxOverpEC50'!$A:$BQ,MATCH(BS$1,'B-LogEmaxOverpEC50'!$A$1:$BQ$1,0),FALSE),"")</f>
        <v>0.72107562128480329</v>
      </c>
      <c r="BT42" s="41">
        <f>_xlfn.IFNA(VLOOKUP($A42,'B-LogEmaxOverpEC50'!$A:$BQ,MATCH(BT$1,'B-LogEmaxOverpEC50'!$A$1:$BQ$1,0),FALSE),"")</f>
        <v>0.84265285796283551</v>
      </c>
      <c r="BU42" s="41">
        <f>_xlfn.IFNA(VLOOKUP($A42,'B-LogEmaxOverpEC50'!$A:$BQ,MATCH(BU$1,'B-LogEmaxOverpEC50'!$A$1:$BQ$1,0),FALSE),"")</f>
        <v>1</v>
      </c>
      <c r="BV42" s="41" t="str">
        <f>_xlfn.IFNA(VLOOKUP($A42,'B-LogEmaxOverpEC50'!$A:$BQ,MATCH(BV$1,'B-LogEmaxOverpEC50'!$A$1:$BQ$1,0),FALSE),"")</f>
        <v/>
      </c>
      <c r="BW42" s="41" t="str">
        <f>_xlfn.IFNA(VLOOKUP($A42,'B-LogEmaxOverpEC50'!$A:$BQ,MATCH(BW$1,'B-LogEmaxOverpEC50'!$A$1:$BQ$1,0),FALSE),"")</f>
        <v/>
      </c>
      <c r="BX42" s="41">
        <f>_xlfn.IFNA(VLOOKUP($A42,'B-LogEmaxOverpEC50'!$A:$BQ,MATCH(BX$1,'B-LogEmaxOverpEC50'!$A$1:$BQ$1,0),FALSE),"")</f>
        <v>0</v>
      </c>
      <c r="BY42" s="41">
        <f>_xlfn.IFNA(VLOOKUP($A42,'B-LogEmaxOverpEC50'!$A:$BQ,MATCH(BY$1,'B-LogEmaxOverpEC50'!$A$1:$BQ$1,0),FALSE),"")</f>
        <v>0.43125830484003103</v>
      </c>
      <c r="BZ42" s="41" t="str">
        <f>_xlfn.IFNA(VLOOKUP($A42,'B-LogEmaxOverpEC50'!$A:$BQ,MATCH(BZ$1,'B-LogEmaxOverpEC50'!$A$1:$BQ$1,0),FALSE),"")</f>
        <v/>
      </c>
      <c r="CA42" s="41" t="str">
        <f>_xlfn.IFNA(VLOOKUP($A42,'B-LogEmaxOverpEC50'!$A:$BQ,MATCH(CA$1,'B-LogEmaxOverpEC50'!$A$1:$BQ$1,0),FALSE),"")</f>
        <v/>
      </c>
      <c r="CB42" s="47" t="str">
        <f>_xlfn.IFNA(VLOOKUP($A42,'I-LogEmaxOverpEC50'!$A:$BQ,MATCH(CB$1,'I-LogEmaxOverpEC50'!$A$1:$BQ$1,0),FALSE),"")</f>
        <v/>
      </c>
      <c r="CC42" s="47">
        <f>_xlfn.IFNA(VLOOKUP($A42,'I-LogEmaxOverpEC50'!$A:$BQ,MATCH(CC$1,'I-LogEmaxOverpEC50'!$A$1:$BQ$1,0),FALSE),"")</f>
        <v>0.95069239738666078</v>
      </c>
      <c r="CD42" s="47">
        <f>_xlfn.IFNA(VLOOKUP($A42,'I-LogEmaxOverpEC50'!$A:$BQ,MATCH(CD$1,'I-LogEmaxOverpEC50'!$A$1:$BQ$1,0),FALSE),"")</f>
        <v>0.95069239738666078</v>
      </c>
      <c r="CE42" s="47">
        <f>_xlfn.IFNA(VLOOKUP($A42,'I-LogEmaxOverpEC50'!$A:$BQ,MATCH(CE$1,'I-LogEmaxOverpEC50'!$A$1:$BQ$1,0),FALSE),"")</f>
        <v>0.82398017415600366</v>
      </c>
      <c r="CF42" s="47">
        <f>_xlfn.IFNA(VLOOKUP($A42,'I-LogEmaxOverpEC50'!$A:$BQ,MATCH(CF$1,'I-LogEmaxOverpEC50'!$A$1:$BQ$1,0),FALSE),"")</f>
        <v>0.82398017415600366</v>
      </c>
      <c r="CG42" s="47">
        <f>_xlfn.IFNA(VLOOKUP($A42,'I-LogEmaxOverpEC50'!$A:$BQ,MATCH(CG$1,'I-LogEmaxOverpEC50'!$A$1:$BQ$1,0),FALSE),"")</f>
        <v>1</v>
      </c>
      <c r="CH42" s="47" t="str">
        <f>_xlfn.IFNA(VLOOKUP($A42,'I-LogEmaxOverpEC50'!$A:$BQ,MATCH(CH$1,'I-LogEmaxOverpEC50'!$A$1:$BQ$1,0),FALSE),"")</f>
        <v/>
      </c>
      <c r="CI42" s="47" t="str">
        <f>_xlfn.IFNA(VLOOKUP($A42,'I-LogEmaxOverpEC50'!$A:$BQ,MATCH(CI$1,'I-LogEmaxOverpEC50'!$A$1:$BQ$1,0),FALSE),"")</f>
        <v/>
      </c>
      <c r="CJ42" s="47">
        <f>_xlfn.IFNA(VLOOKUP($A42,'I-LogEmaxOverpEC50'!$A:$BQ,MATCH(CJ$1,'I-LogEmaxOverpEC50'!$A$1:$BQ$1,0),FALSE),"")</f>
        <v>0.90234350263694452</v>
      </c>
      <c r="CK42" s="47">
        <f>_xlfn.IFNA(VLOOKUP($A42,'I-LogEmaxOverpEC50'!$A:$BQ,MATCH(CK$1,'I-LogEmaxOverpEC50'!$A$1:$BQ$1,0),FALSE),"")</f>
        <v>0</v>
      </c>
      <c r="CL42" s="47" t="str">
        <f>_xlfn.IFNA(VLOOKUP($A42,'I-LogEmaxOverpEC50'!$A:$BQ,MATCH(CL$1,'I-LogEmaxOverpEC50'!$A$1:$BQ$1,0),FALSE),"")</f>
        <v/>
      </c>
      <c r="CM42" s="47" t="str">
        <f>_xlfn.IFNA(VLOOKUP($A42,'I-LogEmaxOverpEC50'!$A:$BQ,MATCH(CM$1,'I-LogEmaxOverpEC50'!$A$1:$BQ$1,0),FALSE),"")</f>
        <v/>
      </c>
      <c r="CN42" s="105" t="str">
        <f t="shared" si="59"/>
        <v/>
      </c>
      <c r="CO42" s="47">
        <f t="shared" si="60"/>
        <v>0.81001239454648399</v>
      </c>
      <c r="CP42" s="47">
        <f t="shared" si="61"/>
        <v>0.97703150353390267</v>
      </c>
      <c r="CQ42" s="47" t="str">
        <f t="shared" si="62"/>
        <v/>
      </c>
      <c r="CR42" s="48" t="str">
        <f>_xlfn.IFNA(VLOOKUP($A42,'B-LogEmaxOverpEC50'!$A:$HP,MATCH(CR$1,'B-LogEmaxOverpEC50'!$A$1:$HP$1,0),FALSE),"")</f>
        <v/>
      </c>
      <c r="CS42" s="47">
        <f>_xlfn.IFNA(VLOOKUP($A42,'B-LogEmaxOverpEC50'!$A:$HP,MATCH(CS$1,'B-LogEmaxOverpEC50'!$A$1:$HP$1,0),FALSE),"")</f>
        <v>11.212643984558932</v>
      </c>
      <c r="CT42" s="47">
        <f>_xlfn.IFNA(VLOOKUP($A42,'B-LogEmaxOverpEC50'!$A:$HP,MATCH(CT$1,'B-LogEmaxOverpEC50'!$A$1:$HP$1,0),FALSE),"")</f>
        <v>9.0834724682751613</v>
      </c>
      <c r="CU42" s="47" t="str">
        <f>_xlfn.IFNA(VLOOKUP($A42,'B-LogEmaxOverpEC50'!$A:$HP,MATCH(CU$1,'B-LogEmaxOverpEC50'!$A$1:$HP$1,0),FALSE),"")</f>
        <v/>
      </c>
      <c r="CV42" s="48" t="str">
        <f>_xlfn.IFNA(VLOOKUP($A42,'I-LogEmaxOverpEC50'!$A:$HP,MATCH(CV$1,'I-LogEmaxOverpEC50'!$A$1:$HP$1,0),FALSE),"")</f>
        <v/>
      </c>
      <c r="CW42" s="47">
        <f>_xlfn.IFNA(VLOOKUP($A42,'I-LogEmaxOverpEC50'!$A:$HP,MATCH(CW$1,'I-LogEmaxOverpEC50'!$A$1:$HP$1,0),FALSE),"")</f>
        <v>9.0823806031298098</v>
      </c>
      <c r="CX42" s="47">
        <f>_xlfn.IFNA(VLOOKUP($A42,'I-LogEmaxOverpEC50'!$A:$HP,MATCH(CX$1,'I-LogEmaxOverpEC50'!$A$1:$HP$1,0),FALSE),"")</f>
        <v>8.8748387629876913</v>
      </c>
      <c r="CY42" s="47" t="str">
        <f>_xlfn.IFNA(VLOOKUP($A42,'I-LogEmaxOverpEC50'!$A:$HP,MATCH(CY$1,'I-LogEmaxOverpEC50'!$A$1:$HP$1,0),FALSE),"")</f>
        <v/>
      </c>
      <c r="CZ42" s="105" t="str">
        <f t="shared" si="63"/>
        <v/>
      </c>
      <c r="DA42" s="47">
        <f t="shared" si="64"/>
        <v>0.85716603550397019</v>
      </c>
      <c r="DB42" s="47">
        <f t="shared" si="65"/>
        <v>0.95647371698422456</v>
      </c>
      <c r="DC42" s="47" t="str">
        <f t="shared" si="66"/>
        <v/>
      </c>
      <c r="DD42" s="48" t="str">
        <f>_xlfn.IFNA(VLOOKUP($A42,'B-LogEmaxOverpEC50'!$A:$HP,MATCH(DD$1,'B-LogEmaxOverpEC50'!$A$1:$HP$1,0),FALSE),"")</f>
        <v/>
      </c>
      <c r="DE42" s="47">
        <f>_xlfn.IFNA(VLOOKUP($A42,'B-LogEmaxOverpEC50'!$A:$HP,MATCH(DE$1,'B-LogEmaxOverpEC50'!$A$1:$HP$1,0),FALSE),"")</f>
        <v>10.372357065117424</v>
      </c>
      <c r="DF42" s="47">
        <f>_xlfn.IFNA(VLOOKUP($A42,'B-LogEmaxOverpEC50'!$A:$HP,MATCH(DF$1,'B-LogEmaxOverpEC50'!$A$1:$HP$1,0),FALSE),"")</f>
        <v>8.276231758968672</v>
      </c>
      <c r="DG42" s="47" t="str">
        <f>_xlfn.IFNA(VLOOKUP($A42,'B-LogEmaxOverpEC50'!$A:$HP,MATCH(DG$1,'B-LogEmaxOverpEC50'!$A$1:$HP$1,0),FALSE),"")</f>
        <v/>
      </c>
      <c r="DH42" s="48" t="str">
        <f>_xlfn.IFNA(VLOOKUP($A42,'I-LogEmaxOverpEC50'!$A:$HP,MATCH(DH$1,'I-LogEmaxOverpEC50'!$A$1:$HP$1,0),FALSE),"")</f>
        <v/>
      </c>
      <c r="DI42" s="47">
        <f>_xlfn.IFNA(VLOOKUP($A42,'I-LogEmaxOverpEC50'!$A:$HP,MATCH(DI$1,'I-LogEmaxOverpEC50'!$A$1:$HP$1,0),FALSE),"")</f>
        <v>8.8908321843382971</v>
      </c>
      <c r="DJ42" s="47">
        <f>_xlfn.IFNA(VLOOKUP($A42,'I-LogEmaxOverpEC50'!$A:$HP,MATCH(DJ$1,'I-LogEmaxOverpEC50'!$A$1:$HP$1,0),FALSE),"")</f>
        <v>7.9159981531236525</v>
      </c>
      <c r="DK42" s="47" t="str">
        <f>_xlfn.IFNA(VLOOKUP($A42,'I-LogEmaxOverpEC50'!$A:$HP,MATCH(DK$1,'I-LogEmaxOverpEC50'!$A$1:$HP$1,0),FALSE),"")</f>
        <v/>
      </c>
      <c r="DL42" s="105" t="str">
        <f t="shared" si="67"/>
        <v/>
      </c>
      <c r="DM42" s="47">
        <f t="shared" si="68"/>
        <v>1</v>
      </c>
      <c r="DN42" s="47">
        <f t="shared" si="69"/>
        <v>0.47793141257154553</v>
      </c>
      <c r="DO42" s="47" t="str">
        <f t="shared" si="70"/>
        <v/>
      </c>
      <c r="DP42" s="48" t="str">
        <f>_xlfn.IFNA(VLOOKUP($A42,'B-LogEmaxOverpEC50'!$A:$HP,MATCH(DP$1,'B-LogEmaxOverpEC50'!$A$1:$HP$1,0),FALSE),"")</f>
        <v/>
      </c>
      <c r="DQ42" s="47">
        <f>_xlfn.IFNA(VLOOKUP($A42,'B-LogEmaxOverpEC50'!$A:$HP,MATCH(DQ$1,'B-LogEmaxOverpEC50'!$A$1:$HP$1,0),FALSE),"")</f>
        <v>1</v>
      </c>
      <c r="DR42" s="47">
        <f>_xlfn.IFNA(VLOOKUP($A42,'B-LogEmaxOverpEC50'!$A:$HP,MATCH(DR$1,'B-LogEmaxOverpEC50'!$A$1:$HP$1,0),FALSE),"")</f>
        <v>0.43125830484003103</v>
      </c>
      <c r="DS42" s="47" t="str">
        <f>_xlfn.IFNA(VLOOKUP($A42,'B-LogEmaxOverpEC50'!$A:$HP,MATCH(DS$1,'B-LogEmaxOverpEC50'!$A$1:$HP$1,0),FALSE),"")</f>
        <v/>
      </c>
      <c r="DT42" s="48" t="str">
        <f>_xlfn.IFNA(VLOOKUP($A42,'I-LogEmaxOverpEC50'!$A:$HP,MATCH(DT$1,'I-LogEmaxOverpEC50'!$A$1:$HP$1,0),FALSE),"")</f>
        <v/>
      </c>
      <c r="DU42" s="47">
        <f>_xlfn.IFNA(VLOOKUP($A42,'I-LogEmaxOverpEC50'!$A:$HP,MATCH(DU$1,'I-LogEmaxOverpEC50'!$A$1:$HP$1,0),FALSE),"")</f>
        <v>1</v>
      </c>
      <c r="DV42" s="47">
        <f>_xlfn.IFNA(VLOOKUP($A42,'I-LogEmaxOverpEC50'!$A:$HP,MATCH(DV$1,'I-LogEmaxOverpEC50'!$A$1:$HP$1,0),FALSE),"")</f>
        <v>0.90234350263694452</v>
      </c>
      <c r="DW42" s="47" t="str">
        <f>_xlfn.IFNA(VLOOKUP($A42,'I-LogEmaxOverpEC50'!$A:$HP,MATCH(DW$1,'I-LogEmaxOverpEC50'!$A$1:$HP$1,0),FALSE),"")</f>
        <v/>
      </c>
      <c r="DX42" s="105" t="str">
        <f t="shared" si="71"/>
        <v/>
      </c>
      <c r="DY42" s="47">
        <f t="shared" si="72"/>
        <v>0.85236837379272823</v>
      </c>
      <c r="DZ42" s="47">
        <f t="shared" si="73"/>
        <v>0.47793141257154553</v>
      </c>
      <c r="EA42" s="47" t="str">
        <f t="shared" si="74"/>
        <v/>
      </c>
      <c r="EB42" s="48" t="str">
        <f>_xlfn.IFNA(VLOOKUP($A42,'B-LogEmaxOverpEC50'!$A:$HP,MATCH(EB$1,'B-LogEmaxOverpEC50'!$A$1:$HP$1,0),FALSE),"")</f>
        <v/>
      </c>
      <c r="EC42" s="47">
        <f>_xlfn.IFNA(VLOOKUP($A42,'B-LogEmaxOverpEC50'!$A:$HP,MATCH(EC$1,'B-LogEmaxOverpEC50'!$A$1:$HP$1,0),FALSE),"")</f>
        <v>0.77554358428669778</v>
      </c>
      <c r="ED42" s="47">
        <f>_xlfn.IFNA(VLOOKUP($A42,'B-LogEmaxOverpEC50'!$A:$HP,MATCH(ED$1,'B-LogEmaxOverpEC50'!$A$1:$HP$1,0),FALSE),"")</f>
        <v>0.21562915242001551</v>
      </c>
      <c r="EE42" s="47" t="str">
        <f>_xlfn.IFNA(VLOOKUP($A42,'B-LogEmaxOverpEC50'!$A:$HP,MATCH(EE$1,'B-LogEmaxOverpEC50'!$A$1:$HP$1,0),FALSE),"")</f>
        <v/>
      </c>
      <c r="EF42" s="48" t="str">
        <f>_xlfn.IFNA(VLOOKUP($A42,'I-LogEmaxOverpEC50'!$A:$HP,MATCH(EF$1,'I-LogEmaxOverpEC50'!$A$1:$HP$1,0),FALSE),"")</f>
        <v/>
      </c>
      <c r="EG42" s="47">
        <f>_xlfn.IFNA(VLOOKUP($A42,'I-LogEmaxOverpEC50'!$A:$HP,MATCH(EG$1,'I-LogEmaxOverpEC50'!$A$1:$HP$1,0),FALSE),"")</f>
        <v>0.90986902861706587</v>
      </c>
      <c r="EH42" s="47">
        <f>_xlfn.IFNA(VLOOKUP($A42,'I-LogEmaxOverpEC50'!$A:$HP,MATCH(EH$1,'I-LogEmaxOverpEC50'!$A$1:$HP$1,0),FALSE),"")</f>
        <v>0.45117175131847226</v>
      </c>
      <c r="EI42" s="47" t="str">
        <f>_xlfn.IFNA(VLOOKUP($A42,'I-LogEmaxOverpEC50'!$A:$HP,MATCH(EI$1,'I-LogEmaxOverpEC50'!$A$1:$HP$1,0),FALSE),"")</f>
        <v/>
      </c>
      <c r="EJ42" s="37"/>
      <c r="EK42" s="37"/>
      <c r="EL42" s="37"/>
      <c r="EM42" s="37"/>
      <c r="EN42" s="37"/>
      <c r="EO42" s="37"/>
      <c r="EP42" s="37"/>
      <c r="EQ42" s="37"/>
    </row>
    <row r="43" spans="1:147" s="49" customFormat="1" x14ac:dyDescent="0.2">
      <c r="A43" s="29" t="s">
        <v>155</v>
      </c>
      <c r="B43" s="377" t="str">
        <f>VLOOKUP($A43,BI!$A:$Q,MATCH(B$1,BI!$A$1:$Q$1,0),FALSE)</f>
        <v/>
      </c>
      <c r="C43" s="378">
        <f>VLOOKUP($A43,BI!$A:$Q,MATCH(C$1,BI!$A$1:$Q$1,0),FALSE)</f>
        <v>1</v>
      </c>
      <c r="D43" s="378">
        <f>VLOOKUP($A43,BI!$A:$Q,MATCH(D$1,BI!$A$1:$Q$1,0),FALSE)</f>
        <v>1</v>
      </c>
      <c r="E43" s="378">
        <f>VLOOKUP($A43,BI!$A:$Q,MATCH(E$1,BI!$A$1:$Q$1,0),FALSE)</f>
        <v>1</v>
      </c>
      <c r="F43" s="378">
        <f>VLOOKUP($A43,BI!$A:$Q,MATCH(F$1,BI!$A$1:$Q$1,0),FALSE)</f>
        <v>1</v>
      </c>
      <c r="G43" s="378">
        <f>VLOOKUP($A43,BI!$A:$Q,MATCH(G$1,BI!$A$1:$Q$1,0),FALSE)</f>
        <v>1</v>
      </c>
      <c r="H43" s="378">
        <f>VLOOKUP($A43,BI!$A:$Q,MATCH(H$1,BI!$A$1:$Q$1,0),FALSE)</f>
        <v>1</v>
      </c>
      <c r="I43" s="378">
        <f>VLOOKUP($A43,BI!$A:$Q,MATCH(I$1,BI!$A$1:$Q$1,0),FALSE)</f>
        <v>1</v>
      </c>
      <c r="J43" s="378">
        <f>VLOOKUP($A43,BI!$A:$Q,MATCH(J$1,BI!$A$1:$Q$1,0),FALSE)</f>
        <v>1</v>
      </c>
      <c r="K43" s="378">
        <f>VLOOKUP($A43,BI!$A:$Q,MATCH(K$1,BI!$A$1:$Q$1,0),FALSE)</f>
        <v>1</v>
      </c>
      <c r="L43" s="378">
        <f>VLOOKUP($A43,BI!$A:$Q,MATCH(L$1,BI!$A$1:$Q$1,0),FALSE)</f>
        <v>1</v>
      </c>
      <c r="M43" s="378">
        <f>VLOOKUP($A43,BI!$A:$Q,MATCH(M$1,BI!$A$1:$Q$1,0),FALSE)</f>
        <v>1</v>
      </c>
      <c r="N43" s="49">
        <f t="shared" si="57"/>
        <v>11</v>
      </c>
      <c r="O43" s="49" t="str">
        <f>VLOOKUP($A43,BI!$A:$Q,MATCH(O$1,BI!$A$1:$Q$1,0),FALSE)</f>
        <v/>
      </c>
      <c r="P43" s="37">
        <f>VLOOKUP($A43,BI!$A:$Q,MATCH(P$1,BI!$A$1:$Q$1,0),FALSE)</f>
        <v>1</v>
      </c>
      <c r="Q43" s="37">
        <f>VLOOKUP($A43,BI!$A:$Q,MATCH(Q$1,BI!$A$1:$Q$1,0),FALSE)</f>
        <v>1</v>
      </c>
      <c r="R43" s="37">
        <f>VLOOKUP($A43,BI!$A:$Q,MATCH(R$1,BI!$A$1:$Q$1,0),FALSE)</f>
        <v>1</v>
      </c>
      <c r="S43" s="37">
        <f t="shared" si="58"/>
        <v>3</v>
      </c>
      <c r="T43" s="40" t="str">
        <f t="shared" si="31"/>
        <v/>
      </c>
      <c r="U43" s="41">
        <f t="shared" si="32"/>
        <v>0.91200486292076477</v>
      </c>
      <c r="V43" s="41">
        <f t="shared" si="33"/>
        <v>0.88125157489741368</v>
      </c>
      <c r="W43" s="41">
        <f t="shared" si="34"/>
        <v>0.95944835792235472</v>
      </c>
      <c r="X43" s="41">
        <f t="shared" si="35"/>
        <v>0.91413559089411156</v>
      </c>
      <c r="Y43" s="41">
        <f t="shared" si="36"/>
        <v>0.85427500169568171</v>
      </c>
      <c r="Z43" s="41">
        <f t="shared" si="37"/>
        <v>0.87538337207588213</v>
      </c>
      <c r="AA43" s="41">
        <f t="shared" si="38"/>
        <v>0.8850865602649155</v>
      </c>
      <c r="AB43" s="41">
        <f t="shared" si="39"/>
        <v>0.94566642322795014</v>
      </c>
      <c r="AC43" s="41">
        <f t="shared" si="40"/>
        <v>0.93707146837941646</v>
      </c>
      <c r="AD43" s="41">
        <f t="shared" si="41"/>
        <v>0.94418668663184802</v>
      </c>
      <c r="AE43" s="41">
        <f t="shared" si="42"/>
        <v>0.78610890860654337</v>
      </c>
      <c r="AF43" s="44" t="str">
        <f>_xlfn.IFNA(VLOOKUP($A43,'B-LogEmaxOverpEC50'!$A:$BQ,MATCH(AF$1,'B-LogEmaxOverpEC50'!$A$1:$BQ$1,0),FALSE),"")</f>
        <v/>
      </c>
      <c r="AG43" s="46">
        <f>_xlfn.IFNA(VLOOKUP($A43,'B-LogEmaxOverpEC50'!$A:$BQ,MATCH(AG$1,'B-LogEmaxOverpEC50'!$A$1:$BQ$1,0),FALSE),"")</f>
        <v>6.7284169633232151</v>
      </c>
      <c r="AH43" s="46">
        <f>_xlfn.IFNA(VLOOKUP($A43,'B-LogEmaxOverpEC50'!$A:$BQ,MATCH(AH$1,'B-LogEmaxOverpEC50'!$A$1:$BQ$1,0),FALSE),"")</f>
        <v>6.5015311722194262</v>
      </c>
      <c r="AI43" s="46">
        <f>_xlfn.IFNA(VLOOKUP($A43,'B-LogEmaxOverpEC50'!$A:$BQ,MATCH(AI$1,'B-LogEmaxOverpEC50'!$A$1:$BQ$1,0),FALSE),"")</f>
        <v>7.5076383061657275</v>
      </c>
      <c r="AJ43" s="46">
        <f>_xlfn.IFNA(VLOOKUP($A43,'B-LogEmaxOverpEC50'!$A:$BQ,MATCH(AJ$1,'B-LogEmaxOverpEC50'!$A$1:$BQ$1,0),FALSE),"")</f>
        <v>7.879784264476859</v>
      </c>
      <c r="AK43" s="46">
        <f>_xlfn.IFNA(VLOOKUP($A43,'B-LogEmaxOverpEC50'!$A:$BQ,MATCH(AK$1,'B-LogEmaxOverpEC50'!$A$1:$BQ$1,0),FALSE),"")</f>
        <v>8.8616010358058386</v>
      </c>
      <c r="AL43" s="45">
        <f>_xlfn.IFNA(VLOOKUP($A43,'B-LogEmaxOverpEC50'!$A:$BQ,MATCH(AL$1,'B-LogEmaxOverpEC50'!$A$1:$BQ$1,0),FALSE),"")</f>
        <v>9.3357934699638498</v>
      </c>
      <c r="AM43" s="45">
        <f>_xlfn.IFNA(VLOOKUP($A43,'B-LogEmaxOverpEC50'!$A:$BQ,MATCH(AM$1,'B-LogEmaxOverpEC50'!$A$1:$BQ$1,0),FALSE),"")</f>
        <v>9.2334453325049619</v>
      </c>
      <c r="AN43" s="45">
        <f>_xlfn.IFNA(VLOOKUP($A43,'B-LogEmaxOverpEC50'!$A:$BQ,MATCH(AN$1,'B-LogEmaxOverpEC50'!$A$1:$BQ$1,0),FALSE),"")</f>
        <v>8.6692695048445945</v>
      </c>
      <c r="AO43" s="46">
        <f>_xlfn.IFNA(VLOOKUP($A43,'B-LogEmaxOverpEC50'!$A:$BQ,MATCH(AO$1,'B-LogEmaxOverpEC50'!$A$1:$BQ$1,0),FALSE),"")</f>
        <v>7.2299820684092264</v>
      </c>
      <c r="AP43" s="45">
        <f>_xlfn.IFNA(VLOOKUP($A43,'B-LogEmaxOverpEC50'!$A:$BQ,MATCH(AP$1,'B-LogEmaxOverpEC50'!$A$1:$BQ$1,0),FALSE),"")</f>
        <v>7.4209586344223677</v>
      </c>
      <c r="AQ43" s="45">
        <f>_xlfn.IFNA(VLOOKUP($A43,'B-LogEmaxOverpEC50'!$A:$BQ,MATCH(AQ$1,'B-LogEmaxOverpEC50'!$A$1:$BQ$1,0),FALSE),"")</f>
        <v>6.0412230120462027</v>
      </c>
      <c r="AR43" s="47" t="str">
        <f>_xlfn.IFNA(VLOOKUP($A43,'I-LogEmaxOverpEC50'!$A:$BQ,MATCH(AR$1,'I-LogEmaxOverpEC50'!$A$1:$BQ$1,0),FALSE),"")</f>
        <v/>
      </c>
      <c r="AS43" s="47">
        <f>_xlfn.IFNA(VLOOKUP($A43,'I-LogEmaxOverpEC50'!$A:$BQ,MATCH(AS$1,'I-LogEmaxOverpEC50'!$A$1:$BQ$1,0),FALSE),"")</f>
        <v>7.3776108405551142</v>
      </c>
      <c r="AT43" s="47">
        <f>_xlfn.IFNA(VLOOKUP($A43,'I-LogEmaxOverpEC50'!$A:$BQ,MATCH(AT$1,'I-LogEmaxOverpEC50'!$A$1:$BQ$1,0),FALSE),"")</f>
        <v>7.3776108405551142</v>
      </c>
      <c r="AU43" s="47">
        <f>_xlfn.IFNA(VLOOKUP($A43,'I-LogEmaxOverpEC50'!$A:$BQ,MATCH(AU$1,'I-LogEmaxOverpEC50'!$A$1:$BQ$1,0),FALSE),"")</f>
        <v>7.2031912447256756</v>
      </c>
      <c r="AV43" s="47">
        <f>_xlfn.IFNA(VLOOKUP($A43,'I-LogEmaxOverpEC50'!$A:$BQ,MATCH(AV$1,'I-LogEmaxOverpEC50'!$A$1:$BQ$1,0),FALSE),"")</f>
        <v>7.2031912447256756</v>
      </c>
      <c r="AW43" s="47">
        <f>_xlfn.IFNA(VLOOKUP($A43,'I-LogEmaxOverpEC50'!$A:$BQ,MATCH(AW$1,'I-LogEmaxOverpEC50'!$A$1:$BQ$1,0),FALSE),"")</f>
        <v>7.5702442398894876</v>
      </c>
      <c r="AX43" s="47">
        <f>_xlfn.IFNA(VLOOKUP($A43,'I-LogEmaxOverpEC50'!$A:$BQ,MATCH(AX$1,'I-LogEmaxOverpEC50'!$A$1:$BQ$1,0),FALSE),"")</f>
        <v>8.1723983687409554</v>
      </c>
      <c r="AY43" s="47">
        <f>_xlfn.IFNA(VLOOKUP($A43,'I-LogEmaxOverpEC50'!$A:$BQ,MATCH(AY$1,'I-LogEmaxOverpEC50'!$A$1:$BQ$1,0),FALSE),"")</f>
        <v>8.1723983687409554</v>
      </c>
      <c r="AZ43" s="47">
        <f>_xlfn.IFNA(VLOOKUP($A43,'I-LogEmaxOverpEC50'!$A:$BQ,MATCH(AZ$1,'I-LogEmaxOverpEC50'!$A$1:$BQ$1,0),FALSE),"")</f>
        <v>8.1982370846455304</v>
      </c>
      <c r="BA43" s="47">
        <f>_xlfn.IFNA(VLOOKUP($A43,'I-LogEmaxOverpEC50'!$A:$BQ,MATCH(BA$1,'I-LogEmaxOverpEC50'!$A$1:$BQ$1,0),FALSE),"")</f>
        <v>6.7750099132010844</v>
      </c>
      <c r="BB43" s="47">
        <f>_xlfn.IFNA(VLOOKUP($A43,'I-LogEmaxOverpEC50'!$A:$BQ,MATCH(BB$1,'I-LogEmaxOverpEC50'!$A$1:$BQ$1,0),FALSE),"")</f>
        <v>7.0067703446672587</v>
      </c>
      <c r="BC43" s="47">
        <f>_xlfn.IFNA(VLOOKUP($A43,'I-LogEmaxOverpEC50'!$A:$BQ,MATCH(BC$1,'I-LogEmaxOverpEC50'!$A$1:$BQ$1,0),FALSE),"")</f>
        <v>7.6849695327265461</v>
      </c>
      <c r="BD43" s="199" t="str">
        <f t="shared" si="43"/>
        <v/>
      </c>
      <c r="BE43" s="41">
        <f t="shared" si="44"/>
        <v>0.49263465446604354</v>
      </c>
      <c r="BF43" s="41">
        <f t="shared" si="45"/>
        <v>0.32998508065072624</v>
      </c>
      <c r="BG43" s="41">
        <f t="shared" si="46"/>
        <v>0.67592003602243378</v>
      </c>
      <c r="BH43" s="41">
        <f t="shared" si="47"/>
        <v>0.53910604126717865</v>
      </c>
      <c r="BI43" s="41">
        <f t="shared" si="48"/>
        <v>0.65269813189532011</v>
      </c>
      <c r="BJ43" s="41">
        <f t="shared" si="49"/>
        <v>0.98184498130516229</v>
      </c>
      <c r="BK43" s="41">
        <f t="shared" si="50"/>
        <v>0.98685059093213312</v>
      </c>
      <c r="BL43" s="41">
        <f t="shared" si="51"/>
        <v>0.7976901773287508</v>
      </c>
      <c r="BM43" s="41">
        <f t="shared" si="52"/>
        <v>0</v>
      </c>
      <c r="BN43" s="41">
        <f t="shared" si="53"/>
        <v>0.38883736097553495</v>
      </c>
      <c r="BO43" s="41">
        <f t="shared" si="54"/>
        <v>0</v>
      </c>
      <c r="BP43" s="40" t="str">
        <f>_xlfn.IFNA(VLOOKUP($A43,'B-LogEmaxOverpEC50'!$A:$BQ,MATCH(BP$1,'B-LogEmaxOverpEC50'!$A$1:$BQ$1,0),FALSE),"")</f>
        <v/>
      </c>
      <c r="BQ43" s="41">
        <f>_xlfn.IFNA(VLOOKUP($A43,'B-LogEmaxOverpEC50'!$A:$BQ,MATCH(BQ$1,'B-LogEmaxOverpEC50'!$A$1:$BQ$1,0),FALSE),"")</f>
        <v>0.20858377747712747</v>
      </c>
      <c r="BR43" s="41">
        <f>_xlfn.IFNA(VLOOKUP($A43,'B-LogEmaxOverpEC50'!$A:$BQ,MATCH(BR$1,'B-LogEmaxOverpEC50'!$A$1:$BQ$1,0),FALSE),"")</f>
        <v>0.13971720017915903</v>
      </c>
      <c r="BS43" s="41">
        <f>_xlfn.IFNA(VLOOKUP($A43,'B-LogEmaxOverpEC50'!$A:$BQ,MATCH(BS$1,'B-LogEmaxOverpEC50'!$A$1:$BQ$1,0),FALSE),"")</f>
        <v>0.44510060199057977</v>
      </c>
      <c r="BT43" s="41">
        <f>_xlfn.IFNA(VLOOKUP($A43,'B-LogEmaxOverpEC50'!$A:$BQ,MATCH(BT$1,'B-LogEmaxOverpEC50'!$A$1:$BQ$1,0),FALSE),"")</f>
        <v>0.5580579550248046</v>
      </c>
      <c r="BU43" s="41">
        <f>_xlfn.IFNA(VLOOKUP($A43,'B-LogEmaxOverpEC50'!$A:$BQ,MATCH(BU$1,'B-LogEmaxOverpEC50'!$A$1:$BQ$1,0),FALSE),"")</f>
        <v>0.85606851023070019</v>
      </c>
      <c r="BV43" s="41">
        <f>_xlfn.IFNA(VLOOKUP($A43,'B-LogEmaxOverpEC50'!$A:$BQ,MATCH(BV$1,'B-LogEmaxOverpEC50'!$A$1:$BQ$1,0),FALSE),"")</f>
        <v>1</v>
      </c>
      <c r="BW43" s="41">
        <f>_xlfn.IFNA(VLOOKUP($A43,'B-LogEmaxOverpEC50'!$A:$BQ,MATCH(BW$1,'B-LogEmaxOverpEC50'!$A$1:$BQ$1,0),FALSE),"")</f>
        <v>0.96893430000474856</v>
      </c>
      <c r="BX43" s="41">
        <f>_xlfn.IFNA(VLOOKUP($A43,'B-LogEmaxOverpEC50'!$A:$BQ,MATCH(BX$1,'B-LogEmaxOverpEC50'!$A$1:$BQ$1,0),FALSE),"")</f>
        <v>0.7976901773287508</v>
      </c>
      <c r="BY43" s="41">
        <f>_xlfn.IFNA(VLOOKUP($A43,'B-LogEmaxOverpEC50'!$A:$BQ,MATCH(BY$1,'B-LogEmaxOverpEC50'!$A$1:$BQ$1,0),FALSE),"")</f>
        <v>0.36082368598496628</v>
      </c>
      <c r="BZ43" s="41">
        <f>_xlfn.IFNA(VLOOKUP($A43,'B-LogEmaxOverpEC50'!$A:$BQ,MATCH(BZ$1,'B-LogEmaxOverpEC50'!$A$1:$BQ$1,0),FALSE),"")</f>
        <v>0.41879074677560096</v>
      </c>
      <c r="CA43" s="41">
        <f>_xlfn.IFNA(VLOOKUP($A43,'B-LogEmaxOverpEC50'!$A:$BQ,MATCH(CA$1,'B-LogEmaxOverpEC50'!$A$1:$BQ$1,0),FALSE),"")</f>
        <v>0</v>
      </c>
      <c r="CB43" s="47" t="str">
        <f>_xlfn.IFNA(VLOOKUP($A43,'I-LogEmaxOverpEC50'!$A:$BQ,MATCH(CB$1,'I-LogEmaxOverpEC50'!$A$1:$BQ$1,0),FALSE),"")</f>
        <v/>
      </c>
      <c r="CC43" s="47">
        <f>_xlfn.IFNA(VLOOKUP($A43,'I-LogEmaxOverpEC50'!$A:$BQ,MATCH(CC$1,'I-LogEmaxOverpEC50'!$A$1:$BQ$1,0),FALSE),"")</f>
        <v>0.42340459727342383</v>
      </c>
      <c r="CD43" s="47">
        <f>_xlfn.IFNA(VLOOKUP($A43,'I-LogEmaxOverpEC50'!$A:$BQ,MATCH(CD$1,'I-LogEmaxOverpEC50'!$A$1:$BQ$1,0),FALSE),"")</f>
        <v>0.42340459727342383</v>
      </c>
      <c r="CE43" s="47">
        <f>_xlfn.IFNA(VLOOKUP($A43,'I-LogEmaxOverpEC50'!$A:$BQ,MATCH(CE$1,'I-LogEmaxOverpEC50'!$A$1:$BQ$1,0),FALSE),"")</f>
        <v>0.30085241493107961</v>
      </c>
      <c r="CF43" s="47">
        <f>_xlfn.IFNA(VLOOKUP($A43,'I-LogEmaxOverpEC50'!$A:$BQ,MATCH(CF$1,'I-LogEmaxOverpEC50'!$A$1:$BQ$1,0),FALSE),"")</f>
        <v>0.30085241493107961</v>
      </c>
      <c r="CG43" s="47">
        <f>_xlfn.IFNA(VLOOKUP($A43,'I-LogEmaxOverpEC50'!$A:$BQ,MATCH(CG$1,'I-LogEmaxOverpEC50'!$A$1:$BQ$1,0),FALSE),"")</f>
        <v>0.55875431740198778</v>
      </c>
      <c r="CH43" s="47">
        <f>_xlfn.IFNA(VLOOKUP($A43,'I-LogEmaxOverpEC50'!$A:$BQ,MATCH(CH$1,'I-LogEmaxOverpEC50'!$A$1:$BQ$1,0),FALSE),"")</f>
        <v>0.98184498130516229</v>
      </c>
      <c r="CI43" s="47">
        <f>_xlfn.IFNA(VLOOKUP($A43,'I-LogEmaxOverpEC50'!$A:$BQ,MATCH(CI$1,'I-LogEmaxOverpEC50'!$A$1:$BQ$1,0),FALSE),"")</f>
        <v>0.98184498130516229</v>
      </c>
      <c r="CJ43" s="47">
        <f>_xlfn.IFNA(VLOOKUP($A43,'I-LogEmaxOverpEC50'!$A:$BQ,MATCH(CJ$1,'I-LogEmaxOverpEC50'!$A$1:$BQ$1,0),FALSE),"")</f>
        <v>1</v>
      </c>
      <c r="CK43" s="47">
        <f>_xlfn.IFNA(VLOOKUP($A43,'I-LogEmaxOverpEC50'!$A:$BQ,MATCH(CK$1,'I-LogEmaxOverpEC50'!$A$1:$BQ$1,0),FALSE),"")</f>
        <v>0</v>
      </c>
      <c r="CL43" s="47">
        <f>_xlfn.IFNA(VLOOKUP($A43,'I-LogEmaxOverpEC50'!$A:$BQ,MATCH(CL$1,'I-LogEmaxOverpEC50'!$A$1:$BQ$1,0),FALSE),"")</f>
        <v>0.1628414887771982</v>
      </c>
      <c r="CM43" s="47">
        <f>_xlfn.IFNA(VLOOKUP($A43,'I-LogEmaxOverpEC50'!$A:$BQ,MATCH(CM$1,'I-LogEmaxOverpEC50'!$A$1:$BQ$1,0),FALSE),"")</f>
        <v>0.63936358002632543</v>
      </c>
      <c r="CN43" s="105" t="str">
        <f t="shared" si="59"/>
        <v/>
      </c>
      <c r="CO43" s="47">
        <f t="shared" si="60"/>
        <v>0.85427500169568171</v>
      </c>
      <c r="CP43" s="47">
        <f t="shared" si="61"/>
        <v>0.8781510763945034</v>
      </c>
      <c r="CQ43" s="47">
        <f t="shared" si="62"/>
        <v>0.96564581067239308</v>
      </c>
      <c r="CR43" s="48" t="str">
        <f>_xlfn.IFNA(VLOOKUP($A43,'B-LogEmaxOverpEC50'!$A:$HP,MATCH(CR$1,'B-LogEmaxOverpEC50'!$A$1:$HP$1,0),FALSE),"")</f>
        <v/>
      </c>
      <c r="CS43" s="47">
        <f>_xlfn.IFNA(VLOOKUP($A43,'B-LogEmaxOverpEC50'!$A:$HP,MATCH(CS$1,'B-LogEmaxOverpEC50'!$A$1:$HP$1,0),FALSE),"")</f>
        <v>8.8616010358058386</v>
      </c>
      <c r="CT43" s="47">
        <f>_xlfn.IFNA(VLOOKUP($A43,'B-LogEmaxOverpEC50'!$A:$HP,MATCH(CT$1,'B-LogEmaxOverpEC50'!$A$1:$HP$1,0),FALSE),"")</f>
        <v>9.3357934699638498</v>
      </c>
      <c r="CU43" s="47">
        <f>_xlfn.IFNA(VLOOKUP($A43,'B-LogEmaxOverpEC50'!$A:$HP,MATCH(CU$1,'B-LogEmaxOverpEC50'!$A$1:$HP$1,0),FALSE),"")</f>
        <v>7.4209586344223677</v>
      </c>
      <c r="CV43" s="48" t="str">
        <f>_xlfn.IFNA(VLOOKUP($A43,'I-LogEmaxOverpEC50'!$A:$HP,MATCH(CV$1,'I-LogEmaxOverpEC50'!$A$1:$HP$1,0),FALSE),"")</f>
        <v/>
      </c>
      <c r="CW43" s="47">
        <f>_xlfn.IFNA(VLOOKUP($A43,'I-LogEmaxOverpEC50'!$A:$HP,MATCH(CW$1,'I-LogEmaxOverpEC50'!$A$1:$HP$1,0),FALSE),"")</f>
        <v>7.5702442398894876</v>
      </c>
      <c r="CX43" s="47">
        <f>_xlfn.IFNA(VLOOKUP($A43,'I-LogEmaxOverpEC50'!$A:$HP,MATCH(CX$1,'I-LogEmaxOverpEC50'!$A$1:$HP$1,0),FALSE),"")</f>
        <v>8.1982370846455304</v>
      </c>
      <c r="CY43" s="47">
        <f>_xlfn.IFNA(VLOOKUP($A43,'I-LogEmaxOverpEC50'!$A:$HP,MATCH(CY$1,'I-LogEmaxOverpEC50'!$A$1:$HP$1,0),FALSE),"")</f>
        <v>7.6849695327265461</v>
      </c>
      <c r="CZ43" s="105" t="str">
        <f t="shared" si="63"/>
        <v/>
      </c>
      <c r="DA43" s="47">
        <f t="shared" si="64"/>
        <v>0.98006553283576547</v>
      </c>
      <c r="DB43" s="47">
        <f t="shared" si="65"/>
        <v>0.90859922769889934</v>
      </c>
      <c r="DC43" s="47">
        <f t="shared" si="66"/>
        <v>0.91630955617331911</v>
      </c>
      <c r="DD43" s="48" t="str">
        <f>_xlfn.IFNA(VLOOKUP($A43,'B-LogEmaxOverpEC50'!$A:$HP,MATCH(DD$1,'B-LogEmaxOverpEC50'!$A$1:$HP$1,0),FALSE),"")</f>
        <v/>
      </c>
      <c r="DE43" s="47">
        <f>_xlfn.IFNA(VLOOKUP($A43,'B-LogEmaxOverpEC50'!$A:$HP,MATCH(DE$1,'B-LogEmaxOverpEC50'!$A$1:$HP$1,0),FALSE),"")</f>
        <v>7.4957943483982135</v>
      </c>
      <c r="DF43" s="47">
        <f>_xlfn.IFNA(VLOOKUP($A43,'B-LogEmaxOverpEC50'!$A:$HP,MATCH(DF$1,'B-LogEmaxOverpEC50'!$A$1:$HP$1,0),FALSE),"")</f>
        <v>8.6171225939306577</v>
      </c>
      <c r="DG43" s="47">
        <f>_xlfn.IFNA(VLOOKUP($A43,'B-LogEmaxOverpEC50'!$A:$HP,MATCH(DG$1,'B-LogEmaxOverpEC50'!$A$1:$HP$1,0),FALSE),"")</f>
        <v>6.7310908232342852</v>
      </c>
      <c r="DH43" s="48" t="str">
        <f>_xlfn.IFNA(VLOOKUP($A43,'I-LogEmaxOverpEC50'!$A:$HP,MATCH(DH$1,'I-LogEmaxOverpEC50'!$A$1:$HP$1,0),FALSE),"")</f>
        <v/>
      </c>
      <c r="DI43" s="47">
        <f>_xlfn.IFNA(VLOOKUP($A43,'I-LogEmaxOverpEC50'!$A:$HP,MATCH(DI$1,'I-LogEmaxOverpEC50'!$A$1:$HP$1,0),FALSE),"")</f>
        <v>7.3463696820902147</v>
      </c>
      <c r="DJ43" s="47">
        <f>_xlfn.IFNA(VLOOKUP($A43,'I-LogEmaxOverpEC50'!$A:$HP,MATCH(DJ$1,'I-LogEmaxOverpEC50'!$A$1:$HP$1,0),FALSE),"")</f>
        <v>7.8295109338321316</v>
      </c>
      <c r="DK43" s="47">
        <f>_xlfn.IFNA(VLOOKUP($A43,'I-LogEmaxOverpEC50'!$A:$HP,MATCH(DK$1,'I-LogEmaxOverpEC50'!$A$1:$HP$1,0),FALSE),"")</f>
        <v>7.345869938696902</v>
      </c>
      <c r="DL43" s="105" t="str">
        <f t="shared" si="67"/>
        <v/>
      </c>
      <c r="DM43" s="47">
        <f t="shared" si="68"/>
        <v>0.65269813189532011</v>
      </c>
      <c r="DN43" s="47">
        <f t="shared" si="69"/>
        <v>1</v>
      </c>
      <c r="DO43" s="47">
        <f t="shared" si="70"/>
        <v>0.65501188972690227</v>
      </c>
      <c r="DP43" s="48" t="str">
        <f>_xlfn.IFNA(VLOOKUP($A43,'B-LogEmaxOverpEC50'!$A:$HP,MATCH(DP$1,'B-LogEmaxOverpEC50'!$A$1:$HP$1,0),FALSE),"")</f>
        <v/>
      </c>
      <c r="DQ43" s="47">
        <f>_xlfn.IFNA(VLOOKUP($A43,'B-LogEmaxOverpEC50'!$A:$HP,MATCH(DQ$1,'B-LogEmaxOverpEC50'!$A$1:$HP$1,0),FALSE),"")</f>
        <v>0.85606851023070019</v>
      </c>
      <c r="DR43" s="47">
        <f>_xlfn.IFNA(VLOOKUP($A43,'B-LogEmaxOverpEC50'!$A:$HP,MATCH(DR$1,'B-LogEmaxOverpEC50'!$A$1:$HP$1,0),FALSE),"")</f>
        <v>1</v>
      </c>
      <c r="DS43" s="47">
        <f>_xlfn.IFNA(VLOOKUP($A43,'B-LogEmaxOverpEC50'!$A:$HP,MATCH(DS$1,'B-LogEmaxOverpEC50'!$A$1:$HP$1,0),FALSE),"")</f>
        <v>0.41879074677560096</v>
      </c>
      <c r="DT43" s="48" t="str">
        <f>_xlfn.IFNA(VLOOKUP($A43,'I-LogEmaxOverpEC50'!$A:$HP,MATCH(DT$1,'I-LogEmaxOverpEC50'!$A$1:$HP$1,0),FALSE),"")</f>
        <v/>
      </c>
      <c r="DU43" s="47">
        <f>_xlfn.IFNA(VLOOKUP($A43,'I-LogEmaxOverpEC50'!$A:$HP,MATCH(DU$1,'I-LogEmaxOverpEC50'!$A$1:$HP$1,0),FALSE),"")</f>
        <v>0.55875431740198778</v>
      </c>
      <c r="DV43" s="47">
        <f>_xlfn.IFNA(VLOOKUP($A43,'I-LogEmaxOverpEC50'!$A:$HP,MATCH(DV$1,'I-LogEmaxOverpEC50'!$A$1:$HP$1,0),FALSE),"")</f>
        <v>1</v>
      </c>
      <c r="DW43" s="47">
        <f>_xlfn.IFNA(VLOOKUP($A43,'I-LogEmaxOverpEC50'!$A:$HP,MATCH(DW$1,'I-LogEmaxOverpEC50'!$A$1:$HP$1,0),FALSE),"")</f>
        <v>0.63936358002632543</v>
      </c>
      <c r="DX43" s="105" t="str">
        <f t="shared" si="71"/>
        <v/>
      </c>
      <c r="DY43" s="47">
        <f t="shared" si="72"/>
        <v>0.90928328020392912</v>
      </c>
      <c r="DZ43" s="47">
        <f t="shared" si="73"/>
        <v>0.94763839649563331</v>
      </c>
      <c r="EA43" s="47">
        <f t="shared" si="74"/>
        <v>0.52204948966505638</v>
      </c>
      <c r="EB43" s="48" t="str">
        <f>_xlfn.IFNA(VLOOKUP($A43,'B-LogEmaxOverpEC50'!$A:$HP,MATCH(EB$1,'B-LogEmaxOverpEC50'!$A$1:$HP$1,0),FALSE),"")</f>
        <v/>
      </c>
      <c r="EC43" s="47">
        <f>_xlfn.IFNA(VLOOKUP($A43,'B-LogEmaxOverpEC50'!$A:$HP,MATCH(EC$1,'B-LogEmaxOverpEC50'!$A$1:$HP$1,0),FALSE),"")</f>
        <v>0.4415056089804742</v>
      </c>
      <c r="ED43" s="47">
        <f>_xlfn.IFNA(VLOOKUP($A43,'B-LogEmaxOverpEC50'!$A:$HP,MATCH(ED$1,'B-LogEmaxOverpEC50'!$A$1:$HP$1,0),FALSE),"")</f>
        <v>0.78186204082961641</v>
      </c>
      <c r="EE43" s="47">
        <f>_xlfn.IFNA(VLOOKUP($A43,'B-LogEmaxOverpEC50'!$A:$HP,MATCH(EE$1,'B-LogEmaxOverpEC50'!$A$1:$HP$1,0),FALSE),"")</f>
        <v>0.20939537338780048</v>
      </c>
      <c r="EF43" s="48" t="str">
        <f>_xlfn.IFNA(VLOOKUP($A43,'I-LogEmaxOverpEC50'!$A:$HP,MATCH(EF$1,'I-LogEmaxOverpEC50'!$A$1:$HP$1,0),FALSE),"")</f>
        <v/>
      </c>
      <c r="EG43" s="47">
        <f>_xlfn.IFNA(VLOOKUP($A43,'I-LogEmaxOverpEC50'!$A:$HP,MATCH(EG$1,'I-LogEmaxOverpEC50'!$A$1:$HP$1,0),FALSE),"")</f>
        <v>0.40145366836219887</v>
      </c>
      <c r="EH43" s="47">
        <f>_xlfn.IFNA(VLOOKUP($A43,'I-LogEmaxOverpEC50'!$A:$HP,MATCH(EH$1,'I-LogEmaxOverpEC50'!$A$1:$HP$1,0),FALSE),"")</f>
        <v>0.74092249065258109</v>
      </c>
      <c r="EI43" s="47">
        <f>_xlfn.IFNA(VLOOKUP($A43,'I-LogEmaxOverpEC50'!$A:$HP,MATCH(EI$1,'I-LogEmaxOverpEC50'!$A$1:$HP$1,0),FALSE),"")</f>
        <v>0.4011025344017618</v>
      </c>
      <c r="EJ43" s="37"/>
      <c r="EK43" s="37"/>
      <c r="EL43" s="37"/>
      <c r="EM43" s="37"/>
      <c r="EN43" s="37"/>
      <c r="EO43" s="37"/>
      <c r="EP43" s="37"/>
      <c r="EQ43" s="37"/>
    </row>
    <row r="44" spans="1:147" s="49" customFormat="1" x14ac:dyDescent="0.2">
      <c r="A44" s="29" t="s">
        <v>191</v>
      </c>
      <c r="B44" s="377" t="str">
        <f>VLOOKUP($A44,BI!$A:$Q,MATCH(B$1,BI!$A$1:$Q$1,0),FALSE)</f>
        <v/>
      </c>
      <c r="C44" s="378" t="str">
        <f>VLOOKUP($A44,BI!$A:$Q,MATCH(C$1,BI!$A$1:$Q$1,0),FALSE)</f>
        <v/>
      </c>
      <c r="D44" s="378" t="str">
        <f>VLOOKUP($A44,BI!$A:$Q,MATCH(D$1,BI!$A$1:$Q$1,0),FALSE)</f>
        <v/>
      </c>
      <c r="E44" s="378" t="str">
        <f>VLOOKUP($A44,BI!$A:$Q,MATCH(E$1,BI!$A$1:$Q$1,0),FALSE)</f>
        <v/>
      </c>
      <c r="F44" s="378" t="str">
        <f>VLOOKUP($A44,BI!$A:$Q,MATCH(F$1,BI!$A$1:$Q$1,0),FALSE)</f>
        <v/>
      </c>
      <c r="G44" s="378" t="str">
        <f>VLOOKUP($A44,BI!$A:$Q,MATCH(G$1,BI!$A$1:$Q$1,0),FALSE)</f>
        <v/>
      </c>
      <c r="H44" s="378">
        <f>VLOOKUP($A44,BI!$A:$Q,MATCH(H$1,BI!$A$1:$Q$1,0),FALSE)</f>
        <v>1</v>
      </c>
      <c r="I44" s="378">
        <f>VLOOKUP($A44,BI!$A:$Q,MATCH(I$1,BI!$A$1:$Q$1,0),FALSE)</f>
        <v>1</v>
      </c>
      <c r="J44" s="378">
        <f>VLOOKUP($A44,BI!$A:$Q,MATCH(J$1,BI!$A$1:$Q$1,0),FALSE)</f>
        <v>1</v>
      </c>
      <c r="K44" s="378" t="str">
        <f>VLOOKUP($A44,BI!$A:$Q,MATCH(K$1,BI!$A$1:$Q$1,0),FALSE)</f>
        <v/>
      </c>
      <c r="L44" s="378" t="str">
        <f>VLOOKUP($A44,BI!$A:$Q,MATCH(L$1,BI!$A$1:$Q$1,0),FALSE)</f>
        <v/>
      </c>
      <c r="M44" s="378" t="str">
        <f>VLOOKUP($A44,BI!$A:$Q,MATCH(M$1,BI!$A$1:$Q$1,0),FALSE)</f>
        <v/>
      </c>
      <c r="N44" s="49">
        <f t="shared" si="57"/>
        <v>3</v>
      </c>
      <c r="O44" s="49" t="str">
        <f>VLOOKUP($A44,BI!$A:$Q,MATCH(O$1,BI!$A$1:$Q$1,0),FALSE)</f>
        <v/>
      </c>
      <c r="P44" s="37" t="str">
        <f>VLOOKUP($A44,BI!$A:$Q,MATCH(P$1,BI!$A$1:$Q$1,0),FALSE)</f>
        <v/>
      </c>
      <c r="Q44" s="37">
        <f>VLOOKUP($A44,BI!$A:$Q,MATCH(Q$1,BI!$A$1:$Q$1,0),FALSE)</f>
        <v>1</v>
      </c>
      <c r="R44" s="37" t="str">
        <f>VLOOKUP($A44,BI!$A:$Q,MATCH(R$1,BI!$A$1:$Q$1,0),FALSE)</f>
        <v/>
      </c>
      <c r="S44" s="37">
        <f t="shared" si="58"/>
        <v>1</v>
      </c>
      <c r="T44" s="40" t="str">
        <f t="shared" si="31"/>
        <v/>
      </c>
      <c r="U44" s="41" t="str">
        <f t="shared" si="32"/>
        <v/>
      </c>
      <c r="V44" s="41" t="str">
        <f t="shared" si="33"/>
        <v/>
      </c>
      <c r="W44" s="41" t="str">
        <f t="shared" si="34"/>
        <v/>
      </c>
      <c r="X44" s="41" t="str">
        <f t="shared" si="35"/>
        <v/>
      </c>
      <c r="Y44" s="41" t="str">
        <f t="shared" si="36"/>
        <v/>
      </c>
      <c r="Z44" s="41">
        <f t="shared" si="37"/>
        <v>0.93360613619939947</v>
      </c>
      <c r="AA44" s="41">
        <f t="shared" si="38"/>
        <v>0.9237325675183059</v>
      </c>
      <c r="AB44" s="41">
        <f t="shared" si="39"/>
        <v>0.91878795551246162</v>
      </c>
      <c r="AC44" s="41" t="str">
        <f t="shared" si="40"/>
        <v/>
      </c>
      <c r="AD44" s="41" t="str">
        <f t="shared" si="41"/>
        <v/>
      </c>
      <c r="AE44" s="41" t="str">
        <f t="shared" si="42"/>
        <v/>
      </c>
      <c r="AF44" s="44" t="str">
        <f>_xlfn.IFNA(VLOOKUP($A44,'B-LogEmaxOverpEC50'!$A:$BQ,MATCH(AF$1,'B-LogEmaxOverpEC50'!$A$1:$BQ$1,0),FALSE),"")</f>
        <v/>
      </c>
      <c r="AG44" s="46" t="str">
        <f>_xlfn.IFNA(VLOOKUP($A44,'B-LogEmaxOverpEC50'!$A:$BQ,MATCH(AG$1,'B-LogEmaxOverpEC50'!$A$1:$BQ$1,0),FALSE),"")</f>
        <v/>
      </c>
      <c r="AH44" s="46" t="str">
        <f>_xlfn.IFNA(VLOOKUP($A44,'B-LogEmaxOverpEC50'!$A:$BQ,MATCH(AH$1,'B-LogEmaxOverpEC50'!$A$1:$BQ$1,0),FALSE),"")</f>
        <v/>
      </c>
      <c r="AI44" s="46" t="str">
        <f>_xlfn.IFNA(VLOOKUP($A44,'B-LogEmaxOverpEC50'!$A:$BQ,MATCH(AI$1,'B-LogEmaxOverpEC50'!$A$1:$BQ$1,0),FALSE),"")</f>
        <v/>
      </c>
      <c r="AJ44" s="46" t="str">
        <f>_xlfn.IFNA(VLOOKUP($A44,'B-LogEmaxOverpEC50'!$A:$BQ,MATCH(AJ$1,'B-LogEmaxOverpEC50'!$A$1:$BQ$1,0),FALSE),"")</f>
        <v/>
      </c>
      <c r="AK44" s="46" t="str">
        <f>_xlfn.IFNA(VLOOKUP($A44,'B-LogEmaxOverpEC50'!$A:$BQ,MATCH(AK$1,'B-LogEmaxOverpEC50'!$A$1:$BQ$1,0),FALSE),"")</f>
        <v/>
      </c>
      <c r="AL44" s="45">
        <f>_xlfn.IFNA(VLOOKUP($A44,'B-LogEmaxOverpEC50'!$A:$BQ,MATCH(AL$1,'B-LogEmaxOverpEC50'!$A$1:$BQ$1,0),FALSE),"")</f>
        <v>7.7834436263837157</v>
      </c>
      <c r="AM44" s="45">
        <f>_xlfn.IFNA(VLOOKUP($A44,'B-LogEmaxOverpEC50'!$A:$BQ,MATCH(AM$1,'B-LogEmaxOverpEC50'!$A$1:$BQ$1,0),FALSE),"")</f>
        <v>7.7011280092934422</v>
      </c>
      <c r="AN44" s="45">
        <f>_xlfn.IFNA(VLOOKUP($A44,'B-LogEmaxOverpEC50'!$A:$BQ,MATCH(AN$1,'B-LogEmaxOverpEC50'!$A$1:$BQ$1,0),FALSE),"")</f>
        <v>6.8809506571124208</v>
      </c>
      <c r="AO44" s="46" t="str">
        <f>_xlfn.IFNA(VLOOKUP($A44,'B-LogEmaxOverpEC50'!$A:$BQ,MATCH(AO$1,'B-LogEmaxOverpEC50'!$A$1:$BQ$1,0),FALSE),"")</f>
        <v/>
      </c>
      <c r="AP44" s="45" t="str">
        <f>_xlfn.IFNA(VLOOKUP($A44,'B-LogEmaxOverpEC50'!$A:$BQ,MATCH(AP$1,'B-LogEmaxOverpEC50'!$A$1:$BQ$1,0),FALSE),"")</f>
        <v/>
      </c>
      <c r="AQ44" s="45" t="str">
        <f>_xlfn.IFNA(VLOOKUP($A44,'B-LogEmaxOverpEC50'!$A:$BQ,MATCH(AQ$1,'B-LogEmaxOverpEC50'!$A$1:$BQ$1,0),FALSE),"")</f>
        <v/>
      </c>
      <c r="AR44" s="47" t="str">
        <f>_xlfn.IFNA(VLOOKUP($A44,'I-LogEmaxOverpEC50'!$A:$BQ,MATCH(AR$1,'I-LogEmaxOverpEC50'!$A$1:$BQ$1,0),FALSE),"")</f>
        <v/>
      </c>
      <c r="AS44" s="47" t="str">
        <f>_xlfn.IFNA(VLOOKUP($A44,'I-LogEmaxOverpEC50'!$A:$BQ,MATCH(AS$1,'I-LogEmaxOverpEC50'!$A$1:$BQ$1,0),FALSE),"")</f>
        <v/>
      </c>
      <c r="AT44" s="47" t="str">
        <f>_xlfn.IFNA(VLOOKUP($A44,'I-LogEmaxOverpEC50'!$A:$BQ,MATCH(AT$1,'I-LogEmaxOverpEC50'!$A$1:$BQ$1,0),FALSE),"")</f>
        <v/>
      </c>
      <c r="AU44" s="47" t="str">
        <f>_xlfn.IFNA(VLOOKUP($A44,'I-LogEmaxOverpEC50'!$A:$BQ,MATCH(AU$1,'I-LogEmaxOverpEC50'!$A$1:$BQ$1,0),FALSE),"")</f>
        <v/>
      </c>
      <c r="AV44" s="47" t="str">
        <f>_xlfn.IFNA(VLOOKUP($A44,'I-LogEmaxOverpEC50'!$A:$BQ,MATCH(AV$1,'I-LogEmaxOverpEC50'!$A$1:$BQ$1,0),FALSE),"")</f>
        <v/>
      </c>
      <c r="AW44" s="47" t="str">
        <f>_xlfn.IFNA(VLOOKUP($A44,'I-LogEmaxOverpEC50'!$A:$BQ,MATCH(AW$1,'I-LogEmaxOverpEC50'!$A$1:$BQ$1,0),FALSE),"")</f>
        <v/>
      </c>
      <c r="AX44" s="47">
        <f>_xlfn.IFNA(VLOOKUP($A44,'I-LogEmaxOverpEC50'!$A:$BQ,MATCH(AX$1,'I-LogEmaxOverpEC50'!$A$1:$BQ$1,0),FALSE),"")</f>
        <v>8.3369670834311318</v>
      </c>
      <c r="AY44" s="47">
        <f>_xlfn.IFNA(VLOOKUP($A44,'I-LogEmaxOverpEC50'!$A:$BQ,MATCH(AY$1,'I-LogEmaxOverpEC50'!$A$1:$BQ$1,0),FALSE),"")</f>
        <v>8.3369670834311318</v>
      </c>
      <c r="AZ44" s="47">
        <f>_xlfn.IFNA(VLOOKUP($A44,'I-LogEmaxOverpEC50'!$A:$BQ,MATCH(AZ$1,'I-LogEmaxOverpEC50'!$A$1:$BQ$1,0),FALSE),"")</f>
        <v>7.4891607098555326</v>
      </c>
      <c r="BA44" s="47" t="str">
        <f>_xlfn.IFNA(VLOOKUP($A44,'I-LogEmaxOverpEC50'!$A:$BQ,MATCH(BA$1,'I-LogEmaxOverpEC50'!$A$1:$BQ$1,0),FALSE),"")</f>
        <v/>
      </c>
      <c r="BB44" s="47" t="str">
        <f>_xlfn.IFNA(VLOOKUP($A44,'I-LogEmaxOverpEC50'!$A:$BQ,MATCH(BB$1,'I-LogEmaxOverpEC50'!$A$1:$BQ$1,0),FALSE),"")</f>
        <v/>
      </c>
      <c r="BC44" s="47" t="str">
        <f>_xlfn.IFNA(VLOOKUP($A44,'I-LogEmaxOverpEC50'!$A:$BQ,MATCH(BC$1,'I-LogEmaxOverpEC50'!$A$1:$BQ$1,0),FALSE),"")</f>
        <v/>
      </c>
      <c r="BD44" s="199" t="str">
        <f t="shared" si="43"/>
        <v/>
      </c>
      <c r="BE44" s="41" t="str">
        <f t="shared" si="44"/>
        <v/>
      </c>
      <c r="BF44" s="41" t="str">
        <f t="shared" si="45"/>
        <v/>
      </c>
      <c r="BG44" s="41" t="str">
        <f t="shared" si="46"/>
        <v/>
      </c>
      <c r="BH44" s="41" t="str">
        <f t="shared" si="47"/>
        <v/>
      </c>
      <c r="BI44" s="41" t="str">
        <f t="shared" si="48"/>
        <v/>
      </c>
      <c r="BJ44" s="41">
        <f t="shared" si="49"/>
        <v>1</v>
      </c>
      <c r="BK44" s="41">
        <f t="shared" si="50"/>
        <v>0.90879084946585453</v>
      </c>
      <c r="BL44" s="41" t="str">
        <f t="shared" si="51"/>
        <v/>
      </c>
      <c r="BM44" s="41" t="str">
        <f t="shared" si="52"/>
        <v/>
      </c>
      <c r="BN44" s="41" t="str">
        <f t="shared" si="53"/>
        <v/>
      </c>
      <c r="BO44" s="41" t="str">
        <f t="shared" si="54"/>
        <v/>
      </c>
      <c r="BP44" s="40" t="str">
        <f>_xlfn.IFNA(VLOOKUP($A44,'B-LogEmaxOverpEC50'!$A:$BQ,MATCH(BP$1,'B-LogEmaxOverpEC50'!$A$1:$BQ$1,0),FALSE),"")</f>
        <v/>
      </c>
      <c r="BQ44" s="41" t="str">
        <f>_xlfn.IFNA(VLOOKUP($A44,'B-LogEmaxOverpEC50'!$A:$BQ,MATCH(BQ$1,'B-LogEmaxOverpEC50'!$A$1:$BQ$1,0),FALSE),"")</f>
        <v/>
      </c>
      <c r="BR44" s="41" t="str">
        <f>_xlfn.IFNA(VLOOKUP($A44,'B-LogEmaxOverpEC50'!$A:$BQ,MATCH(BR$1,'B-LogEmaxOverpEC50'!$A$1:$BQ$1,0),FALSE),"")</f>
        <v/>
      </c>
      <c r="BS44" s="41" t="str">
        <f>_xlfn.IFNA(VLOOKUP($A44,'B-LogEmaxOverpEC50'!$A:$BQ,MATCH(BS$1,'B-LogEmaxOverpEC50'!$A$1:$BQ$1,0),FALSE),"")</f>
        <v/>
      </c>
      <c r="BT44" s="41" t="str">
        <f>_xlfn.IFNA(VLOOKUP($A44,'B-LogEmaxOverpEC50'!$A:$BQ,MATCH(BT$1,'B-LogEmaxOverpEC50'!$A$1:$BQ$1,0),FALSE),"")</f>
        <v/>
      </c>
      <c r="BU44" s="41" t="str">
        <f>_xlfn.IFNA(VLOOKUP($A44,'B-LogEmaxOverpEC50'!$A:$BQ,MATCH(BU$1,'B-LogEmaxOverpEC50'!$A$1:$BQ$1,0),FALSE),"")</f>
        <v/>
      </c>
      <c r="BV44" s="41">
        <f>_xlfn.IFNA(VLOOKUP($A44,'B-LogEmaxOverpEC50'!$A:$BQ,MATCH(BV$1,'B-LogEmaxOverpEC50'!$A$1:$BQ$1,0),FALSE),"")</f>
        <v>1</v>
      </c>
      <c r="BW44" s="41">
        <f>_xlfn.IFNA(VLOOKUP($A44,'B-LogEmaxOverpEC50'!$A:$BQ,MATCH(BW$1,'B-LogEmaxOverpEC50'!$A$1:$BQ$1,0),FALSE),"")</f>
        <v>0.90879084946585453</v>
      </c>
      <c r="BX44" s="41">
        <f>_xlfn.IFNA(VLOOKUP($A44,'B-LogEmaxOverpEC50'!$A:$BQ,MATCH(BX$1,'B-LogEmaxOverpEC50'!$A$1:$BQ$1,0),FALSE),"")</f>
        <v>0</v>
      </c>
      <c r="BY44" s="41" t="str">
        <f>_xlfn.IFNA(VLOOKUP($A44,'B-LogEmaxOverpEC50'!$A:$BQ,MATCH(BY$1,'B-LogEmaxOverpEC50'!$A$1:$BQ$1,0),FALSE),"")</f>
        <v/>
      </c>
      <c r="BZ44" s="41" t="str">
        <f>_xlfn.IFNA(VLOOKUP($A44,'B-LogEmaxOverpEC50'!$A:$BQ,MATCH(BZ$1,'B-LogEmaxOverpEC50'!$A$1:$BQ$1,0),FALSE),"")</f>
        <v/>
      </c>
      <c r="CA44" s="41" t="str">
        <f>_xlfn.IFNA(VLOOKUP($A44,'B-LogEmaxOverpEC50'!$A:$BQ,MATCH(CA$1,'B-LogEmaxOverpEC50'!$A$1:$BQ$1,0),FALSE),"")</f>
        <v/>
      </c>
      <c r="CB44" s="47" t="str">
        <f>_xlfn.IFNA(VLOOKUP($A44,'I-LogEmaxOverpEC50'!$A:$BQ,MATCH(CB$1,'I-LogEmaxOverpEC50'!$A$1:$BQ$1,0),FALSE),"")</f>
        <v/>
      </c>
      <c r="CC44" s="47" t="str">
        <f>_xlfn.IFNA(VLOOKUP($A44,'I-LogEmaxOverpEC50'!$A:$BQ,MATCH(CC$1,'I-LogEmaxOverpEC50'!$A$1:$BQ$1,0),FALSE),"")</f>
        <v/>
      </c>
      <c r="CD44" s="47" t="str">
        <f>_xlfn.IFNA(VLOOKUP($A44,'I-LogEmaxOverpEC50'!$A:$BQ,MATCH(CD$1,'I-LogEmaxOverpEC50'!$A$1:$BQ$1,0),FALSE),"")</f>
        <v/>
      </c>
      <c r="CE44" s="47" t="str">
        <f>_xlfn.IFNA(VLOOKUP($A44,'I-LogEmaxOverpEC50'!$A:$BQ,MATCH(CE$1,'I-LogEmaxOverpEC50'!$A$1:$BQ$1,0),FALSE),"")</f>
        <v/>
      </c>
      <c r="CF44" s="47" t="str">
        <f>_xlfn.IFNA(VLOOKUP($A44,'I-LogEmaxOverpEC50'!$A:$BQ,MATCH(CF$1,'I-LogEmaxOverpEC50'!$A$1:$BQ$1,0),FALSE),"")</f>
        <v/>
      </c>
      <c r="CG44" s="47" t="str">
        <f>_xlfn.IFNA(VLOOKUP($A44,'I-LogEmaxOverpEC50'!$A:$BQ,MATCH(CG$1,'I-LogEmaxOverpEC50'!$A$1:$BQ$1,0),FALSE),"")</f>
        <v/>
      </c>
      <c r="CH44" s="47">
        <f>_xlfn.IFNA(VLOOKUP($A44,'I-LogEmaxOverpEC50'!$A:$BQ,MATCH(CH$1,'I-LogEmaxOverpEC50'!$A$1:$BQ$1,0),FALSE),"")</f>
        <v>1</v>
      </c>
      <c r="CI44" s="47">
        <f>_xlfn.IFNA(VLOOKUP($A44,'I-LogEmaxOverpEC50'!$A:$BQ,MATCH(CI$1,'I-LogEmaxOverpEC50'!$A$1:$BQ$1,0),FALSE),"")</f>
        <v>1</v>
      </c>
      <c r="CJ44" s="47">
        <f>_xlfn.IFNA(VLOOKUP($A44,'I-LogEmaxOverpEC50'!$A:$BQ,MATCH(CJ$1,'I-LogEmaxOverpEC50'!$A$1:$BQ$1,0),FALSE),"")</f>
        <v>0</v>
      </c>
      <c r="CK44" s="47" t="str">
        <f>_xlfn.IFNA(VLOOKUP($A44,'I-LogEmaxOverpEC50'!$A:$BQ,MATCH(CK$1,'I-LogEmaxOverpEC50'!$A$1:$BQ$1,0),FALSE),"")</f>
        <v/>
      </c>
      <c r="CL44" s="47" t="str">
        <f>_xlfn.IFNA(VLOOKUP($A44,'I-LogEmaxOverpEC50'!$A:$BQ,MATCH(CL$1,'I-LogEmaxOverpEC50'!$A$1:$BQ$1,0),FALSE),"")</f>
        <v/>
      </c>
      <c r="CM44" s="47" t="str">
        <f>_xlfn.IFNA(VLOOKUP($A44,'I-LogEmaxOverpEC50'!$A:$BQ,MATCH(CM$1,'I-LogEmaxOverpEC50'!$A$1:$BQ$1,0),FALSE),"")</f>
        <v/>
      </c>
      <c r="CN44" s="105" t="str">
        <f t="shared" si="59"/>
        <v/>
      </c>
      <c r="CO44" s="47" t="str">
        <f t="shared" si="60"/>
        <v/>
      </c>
      <c r="CP44" s="47">
        <f t="shared" si="61"/>
        <v>0.93360613619939947</v>
      </c>
      <c r="CQ44" s="47" t="str">
        <f t="shared" si="62"/>
        <v/>
      </c>
      <c r="CR44" s="48" t="str">
        <f>_xlfn.IFNA(VLOOKUP($A44,'B-LogEmaxOverpEC50'!$A:$HP,MATCH(CR$1,'B-LogEmaxOverpEC50'!$A$1:$HP$1,0),FALSE),"")</f>
        <v/>
      </c>
      <c r="CS44" s="47" t="str">
        <f>_xlfn.IFNA(VLOOKUP($A44,'B-LogEmaxOverpEC50'!$A:$HP,MATCH(CS$1,'B-LogEmaxOverpEC50'!$A$1:$HP$1,0),FALSE),"")</f>
        <v/>
      </c>
      <c r="CT44" s="47">
        <f>_xlfn.IFNA(VLOOKUP($A44,'B-LogEmaxOverpEC50'!$A:$HP,MATCH(CT$1,'B-LogEmaxOverpEC50'!$A$1:$HP$1,0),FALSE),"")</f>
        <v>7.7834436263837157</v>
      </c>
      <c r="CU44" s="47" t="str">
        <f>_xlfn.IFNA(VLOOKUP($A44,'B-LogEmaxOverpEC50'!$A:$HP,MATCH(CU$1,'B-LogEmaxOverpEC50'!$A$1:$HP$1,0),FALSE),"")</f>
        <v/>
      </c>
      <c r="CV44" s="48" t="str">
        <f>_xlfn.IFNA(VLOOKUP($A44,'I-LogEmaxOverpEC50'!$A:$HP,MATCH(CV$1,'I-LogEmaxOverpEC50'!$A$1:$HP$1,0),FALSE),"")</f>
        <v/>
      </c>
      <c r="CW44" s="47" t="str">
        <f>_xlfn.IFNA(VLOOKUP($A44,'I-LogEmaxOverpEC50'!$A:$HP,MATCH(CW$1,'I-LogEmaxOverpEC50'!$A$1:$HP$1,0),FALSE),"")</f>
        <v/>
      </c>
      <c r="CX44" s="47">
        <f>_xlfn.IFNA(VLOOKUP($A44,'I-LogEmaxOverpEC50'!$A:$HP,MATCH(CX$1,'I-LogEmaxOverpEC50'!$A$1:$HP$1,0),FALSE),"")</f>
        <v>8.3369670834311318</v>
      </c>
      <c r="CY44" s="47" t="str">
        <f>_xlfn.IFNA(VLOOKUP($A44,'I-LogEmaxOverpEC50'!$A:$HP,MATCH(CY$1,'I-LogEmaxOverpEC50'!$A$1:$HP$1,0),FALSE),"")</f>
        <v/>
      </c>
      <c r="CZ44" s="105" t="str">
        <f t="shared" si="63"/>
        <v/>
      </c>
      <c r="DA44" s="47" t="str">
        <f t="shared" si="64"/>
        <v/>
      </c>
      <c r="DB44" s="47">
        <f t="shared" si="65"/>
        <v>0.92560669098476045</v>
      </c>
      <c r="DC44" s="47" t="str">
        <f t="shared" si="66"/>
        <v/>
      </c>
      <c r="DD44" s="48" t="str">
        <f>_xlfn.IFNA(VLOOKUP($A44,'B-LogEmaxOverpEC50'!$A:$HP,MATCH(DD$1,'B-LogEmaxOverpEC50'!$A$1:$HP$1,0),FALSE),"")</f>
        <v/>
      </c>
      <c r="DE44" s="47" t="str">
        <f>_xlfn.IFNA(VLOOKUP($A44,'B-LogEmaxOverpEC50'!$A:$HP,MATCH(DE$1,'B-LogEmaxOverpEC50'!$A$1:$HP$1,0),FALSE),"")</f>
        <v/>
      </c>
      <c r="DF44" s="47">
        <f>_xlfn.IFNA(VLOOKUP($A44,'B-LogEmaxOverpEC50'!$A:$HP,MATCH(DF$1,'B-LogEmaxOverpEC50'!$A$1:$HP$1,0),FALSE),"")</f>
        <v>7.4551740975965259</v>
      </c>
      <c r="DG44" s="47" t="str">
        <f>_xlfn.IFNA(VLOOKUP($A44,'B-LogEmaxOverpEC50'!$A:$HP,MATCH(DG$1,'B-LogEmaxOverpEC50'!$A$1:$HP$1,0),FALSE),"")</f>
        <v/>
      </c>
      <c r="DH44" s="48" t="str">
        <f>_xlfn.IFNA(VLOOKUP($A44,'I-LogEmaxOverpEC50'!$A:$HP,MATCH(DH$1,'I-LogEmaxOverpEC50'!$A$1:$HP$1,0),FALSE),"")</f>
        <v/>
      </c>
      <c r="DI44" s="47" t="str">
        <f>_xlfn.IFNA(VLOOKUP($A44,'I-LogEmaxOverpEC50'!$A:$HP,MATCH(DI$1,'I-LogEmaxOverpEC50'!$A$1:$HP$1,0),FALSE),"")</f>
        <v/>
      </c>
      <c r="DJ44" s="47">
        <f>_xlfn.IFNA(VLOOKUP($A44,'I-LogEmaxOverpEC50'!$A:$HP,MATCH(DJ$1,'I-LogEmaxOverpEC50'!$A$1:$HP$1,0),FALSE),"")</f>
        <v>8.0543649589059321</v>
      </c>
      <c r="DK44" s="47" t="str">
        <f>_xlfn.IFNA(VLOOKUP($A44,'I-LogEmaxOverpEC50'!$A:$HP,MATCH(DK$1,'I-LogEmaxOverpEC50'!$A$1:$HP$1,0),FALSE),"")</f>
        <v/>
      </c>
      <c r="DL44" s="105" t="str">
        <f t="shared" si="67"/>
        <v/>
      </c>
      <c r="DM44" s="47" t="str">
        <f t="shared" si="68"/>
        <v/>
      </c>
      <c r="DN44" s="47">
        <f t="shared" si="69"/>
        <v>1</v>
      </c>
      <c r="DO44" s="47" t="str">
        <f t="shared" si="70"/>
        <v/>
      </c>
      <c r="DP44" s="48" t="str">
        <f>_xlfn.IFNA(VLOOKUP($A44,'B-LogEmaxOverpEC50'!$A:$HP,MATCH(DP$1,'B-LogEmaxOverpEC50'!$A$1:$HP$1,0),FALSE),"")</f>
        <v/>
      </c>
      <c r="DQ44" s="47" t="str">
        <f>_xlfn.IFNA(VLOOKUP($A44,'B-LogEmaxOverpEC50'!$A:$HP,MATCH(DQ$1,'B-LogEmaxOverpEC50'!$A$1:$HP$1,0),FALSE),"")</f>
        <v/>
      </c>
      <c r="DR44" s="47">
        <f>_xlfn.IFNA(VLOOKUP($A44,'B-LogEmaxOverpEC50'!$A:$HP,MATCH(DR$1,'B-LogEmaxOverpEC50'!$A$1:$HP$1,0),FALSE),"")</f>
        <v>1</v>
      </c>
      <c r="DS44" s="47" t="str">
        <f>_xlfn.IFNA(VLOOKUP($A44,'B-LogEmaxOverpEC50'!$A:$HP,MATCH(DS$1,'B-LogEmaxOverpEC50'!$A$1:$HP$1,0),FALSE),"")</f>
        <v/>
      </c>
      <c r="DT44" s="48" t="str">
        <f>_xlfn.IFNA(VLOOKUP($A44,'I-LogEmaxOverpEC50'!$A:$HP,MATCH(DT$1,'I-LogEmaxOverpEC50'!$A$1:$HP$1,0),FALSE),"")</f>
        <v/>
      </c>
      <c r="DU44" s="47" t="str">
        <f>_xlfn.IFNA(VLOOKUP($A44,'I-LogEmaxOverpEC50'!$A:$HP,MATCH(DU$1,'I-LogEmaxOverpEC50'!$A$1:$HP$1,0),FALSE),"")</f>
        <v/>
      </c>
      <c r="DV44" s="47">
        <f>_xlfn.IFNA(VLOOKUP($A44,'I-LogEmaxOverpEC50'!$A:$HP,MATCH(DV$1,'I-LogEmaxOverpEC50'!$A$1:$HP$1,0),FALSE),"")</f>
        <v>1</v>
      </c>
      <c r="DW44" s="47" t="str">
        <f>_xlfn.IFNA(VLOOKUP($A44,'I-LogEmaxOverpEC50'!$A:$HP,MATCH(DW$1,'I-LogEmaxOverpEC50'!$A$1:$HP$1,0),FALSE),"")</f>
        <v/>
      </c>
      <c r="DX44" s="105" t="str">
        <f t="shared" si="71"/>
        <v/>
      </c>
      <c r="DY44" s="47" t="str">
        <f t="shared" si="72"/>
        <v/>
      </c>
      <c r="DZ44" s="47">
        <f t="shared" si="73"/>
        <v>0.95439542473292727</v>
      </c>
      <c r="EA44" s="47" t="str">
        <f t="shared" si="74"/>
        <v/>
      </c>
      <c r="EB44" s="48" t="str">
        <f>_xlfn.IFNA(VLOOKUP($A44,'B-LogEmaxOverpEC50'!$A:$HP,MATCH(EB$1,'B-LogEmaxOverpEC50'!$A$1:$HP$1,0),FALSE),"")</f>
        <v/>
      </c>
      <c r="EC44" s="47" t="str">
        <f>_xlfn.IFNA(VLOOKUP($A44,'B-LogEmaxOverpEC50'!$A:$HP,MATCH(EC$1,'B-LogEmaxOverpEC50'!$A$1:$HP$1,0),FALSE),"")</f>
        <v/>
      </c>
      <c r="ED44" s="47">
        <f>_xlfn.IFNA(VLOOKUP($A44,'B-LogEmaxOverpEC50'!$A:$HP,MATCH(ED$1,'B-LogEmaxOverpEC50'!$A$1:$HP$1,0),FALSE),"")</f>
        <v>0.63626361648861818</v>
      </c>
      <c r="EE44" s="47" t="str">
        <f>_xlfn.IFNA(VLOOKUP($A44,'B-LogEmaxOverpEC50'!$A:$HP,MATCH(EE$1,'B-LogEmaxOverpEC50'!$A$1:$HP$1,0),FALSE),"")</f>
        <v/>
      </c>
      <c r="EF44" s="48" t="str">
        <f>_xlfn.IFNA(VLOOKUP($A44,'I-LogEmaxOverpEC50'!$A:$HP,MATCH(EF$1,'I-LogEmaxOverpEC50'!$A$1:$HP$1,0),FALSE),"")</f>
        <v/>
      </c>
      <c r="EG44" s="47" t="str">
        <f>_xlfn.IFNA(VLOOKUP($A44,'I-LogEmaxOverpEC50'!$A:$HP,MATCH(EG$1,'I-LogEmaxOverpEC50'!$A$1:$HP$1,0),FALSE),"")</f>
        <v/>
      </c>
      <c r="EH44" s="47">
        <f>_xlfn.IFNA(VLOOKUP($A44,'I-LogEmaxOverpEC50'!$A:$HP,MATCH(EH$1,'I-LogEmaxOverpEC50'!$A$1:$HP$1,0),FALSE),"")</f>
        <v>0.66666666666666663</v>
      </c>
      <c r="EI44" s="47" t="str">
        <f>_xlfn.IFNA(VLOOKUP($A44,'I-LogEmaxOverpEC50'!$A:$HP,MATCH(EI$1,'I-LogEmaxOverpEC50'!$A$1:$HP$1,0),FALSE),"")</f>
        <v/>
      </c>
      <c r="EJ44" s="37"/>
      <c r="EK44" s="37"/>
      <c r="EL44" s="37"/>
      <c r="EM44" s="37"/>
      <c r="EN44" s="37"/>
      <c r="EO44" s="37"/>
      <c r="EP44" s="37"/>
      <c r="EQ44" s="37"/>
    </row>
    <row r="45" spans="1:147" s="49" customFormat="1" x14ac:dyDescent="0.2">
      <c r="A45" s="29" t="s">
        <v>177</v>
      </c>
      <c r="B45" s="377" t="str">
        <f>VLOOKUP($A45,BI!$A:$Q,MATCH(B$1,BI!$A$1:$Q$1,0),FALSE)</f>
        <v/>
      </c>
      <c r="C45" s="378">
        <f>VLOOKUP($A45,BI!$A:$Q,MATCH(C$1,BI!$A$1:$Q$1,0),FALSE)</f>
        <v>1</v>
      </c>
      <c r="D45" s="378">
        <f>VLOOKUP($A45,BI!$A:$Q,MATCH(D$1,BI!$A$1:$Q$1,0),FALSE)</f>
        <v>1</v>
      </c>
      <c r="E45" s="378">
        <f>VLOOKUP($A45,BI!$A:$Q,MATCH(E$1,BI!$A$1:$Q$1,0),FALSE)</f>
        <v>1</v>
      </c>
      <c r="F45" s="378">
        <f>VLOOKUP($A45,BI!$A:$Q,MATCH(F$1,BI!$A$1:$Q$1,0),FALSE)</f>
        <v>1</v>
      </c>
      <c r="G45" s="378">
        <f>VLOOKUP($A45,BI!$A:$Q,MATCH(G$1,BI!$A$1:$Q$1,0),FALSE)</f>
        <v>1</v>
      </c>
      <c r="H45" s="378">
        <f>VLOOKUP($A45,BI!$A:$Q,MATCH(H$1,BI!$A$1:$Q$1,0),FALSE)</f>
        <v>1</v>
      </c>
      <c r="I45" s="378">
        <f>VLOOKUP($A45,BI!$A:$Q,MATCH(I$1,BI!$A$1:$Q$1,0),FALSE)</f>
        <v>1</v>
      </c>
      <c r="J45" s="378">
        <f>VLOOKUP($A45,BI!$A:$Q,MATCH(J$1,BI!$A$1:$Q$1,0),FALSE)</f>
        <v>1</v>
      </c>
      <c r="K45" s="378">
        <f>VLOOKUP($A45,BI!$A:$Q,MATCH(K$1,BI!$A$1:$Q$1,0),FALSE)</f>
        <v>1</v>
      </c>
      <c r="L45" s="378" t="str">
        <f>VLOOKUP($A45,BI!$A:$Q,MATCH(L$1,BI!$A$1:$Q$1,0),FALSE)</f>
        <v/>
      </c>
      <c r="M45" s="378">
        <f>VLOOKUP($A45,BI!$A:$Q,MATCH(M$1,BI!$A$1:$Q$1,0),FALSE)</f>
        <v>1</v>
      </c>
      <c r="N45" s="49">
        <f t="shared" si="57"/>
        <v>10</v>
      </c>
      <c r="O45" s="49" t="str">
        <f>VLOOKUP($A45,BI!$A:$Q,MATCH(O$1,BI!$A$1:$Q$1,0),FALSE)</f>
        <v/>
      </c>
      <c r="P45" s="37">
        <f>VLOOKUP($A45,BI!$A:$Q,MATCH(P$1,BI!$A$1:$Q$1,0),FALSE)</f>
        <v>1</v>
      </c>
      <c r="Q45" s="37">
        <f>VLOOKUP($A45,BI!$A:$Q,MATCH(Q$1,BI!$A$1:$Q$1,0),FALSE)</f>
        <v>1</v>
      </c>
      <c r="R45" s="37">
        <f>VLOOKUP($A45,BI!$A:$Q,MATCH(R$1,BI!$A$1:$Q$1,0),FALSE)</f>
        <v>1</v>
      </c>
      <c r="S45" s="37">
        <f t="shared" si="58"/>
        <v>3</v>
      </c>
      <c r="T45" s="40" t="str">
        <f t="shared" si="31"/>
        <v/>
      </c>
      <c r="U45" s="41">
        <f t="shared" si="32"/>
        <v>0.50221701443950584</v>
      </c>
      <c r="V45" s="41">
        <f t="shared" si="33"/>
        <v>0.59670187586844103</v>
      </c>
      <c r="W45" s="41">
        <f t="shared" si="34"/>
        <v>0.71475907155972052</v>
      </c>
      <c r="X45" s="41">
        <f t="shared" si="35"/>
        <v>0.78107333993710548</v>
      </c>
      <c r="Y45" s="41">
        <f t="shared" si="36"/>
        <v>0.85302762918457442</v>
      </c>
      <c r="Z45" s="41">
        <f t="shared" si="37"/>
        <v>0.84521199596916141</v>
      </c>
      <c r="AA45" s="41">
        <f t="shared" si="38"/>
        <v>0.83972474745975911</v>
      </c>
      <c r="AB45" s="41">
        <f t="shared" si="39"/>
        <v>0.75224885548818354</v>
      </c>
      <c r="AC45" s="41">
        <f t="shared" si="40"/>
        <v>0.7550889300639928</v>
      </c>
      <c r="AD45" s="41" t="str">
        <f t="shared" si="41"/>
        <v/>
      </c>
      <c r="AE45" s="41">
        <f t="shared" si="42"/>
        <v>0.88650170632944325</v>
      </c>
      <c r="AF45" s="44" t="str">
        <f>_xlfn.IFNA(VLOOKUP($A45,'B-LogEmaxOverpEC50'!$A:$BQ,MATCH(AF$1,'B-LogEmaxOverpEC50'!$A$1:$BQ$1,0),FALSE),"")</f>
        <v/>
      </c>
      <c r="AG45" s="46">
        <f>_xlfn.IFNA(VLOOKUP($A45,'B-LogEmaxOverpEC50'!$A:$BQ,MATCH(AG$1,'B-LogEmaxOverpEC50'!$A$1:$BQ$1,0),FALSE),"")</f>
        <v>3.79248314885653</v>
      </c>
      <c r="AH45" s="46">
        <f>_xlfn.IFNA(VLOOKUP($A45,'B-LogEmaxOverpEC50'!$A:$BQ,MATCH(AH$1,'B-LogEmaxOverpEC50'!$A$1:$BQ$1,0),FALSE),"")</f>
        <v>4.5059839552583085</v>
      </c>
      <c r="AI45" s="46">
        <f>_xlfn.IFNA(VLOOKUP($A45,'B-LogEmaxOverpEC50'!$A:$BQ,MATCH(AI$1,'B-LogEmaxOverpEC50'!$A$1:$BQ$1,0),FALSE),"")</f>
        <v>5.1789583607595535</v>
      </c>
      <c r="AJ45" s="46">
        <f>_xlfn.IFNA(VLOOKUP($A45,'B-LogEmaxOverpEC50'!$A:$BQ,MATCH(AJ$1,'B-LogEmaxOverpEC50'!$A$1:$BQ$1,0),FALSE),"")</f>
        <v>5.6594543045203949</v>
      </c>
      <c r="AK45" s="46">
        <f>_xlfn.IFNA(VLOOKUP($A45,'B-LogEmaxOverpEC50'!$A:$BQ,MATCH(AK$1,'B-LogEmaxOverpEC50'!$A$1:$BQ$1,0),FALSE),"")</f>
        <v>6.0327952349425749</v>
      </c>
      <c r="AL45" s="45">
        <f>_xlfn.IFNA(VLOOKUP($A45,'B-LogEmaxOverpEC50'!$A:$BQ,MATCH(AL$1,'B-LogEmaxOverpEC50'!$A$1:$BQ$1,0),FALSE),"")</f>
        <v>6.2567403418523995</v>
      </c>
      <c r="AM45" s="45">
        <f>_xlfn.IFNA(VLOOKUP($A45,'B-LogEmaxOverpEC50'!$A:$BQ,MATCH(AM$1,'B-LogEmaxOverpEC50'!$A$1:$BQ$1,0),FALSE),"")</f>
        <v>6.2161206046997339</v>
      </c>
      <c r="AN45" s="45">
        <f>_xlfn.IFNA(VLOOKUP($A45,'B-LogEmaxOverpEC50'!$A:$BQ,MATCH(AN$1,'B-LogEmaxOverpEC50'!$A$1:$BQ$1,0),FALSE),"")</f>
        <v>5.3860576334974724</v>
      </c>
      <c r="AO45" s="46">
        <f>_xlfn.IFNA(VLOOKUP($A45,'B-LogEmaxOverpEC50'!$A:$BQ,MATCH(AO$1,'B-LogEmaxOverpEC50'!$A$1:$BQ$1,0),FALSE),"")</f>
        <v>5.7146272302146546</v>
      </c>
      <c r="AP45" s="45" t="str">
        <f>_xlfn.IFNA(VLOOKUP($A45,'B-LogEmaxOverpEC50'!$A:$BQ,MATCH(AP$1,'B-LogEmaxOverpEC50'!$A$1:$BQ$1,0),FALSE),"")</f>
        <v/>
      </c>
      <c r="AQ45" s="45">
        <f>_xlfn.IFNA(VLOOKUP($A45,'B-LogEmaxOverpEC50'!$A:$BQ,MATCH(AQ$1,'B-LogEmaxOverpEC50'!$A$1:$BQ$1,0),FALSE),"")</f>
        <v>6.5445287565199051</v>
      </c>
      <c r="AR45" s="47" t="str">
        <f>_xlfn.IFNA(VLOOKUP($A45,'I-LogEmaxOverpEC50'!$A:$BQ,MATCH(AR$1,'I-LogEmaxOverpEC50'!$A$1:$BQ$1,0),FALSE),"")</f>
        <v/>
      </c>
      <c r="AS45" s="47">
        <f>_xlfn.IFNA(VLOOKUP($A45,'I-LogEmaxOverpEC50'!$A:$BQ,MATCH(AS$1,'I-LogEmaxOverpEC50'!$A$1:$BQ$1,0),FALSE),"")</f>
        <v>7.5514828048768754</v>
      </c>
      <c r="AT45" s="47">
        <f>_xlfn.IFNA(VLOOKUP($A45,'I-LogEmaxOverpEC50'!$A:$BQ,MATCH(AT$1,'I-LogEmaxOverpEC50'!$A$1:$BQ$1,0),FALSE),"")</f>
        <v>7.5514828048768754</v>
      </c>
      <c r="AU45" s="47">
        <f>_xlfn.IFNA(VLOOKUP($A45,'I-LogEmaxOverpEC50'!$A:$BQ,MATCH(AU$1,'I-LogEmaxOverpEC50'!$A$1:$BQ$1,0),FALSE),"")</f>
        <v>7.2457399518668915</v>
      </c>
      <c r="AV45" s="47">
        <f>_xlfn.IFNA(VLOOKUP($A45,'I-LogEmaxOverpEC50'!$A:$BQ,MATCH(AV$1,'I-LogEmaxOverpEC50'!$A$1:$BQ$1,0),FALSE),"")</f>
        <v>7.2457399518668915</v>
      </c>
      <c r="AW45" s="47">
        <f>_xlfn.IFNA(VLOOKUP($A45,'I-LogEmaxOverpEC50'!$A:$BQ,MATCH(AW$1,'I-LogEmaxOverpEC50'!$A$1:$BQ$1,0),FALSE),"")</f>
        <v>7.0722155162892442</v>
      </c>
      <c r="AX45" s="47">
        <f>_xlfn.IFNA(VLOOKUP($A45,'I-LogEmaxOverpEC50'!$A:$BQ,MATCH(AX$1,'I-LogEmaxOverpEC50'!$A$1:$BQ$1,0),FALSE),"")</f>
        <v>7.4025692627304878</v>
      </c>
      <c r="AY45" s="47">
        <f>_xlfn.IFNA(VLOOKUP($A45,'I-LogEmaxOverpEC50'!$A:$BQ,MATCH(AY$1,'I-LogEmaxOverpEC50'!$A$1:$BQ$1,0),FALSE),"")</f>
        <v>7.4025692627304878</v>
      </c>
      <c r="AZ45" s="47">
        <f>_xlfn.IFNA(VLOOKUP($A45,'I-LogEmaxOverpEC50'!$A:$BQ,MATCH(AZ$1,'I-LogEmaxOverpEC50'!$A$1:$BQ$1,0),FALSE),"")</f>
        <v>7.1599412803388143</v>
      </c>
      <c r="BA45" s="47">
        <f>_xlfn.IFNA(VLOOKUP($A45,'I-LogEmaxOverpEC50'!$A:$BQ,MATCH(BA$1,'I-LogEmaxOverpEC50'!$A$1:$BQ$1,0),FALSE),"")</f>
        <v>7.5681512503836439</v>
      </c>
      <c r="BB45" s="47" t="str">
        <f>_xlfn.IFNA(VLOOKUP($A45,'I-LogEmaxOverpEC50'!$A:$BQ,MATCH(BB$1,'I-LogEmaxOverpEC50'!$A$1:$BQ$1,0),FALSE),"")</f>
        <v/>
      </c>
      <c r="BC45" s="47">
        <f>_xlfn.IFNA(VLOOKUP($A45,'I-LogEmaxOverpEC50'!$A:$BQ,MATCH(BC$1,'I-LogEmaxOverpEC50'!$A$1:$BQ$1,0),FALSE),"")</f>
        <v>7.3824209359026502</v>
      </c>
      <c r="BD45" s="199" t="str">
        <f t="shared" si="43"/>
        <v/>
      </c>
      <c r="BE45" s="41">
        <f t="shared" si="44"/>
        <v>0</v>
      </c>
      <c r="BF45" s="41">
        <f t="shared" si="45"/>
        <v>0.2682788619169898</v>
      </c>
      <c r="BG45" s="41">
        <f t="shared" si="46"/>
        <v>0.69451040375886164</v>
      </c>
      <c r="BH45" s="41">
        <f t="shared" si="47"/>
        <v>0.51576665033050428</v>
      </c>
      <c r="BI45" s="41">
        <f t="shared" si="48"/>
        <v>0</v>
      </c>
      <c r="BJ45" s="41">
        <f t="shared" si="49"/>
        <v>0.7439151928515636</v>
      </c>
      <c r="BK45" s="41">
        <f t="shared" si="50"/>
        <v>0.75638308054023284</v>
      </c>
      <c r="BL45" s="41">
        <f t="shared" si="51"/>
        <v>0.30548157198273018</v>
      </c>
      <c r="BM45" s="41">
        <f t="shared" si="52"/>
        <v>0.69844194296987738</v>
      </c>
      <c r="BN45" s="41" t="str">
        <f t="shared" si="53"/>
        <v/>
      </c>
      <c r="BO45" s="41">
        <f t="shared" si="54"/>
        <v>0.62549519683201438</v>
      </c>
      <c r="BP45" s="40" t="str">
        <f>_xlfn.IFNA(VLOOKUP($A45,'B-LogEmaxOverpEC50'!$A:$BQ,MATCH(BP$1,'B-LogEmaxOverpEC50'!$A$1:$BQ$1,0),FALSE),"")</f>
        <v/>
      </c>
      <c r="BQ45" s="41">
        <f>_xlfn.IFNA(VLOOKUP($A45,'B-LogEmaxOverpEC50'!$A:$BQ,MATCH(BQ$1,'B-LogEmaxOverpEC50'!$A$1:$BQ$1,0),FALSE),"")</f>
        <v>0</v>
      </c>
      <c r="BR45" s="41">
        <f>_xlfn.IFNA(VLOOKUP($A45,'B-LogEmaxOverpEC50'!$A:$BQ,MATCH(BR$1,'B-LogEmaxOverpEC50'!$A$1:$BQ$1,0),FALSE),"")</f>
        <v>0.25926198476324547</v>
      </c>
      <c r="BS45" s="41">
        <f>_xlfn.IFNA(VLOOKUP($A45,'B-LogEmaxOverpEC50'!$A:$BQ,MATCH(BS$1,'B-LogEmaxOverpEC50'!$A$1:$BQ$1,0),FALSE),"")</f>
        <v>0.50379805045462545</v>
      </c>
      <c r="BT45" s="41">
        <f>_xlfn.IFNA(VLOOKUP($A45,'B-LogEmaxOverpEC50'!$A:$BQ,MATCH(BT$1,'B-LogEmaxOverpEC50'!$A$1:$BQ$1,0),FALSE),"")</f>
        <v>0.67839397372815236</v>
      </c>
      <c r="BU45" s="41">
        <f>_xlfn.IFNA(VLOOKUP($A45,'B-LogEmaxOverpEC50'!$A:$BQ,MATCH(BU$1,'B-LogEmaxOverpEC50'!$A$1:$BQ$1,0),FALSE),"")</f>
        <v>0.8140534008039868</v>
      </c>
      <c r="BV45" s="41">
        <f>_xlfn.IFNA(VLOOKUP($A45,'B-LogEmaxOverpEC50'!$A:$BQ,MATCH(BV$1,'B-LogEmaxOverpEC50'!$A$1:$BQ$1,0),FALSE),"")</f>
        <v>0.89542745444838301</v>
      </c>
      <c r="BW45" s="41">
        <f>_xlfn.IFNA(VLOOKUP($A45,'B-LogEmaxOverpEC50'!$A:$BQ,MATCH(BW$1,'B-LogEmaxOverpEC50'!$A$1:$BQ$1,0),FALSE),"")</f>
        <v>0.88066762014928734</v>
      </c>
      <c r="BX45" s="41">
        <f>_xlfn.IFNA(VLOOKUP($A45,'B-LogEmaxOverpEC50'!$A:$BQ,MATCH(BX$1,'B-LogEmaxOverpEC50'!$A$1:$BQ$1,0),FALSE),"")</f>
        <v>0.57905089952123545</v>
      </c>
      <c r="BY45" s="41">
        <f>_xlfn.IFNA(VLOOKUP($A45,'B-LogEmaxOverpEC50'!$A:$BQ,MATCH(BY$1,'B-LogEmaxOverpEC50'!$A$1:$BQ$1,0),FALSE),"")</f>
        <v>0.69844194296987738</v>
      </c>
      <c r="BZ45" s="41" t="str">
        <f>_xlfn.IFNA(VLOOKUP($A45,'B-LogEmaxOverpEC50'!$A:$BQ,MATCH(BZ$1,'B-LogEmaxOverpEC50'!$A$1:$BQ$1,0),FALSE),"")</f>
        <v/>
      </c>
      <c r="CA45" s="41">
        <f>_xlfn.IFNA(VLOOKUP($A45,'B-LogEmaxOverpEC50'!$A:$BQ,MATCH(CA$1,'B-LogEmaxOverpEC50'!$A$1:$BQ$1,0),FALSE),"")</f>
        <v>1</v>
      </c>
      <c r="CB45" s="47" t="str">
        <f>_xlfn.IFNA(VLOOKUP($A45,'I-LogEmaxOverpEC50'!$A:$BQ,MATCH(CB$1,'I-LogEmaxOverpEC50'!$A$1:$BQ$1,0),FALSE),"")</f>
        <v/>
      </c>
      <c r="CC45" s="47">
        <f>_xlfn.IFNA(VLOOKUP($A45,'I-LogEmaxOverpEC50'!$A:$BQ,MATCH(CC$1,'I-LogEmaxOverpEC50'!$A$1:$BQ$1,0),FALSE),"")</f>
        <v>0.96638990828679483</v>
      </c>
      <c r="CD45" s="47">
        <f>_xlfn.IFNA(VLOOKUP($A45,'I-LogEmaxOverpEC50'!$A:$BQ,MATCH(CD$1,'I-LogEmaxOverpEC50'!$A$1:$BQ$1,0),FALSE),"")</f>
        <v>0.96638990828679483</v>
      </c>
      <c r="CE45" s="47">
        <f>_xlfn.IFNA(VLOOKUP($A45,'I-LogEmaxOverpEC50'!$A:$BQ,MATCH(CE$1,'I-LogEmaxOverpEC50'!$A$1:$BQ$1,0),FALSE),"")</f>
        <v>0.34989298743416924</v>
      </c>
      <c r="CF45" s="47">
        <f>_xlfn.IFNA(VLOOKUP($A45,'I-LogEmaxOverpEC50'!$A:$BQ,MATCH(CF$1,'I-LogEmaxOverpEC50'!$A$1:$BQ$1,0),FALSE),"")</f>
        <v>0.34989298743416924</v>
      </c>
      <c r="CG45" s="47">
        <f>_xlfn.IFNA(VLOOKUP($A45,'I-LogEmaxOverpEC50'!$A:$BQ,MATCH(CG$1,'I-LogEmaxOverpEC50'!$A$1:$BQ$1,0),FALSE),"")</f>
        <v>0</v>
      </c>
      <c r="CH45" s="47">
        <f>_xlfn.IFNA(VLOOKUP($A45,'I-LogEmaxOverpEC50'!$A:$BQ,MATCH(CH$1,'I-LogEmaxOverpEC50'!$A$1:$BQ$1,0),FALSE),"")</f>
        <v>0.66612208746055357</v>
      </c>
      <c r="CI45" s="47">
        <f>_xlfn.IFNA(VLOOKUP($A45,'I-LogEmaxOverpEC50'!$A:$BQ,MATCH(CI$1,'I-LogEmaxOverpEC50'!$A$1:$BQ$1,0),FALSE),"")</f>
        <v>0.66612208746055357</v>
      </c>
      <c r="CJ45" s="47">
        <f>_xlfn.IFNA(VLOOKUP($A45,'I-LogEmaxOverpEC50'!$A:$BQ,MATCH(CJ$1,'I-LogEmaxOverpEC50'!$A$1:$BQ$1,0),FALSE),"")</f>
        <v>0.17688937904376095</v>
      </c>
      <c r="CK45" s="47">
        <f>_xlfn.IFNA(VLOOKUP($A45,'I-LogEmaxOverpEC50'!$A:$BQ,MATCH(CK$1,'I-LogEmaxOverpEC50'!$A$1:$BQ$1,0),FALSE),"")</f>
        <v>1</v>
      </c>
      <c r="CL45" s="47" t="str">
        <f>_xlfn.IFNA(VLOOKUP($A45,'I-LogEmaxOverpEC50'!$A:$BQ,MATCH(CL$1,'I-LogEmaxOverpEC50'!$A$1:$BQ$1,0),FALSE),"")</f>
        <v/>
      </c>
      <c r="CM45" s="47">
        <f>_xlfn.IFNA(VLOOKUP($A45,'I-LogEmaxOverpEC50'!$A:$BQ,MATCH(CM$1,'I-LogEmaxOverpEC50'!$A$1:$BQ$1,0),FALSE),"")</f>
        <v>0.62549519683201438</v>
      </c>
      <c r="CN45" s="105" t="str">
        <f t="shared" si="59"/>
        <v/>
      </c>
      <c r="CO45" s="47">
        <f t="shared" si="60"/>
        <v>0.79888882631719604</v>
      </c>
      <c r="CP45" s="47">
        <f t="shared" si="61"/>
        <v>0.82671978067764351</v>
      </c>
      <c r="CQ45" s="47">
        <f t="shared" si="62"/>
        <v>0.88650170632944325</v>
      </c>
      <c r="CR45" s="48" t="str">
        <f>_xlfn.IFNA(VLOOKUP($A45,'B-LogEmaxOverpEC50'!$A:$HP,MATCH(CR$1,'B-LogEmaxOverpEC50'!$A$1:$HP$1,0),FALSE),"")</f>
        <v/>
      </c>
      <c r="CS45" s="47">
        <f>_xlfn.IFNA(VLOOKUP($A45,'B-LogEmaxOverpEC50'!$A:$HP,MATCH(CS$1,'B-LogEmaxOverpEC50'!$A$1:$HP$1,0),FALSE),"")</f>
        <v>6.0327952349425749</v>
      </c>
      <c r="CT45" s="47">
        <f>_xlfn.IFNA(VLOOKUP($A45,'B-LogEmaxOverpEC50'!$A:$HP,MATCH(CT$1,'B-LogEmaxOverpEC50'!$A$1:$HP$1,0),FALSE),"")</f>
        <v>6.2567403418523995</v>
      </c>
      <c r="CU45" s="47">
        <f>_xlfn.IFNA(VLOOKUP($A45,'B-LogEmaxOverpEC50'!$A:$HP,MATCH(CU$1,'B-LogEmaxOverpEC50'!$A$1:$HP$1,0),FALSE),"")</f>
        <v>6.5445287565199051</v>
      </c>
      <c r="CV45" s="48" t="str">
        <f>_xlfn.IFNA(VLOOKUP($A45,'I-LogEmaxOverpEC50'!$A:$HP,MATCH(CV$1,'I-LogEmaxOverpEC50'!$A$1:$HP$1,0),FALSE),"")</f>
        <v/>
      </c>
      <c r="CW45" s="47">
        <f>_xlfn.IFNA(VLOOKUP($A45,'I-LogEmaxOverpEC50'!$A:$HP,MATCH(CW$1,'I-LogEmaxOverpEC50'!$A$1:$HP$1,0),FALSE),"")</f>
        <v>7.5514828048768754</v>
      </c>
      <c r="CX45" s="47">
        <f>_xlfn.IFNA(VLOOKUP($A45,'I-LogEmaxOverpEC50'!$A:$HP,MATCH(CX$1,'I-LogEmaxOverpEC50'!$A$1:$HP$1,0),FALSE),"")</f>
        <v>7.5681512503836439</v>
      </c>
      <c r="CY45" s="47">
        <f>_xlfn.IFNA(VLOOKUP($A45,'I-LogEmaxOverpEC50'!$A:$HP,MATCH(CY$1,'I-LogEmaxOverpEC50'!$A$1:$HP$1,0),FALSE),"")</f>
        <v>7.3824209359026502</v>
      </c>
      <c r="CZ45" s="105" t="str">
        <f t="shared" si="63"/>
        <v/>
      </c>
      <c r="DA45" s="47">
        <f t="shared" si="64"/>
        <v>0.68644578746609131</v>
      </c>
      <c r="DB45" s="47">
        <f t="shared" si="65"/>
        <v>0.79820408967167911</v>
      </c>
      <c r="DC45" s="47">
        <f t="shared" si="66"/>
        <v>0.88650170632944325</v>
      </c>
      <c r="DD45" s="48" t="str">
        <f>_xlfn.IFNA(VLOOKUP($A45,'B-LogEmaxOverpEC50'!$A:$HP,MATCH(DD$1,'B-LogEmaxOverpEC50'!$A$1:$HP$1,0),FALSE),"")</f>
        <v/>
      </c>
      <c r="DE45" s="47">
        <f>_xlfn.IFNA(VLOOKUP($A45,'B-LogEmaxOverpEC50'!$A:$HP,MATCH(DE$1,'B-LogEmaxOverpEC50'!$A$1:$HP$1,0),FALSE),"")</f>
        <v>5.0339350008674728</v>
      </c>
      <c r="DF45" s="47">
        <f>_xlfn.IFNA(VLOOKUP($A45,'B-LogEmaxOverpEC50'!$A:$HP,MATCH(DF$1,'B-LogEmaxOverpEC50'!$A$1:$HP$1,0),FALSE),"")</f>
        <v>5.8933864525660642</v>
      </c>
      <c r="DG45" s="47">
        <f>_xlfn.IFNA(VLOOKUP($A45,'B-LogEmaxOverpEC50'!$A:$HP,MATCH(DG$1,'B-LogEmaxOverpEC50'!$A$1:$HP$1,0),FALSE),"")</f>
        <v>6.5445287565199051</v>
      </c>
      <c r="DH45" s="48" t="str">
        <f>_xlfn.IFNA(VLOOKUP($A45,'I-LogEmaxOverpEC50'!$A:$HP,MATCH(DH$1,'I-LogEmaxOverpEC50'!$A$1:$HP$1,0),FALSE),"")</f>
        <v/>
      </c>
      <c r="DI45" s="47">
        <f>_xlfn.IFNA(VLOOKUP($A45,'I-LogEmaxOverpEC50'!$A:$HP,MATCH(DI$1,'I-LogEmaxOverpEC50'!$A$1:$HP$1,0),FALSE),"")</f>
        <v>7.3333322059553554</v>
      </c>
      <c r="DJ45" s="47">
        <f>_xlfn.IFNA(VLOOKUP($A45,'I-LogEmaxOverpEC50'!$A:$HP,MATCH(DJ$1,'I-LogEmaxOverpEC50'!$A$1:$HP$1,0),FALSE),"")</f>
        <v>7.383307764045858</v>
      </c>
      <c r="DK45" s="47">
        <f>_xlfn.IFNA(VLOOKUP($A45,'I-LogEmaxOverpEC50'!$A:$HP,MATCH(DK$1,'I-LogEmaxOverpEC50'!$A$1:$HP$1,0),FALSE),"")</f>
        <v>7.3824209359026502</v>
      </c>
      <c r="DL45" s="105" t="str">
        <f t="shared" si="67"/>
        <v/>
      </c>
      <c r="DM45" s="47">
        <f t="shared" si="68"/>
        <v>0.84236537842901482</v>
      </c>
      <c r="DN45" s="47">
        <f t="shared" si="69"/>
        <v>0.89542745444838301</v>
      </c>
      <c r="DO45" s="47">
        <f t="shared" si="70"/>
        <v>0.62549519683201438</v>
      </c>
      <c r="DP45" s="48" t="str">
        <f>_xlfn.IFNA(VLOOKUP($A45,'B-LogEmaxOverpEC50'!$A:$HP,MATCH(DP$1,'B-LogEmaxOverpEC50'!$A$1:$HP$1,0),FALSE),"")</f>
        <v/>
      </c>
      <c r="DQ45" s="47">
        <f>_xlfn.IFNA(VLOOKUP($A45,'B-LogEmaxOverpEC50'!$A:$HP,MATCH(DQ$1,'B-LogEmaxOverpEC50'!$A$1:$HP$1,0),FALSE),"")</f>
        <v>0.8140534008039868</v>
      </c>
      <c r="DR45" s="47">
        <f>_xlfn.IFNA(VLOOKUP($A45,'B-LogEmaxOverpEC50'!$A:$HP,MATCH(DR$1,'B-LogEmaxOverpEC50'!$A$1:$HP$1,0),FALSE),"")</f>
        <v>0.89542745444838301</v>
      </c>
      <c r="DS45" s="47">
        <f>_xlfn.IFNA(VLOOKUP($A45,'B-LogEmaxOverpEC50'!$A:$HP,MATCH(DS$1,'B-LogEmaxOverpEC50'!$A$1:$HP$1,0),FALSE),"")</f>
        <v>1</v>
      </c>
      <c r="DT45" s="48" t="str">
        <f>_xlfn.IFNA(VLOOKUP($A45,'I-LogEmaxOverpEC50'!$A:$HP,MATCH(DT$1,'I-LogEmaxOverpEC50'!$A$1:$HP$1,0),FALSE),"")</f>
        <v/>
      </c>
      <c r="DU45" s="47">
        <f>_xlfn.IFNA(VLOOKUP($A45,'I-LogEmaxOverpEC50'!$A:$HP,MATCH(DU$1,'I-LogEmaxOverpEC50'!$A$1:$HP$1,0),FALSE),"")</f>
        <v>0.96638990828679483</v>
      </c>
      <c r="DV45" s="47">
        <f>_xlfn.IFNA(VLOOKUP($A45,'I-LogEmaxOverpEC50'!$A:$HP,MATCH(DV$1,'I-LogEmaxOverpEC50'!$A$1:$HP$1,0),FALSE),"")</f>
        <v>1</v>
      </c>
      <c r="DW45" s="47">
        <f>_xlfn.IFNA(VLOOKUP($A45,'I-LogEmaxOverpEC50'!$A:$HP,MATCH(DW$1,'I-LogEmaxOverpEC50'!$A$1:$HP$1,0),FALSE),"")</f>
        <v>0.62549519683201438</v>
      </c>
      <c r="DX45" s="105" t="str">
        <f t="shared" si="71"/>
        <v/>
      </c>
      <c r="DY45" s="47">
        <f t="shared" si="72"/>
        <v>0.85677152574204307</v>
      </c>
      <c r="DZ45" s="47">
        <f t="shared" si="73"/>
        <v>0.82170011871052184</v>
      </c>
      <c r="EA45" s="47">
        <f t="shared" si="74"/>
        <v>0.62549519683201438</v>
      </c>
      <c r="EB45" s="48" t="str">
        <f>_xlfn.IFNA(VLOOKUP($A45,'B-LogEmaxOverpEC50'!$A:$HP,MATCH(EB$1,'B-LogEmaxOverpEC50'!$A$1:$HP$1,0),FALSE),"")</f>
        <v/>
      </c>
      <c r="EC45" s="47">
        <f>_xlfn.IFNA(VLOOKUP($A45,'B-LogEmaxOverpEC50'!$A:$HP,MATCH(EC$1,'B-LogEmaxOverpEC50'!$A$1:$HP$1,0),FALSE),"")</f>
        <v>0.45110148195000199</v>
      </c>
      <c r="ED45" s="47">
        <f>_xlfn.IFNA(VLOOKUP($A45,'B-LogEmaxOverpEC50'!$A:$HP,MATCH(ED$1,'B-LogEmaxOverpEC50'!$A$1:$HP$1,0),FALSE),"")</f>
        <v>0.76339697927219574</v>
      </c>
      <c r="EE45" s="47">
        <f>_xlfn.IFNA(VLOOKUP($A45,'B-LogEmaxOverpEC50'!$A:$HP,MATCH(EE$1,'B-LogEmaxOverpEC50'!$A$1:$HP$1,0),FALSE),"")</f>
        <v>1</v>
      </c>
      <c r="EF45" s="48" t="str">
        <f>_xlfn.IFNA(VLOOKUP($A45,'I-LogEmaxOverpEC50'!$A:$HP,MATCH(EF$1,'I-LogEmaxOverpEC50'!$A$1:$HP$1,0),FALSE),"")</f>
        <v/>
      </c>
      <c r="EG45" s="47">
        <f>_xlfn.IFNA(VLOOKUP($A45,'I-LogEmaxOverpEC50'!$A:$HP,MATCH(EG$1,'I-LogEmaxOverpEC50'!$A$1:$HP$1,0),FALSE),"")</f>
        <v>0.52651315828838563</v>
      </c>
      <c r="EH45" s="47">
        <f>_xlfn.IFNA(VLOOKUP($A45,'I-LogEmaxOverpEC50'!$A:$HP,MATCH(EH$1,'I-LogEmaxOverpEC50'!$A$1:$HP$1,0),FALSE),"")</f>
        <v>0.62728338849121701</v>
      </c>
      <c r="EI45" s="47">
        <f>_xlfn.IFNA(VLOOKUP($A45,'I-LogEmaxOverpEC50'!$A:$HP,MATCH(EI$1,'I-LogEmaxOverpEC50'!$A$1:$HP$1,0),FALSE),"")</f>
        <v>0.62549519683201438</v>
      </c>
      <c r="EJ45" s="37"/>
      <c r="EK45" s="37"/>
      <c r="EL45" s="37"/>
      <c r="EM45" s="37"/>
      <c r="EN45" s="37"/>
      <c r="EO45" s="37"/>
      <c r="EP45" s="37"/>
      <c r="EQ45" s="37"/>
    </row>
    <row r="46" spans="1:147" s="49" customFormat="1" x14ac:dyDescent="0.2">
      <c r="A46" s="29" t="s">
        <v>178</v>
      </c>
      <c r="B46" s="377" t="str">
        <f>VLOOKUP($A46,BI!$A:$Q,MATCH(B$1,BI!$A$1:$Q$1,0),FALSE)</f>
        <v/>
      </c>
      <c r="C46" s="378">
        <f>VLOOKUP($A46,BI!$A:$Q,MATCH(C$1,BI!$A$1:$Q$1,0),FALSE)</f>
        <v>1</v>
      </c>
      <c r="D46" s="378">
        <f>VLOOKUP($A46,BI!$A:$Q,MATCH(D$1,BI!$A$1:$Q$1,0),FALSE)</f>
        <v>1</v>
      </c>
      <c r="E46" s="378">
        <f>VLOOKUP($A46,BI!$A:$Q,MATCH(E$1,BI!$A$1:$Q$1,0),FALSE)</f>
        <v>1</v>
      </c>
      <c r="F46" s="378">
        <f>VLOOKUP($A46,BI!$A:$Q,MATCH(F$1,BI!$A$1:$Q$1,0),FALSE)</f>
        <v>1</v>
      </c>
      <c r="G46" s="378">
        <f>VLOOKUP($A46,BI!$A:$Q,MATCH(G$1,BI!$A$1:$Q$1,0),FALSE)</f>
        <v>1</v>
      </c>
      <c r="H46" s="378">
        <f>VLOOKUP($A46,BI!$A:$Q,MATCH(H$1,BI!$A$1:$Q$1,0),FALSE)</f>
        <v>1</v>
      </c>
      <c r="I46" s="378">
        <f>VLOOKUP($A46,BI!$A:$Q,MATCH(I$1,BI!$A$1:$Q$1,0),FALSE)</f>
        <v>1</v>
      </c>
      <c r="J46" s="378">
        <f>VLOOKUP($A46,BI!$A:$Q,MATCH(J$1,BI!$A$1:$Q$1,0),FALSE)</f>
        <v>1</v>
      </c>
      <c r="K46" s="378">
        <f>VLOOKUP($A46,BI!$A:$Q,MATCH(K$1,BI!$A$1:$Q$1,0),FALSE)</f>
        <v>1</v>
      </c>
      <c r="L46" s="378">
        <f>VLOOKUP($A46,BI!$A:$Q,MATCH(L$1,BI!$A$1:$Q$1,0),FALSE)</f>
        <v>1</v>
      </c>
      <c r="M46" s="378">
        <f>VLOOKUP($A46,BI!$A:$Q,MATCH(M$1,BI!$A$1:$Q$1,0),FALSE)</f>
        <v>1</v>
      </c>
      <c r="N46" s="49">
        <f t="shared" si="57"/>
        <v>11</v>
      </c>
      <c r="O46" s="49" t="str">
        <f>VLOOKUP($A46,BI!$A:$Q,MATCH(O$1,BI!$A$1:$Q$1,0),FALSE)</f>
        <v/>
      </c>
      <c r="P46" s="37">
        <f>VLOOKUP($A46,BI!$A:$Q,MATCH(P$1,BI!$A$1:$Q$1,0),FALSE)</f>
        <v>1</v>
      </c>
      <c r="Q46" s="37">
        <f>VLOOKUP($A46,BI!$A:$Q,MATCH(Q$1,BI!$A$1:$Q$1,0),FALSE)</f>
        <v>1</v>
      </c>
      <c r="R46" s="37">
        <f>VLOOKUP($A46,BI!$A:$Q,MATCH(R$1,BI!$A$1:$Q$1,0),FALSE)</f>
        <v>1</v>
      </c>
      <c r="S46" s="37">
        <f t="shared" si="58"/>
        <v>3</v>
      </c>
      <c r="T46" s="40" t="str">
        <f t="shared" si="31"/>
        <v/>
      </c>
      <c r="U46" s="41">
        <f t="shared" si="32"/>
        <v>0.82287105980111441</v>
      </c>
      <c r="V46" s="41">
        <f t="shared" si="33"/>
        <v>0.86040560630763063</v>
      </c>
      <c r="W46" s="41">
        <f t="shared" si="34"/>
        <v>0.94363911724232552</v>
      </c>
      <c r="X46" s="41">
        <f t="shared" si="35"/>
        <v>0.96988950524834994</v>
      </c>
      <c r="Y46" s="41">
        <f t="shared" si="36"/>
        <v>0.99446045107878378</v>
      </c>
      <c r="Z46" s="41">
        <f t="shared" si="37"/>
        <v>0.78848042291556764</v>
      </c>
      <c r="AA46" s="41">
        <f t="shared" si="38"/>
        <v>0.93693038952741725</v>
      </c>
      <c r="AB46" s="41">
        <f t="shared" si="39"/>
        <v>0.84144931053830796</v>
      </c>
      <c r="AC46" s="41">
        <f t="shared" si="40"/>
        <v>0.9130991640501176</v>
      </c>
      <c r="AD46" s="41">
        <f t="shared" si="41"/>
        <v>0.84579947352444385</v>
      </c>
      <c r="AE46" s="41">
        <f t="shared" si="42"/>
        <v>0.95673364042629261</v>
      </c>
      <c r="AF46" s="44" t="str">
        <f>_xlfn.IFNA(VLOOKUP($A46,'B-LogEmaxOverpEC50'!$A:$BQ,MATCH(AF$1,'B-LogEmaxOverpEC50'!$A$1:$BQ$1,0),FALSE),"")</f>
        <v/>
      </c>
      <c r="AG46" s="46">
        <f>_xlfn.IFNA(VLOOKUP($A46,'B-LogEmaxOverpEC50'!$A:$BQ,MATCH(AG$1,'B-LogEmaxOverpEC50'!$A$1:$BQ$1,0),FALSE),"")</f>
        <v>5.1436100702222358</v>
      </c>
      <c r="AH46" s="46">
        <f>_xlfn.IFNA(VLOOKUP($A46,'B-LogEmaxOverpEC50'!$A:$BQ,MATCH(AH$1,'B-LogEmaxOverpEC50'!$A$1:$BQ$1,0),FALSE),"")</f>
        <v>5.3782313624558018</v>
      </c>
      <c r="AI46" s="46">
        <f>_xlfn.IFNA(VLOOKUP($A46,'B-LogEmaxOverpEC50'!$A:$BQ,MATCH(AI$1,'B-LogEmaxOverpEC50'!$A$1:$BQ$1,0),FALSE),"")</f>
        <v>5.6171168835725229</v>
      </c>
      <c r="AJ46" s="46">
        <f>_xlfn.IFNA(VLOOKUP($A46,'B-LogEmaxOverpEC50'!$A:$BQ,MATCH(AJ$1,'B-LogEmaxOverpEC50'!$A$1:$BQ$1,0),FALSE),"")</f>
        <v>6.1374118181594222</v>
      </c>
      <c r="AK46" s="46">
        <f>_xlfn.IFNA(VLOOKUP($A46,'B-LogEmaxOverpEC50'!$A:$BQ,MATCH(AK$1,'B-LogEmaxOverpEC50'!$A$1:$BQ$1,0),FALSE),"")</f>
        <v>5.961665576890371</v>
      </c>
      <c r="AL46" s="45">
        <f>_xlfn.IFNA(VLOOKUP($A46,'B-LogEmaxOverpEC50'!$A:$BQ,MATCH(AL$1,'B-LogEmaxOverpEC50'!$A$1:$BQ$1,0),FALSE),"")</f>
        <v>4.8210526009545189</v>
      </c>
      <c r="AM46" s="45">
        <f>_xlfn.IFNA(VLOOKUP($A46,'B-LogEmaxOverpEC50'!$A:$BQ,MATCH(AM$1,'B-LogEmaxOverpEC50'!$A$1:$BQ$1,0),FALSE),"")</f>
        <v>5.7287290338065571</v>
      </c>
      <c r="AN46" s="45">
        <f>_xlfn.IFNA(VLOOKUP($A46,'B-LogEmaxOverpEC50'!$A:$BQ,MATCH(AN$1,'B-LogEmaxOverpEC50'!$A$1:$BQ$1,0),FALSE),"")</f>
        <v>5.1201839906470106</v>
      </c>
      <c r="AO46" s="46">
        <f>_xlfn.IFNA(VLOOKUP($A46,'B-LogEmaxOverpEC50'!$A:$BQ,MATCH(AO$1,'B-LogEmaxOverpEC50'!$A$1:$BQ$1,0),FALSE),"")</f>
        <v>5.4758904728481061</v>
      </c>
      <c r="AP46" s="45">
        <f>_xlfn.IFNA(VLOOKUP($A46,'B-LogEmaxOverpEC50'!$A:$BQ,MATCH(AP$1,'B-LogEmaxOverpEC50'!$A$1:$BQ$1,0),FALSE),"")</f>
        <v>7.3195836041542259</v>
      </c>
      <c r="AQ46" s="45">
        <f>_xlfn.IFNA(VLOOKUP($A46,'B-LogEmaxOverpEC50'!$A:$BQ,MATCH(AQ$1,'B-LogEmaxOverpEC50'!$A$1:$BQ$1,0),FALSE),"")</f>
        <v>6.3893249158978618</v>
      </c>
      <c r="AR46" s="47" t="str">
        <f>_xlfn.IFNA(VLOOKUP($A46,'I-LogEmaxOverpEC50'!$A:$BQ,MATCH(AR$1,'I-LogEmaxOverpEC50'!$A$1:$BQ$1,0),FALSE),"")</f>
        <v/>
      </c>
      <c r="AS46" s="47">
        <f>_xlfn.IFNA(VLOOKUP($A46,'I-LogEmaxOverpEC50'!$A:$BQ,MATCH(AS$1,'I-LogEmaxOverpEC50'!$A$1:$BQ$1,0),FALSE),"")</f>
        <v>6.2508092962528439</v>
      </c>
      <c r="AT46" s="47">
        <f>_xlfn.IFNA(VLOOKUP($A46,'I-LogEmaxOverpEC50'!$A:$BQ,MATCH(AT$1,'I-LogEmaxOverpEC50'!$A$1:$BQ$1,0),FALSE),"")</f>
        <v>6.2508092962528439</v>
      </c>
      <c r="AU46" s="47">
        <f>_xlfn.IFNA(VLOOKUP($A46,'I-LogEmaxOverpEC50'!$A:$BQ,MATCH(AU$1,'I-LogEmaxOverpEC50'!$A$1:$BQ$1,0),FALSE),"")</f>
        <v>5.9526113118200179</v>
      </c>
      <c r="AV46" s="47">
        <f>_xlfn.IFNA(VLOOKUP($A46,'I-LogEmaxOverpEC50'!$A:$BQ,MATCH(AV$1,'I-LogEmaxOverpEC50'!$A$1:$BQ$1,0),FALSE),"")</f>
        <v>5.9526113118200179</v>
      </c>
      <c r="AW46" s="47">
        <f>_xlfn.IFNA(VLOOKUP($A46,'I-LogEmaxOverpEC50'!$A:$BQ,MATCH(AW$1,'I-LogEmaxOverpEC50'!$A$1:$BQ$1,0),FALSE),"")</f>
        <v>5.9286406387752564</v>
      </c>
      <c r="AX46" s="47">
        <f>_xlfn.IFNA(VLOOKUP($A46,'I-LogEmaxOverpEC50'!$A:$BQ,MATCH(AX$1,'I-LogEmaxOverpEC50'!$A$1:$BQ$1,0),FALSE),"")</f>
        <v>6.1143592926856583</v>
      </c>
      <c r="AY46" s="47">
        <f>_xlfn.IFNA(VLOOKUP($A46,'I-LogEmaxOverpEC50'!$A:$BQ,MATCH(AY$1,'I-LogEmaxOverpEC50'!$A$1:$BQ$1,0),FALSE),"")</f>
        <v>6.1143592926856583</v>
      </c>
      <c r="AZ46" s="47">
        <f>_xlfn.IFNA(VLOOKUP($A46,'I-LogEmaxOverpEC50'!$A:$BQ,MATCH(AZ$1,'I-LogEmaxOverpEC50'!$A$1:$BQ$1,0),FALSE),"")</f>
        <v>6.0849583290661071</v>
      </c>
      <c r="BA46" s="47">
        <f>_xlfn.IFNA(VLOOKUP($A46,'I-LogEmaxOverpEC50'!$A:$BQ,MATCH(BA$1,'I-LogEmaxOverpEC50'!$A$1:$BQ$1,0),FALSE),"")</f>
        <v>5.9970380966722132</v>
      </c>
      <c r="BB46" s="47">
        <f>_xlfn.IFNA(VLOOKUP($A46,'I-LogEmaxOverpEC50'!$A:$BQ,MATCH(BB$1,'I-LogEmaxOverpEC50'!$A$1:$BQ$1,0),FALSE),"")</f>
        <v>6.1908999588117952</v>
      </c>
      <c r="BC46" s="47">
        <f>_xlfn.IFNA(VLOOKUP($A46,'I-LogEmaxOverpEC50'!$A:$BQ,MATCH(BC$1,'I-LogEmaxOverpEC50'!$A$1:$BQ$1,0),FALSE),"")</f>
        <v>6.1128820866533768</v>
      </c>
      <c r="BD46" s="199" t="str">
        <f t="shared" si="43"/>
        <v/>
      </c>
      <c r="BE46" s="41">
        <f t="shared" si="44"/>
        <v>0.12909884602377894</v>
      </c>
      <c r="BF46" s="41">
        <f t="shared" si="45"/>
        <v>0.22300254060795727</v>
      </c>
      <c r="BG46" s="41">
        <f t="shared" si="46"/>
        <v>0.23352508834039964</v>
      </c>
      <c r="BH46" s="41">
        <f t="shared" si="47"/>
        <v>0.14122359572772231</v>
      </c>
      <c r="BI46" s="41">
        <f t="shared" si="48"/>
        <v>0</v>
      </c>
      <c r="BJ46" s="41">
        <f t="shared" si="49"/>
        <v>0</v>
      </c>
      <c r="BK46" s="41">
        <f t="shared" si="50"/>
        <v>0.63019372832281917</v>
      </c>
      <c r="BL46" s="41">
        <f t="shared" si="51"/>
        <v>0.24674729693132399</v>
      </c>
      <c r="BM46" s="41">
        <f t="shared" si="52"/>
        <v>0.81004216877569368</v>
      </c>
      <c r="BN46" s="41">
        <f t="shared" si="53"/>
        <v>0.81404355746425638</v>
      </c>
      <c r="BO46" s="41">
        <f t="shared" si="54"/>
        <v>0.91110266619906455</v>
      </c>
      <c r="BP46" s="40" t="str">
        <f>_xlfn.IFNA(VLOOKUP($A46,'B-LogEmaxOverpEC50'!$A:$BQ,MATCH(BP$1,'B-LogEmaxOverpEC50'!$A$1:$BQ$1,0),FALSE),"")</f>
        <v/>
      </c>
      <c r="BQ46" s="41">
        <f>_xlfn.IFNA(VLOOKUP($A46,'B-LogEmaxOverpEC50'!$A:$BQ,MATCH(BQ$1,'B-LogEmaxOverpEC50'!$A$1:$BQ$1,0),FALSE),"")</f>
        <v>0.12909884602377894</v>
      </c>
      <c r="BR46" s="41">
        <f>_xlfn.IFNA(VLOOKUP($A46,'B-LogEmaxOverpEC50'!$A:$BQ,MATCH(BR$1,'B-LogEmaxOverpEC50'!$A$1:$BQ$1,0),FALSE),"")</f>
        <v>0.22300254060795727</v>
      </c>
      <c r="BS46" s="41">
        <f>_xlfn.IFNA(VLOOKUP($A46,'B-LogEmaxOverpEC50'!$A:$BQ,MATCH(BS$1,'B-LogEmaxOverpEC50'!$A$1:$BQ$1,0),FALSE),"")</f>
        <v>0.31861292959684551</v>
      </c>
      <c r="BT46" s="41">
        <f>_xlfn.IFNA(VLOOKUP($A46,'B-LogEmaxOverpEC50'!$A:$BQ,MATCH(BT$1,'B-LogEmaxOverpEC50'!$A$1:$BQ$1,0),FALSE),"")</f>
        <v>0.52685326518627429</v>
      </c>
      <c r="BU46" s="41">
        <f>_xlfn.IFNA(VLOOKUP($A46,'B-LogEmaxOverpEC50'!$A:$BQ,MATCH(BU$1,'B-LogEmaxOverpEC50'!$A$1:$BQ$1,0),FALSE),"")</f>
        <v>0.4565134370856887</v>
      </c>
      <c r="BV46" s="41">
        <f>_xlfn.IFNA(VLOOKUP($A46,'B-LogEmaxOverpEC50'!$A:$BQ,MATCH(BV$1,'B-LogEmaxOverpEC50'!$A$1:$BQ$1,0),FALSE),"")</f>
        <v>0</v>
      </c>
      <c r="BW46" s="41">
        <f>_xlfn.IFNA(VLOOKUP($A46,'B-LogEmaxOverpEC50'!$A:$BQ,MATCH(BW$1,'B-LogEmaxOverpEC50'!$A$1:$BQ$1,0),FALSE),"")</f>
        <v>0.36328403837680445</v>
      </c>
      <c r="BX46" s="41">
        <f>_xlfn.IFNA(VLOOKUP($A46,'B-LogEmaxOverpEC50'!$A:$BQ,MATCH(BX$1,'B-LogEmaxOverpEC50'!$A$1:$BQ$1,0),FALSE),"")</f>
        <v>0.11972290490268619</v>
      </c>
      <c r="BY46" s="41">
        <f>_xlfn.IFNA(VLOOKUP($A46,'B-LogEmaxOverpEC50'!$A:$BQ,MATCH(BY$1,'B-LogEmaxOverpEC50'!$A$1:$BQ$1,0),FALSE),"")</f>
        <v>0.26208915200771121</v>
      </c>
      <c r="BZ46" s="41">
        <f>_xlfn.IFNA(VLOOKUP($A46,'B-LogEmaxOverpEC50'!$A:$BQ,MATCH(BZ$1,'B-LogEmaxOverpEC50'!$A$1:$BQ$1,0),FALSE),"")</f>
        <v>1</v>
      </c>
      <c r="CA46" s="41">
        <f>_xlfn.IFNA(VLOOKUP($A46,'B-LogEmaxOverpEC50'!$A:$BQ,MATCH(CA$1,'B-LogEmaxOverpEC50'!$A$1:$BQ$1,0),FALSE),"")</f>
        <v>0.62767774861907177</v>
      </c>
      <c r="CB46" s="47" t="str">
        <f>_xlfn.IFNA(VLOOKUP($A46,'I-LogEmaxOverpEC50'!$A:$BQ,MATCH(CB$1,'I-LogEmaxOverpEC50'!$A$1:$BQ$1,0),FALSE),"")</f>
        <v/>
      </c>
      <c r="CC46" s="47">
        <f>_xlfn.IFNA(VLOOKUP($A46,'I-LogEmaxOverpEC50'!$A:$BQ,MATCH(CC$1,'I-LogEmaxOverpEC50'!$A$1:$BQ$1,0),FALSE),"")</f>
        <v>1</v>
      </c>
      <c r="CD46" s="47">
        <f>_xlfn.IFNA(VLOOKUP($A46,'I-LogEmaxOverpEC50'!$A:$BQ,MATCH(CD$1,'I-LogEmaxOverpEC50'!$A$1:$BQ$1,0),FALSE),"")</f>
        <v>1</v>
      </c>
      <c r="CE46" s="47">
        <f>_xlfn.IFNA(VLOOKUP($A46,'I-LogEmaxOverpEC50'!$A:$BQ,MATCH(CE$1,'I-LogEmaxOverpEC50'!$A$1:$BQ$1,0),FALSE),"")</f>
        <v>7.4404112530496877E-2</v>
      </c>
      <c r="CF46" s="47">
        <f>_xlfn.IFNA(VLOOKUP($A46,'I-LogEmaxOverpEC50'!$A:$BQ,MATCH(CF$1,'I-LogEmaxOverpEC50'!$A$1:$BQ$1,0),FALSE),"")</f>
        <v>7.4404112530496877E-2</v>
      </c>
      <c r="CG46" s="47">
        <f>_xlfn.IFNA(VLOOKUP($A46,'I-LogEmaxOverpEC50'!$A:$BQ,MATCH(CG$1,'I-LogEmaxOverpEC50'!$A$1:$BQ$1,0),FALSE),"")</f>
        <v>0</v>
      </c>
      <c r="CH46" s="47">
        <f>_xlfn.IFNA(VLOOKUP($A46,'I-LogEmaxOverpEC50'!$A:$BQ,MATCH(CH$1,'I-LogEmaxOverpEC50'!$A$1:$BQ$1,0),FALSE),"")</f>
        <v>0.57646406501638625</v>
      </c>
      <c r="CI46" s="47">
        <f>_xlfn.IFNA(VLOOKUP($A46,'I-LogEmaxOverpEC50'!$A:$BQ,MATCH(CI$1,'I-LogEmaxOverpEC50'!$A$1:$BQ$1,0),FALSE),"")</f>
        <v>0.57646406501638625</v>
      </c>
      <c r="CJ46" s="47">
        <f>_xlfn.IFNA(VLOOKUP($A46,'I-LogEmaxOverpEC50'!$A:$BQ,MATCH(CJ$1,'I-LogEmaxOverpEC50'!$A$1:$BQ$1,0),FALSE),"")</f>
        <v>0.4852045245950885</v>
      </c>
      <c r="CK46" s="47">
        <f>_xlfn.IFNA(VLOOKUP($A46,'I-LogEmaxOverpEC50'!$A:$BQ,MATCH(CK$1,'I-LogEmaxOverpEC50'!$A$1:$BQ$1,0),FALSE),"")</f>
        <v>0.21230326510490885</v>
      </c>
      <c r="CL46" s="47">
        <f>_xlfn.IFNA(VLOOKUP($A46,'I-LogEmaxOverpEC50'!$A:$BQ,MATCH(CL$1,'I-LogEmaxOverpEC50'!$A$1:$BQ$1,0),FALSE),"")</f>
        <v>0.81404355746425638</v>
      </c>
      <c r="CM46" s="47">
        <f>_xlfn.IFNA(VLOOKUP($A46,'I-LogEmaxOverpEC50'!$A:$BQ,MATCH(CM$1,'I-LogEmaxOverpEC50'!$A$1:$BQ$1,0),FALSE),"")</f>
        <v>0.57187887028066253</v>
      </c>
      <c r="CN46" s="105" t="str">
        <f t="shared" si="59"/>
        <v/>
      </c>
      <c r="CO46" s="47">
        <f t="shared" si="60"/>
        <v>0.98185875256802346</v>
      </c>
      <c r="CP46" s="47">
        <f t="shared" si="61"/>
        <v>0.93693038952741725</v>
      </c>
      <c r="CQ46" s="47">
        <f t="shared" si="62"/>
        <v>0.84579947352444385</v>
      </c>
      <c r="CR46" s="48" t="str">
        <f>_xlfn.IFNA(VLOOKUP($A46,'B-LogEmaxOverpEC50'!$A:$HP,MATCH(CR$1,'B-LogEmaxOverpEC50'!$A$1:$HP$1,0),FALSE),"")</f>
        <v/>
      </c>
      <c r="CS46" s="47">
        <f>_xlfn.IFNA(VLOOKUP($A46,'B-LogEmaxOverpEC50'!$A:$HP,MATCH(CS$1,'B-LogEmaxOverpEC50'!$A$1:$HP$1,0),FALSE),"")</f>
        <v>6.1374118181594222</v>
      </c>
      <c r="CT46" s="47">
        <f>_xlfn.IFNA(VLOOKUP($A46,'B-LogEmaxOverpEC50'!$A:$HP,MATCH(CT$1,'B-LogEmaxOverpEC50'!$A$1:$HP$1,0),FALSE),"")</f>
        <v>5.7287290338065571</v>
      </c>
      <c r="CU46" s="47">
        <f>_xlfn.IFNA(VLOOKUP($A46,'B-LogEmaxOverpEC50'!$A:$HP,MATCH(CU$1,'B-LogEmaxOverpEC50'!$A$1:$HP$1,0),FALSE),"")</f>
        <v>7.3195836041542259</v>
      </c>
      <c r="CV46" s="48" t="str">
        <f>_xlfn.IFNA(VLOOKUP($A46,'I-LogEmaxOverpEC50'!$A:$HP,MATCH(CV$1,'I-LogEmaxOverpEC50'!$A$1:$HP$1,0),FALSE),"")</f>
        <v/>
      </c>
      <c r="CW46" s="47">
        <f>_xlfn.IFNA(VLOOKUP($A46,'I-LogEmaxOverpEC50'!$A:$HP,MATCH(CW$1,'I-LogEmaxOverpEC50'!$A$1:$HP$1,0),FALSE),"")</f>
        <v>6.2508092962528439</v>
      </c>
      <c r="CX46" s="47">
        <f>_xlfn.IFNA(VLOOKUP($A46,'I-LogEmaxOverpEC50'!$A:$HP,MATCH(CX$1,'I-LogEmaxOverpEC50'!$A$1:$HP$1,0),FALSE),"")</f>
        <v>6.1143592926856583</v>
      </c>
      <c r="CY46" s="47">
        <f>_xlfn.IFNA(VLOOKUP($A46,'I-LogEmaxOverpEC50'!$A:$HP,MATCH(CY$1,'I-LogEmaxOverpEC50'!$A$1:$HP$1,0),FALSE),"")</f>
        <v>6.1908999588117952</v>
      </c>
      <c r="CZ46" s="105" t="str">
        <f t="shared" si="63"/>
        <v/>
      </c>
      <c r="DA46" s="47">
        <f t="shared" si="64"/>
        <v>0.93085832116820699</v>
      </c>
      <c r="DB46" s="47">
        <f t="shared" si="65"/>
        <v>0.86981629658333171</v>
      </c>
      <c r="DC46" s="47">
        <f t="shared" si="66"/>
        <v>0.89750267335057132</v>
      </c>
      <c r="DD46" s="48" t="str">
        <f>_xlfn.IFNA(VLOOKUP($A46,'B-LogEmaxOverpEC50'!$A:$HP,MATCH(DD$1,'B-LogEmaxOverpEC50'!$A$1:$HP$1,0),FALSE),"")</f>
        <v/>
      </c>
      <c r="DE46" s="47">
        <f>_xlfn.IFNA(VLOOKUP($A46,'B-LogEmaxOverpEC50'!$A:$HP,MATCH(DE$1,'B-LogEmaxOverpEC50'!$A$1:$HP$1,0),FALSE),"")</f>
        <v>5.6476071422600702</v>
      </c>
      <c r="DF46" s="47">
        <f>_xlfn.IFNA(VLOOKUP($A46,'B-LogEmaxOverpEC50'!$A:$HP,MATCH(DF$1,'B-LogEmaxOverpEC50'!$A$1:$HP$1,0),FALSE),"")</f>
        <v>5.2864640245640482</v>
      </c>
      <c r="DG46" s="47">
        <f>_xlfn.IFNA(VLOOKUP($A46,'B-LogEmaxOverpEC50'!$A:$HP,MATCH(DG$1,'B-LogEmaxOverpEC50'!$A$1:$HP$1,0),FALSE),"")</f>
        <v>6.8544542600260439</v>
      </c>
      <c r="DH46" s="48" t="str">
        <f>_xlfn.IFNA(VLOOKUP($A46,'I-LogEmaxOverpEC50'!$A:$HP,MATCH(DH$1,'I-LogEmaxOverpEC50'!$A$1:$HP$1,0),FALSE),"")</f>
        <v/>
      </c>
      <c r="DI46" s="47">
        <f>_xlfn.IFNA(VLOOKUP($A46,'I-LogEmaxOverpEC50'!$A:$HP,MATCH(DI$1,'I-LogEmaxOverpEC50'!$A$1:$HP$1,0),FALSE),"")</f>
        <v>6.0670963709841965</v>
      </c>
      <c r="DJ46" s="47">
        <f>_xlfn.IFNA(VLOOKUP($A46,'I-LogEmaxOverpEC50'!$A:$HP,MATCH(DJ$1,'I-LogEmaxOverpEC50'!$A$1:$HP$1,0),FALSE),"")</f>
        <v>6.077678752777409</v>
      </c>
      <c r="DK46" s="47">
        <f>_xlfn.IFNA(VLOOKUP($A46,'I-LogEmaxOverpEC50'!$A:$HP,MATCH(DK$1,'I-LogEmaxOverpEC50'!$A$1:$HP$1,0),FALSE),"")</f>
        <v>6.1518910227325865</v>
      </c>
      <c r="DL46" s="105" t="str">
        <f t="shared" si="67"/>
        <v/>
      </c>
      <c r="DM46" s="47">
        <f t="shared" si="68"/>
        <v>0.52685326518627429</v>
      </c>
      <c r="DN46" s="47">
        <f t="shared" si="69"/>
        <v>0.63019372832281917</v>
      </c>
      <c r="DO46" s="47">
        <f t="shared" si="70"/>
        <v>0.81404355746425638</v>
      </c>
      <c r="DP46" s="48" t="str">
        <f>_xlfn.IFNA(VLOOKUP($A46,'B-LogEmaxOverpEC50'!$A:$HP,MATCH(DP$1,'B-LogEmaxOverpEC50'!$A$1:$HP$1,0),FALSE),"")</f>
        <v/>
      </c>
      <c r="DQ46" s="47">
        <f>_xlfn.IFNA(VLOOKUP($A46,'B-LogEmaxOverpEC50'!$A:$HP,MATCH(DQ$1,'B-LogEmaxOverpEC50'!$A$1:$HP$1,0),FALSE),"")</f>
        <v>0.52685326518627429</v>
      </c>
      <c r="DR46" s="47">
        <f>_xlfn.IFNA(VLOOKUP($A46,'B-LogEmaxOverpEC50'!$A:$HP,MATCH(DR$1,'B-LogEmaxOverpEC50'!$A$1:$HP$1,0),FALSE),"")</f>
        <v>0.36328403837680445</v>
      </c>
      <c r="DS46" s="47">
        <f>_xlfn.IFNA(VLOOKUP($A46,'B-LogEmaxOverpEC50'!$A:$HP,MATCH(DS$1,'B-LogEmaxOverpEC50'!$A$1:$HP$1,0),FALSE),"")</f>
        <v>1</v>
      </c>
      <c r="DT46" s="48" t="str">
        <f>_xlfn.IFNA(VLOOKUP($A46,'I-LogEmaxOverpEC50'!$A:$HP,MATCH(DT$1,'I-LogEmaxOverpEC50'!$A$1:$HP$1,0),FALSE),"")</f>
        <v/>
      </c>
      <c r="DU46" s="47">
        <f>_xlfn.IFNA(VLOOKUP($A46,'I-LogEmaxOverpEC50'!$A:$HP,MATCH(DU$1,'I-LogEmaxOverpEC50'!$A$1:$HP$1,0),FALSE),"")</f>
        <v>1</v>
      </c>
      <c r="DV46" s="47">
        <f>_xlfn.IFNA(VLOOKUP($A46,'I-LogEmaxOverpEC50'!$A:$HP,MATCH(DV$1,'I-LogEmaxOverpEC50'!$A$1:$HP$1,0),FALSE),"")</f>
        <v>0.57646406501638625</v>
      </c>
      <c r="DW46" s="47">
        <f>_xlfn.IFNA(VLOOKUP($A46,'I-LogEmaxOverpEC50'!$A:$HP,MATCH(DW$1,'I-LogEmaxOverpEC50'!$A$1:$HP$1,0),FALSE),"")</f>
        <v>0.81404355746425638</v>
      </c>
      <c r="DX46" s="105" t="str">
        <f t="shared" si="71"/>
        <v/>
      </c>
      <c r="DY46" s="47">
        <f t="shared" si="72"/>
        <v>0.76976670100636546</v>
      </c>
      <c r="DZ46" s="47">
        <f t="shared" si="73"/>
        <v>0.40265976645914048</v>
      </c>
      <c r="EA46" s="47">
        <f t="shared" si="74"/>
        <v>0.85147224560926815</v>
      </c>
      <c r="EB46" s="48" t="str">
        <f>_xlfn.IFNA(VLOOKUP($A46,'B-LogEmaxOverpEC50'!$A:$HP,MATCH(EB$1,'B-LogEmaxOverpEC50'!$A$1:$HP$1,0),FALSE),"")</f>
        <v/>
      </c>
      <c r="EC46" s="47">
        <f>_xlfn.IFNA(VLOOKUP($A46,'B-LogEmaxOverpEC50'!$A:$HP,MATCH(EC$1,'B-LogEmaxOverpEC50'!$A$1:$HP$1,0),FALSE),"")</f>
        <v>0.33081620370010895</v>
      </c>
      <c r="ED46" s="47">
        <f>_xlfn.IFNA(VLOOKUP($A46,'B-LogEmaxOverpEC50'!$A:$HP,MATCH(ED$1,'B-LogEmaxOverpEC50'!$A$1:$HP$1,0),FALSE),"")</f>
        <v>0.18627402382180047</v>
      </c>
      <c r="EE46" s="47">
        <f>_xlfn.IFNA(VLOOKUP($A46,'B-LogEmaxOverpEC50'!$A:$HP,MATCH(EE$1,'B-LogEmaxOverpEC50'!$A$1:$HP$1,0),FALSE),"")</f>
        <v>0.81383887430953594</v>
      </c>
      <c r="EF46" s="48" t="str">
        <f>_xlfn.IFNA(VLOOKUP($A46,'I-LogEmaxOverpEC50'!$A:$HP,MATCH(EF$1,'I-LogEmaxOverpEC50'!$A$1:$HP$1,0),FALSE),"")</f>
        <v/>
      </c>
      <c r="EG46" s="47">
        <f>_xlfn.IFNA(VLOOKUP($A46,'I-LogEmaxOverpEC50'!$A:$HP,MATCH(EG$1,'I-LogEmaxOverpEC50'!$A$1:$HP$1,0),FALSE),"")</f>
        <v>0.42976164501219871</v>
      </c>
      <c r="EH46" s="47">
        <f>_xlfn.IFNA(VLOOKUP($A46,'I-LogEmaxOverpEC50'!$A:$HP,MATCH(EH$1,'I-LogEmaxOverpEC50'!$A$1:$HP$1,0),FALSE),"")</f>
        <v>0.46260897993319244</v>
      </c>
      <c r="EI46" s="47">
        <f>_xlfn.IFNA(VLOOKUP($A46,'I-LogEmaxOverpEC50'!$A:$HP,MATCH(EI$1,'I-LogEmaxOverpEC50'!$A$1:$HP$1,0),FALSE),"")</f>
        <v>0.69296121387245946</v>
      </c>
      <c r="EJ46" s="37"/>
      <c r="EK46" s="37"/>
      <c r="EL46" s="37"/>
      <c r="EM46" s="37"/>
      <c r="EN46" s="37"/>
      <c r="EO46" s="37"/>
      <c r="EP46" s="37"/>
      <c r="EQ46" s="37"/>
    </row>
    <row r="47" spans="1:147" s="49" customFormat="1" x14ac:dyDescent="0.2">
      <c r="A47" s="29" t="s">
        <v>170</v>
      </c>
      <c r="B47" s="377" t="str">
        <f>VLOOKUP($A47,BI!$A:$Q,MATCH(B$1,BI!$A$1:$Q$1,0),FALSE)</f>
        <v/>
      </c>
      <c r="C47" s="378">
        <f>VLOOKUP($A47,BI!$A:$Q,MATCH(C$1,BI!$A$1:$Q$1,0),FALSE)</f>
        <v>1</v>
      </c>
      <c r="D47" s="378">
        <f>VLOOKUP($A47,BI!$A:$Q,MATCH(D$1,BI!$A$1:$Q$1,0),FALSE)</f>
        <v>1</v>
      </c>
      <c r="E47" s="378">
        <f>VLOOKUP($A47,BI!$A:$Q,MATCH(E$1,BI!$A$1:$Q$1,0),FALSE)</f>
        <v>1</v>
      </c>
      <c r="F47" s="378">
        <f>VLOOKUP($A47,BI!$A:$Q,MATCH(F$1,BI!$A$1:$Q$1,0),FALSE)</f>
        <v>1</v>
      </c>
      <c r="G47" s="378" t="str">
        <f>VLOOKUP($A47,BI!$A:$Q,MATCH(G$1,BI!$A$1:$Q$1,0),FALSE)</f>
        <v/>
      </c>
      <c r="H47" s="378">
        <f>VLOOKUP($A47,BI!$A:$Q,MATCH(H$1,BI!$A$1:$Q$1,0),FALSE)</f>
        <v>1</v>
      </c>
      <c r="I47" s="378">
        <f>VLOOKUP($A47,BI!$A:$Q,MATCH(I$1,BI!$A$1:$Q$1,0),FALSE)</f>
        <v>1</v>
      </c>
      <c r="J47" s="378">
        <f>VLOOKUP($A47,BI!$A:$Q,MATCH(J$1,BI!$A$1:$Q$1,0),FALSE)</f>
        <v>1</v>
      </c>
      <c r="K47" s="378">
        <f>VLOOKUP($A47,BI!$A:$Q,MATCH(K$1,BI!$A$1:$Q$1,0),FALSE)</f>
        <v>1</v>
      </c>
      <c r="L47" s="378">
        <f>VLOOKUP($A47,BI!$A:$Q,MATCH(L$1,BI!$A$1:$Q$1,0),FALSE)</f>
        <v>1</v>
      </c>
      <c r="M47" s="378">
        <f>VLOOKUP($A47,BI!$A:$Q,MATCH(M$1,BI!$A$1:$Q$1,0),FALSE)</f>
        <v>1</v>
      </c>
      <c r="N47" s="49">
        <f t="shared" si="57"/>
        <v>10</v>
      </c>
      <c r="O47" s="49" t="str">
        <f>VLOOKUP($A47,BI!$A:$Q,MATCH(O$1,BI!$A$1:$Q$1,0),FALSE)</f>
        <v/>
      </c>
      <c r="P47" s="37">
        <f>VLOOKUP($A47,BI!$A:$Q,MATCH(P$1,BI!$A$1:$Q$1,0),FALSE)</f>
        <v>1</v>
      </c>
      <c r="Q47" s="37">
        <f>VLOOKUP($A47,BI!$A:$Q,MATCH(Q$1,BI!$A$1:$Q$1,0),FALSE)</f>
        <v>1</v>
      </c>
      <c r="R47" s="37">
        <f>VLOOKUP($A47,BI!$A:$Q,MATCH(R$1,BI!$A$1:$Q$1,0),FALSE)</f>
        <v>1</v>
      </c>
      <c r="S47" s="37">
        <f t="shared" si="58"/>
        <v>3</v>
      </c>
      <c r="T47" s="40" t="str">
        <f t="shared" si="31"/>
        <v/>
      </c>
      <c r="U47" s="41">
        <f t="shared" si="32"/>
        <v>0.67596363967295381</v>
      </c>
      <c r="V47" s="41">
        <f t="shared" si="33"/>
        <v>0.78674333681489106</v>
      </c>
      <c r="W47" s="41">
        <f t="shared" si="34"/>
        <v>0.98714346562856559</v>
      </c>
      <c r="X47" s="41">
        <f t="shared" si="35"/>
        <v>0.90306567998117182</v>
      </c>
      <c r="Y47" s="41" t="str">
        <f t="shared" si="36"/>
        <v/>
      </c>
      <c r="Z47" s="41">
        <f t="shared" si="37"/>
        <v>0.88848796241620309</v>
      </c>
      <c r="AA47" s="41">
        <f t="shared" si="38"/>
        <v>0.88981758223995411</v>
      </c>
      <c r="AB47" s="41">
        <f t="shared" si="39"/>
        <v>0.8475795147786841</v>
      </c>
      <c r="AC47" s="41">
        <f t="shared" si="40"/>
        <v>0.77804706485561559</v>
      </c>
      <c r="AD47" s="41">
        <f t="shared" si="41"/>
        <v>0.88354088367410011</v>
      </c>
      <c r="AE47" s="41">
        <f t="shared" si="42"/>
        <v>0.89503898891714262</v>
      </c>
      <c r="AF47" s="44" t="str">
        <f>_xlfn.IFNA(VLOOKUP($A47,'B-LogEmaxOverpEC50'!$A:$BQ,MATCH(AF$1,'B-LogEmaxOverpEC50'!$A$1:$BQ$1,0),FALSE),"")</f>
        <v/>
      </c>
      <c r="AG47" s="46">
        <f>_xlfn.IFNA(VLOOKUP($A47,'B-LogEmaxOverpEC50'!$A:$BQ,MATCH(AG$1,'B-LogEmaxOverpEC50'!$A$1:$BQ$1,0),FALSE),"")</f>
        <v>5.2118992303390748</v>
      </c>
      <c r="AH47" s="46">
        <f>_xlfn.IFNA(VLOOKUP($A47,'B-LogEmaxOverpEC50'!$A:$BQ,MATCH(AH$1,'B-LogEmaxOverpEC50'!$A$1:$BQ$1,0),FALSE),"")</f>
        <v>6.0660466790844003</v>
      </c>
      <c r="AI47" s="46">
        <f>_xlfn.IFNA(VLOOKUP($A47,'B-LogEmaxOverpEC50'!$A:$BQ,MATCH(AI$1,'B-LogEmaxOverpEC50'!$A$1:$BQ$1,0),FALSE),"")</f>
        <v>7.0647396981163144</v>
      </c>
      <c r="AJ47" s="46">
        <f>_xlfn.IFNA(VLOOKUP($A47,'B-LogEmaxOverpEC50'!$A:$BQ,MATCH(AJ$1,'B-LogEmaxOverpEC50'!$A$1:$BQ$1,0),FALSE),"")</f>
        <v>6.4630159460225558</v>
      </c>
      <c r="AK47" s="46" t="str">
        <f>_xlfn.IFNA(VLOOKUP($A47,'B-LogEmaxOverpEC50'!$A:$BQ,MATCH(AK$1,'B-LogEmaxOverpEC50'!$A$1:$BQ$1,0),FALSE),"")</f>
        <v/>
      </c>
      <c r="AL47" s="45">
        <f>_xlfn.IFNA(VLOOKUP($A47,'B-LogEmaxOverpEC50'!$A:$BQ,MATCH(AL$1,'B-LogEmaxOverpEC50'!$A$1:$BQ$1,0),FALSE),"")</f>
        <v>7.8605619395768969</v>
      </c>
      <c r="AM47" s="45">
        <f>_xlfn.IFNA(VLOOKUP($A47,'B-LogEmaxOverpEC50'!$A:$BQ,MATCH(AM$1,'B-LogEmaxOverpEC50'!$A$1:$BQ$1,0),FALSE),"")</f>
        <v>7.8723252491801716</v>
      </c>
      <c r="AN47" s="45">
        <f>_xlfn.IFNA(VLOOKUP($A47,'B-LogEmaxOverpEC50'!$A:$BQ,MATCH(AN$1,'B-LogEmaxOverpEC50'!$A$1:$BQ$1,0),FALSE),"")</f>
        <v>7.1772857577788249</v>
      </c>
      <c r="AO47" s="46">
        <f>_xlfn.IFNA(VLOOKUP($A47,'B-LogEmaxOverpEC50'!$A:$BQ,MATCH(AO$1,'B-LogEmaxOverpEC50'!$A$1:$BQ$1,0),FALSE),"")</f>
        <v>9.1707932796679561</v>
      </c>
      <c r="AP47" s="45">
        <f>_xlfn.IFNA(VLOOKUP($A47,'B-LogEmaxOverpEC50'!$A:$BQ,MATCH(AP$1,'B-LogEmaxOverpEC50'!$A$1:$BQ$1,0),FALSE),"")</f>
        <v>9.3371427107306673</v>
      </c>
      <c r="AQ47" s="45">
        <f>_xlfn.IFNA(VLOOKUP($A47,'B-LogEmaxOverpEC50'!$A:$BQ,MATCH(AQ$1,'B-LogEmaxOverpEC50'!$A$1:$BQ$1,0),FALSE),"")</f>
        <v>6.978990481987501</v>
      </c>
      <c r="AR47" s="47" t="str">
        <f>_xlfn.IFNA(VLOOKUP($A47,'I-LogEmaxOverpEC50'!$A:$BQ,MATCH(AR$1,'I-LogEmaxOverpEC50'!$A$1:$BQ$1,0),FALSE),"")</f>
        <v/>
      </c>
      <c r="AS47" s="47">
        <f>_xlfn.IFNA(VLOOKUP($A47,'I-LogEmaxOverpEC50'!$A:$BQ,MATCH(AS$1,'I-LogEmaxOverpEC50'!$A$1:$BQ$1,0),FALSE),"")</f>
        <v>7.7103248228864896</v>
      </c>
      <c r="AT47" s="47">
        <f>_xlfn.IFNA(VLOOKUP($A47,'I-LogEmaxOverpEC50'!$A:$BQ,MATCH(AT$1,'I-LogEmaxOverpEC50'!$A$1:$BQ$1,0),FALSE),"")</f>
        <v>7.7103248228864896</v>
      </c>
      <c r="AU47" s="47">
        <f>_xlfn.IFNA(VLOOKUP($A47,'I-LogEmaxOverpEC50'!$A:$BQ,MATCH(AU$1,'I-LogEmaxOverpEC50'!$A$1:$BQ$1,0),FALSE),"")</f>
        <v>7.1567507096021012</v>
      </c>
      <c r="AV47" s="47">
        <f>_xlfn.IFNA(VLOOKUP($A47,'I-LogEmaxOverpEC50'!$A:$BQ,MATCH(AV$1,'I-LogEmaxOverpEC50'!$A$1:$BQ$1,0),FALSE),"")</f>
        <v>7.1567507096021012</v>
      </c>
      <c r="AW47" s="47" t="str">
        <f>_xlfn.IFNA(VLOOKUP($A47,'I-LogEmaxOverpEC50'!$A:$BQ,MATCH(AW$1,'I-LogEmaxOverpEC50'!$A$1:$BQ$1,0),FALSE),"")</f>
        <v/>
      </c>
      <c r="AX47" s="47">
        <f>_xlfn.IFNA(VLOOKUP($A47,'I-LogEmaxOverpEC50'!$A:$BQ,MATCH(AX$1,'I-LogEmaxOverpEC50'!$A$1:$BQ$1,0),FALSE),"")</f>
        <v>8.8471226083924108</v>
      </c>
      <c r="AY47" s="47">
        <f>_xlfn.IFNA(VLOOKUP($A47,'I-LogEmaxOverpEC50'!$A:$BQ,MATCH(AY$1,'I-LogEmaxOverpEC50'!$A$1:$BQ$1,0),FALSE),"")</f>
        <v>8.8471226083924108</v>
      </c>
      <c r="AZ47" s="47">
        <f>_xlfn.IFNA(VLOOKUP($A47,'I-LogEmaxOverpEC50'!$A:$BQ,MATCH(AZ$1,'I-LogEmaxOverpEC50'!$A$1:$BQ$1,0),FALSE),"")</f>
        <v>8.4679792664089142</v>
      </c>
      <c r="BA47" s="47">
        <f>_xlfn.IFNA(VLOOKUP($A47,'I-LogEmaxOverpEC50'!$A:$BQ,MATCH(BA$1,'I-LogEmaxOverpEC50'!$A$1:$BQ$1,0),FALSE),"")</f>
        <v>7.135308793643258</v>
      </c>
      <c r="BB47" s="47">
        <f>_xlfn.IFNA(VLOOKUP($A47,'I-LogEmaxOverpEC50'!$A:$BQ,MATCH(BB$1,'I-LogEmaxOverpEC50'!$A$1:$BQ$1,0),FALSE),"")</f>
        <v>8.2497473216301564</v>
      </c>
      <c r="BC47" s="47">
        <f>_xlfn.IFNA(VLOOKUP($A47,'I-LogEmaxOverpEC50'!$A:$BQ,MATCH(BC$1,'I-LogEmaxOverpEC50'!$A$1:$BQ$1,0),FALSE),"")</f>
        <v>7.7974150494058252</v>
      </c>
      <c r="BD47" s="199" t="str">
        <f t="shared" si="43"/>
        <v/>
      </c>
      <c r="BE47" s="41">
        <f t="shared" si="44"/>
        <v>0</v>
      </c>
      <c r="BF47" s="41">
        <f t="shared" si="45"/>
        <v>0.61639603583490865</v>
      </c>
      <c r="BG47" s="41">
        <f t="shared" si="46"/>
        <v>2.7888080386302225E-2</v>
      </c>
      <c r="BH47" s="41">
        <f t="shared" si="47"/>
        <v>4.1300834095352283E-2</v>
      </c>
      <c r="BI47" s="41" t="str">
        <f t="shared" si="48"/>
        <v/>
      </c>
      <c r="BJ47" s="41">
        <f t="shared" si="49"/>
        <v>0.64206215265296185</v>
      </c>
      <c r="BK47" s="41">
        <f t="shared" si="50"/>
        <v>0.64491369575803892</v>
      </c>
      <c r="BL47" s="41">
        <f t="shared" si="51"/>
        <v>0.61197282796180064</v>
      </c>
      <c r="BM47" s="41">
        <f t="shared" si="52"/>
        <v>0</v>
      </c>
      <c r="BN47" s="41">
        <f t="shared" si="53"/>
        <v>0.6510278853837892</v>
      </c>
      <c r="BO47" s="41">
        <f t="shared" si="54"/>
        <v>0.90294599097582584</v>
      </c>
      <c r="BP47" s="40" t="str">
        <f>_xlfn.IFNA(VLOOKUP($A47,'B-LogEmaxOverpEC50'!$A:$BQ,MATCH(BP$1,'B-LogEmaxOverpEC50'!$A$1:$BQ$1,0),FALSE),"")</f>
        <v/>
      </c>
      <c r="BQ47" s="41">
        <f>_xlfn.IFNA(VLOOKUP($A47,'B-LogEmaxOverpEC50'!$A:$BQ,MATCH(BQ$1,'B-LogEmaxOverpEC50'!$A$1:$BQ$1,0),FALSE),"")</f>
        <v>0</v>
      </c>
      <c r="BR47" s="41">
        <f>_xlfn.IFNA(VLOOKUP($A47,'B-LogEmaxOverpEC50'!$A:$BQ,MATCH(BR$1,'B-LogEmaxOverpEC50'!$A$1:$BQ$1,0),FALSE),"")</f>
        <v>0.20705382671479183</v>
      </c>
      <c r="BS47" s="41">
        <f>_xlfn.IFNA(VLOOKUP($A47,'B-LogEmaxOverpEC50'!$A:$BQ,MATCH(BS$1,'B-LogEmaxOverpEC50'!$A$1:$BQ$1,0),FALSE),"")</f>
        <v>0.44914693558920721</v>
      </c>
      <c r="BT47" s="41">
        <f>_xlfn.IFNA(VLOOKUP($A47,'B-LogEmaxOverpEC50'!$A:$BQ,MATCH(BT$1,'B-LogEmaxOverpEC50'!$A$1:$BQ$1,0),FALSE),"")</f>
        <v>0.30328312053103773</v>
      </c>
      <c r="BU47" s="41" t="str">
        <f>_xlfn.IFNA(VLOOKUP($A47,'B-LogEmaxOverpEC50'!$A:$BQ,MATCH(BU$1,'B-LogEmaxOverpEC50'!$A$1:$BQ$1,0),FALSE),"")</f>
        <v/>
      </c>
      <c r="BV47" s="41">
        <f>_xlfn.IFNA(VLOOKUP($A47,'B-LogEmaxOverpEC50'!$A:$BQ,MATCH(BV$1,'B-LogEmaxOverpEC50'!$A$1:$BQ$1,0),FALSE),"")</f>
        <v>0.64206215265296185</v>
      </c>
      <c r="BW47" s="41">
        <f>_xlfn.IFNA(VLOOKUP($A47,'B-LogEmaxOverpEC50'!$A:$BQ,MATCH(BW$1,'B-LogEmaxOverpEC50'!$A$1:$BQ$1,0),FALSE),"")</f>
        <v>0.64491369575803892</v>
      </c>
      <c r="BX47" s="41">
        <f>_xlfn.IFNA(VLOOKUP($A47,'B-LogEmaxOverpEC50'!$A:$BQ,MATCH(BX$1,'B-LogEmaxOverpEC50'!$A$1:$BQ$1,0),FALSE),"")</f>
        <v>0.47642921848898578</v>
      </c>
      <c r="BY47" s="41">
        <f>_xlfn.IFNA(VLOOKUP($A47,'B-LogEmaxOverpEC50'!$A:$BQ,MATCH(BY$1,'B-LogEmaxOverpEC50'!$A$1:$BQ$1,0),FALSE),"")</f>
        <v>0.95967524538771698</v>
      </c>
      <c r="BZ47" s="41">
        <f>_xlfn.IFNA(VLOOKUP($A47,'B-LogEmaxOverpEC50'!$A:$BQ,MATCH(BZ$1,'B-LogEmaxOverpEC50'!$A$1:$BQ$1,0),FALSE),"")</f>
        <v>1</v>
      </c>
      <c r="CA47" s="41">
        <f>_xlfn.IFNA(VLOOKUP($A47,'B-LogEmaxOverpEC50'!$A:$BQ,MATCH(CA$1,'B-LogEmaxOverpEC50'!$A$1:$BQ$1,0),FALSE),"")</f>
        <v>0.42836047376303799</v>
      </c>
      <c r="CB47" s="47" t="str">
        <f>_xlfn.IFNA(VLOOKUP($A47,'I-LogEmaxOverpEC50'!$A:$BQ,MATCH(CB$1,'I-LogEmaxOverpEC50'!$A$1:$BQ$1,0),FALSE),"")</f>
        <v/>
      </c>
      <c r="CC47" s="47">
        <f>_xlfn.IFNA(VLOOKUP($A47,'I-LogEmaxOverpEC50'!$A:$BQ,MATCH(CC$1,'I-LogEmaxOverpEC50'!$A$1:$BQ$1,0),FALSE),"")</f>
        <v>0.33591038014113339</v>
      </c>
      <c r="CD47" s="47">
        <f>_xlfn.IFNA(VLOOKUP($A47,'I-LogEmaxOverpEC50'!$A:$BQ,MATCH(CD$1,'I-LogEmaxOverpEC50'!$A$1:$BQ$1,0),FALSE),"")</f>
        <v>0.33591038014113339</v>
      </c>
      <c r="CE47" s="47">
        <f>_xlfn.IFNA(VLOOKUP($A47,'I-LogEmaxOverpEC50'!$A:$BQ,MATCH(CE$1,'I-LogEmaxOverpEC50'!$A$1:$BQ$1,0),FALSE),"")</f>
        <v>1.2525845844973118E-2</v>
      </c>
      <c r="CF47" s="47">
        <f>_xlfn.IFNA(VLOOKUP($A47,'I-LogEmaxOverpEC50'!$A:$BQ,MATCH(CF$1,'I-LogEmaxOverpEC50'!$A$1:$BQ$1,0),FALSE),"")</f>
        <v>1.2525845844973118E-2</v>
      </c>
      <c r="CG47" s="47" t="str">
        <f>_xlfn.IFNA(VLOOKUP($A47,'I-LogEmaxOverpEC50'!$A:$BQ,MATCH(CG$1,'I-LogEmaxOverpEC50'!$A$1:$BQ$1,0),FALSE),"")</f>
        <v/>
      </c>
      <c r="CH47" s="47">
        <f>_xlfn.IFNA(VLOOKUP($A47,'I-LogEmaxOverpEC50'!$A:$BQ,MATCH(CH$1,'I-LogEmaxOverpEC50'!$A$1:$BQ$1,0),FALSE),"")</f>
        <v>1</v>
      </c>
      <c r="CI47" s="47">
        <f>_xlfn.IFNA(VLOOKUP($A47,'I-LogEmaxOverpEC50'!$A:$BQ,MATCH(CI$1,'I-LogEmaxOverpEC50'!$A$1:$BQ$1,0),FALSE),"")</f>
        <v>1</v>
      </c>
      <c r="CJ47" s="47">
        <f>_xlfn.IFNA(VLOOKUP($A47,'I-LogEmaxOverpEC50'!$A:$BQ,MATCH(CJ$1,'I-LogEmaxOverpEC50'!$A$1:$BQ$1,0),FALSE),"")</f>
        <v>0.77851368021641076</v>
      </c>
      <c r="CK47" s="47">
        <f>_xlfn.IFNA(VLOOKUP($A47,'I-LogEmaxOverpEC50'!$A:$BQ,MATCH(CK$1,'I-LogEmaxOverpEC50'!$A$1:$BQ$1,0),FALSE),"")</f>
        <v>0</v>
      </c>
      <c r="CL47" s="47">
        <f>_xlfn.IFNA(VLOOKUP($A47,'I-LogEmaxOverpEC50'!$A:$BQ,MATCH(CL$1,'I-LogEmaxOverpEC50'!$A$1:$BQ$1,0),FALSE),"")</f>
        <v>0.6510278853837892</v>
      </c>
      <c r="CM47" s="47">
        <f>_xlfn.IFNA(VLOOKUP($A47,'I-LogEmaxOverpEC50'!$A:$BQ,MATCH(CM$1,'I-LogEmaxOverpEC50'!$A$1:$BQ$1,0),FALSE),"")</f>
        <v>0.38678637247684056</v>
      </c>
      <c r="CN47" s="105" t="str">
        <f t="shared" si="59"/>
        <v/>
      </c>
      <c r="CO47" s="47">
        <f t="shared" si="60"/>
        <v>0.91627004833131143</v>
      </c>
      <c r="CP47" s="47">
        <f t="shared" si="61"/>
        <v>0.96470636057263037</v>
      </c>
      <c r="CQ47" s="47">
        <f t="shared" si="62"/>
        <v>0.88354088367410011</v>
      </c>
      <c r="CR47" s="48" t="str">
        <f>_xlfn.IFNA(VLOOKUP($A47,'B-LogEmaxOverpEC50'!$A:$HP,MATCH(CR$1,'B-LogEmaxOverpEC50'!$A$1:$HP$1,0),FALSE),"")</f>
        <v/>
      </c>
      <c r="CS47" s="47">
        <f>_xlfn.IFNA(VLOOKUP($A47,'B-LogEmaxOverpEC50'!$A:$HP,MATCH(CS$1,'B-LogEmaxOverpEC50'!$A$1:$HP$1,0),FALSE),"")</f>
        <v>7.0647396981163144</v>
      </c>
      <c r="CT47" s="47">
        <f>_xlfn.IFNA(VLOOKUP($A47,'B-LogEmaxOverpEC50'!$A:$HP,MATCH(CT$1,'B-LogEmaxOverpEC50'!$A$1:$HP$1,0),FALSE),"")</f>
        <v>9.1707932796679561</v>
      </c>
      <c r="CU47" s="47">
        <f>_xlfn.IFNA(VLOOKUP($A47,'B-LogEmaxOverpEC50'!$A:$HP,MATCH(CU$1,'B-LogEmaxOverpEC50'!$A$1:$HP$1,0),FALSE),"")</f>
        <v>9.3371427107306673</v>
      </c>
      <c r="CV47" s="48" t="str">
        <f>_xlfn.IFNA(VLOOKUP($A47,'I-LogEmaxOverpEC50'!$A:$HP,MATCH(CV$1,'I-LogEmaxOverpEC50'!$A$1:$HP$1,0),FALSE),"")</f>
        <v/>
      </c>
      <c r="CW47" s="47">
        <f>_xlfn.IFNA(VLOOKUP($A47,'I-LogEmaxOverpEC50'!$A:$HP,MATCH(CW$1,'I-LogEmaxOverpEC50'!$A$1:$HP$1,0),FALSE),"")</f>
        <v>7.7103248228864896</v>
      </c>
      <c r="CX47" s="47">
        <f>_xlfn.IFNA(VLOOKUP($A47,'I-LogEmaxOverpEC50'!$A:$HP,MATCH(CX$1,'I-LogEmaxOverpEC50'!$A$1:$HP$1,0),FALSE),"")</f>
        <v>8.8471226083924108</v>
      </c>
      <c r="CY47" s="47">
        <f>_xlfn.IFNA(VLOOKUP($A47,'I-LogEmaxOverpEC50'!$A:$HP,MATCH(CY$1,'I-LogEmaxOverpEC50'!$A$1:$HP$1,0),FALSE),"")</f>
        <v>8.2497473216301564</v>
      </c>
      <c r="CZ47" s="105" t="str">
        <f t="shared" si="63"/>
        <v/>
      </c>
      <c r="DA47" s="47">
        <f t="shared" si="64"/>
        <v>0.83424953008932945</v>
      </c>
      <c r="DB47" s="47">
        <f t="shared" si="65"/>
        <v>0.96346374848495353</v>
      </c>
      <c r="DC47" s="47">
        <f t="shared" si="66"/>
        <v>0.9835150388572319</v>
      </c>
      <c r="DD47" s="48" t="str">
        <f>_xlfn.IFNA(VLOOKUP($A47,'B-LogEmaxOverpEC50'!$A:$HP,MATCH(DD$1,'B-LogEmaxOverpEC50'!$A$1:$HP$1,0),FALSE),"")</f>
        <v/>
      </c>
      <c r="DE47" s="47">
        <f>_xlfn.IFNA(VLOOKUP($A47,'B-LogEmaxOverpEC50'!$A:$HP,MATCH(DE$1,'B-LogEmaxOverpEC50'!$A$1:$HP$1,0),FALSE),"")</f>
        <v>6.2014253883905868</v>
      </c>
      <c r="DF47" s="47">
        <f>_xlfn.IFNA(VLOOKUP($A47,'B-LogEmaxOverpEC50'!$A:$HP,MATCH(DF$1,'B-LogEmaxOverpEC50'!$A$1:$HP$1,0),FALSE),"")</f>
        <v>8.0202415565509622</v>
      </c>
      <c r="DG47" s="47">
        <f>_xlfn.IFNA(VLOOKUP($A47,'B-LogEmaxOverpEC50'!$A:$HP,MATCH(DG$1,'B-LogEmaxOverpEC50'!$A$1:$HP$1,0),FALSE),"")</f>
        <v>8.1580665963590846</v>
      </c>
      <c r="DH47" s="48" t="str">
        <f>_xlfn.IFNA(VLOOKUP($A47,'I-LogEmaxOverpEC50'!$A:$HP,MATCH(DH$1,'I-LogEmaxOverpEC50'!$A$1:$HP$1,0),FALSE),"")</f>
        <v/>
      </c>
      <c r="DI47" s="47">
        <f>_xlfn.IFNA(VLOOKUP($A47,'I-LogEmaxOverpEC50'!$A:$HP,MATCH(DI$1,'I-LogEmaxOverpEC50'!$A$1:$HP$1,0),FALSE),"")</f>
        <v>7.433537766244295</v>
      </c>
      <c r="DJ47" s="47">
        <f>_xlfn.IFNA(VLOOKUP($A47,'I-LogEmaxOverpEC50'!$A:$HP,MATCH(DJ$1,'I-LogEmaxOverpEC50'!$A$1:$HP$1,0),FALSE),"")</f>
        <v>8.3243833192092485</v>
      </c>
      <c r="DK47" s="47">
        <f>_xlfn.IFNA(VLOOKUP($A47,'I-LogEmaxOverpEC50'!$A:$HP,MATCH(DK$1,'I-LogEmaxOverpEC50'!$A$1:$HP$1,0),FALSE),"")</f>
        <v>8.0235811855179904</v>
      </c>
      <c r="DL47" s="105" t="str">
        <f t="shared" si="67"/>
        <v/>
      </c>
      <c r="DM47" s="47">
        <f t="shared" si="68"/>
        <v>0.74788527656428072</v>
      </c>
      <c r="DN47" s="47">
        <f t="shared" si="69"/>
        <v>0.95967524538771698</v>
      </c>
      <c r="DO47" s="47">
        <f t="shared" si="70"/>
        <v>0.6510278853837892</v>
      </c>
      <c r="DP47" s="48" t="str">
        <f>_xlfn.IFNA(VLOOKUP($A47,'B-LogEmaxOverpEC50'!$A:$HP,MATCH(DP$1,'B-LogEmaxOverpEC50'!$A$1:$HP$1,0),FALSE),"")</f>
        <v/>
      </c>
      <c r="DQ47" s="47">
        <f>_xlfn.IFNA(VLOOKUP($A47,'B-LogEmaxOverpEC50'!$A:$HP,MATCH(DQ$1,'B-LogEmaxOverpEC50'!$A$1:$HP$1,0),FALSE),"")</f>
        <v>0.44914693558920721</v>
      </c>
      <c r="DR47" s="47">
        <f>_xlfn.IFNA(VLOOKUP($A47,'B-LogEmaxOverpEC50'!$A:$HP,MATCH(DR$1,'B-LogEmaxOverpEC50'!$A$1:$HP$1,0),FALSE),"")</f>
        <v>0.95967524538771698</v>
      </c>
      <c r="DS47" s="47">
        <f>_xlfn.IFNA(VLOOKUP($A47,'B-LogEmaxOverpEC50'!$A:$HP,MATCH(DS$1,'B-LogEmaxOverpEC50'!$A$1:$HP$1,0),FALSE),"")</f>
        <v>1</v>
      </c>
      <c r="DT47" s="48" t="str">
        <f>_xlfn.IFNA(VLOOKUP($A47,'I-LogEmaxOverpEC50'!$A:$HP,MATCH(DT$1,'I-LogEmaxOverpEC50'!$A$1:$HP$1,0),FALSE),"")</f>
        <v/>
      </c>
      <c r="DU47" s="47">
        <f>_xlfn.IFNA(VLOOKUP($A47,'I-LogEmaxOverpEC50'!$A:$HP,MATCH(DU$1,'I-LogEmaxOverpEC50'!$A$1:$HP$1,0),FALSE),"")</f>
        <v>0.33591038014113339</v>
      </c>
      <c r="DV47" s="47">
        <f>_xlfn.IFNA(VLOOKUP($A47,'I-LogEmaxOverpEC50'!$A:$HP,MATCH(DV$1,'I-LogEmaxOverpEC50'!$A$1:$HP$1,0),FALSE),"")</f>
        <v>1</v>
      </c>
      <c r="DW47" s="47">
        <f>_xlfn.IFNA(VLOOKUP($A47,'I-LogEmaxOverpEC50'!$A:$HP,MATCH(DW$1,'I-LogEmaxOverpEC50'!$A$1:$HP$1,0),FALSE),"")</f>
        <v>0.6510278853837892</v>
      </c>
      <c r="DX47" s="105" t="str">
        <f t="shared" si="71"/>
        <v/>
      </c>
      <c r="DY47" s="47">
        <f t="shared" si="72"/>
        <v>0.72629927864252164</v>
      </c>
      <c r="DZ47" s="47">
        <f t="shared" si="73"/>
        <v>0.98004927298958289</v>
      </c>
      <c r="EA47" s="47">
        <f t="shared" si="74"/>
        <v>0.7265772729810227</v>
      </c>
      <c r="EB47" s="48" t="str">
        <f>_xlfn.IFNA(VLOOKUP($A47,'B-LogEmaxOverpEC50'!$A:$HP,MATCH(EB$1,'B-LogEmaxOverpEC50'!$A$1:$HP$1,0),FALSE),"")</f>
        <v/>
      </c>
      <c r="EC47" s="47">
        <f>_xlfn.IFNA(VLOOKUP($A47,'B-LogEmaxOverpEC50'!$A:$HP,MATCH(EC$1,'B-LogEmaxOverpEC50'!$A$1:$HP$1,0),FALSE),"")</f>
        <v>0.23987097070875918</v>
      </c>
      <c r="ED47" s="47">
        <f>_xlfn.IFNA(VLOOKUP($A47,'B-LogEmaxOverpEC50'!$A:$HP,MATCH(ED$1,'B-LogEmaxOverpEC50'!$A$1:$HP$1,0),FALSE),"")</f>
        <v>0.68077007807192591</v>
      </c>
      <c r="EE47" s="47">
        <f>_xlfn.IFNA(VLOOKUP($A47,'B-LogEmaxOverpEC50'!$A:$HP,MATCH(EE$1,'B-LogEmaxOverpEC50'!$A$1:$HP$1,0),FALSE),"")</f>
        <v>0.71418023688151899</v>
      </c>
      <c r="EF47" s="48" t="str">
        <f>_xlfn.IFNA(VLOOKUP($A47,'I-LogEmaxOverpEC50'!$A:$HP,MATCH(EF$1,'I-LogEmaxOverpEC50'!$A$1:$HP$1,0),FALSE),"")</f>
        <v/>
      </c>
      <c r="EG47" s="47">
        <f>_xlfn.IFNA(VLOOKUP($A47,'I-LogEmaxOverpEC50'!$A:$HP,MATCH(EG$1,'I-LogEmaxOverpEC50'!$A$1:$HP$1,0),FALSE),"")</f>
        <v>0.17421811299305323</v>
      </c>
      <c r="EH47" s="47">
        <f>_xlfn.IFNA(VLOOKUP($A47,'I-LogEmaxOverpEC50'!$A:$HP,MATCH(EH$1,'I-LogEmaxOverpEC50'!$A$1:$HP$1,0),FALSE),"")</f>
        <v>0.69462842005410264</v>
      </c>
      <c r="EI47" s="47">
        <f>_xlfn.IFNA(VLOOKUP($A47,'I-LogEmaxOverpEC50'!$A:$HP,MATCH(EI$1,'I-LogEmaxOverpEC50'!$A$1:$HP$1,0),FALSE),"")</f>
        <v>0.51890712893031488</v>
      </c>
      <c r="EJ47" s="37"/>
      <c r="EK47" s="37"/>
      <c r="EL47" s="37"/>
      <c r="EM47" s="37"/>
      <c r="EN47" s="37"/>
      <c r="EO47" s="37"/>
      <c r="EP47" s="37"/>
      <c r="EQ47" s="37"/>
    </row>
    <row r="48" spans="1:147" s="49" customFormat="1" x14ac:dyDescent="0.2">
      <c r="A48" s="29" t="s">
        <v>174</v>
      </c>
      <c r="B48" s="377" t="str">
        <f>VLOOKUP($A48,BI!$A:$Q,MATCH(B$1,BI!$A$1:$Q$1,0),FALSE)</f>
        <v/>
      </c>
      <c r="C48" s="378" t="str">
        <f>VLOOKUP($A48,BI!$A:$Q,MATCH(C$1,BI!$A$1:$Q$1,0),FALSE)</f>
        <v/>
      </c>
      <c r="D48" s="378" t="str">
        <f>VLOOKUP($A48,BI!$A:$Q,MATCH(D$1,BI!$A$1:$Q$1,0),FALSE)</f>
        <v/>
      </c>
      <c r="E48" s="378">
        <f>VLOOKUP($A48,BI!$A:$Q,MATCH(E$1,BI!$A$1:$Q$1,0),FALSE)</f>
        <v>1</v>
      </c>
      <c r="F48" s="378">
        <f>VLOOKUP($A48,BI!$A:$Q,MATCH(F$1,BI!$A$1:$Q$1,0),FALSE)</f>
        <v>1</v>
      </c>
      <c r="G48" s="378">
        <f>VLOOKUP($A48,BI!$A:$Q,MATCH(G$1,BI!$A$1:$Q$1,0),FALSE)</f>
        <v>1</v>
      </c>
      <c r="H48" s="378">
        <f>VLOOKUP($A48,BI!$A:$Q,MATCH(H$1,BI!$A$1:$Q$1,0),FALSE)</f>
        <v>1</v>
      </c>
      <c r="I48" s="378">
        <f>VLOOKUP($A48,BI!$A:$Q,MATCH(I$1,BI!$A$1:$Q$1,0),FALSE)</f>
        <v>1</v>
      </c>
      <c r="J48" s="378">
        <f>VLOOKUP($A48,BI!$A:$Q,MATCH(J$1,BI!$A$1:$Q$1,0),FALSE)</f>
        <v>1</v>
      </c>
      <c r="K48" s="378">
        <f>VLOOKUP($A48,BI!$A:$Q,MATCH(K$1,BI!$A$1:$Q$1,0),FALSE)</f>
        <v>1</v>
      </c>
      <c r="L48" s="378">
        <f>VLOOKUP($A48,BI!$A:$Q,MATCH(L$1,BI!$A$1:$Q$1,0),FALSE)</f>
        <v>1</v>
      </c>
      <c r="M48" s="378">
        <f>VLOOKUP($A48,BI!$A:$Q,MATCH(M$1,BI!$A$1:$Q$1,0),FALSE)</f>
        <v>1</v>
      </c>
      <c r="N48" s="49">
        <f t="shared" si="57"/>
        <v>9</v>
      </c>
      <c r="O48" s="49" t="str">
        <f>VLOOKUP($A48,BI!$A:$Q,MATCH(O$1,BI!$A$1:$Q$1,0),FALSE)</f>
        <v/>
      </c>
      <c r="P48" s="37">
        <f>VLOOKUP($A48,BI!$A:$Q,MATCH(P$1,BI!$A$1:$Q$1,0),FALSE)</f>
        <v>1</v>
      </c>
      <c r="Q48" s="37">
        <f>VLOOKUP($A48,BI!$A:$Q,MATCH(Q$1,BI!$A$1:$Q$1,0),FALSE)</f>
        <v>1</v>
      </c>
      <c r="R48" s="37">
        <f>VLOOKUP($A48,BI!$A:$Q,MATCH(R$1,BI!$A$1:$Q$1,0),FALSE)</f>
        <v>1</v>
      </c>
      <c r="S48" s="37">
        <f t="shared" si="58"/>
        <v>3</v>
      </c>
      <c r="T48" s="40" t="str">
        <f t="shared" si="31"/>
        <v/>
      </c>
      <c r="U48" s="41" t="str">
        <f t="shared" si="32"/>
        <v/>
      </c>
      <c r="V48" s="41" t="str">
        <f t="shared" si="33"/>
        <v/>
      </c>
      <c r="W48" s="41">
        <f t="shared" si="34"/>
        <v>0.91384292671506973</v>
      </c>
      <c r="X48" s="41">
        <f t="shared" si="35"/>
        <v>0.92600031784107573</v>
      </c>
      <c r="Y48" s="41">
        <f t="shared" si="36"/>
        <v>0.96038395487292372</v>
      </c>
      <c r="Z48" s="41">
        <f t="shared" si="37"/>
        <v>0.94211478382306468</v>
      </c>
      <c r="AA48" s="41">
        <f t="shared" si="38"/>
        <v>0.94589935014226423</v>
      </c>
      <c r="AB48" s="41">
        <f t="shared" si="39"/>
        <v>0.92637364218683615</v>
      </c>
      <c r="AC48" s="41">
        <f t="shared" si="40"/>
        <v>0.8728101021020831</v>
      </c>
      <c r="AD48" s="41">
        <f t="shared" si="41"/>
        <v>0.86275087542701112</v>
      </c>
      <c r="AE48" s="41">
        <f t="shared" si="42"/>
        <v>0.96514024849598035</v>
      </c>
      <c r="AF48" s="44" t="str">
        <f>_xlfn.IFNA(VLOOKUP($A48,'B-LogEmaxOverpEC50'!$A:$BQ,MATCH(AF$1,'B-LogEmaxOverpEC50'!$A$1:$BQ$1,0),FALSE),"")</f>
        <v/>
      </c>
      <c r="AG48" s="46" t="str">
        <f>_xlfn.IFNA(VLOOKUP($A48,'B-LogEmaxOverpEC50'!$A:$BQ,MATCH(AG$1,'B-LogEmaxOverpEC50'!$A$1:$BQ$1,0),FALSE),"")</f>
        <v/>
      </c>
      <c r="AH48" s="46" t="str">
        <f>_xlfn.IFNA(VLOOKUP($A48,'B-LogEmaxOverpEC50'!$A:$BQ,MATCH(AH$1,'B-LogEmaxOverpEC50'!$A$1:$BQ$1,0),FALSE),"")</f>
        <v/>
      </c>
      <c r="AI48" s="46">
        <f>_xlfn.IFNA(VLOOKUP($A48,'B-LogEmaxOverpEC50'!$A:$BQ,MATCH(AI$1,'B-LogEmaxOverpEC50'!$A$1:$BQ$1,0),FALSE),"")</f>
        <v>6.2779553282417941</v>
      </c>
      <c r="AJ48" s="46">
        <f>_xlfn.IFNA(VLOOKUP($A48,'B-LogEmaxOverpEC50'!$A:$BQ,MATCH(AJ$1,'B-LogEmaxOverpEC50'!$A$1:$BQ$1,0),FALSE),"")</f>
        <v>6.3614746685636412</v>
      </c>
      <c r="AK48" s="46">
        <f>_xlfn.IFNA(VLOOKUP($A48,'B-LogEmaxOverpEC50'!$A:$BQ,MATCH(AK$1,'B-LogEmaxOverpEC50'!$A$1:$BQ$1,0),FALSE),"")</f>
        <v>7.0145688315478774</v>
      </c>
      <c r="AL48" s="45">
        <f>_xlfn.IFNA(VLOOKUP($A48,'B-LogEmaxOverpEC50'!$A:$BQ,MATCH(AL$1,'B-LogEmaxOverpEC50'!$A$1:$BQ$1,0),FALSE),"")</f>
        <v>8.3797572351405769</v>
      </c>
      <c r="AM48" s="45">
        <f>_xlfn.IFNA(VLOOKUP($A48,'B-LogEmaxOverpEC50'!$A:$BQ,MATCH(AM$1,'B-LogEmaxOverpEC50'!$A$1:$BQ$1,0),FALSE),"")</f>
        <v>8.4134195314336981</v>
      </c>
      <c r="AN48" s="45">
        <f>_xlfn.IFNA(VLOOKUP($A48,'B-LogEmaxOverpEC50'!$A:$BQ,MATCH(AN$1,'B-LogEmaxOverpEC50'!$A$1:$BQ$1,0),FALSE),"")</f>
        <v>7.969833018319961</v>
      </c>
      <c r="AO48" s="46">
        <f>_xlfn.IFNA(VLOOKUP($A48,'B-LogEmaxOverpEC50'!$A:$BQ,MATCH(AO$1,'B-LogEmaxOverpEC50'!$A$1:$BQ$1,0),FALSE),"")</f>
        <v>8.489317017545952</v>
      </c>
      <c r="AP48" s="45">
        <f>_xlfn.IFNA(VLOOKUP($A48,'B-LogEmaxOverpEC50'!$A:$BQ,MATCH(AP$1,'B-LogEmaxOverpEC50'!$A$1:$BQ$1,0),FALSE),"")</f>
        <v>8.3092557168824293</v>
      </c>
      <c r="AQ48" s="45">
        <f>_xlfn.IFNA(VLOOKUP($A48,'B-LogEmaxOverpEC50'!$A:$BQ,MATCH(AQ$1,'B-LogEmaxOverpEC50'!$A$1:$BQ$1,0),FALSE),"")</f>
        <v>8.1912347517351378</v>
      </c>
      <c r="AR48" s="47" t="str">
        <f>_xlfn.IFNA(VLOOKUP($A48,'I-LogEmaxOverpEC50'!$A:$BQ,MATCH(AR$1,'I-LogEmaxOverpEC50'!$A$1:$BQ$1,0),FALSE),"")</f>
        <v/>
      </c>
      <c r="AS48" s="47" t="str">
        <f>_xlfn.IFNA(VLOOKUP($A48,'I-LogEmaxOverpEC50'!$A:$BQ,MATCH(AS$1,'I-LogEmaxOverpEC50'!$A$1:$BQ$1,0),FALSE),"")</f>
        <v/>
      </c>
      <c r="AT48" s="47" t="str">
        <f>_xlfn.IFNA(VLOOKUP($A48,'I-LogEmaxOverpEC50'!$A:$BQ,MATCH(AT$1,'I-LogEmaxOverpEC50'!$A$1:$BQ$1,0),FALSE),"")</f>
        <v/>
      </c>
      <c r="AU48" s="47">
        <f>_xlfn.IFNA(VLOOKUP($A48,'I-LogEmaxOverpEC50'!$A:$BQ,MATCH(AU$1,'I-LogEmaxOverpEC50'!$A$1:$BQ$1,0),FALSE),"")</f>
        <v>6.8698406965940437</v>
      </c>
      <c r="AV48" s="47">
        <f>_xlfn.IFNA(VLOOKUP($A48,'I-LogEmaxOverpEC50'!$A:$BQ,MATCH(AV$1,'I-LogEmaxOverpEC50'!$A$1:$BQ$1,0),FALSE),"")</f>
        <v>6.8698406965940437</v>
      </c>
      <c r="AW48" s="47">
        <f>_xlfn.IFNA(VLOOKUP($A48,'I-LogEmaxOverpEC50'!$A:$BQ,MATCH(AW$1,'I-LogEmaxOverpEC50'!$A$1:$BQ$1,0),FALSE),"")</f>
        <v>6.7366793561702938</v>
      </c>
      <c r="AX48" s="47">
        <f>_xlfn.IFNA(VLOOKUP($A48,'I-LogEmaxOverpEC50'!$A:$BQ,MATCH(AX$1,'I-LogEmaxOverpEC50'!$A$1:$BQ$1,0),FALSE),"")</f>
        <v>8.8946244969597572</v>
      </c>
      <c r="AY48" s="47">
        <f>_xlfn.IFNA(VLOOKUP($A48,'I-LogEmaxOverpEC50'!$A:$BQ,MATCH(AY$1,'I-LogEmaxOverpEC50'!$A$1:$BQ$1,0),FALSE),"")</f>
        <v>8.8946244969597572</v>
      </c>
      <c r="AZ48" s="47">
        <f>_xlfn.IFNA(VLOOKUP($A48,'I-LogEmaxOverpEC50'!$A:$BQ,MATCH(AZ$1,'I-LogEmaxOverpEC50'!$A$1:$BQ$1,0),FALSE),"")</f>
        <v>8.6032596949822988</v>
      </c>
      <c r="BA48" s="47">
        <f>_xlfn.IFNA(VLOOKUP($A48,'I-LogEmaxOverpEC50'!$A:$BQ,MATCH(BA$1,'I-LogEmaxOverpEC50'!$A$1:$BQ$1,0),FALSE),"")</f>
        <v>7.4095616528612336</v>
      </c>
      <c r="BB48" s="47">
        <f>_xlfn.IFNA(VLOOKUP($A48,'I-LogEmaxOverpEC50'!$A:$BQ,MATCH(BB$1,'I-LogEmaxOverpEC50'!$A$1:$BQ$1,0),FALSE),"")</f>
        <v>7.1688176438872127</v>
      </c>
      <c r="BC48" s="47">
        <f>_xlfn.IFNA(VLOOKUP($A48,'I-LogEmaxOverpEC50'!$A:$BQ,MATCH(BC$1,'I-LogEmaxOverpEC50'!$A$1:$BQ$1,0),FALSE),"")</f>
        <v>7.9056903437785611</v>
      </c>
      <c r="BD48" s="199" t="str">
        <f t="shared" si="43"/>
        <v/>
      </c>
      <c r="BE48" s="41" t="str">
        <f t="shared" si="44"/>
        <v/>
      </c>
      <c r="BF48" s="41" t="str">
        <f t="shared" si="45"/>
        <v/>
      </c>
      <c r="BG48" s="41">
        <f t="shared" si="46"/>
        <v>0</v>
      </c>
      <c r="BH48" s="41">
        <f t="shared" si="47"/>
        <v>0.61205368308053054</v>
      </c>
      <c r="BI48" s="41">
        <f t="shared" si="48"/>
        <v>0</v>
      </c>
      <c r="BJ48" s="41">
        <f t="shared" si="49"/>
        <v>0.95045596433397106</v>
      </c>
      <c r="BK48" s="41">
        <f t="shared" si="50"/>
        <v>0.96567839332690242</v>
      </c>
      <c r="BL48" s="41">
        <f t="shared" si="51"/>
        <v>0.88451030114579077</v>
      </c>
      <c r="BM48" s="41">
        <f t="shared" si="52"/>
        <v>0.31181621996413322</v>
      </c>
      <c r="BN48" s="41">
        <f t="shared" si="53"/>
        <v>0.21800576416735978</v>
      </c>
      <c r="BO48" s="41">
        <f t="shared" si="54"/>
        <v>0.62612287938846822</v>
      </c>
      <c r="BP48" s="40" t="str">
        <f>_xlfn.IFNA(VLOOKUP($A48,'B-LogEmaxOverpEC50'!$A:$BQ,MATCH(BP$1,'B-LogEmaxOverpEC50'!$A$1:$BQ$1,0),FALSE),"")</f>
        <v/>
      </c>
      <c r="BQ48" s="41" t="str">
        <f>_xlfn.IFNA(VLOOKUP($A48,'B-LogEmaxOverpEC50'!$A:$BQ,MATCH(BQ$1,'B-LogEmaxOverpEC50'!$A$1:$BQ$1,0),FALSE),"")</f>
        <v/>
      </c>
      <c r="BR48" s="41" t="str">
        <f>_xlfn.IFNA(VLOOKUP($A48,'B-LogEmaxOverpEC50'!$A:$BQ,MATCH(BR$1,'B-LogEmaxOverpEC50'!$A$1:$BQ$1,0),FALSE),"")</f>
        <v/>
      </c>
      <c r="BS48" s="41">
        <f>_xlfn.IFNA(VLOOKUP($A48,'B-LogEmaxOverpEC50'!$A:$BQ,MATCH(BS$1,'B-LogEmaxOverpEC50'!$A$1:$BQ$1,0),FALSE),"")</f>
        <v>0</v>
      </c>
      <c r="BT48" s="41">
        <f>_xlfn.IFNA(VLOOKUP($A48,'B-LogEmaxOverpEC50'!$A:$BQ,MATCH(BT$1,'B-LogEmaxOverpEC50'!$A$1:$BQ$1,0),FALSE),"")</f>
        <v>3.776828581493958E-2</v>
      </c>
      <c r="BU48" s="41">
        <f>_xlfn.IFNA(VLOOKUP($A48,'B-LogEmaxOverpEC50'!$A:$BQ,MATCH(BU$1,'B-LogEmaxOverpEC50'!$A$1:$BQ$1,0),FALSE),"")</f>
        <v>0.33310403579338077</v>
      </c>
      <c r="BV48" s="41">
        <f>_xlfn.IFNA(VLOOKUP($A48,'B-LogEmaxOverpEC50'!$A:$BQ,MATCH(BV$1,'B-LogEmaxOverpEC50'!$A$1:$BQ$1,0),FALSE),"")</f>
        <v>0.95045596433397106</v>
      </c>
      <c r="BW48" s="41">
        <f>_xlfn.IFNA(VLOOKUP($A48,'B-LogEmaxOverpEC50'!$A:$BQ,MATCH(BW$1,'B-LogEmaxOverpEC50'!$A$1:$BQ$1,0),FALSE),"")</f>
        <v>0.96567839332690242</v>
      </c>
      <c r="BX48" s="41">
        <f>_xlfn.IFNA(VLOOKUP($A48,'B-LogEmaxOverpEC50'!$A:$BQ,MATCH(BX$1,'B-LogEmaxOverpEC50'!$A$1:$BQ$1,0),FALSE),"")</f>
        <v>0.76508411005824406</v>
      </c>
      <c r="BY48" s="41">
        <f>_xlfn.IFNA(VLOOKUP($A48,'B-LogEmaxOverpEC50'!$A:$BQ,MATCH(BY$1,'B-LogEmaxOverpEC50'!$A$1:$BQ$1,0),FALSE),"")</f>
        <v>1</v>
      </c>
      <c r="BZ48" s="41">
        <f>_xlfn.IFNA(VLOOKUP($A48,'B-LogEmaxOverpEC50'!$A:$BQ,MATCH(BZ$1,'B-LogEmaxOverpEC50'!$A$1:$BQ$1,0),FALSE),"")</f>
        <v>0.91857446860256398</v>
      </c>
      <c r="CA48" s="41">
        <f>_xlfn.IFNA(VLOOKUP($A48,'B-LogEmaxOverpEC50'!$A:$BQ,MATCH(CA$1,'B-LogEmaxOverpEC50'!$A$1:$BQ$1,0),FALSE),"")</f>
        <v>0.8652042009895673</v>
      </c>
      <c r="CB48" s="47" t="str">
        <f>_xlfn.IFNA(VLOOKUP($A48,'I-LogEmaxOverpEC50'!$A:$BQ,MATCH(CB$1,'I-LogEmaxOverpEC50'!$A$1:$BQ$1,0),FALSE),"")</f>
        <v/>
      </c>
      <c r="CC48" s="47" t="str">
        <f>_xlfn.IFNA(VLOOKUP($A48,'I-LogEmaxOverpEC50'!$A:$BQ,MATCH(CC$1,'I-LogEmaxOverpEC50'!$A$1:$BQ$1,0),FALSE),"")</f>
        <v/>
      </c>
      <c r="CD48" s="47" t="str">
        <f>_xlfn.IFNA(VLOOKUP($A48,'I-LogEmaxOverpEC50'!$A:$BQ,MATCH(CD$1,'I-LogEmaxOverpEC50'!$A$1:$BQ$1,0),FALSE),"")</f>
        <v/>
      </c>
      <c r="CE48" s="47">
        <f>_xlfn.IFNA(VLOOKUP($A48,'I-LogEmaxOverpEC50'!$A:$BQ,MATCH(CE$1,'I-LogEmaxOverpEC50'!$A$1:$BQ$1,0),FALSE),"")</f>
        <v>6.1707472496281418E-2</v>
      </c>
      <c r="CF48" s="47">
        <f>_xlfn.IFNA(VLOOKUP($A48,'I-LogEmaxOverpEC50'!$A:$BQ,MATCH(CF$1,'I-LogEmaxOverpEC50'!$A$1:$BQ$1,0),FALSE),"")</f>
        <v>6.1707472496281418E-2</v>
      </c>
      <c r="CG48" s="47">
        <f>_xlfn.IFNA(VLOOKUP($A48,'I-LogEmaxOverpEC50'!$A:$BQ,MATCH(CG$1,'I-LogEmaxOverpEC50'!$A$1:$BQ$1,0),FALSE),"")</f>
        <v>0</v>
      </c>
      <c r="CH48" s="47">
        <f>_xlfn.IFNA(VLOOKUP($A48,'I-LogEmaxOverpEC50'!$A:$BQ,MATCH(CH$1,'I-LogEmaxOverpEC50'!$A$1:$BQ$1,0),FALSE),"")</f>
        <v>1</v>
      </c>
      <c r="CI48" s="47">
        <f>_xlfn.IFNA(VLOOKUP($A48,'I-LogEmaxOverpEC50'!$A:$BQ,MATCH(CI$1,'I-LogEmaxOverpEC50'!$A$1:$BQ$1,0),FALSE),"")</f>
        <v>1</v>
      </c>
      <c r="CJ48" s="47">
        <f>_xlfn.IFNA(VLOOKUP($A48,'I-LogEmaxOverpEC50'!$A:$BQ,MATCH(CJ$1,'I-LogEmaxOverpEC50'!$A$1:$BQ$1,0),FALSE),"")</f>
        <v>0.86498044066548174</v>
      </c>
      <c r="CK48" s="47">
        <f>_xlfn.IFNA(VLOOKUP($A48,'I-LogEmaxOverpEC50'!$A:$BQ,MATCH(CK$1,'I-LogEmaxOverpEC50'!$A$1:$BQ$1,0),FALSE),"")</f>
        <v>0.31181621996413322</v>
      </c>
      <c r="CL48" s="47">
        <f>_xlfn.IFNA(VLOOKUP($A48,'I-LogEmaxOverpEC50'!$A:$BQ,MATCH(CL$1,'I-LogEmaxOverpEC50'!$A$1:$BQ$1,0),FALSE),"")</f>
        <v>0.2002545289723284</v>
      </c>
      <c r="CM48" s="47">
        <f>_xlfn.IFNA(VLOOKUP($A48,'I-LogEmaxOverpEC50'!$A:$BQ,MATCH(CM$1,'I-LogEmaxOverpEC50'!$A$1:$BQ$1,0),FALSE),"")</f>
        <v>0.54172414558258686</v>
      </c>
      <c r="CN48" s="105" t="str">
        <f t="shared" si="59"/>
        <v/>
      </c>
      <c r="CO48" s="47">
        <f t="shared" si="60"/>
        <v>0.9793674937933573</v>
      </c>
      <c r="CP48" s="47">
        <f t="shared" si="61"/>
        <v>0.95443231138623763</v>
      </c>
      <c r="CQ48" s="47">
        <f t="shared" si="62"/>
        <v>0.95143182652521818</v>
      </c>
      <c r="CR48" s="48" t="str">
        <f>_xlfn.IFNA(VLOOKUP($A48,'B-LogEmaxOverpEC50'!$A:$HP,MATCH(CR$1,'B-LogEmaxOverpEC50'!$A$1:$HP$1,0),FALSE),"")</f>
        <v/>
      </c>
      <c r="CS48" s="47">
        <f>_xlfn.IFNA(VLOOKUP($A48,'B-LogEmaxOverpEC50'!$A:$HP,MATCH(CS$1,'B-LogEmaxOverpEC50'!$A$1:$HP$1,0),FALSE),"")</f>
        <v>7.0145688315478774</v>
      </c>
      <c r="CT48" s="47">
        <f>_xlfn.IFNA(VLOOKUP($A48,'B-LogEmaxOverpEC50'!$A:$HP,MATCH(CT$1,'B-LogEmaxOverpEC50'!$A$1:$HP$1,0),FALSE),"")</f>
        <v>8.489317017545952</v>
      </c>
      <c r="CU48" s="47">
        <f>_xlfn.IFNA(VLOOKUP($A48,'B-LogEmaxOverpEC50'!$A:$HP,MATCH(CU$1,'B-LogEmaxOverpEC50'!$A$1:$HP$1,0),FALSE),"")</f>
        <v>8.3092557168824293</v>
      </c>
      <c r="CV48" s="48" t="str">
        <f>_xlfn.IFNA(VLOOKUP($A48,'I-LogEmaxOverpEC50'!$A:$HP,MATCH(CV$1,'I-LogEmaxOverpEC50'!$A$1:$HP$1,0),FALSE),"")</f>
        <v/>
      </c>
      <c r="CW48" s="47">
        <f>_xlfn.IFNA(VLOOKUP($A48,'I-LogEmaxOverpEC50'!$A:$HP,MATCH(CW$1,'I-LogEmaxOverpEC50'!$A$1:$HP$1,0),FALSE),"")</f>
        <v>6.8698406965940437</v>
      </c>
      <c r="CX48" s="47">
        <f>_xlfn.IFNA(VLOOKUP($A48,'I-LogEmaxOverpEC50'!$A:$HP,MATCH(CX$1,'I-LogEmaxOverpEC50'!$A$1:$HP$1,0),FALSE),"")</f>
        <v>8.8946244969597572</v>
      </c>
      <c r="CY48" s="47">
        <f>_xlfn.IFNA(VLOOKUP($A48,'I-LogEmaxOverpEC50'!$A:$HP,MATCH(CY$1,'I-LogEmaxOverpEC50'!$A$1:$HP$1,0),FALSE),"")</f>
        <v>7.9056903437785611</v>
      </c>
      <c r="CZ48" s="105" t="str">
        <f t="shared" si="63"/>
        <v/>
      </c>
      <c r="DA48" s="47">
        <f t="shared" si="64"/>
        <v>0.95983847271147349</v>
      </c>
      <c r="DB48" s="47">
        <f t="shared" si="65"/>
        <v>0.98373639443488037</v>
      </c>
      <c r="DC48" s="47">
        <f t="shared" si="66"/>
        <v>0.9135793882209815</v>
      </c>
      <c r="DD48" s="48" t="str">
        <f>_xlfn.IFNA(VLOOKUP($A48,'B-LogEmaxOverpEC50'!$A:$HP,MATCH(DD$1,'B-LogEmaxOverpEC50'!$A$1:$HP$1,0),FALSE),"")</f>
        <v/>
      </c>
      <c r="DE48" s="47">
        <f>_xlfn.IFNA(VLOOKUP($A48,'B-LogEmaxOverpEC50'!$A:$HP,MATCH(DE$1,'B-LogEmaxOverpEC50'!$A$1:$HP$1,0),FALSE),"")</f>
        <v>6.5513329427844376</v>
      </c>
      <c r="DF48" s="47">
        <f>_xlfn.IFNA(VLOOKUP($A48,'B-LogEmaxOverpEC50'!$A:$HP,MATCH(DF$1,'B-LogEmaxOverpEC50'!$A$1:$HP$1,0),FALSE),"")</f>
        <v>8.3130817006100468</v>
      </c>
      <c r="DG48" s="47">
        <f>_xlfn.IFNA(VLOOKUP($A48,'B-LogEmaxOverpEC50'!$A:$HP,MATCH(DG$1,'B-LogEmaxOverpEC50'!$A$1:$HP$1,0),FALSE),"")</f>
        <v>8.2502452343087835</v>
      </c>
      <c r="DH48" s="48" t="str">
        <f>_xlfn.IFNA(VLOOKUP($A48,'I-LogEmaxOverpEC50'!$A:$HP,MATCH(DH$1,'I-LogEmaxOverpEC50'!$A$1:$HP$1,0),FALSE),"")</f>
        <v/>
      </c>
      <c r="DI48" s="47">
        <f>_xlfn.IFNA(VLOOKUP($A48,'I-LogEmaxOverpEC50'!$A:$HP,MATCH(DI$1,'I-LogEmaxOverpEC50'!$A$1:$HP$1,0),FALSE),"")</f>
        <v>6.8254535831194607</v>
      </c>
      <c r="DJ48" s="47">
        <f>_xlfn.IFNA(VLOOKUP($A48,'I-LogEmaxOverpEC50'!$A:$HP,MATCH(DJ$1,'I-LogEmaxOverpEC50'!$A$1:$HP$1,0),FALSE),"")</f>
        <v>8.4505175854407621</v>
      </c>
      <c r="DK48" s="47">
        <f>_xlfn.IFNA(VLOOKUP($A48,'I-LogEmaxOverpEC50'!$A:$HP,MATCH(DK$1,'I-LogEmaxOverpEC50'!$A$1:$HP$1,0),FALSE),"")</f>
        <v>7.5372539938328869</v>
      </c>
      <c r="DL48" s="105" t="str">
        <f t="shared" si="67"/>
        <v/>
      </c>
      <c r="DM48" s="47">
        <f t="shared" si="68"/>
        <v>0.18524984949314033</v>
      </c>
      <c r="DN48" s="47">
        <f t="shared" si="69"/>
        <v>1</v>
      </c>
      <c r="DO48" s="47">
        <f t="shared" si="70"/>
        <v>0.5897443964523823</v>
      </c>
      <c r="DP48" s="48" t="str">
        <f>_xlfn.IFNA(VLOOKUP($A48,'B-LogEmaxOverpEC50'!$A:$HP,MATCH(DP$1,'B-LogEmaxOverpEC50'!$A$1:$HP$1,0),FALSE),"")</f>
        <v/>
      </c>
      <c r="DQ48" s="47">
        <f>_xlfn.IFNA(VLOOKUP($A48,'B-LogEmaxOverpEC50'!$A:$HP,MATCH(DQ$1,'B-LogEmaxOverpEC50'!$A$1:$HP$1,0),FALSE),"")</f>
        <v>0.33310403579338077</v>
      </c>
      <c r="DR48" s="47">
        <f>_xlfn.IFNA(VLOOKUP($A48,'B-LogEmaxOverpEC50'!$A:$HP,MATCH(DR$1,'B-LogEmaxOverpEC50'!$A$1:$HP$1,0),FALSE),"")</f>
        <v>1</v>
      </c>
      <c r="DS48" s="47">
        <f>_xlfn.IFNA(VLOOKUP($A48,'B-LogEmaxOverpEC50'!$A:$HP,MATCH(DS$1,'B-LogEmaxOverpEC50'!$A$1:$HP$1,0),FALSE),"")</f>
        <v>0.91857446860256398</v>
      </c>
      <c r="DT48" s="48" t="str">
        <f>_xlfn.IFNA(VLOOKUP($A48,'I-LogEmaxOverpEC50'!$A:$HP,MATCH(DT$1,'I-LogEmaxOverpEC50'!$A$1:$HP$1,0),FALSE),"")</f>
        <v/>
      </c>
      <c r="DU48" s="47">
        <f>_xlfn.IFNA(VLOOKUP($A48,'I-LogEmaxOverpEC50'!$A:$HP,MATCH(DU$1,'I-LogEmaxOverpEC50'!$A$1:$HP$1,0),FALSE),"")</f>
        <v>6.1707472496281418E-2</v>
      </c>
      <c r="DV48" s="47">
        <f>_xlfn.IFNA(VLOOKUP($A48,'I-LogEmaxOverpEC50'!$A:$HP,MATCH(DV$1,'I-LogEmaxOverpEC50'!$A$1:$HP$1,0),FALSE),"")</f>
        <v>1</v>
      </c>
      <c r="DW48" s="47">
        <f>_xlfn.IFNA(VLOOKUP($A48,'I-LogEmaxOverpEC50'!$A:$HP,MATCH(DW$1,'I-LogEmaxOverpEC50'!$A$1:$HP$1,0),FALSE),"")</f>
        <v>0.54172414558258686</v>
      </c>
      <c r="DX48" s="105" t="str">
        <f t="shared" si="71"/>
        <v/>
      </c>
      <c r="DY48" s="47">
        <f t="shared" si="72"/>
        <v>0.33276935970137406</v>
      </c>
      <c r="DZ48" s="47">
        <f t="shared" si="73"/>
        <v>0.86297422673693103</v>
      </c>
      <c r="EA48" s="47">
        <f t="shared" si="74"/>
        <v>0.41595893436968379</v>
      </c>
      <c r="EB48" s="48" t="str">
        <f>_xlfn.IFNA(VLOOKUP($A48,'B-LogEmaxOverpEC50'!$A:$HP,MATCH(EB$1,'B-LogEmaxOverpEC50'!$A$1:$HP$1,0),FALSE),"")</f>
        <v/>
      </c>
      <c r="EC48" s="47">
        <f>_xlfn.IFNA(VLOOKUP($A48,'B-LogEmaxOverpEC50'!$A:$HP,MATCH(EC$1,'B-LogEmaxOverpEC50'!$A$1:$HP$1,0),FALSE),"")</f>
        <v>0.12362410720277345</v>
      </c>
      <c r="ED48" s="47">
        <f>_xlfn.IFNA(VLOOKUP($A48,'B-LogEmaxOverpEC50'!$A:$HP,MATCH(ED$1,'B-LogEmaxOverpEC50'!$A$1:$HP$1,0),FALSE),"")</f>
        <v>0.92030461692977938</v>
      </c>
      <c r="EE48" s="47">
        <f>_xlfn.IFNA(VLOOKUP($A48,'B-LogEmaxOverpEC50'!$A:$HP,MATCH(EE$1,'B-LogEmaxOverpEC50'!$A$1:$HP$1,0),FALSE),"")</f>
        <v>0.89188933479606569</v>
      </c>
      <c r="EF48" s="48" t="str">
        <f>_xlfn.IFNA(VLOOKUP($A48,'I-LogEmaxOverpEC50'!$A:$HP,MATCH(EF$1,'I-LogEmaxOverpEC50'!$A$1:$HP$1,0),FALSE),"")</f>
        <v/>
      </c>
      <c r="EG48" s="47">
        <f>_xlfn.IFNA(VLOOKUP($A48,'I-LogEmaxOverpEC50'!$A:$HP,MATCH(EG$1,'I-LogEmaxOverpEC50'!$A$1:$HP$1,0),FALSE),"")</f>
        <v>4.1138314997520943E-2</v>
      </c>
      <c r="EH48" s="47">
        <f>_xlfn.IFNA(VLOOKUP($A48,'I-LogEmaxOverpEC50'!$A:$HP,MATCH(EH$1,'I-LogEmaxOverpEC50'!$A$1:$HP$1,0),FALSE),"")</f>
        <v>0.79419916515740385</v>
      </c>
      <c r="EI48" s="47">
        <f>_xlfn.IFNA(VLOOKUP($A48,'I-LogEmaxOverpEC50'!$A:$HP,MATCH(EI$1,'I-LogEmaxOverpEC50'!$A$1:$HP$1,0),FALSE),"")</f>
        <v>0.37098933727745764</v>
      </c>
      <c r="EJ48" s="37"/>
      <c r="EK48" s="37"/>
      <c r="EL48" s="37"/>
      <c r="EM48" s="37"/>
      <c r="EN48" s="37"/>
      <c r="EO48" s="37"/>
      <c r="EP48" s="37"/>
      <c r="EQ48" s="37"/>
    </row>
    <row r="49" spans="1:147" s="49" customFormat="1" x14ac:dyDescent="0.2">
      <c r="A49" s="29" t="s">
        <v>19</v>
      </c>
      <c r="B49" s="377" t="str">
        <f>VLOOKUP($A49,BI!$A:$Q,MATCH(B$1,BI!$A$1:$Q$1,0),FALSE)</f>
        <v/>
      </c>
      <c r="C49" s="378">
        <f>VLOOKUP($A49,BI!$A:$Q,MATCH(C$1,BI!$A$1:$Q$1,0),FALSE)</f>
        <v>1</v>
      </c>
      <c r="D49" s="378">
        <f>VLOOKUP($A49,BI!$A:$Q,MATCH(D$1,BI!$A$1:$Q$1,0),FALSE)</f>
        <v>1</v>
      </c>
      <c r="E49" s="378">
        <f>VLOOKUP($A49,BI!$A:$Q,MATCH(E$1,BI!$A$1:$Q$1,0),FALSE)</f>
        <v>1</v>
      </c>
      <c r="F49" s="378">
        <f>VLOOKUP($A49,BI!$A:$Q,MATCH(F$1,BI!$A$1:$Q$1,0),FALSE)</f>
        <v>1</v>
      </c>
      <c r="G49" s="378" t="str">
        <f>VLOOKUP($A49,BI!$A:$Q,MATCH(G$1,BI!$A$1:$Q$1,0),FALSE)</f>
        <v/>
      </c>
      <c r="H49" s="378" t="str">
        <f>VLOOKUP($A49,BI!$A:$Q,MATCH(H$1,BI!$A$1:$Q$1,0),FALSE)</f>
        <v/>
      </c>
      <c r="I49" s="378" t="str">
        <f>VLOOKUP($A49,BI!$A:$Q,MATCH(I$1,BI!$A$1:$Q$1,0),FALSE)</f>
        <v/>
      </c>
      <c r="J49" s="378" t="str">
        <f>VLOOKUP($A49,BI!$A:$Q,MATCH(J$1,BI!$A$1:$Q$1,0),FALSE)</f>
        <v/>
      </c>
      <c r="K49" s="378" t="str">
        <f>VLOOKUP($A49,BI!$A:$Q,MATCH(K$1,BI!$A$1:$Q$1,0),FALSE)</f>
        <v/>
      </c>
      <c r="L49" s="378">
        <f>VLOOKUP($A49,BI!$A:$Q,MATCH(L$1,BI!$A$1:$Q$1,0),FALSE)</f>
        <v>1</v>
      </c>
      <c r="M49" s="378">
        <f>VLOOKUP($A49,BI!$A:$Q,MATCH(M$1,BI!$A$1:$Q$1,0),FALSE)</f>
        <v>1</v>
      </c>
      <c r="N49" s="49">
        <f t="shared" si="57"/>
        <v>6</v>
      </c>
      <c r="O49" s="49" t="str">
        <f>VLOOKUP($A49,BI!$A:$Q,MATCH(O$1,BI!$A$1:$Q$1,0),FALSE)</f>
        <v/>
      </c>
      <c r="P49" s="37">
        <f>VLOOKUP($A49,BI!$A:$Q,MATCH(P$1,BI!$A$1:$Q$1,0),FALSE)</f>
        <v>1</v>
      </c>
      <c r="Q49" s="37" t="str">
        <f>VLOOKUP($A49,BI!$A:$Q,MATCH(Q$1,BI!$A$1:$Q$1,0),FALSE)</f>
        <v/>
      </c>
      <c r="R49" s="37">
        <f>VLOOKUP($A49,BI!$A:$Q,MATCH(R$1,BI!$A$1:$Q$1,0),FALSE)</f>
        <v>1</v>
      </c>
      <c r="S49" s="37">
        <f t="shared" si="58"/>
        <v>2</v>
      </c>
      <c r="T49" s="40" t="str">
        <f t="shared" si="31"/>
        <v/>
      </c>
      <c r="U49" s="41">
        <f t="shared" si="32"/>
        <v>0.93056423783708142</v>
      </c>
      <c r="V49" s="41">
        <f t="shared" si="33"/>
        <v>0.94854243897326207</v>
      </c>
      <c r="W49" s="41">
        <f t="shared" si="34"/>
        <v>0.91468193211556648</v>
      </c>
      <c r="X49" s="41">
        <f t="shared" si="35"/>
        <v>0.88496934692032436</v>
      </c>
      <c r="Y49" s="41" t="str">
        <f t="shared" si="36"/>
        <v/>
      </c>
      <c r="Z49" s="41" t="str">
        <f t="shared" si="37"/>
        <v/>
      </c>
      <c r="AA49" s="41" t="str">
        <f t="shared" si="38"/>
        <v/>
      </c>
      <c r="AB49" s="41" t="str">
        <f t="shared" si="39"/>
        <v/>
      </c>
      <c r="AC49" s="41" t="str">
        <f t="shared" si="40"/>
        <v/>
      </c>
      <c r="AD49" s="41">
        <f t="shared" si="41"/>
        <v>0.86468830059066448</v>
      </c>
      <c r="AE49" s="41">
        <f t="shared" si="42"/>
        <v>0.91419284010055546</v>
      </c>
      <c r="AF49" s="44" t="str">
        <f>_xlfn.IFNA(VLOOKUP($A49,'B-LogEmaxOverpEC50'!$A:$BQ,MATCH(AF$1,'B-LogEmaxOverpEC50'!$A$1:$BQ$1,0),FALSE),"")</f>
        <v/>
      </c>
      <c r="AG49" s="46">
        <f>_xlfn.IFNA(VLOOKUP($A49,'B-LogEmaxOverpEC50'!$A:$BQ,MATCH(AG$1,'B-LogEmaxOverpEC50'!$A$1:$BQ$1,0),FALSE),"")</f>
        <v>7.3053840739358717</v>
      </c>
      <c r="AH49" s="46">
        <f>_xlfn.IFNA(VLOOKUP($A49,'B-LogEmaxOverpEC50'!$A:$BQ,MATCH(AH$1,'B-LogEmaxOverpEC50'!$A$1:$BQ$1,0),FALSE),"")</f>
        <v>7.1669214613400296</v>
      </c>
      <c r="AI49" s="46">
        <f>_xlfn.IFNA(VLOOKUP($A49,'B-LogEmaxOverpEC50'!$A:$BQ,MATCH(AI$1,'B-LogEmaxOverpEC50'!$A$1:$BQ$1,0),FALSE),"")</f>
        <v>7.0128305125881125</v>
      </c>
      <c r="AJ49" s="46">
        <f>_xlfn.IFNA(VLOOKUP($A49,'B-LogEmaxOverpEC50'!$A:$BQ,MATCH(AJ$1,'B-LogEmaxOverpEC50'!$A$1:$BQ$1,0),FALSE),"")</f>
        <v>7.2482842317369043</v>
      </c>
      <c r="AK49" s="46" t="str">
        <f>_xlfn.IFNA(VLOOKUP($A49,'B-LogEmaxOverpEC50'!$A:$BQ,MATCH(AK$1,'B-LogEmaxOverpEC50'!$A$1:$BQ$1,0),FALSE),"")</f>
        <v/>
      </c>
      <c r="AL49" s="45" t="str">
        <f>_xlfn.IFNA(VLOOKUP($A49,'B-LogEmaxOverpEC50'!$A:$BQ,MATCH(AL$1,'B-LogEmaxOverpEC50'!$A$1:$BQ$1,0),FALSE),"")</f>
        <v/>
      </c>
      <c r="AM49" s="45" t="str">
        <f>_xlfn.IFNA(VLOOKUP($A49,'B-LogEmaxOverpEC50'!$A:$BQ,MATCH(AM$1,'B-LogEmaxOverpEC50'!$A$1:$BQ$1,0),FALSE),"")</f>
        <v/>
      </c>
      <c r="AN49" s="45" t="str">
        <f>_xlfn.IFNA(VLOOKUP($A49,'B-LogEmaxOverpEC50'!$A:$BQ,MATCH(AN$1,'B-LogEmaxOverpEC50'!$A$1:$BQ$1,0),FALSE),"")</f>
        <v/>
      </c>
      <c r="AO49" s="46" t="str">
        <f>_xlfn.IFNA(VLOOKUP($A49,'B-LogEmaxOverpEC50'!$A:$BQ,MATCH(AO$1,'B-LogEmaxOverpEC50'!$A$1:$BQ$1,0),FALSE),"")</f>
        <v/>
      </c>
      <c r="AP49" s="45">
        <f>_xlfn.IFNA(VLOOKUP($A49,'B-LogEmaxOverpEC50'!$A:$BQ,MATCH(AP$1,'B-LogEmaxOverpEC50'!$A$1:$BQ$1,0),FALSE),"")</f>
        <v>7.0593335745632722</v>
      </c>
      <c r="AQ49" s="45">
        <f>_xlfn.IFNA(VLOOKUP($A49,'B-LogEmaxOverpEC50'!$A:$BQ,MATCH(AQ$1,'B-LogEmaxOverpEC50'!$A$1:$BQ$1,0),FALSE),"")</f>
        <v>6.255606388604984</v>
      </c>
      <c r="AR49" s="47" t="str">
        <f>_xlfn.IFNA(VLOOKUP($A49,'I-LogEmaxOverpEC50'!$A:$BQ,MATCH(AR$1,'I-LogEmaxOverpEC50'!$A$1:$BQ$1,0),FALSE),"")</f>
        <v/>
      </c>
      <c r="AS49" s="47">
        <f>_xlfn.IFNA(VLOOKUP($A49,'I-LogEmaxOverpEC50'!$A:$BQ,MATCH(AS$1,'I-LogEmaxOverpEC50'!$A$1:$BQ$1,0),FALSE),"")</f>
        <v>6.7981291628692873</v>
      </c>
      <c r="AT49" s="47">
        <f>_xlfn.IFNA(VLOOKUP($A49,'I-LogEmaxOverpEC50'!$A:$BQ,MATCH(AT$1,'I-LogEmaxOverpEC50'!$A$1:$BQ$1,0),FALSE),"")</f>
        <v>6.7981291628692873</v>
      </c>
      <c r="AU49" s="47">
        <f>_xlfn.IFNA(VLOOKUP($A49,'I-LogEmaxOverpEC50'!$A:$BQ,MATCH(AU$1,'I-LogEmaxOverpEC50'!$A$1:$BQ$1,0),FALSE),"")</f>
        <v>6.4145093628530931</v>
      </c>
      <c r="AV49" s="47">
        <f>_xlfn.IFNA(VLOOKUP($A49,'I-LogEmaxOverpEC50'!$A:$BQ,MATCH(AV$1,'I-LogEmaxOverpEC50'!$A$1:$BQ$1,0),FALSE),"")</f>
        <v>6.4145093628530931</v>
      </c>
      <c r="AW49" s="47" t="str">
        <f>_xlfn.IFNA(VLOOKUP($A49,'I-LogEmaxOverpEC50'!$A:$BQ,MATCH(AW$1,'I-LogEmaxOverpEC50'!$A$1:$BQ$1,0),FALSE),"")</f>
        <v/>
      </c>
      <c r="AX49" s="47" t="str">
        <f>_xlfn.IFNA(VLOOKUP($A49,'I-LogEmaxOverpEC50'!$A:$BQ,MATCH(AX$1,'I-LogEmaxOverpEC50'!$A$1:$BQ$1,0),FALSE),"")</f>
        <v/>
      </c>
      <c r="AY49" s="47" t="str">
        <f>_xlfn.IFNA(VLOOKUP($A49,'I-LogEmaxOverpEC50'!$A:$BQ,MATCH(AY$1,'I-LogEmaxOverpEC50'!$A$1:$BQ$1,0),FALSE),"")</f>
        <v/>
      </c>
      <c r="AZ49" s="47" t="str">
        <f>_xlfn.IFNA(VLOOKUP($A49,'I-LogEmaxOverpEC50'!$A:$BQ,MATCH(AZ$1,'I-LogEmaxOverpEC50'!$A$1:$BQ$1,0),FALSE),"")</f>
        <v/>
      </c>
      <c r="BA49" s="47" t="str">
        <f>_xlfn.IFNA(VLOOKUP($A49,'I-LogEmaxOverpEC50'!$A:$BQ,MATCH(BA$1,'I-LogEmaxOverpEC50'!$A$1:$BQ$1,0),FALSE),"")</f>
        <v/>
      </c>
      <c r="BB49" s="47">
        <f>_xlfn.IFNA(VLOOKUP($A49,'I-LogEmaxOverpEC50'!$A:$BQ,MATCH(BB$1,'I-LogEmaxOverpEC50'!$A$1:$BQ$1,0),FALSE),"")</f>
        <v>6.1041231518917369</v>
      </c>
      <c r="BC49" s="47">
        <f>_xlfn.IFNA(VLOOKUP($A49,'I-LogEmaxOverpEC50'!$A:$BQ,MATCH(BC$1,'I-LogEmaxOverpEC50'!$A$1:$BQ$1,0),FALSE),"")</f>
        <v>5.7188305709499696</v>
      </c>
      <c r="BD49" s="199" t="str">
        <f t="shared" si="43"/>
        <v/>
      </c>
      <c r="BE49" s="41">
        <f t="shared" si="44"/>
        <v>1</v>
      </c>
      <c r="BF49" s="41">
        <f t="shared" si="45"/>
        <v>0.86810291880780543</v>
      </c>
      <c r="BG49" s="41">
        <f t="shared" si="46"/>
        <v>0.89359359839064001</v>
      </c>
      <c r="BH49" s="41">
        <f t="shared" si="47"/>
        <v>0.68164171732033063</v>
      </c>
      <c r="BI49" s="41" t="str">
        <f t="shared" si="48"/>
        <v/>
      </c>
      <c r="BJ49" s="41" t="str">
        <f t="shared" si="49"/>
        <v/>
      </c>
      <c r="BK49" s="41" t="str">
        <f t="shared" si="50"/>
        <v/>
      </c>
      <c r="BL49" s="41" t="str">
        <f t="shared" si="51"/>
        <v/>
      </c>
      <c r="BM49" s="41" t="str">
        <f t="shared" si="52"/>
        <v/>
      </c>
      <c r="BN49" s="41">
        <f t="shared" si="53"/>
        <v>0.46627025845049985</v>
      </c>
      <c r="BO49" s="41" t="str">
        <f t="shared" si="54"/>
        <v/>
      </c>
      <c r="BP49" s="40" t="str">
        <f>_xlfn.IFNA(VLOOKUP($A49,'B-LogEmaxOverpEC50'!$A:$BQ,MATCH(BP$1,'B-LogEmaxOverpEC50'!$A$1:$BQ$1,0),FALSE),"")</f>
        <v/>
      </c>
      <c r="BQ49" s="41">
        <f>_xlfn.IFNA(VLOOKUP($A49,'B-LogEmaxOverpEC50'!$A:$BQ,MATCH(BQ$1,'B-LogEmaxOverpEC50'!$A$1:$BQ$1,0),FALSE),"")</f>
        <v>1</v>
      </c>
      <c r="BR49" s="41">
        <f>_xlfn.IFNA(VLOOKUP($A49,'B-LogEmaxOverpEC50'!$A:$BQ,MATCH(BR$1,'B-LogEmaxOverpEC50'!$A$1:$BQ$1,0),FALSE),"")</f>
        <v>0.86810291880780543</v>
      </c>
      <c r="BS49" s="41">
        <f>_xlfn.IFNA(VLOOKUP($A49,'B-LogEmaxOverpEC50'!$A:$BQ,MATCH(BS$1,'B-LogEmaxOverpEC50'!$A$1:$BQ$1,0),FALSE),"")</f>
        <v>0.72131855588495675</v>
      </c>
      <c r="BT49" s="41">
        <f>_xlfn.IFNA(VLOOKUP($A49,'B-LogEmaxOverpEC50'!$A:$BQ,MATCH(BT$1,'B-LogEmaxOverpEC50'!$A$1:$BQ$1,0),FALSE),"")</f>
        <v>0.94560768151499652</v>
      </c>
      <c r="BU49" s="41" t="str">
        <f>_xlfn.IFNA(VLOOKUP($A49,'B-LogEmaxOverpEC50'!$A:$BQ,MATCH(BU$1,'B-LogEmaxOverpEC50'!$A$1:$BQ$1,0),FALSE),"")</f>
        <v/>
      </c>
      <c r="BV49" s="41" t="str">
        <f>_xlfn.IFNA(VLOOKUP($A49,'B-LogEmaxOverpEC50'!$A:$BQ,MATCH(BV$1,'B-LogEmaxOverpEC50'!$A$1:$BQ$1,0),FALSE),"")</f>
        <v/>
      </c>
      <c r="BW49" s="41" t="str">
        <f>_xlfn.IFNA(VLOOKUP($A49,'B-LogEmaxOverpEC50'!$A:$BQ,MATCH(BW$1,'B-LogEmaxOverpEC50'!$A$1:$BQ$1,0),FALSE),"")</f>
        <v/>
      </c>
      <c r="BX49" s="41" t="str">
        <f>_xlfn.IFNA(VLOOKUP($A49,'B-LogEmaxOverpEC50'!$A:$BQ,MATCH(BX$1,'B-LogEmaxOverpEC50'!$A$1:$BQ$1,0),FALSE),"")</f>
        <v/>
      </c>
      <c r="BY49" s="41" t="str">
        <f>_xlfn.IFNA(VLOOKUP($A49,'B-LogEmaxOverpEC50'!$A:$BQ,MATCH(BY$1,'B-LogEmaxOverpEC50'!$A$1:$BQ$1,0),FALSE),"")</f>
        <v/>
      </c>
      <c r="BZ49" s="41">
        <f>_xlfn.IFNA(VLOOKUP($A49,'B-LogEmaxOverpEC50'!$A:$BQ,MATCH(BZ$1,'B-LogEmaxOverpEC50'!$A$1:$BQ$1,0),FALSE),"")</f>
        <v>0.76561656547781831</v>
      </c>
      <c r="CA49" s="41">
        <f>_xlfn.IFNA(VLOOKUP($A49,'B-LogEmaxOverpEC50'!$A:$BQ,MATCH(CA$1,'B-LogEmaxOverpEC50'!$A$1:$BQ$1,0),FALSE),"")</f>
        <v>0</v>
      </c>
      <c r="CB49" s="47" t="str">
        <f>_xlfn.IFNA(VLOOKUP($A49,'I-LogEmaxOverpEC50'!$A:$BQ,MATCH(CB$1,'I-LogEmaxOverpEC50'!$A$1:$BQ$1,0),FALSE),"")</f>
        <v/>
      </c>
      <c r="CC49" s="47">
        <f>_xlfn.IFNA(VLOOKUP($A49,'I-LogEmaxOverpEC50'!$A:$BQ,MATCH(CC$1,'I-LogEmaxOverpEC50'!$A$1:$BQ$1,0),FALSE),"")</f>
        <v>1</v>
      </c>
      <c r="CD49" s="47">
        <f>_xlfn.IFNA(VLOOKUP($A49,'I-LogEmaxOverpEC50'!$A:$BQ,MATCH(CD$1,'I-LogEmaxOverpEC50'!$A$1:$BQ$1,0),FALSE),"")</f>
        <v>1</v>
      </c>
      <c r="CE49" s="47">
        <f>_xlfn.IFNA(VLOOKUP($A49,'I-LogEmaxOverpEC50'!$A:$BQ,MATCH(CE$1,'I-LogEmaxOverpEC50'!$A$1:$BQ$1,0),FALSE),"")</f>
        <v>0.64456564393917848</v>
      </c>
      <c r="CF49" s="47">
        <f>_xlfn.IFNA(VLOOKUP($A49,'I-LogEmaxOverpEC50'!$A:$BQ,MATCH(CF$1,'I-LogEmaxOverpEC50'!$A$1:$BQ$1,0),FALSE),"")</f>
        <v>0.64456564393917848</v>
      </c>
      <c r="CG49" s="47" t="str">
        <f>_xlfn.IFNA(VLOOKUP($A49,'I-LogEmaxOverpEC50'!$A:$BQ,MATCH(CG$1,'I-LogEmaxOverpEC50'!$A$1:$BQ$1,0),FALSE),"")</f>
        <v/>
      </c>
      <c r="CH49" s="47" t="str">
        <f>_xlfn.IFNA(VLOOKUP($A49,'I-LogEmaxOverpEC50'!$A:$BQ,MATCH(CH$1,'I-LogEmaxOverpEC50'!$A$1:$BQ$1,0),FALSE),"")</f>
        <v/>
      </c>
      <c r="CI49" s="47" t="str">
        <f>_xlfn.IFNA(VLOOKUP($A49,'I-LogEmaxOverpEC50'!$A:$BQ,MATCH(CI$1,'I-LogEmaxOverpEC50'!$A$1:$BQ$1,0),FALSE),"")</f>
        <v/>
      </c>
      <c r="CJ49" s="47" t="str">
        <f>_xlfn.IFNA(VLOOKUP($A49,'I-LogEmaxOverpEC50'!$A:$BQ,MATCH(CJ$1,'I-LogEmaxOverpEC50'!$A$1:$BQ$1,0),FALSE),"")</f>
        <v/>
      </c>
      <c r="CK49" s="47" t="str">
        <f>_xlfn.IFNA(VLOOKUP($A49,'I-LogEmaxOverpEC50'!$A:$BQ,MATCH(CK$1,'I-LogEmaxOverpEC50'!$A$1:$BQ$1,0),FALSE),"")</f>
        <v/>
      </c>
      <c r="CL49" s="47">
        <f>_xlfn.IFNA(VLOOKUP($A49,'I-LogEmaxOverpEC50'!$A:$BQ,MATCH(CL$1,'I-LogEmaxOverpEC50'!$A$1:$BQ$1,0),FALSE),"")</f>
        <v>0.35698423385932637</v>
      </c>
      <c r="CM49" s="47">
        <f>_xlfn.IFNA(VLOOKUP($A49,'I-LogEmaxOverpEC50'!$A:$BQ,MATCH(CM$1,'I-LogEmaxOverpEC50'!$A$1:$BQ$1,0),FALSE),"")</f>
        <v>0</v>
      </c>
      <c r="CN49" s="105" t="str">
        <f t="shared" si="59"/>
        <v/>
      </c>
      <c r="CO49" s="47">
        <f t="shared" si="60"/>
        <v>0.93056423783708142</v>
      </c>
      <c r="CP49" s="47" t="str">
        <f t="shared" si="61"/>
        <v/>
      </c>
      <c r="CQ49" s="47">
        <f t="shared" si="62"/>
        <v>0.86468830059066448</v>
      </c>
      <c r="CR49" s="48" t="str">
        <f>_xlfn.IFNA(VLOOKUP($A49,'B-LogEmaxOverpEC50'!$A:$HP,MATCH(CR$1,'B-LogEmaxOverpEC50'!$A$1:$HP$1,0),FALSE),"")</f>
        <v/>
      </c>
      <c r="CS49" s="47">
        <f>_xlfn.IFNA(VLOOKUP($A49,'B-LogEmaxOverpEC50'!$A:$HP,MATCH(CS$1,'B-LogEmaxOverpEC50'!$A$1:$HP$1,0),FALSE),"")</f>
        <v>7.3053840739358717</v>
      </c>
      <c r="CT49" s="47" t="str">
        <f>_xlfn.IFNA(VLOOKUP($A49,'B-LogEmaxOverpEC50'!$A:$HP,MATCH(CT$1,'B-LogEmaxOverpEC50'!$A$1:$HP$1,0),FALSE),"")</f>
        <v/>
      </c>
      <c r="CU49" s="47">
        <f>_xlfn.IFNA(VLOOKUP($A49,'B-LogEmaxOverpEC50'!$A:$HP,MATCH(CU$1,'B-LogEmaxOverpEC50'!$A$1:$HP$1,0),FALSE),"")</f>
        <v>7.0593335745632722</v>
      </c>
      <c r="CV49" s="48" t="str">
        <f>_xlfn.IFNA(VLOOKUP($A49,'I-LogEmaxOverpEC50'!$A:$HP,MATCH(CV$1,'I-LogEmaxOverpEC50'!$A$1:$HP$1,0),FALSE),"")</f>
        <v/>
      </c>
      <c r="CW49" s="47">
        <f>_xlfn.IFNA(VLOOKUP($A49,'I-LogEmaxOverpEC50'!$A:$HP,MATCH(CW$1,'I-LogEmaxOverpEC50'!$A$1:$HP$1,0),FALSE),"")</f>
        <v>6.7981291628692873</v>
      </c>
      <c r="CX49" s="47" t="str">
        <f>_xlfn.IFNA(VLOOKUP($A49,'I-LogEmaxOverpEC50'!$A:$HP,MATCH(CX$1,'I-LogEmaxOverpEC50'!$A$1:$HP$1,0),FALSE),"")</f>
        <v/>
      </c>
      <c r="CY49" s="47">
        <f>_xlfn.IFNA(VLOOKUP($A49,'I-LogEmaxOverpEC50'!$A:$HP,MATCH(CY$1,'I-LogEmaxOverpEC50'!$A$1:$HP$1,0),FALSE),"")</f>
        <v>6.1041231518917369</v>
      </c>
      <c r="CZ49" s="105" t="str">
        <f t="shared" si="63"/>
        <v/>
      </c>
      <c r="DA49" s="47">
        <f t="shared" si="64"/>
        <v>0.9196704323503454</v>
      </c>
      <c r="DB49" s="47" t="str">
        <f t="shared" si="65"/>
        <v/>
      </c>
      <c r="DC49" s="47">
        <f t="shared" si="66"/>
        <v>0.88794645379898984</v>
      </c>
      <c r="DD49" s="48" t="str">
        <f>_xlfn.IFNA(VLOOKUP($A49,'B-LogEmaxOverpEC50'!$A:$HP,MATCH(DD$1,'B-LogEmaxOverpEC50'!$A$1:$HP$1,0),FALSE),"")</f>
        <v/>
      </c>
      <c r="DE49" s="47">
        <f>_xlfn.IFNA(VLOOKUP($A49,'B-LogEmaxOverpEC50'!$A:$HP,MATCH(DE$1,'B-LogEmaxOverpEC50'!$A$1:$HP$1,0),FALSE),"")</f>
        <v>7.1833550699002293</v>
      </c>
      <c r="DF49" s="47" t="str">
        <f>_xlfn.IFNA(VLOOKUP($A49,'B-LogEmaxOverpEC50'!$A:$HP,MATCH(DF$1,'B-LogEmaxOverpEC50'!$A$1:$HP$1,0),FALSE),"")</f>
        <v/>
      </c>
      <c r="DG49" s="47">
        <f>_xlfn.IFNA(VLOOKUP($A49,'B-LogEmaxOverpEC50'!$A:$HP,MATCH(DG$1,'B-LogEmaxOverpEC50'!$A$1:$HP$1,0),FALSE),"")</f>
        <v>6.6574699815841285</v>
      </c>
      <c r="DH49" s="48" t="str">
        <f>_xlfn.IFNA(VLOOKUP($A49,'I-LogEmaxOverpEC50'!$A:$HP,MATCH(DH$1,'I-LogEmaxOverpEC50'!$A$1:$HP$1,0),FALSE),"")</f>
        <v/>
      </c>
      <c r="DI49" s="47">
        <f>_xlfn.IFNA(VLOOKUP($A49,'I-LogEmaxOverpEC50'!$A:$HP,MATCH(DI$1,'I-LogEmaxOverpEC50'!$A$1:$HP$1,0),FALSE),"")</f>
        <v>6.6063192628611898</v>
      </c>
      <c r="DJ49" s="47" t="str">
        <f>_xlfn.IFNA(VLOOKUP($A49,'I-LogEmaxOverpEC50'!$A:$HP,MATCH(DJ$1,'I-LogEmaxOverpEC50'!$A$1:$HP$1,0),FALSE),"")</f>
        <v/>
      </c>
      <c r="DK49" s="47">
        <f>_xlfn.IFNA(VLOOKUP($A49,'I-LogEmaxOverpEC50'!$A:$HP,MATCH(DK$1,'I-LogEmaxOverpEC50'!$A$1:$HP$1,0),FALSE),"")</f>
        <v>5.9114768614208533</v>
      </c>
      <c r="DL49" s="105" t="str">
        <f t="shared" si="67"/>
        <v/>
      </c>
      <c r="DM49" s="47">
        <f t="shared" si="68"/>
        <v>1</v>
      </c>
      <c r="DN49" s="47" t="str">
        <f t="shared" si="69"/>
        <v/>
      </c>
      <c r="DO49" s="47">
        <f t="shared" si="70"/>
        <v>0.46627025845049985</v>
      </c>
      <c r="DP49" s="48" t="str">
        <f>_xlfn.IFNA(VLOOKUP($A49,'B-LogEmaxOverpEC50'!$A:$HP,MATCH(DP$1,'B-LogEmaxOverpEC50'!$A$1:$HP$1,0),FALSE),"")</f>
        <v/>
      </c>
      <c r="DQ49" s="47">
        <f>_xlfn.IFNA(VLOOKUP($A49,'B-LogEmaxOverpEC50'!$A:$HP,MATCH(DQ$1,'B-LogEmaxOverpEC50'!$A$1:$HP$1,0),FALSE),"")</f>
        <v>1</v>
      </c>
      <c r="DR49" s="47" t="str">
        <f>_xlfn.IFNA(VLOOKUP($A49,'B-LogEmaxOverpEC50'!$A:$HP,MATCH(DR$1,'B-LogEmaxOverpEC50'!$A$1:$HP$1,0),FALSE),"")</f>
        <v/>
      </c>
      <c r="DS49" s="47">
        <f>_xlfn.IFNA(VLOOKUP($A49,'B-LogEmaxOverpEC50'!$A:$HP,MATCH(DS$1,'B-LogEmaxOverpEC50'!$A$1:$HP$1,0),FALSE),"")</f>
        <v>0.76561656547781831</v>
      </c>
      <c r="DT49" s="48" t="str">
        <f>_xlfn.IFNA(VLOOKUP($A49,'I-LogEmaxOverpEC50'!$A:$HP,MATCH(DT$1,'I-LogEmaxOverpEC50'!$A$1:$HP$1,0),FALSE),"")</f>
        <v/>
      </c>
      <c r="DU49" s="47">
        <f>_xlfn.IFNA(VLOOKUP($A49,'I-LogEmaxOverpEC50'!$A:$HP,MATCH(DU$1,'I-LogEmaxOverpEC50'!$A$1:$HP$1,0),FALSE),"")</f>
        <v>1</v>
      </c>
      <c r="DV49" s="47" t="str">
        <f>_xlfn.IFNA(VLOOKUP($A49,'I-LogEmaxOverpEC50'!$A:$HP,MATCH(DV$1,'I-LogEmaxOverpEC50'!$A$1:$HP$1,0),FALSE),"")</f>
        <v/>
      </c>
      <c r="DW49" s="47">
        <f>_xlfn.IFNA(VLOOKUP($A49,'I-LogEmaxOverpEC50'!$A:$HP,MATCH(DW$1,'I-LogEmaxOverpEC50'!$A$1:$HP$1,0),FALSE),"")</f>
        <v>0.35698423385932637</v>
      </c>
      <c r="DX49" s="105" t="str">
        <f t="shared" si="71"/>
        <v/>
      </c>
      <c r="DY49" s="47">
        <f t="shared" si="72"/>
        <v>0.9304396491617084</v>
      </c>
      <c r="DZ49" s="47" t="str">
        <f t="shared" si="73"/>
        <v/>
      </c>
      <c r="EA49" s="47">
        <f t="shared" si="74"/>
        <v>0.46627025845049985</v>
      </c>
      <c r="EB49" s="48" t="str">
        <f>_xlfn.IFNA(VLOOKUP($A49,'B-LogEmaxOverpEC50'!$A:$HP,MATCH(EB$1,'B-LogEmaxOverpEC50'!$A$1:$HP$1,0),FALSE),"")</f>
        <v/>
      </c>
      <c r="EC49" s="47">
        <f>_xlfn.IFNA(VLOOKUP($A49,'B-LogEmaxOverpEC50'!$A:$HP,MATCH(EC$1,'B-LogEmaxOverpEC50'!$A$1:$HP$1,0),FALSE),"")</f>
        <v>0.88375728905193962</v>
      </c>
      <c r="ED49" s="47" t="str">
        <f>_xlfn.IFNA(VLOOKUP($A49,'B-LogEmaxOverpEC50'!$A:$HP,MATCH(ED$1,'B-LogEmaxOverpEC50'!$A$1:$HP$1,0),FALSE),"")</f>
        <v/>
      </c>
      <c r="EE49" s="47">
        <f>_xlfn.IFNA(VLOOKUP($A49,'B-LogEmaxOverpEC50'!$A:$HP,MATCH(EE$1,'B-LogEmaxOverpEC50'!$A$1:$HP$1,0),FALSE),"")</f>
        <v>0.38280828273890916</v>
      </c>
      <c r="EF49" s="48" t="str">
        <f>_xlfn.IFNA(VLOOKUP($A49,'I-LogEmaxOverpEC50'!$A:$HP,MATCH(EF$1,'I-LogEmaxOverpEC50'!$A$1:$HP$1,0),FALSE),"")</f>
        <v/>
      </c>
      <c r="EG49" s="47">
        <f>_xlfn.IFNA(VLOOKUP($A49,'I-LogEmaxOverpEC50'!$A:$HP,MATCH(EG$1,'I-LogEmaxOverpEC50'!$A$1:$HP$1,0),FALSE),"")</f>
        <v>0.82228282196958924</v>
      </c>
      <c r="EH49" s="47" t="str">
        <f>_xlfn.IFNA(VLOOKUP($A49,'I-LogEmaxOverpEC50'!$A:$HP,MATCH(EH$1,'I-LogEmaxOverpEC50'!$A$1:$HP$1,0),FALSE),"")</f>
        <v/>
      </c>
      <c r="EI49" s="47">
        <f>_xlfn.IFNA(VLOOKUP($A49,'I-LogEmaxOverpEC50'!$A:$HP,MATCH(EI$1,'I-LogEmaxOverpEC50'!$A$1:$HP$1,0),FALSE),"")</f>
        <v>0.17849211692966319</v>
      </c>
      <c r="EJ49" s="37"/>
      <c r="EK49" s="37"/>
      <c r="EL49" s="37"/>
      <c r="EM49" s="37"/>
      <c r="EN49" s="37"/>
      <c r="EO49" s="37"/>
      <c r="EP49" s="37"/>
      <c r="EQ49" s="37"/>
    </row>
    <row r="50" spans="1:147" s="49" customFormat="1" x14ac:dyDescent="0.2">
      <c r="A50" s="29" t="s">
        <v>182</v>
      </c>
      <c r="B50" s="377" t="str">
        <f>VLOOKUP($A50,BI!$A:$Q,MATCH(B$1,BI!$A$1:$Q$1,0),FALSE)</f>
        <v/>
      </c>
      <c r="C50" s="378">
        <f>VLOOKUP($A50,BI!$A:$Q,MATCH(C$1,BI!$A$1:$Q$1,0),FALSE)</f>
        <v>1</v>
      </c>
      <c r="D50" s="378">
        <f>VLOOKUP($A50,BI!$A:$Q,MATCH(D$1,BI!$A$1:$Q$1,0),FALSE)</f>
        <v>1</v>
      </c>
      <c r="E50" s="378">
        <f>VLOOKUP($A50,BI!$A:$Q,MATCH(E$1,BI!$A$1:$Q$1,0),FALSE)</f>
        <v>1</v>
      </c>
      <c r="F50" s="378">
        <f>VLOOKUP($A50,BI!$A:$Q,MATCH(F$1,BI!$A$1:$Q$1,0),FALSE)</f>
        <v>1</v>
      </c>
      <c r="G50" s="378">
        <f>VLOOKUP($A50,BI!$A:$Q,MATCH(G$1,BI!$A$1:$Q$1,0),FALSE)</f>
        <v>1</v>
      </c>
      <c r="H50" s="378" t="str">
        <f>VLOOKUP($A50,BI!$A:$Q,MATCH(H$1,BI!$A$1:$Q$1,0),FALSE)</f>
        <v/>
      </c>
      <c r="I50" s="378" t="str">
        <f>VLOOKUP($A50,BI!$A:$Q,MATCH(I$1,BI!$A$1:$Q$1,0),FALSE)</f>
        <v/>
      </c>
      <c r="J50" s="378">
        <f>VLOOKUP($A50,BI!$A:$Q,MATCH(J$1,BI!$A$1:$Q$1,0),FALSE)</f>
        <v>1</v>
      </c>
      <c r="K50" s="378">
        <f>VLOOKUP($A50,BI!$A:$Q,MATCH(K$1,BI!$A$1:$Q$1,0),FALSE)</f>
        <v>1</v>
      </c>
      <c r="L50" s="378" t="str">
        <f>VLOOKUP($A50,BI!$A:$Q,MATCH(L$1,BI!$A$1:$Q$1,0),FALSE)</f>
        <v/>
      </c>
      <c r="M50" s="378" t="str">
        <f>VLOOKUP($A50,BI!$A:$Q,MATCH(M$1,BI!$A$1:$Q$1,0),FALSE)</f>
        <v/>
      </c>
      <c r="N50" s="49">
        <f t="shared" si="57"/>
        <v>7</v>
      </c>
      <c r="O50" s="49" t="str">
        <f>VLOOKUP($A50,BI!$A:$Q,MATCH(O$1,BI!$A$1:$Q$1,0),FALSE)</f>
        <v/>
      </c>
      <c r="P50" s="37">
        <f>VLOOKUP($A50,BI!$A:$Q,MATCH(P$1,BI!$A$1:$Q$1,0),FALSE)</f>
        <v>1</v>
      </c>
      <c r="Q50" s="37">
        <f>VLOOKUP($A50,BI!$A:$Q,MATCH(Q$1,BI!$A$1:$Q$1,0),FALSE)</f>
        <v>1</v>
      </c>
      <c r="R50" s="37" t="str">
        <f>VLOOKUP($A50,BI!$A:$Q,MATCH(R$1,BI!$A$1:$Q$1,0),FALSE)</f>
        <v/>
      </c>
      <c r="S50" s="37">
        <f t="shared" si="58"/>
        <v>2</v>
      </c>
      <c r="T50" s="40" t="str">
        <f t="shared" si="31"/>
        <v/>
      </c>
      <c r="U50" s="41">
        <f t="shared" si="32"/>
        <v>0.81795280866582043</v>
      </c>
      <c r="V50" s="41">
        <f t="shared" si="33"/>
        <v>0.82214193757889842</v>
      </c>
      <c r="W50" s="41">
        <f t="shared" si="34"/>
        <v>0.80586703619213462</v>
      </c>
      <c r="X50" s="41">
        <f t="shared" si="35"/>
        <v>0.76510672689530379</v>
      </c>
      <c r="Y50" s="41">
        <f t="shared" si="36"/>
        <v>0.69846705522401697</v>
      </c>
      <c r="Z50" s="41" t="str">
        <f t="shared" si="37"/>
        <v/>
      </c>
      <c r="AA50" s="41" t="str">
        <f t="shared" si="38"/>
        <v/>
      </c>
      <c r="AB50" s="41">
        <f t="shared" si="39"/>
        <v>0.90365663894468351</v>
      </c>
      <c r="AC50" s="41">
        <f t="shared" si="40"/>
        <v>0.91733435855329848</v>
      </c>
      <c r="AD50" s="41" t="str">
        <f t="shared" si="41"/>
        <v/>
      </c>
      <c r="AE50" s="41" t="str">
        <f t="shared" si="42"/>
        <v/>
      </c>
      <c r="AF50" s="44" t="str">
        <f>_xlfn.IFNA(VLOOKUP($A50,'B-LogEmaxOverpEC50'!$A:$BQ,MATCH(AF$1,'B-LogEmaxOverpEC50'!$A$1:$BQ$1,0),FALSE),"")</f>
        <v/>
      </c>
      <c r="AG50" s="46">
        <f>_xlfn.IFNA(VLOOKUP($A50,'B-LogEmaxOverpEC50'!$A:$BQ,MATCH(AG$1,'B-LogEmaxOverpEC50'!$A$1:$BQ$1,0),FALSE),"")</f>
        <v>10.189330319966071</v>
      </c>
      <c r="AH50" s="46">
        <f>_xlfn.IFNA(VLOOKUP($A50,'B-LogEmaxOverpEC50'!$A:$BQ,MATCH(AH$1,'B-LogEmaxOverpEC50'!$A$1:$BQ$1,0),FALSE),"")</f>
        <v>10.137411768804489</v>
      </c>
      <c r="AI50" s="46">
        <f>_xlfn.IFNA(VLOOKUP($A50,'B-LogEmaxOverpEC50'!$A:$BQ,MATCH(AI$1,'B-LogEmaxOverpEC50'!$A$1:$BQ$1,0),FALSE),"")</f>
        <v>9.9540120367248175</v>
      </c>
      <c r="AJ50" s="46">
        <f>_xlfn.IFNA(VLOOKUP($A50,'B-LogEmaxOverpEC50'!$A:$BQ,MATCH(AJ$1,'B-LogEmaxOverpEC50'!$A$1:$BQ$1,0),FALSE),"")</f>
        <v>10.484302249970845</v>
      </c>
      <c r="AK50" s="46">
        <f>_xlfn.IFNA(VLOOKUP($A50,'B-LogEmaxOverpEC50'!$A:$BQ,MATCH(AK$1,'B-LogEmaxOverpEC50'!$A$1:$BQ$1,0),FALSE),"")</f>
        <v>11.090719627749456</v>
      </c>
      <c r="AL50" s="45" t="str">
        <f>_xlfn.IFNA(VLOOKUP($A50,'B-LogEmaxOverpEC50'!$A:$BQ,MATCH(AL$1,'B-LogEmaxOverpEC50'!$A$1:$BQ$1,0),FALSE),"")</f>
        <v/>
      </c>
      <c r="AM50" s="45" t="str">
        <f>_xlfn.IFNA(VLOOKUP($A50,'B-LogEmaxOverpEC50'!$A:$BQ,MATCH(AM$1,'B-LogEmaxOverpEC50'!$A$1:$BQ$1,0),FALSE),"")</f>
        <v/>
      </c>
      <c r="AN50" s="45">
        <f>_xlfn.IFNA(VLOOKUP($A50,'B-LogEmaxOverpEC50'!$A:$BQ,MATCH(AN$1,'B-LogEmaxOverpEC50'!$A$1:$BQ$1,0),FALSE),"")</f>
        <v>7.5541852993239571</v>
      </c>
      <c r="AO50" s="46">
        <f>_xlfn.IFNA(VLOOKUP($A50,'B-LogEmaxOverpEC50'!$A:$BQ,MATCH(AO$1,'B-LogEmaxOverpEC50'!$A$1:$BQ$1,0),FALSE),"")</f>
        <v>7.9517704304393719</v>
      </c>
      <c r="AP50" s="45" t="str">
        <f>_xlfn.IFNA(VLOOKUP($A50,'B-LogEmaxOverpEC50'!$A:$BQ,MATCH(AP$1,'B-LogEmaxOverpEC50'!$A$1:$BQ$1,0),FALSE),"")</f>
        <v/>
      </c>
      <c r="AQ50" s="45" t="str">
        <f>_xlfn.IFNA(VLOOKUP($A50,'B-LogEmaxOverpEC50'!$A:$BQ,MATCH(AQ$1,'B-LogEmaxOverpEC50'!$A$1:$BQ$1,0),FALSE),"")</f>
        <v/>
      </c>
      <c r="AR50" s="47" t="str">
        <f>_xlfn.IFNA(VLOOKUP($A50,'I-LogEmaxOverpEC50'!$A:$BQ,MATCH(AR$1,'I-LogEmaxOverpEC50'!$A$1:$BQ$1,0),FALSE),"")</f>
        <v/>
      </c>
      <c r="AS50" s="47">
        <f>_xlfn.IFNA(VLOOKUP($A50,'I-LogEmaxOverpEC50'!$A:$BQ,MATCH(AS$1,'I-LogEmaxOverpEC50'!$A$1:$BQ$1,0),FALSE),"")</f>
        <v>8.3343913536400507</v>
      </c>
      <c r="AT50" s="47">
        <f>_xlfn.IFNA(VLOOKUP($A50,'I-LogEmaxOverpEC50'!$A:$BQ,MATCH(AT$1,'I-LogEmaxOverpEC50'!$A$1:$BQ$1,0),FALSE),"")</f>
        <v>8.3343913536400507</v>
      </c>
      <c r="AU50" s="47">
        <f>_xlfn.IFNA(VLOOKUP($A50,'I-LogEmaxOverpEC50'!$A:$BQ,MATCH(AU$1,'I-LogEmaxOverpEC50'!$A$1:$BQ$1,0),FALSE),"")</f>
        <v>8.0216101782562621</v>
      </c>
      <c r="AV50" s="47">
        <f>_xlfn.IFNA(VLOOKUP($A50,'I-LogEmaxOverpEC50'!$A:$BQ,MATCH(AV$1,'I-LogEmaxOverpEC50'!$A$1:$BQ$1,0),FALSE),"")</f>
        <v>8.0216101782562621</v>
      </c>
      <c r="AW50" s="47">
        <f>_xlfn.IFNA(VLOOKUP($A50,'I-LogEmaxOverpEC50'!$A:$BQ,MATCH(AW$1,'I-LogEmaxOverpEC50'!$A$1:$BQ$1,0),FALSE),"")</f>
        <v>7.746502278709368</v>
      </c>
      <c r="AX50" s="47" t="str">
        <f>_xlfn.IFNA(VLOOKUP($A50,'I-LogEmaxOverpEC50'!$A:$BQ,MATCH(AX$1,'I-LogEmaxOverpEC50'!$A$1:$BQ$1,0),FALSE),"")</f>
        <v/>
      </c>
      <c r="AY50" s="47" t="str">
        <f>_xlfn.IFNA(VLOOKUP($A50,'I-LogEmaxOverpEC50'!$A:$BQ,MATCH(AY$1,'I-LogEmaxOverpEC50'!$A$1:$BQ$1,0),FALSE),"")</f>
        <v/>
      </c>
      <c r="AZ50" s="47">
        <f>_xlfn.IFNA(VLOOKUP($A50,'I-LogEmaxOverpEC50'!$A:$BQ,MATCH(AZ$1,'I-LogEmaxOverpEC50'!$A$1:$BQ$1,0),FALSE),"")</f>
        <v>8.3595748360195241</v>
      </c>
      <c r="BA50" s="47">
        <f>_xlfn.IFNA(VLOOKUP($A50,'I-LogEmaxOverpEC50'!$A:$BQ,MATCH(BA$1,'I-LogEmaxOverpEC50'!$A$1:$BQ$1,0),FALSE),"")</f>
        <v>7.2944322271701871</v>
      </c>
      <c r="BB50" s="47" t="str">
        <f>_xlfn.IFNA(VLOOKUP($A50,'I-LogEmaxOverpEC50'!$A:$BQ,MATCH(BB$1,'I-LogEmaxOverpEC50'!$A$1:$BQ$1,0),FALSE),"")</f>
        <v/>
      </c>
      <c r="BC50" s="47" t="str">
        <f>_xlfn.IFNA(VLOOKUP($A50,'I-LogEmaxOverpEC50'!$A:$BQ,MATCH(BC$1,'I-LogEmaxOverpEC50'!$A$1:$BQ$1,0),FALSE),"")</f>
        <v/>
      </c>
      <c r="BD50" s="199" t="str">
        <f t="shared" si="43"/>
        <v/>
      </c>
      <c r="BE50" s="41">
        <f t="shared" si="44"/>
        <v>0.7631644476098276</v>
      </c>
      <c r="BF50" s="41">
        <f t="shared" si="45"/>
        <v>0.74812831407351199</v>
      </c>
      <c r="BG50" s="41">
        <f t="shared" si="46"/>
        <v>0.99396036212934502</v>
      </c>
      <c r="BH50" s="41">
        <f t="shared" si="47"/>
        <v>0.82399744906152506</v>
      </c>
      <c r="BI50" s="41">
        <f t="shared" si="48"/>
        <v>0.4244220893834561</v>
      </c>
      <c r="BJ50" s="41" t="str">
        <f t="shared" si="49"/>
        <v/>
      </c>
      <c r="BK50" s="41" t="str">
        <f t="shared" si="50"/>
        <v/>
      </c>
      <c r="BL50" s="41">
        <f t="shared" si="51"/>
        <v>0</v>
      </c>
      <c r="BM50" s="41">
        <f t="shared" si="52"/>
        <v>0</v>
      </c>
      <c r="BN50" s="41" t="str">
        <f t="shared" si="53"/>
        <v/>
      </c>
      <c r="BO50" s="41" t="str">
        <f t="shared" si="54"/>
        <v/>
      </c>
      <c r="BP50" s="40" t="str">
        <f>_xlfn.IFNA(VLOOKUP($A50,'B-LogEmaxOverpEC50'!$A:$BQ,MATCH(BP$1,'B-LogEmaxOverpEC50'!$A$1:$BQ$1,0),FALSE),"")</f>
        <v/>
      </c>
      <c r="BQ50" s="41">
        <f>_xlfn.IFNA(VLOOKUP($A50,'B-LogEmaxOverpEC50'!$A:$BQ,MATCH(BQ$1,'B-LogEmaxOverpEC50'!$A$1:$BQ$1,0),FALSE),"")</f>
        <v>0.74512072439441235</v>
      </c>
      <c r="BR50" s="41">
        <f>_xlfn.IFNA(VLOOKUP($A50,'B-LogEmaxOverpEC50'!$A:$BQ,MATCH(BR$1,'B-LogEmaxOverpEC50'!$A$1:$BQ$1,0),FALSE),"")</f>
        <v>0.73044009461958492</v>
      </c>
      <c r="BS50" s="41">
        <f>_xlfn.IFNA(VLOOKUP($A50,'B-LogEmaxOverpEC50'!$A:$BQ,MATCH(BS$1,'B-LogEmaxOverpEC50'!$A$1:$BQ$1,0),FALSE),"")</f>
        <v>0.67858149095622877</v>
      </c>
      <c r="BT50" s="41">
        <f>_xlfn.IFNA(VLOOKUP($A50,'B-LogEmaxOverpEC50'!$A:$BQ,MATCH(BT$1,'B-LogEmaxOverpEC50'!$A$1:$BQ$1,0),FALSE),"")</f>
        <v>0.82852778413475947</v>
      </c>
      <c r="BU50" s="41">
        <f>_xlfn.IFNA(VLOOKUP($A50,'B-LogEmaxOverpEC50'!$A:$BQ,MATCH(BU$1,'B-LogEmaxOverpEC50'!$A$1:$BQ$1,0),FALSE),"")</f>
        <v>1</v>
      </c>
      <c r="BV50" s="41" t="str">
        <f>_xlfn.IFNA(VLOOKUP($A50,'B-LogEmaxOverpEC50'!$A:$BQ,MATCH(BV$1,'B-LogEmaxOverpEC50'!$A$1:$BQ$1,0),FALSE),"")</f>
        <v/>
      </c>
      <c r="BW50" s="41" t="str">
        <f>_xlfn.IFNA(VLOOKUP($A50,'B-LogEmaxOverpEC50'!$A:$BQ,MATCH(BW$1,'B-LogEmaxOverpEC50'!$A$1:$BQ$1,0),FALSE),"")</f>
        <v/>
      </c>
      <c r="BX50" s="41">
        <f>_xlfn.IFNA(VLOOKUP($A50,'B-LogEmaxOverpEC50'!$A:$BQ,MATCH(BX$1,'B-LogEmaxOverpEC50'!$A$1:$BQ$1,0),FALSE),"")</f>
        <v>0</v>
      </c>
      <c r="BY50" s="41">
        <f>_xlfn.IFNA(VLOOKUP($A50,'B-LogEmaxOverpEC50'!$A:$BQ,MATCH(BY$1,'B-LogEmaxOverpEC50'!$A$1:$BQ$1,0),FALSE),"")</f>
        <v>0.11242224567700543</v>
      </c>
      <c r="BZ50" s="41" t="str">
        <f>_xlfn.IFNA(VLOOKUP($A50,'B-LogEmaxOverpEC50'!$A:$BQ,MATCH(BZ$1,'B-LogEmaxOverpEC50'!$A$1:$BQ$1,0),FALSE),"")</f>
        <v/>
      </c>
      <c r="CA50" s="41" t="str">
        <f>_xlfn.IFNA(VLOOKUP($A50,'B-LogEmaxOverpEC50'!$A:$BQ,MATCH(CA$1,'B-LogEmaxOverpEC50'!$A$1:$BQ$1,0),FALSE),"")</f>
        <v/>
      </c>
      <c r="CB50" s="47" t="str">
        <f>_xlfn.IFNA(VLOOKUP($A50,'I-LogEmaxOverpEC50'!$A:$BQ,MATCH(CB$1,'I-LogEmaxOverpEC50'!$A$1:$BQ$1,0),FALSE),"")</f>
        <v/>
      </c>
      <c r="CC50" s="47">
        <f>_xlfn.IFNA(VLOOKUP($A50,'I-LogEmaxOverpEC50'!$A:$BQ,MATCH(CC$1,'I-LogEmaxOverpEC50'!$A$1:$BQ$1,0),FALSE),"")</f>
        <v>0.97635670362799687</v>
      </c>
      <c r="CD50" s="47">
        <f>_xlfn.IFNA(VLOOKUP($A50,'I-LogEmaxOverpEC50'!$A:$BQ,MATCH(CD$1,'I-LogEmaxOverpEC50'!$A$1:$BQ$1,0),FALSE),"")</f>
        <v>0.97635670362799687</v>
      </c>
      <c r="CE50" s="47">
        <f>_xlfn.IFNA(VLOOKUP($A50,'I-LogEmaxOverpEC50'!$A:$BQ,MATCH(CE$1,'I-LogEmaxOverpEC50'!$A$1:$BQ$1,0),FALSE),"")</f>
        <v>0.6827047806036397</v>
      </c>
      <c r="CF50" s="47">
        <f>_xlfn.IFNA(VLOOKUP($A50,'I-LogEmaxOverpEC50'!$A:$BQ,MATCH(CF$1,'I-LogEmaxOverpEC50'!$A$1:$BQ$1,0),FALSE),"")</f>
        <v>0.6827047806036397</v>
      </c>
      <c r="CG50" s="47">
        <f>_xlfn.IFNA(VLOOKUP($A50,'I-LogEmaxOverpEC50'!$A:$BQ,MATCH(CG$1,'I-LogEmaxOverpEC50'!$A$1:$BQ$1,0),FALSE),"")</f>
        <v>0.4244220893834561</v>
      </c>
      <c r="CH50" s="47" t="str">
        <f>_xlfn.IFNA(VLOOKUP($A50,'I-LogEmaxOverpEC50'!$A:$BQ,MATCH(CH$1,'I-LogEmaxOverpEC50'!$A$1:$BQ$1,0),FALSE),"")</f>
        <v/>
      </c>
      <c r="CI50" s="47" t="str">
        <f>_xlfn.IFNA(VLOOKUP($A50,'I-LogEmaxOverpEC50'!$A:$BQ,MATCH(CI$1,'I-LogEmaxOverpEC50'!$A$1:$BQ$1,0),FALSE),"")</f>
        <v/>
      </c>
      <c r="CJ50" s="47">
        <f>_xlfn.IFNA(VLOOKUP($A50,'I-LogEmaxOverpEC50'!$A:$BQ,MATCH(CJ$1,'I-LogEmaxOverpEC50'!$A$1:$BQ$1,0),FALSE),"")</f>
        <v>1</v>
      </c>
      <c r="CK50" s="47">
        <f>_xlfn.IFNA(VLOOKUP($A50,'I-LogEmaxOverpEC50'!$A:$BQ,MATCH(CK$1,'I-LogEmaxOverpEC50'!$A$1:$BQ$1,0),FALSE),"")</f>
        <v>0</v>
      </c>
      <c r="CL50" s="47" t="str">
        <f>_xlfn.IFNA(VLOOKUP($A50,'I-LogEmaxOverpEC50'!$A:$BQ,MATCH(CL$1,'I-LogEmaxOverpEC50'!$A$1:$BQ$1,0),FALSE),"")</f>
        <v/>
      </c>
      <c r="CM50" s="47" t="str">
        <f>_xlfn.IFNA(VLOOKUP($A50,'I-LogEmaxOverpEC50'!$A:$BQ,MATCH(CM$1,'I-LogEmaxOverpEC50'!$A$1:$BQ$1,0),FALSE),"")</f>
        <v/>
      </c>
      <c r="CN50" s="105" t="str">
        <f t="shared" si="59"/>
        <v/>
      </c>
      <c r="CO50" s="47">
        <f t="shared" si="60"/>
        <v>0.75147435273605201</v>
      </c>
      <c r="CP50" s="47">
        <f t="shared" si="61"/>
        <v>0.9512170877610886</v>
      </c>
      <c r="CQ50" s="47" t="str">
        <f t="shared" si="62"/>
        <v/>
      </c>
      <c r="CR50" s="48" t="str">
        <f>_xlfn.IFNA(VLOOKUP($A50,'B-LogEmaxOverpEC50'!$A:$HP,MATCH(CR$1,'B-LogEmaxOverpEC50'!$A$1:$HP$1,0),FALSE),"")</f>
        <v/>
      </c>
      <c r="CS50" s="47">
        <f>_xlfn.IFNA(VLOOKUP($A50,'B-LogEmaxOverpEC50'!$A:$HP,MATCH(CS$1,'B-LogEmaxOverpEC50'!$A$1:$HP$1,0),FALSE),"")</f>
        <v>11.090719627749456</v>
      </c>
      <c r="CT50" s="47">
        <f>_xlfn.IFNA(VLOOKUP($A50,'B-LogEmaxOverpEC50'!$A:$HP,MATCH(CT$1,'B-LogEmaxOverpEC50'!$A$1:$HP$1,0),FALSE),"")</f>
        <v>7.9517704304393719</v>
      </c>
      <c r="CU50" s="47" t="str">
        <f>_xlfn.IFNA(VLOOKUP($A50,'B-LogEmaxOverpEC50'!$A:$HP,MATCH(CU$1,'B-LogEmaxOverpEC50'!$A$1:$HP$1,0),FALSE),"")</f>
        <v/>
      </c>
      <c r="CV50" s="48" t="str">
        <f>_xlfn.IFNA(VLOOKUP($A50,'I-LogEmaxOverpEC50'!$A:$HP,MATCH(CV$1,'I-LogEmaxOverpEC50'!$A$1:$HP$1,0),FALSE),"")</f>
        <v/>
      </c>
      <c r="CW50" s="47">
        <f>_xlfn.IFNA(VLOOKUP($A50,'I-LogEmaxOverpEC50'!$A:$HP,MATCH(CW$1,'I-LogEmaxOverpEC50'!$A$1:$HP$1,0),FALSE),"")</f>
        <v>8.3343913536400507</v>
      </c>
      <c r="CX50" s="47">
        <f>_xlfn.IFNA(VLOOKUP($A50,'I-LogEmaxOverpEC50'!$A:$HP,MATCH(CX$1,'I-LogEmaxOverpEC50'!$A$1:$HP$1,0),FALSE),"")</f>
        <v>8.3595748360195241</v>
      </c>
      <c r="CY50" s="47" t="str">
        <f>_xlfn.IFNA(VLOOKUP($A50,'I-LogEmaxOverpEC50'!$A:$HP,MATCH(CY$1,'I-LogEmaxOverpEC50'!$A$1:$HP$1,0),FALSE),"")</f>
        <v/>
      </c>
      <c r="CZ50" s="105" t="str">
        <f t="shared" si="63"/>
        <v/>
      </c>
      <c r="DA50" s="47">
        <f t="shared" si="64"/>
        <v>0.78021212796030825</v>
      </c>
      <c r="DB50" s="47">
        <f t="shared" si="65"/>
        <v>0.99054227247830218</v>
      </c>
      <c r="DC50" s="47" t="str">
        <f t="shared" si="66"/>
        <v/>
      </c>
      <c r="DD50" s="48" t="str">
        <f>_xlfn.IFNA(VLOOKUP($A50,'B-LogEmaxOverpEC50'!$A:$HP,MATCH(DD$1,'B-LogEmaxOverpEC50'!$A$1:$HP$1,0),FALSE),"")</f>
        <v/>
      </c>
      <c r="DE50" s="47">
        <f>_xlfn.IFNA(VLOOKUP($A50,'B-LogEmaxOverpEC50'!$A:$HP,MATCH(DE$1,'B-LogEmaxOverpEC50'!$A$1:$HP$1,0),FALSE),"")</f>
        <v>10.371155200643136</v>
      </c>
      <c r="DF50" s="47">
        <f>_xlfn.IFNA(VLOOKUP($A50,'B-LogEmaxOverpEC50'!$A:$HP,MATCH(DF$1,'B-LogEmaxOverpEC50'!$A$1:$HP$1,0),FALSE),"")</f>
        <v>7.7529778648816645</v>
      </c>
      <c r="DG50" s="47" t="str">
        <f>_xlfn.IFNA(VLOOKUP($A50,'B-LogEmaxOverpEC50'!$A:$HP,MATCH(DG$1,'B-LogEmaxOverpEC50'!$A$1:$HP$1,0),FALSE),"")</f>
        <v/>
      </c>
      <c r="DH50" s="48" t="str">
        <f>_xlfn.IFNA(VLOOKUP($A50,'I-LogEmaxOverpEC50'!$A:$HP,MATCH(DH$1,'I-LogEmaxOverpEC50'!$A$1:$HP$1,0),FALSE),"")</f>
        <v/>
      </c>
      <c r="DI50" s="47">
        <f>_xlfn.IFNA(VLOOKUP($A50,'I-LogEmaxOverpEC50'!$A:$HP,MATCH(DI$1,'I-LogEmaxOverpEC50'!$A$1:$HP$1,0),FALSE),"")</f>
        <v>8.0917010685003987</v>
      </c>
      <c r="DJ50" s="47">
        <f>_xlfn.IFNA(VLOOKUP($A50,'I-LogEmaxOverpEC50'!$A:$HP,MATCH(DJ$1,'I-LogEmaxOverpEC50'!$A$1:$HP$1,0),FALSE),"")</f>
        <v>7.8270035315948556</v>
      </c>
      <c r="DK50" s="47" t="str">
        <f>_xlfn.IFNA(VLOOKUP($A50,'I-LogEmaxOverpEC50'!$A:$HP,MATCH(DK$1,'I-LogEmaxOverpEC50'!$A$1:$HP$1,0),FALSE),"")</f>
        <v/>
      </c>
      <c r="DL50" s="105" t="str">
        <f t="shared" si="67"/>
        <v/>
      </c>
      <c r="DM50" s="47">
        <f t="shared" si="68"/>
        <v>0.97635670362799687</v>
      </c>
      <c r="DN50" s="47">
        <f t="shared" si="69"/>
        <v>0.11242224567700543</v>
      </c>
      <c r="DO50" s="47" t="str">
        <f t="shared" si="70"/>
        <v/>
      </c>
      <c r="DP50" s="48" t="str">
        <f>_xlfn.IFNA(VLOOKUP($A50,'B-LogEmaxOverpEC50'!$A:$HP,MATCH(DP$1,'B-LogEmaxOverpEC50'!$A$1:$HP$1,0),FALSE),"")</f>
        <v/>
      </c>
      <c r="DQ50" s="47">
        <f>_xlfn.IFNA(VLOOKUP($A50,'B-LogEmaxOverpEC50'!$A:$HP,MATCH(DQ$1,'B-LogEmaxOverpEC50'!$A$1:$HP$1,0),FALSE),"")</f>
        <v>1</v>
      </c>
      <c r="DR50" s="47">
        <f>_xlfn.IFNA(VLOOKUP($A50,'B-LogEmaxOverpEC50'!$A:$HP,MATCH(DR$1,'B-LogEmaxOverpEC50'!$A$1:$HP$1,0),FALSE),"")</f>
        <v>0.11242224567700543</v>
      </c>
      <c r="DS50" s="47" t="str">
        <f>_xlfn.IFNA(VLOOKUP($A50,'B-LogEmaxOverpEC50'!$A:$HP,MATCH(DS$1,'B-LogEmaxOverpEC50'!$A$1:$HP$1,0),FALSE),"")</f>
        <v/>
      </c>
      <c r="DT50" s="48" t="str">
        <f>_xlfn.IFNA(VLOOKUP($A50,'I-LogEmaxOverpEC50'!$A:$HP,MATCH(DT$1,'I-LogEmaxOverpEC50'!$A$1:$HP$1,0),FALSE),"")</f>
        <v/>
      </c>
      <c r="DU50" s="47">
        <f>_xlfn.IFNA(VLOOKUP($A50,'I-LogEmaxOverpEC50'!$A:$HP,MATCH(DU$1,'I-LogEmaxOverpEC50'!$A$1:$HP$1,0),FALSE),"")</f>
        <v>0.97635670362799687</v>
      </c>
      <c r="DV50" s="47">
        <f>_xlfn.IFNA(VLOOKUP($A50,'I-LogEmaxOverpEC50'!$A:$HP,MATCH(DV$1,'I-LogEmaxOverpEC50'!$A$1:$HP$1,0),FALSE),"")</f>
        <v>1</v>
      </c>
      <c r="DW50" s="47" t="str">
        <f>_xlfn.IFNA(VLOOKUP($A50,'I-LogEmaxOverpEC50'!$A:$HP,MATCH(DW$1,'I-LogEmaxOverpEC50'!$A$1:$HP$1,0),FALSE),"")</f>
        <v/>
      </c>
      <c r="DX50" s="105" t="str">
        <f t="shared" si="71"/>
        <v/>
      </c>
      <c r="DY50" s="47">
        <f t="shared" si="72"/>
        <v>0.93970752520685008</v>
      </c>
      <c r="DZ50" s="47">
        <f t="shared" si="73"/>
        <v>0.11242224567700543</v>
      </c>
      <c r="EA50" s="47" t="str">
        <f t="shared" si="74"/>
        <v/>
      </c>
      <c r="EB50" s="48" t="str">
        <f>_xlfn.IFNA(VLOOKUP($A50,'B-LogEmaxOverpEC50'!$A:$HP,MATCH(EB$1,'B-LogEmaxOverpEC50'!$A$1:$HP$1,0),FALSE),"")</f>
        <v/>
      </c>
      <c r="EC50" s="47">
        <f>_xlfn.IFNA(VLOOKUP($A50,'B-LogEmaxOverpEC50'!$A:$HP,MATCH(EC$1,'B-LogEmaxOverpEC50'!$A$1:$HP$1,0),FALSE),"")</f>
        <v>0.79653401882099717</v>
      </c>
      <c r="ED50" s="47">
        <f>_xlfn.IFNA(VLOOKUP($A50,'B-LogEmaxOverpEC50'!$A:$HP,MATCH(ED$1,'B-LogEmaxOverpEC50'!$A$1:$HP$1,0),FALSE),"")</f>
        <v>5.6211122838502714E-2</v>
      </c>
      <c r="EE50" s="47" t="str">
        <f>_xlfn.IFNA(VLOOKUP($A50,'B-LogEmaxOverpEC50'!$A:$HP,MATCH(EE$1,'B-LogEmaxOverpEC50'!$A$1:$HP$1,0),FALSE),"")</f>
        <v/>
      </c>
      <c r="EF50" s="48" t="str">
        <f>_xlfn.IFNA(VLOOKUP($A50,'I-LogEmaxOverpEC50'!$A:$HP,MATCH(EF$1,'I-LogEmaxOverpEC50'!$A$1:$HP$1,0),FALSE),"")</f>
        <v/>
      </c>
      <c r="EG50" s="47">
        <f>_xlfn.IFNA(VLOOKUP($A50,'I-LogEmaxOverpEC50'!$A:$HP,MATCH(EG$1,'I-LogEmaxOverpEC50'!$A$1:$HP$1,0),FALSE),"")</f>
        <v>0.74850901156934579</v>
      </c>
      <c r="EH50" s="47">
        <f>_xlfn.IFNA(VLOOKUP($A50,'I-LogEmaxOverpEC50'!$A:$HP,MATCH(EH$1,'I-LogEmaxOverpEC50'!$A$1:$HP$1,0),FALSE),"")</f>
        <v>0.5</v>
      </c>
      <c r="EI50" s="47" t="str">
        <f>_xlfn.IFNA(VLOOKUP($A50,'I-LogEmaxOverpEC50'!$A:$HP,MATCH(EI$1,'I-LogEmaxOverpEC50'!$A$1:$HP$1,0),FALSE),"")</f>
        <v/>
      </c>
      <c r="EJ50" s="37"/>
      <c r="EK50" s="37"/>
      <c r="EL50" s="37"/>
      <c r="EM50" s="37"/>
      <c r="EN50" s="37"/>
      <c r="EO50" s="37"/>
      <c r="EP50" s="37"/>
      <c r="EQ50" s="37"/>
    </row>
    <row r="51" spans="1:147" s="49" customFormat="1" x14ac:dyDescent="0.2">
      <c r="A51" s="29" t="s">
        <v>30</v>
      </c>
      <c r="B51" s="377" t="str">
        <f>VLOOKUP($A51,BI!$A:$Q,MATCH(B$1,BI!$A$1:$Q$1,0),FALSE)</f>
        <v/>
      </c>
      <c r="C51" s="378">
        <f>VLOOKUP($A51,BI!$A:$Q,MATCH(C$1,BI!$A$1:$Q$1,0),FALSE)</f>
        <v>1</v>
      </c>
      <c r="D51" s="378">
        <f>VLOOKUP($A51,BI!$A:$Q,MATCH(D$1,BI!$A$1:$Q$1,0),FALSE)</f>
        <v>1</v>
      </c>
      <c r="E51" s="378">
        <f>VLOOKUP($A51,BI!$A:$Q,MATCH(E$1,BI!$A$1:$Q$1,0),FALSE)</f>
        <v>1</v>
      </c>
      <c r="F51" s="378">
        <f>VLOOKUP($A51,BI!$A:$Q,MATCH(F$1,BI!$A$1:$Q$1,0),FALSE)</f>
        <v>1</v>
      </c>
      <c r="G51" s="378">
        <f>VLOOKUP($A51,BI!$A:$Q,MATCH(G$1,BI!$A$1:$Q$1,0),FALSE)</f>
        <v>1</v>
      </c>
      <c r="H51" s="378">
        <f>VLOOKUP($A51,BI!$A:$Q,MATCH(H$1,BI!$A$1:$Q$1,0),FALSE)</f>
        <v>1</v>
      </c>
      <c r="I51" s="378">
        <f>VLOOKUP($A51,BI!$A:$Q,MATCH(I$1,BI!$A$1:$Q$1,0),FALSE)</f>
        <v>1</v>
      </c>
      <c r="J51" s="378">
        <f>VLOOKUP($A51,BI!$A:$Q,MATCH(J$1,BI!$A$1:$Q$1,0),FALSE)</f>
        <v>1</v>
      </c>
      <c r="K51" s="378">
        <f>VLOOKUP($A51,BI!$A:$Q,MATCH(K$1,BI!$A$1:$Q$1,0),FALSE)</f>
        <v>1</v>
      </c>
      <c r="L51" s="378" t="str">
        <f>VLOOKUP($A51,BI!$A:$Q,MATCH(L$1,BI!$A$1:$Q$1,0),FALSE)</f>
        <v/>
      </c>
      <c r="M51" s="378" t="str">
        <f>VLOOKUP($A51,BI!$A:$Q,MATCH(M$1,BI!$A$1:$Q$1,0),FALSE)</f>
        <v/>
      </c>
      <c r="N51" s="49">
        <f t="shared" si="57"/>
        <v>9</v>
      </c>
      <c r="O51" s="49" t="str">
        <f>VLOOKUP($A51,BI!$A:$Q,MATCH(O$1,BI!$A$1:$Q$1,0),FALSE)</f>
        <v/>
      </c>
      <c r="P51" s="37">
        <f>VLOOKUP($A51,BI!$A:$Q,MATCH(P$1,BI!$A$1:$Q$1,0),FALSE)</f>
        <v>1</v>
      </c>
      <c r="Q51" s="37">
        <f>VLOOKUP($A51,BI!$A:$Q,MATCH(Q$1,BI!$A$1:$Q$1,0),FALSE)</f>
        <v>1</v>
      </c>
      <c r="R51" s="37" t="str">
        <f>VLOOKUP($A51,BI!$A:$Q,MATCH(R$1,BI!$A$1:$Q$1,0),FALSE)</f>
        <v/>
      </c>
      <c r="S51" s="37">
        <f t="shared" si="58"/>
        <v>2</v>
      </c>
      <c r="T51" s="40" t="str">
        <f t="shared" si="31"/>
        <v/>
      </c>
      <c r="U51" s="41">
        <f t="shared" si="32"/>
        <v>0.75446899000930123</v>
      </c>
      <c r="V51" s="41">
        <f t="shared" si="33"/>
        <v>0.76116545541353464</v>
      </c>
      <c r="W51" s="41">
        <f t="shared" si="34"/>
        <v>0.91922253366174678</v>
      </c>
      <c r="X51" s="41">
        <f t="shared" si="35"/>
        <v>0.89000925206167936</v>
      </c>
      <c r="Y51" s="41">
        <f t="shared" si="36"/>
        <v>0.9061959999958682</v>
      </c>
      <c r="Z51" s="41">
        <f t="shared" si="37"/>
        <v>0.83522701128343924</v>
      </c>
      <c r="AA51" s="41">
        <f t="shared" si="38"/>
        <v>0.84458650373267696</v>
      </c>
      <c r="AB51" s="41">
        <f t="shared" si="39"/>
        <v>0.88297116756937088</v>
      </c>
      <c r="AC51" s="41">
        <f t="shared" si="40"/>
        <v>0.97163823061143162</v>
      </c>
      <c r="AD51" s="41" t="str">
        <f t="shared" si="41"/>
        <v/>
      </c>
      <c r="AE51" s="41" t="str">
        <f t="shared" si="42"/>
        <v/>
      </c>
      <c r="AF51" s="44" t="str">
        <f>_xlfn.IFNA(VLOOKUP($A51,'B-LogEmaxOverpEC50'!$A:$BQ,MATCH(AF$1,'B-LogEmaxOverpEC50'!$A$1:$BQ$1,0),FALSE),"")</f>
        <v/>
      </c>
      <c r="AG51" s="46">
        <f>_xlfn.IFNA(VLOOKUP($A51,'B-LogEmaxOverpEC50'!$A:$BQ,MATCH(AG$1,'B-LogEmaxOverpEC50'!$A$1:$BQ$1,0),FALSE),"")</f>
        <v>6.8304922596538393</v>
      </c>
      <c r="AH51" s="46">
        <f>_xlfn.IFNA(VLOOKUP($A51,'B-LogEmaxOverpEC50'!$A:$BQ,MATCH(AH$1,'B-LogEmaxOverpEC50'!$A$1:$BQ$1,0),FALSE),"")</f>
        <v>6.8911178860431921</v>
      </c>
      <c r="AI51" s="46">
        <f>_xlfn.IFNA(VLOOKUP($A51,'B-LogEmaxOverpEC50'!$A:$BQ,MATCH(AI$1,'B-LogEmaxOverpEC50'!$A$1:$BQ$1,0),FALSE),"")</f>
        <v>7.3168649326670607</v>
      </c>
      <c r="AJ51" s="46">
        <f>_xlfn.IFNA(VLOOKUP($A51,'B-LogEmaxOverpEC50'!$A:$BQ,MATCH(AJ$1,'B-LogEmaxOverpEC50'!$A$1:$BQ$1,0),FALSE),"")</f>
        <v>7.0843318649057823</v>
      </c>
      <c r="AK51" s="46">
        <f>_xlfn.IFNA(VLOOKUP($A51,'B-LogEmaxOverpEC50'!$A:$BQ,MATCH(AK$1,'B-LogEmaxOverpEC50'!$A$1:$BQ$1,0),FALSE),"")</f>
        <v>7.4268222846943939</v>
      </c>
      <c r="AL51" s="45">
        <f>_xlfn.IFNA(VLOOKUP($A51,'B-LogEmaxOverpEC50'!$A:$BQ,MATCH(AL$1,'B-LogEmaxOverpEC50'!$A$1:$BQ$1,0),FALSE),"")</f>
        <v>8.7281925167026841</v>
      </c>
      <c r="AM51" s="45">
        <f>_xlfn.IFNA(VLOOKUP($A51,'B-LogEmaxOverpEC50'!$A:$BQ,MATCH(AM$1,'B-LogEmaxOverpEC50'!$A$1:$BQ$1,0),FALSE),"")</f>
        <v>8.8260000000000005</v>
      </c>
      <c r="AN51" s="45">
        <f>_xlfn.IFNA(VLOOKUP($A51,'B-LogEmaxOverpEC50'!$A:$BQ,MATCH(AN$1,'B-LogEmaxOverpEC50'!$A$1:$BQ$1,0),FALSE),"")</f>
        <v>8.1412999457846951</v>
      </c>
      <c r="AO51" s="46">
        <f>_xlfn.IFNA(VLOOKUP($A51,'B-LogEmaxOverpEC50'!$A:$BQ,MATCH(AO$1,'B-LogEmaxOverpEC50'!$A$1:$BQ$1,0),FALSE),"")</f>
        <v>7.9119182139679021</v>
      </c>
      <c r="AP51" s="45" t="str">
        <f>_xlfn.IFNA(VLOOKUP($A51,'B-LogEmaxOverpEC50'!$A:$BQ,MATCH(AP$1,'B-LogEmaxOverpEC50'!$A$1:$BQ$1,0),FALSE),"")</f>
        <v/>
      </c>
      <c r="AQ51" s="45" t="str">
        <f>_xlfn.IFNA(VLOOKUP($A51,'B-LogEmaxOverpEC50'!$A:$BQ,MATCH(AQ$1,'B-LogEmaxOverpEC50'!$A$1:$BQ$1,0),FALSE),"")</f>
        <v/>
      </c>
      <c r="AR51" s="47" t="str">
        <f>_xlfn.IFNA(VLOOKUP($A51,'I-LogEmaxOverpEC50'!$A:$BQ,MATCH(AR$1,'I-LogEmaxOverpEC50'!$A$1:$BQ$1,0),FALSE),"")</f>
        <v/>
      </c>
      <c r="AS51" s="47">
        <f>_xlfn.IFNA(VLOOKUP($A51,'I-LogEmaxOverpEC50'!$A:$BQ,MATCH(AS$1,'I-LogEmaxOverpEC50'!$A$1:$BQ$1,0),FALSE),"")</f>
        <v>9.0533770772601692</v>
      </c>
      <c r="AT51" s="47">
        <f>_xlfn.IFNA(VLOOKUP($A51,'I-LogEmaxOverpEC50'!$A:$BQ,MATCH(AT$1,'I-LogEmaxOverpEC50'!$A$1:$BQ$1,0),FALSE),"")</f>
        <v>9.0533770772601692</v>
      </c>
      <c r="AU51" s="47">
        <f>_xlfn.IFNA(VLOOKUP($A51,'I-LogEmaxOverpEC50'!$A:$BQ,MATCH(AU$1,'I-LogEmaxOverpEC50'!$A$1:$BQ$1,0),FALSE),"")</f>
        <v>7.9598406965940445</v>
      </c>
      <c r="AV51" s="47">
        <f>_xlfn.IFNA(VLOOKUP($A51,'I-LogEmaxOverpEC50'!$A:$BQ,MATCH(AV$1,'I-LogEmaxOverpEC50'!$A$1:$BQ$1,0),FALSE),"")</f>
        <v>7.9598406965940445</v>
      </c>
      <c r="AW51" s="47">
        <f>_xlfn.IFNA(VLOOKUP($A51,'I-LogEmaxOverpEC50'!$A:$BQ,MATCH(AW$1,'I-LogEmaxOverpEC50'!$A$1:$BQ$1,0),FALSE),"")</f>
        <v>8.1956025900889617</v>
      </c>
      <c r="AX51" s="47">
        <f>_xlfn.IFNA(VLOOKUP($A51,'I-LogEmaxOverpEC50'!$A:$BQ,MATCH(AX$1,'I-LogEmaxOverpEC50'!$A$1:$BQ$1,0),FALSE),"")</f>
        <v>10.450084107422049</v>
      </c>
      <c r="AY51" s="47">
        <f>_xlfn.IFNA(VLOOKUP($A51,'I-LogEmaxOverpEC50'!$A:$BQ,MATCH(AY$1,'I-LogEmaxOverpEC50'!$A$1:$BQ$1,0),FALSE),"")</f>
        <v>10.450084107422049</v>
      </c>
      <c r="AZ51" s="47">
        <f>_xlfn.IFNA(VLOOKUP($A51,'I-LogEmaxOverpEC50'!$A:$BQ,MATCH(AZ$1,'I-LogEmaxOverpEC50'!$A$1:$BQ$1,0),FALSE),"")</f>
        <v>9.2203463089241495</v>
      </c>
      <c r="BA51" s="47">
        <f>_xlfn.IFNA(VLOOKUP($A51,'I-LogEmaxOverpEC50'!$A:$BQ,MATCH(BA$1,'I-LogEmaxOverpEC50'!$A$1:$BQ$1,0),FALSE),"")</f>
        <v>7.6875222141621302</v>
      </c>
      <c r="BB51" s="47" t="str">
        <f>_xlfn.IFNA(VLOOKUP($A51,'I-LogEmaxOverpEC50'!$A:$BQ,MATCH(BB$1,'I-LogEmaxOverpEC50'!$A$1:$BQ$1,0),FALSE),"")</f>
        <v/>
      </c>
      <c r="BC51" s="47" t="str">
        <f>_xlfn.IFNA(VLOOKUP($A51,'I-LogEmaxOverpEC50'!$A:$BQ,MATCH(BC$1,'I-LogEmaxOverpEC50'!$A$1:$BQ$1,0),FALSE),"")</f>
        <v/>
      </c>
      <c r="BD51" s="199" t="str">
        <f t="shared" si="43"/>
        <v/>
      </c>
      <c r="BE51" s="41">
        <f t="shared" si="44"/>
        <v>0</v>
      </c>
      <c r="BF51" s="41">
        <f t="shared" si="45"/>
        <v>6.1448358473623149E-2</v>
      </c>
      <c r="BG51" s="41">
        <f t="shared" si="46"/>
        <v>0.40443557684621589</v>
      </c>
      <c r="BH51" s="41">
        <f t="shared" si="47"/>
        <v>0.77492404062439924</v>
      </c>
      <c r="BI51" s="41">
        <f t="shared" si="48"/>
        <v>0.61544201934106468</v>
      </c>
      <c r="BJ51" s="41">
        <f t="shared" si="49"/>
        <v>0.95098616691892679</v>
      </c>
      <c r="BK51" s="41">
        <f t="shared" si="50"/>
        <v>1</v>
      </c>
      <c r="BL51" s="41">
        <f t="shared" si="51"/>
        <v>0.84468491657124756</v>
      </c>
      <c r="BM51" s="41">
        <f t="shared" si="52"/>
        <v>0</v>
      </c>
      <c r="BN51" s="41" t="str">
        <f t="shared" si="53"/>
        <v/>
      </c>
      <c r="BO51" s="41" t="str">
        <f t="shared" si="54"/>
        <v/>
      </c>
      <c r="BP51" s="40" t="str">
        <f>_xlfn.IFNA(VLOOKUP($A51,'B-LogEmaxOverpEC50'!$A:$BQ,MATCH(BP$1,'B-LogEmaxOverpEC50'!$A$1:$BQ$1,0),FALSE),"")</f>
        <v/>
      </c>
      <c r="BQ51" s="41">
        <f>_xlfn.IFNA(VLOOKUP($A51,'B-LogEmaxOverpEC50'!$A:$BQ,MATCH(BQ$1,'B-LogEmaxOverpEC50'!$A$1:$BQ$1,0),FALSE),"")</f>
        <v>0</v>
      </c>
      <c r="BR51" s="41">
        <f>_xlfn.IFNA(VLOOKUP($A51,'B-LogEmaxOverpEC50'!$A:$BQ,MATCH(BR$1,'B-LogEmaxOverpEC50'!$A$1:$BQ$1,0),FALSE),"")</f>
        <v>3.0381052983956866E-2</v>
      </c>
      <c r="BS51" s="41">
        <f>_xlfn.IFNA(VLOOKUP($A51,'B-LogEmaxOverpEC50'!$A:$BQ,MATCH(BS$1,'B-LogEmaxOverpEC50'!$A$1:$BQ$1,0),FALSE),"")</f>
        <v>0.24373379425170769</v>
      </c>
      <c r="BT51" s="41">
        <f>_xlfn.IFNA(VLOOKUP($A51,'B-LogEmaxOverpEC50'!$A:$BQ,MATCH(BT$1,'B-LogEmaxOverpEC50'!$A$1:$BQ$1,0),FALSE),"")</f>
        <v>0.12720552274475735</v>
      </c>
      <c r="BU51" s="41">
        <f>_xlfn.IFNA(VLOOKUP($A51,'B-LogEmaxOverpEC50'!$A:$BQ,MATCH(BU$1,'B-LogEmaxOverpEC50'!$A$1:$BQ$1,0),FALSE),"")</f>
        <v>0.29883623750670546</v>
      </c>
      <c r="BV51" s="41">
        <f>_xlfn.IFNA(VLOOKUP($A51,'B-LogEmaxOverpEC50'!$A:$BQ,MATCH(BV$1,'B-LogEmaxOverpEC50'!$A$1:$BQ$1,0),FALSE),"")</f>
        <v>0.95098616691892679</v>
      </c>
      <c r="BW51" s="41">
        <f>_xlfn.IFNA(VLOOKUP($A51,'B-LogEmaxOverpEC50'!$A:$BQ,MATCH(BW$1,'B-LogEmaxOverpEC50'!$A$1:$BQ$1,0),FALSE),"")</f>
        <v>1</v>
      </c>
      <c r="BX51" s="41">
        <f>_xlfn.IFNA(VLOOKUP($A51,'B-LogEmaxOverpEC50'!$A:$BQ,MATCH(BX$1,'B-LogEmaxOverpEC50'!$A$1:$BQ$1,0),FALSE),"")</f>
        <v>0.6568792792071404</v>
      </c>
      <c r="BY51" s="41">
        <f>_xlfn.IFNA(VLOOKUP($A51,'B-LogEmaxOverpEC50'!$A:$BQ,MATCH(BY$1,'B-LogEmaxOverpEC50'!$A$1:$BQ$1,0),FALSE),"")</f>
        <v>0.54193022279455927</v>
      </c>
      <c r="BZ51" s="41" t="str">
        <f>_xlfn.IFNA(VLOOKUP($A51,'B-LogEmaxOverpEC50'!$A:$BQ,MATCH(BZ$1,'B-LogEmaxOverpEC50'!$A$1:$BQ$1,0),FALSE),"")</f>
        <v/>
      </c>
      <c r="CA51" s="41" t="str">
        <f>_xlfn.IFNA(VLOOKUP($A51,'B-LogEmaxOverpEC50'!$A:$BQ,MATCH(CA$1,'B-LogEmaxOverpEC50'!$A$1:$BQ$1,0),FALSE),"")</f>
        <v/>
      </c>
      <c r="CB51" s="47" t="str">
        <f>_xlfn.IFNA(VLOOKUP($A51,'I-LogEmaxOverpEC50'!$A:$BQ,MATCH(CB$1,'I-LogEmaxOverpEC50'!$A$1:$BQ$1,0),FALSE),"")</f>
        <v/>
      </c>
      <c r="CC51" s="47">
        <f>_xlfn.IFNA(VLOOKUP($A51,'I-LogEmaxOverpEC50'!$A:$BQ,MATCH(CC$1,'I-LogEmaxOverpEC50'!$A$1:$BQ$1,0),FALSE),"")</f>
        <v>0.49441602247191035</v>
      </c>
      <c r="CD51" s="47">
        <f>_xlfn.IFNA(VLOOKUP($A51,'I-LogEmaxOverpEC50'!$A:$BQ,MATCH(CD$1,'I-LogEmaxOverpEC50'!$A$1:$BQ$1,0),FALSE),"")</f>
        <v>0.49441602247191035</v>
      </c>
      <c r="CE51" s="47">
        <f>_xlfn.IFNA(VLOOKUP($A51,'I-LogEmaxOverpEC50'!$A:$BQ,MATCH(CE$1,'I-LogEmaxOverpEC50'!$A$1:$BQ$1,0),FALSE),"")</f>
        <v>9.8574617675106294E-2</v>
      </c>
      <c r="CF51" s="47">
        <f>_xlfn.IFNA(VLOOKUP($A51,'I-LogEmaxOverpEC50'!$A:$BQ,MATCH(CF$1,'I-LogEmaxOverpEC50'!$A$1:$BQ$1,0),FALSE),"")</f>
        <v>9.8574617675106294E-2</v>
      </c>
      <c r="CG51" s="47">
        <f>_xlfn.IFNA(VLOOKUP($A51,'I-LogEmaxOverpEC50'!$A:$BQ,MATCH(CG$1,'I-LogEmaxOverpEC50'!$A$1:$BQ$1,0),FALSE),"")</f>
        <v>0.18391637746341283</v>
      </c>
      <c r="CH51" s="47">
        <f>_xlfn.IFNA(VLOOKUP($A51,'I-LogEmaxOverpEC50'!$A:$BQ,MATCH(CH$1,'I-LogEmaxOverpEC50'!$A$1:$BQ$1,0),FALSE),"")</f>
        <v>1</v>
      </c>
      <c r="CI51" s="47">
        <f>_xlfn.IFNA(VLOOKUP($A51,'I-LogEmaxOverpEC50'!$A:$BQ,MATCH(CI$1,'I-LogEmaxOverpEC50'!$A$1:$BQ$1,0),FALSE),"")</f>
        <v>1</v>
      </c>
      <c r="CJ51" s="47">
        <f>_xlfn.IFNA(VLOOKUP($A51,'I-LogEmaxOverpEC50'!$A:$BQ,MATCH(CJ$1,'I-LogEmaxOverpEC50'!$A$1:$BQ$1,0),FALSE),"")</f>
        <v>0.55485601915446459</v>
      </c>
      <c r="CK51" s="47">
        <f>_xlfn.IFNA(VLOOKUP($A51,'I-LogEmaxOverpEC50'!$A:$BQ,MATCH(CK$1,'I-LogEmaxOverpEC50'!$A$1:$BQ$1,0),FALSE),"")</f>
        <v>0</v>
      </c>
      <c r="CL51" s="47" t="str">
        <f>_xlfn.IFNA(VLOOKUP($A51,'I-LogEmaxOverpEC50'!$A:$BQ,MATCH(CL$1,'I-LogEmaxOverpEC50'!$A$1:$BQ$1,0),FALSE),"")</f>
        <v/>
      </c>
      <c r="CM51" s="47" t="str">
        <f>_xlfn.IFNA(VLOOKUP($A51,'I-LogEmaxOverpEC50'!$A:$BQ,MATCH(CM$1,'I-LogEmaxOverpEC50'!$A$1:$BQ$1,0),FALSE),"")</f>
        <v/>
      </c>
      <c r="CN51" s="105" t="str">
        <f t="shared" si="59"/>
        <v/>
      </c>
      <c r="CO51" s="47">
        <f t="shared" si="60"/>
        <v>0.82033723121383328</v>
      </c>
      <c r="CP51" s="47">
        <f t="shared" si="61"/>
        <v>0.84458650373267696</v>
      </c>
      <c r="CQ51" s="47" t="str">
        <f t="shared" si="62"/>
        <v/>
      </c>
      <c r="CR51" s="48" t="str">
        <f>_xlfn.IFNA(VLOOKUP($A51,'B-LogEmaxOverpEC50'!$A:$HP,MATCH(CR$1,'B-LogEmaxOverpEC50'!$A$1:$HP$1,0),FALSE),"")</f>
        <v/>
      </c>
      <c r="CS51" s="47">
        <f>_xlfn.IFNA(VLOOKUP($A51,'B-LogEmaxOverpEC50'!$A:$HP,MATCH(CS$1,'B-LogEmaxOverpEC50'!$A$1:$HP$1,0),FALSE),"")</f>
        <v>7.4268222846943939</v>
      </c>
      <c r="CT51" s="47">
        <f>_xlfn.IFNA(VLOOKUP($A51,'B-LogEmaxOverpEC50'!$A:$HP,MATCH(CT$1,'B-LogEmaxOverpEC50'!$A$1:$HP$1,0),FALSE),"")</f>
        <v>8.8260000000000005</v>
      </c>
      <c r="CU51" s="47" t="str">
        <f>_xlfn.IFNA(VLOOKUP($A51,'B-LogEmaxOverpEC50'!$A:$HP,MATCH(CU$1,'B-LogEmaxOverpEC50'!$A$1:$HP$1,0),FALSE),"")</f>
        <v/>
      </c>
      <c r="CV51" s="48" t="str">
        <f>_xlfn.IFNA(VLOOKUP($A51,'I-LogEmaxOverpEC50'!$A:$HP,MATCH(CV$1,'I-LogEmaxOverpEC50'!$A$1:$HP$1,0),FALSE),"")</f>
        <v/>
      </c>
      <c r="CW51" s="47">
        <f>_xlfn.IFNA(VLOOKUP($A51,'I-LogEmaxOverpEC50'!$A:$HP,MATCH(CW$1,'I-LogEmaxOverpEC50'!$A$1:$HP$1,0),FALSE),"")</f>
        <v>9.0533770772601692</v>
      </c>
      <c r="CX51" s="47">
        <f>_xlfn.IFNA(VLOOKUP($A51,'I-LogEmaxOverpEC50'!$A:$HP,MATCH(CX$1,'I-LogEmaxOverpEC50'!$A$1:$HP$1,0),FALSE),"")</f>
        <v>10.450084107422049</v>
      </c>
      <c r="CY51" s="47" t="str">
        <f>_xlfn.IFNA(VLOOKUP($A51,'I-LogEmaxOverpEC50'!$A:$HP,MATCH(CY$1,'I-LogEmaxOverpEC50'!$A$1:$HP$1,0),FALSE),"")</f>
        <v/>
      </c>
      <c r="CZ51" s="105" t="str">
        <f t="shared" si="63"/>
        <v/>
      </c>
      <c r="DA51" s="47">
        <f t="shared" si="64"/>
        <v>0.84196857366153666</v>
      </c>
      <c r="DB51" s="47">
        <f t="shared" si="65"/>
        <v>0.88889594848333187</v>
      </c>
      <c r="DC51" s="47" t="str">
        <f t="shared" si="66"/>
        <v/>
      </c>
      <c r="DD51" s="48" t="str">
        <f>_xlfn.IFNA(VLOOKUP($A51,'B-LogEmaxOverpEC50'!$A:$HP,MATCH(DD$1,'B-LogEmaxOverpEC50'!$A$1:$HP$1,0),FALSE),"")</f>
        <v/>
      </c>
      <c r="DE51" s="47">
        <f>_xlfn.IFNA(VLOOKUP($A51,'B-LogEmaxOverpEC50'!$A:$HP,MATCH(DE$1,'B-LogEmaxOverpEC50'!$A$1:$HP$1,0),FALSE),"")</f>
        <v>7.1099258455928531</v>
      </c>
      <c r="DF51" s="47">
        <f>_xlfn.IFNA(VLOOKUP($A51,'B-LogEmaxOverpEC50'!$A:$HP,MATCH(DF$1,'B-LogEmaxOverpEC50'!$A$1:$HP$1,0),FALSE),"")</f>
        <v>8.4018526691138202</v>
      </c>
      <c r="DG51" s="47" t="str">
        <f>_xlfn.IFNA(VLOOKUP($A51,'B-LogEmaxOverpEC50'!$A:$HP,MATCH(DG$1,'B-LogEmaxOverpEC50'!$A$1:$HP$1,0),FALSE),"")</f>
        <v/>
      </c>
      <c r="DH51" s="48" t="str">
        <f>_xlfn.IFNA(VLOOKUP($A51,'I-LogEmaxOverpEC50'!$A:$HP,MATCH(DH$1,'I-LogEmaxOverpEC50'!$A$1:$HP$1,0),FALSE),"")</f>
        <v/>
      </c>
      <c r="DI51" s="47">
        <f>_xlfn.IFNA(VLOOKUP($A51,'I-LogEmaxOverpEC50'!$A:$HP,MATCH(DI$1,'I-LogEmaxOverpEC50'!$A$1:$HP$1,0),FALSE),"")</f>
        <v>8.4444076275594764</v>
      </c>
      <c r="DJ51" s="47">
        <f>_xlfn.IFNA(VLOOKUP($A51,'I-LogEmaxOverpEC50'!$A:$HP,MATCH(DJ$1,'I-LogEmaxOverpEC50'!$A$1:$HP$1,0),FALSE),"")</f>
        <v>9.4520091844825949</v>
      </c>
      <c r="DK51" s="47" t="str">
        <f>_xlfn.IFNA(VLOOKUP($A51,'I-LogEmaxOverpEC50'!$A:$HP,MATCH(DK$1,'I-LogEmaxOverpEC50'!$A$1:$HP$1,0),FALSE),"")</f>
        <v/>
      </c>
      <c r="DL51" s="105" t="str">
        <f t="shared" si="67"/>
        <v/>
      </c>
      <c r="DM51" s="47">
        <f t="shared" si="68"/>
        <v>0.60442263989064693</v>
      </c>
      <c r="DN51" s="47">
        <f t="shared" si="69"/>
        <v>1</v>
      </c>
      <c r="DO51" s="47" t="str">
        <f t="shared" si="70"/>
        <v/>
      </c>
      <c r="DP51" s="48" t="str">
        <f>_xlfn.IFNA(VLOOKUP($A51,'B-LogEmaxOverpEC50'!$A:$HP,MATCH(DP$1,'B-LogEmaxOverpEC50'!$A$1:$HP$1,0),FALSE),"")</f>
        <v/>
      </c>
      <c r="DQ51" s="47">
        <f>_xlfn.IFNA(VLOOKUP($A51,'B-LogEmaxOverpEC50'!$A:$HP,MATCH(DQ$1,'B-LogEmaxOverpEC50'!$A$1:$HP$1,0),FALSE),"")</f>
        <v>0.29883623750670546</v>
      </c>
      <c r="DR51" s="47">
        <f>_xlfn.IFNA(VLOOKUP($A51,'B-LogEmaxOverpEC50'!$A:$HP,MATCH(DR$1,'B-LogEmaxOverpEC50'!$A$1:$HP$1,0),FALSE),"")</f>
        <v>1</v>
      </c>
      <c r="DS51" s="47" t="str">
        <f>_xlfn.IFNA(VLOOKUP($A51,'B-LogEmaxOverpEC50'!$A:$HP,MATCH(DS$1,'B-LogEmaxOverpEC50'!$A$1:$HP$1,0),FALSE),"")</f>
        <v/>
      </c>
      <c r="DT51" s="48" t="str">
        <f>_xlfn.IFNA(VLOOKUP($A51,'I-LogEmaxOverpEC50'!$A:$HP,MATCH(DT$1,'I-LogEmaxOverpEC50'!$A$1:$HP$1,0),FALSE),"")</f>
        <v/>
      </c>
      <c r="DU51" s="47">
        <f>_xlfn.IFNA(VLOOKUP($A51,'I-LogEmaxOverpEC50'!$A:$HP,MATCH(DU$1,'I-LogEmaxOverpEC50'!$A$1:$HP$1,0),FALSE),"")</f>
        <v>0.49441602247191035</v>
      </c>
      <c r="DV51" s="47">
        <f>_xlfn.IFNA(VLOOKUP($A51,'I-LogEmaxOverpEC50'!$A:$HP,MATCH(DV$1,'I-LogEmaxOverpEC50'!$A$1:$HP$1,0),FALSE),"")</f>
        <v>1</v>
      </c>
      <c r="DW51" s="47" t="str">
        <f>_xlfn.IFNA(VLOOKUP($A51,'I-LogEmaxOverpEC50'!$A:$HP,MATCH(DW$1,'I-LogEmaxOverpEC50'!$A$1:$HP$1,0),FALSE),"")</f>
        <v/>
      </c>
      <c r="DX51" s="105" t="str">
        <f t="shared" si="71"/>
        <v/>
      </c>
      <c r="DY51" s="47">
        <f t="shared" si="72"/>
        <v>0.51110139762798024</v>
      </c>
      <c r="DZ51" s="47">
        <f t="shared" si="73"/>
        <v>0.8111180177061974</v>
      </c>
      <c r="EA51" s="47" t="str">
        <f t="shared" si="74"/>
        <v/>
      </c>
      <c r="EB51" s="48" t="str">
        <f>_xlfn.IFNA(VLOOKUP($A51,'B-LogEmaxOverpEC50'!$A:$HP,MATCH(EB$1,'B-LogEmaxOverpEC50'!$A$1:$HP$1,0),FALSE),"")</f>
        <v/>
      </c>
      <c r="EC51" s="47">
        <f>_xlfn.IFNA(VLOOKUP($A51,'B-LogEmaxOverpEC50'!$A:$HP,MATCH(EC$1,'B-LogEmaxOverpEC50'!$A$1:$HP$1,0),FALSE),"")</f>
        <v>0.14003132149742545</v>
      </c>
      <c r="ED51" s="47">
        <f>_xlfn.IFNA(VLOOKUP($A51,'B-LogEmaxOverpEC50'!$A:$HP,MATCH(ED$1,'B-LogEmaxOverpEC50'!$A$1:$HP$1,0),FALSE),"")</f>
        <v>0.78744891723015664</v>
      </c>
      <c r="EE51" s="47" t="str">
        <f>_xlfn.IFNA(VLOOKUP($A51,'B-LogEmaxOverpEC50'!$A:$HP,MATCH(EE$1,'B-LogEmaxOverpEC50'!$A$1:$HP$1,0),FALSE),"")</f>
        <v/>
      </c>
      <c r="EF51" s="48" t="str">
        <f>_xlfn.IFNA(VLOOKUP($A51,'I-LogEmaxOverpEC50'!$A:$HP,MATCH(EF$1,'I-LogEmaxOverpEC50'!$A$1:$HP$1,0),FALSE),"")</f>
        <v/>
      </c>
      <c r="EG51" s="47">
        <f>_xlfn.IFNA(VLOOKUP($A51,'I-LogEmaxOverpEC50'!$A:$HP,MATCH(EG$1,'I-LogEmaxOverpEC50'!$A$1:$HP$1,0),FALSE),"")</f>
        <v>0.27397953155148924</v>
      </c>
      <c r="EH51" s="47">
        <f>_xlfn.IFNA(VLOOKUP($A51,'I-LogEmaxOverpEC50'!$A:$HP,MATCH(EH$1,'I-LogEmaxOverpEC50'!$A$1:$HP$1,0),FALSE),"")</f>
        <v>0.63871400478861617</v>
      </c>
      <c r="EI51" s="47" t="str">
        <f>_xlfn.IFNA(VLOOKUP($A51,'I-LogEmaxOverpEC50'!$A:$HP,MATCH(EI$1,'I-LogEmaxOverpEC50'!$A$1:$HP$1,0),FALSE),"")</f>
        <v/>
      </c>
      <c r="EJ51" s="37"/>
      <c r="EK51" s="37"/>
      <c r="EL51" s="37"/>
      <c r="EM51" s="37"/>
      <c r="EN51" s="37"/>
      <c r="EO51" s="37"/>
      <c r="EP51" s="37"/>
      <c r="EQ51" s="37"/>
    </row>
    <row r="52" spans="1:147" s="49" customFormat="1" x14ac:dyDescent="0.2">
      <c r="A52" s="29" t="s">
        <v>20</v>
      </c>
      <c r="B52" s="377">
        <f>VLOOKUP($A52,BI!$A:$Q,MATCH(B$1,BI!$A$1:$Q$1,0),FALSE)</f>
        <v>1</v>
      </c>
      <c r="C52" s="378" t="str">
        <f>VLOOKUP($A52,BI!$A:$Q,MATCH(C$1,BI!$A$1:$Q$1,0),FALSE)</f>
        <v/>
      </c>
      <c r="D52" s="378" t="str">
        <f>VLOOKUP($A52,BI!$A:$Q,MATCH(D$1,BI!$A$1:$Q$1,0),FALSE)</f>
        <v/>
      </c>
      <c r="E52" s="378" t="str">
        <f>VLOOKUP($A52,BI!$A:$Q,MATCH(E$1,BI!$A$1:$Q$1,0),FALSE)</f>
        <v/>
      </c>
      <c r="F52" s="378" t="str">
        <f>VLOOKUP($A52,BI!$A:$Q,MATCH(F$1,BI!$A$1:$Q$1,0),FALSE)</f>
        <v/>
      </c>
      <c r="G52" s="378" t="str">
        <f>VLOOKUP($A52,BI!$A:$Q,MATCH(G$1,BI!$A$1:$Q$1,0),FALSE)</f>
        <v/>
      </c>
      <c r="H52" s="378">
        <f>VLOOKUP($A52,BI!$A:$Q,MATCH(H$1,BI!$A$1:$Q$1,0),FALSE)</f>
        <v>1</v>
      </c>
      <c r="I52" s="378">
        <f>VLOOKUP($A52,BI!$A:$Q,MATCH(I$1,BI!$A$1:$Q$1,0),FALSE)</f>
        <v>1</v>
      </c>
      <c r="J52" s="378" t="str">
        <f>VLOOKUP($A52,BI!$A:$Q,MATCH(J$1,BI!$A$1:$Q$1,0),FALSE)</f>
        <v/>
      </c>
      <c r="K52" s="378" t="str">
        <f>VLOOKUP($A52,BI!$A:$Q,MATCH(K$1,BI!$A$1:$Q$1,0),FALSE)</f>
        <v/>
      </c>
      <c r="L52" s="378" t="str">
        <f>VLOOKUP($A52,BI!$A:$Q,MATCH(L$1,BI!$A$1:$Q$1,0),FALSE)</f>
        <v/>
      </c>
      <c r="M52" s="378" t="str">
        <f>VLOOKUP($A52,BI!$A:$Q,MATCH(M$1,BI!$A$1:$Q$1,0),FALSE)</f>
        <v/>
      </c>
      <c r="N52" s="49">
        <f t="shared" si="57"/>
        <v>3</v>
      </c>
      <c r="O52" s="49">
        <f>VLOOKUP($A52,BI!$A:$Q,MATCH(O$1,BI!$A$1:$Q$1,0),FALSE)</f>
        <v>1</v>
      </c>
      <c r="P52" s="37" t="str">
        <f>VLOOKUP($A52,BI!$A:$Q,MATCH(P$1,BI!$A$1:$Q$1,0),FALSE)</f>
        <v/>
      </c>
      <c r="Q52" s="37">
        <f>VLOOKUP($A52,BI!$A:$Q,MATCH(Q$1,BI!$A$1:$Q$1,0),FALSE)</f>
        <v>1</v>
      </c>
      <c r="R52" s="37" t="str">
        <f>VLOOKUP($A52,BI!$A:$Q,MATCH(R$1,BI!$A$1:$Q$1,0),FALSE)</f>
        <v/>
      </c>
      <c r="S52" s="37">
        <f t="shared" si="58"/>
        <v>2</v>
      </c>
      <c r="T52" s="40">
        <f t="shared" si="31"/>
        <v>0.92415221695445493</v>
      </c>
      <c r="U52" s="41" t="str">
        <f t="shared" si="32"/>
        <v/>
      </c>
      <c r="V52" s="41" t="str">
        <f t="shared" si="33"/>
        <v/>
      </c>
      <c r="W52" s="41" t="str">
        <f t="shared" si="34"/>
        <v/>
      </c>
      <c r="X52" s="41" t="str">
        <f t="shared" si="35"/>
        <v/>
      </c>
      <c r="Y52" s="41" t="str">
        <f t="shared" si="36"/>
        <v/>
      </c>
      <c r="Z52" s="41">
        <f t="shared" si="37"/>
        <v>0.80687084595622793</v>
      </c>
      <c r="AA52" s="41">
        <f t="shared" si="38"/>
        <v>0.81429709970391795</v>
      </c>
      <c r="AB52" s="41" t="str">
        <f t="shared" si="39"/>
        <v/>
      </c>
      <c r="AC52" s="41" t="str">
        <f t="shared" si="40"/>
        <v/>
      </c>
      <c r="AD52" s="41" t="str">
        <f t="shared" si="41"/>
        <v/>
      </c>
      <c r="AE52" s="41" t="str">
        <f t="shared" si="42"/>
        <v/>
      </c>
      <c r="AF52" s="44">
        <f>_xlfn.IFNA(VLOOKUP($A52,'B-LogEmaxOverpEC50'!$A:$BQ,MATCH(AF$1,'B-LogEmaxOverpEC50'!$A$1:$BQ$1,0),FALSE),"")</f>
        <v>10.156324532241925</v>
      </c>
      <c r="AG52" s="46" t="str">
        <f>_xlfn.IFNA(VLOOKUP($A52,'B-LogEmaxOverpEC50'!$A:$BQ,MATCH(AG$1,'B-LogEmaxOverpEC50'!$A$1:$BQ$1,0),FALSE),"")</f>
        <v/>
      </c>
      <c r="AH52" s="46" t="str">
        <f>_xlfn.IFNA(VLOOKUP($A52,'B-LogEmaxOverpEC50'!$A:$BQ,MATCH(AH$1,'B-LogEmaxOverpEC50'!$A$1:$BQ$1,0),FALSE),"")</f>
        <v/>
      </c>
      <c r="AI52" s="46" t="str">
        <f>_xlfn.IFNA(VLOOKUP($A52,'B-LogEmaxOverpEC50'!$A:$BQ,MATCH(AI$1,'B-LogEmaxOverpEC50'!$A$1:$BQ$1,0),FALSE),"")</f>
        <v/>
      </c>
      <c r="AJ52" s="46" t="str">
        <f>_xlfn.IFNA(VLOOKUP($A52,'B-LogEmaxOverpEC50'!$A:$BQ,MATCH(AJ$1,'B-LogEmaxOverpEC50'!$A$1:$BQ$1,0),FALSE),"")</f>
        <v/>
      </c>
      <c r="AK52" s="46" t="str">
        <f>_xlfn.IFNA(VLOOKUP($A52,'B-LogEmaxOverpEC50'!$A:$BQ,MATCH(AK$1,'B-LogEmaxOverpEC50'!$A$1:$BQ$1,0),FALSE),"")</f>
        <v/>
      </c>
      <c r="AL52" s="45">
        <f>_xlfn.IFNA(VLOOKUP($A52,'B-LogEmaxOverpEC50'!$A:$BQ,MATCH(AL$1,'B-LogEmaxOverpEC50'!$A$1:$BQ$1,0),FALSE),"")</f>
        <v>7.1173203625795285</v>
      </c>
      <c r="AM52" s="45">
        <f>_xlfn.IFNA(VLOOKUP($A52,'B-LogEmaxOverpEC50'!$A:$BQ,MATCH(AM$1,'B-LogEmaxOverpEC50'!$A$1:$BQ$1,0),FALSE),"")</f>
        <v>7.182826542758189</v>
      </c>
      <c r="AN52" s="45" t="str">
        <f>_xlfn.IFNA(VLOOKUP($A52,'B-LogEmaxOverpEC50'!$A:$BQ,MATCH(AN$1,'B-LogEmaxOverpEC50'!$A$1:$BQ$1,0),FALSE),"")</f>
        <v/>
      </c>
      <c r="AO52" s="46" t="str">
        <f>_xlfn.IFNA(VLOOKUP($A52,'B-LogEmaxOverpEC50'!$A:$BQ,MATCH(AO$1,'B-LogEmaxOverpEC50'!$A$1:$BQ$1,0),FALSE),"")</f>
        <v/>
      </c>
      <c r="AP52" s="45" t="str">
        <f>_xlfn.IFNA(VLOOKUP($A52,'B-LogEmaxOverpEC50'!$A:$BQ,MATCH(AP$1,'B-LogEmaxOverpEC50'!$A$1:$BQ$1,0),FALSE),"")</f>
        <v/>
      </c>
      <c r="AQ52" s="45" t="str">
        <f>_xlfn.IFNA(VLOOKUP($A52,'B-LogEmaxOverpEC50'!$A:$BQ,MATCH(AQ$1,'B-LogEmaxOverpEC50'!$A$1:$BQ$1,0),FALSE),"")</f>
        <v/>
      </c>
      <c r="AR52" s="47">
        <f>_xlfn.IFNA(VLOOKUP($A52,'I-LogEmaxOverpEC50'!$A:$BQ,MATCH(AR$1,'I-LogEmaxOverpEC50'!$A$1:$BQ$1,0),FALSE),"")</f>
        <v>10.989882776792019</v>
      </c>
      <c r="AS52" s="47" t="str">
        <f>_xlfn.IFNA(VLOOKUP($A52,'I-LogEmaxOverpEC50'!$A:$BQ,MATCH(AS$1,'I-LogEmaxOverpEC50'!$A$1:$BQ$1,0),FALSE),"")</f>
        <v/>
      </c>
      <c r="AT52" s="47" t="str">
        <f>_xlfn.IFNA(VLOOKUP($A52,'I-LogEmaxOverpEC50'!$A:$BQ,MATCH(AT$1,'I-LogEmaxOverpEC50'!$A$1:$BQ$1,0),FALSE),"")</f>
        <v/>
      </c>
      <c r="AU52" s="47" t="str">
        <f>_xlfn.IFNA(VLOOKUP($A52,'I-LogEmaxOverpEC50'!$A:$BQ,MATCH(AU$1,'I-LogEmaxOverpEC50'!$A$1:$BQ$1,0),FALSE),"")</f>
        <v/>
      </c>
      <c r="AV52" s="47" t="str">
        <f>_xlfn.IFNA(VLOOKUP($A52,'I-LogEmaxOverpEC50'!$A:$BQ,MATCH(AV$1,'I-LogEmaxOverpEC50'!$A$1:$BQ$1,0),FALSE),"")</f>
        <v/>
      </c>
      <c r="AW52" s="47" t="str">
        <f>_xlfn.IFNA(VLOOKUP($A52,'I-LogEmaxOverpEC50'!$A:$BQ,MATCH(AW$1,'I-LogEmaxOverpEC50'!$A$1:$BQ$1,0),FALSE),"")</f>
        <v/>
      </c>
      <c r="AX52" s="47">
        <f>_xlfn.IFNA(VLOOKUP($A52,'I-LogEmaxOverpEC50'!$A:$BQ,MATCH(AX$1,'I-LogEmaxOverpEC50'!$A$1:$BQ$1,0),FALSE),"")</f>
        <v>8.8208917179858517</v>
      </c>
      <c r="AY52" s="47">
        <f>_xlfn.IFNA(VLOOKUP($A52,'I-LogEmaxOverpEC50'!$A:$BQ,MATCH(AY$1,'I-LogEmaxOverpEC50'!$A$1:$BQ$1,0),FALSE),"")</f>
        <v>8.8208917179858517</v>
      </c>
      <c r="AZ52" s="47" t="str">
        <f>_xlfn.IFNA(VLOOKUP($A52,'I-LogEmaxOverpEC50'!$A:$BQ,MATCH(AZ$1,'I-LogEmaxOverpEC50'!$A$1:$BQ$1,0),FALSE),"")</f>
        <v/>
      </c>
      <c r="BA52" s="47" t="str">
        <f>_xlfn.IFNA(VLOOKUP($A52,'I-LogEmaxOverpEC50'!$A:$BQ,MATCH(BA$1,'I-LogEmaxOverpEC50'!$A$1:$BQ$1,0),FALSE),"")</f>
        <v/>
      </c>
      <c r="BB52" s="47" t="str">
        <f>_xlfn.IFNA(VLOOKUP($A52,'I-LogEmaxOverpEC50'!$A:$BQ,MATCH(BB$1,'I-LogEmaxOverpEC50'!$A$1:$BQ$1,0),FALSE),"")</f>
        <v/>
      </c>
      <c r="BC52" s="47" t="str">
        <f>_xlfn.IFNA(VLOOKUP($A52,'I-LogEmaxOverpEC50'!$A:$BQ,MATCH(BC$1,'I-LogEmaxOverpEC50'!$A$1:$BQ$1,0),FALSE),"")</f>
        <v/>
      </c>
      <c r="BD52" s="199">
        <f t="shared" si="43"/>
        <v>1</v>
      </c>
      <c r="BE52" s="41" t="str">
        <f t="shared" si="44"/>
        <v/>
      </c>
      <c r="BF52" s="41" t="str">
        <f t="shared" si="45"/>
        <v/>
      </c>
      <c r="BG52" s="41" t="str">
        <f t="shared" si="46"/>
        <v/>
      </c>
      <c r="BH52" s="41" t="str">
        <f t="shared" si="47"/>
        <v/>
      </c>
      <c r="BI52" s="41" t="str">
        <f t="shared" si="48"/>
        <v/>
      </c>
      <c r="BJ52" s="41" t="str">
        <f t="shared" si="49"/>
        <v/>
      </c>
      <c r="BK52" s="41">
        <f t="shared" si="50"/>
        <v>0</v>
      </c>
      <c r="BL52" s="41" t="str">
        <f t="shared" si="51"/>
        <v/>
      </c>
      <c r="BM52" s="41" t="str">
        <f t="shared" si="52"/>
        <v/>
      </c>
      <c r="BN52" s="41" t="str">
        <f t="shared" si="53"/>
        <v/>
      </c>
      <c r="BO52" s="41" t="str">
        <f t="shared" si="54"/>
        <v/>
      </c>
      <c r="BP52" s="40">
        <f>_xlfn.IFNA(VLOOKUP($A52,'B-LogEmaxOverpEC50'!$A:$BQ,MATCH(BP$1,'B-LogEmaxOverpEC50'!$A$1:$BQ$1,0),FALSE),"")</f>
        <v>1</v>
      </c>
      <c r="BQ52" s="41" t="str">
        <f>_xlfn.IFNA(VLOOKUP($A52,'B-LogEmaxOverpEC50'!$A:$BQ,MATCH(BQ$1,'B-LogEmaxOverpEC50'!$A$1:$BQ$1,0),FALSE),"")</f>
        <v/>
      </c>
      <c r="BR52" s="41" t="str">
        <f>_xlfn.IFNA(VLOOKUP($A52,'B-LogEmaxOverpEC50'!$A:$BQ,MATCH(BR$1,'B-LogEmaxOverpEC50'!$A$1:$BQ$1,0),FALSE),"")</f>
        <v/>
      </c>
      <c r="BS52" s="41" t="str">
        <f>_xlfn.IFNA(VLOOKUP($A52,'B-LogEmaxOverpEC50'!$A:$BQ,MATCH(BS$1,'B-LogEmaxOverpEC50'!$A$1:$BQ$1,0),FALSE),"")</f>
        <v/>
      </c>
      <c r="BT52" s="41" t="str">
        <f>_xlfn.IFNA(VLOOKUP($A52,'B-LogEmaxOverpEC50'!$A:$BQ,MATCH(BT$1,'B-LogEmaxOverpEC50'!$A$1:$BQ$1,0),FALSE),"")</f>
        <v/>
      </c>
      <c r="BU52" s="41" t="str">
        <f>_xlfn.IFNA(VLOOKUP($A52,'B-LogEmaxOverpEC50'!$A:$BQ,MATCH(BU$1,'B-LogEmaxOverpEC50'!$A$1:$BQ$1,0),FALSE),"")</f>
        <v/>
      </c>
      <c r="BV52" s="41">
        <f>_xlfn.IFNA(VLOOKUP($A52,'B-LogEmaxOverpEC50'!$A:$BQ,MATCH(BV$1,'B-LogEmaxOverpEC50'!$A$1:$BQ$1,0),FALSE),"")</f>
        <v>0</v>
      </c>
      <c r="BW52" s="41">
        <f>_xlfn.IFNA(VLOOKUP($A52,'B-LogEmaxOverpEC50'!$A:$BQ,MATCH(BW$1,'B-LogEmaxOverpEC50'!$A$1:$BQ$1,0),FALSE),"")</f>
        <v>2.1555146528784656E-2</v>
      </c>
      <c r="BX52" s="41" t="str">
        <f>_xlfn.IFNA(VLOOKUP($A52,'B-LogEmaxOverpEC50'!$A:$BQ,MATCH(BX$1,'B-LogEmaxOverpEC50'!$A$1:$BQ$1,0),FALSE),"")</f>
        <v/>
      </c>
      <c r="BY52" s="41" t="str">
        <f>_xlfn.IFNA(VLOOKUP($A52,'B-LogEmaxOverpEC50'!$A:$BQ,MATCH(BY$1,'B-LogEmaxOverpEC50'!$A$1:$BQ$1,0),FALSE),"")</f>
        <v/>
      </c>
      <c r="BZ52" s="41" t="str">
        <f>_xlfn.IFNA(VLOOKUP($A52,'B-LogEmaxOverpEC50'!$A:$BQ,MATCH(BZ$1,'B-LogEmaxOverpEC50'!$A$1:$BQ$1,0),FALSE),"")</f>
        <v/>
      </c>
      <c r="CA52" s="41" t="str">
        <f>_xlfn.IFNA(VLOOKUP($A52,'B-LogEmaxOverpEC50'!$A:$BQ,MATCH(CA$1,'B-LogEmaxOverpEC50'!$A$1:$BQ$1,0),FALSE),"")</f>
        <v/>
      </c>
      <c r="CB52" s="47">
        <f>_xlfn.IFNA(VLOOKUP($A52,'I-LogEmaxOverpEC50'!$A:$BQ,MATCH(CB$1,'I-LogEmaxOverpEC50'!$A$1:$BQ$1,0),FALSE),"")</f>
        <v>1</v>
      </c>
      <c r="CC52" s="47" t="str">
        <f>_xlfn.IFNA(VLOOKUP($A52,'I-LogEmaxOverpEC50'!$A:$BQ,MATCH(CC$1,'I-LogEmaxOverpEC50'!$A$1:$BQ$1,0),FALSE),"")</f>
        <v/>
      </c>
      <c r="CD52" s="47" t="str">
        <f>_xlfn.IFNA(VLOOKUP($A52,'I-LogEmaxOverpEC50'!$A:$BQ,MATCH(CD$1,'I-LogEmaxOverpEC50'!$A$1:$BQ$1,0),FALSE),"")</f>
        <v/>
      </c>
      <c r="CE52" s="47" t="str">
        <f>_xlfn.IFNA(VLOOKUP($A52,'I-LogEmaxOverpEC50'!$A:$BQ,MATCH(CE$1,'I-LogEmaxOverpEC50'!$A$1:$BQ$1,0),FALSE),"")</f>
        <v/>
      </c>
      <c r="CF52" s="47" t="str">
        <f>_xlfn.IFNA(VLOOKUP($A52,'I-LogEmaxOverpEC50'!$A:$BQ,MATCH(CF$1,'I-LogEmaxOverpEC50'!$A$1:$BQ$1,0),FALSE),"")</f>
        <v/>
      </c>
      <c r="CG52" s="47" t="str">
        <f>_xlfn.IFNA(VLOOKUP($A52,'I-LogEmaxOverpEC50'!$A:$BQ,MATCH(CG$1,'I-LogEmaxOverpEC50'!$A$1:$BQ$1,0),FALSE),"")</f>
        <v/>
      </c>
      <c r="CH52" s="47">
        <f>_xlfn.IFNA(VLOOKUP($A52,'I-LogEmaxOverpEC50'!$A:$BQ,MATCH(CH$1,'I-LogEmaxOverpEC50'!$A$1:$BQ$1,0),FALSE),"")</f>
        <v>0</v>
      </c>
      <c r="CI52" s="47">
        <f>_xlfn.IFNA(VLOOKUP($A52,'I-LogEmaxOverpEC50'!$A:$BQ,MATCH(CI$1,'I-LogEmaxOverpEC50'!$A$1:$BQ$1,0),FALSE),"")</f>
        <v>0</v>
      </c>
      <c r="CJ52" s="47" t="str">
        <f>_xlfn.IFNA(VLOOKUP($A52,'I-LogEmaxOverpEC50'!$A:$BQ,MATCH(CJ$1,'I-LogEmaxOverpEC50'!$A$1:$BQ$1,0),FALSE),"")</f>
        <v/>
      </c>
      <c r="CK52" s="47" t="str">
        <f>_xlfn.IFNA(VLOOKUP($A52,'I-LogEmaxOverpEC50'!$A:$BQ,MATCH(CK$1,'I-LogEmaxOverpEC50'!$A$1:$BQ$1,0),FALSE),"")</f>
        <v/>
      </c>
      <c r="CL52" s="47" t="str">
        <f>_xlfn.IFNA(VLOOKUP($A52,'I-LogEmaxOverpEC50'!$A:$BQ,MATCH(CL$1,'I-LogEmaxOverpEC50'!$A$1:$BQ$1,0),FALSE),"")</f>
        <v/>
      </c>
      <c r="CM52" s="47" t="str">
        <f>_xlfn.IFNA(VLOOKUP($A52,'I-LogEmaxOverpEC50'!$A:$BQ,MATCH(CM$1,'I-LogEmaxOverpEC50'!$A$1:$BQ$1,0),FALSE),"")</f>
        <v/>
      </c>
      <c r="CN52" s="105">
        <f t="shared" si="59"/>
        <v>0.92415221695445493</v>
      </c>
      <c r="CO52" s="47" t="str">
        <f t="shared" si="60"/>
        <v/>
      </c>
      <c r="CP52" s="47">
        <f t="shared" si="61"/>
        <v>0.81429709970391795</v>
      </c>
      <c r="CQ52" s="47" t="str">
        <f t="shared" si="62"/>
        <v/>
      </c>
      <c r="CR52" s="48">
        <f>_xlfn.IFNA(VLOOKUP($A52,'B-LogEmaxOverpEC50'!$A:$HP,MATCH(CR$1,'B-LogEmaxOverpEC50'!$A$1:$HP$1,0),FALSE),"")</f>
        <v>10.156324532241925</v>
      </c>
      <c r="CS52" s="47" t="str">
        <f>_xlfn.IFNA(VLOOKUP($A52,'B-LogEmaxOverpEC50'!$A:$HP,MATCH(CS$1,'B-LogEmaxOverpEC50'!$A$1:$HP$1,0),FALSE),"")</f>
        <v/>
      </c>
      <c r="CT52" s="47">
        <f>_xlfn.IFNA(VLOOKUP($A52,'B-LogEmaxOverpEC50'!$A:$HP,MATCH(CT$1,'B-LogEmaxOverpEC50'!$A$1:$HP$1,0),FALSE),"")</f>
        <v>7.182826542758189</v>
      </c>
      <c r="CU52" s="47" t="str">
        <f>_xlfn.IFNA(VLOOKUP($A52,'B-LogEmaxOverpEC50'!$A:$HP,MATCH(CU$1,'B-LogEmaxOverpEC50'!$A$1:$HP$1,0),FALSE),"")</f>
        <v/>
      </c>
      <c r="CV52" s="48">
        <f>_xlfn.IFNA(VLOOKUP($A52,'I-LogEmaxOverpEC50'!$A:$HP,MATCH(CV$1,'I-LogEmaxOverpEC50'!$A$1:$HP$1,0),FALSE),"")</f>
        <v>10.989882776792019</v>
      </c>
      <c r="CW52" s="47" t="str">
        <f>_xlfn.IFNA(VLOOKUP($A52,'I-LogEmaxOverpEC50'!$A:$HP,MATCH(CW$1,'I-LogEmaxOverpEC50'!$A$1:$HP$1,0),FALSE),"")</f>
        <v/>
      </c>
      <c r="CX52" s="47">
        <f>_xlfn.IFNA(VLOOKUP($A52,'I-LogEmaxOverpEC50'!$A:$HP,MATCH(CX$1,'I-LogEmaxOverpEC50'!$A$1:$HP$1,0),FALSE),"")</f>
        <v>8.8208917179858517</v>
      </c>
      <c r="CY52" s="47" t="str">
        <f>_xlfn.IFNA(VLOOKUP($A52,'I-LogEmaxOverpEC50'!$A:$HP,MATCH(CY$1,'I-LogEmaxOverpEC50'!$A$1:$HP$1,0),FALSE),"")</f>
        <v/>
      </c>
      <c r="CZ52" s="105">
        <f t="shared" si="63"/>
        <v>0.92415221695445493</v>
      </c>
      <c r="DA52" s="47" t="str">
        <f t="shared" si="64"/>
        <v/>
      </c>
      <c r="DB52" s="47">
        <f t="shared" si="65"/>
        <v>0.81058397283007289</v>
      </c>
      <c r="DC52" s="47" t="str">
        <f t="shared" si="66"/>
        <v/>
      </c>
      <c r="DD52" s="48">
        <f>_xlfn.IFNA(VLOOKUP($A52,'B-LogEmaxOverpEC50'!$A:$HP,MATCH(DD$1,'B-LogEmaxOverpEC50'!$A$1:$HP$1,0),FALSE),"")</f>
        <v>10.156324532241925</v>
      </c>
      <c r="DE52" s="47" t="str">
        <f>_xlfn.IFNA(VLOOKUP($A52,'B-LogEmaxOverpEC50'!$A:$HP,MATCH(DE$1,'B-LogEmaxOverpEC50'!$A$1:$HP$1,0),FALSE),"")</f>
        <v/>
      </c>
      <c r="DF52" s="47">
        <f>_xlfn.IFNA(VLOOKUP($A52,'B-LogEmaxOverpEC50'!$A:$HP,MATCH(DF$1,'B-LogEmaxOverpEC50'!$A$1:$HP$1,0),FALSE),"")</f>
        <v>7.1500734526688587</v>
      </c>
      <c r="DG52" s="47" t="str">
        <f>_xlfn.IFNA(VLOOKUP($A52,'B-LogEmaxOverpEC50'!$A:$HP,MATCH(DG$1,'B-LogEmaxOverpEC50'!$A$1:$HP$1,0),FALSE),"")</f>
        <v/>
      </c>
      <c r="DH52" s="48">
        <f>_xlfn.IFNA(VLOOKUP($A52,'I-LogEmaxOverpEC50'!$A:$HP,MATCH(DH$1,'I-LogEmaxOverpEC50'!$A$1:$HP$1,0),FALSE),"")</f>
        <v>10.989882776792019</v>
      </c>
      <c r="DI52" s="47" t="str">
        <f>_xlfn.IFNA(VLOOKUP($A52,'I-LogEmaxOverpEC50'!$A:$HP,MATCH(DI$1,'I-LogEmaxOverpEC50'!$A$1:$HP$1,0),FALSE),"")</f>
        <v/>
      </c>
      <c r="DJ52" s="47">
        <f>_xlfn.IFNA(VLOOKUP($A52,'I-LogEmaxOverpEC50'!$A:$HP,MATCH(DJ$1,'I-LogEmaxOverpEC50'!$A$1:$HP$1,0),FALSE),"")</f>
        <v>8.8208917179858517</v>
      </c>
      <c r="DK52" s="47" t="str">
        <f>_xlfn.IFNA(VLOOKUP($A52,'I-LogEmaxOverpEC50'!$A:$HP,MATCH(DK$1,'I-LogEmaxOverpEC50'!$A$1:$HP$1,0),FALSE),"")</f>
        <v/>
      </c>
      <c r="DL52" s="105">
        <f t="shared" si="67"/>
        <v>1</v>
      </c>
      <c r="DM52" s="47" t="str">
        <f t="shared" si="68"/>
        <v/>
      </c>
      <c r="DN52" s="47">
        <f t="shared" si="69"/>
        <v>0</v>
      </c>
      <c r="DO52" s="47" t="str">
        <f t="shared" si="70"/>
        <v/>
      </c>
      <c r="DP52" s="48">
        <f>_xlfn.IFNA(VLOOKUP($A52,'B-LogEmaxOverpEC50'!$A:$HP,MATCH(DP$1,'B-LogEmaxOverpEC50'!$A$1:$HP$1,0),FALSE),"")</f>
        <v>1</v>
      </c>
      <c r="DQ52" s="47" t="str">
        <f>_xlfn.IFNA(VLOOKUP($A52,'B-LogEmaxOverpEC50'!$A:$HP,MATCH(DQ$1,'B-LogEmaxOverpEC50'!$A$1:$HP$1,0),FALSE),"")</f>
        <v/>
      </c>
      <c r="DR52" s="47">
        <f>_xlfn.IFNA(VLOOKUP($A52,'B-LogEmaxOverpEC50'!$A:$HP,MATCH(DR$1,'B-LogEmaxOverpEC50'!$A$1:$HP$1,0),FALSE),"")</f>
        <v>2.1555146528784656E-2</v>
      </c>
      <c r="DS52" s="47" t="str">
        <f>_xlfn.IFNA(VLOOKUP($A52,'B-LogEmaxOverpEC50'!$A:$HP,MATCH(DS$1,'B-LogEmaxOverpEC50'!$A$1:$HP$1,0),FALSE),"")</f>
        <v/>
      </c>
      <c r="DT52" s="48">
        <f>_xlfn.IFNA(VLOOKUP($A52,'I-LogEmaxOverpEC50'!$A:$HP,MATCH(DT$1,'I-LogEmaxOverpEC50'!$A$1:$HP$1,0),FALSE),"")</f>
        <v>1</v>
      </c>
      <c r="DU52" s="47" t="str">
        <f>_xlfn.IFNA(VLOOKUP($A52,'I-LogEmaxOverpEC50'!$A:$HP,MATCH(DU$1,'I-LogEmaxOverpEC50'!$A$1:$HP$1,0),FALSE),"")</f>
        <v/>
      </c>
      <c r="DV52" s="47">
        <f>_xlfn.IFNA(VLOOKUP($A52,'I-LogEmaxOverpEC50'!$A:$HP,MATCH(DV$1,'I-LogEmaxOverpEC50'!$A$1:$HP$1,0),FALSE),"")</f>
        <v>0</v>
      </c>
      <c r="DW52" s="47" t="str">
        <f>_xlfn.IFNA(VLOOKUP($A52,'I-LogEmaxOverpEC50'!$A:$HP,MATCH(DW$1,'I-LogEmaxOverpEC50'!$A$1:$HP$1,0),FALSE),"")</f>
        <v/>
      </c>
      <c r="DX52" s="105">
        <f t="shared" si="71"/>
        <v>1</v>
      </c>
      <c r="DY52" s="47" t="str">
        <f t="shared" si="72"/>
        <v/>
      </c>
      <c r="DZ52" s="47">
        <f t="shared" si="73"/>
        <v>0</v>
      </c>
      <c r="EA52" s="47" t="str">
        <f t="shared" si="74"/>
        <v/>
      </c>
      <c r="EB52" s="48">
        <f>_xlfn.IFNA(VLOOKUP($A52,'B-LogEmaxOverpEC50'!$A:$HP,MATCH(EB$1,'B-LogEmaxOverpEC50'!$A$1:$HP$1,0),FALSE),"")</f>
        <v>1</v>
      </c>
      <c r="EC52" s="47" t="str">
        <f>_xlfn.IFNA(VLOOKUP($A52,'B-LogEmaxOverpEC50'!$A:$HP,MATCH(EC$1,'B-LogEmaxOverpEC50'!$A$1:$HP$1,0),FALSE),"")</f>
        <v/>
      </c>
      <c r="ED52" s="47">
        <f>_xlfn.IFNA(VLOOKUP($A52,'B-LogEmaxOverpEC50'!$A:$HP,MATCH(ED$1,'B-LogEmaxOverpEC50'!$A$1:$HP$1,0),FALSE),"")</f>
        <v>1.0777573264392328E-2</v>
      </c>
      <c r="EE52" s="47" t="str">
        <f>_xlfn.IFNA(VLOOKUP($A52,'B-LogEmaxOverpEC50'!$A:$HP,MATCH(EE$1,'B-LogEmaxOverpEC50'!$A$1:$HP$1,0),FALSE),"")</f>
        <v/>
      </c>
      <c r="EF52" s="48">
        <f>_xlfn.IFNA(VLOOKUP($A52,'I-LogEmaxOverpEC50'!$A:$HP,MATCH(EF$1,'I-LogEmaxOverpEC50'!$A$1:$HP$1,0),FALSE),"")</f>
        <v>1</v>
      </c>
      <c r="EG52" s="47" t="str">
        <f>_xlfn.IFNA(VLOOKUP($A52,'I-LogEmaxOverpEC50'!$A:$HP,MATCH(EG$1,'I-LogEmaxOverpEC50'!$A$1:$HP$1,0),FALSE),"")</f>
        <v/>
      </c>
      <c r="EH52" s="47">
        <f>_xlfn.IFNA(VLOOKUP($A52,'I-LogEmaxOverpEC50'!$A:$HP,MATCH(EH$1,'I-LogEmaxOverpEC50'!$A$1:$HP$1,0),FALSE),"")</f>
        <v>0</v>
      </c>
      <c r="EI52" s="47" t="str">
        <f>_xlfn.IFNA(VLOOKUP($A52,'I-LogEmaxOverpEC50'!$A:$HP,MATCH(EI$1,'I-LogEmaxOverpEC50'!$A$1:$HP$1,0),FALSE),"")</f>
        <v/>
      </c>
      <c r="EJ52" s="37"/>
      <c r="EK52" s="37"/>
      <c r="EL52" s="37"/>
      <c r="EM52" s="37"/>
      <c r="EN52" s="37"/>
      <c r="EO52" s="37"/>
      <c r="EP52" s="37"/>
      <c r="EQ52" s="37"/>
    </row>
    <row r="53" spans="1:147" s="49" customFormat="1" x14ac:dyDescent="0.2">
      <c r="A53" s="29"/>
      <c r="B53" s="379"/>
      <c r="C53" s="380"/>
      <c r="D53" s="380"/>
      <c r="E53" s="380"/>
      <c r="F53" s="380"/>
      <c r="G53" s="380"/>
      <c r="H53" s="380"/>
      <c r="I53" s="380"/>
      <c r="J53" s="380"/>
      <c r="K53" s="380"/>
      <c r="L53" s="380"/>
      <c r="M53" s="380"/>
      <c r="P53" s="37"/>
      <c r="Q53" s="37"/>
      <c r="R53" s="37"/>
      <c r="S53" s="37"/>
      <c r="T53" s="44"/>
      <c r="U53" s="46"/>
      <c r="V53" s="46"/>
      <c r="W53" s="46"/>
      <c r="X53" s="46"/>
      <c r="Y53" s="46"/>
      <c r="Z53" s="45"/>
      <c r="AA53" s="45"/>
      <c r="AB53" s="45"/>
      <c r="AC53" s="46"/>
      <c r="AD53" s="45"/>
      <c r="AE53" s="45"/>
      <c r="AF53" s="44"/>
      <c r="AG53" s="46"/>
      <c r="AH53" s="46"/>
      <c r="AI53" s="46"/>
      <c r="AJ53" s="46"/>
      <c r="AK53" s="46"/>
      <c r="AL53" s="45"/>
      <c r="AM53" s="45"/>
      <c r="AN53" s="45"/>
      <c r="AO53" s="46"/>
      <c r="AP53" s="45"/>
      <c r="AQ53" s="45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199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0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147"/>
      <c r="CO53" s="51"/>
      <c r="CP53" s="51"/>
      <c r="CQ53" s="51"/>
      <c r="CR53" s="61"/>
      <c r="CS53" s="51"/>
      <c r="CT53" s="51"/>
      <c r="CU53" s="51"/>
      <c r="CV53" s="61"/>
      <c r="CW53" s="51"/>
      <c r="CX53" s="51"/>
      <c r="CY53" s="51"/>
      <c r="CZ53" s="147"/>
      <c r="DA53" s="51"/>
      <c r="DB53" s="51"/>
      <c r="DC53" s="51"/>
      <c r="DD53" s="61"/>
      <c r="DE53" s="51"/>
      <c r="DF53" s="51"/>
      <c r="DG53" s="51"/>
      <c r="DH53" s="61"/>
      <c r="DI53" s="51"/>
      <c r="DJ53" s="51"/>
      <c r="DK53" s="51"/>
      <c r="DL53" s="37"/>
      <c r="DM53" s="37"/>
      <c r="DN53" s="37"/>
      <c r="DO53" s="37"/>
      <c r="DQ53" s="37"/>
      <c r="DR53" s="37"/>
      <c r="DS53" s="37"/>
      <c r="DU53" s="37"/>
      <c r="DV53" s="37"/>
      <c r="DW53" s="37"/>
      <c r="DX53" s="37"/>
      <c r="DY53" s="37"/>
      <c r="DZ53" s="37"/>
      <c r="EA53" s="37"/>
      <c r="EC53" s="37"/>
      <c r="ED53" s="37"/>
      <c r="EE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</row>
    <row r="54" spans="1:147" s="9" customFormat="1" x14ac:dyDescent="0.2">
      <c r="A54" s="7"/>
      <c r="B54" s="379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49"/>
      <c r="O54" s="42"/>
      <c r="P54" s="43"/>
      <c r="Q54" s="43"/>
      <c r="R54" s="43"/>
      <c r="S54" s="29"/>
      <c r="T54" s="52">
        <f t="shared" ref="T54:AE54" si="75">AVERAGE(T2:T52)</f>
        <v>0.84014029384645728</v>
      </c>
      <c r="U54" s="53">
        <f t="shared" si="75"/>
        <v>0.85253338176955729</v>
      </c>
      <c r="V54" s="53">
        <f t="shared" si="75"/>
        <v>0.85194887636406147</v>
      </c>
      <c r="W54" s="53">
        <f t="shared" ref="W54" si="76">AVERAGE(W2:W52)</f>
        <v>0.87257447625269502</v>
      </c>
      <c r="X54" s="53">
        <f t="shared" si="75"/>
        <v>0.85806547904911989</v>
      </c>
      <c r="Y54" s="53">
        <f t="shared" si="75"/>
        <v>0.84190980957942174</v>
      </c>
      <c r="Z54" s="53">
        <f t="shared" si="75"/>
        <v>0.87985844233703003</v>
      </c>
      <c r="AA54" s="53">
        <f t="shared" si="75"/>
        <v>0.88355665896279856</v>
      </c>
      <c r="AB54" s="53">
        <f t="shared" si="75"/>
        <v>0.85364094606537244</v>
      </c>
      <c r="AC54" s="53">
        <f t="shared" si="75"/>
        <v>0.85123404210879416</v>
      </c>
      <c r="AD54" s="53">
        <f t="shared" si="75"/>
        <v>0.87394389785193738</v>
      </c>
      <c r="AE54" s="53">
        <f t="shared" si="75"/>
        <v>0.91889316330230575</v>
      </c>
      <c r="AF54" s="52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191">
        <f>AVERAGE(BD2:BD52)</f>
        <v>0.39124726234070134</v>
      </c>
      <c r="BE54" s="53">
        <f t="shared" ref="BE54:BO54" si="77">AVERAGE(BE2:BE52)</f>
        <v>0.4031998097887971</v>
      </c>
      <c r="BF54" s="53">
        <f t="shared" si="77"/>
        <v>0.45407632799471737</v>
      </c>
      <c r="BG54" s="53">
        <f t="shared" si="77"/>
        <v>0.41740052332420802</v>
      </c>
      <c r="BH54" s="53">
        <f t="shared" si="77"/>
        <v>0.43955188521933791</v>
      </c>
      <c r="BI54" s="53">
        <f t="shared" si="77"/>
        <v>0.53586586183361162</v>
      </c>
      <c r="BJ54" s="53">
        <f t="shared" si="77"/>
        <v>0.68821696060444493</v>
      </c>
      <c r="BK54" s="53">
        <f t="shared" si="77"/>
        <v>0.6970210084572166</v>
      </c>
      <c r="BL54" s="53">
        <f t="shared" si="77"/>
        <v>0.44574805623795449</v>
      </c>
      <c r="BM54" s="53">
        <f t="shared" si="77"/>
        <v>0.27351127464587899</v>
      </c>
      <c r="BN54" s="53">
        <f t="shared" si="77"/>
        <v>0.46666704169848316</v>
      </c>
      <c r="BO54" s="53">
        <f t="shared" si="77"/>
        <v>0.46984786062462447</v>
      </c>
      <c r="BP54" s="127"/>
      <c r="BQ54" s="120"/>
      <c r="BR54" s="120"/>
      <c r="BS54" s="120"/>
      <c r="BT54" s="120"/>
      <c r="BU54" s="120"/>
      <c r="BV54" s="120"/>
      <c r="BW54" s="120"/>
      <c r="BX54" s="120"/>
      <c r="BY54" s="120"/>
      <c r="BZ54" s="120"/>
      <c r="CA54" s="120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191">
        <f>AVERAGE(CN2:CN52)</f>
        <v>0.84014029384645728</v>
      </c>
      <c r="CO54" s="53">
        <f>AVERAGE(CO2:CO52)</f>
        <v>0.87274153459285175</v>
      </c>
      <c r="CP54" s="53">
        <f>AVERAGE(CP2:CP52)</f>
        <v>0.91125403587388087</v>
      </c>
      <c r="CQ54" s="53">
        <f>AVERAGE(CQ2:CQ52)</f>
        <v>0.89358595733473711</v>
      </c>
      <c r="CR54" s="52"/>
      <c r="CS54" s="25"/>
      <c r="CT54" s="25"/>
      <c r="CU54" s="25"/>
      <c r="CV54" s="54"/>
      <c r="CW54" s="25"/>
      <c r="CX54" s="25"/>
      <c r="CY54" s="25"/>
      <c r="CZ54" s="191">
        <f>AVERAGE(CZ2:CZ52)</f>
        <v>0.84014029384645728</v>
      </c>
      <c r="DA54" s="53">
        <f>AVERAGE(DA2:DA52)</f>
        <v>0.87088821835966201</v>
      </c>
      <c r="DB54" s="53">
        <f>AVERAGE(DB2:DB52)</f>
        <v>0.90297951358768425</v>
      </c>
      <c r="DC54" s="53">
        <f>AVERAGE(DC2:DC52)</f>
        <v>0.90778595783615779</v>
      </c>
      <c r="DD54" s="73"/>
      <c r="DE54" s="25"/>
      <c r="DF54" s="25"/>
      <c r="DG54" s="25"/>
      <c r="DH54" s="54"/>
      <c r="DI54" s="25"/>
      <c r="DJ54" s="25"/>
      <c r="DK54" s="25"/>
      <c r="DL54" s="191">
        <f>AVERAGE(DL2:DL52)</f>
        <v>0.39124726234070134</v>
      </c>
      <c r="DM54" s="53">
        <f>AVERAGE(DM2:DM52)</f>
        <v>0.76993571110370318</v>
      </c>
      <c r="DN54" s="53">
        <f>AVERAGE(DN2:DN52)</f>
        <v>0.7289424056302185</v>
      </c>
      <c r="DO54" s="53">
        <f>AVERAGE(DO2:DO52)</f>
        <v>0.58288551951270118</v>
      </c>
      <c r="DQ54" s="7"/>
      <c r="DR54" s="7"/>
      <c r="DS54" s="7"/>
      <c r="DU54" s="11"/>
      <c r="DV54" s="7"/>
      <c r="DW54" s="7"/>
      <c r="DX54" s="191">
        <f>AVERAGE(DX2:DX52)</f>
        <v>0.39124726234070134</v>
      </c>
      <c r="DY54" s="53">
        <f>AVERAGE(DY2:DY52)</f>
        <v>0.6624359517133267</v>
      </c>
      <c r="DZ54" s="53">
        <f>AVERAGE(DZ2:DZ52)</f>
        <v>0.65865586622418582</v>
      </c>
      <c r="EA54" s="53">
        <f>AVERAGE(EA2:EA52)</f>
        <v>0.5519004823476269</v>
      </c>
      <c r="EC54" s="7"/>
      <c r="ED54" s="7"/>
      <c r="EE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</row>
    <row r="55" spans="1:147" s="73" customFormat="1" ht="30" customHeight="1" x14ac:dyDescent="0.2">
      <c r="A55" s="74"/>
      <c r="B55" s="381"/>
      <c r="C55" s="382"/>
      <c r="D55" s="382"/>
      <c r="E55" s="382"/>
      <c r="F55" s="382"/>
      <c r="G55" s="382"/>
      <c r="H55" s="382"/>
      <c r="I55" s="382"/>
      <c r="J55" s="382"/>
      <c r="K55" s="382"/>
      <c r="L55" s="382"/>
      <c r="M55" s="382"/>
      <c r="N55" s="144"/>
      <c r="O55" s="144"/>
      <c r="P55" s="145"/>
      <c r="Q55" s="145"/>
      <c r="R55" s="145"/>
      <c r="S55" s="395" t="s">
        <v>945</v>
      </c>
      <c r="T55" s="177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74"/>
      <c r="AS55" s="74"/>
      <c r="AT55" s="74"/>
      <c r="AU55" s="74"/>
      <c r="AV55" s="74"/>
      <c r="AW55" s="74"/>
      <c r="AX55" s="74"/>
      <c r="AY55" s="74"/>
      <c r="AZ55" s="74"/>
      <c r="BA55" s="74"/>
      <c r="BB55" s="74"/>
      <c r="BC55" s="74"/>
      <c r="BD55" s="218" t="s">
        <v>534</v>
      </c>
      <c r="BE55" s="220" t="s">
        <v>506</v>
      </c>
      <c r="BF55" s="220" t="s">
        <v>212</v>
      </c>
      <c r="BG55" s="220"/>
      <c r="BH55" s="221" t="s">
        <v>535</v>
      </c>
      <c r="BI55" s="120"/>
      <c r="BJ55" s="120"/>
      <c r="BK55" s="120"/>
      <c r="BL55" s="120"/>
      <c r="BM55" s="120"/>
      <c r="BN55" s="120"/>
      <c r="BO55" s="74" t="s">
        <v>944</v>
      </c>
      <c r="BP55" s="13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74"/>
      <c r="CC55" s="74"/>
      <c r="CD55" s="74"/>
      <c r="CE55" s="74"/>
      <c r="CF55" s="74"/>
      <c r="CG55" s="74"/>
      <c r="CH55" s="74"/>
      <c r="CI55" s="74"/>
      <c r="CJ55" s="74"/>
      <c r="CK55" s="74"/>
      <c r="CL55" s="74"/>
      <c r="CM55" s="74"/>
      <c r="CN55" s="174"/>
      <c r="CO55" s="74"/>
      <c r="CP55" s="74"/>
      <c r="CQ55" s="74"/>
      <c r="CS55" s="74"/>
      <c r="CT55" s="74"/>
      <c r="CU55" s="74"/>
      <c r="CW55" s="74"/>
      <c r="CX55" s="74"/>
      <c r="CY55" s="74"/>
      <c r="CZ55" s="160" t="s">
        <v>211</v>
      </c>
      <c r="DA55" s="74"/>
      <c r="DB55" s="74"/>
      <c r="DC55" s="74"/>
      <c r="DD55" s="54"/>
      <c r="DE55" s="74"/>
      <c r="DF55" s="74"/>
      <c r="DG55" s="74"/>
      <c r="DI55" s="74"/>
      <c r="DJ55" s="74"/>
      <c r="DK55" s="74"/>
      <c r="DL55" s="74"/>
      <c r="DM55" s="74"/>
      <c r="DN55" s="74"/>
      <c r="DO55" s="74"/>
      <c r="DQ55" s="74"/>
      <c r="DR55" s="74"/>
      <c r="DS55" s="74"/>
      <c r="DU55" s="74"/>
      <c r="DV55" s="74"/>
      <c r="DW55" s="74"/>
      <c r="DX55" s="74"/>
      <c r="DY55" s="74"/>
      <c r="DZ55" s="74"/>
      <c r="EA55" s="74"/>
      <c r="EC55" s="74"/>
      <c r="ED55" s="74"/>
      <c r="EE55" s="74"/>
      <c r="EG55" s="74"/>
      <c r="EH55" s="74"/>
      <c r="EI55" s="74"/>
      <c r="EJ55" s="74"/>
      <c r="EK55" s="74"/>
      <c r="EL55" s="74"/>
      <c r="EM55" s="74"/>
      <c r="EN55" s="74"/>
      <c r="EO55" s="74"/>
      <c r="EP55" s="74"/>
      <c r="EQ55" s="74"/>
    </row>
    <row r="56" spans="1:147" s="25" customFormat="1" x14ac:dyDescent="0.2">
      <c r="B56" s="383"/>
      <c r="C56" s="383"/>
      <c r="D56" s="383"/>
      <c r="E56" s="383"/>
      <c r="F56" s="383"/>
      <c r="G56" s="383"/>
      <c r="H56" s="383"/>
      <c r="I56" s="383"/>
      <c r="J56" s="383"/>
      <c r="K56" s="383"/>
      <c r="L56" s="383"/>
      <c r="M56" s="383"/>
      <c r="N56" s="54"/>
      <c r="O56" s="54"/>
      <c r="S56" s="132" t="s">
        <v>503</v>
      </c>
      <c r="T56" s="54">
        <f>T54</f>
        <v>0.84014029384645728</v>
      </c>
      <c r="U56" s="25">
        <f t="shared" ref="U56:AE56" si="78">U54</f>
        <v>0.85253338176955729</v>
      </c>
      <c r="V56" s="25">
        <f t="shared" si="78"/>
        <v>0.85194887636406147</v>
      </c>
      <c r="W56" s="25">
        <f t="shared" ref="W56" si="79">W54</f>
        <v>0.87257447625269502</v>
      </c>
      <c r="X56" s="25">
        <f t="shared" si="78"/>
        <v>0.85806547904911989</v>
      </c>
      <c r="Y56" s="25">
        <f t="shared" si="78"/>
        <v>0.84190980957942174</v>
      </c>
      <c r="Z56" s="25">
        <f t="shared" si="78"/>
        <v>0.87985844233703003</v>
      </c>
      <c r="AA56" s="25">
        <f t="shared" si="78"/>
        <v>0.88355665896279856</v>
      </c>
      <c r="AB56" s="25">
        <f t="shared" si="78"/>
        <v>0.85364094606537244</v>
      </c>
      <c r="AC56" s="25">
        <f t="shared" si="78"/>
        <v>0.85123404210879416</v>
      </c>
      <c r="AD56" s="25">
        <f t="shared" si="78"/>
        <v>0.87394389785193738</v>
      </c>
      <c r="AE56" s="25">
        <f t="shared" si="78"/>
        <v>0.91889316330230575</v>
      </c>
      <c r="BD56" s="386">
        <f>AVERAGE(T56:AE56)</f>
        <v>0.86485828895746264</v>
      </c>
      <c r="BE56" s="120">
        <f>MIN(T56:AE56)</f>
        <v>0.84014029384645728</v>
      </c>
      <c r="BF56" s="120">
        <f>MAX(T56:AE56)</f>
        <v>0.91889316330230575</v>
      </c>
      <c r="BG56" s="120"/>
      <c r="BH56" s="25">
        <f>AVERAGE(T2:AE52)</f>
        <v>0.86218477682288863</v>
      </c>
      <c r="BN56" s="132" t="s">
        <v>503</v>
      </c>
      <c r="BO56" s="74" t="s">
        <v>212</v>
      </c>
      <c r="BP56" s="54"/>
      <c r="CN56" s="122">
        <f>CN54</f>
        <v>0.84014029384645728</v>
      </c>
      <c r="CO56" s="25">
        <f t="shared" ref="CO56:CQ56" si="80">CO54</f>
        <v>0.87274153459285175</v>
      </c>
      <c r="CP56" s="25">
        <f t="shared" si="80"/>
        <v>0.91125403587388087</v>
      </c>
      <c r="CQ56" s="25">
        <f t="shared" si="80"/>
        <v>0.89358595733473711</v>
      </c>
      <c r="CR56" s="54"/>
      <c r="CV56" s="54"/>
      <c r="CZ56" s="388">
        <f>AVERAGE(CN56:CQ56)</f>
        <v>0.87943045541198173</v>
      </c>
      <c r="DA56" s="158" t="s">
        <v>326</v>
      </c>
      <c r="DD56" s="54"/>
      <c r="DH56" s="54"/>
      <c r="DP56" s="54"/>
      <c r="DT56" s="54"/>
      <c r="EB56" s="54"/>
      <c r="EF56" s="54"/>
    </row>
    <row r="57" spans="1:147" s="25" customFormat="1" x14ac:dyDescent="0.2">
      <c r="B57" s="383"/>
      <c r="C57" s="383"/>
      <c r="D57" s="383"/>
      <c r="E57" s="383"/>
      <c r="F57" s="383"/>
      <c r="G57" s="383"/>
      <c r="H57" s="383"/>
      <c r="I57" s="383"/>
      <c r="J57" s="383"/>
      <c r="K57" s="383"/>
      <c r="L57" s="383"/>
      <c r="M57" s="383"/>
      <c r="N57" s="54"/>
      <c r="O57" s="54"/>
      <c r="S57" s="132" t="s">
        <v>504</v>
      </c>
      <c r="T57" s="54">
        <f>BD54</f>
        <v>0.39124726234070134</v>
      </c>
      <c r="U57" s="25">
        <f t="shared" ref="U57:W57" si="81">BE54</f>
        <v>0.4031998097887971</v>
      </c>
      <c r="V57" s="25">
        <f t="shared" si="81"/>
        <v>0.45407632799471737</v>
      </c>
      <c r="W57" s="25">
        <f t="shared" si="81"/>
        <v>0.41740052332420802</v>
      </c>
      <c r="X57" s="25">
        <f t="shared" ref="X57:AE57" si="82">BH54</f>
        <v>0.43955188521933791</v>
      </c>
      <c r="Y57" s="25">
        <f t="shared" si="82"/>
        <v>0.53586586183361162</v>
      </c>
      <c r="Z57" s="25">
        <f t="shared" si="82"/>
        <v>0.68821696060444493</v>
      </c>
      <c r="AA57" s="25">
        <f t="shared" si="82"/>
        <v>0.6970210084572166</v>
      </c>
      <c r="AB57" s="25">
        <f t="shared" si="82"/>
        <v>0.44574805623795449</v>
      </c>
      <c r="AC57" s="25">
        <f t="shared" si="82"/>
        <v>0.27351127464587899</v>
      </c>
      <c r="AD57" s="25">
        <f t="shared" si="82"/>
        <v>0.46666704169848316</v>
      </c>
      <c r="AE57" s="25">
        <f t="shared" si="82"/>
        <v>0.46984786062462447</v>
      </c>
      <c r="BD57" s="25">
        <f>AVERAGE(T57:AE57)</f>
        <v>0.473529489397498</v>
      </c>
      <c r="BE57" s="158" t="s">
        <v>505</v>
      </c>
      <c r="BH57" s="25">
        <f>AVERAGE(BD2:BO52)</f>
        <v>0.46661938074978893</v>
      </c>
      <c r="BO57" s="74" t="s">
        <v>211</v>
      </c>
      <c r="BP57" s="54"/>
      <c r="CN57" s="122">
        <f>CZ54</f>
        <v>0.84014029384645728</v>
      </c>
      <c r="CO57" s="25">
        <f t="shared" ref="CO57:CQ57" si="83">DA54</f>
        <v>0.87088821835966201</v>
      </c>
      <c r="CP57" s="25">
        <f t="shared" si="83"/>
        <v>0.90297951358768425</v>
      </c>
      <c r="CQ57" s="25">
        <f t="shared" si="83"/>
        <v>0.90778595783615779</v>
      </c>
      <c r="CR57" s="54"/>
      <c r="CV57" s="54"/>
      <c r="CZ57" s="388">
        <f t="shared" ref="CZ57:CZ59" si="84">AVERAGE(CN57:CQ57)</f>
        <v>0.8804484959074903</v>
      </c>
      <c r="DD57" s="54"/>
      <c r="DH57" s="54"/>
      <c r="DP57" s="54"/>
      <c r="DT57" s="54"/>
      <c r="EB57" s="54"/>
      <c r="EF57" s="54"/>
    </row>
    <row r="58" spans="1:147" s="25" customFormat="1" x14ac:dyDescent="0.2">
      <c r="B58" s="383"/>
      <c r="C58" s="383"/>
      <c r="D58" s="383"/>
      <c r="E58" s="383"/>
      <c r="F58" s="383"/>
      <c r="G58" s="383"/>
      <c r="H58" s="383"/>
      <c r="I58" s="383"/>
      <c r="J58" s="383"/>
      <c r="K58" s="383"/>
      <c r="L58" s="383"/>
      <c r="M58" s="383"/>
      <c r="N58" s="54"/>
      <c r="O58" s="54"/>
      <c r="S58" s="74"/>
      <c r="T58" s="54"/>
      <c r="AF58" s="54"/>
      <c r="BD58" s="122"/>
      <c r="BN58" s="132" t="s">
        <v>504</v>
      </c>
      <c r="BO58" s="74" t="s">
        <v>212</v>
      </c>
      <c r="BP58" s="54"/>
      <c r="CN58" s="122">
        <f>DL54</f>
        <v>0.39124726234070134</v>
      </c>
      <c r="CO58" s="25">
        <f t="shared" ref="CO58:CQ58" si="85">DM54</f>
        <v>0.76993571110370318</v>
      </c>
      <c r="CP58" s="25">
        <f t="shared" si="85"/>
        <v>0.7289424056302185</v>
      </c>
      <c r="CQ58" s="25">
        <f t="shared" si="85"/>
        <v>0.58288551951270118</v>
      </c>
      <c r="CR58" s="54"/>
      <c r="CV58" s="54"/>
      <c r="CZ58" s="122">
        <f t="shared" si="84"/>
        <v>0.61825272464683101</v>
      </c>
      <c r="DA58" s="158" t="s">
        <v>505</v>
      </c>
      <c r="DD58" s="54"/>
      <c r="DH58" s="54"/>
      <c r="DP58" s="54"/>
      <c r="DT58" s="54"/>
      <c r="EB58" s="54"/>
      <c r="EF58" s="54"/>
    </row>
    <row r="59" spans="1:147" s="25" customFormat="1" x14ac:dyDescent="0.2">
      <c r="B59" s="383"/>
      <c r="C59" s="383"/>
      <c r="D59" s="383"/>
      <c r="E59" s="383"/>
      <c r="F59" s="383"/>
      <c r="G59" s="383"/>
      <c r="H59" s="383"/>
      <c r="I59" s="383"/>
      <c r="J59" s="383"/>
      <c r="K59" s="383"/>
      <c r="L59" s="383"/>
      <c r="M59" s="383"/>
      <c r="N59" s="54"/>
      <c r="O59" s="54"/>
      <c r="S59" s="74"/>
      <c r="T59" s="54"/>
      <c r="AF59" s="54"/>
      <c r="BD59" s="122"/>
      <c r="BO59" s="74" t="s">
        <v>211</v>
      </c>
      <c r="BP59" s="54"/>
      <c r="CN59" s="122">
        <f>DX54</f>
        <v>0.39124726234070134</v>
      </c>
      <c r="CO59" s="25">
        <f t="shared" ref="CO59:CQ59" si="86">DY54</f>
        <v>0.6624359517133267</v>
      </c>
      <c r="CP59" s="25">
        <f t="shared" si="86"/>
        <v>0.65865586622418582</v>
      </c>
      <c r="CQ59" s="25">
        <f t="shared" si="86"/>
        <v>0.5519004823476269</v>
      </c>
      <c r="CR59" s="54"/>
      <c r="CV59" s="54"/>
      <c r="CZ59" s="122">
        <f t="shared" si="84"/>
        <v>0.56605989065646023</v>
      </c>
      <c r="DA59" s="158"/>
      <c r="DD59" s="54"/>
      <c r="DH59" s="54"/>
      <c r="DP59" s="54"/>
      <c r="DT59" s="54"/>
      <c r="EB59" s="54"/>
      <c r="EF59" s="54"/>
    </row>
    <row r="60" spans="1:147" s="25" customFormat="1" x14ac:dyDescent="0.2">
      <c r="B60" s="383"/>
      <c r="C60" s="383"/>
      <c r="D60" s="383"/>
      <c r="E60" s="383"/>
      <c r="F60" s="383"/>
      <c r="G60" s="383"/>
      <c r="H60" s="383"/>
      <c r="I60" s="383"/>
      <c r="J60" s="383"/>
      <c r="K60" s="383"/>
      <c r="L60" s="383"/>
      <c r="M60" s="383"/>
      <c r="N60" s="54"/>
      <c r="O60" s="54"/>
      <c r="S60" s="74"/>
      <c r="T60" s="54"/>
      <c r="AF60" s="54"/>
      <c r="BD60" s="122"/>
      <c r="BO60" s="74"/>
      <c r="BP60" s="54"/>
      <c r="CN60" s="122"/>
      <c r="CR60" s="54"/>
      <c r="CV60" s="54"/>
      <c r="CZ60" s="122"/>
      <c r="DA60" s="158"/>
      <c r="DD60" s="54"/>
      <c r="DH60" s="54"/>
      <c r="DP60" s="54"/>
      <c r="DT60" s="54"/>
      <c r="EB60" s="54"/>
      <c r="EF60" s="54"/>
    </row>
    <row r="61" spans="1:147" s="10" customFormat="1" x14ac:dyDescent="0.2">
      <c r="A61" s="7"/>
      <c r="B61" s="379"/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0"/>
      <c r="O61" s="30"/>
      <c r="P61" s="31"/>
      <c r="Q61" s="31"/>
      <c r="R61" s="31"/>
      <c r="S61" s="184" t="s">
        <v>324</v>
      </c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200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84" t="s">
        <v>325</v>
      </c>
      <c r="BP61" s="18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122"/>
      <c r="CO61" s="25"/>
      <c r="CP61" s="25"/>
      <c r="CQ61" s="25"/>
      <c r="CR61" s="54"/>
      <c r="CS61" s="25"/>
      <c r="CT61" s="25"/>
      <c r="CU61" s="25"/>
      <c r="CV61" s="54"/>
      <c r="CW61" s="25"/>
      <c r="CX61" s="25"/>
      <c r="CY61" s="25"/>
      <c r="CZ61" s="122"/>
      <c r="DA61" s="158"/>
      <c r="DB61" s="25"/>
      <c r="DC61" s="25"/>
      <c r="DD61" s="54"/>
      <c r="DE61" s="25"/>
      <c r="DF61" s="25"/>
      <c r="DG61" s="25"/>
      <c r="DH61" s="54"/>
      <c r="DI61" s="25"/>
      <c r="DJ61" s="25"/>
      <c r="DK61" s="25"/>
      <c r="DL61" s="11"/>
      <c r="DM61" s="11"/>
      <c r="DN61" s="11"/>
      <c r="DO61" s="11"/>
      <c r="DQ61" s="11"/>
      <c r="DR61" s="11"/>
      <c r="DS61" s="11"/>
      <c r="DU61" s="11"/>
      <c r="DV61" s="11"/>
      <c r="DW61" s="11"/>
      <c r="DX61" s="11"/>
      <c r="DY61" s="11"/>
      <c r="DZ61" s="11"/>
      <c r="EA61" s="11"/>
      <c r="EC61" s="11"/>
      <c r="ED61" s="11"/>
      <c r="EE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</row>
    <row r="62" spans="1:147" s="25" customFormat="1" x14ac:dyDescent="0.2">
      <c r="B62" s="383"/>
      <c r="C62" s="383"/>
      <c r="D62" s="383"/>
      <c r="E62" s="383"/>
      <c r="F62" s="383"/>
      <c r="G62" s="383"/>
      <c r="H62" s="383"/>
      <c r="I62" s="383"/>
      <c r="J62" s="383"/>
      <c r="K62" s="383"/>
      <c r="L62" s="383"/>
      <c r="M62" s="383"/>
      <c r="N62" s="54"/>
      <c r="O62" s="54"/>
      <c r="S62" s="132" t="s">
        <v>503</v>
      </c>
      <c r="T62" s="73">
        <f>MAX(T$56:T$59)-T56</f>
        <v>0</v>
      </c>
      <c r="U62" s="74">
        <f t="shared" ref="U62:AE62" si="87">MAX(U$56:U$59)-U56</f>
        <v>0</v>
      </c>
      <c r="V62" s="74">
        <f t="shared" si="87"/>
        <v>0</v>
      </c>
      <c r="W62" s="74">
        <f t="shared" ref="W62" si="88">MAX(W$56:W$59)-W56</f>
        <v>0</v>
      </c>
      <c r="X62" s="74">
        <f t="shared" si="87"/>
        <v>0</v>
      </c>
      <c r="Y62" s="74">
        <f t="shared" si="87"/>
        <v>0</v>
      </c>
      <c r="Z62" s="74">
        <f t="shared" si="87"/>
        <v>0</v>
      </c>
      <c r="AA62" s="74">
        <f t="shared" si="87"/>
        <v>0</v>
      </c>
      <c r="AB62" s="74">
        <f t="shared" si="87"/>
        <v>0</v>
      </c>
      <c r="AC62" s="74">
        <f t="shared" si="87"/>
        <v>0</v>
      </c>
      <c r="AD62" s="74">
        <f t="shared" si="87"/>
        <v>0</v>
      </c>
      <c r="AE62" s="387">
        <f t="shared" si="87"/>
        <v>0</v>
      </c>
      <c r="AF62" s="54"/>
      <c r="BD62" s="122">
        <f>AVERAGE(T62:AE62)</f>
        <v>0</v>
      </c>
      <c r="BN62" s="132" t="s">
        <v>503</v>
      </c>
      <c r="BO62" s="74" t="s">
        <v>212</v>
      </c>
      <c r="CN62" s="122">
        <f>MAX(CN$56:CN$59)-CN56</f>
        <v>0</v>
      </c>
      <c r="CO62" s="25">
        <f t="shared" ref="CO62:CQ62" si="89">MAX(CO$56:CO$59)-CO56</f>
        <v>0</v>
      </c>
      <c r="CP62" s="25">
        <f t="shared" si="89"/>
        <v>0</v>
      </c>
      <c r="CQ62" s="25">
        <f t="shared" si="89"/>
        <v>1.4200000501420673E-2</v>
      </c>
      <c r="CR62" s="54"/>
      <c r="CV62" s="54"/>
      <c r="CZ62" s="122">
        <f t="shared" ref="CZ62:CZ65" si="90">AVERAGE(CN62:CQ62)</f>
        <v>3.5500001253551683E-3</v>
      </c>
      <c r="DA62" s="158"/>
      <c r="DD62" s="54"/>
      <c r="DH62" s="54"/>
      <c r="DP62" s="54"/>
      <c r="DT62" s="54"/>
      <c r="EB62" s="54"/>
      <c r="EF62" s="54"/>
    </row>
    <row r="63" spans="1:147" s="25" customFormat="1" x14ac:dyDescent="0.2">
      <c r="B63" s="383"/>
      <c r="C63" s="383"/>
      <c r="D63" s="383"/>
      <c r="E63" s="383"/>
      <c r="F63" s="383"/>
      <c r="G63" s="383"/>
      <c r="H63" s="383"/>
      <c r="I63" s="383"/>
      <c r="J63" s="383"/>
      <c r="K63" s="383"/>
      <c r="L63" s="383"/>
      <c r="M63" s="383"/>
      <c r="N63" s="54"/>
      <c r="O63" s="54"/>
      <c r="S63" s="132" t="s">
        <v>504</v>
      </c>
      <c r="T63" s="54">
        <f t="shared" ref="T63:AE63" si="91">MAX(T$56:T$59)-T57</f>
        <v>0.44889303150575594</v>
      </c>
      <c r="U63" s="25">
        <f t="shared" si="91"/>
        <v>0.44933357198076018</v>
      </c>
      <c r="V63" s="25">
        <f t="shared" si="91"/>
        <v>0.3978725483693441</v>
      </c>
      <c r="W63" s="25">
        <f t="shared" ref="W63" si="92">MAX(W$56:W$59)-W57</f>
        <v>0.455173952928487</v>
      </c>
      <c r="X63" s="25">
        <f t="shared" si="91"/>
        <v>0.41851359382978198</v>
      </c>
      <c r="Y63" s="25">
        <f t="shared" si="91"/>
        <v>0.30604394774581012</v>
      </c>
      <c r="Z63" s="25">
        <f t="shared" si="91"/>
        <v>0.19164148173258511</v>
      </c>
      <c r="AA63" s="25">
        <f t="shared" si="91"/>
        <v>0.18653565050558196</v>
      </c>
      <c r="AB63" s="25">
        <f t="shared" si="91"/>
        <v>0.40789288982741795</v>
      </c>
      <c r="AC63" s="25">
        <f t="shared" si="91"/>
        <v>0.57772276746291518</v>
      </c>
      <c r="AD63" s="25">
        <f t="shared" si="91"/>
        <v>0.40727685615345421</v>
      </c>
      <c r="AE63" s="25">
        <f t="shared" si="91"/>
        <v>0.44904530267768128</v>
      </c>
      <c r="AF63" s="54"/>
      <c r="BD63" s="122">
        <f>AVERAGE(T63:AE63)</f>
        <v>0.39132879955996458</v>
      </c>
      <c r="BO63" s="74" t="s">
        <v>211</v>
      </c>
      <c r="CN63" s="122">
        <f t="shared" ref="CN63:CQ65" si="93">MAX(CN$56:CN$59)-CN57</f>
        <v>0</v>
      </c>
      <c r="CO63" s="25">
        <f t="shared" si="93"/>
        <v>1.853316233189739E-3</v>
      </c>
      <c r="CP63" s="25">
        <f t="shared" si="93"/>
        <v>8.2745222861966283E-3</v>
      </c>
      <c r="CQ63" s="25">
        <f t="shared" si="93"/>
        <v>0</v>
      </c>
      <c r="CR63" s="54"/>
      <c r="CV63" s="54"/>
      <c r="CZ63" s="122">
        <f t="shared" si="90"/>
        <v>2.5319596298465918E-3</v>
      </c>
      <c r="DA63" s="158"/>
      <c r="DD63" s="54"/>
      <c r="DH63" s="54"/>
      <c r="DP63" s="54"/>
      <c r="DT63" s="54"/>
      <c r="EB63" s="54"/>
      <c r="EF63" s="54"/>
    </row>
    <row r="64" spans="1:147" s="25" customFormat="1" x14ac:dyDescent="0.2">
      <c r="B64" s="383"/>
      <c r="C64" s="383"/>
      <c r="D64" s="383"/>
      <c r="E64" s="383"/>
      <c r="F64" s="383"/>
      <c r="G64" s="383"/>
      <c r="H64" s="383"/>
      <c r="I64" s="383"/>
      <c r="J64" s="383"/>
      <c r="K64" s="383"/>
      <c r="L64" s="383"/>
      <c r="M64" s="383"/>
      <c r="N64" s="54"/>
      <c r="O64" s="54"/>
      <c r="T64" s="54"/>
      <c r="AF64" s="54"/>
      <c r="BD64" s="122"/>
      <c r="BN64" s="132" t="s">
        <v>504</v>
      </c>
      <c r="BO64" s="74" t="s">
        <v>212</v>
      </c>
      <c r="CN64" s="122">
        <f t="shared" si="93"/>
        <v>0.44889303150575594</v>
      </c>
      <c r="CO64" s="25">
        <f t="shared" si="93"/>
        <v>0.10280582348914857</v>
      </c>
      <c r="CP64" s="25">
        <f t="shared" si="93"/>
        <v>0.18231163024366237</v>
      </c>
      <c r="CQ64" s="25">
        <f t="shared" si="93"/>
        <v>0.32490043832345661</v>
      </c>
      <c r="CR64" s="54"/>
      <c r="CV64" s="54"/>
      <c r="CZ64" s="122">
        <f t="shared" si="90"/>
        <v>0.26472773089050583</v>
      </c>
      <c r="DD64" s="54"/>
      <c r="DH64" s="54"/>
      <c r="DP64" s="54"/>
      <c r="DT64" s="54"/>
      <c r="EB64" s="54"/>
      <c r="EF64" s="54"/>
    </row>
    <row r="65" spans="1:147" s="25" customFormat="1" x14ac:dyDescent="0.2">
      <c r="B65" s="383"/>
      <c r="C65" s="383"/>
      <c r="D65" s="383"/>
      <c r="E65" s="383"/>
      <c r="F65" s="383"/>
      <c r="G65" s="383"/>
      <c r="H65" s="383"/>
      <c r="I65" s="383"/>
      <c r="J65" s="383"/>
      <c r="K65" s="383"/>
      <c r="L65" s="383"/>
      <c r="M65" s="383"/>
      <c r="N65" s="54"/>
      <c r="O65" s="54"/>
      <c r="T65" s="54"/>
      <c r="AF65" s="54"/>
      <c r="BD65" s="122"/>
      <c r="BO65" s="74" t="s">
        <v>211</v>
      </c>
      <c r="CN65" s="122">
        <f t="shared" si="93"/>
        <v>0.44889303150575594</v>
      </c>
      <c r="CO65" s="25">
        <f t="shared" si="93"/>
        <v>0.21030558287952505</v>
      </c>
      <c r="CP65" s="25">
        <f t="shared" si="93"/>
        <v>0.25259816964969506</v>
      </c>
      <c r="CQ65" s="25">
        <f t="shared" si="93"/>
        <v>0.35588547548853089</v>
      </c>
      <c r="CR65" s="54"/>
      <c r="CV65" s="54"/>
      <c r="CZ65" s="122">
        <f t="shared" si="90"/>
        <v>0.31692056488087672</v>
      </c>
      <c r="DD65" s="54"/>
      <c r="DH65" s="54"/>
      <c r="DP65" s="54"/>
      <c r="DT65" s="54"/>
      <c r="EB65" s="54"/>
      <c r="EF65" s="54"/>
    </row>
    <row r="66" spans="1:147" s="10" customFormat="1" x14ac:dyDescent="0.2">
      <c r="A66" s="7"/>
      <c r="B66" s="379"/>
      <c r="C66" s="380"/>
      <c r="D66" s="380"/>
      <c r="E66" s="380"/>
      <c r="F66" s="380"/>
      <c r="G66" s="380"/>
      <c r="H66" s="380"/>
      <c r="I66" s="380"/>
      <c r="J66" s="380"/>
      <c r="K66" s="380"/>
      <c r="L66" s="380"/>
      <c r="M66" s="380"/>
      <c r="N66" s="30"/>
      <c r="O66" s="30"/>
      <c r="P66" s="31"/>
      <c r="Q66" s="31"/>
      <c r="R66" s="31"/>
      <c r="S66" s="3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200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8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122"/>
      <c r="CO66" s="25"/>
      <c r="CP66" s="25"/>
      <c r="CQ66" s="25"/>
      <c r="CR66" s="54"/>
      <c r="CS66" s="25"/>
      <c r="CT66" s="25"/>
      <c r="CU66" s="25"/>
      <c r="CV66" s="54"/>
      <c r="CW66" s="25"/>
      <c r="CX66" s="25"/>
      <c r="CY66" s="25"/>
      <c r="CZ66" s="122"/>
      <c r="DA66" s="25"/>
      <c r="DB66" s="25"/>
      <c r="DC66" s="25"/>
      <c r="DD66" s="54"/>
      <c r="DE66" s="25"/>
      <c r="DF66" s="25"/>
      <c r="DG66" s="25"/>
      <c r="DH66" s="54"/>
      <c r="DI66" s="25"/>
      <c r="DJ66" s="25"/>
      <c r="DK66" s="25"/>
      <c r="DL66" s="11"/>
      <c r="DM66" s="11"/>
      <c r="DN66" s="11"/>
      <c r="DO66" s="11"/>
      <c r="DQ66" s="11"/>
      <c r="DR66" s="11"/>
      <c r="DS66" s="11"/>
      <c r="DU66" s="11"/>
      <c r="DV66" s="11"/>
      <c r="DW66" s="11"/>
      <c r="DX66" s="11"/>
      <c r="DY66" s="11"/>
      <c r="DZ66" s="11"/>
      <c r="EA66" s="11"/>
      <c r="EC66" s="11"/>
      <c r="ED66" s="11"/>
      <c r="EE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</row>
    <row r="67" spans="1:147" s="10" customFormat="1" x14ac:dyDescent="0.2">
      <c r="A67" s="7"/>
      <c r="B67" s="379"/>
      <c r="C67" s="380"/>
      <c r="D67" s="380"/>
      <c r="E67" s="380"/>
      <c r="F67" s="380"/>
      <c r="G67" s="380"/>
      <c r="H67" s="380"/>
      <c r="I67" s="380"/>
      <c r="J67" s="380"/>
      <c r="K67" s="380"/>
      <c r="L67" s="380"/>
      <c r="M67" s="380"/>
      <c r="N67" s="30"/>
      <c r="O67" s="30"/>
      <c r="P67" s="31"/>
      <c r="Q67" s="31"/>
      <c r="R67" s="31"/>
      <c r="S67" s="3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200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8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122"/>
      <c r="CO67" s="25"/>
      <c r="CP67" s="25"/>
      <c r="CQ67" s="25"/>
      <c r="CR67" s="54"/>
      <c r="CS67" s="25"/>
      <c r="CT67" s="25"/>
      <c r="CU67" s="25"/>
      <c r="CV67" s="54"/>
      <c r="CW67" s="25"/>
      <c r="CX67" s="25"/>
      <c r="CY67" s="25"/>
      <c r="CZ67" s="122"/>
      <c r="DA67" s="25"/>
      <c r="DB67" s="25"/>
      <c r="DC67" s="25"/>
      <c r="DD67" s="54"/>
      <c r="DE67" s="25"/>
      <c r="DF67" s="25"/>
      <c r="DG67" s="25"/>
      <c r="DH67" s="54"/>
      <c r="DI67" s="25"/>
      <c r="DJ67" s="25"/>
      <c r="DK67" s="25"/>
      <c r="DL67" s="11"/>
      <c r="DM67" s="11"/>
      <c r="DN67" s="11"/>
      <c r="DO67" s="11"/>
      <c r="DQ67" s="11"/>
      <c r="DR67" s="11"/>
      <c r="DS67" s="11"/>
      <c r="DU67" s="11"/>
      <c r="DV67" s="11"/>
      <c r="DW67" s="11"/>
      <c r="DX67" s="11"/>
      <c r="DY67" s="11"/>
      <c r="DZ67" s="11"/>
      <c r="EA67" s="11"/>
      <c r="EC67" s="11"/>
      <c r="ED67" s="11"/>
      <c r="EE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</row>
    <row r="68" spans="1:147" s="10" customFormat="1" x14ac:dyDescent="0.2">
      <c r="A68" s="7"/>
      <c r="B68" s="379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30"/>
      <c r="O68" s="30"/>
      <c r="P68" s="31"/>
      <c r="Q68" s="31"/>
      <c r="R68" s="31"/>
      <c r="S68" s="3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200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8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122"/>
      <c r="CO68" s="25"/>
      <c r="CP68" s="25"/>
      <c r="CQ68" s="25"/>
      <c r="CR68" s="54"/>
      <c r="CS68" s="25"/>
      <c r="CT68" s="25"/>
      <c r="CU68" s="25"/>
      <c r="CV68" s="54"/>
      <c r="CW68" s="25"/>
      <c r="CX68" s="25"/>
      <c r="CY68" s="25"/>
      <c r="CZ68" s="122"/>
      <c r="DA68" s="25"/>
      <c r="DB68" s="25"/>
      <c r="DC68" s="25"/>
      <c r="DD68" s="54"/>
      <c r="DE68" s="25"/>
      <c r="DF68" s="25"/>
      <c r="DG68" s="25"/>
      <c r="DH68" s="54"/>
      <c r="DI68" s="25"/>
      <c r="DJ68" s="25"/>
      <c r="DK68" s="25"/>
      <c r="DL68" s="11"/>
      <c r="DM68" s="11"/>
      <c r="DN68" s="11"/>
      <c r="DO68" s="11"/>
      <c r="DQ68" s="11"/>
      <c r="DR68" s="11"/>
      <c r="DS68" s="11"/>
      <c r="DU68" s="11"/>
      <c r="DV68" s="11"/>
      <c r="DW68" s="11"/>
      <c r="DX68" s="11"/>
      <c r="DY68" s="11"/>
      <c r="DZ68" s="11"/>
      <c r="EA68" s="11"/>
      <c r="EC68" s="11"/>
      <c r="ED68" s="11"/>
      <c r="EE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</row>
    <row r="69" spans="1:147" s="10" customFormat="1" x14ac:dyDescent="0.2">
      <c r="A69" s="7"/>
      <c r="B69" s="379"/>
      <c r="C69" s="380"/>
      <c r="D69" s="380"/>
      <c r="E69" s="380"/>
      <c r="F69" s="380"/>
      <c r="G69" s="380"/>
      <c r="H69" s="380"/>
      <c r="I69" s="380"/>
      <c r="J69" s="380"/>
      <c r="K69" s="380"/>
      <c r="L69" s="380"/>
      <c r="M69" s="380"/>
      <c r="N69" s="30"/>
      <c r="O69" s="30"/>
      <c r="P69" s="31"/>
      <c r="Q69" s="31"/>
      <c r="R69" s="31"/>
      <c r="S69" s="3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200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8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122"/>
      <c r="CO69" s="25"/>
      <c r="CP69" s="25"/>
      <c r="CQ69" s="25"/>
      <c r="CR69" s="54"/>
      <c r="CS69" s="25"/>
      <c r="CT69" s="25"/>
      <c r="CU69" s="25"/>
      <c r="CV69" s="54"/>
      <c r="CW69" s="25"/>
      <c r="CX69" s="25"/>
      <c r="CY69" s="25"/>
      <c r="CZ69" s="122"/>
      <c r="DA69" s="25"/>
      <c r="DB69" s="25"/>
      <c r="DC69" s="25"/>
      <c r="DD69" s="54"/>
      <c r="DE69" s="25"/>
      <c r="DF69" s="25"/>
      <c r="DG69" s="25"/>
      <c r="DH69" s="54"/>
      <c r="DI69" s="25"/>
      <c r="DJ69" s="25"/>
      <c r="DK69" s="25"/>
      <c r="DL69" s="11"/>
      <c r="DM69" s="11"/>
      <c r="DN69" s="11"/>
      <c r="DO69" s="11"/>
      <c r="DQ69" s="11"/>
      <c r="DR69" s="11"/>
      <c r="DS69" s="11"/>
      <c r="DU69" s="11"/>
      <c r="DV69" s="11"/>
      <c r="DW69" s="11"/>
      <c r="DX69" s="11"/>
      <c r="DY69" s="11"/>
      <c r="DZ69" s="11"/>
      <c r="EA69" s="11"/>
      <c r="EC69" s="11"/>
      <c r="ED69" s="11"/>
      <c r="EE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</row>
    <row r="70" spans="1:147" s="10" customFormat="1" x14ac:dyDescent="0.2">
      <c r="A70" s="7"/>
      <c r="B70" s="379"/>
      <c r="C70" s="380"/>
      <c r="D70" s="380"/>
      <c r="E70" s="380"/>
      <c r="F70" s="380"/>
      <c r="G70" s="380"/>
      <c r="H70" s="380"/>
      <c r="I70" s="380"/>
      <c r="J70" s="380"/>
      <c r="K70" s="380"/>
      <c r="L70" s="380"/>
      <c r="M70" s="380"/>
      <c r="N70" s="30"/>
      <c r="O70" s="30"/>
      <c r="P70" s="31"/>
      <c r="Q70" s="31"/>
      <c r="R70" s="31"/>
      <c r="S70" s="3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200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8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122"/>
      <c r="CO70" s="25"/>
      <c r="CP70" s="25"/>
      <c r="CQ70" s="25"/>
      <c r="CR70" s="54"/>
      <c r="CS70" s="25"/>
      <c r="CT70" s="25"/>
      <c r="CU70" s="25"/>
      <c r="CV70" s="54"/>
      <c r="CW70" s="25"/>
      <c r="CX70" s="25"/>
      <c r="CY70" s="25"/>
      <c r="CZ70" s="122"/>
      <c r="DA70" s="25"/>
      <c r="DB70" s="25"/>
      <c r="DC70" s="25"/>
      <c r="DD70" s="54"/>
      <c r="DE70" s="25"/>
      <c r="DF70" s="25"/>
      <c r="DG70" s="25"/>
      <c r="DH70" s="54"/>
      <c r="DI70" s="25"/>
      <c r="DJ70" s="25"/>
      <c r="DK70" s="25"/>
      <c r="DL70" s="11"/>
      <c r="DM70" s="11"/>
      <c r="DN70" s="11"/>
      <c r="DO70" s="11"/>
      <c r="DQ70" s="11"/>
      <c r="DR70" s="11"/>
      <c r="DS70" s="11"/>
      <c r="DU70" s="11"/>
      <c r="DV70" s="11"/>
      <c r="DW70" s="11"/>
      <c r="DX70" s="11"/>
      <c r="DY70" s="11"/>
      <c r="DZ70" s="11"/>
      <c r="EA70" s="11"/>
      <c r="EC70" s="11"/>
      <c r="ED70" s="11"/>
      <c r="EE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</row>
    <row r="71" spans="1:147" x14ac:dyDescent="0.2">
      <c r="T71" s="10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0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</row>
    <row r="72" spans="1:147" x14ac:dyDescent="0.2">
      <c r="T72" s="10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0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</row>
    <row r="73" spans="1:147" x14ac:dyDescent="0.2">
      <c r="T73" s="10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0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</row>
    <row r="74" spans="1:147" x14ac:dyDescent="0.2">
      <c r="T74" s="10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0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</row>
    <row r="75" spans="1:147" x14ac:dyDescent="0.2">
      <c r="T75" s="10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0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</row>
    <row r="76" spans="1:147" x14ac:dyDescent="0.2">
      <c r="T76" s="10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0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</row>
    <row r="77" spans="1:147" x14ac:dyDescent="0.2">
      <c r="T77" s="10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0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</row>
    <row r="78" spans="1:147" x14ac:dyDescent="0.2">
      <c r="T78" s="10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0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</row>
    <row r="79" spans="1:147" x14ac:dyDescent="0.2">
      <c r="T79" s="10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0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</row>
    <row r="80" spans="1:147" x14ac:dyDescent="0.2">
      <c r="T80" s="10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0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</row>
    <row r="81" spans="1:147" x14ac:dyDescent="0.2">
      <c r="T81" s="10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0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</row>
    <row r="82" spans="1:147" x14ac:dyDescent="0.2">
      <c r="T82" s="10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0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</row>
    <row r="83" spans="1:147" x14ac:dyDescent="0.2">
      <c r="T83" s="10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0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</row>
    <row r="84" spans="1:147" s="8" customFormat="1" x14ac:dyDescent="0.2">
      <c r="A84" s="7"/>
      <c r="B84" s="379"/>
      <c r="C84" s="380"/>
      <c r="D84" s="380"/>
      <c r="E84" s="380"/>
      <c r="F84" s="380"/>
      <c r="G84" s="380"/>
      <c r="H84" s="380"/>
      <c r="I84" s="380"/>
      <c r="J84" s="380"/>
      <c r="K84" s="380"/>
      <c r="L84" s="380"/>
      <c r="M84" s="380"/>
      <c r="N84" s="32"/>
      <c r="O84" s="32"/>
      <c r="P84" s="33"/>
      <c r="Q84" s="33"/>
      <c r="R84" s="33"/>
      <c r="S84" s="33"/>
      <c r="T84" s="12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2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200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8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N84" s="182"/>
      <c r="CO84" s="26"/>
      <c r="CP84" s="26"/>
      <c r="CQ84" s="26"/>
      <c r="CR84" s="62"/>
      <c r="CS84" s="26"/>
      <c r="CT84" s="26"/>
      <c r="CU84" s="26"/>
      <c r="CV84" s="62"/>
      <c r="CW84" s="26"/>
      <c r="CX84" s="26"/>
      <c r="CY84" s="26"/>
      <c r="CZ84" s="182"/>
      <c r="DA84" s="26"/>
      <c r="DB84" s="26"/>
      <c r="DC84" s="26"/>
      <c r="DD84" s="62"/>
      <c r="DE84" s="26"/>
      <c r="DF84" s="26"/>
      <c r="DG84" s="26"/>
      <c r="DH84" s="62"/>
      <c r="DI84" s="26"/>
      <c r="DJ84" s="26"/>
      <c r="DK84" s="26"/>
      <c r="DP84" s="202"/>
      <c r="DT84" s="202"/>
      <c r="EB84" s="202"/>
      <c r="EF84" s="202"/>
    </row>
    <row r="85" spans="1:147" s="8" customFormat="1" x14ac:dyDescent="0.2">
      <c r="A85" s="7"/>
      <c r="B85" s="379"/>
      <c r="C85" s="380"/>
      <c r="D85" s="380"/>
      <c r="E85" s="380"/>
      <c r="F85" s="380"/>
      <c r="G85" s="380"/>
      <c r="H85" s="380"/>
      <c r="I85" s="380"/>
      <c r="J85" s="380"/>
      <c r="K85" s="380"/>
      <c r="L85" s="380"/>
      <c r="M85" s="380"/>
      <c r="N85" s="32"/>
      <c r="O85" s="32"/>
      <c r="P85" s="33"/>
      <c r="Q85" s="33"/>
      <c r="R85" s="33"/>
      <c r="S85" s="33"/>
      <c r="T85" s="12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2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200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8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N85" s="182"/>
      <c r="CO85" s="26"/>
      <c r="CP85" s="26"/>
      <c r="CQ85" s="26"/>
      <c r="CR85" s="62"/>
      <c r="CS85" s="26"/>
      <c r="CT85" s="26"/>
      <c r="CU85" s="26"/>
      <c r="CV85" s="62"/>
      <c r="CW85" s="26"/>
      <c r="CX85" s="26"/>
      <c r="CY85" s="26"/>
      <c r="CZ85" s="182"/>
      <c r="DA85" s="26"/>
      <c r="DB85" s="26"/>
      <c r="DC85" s="26"/>
      <c r="DD85" s="62"/>
      <c r="DE85" s="26"/>
      <c r="DF85" s="26"/>
      <c r="DG85" s="26"/>
      <c r="DH85" s="62"/>
      <c r="DI85" s="26"/>
      <c r="DJ85" s="26"/>
      <c r="DK85" s="26"/>
      <c r="DP85" s="202"/>
      <c r="DT85" s="202"/>
      <c r="EB85" s="202"/>
      <c r="EF85" s="202"/>
    </row>
    <row r="86" spans="1:147" x14ac:dyDescent="0.2">
      <c r="T86" s="10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0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</row>
    <row r="87" spans="1:147" s="10" customFormat="1" x14ac:dyDescent="0.2">
      <c r="A87" s="7"/>
      <c r="B87" s="379"/>
      <c r="C87" s="380"/>
      <c r="D87" s="380"/>
      <c r="E87" s="380"/>
      <c r="F87" s="380"/>
      <c r="G87" s="380"/>
      <c r="H87" s="380"/>
      <c r="I87" s="380"/>
      <c r="J87" s="380"/>
      <c r="K87" s="380"/>
      <c r="L87" s="380"/>
      <c r="M87" s="380"/>
      <c r="N87" s="30"/>
      <c r="O87" s="30"/>
      <c r="P87" s="31"/>
      <c r="Q87" s="31"/>
      <c r="R87" s="31"/>
      <c r="S87" s="3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200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8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122"/>
      <c r="CO87" s="25"/>
      <c r="CP87" s="25"/>
      <c r="CQ87" s="25"/>
      <c r="CR87" s="54"/>
      <c r="CS87" s="25"/>
      <c r="CT87" s="25"/>
      <c r="CU87" s="25"/>
      <c r="CV87" s="54"/>
      <c r="CW87" s="25"/>
      <c r="CX87" s="25"/>
      <c r="CY87" s="25"/>
      <c r="CZ87" s="122"/>
      <c r="DA87" s="25"/>
      <c r="DB87" s="25"/>
      <c r="DC87" s="25"/>
      <c r="DD87" s="54"/>
      <c r="DE87" s="25"/>
      <c r="DF87" s="25"/>
      <c r="DG87" s="25"/>
      <c r="DH87" s="54"/>
      <c r="DI87" s="25"/>
      <c r="DJ87" s="25"/>
      <c r="DK87" s="25"/>
      <c r="DL87" s="11"/>
      <c r="DM87" s="11"/>
      <c r="DN87" s="11"/>
      <c r="DO87" s="11"/>
      <c r="DQ87" s="11"/>
      <c r="DR87" s="11"/>
      <c r="DS87" s="11"/>
      <c r="DU87" s="11"/>
      <c r="DV87" s="11"/>
      <c r="DW87" s="11"/>
      <c r="DX87" s="11"/>
      <c r="DY87" s="11"/>
      <c r="DZ87" s="11"/>
      <c r="EA87" s="11"/>
      <c r="EC87" s="11"/>
      <c r="ED87" s="11"/>
      <c r="EE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</row>
    <row r="88" spans="1:147" s="10" customFormat="1" x14ac:dyDescent="0.2">
      <c r="A88" s="7"/>
      <c r="B88" s="379"/>
      <c r="C88" s="380"/>
      <c r="D88" s="380"/>
      <c r="E88" s="380"/>
      <c r="F88" s="380"/>
      <c r="G88" s="380"/>
      <c r="H88" s="380"/>
      <c r="I88" s="380"/>
      <c r="J88" s="380"/>
      <c r="K88" s="380"/>
      <c r="L88" s="380"/>
      <c r="M88" s="380"/>
      <c r="N88" s="30"/>
      <c r="O88" s="30"/>
      <c r="P88" s="31"/>
      <c r="Q88" s="31"/>
      <c r="R88" s="31"/>
      <c r="S88" s="3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200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8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122"/>
      <c r="CO88" s="25"/>
      <c r="CP88" s="25"/>
      <c r="CQ88" s="25"/>
      <c r="CR88" s="54"/>
      <c r="CS88" s="25"/>
      <c r="CT88" s="25"/>
      <c r="CU88" s="25"/>
      <c r="CV88" s="54"/>
      <c r="CW88" s="25"/>
      <c r="CX88" s="25"/>
      <c r="CY88" s="25"/>
      <c r="CZ88" s="122"/>
      <c r="DA88" s="25"/>
      <c r="DB88" s="25"/>
      <c r="DC88" s="25"/>
      <c r="DD88" s="54"/>
      <c r="DE88" s="25"/>
      <c r="DF88" s="25"/>
      <c r="DG88" s="25"/>
      <c r="DH88" s="54"/>
      <c r="DI88" s="25"/>
      <c r="DJ88" s="25"/>
      <c r="DK88" s="25"/>
      <c r="DL88" s="11"/>
      <c r="DM88" s="11"/>
      <c r="DN88" s="11"/>
      <c r="DO88" s="11"/>
      <c r="DQ88" s="11"/>
      <c r="DR88" s="11"/>
      <c r="DS88" s="11"/>
      <c r="DU88" s="11"/>
      <c r="DV88" s="11"/>
      <c r="DW88" s="11"/>
      <c r="DX88" s="11"/>
      <c r="DY88" s="11"/>
      <c r="DZ88" s="11"/>
      <c r="EA88" s="11"/>
      <c r="EC88" s="11"/>
      <c r="ED88" s="11"/>
      <c r="EE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</row>
    <row r="89" spans="1:147" s="10" customFormat="1" x14ac:dyDescent="0.2">
      <c r="A89" s="7"/>
      <c r="B89" s="379"/>
      <c r="C89" s="380"/>
      <c r="D89" s="380"/>
      <c r="E89" s="380"/>
      <c r="F89" s="380"/>
      <c r="G89" s="380"/>
      <c r="H89" s="380"/>
      <c r="I89" s="380"/>
      <c r="J89" s="380"/>
      <c r="K89" s="380"/>
      <c r="L89" s="380"/>
      <c r="M89" s="380"/>
      <c r="N89" s="30"/>
      <c r="O89" s="30"/>
      <c r="P89" s="31"/>
      <c r="Q89" s="31"/>
      <c r="R89" s="31"/>
      <c r="S89" s="3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200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8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122"/>
      <c r="CO89" s="25"/>
      <c r="CP89" s="25"/>
      <c r="CQ89" s="25"/>
      <c r="CR89" s="54"/>
      <c r="CS89" s="25"/>
      <c r="CT89" s="25"/>
      <c r="CU89" s="25"/>
      <c r="CV89" s="54"/>
      <c r="CW89" s="25"/>
      <c r="CX89" s="25"/>
      <c r="CY89" s="25"/>
      <c r="CZ89" s="122"/>
      <c r="DA89" s="25"/>
      <c r="DB89" s="25"/>
      <c r="DC89" s="25"/>
      <c r="DD89" s="54"/>
      <c r="DE89" s="25"/>
      <c r="DF89" s="25"/>
      <c r="DG89" s="25"/>
      <c r="DH89" s="54"/>
      <c r="DI89" s="25"/>
      <c r="DJ89" s="25"/>
      <c r="DK89" s="25"/>
      <c r="DL89" s="11"/>
      <c r="DM89" s="11"/>
      <c r="DN89" s="11"/>
      <c r="DO89" s="11"/>
      <c r="DQ89" s="11"/>
      <c r="DR89" s="11"/>
      <c r="DS89" s="11"/>
      <c r="DU89" s="11"/>
      <c r="DV89" s="11"/>
      <c r="DW89" s="11"/>
      <c r="DX89" s="11"/>
      <c r="DY89" s="11"/>
      <c r="DZ89" s="11"/>
      <c r="EA89" s="11"/>
      <c r="EC89" s="11"/>
      <c r="ED89" s="11"/>
      <c r="EE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</row>
    <row r="90" spans="1:147" s="10" customFormat="1" x14ac:dyDescent="0.2">
      <c r="A90" s="7"/>
      <c r="B90" s="379"/>
      <c r="C90" s="380"/>
      <c r="D90" s="380"/>
      <c r="E90" s="380"/>
      <c r="F90" s="380"/>
      <c r="G90" s="380"/>
      <c r="H90" s="380"/>
      <c r="I90" s="380"/>
      <c r="J90" s="380"/>
      <c r="K90" s="380"/>
      <c r="L90" s="380"/>
      <c r="M90" s="380"/>
      <c r="N90" s="30"/>
      <c r="O90" s="30"/>
      <c r="P90" s="31"/>
      <c r="Q90" s="31"/>
      <c r="R90" s="31"/>
      <c r="S90" s="3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200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8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122"/>
      <c r="CO90" s="25"/>
      <c r="CP90" s="25"/>
      <c r="CQ90" s="25"/>
      <c r="CR90" s="54"/>
      <c r="CS90" s="25"/>
      <c r="CT90" s="25"/>
      <c r="CU90" s="25"/>
      <c r="CV90" s="54"/>
      <c r="CW90" s="25"/>
      <c r="CX90" s="25"/>
      <c r="CY90" s="25"/>
      <c r="CZ90" s="122"/>
      <c r="DA90" s="25"/>
      <c r="DB90" s="25"/>
      <c r="DC90" s="25"/>
      <c r="DD90" s="54"/>
      <c r="DE90" s="25"/>
      <c r="DF90" s="25"/>
      <c r="DG90" s="25"/>
      <c r="DH90" s="54"/>
      <c r="DI90" s="25"/>
      <c r="DJ90" s="25"/>
      <c r="DK90" s="25"/>
      <c r="DL90" s="11"/>
      <c r="DM90" s="11"/>
      <c r="DN90" s="11"/>
      <c r="DO90" s="11"/>
      <c r="DQ90" s="11"/>
      <c r="DR90" s="11"/>
      <c r="DS90" s="11"/>
      <c r="DU90" s="11"/>
      <c r="DV90" s="11"/>
      <c r="DW90" s="11"/>
      <c r="DX90" s="11"/>
      <c r="DY90" s="11"/>
      <c r="DZ90" s="11"/>
      <c r="EA90" s="11"/>
      <c r="EC90" s="11"/>
      <c r="ED90" s="11"/>
      <c r="EE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</row>
    <row r="91" spans="1:147" s="10" customFormat="1" x14ac:dyDescent="0.2">
      <c r="A91" s="7"/>
      <c r="B91" s="379"/>
      <c r="C91" s="380"/>
      <c r="D91" s="380"/>
      <c r="E91" s="380"/>
      <c r="F91" s="380"/>
      <c r="G91" s="380"/>
      <c r="H91" s="380"/>
      <c r="I91" s="380"/>
      <c r="J91" s="380"/>
      <c r="K91" s="380"/>
      <c r="L91" s="380"/>
      <c r="M91" s="380"/>
      <c r="N91" s="30"/>
      <c r="O91" s="30"/>
      <c r="P91" s="31"/>
      <c r="Q91" s="31"/>
      <c r="R91" s="31"/>
      <c r="S91" s="3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200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8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122"/>
      <c r="CO91" s="25"/>
      <c r="CP91" s="25"/>
      <c r="CQ91" s="25"/>
      <c r="CR91" s="54"/>
      <c r="CS91" s="25"/>
      <c r="CT91" s="25"/>
      <c r="CU91" s="25"/>
      <c r="CV91" s="54"/>
      <c r="CW91" s="25"/>
      <c r="CX91" s="25"/>
      <c r="CY91" s="25"/>
      <c r="CZ91" s="122"/>
      <c r="DA91" s="25"/>
      <c r="DB91" s="25"/>
      <c r="DC91" s="25"/>
      <c r="DD91" s="54"/>
      <c r="DE91" s="25"/>
      <c r="DF91" s="25"/>
      <c r="DG91" s="25"/>
      <c r="DH91" s="54"/>
      <c r="DI91" s="25"/>
      <c r="DJ91" s="25"/>
      <c r="DK91" s="25"/>
      <c r="DL91" s="11"/>
      <c r="DM91" s="11"/>
      <c r="DN91" s="11"/>
      <c r="DO91" s="11"/>
      <c r="DQ91" s="11"/>
      <c r="DR91" s="11"/>
      <c r="DS91" s="11"/>
      <c r="DU91" s="11"/>
      <c r="DV91" s="11"/>
      <c r="DW91" s="11"/>
      <c r="DX91" s="11"/>
      <c r="DY91" s="11"/>
      <c r="DZ91" s="11"/>
      <c r="EA91" s="11"/>
      <c r="EC91" s="11"/>
      <c r="ED91" s="11"/>
      <c r="EE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</row>
    <row r="92" spans="1:147" s="10" customFormat="1" x14ac:dyDescent="0.2">
      <c r="A92" s="7"/>
      <c r="B92" s="379"/>
      <c r="C92" s="380"/>
      <c r="D92" s="380"/>
      <c r="E92" s="380"/>
      <c r="F92" s="380"/>
      <c r="G92" s="380"/>
      <c r="H92" s="380"/>
      <c r="I92" s="380"/>
      <c r="J92" s="380"/>
      <c r="K92" s="380"/>
      <c r="L92" s="380"/>
      <c r="M92" s="380"/>
      <c r="N92" s="30"/>
      <c r="O92" s="30"/>
      <c r="P92" s="31"/>
      <c r="Q92" s="31"/>
      <c r="R92" s="31"/>
      <c r="S92" s="3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200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8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122"/>
      <c r="CO92" s="25"/>
      <c r="CP92" s="25"/>
      <c r="CQ92" s="25"/>
      <c r="CR92" s="54"/>
      <c r="CS92" s="25"/>
      <c r="CT92" s="25"/>
      <c r="CU92" s="25"/>
      <c r="CV92" s="54"/>
      <c r="CW92" s="25"/>
      <c r="CX92" s="25"/>
      <c r="CY92" s="25"/>
      <c r="CZ92" s="122"/>
      <c r="DA92" s="25"/>
      <c r="DB92" s="25"/>
      <c r="DC92" s="25"/>
      <c r="DD92" s="54"/>
      <c r="DE92" s="25"/>
      <c r="DF92" s="25"/>
      <c r="DG92" s="25"/>
      <c r="DH92" s="54"/>
      <c r="DI92" s="25"/>
      <c r="DJ92" s="25"/>
      <c r="DK92" s="25"/>
      <c r="DL92" s="11"/>
      <c r="DM92" s="11"/>
      <c r="DN92" s="11"/>
      <c r="DO92" s="11"/>
      <c r="DQ92" s="11"/>
      <c r="DR92" s="11"/>
      <c r="DS92" s="11"/>
      <c r="DU92" s="11"/>
      <c r="DV92" s="11"/>
      <c r="DW92" s="11"/>
      <c r="DX92" s="11"/>
      <c r="DY92" s="11"/>
      <c r="DZ92" s="11"/>
      <c r="EA92" s="11"/>
      <c r="EC92" s="11"/>
      <c r="ED92" s="11"/>
      <c r="EE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</row>
    <row r="93" spans="1:147" s="10" customFormat="1" x14ac:dyDescent="0.2">
      <c r="A93" s="7"/>
      <c r="B93" s="379"/>
      <c r="C93" s="380"/>
      <c r="D93" s="380"/>
      <c r="E93" s="380"/>
      <c r="F93" s="380"/>
      <c r="G93" s="380"/>
      <c r="H93" s="380"/>
      <c r="I93" s="380"/>
      <c r="J93" s="380"/>
      <c r="K93" s="380"/>
      <c r="L93" s="380"/>
      <c r="M93" s="380"/>
      <c r="N93" s="30"/>
      <c r="O93" s="30"/>
      <c r="P93" s="31"/>
      <c r="Q93" s="31"/>
      <c r="R93" s="31"/>
      <c r="S93" s="3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200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8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122"/>
      <c r="CO93" s="25"/>
      <c r="CP93" s="25"/>
      <c r="CQ93" s="25"/>
      <c r="CR93" s="54"/>
      <c r="CS93" s="25"/>
      <c r="CT93" s="25"/>
      <c r="CU93" s="25"/>
      <c r="CV93" s="54"/>
      <c r="CW93" s="25"/>
      <c r="CX93" s="25"/>
      <c r="CY93" s="25"/>
      <c r="CZ93" s="122"/>
      <c r="DA93" s="25"/>
      <c r="DB93" s="25"/>
      <c r="DC93" s="25"/>
      <c r="DD93" s="54"/>
      <c r="DE93" s="25"/>
      <c r="DF93" s="25"/>
      <c r="DG93" s="25"/>
      <c r="DH93" s="54"/>
      <c r="DI93" s="25"/>
      <c r="DJ93" s="25"/>
      <c r="DK93" s="25"/>
      <c r="DL93" s="11"/>
      <c r="DM93" s="11"/>
      <c r="DN93" s="11"/>
      <c r="DO93" s="11"/>
      <c r="DQ93" s="11"/>
      <c r="DR93" s="11"/>
      <c r="DS93" s="11"/>
      <c r="DU93" s="11"/>
      <c r="DV93" s="11"/>
      <c r="DW93" s="11"/>
      <c r="DX93" s="11"/>
      <c r="DY93" s="11"/>
      <c r="DZ93" s="11"/>
      <c r="EA93" s="11"/>
      <c r="EC93" s="11"/>
      <c r="ED93" s="11"/>
      <c r="EE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</row>
    <row r="94" spans="1:147" s="10" customFormat="1" x14ac:dyDescent="0.2">
      <c r="A94" s="7"/>
      <c r="B94" s="379"/>
      <c r="C94" s="380"/>
      <c r="D94" s="380"/>
      <c r="E94" s="380"/>
      <c r="F94" s="380"/>
      <c r="G94" s="380"/>
      <c r="H94" s="380"/>
      <c r="I94" s="380"/>
      <c r="J94" s="380"/>
      <c r="K94" s="380"/>
      <c r="L94" s="380"/>
      <c r="M94" s="380"/>
      <c r="N94" s="30"/>
      <c r="O94" s="30"/>
      <c r="P94" s="31"/>
      <c r="Q94" s="31"/>
      <c r="R94" s="31"/>
      <c r="S94" s="3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200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8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122"/>
      <c r="CO94" s="25"/>
      <c r="CP94" s="25"/>
      <c r="CQ94" s="25"/>
      <c r="CR94" s="54"/>
      <c r="CS94" s="25"/>
      <c r="CT94" s="25"/>
      <c r="CU94" s="25"/>
      <c r="CV94" s="54"/>
      <c r="CW94" s="25"/>
      <c r="CX94" s="25"/>
      <c r="CY94" s="25"/>
      <c r="CZ94" s="122"/>
      <c r="DA94" s="25"/>
      <c r="DB94" s="25"/>
      <c r="DC94" s="25"/>
      <c r="DD94" s="54"/>
      <c r="DE94" s="25"/>
      <c r="DF94" s="25"/>
      <c r="DG94" s="25"/>
      <c r="DH94" s="54"/>
      <c r="DI94" s="25"/>
      <c r="DJ94" s="25"/>
      <c r="DK94" s="25"/>
      <c r="DL94" s="11"/>
      <c r="DM94" s="11"/>
      <c r="DN94" s="11"/>
      <c r="DO94" s="11"/>
      <c r="DQ94" s="11"/>
      <c r="DR94" s="11"/>
      <c r="DS94" s="11"/>
      <c r="DU94" s="11"/>
      <c r="DV94" s="11"/>
      <c r="DW94" s="11"/>
      <c r="DX94" s="11"/>
      <c r="DY94" s="11"/>
      <c r="DZ94" s="11"/>
      <c r="EA94" s="11"/>
      <c r="EC94" s="11"/>
      <c r="ED94" s="11"/>
      <c r="EE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</row>
    <row r="95" spans="1:147" s="10" customFormat="1" x14ac:dyDescent="0.2">
      <c r="A95" s="7"/>
      <c r="B95" s="379"/>
      <c r="C95" s="380"/>
      <c r="D95" s="380"/>
      <c r="E95" s="380"/>
      <c r="F95" s="380"/>
      <c r="G95" s="380"/>
      <c r="H95" s="380"/>
      <c r="I95" s="380"/>
      <c r="J95" s="380"/>
      <c r="K95" s="380"/>
      <c r="L95" s="380"/>
      <c r="M95" s="380"/>
      <c r="N95" s="30"/>
      <c r="O95" s="30"/>
      <c r="P95" s="31"/>
      <c r="Q95" s="31"/>
      <c r="R95" s="31"/>
      <c r="S95" s="3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200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8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122"/>
      <c r="CO95" s="25"/>
      <c r="CP95" s="25"/>
      <c r="CQ95" s="25"/>
      <c r="CR95" s="54"/>
      <c r="CS95" s="25"/>
      <c r="CT95" s="25"/>
      <c r="CU95" s="25"/>
      <c r="CV95" s="54"/>
      <c r="CW95" s="25"/>
      <c r="CX95" s="25"/>
      <c r="CY95" s="25"/>
      <c r="CZ95" s="122"/>
      <c r="DA95" s="25"/>
      <c r="DB95" s="25"/>
      <c r="DC95" s="25"/>
      <c r="DD95" s="54"/>
      <c r="DE95" s="25"/>
      <c r="DF95" s="25"/>
      <c r="DG95" s="25"/>
      <c r="DH95" s="54"/>
      <c r="DI95" s="25"/>
      <c r="DJ95" s="25"/>
      <c r="DK95" s="25"/>
      <c r="DL95" s="11"/>
      <c r="DM95" s="11"/>
      <c r="DN95" s="11"/>
      <c r="DO95" s="11"/>
      <c r="DQ95" s="11"/>
      <c r="DR95" s="11"/>
      <c r="DS95" s="11"/>
      <c r="DU95" s="11"/>
      <c r="DV95" s="11"/>
      <c r="DW95" s="11"/>
      <c r="DX95" s="11"/>
      <c r="DY95" s="11"/>
      <c r="DZ95" s="11"/>
      <c r="EA95" s="11"/>
      <c r="EC95" s="11"/>
      <c r="ED95" s="11"/>
      <c r="EE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</row>
    <row r="110" spans="1:147" s="12" customFormat="1" x14ac:dyDescent="0.2">
      <c r="A110" s="7"/>
      <c r="B110" s="384"/>
      <c r="C110" s="385"/>
      <c r="D110" s="385"/>
      <c r="E110" s="385"/>
      <c r="F110" s="385"/>
      <c r="G110" s="385"/>
      <c r="H110" s="385"/>
      <c r="I110" s="385"/>
      <c r="J110" s="385"/>
      <c r="K110" s="385"/>
      <c r="L110" s="385"/>
      <c r="M110" s="385"/>
      <c r="N110" s="34"/>
      <c r="O110" s="34"/>
      <c r="P110" s="35"/>
      <c r="Q110" s="35"/>
      <c r="R110" s="35"/>
      <c r="S110" s="35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201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1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182"/>
      <c r="CO110" s="26"/>
      <c r="CP110" s="26"/>
      <c r="CQ110" s="26"/>
      <c r="CR110" s="62"/>
      <c r="CS110" s="26"/>
      <c r="CT110" s="26"/>
      <c r="CU110" s="26"/>
      <c r="CV110" s="62"/>
      <c r="CW110" s="26"/>
      <c r="CX110" s="26"/>
      <c r="CY110" s="26"/>
      <c r="CZ110" s="182"/>
      <c r="DA110" s="26"/>
      <c r="DB110" s="26"/>
      <c r="DC110" s="26"/>
      <c r="DD110" s="62"/>
      <c r="DE110" s="26"/>
      <c r="DF110" s="26"/>
      <c r="DG110" s="26"/>
      <c r="DH110" s="62"/>
      <c r="DI110" s="26"/>
      <c r="DJ110" s="26"/>
      <c r="DK110" s="26"/>
      <c r="DL110" s="13"/>
      <c r="DM110" s="13"/>
      <c r="DN110" s="13"/>
      <c r="DO110" s="13"/>
      <c r="DQ110" s="13"/>
      <c r="DR110" s="13"/>
      <c r="DS110" s="13"/>
      <c r="DU110" s="13"/>
      <c r="DV110" s="13"/>
      <c r="DW110" s="13"/>
      <c r="DX110" s="13"/>
      <c r="DY110" s="13"/>
      <c r="DZ110" s="13"/>
      <c r="EA110" s="13"/>
      <c r="EC110" s="13"/>
      <c r="ED110" s="13"/>
      <c r="EE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</row>
    <row r="111" spans="1:147" s="12" customFormat="1" x14ac:dyDescent="0.2">
      <c r="A111" s="7"/>
      <c r="B111" s="384"/>
      <c r="C111" s="385"/>
      <c r="D111" s="385"/>
      <c r="E111" s="385"/>
      <c r="F111" s="385"/>
      <c r="G111" s="385"/>
      <c r="H111" s="385"/>
      <c r="I111" s="385"/>
      <c r="J111" s="385"/>
      <c r="K111" s="385"/>
      <c r="L111" s="385"/>
      <c r="M111" s="385"/>
      <c r="N111" s="34"/>
      <c r="O111" s="34"/>
      <c r="P111" s="35"/>
      <c r="Q111" s="35"/>
      <c r="R111" s="35"/>
      <c r="S111" s="35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201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1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182"/>
      <c r="CO111" s="26"/>
      <c r="CP111" s="26"/>
      <c r="CQ111" s="26"/>
      <c r="CR111" s="62"/>
      <c r="CS111" s="26"/>
      <c r="CT111" s="26"/>
      <c r="CU111" s="26"/>
      <c r="CV111" s="62"/>
      <c r="CW111" s="26"/>
      <c r="CX111" s="26"/>
      <c r="CY111" s="26"/>
      <c r="CZ111" s="182"/>
      <c r="DA111" s="26"/>
      <c r="DB111" s="26"/>
      <c r="DC111" s="26"/>
      <c r="DD111" s="62"/>
      <c r="DE111" s="26"/>
      <c r="DF111" s="26"/>
      <c r="DG111" s="26"/>
      <c r="DH111" s="62"/>
      <c r="DI111" s="26"/>
      <c r="DJ111" s="26"/>
      <c r="DK111" s="26"/>
      <c r="DL111" s="13"/>
      <c r="DM111" s="13"/>
      <c r="DN111" s="13"/>
      <c r="DO111" s="13"/>
      <c r="DQ111" s="13"/>
      <c r="DR111" s="13"/>
      <c r="DS111" s="13"/>
      <c r="DU111" s="13"/>
      <c r="DV111" s="13"/>
      <c r="DW111" s="13"/>
      <c r="DX111" s="13"/>
      <c r="DY111" s="13"/>
      <c r="DZ111" s="13"/>
      <c r="EA111" s="13"/>
      <c r="EC111" s="13"/>
      <c r="ED111" s="13"/>
      <c r="EE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</row>
    <row r="112" spans="1:147" s="12" customFormat="1" x14ac:dyDescent="0.2">
      <c r="A112" s="7"/>
      <c r="B112" s="384"/>
      <c r="C112" s="385"/>
      <c r="D112" s="385"/>
      <c r="E112" s="385"/>
      <c r="F112" s="385"/>
      <c r="G112" s="385"/>
      <c r="H112" s="385"/>
      <c r="I112" s="385"/>
      <c r="J112" s="385"/>
      <c r="K112" s="385"/>
      <c r="L112" s="385"/>
      <c r="M112" s="385"/>
      <c r="N112" s="34"/>
      <c r="O112" s="34"/>
      <c r="P112" s="35"/>
      <c r="Q112" s="35"/>
      <c r="R112" s="35"/>
      <c r="S112" s="35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201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1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182"/>
      <c r="CO112" s="26"/>
      <c r="CP112" s="26"/>
      <c r="CQ112" s="26"/>
      <c r="CR112" s="62"/>
      <c r="CS112" s="26"/>
      <c r="CT112" s="26"/>
      <c r="CU112" s="26"/>
      <c r="CV112" s="62"/>
      <c r="CW112" s="26"/>
      <c r="CX112" s="26"/>
      <c r="CY112" s="26"/>
      <c r="CZ112" s="182"/>
      <c r="DA112" s="26"/>
      <c r="DB112" s="26"/>
      <c r="DC112" s="26"/>
      <c r="DD112" s="62"/>
      <c r="DE112" s="26"/>
      <c r="DF112" s="26"/>
      <c r="DG112" s="26"/>
      <c r="DH112" s="62"/>
      <c r="DI112" s="26"/>
      <c r="DJ112" s="26"/>
      <c r="DK112" s="26"/>
      <c r="DL112" s="13"/>
      <c r="DM112" s="13"/>
      <c r="DN112" s="13"/>
      <c r="DO112" s="13"/>
      <c r="DQ112" s="13"/>
      <c r="DR112" s="13"/>
      <c r="DS112" s="13"/>
      <c r="DU112" s="13"/>
      <c r="DV112" s="13"/>
      <c r="DW112" s="13"/>
      <c r="DX112" s="13"/>
      <c r="DY112" s="13"/>
      <c r="DZ112" s="13"/>
      <c r="EA112" s="13"/>
      <c r="EC112" s="13"/>
      <c r="ED112" s="13"/>
      <c r="EE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</row>
    <row r="113" spans="1:147" s="12" customFormat="1" x14ac:dyDescent="0.2">
      <c r="A113" s="7"/>
      <c r="B113" s="384"/>
      <c r="C113" s="385"/>
      <c r="D113" s="385"/>
      <c r="E113" s="385"/>
      <c r="F113" s="385"/>
      <c r="G113" s="385"/>
      <c r="H113" s="385"/>
      <c r="I113" s="385"/>
      <c r="J113" s="385"/>
      <c r="K113" s="385"/>
      <c r="L113" s="385"/>
      <c r="M113" s="385"/>
      <c r="N113" s="34"/>
      <c r="O113" s="34"/>
      <c r="P113" s="35"/>
      <c r="Q113" s="35"/>
      <c r="R113" s="35"/>
      <c r="S113" s="35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201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1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182"/>
      <c r="CO113" s="26"/>
      <c r="CP113" s="26"/>
      <c r="CQ113" s="26"/>
      <c r="CR113" s="62"/>
      <c r="CS113" s="26"/>
      <c r="CT113" s="26"/>
      <c r="CU113" s="26"/>
      <c r="CV113" s="62"/>
      <c r="CW113" s="26"/>
      <c r="CX113" s="26"/>
      <c r="CY113" s="26"/>
      <c r="CZ113" s="182"/>
      <c r="DA113" s="26"/>
      <c r="DB113" s="26"/>
      <c r="DC113" s="26"/>
      <c r="DD113" s="62"/>
      <c r="DE113" s="26"/>
      <c r="DF113" s="26"/>
      <c r="DG113" s="26"/>
      <c r="DH113" s="62"/>
      <c r="DI113" s="26"/>
      <c r="DJ113" s="26"/>
      <c r="DK113" s="26"/>
      <c r="DL113" s="13"/>
      <c r="DM113" s="13"/>
      <c r="DN113" s="13"/>
      <c r="DO113" s="13"/>
      <c r="DQ113" s="13"/>
      <c r="DR113" s="13"/>
      <c r="DS113" s="13"/>
      <c r="DU113" s="13"/>
      <c r="DV113" s="13"/>
      <c r="DW113" s="13"/>
      <c r="DX113" s="13"/>
      <c r="DY113" s="13"/>
      <c r="DZ113" s="13"/>
      <c r="EA113" s="13"/>
      <c r="EC113" s="13"/>
      <c r="ED113" s="13"/>
      <c r="EE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</row>
    <row r="114" spans="1:147" s="12" customFormat="1" x14ac:dyDescent="0.2">
      <c r="A114" s="7"/>
      <c r="B114" s="384"/>
      <c r="C114" s="385"/>
      <c r="D114" s="385"/>
      <c r="E114" s="385"/>
      <c r="F114" s="385"/>
      <c r="G114" s="385"/>
      <c r="H114" s="385"/>
      <c r="I114" s="385"/>
      <c r="J114" s="385"/>
      <c r="K114" s="385"/>
      <c r="L114" s="385"/>
      <c r="M114" s="385"/>
      <c r="N114" s="34"/>
      <c r="O114" s="34"/>
      <c r="P114" s="35"/>
      <c r="Q114" s="35"/>
      <c r="R114" s="35"/>
      <c r="S114" s="35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201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1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182"/>
      <c r="CO114" s="26"/>
      <c r="CP114" s="26"/>
      <c r="CQ114" s="26"/>
      <c r="CR114" s="62"/>
      <c r="CS114" s="26"/>
      <c r="CT114" s="26"/>
      <c r="CU114" s="26"/>
      <c r="CV114" s="62"/>
      <c r="CW114" s="26"/>
      <c r="CX114" s="26"/>
      <c r="CY114" s="26"/>
      <c r="CZ114" s="182"/>
      <c r="DA114" s="26"/>
      <c r="DB114" s="26"/>
      <c r="DC114" s="26"/>
      <c r="DD114" s="62"/>
      <c r="DE114" s="26"/>
      <c r="DF114" s="26"/>
      <c r="DG114" s="26"/>
      <c r="DH114" s="62"/>
      <c r="DI114" s="26"/>
      <c r="DJ114" s="26"/>
      <c r="DK114" s="26"/>
      <c r="DL114" s="13"/>
      <c r="DM114" s="13"/>
      <c r="DN114" s="13"/>
      <c r="DO114" s="13"/>
      <c r="DQ114" s="13"/>
      <c r="DR114" s="13"/>
      <c r="DS114" s="13"/>
      <c r="DU114" s="13"/>
      <c r="DV114" s="13"/>
      <c r="DW114" s="13"/>
      <c r="DX114" s="13"/>
      <c r="DY114" s="13"/>
      <c r="DZ114" s="13"/>
      <c r="EA114" s="13"/>
      <c r="EC114" s="13"/>
      <c r="ED114" s="13"/>
      <c r="EE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</row>
    <row r="115" spans="1:147" s="12" customFormat="1" x14ac:dyDescent="0.2">
      <c r="A115" s="7"/>
      <c r="B115" s="384"/>
      <c r="C115" s="385"/>
      <c r="D115" s="385"/>
      <c r="E115" s="385"/>
      <c r="F115" s="385"/>
      <c r="G115" s="385"/>
      <c r="H115" s="385"/>
      <c r="I115" s="385"/>
      <c r="J115" s="385"/>
      <c r="K115" s="385"/>
      <c r="L115" s="385"/>
      <c r="M115" s="385"/>
      <c r="N115" s="34"/>
      <c r="O115" s="34"/>
      <c r="P115" s="35"/>
      <c r="Q115" s="35"/>
      <c r="R115" s="35"/>
      <c r="S115" s="35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201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1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182"/>
      <c r="CO115" s="26"/>
      <c r="CP115" s="26"/>
      <c r="CQ115" s="26"/>
      <c r="CR115" s="62"/>
      <c r="CS115" s="26"/>
      <c r="CT115" s="26"/>
      <c r="CU115" s="26"/>
      <c r="CV115" s="62"/>
      <c r="CW115" s="26"/>
      <c r="CX115" s="26"/>
      <c r="CY115" s="26"/>
      <c r="CZ115" s="182"/>
      <c r="DA115" s="26"/>
      <c r="DB115" s="26"/>
      <c r="DC115" s="26"/>
      <c r="DD115" s="62"/>
      <c r="DE115" s="26"/>
      <c r="DF115" s="26"/>
      <c r="DG115" s="26"/>
      <c r="DH115" s="62"/>
      <c r="DI115" s="26"/>
      <c r="DJ115" s="26"/>
      <c r="DK115" s="26"/>
      <c r="DL115" s="13"/>
      <c r="DM115" s="13"/>
      <c r="DN115" s="13"/>
      <c r="DO115" s="13"/>
      <c r="DQ115" s="13"/>
      <c r="DR115" s="13"/>
      <c r="DS115" s="13"/>
      <c r="DU115" s="13"/>
      <c r="DV115" s="13"/>
      <c r="DW115" s="13"/>
      <c r="DX115" s="13"/>
      <c r="DY115" s="13"/>
      <c r="DZ115" s="13"/>
      <c r="EA115" s="13"/>
      <c r="EC115" s="13"/>
      <c r="ED115" s="13"/>
      <c r="EE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</row>
    <row r="116" spans="1:147" s="12" customFormat="1" x14ac:dyDescent="0.2">
      <c r="A116" s="7"/>
      <c r="B116" s="384"/>
      <c r="C116" s="385"/>
      <c r="D116" s="385"/>
      <c r="E116" s="385"/>
      <c r="F116" s="385"/>
      <c r="G116" s="385"/>
      <c r="H116" s="385"/>
      <c r="I116" s="385"/>
      <c r="J116" s="385"/>
      <c r="K116" s="385"/>
      <c r="L116" s="385"/>
      <c r="M116" s="385"/>
      <c r="N116" s="34"/>
      <c r="O116" s="34"/>
      <c r="P116" s="35"/>
      <c r="Q116" s="35"/>
      <c r="R116" s="35"/>
      <c r="S116" s="35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201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1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182"/>
      <c r="CO116" s="26"/>
      <c r="CP116" s="26"/>
      <c r="CQ116" s="26"/>
      <c r="CR116" s="62"/>
      <c r="CS116" s="26"/>
      <c r="CT116" s="26"/>
      <c r="CU116" s="26"/>
      <c r="CV116" s="62"/>
      <c r="CW116" s="26"/>
      <c r="CX116" s="26"/>
      <c r="CY116" s="26"/>
      <c r="CZ116" s="182"/>
      <c r="DA116" s="26"/>
      <c r="DB116" s="26"/>
      <c r="DC116" s="26"/>
      <c r="DD116" s="62"/>
      <c r="DE116" s="26"/>
      <c r="DF116" s="26"/>
      <c r="DG116" s="26"/>
      <c r="DH116" s="62"/>
      <c r="DI116" s="26"/>
      <c r="DJ116" s="26"/>
      <c r="DK116" s="26"/>
      <c r="DL116" s="13"/>
      <c r="DM116" s="13"/>
      <c r="DN116" s="13"/>
      <c r="DO116" s="13"/>
      <c r="DQ116" s="13"/>
      <c r="DR116" s="13"/>
      <c r="DS116" s="13"/>
      <c r="DU116" s="13"/>
      <c r="DV116" s="13"/>
      <c r="DW116" s="13"/>
      <c r="DX116" s="13"/>
      <c r="DY116" s="13"/>
      <c r="DZ116" s="13"/>
      <c r="EA116" s="13"/>
      <c r="EC116" s="13"/>
      <c r="ED116" s="13"/>
      <c r="EE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</row>
    <row r="117" spans="1:147" s="12" customFormat="1" x14ac:dyDescent="0.2">
      <c r="A117" s="7"/>
      <c r="B117" s="384"/>
      <c r="C117" s="385"/>
      <c r="D117" s="385"/>
      <c r="E117" s="385"/>
      <c r="F117" s="385"/>
      <c r="G117" s="385"/>
      <c r="H117" s="385"/>
      <c r="I117" s="385"/>
      <c r="J117" s="385"/>
      <c r="K117" s="385"/>
      <c r="L117" s="385"/>
      <c r="M117" s="385"/>
      <c r="N117" s="34"/>
      <c r="O117" s="34"/>
      <c r="P117" s="35"/>
      <c r="Q117" s="35"/>
      <c r="R117" s="35"/>
      <c r="S117" s="35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201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1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182"/>
      <c r="CO117" s="26"/>
      <c r="CP117" s="26"/>
      <c r="CQ117" s="26"/>
      <c r="CR117" s="62"/>
      <c r="CS117" s="26"/>
      <c r="CT117" s="26"/>
      <c r="CU117" s="26"/>
      <c r="CV117" s="62"/>
      <c r="CW117" s="26"/>
      <c r="CX117" s="26"/>
      <c r="CY117" s="26"/>
      <c r="CZ117" s="182"/>
      <c r="DA117" s="26"/>
      <c r="DB117" s="26"/>
      <c r="DC117" s="26"/>
      <c r="DD117" s="62"/>
      <c r="DE117" s="26"/>
      <c r="DF117" s="26"/>
      <c r="DG117" s="26"/>
      <c r="DH117" s="62"/>
      <c r="DI117" s="26"/>
      <c r="DJ117" s="26"/>
      <c r="DK117" s="26"/>
      <c r="DL117" s="13"/>
      <c r="DM117" s="13"/>
      <c r="DN117" s="13"/>
      <c r="DO117" s="13"/>
      <c r="DQ117" s="13"/>
      <c r="DR117" s="13"/>
      <c r="DS117" s="13"/>
      <c r="DU117" s="13"/>
      <c r="DV117" s="13"/>
      <c r="DW117" s="13"/>
      <c r="DX117" s="13"/>
      <c r="DY117" s="13"/>
      <c r="DZ117" s="13"/>
      <c r="EA117" s="13"/>
      <c r="EC117" s="13"/>
      <c r="ED117" s="13"/>
      <c r="EE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</row>
    <row r="118" spans="1:147" s="12" customFormat="1" x14ac:dyDescent="0.2">
      <c r="A118" s="7"/>
      <c r="B118" s="384"/>
      <c r="C118" s="385"/>
      <c r="D118" s="385"/>
      <c r="E118" s="385"/>
      <c r="F118" s="385"/>
      <c r="G118" s="385"/>
      <c r="H118" s="385"/>
      <c r="I118" s="385"/>
      <c r="J118" s="385"/>
      <c r="K118" s="385"/>
      <c r="L118" s="385"/>
      <c r="M118" s="385"/>
      <c r="N118" s="34"/>
      <c r="O118" s="34"/>
      <c r="P118" s="35"/>
      <c r="Q118" s="35"/>
      <c r="R118" s="35"/>
      <c r="S118" s="35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201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1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182"/>
      <c r="CO118" s="26"/>
      <c r="CP118" s="26"/>
      <c r="CQ118" s="26"/>
      <c r="CR118" s="62"/>
      <c r="CS118" s="26"/>
      <c r="CT118" s="26"/>
      <c r="CU118" s="26"/>
      <c r="CV118" s="62"/>
      <c r="CW118" s="26"/>
      <c r="CX118" s="26"/>
      <c r="CY118" s="26"/>
      <c r="CZ118" s="182"/>
      <c r="DA118" s="26"/>
      <c r="DB118" s="26"/>
      <c r="DC118" s="26"/>
      <c r="DD118" s="62"/>
      <c r="DE118" s="26"/>
      <c r="DF118" s="26"/>
      <c r="DG118" s="26"/>
      <c r="DH118" s="62"/>
      <c r="DI118" s="26"/>
      <c r="DJ118" s="26"/>
      <c r="DK118" s="26"/>
      <c r="DL118" s="13"/>
      <c r="DM118" s="13"/>
      <c r="DN118" s="13"/>
      <c r="DO118" s="13"/>
      <c r="DQ118" s="13"/>
      <c r="DR118" s="13"/>
      <c r="DS118" s="13"/>
      <c r="DU118" s="13"/>
      <c r="DV118" s="13"/>
      <c r="DW118" s="13"/>
      <c r="DX118" s="13"/>
      <c r="DY118" s="13"/>
      <c r="DZ118" s="13"/>
      <c r="EA118" s="13"/>
      <c r="EC118" s="13"/>
      <c r="ED118" s="13"/>
      <c r="EE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</row>
    <row r="119" spans="1:147" s="12" customFormat="1" x14ac:dyDescent="0.2">
      <c r="A119" s="7"/>
      <c r="B119" s="384"/>
      <c r="C119" s="385"/>
      <c r="D119" s="385"/>
      <c r="E119" s="385"/>
      <c r="F119" s="385"/>
      <c r="G119" s="385"/>
      <c r="H119" s="385"/>
      <c r="I119" s="385"/>
      <c r="J119" s="385"/>
      <c r="K119" s="385"/>
      <c r="L119" s="385"/>
      <c r="M119" s="385"/>
      <c r="N119" s="34"/>
      <c r="O119" s="34"/>
      <c r="P119" s="35"/>
      <c r="Q119" s="35"/>
      <c r="R119" s="35"/>
      <c r="S119" s="35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201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1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182"/>
      <c r="CO119" s="26"/>
      <c r="CP119" s="26"/>
      <c r="CQ119" s="26"/>
      <c r="CR119" s="62"/>
      <c r="CS119" s="26"/>
      <c r="CT119" s="26"/>
      <c r="CU119" s="26"/>
      <c r="CV119" s="62"/>
      <c r="CW119" s="26"/>
      <c r="CX119" s="26"/>
      <c r="CY119" s="26"/>
      <c r="CZ119" s="182"/>
      <c r="DA119" s="26"/>
      <c r="DB119" s="26"/>
      <c r="DC119" s="26"/>
      <c r="DD119" s="62"/>
      <c r="DE119" s="26"/>
      <c r="DF119" s="26"/>
      <c r="DG119" s="26"/>
      <c r="DH119" s="62"/>
      <c r="DI119" s="26"/>
      <c r="DJ119" s="26"/>
      <c r="DK119" s="26"/>
      <c r="DL119" s="13"/>
      <c r="DM119" s="13"/>
      <c r="DN119" s="13"/>
      <c r="DO119" s="13"/>
      <c r="DQ119" s="13"/>
      <c r="DR119" s="13"/>
      <c r="DS119" s="13"/>
      <c r="DU119" s="13"/>
      <c r="DV119" s="13"/>
      <c r="DW119" s="13"/>
      <c r="DX119" s="13"/>
      <c r="DY119" s="13"/>
      <c r="DZ119" s="13"/>
      <c r="EA119" s="13"/>
      <c r="EC119" s="13"/>
      <c r="ED119" s="13"/>
      <c r="EE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</row>
  </sheetData>
  <conditionalFormatting sqref="N66:S1048576 N61:S61">
    <cfRule type="cellIs" dxfId="52" priority="153" operator="equal">
      <formula>"F"</formula>
    </cfRule>
    <cfRule type="cellIs" dxfId="51" priority="154" operator="equal">
      <formula>"B2"</formula>
    </cfRule>
    <cfRule type="cellIs" dxfId="50" priority="155" operator="equal">
      <formula>"C"</formula>
    </cfRule>
    <cfRule type="cellIs" dxfId="49" priority="156" operator="equal">
      <formula>"B1"</formula>
    </cfRule>
  </conditionalFormatting>
  <conditionalFormatting sqref="N54 S54 N1:S53">
    <cfRule type="cellIs" dxfId="48" priority="152" operator="equal">
      <formula>TRUE</formula>
    </cfRule>
  </conditionalFormatting>
  <conditionalFormatting sqref="N66:N1048576 N61 N1:N54">
    <cfRule type="colorScale" priority="3769">
      <colorScale>
        <cfvo type="min"/>
        <cfvo type="max"/>
        <color rgb="FFFCFCFF"/>
        <color rgb="FF63BE7B"/>
      </colorScale>
    </cfRule>
  </conditionalFormatting>
  <conditionalFormatting sqref="S66:S1048576 S61 S1:S54">
    <cfRule type="colorScale" priority="3772">
      <colorScale>
        <cfvo type="min"/>
        <cfvo type="max"/>
        <color rgb="FFFCFCFF"/>
        <color rgb="FF63BE7B"/>
      </colorScale>
    </cfRule>
  </conditionalFormatting>
  <conditionalFormatting sqref="CR60:CY60 DD56:XFD60 BH59:CM60 A58:V60 A56:R57 T56:V57 BO56:CM58 AG56:BD57 BF57:BG57 BH56:BM58 X56:AE57 X58:BG60 W56:W60">
    <cfRule type="colorScale" priority="109">
      <colorScale>
        <cfvo type="min"/>
        <cfvo type="max"/>
        <color rgb="FFFCFCFF"/>
        <color rgb="FF63BE7B"/>
      </colorScale>
    </cfRule>
  </conditionalFormatting>
  <conditionalFormatting sqref="CN60:CQ60 CN56:CY59">
    <cfRule type="colorScale" priority="108">
      <colorScale>
        <cfvo type="min"/>
        <cfvo type="max"/>
        <color rgb="FFFCFCFF"/>
        <color rgb="FF63BE7B"/>
      </colorScale>
    </cfRule>
  </conditionalFormatting>
  <conditionalFormatting sqref="DA59:DC60 DB58:DC58 DA56:DC57 CZ56:CZ65">
    <cfRule type="colorScale" priority="107">
      <colorScale>
        <cfvo type="min"/>
        <cfvo type="max"/>
        <color rgb="FFFCFCFF"/>
        <color rgb="FF63BE7B"/>
      </colorScale>
    </cfRule>
  </conditionalFormatting>
  <conditionalFormatting sqref="DA62:XFD65 A64:BM65 A62:R63 BE62:BM63 BP62:CM65 CR62:CY65 T62:BC63">
    <cfRule type="colorScale" priority="106">
      <colorScale>
        <cfvo type="min"/>
        <cfvo type="max"/>
        <color rgb="FF63BE7B"/>
        <color rgb="FFFCFCFF"/>
      </colorScale>
    </cfRule>
  </conditionalFormatting>
  <conditionalFormatting sqref="CN61:CQ61">
    <cfRule type="colorScale" priority="104">
      <colorScale>
        <cfvo type="min"/>
        <cfvo type="max"/>
        <color rgb="FF63BE7B"/>
        <color rgb="FFFCFCFF"/>
      </colorScale>
    </cfRule>
  </conditionalFormatting>
  <conditionalFormatting sqref="CN62:CQ65">
    <cfRule type="colorScale" priority="103">
      <colorScale>
        <cfvo type="min"/>
        <cfvo type="max"/>
        <color rgb="FF63BE7B"/>
        <color rgb="FFFCFCFF"/>
      </colorScale>
    </cfRule>
  </conditionalFormatting>
  <conditionalFormatting sqref="BO61">
    <cfRule type="cellIs" dxfId="47" priority="98" operator="equal">
      <formula>"F"</formula>
    </cfRule>
    <cfRule type="cellIs" dxfId="46" priority="99" operator="equal">
      <formula>"B2"</formula>
    </cfRule>
    <cfRule type="cellIs" dxfId="45" priority="100" operator="equal">
      <formula>"C"</formula>
    </cfRule>
    <cfRule type="cellIs" dxfId="44" priority="101" operator="equal">
      <formula>"B1"</formula>
    </cfRule>
  </conditionalFormatting>
  <conditionalFormatting sqref="BO61">
    <cfRule type="colorScale" priority="102">
      <colorScale>
        <cfvo type="min"/>
        <cfvo type="max"/>
        <color rgb="FFFCFCFF"/>
        <color rgb="FF63BE7B"/>
      </colorScale>
    </cfRule>
  </conditionalFormatting>
  <conditionalFormatting sqref="AF1"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1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1"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">
    <cfRule type="colorScale" priority="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1"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1">
    <cfRule type="colorScale" priority="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M1"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N1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1"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1">
    <cfRule type="colorScale" priority="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Q1"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R1"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S1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T1">
    <cfRule type="colorScale" priority="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1"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W1"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X1"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Y1">
    <cfRule type="colorScale" priority="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Z1"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A1">
    <cfRule type="colorScale" priority="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B1"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C1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"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1">
    <cfRule type="colorScale" priority="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1"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1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1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1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1"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1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1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P1">
    <cfRule type="colorScale" priority="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Q1"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R1">
    <cfRule type="colorScale" priority="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T1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U1">
    <cfRule type="colorScale" priority="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V1"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W1">
    <cfRule type="colorScale" priority="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X1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Y1">
    <cfRule type="colorScale" priority="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Z1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A1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B1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C1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D1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F1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G1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H1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I1"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J1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K1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L1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M1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D1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E1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F1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H1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I1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J1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K1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L1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M1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N1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O1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D62:BD63">
    <cfRule type="colorScale" priority="30">
      <colorScale>
        <cfvo type="min"/>
        <cfvo type="max"/>
        <color rgb="FFFCFCFF"/>
        <color rgb="FF63BE7B"/>
      </colorScale>
    </cfRule>
  </conditionalFormatting>
  <conditionalFormatting sqref="BN65:BO65 BO62:BO64">
    <cfRule type="colorScale" priority="29">
      <colorScale>
        <cfvo type="min"/>
        <cfvo type="max"/>
        <color rgb="FFFCFCFF"/>
        <color rgb="FF63BE7B"/>
      </colorScale>
    </cfRule>
  </conditionalFormatting>
  <conditionalFormatting sqref="DA58">
    <cfRule type="colorScale" priority="28">
      <colorScale>
        <cfvo type="min"/>
        <cfvo type="max"/>
        <color rgb="FFFCFCFF"/>
        <color rgb="FF63BE7B"/>
      </colorScale>
    </cfRule>
  </conditionalFormatting>
  <conditionalFormatting sqref="BE57">
    <cfRule type="colorScale" priority="27">
      <colorScale>
        <cfvo type="min"/>
        <cfvo type="max"/>
        <color rgb="FFFCFCFF"/>
        <color rgb="FF63BE7B"/>
      </colorScale>
    </cfRule>
  </conditionalFormatting>
  <conditionalFormatting sqref="BE56:BG56">
    <cfRule type="colorScale" priority="26">
      <colorScale>
        <cfvo type="min"/>
        <cfvo type="max"/>
        <color rgb="FFFCFCFF"/>
        <color rgb="FF63BE7B"/>
      </colorScale>
    </cfRule>
  </conditionalFormatting>
  <conditionalFormatting sqref="T2:AE52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1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1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U1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G1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S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E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:D1 F1:M1">
    <cfRule type="cellIs" dxfId="43" priority="5" operator="equal">
      <formula>TRUE</formula>
    </cfRule>
  </conditionalFormatting>
  <conditionalFormatting sqref="E1">
    <cfRule type="cellIs" dxfId="42" priority="4" operator="equal">
      <formula>TRUE</formula>
    </cfRule>
  </conditionalFormatting>
  <conditionalFormatting sqref="S55">
    <cfRule type="cellIs" dxfId="41" priority="2" operator="equal">
      <formula>TRUE</formula>
    </cfRule>
  </conditionalFormatting>
  <conditionalFormatting sqref="S55">
    <cfRule type="colorScale" priority="3">
      <colorScale>
        <cfvo type="min"/>
        <cfvo type="max"/>
        <color rgb="FFFCFCFF"/>
        <color rgb="FF63BE7B"/>
      </colorScale>
    </cfRule>
  </conditionalFormatting>
  <conditionalFormatting sqref="BO55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6F03D-B582-714A-AC46-F586A3759458}">
  <sheetPr>
    <tabColor rgb="FFFF0000"/>
  </sheetPr>
  <dimension ref="A1:EI145"/>
  <sheetViews>
    <sheetView zoomScale="130" zoomScaleNormal="130" workbookViewId="0">
      <pane xSplit="1" ySplit="1" topLeftCell="N33" activePane="bottomRight" state="frozen"/>
      <selection activeCell="R65" sqref="R65"/>
      <selection pane="topRight" activeCell="R65" sqref="R65"/>
      <selection pane="bottomLeft" activeCell="R65" sqref="R65"/>
      <selection pane="bottomRight" activeCell="AH79" sqref="AH79:AH80"/>
    </sheetView>
  </sheetViews>
  <sheetFormatPr baseColWidth="10" defaultColWidth="11.5" defaultRowHeight="15" x14ac:dyDescent="0.2"/>
  <cols>
    <col min="1" max="1" width="10.5" style="7" customWidth="1"/>
    <col min="2" max="2" width="4.83203125" style="2" hidden="1" customWidth="1"/>
    <col min="3" max="13" width="4.83203125" style="1" hidden="1" customWidth="1"/>
    <col min="14" max="14" width="4.83203125" style="28" customWidth="1"/>
    <col min="15" max="15" width="4.83203125" style="28" bestFit="1" customWidth="1"/>
    <col min="16" max="18" width="3.33203125" style="29" bestFit="1" customWidth="1"/>
    <col min="19" max="19" width="5.83203125" style="29" bestFit="1" customWidth="1"/>
    <col min="20" max="20" width="4.6640625" style="54" bestFit="1" customWidth="1"/>
    <col min="21" max="21" width="4.6640625" style="25" bestFit="1" customWidth="1"/>
    <col min="22" max="22" width="5.1640625" style="25" bestFit="1" customWidth="1"/>
    <col min="23" max="23" width="4.6640625" style="54" bestFit="1" customWidth="1"/>
    <col min="24" max="24" width="4.6640625" style="25" bestFit="1" customWidth="1"/>
    <col min="25" max="25" width="4.6640625" style="54" bestFit="1" customWidth="1"/>
    <col min="26" max="28" width="4.6640625" style="25" bestFit="1" customWidth="1"/>
    <col min="29" max="29" width="4.6640625" style="54" bestFit="1" customWidth="1"/>
    <col min="30" max="30" width="4.6640625" style="25" bestFit="1" customWidth="1"/>
    <col min="31" max="31" width="4.6640625" style="86" bestFit="1" customWidth="1"/>
    <col min="32" max="33" width="4.6640625" style="87" bestFit="1" customWidth="1"/>
    <col min="34" max="34" width="7" style="87" bestFit="1" customWidth="1"/>
    <col min="35" max="39" width="4.6640625" style="87" bestFit="1" customWidth="1"/>
    <col min="40" max="40" width="5.83203125" style="87" bestFit="1" customWidth="1"/>
    <col min="41" max="42" width="4.6640625" style="87" bestFit="1" customWidth="1"/>
    <col min="43" max="45" width="3.33203125" style="23" bestFit="1" customWidth="1"/>
    <col min="46" max="46" width="3.33203125" style="23" customWidth="1"/>
    <col min="47" max="47" width="3.1640625" style="23" bestFit="1" customWidth="1"/>
    <col min="48" max="54" width="3.33203125" style="23" bestFit="1" customWidth="1"/>
    <col min="55" max="55" width="4.6640625" style="18" bestFit="1" customWidth="1"/>
    <col min="56" max="57" width="4.6640625" style="19" bestFit="1" customWidth="1"/>
    <col min="58" max="58" width="4.6640625" style="19" customWidth="1"/>
    <col min="59" max="66" width="4.6640625" style="19" bestFit="1" customWidth="1"/>
    <col min="67" max="67" width="4.6640625" style="7" bestFit="1" customWidth="1"/>
    <col min="68" max="78" width="4.83203125" style="7" customWidth="1"/>
    <col min="79" max="79" width="4.6640625" style="18" bestFit="1" customWidth="1"/>
    <col min="80" max="81" width="4.6640625" style="19" bestFit="1" customWidth="1"/>
    <col min="82" max="82" width="4.6640625" style="19" customWidth="1"/>
    <col min="83" max="90" width="4.6640625" style="19" bestFit="1" customWidth="1"/>
    <col min="91" max="93" width="3.6640625" style="7" bestFit="1" customWidth="1"/>
    <col min="94" max="94" width="3.6640625" style="7" customWidth="1"/>
    <col min="95" max="102" width="3.6640625" style="7" bestFit="1" customWidth="1"/>
    <col min="103" max="103" width="4.6640625" style="100" bestFit="1" customWidth="1"/>
    <col min="104" max="110" width="4.6640625" style="23" bestFit="1" customWidth="1"/>
    <col min="111" max="111" width="4.6640625" style="100" bestFit="1" customWidth="1"/>
    <col min="112" max="118" width="4.6640625" style="23" bestFit="1" customWidth="1"/>
    <col min="119" max="16384" width="11.5" style="7"/>
  </cols>
  <sheetData>
    <row r="1" spans="1:139" s="27" customFormat="1" ht="59" customHeight="1" x14ac:dyDescent="0.2">
      <c r="A1" s="94" t="s">
        <v>220</v>
      </c>
      <c r="B1" s="374" t="s">
        <v>928</v>
      </c>
      <c r="C1" s="375" t="s">
        <v>929</v>
      </c>
      <c r="D1" s="375" t="s">
        <v>930</v>
      </c>
      <c r="E1" s="375" t="s">
        <v>931</v>
      </c>
      <c r="F1" s="375" t="s">
        <v>932</v>
      </c>
      <c r="G1" s="375" t="s">
        <v>933</v>
      </c>
      <c r="H1" s="375" t="s">
        <v>934</v>
      </c>
      <c r="I1" s="375" t="s">
        <v>935</v>
      </c>
      <c r="J1" s="375" t="s">
        <v>936</v>
      </c>
      <c r="K1" s="375" t="s">
        <v>937</v>
      </c>
      <c r="L1" s="375" t="s">
        <v>938</v>
      </c>
      <c r="M1" s="376" t="s">
        <v>939</v>
      </c>
      <c r="N1" s="16" t="s">
        <v>214</v>
      </c>
      <c r="O1" s="16" t="s">
        <v>279</v>
      </c>
      <c r="P1" s="17" t="s">
        <v>195</v>
      </c>
      <c r="Q1" s="17" t="s">
        <v>216</v>
      </c>
      <c r="R1" s="17" t="s">
        <v>217</v>
      </c>
      <c r="S1" s="17" t="s">
        <v>196</v>
      </c>
      <c r="T1" s="55" t="s">
        <v>267</v>
      </c>
      <c r="U1" s="24" t="s">
        <v>268</v>
      </c>
      <c r="V1" s="24" t="s">
        <v>465</v>
      </c>
      <c r="W1" s="55" t="s">
        <v>273</v>
      </c>
      <c r="X1" s="24" t="s">
        <v>274</v>
      </c>
      <c r="Y1" s="55" t="s">
        <v>269</v>
      </c>
      <c r="Z1" s="24" t="s">
        <v>270</v>
      </c>
      <c r="AA1" s="24" t="s">
        <v>271</v>
      </c>
      <c r="AB1" s="24" t="s">
        <v>272</v>
      </c>
      <c r="AC1" s="55" t="s">
        <v>262</v>
      </c>
      <c r="AD1" s="24" t="s">
        <v>263</v>
      </c>
      <c r="AE1" s="15" t="s">
        <v>221</v>
      </c>
      <c r="AF1" s="4" t="s">
        <v>222</v>
      </c>
      <c r="AG1" s="4" t="s">
        <v>223</v>
      </c>
      <c r="AH1" s="4" t="s">
        <v>887</v>
      </c>
      <c r="AI1" s="4" t="s">
        <v>888</v>
      </c>
      <c r="AJ1" s="4" t="s">
        <v>224</v>
      </c>
      <c r="AK1" s="4" t="s">
        <v>225</v>
      </c>
      <c r="AL1" s="4" t="s">
        <v>226</v>
      </c>
      <c r="AM1" s="4" t="s">
        <v>227</v>
      </c>
      <c r="AN1" s="4" t="s">
        <v>228</v>
      </c>
      <c r="AO1" s="4" t="s">
        <v>229</v>
      </c>
      <c r="AP1" s="4" t="s">
        <v>230</v>
      </c>
      <c r="AQ1" s="14" t="s">
        <v>231</v>
      </c>
      <c r="AR1" s="3" t="s">
        <v>232</v>
      </c>
      <c r="AS1" s="3" t="s">
        <v>232</v>
      </c>
      <c r="AT1" s="3" t="s">
        <v>893</v>
      </c>
      <c r="AU1" s="3" t="s">
        <v>894</v>
      </c>
      <c r="AV1" s="3" t="s">
        <v>234</v>
      </c>
      <c r="AW1" s="3" t="s">
        <v>235</v>
      </c>
      <c r="AX1" s="3" t="s">
        <v>235</v>
      </c>
      <c r="AY1" s="3" t="s">
        <v>237</v>
      </c>
      <c r="AZ1" s="3" t="s">
        <v>238</v>
      </c>
      <c r="BA1" s="3" t="s">
        <v>239</v>
      </c>
      <c r="BB1" s="3" t="s">
        <v>240</v>
      </c>
      <c r="BC1" s="16" t="s">
        <v>241</v>
      </c>
      <c r="BD1" s="17" t="s">
        <v>242</v>
      </c>
      <c r="BE1" s="17" t="s">
        <v>243</v>
      </c>
      <c r="BF1" s="17" t="s">
        <v>889</v>
      </c>
      <c r="BG1" s="17" t="s">
        <v>890</v>
      </c>
      <c r="BH1" s="17" t="s">
        <v>244</v>
      </c>
      <c r="BI1" s="17" t="s">
        <v>245</v>
      </c>
      <c r="BJ1" s="17" t="s">
        <v>246</v>
      </c>
      <c r="BK1" s="17" t="s">
        <v>247</v>
      </c>
      <c r="BL1" s="17" t="s">
        <v>248</v>
      </c>
      <c r="BM1" s="17" t="s">
        <v>249</v>
      </c>
      <c r="BN1" s="17" t="s">
        <v>250</v>
      </c>
      <c r="BO1" s="16" t="s">
        <v>251</v>
      </c>
      <c r="BP1" s="17" t="s">
        <v>252</v>
      </c>
      <c r="BQ1" s="17" t="s">
        <v>252</v>
      </c>
      <c r="BR1" s="17" t="s">
        <v>895</v>
      </c>
      <c r="BS1" s="17" t="s">
        <v>896</v>
      </c>
      <c r="BT1" s="17" t="s">
        <v>254</v>
      </c>
      <c r="BU1" s="17" t="s">
        <v>255</v>
      </c>
      <c r="BV1" s="17" t="s">
        <v>255</v>
      </c>
      <c r="BW1" s="17" t="s">
        <v>257</v>
      </c>
      <c r="BX1" s="17" t="s">
        <v>258</v>
      </c>
      <c r="BY1" s="17" t="s">
        <v>259</v>
      </c>
      <c r="BZ1" s="17" t="s">
        <v>260</v>
      </c>
      <c r="CA1" s="16" t="s">
        <v>370</v>
      </c>
      <c r="CB1" s="17" t="s">
        <v>371</v>
      </c>
      <c r="CC1" s="17" t="s">
        <v>372</v>
      </c>
      <c r="CD1" s="17" t="s">
        <v>899</v>
      </c>
      <c r="CE1" s="17" t="s">
        <v>900</v>
      </c>
      <c r="CF1" s="17" t="s">
        <v>373</v>
      </c>
      <c r="CG1" s="17" t="s">
        <v>374</v>
      </c>
      <c r="CH1" s="17" t="s">
        <v>375</v>
      </c>
      <c r="CI1" s="17" t="s">
        <v>376</v>
      </c>
      <c r="CJ1" s="17" t="s">
        <v>377</v>
      </c>
      <c r="CK1" s="17" t="s">
        <v>378</v>
      </c>
      <c r="CL1" s="17" t="s">
        <v>379</v>
      </c>
      <c r="CM1" s="16" t="s">
        <v>380</v>
      </c>
      <c r="CN1" s="17" t="s">
        <v>381</v>
      </c>
      <c r="CO1" s="17" t="s">
        <v>381</v>
      </c>
      <c r="CP1" s="17" t="s">
        <v>901</v>
      </c>
      <c r="CQ1" s="17" t="s">
        <v>902</v>
      </c>
      <c r="CR1" s="17" t="s">
        <v>383</v>
      </c>
      <c r="CS1" s="17" t="s">
        <v>384</v>
      </c>
      <c r="CT1" s="17" t="s">
        <v>384</v>
      </c>
      <c r="CU1" s="17" t="s">
        <v>386</v>
      </c>
      <c r="CV1" s="17" t="s">
        <v>387</v>
      </c>
      <c r="CW1" s="17" t="s">
        <v>388</v>
      </c>
      <c r="CX1" s="17" t="s">
        <v>389</v>
      </c>
      <c r="CY1" s="97" t="s">
        <v>300</v>
      </c>
      <c r="CZ1" s="3" t="s">
        <v>301</v>
      </c>
      <c r="DA1" s="3" t="s">
        <v>302</v>
      </c>
      <c r="DB1" s="3" t="s">
        <v>303</v>
      </c>
      <c r="DC1" s="3" t="s">
        <v>312</v>
      </c>
      <c r="DD1" s="3" t="s">
        <v>313</v>
      </c>
      <c r="DE1" s="3" t="s">
        <v>314</v>
      </c>
      <c r="DF1" s="3" t="s">
        <v>315</v>
      </c>
      <c r="DG1" s="97" t="s">
        <v>308</v>
      </c>
      <c r="DH1" s="3" t="s">
        <v>309</v>
      </c>
      <c r="DI1" s="3" t="s">
        <v>310</v>
      </c>
      <c r="DJ1" s="3" t="s">
        <v>311</v>
      </c>
      <c r="DK1" s="3" t="s">
        <v>304</v>
      </c>
      <c r="DL1" s="3" t="s">
        <v>305</v>
      </c>
      <c r="DM1" s="3" t="s">
        <v>306</v>
      </c>
      <c r="DN1" s="3" t="s">
        <v>307</v>
      </c>
    </row>
    <row r="2" spans="1:139" s="49" customFormat="1" x14ac:dyDescent="0.2">
      <c r="A2" s="29" t="s">
        <v>50</v>
      </c>
      <c r="B2" s="333">
        <f>VLOOKUP($A2,BI!$A:$Q,MATCH(B$1,BI!$A$1:$Q$1,0),FALSE)</f>
        <v>1</v>
      </c>
      <c r="C2" s="373" t="str">
        <f>VLOOKUP($A2,BI!$A:$Q,MATCH(C$1,BI!$A$1:$Q$1,0),FALSE)</f>
        <v/>
      </c>
      <c r="D2" s="373" t="str">
        <f>VLOOKUP($A2,BI!$A:$Q,MATCH(D$1,BI!$A$1:$Q$1,0),FALSE)</f>
        <v/>
      </c>
      <c r="E2" s="373" t="str">
        <f>VLOOKUP($A2,BI!$A:$Q,MATCH(E$1,BI!$A$1:$Q$1,0),FALSE)</f>
        <v/>
      </c>
      <c r="F2" s="373" t="str">
        <f>VLOOKUP($A2,BI!$A:$Q,MATCH(F$1,BI!$A$1:$Q$1,0),FALSE)</f>
        <v/>
      </c>
      <c r="G2" s="373" t="str">
        <f>VLOOKUP($A2,BI!$A:$Q,MATCH(G$1,BI!$A$1:$Q$1,0),FALSE)</f>
        <v/>
      </c>
      <c r="H2" s="373" t="str">
        <f>VLOOKUP($A2,BI!$A:$Q,MATCH(H$1,BI!$A$1:$Q$1,0),FALSE)</f>
        <v/>
      </c>
      <c r="I2" s="373" t="str">
        <f>VLOOKUP($A2,BI!$A:$Q,MATCH(I$1,BI!$A$1:$Q$1,0),FALSE)</f>
        <v/>
      </c>
      <c r="J2" s="373" t="str">
        <f>VLOOKUP($A2,BI!$A:$Q,MATCH(J$1,BI!$A$1:$Q$1,0),FALSE)</f>
        <v/>
      </c>
      <c r="K2" s="373" t="str">
        <f>VLOOKUP($A2,BI!$A:$Q,MATCH(K$1,BI!$A$1:$Q$1,0),FALSE)</f>
        <v/>
      </c>
      <c r="L2" s="373" t="str">
        <f>VLOOKUP($A2,BI!$A:$Q,MATCH(L$1,BI!$A$1:$Q$1,0),FALSE)</f>
        <v/>
      </c>
      <c r="M2" s="373" t="str">
        <f>VLOOKUP($A2,BI!$A:$Q,MATCH(M$1,BI!$A$1:$Q$1,0),FALSE)</f>
        <v/>
      </c>
      <c r="N2" s="49">
        <f>COUNT(B2:M2)</f>
        <v>1</v>
      </c>
      <c r="O2" s="49">
        <f>VLOOKUP($A2,BI!$A:$Q,MATCH(O$1,BI!$A$1:$Q$1,0),FALSE)</f>
        <v>1</v>
      </c>
      <c r="P2" s="37" t="str">
        <f>VLOOKUP($A2,BI!$A:$Q,MATCH(P$1,BI!$A$1:$Q$1,0),FALSE)</f>
        <v/>
      </c>
      <c r="Q2" s="37">
        <f>VLOOKUP($A2,BI!$A:$Q,MATCH(Q$1,BI!$A$1:$Q$1,0),FALSE)</f>
        <v>1</v>
      </c>
      <c r="R2" s="37" t="str">
        <f>VLOOKUP($A2,BI!$A:$Q,MATCH(R$1,BI!$A$1:$Q$1,0),FALSE)</f>
        <v/>
      </c>
      <c r="S2" s="37">
        <f t="shared" ref="S2:S34" si="0">COUNT(O2:R2)</f>
        <v>2</v>
      </c>
      <c r="T2" s="61" t="str" cm="1">
        <f t="array" ref="T2">IFERROR(IF(N2&gt;2,RSQ(IF($B2:$M2&lt;&gt;"",AE2:AP2,""),IF($B2:$M2&lt;&gt;"",AQ2:BB2,"")),""),"")</f>
        <v/>
      </c>
      <c r="U2" s="51" t="str" cm="1">
        <f t="array" ref="U2">IFERROR(IF($N2&gt;2,RSQ(IF($AE2:$AP2&lt;&gt;"",BC2:BN2,""),IF($AE2:$AP2&lt;&gt;"",BO2:BZ2,"")),""),"")</f>
        <v/>
      </c>
      <c r="V2" s="51" t="str" cm="1">
        <f t="array" ref="V2">IFERROR(IF($N2&gt;2,RSQ(IF($B2:$M2&lt;&gt;"",CA2:CL2,""),IF($B2:$M2&lt;&gt;"",CM2:CX2,"")),""),"")</f>
        <v/>
      </c>
      <c r="W2" s="61" t="str" cm="1">
        <f t="array" ref="W2">IFERROR(IF(AND($S2&gt;2,$N2&gt;2),RSQ(IF($B2:$M2&lt;&gt;"",AE2:AP2,""),IF($B2:$M2&lt;&gt;"",AQ2:BB2,"")),""),"")</f>
        <v/>
      </c>
      <c r="X2" s="51" t="str" cm="1">
        <f t="array" ref="X2">IFERROR(IF(AND($S2&gt;2,$N2&gt;2),RSQ(IF($AE2:$AP2&lt;&gt;"",BC2:BN2,""),IF($AE2:$AP2&lt;&gt;"",BO2:BZ2,"")),""),"")</f>
        <v/>
      </c>
      <c r="Y2" s="61" t="str" cm="1">
        <f t="array" ref="Y2">IFERROR(IF(COUNT(C2:G2)&gt;2,RSQ(IF($C2:$G2&lt;&gt;"",AF2:AJ2,""),IF($C2:$G2&lt;&gt;"",AR2:AV2,"")),""),"")</f>
        <v/>
      </c>
      <c r="Z2" s="51" t="str" cm="1">
        <f t="array" ref="Z2">IFERROR(IF(COUNT(C2:G2)&gt;2,RSQ(IF($C2:$G2&lt;&gt;"",BD2:BH2,""),IF($C2:$G2&lt;&gt;"",BP2:BT2,"")),""),"")</f>
        <v/>
      </c>
      <c r="AA2" s="51" t="str" cm="1">
        <f t="array" ref="AA2">IFERROR(IF(COUNT(H2:K2)&gt;2,RSQ(IF($H2:$K2&lt;&gt;"",AK2:AN2,""),IF($H2:$K2&lt;&gt;"",AW2:AZ2,"")),""),"")</f>
        <v/>
      </c>
      <c r="AB2" s="51" t="str" cm="1">
        <f t="array" ref="AB2">IFERROR(IF(COUNT(H2:K2)&gt;2,RSQ(IF($H2:$K2&lt;&gt;"",BI2:BL2,""),IF($H2:$K2&lt;&gt;"",BU2:BX2,"")),""),"")</f>
        <v/>
      </c>
      <c r="AC2" s="61" t="str" cm="1">
        <f t="array" ref="AC2">IFERROR(IF($S2&gt;2,RSQ(IF($O2:$R2&lt;&gt;"",CY2:DB2,""),IF($O2:$R2&lt;&gt;"",DC2:DF2,"")),""),"")</f>
        <v/>
      </c>
      <c r="AD2" s="51" t="str" cm="1">
        <f t="array" ref="AD2">IFERROR(IF($S2&gt;2,RSQ(IF($O2:$R2&lt;&gt;"",DG2:DJ2,""),IF($O2:$R2&lt;&gt;"",DK2:DN2,"")),""),"")</f>
        <v/>
      </c>
      <c r="AE2" s="80">
        <f>_xlfn.IFNA(VLOOKUP($A2,'B-Emax'!$A:$BM,MATCH(AE$1,'B-Emax'!$A$1:$BM$1,0),FALSE),"")</f>
        <v>22.17</v>
      </c>
      <c r="AF2" s="81" t="str">
        <f>_xlfn.IFNA(VLOOKUP($A2,'B-Emax'!$A:$BM,MATCH(AF$1,'B-Emax'!$A$1:$BM$1,0),FALSE),"")</f>
        <v/>
      </c>
      <c r="AG2" s="81" t="str">
        <f>_xlfn.IFNA(VLOOKUP($A2,'B-Emax'!$A:$BM,MATCH(AG$1,'B-Emax'!$A$1:$BM$1,0),FALSE),"")</f>
        <v/>
      </c>
      <c r="AH2" s="81" t="str">
        <f>_xlfn.IFNA(VLOOKUP($A2,'B-Emax'!$A:$BM,MATCH(AH$1,'B-Emax'!$A$1:$BM$1,0),FALSE),"")</f>
        <v/>
      </c>
      <c r="AI2" s="81" t="str">
        <f>_xlfn.IFNA(VLOOKUP($A2,'B-Emax'!$A:$BM,MATCH(AI$1,'B-Emax'!$A$1:$BM$1,0),FALSE),"")</f>
        <v/>
      </c>
      <c r="AJ2" s="81" t="str">
        <f>_xlfn.IFNA(VLOOKUP($A2,'B-Emax'!$A:$BM,MATCH(AJ$1,'B-Emax'!$A$1:$BM$1,0),FALSE),"")</f>
        <v/>
      </c>
      <c r="AK2" s="82" t="str">
        <f>_xlfn.IFNA(VLOOKUP($A2,'B-Emax'!$A:$BM,MATCH(AK$1,'B-Emax'!$A$1:$BM$1,0),FALSE),"")</f>
        <v/>
      </c>
      <c r="AL2" s="82" t="str">
        <f>_xlfn.IFNA(VLOOKUP($A2,'B-Emax'!$A:$BM,MATCH(AL$1,'B-Emax'!$A$1:$BM$1,0),FALSE),"")</f>
        <v/>
      </c>
      <c r="AM2" s="82" t="str">
        <f>_xlfn.IFNA(VLOOKUP($A2,'B-Emax'!$A:$BM,MATCH(AM$1,'B-Emax'!$A$1:$BM$1,0),FALSE),"")</f>
        <v/>
      </c>
      <c r="AN2" s="81" t="str">
        <f>_xlfn.IFNA(VLOOKUP($A2,'B-Emax'!$A:$BM,MATCH(AN$1,'B-Emax'!$A$1:$BM$1,0),FALSE),"")</f>
        <v/>
      </c>
      <c r="AO2" s="82" t="str">
        <f>_xlfn.IFNA(VLOOKUP($A2,'B-Emax'!$A:$BM,MATCH(AO$1,'B-Emax'!$A$1:$BM$1,0),FALSE),"")</f>
        <v/>
      </c>
      <c r="AP2" s="82" t="str">
        <f>_xlfn.IFNA(VLOOKUP($A2,'B-Emax'!$A:$BM,MATCH(AP$1,'B-Emax'!$A$1:$BM$1,0),FALSE),"")</f>
        <v/>
      </c>
      <c r="AQ2" s="50">
        <f>_xlfn.IFNA(VLOOKUP($A2,'I-Emax'!$A:$BM,MATCH(AQ$1,'I-Emax'!$A$1:$BM$1,0),FALSE),"")</f>
        <v>14</v>
      </c>
      <c r="AR2" s="50" t="str">
        <f>_xlfn.IFNA(VLOOKUP($A2,'I-Emax'!$A:$BM,MATCH(AR$1,'I-Emax'!$A$1:$BM$1,0),FALSE),"")</f>
        <v/>
      </c>
      <c r="AS2" s="50" t="str">
        <f>_xlfn.IFNA(VLOOKUP($A2,'I-Emax'!$A:$BM,MATCH(AS$1,'I-Emax'!$A$1:$BM$1,0),FALSE),"")</f>
        <v/>
      </c>
      <c r="AT2" s="50" t="str">
        <f>_xlfn.IFNA(VLOOKUP($A2,'I-Emax'!$A:$BM,MATCH(AT$1,'I-Emax'!$A$1:$BM$1,0),FALSE),"")</f>
        <v/>
      </c>
      <c r="AU2" s="50" t="str">
        <f>_xlfn.IFNA(VLOOKUP($A2,'I-Emax'!$A:$BM,MATCH(AU$1,'I-Emax'!$A$1:$BM$1,0),FALSE),"")</f>
        <v/>
      </c>
      <c r="AV2" s="50" t="str">
        <f>_xlfn.IFNA(VLOOKUP($A2,'I-Emax'!$A:$BM,MATCH(AV$1,'I-Emax'!$A$1:$BM$1,0),FALSE),"")</f>
        <v/>
      </c>
      <c r="AW2" s="50" t="str">
        <f>_xlfn.IFNA(VLOOKUP($A2,'I-Emax'!$A:$BM,MATCH(AW$1,'I-Emax'!$A$1:$BM$1,0),FALSE),"")</f>
        <v/>
      </c>
      <c r="AX2" s="50" t="str">
        <f>_xlfn.IFNA(VLOOKUP($A2,'I-Emax'!$A:$BM,MATCH(AX$1,'I-Emax'!$A$1:$BM$1,0),FALSE),"")</f>
        <v/>
      </c>
      <c r="AY2" s="50" t="str">
        <f>_xlfn.IFNA(VLOOKUP($A2,'I-Emax'!$A:$BM,MATCH(AY$1,'I-Emax'!$A$1:$BM$1,0),FALSE),"")</f>
        <v/>
      </c>
      <c r="AZ2" s="50" t="str">
        <f>_xlfn.IFNA(VLOOKUP($A2,'I-Emax'!$A:$BM,MATCH(AZ$1,'I-Emax'!$A$1:$BM$1,0),FALSE),"")</f>
        <v/>
      </c>
      <c r="BA2" s="50" t="str">
        <f>_xlfn.IFNA(VLOOKUP($A2,'I-Emax'!$A:$BM,MATCH(BA$1,'I-Emax'!$A$1:$BM$1,0),FALSE),"")</f>
        <v/>
      </c>
      <c r="BB2" s="50" t="str">
        <f>_xlfn.IFNA(VLOOKUP($A2,'I-Emax'!$A:$BM,MATCH(BB$1,'I-Emax'!$A$1:$BM$1,0),FALSE),"")</f>
        <v/>
      </c>
      <c r="BC2" s="40">
        <f>_xlfn.IFNA(VLOOKUP($A2,'B-Emax'!$A:$BM,MATCH(BC$1,'B-Emax'!$A$1:$BM$1,0),FALSE),"")</f>
        <v>0.42741469057258535</v>
      </c>
      <c r="BD2" s="41" t="str">
        <f>_xlfn.IFNA(VLOOKUP($A2,'B-Emax'!$A:$BM,MATCH(BD$1,'B-Emax'!$A$1:$BM$1,0),FALSE),"")</f>
        <v/>
      </c>
      <c r="BE2" s="41" t="str">
        <f>_xlfn.IFNA(VLOOKUP($A2,'B-Emax'!$A:$BM,MATCH(BE$1,'B-Emax'!$A$1:$BM$1,0),FALSE),"")</f>
        <v/>
      </c>
      <c r="BF2" s="41" t="str">
        <f>_xlfn.IFNA(VLOOKUP($A2,'B-Emax'!$A:$BM,MATCH(BF$1,'B-Emax'!$A$1:$BM$1,0),FALSE),"")</f>
        <v/>
      </c>
      <c r="BG2" s="41" t="str">
        <f>_xlfn.IFNA(VLOOKUP($A2,'B-Emax'!$A:$BM,MATCH(BG$1,'B-Emax'!$A$1:$BM$1,0),FALSE),"")</f>
        <v/>
      </c>
      <c r="BH2" s="41" t="str">
        <f>_xlfn.IFNA(VLOOKUP($A2,'B-Emax'!$A:$BM,MATCH(BH$1,'B-Emax'!$A$1:$BM$1,0),FALSE),"")</f>
        <v/>
      </c>
      <c r="BI2" s="41" t="str">
        <f>_xlfn.IFNA(VLOOKUP($A2,'B-Emax'!$A:$BM,MATCH(BI$1,'B-Emax'!$A$1:$BM$1,0),FALSE),"")</f>
        <v/>
      </c>
      <c r="BJ2" s="41" t="str">
        <f>_xlfn.IFNA(VLOOKUP($A2,'B-Emax'!$A:$BM,MATCH(BJ$1,'B-Emax'!$A$1:$BM$1,0),FALSE),"")</f>
        <v/>
      </c>
      <c r="BK2" s="41" t="str">
        <f>_xlfn.IFNA(VLOOKUP($A2,'B-Emax'!$A:$BM,MATCH(BK$1,'B-Emax'!$A$1:$BM$1,0),FALSE),"")</f>
        <v/>
      </c>
      <c r="BL2" s="41" t="str">
        <f>_xlfn.IFNA(VLOOKUP($A2,'B-Emax'!$A:$BM,MATCH(BL$1,'B-Emax'!$A$1:$BM$1,0),FALSE),"")</f>
        <v/>
      </c>
      <c r="BM2" s="41" t="str">
        <f>_xlfn.IFNA(VLOOKUP($A2,'B-Emax'!$A:$BM,MATCH(BM$1,'B-Emax'!$A$1:$BM$1,0),FALSE),"")</f>
        <v/>
      </c>
      <c r="BN2" s="41" t="str">
        <f>_xlfn.IFNA(VLOOKUP($A2,'B-Emax'!$A:$BM,MATCH(BN$1,'B-Emax'!$A$1:$BM$1,0),FALSE),"")</f>
        <v/>
      </c>
      <c r="BO2" s="47">
        <f>_xlfn.IFNA(VLOOKUP($A2,'I-Emax'!$A:$BM,MATCH(BO$1,'I-Emax'!$A$1:$BM$1,0),FALSE),"")</f>
        <v>0.25735294117647062</v>
      </c>
      <c r="BP2" s="47" t="str">
        <f>_xlfn.IFNA(VLOOKUP($A2,'I-Emax'!$A:$BM,MATCH(BP$1,'I-Emax'!$A$1:$BM$1,0),FALSE),"")</f>
        <v/>
      </c>
      <c r="BQ2" s="47" t="str">
        <f>_xlfn.IFNA(VLOOKUP($A2,'I-Emax'!$A:$BM,MATCH(BQ$1,'I-Emax'!$A$1:$BM$1,0),FALSE),"")</f>
        <v/>
      </c>
      <c r="BR2" s="47" t="str">
        <f>_xlfn.IFNA(VLOOKUP($A2,'I-Emax'!$A:$BM,MATCH(BR$1,'I-Emax'!$A$1:$BM$1,0),FALSE),"")</f>
        <v/>
      </c>
      <c r="BS2" s="47" t="str">
        <f>_xlfn.IFNA(VLOOKUP($A2,'I-Emax'!$A:$BM,MATCH(BS$1,'I-Emax'!$A$1:$BM$1,0),FALSE),"")</f>
        <v/>
      </c>
      <c r="BT2" s="47" t="str">
        <f>_xlfn.IFNA(VLOOKUP($A2,'I-Emax'!$A:$BM,MATCH(BT$1,'I-Emax'!$A$1:$BM$1,0),FALSE),"")</f>
        <v/>
      </c>
      <c r="BU2" s="47" t="str">
        <f>_xlfn.IFNA(VLOOKUP($A2,'I-Emax'!$A:$BM,MATCH(BU$1,'I-Emax'!$A$1:$BM$1,0),FALSE),"")</f>
        <v/>
      </c>
      <c r="BV2" s="47" t="str">
        <f>_xlfn.IFNA(VLOOKUP($A2,'I-Emax'!$A:$BM,MATCH(BV$1,'I-Emax'!$A$1:$BM$1,0),FALSE),"")</f>
        <v/>
      </c>
      <c r="BW2" s="47" t="str">
        <f>_xlfn.IFNA(VLOOKUP($A2,'I-Emax'!$A:$BM,MATCH(BW$1,'I-Emax'!$A$1:$BM$1,0),FALSE),"")</f>
        <v/>
      </c>
      <c r="BX2" s="47" t="str">
        <f>_xlfn.IFNA(VLOOKUP($A2,'I-Emax'!$A:$BM,MATCH(BX$1,'I-Emax'!$A$1:$BM$1,0),FALSE),"")</f>
        <v/>
      </c>
      <c r="BY2" s="47" t="str">
        <f>_xlfn.IFNA(VLOOKUP($A2,'I-Emax'!$A:$BM,MATCH(BY$1,'I-Emax'!$A$1:$BM$1,0),FALSE),"")</f>
        <v/>
      </c>
      <c r="BZ2" s="47" t="str">
        <f>_xlfn.IFNA(VLOOKUP($A2,'I-Emax'!$A:$BM,MATCH(BZ$1,'I-Emax'!$A$1:$BM$1,0),FALSE),"")</f>
        <v/>
      </c>
      <c r="CA2" s="40" t="str">
        <f>_xlfn.IFNA(VLOOKUP($A2,'B-Emax'!$A:$BM,MATCH(CA$1,'B-Emax'!$A$1:$BM$1,0),FALSE),"")</f>
        <v/>
      </c>
      <c r="CB2" s="41" t="str">
        <f>_xlfn.IFNA(VLOOKUP($A2,'B-Emax'!$A:$BM,MATCH(CB$1,'B-Emax'!$A$1:$BM$1,0),FALSE),"")</f>
        <v/>
      </c>
      <c r="CC2" s="41" t="str">
        <f>_xlfn.IFNA(VLOOKUP($A2,'B-Emax'!$A:$BM,MATCH(CC$1,'B-Emax'!$A$1:$BM$1,0),FALSE),"")</f>
        <v/>
      </c>
      <c r="CD2" s="41" t="str">
        <f>_xlfn.IFNA(VLOOKUP($A2,'B-Emax'!$A:$BM,MATCH(CD$1,'B-Emax'!$A$1:$BM$1,0),FALSE),"")</f>
        <v/>
      </c>
      <c r="CE2" s="41" t="str">
        <f>_xlfn.IFNA(VLOOKUP($A2,'B-Emax'!$A:$BM,MATCH(CE$1,'B-Emax'!$A$1:$BM$1,0),FALSE),"")</f>
        <v/>
      </c>
      <c r="CF2" s="41" t="str">
        <f>_xlfn.IFNA(VLOOKUP($A2,'B-Emax'!$A:$BM,MATCH(CF$1,'B-Emax'!$A$1:$BM$1,0),FALSE),"")</f>
        <v/>
      </c>
      <c r="CG2" s="41" t="str">
        <f>_xlfn.IFNA(VLOOKUP($A2,'B-Emax'!$A:$BM,MATCH(CG$1,'B-Emax'!$A$1:$BM$1,0),FALSE),"")</f>
        <v/>
      </c>
      <c r="CH2" s="41" t="str">
        <f>_xlfn.IFNA(VLOOKUP($A2,'B-Emax'!$A:$BM,MATCH(CH$1,'B-Emax'!$A$1:$BM$1,0),FALSE),"")</f>
        <v/>
      </c>
      <c r="CI2" s="41" t="str">
        <f>_xlfn.IFNA(VLOOKUP($A2,'B-Emax'!$A:$BM,MATCH(CI$1,'B-Emax'!$A$1:$BM$1,0),FALSE),"")</f>
        <v/>
      </c>
      <c r="CJ2" s="41" t="str">
        <f>_xlfn.IFNA(VLOOKUP($A2,'B-Emax'!$A:$BM,MATCH(CJ$1,'B-Emax'!$A$1:$BM$1,0),FALSE),"")</f>
        <v/>
      </c>
      <c r="CK2" s="41" t="str">
        <f>_xlfn.IFNA(VLOOKUP($A2,'B-Emax'!$A:$BM,MATCH(CK$1,'B-Emax'!$A$1:$BM$1,0),FALSE),"")</f>
        <v/>
      </c>
      <c r="CL2" s="41" t="str">
        <f>_xlfn.IFNA(VLOOKUP($A2,'B-Emax'!$A:$BM,MATCH(CL$1,'B-Emax'!$A$1:$BM$1,0),FALSE),"")</f>
        <v/>
      </c>
      <c r="CM2" s="47" t="str">
        <f>_xlfn.IFNA(VLOOKUP($A2,'I-Emax'!$A:$BQ,MATCH(CM$1,'I-Emax'!$A$1:$BQ$1,0),FALSE),"")</f>
        <v/>
      </c>
      <c r="CN2" s="47" t="str">
        <f>_xlfn.IFNA(VLOOKUP($A2,'I-Emax'!$A:$BQ,MATCH(CN$1,'I-Emax'!$A$1:$BQ$1,0),FALSE),"")</f>
        <v/>
      </c>
      <c r="CO2" s="47" t="str">
        <f>_xlfn.IFNA(VLOOKUP($A2,'I-Emax'!$A:$BQ,MATCH(CO$1,'I-Emax'!$A$1:$BQ$1,0),FALSE),"")</f>
        <v/>
      </c>
      <c r="CP2" s="47" t="str">
        <f>_xlfn.IFNA(VLOOKUP($A2,'I-Emax'!$A:$BQ,MATCH(CP$1,'I-Emax'!$A$1:$BQ$1,0),FALSE),"")</f>
        <v/>
      </c>
      <c r="CQ2" s="47" t="str">
        <f>_xlfn.IFNA(VLOOKUP($A2,'I-Emax'!$A:$BQ,MATCH(CQ$1,'I-Emax'!$A$1:$BQ$1,0),FALSE),"")</f>
        <v/>
      </c>
      <c r="CR2" s="47" t="str">
        <f>_xlfn.IFNA(VLOOKUP($A2,'I-Emax'!$A:$BQ,MATCH(CR$1,'I-Emax'!$A$1:$BQ$1,0),FALSE),"")</f>
        <v/>
      </c>
      <c r="CS2" s="47" t="str">
        <f>_xlfn.IFNA(VLOOKUP($A2,'I-Emax'!$A:$BQ,MATCH(CS$1,'I-Emax'!$A$1:$BQ$1,0),FALSE),"")</f>
        <v/>
      </c>
      <c r="CT2" s="47" t="str">
        <f>_xlfn.IFNA(VLOOKUP($A2,'I-Emax'!$A:$BQ,MATCH(CT$1,'I-Emax'!$A$1:$BQ$1,0),FALSE),"")</f>
        <v/>
      </c>
      <c r="CU2" s="47" t="str">
        <f>_xlfn.IFNA(VLOOKUP($A2,'I-Emax'!$A:$BQ,MATCH(CU$1,'I-Emax'!$A$1:$BQ$1,0),FALSE),"")</f>
        <v/>
      </c>
      <c r="CV2" s="47" t="str">
        <f>_xlfn.IFNA(VLOOKUP($A2,'I-Emax'!$A:$BQ,MATCH(CV$1,'I-Emax'!$A$1:$BQ$1,0),FALSE),"")</f>
        <v/>
      </c>
      <c r="CW2" s="47" t="str">
        <f>_xlfn.IFNA(VLOOKUP($A2,'I-Emax'!$A:$BQ,MATCH(CW$1,'I-Emax'!$A$1:$BQ$1,0),FALSE),"")</f>
        <v/>
      </c>
      <c r="CX2" s="47" t="str">
        <f>_xlfn.IFNA(VLOOKUP($A2,'I-Emax'!$A:$BQ,MATCH(CX$1,'I-Emax'!$A$1:$BQ$1,0),FALSE),"")</f>
        <v/>
      </c>
      <c r="CY2" s="147">
        <f>_xlfn.IFNA(VLOOKUP($A2,'B-Emax'!$A:$IC,MATCH(CY$1,'B-Emax'!$A$1:$IC$1,0),FALSE),"")</f>
        <v>0.42741469057258535</v>
      </c>
      <c r="CZ2" s="51" t="str">
        <f>_xlfn.IFNA(VLOOKUP($A2,'B-Emax'!$A:$IC,MATCH(CZ$1,'B-Emax'!$A$1:$IC$1,0),FALSE),"")</f>
        <v/>
      </c>
      <c r="DA2" s="51" t="str">
        <f>_xlfn.IFNA(VLOOKUP($A2,'B-Emax'!$A:$IC,MATCH(DA$1,'B-Emax'!$A$1:$IC$1,0),FALSE),"")</f>
        <v/>
      </c>
      <c r="DB2" s="51" t="str">
        <f>_xlfn.IFNA(VLOOKUP($A2,'B-Emax'!$A:$IC,MATCH(DB$1,'B-Emax'!$A$1:$IC$1,0),FALSE),"")</f>
        <v/>
      </c>
      <c r="DC2" s="51">
        <f>_xlfn.IFNA(VLOOKUP($A2,'I-Emax'!$A:$IC,MATCH(DC$1,'I-Emax'!$A$1:$IC$1,0),FALSE),"")</f>
        <v>0.25735294117647062</v>
      </c>
      <c r="DD2" s="51" t="str">
        <f>_xlfn.IFNA(VLOOKUP($A2,'I-Emax'!$A:$IC,MATCH(DD$1,'I-Emax'!$A$1:$IC$1,0),FALSE),"")</f>
        <v/>
      </c>
      <c r="DE2" s="51" t="str">
        <f>_xlfn.IFNA(VLOOKUP($A2,'I-Emax'!$A:$IC,MATCH(DE$1,'I-Emax'!$A$1:$IC$1,0),FALSE),"")</f>
        <v/>
      </c>
      <c r="DF2" s="51" t="str">
        <f>_xlfn.IFNA(VLOOKUP($A2,'I-Emax'!$A:$IC,MATCH(DF$1,'I-Emax'!$A$1:$IC$1,0),FALSE),"")</f>
        <v/>
      </c>
      <c r="DG2" s="147">
        <f>_xlfn.IFNA(VLOOKUP($A2,'B-Emax'!$A:$IC,MATCH(DG$1,'B-Emax'!$A$1:$IC$1,0),FALSE),"")</f>
        <v>0.42741469057258535</v>
      </c>
      <c r="DH2" s="51" t="str">
        <f>_xlfn.IFNA(VLOOKUP($A2,'B-Emax'!$A:$IC,MATCH(DH$1,'B-Emax'!$A$1:$IC$1,0),FALSE),"")</f>
        <v/>
      </c>
      <c r="DI2" s="51" t="str">
        <f>_xlfn.IFNA(VLOOKUP($A2,'B-Emax'!$A:$IC,MATCH(DI$1,'B-Emax'!$A$1:$IC$1,0),FALSE),"")</f>
        <v/>
      </c>
      <c r="DJ2" s="51" t="str">
        <f>_xlfn.IFNA(VLOOKUP($A2,'B-Emax'!$A:$IC,MATCH(DJ$1,'B-Emax'!$A$1:$IC$1,0),FALSE),"")</f>
        <v/>
      </c>
      <c r="DK2" s="51">
        <f>_xlfn.IFNA(VLOOKUP($A2,'I-Emax'!$A:$IC,MATCH(DK$1,'I-Emax'!$A$1:$IC$1,0),FALSE),"")</f>
        <v>0.25735294117647062</v>
      </c>
      <c r="DL2" s="51" t="str">
        <f>_xlfn.IFNA(VLOOKUP($A2,'I-Emax'!$A:$IC,MATCH(DL$1,'I-Emax'!$A$1:$IC$1,0),FALSE),"")</f>
        <v/>
      </c>
      <c r="DM2" s="51" t="str">
        <f>_xlfn.IFNA(VLOOKUP($A2,'I-Emax'!$A:$IC,MATCH(DM$1,'I-Emax'!$A$1:$IC$1,0),FALSE),"")</f>
        <v/>
      </c>
      <c r="DN2" s="51" t="str">
        <f>_xlfn.IFNA(VLOOKUP($A2,'I-Emax'!$A:$IC,MATCH(DN$1,'I-Emax'!$A$1:$IC$1,0),FALSE),"")</f>
        <v/>
      </c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</row>
    <row r="3" spans="1:139" s="49" customFormat="1" x14ac:dyDescent="0.2">
      <c r="A3" s="29" t="s">
        <v>24</v>
      </c>
      <c r="B3" s="333">
        <f>VLOOKUP($A3,BI!$A:$Q,MATCH(B$1,BI!$A$1:$Q$1,0),FALSE)</f>
        <v>1</v>
      </c>
      <c r="C3" s="373" t="str">
        <f>VLOOKUP($A3,BI!$A:$Q,MATCH(C$1,BI!$A$1:$Q$1,0),FALSE)</f>
        <v/>
      </c>
      <c r="D3" s="373" t="str">
        <f>VLOOKUP($A3,BI!$A:$Q,MATCH(D$1,BI!$A$1:$Q$1,0),FALSE)</f>
        <v/>
      </c>
      <c r="E3" s="373" t="str">
        <f>VLOOKUP($A3,BI!$A:$Q,MATCH(E$1,BI!$A$1:$Q$1,0),FALSE)</f>
        <v/>
      </c>
      <c r="F3" s="373" t="str">
        <f>VLOOKUP($A3,BI!$A:$Q,MATCH(F$1,BI!$A$1:$Q$1,0),FALSE)</f>
        <v/>
      </c>
      <c r="G3" s="373">
        <f>VLOOKUP($A3,BI!$A:$Q,MATCH(G$1,BI!$A$1:$Q$1,0),FALSE)</f>
        <v>1</v>
      </c>
      <c r="H3" s="373" t="str">
        <f>VLOOKUP($A3,BI!$A:$Q,MATCH(H$1,BI!$A$1:$Q$1,0),FALSE)</f>
        <v/>
      </c>
      <c r="I3" s="373" t="str">
        <f>VLOOKUP($A3,BI!$A:$Q,MATCH(I$1,BI!$A$1:$Q$1,0),FALSE)</f>
        <v/>
      </c>
      <c r="J3" s="373" t="str">
        <f>VLOOKUP($A3,BI!$A:$Q,MATCH(J$1,BI!$A$1:$Q$1,0),FALSE)</f>
        <v/>
      </c>
      <c r="K3" s="373" t="str">
        <f>VLOOKUP($A3,BI!$A:$Q,MATCH(K$1,BI!$A$1:$Q$1,0),FALSE)</f>
        <v/>
      </c>
      <c r="L3" s="373" t="str">
        <f>VLOOKUP($A3,BI!$A:$Q,MATCH(L$1,BI!$A$1:$Q$1,0),FALSE)</f>
        <v/>
      </c>
      <c r="M3" s="373" t="str">
        <f>VLOOKUP($A3,BI!$A:$Q,MATCH(M$1,BI!$A$1:$Q$1,0),FALSE)</f>
        <v/>
      </c>
      <c r="N3" s="49">
        <f t="shared" ref="N3:N34" si="1">COUNT(B3:M3)</f>
        <v>2</v>
      </c>
      <c r="O3" s="49">
        <f>VLOOKUP($A3,BI!$A:$Q,MATCH(O$1,BI!$A$1:$Q$1,0),FALSE)</f>
        <v>1</v>
      </c>
      <c r="P3" s="37">
        <f>VLOOKUP($A3,BI!$A:$Q,MATCH(P$1,BI!$A$1:$Q$1,0),FALSE)</f>
        <v>1</v>
      </c>
      <c r="Q3" s="37">
        <f>VLOOKUP($A3,BI!$A:$Q,MATCH(Q$1,BI!$A$1:$Q$1,0),FALSE)</f>
        <v>1</v>
      </c>
      <c r="R3" s="37" t="str">
        <f>VLOOKUP($A3,BI!$A:$Q,MATCH(R$1,BI!$A$1:$Q$1,0),FALSE)</f>
        <v/>
      </c>
      <c r="S3" s="37">
        <f t="shared" si="0"/>
        <v>3</v>
      </c>
      <c r="T3" s="61" t="str" cm="1">
        <f t="array" ref="T3">IFERROR(IF(N3&gt;2,RSQ(IF($B3:$M3&lt;&gt;"",AE3:AP3,""),IF($B3:$M3&lt;&gt;"",AQ3:BB3,"")),""),"")</f>
        <v/>
      </c>
      <c r="U3" s="51" t="str" cm="1">
        <f t="array" ref="U3">IFERROR(IF($N3&gt;2,RSQ(IF($AE3:$AP3&lt;&gt;"",BC3:BN3,""),IF($AE3:$AP3&lt;&gt;"",BO3:BZ3,"")),""),"")</f>
        <v/>
      </c>
      <c r="V3" s="51" t="str" cm="1">
        <f t="array" ref="V3">IFERROR(IF($N3&gt;2,RSQ(IF($B3:$M3&lt;&gt;"",CA3:CL3,""),IF($B3:$M3&lt;&gt;"",CM3:CX3,"")),""),"")</f>
        <v/>
      </c>
      <c r="W3" s="61" t="str" cm="1">
        <f t="array" ref="W3">IFERROR(IF(AND($S3&gt;2,$N3&gt;2),RSQ(IF($B3:$M3&lt;&gt;"",AE3:AP3,""),IF($B3:$M3&lt;&gt;"",AQ3:BB3,"")),""),"")</f>
        <v/>
      </c>
      <c r="X3" s="51" t="str" cm="1">
        <f t="array" ref="X3">IFERROR(IF(AND($S3&gt;2,$N3&gt;2),RSQ(IF($AE3:$AP3&lt;&gt;"",BC3:BN3,""),IF($AE3:$AP3&lt;&gt;"",BO3:BZ3,"")),""),"")</f>
        <v/>
      </c>
      <c r="Y3" s="61" t="str" cm="1">
        <f t="array" ref="Y3">IFERROR(IF(COUNT(C3:G3)&gt;2,RSQ(IF($C3:$G3&lt;&gt;"",AF3:AJ3,""),IF($C3:$G3&lt;&gt;"",AR3:AV3,"")),""),"")</f>
        <v/>
      </c>
      <c r="Z3" s="51" t="str" cm="1">
        <f t="array" ref="Z3">IFERROR(IF(COUNT(C3:G3)&gt;2,RSQ(IF($C3:$G3&lt;&gt;"",BD3:BH3,""),IF($C3:$G3&lt;&gt;"",BP3:BT3,"")),""),"")</f>
        <v/>
      </c>
      <c r="AA3" s="51" t="str" cm="1">
        <f t="array" ref="AA3">IFERROR(IF(COUNT(H3:K3)&gt;2,RSQ(IF($H3:$K3&lt;&gt;"",AK3:AN3,""),IF($H3:$K3&lt;&gt;"",AW3:AZ3,"")),""),"")</f>
        <v/>
      </c>
      <c r="AB3" s="51" t="str" cm="1">
        <f t="array" ref="AB3">IFERROR(IF(COUNT(H3:K3)&gt;2,RSQ(IF($H3:$K3&lt;&gt;"",BI3:BL3,""),IF($H3:$K3&lt;&gt;"",BU3:BX3,"")),""),"")</f>
        <v/>
      </c>
      <c r="AC3" s="61" cm="1">
        <f t="array" ref="AC3">IFERROR(IF($S3&gt;2,RSQ(IF($O3:$R3&lt;&gt;"",CY3:DB3,""),IF($O3:$R3&lt;&gt;"",DC3:DF3,"")),""),"")</f>
        <v>1</v>
      </c>
      <c r="AD3" s="51" cm="1">
        <f t="array" ref="AD3">IFERROR(IF($S3&gt;2,RSQ(IF($O3:$R3&lt;&gt;"",DG3:DJ3,""),IF($O3:$R3&lt;&gt;"",DK3:DN3,"")),""),"")</f>
        <v>1</v>
      </c>
      <c r="AE3" s="80">
        <f>_xlfn.IFNA(VLOOKUP($A3,'B-Emax'!$A:$BM,MATCH(AE$1,'B-Emax'!$A$1:$BM$1,0),FALSE),"")</f>
        <v>36.19</v>
      </c>
      <c r="AF3" s="81" t="str">
        <f>_xlfn.IFNA(VLOOKUP($A3,'B-Emax'!$A:$BM,MATCH(AF$1,'B-Emax'!$A$1:$BM$1,0),FALSE),"")</f>
        <v/>
      </c>
      <c r="AG3" s="81" t="str">
        <f>_xlfn.IFNA(VLOOKUP($A3,'B-Emax'!$A:$BM,MATCH(AG$1,'B-Emax'!$A$1:$BM$1,0),FALSE),"")</f>
        <v/>
      </c>
      <c r="AH3" s="81" t="str">
        <f>_xlfn.IFNA(VLOOKUP($A3,'B-Emax'!$A:$BM,MATCH(AH$1,'B-Emax'!$A$1:$BM$1,0),FALSE),"")</f>
        <v/>
      </c>
      <c r="AI3" s="81" t="str">
        <f>_xlfn.IFNA(VLOOKUP($A3,'B-Emax'!$A:$BM,MATCH(AI$1,'B-Emax'!$A$1:$BM$1,0),FALSE),"")</f>
        <v/>
      </c>
      <c r="AJ3" s="81">
        <f>_xlfn.IFNA(VLOOKUP($A3,'B-Emax'!$A:$BM,MATCH(AJ$1,'B-Emax'!$A$1:$BM$1,0),FALSE),"")</f>
        <v>13.96</v>
      </c>
      <c r="AK3" s="82" t="str">
        <f>_xlfn.IFNA(VLOOKUP($A3,'B-Emax'!$A:$BM,MATCH(AK$1,'B-Emax'!$A$1:$BM$1,0),FALSE),"")</f>
        <v/>
      </c>
      <c r="AL3" s="82" t="str">
        <f>_xlfn.IFNA(VLOOKUP($A3,'B-Emax'!$A:$BM,MATCH(AL$1,'B-Emax'!$A$1:$BM$1,0),FALSE),"")</f>
        <v/>
      </c>
      <c r="AM3" s="82" t="str">
        <f>_xlfn.IFNA(VLOOKUP($A3,'B-Emax'!$A:$BM,MATCH(AM$1,'B-Emax'!$A$1:$BM$1,0),FALSE),"")</f>
        <v/>
      </c>
      <c r="AN3" s="81" t="str">
        <f>_xlfn.IFNA(VLOOKUP($A3,'B-Emax'!$A:$BM,MATCH(AN$1,'B-Emax'!$A$1:$BM$1,0),FALSE),"")</f>
        <v/>
      </c>
      <c r="AO3" s="82" t="str">
        <f>_xlfn.IFNA(VLOOKUP($A3,'B-Emax'!$A:$BM,MATCH(AO$1,'B-Emax'!$A$1:$BM$1,0),FALSE),"")</f>
        <v/>
      </c>
      <c r="AP3" s="82" t="str">
        <f>_xlfn.IFNA(VLOOKUP($A3,'B-Emax'!$A:$BM,MATCH(AP$1,'B-Emax'!$A$1:$BM$1,0),FALSE),"")</f>
        <v/>
      </c>
      <c r="AQ3" s="50">
        <f>_xlfn.IFNA(VLOOKUP($A3,'I-Emax'!$A:$BM,MATCH(AQ$1,'I-Emax'!$A$1:$BM$1,0),FALSE),"")</f>
        <v>18.399999999999999</v>
      </c>
      <c r="AR3" s="50" t="str">
        <f>_xlfn.IFNA(VLOOKUP($A3,'I-Emax'!$A:$BM,MATCH(AR$1,'I-Emax'!$A$1:$BM$1,0),FALSE),"")</f>
        <v/>
      </c>
      <c r="AS3" s="50" t="str">
        <f>_xlfn.IFNA(VLOOKUP($A3,'I-Emax'!$A:$BM,MATCH(AS$1,'I-Emax'!$A$1:$BM$1,0),FALSE),"")</f>
        <v/>
      </c>
      <c r="AT3" s="50" t="str">
        <f>_xlfn.IFNA(VLOOKUP($A3,'I-Emax'!$A:$BM,MATCH(AT$1,'I-Emax'!$A$1:$BM$1,0),FALSE),"")</f>
        <v/>
      </c>
      <c r="AU3" s="50" t="str">
        <f>_xlfn.IFNA(VLOOKUP($A3,'I-Emax'!$A:$BM,MATCH(AU$1,'I-Emax'!$A$1:$BM$1,0),FALSE),"")</f>
        <v/>
      </c>
      <c r="AV3" s="50">
        <f>_xlfn.IFNA(VLOOKUP($A3,'I-Emax'!$A:$BM,MATCH(AV$1,'I-Emax'!$A$1:$BM$1,0),FALSE),"")</f>
        <v>13.5</v>
      </c>
      <c r="AW3" s="50" t="str">
        <f>_xlfn.IFNA(VLOOKUP($A3,'I-Emax'!$A:$BM,MATCH(AW$1,'I-Emax'!$A$1:$BM$1,0),FALSE),"")</f>
        <v/>
      </c>
      <c r="AX3" s="50" t="str">
        <f>_xlfn.IFNA(VLOOKUP($A3,'I-Emax'!$A:$BM,MATCH(AX$1,'I-Emax'!$A$1:$BM$1,0),FALSE),"")</f>
        <v/>
      </c>
      <c r="AY3" s="50" t="str">
        <f>_xlfn.IFNA(VLOOKUP($A3,'I-Emax'!$A:$BM,MATCH(AY$1,'I-Emax'!$A$1:$BM$1,0),FALSE),"")</f>
        <v/>
      </c>
      <c r="AZ3" s="50" t="str">
        <f>_xlfn.IFNA(VLOOKUP($A3,'I-Emax'!$A:$BM,MATCH(AZ$1,'I-Emax'!$A$1:$BM$1,0),FALSE),"")</f>
        <v/>
      </c>
      <c r="BA3" s="50" t="str">
        <f>_xlfn.IFNA(VLOOKUP($A3,'I-Emax'!$A:$BM,MATCH(BA$1,'I-Emax'!$A$1:$BM$1,0),FALSE),"")</f>
        <v/>
      </c>
      <c r="BB3" s="50" t="str">
        <f>_xlfn.IFNA(VLOOKUP($A3,'I-Emax'!$A:$BM,MATCH(BB$1,'I-Emax'!$A$1:$BM$1,0),FALSE),"")</f>
        <v/>
      </c>
      <c r="BC3" s="40">
        <f>_xlfn.IFNA(VLOOKUP($A3,'B-Emax'!$A:$BM,MATCH(BC$1,'B-Emax'!$A$1:$BM$1,0),FALSE),"")</f>
        <v>0.6977058029689609</v>
      </c>
      <c r="BD3" s="41" t="str">
        <f>_xlfn.IFNA(VLOOKUP($A3,'B-Emax'!$A:$BM,MATCH(BD$1,'B-Emax'!$A$1:$BM$1,0),FALSE),"")</f>
        <v/>
      </c>
      <c r="BE3" s="41" t="str">
        <f>_xlfn.IFNA(VLOOKUP($A3,'B-Emax'!$A:$BM,MATCH(BE$1,'B-Emax'!$A$1:$BM$1,0),FALSE),"")</f>
        <v/>
      </c>
      <c r="BF3" s="41" t="str">
        <f>_xlfn.IFNA(VLOOKUP($A3,'B-Emax'!$A:$BM,MATCH(BF$1,'B-Emax'!$A$1:$BM$1,0),FALSE),"")</f>
        <v/>
      </c>
      <c r="BG3" s="41" t="str">
        <f>_xlfn.IFNA(VLOOKUP($A3,'B-Emax'!$A:$BM,MATCH(BG$1,'B-Emax'!$A$1:$BM$1,0),FALSE),"")</f>
        <v/>
      </c>
      <c r="BH3" s="41">
        <f>_xlfn.IFNA(VLOOKUP($A3,'B-Emax'!$A:$BM,MATCH(BH$1,'B-Emax'!$A$1:$BM$1,0),FALSE),"")</f>
        <v>4.048723897911833E-2</v>
      </c>
      <c r="BI3" s="41" t="str">
        <f>_xlfn.IFNA(VLOOKUP($A3,'B-Emax'!$A:$BM,MATCH(BI$1,'B-Emax'!$A$1:$BM$1,0),FALSE),"")</f>
        <v/>
      </c>
      <c r="BJ3" s="41" t="str">
        <f>_xlfn.IFNA(VLOOKUP($A3,'B-Emax'!$A:$BM,MATCH(BJ$1,'B-Emax'!$A$1:$BM$1,0),FALSE),"")</f>
        <v/>
      </c>
      <c r="BK3" s="41" t="str">
        <f>_xlfn.IFNA(VLOOKUP($A3,'B-Emax'!$A:$BM,MATCH(BK$1,'B-Emax'!$A$1:$BM$1,0),FALSE),"")</f>
        <v/>
      </c>
      <c r="BL3" s="41" t="str">
        <f>_xlfn.IFNA(VLOOKUP($A3,'B-Emax'!$A:$BM,MATCH(BL$1,'B-Emax'!$A$1:$BM$1,0),FALSE),"")</f>
        <v/>
      </c>
      <c r="BM3" s="41" t="str">
        <f>_xlfn.IFNA(VLOOKUP($A3,'B-Emax'!$A:$BM,MATCH(BM$1,'B-Emax'!$A$1:$BM$1,0),FALSE),"")</f>
        <v/>
      </c>
      <c r="BN3" s="41" t="str">
        <f>_xlfn.IFNA(VLOOKUP($A3,'B-Emax'!$A:$BM,MATCH(BN$1,'B-Emax'!$A$1:$BM$1,0),FALSE),"")</f>
        <v/>
      </c>
      <c r="BO3" s="47">
        <f>_xlfn.IFNA(VLOOKUP($A3,'I-Emax'!$A:$BM,MATCH(BO$1,'I-Emax'!$A$1:$BM$1,0),FALSE),"")</f>
        <v>0.33823529411764702</v>
      </c>
      <c r="BP3" s="47" t="str">
        <f>_xlfn.IFNA(VLOOKUP($A3,'I-Emax'!$A:$BM,MATCH(BP$1,'I-Emax'!$A$1:$BM$1,0),FALSE),"")</f>
        <v/>
      </c>
      <c r="BQ3" s="47" t="str">
        <f>_xlfn.IFNA(VLOOKUP($A3,'I-Emax'!$A:$BM,MATCH(BQ$1,'I-Emax'!$A$1:$BM$1,0),FALSE),"")</f>
        <v/>
      </c>
      <c r="BR3" s="47" t="str">
        <f>_xlfn.IFNA(VLOOKUP($A3,'I-Emax'!$A:$BM,MATCH(BR$1,'I-Emax'!$A$1:$BM$1,0),FALSE),"")</f>
        <v/>
      </c>
      <c r="BS3" s="47" t="str">
        <f>_xlfn.IFNA(VLOOKUP($A3,'I-Emax'!$A:$BM,MATCH(BS$1,'I-Emax'!$A$1:$BM$1,0),FALSE),"")</f>
        <v/>
      </c>
      <c r="BT3" s="47">
        <f>_xlfn.IFNA(VLOOKUP($A3,'I-Emax'!$A:$BM,MATCH(BT$1,'I-Emax'!$A$1:$BM$1,0),FALSE),"")</f>
        <v>0.39130434782608697</v>
      </c>
      <c r="BU3" s="47" t="str">
        <f>_xlfn.IFNA(VLOOKUP($A3,'I-Emax'!$A:$BM,MATCH(BU$1,'I-Emax'!$A$1:$BM$1,0),FALSE),"")</f>
        <v/>
      </c>
      <c r="BV3" s="47" t="str">
        <f>_xlfn.IFNA(VLOOKUP($A3,'I-Emax'!$A:$BM,MATCH(BV$1,'I-Emax'!$A$1:$BM$1,0),FALSE),"")</f>
        <v/>
      </c>
      <c r="BW3" s="47" t="str">
        <f>_xlfn.IFNA(VLOOKUP($A3,'I-Emax'!$A:$BM,MATCH(BW$1,'I-Emax'!$A$1:$BM$1,0),FALSE),"")</f>
        <v/>
      </c>
      <c r="BX3" s="47" t="str">
        <f>_xlfn.IFNA(VLOOKUP($A3,'I-Emax'!$A:$BM,MATCH(BX$1,'I-Emax'!$A$1:$BM$1,0),FALSE),"")</f>
        <v/>
      </c>
      <c r="BY3" s="47" t="str">
        <f>_xlfn.IFNA(VLOOKUP($A3,'I-Emax'!$A:$BM,MATCH(BY$1,'I-Emax'!$A$1:$BM$1,0),FALSE),"")</f>
        <v/>
      </c>
      <c r="BZ3" s="47" t="str">
        <f>_xlfn.IFNA(VLOOKUP($A3,'I-Emax'!$A:$BM,MATCH(BZ$1,'I-Emax'!$A$1:$BM$1,0),FALSE),"")</f>
        <v/>
      </c>
      <c r="CA3" s="40">
        <f>_xlfn.IFNA(VLOOKUP($A3,'B-Emax'!$A:$BM,MATCH(CA$1,'B-Emax'!$A$1:$BM$1,0),FALSE),"")</f>
        <v>1</v>
      </c>
      <c r="CB3" s="41" t="str">
        <f>_xlfn.IFNA(VLOOKUP($A3,'B-Emax'!$A:$BM,MATCH(CB$1,'B-Emax'!$A$1:$BM$1,0),FALSE),"")</f>
        <v/>
      </c>
      <c r="CC3" s="41" t="str">
        <f>_xlfn.IFNA(VLOOKUP($A3,'B-Emax'!$A:$BM,MATCH(CC$1,'B-Emax'!$A$1:$BM$1,0),FALSE),"")</f>
        <v/>
      </c>
      <c r="CD3" s="41" t="str">
        <f>_xlfn.IFNA(VLOOKUP($A3,'B-Emax'!$A:$BM,MATCH(CD$1,'B-Emax'!$A$1:$BM$1,0),FALSE),"")</f>
        <v/>
      </c>
      <c r="CE3" s="41" t="str">
        <f>_xlfn.IFNA(VLOOKUP($A3,'B-Emax'!$A:$BM,MATCH(CE$1,'B-Emax'!$A$1:$BM$1,0),FALSE),"")</f>
        <v/>
      </c>
      <c r="CF3" s="41">
        <f>_xlfn.IFNA(VLOOKUP($A3,'B-Emax'!$A:$BM,MATCH(CF$1,'B-Emax'!$A$1:$BM$1,0),FALSE),"")</f>
        <v>0</v>
      </c>
      <c r="CG3" s="41" t="str">
        <f>_xlfn.IFNA(VLOOKUP($A3,'B-Emax'!$A:$BM,MATCH(CG$1,'B-Emax'!$A$1:$BM$1,0),FALSE),"")</f>
        <v/>
      </c>
      <c r="CH3" s="41" t="str">
        <f>_xlfn.IFNA(VLOOKUP($A3,'B-Emax'!$A:$BM,MATCH(CH$1,'B-Emax'!$A$1:$BM$1,0),FALSE),"")</f>
        <v/>
      </c>
      <c r="CI3" s="41" t="str">
        <f>_xlfn.IFNA(VLOOKUP($A3,'B-Emax'!$A:$BM,MATCH(CI$1,'B-Emax'!$A$1:$BM$1,0),FALSE),"")</f>
        <v/>
      </c>
      <c r="CJ3" s="41" t="str">
        <f>_xlfn.IFNA(VLOOKUP($A3,'B-Emax'!$A:$BM,MATCH(CJ$1,'B-Emax'!$A$1:$BM$1,0),FALSE),"")</f>
        <v/>
      </c>
      <c r="CK3" s="41" t="str">
        <f>_xlfn.IFNA(VLOOKUP($A3,'B-Emax'!$A:$BM,MATCH(CK$1,'B-Emax'!$A$1:$BM$1,0),FALSE),"")</f>
        <v/>
      </c>
      <c r="CL3" s="41" t="str">
        <f>_xlfn.IFNA(VLOOKUP($A3,'B-Emax'!$A:$BM,MATCH(CL$1,'B-Emax'!$A$1:$BM$1,0),FALSE),"")</f>
        <v/>
      </c>
      <c r="CM3" s="47">
        <f>_xlfn.IFNA(VLOOKUP($A3,'I-Emax'!$A:$BQ,MATCH(CM$1,'I-Emax'!$A$1:$BQ$1,0),FALSE),"")</f>
        <v>0</v>
      </c>
      <c r="CN3" s="47" t="str">
        <f>_xlfn.IFNA(VLOOKUP($A3,'I-Emax'!$A:$BQ,MATCH(CN$1,'I-Emax'!$A$1:$BQ$1,0),FALSE),"")</f>
        <v/>
      </c>
      <c r="CO3" s="47" t="str">
        <f>_xlfn.IFNA(VLOOKUP($A3,'I-Emax'!$A:$BQ,MATCH(CO$1,'I-Emax'!$A$1:$BQ$1,0),FALSE),"")</f>
        <v/>
      </c>
      <c r="CP3" s="47" t="str">
        <f>_xlfn.IFNA(VLOOKUP($A3,'I-Emax'!$A:$BQ,MATCH(CP$1,'I-Emax'!$A$1:$BQ$1,0),FALSE),"")</f>
        <v/>
      </c>
      <c r="CQ3" s="47" t="str">
        <f>_xlfn.IFNA(VLOOKUP($A3,'I-Emax'!$A:$BQ,MATCH(CQ$1,'I-Emax'!$A$1:$BQ$1,0),FALSE),"")</f>
        <v/>
      </c>
      <c r="CR3" s="47">
        <f>_xlfn.IFNA(VLOOKUP($A3,'I-Emax'!$A:$BQ,MATCH(CR$1,'I-Emax'!$A$1:$BQ$1,0),FALSE),"")</f>
        <v>1</v>
      </c>
      <c r="CS3" s="47" t="str">
        <f>_xlfn.IFNA(VLOOKUP($A3,'I-Emax'!$A:$BQ,MATCH(CS$1,'I-Emax'!$A$1:$BQ$1,0),FALSE),"")</f>
        <v/>
      </c>
      <c r="CT3" s="47" t="str">
        <f>_xlfn.IFNA(VLOOKUP($A3,'I-Emax'!$A:$BQ,MATCH(CT$1,'I-Emax'!$A$1:$BQ$1,0),FALSE),"")</f>
        <v/>
      </c>
      <c r="CU3" s="47" t="str">
        <f>_xlfn.IFNA(VLOOKUP($A3,'I-Emax'!$A:$BQ,MATCH(CU$1,'I-Emax'!$A$1:$BQ$1,0),FALSE),"")</f>
        <v/>
      </c>
      <c r="CV3" s="47" t="str">
        <f>_xlfn.IFNA(VLOOKUP($A3,'I-Emax'!$A:$BQ,MATCH(CV$1,'I-Emax'!$A$1:$BQ$1,0),FALSE),"")</f>
        <v/>
      </c>
      <c r="CW3" s="47" t="str">
        <f>_xlfn.IFNA(VLOOKUP($A3,'I-Emax'!$A:$BQ,MATCH(CW$1,'I-Emax'!$A$1:$BQ$1,0),FALSE),"")</f>
        <v/>
      </c>
      <c r="CX3" s="47" t="str">
        <f>_xlfn.IFNA(VLOOKUP($A3,'I-Emax'!$A:$BQ,MATCH(CX$1,'I-Emax'!$A$1:$BQ$1,0),FALSE),"")</f>
        <v/>
      </c>
      <c r="CY3" s="147">
        <f>_xlfn.IFNA(VLOOKUP($A3,'B-Emax'!$A:$IC,MATCH(CY$1,'B-Emax'!$A$1:$IC$1,0),FALSE),"")</f>
        <v>0.6977058029689609</v>
      </c>
      <c r="CZ3" s="51">
        <f>_xlfn.IFNA(VLOOKUP($A3,'B-Emax'!$A:$IC,MATCH(CZ$1,'B-Emax'!$A$1:$IC$1,0),FALSE),"")</f>
        <v>4.048723897911833E-2</v>
      </c>
      <c r="DA3" s="51" t="str">
        <f>_xlfn.IFNA(VLOOKUP($A3,'B-Emax'!$A:$IC,MATCH(DA$1,'B-Emax'!$A$1:$IC$1,0),FALSE),"")</f>
        <v/>
      </c>
      <c r="DB3" s="51" t="str">
        <f>_xlfn.IFNA(VLOOKUP($A3,'B-Emax'!$A:$IC,MATCH(DB$1,'B-Emax'!$A$1:$IC$1,0),FALSE),"")</f>
        <v/>
      </c>
      <c r="DC3" s="51">
        <f>_xlfn.IFNA(VLOOKUP($A3,'I-Emax'!$A:$IC,MATCH(DC$1,'I-Emax'!$A$1:$IC$1,0),FALSE),"")</f>
        <v>0.33823529411764702</v>
      </c>
      <c r="DD3" s="51">
        <f>_xlfn.IFNA(VLOOKUP($A3,'I-Emax'!$A:$IC,MATCH(DD$1,'I-Emax'!$A$1:$IC$1,0),FALSE),"")</f>
        <v>0.39130434782608697</v>
      </c>
      <c r="DE3" s="51" t="str">
        <f>_xlfn.IFNA(VLOOKUP($A3,'I-Emax'!$A:$IC,MATCH(DE$1,'I-Emax'!$A$1:$IC$1,0),FALSE),"")</f>
        <v/>
      </c>
      <c r="DF3" s="51" t="str">
        <f>_xlfn.IFNA(VLOOKUP($A3,'I-Emax'!$A:$IC,MATCH(DF$1,'I-Emax'!$A$1:$IC$1,0),FALSE),"")</f>
        <v/>
      </c>
      <c r="DG3" s="147">
        <f>_xlfn.IFNA(VLOOKUP($A3,'B-Emax'!$A:$IC,MATCH(DG$1,'B-Emax'!$A$1:$IC$1,0),FALSE),"")</f>
        <v>0.6977058029689609</v>
      </c>
      <c r="DH3" s="51">
        <f>_xlfn.IFNA(VLOOKUP($A3,'B-Emax'!$A:$IC,MATCH(DH$1,'B-Emax'!$A$1:$IC$1,0),FALSE),"")</f>
        <v>4.048723897911833E-2</v>
      </c>
      <c r="DI3" s="51" t="str">
        <f>_xlfn.IFNA(VLOOKUP($A3,'B-Emax'!$A:$IC,MATCH(DI$1,'B-Emax'!$A$1:$IC$1,0),FALSE),"")</f>
        <v/>
      </c>
      <c r="DJ3" s="51" t="str">
        <f>_xlfn.IFNA(VLOOKUP($A3,'B-Emax'!$A:$IC,MATCH(DJ$1,'B-Emax'!$A$1:$IC$1,0),FALSE),"")</f>
        <v/>
      </c>
      <c r="DK3" s="51">
        <f>_xlfn.IFNA(VLOOKUP($A3,'I-Emax'!$A:$IC,MATCH(DK$1,'I-Emax'!$A$1:$IC$1,0),FALSE),"")</f>
        <v>0.33823529411764702</v>
      </c>
      <c r="DL3" s="51">
        <f>_xlfn.IFNA(VLOOKUP($A3,'I-Emax'!$A:$IC,MATCH(DL$1,'I-Emax'!$A$1:$IC$1,0),FALSE),"")</f>
        <v>0.39130434782608697</v>
      </c>
      <c r="DM3" s="51" t="str">
        <f>_xlfn.IFNA(VLOOKUP($A3,'I-Emax'!$A:$IC,MATCH(DM$1,'I-Emax'!$A$1:$IC$1,0),FALSE),"")</f>
        <v/>
      </c>
      <c r="DN3" s="51" t="str">
        <f>_xlfn.IFNA(VLOOKUP($A3,'I-Emax'!$A:$IC,MATCH(DN$1,'I-Emax'!$A$1:$IC$1,0),FALSE),"")</f>
        <v/>
      </c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</row>
    <row r="4" spans="1:139" s="49" customFormat="1" x14ac:dyDescent="0.2">
      <c r="A4" s="29" t="s">
        <v>94</v>
      </c>
      <c r="B4" s="333">
        <f>VLOOKUP($A4,BI!$A:$Q,MATCH(B$1,BI!$A$1:$Q$1,0),FALSE)</f>
        <v>1</v>
      </c>
      <c r="C4" s="373">
        <f>VLOOKUP($A4,BI!$A:$Q,MATCH(C$1,BI!$A$1:$Q$1,0),FALSE)</f>
        <v>1</v>
      </c>
      <c r="D4" s="373">
        <f>VLOOKUP($A4,BI!$A:$Q,MATCH(D$1,BI!$A$1:$Q$1,0),FALSE)</f>
        <v>1</v>
      </c>
      <c r="E4" s="373" t="str">
        <f>VLOOKUP($A4,BI!$A:$Q,MATCH(E$1,BI!$A$1:$Q$1,0),FALSE)</f>
        <v/>
      </c>
      <c r="F4" s="373">
        <f>VLOOKUP($A4,BI!$A:$Q,MATCH(F$1,BI!$A$1:$Q$1,0),FALSE)</f>
        <v>1</v>
      </c>
      <c r="G4" s="373" t="str">
        <f>VLOOKUP($A4,BI!$A:$Q,MATCH(G$1,BI!$A$1:$Q$1,0),FALSE)</f>
        <v/>
      </c>
      <c r="H4" s="373" t="str">
        <f>VLOOKUP($A4,BI!$A:$Q,MATCH(H$1,BI!$A$1:$Q$1,0),FALSE)</f>
        <v/>
      </c>
      <c r="I4" s="373" t="str">
        <f>VLOOKUP($A4,BI!$A:$Q,MATCH(I$1,BI!$A$1:$Q$1,0),FALSE)</f>
        <v/>
      </c>
      <c r="J4" s="373" t="str">
        <f>VLOOKUP($A4,BI!$A:$Q,MATCH(J$1,BI!$A$1:$Q$1,0),FALSE)</f>
        <v/>
      </c>
      <c r="K4" s="373" t="str">
        <f>VLOOKUP($A4,BI!$A:$Q,MATCH(K$1,BI!$A$1:$Q$1,0),FALSE)</f>
        <v/>
      </c>
      <c r="L4" s="373" t="str">
        <f>VLOOKUP($A4,BI!$A:$Q,MATCH(L$1,BI!$A$1:$Q$1,0),FALSE)</f>
        <v/>
      </c>
      <c r="M4" s="373" t="str">
        <f>VLOOKUP($A4,BI!$A:$Q,MATCH(M$1,BI!$A$1:$Q$1,0),FALSE)</f>
        <v/>
      </c>
      <c r="N4" s="49">
        <f t="shared" si="1"/>
        <v>4</v>
      </c>
      <c r="O4" s="49">
        <f>VLOOKUP($A4,BI!$A:$Q,MATCH(O$1,BI!$A$1:$Q$1,0),FALSE)</f>
        <v>1</v>
      </c>
      <c r="P4" s="37">
        <f>VLOOKUP($A4,BI!$A:$Q,MATCH(P$1,BI!$A$1:$Q$1,0),FALSE)</f>
        <v>1</v>
      </c>
      <c r="Q4" s="37">
        <f>VLOOKUP($A4,BI!$A:$Q,MATCH(Q$1,BI!$A$1:$Q$1,0),FALSE)</f>
        <v>1</v>
      </c>
      <c r="R4" s="37" t="str">
        <f>VLOOKUP($A4,BI!$A:$Q,MATCH(R$1,BI!$A$1:$Q$1,0),FALSE)</f>
        <v/>
      </c>
      <c r="S4" s="37">
        <f t="shared" si="0"/>
        <v>3</v>
      </c>
      <c r="T4" s="61" cm="1">
        <f t="array" ref="T4">IFERROR(IF(N4&gt;2,RSQ(IF($B4:$M4&lt;&gt;"",AE4:AP4,""),IF($B4:$M4&lt;&gt;"",AQ4:BB4,"")),""),"")</f>
        <v>7.014434090401174E-2</v>
      </c>
      <c r="U4" s="51" cm="1">
        <f t="array" ref="U4">IFERROR(IF($N4&gt;2,RSQ(IF($AE4:$AP4&lt;&gt;"",BC4:BN4,""),IF($AE4:$AP4&lt;&gt;"",BO4:BZ4,"")),""),"")</f>
        <v>0.97661100402604584</v>
      </c>
      <c r="V4" s="51" cm="1">
        <f t="array" ref="V4">IFERROR(IF($N4&gt;2,RSQ(IF($B4:$M4&lt;&gt;"",CA4:CL4,""),IF($B4:$M4&lt;&gt;"",CM4:CX4,"")),""),"")</f>
        <v>0.97661100402604606</v>
      </c>
      <c r="W4" s="61" cm="1">
        <f t="array" ref="W4">IFERROR(IF(AND($S4&gt;2,$N4&gt;2),RSQ(IF($B4:$M4&lt;&gt;"",AE4:AP4,""),IF($B4:$M4&lt;&gt;"",AQ4:BB4,"")),""),"")</f>
        <v>7.014434090401174E-2</v>
      </c>
      <c r="X4" s="51" cm="1">
        <f t="array" ref="X4">IFERROR(IF(AND($S4&gt;2,$N4&gt;2),RSQ(IF($AE4:$AP4&lt;&gt;"",BC4:BN4,""),IF($AE4:$AP4&lt;&gt;"",BO4:BZ4,"")),""),"")</f>
        <v>0.97661100402604584</v>
      </c>
      <c r="Y4" s="61" cm="1">
        <f t="array" ref="Y4">IFERROR(IF(COUNT(C4:G4)&gt;2,RSQ(IF($C4:$G4&lt;&gt;"",AF4:AJ4,""),IF($C4:$G4&lt;&gt;"",AR4:AV4,"")),""),"")</f>
        <v>0.9998262510114353</v>
      </c>
      <c r="Z4" s="51" cm="1">
        <f t="array" ref="Z4">IFERROR(IF(COUNT(C4:G4)&gt;2,RSQ(IF($C4:$G4&lt;&gt;"",BD4:BH4,""),IF($C4:$G4&lt;&gt;"",BP4:BT4,"")),""),"")</f>
        <v>0.99759424190791546</v>
      </c>
      <c r="AA4" s="51" t="str" cm="1">
        <f t="array" ref="AA4">IFERROR(IF(COUNT(H4:K4)&gt;2,RSQ(IF($H4:$K4&lt;&gt;"",AK4:AN4,""),IF($H4:$K4&lt;&gt;"",AW4:AZ4,"")),""),"")</f>
        <v/>
      </c>
      <c r="AB4" s="51" t="str" cm="1">
        <f t="array" ref="AB4">IFERROR(IF(COUNT(H4:K4)&gt;2,RSQ(IF($H4:$K4&lt;&gt;"",BI4:BL4,""),IF($H4:$K4&lt;&gt;"",BU4:BX4,"")),""),"")</f>
        <v/>
      </c>
      <c r="AC4" s="61" cm="1">
        <f t="array" ref="AC4">IFERROR(IF($S4&gt;2,RSQ(IF($O4:$R4&lt;&gt;"",CY4:DB4,""),IF($O4:$R4&lt;&gt;"",DC4:DF4,"")),""),"")</f>
        <v>1</v>
      </c>
      <c r="AD4" s="51" cm="1">
        <f t="array" ref="AD4">IFERROR(IF($S4&gt;2,RSQ(IF($O4:$R4&lt;&gt;"",DG4:DJ4,""),IF($O4:$R4&lt;&gt;"",DK4:DN4,"")),""),"")</f>
        <v>1.0000000000000004</v>
      </c>
      <c r="AE4" s="80">
        <f>_xlfn.IFNA(VLOOKUP($A4,'B-Emax'!$A:$BM,MATCH(AE$1,'B-Emax'!$A$1:$BM$1,0),FALSE),"")</f>
        <v>49.8</v>
      </c>
      <c r="AF4" s="81">
        <f>_xlfn.IFNA(VLOOKUP($A4,'B-Emax'!$A:$BM,MATCH(AF$1,'B-Emax'!$A$1:$BM$1,0),FALSE),"")</f>
        <v>20.55</v>
      </c>
      <c r="AG4" s="81">
        <f>_xlfn.IFNA(VLOOKUP($A4,'B-Emax'!$A:$BM,MATCH(AG$1,'B-Emax'!$A$1:$BM$1,0),FALSE),"")</f>
        <v>19.37</v>
      </c>
      <c r="AH4" s="81" t="str">
        <f>_xlfn.IFNA(VLOOKUP($A4,'B-Emax'!$A:$BM,MATCH(AH$1,'B-Emax'!$A$1:$BM$1,0),FALSE),"")</f>
        <v/>
      </c>
      <c r="AI4" s="81">
        <f>_xlfn.IFNA(VLOOKUP($A4,'B-Emax'!$A:$BM,MATCH(AI$1,'B-Emax'!$A$1:$BM$1,0),FALSE),"")</f>
        <v>97.48</v>
      </c>
      <c r="AJ4" s="81" t="str">
        <f>_xlfn.IFNA(VLOOKUP($A4,'B-Emax'!$A:$BM,MATCH(AJ$1,'B-Emax'!$A$1:$BM$1,0),FALSE),"")</f>
        <v/>
      </c>
      <c r="AK4" s="82" t="str">
        <f>_xlfn.IFNA(VLOOKUP($A4,'B-Emax'!$A:$BM,MATCH(AK$1,'B-Emax'!$A$1:$BM$1,0),FALSE),"")</f>
        <v/>
      </c>
      <c r="AL4" s="82" t="str">
        <f>_xlfn.IFNA(VLOOKUP($A4,'B-Emax'!$A:$BM,MATCH(AL$1,'B-Emax'!$A$1:$BM$1,0),FALSE),"")</f>
        <v/>
      </c>
      <c r="AM4" s="82" t="str">
        <f>_xlfn.IFNA(VLOOKUP($A4,'B-Emax'!$A:$BM,MATCH(AM$1,'B-Emax'!$A$1:$BM$1,0),FALSE),"")</f>
        <v/>
      </c>
      <c r="AN4" s="81" t="str">
        <f>_xlfn.IFNA(VLOOKUP($A4,'B-Emax'!$A:$BM,MATCH(AN$1,'B-Emax'!$A$1:$BM$1,0),FALSE),"")</f>
        <v/>
      </c>
      <c r="AO4" s="82" t="str">
        <f>_xlfn.IFNA(VLOOKUP($A4,'B-Emax'!$A:$BM,MATCH(AO$1,'B-Emax'!$A$1:$BM$1,0),FALSE),"")</f>
        <v/>
      </c>
      <c r="AP4" s="82" t="str">
        <f>_xlfn.IFNA(VLOOKUP($A4,'B-Emax'!$A:$BM,MATCH(AP$1,'B-Emax'!$A$1:$BM$1,0),FALSE),"")</f>
        <v/>
      </c>
      <c r="AQ4" s="50">
        <f>_xlfn.IFNA(VLOOKUP($A4,'I-Emax'!$A:$BM,MATCH(AQ$1,'I-Emax'!$A$1:$BM$1,0),FALSE),"")</f>
        <v>17.7</v>
      </c>
      <c r="AR4" s="50">
        <f>_xlfn.IFNA(VLOOKUP($A4,'I-Emax'!$A:$BM,MATCH(AR$1,'I-Emax'!$A$1:$BM$1,0),FALSE),"")</f>
        <v>8.8000000000000007</v>
      </c>
      <c r="AS4" s="50">
        <f>_xlfn.IFNA(VLOOKUP($A4,'I-Emax'!$A:$BM,MATCH(AS$1,'I-Emax'!$A$1:$BM$1,0),FALSE),"")</f>
        <v>8.8000000000000007</v>
      </c>
      <c r="AT4" s="50" t="str">
        <f>_xlfn.IFNA(VLOOKUP($A4,'I-Emax'!$A:$BM,MATCH(AT$1,'I-Emax'!$A$1:$BM$1,0),FALSE),"")</f>
        <v/>
      </c>
      <c r="AU4" s="50">
        <f>_xlfn.IFNA(VLOOKUP($A4,'I-Emax'!$A:$BM,MATCH(AU$1,'I-Emax'!$A$1:$BM$1,0),FALSE),"")</f>
        <v>10.7</v>
      </c>
      <c r="AV4" s="50" t="str">
        <f>_xlfn.IFNA(VLOOKUP($A4,'I-Emax'!$A:$BM,MATCH(AV$1,'I-Emax'!$A$1:$BM$1,0),FALSE),"")</f>
        <v/>
      </c>
      <c r="AW4" s="50" t="str">
        <f>_xlfn.IFNA(VLOOKUP($A4,'I-Emax'!$A:$BM,MATCH(AW$1,'I-Emax'!$A$1:$BM$1,0),FALSE),"")</f>
        <v/>
      </c>
      <c r="AX4" s="50" t="str">
        <f>_xlfn.IFNA(VLOOKUP($A4,'I-Emax'!$A:$BM,MATCH(AX$1,'I-Emax'!$A$1:$BM$1,0),FALSE),"")</f>
        <v/>
      </c>
      <c r="AY4" s="50" t="str">
        <f>_xlfn.IFNA(VLOOKUP($A4,'I-Emax'!$A:$BM,MATCH(AY$1,'I-Emax'!$A$1:$BM$1,0),FALSE),"")</f>
        <v/>
      </c>
      <c r="AZ4" s="50" t="str">
        <f>_xlfn.IFNA(VLOOKUP($A4,'I-Emax'!$A:$BM,MATCH(AZ$1,'I-Emax'!$A$1:$BM$1,0),FALSE),"")</f>
        <v/>
      </c>
      <c r="BA4" s="50" t="str">
        <f>_xlfn.IFNA(VLOOKUP($A4,'I-Emax'!$A:$BM,MATCH(BA$1,'I-Emax'!$A$1:$BM$1,0),FALSE),"")</f>
        <v/>
      </c>
      <c r="BB4" s="50" t="str">
        <f>_xlfn.IFNA(VLOOKUP($A4,'I-Emax'!$A:$BM,MATCH(BB$1,'I-Emax'!$A$1:$BM$1,0),FALSE),"")</f>
        <v/>
      </c>
      <c r="BC4" s="40">
        <f>_xlfn.IFNA(VLOOKUP($A4,'B-Emax'!$A:$BM,MATCH(BC$1,'B-Emax'!$A$1:$BM$1,0),FALSE),"")</f>
        <v>0.96009253903990743</v>
      </c>
      <c r="BD4" s="41">
        <f>_xlfn.IFNA(VLOOKUP($A4,'B-Emax'!$A:$BM,MATCH(BD$1,'B-Emax'!$A$1:$BM$1,0),FALSE),"")</f>
        <v>2.2264355362946912E-2</v>
      </c>
      <c r="BE4" s="41">
        <f>_xlfn.IFNA(VLOOKUP($A4,'B-Emax'!$A:$BM,MATCH(BE$1,'B-Emax'!$A$1:$BM$1,0),FALSE),"")</f>
        <v>3.205361575376469E-2</v>
      </c>
      <c r="BF4" s="41" t="str">
        <f>_xlfn.IFNA(VLOOKUP($A4,'B-Emax'!$A:$BM,MATCH(BF$1,'B-Emax'!$A$1:$BM$1,0),FALSE),"")</f>
        <v/>
      </c>
      <c r="BG4" s="41">
        <f>_xlfn.IFNA(VLOOKUP($A4,'B-Emax'!$A:$BM,MATCH(BG$1,'B-Emax'!$A$1:$BM$1,0),FALSE),"")</f>
        <v>0.19979503996720641</v>
      </c>
      <c r="BH4" s="41" t="str">
        <f>_xlfn.IFNA(VLOOKUP($A4,'B-Emax'!$A:$BM,MATCH(BH$1,'B-Emax'!$A$1:$BM$1,0),FALSE),"")</f>
        <v/>
      </c>
      <c r="BI4" s="41" t="str">
        <f>_xlfn.IFNA(VLOOKUP($A4,'B-Emax'!$A:$BM,MATCH(BI$1,'B-Emax'!$A$1:$BM$1,0),FALSE),"")</f>
        <v/>
      </c>
      <c r="BJ4" s="41" t="str">
        <f>_xlfn.IFNA(VLOOKUP($A4,'B-Emax'!$A:$BM,MATCH(BJ$1,'B-Emax'!$A$1:$BM$1,0),FALSE),"")</f>
        <v/>
      </c>
      <c r="BK4" s="41" t="str">
        <f>_xlfn.IFNA(VLOOKUP($A4,'B-Emax'!$A:$BM,MATCH(BK$1,'B-Emax'!$A$1:$BM$1,0),FALSE),"")</f>
        <v/>
      </c>
      <c r="BL4" s="41" t="str">
        <f>_xlfn.IFNA(VLOOKUP($A4,'B-Emax'!$A:$BM,MATCH(BL$1,'B-Emax'!$A$1:$BM$1,0),FALSE),"")</f>
        <v/>
      </c>
      <c r="BM4" s="41" t="str">
        <f>_xlfn.IFNA(VLOOKUP($A4,'B-Emax'!$A:$BM,MATCH(BM$1,'B-Emax'!$A$1:$BM$1,0),FALSE),"")</f>
        <v/>
      </c>
      <c r="BN4" s="41" t="str">
        <f>_xlfn.IFNA(VLOOKUP($A4,'B-Emax'!$A:$BM,MATCH(BN$1,'B-Emax'!$A$1:$BM$1,0),FALSE),"")</f>
        <v/>
      </c>
      <c r="BO4" s="47">
        <f>_xlfn.IFNA(VLOOKUP($A4,'I-Emax'!$A:$BM,MATCH(BO$1,'I-Emax'!$A$1:$BM$1,0),FALSE),"")</f>
        <v>0.32536764705882354</v>
      </c>
      <c r="BP4" s="47">
        <f>_xlfn.IFNA(VLOOKUP($A4,'I-Emax'!$A:$BM,MATCH(BP$1,'I-Emax'!$A$1:$BM$1,0),FALSE),"")</f>
        <v>0.1702127659574468</v>
      </c>
      <c r="BQ4" s="47">
        <f>_xlfn.IFNA(VLOOKUP($A4,'I-Emax'!$A:$BM,MATCH(BQ$1,'I-Emax'!$A$1:$BM$1,0),FALSE),"")</f>
        <v>0.1702127659574468</v>
      </c>
      <c r="BR4" s="47" t="str">
        <f>_xlfn.IFNA(VLOOKUP($A4,'I-Emax'!$A:$BM,MATCH(BR$1,'I-Emax'!$A$1:$BM$1,0),FALSE),"")</f>
        <v/>
      </c>
      <c r="BS4" s="47">
        <f>_xlfn.IFNA(VLOOKUP($A4,'I-Emax'!$A:$BM,MATCH(BS$1,'I-Emax'!$A$1:$BM$1,0),FALSE),"")</f>
        <v>0.22153209109730848</v>
      </c>
      <c r="BT4" s="47" t="str">
        <f>_xlfn.IFNA(VLOOKUP($A4,'I-Emax'!$A:$BM,MATCH(BT$1,'I-Emax'!$A$1:$BM$1,0),FALSE),"")</f>
        <v/>
      </c>
      <c r="BU4" s="47" t="str">
        <f>_xlfn.IFNA(VLOOKUP($A4,'I-Emax'!$A:$BM,MATCH(BU$1,'I-Emax'!$A$1:$BM$1,0),FALSE),"")</f>
        <v/>
      </c>
      <c r="BV4" s="47" t="str">
        <f>_xlfn.IFNA(VLOOKUP($A4,'I-Emax'!$A:$BM,MATCH(BV$1,'I-Emax'!$A$1:$BM$1,0),FALSE),"")</f>
        <v/>
      </c>
      <c r="BW4" s="47" t="str">
        <f>_xlfn.IFNA(VLOOKUP($A4,'I-Emax'!$A:$BM,MATCH(BW$1,'I-Emax'!$A$1:$BM$1,0),FALSE),"")</f>
        <v/>
      </c>
      <c r="BX4" s="47" t="str">
        <f>_xlfn.IFNA(VLOOKUP($A4,'I-Emax'!$A:$BM,MATCH(BX$1,'I-Emax'!$A$1:$BM$1,0),FALSE),"")</f>
        <v/>
      </c>
      <c r="BY4" s="47" t="str">
        <f>_xlfn.IFNA(VLOOKUP($A4,'I-Emax'!$A:$BM,MATCH(BY$1,'I-Emax'!$A$1:$BM$1,0),FALSE),"")</f>
        <v/>
      </c>
      <c r="BZ4" s="47" t="str">
        <f>_xlfn.IFNA(VLOOKUP($A4,'I-Emax'!$A:$BM,MATCH(BZ$1,'I-Emax'!$A$1:$BM$1,0),FALSE),"")</f>
        <v/>
      </c>
      <c r="CA4" s="40">
        <f>_xlfn.IFNA(VLOOKUP($A4,'B-Emax'!$A:$BM,MATCH(CA$1,'B-Emax'!$A$1:$BM$1,0),FALSE),"")</f>
        <v>1</v>
      </c>
      <c r="CB4" s="41">
        <f>_xlfn.IFNA(VLOOKUP($A4,'B-Emax'!$A:$BM,MATCH(CB$1,'B-Emax'!$A$1:$BM$1,0),FALSE),"")</f>
        <v>0</v>
      </c>
      <c r="CC4" s="41">
        <f>_xlfn.IFNA(VLOOKUP($A4,'B-Emax'!$A:$BM,MATCH(CC$1,'B-Emax'!$A$1:$BM$1,0),FALSE),"")</f>
        <v>1.0438223718588668E-2</v>
      </c>
      <c r="CD4" s="41" t="str">
        <f>_xlfn.IFNA(VLOOKUP($A4,'B-Emax'!$A:$BM,MATCH(CD$1,'B-Emax'!$A$1:$BM$1,0),FALSE),"")</f>
        <v/>
      </c>
      <c r="CE4" s="41">
        <f>_xlfn.IFNA(VLOOKUP($A4,'B-Emax'!$A:$BM,MATCH(CE$1,'B-Emax'!$A$1:$BM$1,0),FALSE),"")</f>
        <v>0.18929979680095732</v>
      </c>
      <c r="CF4" s="41" t="str">
        <f>_xlfn.IFNA(VLOOKUP($A4,'B-Emax'!$A:$BM,MATCH(CF$1,'B-Emax'!$A$1:$BM$1,0),FALSE),"")</f>
        <v/>
      </c>
      <c r="CG4" s="41" t="str">
        <f>_xlfn.IFNA(VLOOKUP($A4,'B-Emax'!$A:$BM,MATCH(CG$1,'B-Emax'!$A$1:$BM$1,0),FALSE),"")</f>
        <v/>
      </c>
      <c r="CH4" s="41" t="str">
        <f>_xlfn.IFNA(VLOOKUP($A4,'B-Emax'!$A:$BM,MATCH(CH$1,'B-Emax'!$A$1:$BM$1,0),FALSE),"")</f>
        <v/>
      </c>
      <c r="CI4" s="41" t="str">
        <f>_xlfn.IFNA(VLOOKUP($A4,'B-Emax'!$A:$BM,MATCH(CI$1,'B-Emax'!$A$1:$BM$1,0),FALSE),"")</f>
        <v/>
      </c>
      <c r="CJ4" s="41" t="str">
        <f>_xlfn.IFNA(VLOOKUP($A4,'B-Emax'!$A:$BM,MATCH(CJ$1,'B-Emax'!$A$1:$BM$1,0),FALSE),"")</f>
        <v/>
      </c>
      <c r="CK4" s="41" t="str">
        <f>_xlfn.IFNA(VLOOKUP($A4,'B-Emax'!$A:$BM,MATCH(CK$1,'B-Emax'!$A$1:$BM$1,0),FALSE),"")</f>
        <v/>
      </c>
      <c r="CL4" s="41" t="str">
        <f>_xlfn.IFNA(VLOOKUP($A4,'B-Emax'!$A:$BM,MATCH(CL$1,'B-Emax'!$A$1:$BM$1,0),FALSE),"")</f>
        <v/>
      </c>
      <c r="CM4" s="47">
        <f>_xlfn.IFNA(VLOOKUP($A4,'I-Emax'!$A:$BQ,MATCH(CM$1,'I-Emax'!$A$1:$BQ$1,0),FALSE),"")</f>
        <v>1</v>
      </c>
      <c r="CN4" s="47">
        <f>_xlfn.IFNA(VLOOKUP($A4,'I-Emax'!$A:$BQ,MATCH(CN$1,'I-Emax'!$A$1:$BQ$1,0),FALSE),"")</f>
        <v>0</v>
      </c>
      <c r="CO4" s="47">
        <f>_xlfn.IFNA(VLOOKUP($A4,'I-Emax'!$A:$BQ,MATCH(CO$1,'I-Emax'!$A$1:$BQ$1,0),FALSE),"")</f>
        <v>0</v>
      </c>
      <c r="CP4" s="47" t="str">
        <f>_xlfn.IFNA(VLOOKUP($A4,'I-Emax'!$A:$BQ,MATCH(CP$1,'I-Emax'!$A$1:$BQ$1,0),FALSE),"")</f>
        <v/>
      </c>
      <c r="CQ4" s="47">
        <f>_xlfn.IFNA(VLOOKUP($A4,'I-Emax'!$A:$BQ,MATCH(CQ$1,'I-Emax'!$A$1:$BQ$1,0),FALSE),"")</f>
        <v>0.33076191206856143</v>
      </c>
      <c r="CR4" s="47" t="str">
        <f>_xlfn.IFNA(VLOOKUP($A4,'I-Emax'!$A:$BQ,MATCH(CR$1,'I-Emax'!$A$1:$BQ$1,0),FALSE),"")</f>
        <v/>
      </c>
      <c r="CS4" s="47" t="str">
        <f>_xlfn.IFNA(VLOOKUP($A4,'I-Emax'!$A:$BQ,MATCH(CS$1,'I-Emax'!$A$1:$BQ$1,0),FALSE),"")</f>
        <v/>
      </c>
      <c r="CT4" s="47" t="str">
        <f>_xlfn.IFNA(VLOOKUP($A4,'I-Emax'!$A:$BQ,MATCH(CT$1,'I-Emax'!$A$1:$BQ$1,0),FALSE),"")</f>
        <v/>
      </c>
      <c r="CU4" s="47" t="str">
        <f>_xlfn.IFNA(VLOOKUP($A4,'I-Emax'!$A:$BQ,MATCH(CU$1,'I-Emax'!$A$1:$BQ$1,0),FALSE),"")</f>
        <v/>
      </c>
      <c r="CV4" s="47" t="str">
        <f>_xlfn.IFNA(VLOOKUP($A4,'I-Emax'!$A:$BQ,MATCH(CV$1,'I-Emax'!$A$1:$BQ$1,0),FALSE),"")</f>
        <v/>
      </c>
      <c r="CW4" s="47" t="str">
        <f>_xlfn.IFNA(VLOOKUP($A4,'I-Emax'!$A:$BQ,MATCH(CW$1,'I-Emax'!$A$1:$BQ$1,0),FALSE),"")</f>
        <v/>
      </c>
      <c r="CX4" s="47" t="str">
        <f>_xlfn.IFNA(VLOOKUP($A4,'I-Emax'!$A:$BQ,MATCH(CX$1,'I-Emax'!$A$1:$BQ$1,0),FALSE),"")</f>
        <v/>
      </c>
      <c r="CY4" s="147">
        <f>_xlfn.IFNA(VLOOKUP($A4,'B-Emax'!$A:$IC,MATCH(CY$1,'B-Emax'!$A$1:$IC$1,0),FALSE),"")</f>
        <v>0.96009253903990743</v>
      </c>
      <c r="CZ4" s="51">
        <f>_xlfn.IFNA(VLOOKUP($A4,'B-Emax'!$A:$IC,MATCH(CZ$1,'B-Emax'!$A$1:$IC$1,0),FALSE),"")</f>
        <v>0.19979503996720641</v>
      </c>
      <c r="DA4" s="51" t="str">
        <f>_xlfn.IFNA(VLOOKUP($A4,'B-Emax'!$A:$IC,MATCH(DA$1,'B-Emax'!$A$1:$IC$1,0),FALSE),"")</f>
        <v/>
      </c>
      <c r="DB4" s="51" t="str">
        <f>_xlfn.IFNA(VLOOKUP($A4,'B-Emax'!$A:$IC,MATCH(DB$1,'B-Emax'!$A$1:$IC$1,0),FALSE),"")</f>
        <v/>
      </c>
      <c r="DC4" s="51">
        <f>_xlfn.IFNA(VLOOKUP($A4,'I-Emax'!$A:$IC,MATCH(DC$1,'I-Emax'!$A$1:$IC$1,0),FALSE),"")</f>
        <v>0.32536764705882354</v>
      </c>
      <c r="DD4" s="51">
        <f>_xlfn.IFNA(VLOOKUP($A4,'I-Emax'!$A:$IC,MATCH(DD$1,'I-Emax'!$A$1:$IC$1,0),FALSE),"")</f>
        <v>0.22153209109730848</v>
      </c>
      <c r="DE4" s="51" t="str">
        <f>_xlfn.IFNA(VLOOKUP($A4,'I-Emax'!$A:$IC,MATCH(DE$1,'I-Emax'!$A$1:$IC$1,0),FALSE),"")</f>
        <v/>
      </c>
      <c r="DF4" s="51" t="str">
        <f>_xlfn.IFNA(VLOOKUP($A4,'I-Emax'!$A:$IC,MATCH(DF$1,'I-Emax'!$A$1:$IC$1,0),FALSE),"")</f>
        <v/>
      </c>
      <c r="DG4" s="147">
        <f>_xlfn.IFNA(VLOOKUP($A4,'B-Emax'!$A:$IC,MATCH(DG$1,'B-Emax'!$A$1:$IC$1,0),FALSE),"")</f>
        <v>0.96009253903990743</v>
      </c>
      <c r="DH4" s="51">
        <f>_xlfn.IFNA(VLOOKUP($A4,'B-Emax'!$A:$IC,MATCH(DH$1,'B-Emax'!$A$1:$IC$1,0),FALSE),"")</f>
        <v>8.4704337027972684E-2</v>
      </c>
      <c r="DI4" s="51" t="str">
        <f>_xlfn.IFNA(VLOOKUP($A4,'B-Emax'!$A:$IC,MATCH(DI$1,'B-Emax'!$A$1:$IC$1,0),FALSE),"")</f>
        <v/>
      </c>
      <c r="DJ4" s="51" t="str">
        <f>_xlfn.IFNA(VLOOKUP($A4,'B-Emax'!$A:$IC,MATCH(DJ$1,'B-Emax'!$A$1:$IC$1,0),FALSE),"")</f>
        <v/>
      </c>
      <c r="DK4" s="51">
        <f>_xlfn.IFNA(VLOOKUP($A4,'I-Emax'!$A:$IC,MATCH(DK$1,'I-Emax'!$A$1:$IC$1,0),FALSE),"")</f>
        <v>0.32536764705882354</v>
      </c>
      <c r="DL4" s="51">
        <f>_xlfn.IFNA(VLOOKUP($A4,'I-Emax'!$A:$IC,MATCH(DL$1,'I-Emax'!$A$1:$IC$1,0),FALSE),"")</f>
        <v>0.18731920767073404</v>
      </c>
      <c r="DM4" s="51" t="str">
        <f>_xlfn.IFNA(VLOOKUP($A4,'I-Emax'!$A:$IC,MATCH(DM$1,'I-Emax'!$A$1:$IC$1,0),FALSE),"")</f>
        <v/>
      </c>
      <c r="DN4" s="51" t="str">
        <f>_xlfn.IFNA(VLOOKUP($A4,'I-Emax'!$A:$IC,MATCH(DN$1,'I-Emax'!$A$1:$IC$1,0),FALSE),"")</f>
        <v/>
      </c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</row>
    <row r="5" spans="1:139" s="49" customFormat="1" x14ac:dyDescent="0.2">
      <c r="A5" s="29" t="s">
        <v>51</v>
      </c>
      <c r="B5" s="333">
        <f>VLOOKUP($A5,BI!$A:$Q,MATCH(B$1,BI!$A$1:$Q$1,0),FALSE)</f>
        <v>1</v>
      </c>
      <c r="C5" s="373" t="str">
        <f>VLOOKUP($A5,BI!$A:$Q,MATCH(C$1,BI!$A$1:$Q$1,0),FALSE)</f>
        <v/>
      </c>
      <c r="D5" s="373" t="str">
        <f>VLOOKUP($A5,BI!$A:$Q,MATCH(D$1,BI!$A$1:$Q$1,0),FALSE)</f>
        <v/>
      </c>
      <c r="E5" s="373" t="str">
        <f>VLOOKUP($A5,BI!$A:$Q,MATCH(E$1,BI!$A$1:$Q$1,0),FALSE)</f>
        <v/>
      </c>
      <c r="F5" s="373" t="str">
        <f>VLOOKUP($A5,BI!$A:$Q,MATCH(F$1,BI!$A$1:$Q$1,0),FALSE)</f>
        <v/>
      </c>
      <c r="G5" s="373" t="str">
        <f>VLOOKUP($A5,BI!$A:$Q,MATCH(G$1,BI!$A$1:$Q$1,0),FALSE)</f>
        <v/>
      </c>
      <c r="H5" s="373" t="str">
        <f>VLOOKUP($A5,BI!$A:$Q,MATCH(H$1,BI!$A$1:$Q$1,0),FALSE)</f>
        <v/>
      </c>
      <c r="I5" s="373" t="str">
        <f>VLOOKUP($A5,BI!$A:$Q,MATCH(I$1,BI!$A$1:$Q$1,0),FALSE)</f>
        <v/>
      </c>
      <c r="J5" s="373" t="str">
        <f>VLOOKUP($A5,BI!$A:$Q,MATCH(J$1,BI!$A$1:$Q$1,0),FALSE)</f>
        <v/>
      </c>
      <c r="K5" s="373" t="str">
        <f>VLOOKUP($A5,BI!$A:$Q,MATCH(K$1,BI!$A$1:$Q$1,0),FALSE)</f>
        <v/>
      </c>
      <c r="L5" s="373" t="str">
        <f>VLOOKUP($A5,BI!$A:$Q,MATCH(L$1,BI!$A$1:$Q$1,0),FALSE)</f>
        <v/>
      </c>
      <c r="M5" s="373" t="str">
        <f>VLOOKUP($A5,BI!$A:$Q,MATCH(M$1,BI!$A$1:$Q$1,0),FALSE)</f>
        <v/>
      </c>
      <c r="N5" s="49">
        <f t="shared" si="1"/>
        <v>1</v>
      </c>
      <c r="O5" s="49">
        <f>VLOOKUP($A5,BI!$A:$Q,MATCH(O$1,BI!$A$1:$Q$1,0),FALSE)</f>
        <v>1</v>
      </c>
      <c r="P5" s="37" t="str">
        <f>VLOOKUP($A5,BI!$A:$Q,MATCH(P$1,BI!$A$1:$Q$1,0),FALSE)</f>
        <v/>
      </c>
      <c r="Q5" s="37">
        <f>VLOOKUP($A5,BI!$A:$Q,MATCH(Q$1,BI!$A$1:$Q$1,0),FALSE)</f>
        <v>1</v>
      </c>
      <c r="R5" s="37" t="str">
        <f>VLOOKUP($A5,BI!$A:$Q,MATCH(R$1,BI!$A$1:$Q$1,0),FALSE)</f>
        <v/>
      </c>
      <c r="S5" s="37">
        <f t="shared" si="0"/>
        <v>2</v>
      </c>
      <c r="T5" s="61" t="str" cm="1">
        <f t="array" ref="T5">IFERROR(IF(N5&gt;2,RSQ(IF($B5:$M5&lt;&gt;"",AE5:AP5,""),IF($B5:$M5&lt;&gt;"",AQ5:BB5,"")),""),"")</f>
        <v/>
      </c>
      <c r="U5" s="51" t="str" cm="1">
        <f t="array" ref="U5">IFERROR(IF($N5&gt;2,RSQ(IF($AE5:$AP5&lt;&gt;"",BC5:BN5,""),IF($AE5:$AP5&lt;&gt;"",BO5:BZ5,"")),""),"")</f>
        <v/>
      </c>
      <c r="V5" s="51" t="str" cm="1">
        <f t="array" ref="V5">IFERROR(IF($N5&gt;2,RSQ(IF($B5:$M5&lt;&gt;"",CA5:CL5,""),IF($B5:$M5&lt;&gt;"",CM5:CX5,"")),""),"")</f>
        <v/>
      </c>
      <c r="W5" s="61" t="str" cm="1">
        <f t="array" ref="W5">IFERROR(IF(AND($S5&gt;2,$N5&gt;2),RSQ(IF($B5:$M5&lt;&gt;"",AE5:AP5,""),IF($B5:$M5&lt;&gt;"",AQ5:BB5,"")),""),"")</f>
        <v/>
      </c>
      <c r="X5" s="51" t="str" cm="1">
        <f t="array" ref="X5">IFERROR(IF(AND($S5&gt;2,$N5&gt;2),RSQ(IF($AE5:$AP5&lt;&gt;"",BC5:BN5,""),IF($AE5:$AP5&lt;&gt;"",BO5:BZ5,"")),""),"")</f>
        <v/>
      </c>
      <c r="Y5" s="61" t="str" cm="1">
        <f t="array" ref="Y5">IFERROR(IF(COUNT(C5:G5)&gt;2,RSQ(IF($C5:$G5&lt;&gt;"",AF5:AJ5,""),IF($C5:$G5&lt;&gt;"",AR5:AV5,"")),""),"")</f>
        <v/>
      </c>
      <c r="Z5" s="51" t="str" cm="1">
        <f t="array" ref="Z5">IFERROR(IF(COUNT(C5:G5)&gt;2,RSQ(IF($C5:$G5&lt;&gt;"",BD5:BH5,""),IF($C5:$G5&lt;&gt;"",BP5:BT5,"")),""),"")</f>
        <v/>
      </c>
      <c r="AA5" s="51" t="str" cm="1">
        <f t="array" ref="AA5">IFERROR(IF(COUNT(H5:K5)&gt;2,RSQ(IF($H5:$K5&lt;&gt;"",AK5:AN5,""),IF($H5:$K5&lt;&gt;"",AW5:AZ5,"")),""),"")</f>
        <v/>
      </c>
      <c r="AB5" s="51" t="str" cm="1">
        <f t="array" ref="AB5">IFERROR(IF(COUNT(H5:K5)&gt;2,RSQ(IF($H5:$K5&lt;&gt;"",BI5:BL5,""),IF($H5:$K5&lt;&gt;"",BU5:BX5,"")),""),"")</f>
        <v/>
      </c>
      <c r="AC5" s="61" t="str" cm="1">
        <f t="array" ref="AC5">IFERROR(IF($S5&gt;2,RSQ(IF($O5:$R5&lt;&gt;"",CY5:DB5,""),IF($O5:$R5&lt;&gt;"",DC5:DF5,"")),""),"")</f>
        <v/>
      </c>
      <c r="AD5" s="51" t="str" cm="1">
        <f t="array" ref="AD5">IFERROR(IF($S5&gt;2,RSQ(IF($O5:$R5&lt;&gt;"",DG5:DJ5,""),IF($O5:$R5&lt;&gt;"",DK5:DN5,"")),""),"")</f>
        <v/>
      </c>
      <c r="AE5" s="80">
        <f>_xlfn.IFNA(VLOOKUP($A5,'B-Emax'!$A:$BM,MATCH(AE$1,'B-Emax'!$A$1:$BM$1,0),FALSE),"")</f>
        <v>51.87</v>
      </c>
      <c r="AF5" s="81" t="str">
        <f>_xlfn.IFNA(VLOOKUP($A5,'B-Emax'!$A:$BM,MATCH(AF$1,'B-Emax'!$A$1:$BM$1,0),FALSE),"")</f>
        <v/>
      </c>
      <c r="AG5" s="81" t="str">
        <f>_xlfn.IFNA(VLOOKUP($A5,'B-Emax'!$A:$BM,MATCH(AG$1,'B-Emax'!$A$1:$BM$1,0),FALSE),"")</f>
        <v/>
      </c>
      <c r="AH5" s="81" t="str">
        <f>_xlfn.IFNA(VLOOKUP($A5,'B-Emax'!$A:$BM,MATCH(AH$1,'B-Emax'!$A$1:$BM$1,0),FALSE),"")</f>
        <v/>
      </c>
      <c r="AI5" s="81" t="str">
        <f>_xlfn.IFNA(VLOOKUP($A5,'B-Emax'!$A:$BM,MATCH(AI$1,'B-Emax'!$A$1:$BM$1,0),FALSE),"")</f>
        <v/>
      </c>
      <c r="AJ5" s="81" t="str">
        <f>_xlfn.IFNA(VLOOKUP($A5,'B-Emax'!$A:$BM,MATCH(AJ$1,'B-Emax'!$A$1:$BM$1,0),FALSE),"")</f>
        <v/>
      </c>
      <c r="AK5" s="82" t="str">
        <f>_xlfn.IFNA(VLOOKUP($A5,'B-Emax'!$A:$BM,MATCH(AK$1,'B-Emax'!$A$1:$BM$1,0),FALSE),"")</f>
        <v/>
      </c>
      <c r="AL5" s="82" t="str">
        <f>_xlfn.IFNA(VLOOKUP($A5,'B-Emax'!$A:$BM,MATCH(AL$1,'B-Emax'!$A$1:$BM$1,0),FALSE),"")</f>
        <v/>
      </c>
      <c r="AM5" s="82" t="str">
        <f>_xlfn.IFNA(VLOOKUP($A5,'B-Emax'!$A:$BM,MATCH(AM$1,'B-Emax'!$A$1:$BM$1,0),FALSE),"")</f>
        <v/>
      </c>
      <c r="AN5" s="81" t="str">
        <f>_xlfn.IFNA(VLOOKUP($A5,'B-Emax'!$A:$BM,MATCH(AN$1,'B-Emax'!$A$1:$BM$1,0),FALSE),"")</f>
        <v/>
      </c>
      <c r="AO5" s="82" t="str">
        <f>_xlfn.IFNA(VLOOKUP($A5,'B-Emax'!$A:$BM,MATCH(AO$1,'B-Emax'!$A$1:$BM$1,0),FALSE),"")</f>
        <v/>
      </c>
      <c r="AP5" s="82" t="str">
        <f>_xlfn.IFNA(VLOOKUP($A5,'B-Emax'!$A:$BM,MATCH(AP$1,'B-Emax'!$A$1:$BM$1,0),FALSE),"")</f>
        <v/>
      </c>
      <c r="AQ5" s="50">
        <f>_xlfn.IFNA(VLOOKUP($A5,'I-Emax'!$A:$BM,MATCH(AQ$1,'I-Emax'!$A$1:$BM$1,0),FALSE),"")</f>
        <v>34.5</v>
      </c>
      <c r="AR5" s="50" t="str">
        <f>_xlfn.IFNA(VLOOKUP($A5,'I-Emax'!$A:$BM,MATCH(AR$1,'I-Emax'!$A$1:$BM$1,0),FALSE),"")</f>
        <v/>
      </c>
      <c r="AS5" s="50" t="str">
        <f>_xlfn.IFNA(VLOOKUP($A5,'I-Emax'!$A:$BM,MATCH(AS$1,'I-Emax'!$A$1:$BM$1,0),FALSE),"")</f>
        <v/>
      </c>
      <c r="AT5" s="50" t="str">
        <f>_xlfn.IFNA(VLOOKUP($A5,'I-Emax'!$A:$BM,MATCH(AT$1,'I-Emax'!$A$1:$BM$1,0),FALSE),"")</f>
        <v/>
      </c>
      <c r="AU5" s="50" t="str">
        <f>_xlfn.IFNA(VLOOKUP($A5,'I-Emax'!$A:$BM,MATCH(AU$1,'I-Emax'!$A$1:$BM$1,0),FALSE),"")</f>
        <v/>
      </c>
      <c r="AV5" s="50" t="str">
        <f>_xlfn.IFNA(VLOOKUP($A5,'I-Emax'!$A:$BM,MATCH(AV$1,'I-Emax'!$A$1:$BM$1,0),FALSE),"")</f>
        <v/>
      </c>
      <c r="AW5" s="50" t="str">
        <f>_xlfn.IFNA(VLOOKUP($A5,'I-Emax'!$A:$BM,MATCH(AW$1,'I-Emax'!$A$1:$BM$1,0),FALSE),"")</f>
        <v/>
      </c>
      <c r="AX5" s="50" t="str">
        <f>_xlfn.IFNA(VLOOKUP($A5,'I-Emax'!$A:$BM,MATCH(AX$1,'I-Emax'!$A$1:$BM$1,0),FALSE),"")</f>
        <v/>
      </c>
      <c r="AY5" s="50" t="str">
        <f>_xlfn.IFNA(VLOOKUP($A5,'I-Emax'!$A:$BM,MATCH(AY$1,'I-Emax'!$A$1:$BM$1,0),FALSE),"")</f>
        <v/>
      </c>
      <c r="AZ5" s="50" t="str">
        <f>_xlfn.IFNA(VLOOKUP($A5,'I-Emax'!$A:$BM,MATCH(AZ$1,'I-Emax'!$A$1:$BM$1,0),FALSE),"")</f>
        <v/>
      </c>
      <c r="BA5" s="50" t="str">
        <f>_xlfn.IFNA(VLOOKUP($A5,'I-Emax'!$A:$BM,MATCH(BA$1,'I-Emax'!$A$1:$BM$1,0),FALSE),"")</f>
        <v/>
      </c>
      <c r="BB5" s="50" t="str">
        <f>_xlfn.IFNA(VLOOKUP($A5,'I-Emax'!$A:$BM,MATCH(BB$1,'I-Emax'!$A$1:$BM$1,0),FALSE),"")</f>
        <v/>
      </c>
      <c r="BC5" s="40">
        <f>_xlfn.IFNA(VLOOKUP($A5,'B-Emax'!$A:$BM,MATCH(BC$1,'B-Emax'!$A$1:$BM$1,0),FALSE),"")</f>
        <v>1</v>
      </c>
      <c r="BD5" s="41" t="str">
        <f>_xlfn.IFNA(VLOOKUP($A5,'B-Emax'!$A:$BM,MATCH(BD$1,'B-Emax'!$A$1:$BM$1,0),FALSE),"")</f>
        <v/>
      </c>
      <c r="BE5" s="41" t="str">
        <f>_xlfn.IFNA(VLOOKUP($A5,'B-Emax'!$A:$BM,MATCH(BE$1,'B-Emax'!$A$1:$BM$1,0),FALSE),"")</f>
        <v/>
      </c>
      <c r="BF5" s="41" t="str">
        <f>_xlfn.IFNA(VLOOKUP($A5,'B-Emax'!$A:$BM,MATCH(BF$1,'B-Emax'!$A$1:$BM$1,0),FALSE),"")</f>
        <v/>
      </c>
      <c r="BG5" s="41" t="str">
        <f>_xlfn.IFNA(VLOOKUP($A5,'B-Emax'!$A:$BM,MATCH(BG$1,'B-Emax'!$A$1:$BM$1,0),FALSE),"")</f>
        <v/>
      </c>
      <c r="BH5" s="41" t="str">
        <f>_xlfn.IFNA(VLOOKUP($A5,'B-Emax'!$A:$BM,MATCH(BH$1,'B-Emax'!$A$1:$BM$1,0),FALSE),"")</f>
        <v/>
      </c>
      <c r="BI5" s="41" t="str">
        <f>_xlfn.IFNA(VLOOKUP($A5,'B-Emax'!$A:$BM,MATCH(BI$1,'B-Emax'!$A$1:$BM$1,0),FALSE),"")</f>
        <v/>
      </c>
      <c r="BJ5" s="41" t="str">
        <f>_xlfn.IFNA(VLOOKUP($A5,'B-Emax'!$A:$BM,MATCH(BJ$1,'B-Emax'!$A$1:$BM$1,0),FALSE),"")</f>
        <v/>
      </c>
      <c r="BK5" s="41" t="str">
        <f>_xlfn.IFNA(VLOOKUP($A5,'B-Emax'!$A:$BM,MATCH(BK$1,'B-Emax'!$A$1:$BM$1,0),FALSE),"")</f>
        <v/>
      </c>
      <c r="BL5" s="41" t="str">
        <f>_xlfn.IFNA(VLOOKUP($A5,'B-Emax'!$A:$BM,MATCH(BL$1,'B-Emax'!$A$1:$BM$1,0),FALSE),"")</f>
        <v/>
      </c>
      <c r="BM5" s="41" t="str">
        <f>_xlfn.IFNA(VLOOKUP($A5,'B-Emax'!$A:$BM,MATCH(BM$1,'B-Emax'!$A$1:$BM$1,0),FALSE),"")</f>
        <v/>
      </c>
      <c r="BN5" s="41" t="str">
        <f>_xlfn.IFNA(VLOOKUP($A5,'B-Emax'!$A:$BM,MATCH(BN$1,'B-Emax'!$A$1:$BM$1,0),FALSE),"")</f>
        <v/>
      </c>
      <c r="BO5" s="47">
        <f>_xlfn.IFNA(VLOOKUP($A5,'I-Emax'!$A:$BM,MATCH(BO$1,'I-Emax'!$A$1:$BM$1,0),FALSE),"")</f>
        <v>0.6341911764705882</v>
      </c>
      <c r="BP5" s="47" t="str">
        <f>_xlfn.IFNA(VLOOKUP($A5,'I-Emax'!$A:$BM,MATCH(BP$1,'I-Emax'!$A$1:$BM$1,0),FALSE),"")</f>
        <v/>
      </c>
      <c r="BQ5" s="47" t="str">
        <f>_xlfn.IFNA(VLOOKUP($A5,'I-Emax'!$A:$BM,MATCH(BQ$1,'I-Emax'!$A$1:$BM$1,0),FALSE),"")</f>
        <v/>
      </c>
      <c r="BR5" s="47" t="str">
        <f>_xlfn.IFNA(VLOOKUP($A5,'I-Emax'!$A:$BM,MATCH(BR$1,'I-Emax'!$A$1:$BM$1,0),FALSE),"")</f>
        <v/>
      </c>
      <c r="BS5" s="47" t="str">
        <f>_xlfn.IFNA(VLOOKUP($A5,'I-Emax'!$A:$BM,MATCH(BS$1,'I-Emax'!$A$1:$BM$1,0),FALSE),"")</f>
        <v/>
      </c>
      <c r="BT5" s="47" t="str">
        <f>_xlfn.IFNA(VLOOKUP($A5,'I-Emax'!$A:$BM,MATCH(BT$1,'I-Emax'!$A$1:$BM$1,0),FALSE),"")</f>
        <v/>
      </c>
      <c r="BU5" s="47" t="str">
        <f>_xlfn.IFNA(VLOOKUP($A5,'I-Emax'!$A:$BM,MATCH(BU$1,'I-Emax'!$A$1:$BM$1,0),FALSE),"")</f>
        <v/>
      </c>
      <c r="BV5" s="47" t="str">
        <f>_xlfn.IFNA(VLOOKUP($A5,'I-Emax'!$A:$BM,MATCH(BV$1,'I-Emax'!$A$1:$BM$1,0),FALSE),"")</f>
        <v/>
      </c>
      <c r="BW5" s="47" t="str">
        <f>_xlfn.IFNA(VLOOKUP($A5,'I-Emax'!$A:$BM,MATCH(BW$1,'I-Emax'!$A$1:$BM$1,0),FALSE),"")</f>
        <v/>
      </c>
      <c r="BX5" s="47" t="str">
        <f>_xlfn.IFNA(VLOOKUP($A5,'I-Emax'!$A:$BM,MATCH(BX$1,'I-Emax'!$A$1:$BM$1,0),FALSE),"")</f>
        <v/>
      </c>
      <c r="BY5" s="47" t="str">
        <f>_xlfn.IFNA(VLOOKUP($A5,'I-Emax'!$A:$BM,MATCH(BY$1,'I-Emax'!$A$1:$BM$1,0),FALSE),"")</f>
        <v/>
      </c>
      <c r="BZ5" s="47" t="str">
        <f>_xlfn.IFNA(VLOOKUP($A5,'I-Emax'!$A:$BM,MATCH(BZ$1,'I-Emax'!$A$1:$BM$1,0),FALSE),"")</f>
        <v/>
      </c>
      <c r="CA5" s="40" t="str">
        <f>_xlfn.IFNA(VLOOKUP($A5,'B-Emax'!$A:$BM,MATCH(CA$1,'B-Emax'!$A$1:$BM$1,0),FALSE),"")</f>
        <v/>
      </c>
      <c r="CB5" s="41" t="str">
        <f>_xlfn.IFNA(VLOOKUP($A5,'B-Emax'!$A:$BM,MATCH(CB$1,'B-Emax'!$A$1:$BM$1,0),FALSE),"")</f>
        <v/>
      </c>
      <c r="CC5" s="41" t="str">
        <f>_xlfn.IFNA(VLOOKUP($A5,'B-Emax'!$A:$BM,MATCH(CC$1,'B-Emax'!$A$1:$BM$1,0),FALSE),"")</f>
        <v/>
      </c>
      <c r="CD5" s="41" t="str">
        <f>_xlfn.IFNA(VLOOKUP($A5,'B-Emax'!$A:$BM,MATCH(CD$1,'B-Emax'!$A$1:$BM$1,0),FALSE),"")</f>
        <v/>
      </c>
      <c r="CE5" s="41" t="str">
        <f>_xlfn.IFNA(VLOOKUP($A5,'B-Emax'!$A:$BM,MATCH(CE$1,'B-Emax'!$A$1:$BM$1,0),FALSE),"")</f>
        <v/>
      </c>
      <c r="CF5" s="41" t="str">
        <f>_xlfn.IFNA(VLOOKUP($A5,'B-Emax'!$A:$BM,MATCH(CF$1,'B-Emax'!$A$1:$BM$1,0),FALSE),"")</f>
        <v/>
      </c>
      <c r="CG5" s="41" t="str">
        <f>_xlfn.IFNA(VLOOKUP($A5,'B-Emax'!$A:$BM,MATCH(CG$1,'B-Emax'!$A$1:$BM$1,0),FALSE),"")</f>
        <v/>
      </c>
      <c r="CH5" s="41" t="str">
        <f>_xlfn.IFNA(VLOOKUP($A5,'B-Emax'!$A:$BM,MATCH(CH$1,'B-Emax'!$A$1:$BM$1,0),FALSE),"")</f>
        <v/>
      </c>
      <c r="CI5" s="41" t="str">
        <f>_xlfn.IFNA(VLOOKUP($A5,'B-Emax'!$A:$BM,MATCH(CI$1,'B-Emax'!$A$1:$BM$1,0),FALSE),"")</f>
        <v/>
      </c>
      <c r="CJ5" s="41" t="str">
        <f>_xlfn.IFNA(VLOOKUP($A5,'B-Emax'!$A:$BM,MATCH(CJ$1,'B-Emax'!$A$1:$BM$1,0),FALSE),"")</f>
        <v/>
      </c>
      <c r="CK5" s="41" t="str">
        <f>_xlfn.IFNA(VLOOKUP($A5,'B-Emax'!$A:$BM,MATCH(CK$1,'B-Emax'!$A$1:$BM$1,0),FALSE),"")</f>
        <v/>
      </c>
      <c r="CL5" s="41" t="str">
        <f>_xlfn.IFNA(VLOOKUP($A5,'B-Emax'!$A:$BM,MATCH(CL$1,'B-Emax'!$A$1:$BM$1,0),FALSE),"")</f>
        <v/>
      </c>
      <c r="CM5" s="47" t="str">
        <f>_xlfn.IFNA(VLOOKUP($A5,'I-Emax'!$A:$BQ,MATCH(CM$1,'I-Emax'!$A$1:$BQ$1,0),FALSE),"")</f>
        <v/>
      </c>
      <c r="CN5" s="47" t="str">
        <f>_xlfn.IFNA(VLOOKUP($A5,'I-Emax'!$A:$BQ,MATCH(CN$1,'I-Emax'!$A$1:$BQ$1,0),FALSE),"")</f>
        <v/>
      </c>
      <c r="CO5" s="47" t="str">
        <f>_xlfn.IFNA(VLOOKUP($A5,'I-Emax'!$A:$BQ,MATCH(CO$1,'I-Emax'!$A$1:$BQ$1,0),FALSE),"")</f>
        <v/>
      </c>
      <c r="CP5" s="47" t="str">
        <f>_xlfn.IFNA(VLOOKUP($A5,'I-Emax'!$A:$BQ,MATCH(CP$1,'I-Emax'!$A$1:$BQ$1,0),FALSE),"")</f>
        <v/>
      </c>
      <c r="CQ5" s="47" t="str">
        <f>_xlfn.IFNA(VLOOKUP($A5,'I-Emax'!$A:$BQ,MATCH(CQ$1,'I-Emax'!$A$1:$BQ$1,0),FALSE),"")</f>
        <v/>
      </c>
      <c r="CR5" s="47" t="str">
        <f>_xlfn.IFNA(VLOOKUP($A5,'I-Emax'!$A:$BQ,MATCH(CR$1,'I-Emax'!$A$1:$BQ$1,0),FALSE),"")</f>
        <v/>
      </c>
      <c r="CS5" s="47" t="str">
        <f>_xlfn.IFNA(VLOOKUP($A5,'I-Emax'!$A:$BQ,MATCH(CS$1,'I-Emax'!$A$1:$BQ$1,0),FALSE),"")</f>
        <v/>
      </c>
      <c r="CT5" s="47" t="str">
        <f>_xlfn.IFNA(VLOOKUP($A5,'I-Emax'!$A:$BQ,MATCH(CT$1,'I-Emax'!$A$1:$BQ$1,0),FALSE),"")</f>
        <v/>
      </c>
      <c r="CU5" s="47" t="str">
        <f>_xlfn.IFNA(VLOOKUP($A5,'I-Emax'!$A:$BQ,MATCH(CU$1,'I-Emax'!$A$1:$BQ$1,0),FALSE),"")</f>
        <v/>
      </c>
      <c r="CV5" s="47" t="str">
        <f>_xlfn.IFNA(VLOOKUP($A5,'I-Emax'!$A:$BQ,MATCH(CV$1,'I-Emax'!$A$1:$BQ$1,0),FALSE),"")</f>
        <v/>
      </c>
      <c r="CW5" s="47" t="str">
        <f>_xlfn.IFNA(VLOOKUP($A5,'I-Emax'!$A:$BQ,MATCH(CW$1,'I-Emax'!$A$1:$BQ$1,0),FALSE),"")</f>
        <v/>
      </c>
      <c r="CX5" s="47" t="str">
        <f>_xlfn.IFNA(VLOOKUP($A5,'I-Emax'!$A:$BQ,MATCH(CX$1,'I-Emax'!$A$1:$BQ$1,0),FALSE),"")</f>
        <v/>
      </c>
      <c r="CY5" s="147">
        <f>_xlfn.IFNA(VLOOKUP($A5,'B-Emax'!$A:$IC,MATCH(CY$1,'B-Emax'!$A$1:$IC$1,0),FALSE),"")</f>
        <v>1</v>
      </c>
      <c r="CZ5" s="51" t="str">
        <f>_xlfn.IFNA(VLOOKUP($A5,'B-Emax'!$A:$IC,MATCH(CZ$1,'B-Emax'!$A$1:$IC$1,0),FALSE),"")</f>
        <v/>
      </c>
      <c r="DA5" s="51" t="str">
        <f>_xlfn.IFNA(VLOOKUP($A5,'B-Emax'!$A:$IC,MATCH(DA$1,'B-Emax'!$A$1:$IC$1,0),FALSE),"")</f>
        <v/>
      </c>
      <c r="DB5" s="51" t="str">
        <f>_xlfn.IFNA(VLOOKUP($A5,'B-Emax'!$A:$IC,MATCH(DB$1,'B-Emax'!$A$1:$IC$1,0),FALSE),"")</f>
        <v/>
      </c>
      <c r="DC5" s="51">
        <f>_xlfn.IFNA(VLOOKUP($A5,'I-Emax'!$A:$IC,MATCH(DC$1,'I-Emax'!$A$1:$IC$1,0),FALSE),"")</f>
        <v>0.6341911764705882</v>
      </c>
      <c r="DD5" s="51" t="str">
        <f>_xlfn.IFNA(VLOOKUP($A5,'I-Emax'!$A:$IC,MATCH(DD$1,'I-Emax'!$A$1:$IC$1,0),FALSE),"")</f>
        <v/>
      </c>
      <c r="DE5" s="51" t="str">
        <f>_xlfn.IFNA(VLOOKUP($A5,'I-Emax'!$A:$IC,MATCH(DE$1,'I-Emax'!$A$1:$IC$1,0),FALSE),"")</f>
        <v/>
      </c>
      <c r="DF5" s="51" t="str">
        <f>_xlfn.IFNA(VLOOKUP($A5,'I-Emax'!$A:$IC,MATCH(DF$1,'I-Emax'!$A$1:$IC$1,0),FALSE),"")</f>
        <v/>
      </c>
      <c r="DG5" s="147">
        <f>_xlfn.IFNA(VLOOKUP($A5,'B-Emax'!$A:$IC,MATCH(DG$1,'B-Emax'!$A$1:$IC$1,0),FALSE),"")</f>
        <v>1</v>
      </c>
      <c r="DH5" s="51" t="str">
        <f>_xlfn.IFNA(VLOOKUP($A5,'B-Emax'!$A:$IC,MATCH(DH$1,'B-Emax'!$A$1:$IC$1,0),FALSE),"")</f>
        <v/>
      </c>
      <c r="DI5" s="51" t="str">
        <f>_xlfn.IFNA(VLOOKUP($A5,'B-Emax'!$A:$IC,MATCH(DI$1,'B-Emax'!$A$1:$IC$1,0),FALSE),"")</f>
        <v/>
      </c>
      <c r="DJ5" s="51" t="str">
        <f>_xlfn.IFNA(VLOOKUP($A5,'B-Emax'!$A:$IC,MATCH(DJ$1,'B-Emax'!$A$1:$IC$1,0),FALSE),"")</f>
        <v/>
      </c>
      <c r="DK5" s="51">
        <f>_xlfn.IFNA(VLOOKUP($A5,'I-Emax'!$A:$IC,MATCH(DK$1,'I-Emax'!$A$1:$IC$1,0),FALSE),"")</f>
        <v>0.6341911764705882</v>
      </c>
      <c r="DL5" s="51" t="str">
        <f>_xlfn.IFNA(VLOOKUP($A5,'I-Emax'!$A:$IC,MATCH(DL$1,'I-Emax'!$A$1:$IC$1,0),FALSE),"")</f>
        <v/>
      </c>
      <c r="DM5" s="51" t="str">
        <f>_xlfn.IFNA(VLOOKUP($A5,'I-Emax'!$A:$IC,MATCH(DM$1,'I-Emax'!$A$1:$IC$1,0),FALSE),"")</f>
        <v/>
      </c>
      <c r="DN5" s="51" t="str">
        <f>_xlfn.IFNA(VLOOKUP($A5,'I-Emax'!$A:$IC,MATCH(DN$1,'I-Emax'!$A$1:$IC$1,0),FALSE),"")</f>
        <v/>
      </c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</row>
    <row r="6" spans="1:139" s="49" customFormat="1" x14ac:dyDescent="0.2">
      <c r="A6" s="29" t="s">
        <v>90</v>
      </c>
      <c r="B6" s="333">
        <f>VLOOKUP($A6,BI!$A:$Q,MATCH(B$1,BI!$A$1:$Q$1,0),FALSE)</f>
        <v>1</v>
      </c>
      <c r="C6" s="373" t="str">
        <f>VLOOKUP($A6,BI!$A:$Q,MATCH(C$1,BI!$A$1:$Q$1,0),FALSE)</f>
        <v/>
      </c>
      <c r="D6" s="373" t="str">
        <f>VLOOKUP($A6,BI!$A:$Q,MATCH(D$1,BI!$A$1:$Q$1,0),FALSE)</f>
        <v/>
      </c>
      <c r="E6" s="373" t="str">
        <f>VLOOKUP($A6,BI!$A:$Q,MATCH(E$1,BI!$A$1:$Q$1,0),FALSE)</f>
        <v/>
      </c>
      <c r="F6" s="373" t="str">
        <f>VLOOKUP($A6,BI!$A:$Q,MATCH(F$1,BI!$A$1:$Q$1,0),FALSE)</f>
        <v/>
      </c>
      <c r="G6" s="373">
        <f>VLOOKUP($A6,BI!$A:$Q,MATCH(G$1,BI!$A$1:$Q$1,0),FALSE)</f>
        <v>1</v>
      </c>
      <c r="H6" s="373" t="str">
        <f>VLOOKUP($A6,BI!$A:$Q,MATCH(H$1,BI!$A$1:$Q$1,0),FALSE)</f>
        <v/>
      </c>
      <c r="I6" s="373" t="str">
        <f>VLOOKUP($A6,BI!$A:$Q,MATCH(I$1,BI!$A$1:$Q$1,0),FALSE)</f>
        <v/>
      </c>
      <c r="J6" s="373" t="str">
        <f>VLOOKUP($A6,BI!$A:$Q,MATCH(J$1,BI!$A$1:$Q$1,0),FALSE)</f>
        <v/>
      </c>
      <c r="K6" s="373" t="str">
        <f>VLOOKUP($A6,BI!$A:$Q,MATCH(K$1,BI!$A$1:$Q$1,0),FALSE)</f>
        <v/>
      </c>
      <c r="L6" s="373" t="str">
        <f>VLOOKUP($A6,BI!$A:$Q,MATCH(L$1,BI!$A$1:$Q$1,0),FALSE)</f>
        <v/>
      </c>
      <c r="M6" s="373" t="str">
        <f>VLOOKUP($A6,BI!$A:$Q,MATCH(M$1,BI!$A$1:$Q$1,0),FALSE)</f>
        <v/>
      </c>
      <c r="N6" s="49">
        <f t="shared" si="1"/>
        <v>2</v>
      </c>
      <c r="O6" s="49">
        <f>VLOOKUP($A6,BI!$A:$Q,MATCH(O$1,BI!$A$1:$Q$1,0),FALSE)</f>
        <v>1</v>
      </c>
      <c r="P6" s="37">
        <f>VLOOKUP($A6,BI!$A:$Q,MATCH(P$1,BI!$A$1:$Q$1,0),FALSE)</f>
        <v>1</v>
      </c>
      <c r="Q6" s="37">
        <f>VLOOKUP($A6,BI!$A:$Q,MATCH(Q$1,BI!$A$1:$Q$1,0),FALSE)</f>
        <v>1</v>
      </c>
      <c r="R6" s="37" t="str">
        <f>VLOOKUP($A6,BI!$A:$Q,MATCH(R$1,BI!$A$1:$Q$1,0),FALSE)</f>
        <v/>
      </c>
      <c r="S6" s="37">
        <f t="shared" si="0"/>
        <v>3</v>
      </c>
      <c r="T6" s="61" t="str" cm="1">
        <f t="array" ref="T6">IFERROR(IF(N6&gt;2,RSQ(IF($B6:$M6&lt;&gt;"",AE6:AP6,""),IF($B6:$M6&lt;&gt;"",AQ6:BB6,"")),""),"")</f>
        <v/>
      </c>
      <c r="U6" s="51" t="str" cm="1">
        <f t="array" ref="U6">IFERROR(IF($N6&gt;2,RSQ(IF($AE6:$AP6&lt;&gt;"",BC6:BN6,""),IF($AE6:$AP6&lt;&gt;"",BO6:BZ6,"")),""),"")</f>
        <v/>
      </c>
      <c r="V6" s="51" t="str" cm="1">
        <f t="array" ref="V6">IFERROR(IF($N6&gt;2,RSQ(IF($B6:$M6&lt;&gt;"",CA6:CL6,""),IF($B6:$M6&lt;&gt;"",CM6:CX6,"")),""),"")</f>
        <v/>
      </c>
      <c r="W6" s="61" t="str" cm="1">
        <f t="array" ref="W6">IFERROR(IF(AND($S6&gt;2,$N6&gt;2),RSQ(IF($B6:$M6&lt;&gt;"",AE6:AP6,""),IF($B6:$M6&lt;&gt;"",AQ6:BB6,"")),""),"")</f>
        <v/>
      </c>
      <c r="X6" s="51" t="str" cm="1">
        <f t="array" ref="X6">IFERROR(IF(AND($S6&gt;2,$N6&gt;2),RSQ(IF($AE6:$AP6&lt;&gt;"",BC6:BN6,""),IF($AE6:$AP6&lt;&gt;"",BO6:BZ6,"")),""),"")</f>
        <v/>
      </c>
      <c r="Y6" s="61" t="str" cm="1">
        <f t="array" ref="Y6">IFERROR(IF(COUNT(C6:G6)&gt;2,RSQ(IF($C6:$G6&lt;&gt;"",AF6:AJ6,""),IF($C6:$G6&lt;&gt;"",AR6:AV6,"")),""),"")</f>
        <v/>
      </c>
      <c r="Z6" s="51" t="str" cm="1">
        <f t="array" ref="Z6">IFERROR(IF(COUNT(C6:G6)&gt;2,RSQ(IF($C6:$G6&lt;&gt;"",BD6:BH6,""),IF($C6:$G6&lt;&gt;"",BP6:BT6,"")),""),"")</f>
        <v/>
      </c>
      <c r="AA6" s="51" t="str" cm="1">
        <f t="array" ref="AA6">IFERROR(IF(COUNT(H6:K6)&gt;2,RSQ(IF($H6:$K6&lt;&gt;"",AK6:AN6,""),IF($H6:$K6&lt;&gt;"",AW6:AZ6,"")),""),"")</f>
        <v/>
      </c>
      <c r="AB6" s="51" t="str" cm="1">
        <f t="array" ref="AB6">IFERROR(IF(COUNT(H6:K6)&gt;2,RSQ(IF($H6:$K6&lt;&gt;"",BI6:BL6,""),IF($H6:$K6&lt;&gt;"",BU6:BX6,"")),""),"")</f>
        <v/>
      </c>
      <c r="AC6" s="61" cm="1">
        <f t="array" ref="AC6">IFERROR(IF($S6&gt;2,RSQ(IF($O6:$R6&lt;&gt;"",CY6:DB6,""),IF($O6:$R6&lt;&gt;"",DC6:DF6,"")),""),"")</f>
        <v>1</v>
      </c>
      <c r="AD6" s="51" cm="1">
        <f t="array" ref="AD6">IFERROR(IF($S6&gt;2,RSQ(IF($O6:$R6&lt;&gt;"",DG6:DJ6,""),IF($O6:$R6&lt;&gt;"",DK6:DN6,"")),""),"")</f>
        <v>1</v>
      </c>
      <c r="AE6" s="80">
        <f>_xlfn.IFNA(VLOOKUP($A6,'B-Emax'!$A:$BM,MATCH(AE$1,'B-Emax'!$A$1:$BM$1,0),FALSE),"")</f>
        <v>42.52</v>
      </c>
      <c r="AF6" s="81" t="str">
        <f>_xlfn.IFNA(VLOOKUP($A6,'B-Emax'!$A:$BM,MATCH(AF$1,'B-Emax'!$A$1:$BM$1,0),FALSE),"")</f>
        <v/>
      </c>
      <c r="AG6" s="81" t="str">
        <f>_xlfn.IFNA(VLOOKUP($A6,'B-Emax'!$A:$BM,MATCH(AG$1,'B-Emax'!$A$1:$BM$1,0),FALSE),"")</f>
        <v/>
      </c>
      <c r="AH6" s="81" t="str">
        <f>_xlfn.IFNA(VLOOKUP($A6,'B-Emax'!$A:$BM,MATCH(AH$1,'B-Emax'!$A$1:$BM$1,0),FALSE),"")</f>
        <v/>
      </c>
      <c r="AI6" s="81" t="str">
        <f>_xlfn.IFNA(VLOOKUP($A6,'B-Emax'!$A:$BM,MATCH(AI$1,'B-Emax'!$A$1:$BM$1,0),FALSE),"")</f>
        <v/>
      </c>
      <c r="AJ6" s="81">
        <f>_xlfn.IFNA(VLOOKUP($A6,'B-Emax'!$A:$BM,MATCH(AJ$1,'B-Emax'!$A$1:$BM$1,0),FALSE),"")</f>
        <v>175.4</v>
      </c>
      <c r="AK6" s="82" t="str">
        <f>_xlfn.IFNA(VLOOKUP($A6,'B-Emax'!$A:$BM,MATCH(AK$1,'B-Emax'!$A$1:$BM$1,0),FALSE),"")</f>
        <v/>
      </c>
      <c r="AL6" s="82" t="str">
        <f>_xlfn.IFNA(VLOOKUP($A6,'B-Emax'!$A:$BM,MATCH(AL$1,'B-Emax'!$A$1:$BM$1,0),FALSE),"")</f>
        <v/>
      </c>
      <c r="AM6" s="82" t="str">
        <f>_xlfn.IFNA(VLOOKUP($A6,'B-Emax'!$A:$BM,MATCH(AM$1,'B-Emax'!$A$1:$BM$1,0),FALSE),"")</f>
        <v/>
      </c>
      <c r="AN6" s="81" t="str">
        <f>_xlfn.IFNA(VLOOKUP($A6,'B-Emax'!$A:$BM,MATCH(AN$1,'B-Emax'!$A$1:$BM$1,0),FALSE),"")</f>
        <v/>
      </c>
      <c r="AO6" s="82" t="str">
        <f>_xlfn.IFNA(VLOOKUP($A6,'B-Emax'!$A:$BM,MATCH(AO$1,'B-Emax'!$A$1:$BM$1,0),FALSE),"")</f>
        <v/>
      </c>
      <c r="AP6" s="82" t="str">
        <f>_xlfn.IFNA(VLOOKUP($A6,'B-Emax'!$A:$BM,MATCH(AP$1,'B-Emax'!$A$1:$BM$1,0),FALSE),"")</f>
        <v/>
      </c>
      <c r="AQ6" s="50">
        <f>_xlfn.IFNA(VLOOKUP($A6,'I-Emax'!$A:$BM,MATCH(AQ$1,'I-Emax'!$A$1:$BM$1,0),FALSE),"")</f>
        <v>26.3</v>
      </c>
      <c r="AR6" s="50" t="str">
        <f>_xlfn.IFNA(VLOOKUP($A6,'I-Emax'!$A:$BM,MATCH(AR$1,'I-Emax'!$A$1:$BM$1,0),FALSE),"")</f>
        <v/>
      </c>
      <c r="AS6" s="50" t="str">
        <f>_xlfn.IFNA(VLOOKUP($A6,'I-Emax'!$A:$BM,MATCH(AS$1,'I-Emax'!$A$1:$BM$1,0),FALSE),"")</f>
        <v/>
      </c>
      <c r="AT6" s="50" t="str">
        <f>_xlfn.IFNA(VLOOKUP($A6,'I-Emax'!$A:$BM,MATCH(AT$1,'I-Emax'!$A$1:$BM$1,0),FALSE),"")</f>
        <v/>
      </c>
      <c r="AU6" s="50" t="str">
        <f>_xlfn.IFNA(VLOOKUP($A6,'I-Emax'!$A:$BM,MATCH(AU$1,'I-Emax'!$A$1:$BM$1,0),FALSE),"")</f>
        <v/>
      </c>
      <c r="AV6" s="50">
        <f>_xlfn.IFNA(VLOOKUP($A6,'I-Emax'!$A:$BM,MATCH(AV$1,'I-Emax'!$A$1:$BM$1,0),FALSE),"")</f>
        <v>11.2</v>
      </c>
      <c r="AW6" s="50" t="str">
        <f>_xlfn.IFNA(VLOOKUP($A6,'I-Emax'!$A:$BM,MATCH(AW$1,'I-Emax'!$A$1:$BM$1,0),FALSE),"")</f>
        <v/>
      </c>
      <c r="AX6" s="50" t="str">
        <f>_xlfn.IFNA(VLOOKUP($A6,'I-Emax'!$A:$BM,MATCH(AX$1,'I-Emax'!$A$1:$BM$1,0),FALSE),"")</f>
        <v/>
      </c>
      <c r="AY6" s="50" t="str">
        <f>_xlfn.IFNA(VLOOKUP($A6,'I-Emax'!$A:$BM,MATCH(AY$1,'I-Emax'!$A$1:$BM$1,0),FALSE),"")</f>
        <v/>
      </c>
      <c r="AZ6" s="50" t="str">
        <f>_xlfn.IFNA(VLOOKUP($A6,'I-Emax'!$A:$BM,MATCH(AZ$1,'I-Emax'!$A$1:$BM$1,0),FALSE),"")</f>
        <v/>
      </c>
      <c r="BA6" s="50" t="str">
        <f>_xlfn.IFNA(VLOOKUP($A6,'I-Emax'!$A:$BM,MATCH(BA$1,'I-Emax'!$A$1:$BM$1,0),FALSE),"")</f>
        <v/>
      </c>
      <c r="BB6" s="50" t="str">
        <f>_xlfn.IFNA(VLOOKUP($A6,'I-Emax'!$A:$BM,MATCH(BB$1,'I-Emax'!$A$1:$BM$1,0),FALSE),"")</f>
        <v/>
      </c>
      <c r="BC6" s="40">
        <f>_xlfn.IFNA(VLOOKUP($A6,'B-Emax'!$A:$BM,MATCH(BC$1,'B-Emax'!$A$1:$BM$1,0),FALSE),"")</f>
        <v>0.8197416618469251</v>
      </c>
      <c r="BD6" s="41" t="str">
        <f>_xlfn.IFNA(VLOOKUP($A6,'B-Emax'!$A:$BM,MATCH(BD$1,'B-Emax'!$A$1:$BM$1,0),FALSE),"")</f>
        <v/>
      </c>
      <c r="BE6" s="41" t="str">
        <f>_xlfn.IFNA(VLOOKUP($A6,'B-Emax'!$A:$BM,MATCH(BE$1,'B-Emax'!$A$1:$BM$1,0),FALSE),"")</f>
        <v/>
      </c>
      <c r="BF6" s="41" t="str">
        <f>_xlfn.IFNA(VLOOKUP($A6,'B-Emax'!$A:$BM,MATCH(BF$1,'B-Emax'!$A$1:$BM$1,0),FALSE),"")</f>
        <v/>
      </c>
      <c r="BG6" s="41" t="str">
        <f>_xlfn.IFNA(VLOOKUP($A6,'B-Emax'!$A:$BM,MATCH(BG$1,'B-Emax'!$A$1:$BM$1,0),FALSE),"")</f>
        <v/>
      </c>
      <c r="BH6" s="41">
        <f>_xlfn.IFNA(VLOOKUP($A6,'B-Emax'!$A:$BM,MATCH(BH$1,'B-Emax'!$A$1:$BM$1,0),FALSE),"")</f>
        <v>0.50870069605568446</v>
      </c>
      <c r="BI6" s="41" t="str">
        <f>_xlfn.IFNA(VLOOKUP($A6,'B-Emax'!$A:$BM,MATCH(BI$1,'B-Emax'!$A$1:$BM$1,0),FALSE),"")</f>
        <v/>
      </c>
      <c r="BJ6" s="41" t="str">
        <f>_xlfn.IFNA(VLOOKUP($A6,'B-Emax'!$A:$BM,MATCH(BJ$1,'B-Emax'!$A$1:$BM$1,0),FALSE),"")</f>
        <v/>
      </c>
      <c r="BK6" s="41" t="str">
        <f>_xlfn.IFNA(VLOOKUP($A6,'B-Emax'!$A:$BM,MATCH(BK$1,'B-Emax'!$A$1:$BM$1,0),FALSE),"")</f>
        <v/>
      </c>
      <c r="BL6" s="41" t="str">
        <f>_xlfn.IFNA(VLOOKUP($A6,'B-Emax'!$A:$BM,MATCH(BL$1,'B-Emax'!$A$1:$BM$1,0),FALSE),"")</f>
        <v/>
      </c>
      <c r="BM6" s="41" t="str">
        <f>_xlfn.IFNA(VLOOKUP($A6,'B-Emax'!$A:$BM,MATCH(BM$1,'B-Emax'!$A$1:$BM$1,0),FALSE),"")</f>
        <v/>
      </c>
      <c r="BN6" s="41" t="str">
        <f>_xlfn.IFNA(VLOOKUP($A6,'B-Emax'!$A:$BM,MATCH(BN$1,'B-Emax'!$A$1:$BM$1,0),FALSE),"")</f>
        <v/>
      </c>
      <c r="BO6" s="47">
        <f>_xlfn.IFNA(VLOOKUP($A6,'I-Emax'!$A:$BM,MATCH(BO$1,'I-Emax'!$A$1:$BM$1,0),FALSE),"")</f>
        <v>0.48345588235294118</v>
      </c>
      <c r="BP6" s="47" t="str">
        <f>_xlfn.IFNA(VLOOKUP($A6,'I-Emax'!$A:$BM,MATCH(BP$1,'I-Emax'!$A$1:$BM$1,0),FALSE),"")</f>
        <v/>
      </c>
      <c r="BQ6" s="47" t="str">
        <f>_xlfn.IFNA(VLOOKUP($A6,'I-Emax'!$A:$BM,MATCH(BQ$1,'I-Emax'!$A$1:$BM$1,0),FALSE),"")</f>
        <v/>
      </c>
      <c r="BR6" s="47" t="str">
        <f>_xlfn.IFNA(VLOOKUP($A6,'I-Emax'!$A:$BM,MATCH(BR$1,'I-Emax'!$A$1:$BM$1,0),FALSE),"")</f>
        <v/>
      </c>
      <c r="BS6" s="47" t="str">
        <f>_xlfn.IFNA(VLOOKUP($A6,'I-Emax'!$A:$BM,MATCH(BS$1,'I-Emax'!$A$1:$BM$1,0),FALSE),"")</f>
        <v/>
      </c>
      <c r="BT6" s="47">
        <f>_xlfn.IFNA(VLOOKUP($A6,'I-Emax'!$A:$BM,MATCH(BT$1,'I-Emax'!$A$1:$BM$1,0),FALSE),"")</f>
        <v>0.32463768115942027</v>
      </c>
      <c r="BU6" s="47" t="str">
        <f>_xlfn.IFNA(VLOOKUP($A6,'I-Emax'!$A:$BM,MATCH(BU$1,'I-Emax'!$A$1:$BM$1,0),FALSE),"")</f>
        <v/>
      </c>
      <c r="BV6" s="47" t="str">
        <f>_xlfn.IFNA(VLOOKUP($A6,'I-Emax'!$A:$BM,MATCH(BV$1,'I-Emax'!$A$1:$BM$1,0),FALSE),"")</f>
        <v/>
      </c>
      <c r="BW6" s="47" t="str">
        <f>_xlfn.IFNA(VLOOKUP($A6,'I-Emax'!$A:$BM,MATCH(BW$1,'I-Emax'!$A$1:$BM$1,0),FALSE),"")</f>
        <v/>
      </c>
      <c r="BX6" s="47" t="str">
        <f>_xlfn.IFNA(VLOOKUP($A6,'I-Emax'!$A:$BM,MATCH(BX$1,'I-Emax'!$A$1:$BM$1,0),FALSE),"")</f>
        <v/>
      </c>
      <c r="BY6" s="47" t="str">
        <f>_xlfn.IFNA(VLOOKUP($A6,'I-Emax'!$A:$BM,MATCH(BY$1,'I-Emax'!$A$1:$BM$1,0),FALSE),"")</f>
        <v/>
      </c>
      <c r="BZ6" s="47" t="str">
        <f>_xlfn.IFNA(VLOOKUP($A6,'I-Emax'!$A:$BM,MATCH(BZ$1,'I-Emax'!$A$1:$BM$1,0),FALSE),"")</f>
        <v/>
      </c>
      <c r="CA6" s="40">
        <f>_xlfn.IFNA(VLOOKUP($A6,'B-Emax'!$A:$BM,MATCH(CA$1,'B-Emax'!$A$1:$BM$1,0),FALSE),"")</f>
        <v>1</v>
      </c>
      <c r="CB6" s="41" t="str">
        <f>_xlfn.IFNA(VLOOKUP($A6,'B-Emax'!$A:$BM,MATCH(CB$1,'B-Emax'!$A$1:$BM$1,0),FALSE),"")</f>
        <v/>
      </c>
      <c r="CC6" s="41" t="str">
        <f>_xlfn.IFNA(VLOOKUP($A6,'B-Emax'!$A:$BM,MATCH(CC$1,'B-Emax'!$A$1:$BM$1,0),FALSE),"")</f>
        <v/>
      </c>
      <c r="CD6" s="41" t="str">
        <f>_xlfn.IFNA(VLOOKUP($A6,'B-Emax'!$A:$BM,MATCH(CD$1,'B-Emax'!$A$1:$BM$1,0),FALSE),"")</f>
        <v/>
      </c>
      <c r="CE6" s="41" t="str">
        <f>_xlfn.IFNA(VLOOKUP($A6,'B-Emax'!$A:$BM,MATCH(CE$1,'B-Emax'!$A$1:$BM$1,0),FALSE),"")</f>
        <v/>
      </c>
      <c r="CF6" s="41">
        <f>_xlfn.IFNA(VLOOKUP($A6,'B-Emax'!$A:$BM,MATCH(CF$1,'B-Emax'!$A$1:$BM$1,0),FALSE),"")</f>
        <v>0</v>
      </c>
      <c r="CG6" s="41" t="str">
        <f>_xlfn.IFNA(VLOOKUP($A6,'B-Emax'!$A:$BM,MATCH(CG$1,'B-Emax'!$A$1:$BM$1,0),FALSE),"")</f>
        <v/>
      </c>
      <c r="CH6" s="41" t="str">
        <f>_xlfn.IFNA(VLOOKUP($A6,'B-Emax'!$A:$BM,MATCH(CH$1,'B-Emax'!$A$1:$BM$1,0),FALSE),"")</f>
        <v/>
      </c>
      <c r="CI6" s="41" t="str">
        <f>_xlfn.IFNA(VLOOKUP($A6,'B-Emax'!$A:$BM,MATCH(CI$1,'B-Emax'!$A$1:$BM$1,0),FALSE),"")</f>
        <v/>
      </c>
      <c r="CJ6" s="41" t="str">
        <f>_xlfn.IFNA(VLOOKUP($A6,'B-Emax'!$A:$BM,MATCH(CJ$1,'B-Emax'!$A$1:$BM$1,0),FALSE),"")</f>
        <v/>
      </c>
      <c r="CK6" s="41" t="str">
        <f>_xlfn.IFNA(VLOOKUP($A6,'B-Emax'!$A:$BM,MATCH(CK$1,'B-Emax'!$A$1:$BM$1,0),FALSE),"")</f>
        <v/>
      </c>
      <c r="CL6" s="41" t="str">
        <f>_xlfn.IFNA(VLOOKUP($A6,'B-Emax'!$A:$BM,MATCH(CL$1,'B-Emax'!$A$1:$BM$1,0),FALSE),"")</f>
        <v/>
      </c>
      <c r="CM6" s="47">
        <f>_xlfn.IFNA(VLOOKUP($A6,'I-Emax'!$A:$BQ,MATCH(CM$1,'I-Emax'!$A$1:$BQ$1,0),FALSE),"")</f>
        <v>1</v>
      </c>
      <c r="CN6" s="47" t="str">
        <f>_xlfn.IFNA(VLOOKUP($A6,'I-Emax'!$A:$BQ,MATCH(CN$1,'I-Emax'!$A$1:$BQ$1,0),FALSE),"")</f>
        <v/>
      </c>
      <c r="CO6" s="47" t="str">
        <f>_xlfn.IFNA(VLOOKUP($A6,'I-Emax'!$A:$BQ,MATCH(CO$1,'I-Emax'!$A$1:$BQ$1,0),FALSE),"")</f>
        <v/>
      </c>
      <c r="CP6" s="47" t="str">
        <f>_xlfn.IFNA(VLOOKUP($A6,'I-Emax'!$A:$BQ,MATCH(CP$1,'I-Emax'!$A$1:$BQ$1,0),FALSE),"")</f>
        <v/>
      </c>
      <c r="CQ6" s="47" t="str">
        <f>_xlfn.IFNA(VLOOKUP($A6,'I-Emax'!$A:$BQ,MATCH(CQ$1,'I-Emax'!$A$1:$BQ$1,0),FALSE),"")</f>
        <v/>
      </c>
      <c r="CR6" s="47">
        <f>_xlfn.IFNA(VLOOKUP($A6,'I-Emax'!$A:$BQ,MATCH(CR$1,'I-Emax'!$A$1:$BQ$1,0),FALSE),"")</f>
        <v>0</v>
      </c>
      <c r="CS6" s="47" t="str">
        <f>_xlfn.IFNA(VLOOKUP($A6,'I-Emax'!$A:$BQ,MATCH(CS$1,'I-Emax'!$A$1:$BQ$1,0),FALSE),"")</f>
        <v/>
      </c>
      <c r="CT6" s="47" t="str">
        <f>_xlfn.IFNA(VLOOKUP($A6,'I-Emax'!$A:$BQ,MATCH(CT$1,'I-Emax'!$A$1:$BQ$1,0),FALSE),"")</f>
        <v/>
      </c>
      <c r="CU6" s="47" t="str">
        <f>_xlfn.IFNA(VLOOKUP($A6,'I-Emax'!$A:$BQ,MATCH(CU$1,'I-Emax'!$A$1:$BQ$1,0),FALSE),"")</f>
        <v/>
      </c>
      <c r="CV6" s="47" t="str">
        <f>_xlfn.IFNA(VLOOKUP($A6,'I-Emax'!$A:$BQ,MATCH(CV$1,'I-Emax'!$A$1:$BQ$1,0),FALSE),"")</f>
        <v/>
      </c>
      <c r="CW6" s="47" t="str">
        <f>_xlfn.IFNA(VLOOKUP($A6,'I-Emax'!$A:$BQ,MATCH(CW$1,'I-Emax'!$A$1:$BQ$1,0),FALSE),"")</f>
        <v/>
      </c>
      <c r="CX6" s="47" t="str">
        <f>_xlfn.IFNA(VLOOKUP($A6,'I-Emax'!$A:$BQ,MATCH(CX$1,'I-Emax'!$A$1:$BQ$1,0),FALSE),"")</f>
        <v/>
      </c>
      <c r="CY6" s="147">
        <f>_xlfn.IFNA(VLOOKUP($A6,'B-Emax'!$A:$IC,MATCH(CY$1,'B-Emax'!$A$1:$IC$1,0),FALSE),"")</f>
        <v>0.8197416618469251</v>
      </c>
      <c r="CZ6" s="51">
        <f>_xlfn.IFNA(VLOOKUP($A6,'B-Emax'!$A:$IC,MATCH(CZ$1,'B-Emax'!$A$1:$IC$1,0),FALSE),"")</f>
        <v>0.50870069605568446</v>
      </c>
      <c r="DA6" s="51" t="str">
        <f>_xlfn.IFNA(VLOOKUP($A6,'B-Emax'!$A:$IC,MATCH(DA$1,'B-Emax'!$A$1:$IC$1,0),FALSE),"")</f>
        <v/>
      </c>
      <c r="DB6" s="51" t="str">
        <f>_xlfn.IFNA(VLOOKUP($A6,'B-Emax'!$A:$IC,MATCH(DB$1,'B-Emax'!$A$1:$IC$1,0),FALSE),"")</f>
        <v/>
      </c>
      <c r="DC6" s="51">
        <f>_xlfn.IFNA(VLOOKUP($A6,'I-Emax'!$A:$IC,MATCH(DC$1,'I-Emax'!$A$1:$IC$1,0),FALSE),"")</f>
        <v>0.48345588235294118</v>
      </c>
      <c r="DD6" s="51">
        <f>_xlfn.IFNA(VLOOKUP($A6,'I-Emax'!$A:$IC,MATCH(DD$1,'I-Emax'!$A$1:$IC$1,0),FALSE),"")</f>
        <v>0.32463768115942027</v>
      </c>
      <c r="DE6" s="51" t="str">
        <f>_xlfn.IFNA(VLOOKUP($A6,'I-Emax'!$A:$IC,MATCH(DE$1,'I-Emax'!$A$1:$IC$1,0),FALSE),"")</f>
        <v/>
      </c>
      <c r="DF6" s="51" t="str">
        <f>_xlfn.IFNA(VLOOKUP($A6,'I-Emax'!$A:$IC,MATCH(DF$1,'I-Emax'!$A$1:$IC$1,0),FALSE),"")</f>
        <v/>
      </c>
      <c r="DG6" s="147">
        <f>_xlfn.IFNA(VLOOKUP($A6,'B-Emax'!$A:$IC,MATCH(DG$1,'B-Emax'!$A$1:$IC$1,0),FALSE),"")</f>
        <v>0.8197416618469251</v>
      </c>
      <c r="DH6" s="51">
        <f>_xlfn.IFNA(VLOOKUP($A6,'B-Emax'!$A:$IC,MATCH(DH$1,'B-Emax'!$A$1:$IC$1,0),FALSE),"")</f>
        <v>0.50870069605568446</v>
      </c>
      <c r="DI6" s="51" t="str">
        <f>_xlfn.IFNA(VLOOKUP($A6,'B-Emax'!$A:$IC,MATCH(DI$1,'B-Emax'!$A$1:$IC$1,0),FALSE),"")</f>
        <v/>
      </c>
      <c r="DJ6" s="51" t="str">
        <f>_xlfn.IFNA(VLOOKUP($A6,'B-Emax'!$A:$IC,MATCH(DJ$1,'B-Emax'!$A$1:$IC$1,0),FALSE),"")</f>
        <v/>
      </c>
      <c r="DK6" s="51">
        <f>_xlfn.IFNA(VLOOKUP($A6,'I-Emax'!$A:$IC,MATCH(DK$1,'I-Emax'!$A$1:$IC$1,0),FALSE),"")</f>
        <v>0.48345588235294118</v>
      </c>
      <c r="DL6" s="51">
        <f>_xlfn.IFNA(VLOOKUP($A6,'I-Emax'!$A:$IC,MATCH(DL$1,'I-Emax'!$A$1:$IC$1,0),FALSE),"")</f>
        <v>0.32463768115942027</v>
      </c>
      <c r="DM6" s="51" t="str">
        <f>_xlfn.IFNA(VLOOKUP($A6,'I-Emax'!$A:$IC,MATCH(DM$1,'I-Emax'!$A$1:$IC$1,0),FALSE),"")</f>
        <v/>
      </c>
      <c r="DN6" s="51" t="str">
        <f>_xlfn.IFNA(VLOOKUP($A6,'I-Emax'!$A:$IC,MATCH(DN$1,'I-Emax'!$A$1:$IC$1,0),FALSE),"")</f>
        <v/>
      </c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</row>
    <row r="7" spans="1:139" s="49" customFormat="1" x14ac:dyDescent="0.2">
      <c r="A7" s="29" t="s">
        <v>115</v>
      </c>
      <c r="B7" s="333">
        <f>VLOOKUP($A7,BI!$A:$Q,MATCH(B$1,BI!$A$1:$Q$1,0),FALSE)</f>
        <v>1</v>
      </c>
      <c r="C7" s="373" t="str">
        <f>VLOOKUP($A7,BI!$A:$Q,MATCH(C$1,BI!$A$1:$Q$1,0),FALSE)</f>
        <v/>
      </c>
      <c r="D7" s="373" t="str">
        <f>VLOOKUP($A7,BI!$A:$Q,MATCH(D$1,BI!$A$1:$Q$1,0),FALSE)</f>
        <v/>
      </c>
      <c r="E7" s="373">
        <f>VLOOKUP($A7,BI!$A:$Q,MATCH(E$1,BI!$A$1:$Q$1,0),FALSE)</f>
        <v>1</v>
      </c>
      <c r="F7" s="373">
        <f>VLOOKUP($A7,BI!$A:$Q,MATCH(F$1,BI!$A$1:$Q$1,0),FALSE)</f>
        <v>1</v>
      </c>
      <c r="G7" s="373">
        <f>VLOOKUP($A7,BI!$A:$Q,MATCH(G$1,BI!$A$1:$Q$1,0),FALSE)</f>
        <v>1</v>
      </c>
      <c r="H7" s="373" t="str">
        <f>VLOOKUP($A7,BI!$A:$Q,MATCH(H$1,BI!$A$1:$Q$1,0),FALSE)</f>
        <v/>
      </c>
      <c r="I7" s="373" t="str">
        <f>VLOOKUP($A7,BI!$A:$Q,MATCH(I$1,BI!$A$1:$Q$1,0),FALSE)</f>
        <v/>
      </c>
      <c r="J7" s="373" t="str">
        <f>VLOOKUP($A7,BI!$A:$Q,MATCH(J$1,BI!$A$1:$Q$1,0),FALSE)</f>
        <v/>
      </c>
      <c r="K7" s="373" t="str">
        <f>VLOOKUP($A7,BI!$A:$Q,MATCH(K$1,BI!$A$1:$Q$1,0),FALSE)</f>
        <v/>
      </c>
      <c r="L7" s="373" t="str">
        <f>VLOOKUP($A7,BI!$A:$Q,MATCH(L$1,BI!$A$1:$Q$1,0),FALSE)</f>
        <v/>
      </c>
      <c r="M7" s="373" t="str">
        <f>VLOOKUP($A7,BI!$A:$Q,MATCH(M$1,BI!$A$1:$Q$1,0),FALSE)</f>
        <v/>
      </c>
      <c r="N7" s="49">
        <f t="shared" si="1"/>
        <v>4</v>
      </c>
      <c r="O7" s="49">
        <f>VLOOKUP($A7,BI!$A:$Q,MATCH(O$1,BI!$A$1:$Q$1,0),FALSE)</f>
        <v>1</v>
      </c>
      <c r="P7" s="37">
        <f>VLOOKUP($A7,BI!$A:$Q,MATCH(P$1,BI!$A$1:$Q$1,0),FALSE)</f>
        <v>1</v>
      </c>
      <c r="Q7" s="37" t="str">
        <f>VLOOKUP($A7,BI!$A:$Q,MATCH(Q$1,BI!$A$1:$Q$1,0),FALSE)</f>
        <v/>
      </c>
      <c r="R7" s="37" t="str">
        <f>VLOOKUP($A7,BI!$A:$Q,MATCH(R$1,BI!$A$1:$Q$1,0),FALSE)</f>
        <v/>
      </c>
      <c r="S7" s="37">
        <f t="shared" si="0"/>
        <v>2</v>
      </c>
      <c r="T7" s="61" cm="1">
        <f t="array" ref="T7">IFERROR(IF(N7&gt;2,RSQ(IF($B7:$M7&lt;&gt;"",AE7:AP7,""),IF($B7:$M7&lt;&gt;"",AQ7:BB7,"")),""),"")</f>
        <v>9.8138883507906838E-2</v>
      </c>
      <c r="U7" s="51" cm="1">
        <f t="array" ref="U7">IFERROR(IF($N7&gt;2,RSQ(IF($AE7:$AP7&lt;&gt;"",BC7:BN7,""),IF($AE7:$AP7&lt;&gt;"",BO7:BZ7,"")),""),"")</f>
        <v>0.89476166990302153</v>
      </c>
      <c r="V7" s="51" cm="1">
        <f t="array" ref="V7">IFERROR(IF($N7&gt;2,RSQ(IF($B7:$M7&lt;&gt;"",CA7:CL7,""),IF($B7:$M7&lt;&gt;"",CM7:CX7,"")),""),"")</f>
        <v>0.89476166990302086</v>
      </c>
      <c r="W7" s="61" t="str" cm="1">
        <f t="array" ref="W7">IFERROR(IF(AND($S7&gt;2,$N7&gt;2),RSQ(IF($B7:$M7&lt;&gt;"",AE7:AP7,""),IF($B7:$M7&lt;&gt;"",AQ7:BB7,"")),""),"")</f>
        <v/>
      </c>
      <c r="X7" s="51" t="str" cm="1">
        <f t="array" ref="X7">IFERROR(IF(AND($S7&gt;2,$N7&gt;2),RSQ(IF($AE7:$AP7&lt;&gt;"",BC7:BN7,""),IF($AE7:$AP7&lt;&gt;"",BO7:BZ7,"")),""),"")</f>
        <v/>
      </c>
      <c r="Y7" s="61" cm="1">
        <f t="array" ref="Y7">IFERROR(IF(COUNT(C7:G7)&gt;2,RSQ(IF($C7:$G7&lt;&gt;"",AF7:AJ7,""),IF($C7:$G7&lt;&gt;"",AR7:AV7,"")),""),"")</f>
        <v>0.79584996655220941</v>
      </c>
      <c r="Z7" s="51" cm="1">
        <f t="array" ref="Z7">IFERROR(IF(COUNT(C7:G7)&gt;2,RSQ(IF($C7:$G7&lt;&gt;"",BD7:BH7,""),IF($C7:$G7&lt;&gt;"",BP7:BT7,"")),""),"")</f>
        <v>0.94317921802814098</v>
      </c>
      <c r="AA7" s="51" t="str" cm="1">
        <f t="array" ref="AA7">IFERROR(IF(COUNT(H7:K7)&gt;2,RSQ(IF($H7:$K7&lt;&gt;"",AK7:AN7,""),IF($H7:$K7&lt;&gt;"",AW7:AZ7,"")),""),"")</f>
        <v/>
      </c>
      <c r="AB7" s="51" t="str" cm="1">
        <f t="array" ref="AB7">IFERROR(IF(COUNT(H7:K7)&gt;2,RSQ(IF($H7:$K7&lt;&gt;"",BI7:BL7,""),IF($H7:$K7&lt;&gt;"",BU7:BX7,"")),""),"")</f>
        <v/>
      </c>
      <c r="AC7" s="61" t="str" cm="1">
        <f t="array" ref="AC7">IFERROR(IF($S7&gt;2,RSQ(IF($O7:$R7&lt;&gt;"",CY7:DB7,""),IF($O7:$R7&lt;&gt;"",DC7:DF7,"")),""),"")</f>
        <v/>
      </c>
      <c r="AD7" s="51" t="str" cm="1">
        <f t="array" ref="AD7">IFERROR(IF($S7&gt;2,RSQ(IF($O7:$R7&lt;&gt;"",DG7:DJ7,""),IF($O7:$R7&lt;&gt;"",DK7:DN7,"")),""),"")</f>
        <v/>
      </c>
      <c r="AE7" s="80">
        <f>_xlfn.IFNA(VLOOKUP($A7,'B-Emax'!$A:$BM,MATCH(AE$1,'B-Emax'!$A$1:$BM$1,0),FALSE),"")</f>
        <v>51.79</v>
      </c>
      <c r="AF7" s="81" t="str">
        <f>_xlfn.IFNA(VLOOKUP($A7,'B-Emax'!$A:$BM,MATCH(AF$1,'B-Emax'!$A$1:$BM$1,0),FALSE),"")</f>
        <v/>
      </c>
      <c r="AG7" s="81" t="str">
        <f>_xlfn.IFNA(VLOOKUP($A7,'B-Emax'!$A:$BM,MATCH(AG$1,'B-Emax'!$A$1:$BM$1,0),FALSE),"")</f>
        <v/>
      </c>
      <c r="AH7" s="81">
        <f>_xlfn.IFNA(VLOOKUP($A7,'B-Emax'!$A:$BM,MATCH(AH$1,'B-Emax'!$A$1:$BM$1,0),FALSE),"")</f>
        <v>18.489999999999998</v>
      </c>
      <c r="AI7" s="81">
        <f>_xlfn.IFNA(VLOOKUP($A7,'B-Emax'!$A:$BM,MATCH(AI$1,'B-Emax'!$A$1:$BM$1,0),FALSE),"")</f>
        <v>46.36</v>
      </c>
      <c r="AJ7" s="81">
        <f>_xlfn.IFNA(VLOOKUP($A7,'B-Emax'!$A:$BM,MATCH(AJ$1,'B-Emax'!$A$1:$BM$1,0),FALSE),"")</f>
        <v>80.08</v>
      </c>
      <c r="AK7" s="82" t="str">
        <f>_xlfn.IFNA(VLOOKUP($A7,'B-Emax'!$A:$BM,MATCH(AK$1,'B-Emax'!$A$1:$BM$1,0),FALSE),"")</f>
        <v/>
      </c>
      <c r="AL7" s="82" t="str">
        <f>_xlfn.IFNA(VLOOKUP($A7,'B-Emax'!$A:$BM,MATCH(AL$1,'B-Emax'!$A$1:$BM$1,0),FALSE),"")</f>
        <v/>
      </c>
      <c r="AM7" s="82" t="str">
        <f>_xlfn.IFNA(VLOOKUP($A7,'B-Emax'!$A:$BM,MATCH(AM$1,'B-Emax'!$A$1:$BM$1,0),FALSE),"")</f>
        <v/>
      </c>
      <c r="AN7" s="81" t="str">
        <f>_xlfn.IFNA(VLOOKUP($A7,'B-Emax'!$A:$BM,MATCH(AN$1,'B-Emax'!$A$1:$BM$1,0),FALSE),"")</f>
        <v/>
      </c>
      <c r="AO7" s="82" t="str">
        <f>_xlfn.IFNA(VLOOKUP($A7,'B-Emax'!$A:$BM,MATCH(AO$1,'B-Emax'!$A$1:$BM$1,0),FALSE),"")</f>
        <v/>
      </c>
      <c r="AP7" s="82" t="str">
        <f>_xlfn.IFNA(VLOOKUP($A7,'B-Emax'!$A:$BM,MATCH(AP$1,'B-Emax'!$A$1:$BM$1,0),FALSE),"")</f>
        <v/>
      </c>
      <c r="AQ7" s="50">
        <f>_xlfn.IFNA(VLOOKUP($A7,'I-Emax'!$A:$BM,MATCH(AQ$1,'I-Emax'!$A$1:$BM$1,0),FALSE),"")</f>
        <v>25.7</v>
      </c>
      <c r="AR7" s="50" t="str">
        <f>_xlfn.IFNA(VLOOKUP($A7,'I-Emax'!$A:$BM,MATCH(AR$1,'I-Emax'!$A$1:$BM$1,0),FALSE),"")</f>
        <v/>
      </c>
      <c r="AS7" s="50" t="str">
        <f>_xlfn.IFNA(VLOOKUP($A7,'I-Emax'!$A:$BM,MATCH(AS$1,'I-Emax'!$A$1:$BM$1,0),FALSE),"")</f>
        <v/>
      </c>
      <c r="AT7" s="50">
        <f>_xlfn.IFNA(VLOOKUP($A7,'I-Emax'!$A:$BM,MATCH(AT$1,'I-Emax'!$A$1:$BM$1,0),FALSE),"")</f>
        <v>16.399999999999999</v>
      </c>
      <c r="AU7" s="50">
        <f>_xlfn.IFNA(VLOOKUP($A7,'I-Emax'!$A:$BM,MATCH(AU$1,'I-Emax'!$A$1:$BM$1,0),FALSE),"")</f>
        <v>16.399999999999999</v>
      </c>
      <c r="AV7" s="50">
        <f>_xlfn.IFNA(VLOOKUP($A7,'I-Emax'!$A:$BM,MATCH(AV$1,'I-Emax'!$A$1:$BM$1,0),FALSE),"")</f>
        <v>10.9</v>
      </c>
      <c r="AW7" s="50" t="str">
        <f>_xlfn.IFNA(VLOOKUP($A7,'I-Emax'!$A:$BM,MATCH(AW$1,'I-Emax'!$A$1:$BM$1,0),FALSE),"")</f>
        <v/>
      </c>
      <c r="AX7" s="50" t="str">
        <f>_xlfn.IFNA(VLOOKUP($A7,'I-Emax'!$A:$BM,MATCH(AX$1,'I-Emax'!$A$1:$BM$1,0),FALSE),"")</f>
        <v/>
      </c>
      <c r="AY7" s="50" t="str">
        <f>_xlfn.IFNA(VLOOKUP($A7,'I-Emax'!$A:$BM,MATCH(AY$1,'I-Emax'!$A$1:$BM$1,0),FALSE),"")</f>
        <v/>
      </c>
      <c r="AZ7" s="50" t="str">
        <f>_xlfn.IFNA(VLOOKUP($A7,'I-Emax'!$A:$BM,MATCH(AZ$1,'I-Emax'!$A$1:$BM$1,0),FALSE),"")</f>
        <v/>
      </c>
      <c r="BA7" s="50" t="str">
        <f>_xlfn.IFNA(VLOOKUP($A7,'I-Emax'!$A:$BM,MATCH(BA$1,'I-Emax'!$A$1:$BM$1,0),FALSE),"")</f>
        <v/>
      </c>
      <c r="BB7" s="50" t="str">
        <f>_xlfn.IFNA(VLOOKUP($A7,'I-Emax'!$A:$BM,MATCH(BB$1,'I-Emax'!$A$1:$BM$1,0),FALSE),"")</f>
        <v/>
      </c>
      <c r="BC7" s="40">
        <f>_xlfn.IFNA(VLOOKUP($A7,'B-Emax'!$A:$BM,MATCH(BC$1,'B-Emax'!$A$1:$BM$1,0),FALSE),"")</f>
        <v>0.998457682668209</v>
      </c>
      <c r="BD7" s="41" t="str">
        <f>_xlfn.IFNA(VLOOKUP($A7,'B-Emax'!$A:$BM,MATCH(BD$1,'B-Emax'!$A$1:$BM$1,0),FALSE),"")</f>
        <v/>
      </c>
      <c r="BE7" s="41" t="str">
        <f>_xlfn.IFNA(VLOOKUP($A7,'B-Emax'!$A:$BM,MATCH(BE$1,'B-Emax'!$A$1:$BM$1,0),FALSE),"")</f>
        <v/>
      </c>
      <c r="BF7" s="41">
        <f>_xlfn.IFNA(VLOOKUP($A7,'B-Emax'!$A:$BM,MATCH(BF$1,'B-Emax'!$A$1:$BM$1,0),FALSE),"")</f>
        <v>4.9704301075268811E-2</v>
      </c>
      <c r="BG7" s="41">
        <f>_xlfn.IFNA(VLOOKUP($A7,'B-Emax'!$A:$BM,MATCH(BG$1,'B-Emax'!$A$1:$BM$1,0),FALSE),"")</f>
        <v>9.5019471203115394E-2</v>
      </c>
      <c r="BH7" s="41">
        <f>_xlfn.IFNA(VLOOKUP($A7,'B-Emax'!$A:$BM,MATCH(BH$1,'B-Emax'!$A$1:$BM$1,0),FALSE),"")</f>
        <v>0.2322505800464037</v>
      </c>
      <c r="BI7" s="41" t="str">
        <f>_xlfn.IFNA(VLOOKUP($A7,'B-Emax'!$A:$BM,MATCH(BI$1,'B-Emax'!$A$1:$BM$1,0),FALSE),"")</f>
        <v/>
      </c>
      <c r="BJ7" s="41" t="str">
        <f>_xlfn.IFNA(VLOOKUP($A7,'B-Emax'!$A:$BM,MATCH(BJ$1,'B-Emax'!$A$1:$BM$1,0),FALSE),"")</f>
        <v/>
      </c>
      <c r="BK7" s="41" t="str">
        <f>_xlfn.IFNA(VLOOKUP($A7,'B-Emax'!$A:$BM,MATCH(BK$1,'B-Emax'!$A$1:$BM$1,0),FALSE),"")</f>
        <v/>
      </c>
      <c r="BL7" s="41" t="str">
        <f>_xlfn.IFNA(VLOOKUP($A7,'B-Emax'!$A:$BM,MATCH(BL$1,'B-Emax'!$A$1:$BM$1,0),FALSE),"")</f>
        <v/>
      </c>
      <c r="BM7" s="41" t="str">
        <f>_xlfn.IFNA(VLOOKUP($A7,'B-Emax'!$A:$BM,MATCH(BM$1,'B-Emax'!$A$1:$BM$1,0),FALSE),"")</f>
        <v/>
      </c>
      <c r="BN7" s="41" t="str">
        <f>_xlfn.IFNA(VLOOKUP($A7,'B-Emax'!$A:$BM,MATCH(BN$1,'B-Emax'!$A$1:$BM$1,0),FALSE),"")</f>
        <v/>
      </c>
      <c r="BO7" s="47">
        <f>_xlfn.IFNA(VLOOKUP($A7,'I-Emax'!$A:$BM,MATCH(BO$1,'I-Emax'!$A$1:$BM$1,0),FALSE),"")</f>
        <v>0.47242647058823528</v>
      </c>
      <c r="BP7" s="47" t="str">
        <f>_xlfn.IFNA(VLOOKUP($A7,'I-Emax'!$A:$BM,MATCH(BP$1,'I-Emax'!$A$1:$BM$1,0),FALSE),"")</f>
        <v/>
      </c>
      <c r="BQ7" s="47" t="str">
        <f>_xlfn.IFNA(VLOOKUP($A7,'I-Emax'!$A:$BM,MATCH(BQ$1,'I-Emax'!$A$1:$BM$1,0),FALSE),"")</f>
        <v/>
      </c>
      <c r="BR7" s="47">
        <f>_xlfn.IFNA(VLOOKUP($A7,'I-Emax'!$A:$BM,MATCH(BR$1,'I-Emax'!$A$1:$BM$1,0),FALSE),"")</f>
        <v>0.33954451345755693</v>
      </c>
      <c r="BS7" s="47">
        <f>_xlfn.IFNA(VLOOKUP($A7,'I-Emax'!$A:$BM,MATCH(BS$1,'I-Emax'!$A$1:$BM$1,0),FALSE),"")</f>
        <v>0.33954451345755693</v>
      </c>
      <c r="BT7" s="47">
        <f>_xlfn.IFNA(VLOOKUP($A7,'I-Emax'!$A:$BM,MATCH(BT$1,'I-Emax'!$A$1:$BM$1,0),FALSE),"")</f>
        <v>0.31594202898550727</v>
      </c>
      <c r="BU7" s="47" t="str">
        <f>_xlfn.IFNA(VLOOKUP($A7,'I-Emax'!$A:$BM,MATCH(BU$1,'I-Emax'!$A$1:$BM$1,0),FALSE),"")</f>
        <v/>
      </c>
      <c r="BV7" s="47" t="str">
        <f>_xlfn.IFNA(VLOOKUP($A7,'I-Emax'!$A:$BM,MATCH(BV$1,'I-Emax'!$A$1:$BM$1,0),FALSE),"")</f>
        <v/>
      </c>
      <c r="BW7" s="47" t="str">
        <f>_xlfn.IFNA(VLOOKUP($A7,'I-Emax'!$A:$BM,MATCH(BW$1,'I-Emax'!$A$1:$BM$1,0),FALSE),"")</f>
        <v/>
      </c>
      <c r="BX7" s="47" t="str">
        <f>_xlfn.IFNA(VLOOKUP($A7,'I-Emax'!$A:$BM,MATCH(BX$1,'I-Emax'!$A$1:$BM$1,0),FALSE),"")</f>
        <v/>
      </c>
      <c r="BY7" s="47" t="str">
        <f>_xlfn.IFNA(VLOOKUP($A7,'I-Emax'!$A:$BM,MATCH(BY$1,'I-Emax'!$A$1:$BM$1,0),FALSE),"")</f>
        <v/>
      </c>
      <c r="BZ7" s="47" t="str">
        <f>_xlfn.IFNA(VLOOKUP($A7,'I-Emax'!$A:$BM,MATCH(BZ$1,'I-Emax'!$A$1:$BM$1,0),FALSE),"")</f>
        <v/>
      </c>
      <c r="CA7" s="40">
        <f>_xlfn.IFNA(VLOOKUP($A7,'B-Emax'!$A:$BM,MATCH(CA$1,'B-Emax'!$A$1:$BM$1,0),FALSE),"")</f>
        <v>1</v>
      </c>
      <c r="CB7" s="41" t="str">
        <f>_xlfn.IFNA(VLOOKUP($A7,'B-Emax'!$A:$BM,MATCH(CB$1,'B-Emax'!$A$1:$BM$1,0),FALSE),"")</f>
        <v/>
      </c>
      <c r="CC7" s="41" t="str">
        <f>_xlfn.IFNA(VLOOKUP($A7,'B-Emax'!$A:$BM,MATCH(CC$1,'B-Emax'!$A$1:$BM$1,0),FALSE),"")</f>
        <v/>
      </c>
      <c r="CD7" s="41">
        <f>_xlfn.IFNA(VLOOKUP($A7,'B-Emax'!$A:$BM,MATCH(CD$1,'B-Emax'!$A$1:$BM$1,0),FALSE),"")</f>
        <v>0</v>
      </c>
      <c r="CE7" s="41">
        <f>_xlfn.IFNA(VLOOKUP($A7,'B-Emax'!$A:$BM,MATCH(CE$1,'B-Emax'!$A$1:$BM$1,0),FALSE),"")</f>
        <v>4.776285492839373E-2</v>
      </c>
      <c r="CF7" s="41">
        <f>_xlfn.IFNA(VLOOKUP($A7,'B-Emax'!$A:$BM,MATCH(CF$1,'B-Emax'!$A$1:$BM$1,0),FALSE),"")</f>
        <v>0.19240645937371303</v>
      </c>
      <c r="CG7" s="41" t="str">
        <f>_xlfn.IFNA(VLOOKUP($A7,'B-Emax'!$A:$BM,MATCH(CG$1,'B-Emax'!$A$1:$BM$1,0),FALSE),"")</f>
        <v/>
      </c>
      <c r="CH7" s="41" t="str">
        <f>_xlfn.IFNA(VLOOKUP($A7,'B-Emax'!$A:$BM,MATCH(CH$1,'B-Emax'!$A$1:$BM$1,0),FALSE),"")</f>
        <v/>
      </c>
      <c r="CI7" s="41" t="str">
        <f>_xlfn.IFNA(VLOOKUP($A7,'B-Emax'!$A:$BM,MATCH(CI$1,'B-Emax'!$A$1:$BM$1,0),FALSE),"")</f>
        <v/>
      </c>
      <c r="CJ7" s="41" t="str">
        <f>_xlfn.IFNA(VLOOKUP($A7,'B-Emax'!$A:$BM,MATCH(CJ$1,'B-Emax'!$A$1:$BM$1,0),FALSE),"")</f>
        <v/>
      </c>
      <c r="CK7" s="41" t="str">
        <f>_xlfn.IFNA(VLOOKUP($A7,'B-Emax'!$A:$BM,MATCH(CK$1,'B-Emax'!$A$1:$BM$1,0),FALSE),"")</f>
        <v/>
      </c>
      <c r="CL7" s="41" t="str">
        <f>_xlfn.IFNA(VLOOKUP($A7,'B-Emax'!$A:$BM,MATCH(CL$1,'B-Emax'!$A$1:$BM$1,0),FALSE),"")</f>
        <v/>
      </c>
      <c r="CM7" s="47">
        <f>_xlfn.IFNA(VLOOKUP($A7,'I-Emax'!$A:$BQ,MATCH(CM$1,'I-Emax'!$A$1:$BQ$1,0),FALSE),"")</f>
        <v>1</v>
      </c>
      <c r="CN7" s="47" t="str">
        <f>_xlfn.IFNA(VLOOKUP($A7,'I-Emax'!$A:$BQ,MATCH(CN$1,'I-Emax'!$A$1:$BQ$1,0),FALSE),"")</f>
        <v/>
      </c>
      <c r="CO7" s="47" t="str">
        <f>_xlfn.IFNA(VLOOKUP($A7,'I-Emax'!$A:$BQ,MATCH(CO$1,'I-Emax'!$A$1:$BQ$1,0),FALSE),"")</f>
        <v/>
      </c>
      <c r="CP7" s="47">
        <f>_xlfn.IFNA(VLOOKUP($A7,'I-Emax'!$A:$BQ,MATCH(CP$1,'I-Emax'!$A$1:$BQ$1,0),FALSE),"")</f>
        <v>0.15082959194096771</v>
      </c>
      <c r="CQ7" s="47">
        <f>_xlfn.IFNA(VLOOKUP($A7,'I-Emax'!$A:$BQ,MATCH(CQ$1,'I-Emax'!$A$1:$BQ$1,0),FALSE),"")</f>
        <v>0.15082959194096771</v>
      </c>
      <c r="CR7" s="47">
        <f>_xlfn.IFNA(VLOOKUP($A7,'I-Emax'!$A:$BQ,MATCH(CR$1,'I-Emax'!$A$1:$BQ$1,0),FALSE),"")</f>
        <v>0</v>
      </c>
      <c r="CS7" s="47" t="str">
        <f>_xlfn.IFNA(VLOOKUP($A7,'I-Emax'!$A:$BQ,MATCH(CS$1,'I-Emax'!$A$1:$BQ$1,0),FALSE),"")</f>
        <v/>
      </c>
      <c r="CT7" s="47" t="str">
        <f>_xlfn.IFNA(VLOOKUP($A7,'I-Emax'!$A:$BQ,MATCH(CT$1,'I-Emax'!$A$1:$BQ$1,0),FALSE),"")</f>
        <v/>
      </c>
      <c r="CU7" s="47" t="str">
        <f>_xlfn.IFNA(VLOOKUP($A7,'I-Emax'!$A:$BQ,MATCH(CU$1,'I-Emax'!$A$1:$BQ$1,0),FALSE),"")</f>
        <v/>
      </c>
      <c r="CV7" s="47" t="str">
        <f>_xlfn.IFNA(VLOOKUP($A7,'I-Emax'!$A:$BQ,MATCH(CV$1,'I-Emax'!$A$1:$BQ$1,0),FALSE),"")</f>
        <v/>
      </c>
      <c r="CW7" s="47" t="str">
        <f>_xlfn.IFNA(VLOOKUP($A7,'I-Emax'!$A:$BQ,MATCH(CW$1,'I-Emax'!$A$1:$BQ$1,0),FALSE),"")</f>
        <v/>
      </c>
      <c r="CX7" s="47" t="str">
        <f>_xlfn.IFNA(VLOOKUP($A7,'I-Emax'!$A:$BQ,MATCH(CX$1,'I-Emax'!$A$1:$BQ$1,0),FALSE),"")</f>
        <v/>
      </c>
      <c r="CY7" s="147">
        <f>_xlfn.IFNA(VLOOKUP($A7,'B-Emax'!$A:$IC,MATCH(CY$1,'B-Emax'!$A$1:$IC$1,0),FALSE),"")</f>
        <v>0.998457682668209</v>
      </c>
      <c r="CZ7" s="51">
        <f>_xlfn.IFNA(VLOOKUP($A7,'B-Emax'!$A:$IC,MATCH(CZ$1,'B-Emax'!$A$1:$IC$1,0),FALSE),"")</f>
        <v>0.2322505800464037</v>
      </c>
      <c r="DA7" s="51" t="str">
        <f>_xlfn.IFNA(VLOOKUP($A7,'B-Emax'!$A:$IC,MATCH(DA$1,'B-Emax'!$A$1:$IC$1,0),FALSE),"")</f>
        <v/>
      </c>
      <c r="DB7" s="51" t="str">
        <f>_xlfn.IFNA(VLOOKUP($A7,'B-Emax'!$A:$IC,MATCH(DB$1,'B-Emax'!$A$1:$IC$1,0),FALSE),"")</f>
        <v/>
      </c>
      <c r="DC7" s="51">
        <f>_xlfn.IFNA(VLOOKUP($A7,'I-Emax'!$A:$IC,MATCH(DC$1,'I-Emax'!$A$1:$IC$1,0),FALSE),"")</f>
        <v>0.47242647058823528</v>
      </c>
      <c r="DD7" s="51">
        <f>_xlfn.IFNA(VLOOKUP($A7,'I-Emax'!$A:$IC,MATCH(DD$1,'I-Emax'!$A$1:$IC$1,0),FALSE),"")</f>
        <v>0.33954451345755693</v>
      </c>
      <c r="DE7" s="51" t="str">
        <f>_xlfn.IFNA(VLOOKUP($A7,'I-Emax'!$A:$IC,MATCH(DE$1,'I-Emax'!$A$1:$IC$1,0),FALSE),"")</f>
        <v/>
      </c>
      <c r="DF7" s="51" t="str">
        <f>_xlfn.IFNA(VLOOKUP($A7,'I-Emax'!$A:$IC,MATCH(DF$1,'I-Emax'!$A$1:$IC$1,0),FALSE),"")</f>
        <v/>
      </c>
      <c r="DG7" s="147">
        <f>_xlfn.IFNA(VLOOKUP($A7,'B-Emax'!$A:$IC,MATCH(DG$1,'B-Emax'!$A$1:$IC$1,0),FALSE),"")</f>
        <v>0.998457682668209</v>
      </c>
      <c r="DH7" s="51">
        <f>_xlfn.IFNA(VLOOKUP($A7,'B-Emax'!$A:$IC,MATCH(DH$1,'B-Emax'!$A$1:$IC$1,0),FALSE),"")</f>
        <v>0.12565811744159597</v>
      </c>
      <c r="DI7" s="51" t="str">
        <f>_xlfn.IFNA(VLOOKUP($A7,'B-Emax'!$A:$IC,MATCH(DI$1,'B-Emax'!$A$1:$IC$1,0),FALSE),"")</f>
        <v/>
      </c>
      <c r="DJ7" s="51" t="str">
        <f>_xlfn.IFNA(VLOOKUP($A7,'B-Emax'!$A:$IC,MATCH(DJ$1,'B-Emax'!$A$1:$IC$1,0),FALSE),"")</f>
        <v/>
      </c>
      <c r="DK7" s="51">
        <f>_xlfn.IFNA(VLOOKUP($A7,'I-Emax'!$A:$IC,MATCH(DK$1,'I-Emax'!$A$1:$IC$1,0),FALSE),"")</f>
        <v>0.47242647058823528</v>
      </c>
      <c r="DL7" s="51">
        <f>_xlfn.IFNA(VLOOKUP($A7,'I-Emax'!$A:$IC,MATCH(DL$1,'I-Emax'!$A$1:$IC$1,0),FALSE),"")</f>
        <v>0.33167701863354038</v>
      </c>
      <c r="DM7" s="51" t="str">
        <f>_xlfn.IFNA(VLOOKUP($A7,'I-Emax'!$A:$IC,MATCH(DM$1,'I-Emax'!$A$1:$IC$1,0),FALSE),"")</f>
        <v/>
      </c>
      <c r="DN7" s="51" t="str">
        <f>_xlfn.IFNA(VLOOKUP($A7,'I-Emax'!$A:$IC,MATCH(DN$1,'I-Emax'!$A$1:$IC$1,0),FALSE),"")</f>
        <v/>
      </c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</row>
    <row r="8" spans="1:139" s="49" customFormat="1" x14ac:dyDescent="0.2">
      <c r="A8" s="29" t="s">
        <v>20</v>
      </c>
      <c r="B8" s="333">
        <f>VLOOKUP($A8,BI!$A:$Q,MATCH(B$1,BI!$A$1:$Q$1,0),FALSE)</f>
        <v>1</v>
      </c>
      <c r="C8" s="373" t="str">
        <f>VLOOKUP($A8,BI!$A:$Q,MATCH(C$1,BI!$A$1:$Q$1,0),FALSE)</f>
        <v/>
      </c>
      <c r="D8" s="373" t="str">
        <f>VLOOKUP($A8,BI!$A:$Q,MATCH(D$1,BI!$A$1:$Q$1,0),FALSE)</f>
        <v/>
      </c>
      <c r="E8" s="373" t="str">
        <f>VLOOKUP($A8,BI!$A:$Q,MATCH(E$1,BI!$A$1:$Q$1,0),FALSE)</f>
        <v/>
      </c>
      <c r="F8" s="373" t="str">
        <f>VLOOKUP($A8,BI!$A:$Q,MATCH(F$1,BI!$A$1:$Q$1,0),FALSE)</f>
        <v/>
      </c>
      <c r="G8" s="373" t="str">
        <f>VLOOKUP($A8,BI!$A:$Q,MATCH(G$1,BI!$A$1:$Q$1,0),FALSE)</f>
        <v/>
      </c>
      <c r="H8" s="373">
        <f>VLOOKUP($A8,BI!$A:$Q,MATCH(H$1,BI!$A$1:$Q$1,0),FALSE)</f>
        <v>1</v>
      </c>
      <c r="I8" s="373">
        <f>VLOOKUP($A8,BI!$A:$Q,MATCH(I$1,BI!$A$1:$Q$1,0),FALSE)</f>
        <v>1</v>
      </c>
      <c r="J8" s="373" t="str">
        <f>VLOOKUP($A8,BI!$A:$Q,MATCH(J$1,BI!$A$1:$Q$1,0),FALSE)</f>
        <v/>
      </c>
      <c r="K8" s="373" t="str">
        <f>VLOOKUP($A8,BI!$A:$Q,MATCH(K$1,BI!$A$1:$Q$1,0),FALSE)</f>
        <v/>
      </c>
      <c r="L8" s="373" t="str">
        <f>VLOOKUP($A8,BI!$A:$Q,MATCH(L$1,BI!$A$1:$Q$1,0),FALSE)</f>
        <v/>
      </c>
      <c r="M8" s="373" t="str">
        <f>VLOOKUP($A8,BI!$A:$Q,MATCH(M$1,BI!$A$1:$Q$1,0),FALSE)</f>
        <v/>
      </c>
      <c r="N8" s="49">
        <f t="shared" si="1"/>
        <v>3</v>
      </c>
      <c r="O8" s="49">
        <f>VLOOKUP($A8,BI!$A:$Q,MATCH(O$1,BI!$A$1:$Q$1,0),FALSE)</f>
        <v>1</v>
      </c>
      <c r="P8" s="37" t="str">
        <f>VLOOKUP($A8,BI!$A:$Q,MATCH(P$1,BI!$A$1:$Q$1,0),FALSE)</f>
        <v/>
      </c>
      <c r="Q8" s="37">
        <f>VLOOKUP($A8,BI!$A:$Q,MATCH(Q$1,BI!$A$1:$Q$1,0),FALSE)</f>
        <v>1</v>
      </c>
      <c r="R8" s="37" t="str">
        <f>VLOOKUP($A8,BI!$A:$Q,MATCH(R$1,BI!$A$1:$Q$1,0),FALSE)</f>
        <v/>
      </c>
      <c r="S8" s="37">
        <f t="shared" si="0"/>
        <v>2</v>
      </c>
      <c r="T8" s="61" cm="1">
        <f t="array" ref="T8">IFERROR(IF(N8&gt;2,RSQ(IF($B8:$M8&lt;&gt;"",AE8:AP8,""),IF($B8:$M8&lt;&gt;"",AQ8:BB8,"")),""),"")</f>
        <v>0.72928905263915755</v>
      </c>
      <c r="U8" s="51" cm="1">
        <f t="array" ref="U8">IFERROR(IF($N8&gt;2,RSQ(IF($AE8:$AP8&lt;&gt;"",BC8:BN8,""),IF($AE8:$AP8&lt;&gt;"",BO8:BZ8,"")),""),"")</f>
        <v>0.9877045499110485</v>
      </c>
      <c r="V8" s="51" cm="1">
        <f t="array" ref="V8">IFERROR(IF($N8&gt;2,RSQ(IF($B8:$M8&lt;&gt;"",CA8:CL8,""),IF($B8:$M8&lt;&gt;"",CM8:CX8,"")),""),"")</f>
        <v>0.98770454991104872</v>
      </c>
      <c r="W8" s="61" t="str" cm="1">
        <f t="array" ref="W8">IFERROR(IF(AND($S8&gt;2,$N8&gt;2),RSQ(IF($B8:$M8&lt;&gt;"",AE8:AP8,""),IF($B8:$M8&lt;&gt;"",AQ8:BB8,"")),""),"")</f>
        <v/>
      </c>
      <c r="X8" s="51" t="str" cm="1">
        <f t="array" ref="X8">IFERROR(IF(AND($S8&gt;2,$N8&gt;2),RSQ(IF($AE8:$AP8&lt;&gt;"",BC8:BN8,""),IF($AE8:$AP8&lt;&gt;"",BO8:BZ8,"")),""),"")</f>
        <v/>
      </c>
      <c r="Y8" s="61" t="str" cm="1">
        <f t="array" ref="Y8">IFERROR(IF(COUNT(C8:G8)&gt;2,RSQ(IF($C8:$G8&lt;&gt;"",AF8:AJ8,""),IF($C8:$G8&lt;&gt;"",AR8:AV8,"")),""),"")</f>
        <v/>
      </c>
      <c r="Z8" s="51" t="str" cm="1">
        <f t="array" ref="Z8">IFERROR(IF(COUNT(C8:G8)&gt;2,RSQ(IF($C8:$G8&lt;&gt;"",BD8:BH8,""),IF($C8:$G8&lt;&gt;"",BP8:BT8,"")),""),"")</f>
        <v/>
      </c>
      <c r="AA8" s="51" t="str" cm="1">
        <f t="array" ref="AA8">IFERROR(IF(COUNT(H8:K8)&gt;2,RSQ(IF($H8:$K8&lt;&gt;"",AK8:AN8,""),IF($H8:$K8&lt;&gt;"",AW8:AZ8,"")),""),"")</f>
        <v/>
      </c>
      <c r="AB8" s="51" t="str" cm="1">
        <f t="array" ref="AB8">IFERROR(IF(COUNT(H8:K8)&gt;2,RSQ(IF($H8:$K8&lt;&gt;"",BI8:BL8,""),IF($H8:$K8&lt;&gt;"",BU8:BX8,"")),""),"")</f>
        <v/>
      </c>
      <c r="AC8" s="61" t="str" cm="1">
        <f t="array" ref="AC8">IFERROR(IF($S8&gt;2,RSQ(IF($O8:$R8&lt;&gt;"",CY8:DB8,""),IF($O8:$R8&lt;&gt;"",DC8:DF8,"")),""),"")</f>
        <v/>
      </c>
      <c r="AD8" s="51" t="str" cm="1">
        <f t="array" ref="AD8">IFERROR(IF($S8&gt;2,RSQ(IF($O8:$R8&lt;&gt;"",DG8:DJ8,""),IF($O8:$R8&lt;&gt;"",DK8:DN8,"")),""),"")</f>
        <v/>
      </c>
      <c r="AE8" s="80">
        <f>_xlfn.IFNA(VLOOKUP($A8,'B-Emax'!$A:$BM,MATCH(AE$1,'B-Emax'!$A$1:$BM$1,0),FALSE),"")</f>
        <v>42.78</v>
      </c>
      <c r="AF8" s="81" t="str">
        <f>_xlfn.IFNA(VLOOKUP($A8,'B-Emax'!$A:$BM,MATCH(AF$1,'B-Emax'!$A$1:$BM$1,0),FALSE),"")</f>
        <v/>
      </c>
      <c r="AG8" s="81" t="str">
        <f>_xlfn.IFNA(VLOOKUP($A8,'B-Emax'!$A:$BM,MATCH(AG$1,'B-Emax'!$A$1:$BM$1,0),FALSE),"")</f>
        <v/>
      </c>
      <c r="AH8" s="81" t="str">
        <f>_xlfn.IFNA(VLOOKUP($A8,'B-Emax'!$A:$BM,MATCH(AH$1,'B-Emax'!$A$1:$BM$1,0),FALSE),"")</f>
        <v/>
      </c>
      <c r="AI8" s="81" t="str">
        <f>_xlfn.IFNA(VLOOKUP($A8,'B-Emax'!$A:$BM,MATCH(AI$1,'B-Emax'!$A$1:$BM$1,0),FALSE),"")</f>
        <v/>
      </c>
      <c r="AJ8" s="81" t="str">
        <f>_xlfn.IFNA(VLOOKUP($A8,'B-Emax'!$A:$BM,MATCH(AJ$1,'B-Emax'!$A$1:$BM$1,0),FALSE),"")</f>
        <v/>
      </c>
      <c r="AK8" s="82">
        <f>_xlfn.IFNA(VLOOKUP($A8,'B-Emax'!$A:$BM,MATCH(AK$1,'B-Emax'!$A$1:$BM$1,0),FALSE),"")</f>
        <v>122.3</v>
      </c>
      <c r="AL8" s="82">
        <f>_xlfn.IFNA(VLOOKUP($A8,'B-Emax'!$A:$BM,MATCH(AL$1,'B-Emax'!$A$1:$BM$1,0),FALSE),"")</f>
        <v>208.6</v>
      </c>
      <c r="AM8" s="82" t="str">
        <f>_xlfn.IFNA(VLOOKUP($A8,'B-Emax'!$A:$BM,MATCH(AM$1,'B-Emax'!$A$1:$BM$1,0),FALSE),"")</f>
        <v/>
      </c>
      <c r="AN8" s="81" t="str">
        <f>_xlfn.IFNA(VLOOKUP($A8,'B-Emax'!$A:$BM,MATCH(AN$1,'B-Emax'!$A$1:$BM$1,0),FALSE),"")</f>
        <v/>
      </c>
      <c r="AO8" s="82" t="str">
        <f>_xlfn.IFNA(VLOOKUP($A8,'B-Emax'!$A:$BM,MATCH(AO$1,'B-Emax'!$A$1:$BM$1,0),FALSE),"")</f>
        <v/>
      </c>
      <c r="AP8" s="82" t="str">
        <f>_xlfn.IFNA(VLOOKUP($A8,'B-Emax'!$A:$BM,MATCH(AP$1,'B-Emax'!$A$1:$BM$1,0),FALSE),"")</f>
        <v/>
      </c>
      <c r="AQ8" s="50">
        <f>_xlfn.IFNA(VLOOKUP($A8,'I-Emax'!$A:$BM,MATCH(AQ$1,'I-Emax'!$A$1:$BM$1,0),FALSE),"")</f>
        <v>49.6</v>
      </c>
      <c r="AR8" s="50" t="str">
        <f>_xlfn.IFNA(VLOOKUP($A8,'I-Emax'!$A:$BM,MATCH(AR$1,'I-Emax'!$A$1:$BM$1,0),FALSE),"")</f>
        <v/>
      </c>
      <c r="AS8" s="50" t="str">
        <f>_xlfn.IFNA(VLOOKUP($A8,'I-Emax'!$A:$BM,MATCH(AS$1,'I-Emax'!$A$1:$BM$1,0),FALSE),"")</f>
        <v/>
      </c>
      <c r="AT8" s="50" t="str">
        <f>_xlfn.IFNA(VLOOKUP($A8,'I-Emax'!$A:$BM,MATCH(AT$1,'I-Emax'!$A$1:$BM$1,0),FALSE),"")</f>
        <v/>
      </c>
      <c r="AU8" s="50" t="str">
        <f>_xlfn.IFNA(VLOOKUP($A8,'I-Emax'!$A:$BM,MATCH(AU$1,'I-Emax'!$A$1:$BM$1,0),FALSE),"")</f>
        <v/>
      </c>
      <c r="AV8" s="50" t="str">
        <f>_xlfn.IFNA(VLOOKUP($A8,'I-Emax'!$A:$BM,MATCH(AV$1,'I-Emax'!$A$1:$BM$1,0),FALSE),"")</f>
        <v/>
      </c>
      <c r="AW8" s="50">
        <f>_xlfn.IFNA(VLOOKUP($A8,'I-Emax'!$A:$BM,MATCH(AW$1,'I-Emax'!$A$1:$BM$1,0),FALSE),"")</f>
        <v>25.4</v>
      </c>
      <c r="AX8" s="50">
        <f>_xlfn.IFNA(VLOOKUP($A8,'I-Emax'!$A:$BM,MATCH(AX$1,'I-Emax'!$A$1:$BM$1,0),FALSE),"")</f>
        <v>25.4</v>
      </c>
      <c r="AY8" s="50" t="str">
        <f>_xlfn.IFNA(VLOOKUP($A8,'I-Emax'!$A:$BM,MATCH(AY$1,'I-Emax'!$A$1:$BM$1,0),FALSE),"")</f>
        <v/>
      </c>
      <c r="AZ8" s="50" t="str">
        <f>_xlfn.IFNA(VLOOKUP($A8,'I-Emax'!$A:$BM,MATCH(AZ$1,'I-Emax'!$A$1:$BM$1,0),FALSE),"")</f>
        <v/>
      </c>
      <c r="BA8" s="50" t="str">
        <f>_xlfn.IFNA(VLOOKUP($A8,'I-Emax'!$A:$BM,MATCH(BA$1,'I-Emax'!$A$1:$BM$1,0),FALSE),"")</f>
        <v/>
      </c>
      <c r="BB8" s="50" t="str">
        <f>_xlfn.IFNA(VLOOKUP($A8,'I-Emax'!$A:$BM,MATCH(BB$1,'I-Emax'!$A$1:$BM$1,0),FALSE),"")</f>
        <v/>
      </c>
      <c r="BC8" s="40">
        <f>_xlfn.IFNA(VLOOKUP($A8,'B-Emax'!$A:$BM,MATCH(BC$1,'B-Emax'!$A$1:$BM$1,0),FALSE),"")</f>
        <v>0.8247541931752459</v>
      </c>
      <c r="BD8" s="41" t="str">
        <f>_xlfn.IFNA(VLOOKUP($A8,'B-Emax'!$A:$BM,MATCH(BD$1,'B-Emax'!$A$1:$BM$1,0),FALSE),"")</f>
        <v/>
      </c>
      <c r="BE8" s="41" t="str">
        <f>_xlfn.IFNA(VLOOKUP($A8,'B-Emax'!$A:$BM,MATCH(BE$1,'B-Emax'!$A$1:$BM$1,0),FALSE),"")</f>
        <v/>
      </c>
      <c r="BF8" s="41" t="str">
        <f>_xlfn.IFNA(VLOOKUP($A8,'B-Emax'!$A:$BM,MATCH(BF$1,'B-Emax'!$A$1:$BM$1,0),FALSE),"")</f>
        <v/>
      </c>
      <c r="BG8" s="41" t="str">
        <f>_xlfn.IFNA(VLOOKUP($A8,'B-Emax'!$A:$BM,MATCH(BG$1,'B-Emax'!$A$1:$BM$1,0),FALSE),"")</f>
        <v/>
      </c>
      <c r="BH8" s="41" t="str">
        <f>_xlfn.IFNA(VLOOKUP($A8,'B-Emax'!$A:$BM,MATCH(BH$1,'B-Emax'!$A$1:$BM$1,0),FALSE),"")</f>
        <v/>
      </c>
      <c r="BI8" s="41">
        <f>_xlfn.IFNA(VLOOKUP($A8,'B-Emax'!$A:$BM,MATCH(BI$1,'B-Emax'!$A$1:$BM$1,0),FALSE),"")</f>
        <v>0.17673410404624276</v>
      </c>
      <c r="BJ8" s="41">
        <f>_xlfn.IFNA(VLOOKUP($A8,'B-Emax'!$A:$BM,MATCH(BJ$1,'B-Emax'!$A$1:$BM$1,0),FALSE),"")</f>
        <v>0.2551681957186544</v>
      </c>
      <c r="BK8" s="41" t="str">
        <f>_xlfn.IFNA(VLOOKUP($A8,'B-Emax'!$A:$BM,MATCH(BK$1,'B-Emax'!$A$1:$BM$1,0),FALSE),"")</f>
        <v/>
      </c>
      <c r="BL8" s="41" t="str">
        <f>_xlfn.IFNA(VLOOKUP($A8,'B-Emax'!$A:$BM,MATCH(BL$1,'B-Emax'!$A$1:$BM$1,0),FALSE),"")</f>
        <v/>
      </c>
      <c r="BM8" s="41" t="str">
        <f>_xlfn.IFNA(VLOOKUP($A8,'B-Emax'!$A:$BM,MATCH(BM$1,'B-Emax'!$A$1:$BM$1,0),FALSE),"")</f>
        <v/>
      </c>
      <c r="BN8" s="41" t="str">
        <f>_xlfn.IFNA(VLOOKUP($A8,'B-Emax'!$A:$BM,MATCH(BN$1,'B-Emax'!$A$1:$BM$1,0),FALSE),"")</f>
        <v/>
      </c>
      <c r="BO8" s="47">
        <f>_xlfn.IFNA(VLOOKUP($A8,'I-Emax'!$A:$BM,MATCH(BO$1,'I-Emax'!$A$1:$BM$1,0),FALSE),"")</f>
        <v>0.91176470588235303</v>
      </c>
      <c r="BP8" s="47" t="str">
        <f>_xlfn.IFNA(VLOOKUP($A8,'I-Emax'!$A:$BM,MATCH(BP$1,'I-Emax'!$A$1:$BM$1,0),FALSE),"")</f>
        <v/>
      </c>
      <c r="BQ8" s="47" t="str">
        <f>_xlfn.IFNA(VLOOKUP($A8,'I-Emax'!$A:$BM,MATCH(BQ$1,'I-Emax'!$A$1:$BM$1,0),FALSE),"")</f>
        <v/>
      </c>
      <c r="BR8" s="47" t="str">
        <f>_xlfn.IFNA(VLOOKUP($A8,'I-Emax'!$A:$BM,MATCH(BR$1,'I-Emax'!$A$1:$BM$1,0),FALSE),"")</f>
        <v/>
      </c>
      <c r="BS8" s="47" t="str">
        <f>_xlfn.IFNA(VLOOKUP($A8,'I-Emax'!$A:$BM,MATCH(BS$1,'I-Emax'!$A$1:$BM$1,0),FALSE),"")</f>
        <v/>
      </c>
      <c r="BT8" s="47" t="str">
        <f>_xlfn.IFNA(VLOOKUP($A8,'I-Emax'!$A:$BM,MATCH(BT$1,'I-Emax'!$A$1:$BM$1,0),FALSE),"")</f>
        <v/>
      </c>
      <c r="BU8" s="47">
        <f>_xlfn.IFNA(VLOOKUP($A8,'I-Emax'!$A:$BM,MATCH(BU$1,'I-Emax'!$A$1:$BM$1,0),FALSE),"")</f>
        <v>0.53813559322033888</v>
      </c>
      <c r="BV8" s="47">
        <f>_xlfn.IFNA(VLOOKUP($A8,'I-Emax'!$A:$BM,MATCH(BV$1,'I-Emax'!$A$1:$BM$1,0),FALSE),"")</f>
        <v>0.53813559322033888</v>
      </c>
      <c r="BW8" s="47" t="str">
        <f>_xlfn.IFNA(VLOOKUP($A8,'I-Emax'!$A:$BM,MATCH(BW$1,'I-Emax'!$A$1:$BM$1,0),FALSE),"")</f>
        <v/>
      </c>
      <c r="BX8" s="47" t="str">
        <f>_xlfn.IFNA(VLOOKUP($A8,'I-Emax'!$A:$BM,MATCH(BX$1,'I-Emax'!$A$1:$BM$1,0),FALSE),"")</f>
        <v/>
      </c>
      <c r="BY8" s="47" t="str">
        <f>_xlfn.IFNA(VLOOKUP($A8,'I-Emax'!$A:$BM,MATCH(BY$1,'I-Emax'!$A$1:$BM$1,0),FALSE),"")</f>
        <v/>
      </c>
      <c r="BZ8" s="47" t="str">
        <f>_xlfn.IFNA(VLOOKUP($A8,'I-Emax'!$A:$BM,MATCH(BZ$1,'I-Emax'!$A$1:$BM$1,0),FALSE),"")</f>
        <v/>
      </c>
      <c r="CA8" s="40">
        <f>_xlfn.IFNA(VLOOKUP($A8,'B-Emax'!$A:$BM,MATCH(CA$1,'B-Emax'!$A$1:$BM$1,0),FALSE),"")</f>
        <v>1</v>
      </c>
      <c r="CB8" s="41" t="str">
        <f>_xlfn.IFNA(VLOOKUP($A8,'B-Emax'!$A:$BM,MATCH(CB$1,'B-Emax'!$A$1:$BM$1,0),FALSE),"")</f>
        <v/>
      </c>
      <c r="CC8" s="41" t="str">
        <f>_xlfn.IFNA(VLOOKUP($A8,'B-Emax'!$A:$BM,MATCH(CC$1,'B-Emax'!$A$1:$BM$1,0),FALSE),"")</f>
        <v/>
      </c>
      <c r="CD8" s="41" t="str">
        <f>_xlfn.IFNA(VLOOKUP($A8,'B-Emax'!$A:$BM,MATCH(CD$1,'B-Emax'!$A$1:$BM$1,0),FALSE),"")</f>
        <v/>
      </c>
      <c r="CE8" s="41" t="str">
        <f>_xlfn.IFNA(VLOOKUP($A8,'B-Emax'!$A:$BM,MATCH(CE$1,'B-Emax'!$A$1:$BM$1,0),FALSE),"")</f>
        <v/>
      </c>
      <c r="CF8" s="41" t="str">
        <f>_xlfn.IFNA(VLOOKUP($A8,'B-Emax'!$A:$BM,MATCH(CF$1,'B-Emax'!$A$1:$BM$1,0),FALSE),"")</f>
        <v/>
      </c>
      <c r="CG8" s="41">
        <f>_xlfn.IFNA(VLOOKUP($A8,'B-Emax'!$A:$BM,MATCH(CG$1,'B-Emax'!$A$1:$BM$1,0),FALSE),"")</f>
        <v>0</v>
      </c>
      <c r="CH8" s="41">
        <f>_xlfn.IFNA(VLOOKUP($A8,'B-Emax'!$A:$BM,MATCH(CH$1,'B-Emax'!$A$1:$BM$1,0),FALSE),"")</f>
        <v>0.12103651258379051</v>
      </c>
      <c r="CI8" s="41" t="str">
        <f>_xlfn.IFNA(VLOOKUP($A8,'B-Emax'!$A:$BM,MATCH(CI$1,'B-Emax'!$A$1:$BM$1,0),FALSE),"")</f>
        <v/>
      </c>
      <c r="CJ8" s="41" t="str">
        <f>_xlfn.IFNA(VLOOKUP($A8,'B-Emax'!$A:$BM,MATCH(CJ$1,'B-Emax'!$A$1:$BM$1,0),FALSE),"")</f>
        <v/>
      </c>
      <c r="CK8" s="41" t="str">
        <f>_xlfn.IFNA(VLOOKUP($A8,'B-Emax'!$A:$BM,MATCH(CK$1,'B-Emax'!$A$1:$BM$1,0),FALSE),"")</f>
        <v/>
      </c>
      <c r="CL8" s="41" t="str">
        <f>_xlfn.IFNA(VLOOKUP($A8,'B-Emax'!$A:$BM,MATCH(CL$1,'B-Emax'!$A$1:$BM$1,0),FALSE),"")</f>
        <v/>
      </c>
      <c r="CM8" s="47">
        <f>_xlfn.IFNA(VLOOKUP($A8,'I-Emax'!$A:$BQ,MATCH(CM$1,'I-Emax'!$A$1:$BQ$1,0),FALSE),"")</f>
        <v>1</v>
      </c>
      <c r="CN8" s="47" t="str">
        <f>_xlfn.IFNA(VLOOKUP($A8,'I-Emax'!$A:$BQ,MATCH(CN$1,'I-Emax'!$A$1:$BQ$1,0),FALSE),"")</f>
        <v/>
      </c>
      <c r="CO8" s="47" t="str">
        <f>_xlfn.IFNA(VLOOKUP($A8,'I-Emax'!$A:$BQ,MATCH(CO$1,'I-Emax'!$A$1:$BQ$1,0),FALSE),"")</f>
        <v/>
      </c>
      <c r="CP8" s="47" t="str">
        <f>_xlfn.IFNA(VLOOKUP($A8,'I-Emax'!$A:$BQ,MATCH(CP$1,'I-Emax'!$A$1:$BQ$1,0),FALSE),"")</f>
        <v/>
      </c>
      <c r="CQ8" s="47" t="str">
        <f>_xlfn.IFNA(VLOOKUP($A8,'I-Emax'!$A:$BQ,MATCH(CQ$1,'I-Emax'!$A$1:$BQ$1,0),FALSE),"")</f>
        <v/>
      </c>
      <c r="CR8" s="47" t="str">
        <f>_xlfn.IFNA(VLOOKUP($A8,'I-Emax'!$A:$BQ,MATCH(CR$1,'I-Emax'!$A$1:$BQ$1,0),FALSE),"")</f>
        <v/>
      </c>
      <c r="CS8" s="47">
        <f>_xlfn.IFNA(VLOOKUP($A8,'I-Emax'!$A:$BQ,MATCH(CS$1,'I-Emax'!$A$1:$BQ$1,0),FALSE),"")</f>
        <v>0</v>
      </c>
      <c r="CT8" s="47">
        <f>_xlfn.IFNA(VLOOKUP($A8,'I-Emax'!$A:$BQ,MATCH(CT$1,'I-Emax'!$A$1:$BQ$1,0),FALSE),"")</f>
        <v>0</v>
      </c>
      <c r="CU8" s="47" t="str">
        <f>_xlfn.IFNA(VLOOKUP($A8,'I-Emax'!$A:$BQ,MATCH(CU$1,'I-Emax'!$A$1:$BQ$1,0),FALSE),"")</f>
        <v/>
      </c>
      <c r="CV8" s="47" t="str">
        <f>_xlfn.IFNA(VLOOKUP($A8,'I-Emax'!$A:$BQ,MATCH(CV$1,'I-Emax'!$A$1:$BQ$1,0),FALSE),"")</f>
        <v/>
      </c>
      <c r="CW8" s="47" t="str">
        <f>_xlfn.IFNA(VLOOKUP($A8,'I-Emax'!$A:$BQ,MATCH(CW$1,'I-Emax'!$A$1:$BQ$1,0),FALSE),"")</f>
        <v/>
      </c>
      <c r="CX8" s="47" t="str">
        <f>_xlfn.IFNA(VLOOKUP($A8,'I-Emax'!$A:$BQ,MATCH(CX$1,'I-Emax'!$A$1:$BQ$1,0),FALSE),"")</f>
        <v/>
      </c>
      <c r="CY8" s="147">
        <f>_xlfn.IFNA(VLOOKUP($A8,'B-Emax'!$A:$IC,MATCH(CY$1,'B-Emax'!$A$1:$IC$1,0),FALSE),"")</f>
        <v>0.8247541931752459</v>
      </c>
      <c r="CZ8" s="51" t="str">
        <f>_xlfn.IFNA(VLOOKUP($A8,'B-Emax'!$A:$IC,MATCH(CZ$1,'B-Emax'!$A$1:$IC$1,0),FALSE),"")</f>
        <v/>
      </c>
      <c r="DA8" s="51">
        <f>_xlfn.IFNA(VLOOKUP($A8,'B-Emax'!$A:$IC,MATCH(DA$1,'B-Emax'!$A$1:$IC$1,0),FALSE),"")</f>
        <v>0.2551681957186544</v>
      </c>
      <c r="DB8" s="51" t="str">
        <f>_xlfn.IFNA(VLOOKUP($A8,'B-Emax'!$A:$IC,MATCH(DB$1,'B-Emax'!$A$1:$IC$1,0),FALSE),"")</f>
        <v/>
      </c>
      <c r="DC8" s="51">
        <f>_xlfn.IFNA(VLOOKUP($A8,'I-Emax'!$A:$IC,MATCH(DC$1,'I-Emax'!$A$1:$IC$1,0),FALSE),"")</f>
        <v>0.91176470588235303</v>
      </c>
      <c r="DD8" s="51" t="str">
        <f>_xlfn.IFNA(VLOOKUP($A8,'I-Emax'!$A:$IC,MATCH(DD$1,'I-Emax'!$A$1:$IC$1,0),FALSE),"")</f>
        <v/>
      </c>
      <c r="DE8" s="51">
        <f>_xlfn.IFNA(VLOOKUP($A8,'I-Emax'!$A:$IC,MATCH(DE$1,'I-Emax'!$A$1:$IC$1,0),FALSE),"")</f>
        <v>0.53813559322033888</v>
      </c>
      <c r="DF8" s="51" t="str">
        <f>_xlfn.IFNA(VLOOKUP($A8,'I-Emax'!$A:$IC,MATCH(DF$1,'I-Emax'!$A$1:$IC$1,0),FALSE),"")</f>
        <v/>
      </c>
      <c r="DG8" s="147">
        <f>_xlfn.IFNA(VLOOKUP($A8,'B-Emax'!$A:$IC,MATCH(DG$1,'B-Emax'!$A$1:$IC$1,0),FALSE),"")</f>
        <v>0.8247541931752459</v>
      </c>
      <c r="DH8" s="51" t="str">
        <f>_xlfn.IFNA(VLOOKUP($A8,'B-Emax'!$A:$IC,MATCH(DH$1,'B-Emax'!$A$1:$IC$1,0),FALSE),"")</f>
        <v/>
      </c>
      <c r="DI8" s="51">
        <f>_xlfn.IFNA(VLOOKUP($A8,'B-Emax'!$A:$IC,MATCH(DI$1,'B-Emax'!$A$1:$IC$1,0),FALSE),"")</f>
        <v>0.21595114988244857</v>
      </c>
      <c r="DJ8" s="51" t="str">
        <f>_xlfn.IFNA(VLOOKUP($A8,'B-Emax'!$A:$IC,MATCH(DJ$1,'B-Emax'!$A$1:$IC$1,0),FALSE),"")</f>
        <v/>
      </c>
      <c r="DK8" s="51">
        <f>_xlfn.IFNA(VLOOKUP($A8,'I-Emax'!$A:$IC,MATCH(DK$1,'I-Emax'!$A$1:$IC$1,0),FALSE),"")</f>
        <v>0.91176470588235303</v>
      </c>
      <c r="DL8" s="51" t="str">
        <f>_xlfn.IFNA(VLOOKUP($A8,'I-Emax'!$A:$IC,MATCH(DL$1,'I-Emax'!$A$1:$IC$1,0),FALSE),"")</f>
        <v/>
      </c>
      <c r="DM8" s="51">
        <f>_xlfn.IFNA(VLOOKUP($A8,'I-Emax'!$A:$IC,MATCH(DM$1,'I-Emax'!$A$1:$IC$1,0),FALSE),"")</f>
        <v>0.53813559322033888</v>
      </c>
      <c r="DN8" s="51" t="str">
        <f>_xlfn.IFNA(VLOOKUP($A8,'I-Emax'!$A:$IC,MATCH(DN$1,'I-Emax'!$A$1:$IC$1,0),FALSE),"")</f>
        <v/>
      </c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</row>
    <row r="9" spans="1:139" s="49" customFormat="1" x14ac:dyDescent="0.2">
      <c r="A9" s="29" t="s">
        <v>123</v>
      </c>
      <c r="B9" s="333" t="str">
        <f>VLOOKUP($A9,BI!$A:$Q,MATCH(B$1,BI!$A$1:$Q$1,0),FALSE)</f>
        <v/>
      </c>
      <c r="C9" s="373">
        <f>VLOOKUP($A9,BI!$A:$Q,MATCH(C$1,BI!$A$1:$Q$1,0),FALSE)</f>
        <v>1</v>
      </c>
      <c r="D9" s="373">
        <f>VLOOKUP($A9,BI!$A:$Q,MATCH(D$1,BI!$A$1:$Q$1,0),FALSE)</f>
        <v>1</v>
      </c>
      <c r="E9" s="373">
        <f>VLOOKUP($A9,BI!$A:$Q,MATCH(E$1,BI!$A$1:$Q$1,0),FALSE)</f>
        <v>1</v>
      </c>
      <c r="F9" s="373">
        <f>VLOOKUP($A9,BI!$A:$Q,MATCH(F$1,BI!$A$1:$Q$1,0),FALSE)</f>
        <v>1</v>
      </c>
      <c r="G9" s="373">
        <f>VLOOKUP($A9,BI!$A:$Q,MATCH(G$1,BI!$A$1:$Q$1,0),FALSE)</f>
        <v>1</v>
      </c>
      <c r="H9" s="373">
        <f>VLOOKUP($A9,BI!$A:$Q,MATCH(H$1,BI!$A$1:$Q$1,0),FALSE)</f>
        <v>1</v>
      </c>
      <c r="I9" s="373">
        <f>VLOOKUP($A9,BI!$A:$Q,MATCH(I$1,BI!$A$1:$Q$1,0),FALSE)</f>
        <v>1</v>
      </c>
      <c r="J9" s="373">
        <f>VLOOKUP($A9,BI!$A:$Q,MATCH(J$1,BI!$A$1:$Q$1,0),FALSE)</f>
        <v>1</v>
      </c>
      <c r="K9" s="373">
        <f>VLOOKUP($A9,BI!$A:$Q,MATCH(K$1,BI!$A$1:$Q$1,0),FALSE)</f>
        <v>1</v>
      </c>
      <c r="L9" s="373">
        <f>VLOOKUP($A9,BI!$A:$Q,MATCH(L$1,BI!$A$1:$Q$1,0),FALSE)</f>
        <v>1</v>
      </c>
      <c r="M9" s="373">
        <f>VLOOKUP($A9,BI!$A:$Q,MATCH(M$1,BI!$A$1:$Q$1,0),FALSE)</f>
        <v>1</v>
      </c>
      <c r="O9" s="49" t="str">
        <f>VLOOKUP($A9,BI!$A:$Q,MATCH(O$1,BI!$A$1:$Q$1,0),FALSE)</f>
        <v/>
      </c>
      <c r="P9" s="37">
        <f>VLOOKUP($A9,BI!$A:$Q,MATCH(P$1,BI!$A$1:$Q$1,0),FALSE)</f>
        <v>1</v>
      </c>
      <c r="Q9" s="37">
        <f>VLOOKUP($A9,BI!$A:$Q,MATCH(Q$1,BI!$A$1:$Q$1,0),FALSE)</f>
        <v>1</v>
      </c>
      <c r="R9" s="37">
        <f>VLOOKUP($A9,BI!$A:$Q,MATCH(R$1,BI!$A$1:$Q$1,0),FALSE)</f>
        <v>1</v>
      </c>
      <c r="S9" s="37"/>
      <c r="T9" s="61"/>
      <c r="U9" s="51"/>
      <c r="V9" s="51"/>
      <c r="W9" s="61"/>
      <c r="X9" s="51"/>
      <c r="Y9" s="61"/>
      <c r="Z9" s="51"/>
      <c r="AA9" s="51"/>
      <c r="AB9" s="51"/>
      <c r="AC9" s="61"/>
      <c r="AD9" s="51"/>
      <c r="AE9" s="80" t="str">
        <f>_xlfn.IFNA(VLOOKUP($A9,'B-Emax'!$A:$BM,MATCH(AE$1,'B-Emax'!$A$1:$BM$1,0),FALSE),"")</f>
        <v/>
      </c>
      <c r="AF9" s="81">
        <f>_xlfn.IFNA(VLOOKUP($A9,'B-Emax'!$A:$BM,MATCH(AF$1,'B-Emax'!$A$1:$BM$1,0),FALSE),"")</f>
        <v>748.6</v>
      </c>
      <c r="AG9" s="81">
        <f>_xlfn.IFNA(VLOOKUP($A9,'B-Emax'!$A:$BM,MATCH(AG$1,'B-Emax'!$A$1:$BM$1,0),FALSE),"")</f>
        <v>414.1</v>
      </c>
      <c r="AH9" s="81">
        <f>_xlfn.IFNA(VLOOKUP($A9,'B-Emax'!$A:$BM,MATCH(AH$1,'B-Emax'!$A$1:$BM$1,0),FALSE),"")</f>
        <v>208.5</v>
      </c>
      <c r="AI9" s="81">
        <f>_xlfn.IFNA(VLOOKUP($A9,'B-Emax'!$A:$BM,MATCH(AI$1,'B-Emax'!$A$1:$BM$1,0),FALSE),"")</f>
        <v>367</v>
      </c>
      <c r="AJ9" s="81">
        <f>_xlfn.IFNA(VLOOKUP($A9,'B-Emax'!$A:$BM,MATCH(AJ$1,'B-Emax'!$A$1:$BM$1,0),FALSE),"")</f>
        <v>197</v>
      </c>
      <c r="AK9" s="82">
        <f>_xlfn.IFNA(VLOOKUP($A9,'B-Emax'!$A:$BM,MATCH(AK$1,'B-Emax'!$A$1:$BM$1,0),FALSE),"")</f>
        <v>75.38</v>
      </c>
      <c r="AL9" s="82">
        <f>_xlfn.IFNA(VLOOKUP($A9,'B-Emax'!$A:$BM,MATCH(AL$1,'B-Emax'!$A$1:$BM$1,0),FALSE),"")</f>
        <v>67.58</v>
      </c>
      <c r="AM9" s="82">
        <f>_xlfn.IFNA(VLOOKUP($A9,'B-Emax'!$A:$BM,MATCH(AM$1,'B-Emax'!$A$1:$BM$1,0),FALSE),"")</f>
        <v>399.7</v>
      </c>
      <c r="AN9" s="81">
        <f>_xlfn.IFNA(VLOOKUP($A9,'B-Emax'!$A:$BM,MATCH(AN$1,'B-Emax'!$A$1:$BM$1,0),FALSE),"")</f>
        <v>729.6</v>
      </c>
      <c r="AO9" s="82">
        <f>_xlfn.IFNA(VLOOKUP($A9,'B-Emax'!$A:$BM,MATCH(AO$1,'B-Emax'!$A$1:$BM$1,0),FALSE),"")</f>
        <v>76.38</v>
      </c>
      <c r="AP9" s="82">
        <f>_xlfn.IFNA(VLOOKUP($A9,'B-Emax'!$A:$BM,MATCH(AP$1,'B-Emax'!$A$1:$BM$1,0),FALSE),"")</f>
        <v>241.1</v>
      </c>
      <c r="AQ9" s="50" t="str">
        <f>_xlfn.IFNA(VLOOKUP($A9,'I-Emax'!$A:$BM,MATCH(AQ$1,'I-Emax'!$A$1:$BM$1,0),FALSE),"")</f>
        <v/>
      </c>
      <c r="AR9" s="50">
        <f>_xlfn.IFNA(VLOOKUP($A9,'I-Emax'!$A:$BM,MATCH(AR$1,'I-Emax'!$A$1:$BM$1,0),FALSE),"")</f>
        <v>22</v>
      </c>
      <c r="AS9" s="50">
        <f>_xlfn.IFNA(VLOOKUP($A9,'I-Emax'!$A:$BM,MATCH(AS$1,'I-Emax'!$A$1:$BM$1,0),FALSE),"")</f>
        <v>22</v>
      </c>
      <c r="AT9" s="50">
        <f>_xlfn.IFNA(VLOOKUP($A9,'I-Emax'!$A:$BM,MATCH(AT$1,'I-Emax'!$A$1:$BM$1,0),FALSE),"")</f>
        <v>9</v>
      </c>
      <c r="AU9" s="50">
        <f>_xlfn.IFNA(VLOOKUP($A9,'I-Emax'!$A:$BM,MATCH(AU$1,'I-Emax'!$A$1:$BM$1,0),FALSE),"")</f>
        <v>9</v>
      </c>
      <c r="AV9" s="50">
        <f>_xlfn.IFNA(VLOOKUP($A9,'I-Emax'!$A:$BM,MATCH(AV$1,'I-Emax'!$A$1:$BM$1,0),FALSE),"")</f>
        <v>6</v>
      </c>
      <c r="AW9" s="50">
        <f>_xlfn.IFNA(VLOOKUP($A9,'I-Emax'!$A:$BM,MATCH(AW$1,'I-Emax'!$A$1:$BM$1,0),FALSE),"")</f>
        <v>7</v>
      </c>
      <c r="AX9" s="50">
        <f>_xlfn.IFNA(VLOOKUP($A9,'I-Emax'!$A:$BM,MATCH(AX$1,'I-Emax'!$A$1:$BM$1,0),FALSE),"")</f>
        <v>7</v>
      </c>
      <c r="AY9" s="50">
        <f>_xlfn.IFNA(VLOOKUP($A9,'I-Emax'!$A:$BM,MATCH(AY$1,'I-Emax'!$A$1:$BM$1,0),FALSE),"")</f>
        <v>20.2</v>
      </c>
      <c r="AZ9" s="50">
        <f>_xlfn.IFNA(VLOOKUP($A9,'I-Emax'!$A:$BM,MATCH(AZ$1,'I-Emax'!$A$1:$BM$1,0),FALSE),"")</f>
        <v>5.7</v>
      </c>
      <c r="BA9" s="50">
        <f>_xlfn.IFNA(VLOOKUP($A9,'I-Emax'!$A:$BM,MATCH(BA$1,'I-Emax'!$A$1:$BM$1,0),FALSE),"")</f>
        <v>8</v>
      </c>
      <c r="BB9" s="50">
        <f>_xlfn.IFNA(VLOOKUP($A9,'I-Emax'!$A:$BM,MATCH(BB$1,'I-Emax'!$A$1:$BM$1,0),FALSE),"")</f>
        <v>5.9</v>
      </c>
      <c r="BC9" s="40" t="str">
        <f>_xlfn.IFNA(VLOOKUP($A9,'B-Emax'!$A:$BM,MATCH(BC$1,'B-Emax'!$A$1:$BM$1,0),FALSE),"")</f>
        <v/>
      </c>
      <c r="BD9" s="41">
        <f>_xlfn.IFNA(VLOOKUP($A9,'B-Emax'!$A:$BM,MATCH(BD$1,'B-Emax'!$A$1:$BM$1,0),FALSE),"")</f>
        <v>0.81105092091007591</v>
      </c>
      <c r="BE9" s="41">
        <f>_xlfn.IFNA(VLOOKUP($A9,'B-Emax'!$A:$BM,MATCH(BE$1,'B-Emax'!$A$1:$BM$1,0),FALSE),"")</f>
        <v>0.68525566771471136</v>
      </c>
      <c r="BF9" s="41">
        <f>_xlfn.IFNA(VLOOKUP($A9,'B-Emax'!$A:$BM,MATCH(BF$1,'B-Emax'!$A$1:$BM$1,0),FALSE),"")</f>
        <v>0.56048387096774188</v>
      </c>
      <c r="BG9" s="41">
        <f>_xlfn.IFNA(VLOOKUP($A9,'B-Emax'!$A:$BM,MATCH(BG$1,'B-Emax'!$A$1:$BM$1,0),FALSE),"")</f>
        <v>0.75220332035253135</v>
      </c>
      <c r="BH9" s="41">
        <f>_xlfn.IFNA(VLOOKUP($A9,'B-Emax'!$A:$BM,MATCH(BH$1,'B-Emax'!$A$1:$BM$1,0),FALSE),"")</f>
        <v>0.57134570765661252</v>
      </c>
      <c r="BI9" s="41">
        <f>_xlfn.IFNA(VLOOKUP($A9,'B-Emax'!$A:$BM,MATCH(BI$1,'B-Emax'!$A$1:$BM$1,0),FALSE),"")</f>
        <v>0.10893063583815028</v>
      </c>
      <c r="BJ9" s="41">
        <f>_xlfn.IFNA(VLOOKUP($A9,'B-Emax'!$A:$BM,MATCH(BJ$1,'B-Emax'!$A$1:$BM$1,0),FALSE),"")</f>
        <v>8.2666666666666666E-2</v>
      </c>
      <c r="BK9" s="41">
        <f>_xlfn.IFNA(VLOOKUP($A9,'B-Emax'!$A:$BM,MATCH(BK$1,'B-Emax'!$A$1:$BM$1,0),FALSE),"")</f>
        <v>0.43252894708364892</v>
      </c>
      <c r="BL9" s="41">
        <f>_xlfn.IFNA(VLOOKUP($A9,'B-Emax'!$A:$BM,MATCH(BL$1,'B-Emax'!$A$1:$BM$1,0),FALSE),"")</f>
        <v>0.68378631677600754</v>
      </c>
      <c r="BM9" s="41">
        <f>_xlfn.IFNA(VLOOKUP($A9,'B-Emax'!$A:$BM,MATCH(BM$1,'B-Emax'!$A$1:$BM$1,0),FALSE),"")</f>
        <v>0.62606557377049177</v>
      </c>
      <c r="BN9" s="41">
        <f>_xlfn.IFNA(VLOOKUP($A9,'B-Emax'!$A:$BM,MATCH(BN$1,'B-Emax'!$A$1:$BM$1,0),FALSE),"")</f>
        <v>0.34140470121778532</v>
      </c>
      <c r="BO9" s="47" t="str">
        <f>_xlfn.IFNA(VLOOKUP($A9,'I-Emax'!$A:$BM,MATCH(BO$1,'I-Emax'!$A$1:$BM$1,0),FALSE),"")</f>
        <v/>
      </c>
      <c r="BP9" s="47">
        <f>_xlfn.IFNA(VLOOKUP($A9,'I-Emax'!$A:$BM,MATCH(BP$1,'I-Emax'!$A$1:$BM$1,0),FALSE),"")</f>
        <v>0.42553191489361702</v>
      </c>
      <c r="BQ9" s="47">
        <f>_xlfn.IFNA(VLOOKUP($A9,'I-Emax'!$A:$BM,MATCH(BQ$1,'I-Emax'!$A$1:$BM$1,0),FALSE),"")</f>
        <v>0.42553191489361702</v>
      </c>
      <c r="BR9" s="47">
        <f>_xlfn.IFNA(VLOOKUP($A9,'I-Emax'!$A:$BM,MATCH(BR$1,'I-Emax'!$A$1:$BM$1,0),FALSE),"")</f>
        <v>0.18633540372670809</v>
      </c>
      <c r="BS9" s="47">
        <f>_xlfn.IFNA(VLOOKUP($A9,'I-Emax'!$A:$BM,MATCH(BS$1,'I-Emax'!$A$1:$BM$1,0),FALSE),"")</f>
        <v>0.18633540372670809</v>
      </c>
      <c r="BT9" s="47">
        <f>_xlfn.IFNA(VLOOKUP($A9,'I-Emax'!$A:$BM,MATCH(BT$1,'I-Emax'!$A$1:$BM$1,0),FALSE),"")</f>
        <v>0.17391304347826086</v>
      </c>
      <c r="BU9" s="47">
        <f>_xlfn.IFNA(VLOOKUP($A9,'I-Emax'!$A:$BM,MATCH(BU$1,'I-Emax'!$A$1:$BM$1,0),FALSE),"")</f>
        <v>0.14830508474576271</v>
      </c>
      <c r="BV9" s="47">
        <f>_xlfn.IFNA(VLOOKUP($A9,'I-Emax'!$A:$BM,MATCH(BV$1,'I-Emax'!$A$1:$BM$1,0),FALSE),"")</f>
        <v>0.14830508474576271</v>
      </c>
      <c r="BW9" s="47">
        <f>_xlfn.IFNA(VLOOKUP($A9,'I-Emax'!$A:$BM,MATCH(BW$1,'I-Emax'!$A$1:$BM$1,0),FALSE),"")</f>
        <v>0.45393258426966293</v>
      </c>
      <c r="BX9" s="47">
        <f>_xlfn.IFNA(VLOOKUP($A9,'I-Emax'!$A:$BM,MATCH(BX$1,'I-Emax'!$A$1:$BM$1,0),FALSE),"")</f>
        <v>0.11287128712871287</v>
      </c>
      <c r="BY9" s="47">
        <f>_xlfn.IFNA(VLOOKUP($A9,'I-Emax'!$A:$BM,MATCH(BY$1,'I-Emax'!$A$1:$BM$1,0),FALSE),"")</f>
        <v>0.15238095238095239</v>
      </c>
      <c r="BZ9" s="47">
        <f>_xlfn.IFNA(VLOOKUP($A9,'I-Emax'!$A:$BM,MATCH(BZ$1,'I-Emax'!$A$1:$BM$1,0),FALSE),"")</f>
        <v>0.12317327766179542</v>
      </c>
      <c r="CA9" s="40" t="str">
        <f>_xlfn.IFNA(VLOOKUP($A9,'B-Emax'!$A:$BM,MATCH(CA$1,'B-Emax'!$A$1:$BM$1,0),FALSE),"")</f>
        <v/>
      </c>
      <c r="CB9" s="41">
        <f>_xlfn.IFNA(VLOOKUP($A9,'B-Emax'!$A:$BM,MATCH(CB$1,'B-Emax'!$A$1:$BM$1,0),FALSE),"")</f>
        <v>1</v>
      </c>
      <c r="CC9" s="41">
        <f>_xlfn.IFNA(VLOOKUP($A9,'B-Emax'!$A:$BM,MATCH(CC$1,'B-Emax'!$A$1:$BM$1,0),FALSE),"")</f>
        <v>0.82729547973818962</v>
      </c>
      <c r="CD9" s="41">
        <f>_xlfn.IFNA(VLOOKUP($A9,'B-Emax'!$A:$BM,MATCH(CD$1,'B-Emax'!$A$1:$BM$1,0),FALSE),"")</f>
        <v>0.65599606460108861</v>
      </c>
      <c r="CE9" s="41">
        <f>_xlfn.IFNA(VLOOKUP($A9,'B-Emax'!$A:$BM,MATCH(CE$1,'B-Emax'!$A$1:$BM$1,0),FALSE),"")</f>
        <v>0.91920802761082332</v>
      </c>
      <c r="CF9" s="41">
        <f>_xlfn.IFNA(VLOOKUP($A9,'B-Emax'!$A:$BM,MATCH(CF$1,'B-Emax'!$A$1:$BM$1,0),FALSE),"")</f>
        <v>0.67090829894112536</v>
      </c>
      <c r="CG9" s="41">
        <f>_xlfn.IFNA(VLOOKUP($A9,'B-Emax'!$A:$BM,MATCH(CG$1,'B-Emax'!$A$1:$BM$1,0),FALSE),"")</f>
        <v>3.6057848612837812E-2</v>
      </c>
      <c r="CH9" s="41">
        <f>_xlfn.IFNA(VLOOKUP($A9,'B-Emax'!$A:$BM,MATCH(CH$1,'B-Emax'!$A$1:$BM$1,0),FALSE),"")</f>
        <v>0</v>
      </c>
      <c r="CI9" s="41">
        <f>_xlfn.IFNA(VLOOKUP($A9,'B-Emax'!$A:$BM,MATCH(CI$1,'B-Emax'!$A$1:$BM$1,0),FALSE),"")</f>
        <v>0.48032652872266285</v>
      </c>
      <c r="CJ9" s="41">
        <f>_xlfn.IFNA(VLOOKUP($A9,'B-Emax'!$A:$BM,MATCH(CJ$1,'B-Emax'!$A$1:$BM$1,0),FALSE),"")</f>
        <v>0.82527820529802465</v>
      </c>
      <c r="CK9" s="41">
        <f>_xlfn.IFNA(VLOOKUP($A9,'B-Emax'!$A:$BM,MATCH(CK$1,'B-Emax'!$A$1:$BM$1,0),FALSE),"")</f>
        <v>0.74603329758722892</v>
      </c>
      <c r="CL9" s="41">
        <f>_xlfn.IFNA(VLOOKUP($A9,'B-Emax'!$A:$BM,MATCH(CL$1,'B-Emax'!$A$1:$BM$1,0),FALSE),"")</f>
        <v>0.35522189427320372</v>
      </c>
      <c r="CM9" s="47" t="str">
        <f>_xlfn.IFNA(VLOOKUP($A9,'I-Emax'!$A:$BQ,MATCH(CM$1,'I-Emax'!$A$1:$BQ$1,0),FALSE),"")</f>
        <v/>
      </c>
      <c r="CN9" s="47">
        <f>_xlfn.IFNA(VLOOKUP($A9,'I-Emax'!$A:$BQ,MATCH(CN$1,'I-Emax'!$A$1:$BQ$1,0),FALSE),"")</f>
        <v>0.9167285481697186</v>
      </c>
      <c r="CO9" s="47">
        <f>_xlfn.IFNA(VLOOKUP($A9,'I-Emax'!$A:$BQ,MATCH(CO$1,'I-Emax'!$A$1:$BQ$1,0),FALSE),"")</f>
        <v>0.9167285481697186</v>
      </c>
      <c r="CP9" s="47">
        <f>_xlfn.IFNA(VLOOKUP($A9,'I-Emax'!$A:$BQ,MATCH(CP$1,'I-Emax'!$A$1:$BQ$1,0),FALSE),"")</f>
        <v>0.21539857267250928</v>
      </c>
      <c r="CQ9" s="47">
        <f>_xlfn.IFNA(VLOOKUP($A9,'I-Emax'!$A:$BQ,MATCH(CQ$1,'I-Emax'!$A$1:$BQ$1,0),FALSE),"")</f>
        <v>0.21539857267250928</v>
      </c>
      <c r="CR9" s="47">
        <f>_xlfn.IFNA(VLOOKUP($A9,'I-Emax'!$A:$BQ,MATCH(CR$1,'I-Emax'!$A$1:$BQ$1,0),FALSE),"")</f>
        <v>0.17897591096160442</v>
      </c>
      <c r="CS9" s="47">
        <f>_xlfn.IFNA(VLOOKUP($A9,'I-Emax'!$A:$BQ,MATCH(CS$1,'I-Emax'!$A$1:$BQ$1,0),FALSE),"")</f>
        <v>0.10389275451094687</v>
      </c>
      <c r="CT9" s="47">
        <f>_xlfn.IFNA(VLOOKUP($A9,'I-Emax'!$A:$BQ,MATCH(CT$1,'I-Emax'!$A$1:$BQ$1,0),FALSE),"")</f>
        <v>0.10389275451094687</v>
      </c>
      <c r="CU9" s="47">
        <f>_xlfn.IFNA(VLOOKUP($A9,'I-Emax'!$A:$BQ,MATCH(CU$1,'I-Emax'!$A$1:$BQ$1,0),FALSE),"")</f>
        <v>1</v>
      </c>
      <c r="CV9" s="47">
        <f>_xlfn.IFNA(VLOOKUP($A9,'I-Emax'!$A:$BQ,MATCH(CV$1,'I-Emax'!$A$1:$BQ$1,0),FALSE),"")</f>
        <v>0</v>
      </c>
      <c r="CW9" s="47">
        <f>_xlfn.IFNA(VLOOKUP($A9,'I-Emax'!$A:$BQ,MATCH(CW$1,'I-Emax'!$A$1:$BQ$1,0),FALSE),"")</f>
        <v>0.1158432973293695</v>
      </c>
      <c r="CX9" s="47">
        <f>_xlfn.IFNA(VLOOKUP($A9,'I-Emax'!$A:$BQ,MATCH(CX$1,'I-Emax'!$A$1:$BQ$1,0),FALSE),"")</f>
        <v>3.0205686248900455E-2</v>
      </c>
      <c r="CY9" s="147"/>
      <c r="CZ9" s="51"/>
      <c r="DA9" s="51"/>
      <c r="DB9" s="51"/>
      <c r="DC9" s="51"/>
      <c r="DD9" s="51"/>
      <c r="DE9" s="51"/>
      <c r="DF9" s="51"/>
      <c r="DG9" s="147"/>
      <c r="DH9" s="51"/>
      <c r="DI9" s="51"/>
      <c r="DJ9" s="51"/>
      <c r="DK9" s="51"/>
      <c r="DL9" s="51"/>
      <c r="DM9" s="51"/>
      <c r="DN9" s="51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</row>
    <row r="10" spans="1:139" s="49" customFormat="1" x14ac:dyDescent="0.2">
      <c r="A10" s="29" t="s">
        <v>53</v>
      </c>
      <c r="B10" s="333">
        <f>VLOOKUP($A10,BI!$A:$Q,MATCH(B$1,BI!$A$1:$Q$1,0),FALSE)</f>
        <v>1</v>
      </c>
      <c r="C10" s="373">
        <f>VLOOKUP($A10,BI!$A:$Q,MATCH(C$1,BI!$A$1:$Q$1,0),FALSE)</f>
        <v>1</v>
      </c>
      <c r="D10" s="373" t="str">
        <f>VLOOKUP($A10,BI!$A:$Q,MATCH(D$1,BI!$A$1:$Q$1,0),FALSE)</f>
        <v/>
      </c>
      <c r="E10" s="373">
        <f>VLOOKUP($A10,BI!$A:$Q,MATCH(E$1,BI!$A$1:$Q$1,0),FALSE)</f>
        <v>1</v>
      </c>
      <c r="F10" s="373" t="str">
        <f>VLOOKUP($A10,BI!$A:$Q,MATCH(F$1,BI!$A$1:$Q$1,0),FALSE)</f>
        <v/>
      </c>
      <c r="G10" s="373" t="str">
        <f>VLOOKUP($A10,BI!$A:$Q,MATCH(G$1,BI!$A$1:$Q$1,0),FALSE)</f>
        <v/>
      </c>
      <c r="H10" s="373">
        <f>VLOOKUP($A10,BI!$A:$Q,MATCH(H$1,BI!$A$1:$Q$1,0),FALSE)</f>
        <v>1</v>
      </c>
      <c r="I10" s="373">
        <f>VLOOKUP($A10,BI!$A:$Q,MATCH(I$1,BI!$A$1:$Q$1,0),FALSE)</f>
        <v>1</v>
      </c>
      <c r="J10" s="373">
        <f>VLOOKUP($A10,BI!$A:$Q,MATCH(J$1,BI!$A$1:$Q$1,0),FALSE)</f>
        <v>1</v>
      </c>
      <c r="K10" s="373">
        <f>VLOOKUP($A10,BI!$A:$Q,MATCH(K$1,BI!$A$1:$Q$1,0),FALSE)</f>
        <v>1</v>
      </c>
      <c r="L10" s="373" t="str">
        <f>VLOOKUP($A10,BI!$A:$Q,MATCH(L$1,BI!$A$1:$Q$1,0),FALSE)</f>
        <v/>
      </c>
      <c r="M10" s="373" t="str">
        <f>VLOOKUP($A10,BI!$A:$Q,MATCH(M$1,BI!$A$1:$Q$1,0),FALSE)</f>
        <v/>
      </c>
      <c r="N10" s="49">
        <f t="shared" si="1"/>
        <v>7</v>
      </c>
      <c r="O10" s="49">
        <f>VLOOKUP($A10,BI!$A:$Q,MATCH(O$1,BI!$A$1:$Q$1,0),FALSE)</f>
        <v>1</v>
      </c>
      <c r="P10" s="37">
        <f>VLOOKUP($A10,BI!$A:$Q,MATCH(P$1,BI!$A$1:$Q$1,0),FALSE)</f>
        <v>1</v>
      </c>
      <c r="Q10" s="37">
        <f>VLOOKUP($A10,BI!$A:$Q,MATCH(Q$1,BI!$A$1:$Q$1,0),FALSE)</f>
        <v>1</v>
      </c>
      <c r="R10" s="37" t="str">
        <f>VLOOKUP($A10,BI!$A:$Q,MATCH(R$1,BI!$A$1:$Q$1,0),FALSE)</f>
        <v/>
      </c>
      <c r="S10" s="37">
        <f t="shared" si="0"/>
        <v>3</v>
      </c>
      <c r="T10" s="61" cm="1">
        <f t="array" ref="T10">IFERROR(IF(N10&gt;2,RSQ(IF($B10:$M10&lt;&gt;"",AE10:AP10,""),IF($B10:$M10&lt;&gt;"",AQ10:BB10,"")),""),"")</f>
        <v>0.1311050183121196</v>
      </c>
      <c r="U10" s="51" cm="1">
        <f t="array" ref="U10">IFERROR(IF($N10&gt;2,RSQ(IF($AE10:$AP10&lt;&gt;"",BC10:BN10,""),IF($AE10:$AP10&lt;&gt;"",BO10:BZ10,"")),""),"")</f>
        <v>0.24257634387711569</v>
      </c>
      <c r="V10" s="51" cm="1">
        <f t="array" ref="V10">IFERROR(IF($N10&gt;2,RSQ(IF($B10:$M10&lt;&gt;"",CA10:CL10,""),IF($B10:$M10&lt;&gt;"",CM10:CX10,"")),""),"")</f>
        <v>0.24257634387711557</v>
      </c>
      <c r="W10" s="61" cm="1">
        <f t="array" ref="W10">IFERROR(IF(AND($S10&gt;2,$N10&gt;2),RSQ(IF($B10:$M10&lt;&gt;"",AE10:AP10,""),IF($B10:$M10&lt;&gt;"",AQ10:BB10,"")),""),"")</f>
        <v>0.1311050183121196</v>
      </c>
      <c r="X10" s="51" cm="1">
        <f t="array" ref="X10">IFERROR(IF(AND($S10&gt;2,$N10&gt;2),RSQ(IF($AE10:$AP10&lt;&gt;"",BC10:BN10,""),IF($AE10:$AP10&lt;&gt;"",BO10:BZ10,"")),""),"")</f>
        <v>0.24257634387711569</v>
      </c>
      <c r="Y10" s="61" t="str" cm="1">
        <f t="array" ref="Y10">IFERROR(IF(COUNT(C10:G10)&gt;2,RSQ(IF($C10:$G10&lt;&gt;"",AF10:AJ10,""),IF($C10:$G10&lt;&gt;"",AR10:AV10,"")),""),"")</f>
        <v/>
      </c>
      <c r="Z10" s="51" t="str" cm="1">
        <f t="array" ref="Z10">IFERROR(IF(COUNT(C10:G10)&gt;2,RSQ(IF($C10:$G10&lt;&gt;"",BD10:BH10,""),IF($C10:$G10&lt;&gt;"",BP10:BT10,"")),""),"")</f>
        <v/>
      </c>
      <c r="AA10" s="51" cm="1">
        <f t="array" ref="AA10">IFERROR(IF(COUNT(H10:K10)&gt;2,RSQ(IF($H10:$K10&lt;&gt;"",AK10:AN10,""),IF($H10:$K10&lt;&gt;"",AW10:AZ10,"")),""),"")</f>
        <v>0.43193938662989001</v>
      </c>
      <c r="AB10" s="51" cm="1">
        <f t="array" ref="AB10">IFERROR(IF(COUNT(H10:K10)&gt;2,RSQ(IF($H10:$K10&lt;&gt;"",BI10:BL10,""),IF($H10:$K10&lt;&gt;"",BU10:BX10,"")),""),"")</f>
        <v>0.39003410030589253</v>
      </c>
      <c r="AC10" s="61" cm="1">
        <f t="array" ref="AC10">IFERROR(IF($S10&gt;2,RSQ(IF($O10:$R10&lt;&gt;"",CY10:DB10,""),IF($O10:$R10&lt;&gt;"",DC10:DF10,"")),""),"")</f>
        <v>3.4930249873130259E-2</v>
      </c>
      <c r="AD10" s="51" cm="1">
        <f t="array" ref="AD10">IFERROR(IF($S10&gt;2,RSQ(IF($O10:$R10&lt;&gt;"",DG10:DJ10,""),IF($O10:$R10&lt;&gt;"",DK10:DN10,"")),""),"")</f>
        <v>0.49752431466826358</v>
      </c>
      <c r="AE10" s="80">
        <f>_xlfn.IFNA(VLOOKUP($A10,'B-Emax'!$A:$BM,MATCH(AE$1,'B-Emax'!$A$1:$BM$1,0),FALSE),"")</f>
        <v>37.200000000000003</v>
      </c>
      <c r="AF10" s="81">
        <f>_xlfn.IFNA(VLOOKUP($A10,'B-Emax'!$A:$BM,MATCH(AF$1,'B-Emax'!$A$1:$BM$1,0),FALSE),"")</f>
        <v>41.59</v>
      </c>
      <c r="AG10" s="81" t="str">
        <f>_xlfn.IFNA(VLOOKUP($A10,'B-Emax'!$A:$BM,MATCH(AG$1,'B-Emax'!$A$1:$BM$1,0),FALSE),"")</f>
        <v/>
      </c>
      <c r="AH10" s="81">
        <f>_xlfn.IFNA(VLOOKUP($A10,'B-Emax'!$A:$BM,MATCH(AH$1,'B-Emax'!$A$1:$BM$1,0),FALSE),"")</f>
        <v>38.1</v>
      </c>
      <c r="AI10" s="81" t="str">
        <f>_xlfn.IFNA(VLOOKUP($A10,'B-Emax'!$A:$BM,MATCH(AI$1,'B-Emax'!$A$1:$BM$1,0),FALSE),"")</f>
        <v/>
      </c>
      <c r="AJ10" s="81" t="str">
        <f>_xlfn.IFNA(VLOOKUP($A10,'B-Emax'!$A:$BM,MATCH(AJ$1,'B-Emax'!$A$1:$BM$1,0),FALSE),"")</f>
        <v/>
      </c>
      <c r="AK10" s="82">
        <f>_xlfn.IFNA(VLOOKUP($A10,'B-Emax'!$A:$BM,MATCH(AK$1,'B-Emax'!$A$1:$BM$1,0),FALSE),"")</f>
        <v>692</v>
      </c>
      <c r="AL10" s="82">
        <f>_xlfn.IFNA(VLOOKUP($A10,'B-Emax'!$A:$BM,MATCH(AL$1,'B-Emax'!$A$1:$BM$1,0),FALSE),"")</f>
        <v>746.9</v>
      </c>
      <c r="AM10" s="82">
        <f>_xlfn.IFNA(VLOOKUP($A10,'B-Emax'!$A:$BM,MATCH(AM$1,'B-Emax'!$A$1:$BM$1,0),FALSE),"")</f>
        <v>827.5</v>
      </c>
      <c r="AN10" s="81">
        <f>_xlfn.IFNA(VLOOKUP($A10,'B-Emax'!$A:$BM,MATCH(AN$1,'B-Emax'!$A$1:$BM$1,0),FALSE),"")</f>
        <v>1040</v>
      </c>
      <c r="AO10" s="82" t="str">
        <f>_xlfn.IFNA(VLOOKUP($A10,'B-Emax'!$A:$BM,MATCH(AO$1,'B-Emax'!$A$1:$BM$1,0),FALSE),"")</f>
        <v/>
      </c>
      <c r="AP10" s="82" t="str">
        <f>_xlfn.IFNA(VLOOKUP($A10,'B-Emax'!$A:$BM,MATCH(AP$1,'B-Emax'!$A$1:$BM$1,0),FALSE),"")</f>
        <v/>
      </c>
      <c r="AQ10" s="50">
        <f>_xlfn.IFNA(VLOOKUP($A10,'I-Emax'!$A:$BM,MATCH(AQ$1,'I-Emax'!$A$1:$BM$1,0),FALSE),"")</f>
        <v>37</v>
      </c>
      <c r="AR10" s="50">
        <f>_xlfn.IFNA(VLOOKUP($A10,'I-Emax'!$A:$BM,MATCH(AR$1,'I-Emax'!$A$1:$BM$1,0),FALSE),"")</f>
        <v>42.1</v>
      </c>
      <c r="AS10" s="50">
        <f>_xlfn.IFNA(VLOOKUP($A10,'I-Emax'!$A:$BM,MATCH(AS$1,'I-Emax'!$A$1:$BM$1,0),FALSE),"")</f>
        <v>42.1</v>
      </c>
      <c r="AT10" s="50">
        <f>_xlfn.IFNA(VLOOKUP($A10,'I-Emax'!$A:$BM,MATCH(AT$1,'I-Emax'!$A$1:$BM$1,0),FALSE),"")</f>
        <v>38.6</v>
      </c>
      <c r="AU10" s="50" t="str">
        <f>_xlfn.IFNA(VLOOKUP($A10,'I-Emax'!$A:$BM,MATCH(AU$1,'I-Emax'!$A$1:$BM$1,0),FALSE),"")</f>
        <v/>
      </c>
      <c r="AV10" s="50" t="str">
        <f>_xlfn.IFNA(VLOOKUP($A10,'I-Emax'!$A:$BM,MATCH(AV$1,'I-Emax'!$A$1:$BM$1,0),FALSE),"")</f>
        <v/>
      </c>
      <c r="AW10" s="50">
        <f>_xlfn.IFNA(VLOOKUP($A10,'I-Emax'!$A:$BM,MATCH(AW$1,'I-Emax'!$A$1:$BM$1,0),FALSE),"")</f>
        <v>34.9</v>
      </c>
      <c r="AX10" s="50">
        <f>_xlfn.IFNA(VLOOKUP($A10,'I-Emax'!$A:$BM,MATCH(AX$1,'I-Emax'!$A$1:$BM$1,0),FALSE),"")</f>
        <v>34.9</v>
      </c>
      <c r="AY10" s="50">
        <f>_xlfn.IFNA(VLOOKUP($A10,'I-Emax'!$A:$BM,MATCH(AY$1,'I-Emax'!$A$1:$BM$1,0),FALSE),"")</f>
        <v>30.3</v>
      </c>
      <c r="AZ10" s="50">
        <f>_xlfn.IFNA(VLOOKUP($A10,'I-Emax'!$A:$BM,MATCH(AZ$1,'I-Emax'!$A$1:$BM$1,0),FALSE),"")</f>
        <v>41.3</v>
      </c>
      <c r="BA10" s="50" t="str">
        <f>_xlfn.IFNA(VLOOKUP($A10,'I-Emax'!$A:$BM,MATCH(BA$1,'I-Emax'!$A$1:$BM$1,0),FALSE),"")</f>
        <v/>
      </c>
      <c r="BB10" s="50" t="str">
        <f>_xlfn.IFNA(VLOOKUP($A10,'I-Emax'!$A:$BM,MATCH(BB$1,'I-Emax'!$A$1:$BM$1,0),FALSE),"")</f>
        <v/>
      </c>
      <c r="BC10" s="40">
        <f>_xlfn.IFNA(VLOOKUP($A10,'B-Emax'!$A:$BM,MATCH(BC$1,'B-Emax'!$A$1:$BM$1,0),FALSE),"")</f>
        <v>0.71717755928282256</v>
      </c>
      <c r="BD10" s="41">
        <f>_xlfn.IFNA(VLOOKUP($A10,'B-Emax'!$A:$BM,MATCH(BD$1,'B-Emax'!$A$1:$BM$1,0),FALSE),"")</f>
        <v>4.5059588299024921E-2</v>
      </c>
      <c r="BE10" s="41" t="str">
        <f>_xlfn.IFNA(VLOOKUP($A10,'B-Emax'!$A:$BM,MATCH(BE$1,'B-Emax'!$A$1:$BM$1,0),FALSE),"")</f>
        <v/>
      </c>
      <c r="BF10" s="41">
        <f>_xlfn.IFNA(VLOOKUP($A10,'B-Emax'!$A:$BM,MATCH(BF$1,'B-Emax'!$A$1:$BM$1,0),FALSE),"")</f>
        <v>0.10241935483870968</v>
      </c>
      <c r="BG10" s="41" t="str">
        <f>_xlfn.IFNA(VLOOKUP($A10,'B-Emax'!$A:$BM,MATCH(BG$1,'B-Emax'!$A$1:$BM$1,0),FALSE),"")</f>
        <v/>
      </c>
      <c r="BH10" s="41" t="str">
        <f>_xlfn.IFNA(VLOOKUP($A10,'B-Emax'!$A:$BM,MATCH(BH$1,'B-Emax'!$A$1:$BM$1,0),FALSE),"")</f>
        <v/>
      </c>
      <c r="BI10" s="41">
        <f>_xlfn.IFNA(VLOOKUP($A10,'B-Emax'!$A:$BM,MATCH(BI$1,'B-Emax'!$A$1:$BM$1,0),FALSE),"")</f>
        <v>1</v>
      </c>
      <c r="BJ10" s="41">
        <f>_xlfn.IFNA(VLOOKUP($A10,'B-Emax'!$A:$BM,MATCH(BJ$1,'B-Emax'!$A$1:$BM$1,0),FALSE),"")</f>
        <v>0.91363914373088684</v>
      </c>
      <c r="BK10" s="41">
        <f>_xlfn.IFNA(VLOOKUP($A10,'B-Emax'!$A:$BM,MATCH(BK$1,'B-Emax'!$A$1:$BM$1,0),FALSE),"")</f>
        <v>0.89546585867330375</v>
      </c>
      <c r="BL10" s="41">
        <f>_xlfn.IFNA(VLOOKUP($A10,'B-Emax'!$A:$BM,MATCH(BL$1,'B-Emax'!$A$1:$BM$1,0),FALSE),"")</f>
        <v>0.97469540768509844</v>
      </c>
      <c r="BM10" s="41" t="str">
        <f>_xlfn.IFNA(VLOOKUP($A10,'B-Emax'!$A:$BM,MATCH(BM$1,'B-Emax'!$A$1:$BM$1,0),FALSE),"")</f>
        <v/>
      </c>
      <c r="BN10" s="41" t="str">
        <f>_xlfn.IFNA(VLOOKUP($A10,'B-Emax'!$A:$BM,MATCH(BN$1,'B-Emax'!$A$1:$BM$1,0),FALSE),"")</f>
        <v/>
      </c>
      <c r="BO10" s="47">
        <f>_xlfn.IFNA(VLOOKUP($A10,'I-Emax'!$A:$BM,MATCH(BO$1,'I-Emax'!$A$1:$BM$1,0),FALSE),"")</f>
        <v>0.68014705882352944</v>
      </c>
      <c r="BP10" s="47">
        <f>_xlfn.IFNA(VLOOKUP($A10,'I-Emax'!$A:$BM,MATCH(BP$1,'I-Emax'!$A$1:$BM$1,0),FALSE),"")</f>
        <v>0.81431334622823981</v>
      </c>
      <c r="BQ10" s="47">
        <f>_xlfn.IFNA(VLOOKUP($A10,'I-Emax'!$A:$BM,MATCH(BQ$1,'I-Emax'!$A$1:$BM$1,0),FALSE),"")</f>
        <v>0.81431334622823981</v>
      </c>
      <c r="BR10" s="47">
        <f>_xlfn.IFNA(VLOOKUP($A10,'I-Emax'!$A:$BM,MATCH(BR$1,'I-Emax'!$A$1:$BM$1,0),FALSE),"")</f>
        <v>0.79917184265010355</v>
      </c>
      <c r="BS10" s="47" t="str">
        <f>_xlfn.IFNA(VLOOKUP($A10,'I-Emax'!$A:$BM,MATCH(BS$1,'I-Emax'!$A$1:$BM$1,0),FALSE),"")</f>
        <v/>
      </c>
      <c r="BT10" s="47" t="str">
        <f>_xlfn.IFNA(VLOOKUP($A10,'I-Emax'!$A:$BM,MATCH(BT$1,'I-Emax'!$A$1:$BM$1,0),FALSE),"")</f>
        <v/>
      </c>
      <c r="BU10" s="47">
        <f>_xlfn.IFNA(VLOOKUP($A10,'I-Emax'!$A:$BM,MATCH(BU$1,'I-Emax'!$A$1:$BM$1,0),FALSE),"")</f>
        <v>0.73940677966101687</v>
      </c>
      <c r="BV10" s="47">
        <f>_xlfn.IFNA(VLOOKUP($A10,'I-Emax'!$A:$BM,MATCH(BV$1,'I-Emax'!$A$1:$BM$1,0),FALSE),"")</f>
        <v>0.73940677966101687</v>
      </c>
      <c r="BW10" s="47">
        <f>_xlfn.IFNA(VLOOKUP($A10,'I-Emax'!$A:$BM,MATCH(BW$1,'I-Emax'!$A$1:$BM$1,0),FALSE),"")</f>
        <v>0.68089887640449442</v>
      </c>
      <c r="BX10" s="47">
        <f>_xlfn.IFNA(VLOOKUP($A10,'I-Emax'!$A:$BM,MATCH(BX$1,'I-Emax'!$A$1:$BM$1,0),FALSE),"")</f>
        <v>0.81782178217821777</v>
      </c>
      <c r="BY10" s="47" t="str">
        <f>_xlfn.IFNA(VLOOKUP($A10,'I-Emax'!$A:$BM,MATCH(BY$1,'I-Emax'!$A$1:$BM$1,0),FALSE),"")</f>
        <v/>
      </c>
      <c r="BZ10" s="47" t="str">
        <f>_xlfn.IFNA(VLOOKUP($A10,'I-Emax'!$A:$BM,MATCH(BZ$1,'I-Emax'!$A$1:$BM$1,0),FALSE),"")</f>
        <v/>
      </c>
      <c r="CA10" s="40">
        <f>_xlfn.IFNA(VLOOKUP($A10,'B-Emax'!$A:$BM,MATCH(CA$1,'B-Emax'!$A$1:$BM$1,0),FALSE),"")</f>
        <v>0.70383236770407098</v>
      </c>
      <c r="CB10" s="41">
        <f>_xlfn.IFNA(VLOOKUP($A10,'B-Emax'!$A:$BM,MATCH(CB$1,'B-Emax'!$A$1:$BM$1,0),FALSE),"")</f>
        <v>0</v>
      </c>
      <c r="CC10" s="41" t="str">
        <f>_xlfn.IFNA(VLOOKUP($A10,'B-Emax'!$A:$BM,MATCH(CC$1,'B-Emax'!$A$1:$BM$1,0),FALSE),"")</f>
        <v/>
      </c>
      <c r="CD10" s="41">
        <f>_xlfn.IFNA(VLOOKUP($A10,'B-Emax'!$A:$BM,MATCH(CD$1,'B-Emax'!$A$1:$BM$1,0),FALSE),"")</f>
        <v>6.0066330670322583E-2</v>
      </c>
      <c r="CE10" s="41" t="str">
        <f>_xlfn.IFNA(VLOOKUP($A10,'B-Emax'!$A:$BM,MATCH(CE$1,'B-Emax'!$A$1:$BM$1,0),FALSE),"")</f>
        <v/>
      </c>
      <c r="CF10" s="41" t="str">
        <f>_xlfn.IFNA(VLOOKUP($A10,'B-Emax'!$A:$BM,MATCH(CF$1,'B-Emax'!$A$1:$BM$1,0),FALSE),"")</f>
        <v/>
      </c>
      <c r="CG10" s="41">
        <f>_xlfn.IFNA(VLOOKUP($A10,'B-Emax'!$A:$BM,MATCH(CG$1,'B-Emax'!$A$1:$BM$1,0),FALSE),"")</f>
        <v>1</v>
      </c>
      <c r="CH10" s="41">
        <f>_xlfn.IFNA(VLOOKUP($A10,'B-Emax'!$A:$BM,MATCH(CH$1,'B-Emax'!$A$1:$BM$1,0),FALSE),"")</f>
        <v>0.90956414116428064</v>
      </c>
      <c r="CI10" s="41">
        <f>_xlfn.IFNA(VLOOKUP($A10,'B-Emax'!$A:$BM,MATCH(CI$1,'B-Emax'!$A$1:$BM$1,0),FALSE),"")</f>
        <v>0.89053333585443706</v>
      </c>
      <c r="CJ10" s="41">
        <f>_xlfn.IFNA(VLOOKUP($A10,'B-Emax'!$A:$BM,MATCH(CJ$1,'B-Emax'!$A$1:$BM$1,0),FALSE),"")</f>
        <v>0.97350139128594626</v>
      </c>
      <c r="CK10" s="41" t="str">
        <f>_xlfn.IFNA(VLOOKUP($A10,'B-Emax'!$A:$BM,MATCH(CK$1,'B-Emax'!$A$1:$BM$1,0),FALSE),"")</f>
        <v/>
      </c>
      <c r="CL10" s="41" t="str">
        <f>_xlfn.IFNA(VLOOKUP($A10,'B-Emax'!$A:$BM,MATCH(CL$1,'B-Emax'!$A$1:$BM$1,0),FALSE),"")</f>
        <v/>
      </c>
      <c r="CM10" s="47">
        <f>_xlfn.IFNA(VLOOKUP($A10,'I-Emax'!$A:$BQ,MATCH(CM$1,'I-Emax'!$A$1:$BQ$1,0),FALSE),"")</f>
        <v>0</v>
      </c>
      <c r="CN10" s="47">
        <f>_xlfn.IFNA(VLOOKUP($A10,'I-Emax'!$A:$BQ,MATCH(CN$1,'I-Emax'!$A$1:$BQ$1,0),FALSE),"")</f>
        <v>0.97451648447522743</v>
      </c>
      <c r="CO10" s="47">
        <f>_xlfn.IFNA(VLOOKUP($A10,'I-Emax'!$A:$BQ,MATCH(CO$1,'I-Emax'!$A$1:$BQ$1,0),FALSE),"")</f>
        <v>0.97451648447522743</v>
      </c>
      <c r="CP10" s="47">
        <f>_xlfn.IFNA(VLOOKUP($A10,'I-Emax'!$A:$BQ,MATCH(CP$1,'I-Emax'!$A$1:$BQ$1,0),FALSE),"")</f>
        <v>0.8645362120680149</v>
      </c>
      <c r="CQ10" s="47" t="str">
        <f>_xlfn.IFNA(VLOOKUP($A10,'I-Emax'!$A:$BQ,MATCH(CQ$1,'I-Emax'!$A$1:$BQ$1,0),FALSE),"")</f>
        <v/>
      </c>
      <c r="CR10" s="47" t="str">
        <f>_xlfn.IFNA(VLOOKUP($A10,'I-Emax'!$A:$BQ,MATCH(CR$1,'I-Emax'!$A$1:$BQ$1,0),FALSE),"")</f>
        <v/>
      </c>
      <c r="CS10" s="47">
        <f>_xlfn.IFNA(VLOOKUP($A10,'I-Emax'!$A:$BQ,MATCH(CS$1,'I-Emax'!$A$1:$BQ$1,0),FALSE),"")</f>
        <v>0.43043283032294843</v>
      </c>
      <c r="CT10" s="47">
        <f>_xlfn.IFNA(VLOOKUP($A10,'I-Emax'!$A:$BQ,MATCH(CT$1,'I-Emax'!$A$1:$BQ$1,0),FALSE),"")</f>
        <v>0.43043283032294843</v>
      </c>
      <c r="CU10" s="47">
        <f>_xlfn.IFNA(VLOOKUP($A10,'I-Emax'!$A:$BQ,MATCH(CU$1,'I-Emax'!$A$1:$BQ$1,0),FALSE),"")</f>
        <v>5.4608250711940445E-3</v>
      </c>
      <c r="CV10" s="47">
        <f>_xlfn.IFNA(VLOOKUP($A10,'I-Emax'!$A:$BQ,MATCH(CV$1,'I-Emax'!$A$1:$BQ$1,0),FALSE),"")</f>
        <v>1</v>
      </c>
      <c r="CW10" s="47" t="str">
        <f>_xlfn.IFNA(VLOOKUP($A10,'I-Emax'!$A:$BQ,MATCH(CW$1,'I-Emax'!$A$1:$BQ$1,0),FALSE),"")</f>
        <v/>
      </c>
      <c r="CX10" s="47" t="str">
        <f>_xlfn.IFNA(VLOOKUP($A10,'I-Emax'!$A:$BQ,MATCH(CX$1,'I-Emax'!$A$1:$BQ$1,0),FALSE),"")</f>
        <v/>
      </c>
      <c r="CY10" s="147">
        <f>_xlfn.IFNA(VLOOKUP($A10,'B-Emax'!$A:$IC,MATCH(CY$1,'B-Emax'!$A$1:$IC$1,0),FALSE),"")</f>
        <v>0.71717755928282256</v>
      </c>
      <c r="CZ10" s="51">
        <f>_xlfn.IFNA(VLOOKUP($A10,'B-Emax'!$A:$IC,MATCH(CZ$1,'B-Emax'!$A$1:$IC$1,0),FALSE),"")</f>
        <v>0.10241935483870968</v>
      </c>
      <c r="DA10" s="51">
        <f>_xlfn.IFNA(VLOOKUP($A10,'B-Emax'!$A:$IC,MATCH(DA$1,'B-Emax'!$A$1:$IC$1,0),FALSE),"")</f>
        <v>1</v>
      </c>
      <c r="DB10" s="51" t="str">
        <f>_xlfn.IFNA(VLOOKUP($A10,'B-Emax'!$A:$IC,MATCH(DB$1,'B-Emax'!$A$1:$IC$1,0),FALSE),"")</f>
        <v/>
      </c>
      <c r="DC10" s="51">
        <f>_xlfn.IFNA(VLOOKUP($A10,'I-Emax'!$A:$IC,MATCH(DC$1,'I-Emax'!$A$1:$IC$1,0),FALSE),"")</f>
        <v>0.68014705882352944</v>
      </c>
      <c r="DD10" s="51">
        <f>_xlfn.IFNA(VLOOKUP($A10,'I-Emax'!$A:$IC,MATCH(DD$1,'I-Emax'!$A$1:$IC$1,0),FALSE),"")</f>
        <v>0.81431334622823981</v>
      </c>
      <c r="DE10" s="51">
        <f>_xlfn.IFNA(VLOOKUP($A10,'I-Emax'!$A:$IC,MATCH(DE$1,'I-Emax'!$A$1:$IC$1,0),FALSE),"")</f>
        <v>0.81782178217821777</v>
      </c>
      <c r="DF10" s="51" t="str">
        <f>_xlfn.IFNA(VLOOKUP($A10,'I-Emax'!$A:$IC,MATCH(DF$1,'I-Emax'!$A$1:$IC$1,0),FALSE),"")</f>
        <v/>
      </c>
      <c r="DG10" s="147">
        <f>_xlfn.IFNA(VLOOKUP($A10,'B-Emax'!$A:$IC,MATCH(DG$1,'B-Emax'!$A$1:$IC$1,0),FALSE),"")</f>
        <v>0.71717755928282256</v>
      </c>
      <c r="DH10" s="51">
        <f>_xlfn.IFNA(VLOOKUP($A10,'B-Emax'!$A:$IC,MATCH(DH$1,'B-Emax'!$A$1:$IC$1,0),FALSE),"")</f>
        <v>7.3739471568867301E-2</v>
      </c>
      <c r="DI10" s="51">
        <f>_xlfn.IFNA(VLOOKUP($A10,'B-Emax'!$A:$IC,MATCH(DI$1,'B-Emax'!$A$1:$IC$1,0),FALSE),"")</f>
        <v>0.94595010252232226</v>
      </c>
      <c r="DJ10" s="51" t="str">
        <f>_xlfn.IFNA(VLOOKUP($A10,'B-Emax'!$A:$IC,MATCH(DJ$1,'B-Emax'!$A$1:$IC$1,0),FALSE),"")</f>
        <v/>
      </c>
      <c r="DK10" s="51">
        <f>_xlfn.IFNA(VLOOKUP($A10,'I-Emax'!$A:$IC,MATCH(DK$1,'I-Emax'!$A$1:$IC$1,0),FALSE),"")</f>
        <v>0.68014705882352944</v>
      </c>
      <c r="DL10" s="51">
        <f>_xlfn.IFNA(VLOOKUP($A10,'I-Emax'!$A:$IC,MATCH(DL$1,'I-Emax'!$A$1:$IC$1,0),FALSE),"")</f>
        <v>0.80674259443917173</v>
      </c>
      <c r="DM10" s="51">
        <f>_xlfn.IFNA(VLOOKUP($A10,'I-Emax'!$A:$IC,MATCH(DM$1,'I-Emax'!$A$1:$IC$1,0),FALSE),"")</f>
        <v>0.74438355447618643</v>
      </c>
      <c r="DN10" s="51" t="str">
        <f>_xlfn.IFNA(VLOOKUP($A10,'I-Emax'!$A:$IC,MATCH(DN$1,'I-Emax'!$A$1:$IC$1,0),FALSE),"")</f>
        <v/>
      </c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</row>
    <row r="11" spans="1:139" s="49" customFormat="1" x14ac:dyDescent="0.2">
      <c r="A11" s="29" t="s">
        <v>45</v>
      </c>
      <c r="B11" s="333">
        <f>VLOOKUP($A11,BI!$A:$Q,MATCH(B$1,BI!$A$1:$Q$1,0),FALSE)</f>
        <v>1</v>
      </c>
      <c r="C11" s="373">
        <f>VLOOKUP($A11,BI!$A:$Q,MATCH(C$1,BI!$A$1:$Q$1,0),FALSE)</f>
        <v>1</v>
      </c>
      <c r="D11" s="373">
        <f>VLOOKUP($A11,BI!$A:$Q,MATCH(D$1,BI!$A$1:$Q$1,0),FALSE)</f>
        <v>1</v>
      </c>
      <c r="E11" s="373">
        <f>VLOOKUP($A11,BI!$A:$Q,MATCH(E$1,BI!$A$1:$Q$1,0),FALSE)</f>
        <v>1</v>
      </c>
      <c r="F11" s="373">
        <f>VLOOKUP($A11,BI!$A:$Q,MATCH(F$1,BI!$A$1:$Q$1,0),FALSE)</f>
        <v>1</v>
      </c>
      <c r="G11" s="373">
        <f>VLOOKUP($A11,BI!$A:$Q,MATCH(G$1,BI!$A$1:$Q$1,0),FALSE)</f>
        <v>1</v>
      </c>
      <c r="H11" s="373" t="str">
        <f>VLOOKUP($A11,BI!$A:$Q,MATCH(H$1,BI!$A$1:$Q$1,0),FALSE)</f>
        <v/>
      </c>
      <c r="I11" s="373" t="str">
        <f>VLOOKUP($A11,BI!$A:$Q,MATCH(I$1,BI!$A$1:$Q$1,0),FALSE)</f>
        <v/>
      </c>
      <c r="J11" s="373">
        <f>VLOOKUP($A11,BI!$A:$Q,MATCH(J$1,BI!$A$1:$Q$1,0),FALSE)</f>
        <v>1</v>
      </c>
      <c r="K11" s="373">
        <f>VLOOKUP($A11,BI!$A:$Q,MATCH(K$1,BI!$A$1:$Q$1,0),FALSE)</f>
        <v>1</v>
      </c>
      <c r="L11" s="373" t="str">
        <f>VLOOKUP($A11,BI!$A:$Q,MATCH(L$1,BI!$A$1:$Q$1,0),FALSE)</f>
        <v/>
      </c>
      <c r="M11" s="373" t="str">
        <f>VLOOKUP($A11,BI!$A:$Q,MATCH(M$1,BI!$A$1:$Q$1,0),FALSE)</f>
        <v/>
      </c>
      <c r="N11" s="49">
        <f t="shared" si="1"/>
        <v>8</v>
      </c>
      <c r="O11" s="49">
        <f>VLOOKUP($A11,BI!$A:$Q,MATCH(O$1,BI!$A$1:$Q$1,0),FALSE)</f>
        <v>1</v>
      </c>
      <c r="P11" s="37">
        <f>VLOOKUP($A11,BI!$A:$Q,MATCH(P$1,BI!$A$1:$Q$1,0),FALSE)</f>
        <v>1</v>
      </c>
      <c r="Q11" s="37">
        <f>VLOOKUP($A11,BI!$A:$Q,MATCH(Q$1,BI!$A$1:$Q$1,0),FALSE)</f>
        <v>1</v>
      </c>
      <c r="R11" s="37" t="str">
        <f>VLOOKUP($A11,BI!$A:$Q,MATCH(R$1,BI!$A$1:$Q$1,0),FALSE)</f>
        <v/>
      </c>
      <c r="S11" s="37">
        <f t="shared" si="0"/>
        <v>3</v>
      </c>
      <c r="T11" s="61" cm="1">
        <f t="array" ref="T11">IFERROR(IF(N11&gt;2,RSQ(IF($B11:$M11&lt;&gt;"",AE11:AP11,""),IF($B11:$M11&lt;&gt;"",AQ11:BB11,"")),""),"")</f>
        <v>1.1656318527145449E-2</v>
      </c>
      <c r="U11" s="51" cm="1">
        <f t="array" ref="U11">IFERROR(IF($N11&gt;2,RSQ(IF($AE11:$AP11&lt;&gt;"",BC11:BN11,""),IF($AE11:$AP11&lt;&gt;"",BO11:BZ11,"")),""),"")</f>
        <v>1.9993661409752447E-3</v>
      </c>
      <c r="V11" s="51" cm="1">
        <f t="array" ref="V11">IFERROR(IF($N11&gt;2,RSQ(IF($B11:$M11&lt;&gt;"",CA11:CL11,""),IF($B11:$M11&lt;&gt;"",CM11:CX11,"")),""),"")</f>
        <v>1.9993661409752365E-3</v>
      </c>
      <c r="W11" s="61" cm="1">
        <f t="array" ref="W11">IFERROR(IF(AND($S11&gt;2,$N11&gt;2),RSQ(IF($B11:$M11&lt;&gt;"",AE11:AP11,""),IF($B11:$M11&lt;&gt;"",AQ11:BB11,"")),""),"")</f>
        <v>1.1656318527145449E-2</v>
      </c>
      <c r="X11" s="51" cm="1">
        <f t="array" ref="X11">IFERROR(IF(AND($S11&gt;2,$N11&gt;2),RSQ(IF($AE11:$AP11&lt;&gt;"",BC11:BN11,""),IF($AE11:$AP11&lt;&gt;"",BO11:BZ11,"")),""),"")</f>
        <v>1.9993661409752447E-3</v>
      </c>
      <c r="Y11" s="61" cm="1">
        <f t="array" ref="Y11">IFERROR(IF(COUNT(C11:G11)&gt;2,RSQ(IF($C11:$G11&lt;&gt;"",AF11:AJ11,""),IF($C11:$G11&lt;&gt;"",AR11:AV11,"")),""),"")</f>
        <v>0.3446054103290736</v>
      </c>
      <c r="Z11" s="51" cm="1">
        <f t="array" ref="Z11">IFERROR(IF(COUNT(C11:G11)&gt;2,RSQ(IF($C11:$G11&lt;&gt;"",BD11:BH11,""),IF($C11:$G11&lt;&gt;"",BP11:BT11,"")),""),"")</f>
        <v>0.36113750255576377</v>
      </c>
      <c r="AA11" s="51" t="str" cm="1">
        <f t="array" ref="AA11">IFERROR(IF(COUNT(H11:K11)&gt;2,RSQ(IF($H11:$K11&lt;&gt;"",AK11:AN11,""),IF($H11:$K11&lt;&gt;"",AW11:AZ11,"")),""),"")</f>
        <v/>
      </c>
      <c r="AB11" s="51" t="str" cm="1">
        <f t="array" ref="AB11">IFERROR(IF(COUNT(H11:K11)&gt;2,RSQ(IF($H11:$K11&lt;&gt;"",BI11:BL11,""),IF($H11:$K11&lt;&gt;"",BU11:BX11,"")),""),"")</f>
        <v/>
      </c>
      <c r="AC11" s="61" cm="1">
        <f t="array" ref="AC11">IFERROR(IF($S11&gt;2,RSQ(IF($O11:$R11&lt;&gt;"",CY11:DB11,""),IF($O11:$R11&lt;&gt;"",DC11:DF11,"")),""),"")</f>
        <v>0.73312761920529845</v>
      </c>
      <c r="AD11" s="51" cm="1">
        <f t="array" ref="AD11">IFERROR(IF($S11&gt;2,RSQ(IF($O11:$R11&lt;&gt;"",DG11:DJ11,""),IF($O11:$R11&lt;&gt;"",DK11:DN11,"")),""),"")</f>
        <v>0.96096350150362753</v>
      </c>
      <c r="AE11" s="80">
        <f>_xlfn.IFNA(VLOOKUP($A11,'B-Emax'!$A:$BM,MATCH(AE$1,'B-Emax'!$A$1:$BM$1,0),FALSE),"")</f>
        <v>22.33</v>
      </c>
      <c r="AF11" s="81">
        <f>_xlfn.IFNA(VLOOKUP($A11,'B-Emax'!$A:$BM,MATCH(AF$1,'B-Emax'!$A$1:$BM$1,0),FALSE),"")</f>
        <v>666.8</v>
      </c>
      <c r="AG11" s="81">
        <f>_xlfn.IFNA(VLOOKUP($A11,'B-Emax'!$A:$BM,MATCH(AG$1,'B-Emax'!$A$1:$BM$1,0),FALSE),"")</f>
        <v>390.4</v>
      </c>
      <c r="AH11" s="81">
        <f>_xlfn.IFNA(VLOOKUP($A11,'B-Emax'!$A:$BM,MATCH(AH$1,'B-Emax'!$A$1:$BM$1,0),FALSE),"")</f>
        <v>244</v>
      </c>
      <c r="AI11" s="81">
        <f>_xlfn.IFNA(VLOOKUP($A11,'B-Emax'!$A:$BM,MATCH(AI$1,'B-Emax'!$A$1:$BM$1,0),FALSE),"")</f>
        <v>335.3</v>
      </c>
      <c r="AJ11" s="81">
        <f>_xlfn.IFNA(VLOOKUP($A11,'B-Emax'!$A:$BM,MATCH(AJ$1,'B-Emax'!$A$1:$BM$1,0),FALSE),"")</f>
        <v>260.8</v>
      </c>
      <c r="AK11" s="82" t="str">
        <f>_xlfn.IFNA(VLOOKUP($A11,'B-Emax'!$A:$BM,MATCH(AK$1,'B-Emax'!$A$1:$BM$1,0),FALSE),"")</f>
        <v/>
      </c>
      <c r="AL11" s="82" t="str">
        <f>_xlfn.IFNA(VLOOKUP($A11,'B-Emax'!$A:$BM,MATCH(AL$1,'B-Emax'!$A$1:$BM$1,0),FALSE),"")</f>
        <v/>
      </c>
      <c r="AM11" s="82">
        <f>_xlfn.IFNA(VLOOKUP($A11,'B-Emax'!$A:$BM,MATCH(AM$1,'B-Emax'!$A$1:$BM$1,0),FALSE),"")</f>
        <v>120</v>
      </c>
      <c r="AN11" s="81">
        <f>_xlfn.IFNA(VLOOKUP($A11,'B-Emax'!$A:$BM,MATCH(AN$1,'B-Emax'!$A$1:$BM$1,0),FALSE),"")</f>
        <v>957.3</v>
      </c>
      <c r="AO11" s="82" t="str">
        <f>_xlfn.IFNA(VLOOKUP($A11,'B-Emax'!$A:$BM,MATCH(AO$1,'B-Emax'!$A$1:$BM$1,0),FALSE),"")</f>
        <v/>
      </c>
      <c r="AP11" s="82" t="str">
        <f>_xlfn.IFNA(VLOOKUP($A11,'B-Emax'!$A:$BM,MATCH(AP$1,'B-Emax'!$A$1:$BM$1,0),FALSE),"")</f>
        <v/>
      </c>
      <c r="AQ11" s="50">
        <f>_xlfn.IFNA(VLOOKUP($A11,'I-Emax'!$A:$BM,MATCH(AQ$1,'I-Emax'!$A$1:$BM$1,0),FALSE),"")</f>
        <v>25.2</v>
      </c>
      <c r="AR11" s="50">
        <f>_xlfn.IFNA(VLOOKUP($A11,'I-Emax'!$A:$BM,MATCH(AR$1,'I-Emax'!$A$1:$BM$1,0),FALSE),"")</f>
        <v>43.8</v>
      </c>
      <c r="AS11" s="50">
        <f>_xlfn.IFNA(VLOOKUP($A11,'I-Emax'!$A:$BM,MATCH(AS$1,'I-Emax'!$A$1:$BM$1,0),FALSE),"")</f>
        <v>43.8</v>
      </c>
      <c r="AT11" s="50">
        <f>_xlfn.IFNA(VLOOKUP($A11,'I-Emax'!$A:$BM,MATCH(AT$1,'I-Emax'!$A$1:$BM$1,0),FALSE),"")</f>
        <v>39.299999999999997</v>
      </c>
      <c r="AU11" s="50">
        <f>_xlfn.IFNA(VLOOKUP($A11,'I-Emax'!$A:$BM,MATCH(AU$1,'I-Emax'!$A$1:$BM$1,0),FALSE),"")</f>
        <v>39.299999999999997</v>
      </c>
      <c r="AV11" s="50">
        <f>_xlfn.IFNA(VLOOKUP($A11,'I-Emax'!$A:$BM,MATCH(AV$1,'I-Emax'!$A$1:$BM$1,0),FALSE),"")</f>
        <v>26.3</v>
      </c>
      <c r="AW11" s="50" t="str">
        <f>_xlfn.IFNA(VLOOKUP($A11,'I-Emax'!$A:$BM,MATCH(AW$1,'I-Emax'!$A$1:$BM$1,0),FALSE),"")</f>
        <v/>
      </c>
      <c r="AX11" s="50" t="str">
        <f>_xlfn.IFNA(VLOOKUP($A11,'I-Emax'!$A:$BM,MATCH(AX$1,'I-Emax'!$A$1:$BM$1,0),FALSE),"")</f>
        <v/>
      </c>
      <c r="AY11" s="50">
        <f>_xlfn.IFNA(VLOOKUP($A11,'I-Emax'!$A:$BM,MATCH(AY$1,'I-Emax'!$A$1:$BM$1,0),FALSE),"")</f>
        <v>33.4</v>
      </c>
      <c r="AZ11" s="50">
        <f>_xlfn.IFNA(VLOOKUP($A11,'I-Emax'!$A:$BM,MATCH(AZ$1,'I-Emax'!$A$1:$BM$1,0),FALSE),"")</f>
        <v>26.4</v>
      </c>
      <c r="BA11" s="50" t="str">
        <f>_xlfn.IFNA(VLOOKUP($A11,'I-Emax'!$A:$BM,MATCH(BA$1,'I-Emax'!$A$1:$BM$1,0),FALSE),"")</f>
        <v/>
      </c>
      <c r="BB11" s="50" t="str">
        <f>_xlfn.IFNA(VLOOKUP($A11,'I-Emax'!$A:$BM,MATCH(BB$1,'I-Emax'!$A$1:$BM$1,0),FALSE),"")</f>
        <v/>
      </c>
      <c r="BC11" s="40">
        <f>_xlfn.IFNA(VLOOKUP($A11,'B-Emax'!$A:$BM,MATCH(BC$1,'B-Emax'!$A$1:$BM$1,0),FALSE),"")</f>
        <v>0.43049932523616735</v>
      </c>
      <c r="BD11" s="41">
        <f>_xlfn.IFNA(VLOOKUP($A11,'B-Emax'!$A:$BM,MATCH(BD$1,'B-Emax'!$A$1:$BM$1,0),FALSE),"")</f>
        <v>0.72242686890574215</v>
      </c>
      <c r="BE11" s="41">
        <f>_xlfn.IFNA(VLOOKUP($A11,'B-Emax'!$A:$BM,MATCH(BE$1,'B-Emax'!$A$1:$BM$1,0),FALSE),"")</f>
        <v>0.64603673672017214</v>
      </c>
      <c r="BF11" s="41">
        <f>_xlfn.IFNA(VLOOKUP($A11,'B-Emax'!$A:$BM,MATCH(BF$1,'B-Emax'!$A$1:$BM$1,0),FALSE),"")</f>
        <v>0.65591397849462363</v>
      </c>
      <c r="BG11" s="41">
        <f>_xlfn.IFNA(VLOOKUP($A11,'B-Emax'!$A:$BM,MATCH(BG$1,'B-Emax'!$A$1:$BM$1,0),FALSE),"")</f>
        <v>0.68723098995695842</v>
      </c>
      <c r="BH11" s="41">
        <f>_xlfn.IFNA(VLOOKUP($A11,'B-Emax'!$A:$BM,MATCH(BH$1,'B-Emax'!$A$1:$BM$1,0),FALSE),"")</f>
        <v>0.75638051044083532</v>
      </c>
      <c r="BI11" s="41" t="str">
        <f>_xlfn.IFNA(VLOOKUP($A11,'B-Emax'!$A:$BM,MATCH(BI$1,'B-Emax'!$A$1:$BM$1,0),FALSE),"")</f>
        <v/>
      </c>
      <c r="BJ11" s="41" t="str">
        <f>_xlfn.IFNA(VLOOKUP($A11,'B-Emax'!$A:$BM,MATCH(BJ$1,'B-Emax'!$A$1:$BM$1,0),FALSE),"")</f>
        <v/>
      </c>
      <c r="BK11" s="41">
        <f>_xlfn.IFNA(VLOOKUP($A11,'B-Emax'!$A:$BM,MATCH(BK$1,'B-Emax'!$A$1:$BM$1,0),FALSE),"")</f>
        <v>0.12985607618223136</v>
      </c>
      <c r="BL11" s="41">
        <f>_xlfn.IFNA(VLOOKUP($A11,'B-Emax'!$A:$BM,MATCH(BL$1,'B-Emax'!$A$1:$BM$1,0),FALSE),"")</f>
        <v>0.89718837863167755</v>
      </c>
      <c r="BM11" s="41" t="str">
        <f>_xlfn.IFNA(VLOOKUP($A11,'B-Emax'!$A:$BM,MATCH(BM$1,'B-Emax'!$A$1:$BM$1,0),FALSE),"")</f>
        <v/>
      </c>
      <c r="BN11" s="41" t="str">
        <f>_xlfn.IFNA(VLOOKUP($A11,'B-Emax'!$A:$BM,MATCH(BN$1,'B-Emax'!$A$1:$BM$1,0),FALSE),"")</f>
        <v/>
      </c>
      <c r="BO11" s="47">
        <f>_xlfn.IFNA(VLOOKUP($A11,'I-Emax'!$A:$BM,MATCH(BO$1,'I-Emax'!$A$1:$BM$1,0),FALSE),"")</f>
        <v>0.46323529411764708</v>
      </c>
      <c r="BP11" s="47">
        <f>_xlfn.IFNA(VLOOKUP($A11,'I-Emax'!$A:$BM,MATCH(BP$1,'I-Emax'!$A$1:$BM$1,0),FALSE),"")</f>
        <v>0.84719535783365563</v>
      </c>
      <c r="BQ11" s="47">
        <f>_xlfn.IFNA(VLOOKUP($A11,'I-Emax'!$A:$BM,MATCH(BQ$1,'I-Emax'!$A$1:$BM$1,0),FALSE),"")</f>
        <v>0.84719535783365563</v>
      </c>
      <c r="BR11" s="47">
        <f>_xlfn.IFNA(VLOOKUP($A11,'I-Emax'!$A:$BM,MATCH(BR$1,'I-Emax'!$A$1:$BM$1,0),FALSE),"")</f>
        <v>0.81366459627329191</v>
      </c>
      <c r="BS11" s="47">
        <f>_xlfn.IFNA(VLOOKUP($A11,'I-Emax'!$A:$BM,MATCH(BS$1,'I-Emax'!$A$1:$BM$1,0),FALSE),"")</f>
        <v>0.81366459627329191</v>
      </c>
      <c r="BT11" s="47">
        <f>_xlfn.IFNA(VLOOKUP($A11,'I-Emax'!$A:$BM,MATCH(BT$1,'I-Emax'!$A$1:$BM$1,0),FALSE),"")</f>
        <v>0.76231884057971011</v>
      </c>
      <c r="BU11" s="47" t="str">
        <f>_xlfn.IFNA(VLOOKUP($A11,'I-Emax'!$A:$BM,MATCH(BU$1,'I-Emax'!$A$1:$BM$1,0),FALSE),"")</f>
        <v/>
      </c>
      <c r="BV11" s="47" t="str">
        <f>_xlfn.IFNA(VLOOKUP($A11,'I-Emax'!$A:$BM,MATCH(BV$1,'I-Emax'!$A$1:$BM$1,0),FALSE),"")</f>
        <v/>
      </c>
      <c r="BW11" s="47">
        <f>_xlfn.IFNA(VLOOKUP($A11,'I-Emax'!$A:$BM,MATCH(BW$1,'I-Emax'!$A$1:$BM$1,0),FALSE),"")</f>
        <v>0.75056179775280896</v>
      </c>
      <c r="BX11" s="47">
        <f>_xlfn.IFNA(VLOOKUP($A11,'I-Emax'!$A:$BM,MATCH(BX$1,'I-Emax'!$A$1:$BM$1,0),FALSE),"")</f>
        <v>0.52277227722772279</v>
      </c>
      <c r="BY11" s="47" t="str">
        <f>_xlfn.IFNA(VLOOKUP($A11,'I-Emax'!$A:$BM,MATCH(BY$1,'I-Emax'!$A$1:$BM$1,0),FALSE),"")</f>
        <v/>
      </c>
      <c r="BZ11" s="47" t="str">
        <f>_xlfn.IFNA(VLOOKUP($A11,'I-Emax'!$A:$BM,MATCH(BZ$1,'I-Emax'!$A$1:$BM$1,0),FALSE),"")</f>
        <v/>
      </c>
      <c r="CA11" s="40">
        <f>_xlfn.IFNA(VLOOKUP($A11,'B-Emax'!$A:$BM,MATCH(CA$1,'B-Emax'!$A$1:$BM$1,0),FALSE),"")</f>
        <v>0.39180319673006753</v>
      </c>
      <c r="CB11" s="41">
        <f>_xlfn.IFNA(VLOOKUP($A11,'B-Emax'!$A:$BM,MATCH(CB$1,'B-Emax'!$A$1:$BM$1,0),FALSE),"")</f>
        <v>0.77224794372911321</v>
      </c>
      <c r="CC11" s="41">
        <f>_xlfn.IFNA(VLOOKUP($A11,'B-Emax'!$A:$BM,MATCH(CC$1,'B-Emax'!$A$1:$BM$1,0),FALSE),"")</f>
        <v>0.67269507472865453</v>
      </c>
      <c r="CD11" s="41">
        <f>_xlfn.IFNA(VLOOKUP($A11,'B-Emax'!$A:$BM,MATCH(CD$1,'B-Emax'!$A$1:$BM$1,0),FALSE),"")</f>
        <v>0.68556725767067561</v>
      </c>
      <c r="CE11" s="41">
        <f>_xlfn.IFNA(VLOOKUP($A11,'B-Emax'!$A:$BM,MATCH(CE$1,'B-Emax'!$A$1:$BM$1,0),FALSE),"")</f>
        <v>0.72638009894213773</v>
      </c>
      <c r="CF11" s="41">
        <f>_xlfn.IFNA(VLOOKUP($A11,'B-Emax'!$A:$BM,MATCH(CF$1,'B-Emax'!$A$1:$BM$1,0),FALSE),"")</f>
        <v>0.81649688441192791</v>
      </c>
      <c r="CG11" s="41" t="str">
        <f>_xlfn.IFNA(VLOOKUP($A11,'B-Emax'!$A:$BM,MATCH(CG$1,'B-Emax'!$A$1:$BM$1,0),FALSE),"")</f>
        <v/>
      </c>
      <c r="CH11" s="41" t="str">
        <f>_xlfn.IFNA(VLOOKUP($A11,'B-Emax'!$A:$BM,MATCH(CH$1,'B-Emax'!$A$1:$BM$1,0),FALSE),"")</f>
        <v/>
      </c>
      <c r="CI11" s="41">
        <f>_xlfn.IFNA(VLOOKUP($A11,'B-Emax'!$A:$BM,MATCH(CI$1,'B-Emax'!$A$1:$BM$1,0),FALSE),"")</f>
        <v>0</v>
      </c>
      <c r="CJ11" s="41">
        <f>_xlfn.IFNA(VLOOKUP($A11,'B-Emax'!$A:$BM,MATCH(CJ$1,'B-Emax'!$A$1:$BM$1,0),FALSE),"")</f>
        <v>1</v>
      </c>
      <c r="CK11" s="41" t="str">
        <f>_xlfn.IFNA(VLOOKUP($A11,'B-Emax'!$A:$BM,MATCH(CK$1,'B-Emax'!$A$1:$BM$1,0),FALSE),"")</f>
        <v/>
      </c>
      <c r="CL11" s="41" t="str">
        <f>_xlfn.IFNA(VLOOKUP($A11,'B-Emax'!$A:$BM,MATCH(CL$1,'B-Emax'!$A$1:$BM$1,0),FALSE),"")</f>
        <v/>
      </c>
      <c r="CM11" s="47">
        <f>_xlfn.IFNA(VLOOKUP($A11,'I-Emax'!$A:$BQ,MATCH(CM$1,'I-Emax'!$A$1:$BQ$1,0),FALSE),"")</f>
        <v>0</v>
      </c>
      <c r="CN11" s="47">
        <f>_xlfn.IFNA(VLOOKUP($A11,'I-Emax'!$A:$BQ,MATCH(CN$1,'I-Emax'!$A$1:$BQ$1,0),FALSE),"")</f>
        <v>1</v>
      </c>
      <c r="CO11" s="47">
        <f>_xlfn.IFNA(VLOOKUP($A11,'I-Emax'!$A:$BQ,MATCH(CO$1,'I-Emax'!$A$1:$BQ$1,0),FALSE),"")</f>
        <v>1</v>
      </c>
      <c r="CP11" s="47">
        <f>_xlfn.IFNA(VLOOKUP($A11,'I-Emax'!$A:$BQ,MATCH(CP$1,'I-Emax'!$A$1:$BQ$1,0),FALSE),"")</f>
        <v>0.91267122617949048</v>
      </c>
      <c r="CQ11" s="47">
        <f>_xlfn.IFNA(VLOOKUP($A11,'I-Emax'!$A:$BQ,MATCH(CQ$1,'I-Emax'!$A$1:$BQ$1,0),FALSE),"")</f>
        <v>0.91267122617949048</v>
      </c>
      <c r="CR11" s="47">
        <f>_xlfn.IFNA(VLOOKUP($A11,'I-Emax'!$A:$BQ,MATCH(CR$1,'I-Emax'!$A$1:$BQ$1,0),FALSE),"")</f>
        <v>0.77894441303998896</v>
      </c>
      <c r="CS11" s="47" t="str">
        <f>_xlfn.IFNA(VLOOKUP($A11,'I-Emax'!$A:$BQ,MATCH(CS$1,'I-Emax'!$A$1:$BQ$1,0),FALSE),"")</f>
        <v/>
      </c>
      <c r="CT11" s="47" t="str">
        <f>_xlfn.IFNA(VLOOKUP($A11,'I-Emax'!$A:$BQ,MATCH(CT$1,'I-Emax'!$A$1:$BQ$1,0),FALSE),"")</f>
        <v/>
      </c>
      <c r="CU11" s="47">
        <f>_xlfn.IFNA(VLOOKUP($A11,'I-Emax'!$A:$BQ,MATCH(CU$1,'I-Emax'!$A$1:$BQ$1,0),FALSE),"")</f>
        <v>0.74832392945866233</v>
      </c>
      <c r="CV11" s="47">
        <f>_xlfn.IFNA(VLOOKUP($A11,'I-Emax'!$A:$BQ,MATCH(CV$1,'I-Emax'!$A$1:$BQ$1,0),FALSE),"")</f>
        <v>0.15506035324056913</v>
      </c>
      <c r="CW11" s="47" t="str">
        <f>_xlfn.IFNA(VLOOKUP($A11,'I-Emax'!$A:$BQ,MATCH(CW$1,'I-Emax'!$A$1:$BQ$1,0),FALSE),"")</f>
        <v/>
      </c>
      <c r="CX11" s="47" t="str">
        <f>_xlfn.IFNA(VLOOKUP($A11,'I-Emax'!$A:$BQ,MATCH(CX$1,'I-Emax'!$A$1:$BQ$1,0),FALSE),"")</f>
        <v/>
      </c>
      <c r="CY11" s="147">
        <f>_xlfn.IFNA(VLOOKUP($A11,'B-Emax'!$A:$IC,MATCH(CY$1,'B-Emax'!$A$1:$IC$1,0),FALSE),"")</f>
        <v>0.43049932523616735</v>
      </c>
      <c r="CZ11" s="51">
        <f>_xlfn.IFNA(VLOOKUP($A11,'B-Emax'!$A:$IC,MATCH(CZ$1,'B-Emax'!$A$1:$IC$1,0),FALSE),"")</f>
        <v>0.75638051044083532</v>
      </c>
      <c r="DA11" s="51">
        <f>_xlfn.IFNA(VLOOKUP($A11,'B-Emax'!$A:$IC,MATCH(DA$1,'B-Emax'!$A$1:$IC$1,0),FALSE),"")</f>
        <v>0.89718837863167755</v>
      </c>
      <c r="DB11" s="51" t="str">
        <f>_xlfn.IFNA(VLOOKUP($A11,'B-Emax'!$A:$IC,MATCH(DB$1,'B-Emax'!$A$1:$IC$1,0),FALSE),"")</f>
        <v/>
      </c>
      <c r="DC11" s="51">
        <f>_xlfn.IFNA(VLOOKUP($A11,'I-Emax'!$A:$IC,MATCH(DC$1,'I-Emax'!$A$1:$IC$1,0),FALSE),"")</f>
        <v>0.46323529411764708</v>
      </c>
      <c r="DD11" s="51">
        <f>_xlfn.IFNA(VLOOKUP($A11,'I-Emax'!$A:$IC,MATCH(DD$1,'I-Emax'!$A$1:$IC$1,0),FALSE),"")</f>
        <v>0.84719535783365563</v>
      </c>
      <c r="DE11" s="51">
        <f>_xlfn.IFNA(VLOOKUP($A11,'I-Emax'!$A:$IC,MATCH(DE$1,'I-Emax'!$A$1:$IC$1,0),FALSE),"")</f>
        <v>0.75056179775280896</v>
      </c>
      <c r="DF11" s="51" t="str">
        <f>_xlfn.IFNA(VLOOKUP($A11,'I-Emax'!$A:$IC,MATCH(DF$1,'I-Emax'!$A$1:$IC$1,0),FALSE),"")</f>
        <v/>
      </c>
      <c r="DG11" s="147">
        <f>_xlfn.IFNA(VLOOKUP($A11,'B-Emax'!$A:$IC,MATCH(DG$1,'B-Emax'!$A$1:$IC$1,0),FALSE),"")</f>
        <v>0.43049932523616735</v>
      </c>
      <c r="DH11" s="51">
        <f>_xlfn.IFNA(VLOOKUP($A11,'B-Emax'!$A:$IC,MATCH(DH$1,'B-Emax'!$A$1:$IC$1,0),FALSE),"")</f>
        <v>0.6935978169036664</v>
      </c>
      <c r="DI11" s="51">
        <f>_xlfn.IFNA(VLOOKUP($A11,'B-Emax'!$A:$IC,MATCH(DI$1,'B-Emax'!$A$1:$IC$1,0),FALSE),"")</f>
        <v>0.51352222740695441</v>
      </c>
      <c r="DJ11" s="51" t="str">
        <f>_xlfn.IFNA(VLOOKUP($A11,'B-Emax'!$A:$IC,MATCH(DJ$1,'B-Emax'!$A$1:$IC$1,0),FALSE),"")</f>
        <v/>
      </c>
      <c r="DK11" s="51">
        <f>_xlfn.IFNA(VLOOKUP($A11,'I-Emax'!$A:$IC,MATCH(DK$1,'I-Emax'!$A$1:$IC$1,0),FALSE),"")</f>
        <v>0.46323529411764708</v>
      </c>
      <c r="DL11" s="51">
        <f>_xlfn.IFNA(VLOOKUP($A11,'I-Emax'!$A:$IC,MATCH(DL$1,'I-Emax'!$A$1:$IC$1,0),FALSE),"")</f>
        <v>0.81680774975872106</v>
      </c>
      <c r="DM11" s="51">
        <f>_xlfn.IFNA(VLOOKUP($A11,'I-Emax'!$A:$IC,MATCH(DM$1,'I-Emax'!$A$1:$IC$1,0),FALSE),"")</f>
        <v>0.63666703749026587</v>
      </c>
      <c r="DN11" s="51" t="str">
        <f>_xlfn.IFNA(VLOOKUP($A11,'I-Emax'!$A:$IC,MATCH(DN$1,'I-Emax'!$A$1:$IC$1,0),FALSE),"")</f>
        <v/>
      </c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</row>
    <row r="12" spans="1:139" s="49" customFormat="1" x14ac:dyDescent="0.2">
      <c r="A12" s="29" t="s">
        <v>44</v>
      </c>
      <c r="B12" s="333">
        <f>VLOOKUP($A12,BI!$A:$Q,MATCH(B$1,BI!$A$1:$Q$1,0),FALSE)</f>
        <v>1</v>
      </c>
      <c r="C12" s="373">
        <f>VLOOKUP($A12,BI!$A:$Q,MATCH(C$1,BI!$A$1:$Q$1,0),FALSE)</f>
        <v>1</v>
      </c>
      <c r="D12" s="373">
        <f>VLOOKUP($A12,BI!$A:$Q,MATCH(D$1,BI!$A$1:$Q$1,0),FALSE)</f>
        <v>1</v>
      </c>
      <c r="E12" s="373">
        <f>VLOOKUP($A12,BI!$A:$Q,MATCH(E$1,BI!$A$1:$Q$1,0),FALSE)</f>
        <v>1</v>
      </c>
      <c r="F12" s="373">
        <f>VLOOKUP($A12,BI!$A:$Q,MATCH(F$1,BI!$A$1:$Q$1,0),FALSE)</f>
        <v>1</v>
      </c>
      <c r="G12" s="373">
        <f>VLOOKUP($A12,BI!$A:$Q,MATCH(G$1,BI!$A$1:$Q$1,0),FALSE)</f>
        <v>1</v>
      </c>
      <c r="H12" s="373">
        <f>VLOOKUP($A12,BI!$A:$Q,MATCH(H$1,BI!$A$1:$Q$1,0),FALSE)</f>
        <v>1</v>
      </c>
      <c r="I12" s="373">
        <f>VLOOKUP($A12,BI!$A:$Q,MATCH(I$1,BI!$A$1:$Q$1,0),FALSE)</f>
        <v>1</v>
      </c>
      <c r="J12" s="373">
        <f>VLOOKUP($A12,BI!$A:$Q,MATCH(J$1,BI!$A$1:$Q$1,0),FALSE)</f>
        <v>1</v>
      </c>
      <c r="K12" s="373">
        <f>VLOOKUP($A12,BI!$A:$Q,MATCH(K$1,BI!$A$1:$Q$1,0),FALSE)</f>
        <v>1</v>
      </c>
      <c r="L12" s="373" t="str">
        <f>VLOOKUP($A12,BI!$A:$Q,MATCH(L$1,BI!$A$1:$Q$1,0),FALSE)</f>
        <v/>
      </c>
      <c r="M12" s="373" t="str">
        <f>VLOOKUP($A12,BI!$A:$Q,MATCH(M$1,BI!$A$1:$Q$1,0),FALSE)</f>
        <v/>
      </c>
      <c r="N12" s="49">
        <f t="shared" si="1"/>
        <v>10</v>
      </c>
      <c r="O12" s="49">
        <f>VLOOKUP($A12,BI!$A:$Q,MATCH(O$1,BI!$A$1:$Q$1,0),FALSE)</f>
        <v>1</v>
      </c>
      <c r="P12" s="37">
        <f>VLOOKUP($A12,BI!$A:$Q,MATCH(P$1,BI!$A$1:$Q$1,0),FALSE)</f>
        <v>1</v>
      </c>
      <c r="Q12" s="37">
        <f>VLOOKUP($A12,BI!$A:$Q,MATCH(Q$1,BI!$A$1:$Q$1,0),FALSE)</f>
        <v>1</v>
      </c>
      <c r="R12" s="37" t="str">
        <f>VLOOKUP($A12,BI!$A:$Q,MATCH(R$1,BI!$A$1:$Q$1,0),FALSE)</f>
        <v/>
      </c>
      <c r="S12" s="37">
        <f t="shared" si="0"/>
        <v>3</v>
      </c>
      <c r="T12" s="61" cm="1">
        <f t="array" ref="T12">IFERROR(IF(N12&gt;2,RSQ(IF($B12:$M12&lt;&gt;"",AE12:AP12,""),IF($B12:$M12&lt;&gt;"",AQ12:BB12,"")),""),"")</f>
        <v>8.08015568341683E-2</v>
      </c>
      <c r="U12" s="51" cm="1">
        <f t="array" ref="U12">IFERROR(IF($N12&gt;2,RSQ(IF($AE12:$AP12&lt;&gt;"",BC12:BN12,""),IF($AE12:$AP12&lt;&gt;"",BO12:BZ12,"")),""),"")</f>
        <v>0.13374758640740933</v>
      </c>
      <c r="V12" s="51" cm="1">
        <f t="array" ref="V12">IFERROR(IF($N12&gt;2,RSQ(IF($B12:$M12&lt;&gt;"",CA12:CL12,""),IF($B12:$M12&lt;&gt;"",CM12:CX12,"")),""),"")</f>
        <v>0.1337475864074093</v>
      </c>
      <c r="W12" s="61" cm="1">
        <f t="array" ref="W12">IFERROR(IF(AND($S12&gt;2,$N12&gt;2),RSQ(IF($B12:$M12&lt;&gt;"",AE12:AP12,""),IF($B12:$M12&lt;&gt;"",AQ12:BB12,"")),""),"")</f>
        <v>8.08015568341683E-2</v>
      </c>
      <c r="X12" s="51" cm="1">
        <f t="array" ref="X12">IFERROR(IF(AND($S12&gt;2,$N12&gt;2),RSQ(IF($AE12:$AP12&lt;&gt;"",BC12:BN12,""),IF($AE12:$AP12&lt;&gt;"",BO12:BZ12,"")),""),"")</f>
        <v>0.13374758640740933</v>
      </c>
      <c r="Y12" s="61" cm="1">
        <f t="array" ref="Y12">IFERROR(IF(COUNT(C12:G12)&gt;2,RSQ(IF($C12:$G12&lt;&gt;"",AF12:AJ12,""),IF($C12:$G12&lt;&gt;"",AR12:AV12,"")),""),"")</f>
        <v>2.5327267247647538E-3</v>
      </c>
      <c r="Z12" s="51" cm="1">
        <f t="array" ref="Z12">IFERROR(IF(COUNT(C12:G12)&gt;2,RSQ(IF($C12:$G12&lt;&gt;"",BD12:BH12,""),IF($C12:$G12&lt;&gt;"",BP12:BT12,"")),""),"")</f>
        <v>0.49243328974166967</v>
      </c>
      <c r="AA12" s="51" cm="1">
        <f t="array" ref="AA12">IFERROR(IF(COUNT(H12:K12)&gt;2,RSQ(IF($H12:$K12&lt;&gt;"",AK12:AN12,""),IF($H12:$K12&lt;&gt;"",AW12:AZ12,"")),""),"")</f>
        <v>0.29985655908704234</v>
      </c>
      <c r="AB12" s="51" cm="1">
        <f t="array" ref="AB12">IFERROR(IF(COUNT(H12:K12)&gt;2,RSQ(IF($H12:$K12&lt;&gt;"",BI12:BL12,""),IF($H12:$K12&lt;&gt;"",BU12:BX12,"")),""),"")</f>
        <v>0.13858796455406736</v>
      </c>
      <c r="AC12" s="61" cm="1">
        <f t="array" ref="AC12">IFERROR(IF($S12&gt;2,RSQ(IF($O12:$R12&lt;&gt;"",CY12:DB12,""),IF($O12:$R12&lt;&gt;"",DC12:DF12,"")),""),"")</f>
        <v>7.3180716341538818E-2</v>
      </c>
      <c r="AD12" s="51" cm="1">
        <f t="array" ref="AD12">IFERROR(IF($S12&gt;2,RSQ(IF($O12:$R12&lt;&gt;"",DG12:DJ12,""),IF($O12:$R12&lt;&gt;"",DK12:DN12,"")),""),"")</f>
        <v>5.4848222380566455E-2</v>
      </c>
      <c r="AE12" s="80">
        <f>_xlfn.IFNA(VLOOKUP($A12,'B-Emax'!$A:$BM,MATCH(AE$1,'B-Emax'!$A$1:$BM$1,0),FALSE),"")</f>
        <v>34.28</v>
      </c>
      <c r="AF12" s="81">
        <f>_xlfn.IFNA(VLOOKUP($A12,'B-Emax'!$A:$BM,MATCH(AF$1,'B-Emax'!$A$1:$BM$1,0),FALSE),"")</f>
        <v>266.39999999999998</v>
      </c>
      <c r="AG12" s="81">
        <f>_xlfn.IFNA(VLOOKUP($A12,'B-Emax'!$A:$BM,MATCH(AG$1,'B-Emax'!$A$1:$BM$1,0),FALSE),"")</f>
        <v>161.5</v>
      </c>
      <c r="AH12" s="81">
        <f>_xlfn.IFNA(VLOOKUP($A12,'B-Emax'!$A:$BM,MATCH(AH$1,'B-Emax'!$A$1:$BM$1,0),FALSE),"")</f>
        <v>122.8</v>
      </c>
      <c r="AI12" s="81">
        <f>_xlfn.IFNA(VLOOKUP($A12,'B-Emax'!$A:$BM,MATCH(AI$1,'B-Emax'!$A$1:$BM$1,0),FALSE),"")</f>
        <v>218.5</v>
      </c>
      <c r="AJ12" s="81">
        <f>_xlfn.IFNA(VLOOKUP($A12,'B-Emax'!$A:$BM,MATCH(AJ$1,'B-Emax'!$A$1:$BM$1,0),FALSE),"")</f>
        <v>208</v>
      </c>
      <c r="AK12" s="82">
        <f>_xlfn.IFNA(VLOOKUP($A12,'B-Emax'!$A:$BM,MATCH(AK$1,'B-Emax'!$A$1:$BM$1,0),FALSE),"")</f>
        <v>542.29999999999995</v>
      </c>
      <c r="AL12" s="82">
        <f>_xlfn.IFNA(VLOOKUP($A12,'B-Emax'!$A:$BM,MATCH(AL$1,'B-Emax'!$A$1:$BM$1,0),FALSE),"")</f>
        <v>609.6</v>
      </c>
      <c r="AM12" s="82">
        <f>_xlfn.IFNA(VLOOKUP($A12,'B-Emax'!$A:$BM,MATCH(AM$1,'B-Emax'!$A$1:$BM$1,0),FALSE),"")</f>
        <v>763.6</v>
      </c>
      <c r="AN12" s="81">
        <f>_xlfn.IFNA(VLOOKUP($A12,'B-Emax'!$A:$BM,MATCH(AN$1,'B-Emax'!$A$1:$BM$1,0),FALSE),"")</f>
        <v>891.1</v>
      </c>
      <c r="AO12" s="82" t="str">
        <f>_xlfn.IFNA(VLOOKUP($A12,'B-Emax'!$A:$BM,MATCH(AO$1,'B-Emax'!$A$1:$BM$1,0),FALSE),"")</f>
        <v/>
      </c>
      <c r="AP12" s="82" t="str">
        <f>_xlfn.IFNA(VLOOKUP($A12,'B-Emax'!$A:$BM,MATCH(AP$1,'B-Emax'!$A$1:$BM$1,0),FALSE),"")</f>
        <v/>
      </c>
      <c r="AQ12" s="50">
        <f>_xlfn.IFNA(VLOOKUP($A12,'I-Emax'!$A:$BM,MATCH(AQ$1,'I-Emax'!$A$1:$BM$1,0),FALSE),"")</f>
        <v>52.6</v>
      </c>
      <c r="AR12" s="50">
        <f>_xlfn.IFNA(VLOOKUP($A12,'I-Emax'!$A:$BM,MATCH(AR$1,'I-Emax'!$A$1:$BM$1,0),FALSE),"")</f>
        <v>46.2</v>
      </c>
      <c r="AS12" s="50">
        <f>_xlfn.IFNA(VLOOKUP($A12,'I-Emax'!$A:$BM,MATCH(AS$1,'I-Emax'!$A$1:$BM$1,0),FALSE),"")</f>
        <v>46.2</v>
      </c>
      <c r="AT12" s="50">
        <f>_xlfn.IFNA(VLOOKUP($A12,'I-Emax'!$A:$BM,MATCH(AT$1,'I-Emax'!$A$1:$BM$1,0),FALSE),"")</f>
        <v>43.6</v>
      </c>
      <c r="AU12" s="50">
        <f>_xlfn.IFNA(VLOOKUP($A12,'I-Emax'!$A:$BM,MATCH(AU$1,'I-Emax'!$A$1:$BM$1,0),FALSE),"")</f>
        <v>43.6</v>
      </c>
      <c r="AV12" s="50">
        <f>_xlfn.IFNA(VLOOKUP($A12,'I-Emax'!$A:$BM,MATCH(AV$1,'I-Emax'!$A$1:$BM$1,0),FALSE),"")</f>
        <v>29.9</v>
      </c>
      <c r="AW12" s="50">
        <f>_xlfn.IFNA(VLOOKUP($A12,'I-Emax'!$A:$BM,MATCH(AW$1,'I-Emax'!$A$1:$BM$1,0),FALSE),"")</f>
        <v>38.700000000000003</v>
      </c>
      <c r="AX12" s="50">
        <f>_xlfn.IFNA(VLOOKUP($A12,'I-Emax'!$A:$BM,MATCH(AX$1,'I-Emax'!$A$1:$BM$1,0),FALSE),"")</f>
        <v>38.700000000000003</v>
      </c>
      <c r="AY12" s="50">
        <f>_xlfn.IFNA(VLOOKUP($A12,'I-Emax'!$A:$BM,MATCH(AY$1,'I-Emax'!$A$1:$BM$1,0),FALSE),"")</f>
        <v>34.6</v>
      </c>
      <c r="AZ12" s="50">
        <f>_xlfn.IFNA(VLOOKUP($A12,'I-Emax'!$A:$BM,MATCH(AZ$1,'I-Emax'!$A$1:$BM$1,0),FALSE),"")</f>
        <v>47.3</v>
      </c>
      <c r="BA12" s="50" t="str">
        <f>_xlfn.IFNA(VLOOKUP($A12,'I-Emax'!$A:$BM,MATCH(BA$1,'I-Emax'!$A$1:$BM$1,0),FALSE),"")</f>
        <v/>
      </c>
      <c r="BB12" s="50" t="str">
        <f>_xlfn.IFNA(VLOOKUP($A12,'I-Emax'!$A:$BM,MATCH(BB$1,'I-Emax'!$A$1:$BM$1,0),FALSE),"")</f>
        <v/>
      </c>
      <c r="BC12" s="40">
        <f>_xlfn.IFNA(VLOOKUP($A12,'B-Emax'!$A:$BM,MATCH(BC$1,'B-Emax'!$A$1:$BM$1,0),FALSE),"")</f>
        <v>0.66088297667245044</v>
      </c>
      <c r="BD12" s="41">
        <f>_xlfn.IFNA(VLOOKUP($A12,'B-Emax'!$A:$BM,MATCH(BD$1,'B-Emax'!$A$1:$BM$1,0),FALSE),"")</f>
        <v>0.28862405200433366</v>
      </c>
      <c r="BE12" s="41">
        <f>_xlfn.IFNA(VLOOKUP($A12,'B-Emax'!$A:$BM,MATCH(BE$1,'B-Emax'!$A$1:$BM$1,0),FALSE),"")</f>
        <v>0.26725136521595239</v>
      </c>
      <c r="BF12" s="41">
        <f>_xlfn.IFNA(VLOOKUP($A12,'B-Emax'!$A:$BM,MATCH(BF$1,'B-Emax'!$A$1:$BM$1,0),FALSE),"")</f>
        <v>0.3301075268817204</v>
      </c>
      <c r="BG12" s="41">
        <f>_xlfn.IFNA(VLOOKUP($A12,'B-Emax'!$A:$BM,MATCH(BG$1,'B-Emax'!$A$1:$BM$1,0),FALSE),"")</f>
        <v>0.44783767165402749</v>
      </c>
      <c r="BH12" s="41">
        <f>_xlfn.IFNA(VLOOKUP($A12,'B-Emax'!$A:$BM,MATCH(BH$1,'B-Emax'!$A$1:$BM$1,0),FALSE),"")</f>
        <v>0.60324825986078889</v>
      </c>
      <c r="BI12" s="41">
        <f>_xlfn.IFNA(VLOOKUP($A12,'B-Emax'!$A:$BM,MATCH(BI$1,'B-Emax'!$A$1:$BM$1,0),FALSE),"")</f>
        <v>0.78367052023121375</v>
      </c>
      <c r="BJ12" s="41">
        <f>_xlfn.IFNA(VLOOKUP($A12,'B-Emax'!$A:$BM,MATCH(BJ$1,'B-Emax'!$A$1:$BM$1,0),FALSE),"")</f>
        <v>0.74568807339449539</v>
      </c>
      <c r="BK12" s="41">
        <f>_xlfn.IFNA(VLOOKUP($A12,'B-Emax'!$A:$BM,MATCH(BK$1,'B-Emax'!$A$1:$BM$1,0),FALSE),"")</f>
        <v>0.82631749810626554</v>
      </c>
      <c r="BL12" s="41">
        <f>_xlfn.IFNA(VLOOKUP($A12,'B-Emax'!$A:$BM,MATCH(BL$1,'B-Emax'!$A$1:$BM$1,0),FALSE),"")</f>
        <v>0.83514526710403003</v>
      </c>
      <c r="BM12" s="41" t="str">
        <f>_xlfn.IFNA(VLOOKUP($A12,'B-Emax'!$A:$BM,MATCH(BM$1,'B-Emax'!$A$1:$BM$1,0),FALSE),"")</f>
        <v/>
      </c>
      <c r="BN12" s="41" t="str">
        <f>_xlfn.IFNA(VLOOKUP($A12,'B-Emax'!$A:$BM,MATCH(BN$1,'B-Emax'!$A$1:$BM$1,0),FALSE),"")</f>
        <v/>
      </c>
      <c r="BO12" s="47">
        <f>_xlfn.IFNA(VLOOKUP($A12,'I-Emax'!$A:$BM,MATCH(BO$1,'I-Emax'!$A$1:$BM$1,0),FALSE),"")</f>
        <v>0.96691176470588236</v>
      </c>
      <c r="BP12" s="47">
        <f>_xlfn.IFNA(VLOOKUP($A12,'I-Emax'!$A:$BM,MATCH(BP$1,'I-Emax'!$A$1:$BM$1,0),FALSE),"")</f>
        <v>0.8936170212765957</v>
      </c>
      <c r="BQ12" s="47">
        <f>_xlfn.IFNA(VLOOKUP($A12,'I-Emax'!$A:$BM,MATCH(BQ$1,'I-Emax'!$A$1:$BM$1,0),FALSE),"")</f>
        <v>0.8936170212765957</v>
      </c>
      <c r="BR12" s="47">
        <f>_xlfn.IFNA(VLOOKUP($A12,'I-Emax'!$A:$BM,MATCH(BR$1,'I-Emax'!$A$1:$BM$1,0),FALSE),"")</f>
        <v>0.90269151138716364</v>
      </c>
      <c r="BS12" s="47">
        <f>_xlfn.IFNA(VLOOKUP($A12,'I-Emax'!$A:$BM,MATCH(BS$1,'I-Emax'!$A$1:$BM$1,0),FALSE),"")</f>
        <v>0.90269151138716364</v>
      </c>
      <c r="BT12" s="47">
        <f>_xlfn.IFNA(VLOOKUP($A12,'I-Emax'!$A:$BM,MATCH(BT$1,'I-Emax'!$A$1:$BM$1,0),FALSE),"")</f>
        <v>0.86666666666666659</v>
      </c>
      <c r="BU12" s="47">
        <f>_xlfn.IFNA(VLOOKUP($A12,'I-Emax'!$A:$BM,MATCH(BU$1,'I-Emax'!$A$1:$BM$1,0),FALSE),"")</f>
        <v>0.81991525423728817</v>
      </c>
      <c r="BV12" s="47">
        <f>_xlfn.IFNA(VLOOKUP($A12,'I-Emax'!$A:$BM,MATCH(BV$1,'I-Emax'!$A$1:$BM$1,0),FALSE),"")</f>
        <v>0.81991525423728817</v>
      </c>
      <c r="BW12" s="47">
        <f>_xlfn.IFNA(VLOOKUP($A12,'I-Emax'!$A:$BM,MATCH(BW$1,'I-Emax'!$A$1:$BM$1,0),FALSE),"")</f>
        <v>0.77752808988764044</v>
      </c>
      <c r="BX12" s="47">
        <f>_xlfn.IFNA(VLOOKUP($A12,'I-Emax'!$A:$BM,MATCH(BX$1,'I-Emax'!$A$1:$BM$1,0),FALSE),"")</f>
        <v>0.93663366336633658</v>
      </c>
      <c r="BY12" s="47" t="str">
        <f>_xlfn.IFNA(VLOOKUP($A12,'I-Emax'!$A:$BM,MATCH(BY$1,'I-Emax'!$A$1:$BM$1,0),FALSE),"")</f>
        <v/>
      </c>
      <c r="BZ12" s="47" t="str">
        <f>_xlfn.IFNA(VLOOKUP($A12,'I-Emax'!$A:$BM,MATCH(BZ$1,'I-Emax'!$A$1:$BM$1,0),FALSE),"")</f>
        <v/>
      </c>
      <c r="CA12" s="40">
        <f>_xlfn.IFNA(VLOOKUP($A12,'B-Emax'!$A:$BM,MATCH(CA$1,'B-Emax'!$A$1:$BM$1,0),FALSE),"")</f>
        <v>0.69314287430766641</v>
      </c>
      <c r="CB12" s="41">
        <f>_xlfn.IFNA(VLOOKUP($A12,'B-Emax'!$A:$BM,MATCH(CB$1,'B-Emax'!$A$1:$BM$1,0),FALSE),"")</f>
        <v>3.7634999631662669E-2</v>
      </c>
      <c r="CC12" s="41">
        <f>_xlfn.IFNA(VLOOKUP($A12,'B-Emax'!$A:$BM,MATCH(CC$1,'B-Emax'!$A$1:$BM$1,0),FALSE),"")</f>
        <v>0</v>
      </c>
      <c r="CD12" s="41">
        <f>_xlfn.IFNA(VLOOKUP($A12,'B-Emax'!$A:$BM,MATCH(CD$1,'B-Emax'!$A$1:$BM$1,0),FALSE),"")</f>
        <v>0.11068293118976986</v>
      </c>
      <c r="CE12" s="41">
        <f>_xlfn.IFNA(VLOOKUP($A12,'B-Emax'!$A:$BM,MATCH(CE$1,'B-Emax'!$A$1:$BM$1,0),FALSE),"")</f>
        <v>0.3179930367938088</v>
      </c>
      <c r="CF12" s="41">
        <f>_xlfn.IFNA(VLOOKUP($A12,'B-Emax'!$A:$BM,MATCH(CF$1,'B-Emax'!$A$1:$BM$1,0),FALSE),"")</f>
        <v>0.59165434516508664</v>
      </c>
      <c r="CG12" s="41">
        <f>_xlfn.IFNA(VLOOKUP($A12,'B-Emax'!$A:$BM,MATCH(CG$1,'B-Emax'!$A$1:$BM$1,0),FALSE),"")</f>
        <v>0.90935851450125083</v>
      </c>
      <c r="CH12" s="41">
        <f>_xlfn.IFNA(VLOOKUP($A12,'B-Emax'!$A:$BM,MATCH(CH$1,'B-Emax'!$A$1:$BM$1,0),FALSE),"")</f>
        <v>0.84247551626788708</v>
      </c>
      <c r="CI12" s="41">
        <f>_xlfn.IFNA(VLOOKUP($A12,'B-Emax'!$A:$BM,MATCH(CI$1,'B-Emax'!$A$1:$BM$1,0),FALSE),"")</f>
        <v>0.98445524953091623</v>
      </c>
      <c r="CJ12" s="41">
        <f>_xlfn.IFNA(VLOOKUP($A12,'B-Emax'!$A:$BM,MATCH(CJ$1,'B-Emax'!$A$1:$BM$1,0),FALSE),"")</f>
        <v>1</v>
      </c>
      <c r="CK12" s="41" t="str">
        <f>_xlfn.IFNA(VLOOKUP($A12,'B-Emax'!$A:$BM,MATCH(CK$1,'B-Emax'!$A$1:$BM$1,0),FALSE),"")</f>
        <v/>
      </c>
      <c r="CL12" s="41" t="str">
        <f>_xlfn.IFNA(VLOOKUP($A12,'B-Emax'!$A:$BM,MATCH(CL$1,'B-Emax'!$A$1:$BM$1,0),FALSE),"")</f>
        <v/>
      </c>
      <c r="CM12" s="47">
        <f>_xlfn.IFNA(VLOOKUP($A12,'I-Emax'!$A:$BQ,MATCH(CM$1,'I-Emax'!$A$1:$BQ$1,0),FALSE),"")</f>
        <v>1</v>
      </c>
      <c r="CN12" s="47">
        <f>_xlfn.IFNA(VLOOKUP($A12,'I-Emax'!$A:$BQ,MATCH(CN$1,'I-Emax'!$A$1:$BQ$1,0),FALSE),"")</f>
        <v>0.61298277953667246</v>
      </c>
      <c r="CO12" s="47">
        <f>_xlfn.IFNA(VLOOKUP($A12,'I-Emax'!$A:$BQ,MATCH(CO$1,'I-Emax'!$A$1:$BQ$1,0),FALSE),"")</f>
        <v>0.61298277953667246</v>
      </c>
      <c r="CP12" s="47">
        <f>_xlfn.IFNA(VLOOKUP($A12,'I-Emax'!$A:$BQ,MATCH(CP$1,'I-Emax'!$A$1:$BQ$1,0),FALSE),"")</f>
        <v>0.66089868421682529</v>
      </c>
      <c r="CQ12" s="47">
        <f>_xlfn.IFNA(VLOOKUP($A12,'I-Emax'!$A:$BQ,MATCH(CQ$1,'I-Emax'!$A$1:$BQ$1,0),FALSE),"")</f>
        <v>0.66089868421682529</v>
      </c>
      <c r="CR12" s="47">
        <f>_xlfn.IFNA(VLOOKUP($A12,'I-Emax'!$A:$BQ,MATCH(CR$1,'I-Emax'!$A$1:$BQ$1,0),FALSE),"")</f>
        <v>0.47067719466620095</v>
      </c>
      <c r="CS12" s="47">
        <f>_xlfn.IFNA(VLOOKUP($A12,'I-Emax'!$A:$BQ,MATCH(CS$1,'I-Emax'!$A$1:$BQ$1,0),FALSE),"")</f>
        <v>0.2238163579322672</v>
      </c>
      <c r="CT12" s="47">
        <f>_xlfn.IFNA(VLOOKUP($A12,'I-Emax'!$A:$BQ,MATCH(CT$1,'I-Emax'!$A$1:$BQ$1,0),FALSE),"")</f>
        <v>0.2238163579322672</v>
      </c>
      <c r="CU12" s="47">
        <f>_xlfn.IFNA(VLOOKUP($A12,'I-Emax'!$A:$BQ,MATCH(CU$1,'I-Emax'!$A$1:$BQ$1,0),FALSE),"")</f>
        <v>0</v>
      </c>
      <c r="CV12" s="47">
        <f>_xlfn.IFNA(VLOOKUP($A12,'I-Emax'!$A:$BQ,MATCH(CV$1,'I-Emax'!$A$1:$BQ$1,0),FALSE),"")</f>
        <v>0.84012296007771137</v>
      </c>
      <c r="CW12" s="47" t="str">
        <f>_xlfn.IFNA(VLOOKUP($A12,'I-Emax'!$A:$BQ,MATCH(CW$1,'I-Emax'!$A$1:$BQ$1,0),FALSE),"")</f>
        <v/>
      </c>
      <c r="CX12" s="47" t="str">
        <f>_xlfn.IFNA(VLOOKUP($A12,'I-Emax'!$A:$BQ,MATCH(CX$1,'I-Emax'!$A$1:$BQ$1,0),FALSE),"")</f>
        <v/>
      </c>
      <c r="CY12" s="147">
        <f>_xlfn.IFNA(VLOOKUP($A12,'B-Emax'!$A:$IC,MATCH(CY$1,'B-Emax'!$A$1:$IC$1,0),FALSE),"")</f>
        <v>0.66088297667245044</v>
      </c>
      <c r="CZ12" s="51">
        <f>_xlfn.IFNA(VLOOKUP($A12,'B-Emax'!$A:$IC,MATCH(CZ$1,'B-Emax'!$A$1:$IC$1,0),FALSE),"")</f>
        <v>0.60324825986078889</v>
      </c>
      <c r="DA12" s="51">
        <f>_xlfn.IFNA(VLOOKUP($A12,'B-Emax'!$A:$IC,MATCH(DA$1,'B-Emax'!$A$1:$IC$1,0),FALSE),"")</f>
        <v>0.83514526710403003</v>
      </c>
      <c r="DB12" s="51" t="str">
        <f>_xlfn.IFNA(VLOOKUP($A12,'B-Emax'!$A:$IC,MATCH(DB$1,'B-Emax'!$A$1:$IC$1,0),FALSE),"")</f>
        <v/>
      </c>
      <c r="DC12" s="51">
        <f>_xlfn.IFNA(VLOOKUP($A12,'I-Emax'!$A:$IC,MATCH(DC$1,'I-Emax'!$A$1:$IC$1,0),FALSE),"")</f>
        <v>0.96691176470588236</v>
      </c>
      <c r="DD12" s="51">
        <f>_xlfn.IFNA(VLOOKUP($A12,'I-Emax'!$A:$IC,MATCH(DD$1,'I-Emax'!$A$1:$IC$1,0),FALSE),"")</f>
        <v>0.90269151138716364</v>
      </c>
      <c r="DE12" s="51">
        <f>_xlfn.IFNA(VLOOKUP($A12,'I-Emax'!$A:$IC,MATCH(DE$1,'I-Emax'!$A$1:$IC$1,0),FALSE),"")</f>
        <v>0.93663366336633658</v>
      </c>
      <c r="DF12" s="51" t="str">
        <f>_xlfn.IFNA(VLOOKUP($A12,'I-Emax'!$A:$IC,MATCH(DF$1,'I-Emax'!$A$1:$IC$1,0),FALSE),"")</f>
        <v/>
      </c>
      <c r="DG12" s="147">
        <f>_xlfn.IFNA(VLOOKUP($A12,'B-Emax'!$A:$IC,MATCH(DG$1,'B-Emax'!$A$1:$IC$1,0),FALSE),"")</f>
        <v>0.66088297667245044</v>
      </c>
      <c r="DH12" s="51">
        <f>_xlfn.IFNA(VLOOKUP($A12,'B-Emax'!$A:$IC,MATCH(DH$1,'B-Emax'!$A$1:$IC$1,0),FALSE),"")</f>
        <v>0.38741377512336456</v>
      </c>
      <c r="DI12" s="51">
        <f>_xlfn.IFNA(VLOOKUP($A12,'B-Emax'!$A:$IC,MATCH(DI$1,'B-Emax'!$A$1:$IC$1,0),FALSE),"")</f>
        <v>0.79770533970900126</v>
      </c>
      <c r="DJ12" s="51" t="str">
        <f>_xlfn.IFNA(VLOOKUP($A12,'B-Emax'!$A:$IC,MATCH(DJ$1,'B-Emax'!$A$1:$IC$1,0),FALSE),"")</f>
        <v/>
      </c>
      <c r="DK12" s="51">
        <f>_xlfn.IFNA(VLOOKUP($A12,'I-Emax'!$A:$IC,MATCH(DK$1,'I-Emax'!$A$1:$IC$1,0),FALSE),"")</f>
        <v>0.96691176470588236</v>
      </c>
      <c r="DL12" s="51">
        <f>_xlfn.IFNA(VLOOKUP($A12,'I-Emax'!$A:$IC,MATCH(DL$1,'I-Emax'!$A$1:$IC$1,0),FALSE),"")</f>
        <v>0.89185674639883705</v>
      </c>
      <c r="DM12" s="51">
        <f>_xlfn.IFNA(VLOOKUP($A12,'I-Emax'!$A:$IC,MATCH(DM$1,'I-Emax'!$A$1:$IC$1,0),FALSE),"")</f>
        <v>0.83849806543213834</v>
      </c>
      <c r="DN12" s="51" t="str">
        <f>_xlfn.IFNA(VLOOKUP($A12,'I-Emax'!$A:$IC,MATCH(DN$1,'I-Emax'!$A$1:$IC$1,0),FALSE),"")</f>
        <v/>
      </c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</row>
    <row r="13" spans="1:139" s="49" customFormat="1" x14ac:dyDescent="0.2">
      <c r="A13" s="29" t="s">
        <v>56</v>
      </c>
      <c r="B13" s="333">
        <f>VLOOKUP($A13,BI!$A:$Q,MATCH(B$1,BI!$A$1:$Q$1,0),FALSE)</f>
        <v>1</v>
      </c>
      <c r="C13" s="373">
        <f>VLOOKUP($A13,BI!$A:$Q,MATCH(C$1,BI!$A$1:$Q$1,0),FALSE)</f>
        <v>1</v>
      </c>
      <c r="D13" s="373">
        <f>VLOOKUP($A13,BI!$A:$Q,MATCH(D$1,BI!$A$1:$Q$1,0),FALSE)</f>
        <v>1</v>
      </c>
      <c r="E13" s="373">
        <f>VLOOKUP($A13,BI!$A:$Q,MATCH(E$1,BI!$A$1:$Q$1,0),FALSE)</f>
        <v>1</v>
      </c>
      <c r="F13" s="373">
        <f>VLOOKUP($A13,BI!$A:$Q,MATCH(F$1,BI!$A$1:$Q$1,0),FALSE)</f>
        <v>1</v>
      </c>
      <c r="G13" s="373">
        <f>VLOOKUP($A13,BI!$A:$Q,MATCH(G$1,BI!$A$1:$Q$1,0),FALSE)</f>
        <v>1</v>
      </c>
      <c r="H13" s="373">
        <f>VLOOKUP($A13,BI!$A:$Q,MATCH(H$1,BI!$A$1:$Q$1,0),FALSE)</f>
        <v>1</v>
      </c>
      <c r="I13" s="373">
        <f>VLOOKUP($A13,BI!$A:$Q,MATCH(I$1,BI!$A$1:$Q$1,0),FALSE)</f>
        <v>1</v>
      </c>
      <c r="J13" s="373">
        <f>VLOOKUP($A13,BI!$A:$Q,MATCH(J$1,BI!$A$1:$Q$1,0),FALSE)</f>
        <v>1</v>
      </c>
      <c r="K13" s="373">
        <f>VLOOKUP($A13,BI!$A:$Q,MATCH(K$1,BI!$A$1:$Q$1,0),FALSE)</f>
        <v>1</v>
      </c>
      <c r="L13" s="373">
        <f>VLOOKUP($A13,BI!$A:$Q,MATCH(L$1,BI!$A$1:$Q$1,0),FALSE)</f>
        <v>1</v>
      </c>
      <c r="M13" s="373">
        <f>VLOOKUP($A13,BI!$A:$Q,MATCH(M$1,BI!$A$1:$Q$1,0),FALSE)</f>
        <v>1</v>
      </c>
      <c r="N13" s="49">
        <f t="shared" si="1"/>
        <v>12</v>
      </c>
      <c r="O13" s="49">
        <f>VLOOKUP($A13,BI!$A:$Q,MATCH(O$1,BI!$A$1:$Q$1,0),FALSE)</f>
        <v>1</v>
      </c>
      <c r="P13" s="37">
        <f>VLOOKUP($A13,BI!$A:$Q,MATCH(P$1,BI!$A$1:$Q$1,0),FALSE)</f>
        <v>1</v>
      </c>
      <c r="Q13" s="37">
        <f>VLOOKUP($A13,BI!$A:$Q,MATCH(Q$1,BI!$A$1:$Q$1,0),FALSE)</f>
        <v>1</v>
      </c>
      <c r="R13" s="37">
        <f>VLOOKUP($A13,BI!$A:$Q,MATCH(R$1,BI!$A$1:$Q$1,0),FALSE)</f>
        <v>1</v>
      </c>
      <c r="S13" s="37">
        <f t="shared" si="0"/>
        <v>4</v>
      </c>
      <c r="T13" s="61" cm="1">
        <f t="array" ref="T13">IFERROR(IF(N13&gt;2,RSQ(IF($B13:$M13&lt;&gt;"",AE13:AP13,""),IF($B13:$M13&lt;&gt;"",AQ13:BB13,"")),""),"")</f>
        <v>0.48745573107925777</v>
      </c>
      <c r="U13" s="51" cm="1">
        <f t="array" ref="U13">IFERROR(IF($N13&gt;2,RSQ(IF($AE13:$AP13&lt;&gt;"",BC13:BN13,""),IF($AE13:$AP13&lt;&gt;"",BO13:BZ13,"")),""),"")</f>
        <v>0.2734678490521385</v>
      </c>
      <c r="V13" s="51" cm="1">
        <f t="array" ref="V13">IFERROR(IF($N13&gt;2,RSQ(IF($B13:$M13&lt;&gt;"",CA13:CL13,""),IF($B13:$M13&lt;&gt;"",CM13:CX13,"")),""),"")</f>
        <v>0.2734678490521385</v>
      </c>
      <c r="W13" s="61" cm="1">
        <f t="array" ref="W13">IFERROR(IF(AND($S13&gt;2,$N13&gt;2),RSQ(IF($B13:$M13&lt;&gt;"",AE13:AP13,""),IF($B13:$M13&lt;&gt;"",AQ13:BB13,"")),""),"")</f>
        <v>0.48745573107925777</v>
      </c>
      <c r="X13" s="51" cm="1">
        <f t="array" ref="X13">IFERROR(IF(AND($S13&gt;2,$N13&gt;2),RSQ(IF($AE13:$AP13&lt;&gt;"",BC13:BN13,""),IF($AE13:$AP13&lt;&gt;"",BO13:BZ13,"")),""),"")</f>
        <v>0.2734678490521385</v>
      </c>
      <c r="Y13" s="61" cm="1">
        <f t="array" ref="Y13">IFERROR(IF(COUNT(C13:G13)&gt;2,RSQ(IF($C13:$G13&lt;&gt;"",AF13:AJ13,""),IF($C13:$G13&lt;&gt;"",AR13:AV13,"")),""),"")</f>
        <v>0.52148401676158773</v>
      </c>
      <c r="Z13" s="51" cm="1">
        <f t="array" ref="Z13">IFERROR(IF(COUNT(C13:G13)&gt;2,RSQ(IF($C13:$G13&lt;&gt;"",BD13:BH13,""),IF($C13:$G13&lt;&gt;"",BP13:BT13,"")),""),"")</f>
        <v>0.89818932386511818</v>
      </c>
      <c r="AA13" s="51" cm="1">
        <f t="array" ref="AA13">IFERROR(IF(COUNT(H13:K13)&gt;2,RSQ(IF($H13:$K13&lt;&gt;"",AK13:AN13,""),IF($H13:$K13&lt;&gt;"",AW13:AZ13,"")),""),"")</f>
        <v>0.87268230476414399</v>
      </c>
      <c r="AB13" s="51" cm="1">
        <f t="array" ref="AB13">IFERROR(IF(COUNT(H13:K13)&gt;2,RSQ(IF($H13:$K13&lt;&gt;"",BI13:BL13,""),IF($H13:$K13&lt;&gt;"",BU13:BX13,"")),""),"")</f>
        <v>0.91858736205583824</v>
      </c>
      <c r="AC13" s="61" cm="1">
        <f t="array" ref="AC13">IFERROR(IF($S13&gt;2,RSQ(IF($O13:$R13&lt;&gt;"",CY13:DB13,""),IF($O13:$R13&lt;&gt;"",DC13:DF13,"")),""),"")</f>
        <v>0.83473918601107466</v>
      </c>
      <c r="AD13" s="51" cm="1">
        <f t="array" ref="AD13">IFERROR(IF($S13&gt;2,RSQ(IF($O13:$R13&lt;&gt;"",DG13:DJ13,""),IF($O13:$R13&lt;&gt;"",DK13:DN13,"")),""),"")</f>
        <v>0.36105970172410801</v>
      </c>
      <c r="AE13" s="80">
        <f>_xlfn.IFNA(VLOOKUP($A13,'B-Emax'!$A:$BM,MATCH(AE$1,'B-Emax'!$A$1:$BM$1,0),FALSE),"")</f>
        <v>18.02</v>
      </c>
      <c r="AF13" s="81">
        <f>_xlfn.IFNA(VLOOKUP($A13,'B-Emax'!$A:$BM,MATCH(AF$1,'B-Emax'!$A$1:$BM$1,0),FALSE),"")</f>
        <v>861.2</v>
      </c>
      <c r="AG13" s="81">
        <f>_xlfn.IFNA(VLOOKUP($A13,'B-Emax'!$A:$BM,MATCH(AG$1,'B-Emax'!$A$1:$BM$1,0),FALSE),"")</f>
        <v>486.1</v>
      </c>
      <c r="AH13" s="81">
        <f>_xlfn.IFNA(VLOOKUP($A13,'B-Emax'!$A:$BM,MATCH(AH$1,'B-Emax'!$A$1:$BM$1,0),FALSE),"")</f>
        <v>237.9</v>
      </c>
      <c r="AI13" s="81">
        <f>_xlfn.IFNA(VLOOKUP($A13,'B-Emax'!$A:$BM,MATCH(AI$1,'B-Emax'!$A$1:$BM$1,0),FALSE),"")</f>
        <v>388.5</v>
      </c>
      <c r="AJ13" s="81">
        <f>_xlfn.IFNA(VLOOKUP($A13,'B-Emax'!$A:$BM,MATCH(AJ$1,'B-Emax'!$A$1:$BM$1,0),FALSE),"")</f>
        <v>111.7</v>
      </c>
      <c r="AK13" s="82">
        <f>_xlfn.IFNA(VLOOKUP($A13,'B-Emax'!$A:$BM,MATCH(AK$1,'B-Emax'!$A$1:$BM$1,0),FALSE),"")</f>
        <v>56.39</v>
      </c>
      <c r="AL13" s="82">
        <f>_xlfn.IFNA(VLOOKUP($A13,'B-Emax'!$A:$BM,MATCH(AL$1,'B-Emax'!$A$1:$BM$1,0),FALSE),"")</f>
        <v>29.2</v>
      </c>
      <c r="AM13" s="82">
        <f>_xlfn.IFNA(VLOOKUP($A13,'B-Emax'!$A:$BM,MATCH(AM$1,'B-Emax'!$A$1:$BM$1,0),FALSE),"")</f>
        <v>65.56</v>
      </c>
      <c r="AN13" s="81">
        <f>_xlfn.IFNA(VLOOKUP($A13,'B-Emax'!$A:$BM,MATCH(AN$1,'B-Emax'!$A$1:$BM$1,0),FALSE),"")</f>
        <v>870.3</v>
      </c>
      <c r="AO13" s="82">
        <f>_xlfn.IFNA(VLOOKUP($A13,'B-Emax'!$A:$BM,MATCH(AO$1,'B-Emax'!$A$1:$BM$1,0),FALSE),"")</f>
        <v>67.7</v>
      </c>
      <c r="AP13" s="82">
        <f>_xlfn.IFNA(VLOOKUP($A13,'B-Emax'!$A:$BM,MATCH(AP$1,'B-Emax'!$A$1:$BM$1,0),FALSE),"")</f>
        <v>452</v>
      </c>
      <c r="AQ13" s="50">
        <f>_xlfn.IFNA(VLOOKUP($A13,'I-Emax'!$A:$BM,MATCH(AQ$1,'I-Emax'!$A$1:$BM$1,0),FALSE),"")</f>
        <v>21.8</v>
      </c>
      <c r="AR13" s="50">
        <f>_xlfn.IFNA(VLOOKUP($A13,'I-Emax'!$A:$BM,MATCH(AR$1,'I-Emax'!$A$1:$BM$1,0),FALSE),"")</f>
        <v>41.4</v>
      </c>
      <c r="AS13" s="50">
        <f>_xlfn.IFNA(VLOOKUP($A13,'I-Emax'!$A:$BM,MATCH(AS$1,'I-Emax'!$A$1:$BM$1,0),FALSE),"")</f>
        <v>41.4</v>
      </c>
      <c r="AT13" s="50">
        <f>_xlfn.IFNA(VLOOKUP($A13,'I-Emax'!$A:$BM,MATCH(AT$1,'I-Emax'!$A$1:$BM$1,0),FALSE),"")</f>
        <v>39.1</v>
      </c>
      <c r="AU13" s="50">
        <f>_xlfn.IFNA(VLOOKUP($A13,'I-Emax'!$A:$BM,MATCH(AU$1,'I-Emax'!$A$1:$BM$1,0),FALSE),"")</f>
        <v>39.1</v>
      </c>
      <c r="AV13" s="50">
        <f>_xlfn.IFNA(VLOOKUP($A13,'I-Emax'!$A:$BM,MATCH(AV$1,'I-Emax'!$A$1:$BM$1,0),FALSE),"")</f>
        <v>29.1</v>
      </c>
      <c r="AW13" s="50">
        <f>_xlfn.IFNA(VLOOKUP($A13,'I-Emax'!$A:$BM,MATCH(AW$1,'I-Emax'!$A$1:$BM$1,0),FALSE),"")</f>
        <v>32.5</v>
      </c>
      <c r="AX13" s="50">
        <f>_xlfn.IFNA(VLOOKUP($A13,'I-Emax'!$A:$BM,MATCH(AX$1,'I-Emax'!$A$1:$BM$1,0),FALSE),"")</f>
        <v>32.5</v>
      </c>
      <c r="AY13" s="50">
        <f>_xlfn.IFNA(VLOOKUP($A13,'I-Emax'!$A:$BM,MATCH(AY$1,'I-Emax'!$A$1:$BM$1,0),FALSE),"")</f>
        <v>28.8</v>
      </c>
      <c r="AZ13" s="50">
        <f>_xlfn.IFNA(VLOOKUP($A13,'I-Emax'!$A:$BM,MATCH(AZ$1,'I-Emax'!$A$1:$BM$1,0),FALSE),"")</f>
        <v>41.2</v>
      </c>
      <c r="BA13" s="50">
        <f>_xlfn.IFNA(VLOOKUP($A13,'I-Emax'!$A:$BM,MATCH(BA$1,'I-Emax'!$A$1:$BM$1,0),FALSE),"")</f>
        <v>40.200000000000003</v>
      </c>
      <c r="BB13" s="50">
        <f>_xlfn.IFNA(VLOOKUP($A13,'I-Emax'!$A:$BM,MATCH(BB$1,'I-Emax'!$A$1:$BM$1,0),FALSE),"")</f>
        <v>38.5</v>
      </c>
      <c r="BC13" s="40">
        <f>_xlfn.IFNA(VLOOKUP($A13,'B-Emax'!$A:$BM,MATCH(BC$1,'B-Emax'!$A$1:$BM$1,0),FALSE),"")</f>
        <v>0.34740697898592637</v>
      </c>
      <c r="BD13" s="41">
        <f>_xlfn.IFNA(VLOOKUP($A13,'B-Emax'!$A:$BM,MATCH(BD$1,'B-Emax'!$A$1:$BM$1,0),FALSE),"")</f>
        <v>0.9330444203683641</v>
      </c>
      <c r="BE13" s="41">
        <f>_xlfn.IFNA(VLOOKUP($A13,'B-Emax'!$A:$BM,MATCH(BE$1,'B-Emax'!$A$1:$BM$1,0),FALSE),"")</f>
        <v>0.80440178719179223</v>
      </c>
      <c r="BF13" s="41">
        <f>_xlfn.IFNA(VLOOKUP($A13,'B-Emax'!$A:$BM,MATCH(BF$1,'B-Emax'!$A$1:$BM$1,0),FALSE),"")</f>
        <v>0.63951612903225807</v>
      </c>
      <c r="BG13" s="41">
        <f>_xlfn.IFNA(VLOOKUP($A13,'B-Emax'!$A:$BM,MATCH(BG$1,'B-Emax'!$A$1:$BM$1,0),FALSE),"")</f>
        <v>0.79626972740315638</v>
      </c>
      <c r="BH13" s="41">
        <f>_xlfn.IFNA(VLOOKUP($A13,'B-Emax'!$A:$BM,MATCH(BH$1,'B-Emax'!$A$1:$BM$1,0),FALSE),"")</f>
        <v>0.32395591647331784</v>
      </c>
      <c r="BI13" s="41">
        <f>_xlfn.IFNA(VLOOKUP($A13,'B-Emax'!$A:$BM,MATCH(BI$1,'B-Emax'!$A$1:$BM$1,0),FALSE),"")</f>
        <v>8.1488439306358379E-2</v>
      </c>
      <c r="BJ13" s="41">
        <f>_xlfn.IFNA(VLOOKUP($A13,'B-Emax'!$A:$BM,MATCH(BJ$1,'B-Emax'!$A$1:$BM$1,0),FALSE),"")</f>
        <v>3.5718654434250763E-2</v>
      </c>
      <c r="BK13" s="41">
        <f>_xlfn.IFNA(VLOOKUP($A13,'B-Emax'!$A:$BM,MATCH(BK$1,'B-Emax'!$A$1:$BM$1,0),FALSE),"")</f>
        <v>7.0944702954225738E-2</v>
      </c>
      <c r="BL13" s="41">
        <f>_xlfn.IFNA(VLOOKUP($A13,'B-Emax'!$A:$BM,MATCH(BL$1,'B-Emax'!$A$1:$BM$1,0),FALSE),"")</f>
        <v>0.81565135895032803</v>
      </c>
      <c r="BM13" s="41">
        <f>_xlfn.IFNA(VLOOKUP($A13,'B-Emax'!$A:$BM,MATCH(BM$1,'B-Emax'!$A$1:$BM$1,0),FALSE),"")</f>
        <v>0.55491803278688523</v>
      </c>
      <c r="BN13" s="41">
        <f>_xlfn.IFNA(VLOOKUP($A13,'B-Emax'!$A:$BM,MATCH(BN$1,'B-Emax'!$A$1:$BM$1,0),FALSE),"")</f>
        <v>0.64004531294250921</v>
      </c>
      <c r="BO13" s="47">
        <f>_xlfn.IFNA(VLOOKUP($A13,'I-Emax'!$A:$BM,MATCH(BO$1,'I-Emax'!$A$1:$BM$1,0),FALSE),"")</f>
        <v>0.40073529411764708</v>
      </c>
      <c r="BP13" s="47">
        <f>_xlfn.IFNA(VLOOKUP($A13,'I-Emax'!$A:$BM,MATCH(BP$1,'I-Emax'!$A$1:$BM$1,0),FALSE),"")</f>
        <v>0.80077369439071555</v>
      </c>
      <c r="BQ13" s="47">
        <f>_xlfn.IFNA(VLOOKUP($A13,'I-Emax'!$A:$BM,MATCH(BQ$1,'I-Emax'!$A$1:$BM$1,0),FALSE),"")</f>
        <v>0.80077369439071555</v>
      </c>
      <c r="BR13" s="47">
        <f>_xlfn.IFNA(VLOOKUP($A13,'I-Emax'!$A:$BM,MATCH(BR$1,'I-Emax'!$A$1:$BM$1,0),FALSE),"")</f>
        <v>0.80952380952380965</v>
      </c>
      <c r="BS13" s="47">
        <f>_xlfn.IFNA(VLOOKUP($A13,'I-Emax'!$A:$BM,MATCH(BS$1,'I-Emax'!$A$1:$BM$1,0),FALSE),"")</f>
        <v>0.80952380952380965</v>
      </c>
      <c r="BT13" s="47">
        <f>_xlfn.IFNA(VLOOKUP($A13,'I-Emax'!$A:$BM,MATCH(BT$1,'I-Emax'!$A$1:$BM$1,0),FALSE),"")</f>
        <v>0.84347826086956523</v>
      </c>
      <c r="BU13" s="47">
        <f>_xlfn.IFNA(VLOOKUP($A13,'I-Emax'!$A:$BM,MATCH(BU$1,'I-Emax'!$A$1:$BM$1,0),FALSE),"")</f>
        <v>0.68855932203389825</v>
      </c>
      <c r="BV13" s="47">
        <f>_xlfn.IFNA(VLOOKUP($A13,'I-Emax'!$A:$BM,MATCH(BV$1,'I-Emax'!$A$1:$BM$1,0),FALSE),"")</f>
        <v>0.68855932203389825</v>
      </c>
      <c r="BW13" s="47">
        <f>_xlfn.IFNA(VLOOKUP($A13,'I-Emax'!$A:$BM,MATCH(BW$1,'I-Emax'!$A$1:$BM$1,0),FALSE),"")</f>
        <v>0.64719101123595513</v>
      </c>
      <c r="BX13" s="47">
        <f>_xlfn.IFNA(VLOOKUP($A13,'I-Emax'!$A:$BM,MATCH(BX$1,'I-Emax'!$A$1:$BM$1,0),FALSE),"")</f>
        <v>0.8158415841584159</v>
      </c>
      <c r="BY13" s="47">
        <f>_xlfn.IFNA(VLOOKUP($A13,'I-Emax'!$A:$BM,MATCH(BY$1,'I-Emax'!$A$1:$BM$1,0),FALSE),"")</f>
        <v>0.76571428571428579</v>
      </c>
      <c r="BZ13" s="47">
        <f>_xlfn.IFNA(VLOOKUP($A13,'I-Emax'!$A:$BM,MATCH(BZ$1,'I-Emax'!$A$1:$BM$1,0),FALSE),"")</f>
        <v>0.80375782881002089</v>
      </c>
      <c r="CA13" s="40">
        <f>_xlfn.IFNA(VLOOKUP($A13,'B-Emax'!$A:$BM,MATCH(CA$1,'B-Emax'!$A$1:$BM$1,0),FALSE),"")</f>
        <v>0.34735247374425832</v>
      </c>
      <c r="CB13" s="41">
        <f>_xlfn.IFNA(VLOOKUP($A13,'B-Emax'!$A:$BM,MATCH(CB$1,'B-Emax'!$A$1:$BM$1,0),FALSE),"")</f>
        <v>1</v>
      </c>
      <c r="CC13" s="41">
        <f>_xlfn.IFNA(VLOOKUP($A13,'B-Emax'!$A:$BM,MATCH(CC$1,'B-Emax'!$A$1:$BM$1,0),FALSE),"")</f>
        <v>0.85663775848155277</v>
      </c>
      <c r="CD13" s="41">
        <f>_xlfn.IFNA(VLOOKUP($A13,'B-Emax'!$A:$BM,MATCH(CD$1,'B-Emax'!$A$1:$BM$1,0),FALSE),"")</f>
        <v>0.67288547539862065</v>
      </c>
      <c r="CE13" s="41">
        <f>_xlfn.IFNA(VLOOKUP($A13,'B-Emax'!$A:$BM,MATCH(CE$1,'B-Emax'!$A$1:$BM$1,0),FALSE),"")</f>
        <v>0.84757520829369504</v>
      </c>
      <c r="CF13" s="41">
        <f>_xlfn.IFNA(VLOOKUP($A13,'B-Emax'!$A:$BM,MATCH(CF$1,'B-Emax'!$A$1:$BM$1,0),FALSE),"")</f>
        <v>0.32121808264249824</v>
      </c>
      <c r="CG13" s="41">
        <f>_xlfn.IFNA(VLOOKUP($A13,'B-Emax'!$A:$BM,MATCH(CG$1,'B-Emax'!$A$1:$BM$1,0),FALSE),"")</f>
        <v>5.1006876888753341E-2</v>
      </c>
      <c r="CH13" s="41">
        <f>_xlfn.IFNA(VLOOKUP($A13,'B-Emax'!$A:$BM,MATCH(CH$1,'B-Emax'!$A$1:$BM$1,0),FALSE),"")</f>
        <v>0</v>
      </c>
      <c r="CI13" s="41">
        <f>_xlfn.IFNA(VLOOKUP($A13,'B-Emax'!$A:$BM,MATCH(CI$1,'B-Emax'!$A$1:$BM$1,0),FALSE),"")</f>
        <v>3.9256700138666771E-2</v>
      </c>
      <c r="CJ13" s="41">
        <f>_xlfn.IFNA(VLOOKUP($A13,'B-Emax'!$A:$BM,MATCH(CJ$1,'B-Emax'!$A$1:$BM$1,0),FALSE),"")</f>
        <v>0.86917453407143586</v>
      </c>
      <c r="CK13" s="41">
        <f>_xlfn.IFNA(VLOOKUP($A13,'B-Emax'!$A:$BM,MATCH(CK$1,'B-Emax'!$A$1:$BM$1,0),FALSE),"")</f>
        <v>0.57860745569046435</v>
      </c>
      <c r="CL13" s="41">
        <f>_xlfn.IFNA(VLOOKUP($A13,'B-Emax'!$A:$BM,MATCH(CL$1,'B-Emax'!$A$1:$BM$1,0),FALSE),"")</f>
        <v>0.67347520984105069</v>
      </c>
      <c r="CM13" s="47">
        <f>_xlfn.IFNA(VLOOKUP($A13,'I-Emax'!$A:$BQ,MATCH(CM$1,'I-Emax'!$A$1:$BQ$1,0),FALSE),"")</f>
        <v>0</v>
      </c>
      <c r="CN13" s="47">
        <f>_xlfn.IFNA(VLOOKUP($A13,'I-Emax'!$A:$BQ,MATCH(CN$1,'I-Emax'!$A$1:$BQ$1,0),FALSE),"")</f>
        <v>0.90354546613774145</v>
      </c>
      <c r="CO13" s="47">
        <f>_xlfn.IFNA(VLOOKUP($A13,'I-Emax'!$A:$BQ,MATCH(CO$1,'I-Emax'!$A$1:$BQ$1,0),FALSE),"")</f>
        <v>0.90354546613774145</v>
      </c>
      <c r="CP13" s="47">
        <f>_xlfn.IFNA(VLOOKUP($A13,'I-Emax'!$A:$BQ,MATCH(CP$1,'I-Emax'!$A$1:$BQ$1,0),FALSE),"")</f>
        <v>0.92330888597767091</v>
      </c>
      <c r="CQ13" s="47">
        <f>_xlfn.IFNA(VLOOKUP($A13,'I-Emax'!$A:$BQ,MATCH(CQ$1,'I-Emax'!$A$1:$BQ$1,0),FALSE),"")</f>
        <v>0.92330888597767091</v>
      </c>
      <c r="CR13" s="47">
        <f>_xlfn.IFNA(VLOOKUP($A13,'I-Emax'!$A:$BQ,MATCH(CR$1,'I-Emax'!$A$1:$BQ$1,0),FALSE),"")</f>
        <v>1</v>
      </c>
      <c r="CS13" s="47">
        <f>_xlfn.IFNA(VLOOKUP($A13,'I-Emax'!$A:$BQ,MATCH(CS$1,'I-Emax'!$A$1:$BQ$1,0),FALSE),"")</f>
        <v>0.65009282931766454</v>
      </c>
      <c r="CT13" s="47">
        <f>_xlfn.IFNA(VLOOKUP($A13,'I-Emax'!$A:$BQ,MATCH(CT$1,'I-Emax'!$A$1:$BQ$1,0),FALSE),"")</f>
        <v>0.65009282931766454</v>
      </c>
      <c r="CU13" s="47">
        <f>_xlfn.IFNA(VLOOKUP($A13,'I-Emax'!$A:$BQ,MATCH(CU$1,'I-Emax'!$A$1:$BQ$1,0),FALSE),"")</f>
        <v>0.55665642511810787</v>
      </c>
      <c r="CV13" s="47">
        <f>_xlfn.IFNA(VLOOKUP($A13,'I-Emax'!$A:$BQ,MATCH(CV$1,'I-Emax'!$A$1:$BQ$1,0),FALSE),"")</f>
        <v>0.93757850765219497</v>
      </c>
      <c r="CW13" s="47">
        <f>_xlfn.IFNA(VLOOKUP($A13,'I-Emax'!$A:$BQ,MATCH(CW$1,'I-Emax'!$A$1:$BQ$1,0),FALSE),"")</f>
        <v>0.82435864373910461</v>
      </c>
      <c r="CX13" s="47">
        <f>_xlfn.IFNA(VLOOKUP($A13,'I-Emax'!$A:$BQ,MATCH(CX$1,'I-Emax'!$A$1:$BQ$1,0),FALSE),"")</f>
        <v>0.91028557189525983</v>
      </c>
      <c r="CY13" s="147">
        <f>_xlfn.IFNA(VLOOKUP($A13,'B-Emax'!$A:$IC,MATCH(CY$1,'B-Emax'!$A$1:$IC$1,0),FALSE),"")</f>
        <v>0.34740697898592637</v>
      </c>
      <c r="CZ13" s="51">
        <f>_xlfn.IFNA(VLOOKUP($A13,'B-Emax'!$A:$IC,MATCH(CZ$1,'B-Emax'!$A$1:$IC$1,0),FALSE),"")</f>
        <v>0.9330444203683641</v>
      </c>
      <c r="DA13" s="51">
        <f>_xlfn.IFNA(VLOOKUP($A13,'B-Emax'!$A:$IC,MATCH(DA$1,'B-Emax'!$A$1:$IC$1,0),FALSE),"")</f>
        <v>0.81565135895032803</v>
      </c>
      <c r="DB13" s="51">
        <f>_xlfn.IFNA(VLOOKUP($A13,'B-Emax'!$A:$IC,MATCH(DB$1,'B-Emax'!$A$1:$IC$1,0),FALSE),"")</f>
        <v>0.64004531294250921</v>
      </c>
      <c r="DC13" s="51">
        <f>_xlfn.IFNA(VLOOKUP($A13,'I-Emax'!$A:$IC,MATCH(DC$1,'I-Emax'!$A$1:$IC$1,0),FALSE),"")</f>
        <v>0.40073529411764708</v>
      </c>
      <c r="DD13" s="51">
        <f>_xlfn.IFNA(VLOOKUP($A13,'I-Emax'!$A:$IC,MATCH(DD$1,'I-Emax'!$A$1:$IC$1,0),FALSE),"")</f>
        <v>0.84347826086956523</v>
      </c>
      <c r="DE13" s="51">
        <f>_xlfn.IFNA(VLOOKUP($A13,'I-Emax'!$A:$IC,MATCH(DE$1,'I-Emax'!$A$1:$IC$1,0),FALSE),"")</f>
        <v>0.8158415841584159</v>
      </c>
      <c r="DF13" s="51">
        <f>_xlfn.IFNA(VLOOKUP($A13,'I-Emax'!$A:$IC,MATCH(DF$1,'I-Emax'!$A$1:$IC$1,0),FALSE),"")</f>
        <v>0.80375782881002089</v>
      </c>
      <c r="DG13" s="147">
        <f>_xlfn.IFNA(VLOOKUP($A13,'B-Emax'!$A:$IC,MATCH(DG$1,'B-Emax'!$A$1:$IC$1,0),FALSE),"")</f>
        <v>0.34740697898592637</v>
      </c>
      <c r="DH13" s="51">
        <f>_xlfn.IFNA(VLOOKUP($A13,'B-Emax'!$A:$IC,MATCH(DH$1,'B-Emax'!$A$1:$IC$1,0),FALSE),"")</f>
        <v>0.69943759609377776</v>
      </c>
      <c r="DI13" s="51">
        <f>_xlfn.IFNA(VLOOKUP($A13,'B-Emax'!$A:$IC,MATCH(DI$1,'B-Emax'!$A$1:$IC$1,0),FALSE),"")</f>
        <v>0.25095078891129075</v>
      </c>
      <c r="DJ13" s="51">
        <f>_xlfn.IFNA(VLOOKUP($A13,'B-Emax'!$A:$IC,MATCH(DJ$1,'B-Emax'!$A$1:$IC$1,0),FALSE),"")</f>
        <v>0.59748167286469722</v>
      </c>
      <c r="DK13" s="51">
        <f>_xlfn.IFNA(VLOOKUP($A13,'I-Emax'!$A:$IC,MATCH(DK$1,'I-Emax'!$A$1:$IC$1,0),FALSE),"")</f>
        <v>0.40073529411764708</v>
      </c>
      <c r="DL13" s="51">
        <f>_xlfn.IFNA(VLOOKUP($A13,'I-Emax'!$A:$IC,MATCH(DL$1,'I-Emax'!$A$1:$IC$1,0),FALSE),"")</f>
        <v>0.81281465373972317</v>
      </c>
      <c r="DM13" s="51">
        <f>_xlfn.IFNA(VLOOKUP($A13,'I-Emax'!$A:$IC,MATCH(DM$1,'I-Emax'!$A$1:$IC$1,0),FALSE),"")</f>
        <v>0.71003780986554177</v>
      </c>
      <c r="DN13" s="51">
        <f>_xlfn.IFNA(VLOOKUP($A13,'I-Emax'!$A:$IC,MATCH(DN$1,'I-Emax'!$A$1:$IC$1,0),FALSE),"")</f>
        <v>0.78473605726215334</v>
      </c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</row>
    <row r="14" spans="1:139" s="49" customFormat="1" x14ac:dyDescent="0.2">
      <c r="A14" s="29" t="s">
        <v>95</v>
      </c>
      <c r="B14" s="333">
        <f>VLOOKUP($A14,BI!$A:$Q,MATCH(B$1,BI!$A$1:$Q$1,0),FALSE)</f>
        <v>1</v>
      </c>
      <c r="C14" s="373">
        <f>VLOOKUP($A14,BI!$A:$Q,MATCH(C$1,BI!$A$1:$Q$1,0),FALSE)</f>
        <v>1</v>
      </c>
      <c r="D14" s="373">
        <f>VLOOKUP($A14,BI!$A:$Q,MATCH(D$1,BI!$A$1:$Q$1,0),FALSE)</f>
        <v>1</v>
      </c>
      <c r="E14" s="373">
        <f>VLOOKUP($A14,BI!$A:$Q,MATCH(E$1,BI!$A$1:$Q$1,0),FALSE)</f>
        <v>1</v>
      </c>
      <c r="F14" s="373">
        <f>VLOOKUP($A14,BI!$A:$Q,MATCH(F$1,BI!$A$1:$Q$1,0),FALSE)</f>
        <v>1</v>
      </c>
      <c r="G14" s="373">
        <f>VLOOKUP($A14,BI!$A:$Q,MATCH(G$1,BI!$A$1:$Q$1,0),FALSE)</f>
        <v>1</v>
      </c>
      <c r="H14" s="373">
        <f>VLOOKUP($A14,BI!$A:$Q,MATCH(H$1,BI!$A$1:$Q$1,0),FALSE)</f>
        <v>1</v>
      </c>
      <c r="I14" s="373">
        <f>VLOOKUP($A14,BI!$A:$Q,MATCH(I$1,BI!$A$1:$Q$1,0),FALSE)</f>
        <v>1</v>
      </c>
      <c r="J14" s="373">
        <f>VLOOKUP($A14,BI!$A:$Q,MATCH(J$1,BI!$A$1:$Q$1,0),FALSE)</f>
        <v>1</v>
      </c>
      <c r="K14" s="373">
        <f>VLOOKUP($A14,BI!$A:$Q,MATCH(K$1,BI!$A$1:$Q$1,0),FALSE)</f>
        <v>1</v>
      </c>
      <c r="L14" s="373">
        <f>VLOOKUP($A14,BI!$A:$Q,MATCH(L$1,BI!$A$1:$Q$1,0),FALSE)</f>
        <v>1</v>
      </c>
      <c r="M14" s="373">
        <f>VLOOKUP($A14,BI!$A:$Q,MATCH(M$1,BI!$A$1:$Q$1,0),FALSE)</f>
        <v>1</v>
      </c>
      <c r="N14" s="49">
        <f t="shared" si="1"/>
        <v>12</v>
      </c>
      <c r="O14" s="49">
        <f>VLOOKUP($A14,BI!$A:$Q,MATCH(O$1,BI!$A$1:$Q$1,0),FALSE)</f>
        <v>1</v>
      </c>
      <c r="P14" s="37">
        <f>VLOOKUP($A14,BI!$A:$Q,MATCH(P$1,BI!$A$1:$Q$1,0),FALSE)</f>
        <v>1</v>
      </c>
      <c r="Q14" s="37">
        <f>VLOOKUP($A14,BI!$A:$Q,MATCH(Q$1,BI!$A$1:$Q$1,0),FALSE)</f>
        <v>1</v>
      </c>
      <c r="R14" s="37">
        <f>VLOOKUP($A14,BI!$A:$Q,MATCH(R$1,BI!$A$1:$Q$1,0),FALSE)</f>
        <v>1</v>
      </c>
      <c r="S14" s="37">
        <f t="shared" si="0"/>
        <v>4</v>
      </c>
      <c r="T14" s="61" cm="1">
        <f t="array" ref="T14">IFERROR(IF(N14&gt;2,RSQ(IF($B14:$M14&lt;&gt;"",AE14:AP14,""),IF($B14:$M14&lt;&gt;"",AQ14:BB14,"")),""),"")</f>
        <v>4.7518323245455456E-2</v>
      </c>
      <c r="U14" s="51" cm="1">
        <f t="array" ref="U14">IFERROR(IF($N14&gt;2,RSQ(IF($AE14:$AP14&lt;&gt;"",BC14:BN14,""),IF($AE14:$AP14&lt;&gt;"",BO14:BZ14,"")),""),"")</f>
        <v>3.6902034092222186E-3</v>
      </c>
      <c r="V14" s="51" cm="1">
        <f t="array" ref="V14">IFERROR(IF($N14&gt;2,RSQ(IF($B14:$M14&lt;&gt;"",CA14:CL14,""),IF($B14:$M14&lt;&gt;"",CM14:CX14,"")),""),"")</f>
        <v>3.6902034092222221E-3</v>
      </c>
      <c r="W14" s="61" cm="1">
        <f t="array" ref="W14">IFERROR(IF(AND($S14&gt;2,$N14&gt;2),RSQ(IF($B14:$M14&lt;&gt;"",AE14:AP14,""),IF($B14:$M14&lt;&gt;"",AQ14:BB14,"")),""),"")</f>
        <v>4.7518323245455456E-2</v>
      </c>
      <c r="X14" s="51" cm="1">
        <f t="array" ref="X14">IFERROR(IF(AND($S14&gt;2,$N14&gt;2),RSQ(IF($AE14:$AP14&lt;&gt;"",BC14:BN14,""),IF($AE14:$AP14&lt;&gt;"",BO14:BZ14,"")),""),"")</f>
        <v>3.6902034092222186E-3</v>
      </c>
      <c r="Y14" s="61" cm="1">
        <f t="array" ref="Y14">IFERROR(IF(COUNT(C14:G14)&gt;2,RSQ(IF($C14:$G14&lt;&gt;"",AF14:AJ14,""),IF($C14:$G14&lt;&gt;"",AR14:AV14,"")),""),"")</f>
        <v>0.28736956805825259</v>
      </c>
      <c r="Z14" s="51" cm="1">
        <f t="array" ref="Z14">IFERROR(IF(COUNT(C14:G14)&gt;2,RSQ(IF($C14:$G14&lt;&gt;"",BD14:BH14,""),IF($C14:$G14&lt;&gt;"",BP14:BT14,"")),""),"")</f>
        <v>5.7820960844185455E-2</v>
      </c>
      <c r="AA14" s="51" cm="1">
        <f t="array" ref="AA14">IFERROR(IF(COUNT(H14:K14)&gt;2,RSQ(IF($H14:$K14&lt;&gt;"",AK14:AN14,""),IF($H14:$K14&lt;&gt;"",AW14:AZ14,"")),""),"")</f>
        <v>0.39862025132778861</v>
      </c>
      <c r="AB14" s="51" cm="1">
        <f t="array" ref="AB14">IFERROR(IF(COUNT(H14:K14)&gt;2,RSQ(IF($H14:$K14&lt;&gt;"",BI14:BL14,""),IF($H14:$K14&lt;&gt;"",BU14:BX14,"")),""),"")</f>
        <v>0.225609622934212</v>
      </c>
      <c r="AC14" s="61" cm="1">
        <f t="array" ref="AC14">IFERROR(IF($S14&gt;2,RSQ(IF($O14:$R14&lt;&gt;"",CY14:DB14,""),IF($O14:$R14&lt;&gt;"",DC14:DF14,"")),""),"")</f>
        <v>0.49336069398311605</v>
      </c>
      <c r="AD14" s="51" cm="1">
        <f t="array" ref="AD14">IFERROR(IF($S14&gt;2,RSQ(IF($O14:$R14&lt;&gt;"",DG14:DJ14,""),IF($O14:$R14&lt;&gt;"",DK14:DN14,"")),""),"")</f>
        <v>0.25866495032783099</v>
      </c>
      <c r="AE14" s="80">
        <f>_xlfn.IFNA(VLOOKUP($A14,'B-Emax'!$A:$BM,MATCH(AE$1,'B-Emax'!$A$1:$BM$1,0),FALSE),"")</f>
        <v>23.07</v>
      </c>
      <c r="AF14" s="81">
        <f>_xlfn.IFNA(VLOOKUP($A14,'B-Emax'!$A:$BM,MATCH(AF$1,'B-Emax'!$A$1:$BM$1,0),FALSE),"")</f>
        <v>836.4</v>
      </c>
      <c r="AG14" s="81">
        <f>_xlfn.IFNA(VLOOKUP($A14,'B-Emax'!$A:$BM,MATCH(AG$1,'B-Emax'!$A$1:$BM$1,0),FALSE),"")</f>
        <v>387.1</v>
      </c>
      <c r="AH14" s="81">
        <f>_xlfn.IFNA(VLOOKUP($A14,'B-Emax'!$A:$BM,MATCH(AH$1,'B-Emax'!$A$1:$BM$1,0),FALSE),"")</f>
        <v>372</v>
      </c>
      <c r="AI14" s="81">
        <f>_xlfn.IFNA(VLOOKUP($A14,'B-Emax'!$A:$BM,MATCH(AI$1,'B-Emax'!$A$1:$BM$1,0),FALSE),"")</f>
        <v>463.6</v>
      </c>
      <c r="AJ14" s="81">
        <f>_xlfn.IFNA(VLOOKUP($A14,'B-Emax'!$A:$BM,MATCH(AJ$1,'B-Emax'!$A$1:$BM$1,0),FALSE),"")</f>
        <v>279</v>
      </c>
      <c r="AK14" s="82">
        <f>_xlfn.IFNA(VLOOKUP($A14,'B-Emax'!$A:$BM,MATCH(AK$1,'B-Emax'!$A$1:$BM$1,0),FALSE),"")</f>
        <v>494.5</v>
      </c>
      <c r="AL14" s="82">
        <f>_xlfn.IFNA(VLOOKUP($A14,'B-Emax'!$A:$BM,MATCH(AL$1,'B-Emax'!$A$1:$BM$1,0),FALSE),"")</f>
        <v>635.6</v>
      </c>
      <c r="AM14" s="82">
        <f>_xlfn.IFNA(VLOOKUP($A14,'B-Emax'!$A:$BM,MATCH(AM$1,'B-Emax'!$A$1:$BM$1,0),FALSE),"")</f>
        <v>774.4</v>
      </c>
      <c r="AN14" s="81">
        <f>_xlfn.IFNA(VLOOKUP($A14,'B-Emax'!$A:$BM,MATCH(AN$1,'B-Emax'!$A$1:$BM$1,0),FALSE),"")</f>
        <v>388.6</v>
      </c>
      <c r="AO14" s="82">
        <f>_xlfn.IFNA(VLOOKUP($A14,'B-Emax'!$A:$BM,MATCH(AO$1,'B-Emax'!$A$1:$BM$1,0),FALSE),"")</f>
        <v>73.510000000000005</v>
      </c>
      <c r="AP14" s="82">
        <f>_xlfn.IFNA(VLOOKUP($A14,'B-Emax'!$A:$BM,MATCH(AP$1,'B-Emax'!$A$1:$BM$1,0),FALSE),"")</f>
        <v>393.4</v>
      </c>
      <c r="AQ14" s="50">
        <f>_xlfn.IFNA(VLOOKUP($A14,'I-Emax'!$A:$BM,MATCH(AQ$1,'I-Emax'!$A$1:$BM$1,0),FALSE),"")</f>
        <v>48</v>
      </c>
      <c r="AR14" s="50">
        <f>_xlfn.IFNA(VLOOKUP($A14,'I-Emax'!$A:$BM,MATCH(AR$1,'I-Emax'!$A$1:$BM$1,0),FALSE),"")</f>
        <v>47.6</v>
      </c>
      <c r="AS14" s="50">
        <f>_xlfn.IFNA(VLOOKUP($A14,'I-Emax'!$A:$BM,MATCH(AS$1,'I-Emax'!$A$1:$BM$1,0),FALSE),"")</f>
        <v>47.6</v>
      </c>
      <c r="AT14" s="50">
        <f>_xlfn.IFNA(VLOOKUP($A14,'I-Emax'!$A:$BM,MATCH(AT$1,'I-Emax'!$A$1:$BM$1,0),FALSE),"")</f>
        <v>46.3</v>
      </c>
      <c r="AU14" s="50">
        <f>_xlfn.IFNA(VLOOKUP($A14,'I-Emax'!$A:$BM,MATCH(AU$1,'I-Emax'!$A$1:$BM$1,0),FALSE),"")</f>
        <v>46.3</v>
      </c>
      <c r="AV14" s="50">
        <f>_xlfn.IFNA(VLOOKUP($A14,'I-Emax'!$A:$BM,MATCH(AV$1,'I-Emax'!$A$1:$BM$1,0),FALSE),"")</f>
        <v>34.5</v>
      </c>
      <c r="AW14" s="50">
        <f>_xlfn.IFNA(VLOOKUP($A14,'I-Emax'!$A:$BM,MATCH(AW$1,'I-Emax'!$A$1:$BM$1,0),FALSE),"")</f>
        <v>41.4</v>
      </c>
      <c r="AX14" s="50">
        <f>_xlfn.IFNA(VLOOKUP($A14,'I-Emax'!$A:$BM,MATCH(AX$1,'I-Emax'!$A$1:$BM$1,0),FALSE),"")</f>
        <v>41.4</v>
      </c>
      <c r="AY14" s="50">
        <f>_xlfn.IFNA(VLOOKUP($A14,'I-Emax'!$A:$BM,MATCH(AY$1,'I-Emax'!$A$1:$BM$1,0),FALSE),"")</f>
        <v>42.6</v>
      </c>
      <c r="AZ14" s="50">
        <f>_xlfn.IFNA(VLOOKUP($A14,'I-Emax'!$A:$BM,MATCH(AZ$1,'I-Emax'!$A$1:$BM$1,0),FALSE),"")</f>
        <v>48.9</v>
      </c>
      <c r="BA14" s="50">
        <f>_xlfn.IFNA(VLOOKUP($A14,'I-Emax'!$A:$BM,MATCH(BA$1,'I-Emax'!$A$1:$BM$1,0),FALSE),"")</f>
        <v>50.1</v>
      </c>
      <c r="BB14" s="50">
        <f>_xlfn.IFNA(VLOOKUP($A14,'I-Emax'!$A:$BM,MATCH(BB$1,'I-Emax'!$A$1:$BM$1,0),FALSE),"")</f>
        <v>47.9</v>
      </c>
      <c r="BC14" s="40">
        <f>_xlfn.IFNA(VLOOKUP($A14,'B-Emax'!$A:$BM,MATCH(BC$1,'B-Emax'!$A$1:$BM$1,0),FALSE),"")</f>
        <v>0.44476576055523426</v>
      </c>
      <c r="BD14" s="41">
        <f>_xlfn.IFNA(VLOOKUP($A14,'B-Emax'!$A:$BM,MATCH(BD$1,'B-Emax'!$A$1:$BM$1,0),FALSE),"")</f>
        <v>0.90617551462621881</v>
      </c>
      <c r="BE14" s="41">
        <f>_xlfn.IFNA(VLOOKUP($A14,'B-Emax'!$A:$BM,MATCH(BE$1,'B-Emax'!$A$1:$BM$1,0),FALSE),"")</f>
        <v>0.64057587291080598</v>
      </c>
      <c r="BF14" s="41">
        <f>_xlfn.IFNA(VLOOKUP($A14,'B-Emax'!$A:$BM,MATCH(BF$1,'B-Emax'!$A$1:$BM$1,0),FALSE),"")</f>
        <v>1</v>
      </c>
      <c r="BG14" s="41">
        <f>_xlfn.IFNA(VLOOKUP($A14,'B-Emax'!$A:$BM,MATCH(BG$1,'B-Emax'!$A$1:$BM$1,0),FALSE),"")</f>
        <v>0.95019471203115402</v>
      </c>
      <c r="BH14" s="41">
        <f>_xlfn.IFNA(VLOOKUP($A14,'B-Emax'!$A:$BM,MATCH(BH$1,'B-Emax'!$A$1:$BM$1,0),FALSE),"")</f>
        <v>0.80916473317865423</v>
      </c>
      <c r="BI14" s="41">
        <f>_xlfn.IFNA(VLOOKUP($A14,'B-Emax'!$A:$BM,MATCH(BI$1,'B-Emax'!$A$1:$BM$1,0),FALSE),"")</f>
        <v>0.71459537572254339</v>
      </c>
      <c r="BJ14" s="41">
        <f>_xlfn.IFNA(VLOOKUP($A14,'B-Emax'!$A:$BM,MATCH(BJ$1,'B-Emax'!$A$1:$BM$1,0),FALSE),"")</f>
        <v>0.77749235474006118</v>
      </c>
      <c r="BK14" s="41">
        <f>_xlfn.IFNA(VLOOKUP($A14,'B-Emax'!$A:$BM,MATCH(BK$1,'B-Emax'!$A$1:$BM$1,0),FALSE),"")</f>
        <v>0.8380045449626663</v>
      </c>
      <c r="BL14" s="41">
        <f>_xlfn.IFNA(VLOOKUP($A14,'B-Emax'!$A:$BM,MATCH(BL$1,'B-Emax'!$A$1:$BM$1,0),FALSE),"")</f>
        <v>0.36419868791002813</v>
      </c>
      <c r="BM14" s="41">
        <f>_xlfn.IFNA(VLOOKUP($A14,'B-Emax'!$A:$BM,MATCH(BM$1,'B-Emax'!$A$1:$BM$1,0),FALSE),"")</f>
        <v>0.60254098360655739</v>
      </c>
      <c r="BN14" s="41">
        <f>_xlfn.IFNA(VLOOKUP($A14,'B-Emax'!$A:$BM,MATCH(BN$1,'B-Emax'!$A$1:$BM$1,0),FALSE),"")</f>
        <v>0.55706598697252896</v>
      </c>
      <c r="BO14" s="47">
        <f>_xlfn.IFNA(VLOOKUP($A14,'I-Emax'!$A:$BM,MATCH(BO$1,'I-Emax'!$A$1:$BM$1,0),FALSE),"")</f>
        <v>0.88235294117647056</v>
      </c>
      <c r="BP14" s="47">
        <f>_xlfn.IFNA(VLOOKUP($A14,'I-Emax'!$A:$BM,MATCH(BP$1,'I-Emax'!$A$1:$BM$1,0),FALSE),"")</f>
        <v>0.92069632495164411</v>
      </c>
      <c r="BQ14" s="47">
        <f>_xlfn.IFNA(VLOOKUP($A14,'I-Emax'!$A:$BM,MATCH(BQ$1,'I-Emax'!$A$1:$BM$1,0),FALSE),"")</f>
        <v>0.92069632495164411</v>
      </c>
      <c r="BR14" s="47">
        <f>_xlfn.IFNA(VLOOKUP($A14,'I-Emax'!$A:$BM,MATCH(BR$1,'I-Emax'!$A$1:$BM$1,0),FALSE),"")</f>
        <v>0.95859213250517594</v>
      </c>
      <c r="BS14" s="47">
        <f>_xlfn.IFNA(VLOOKUP($A14,'I-Emax'!$A:$BM,MATCH(BS$1,'I-Emax'!$A$1:$BM$1,0),FALSE),"")</f>
        <v>0.95859213250517594</v>
      </c>
      <c r="BT14" s="47">
        <f>_xlfn.IFNA(VLOOKUP($A14,'I-Emax'!$A:$BM,MATCH(BT$1,'I-Emax'!$A$1:$BM$1,0),FALSE),"")</f>
        <v>1</v>
      </c>
      <c r="BU14" s="47">
        <f>_xlfn.IFNA(VLOOKUP($A14,'I-Emax'!$A:$BM,MATCH(BU$1,'I-Emax'!$A$1:$BM$1,0),FALSE),"")</f>
        <v>0.87711864406779649</v>
      </c>
      <c r="BV14" s="47">
        <f>_xlfn.IFNA(VLOOKUP($A14,'I-Emax'!$A:$BM,MATCH(BV$1,'I-Emax'!$A$1:$BM$1,0),FALSE),"")</f>
        <v>0.87711864406779649</v>
      </c>
      <c r="BW14" s="47">
        <f>_xlfn.IFNA(VLOOKUP($A14,'I-Emax'!$A:$BM,MATCH(BW$1,'I-Emax'!$A$1:$BM$1,0),FALSE),"")</f>
        <v>0.95730337078651684</v>
      </c>
      <c r="BX14" s="47">
        <f>_xlfn.IFNA(VLOOKUP($A14,'I-Emax'!$A:$BM,MATCH(BX$1,'I-Emax'!$A$1:$BM$1,0),FALSE),"")</f>
        <v>0.96831683168316829</v>
      </c>
      <c r="BY14" s="47">
        <f>_xlfn.IFNA(VLOOKUP($A14,'I-Emax'!$A:$BM,MATCH(BY$1,'I-Emax'!$A$1:$BM$1,0),FALSE),"")</f>
        <v>0.95428571428571429</v>
      </c>
      <c r="BZ14" s="47">
        <f>_xlfn.IFNA(VLOOKUP($A14,'I-Emax'!$A:$BM,MATCH(BZ$1,'I-Emax'!$A$1:$BM$1,0),FALSE),"")</f>
        <v>1</v>
      </c>
      <c r="CA14" s="40">
        <f>_xlfn.IFNA(VLOOKUP($A14,'B-Emax'!$A:$BM,MATCH(CA$1,'B-Emax'!$A$1:$BM$1,0),FALSE),"")</f>
        <v>0.12671737398649016</v>
      </c>
      <c r="CB14" s="41">
        <f>_xlfn.IFNA(VLOOKUP($A14,'B-Emax'!$A:$BM,MATCH(CB$1,'B-Emax'!$A$1:$BM$1,0),FALSE),"")</f>
        <v>0.8524311233876406</v>
      </c>
      <c r="CC14" s="41">
        <f>_xlfn.IFNA(VLOOKUP($A14,'B-Emax'!$A:$BM,MATCH(CC$1,'B-Emax'!$A$1:$BM$1,0),FALSE),"")</f>
        <v>0.43469112086649458</v>
      </c>
      <c r="CD14" s="41">
        <f>_xlfn.IFNA(VLOOKUP($A14,'B-Emax'!$A:$BM,MATCH(CD$1,'B-Emax'!$A$1:$BM$1,0),FALSE),"")</f>
        <v>1</v>
      </c>
      <c r="CE14" s="41">
        <f>_xlfn.IFNA(VLOOKUP($A14,'B-Emax'!$A:$BM,MATCH(CE$1,'B-Emax'!$A$1:$BM$1,0),FALSE),"")</f>
        <v>0.92166532685324487</v>
      </c>
      <c r="CF14" s="41">
        <f>_xlfn.IFNA(VLOOKUP($A14,'B-Emax'!$A:$BM,MATCH(CF$1,'B-Emax'!$A$1:$BM$1,0),FALSE),"")</f>
        <v>0.6998507816946109</v>
      </c>
      <c r="CG14" s="41">
        <f>_xlfn.IFNA(VLOOKUP($A14,'B-Emax'!$A:$BM,MATCH(CG$1,'B-Emax'!$A$1:$BM$1,0),FALSE),"")</f>
        <v>0.55111035656832807</v>
      </c>
      <c r="CH14" s="41">
        <f>_xlfn.IFNA(VLOOKUP($A14,'B-Emax'!$A:$BM,MATCH(CH$1,'B-Emax'!$A$1:$BM$1,0),FALSE),"")</f>
        <v>0.65003588223414688</v>
      </c>
      <c r="CI14" s="41">
        <f>_xlfn.IFNA(VLOOKUP($A14,'B-Emax'!$A:$BM,MATCH(CI$1,'B-Emax'!$A$1:$BM$1,0),FALSE),"")</f>
        <v>0.74521056821221243</v>
      </c>
      <c r="CJ14" s="41">
        <f>_xlfn.IFNA(VLOOKUP($A14,'B-Emax'!$A:$BM,MATCH(CJ$1,'B-Emax'!$A$1:$BM$1,0),FALSE),"")</f>
        <v>0</v>
      </c>
      <c r="CK14" s="41">
        <f>_xlfn.IFNA(VLOOKUP($A14,'B-Emax'!$A:$BM,MATCH(CK$1,'B-Emax'!$A$1:$BM$1,0),FALSE),"")</f>
        <v>0.3748691472703371</v>
      </c>
      <c r="CL14" s="41">
        <f>_xlfn.IFNA(VLOOKUP($A14,'B-Emax'!$A:$BM,MATCH(CL$1,'B-Emax'!$A$1:$BM$1,0),FALSE),"")</f>
        <v>0.30334523599600288</v>
      </c>
      <c r="CM14" s="47">
        <f>_xlfn.IFNA(VLOOKUP($A14,'I-Emax'!$A:$BQ,MATCH(CM$1,'I-Emax'!$A$1:$BQ$1,0),FALSE),"")</f>
        <v>4.2596348884382032E-2</v>
      </c>
      <c r="CN14" s="47">
        <f>_xlfn.IFNA(VLOOKUP($A14,'I-Emax'!$A:$BQ,MATCH(CN$1,'I-Emax'!$A$1:$BQ$1,0),FALSE),"")</f>
        <v>0.3546321616754492</v>
      </c>
      <c r="CO14" s="47">
        <f>_xlfn.IFNA(VLOOKUP($A14,'I-Emax'!$A:$BQ,MATCH(CO$1,'I-Emax'!$A$1:$BQ$1,0),FALSE),"")</f>
        <v>0.3546321616754492</v>
      </c>
      <c r="CP14" s="47">
        <f>_xlfn.IFNA(VLOOKUP($A14,'I-Emax'!$A:$BQ,MATCH(CP$1,'I-Emax'!$A$1:$BQ$1,0),FALSE),"")</f>
        <v>0.66302563004212178</v>
      </c>
      <c r="CQ14" s="47">
        <f>_xlfn.IFNA(VLOOKUP($A14,'I-Emax'!$A:$BQ,MATCH(CQ$1,'I-Emax'!$A$1:$BQ$1,0),FALSE),"")</f>
        <v>0.66302563004212178</v>
      </c>
      <c r="CR14" s="47">
        <f>_xlfn.IFNA(VLOOKUP($A14,'I-Emax'!$A:$BQ,MATCH(CR$1,'I-Emax'!$A$1:$BQ$1,0),FALSE),"")</f>
        <v>1</v>
      </c>
      <c r="CS14" s="47">
        <f>_xlfn.IFNA(VLOOKUP($A14,'I-Emax'!$A:$BQ,MATCH(CS$1,'I-Emax'!$A$1:$BQ$1,0),FALSE),"")</f>
        <v>0</v>
      </c>
      <c r="CT14" s="47">
        <f>_xlfn.IFNA(VLOOKUP($A14,'I-Emax'!$A:$BQ,MATCH(CT$1,'I-Emax'!$A$1:$BQ$1,0),FALSE),"")</f>
        <v>0</v>
      </c>
      <c r="CU14" s="47">
        <f>_xlfn.IFNA(VLOOKUP($A14,'I-Emax'!$A:$BQ,MATCH(CU$1,'I-Emax'!$A$1:$BQ$1,0),FALSE),"")</f>
        <v>0.65253777605579255</v>
      </c>
      <c r="CV14" s="47">
        <f>_xlfn.IFNA(VLOOKUP($A14,'I-Emax'!$A:$BQ,MATCH(CV$1,'I-Emax'!$A$1:$BQ$1,0),FALSE),"")</f>
        <v>0.74216456128371455</v>
      </c>
      <c r="CW14" s="47">
        <f>_xlfn.IFNA(VLOOKUP($A14,'I-Emax'!$A:$BQ,MATCH(CW$1,'I-Emax'!$A$1:$BQ$1,0),FALSE),"")</f>
        <v>0.62798029556650292</v>
      </c>
      <c r="CX14" s="47">
        <f>_xlfn.IFNA(VLOOKUP($A14,'I-Emax'!$A:$BQ,MATCH(CX$1,'I-Emax'!$A$1:$BQ$1,0),FALSE),"")</f>
        <v>1</v>
      </c>
      <c r="CY14" s="147">
        <f>_xlfn.IFNA(VLOOKUP($A14,'B-Emax'!$A:$IC,MATCH(CY$1,'B-Emax'!$A$1:$IC$1,0),FALSE),"")</f>
        <v>0.44476576055523426</v>
      </c>
      <c r="CZ14" s="51">
        <f>_xlfn.IFNA(VLOOKUP($A14,'B-Emax'!$A:$IC,MATCH(CZ$1,'B-Emax'!$A$1:$IC$1,0),FALSE),"")</f>
        <v>1</v>
      </c>
      <c r="DA14" s="51">
        <f>_xlfn.IFNA(VLOOKUP($A14,'B-Emax'!$A:$IC,MATCH(DA$1,'B-Emax'!$A$1:$IC$1,0),FALSE),"")</f>
        <v>0.8380045449626663</v>
      </c>
      <c r="DB14" s="51">
        <f>_xlfn.IFNA(VLOOKUP($A14,'B-Emax'!$A:$IC,MATCH(DB$1,'B-Emax'!$A$1:$IC$1,0),FALSE),"")</f>
        <v>0.60254098360655739</v>
      </c>
      <c r="DC14" s="51">
        <f>_xlfn.IFNA(VLOOKUP($A14,'I-Emax'!$A:$IC,MATCH(DC$1,'I-Emax'!$A$1:$IC$1,0),FALSE),"")</f>
        <v>0.88235294117647056</v>
      </c>
      <c r="DD14" s="51">
        <f>_xlfn.IFNA(VLOOKUP($A14,'I-Emax'!$A:$IC,MATCH(DD$1,'I-Emax'!$A$1:$IC$1,0),FALSE),"")</f>
        <v>1</v>
      </c>
      <c r="DE14" s="51">
        <f>_xlfn.IFNA(VLOOKUP($A14,'I-Emax'!$A:$IC,MATCH(DE$1,'I-Emax'!$A$1:$IC$1,0),FALSE),"")</f>
        <v>0.96831683168316829</v>
      </c>
      <c r="DF14" s="51">
        <f>_xlfn.IFNA(VLOOKUP($A14,'I-Emax'!$A:$IC,MATCH(DF$1,'I-Emax'!$A$1:$IC$1,0),FALSE),"")</f>
        <v>1</v>
      </c>
      <c r="DG14" s="147">
        <f>_xlfn.IFNA(VLOOKUP($A14,'B-Emax'!$A:$IC,MATCH(DG$1,'B-Emax'!$A$1:$IC$1,0),FALSE),"")</f>
        <v>0.44476576055523426</v>
      </c>
      <c r="DH14" s="51">
        <f>_xlfn.IFNA(VLOOKUP($A14,'B-Emax'!$A:$IC,MATCH(DH$1,'B-Emax'!$A$1:$IC$1,0),FALSE),"")</f>
        <v>0.86122216654936667</v>
      </c>
      <c r="DI14" s="51">
        <f>_xlfn.IFNA(VLOOKUP($A14,'B-Emax'!$A:$IC,MATCH(DI$1,'B-Emax'!$A$1:$IC$1,0),FALSE),"")</f>
        <v>0.67357274083382468</v>
      </c>
      <c r="DJ14" s="51">
        <f>_xlfn.IFNA(VLOOKUP($A14,'B-Emax'!$A:$IC,MATCH(DJ$1,'B-Emax'!$A$1:$IC$1,0),FALSE),"")</f>
        <v>0.57980348528954317</v>
      </c>
      <c r="DK14" s="51">
        <f>_xlfn.IFNA(VLOOKUP($A14,'I-Emax'!$A:$IC,MATCH(DK$1,'I-Emax'!$A$1:$IC$1,0),FALSE),"")</f>
        <v>0.88235294117647056</v>
      </c>
      <c r="DL14" s="51">
        <f>_xlfn.IFNA(VLOOKUP($A14,'I-Emax'!$A:$IC,MATCH(DL$1,'I-Emax'!$A$1:$IC$1,0),FALSE),"")</f>
        <v>0.95171538298272795</v>
      </c>
      <c r="DM14" s="51">
        <f>_xlfn.IFNA(VLOOKUP($A14,'I-Emax'!$A:$IC,MATCH(DM$1,'I-Emax'!$A$1:$IC$1,0),FALSE),"")</f>
        <v>0.91996437265131958</v>
      </c>
      <c r="DN14" s="51">
        <f>_xlfn.IFNA(VLOOKUP($A14,'I-Emax'!$A:$IC,MATCH(DN$1,'I-Emax'!$A$1:$IC$1,0),FALSE),"")</f>
        <v>0.97714285714285709</v>
      </c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</row>
    <row r="15" spans="1:139" s="49" customFormat="1" x14ac:dyDescent="0.2">
      <c r="A15" s="29" t="s">
        <v>114</v>
      </c>
      <c r="B15" s="333">
        <f>VLOOKUP($A15,BI!$A:$Q,MATCH(B$1,BI!$A$1:$Q$1,0),FALSE)</f>
        <v>1</v>
      </c>
      <c r="C15" s="373">
        <f>VLOOKUP($A15,BI!$A:$Q,MATCH(C$1,BI!$A$1:$Q$1,0),FALSE)</f>
        <v>1</v>
      </c>
      <c r="D15" s="373">
        <f>VLOOKUP($A15,BI!$A:$Q,MATCH(D$1,BI!$A$1:$Q$1,0),FALSE)</f>
        <v>1</v>
      </c>
      <c r="E15" s="373">
        <f>VLOOKUP($A15,BI!$A:$Q,MATCH(E$1,BI!$A$1:$Q$1,0),FALSE)</f>
        <v>1</v>
      </c>
      <c r="F15" s="373">
        <f>VLOOKUP($A15,BI!$A:$Q,MATCH(F$1,BI!$A$1:$Q$1,0),FALSE)</f>
        <v>1</v>
      </c>
      <c r="G15" s="373">
        <f>VLOOKUP($A15,BI!$A:$Q,MATCH(G$1,BI!$A$1:$Q$1,0),FALSE)</f>
        <v>1</v>
      </c>
      <c r="H15" s="373">
        <f>VLOOKUP($A15,BI!$A:$Q,MATCH(H$1,BI!$A$1:$Q$1,0),FALSE)</f>
        <v>1</v>
      </c>
      <c r="I15" s="373">
        <f>VLOOKUP($A15,BI!$A:$Q,MATCH(I$1,BI!$A$1:$Q$1,0),FALSE)</f>
        <v>1</v>
      </c>
      <c r="J15" s="373">
        <f>VLOOKUP($A15,BI!$A:$Q,MATCH(J$1,BI!$A$1:$Q$1,0),FALSE)</f>
        <v>1</v>
      </c>
      <c r="K15" s="373">
        <f>VLOOKUP($A15,BI!$A:$Q,MATCH(K$1,BI!$A$1:$Q$1,0),FALSE)</f>
        <v>1</v>
      </c>
      <c r="L15" s="373">
        <f>VLOOKUP($A15,BI!$A:$Q,MATCH(L$1,BI!$A$1:$Q$1,0),FALSE)</f>
        <v>1</v>
      </c>
      <c r="M15" s="373">
        <f>VLOOKUP($A15,BI!$A:$Q,MATCH(M$1,BI!$A$1:$Q$1,0),FALSE)</f>
        <v>1</v>
      </c>
      <c r="N15" s="49">
        <f t="shared" si="1"/>
        <v>12</v>
      </c>
      <c r="O15" s="49">
        <f>VLOOKUP($A15,BI!$A:$Q,MATCH(O$1,BI!$A$1:$Q$1,0),FALSE)</f>
        <v>1</v>
      </c>
      <c r="P15" s="37">
        <f>VLOOKUP($A15,BI!$A:$Q,MATCH(P$1,BI!$A$1:$Q$1,0),FALSE)</f>
        <v>1</v>
      </c>
      <c r="Q15" s="37">
        <f>VLOOKUP($A15,BI!$A:$Q,MATCH(Q$1,BI!$A$1:$Q$1,0),FALSE)</f>
        <v>1</v>
      </c>
      <c r="R15" s="37">
        <f>VLOOKUP($A15,BI!$A:$Q,MATCH(R$1,BI!$A$1:$Q$1,0),FALSE)</f>
        <v>1</v>
      </c>
      <c r="S15" s="37">
        <f t="shared" si="0"/>
        <v>4</v>
      </c>
      <c r="T15" s="61" cm="1">
        <f t="array" ref="T15">IFERROR(IF(N15&gt;2,RSQ(IF($B15:$M15&lt;&gt;"",AE15:AP15,""),IF($B15:$M15&lt;&gt;"",AQ15:BB15,"")),""),"")</f>
        <v>0.21429743708916618</v>
      </c>
      <c r="U15" s="51" cm="1">
        <f t="array" ref="U15">IFERROR(IF($N15&gt;2,RSQ(IF($AE15:$AP15&lt;&gt;"",BC15:BN15,""),IF($AE15:$AP15&lt;&gt;"",BO15:BZ15,"")),""),"")</f>
        <v>5.4263122524317753E-2</v>
      </c>
      <c r="V15" s="51" cm="1">
        <f t="array" ref="V15">IFERROR(IF($N15&gt;2,RSQ(IF($B15:$M15&lt;&gt;"",CA15:CL15,""),IF($B15:$M15&lt;&gt;"",CM15:CX15,"")),""),"")</f>
        <v>5.4263122524317753E-2</v>
      </c>
      <c r="W15" s="61" cm="1">
        <f t="array" ref="W15">IFERROR(IF(AND($S15&gt;2,$N15&gt;2),RSQ(IF($B15:$M15&lt;&gt;"",AE15:AP15,""),IF($B15:$M15&lt;&gt;"",AQ15:BB15,"")),""),"")</f>
        <v>0.21429743708916618</v>
      </c>
      <c r="X15" s="51" cm="1">
        <f t="array" ref="X15">IFERROR(IF(AND($S15&gt;2,$N15&gt;2),RSQ(IF($AE15:$AP15&lt;&gt;"",BC15:BN15,""),IF($AE15:$AP15&lt;&gt;"",BO15:BZ15,"")),""),"")</f>
        <v>5.4263122524317753E-2</v>
      </c>
      <c r="Y15" s="61" cm="1">
        <f t="array" ref="Y15">IFERROR(IF(COUNT(C15:G15)&gt;2,RSQ(IF($C15:$G15&lt;&gt;"",AF15:AJ15,""),IF($C15:$G15&lt;&gt;"",AR15:AV15,"")),""),"")</f>
        <v>0.26440902465295646</v>
      </c>
      <c r="Z15" s="51" cm="1">
        <f t="array" ref="Z15">IFERROR(IF(COUNT(C15:G15)&gt;2,RSQ(IF($C15:$G15&lt;&gt;"",BD15:BH15,""),IF($C15:$G15&lt;&gt;"",BP15:BT15,"")),""),"")</f>
        <v>0.18200910076003882</v>
      </c>
      <c r="AA15" s="51" cm="1">
        <f t="array" ref="AA15">IFERROR(IF(COUNT(H15:K15)&gt;2,RSQ(IF($H15:$K15&lt;&gt;"",AK15:AN15,""),IF($H15:$K15&lt;&gt;"",AW15:AZ15,"")),""),"")</f>
        <v>0.42014070925998442</v>
      </c>
      <c r="AB15" s="51" cm="1">
        <f t="array" ref="AB15">IFERROR(IF(COUNT(H15:K15)&gt;2,RSQ(IF($H15:$K15&lt;&gt;"",BI15:BL15,""),IF($H15:$K15&lt;&gt;"",BU15:BX15,"")),""),"")</f>
        <v>0.41024291033198657</v>
      </c>
      <c r="AC15" s="61" cm="1">
        <f t="array" ref="AC15">IFERROR(IF($S15&gt;2,RSQ(IF($O15:$R15&lt;&gt;"",CY15:DB15,""),IF($O15:$R15&lt;&gt;"",DC15:DF15,"")),""),"")</f>
        <v>0.3430057990539418</v>
      </c>
      <c r="AD15" s="51" cm="1">
        <f t="array" ref="AD15">IFERROR(IF($S15&gt;2,RSQ(IF($O15:$R15&lt;&gt;"",DG15:DJ15,""),IF($O15:$R15&lt;&gt;"",DK15:DN15,"")),""),"")</f>
        <v>0.19299696812540704</v>
      </c>
      <c r="AE15" s="80">
        <f>_xlfn.IFNA(VLOOKUP($A15,'B-Emax'!$A:$BM,MATCH(AE$1,'B-Emax'!$A$1:$BM$1,0),FALSE),"")</f>
        <v>32.28</v>
      </c>
      <c r="AF15" s="81">
        <f>_xlfn.IFNA(VLOOKUP($A15,'B-Emax'!$A:$BM,MATCH(AF$1,'B-Emax'!$A$1:$BM$1,0),FALSE),"")</f>
        <v>923</v>
      </c>
      <c r="AG15" s="81">
        <f>_xlfn.IFNA(VLOOKUP($A15,'B-Emax'!$A:$BM,MATCH(AG$1,'B-Emax'!$A$1:$BM$1,0),FALSE),"")</f>
        <v>457.9</v>
      </c>
      <c r="AH15" s="81">
        <f>_xlfn.IFNA(VLOOKUP($A15,'B-Emax'!$A:$BM,MATCH(AH$1,'B-Emax'!$A$1:$BM$1,0),FALSE),"")</f>
        <v>323.3</v>
      </c>
      <c r="AI15" s="81">
        <f>_xlfn.IFNA(VLOOKUP($A15,'B-Emax'!$A:$BM,MATCH(AI$1,'B-Emax'!$A$1:$BM$1,0),FALSE),"")</f>
        <v>487.3</v>
      </c>
      <c r="AJ15" s="81">
        <f>_xlfn.IFNA(VLOOKUP($A15,'B-Emax'!$A:$BM,MATCH(AJ$1,'B-Emax'!$A$1:$BM$1,0),FALSE),"")</f>
        <v>344.8</v>
      </c>
      <c r="AK15" s="82">
        <f>_xlfn.IFNA(VLOOKUP($A15,'B-Emax'!$A:$BM,MATCH(AK$1,'B-Emax'!$A$1:$BM$1,0),FALSE),"")</f>
        <v>472.4</v>
      </c>
      <c r="AL15" s="82">
        <f>_xlfn.IFNA(VLOOKUP($A15,'B-Emax'!$A:$BM,MATCH(AL$1,'B-Emax'!$A$1:$BM$1,0),FALSE),"")</f>
        <v>533.4</v>
      </c>
      <c r="AM15" s="82">
        <f>_xlfn.IFNA(VLOOKUP($A15,'B-Emax'!$A:$BM,MATCH(AM$1,'B-Emax'!$A$1:$BM$1,0),FALSE),"")</f>
        <v>426.2</v>
      </c>
      <c r="AN15" s="81">
        <f>_xlfn.IFNA(VLOOKUP($A15,'B-Emax'!$A:$BM,MATCH(AN$1,'B-Emax'!$A$1:$BM$1,0),FALSE),"")</f>
        <v>369.2</v>
      </c>
      <c r="AO15" s="82">
        <f>_xlfn.IFNA(VLOOKUP($A15,'B-Emax'!$A:$BM,MATCH(AO$1,'B-Emax'!$A$1:$BM$1,0),FALSE),"")</f>
        <v>72.42</v>
      </c>
      <c r="AP15" s="82">
        <f>_xlfn.IFNA(VLOOKUP($A15,'B-Emax'!$A:$BM,MATCH(AP$1,'B-Emax'!$A$1:$BM$1,0),FALSE),"")</f>
        <v>382.2</v>
      </c>
      <c r="AQ15" s="50">
        <f>_xlfn.IFNA(VLOOKUP($A15,'I-Emax'!$A:$BM,MATCH(AQ$1,'I-Emax'!$A$1:$BM$1,0),FALSE),"")</f>
        <v>35.5</v>
      </c>
      <c r="AR15" s="50">
        <f>_xlfn.IFNA(VLOOKUP($A15,'I-Emax'!$A:$BM,MATCH(AR$1,'I-Emax'!$A$1:$BM$1,0),FALSE),"")</f>
        <v>21.5</v>
      </c>
      <c r="AS15" s="50">
        <f>_xlfn.IFNA(VLOOKUP($A15,'I-Emax'!$A:$BM,MATCH(AS$1,'I-Emax'!$A$1:$BM$1,0),FALSE),"")</f>
        <v>21.5</v>
      </c>
      <c r="AT15" s="50">
        <f>_xlfn.IFNA(VLOOKUP($A15,'I-Emax'!$A:$BM,MATCH(AT$1,'I-Emax'!$A$1:$BM$1,0),FALSE),"")</f>
        <v>31</v>
      </c>
      <c r="AU15" s="50">
        <f>_xlfn.IFNA(VLOOKUP($A15,'I-Emax'!$A:$BM,MATCH(AU$1,'I-Emax'!$A$1:$BM$1,0),FALSE),"")</f>
        <v>31</v>
      </c>
      <c r="AV15" s="50">
        <f>_xlfn.IFNA(VLOOKUP($A15,'I-Emax'!$A:$BM,MATCH(AV$1,'I-Emax'!$A$1:$BM$1,0),FALSE),"")</f>
        <v>24.4</v>
      </c>
      <c r="AW15" s="50">
        <f>_xlfn.IFNA(VLOOKUP($A15,'I-Emax'!$A:$BM,MATCH(AW$1,'I-Emax'!$A$1:$BM$1,0),FALSE),"")</f>
        <v>14.2</v>
      </c>
      <c r="AX15" s="50">
        <f>_xlfn.IFNA(VLOOKUP($A15,'I-Emax'!$A:$BM,MATCH(AX$1,'I-Emax'!$A$1:$BM$1,0),FALSE),"")</f>
        <v>14.2</v>
      </c>
      <c r="AY15" s="50">
        <f>_xlfn.IFNA(VLOOKUP($A15,'I-Emax'!$A:$BM,MATCH(AY$1,'I-Emax'!$A$1:$BM$1,0),FALSE),"")</f>
        <v>8.6</v>
      </c>
      <c r="AZ15" s="50">
        <f>_xlfn.IFNA(VLOOKUP($A15,'I-Emax'!$A:$BM,MATCH(AZ$1,'I-Emax'!$A$1:$BM$1,0),FALSE),"")</f>
        <v>36.6</v>
      </c>
      <c r="BA15" s="50">
        <f>_xlfn.IFNA(VLOOKUP($A15,'I-Emax'!$A:$BM,MATCH(BA$1,'I-Emax'!$A$1:$BM$1,0),FALSE),"")</f>
        <v>30.1</v>
      </c>
      <c r="BB15" s="50">
        <f>_xlfn.IFNA(VLOOKUP($A15,'I-Emax'!$A:$BM,MATCH(BB$1,'I-Emax'!$A$1:$BM$1,0),FALSE),"")</f>
        <v>19.2</v>
      </c>
      <c r="BC15" s="40">
        <f>_xlfn.IFNA(VLOOKUP($A15,'B-Emax'!$A:$BM,MATCH(BC$1,'B-Emax'!$A$1:$BM$1,0),FALSE),"")</f>
        <v>0.62232504337767502</v>
      </c>
      <c r="BD15" s="41">
        <f>_xlfn.IFNA(VLOOKUP($A15,'B-Emax'!$A:$BM,MATCH(BD$1,'B-Emax'!$A$1:$BM$1,0),FALSE),"")</f>
        <v>1</v>
      </c>
      <c r="BE15" s="41">
        <f>_xlfn.IFNA(VLOOKUP($A15,'B-Emax'!$A:$BM,MATCH(BE$1,'B-Emax'!$A$1:$BM$1,0),FALSE),"")</f>
        <v>0.75773622372993543</v>
      </c>
      <c r="BF15" s="41">
        <f>_xlfn.IFNA(VLOOKUP($A15,'B-Emax'!$A:$BM,MATCH(BF$1,'B-Emax'!$A$1:$BM$1,0),FALSE),"")</f>
        <v>0.86908602150537639</v>
      </c>
      <c r="BG15" s="41">
        <f>_xlfn.IFNA(VLOOKUP($A15,'B-Emax'!$A:$BM,MATCH(BG$1,'B-Emax'!$A$1:$BM$1,0),FALSE),"")</f>
        <v>0.99877023980323842</v>
      </c>
      <c r="BH15" s="41">
        <f>_xlfn.IFNA(VLOOKUP($A15,'B-Emax'!$A:$BM,MATCH(BH$1,'B-Emax'!$A$1:$BM$1,0),FALSE),"")</f>
        <v>1</v>
      </c>
      <c r="BI15" s="41">
        <f>_xlfn.IFNA(VLOOKUP($A15,'B-Emax'!$A:$BM,MATCH(BI$1,'B-Emax'!$A$1:$BM$1,0),FALSE),"")</f>
        <v>0.68265895953757227</v>
      </c>
      <c r="BJ15" s="41">
        <f>_xlfn.IFNA(VLOOKUP($A15,'B-Emax'!$A:$BM,MATCH(BJ$1,'B-Emax'!$A$1:$BM$1,0),FALSE),"")</f>
        <v>0.65247706422018348</v>
      </c>
      <c r="BK15" s="41">
        <f>_xlfn.IFNA(VLOOKUP($A15,'B-Emax'!$A:$BM,MATCH(BK$1,'B-Emax'!$A$1:$BM$1,0),FALSE),"")</f>
        <v>0.46120549724055837</v>
      </c>
      <c r="BL15" s="41">
        <f>_xlfn.IFNA(VLOOKUP($A15,'B-Emax'!$A:$BM,MATCH(BL$1,'B-Emax'!$A$1:$BM$1,0),FALSE),"")</f>
        <v>0.34601686972820994</v>
      </c>
      <c r="BM15" s="41">
        <f>_xlfn.IFNA(VLOOKUP($A15,'B-Emax'!$A:$BM,MATCH(BM$1,'B-Emax'!$A$1:$BM$1,0),FALSE),"")</f>
        <v>0.59360655737704915</v>
      </c>
      <c r="BN15" s="41">
        <f>_xlfn.IFNA(VLOOKUP($A15,'B-Emax'!$A:$BM,MATCH(BN$1,'B-Emax'!$A$1:$BM$1,0),FALSE),"")</f>
        <v>0.54120645709430748</v>
      </c>
      <c r="BO15" s="47">
        <f>_xlfn.IFNA(VLOOKUP($A15,'I-Emax'!$A:$BM,MATCH(BO$1,'I-Emax'!$A$1:$BM$1,0),FALSE),"")</f>
        <v>0.65257352941176472</v>
      </c>
      <c r="BP15" s="47">
        <f>_xlfn.IFNA(VLOOKUP($A15,'I-Emax'!$A:$BM,MATCH(BP$1,'I-Emax'!$A$1:$BM$1,0),FALSE),"")</f>
        <v>0.41586073500967113</v>
      </c>
      <c r="BQ15" s="47">
        <f>_xlfn.IFNA(VLOOKUP($A15,'I-Emax'!$A:$BM,MATCH(BQ$1,'I-Emax'!$A$1:$BM$1,0),FALSE),"")</f>
        <v>0.41586073500967113</v>
      </c>
      <c r="BR15" s="47">
        <f>_xlfn.IFNA(VLOOKUP($A15,'I-Emax'!$A:$BM,MATCH(BR$1,'I-Emax'!$A$1:$BM$1,0),FALSE),"")</f>
        <v>0.64182194616977228</v>
      </c>
      <c r="BS15" s="47">
        <f>_xlfn.IFNA(VLOOKUP($A15,'I-Emax'!$A:$BM,MATCH(BS$1,'I-Emax'!$A$1:$BM$1,0),FALSE),"")</f>
        <v>0.64182194616977228</v>
      </c>
      <c r="BT15" s="47">
        <f>_xlfn.IFNA(VLOOKUP($A15,'I-Emax'!$A:$BM,MATCH(BT$1,'I-Emax'!$A$1:$BM$1,0),FALSE),"")</f>
        <v>0.70724637681159419</v>
      </c>
      <c r="BU15" s="47">
        <f>_xlfn.IFNA(VLOOKUP($A15,'I-Emax'!$A:$BM,MATCH(BU$1,'I-Emax'!$A$1:$BM$1,0),FALSE),"")</f>
        <v>0.30084745762711862</v>
      </c>
      <c r="BV15" s="47">
        <f>_xlfn.IFNA(VLOOKUP($A15,'I-Emax'!$A:$BM,MATCH(BV$1,'I-Emax'!$A$1:$BM$1,0),FALSE),"")</f>
        <v>0.30084745762711862</v>
      </c>
      <c r="BW15" s="47">
        <f>_xlfn.IFNA(VLOOKUP($A15,'I-Emax'!$A:$BM,MATCH(BW$1,'I-Emax'!$A$1:$BM$1,0),FALSE),"")</f>
        <v>0.19325842696629214</v>
      </c>
      <c r="BX15" s="47">
        <f>_xlfn.IFNA(VLOOKUP($A15,'I-Emax'!$A:$BM,MATCH(BX$1,'I-Emax'!$A$1:$BM$1,0),FALSE),"")</f>
        <v>0.72475247524752473</v>
      </c>
      <c r="BY15" s="47">
        <f>_xlfn.IFNA(VLOOKUP($A15,'I-Emax'!$A:$BM,MATCH(BY$1,'I-Emax'!$A$1:$BM$1,0),FALSE),"")</f>
        <v>0.57333333333333336</v>
      </c>
      <c r="BZ15" s="47">
        <f>_xlfn.IFNA(VLOOKUP($A15,'I-Emax'!$A:$BM,MATCH(BZ$1,'I-Emax'!$A$1:$BM$1,0),FALSE),"")</f>
        <v>0.40083507306889354</v>
      </c>
      <c r="CA15" s="40">
        <f>_xlfn.IFNA(VLOOKUP($A15,'B-Emax'!$A:$BM,MATCH(CA$1,'B-Emax'!$A$1:$BM$1,0),FALSE),"")</f>
        <v>0.42250046042416062</v>
      </c>
      <c r="CB15" s="41">
        <f>_xlfn.IFNA(VLOOKUP($A15,'B-Emax'!$A:$BM,MATCH(CB$1,'B-Emax'!$A$1:$BM$1,0),FALSE),"")</f>
        <v>1</v>
      </c>
      <c r="CC15" s="41">
        <f>_xlfn.IFNA(VLOOKUP($A15,'B-Emax'!$A:$BM,MATCH(CC$1,'B-Emax'!$A$1:$BM$1,0),FALSE),"")</f>
        <v>0.62955653585531834</v>
      </c>
      <c r="CD15" s="41">
        <f>_xlfn.IFNA(VLOOKUP($A15,'B-Emax'!$A:$BM,MATCH(CD$1,'B-Emax'!$A$1:$BM$1,0),FALSE),"")</f>
        <v>0.79982055738927571</v>
      </c>
      <c r="CE15" s="41">
        <f>_xlfn.IFNA(VLOOKUP($A15,'B-Emax'!$A:$BM,MATCH(CE$1,'B-Emax'!$A$1:$BM$1,0),FALSE),"")</f>
        <v>0.9981195842219196</v>
      </c>
      <c r="CF15" s="41">
        <f>_xlfn.IFNA(VLOOKUP($A15,'B-Emax'!$A:$BM,MATCH(CF$1,'B-Emax'!$A$1:$BM$1,0),FALSE),"")</f>
        <v>1</v>
      </c>
      <c r="CG15" s="41">
        <f>_xlfn.IFNA(VLOOKUP($A15,'B-Emax'!$A:$BM,MATCH(CG$1,'B-Emax'!$A$1:$BM$1,0),FALSE),"")</f>
        <v>0.51475653457522164</v>
      </c>
      <c r="CH15" s="41">
        <f>_xlfn.IFNA(VLOOKUP($A15,'B-Emax'!$A:$BM,MATCH(CH$1,'B-Emax'!$A$1:$BM$1,0),FALSE),"")</f>
        <v>0.46860565709793034</v>
      </c>
      <c r="CI15" s="41">
        <f>_xlfn.IFNA(VLOOKUP($A15,'B-Emax'!$A:$BM,MATCH(CI$1,'B-Emax'!$A$1:$BM$1,0),FALSE),"")</f>
        <v>0.17613394318669501</v>
      </c>
      <c r="CJ15" s="41">
        <f>_xlfn.IFNA(VLOOKUP($A15,'B-Emax'!$A:$BM,MATCH(CJ$1,'B-Emax'!$A$1:$BM$1,0),FALSE),"")</f>
        <v>0</v>
      </c>
      <c r="CK15" s="41">
        <f>_xlfn.IFNA(VLOOKUP($A15,'B-Emax'!$A:$BM,MATCH(CK$1,'B-Emax'!$A$1:$BM$1,0),FALSE),"")</f>
        <v>0.37858726959201988</v>
      </c>
      <c r="CL15" s="41">
        <f>_xlfn.IFNA(VLOOKUP($A15,'B-Emax'!$A:$BM,MATCH(CL$1,'B-Emax'!$A$1:$BM$1,0),FALSE),"")</f>
        <v>0.29846272530757539</v>
      </c>
      <c r="CM15" s="47">
        <f>_xlfn.IFNA(VLOOKUP($A15,'I-Emax'!$A:$BQ,MATCH(CM$1,'I-Emax'!$A$1:$BQ$1,0),FALSE),"")</f>
        <v>0.86419613527343297</v>
      </c>
      <c r="CN15" s="47">
        <f>_xlfn.IFNA(VLOOKUP($A15,'I-Emax'!$A:$BQ,MATCH(CN$1,'I-Emax'!$A$1:$BQ$1,0),FALSE),"")</f>
        <v>0.41882370792907192</v>
      </c>
      <c r="CO15" s="47">
        <f>_xlfn.IFNA(VLOOKUP($A15,'I-Emax'!$A:$BQ,MATCH(CO$1,'I-Emax'!$A$1:$BQ$1,0),FALSE),"")</f>
        <v>0.41882370792907192</v>
      </c>
      <c r="CP15" s="47">
        <f>_xlfn.IFNA(VLOOKUP($A15,'I-Emax'!$A:$BQ,MATCH(CP$1,'I-Emax'!$A$1:$BQ$1,0),FALSE),"")</f>
        <v>0.84396715382620635</v>
      </c>
      <c r="CQ15" s="47">
        <f>_xlfn.IFNA(VLOOKUP($A15,'I-Emax'!$A:$BQ,MATCH(CQ$1,'I-Emax'!$A$1:$BQ$1,0),FALSE),"")</f>
        <v>0.84396715382620635</v>
      </c>
      <c r="CR15" s="47">
        <f>_xlfn.IFNA(VLOOKUP($A15,'I-Emax'!$A:$BQ,MATCH(CR$1,'I-Emax'!$A$1:$BQ$1,0),FALSE),"")</f>
        <v>0.96706247512546473</v>
      </c>
      <c r="CS15" s="47">
        <f>_xlfn.IFNA(VLOOKUP($A15,'I-Emax'!$A:$BQ,MATCH(CS$1,'I-Emax'!$A$1:$BQ$1,0),FALSE),"")</f>
        <v>0.20242753612905418</v>
      </c>
      <c r="CT15" s="47">
        <f>_xlfn.IFNA(VLOOKUP($A15,'I-Emax'!$A:$BQ,MATCH(CT$1,'I-Emax'!$A$1:$BQ$1,0),FALSE),"")</f>
        <v>0.20242753612905418</v>
      </c>
      <c r="CU15" s="47">
        <f>_xlfn.IFNA(VLOOKUP($A15,'I-Emax'!$A:$BQ,MATCH(CU$1,'I-Emax'!$A$1:$BQ$1,0),FALSE),"")</f>
        <v>0</v>
      </c>
      <c r="CV15" s="47">
        <f>_xlfn.IFNA(VLOOKUP($A15,'I-Emax'!$A:$BQ,MATCH(CV$1,'I-Emax'!$A$1:$BQ$1,0),FALSE),"")</f>
        <v>1</v>
      </c>
      <c r="CW15" s="47">
        <f>_xlfn.IFNA(VLOOKUP($A15,'I-Emax'!$A:$BQ,MATCH(CW$1,'I-Emax'!$A$1:$BQ$1,0),FALSE),"")</f>
        <v>0.71510660861799513</v>
      </c>
      <c r="CX15" s="47">
        <f>_xlfn.IFNA(VLOOKUP($A15,'I-Emax'!$A:$BQ,MATCH(CX$1,'I-Emax'!$A$1:$BQ$1,0),FALSE),"")</f>
        <v>0.39055309607675071</v>
      </c>
      <c r="CY15" s="147">
        <f>_xlfn.IFNA(VLOOKUP($A15,'B-Emax'!$A:$IC,MATCH(CY$1,'B-Emax'!$A$1:$IC$1,0),FALSE),"")</f>
        <v>0.62232504337767502</v>
      </c>
      <c r="CZ15" s="51">
        <f>_xlfn.IFNA(VLOOKUP($A15,'B-Emax'!$A:$IC,MATCH(CZ$1,'B-Emax'!$A$1:$IC$1,0),FALSE),"")</f>
        <v>1</v>
      </c>
      <c r="DA15" s="51">
        <f>_xlfn.IFNA(VLOOKUP($A15,'B-Emax'!$A:$IC,MATCH(DA$1,'B-Emax'!$A$1:$IC$1,0),FALSE),"")</f>
        <v>0.68265895953757227</v>
      </c>
      <c r="DB15" s="51">
        <f>_xlfn.IFNA(VLOOKUP($A15,'B-Emax'!$A:$IC,MATCH(DB$1,'B-Emax'!$A$1:$IC$1,0),FALSE),"")</f>
        <v>0.59360655737704915</v>
      </c>
      <c r="DC15" s="51">
        <f>_xlfn.IFNA(VLOOKUP($A15,'I-Emax'!$A:$IC,MATCH(DC$1,'I-Emax'!$A$1:$IC$1,0),FALSE),"")</f>
        <v>0.65257352941176472</v>
      </c>
      <c r="DD15" s="51">
        <f>_xlfn.IFNA(VLOOKUP($A15,'I-Emax'!$A:$IC,MATCH(DD$1,'I-Emax'!$A$1:$IC$1,0),FALSE),"")</f>
        <v>0.70724637681159419</v>
      </c>
      <c r="DE15" s="51">
        <f>_xlfn.IFNA(VLOOKUP($A15,'I-Emax'!$A:$IC,MATCH(DE$1,'I-Emax'!$A$1:$IC$1,0),FALSE),"")</f>
        <v>0.72475247524752473</v>
      </c>
      <c r="DF15" s="51">
        <f>_xlfn.IFNA(VLOOKUP($A15,'I-Emax'!$A:$IC,MATCH(DF$1,'I-Emax'!$A$1:$IC$1,0),FALSE),"")</f>
        <v>0.57333333333333336</v>
      </c>
      <c r="DG15" s="147">
        <f>_xlfn.IFNA(VLOOKUP($A15,'B-Emax'!$A:$IC,MATCH(DG$1,'B-Emax'!$A$1:$IC$1,0),FALSE),"")</f>
        <v>0.62232504337767502</v>
      </c>
      <c r="DH15" s="51">
        <f>_xlfn.IFNA(VLOOKUP($A15,'B-Emax'!$A:$IC,MATCH(DH$1,'B-Emax'!$A$1:$IC$1,0),FALSE),"")</f>
        <v>0.92511849700771021</v>
      </c>
      <c r="DI15" s="51">
        <f>_xlfn.IFNA(VLOOKUP($A15,'B-Emax'!$A:$IC,MATCH(DI$1,'B-Emax'!$A$1:$IC$1,0),FALSE),"")</f>
        <v>0.53558959768163095</v>
      </c>
      <c r="DJ15" s="51">
        <f>_xlfn.IFNA(VLOOKUP($A15,'B-Emax'!$A:$IC,MATCH(DJ$1,'B-Emax'!$A$1:$IC$1,0),FALSE),"")</f>
        <v>0.56740650723567831</v>
      </c>
      <c r="DK15" s="51">
        <f>_xlfn.IFNA(VLOOKUP($A15,'I-Emax'!$A:$IC,MATCH(DK$1,'I-Emax'!$A$1:$IC$1,0),FALSE),"")</f>
        <v>0.65257352941176472</v>
      </c>
      <c r="DL15" s="51">
        <f>_xlfn.IFNA(VLOOKUP($A15,'I-Emax'!$A:$IC,MATCH(DL$1,'I-Emax'!$A$1:$IC$1,0),FALSE),"")</f>
        <v>0.56452234783409616</v>
      </c>
      <c r="DM15" s="51">
        <f>_xlfn.IFNA(VLOOKUP($A15,'I-Emax'!$A:$IC,MATCH(DM$1,'I-Emax'!$A$1:$IC$1,0),FALSE),"")</f>
        <v>0.37992645436701356</v>
      </c>
      <c r="DN15" s="51">
        <f>_xlfn.IFNA(VLOOKUP($A15,'I-Emax'!$A:$IC,MATCH(DN$1,'I-Emax'!$A$1:$IC$1,0),FALSE),"")</f>
        <v>0.48708420320111345</v>
      </c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</row>
    <row r="16" spans="1:139" s="49" customFormat="1" x14ac:dyDescent="0.2">
      <c r="A16" s="29" t="s">
        <v>72</v>
      </c>
      <c r="B16" s="333">
        <f>VLOOKUP($A16,BI!$A:$Q,MATCH(B$1,BI!$A$1:$Q$1,0),FALSE)</f>
        <v>1</v>
      </c>
      <c r="C16" s="373">
        <f>VLOOKUP($A16,BI!$A:$Q,MATCH(C$1,BI!$A$1:$Q$1,0),FALSE)</f>
        <v>1</v>
      </c>
      <c r="D16" s="373">
        <f>VLOOKUP($A16,BI!$A:$Q,MATCH(D$1,BI!$A$1:$Q$1,0),FALSE)</f>
        <v>1</v>
      </c>
      <c r="E16" s="373">
        <f>VLOOKUP($A16,BI!$A:$Q,MATCH(E$1,BI!$A$1:$Q$1,0),FALSE)</f>
        <v>1</v>
      </c>
      <c r="F16" s="373">
        <f>VLOOKUP($A16,BI!$A:$Q,MATCH(F$1,BI!$A$1:$Q$1,0),FALSE)</f>
        <v>1</v>
      </c>
      <c r="G16" s="373">
        <f>VLOOKUP($A16,BI!$A:$Q,MATCH(G$1,BI!$A$1:$Q$1,0),FALSE)</f>
        <v>1</v>
      </c>
      <c r="H16" s="373">
        <f>VLOOKUP($A16,BI!$A:$Q,MATCH(H$1,BI!$A$1:$Q$1,0),FALSE)</f>
        <v>1</v>
      </c>
      <c r="I16" s="373">
        <f>VLOOKUP($A16,BI!$A:$Q,MATCH(I$1,BI!$A$1:$Q$1,0),FALSE)</f>
        <v>1</v>
      </c>
      <c r="J16" s="373">
        <f>VLOOKUP($A16,BI!$A:$Q,MATCH(J$1,BI!$A$1:$Q$1,0),FALSE)</f>
        <v>1</v>
      </c>
      <c r="K16" s="373">
        <f>VLOOKUP($A16,BI!$A:$Q,MATCH(K$1,BI!$A$1:$Q$1,0),FALSE)</f>
        <v>1</v>
      </c>
      <c r="L16" s="373">
        <f>VLOOKUP($A16,BI!$A:$Q,MATCH(L$1,BI!$A$1:$Q$1,0),FALSE)</f>
        <v>1</v>
      </c>
      <c r="M16" s="373">
        <f>VLOOKUP($A16,BI!$A:$Q,MATCH(M$1,BI!$A$1:$Q$1,0),FALSE)</f>
        <v>1</v>
      </c>
      <c r="N16" s="49">
        <f t="shared" si="1"/>
        <v>12</v>
      </c>
      <c r="O16" s="49">
        <f>VLOOKUP($A16,BI!$A:$Q,MATCH(O$1,BI!$A$1:$Q$1,0),FALSE)</f>
        <v>1</v>
      </c>
      <c r="P16" s="37">
        <f>VLOOKUP($A16,BI!$A:$Q,MATCH(P$1,BI!$A$1:$Q$1,0),FALSE)</f>
        <v>1</v>
      </c>
      <c r="Q16" s="37">
        <f>VLOOKUP($A16,BI!$A:$Q,MATCH(Q$1,BI!$A$1:$Q$1,0),FALSE)</f>
        <v>1</v>
      </c>
      <c r="R16" s="37">
        <f>VLOOKUP($A16,BI!$A:$Q,MATCH(R$1,BI!$A$1:$Q$1,0),FALSE)</f>
        <v>1</v>
      </c>
      <c r="S16" s="37">
        <f t="shared" si="0"/>
        <v>4</v>
      </c>
      <c r="T16" s="61" cm="1">
        <f t="array" ref="T16">IFERROR(IF(N16&gt;2,RSQ(IF($B16:$M16&lt;&gt;"",AE16:AP16,""),IF($B16:$M16&lt;&gt;"",AQ16:BB16,"")),""),"")</f>
        <v>1.9223583977323276E-3</v>
      </c>
      <c r="U16" s="51" cm="1">
        <f t="array" ref="U16">IFERROR(IF($N16&gt;2,RSQ(IF($AE16:$AP16&lt;&gt;"",BC16:BN16,""),IF($AE16:$AP16&lt;&gt;"",BO16:BZ16,"")),""),"")</f>
        <v>6.990253595875863E-2</v>
      </c>
      <c r="V16" s="51" cm="1">
        <f t="array" ref="V16">IFERROR(IF($N16&gt;2,RSQ(IF($B16:$M16&lt;&gt;"",CA16:CL16,""),IF($B16:$M16&lt;&gt;"",CM16:CX16,"")),""),"")</f>
        <v>6.9902535958758685E-2</v>
      </c>
      <c r="W16" s="61" cm="1">
        <f t="array" ref="W16">IFERROR(IF(AND($S16&gt;2,$N16&gt;2),RSQ(IF($B16:$M16&lt;&gt;"",AE16:AP16,""),IF($B16:$M16&lt;&gt;"",AQ16:BB16,"")),""),"")</f>
        <v>1.9223583977323276E-3</v>
      </c>
      <c r="X16" s="51" cm="1">
        <f t="array" ref="X16">IFERROR(IF(AND($S16&gt;2,$N16&gt;2),RSQ(IF($AE16:$AP16&lt;&gt;"",BC16:BN16,""),IF($AE16:$AP16&lt;&gt;"",BO16:BZ16,"")),""),"")</f>
        <v>6.990253595875863E-2</v>
      </c>
      <c r="Y16" s="61" cm="1">
        <f t="array" ref="Y16">IFERROR(IF(COUNT(C16:G16)&gt;2,RSQ(IF($C16:$G16&lt;&gt;"",AF16:AJ16,""),IF($C16:$G16&lt;&gt;"",AR16:AV16,"")),""),"")</f>
        <v>0.29871664616684301</v>
      </c>
      <c r="Z16" s="51" cm="1">
        <f t="array" ref="Z16">IFERROR(IF(COUNT(C16:G16)&gt;2,RSQ(IF($C16:$G16&lt;&gt;"",BD16:BH16,""),IF($C16:$G16&lt;&gt;"",BP16:BT16,"")),""),"")</f>
        <v>9.1485839976171365E-3</v>
      </c>
      <c r="AA16" s="51" cm="1">
        <f t="array" ref="AA16">IFERROR(IF(COUNT(H16:K16)&gt;2,RSQ(IF($H16:$K16&lt;&gt;"",AK16:AN16,""),IF($H16:$K16&lt;&gt;"",AW16:AZ16,"")),""),"")</f>
        <v>0.42860005555506631</v>
      </c>
      <c r="AB16" s="51" t="str" cm="1">
        <f t="array" ref="AB16">IFERROR(IF(COUNT(H16:K16)&gt;2,RSQ(IF($H16:$K16&lt;&gt;"",BI16:BL16,""),IF($H16:$K16&lt;&gt;"",BU16:BX16,"")),""),"")</f>
        <v/>
      </c>
      <c r="AC16" s="61" t="str" cm="1">
        <f t="array" ref="AC16">IFERROR(IF($S16&gt;2,RSQ(IF($O16:$R16&lt;&gt;"",CY16:DB16,""),IF($O16:$R16&lt;&gt;"",DC16:DF16,"")),""),"")</f>
        <v/>
      </c>
      <c r="AD16" s="51" cm="1">
        <f t="array" ref="AD16">IFERROR(IF($S16&gt;2,RSQ(IF($O16:$R16&lt;&gt;"",DG16:DJ16,""),IF($O16:$R16&lt;&gt;"",DK16:DN16,"")),""),"")</f>
        <v>0.2684803099164485</v>
      </c>
      <c r="AE16" s="80">
        <f>_xlfn.IFNA(VLOOKUP($A16,'B-Emax'!$A:$BM,MATCH(AE$1,'B-Emax'!$A$1:$BM$1,0),FALSE),"")</f>
        <v>26.09</v>
      </c>
      <c r="AF16" s="81">
        <f>_xlfn.IFNA(VLOOKUP($A16,'B-Emax'!$A:$BM,MATCH(AF$1,'B-Emax'!$A$1:$BM$1,0),FALSE),"")</f>
        <v>502</v>
      </c>
      <c r="AG16" s="81">
        <f>_xlfn.IFNA(VLOOKUP($A16,'B-Emax'!$A:$BM,MATCH(AG$1,'B-Emax'!$A$1:$BM$1,0),FALSE),"")</f>
        <v>221.6</v>
      </c>
      <c r="AH16" s="81">
        <f>_xlfn.IFNA(VLOOKUP($A16,'B-Emax'!$A:$BM,MATCH(AH$1,'B-Emax'!$A$1:$BM$1,0),FALSE),"")</f>
        <v>235.4</v>
      </c>
      <c r="AI16" s="81">
        <f>_xlfn.IFNA(VLOOKUP($A16,'B-Emax'!$A:$BM,MATCH(AI$1,'B-Emax'!$A$1:$BM$1,0),FALSE),"")</f>
        <v>240.5</v>
      </c>
      <c r="AJ16" s="81">
        <f>_xlfn.IFNA(VLOOKUP($A16,'B-Emax'!$A:$BM,MATCH(AJ$1,'B-Emax'!$A$1:$BM$1,0),FALSE),"")</f>
        <v>168.4</v>
      </c>
      <c r="AK16" s="82">
        <f>_xlfn.IFNA(VLOOKUP($A16,'B-Emax'!$A:$BM,MATCH(AK$1,'B-Emax'!$A$1:$BM$1,0),FALSE),"")</f>
        <v>457.1</v>
      </c>
      <c r="AL16" s="82">
        <f>_xlfn.IFNA(VLOOKUP($A16,'B-Emax'!$A:$BM,MATCH(AL$1,'B-Emax'!$A$1:$BM$1,0),FALSE),"")</f>
        <v>547.9</v>
      </c>
      <c r="AM16" s="82">
        <f>_xlfn.IFNA(VLOOKUP($A16,'B-Emax'!$A:$BM,MATCH(AM$1,'B-Emax'!$A$1:$BM$1,0),FALSE),"")</f>
        <v>601.5</v>
      </c>
      <c r="AN16" s="81">
        <f>_xlfn.IFNA(VLOOKUP($A16,'B-Emax'!$A:$BM,MATCH(AN$1,'B-Emax'!$A$1:$BM$1,0),FALSE),"")</f>
        <v>848.4</v>
      </c>
      <c r="AO16" s="82">
        <f>_xlfn.IFNA(VLOOKUP($A16,'B-Emax'!$A:$BM,MATCH(AO$1,'B-Emax'!$A$1:$BM$1,0),FALSE),"")</f>
        <v>94.18</v>
      </c>
      <c r="AP16" s="82">
        <f>_xlfn.IFNA(VLOOKUP($A16,'B-Emax'!$A:$BM,MATCH(AP$1,'B-Emax'!$A$1:$BM$1,0),FALSE),"")</f>
        <v>706.2</v>
      </c>
      <c r="AQ16" s="50">
        <f>_xlfn.IFNA(VLOOKUP($A16,'I-Emax'!$A:$BM,MATCH(AQ$1,'I-Emax'!$A$1:$BM$1,0),FALSE),"")</f>
        <v>54.4</v>
      </c>
      <c r="AR16" s="50">
        <f>_xlfn.IFNA(VLOOKUP($A16,'I-Emax'!$A:$BM,MATCH(AR$1,'I-Emax'!$A$1:$BM$1,0),FALSE),"")</f>
        <v>51.7</v>
      </c>
      <c r="AS16" s="50">
        <f>_xlfn.IFNA(VLOOKUP($A16,'I-Emax'!$A:$BM,MATCH(AS$1,'I-Emax'!$A$1:$BM$1,0),FALSE),"")</f>
        <v>51.7</v>
      </c>
      <c r="AT16" s="50">
        <f>_xlfn.IFNA(VLOOKUP($A16,'I-Emax'!$A:$BM,MATCH(AT$1,'I-Emax'!$A$1:$BM$1,0),FALSE),"")</f>
        <v>48.3</v>
      </c>
      <c r="AU16" s="50">
        <f>_xlfn.IFNA(VLOOKUP($A16,'I-Emax'!$A:$BM,MATCH(AU$1,'I-Emax'!$A$1:$BM$1,0),FALSE),"")</f>
        <v>48.3</v>
      </c>
      <c r="AV16" s="50">
        <f>_xlfn.IFNA(VLOOKUP($A16,'I-Emax'!$A:$BM,MATCH(AV$1,'I-Emax'!$A$1:$BM$1,0),FALSE),"")</f>
        <v>34</v>
      </c>
      <c r="AW16" s="50">
        <f>_xlfn.IFNA(VLOOKUP($A16,'I-Emax'!$A:$BM,MATCH(AW$1,'I-Emax'!$A$1:$BM$1,0),FALSE),"")</f>
        <v>47.2</v>
      </c>
      <c r="AX16" s="50">
        <f>_xlfn.IFNA(VLOOKUP($A16,'I-Emax'!$A:$BM,MATCH(AX$1,'I-Emax'!$A$1:$BM$1,0),FALSE),"")</f>
        <v>47.2</v>
      </c>
      <c r="AY16" s="50">
        <f>_xlfn.IFNA(VLOOKUP($A16,'I-Emax'!$A:$BM,MATCH(AY$1,'I-Emax'!$A$1:$BM$1,0),FALSE),"")</f>
        <v>44.5</v>
      </c>
      <c r="AZ16" s="50">
        <f>_xlfn.IFNA(VLOOKUP($A16,'I-Emax'!$A:$BM,MATCH(AZ$1,'I-Emax'!$A$1:$BM$1,0),FALSE),"")</f>
        <v>50.5</v>
      </c>
      <c r="BA16" s="50">
        <f>_xlfn.IFNA(VLOOKUP($A16,'I-Emax'!$A:$BM,MATCH(BA$1,'I-Emax'!$A$1:$BM$1,0),FALSE),"")</f>
        <v>52.5</v>
      </c>
      <c r="BB16" s="50">
        <f>_xlfn.IFNA(VLOOKUP($A16,'I-Emax'!$A:$BM,MATCH(BB$1,'I-Emax'!$A$1:$BM$1,0),FALSE),"")</f>
        <v>47.9</v>
      </c>
      <c r="BC16" s="40">
        <f>_xlfn.IFNA(VLOOKUP($A16,'B-Emax'!$A:$BM,MATCH(BC$1,'B-Emax'!$A$1:$BM$1,0),FALSE),"")</f>
        <v>0.50298823983034513</v>
      </c>
      <c r="BD16" s="41">
        <f>_xlfn.IFNA(VLOOKUP($A16,'B-Emax'!$A:$BM,MATCH(BD$1,'B-Emax'!$A$1:$BM$1,0),FALSE),"")</f>
        <v>0.5438786565547129</v>
      </c>
      <c r="BE16" s="41">
        <f>_xlfn.IFNA(VLOOKUP($A16,'B-Emax'!$A:$BM,MATCH(BE$1,'B-Emax'!$A$1:$BM$1,0),FALSE),"")</f>
        <v>0.36670527883501575</v>
      </c>
      <c r="BF16" s="41">
        <f>_xlfn.IFNA(VLOOKUP($A16,'B-Emax'!$A:$BM,MATCH(BF$1,'B-Emax'!$A$1:$BM$1,0),FALSE),"")</f>
        <v>0.6327956989247312</v>
      </c>
      <c r="BG16" s="41">
        <f>_xlfn.IFNA(VLOOKUP($A16,'B-Emax'!$A:$BM,MATCH(BG$1,'B-Emax'!$A$1:$BM$1,0),FALSE),"")</f>
        <v>0.49292887886862063</v>
      </c>
      <c r="BH16" s="41">
        <f>_xlfn.IFNA(VLOOKUP($A16,'B-Emax'!$A:$BM,MATCH(BH$1,'B-Emax'!$A$1:$BM$1,0),FALSE),"")</f>
        <v>0.48839907192575405</v>
      </c>
      <c r="BI16" s="41">
        <f>_xlfn.IFNA(VLOOKUP($A16,'B-Emax'!$A:$BM,MATCH(BI$1,'B-Emax'!$A$1:$BM$1,0),FALSE),"")</f>
        <v>0.6605491329479769</v>
      </c>
      <c r="BJ16" s="41">
        <f>_xlfn.IFNA(VLOOKUP($A16,'B-Emax'!$A:$BM,MATCH(BJ$1,'B-Emax'!$A$1:$BM$1,0),FALSE),"")</f>
        <v>0.67021406727828747</v>
      </c>
      <c r="BK16" s="41">
        <f>_xlfn.IFNA(VLOOKUP($A16,'B-Emax'!$A:$BM,MATCH(BK$1,'B-Emax'!$A$1:$BM$1,0),FALSE),"")</f>
        <v>0.65090358186343467</v>
      </c>
      <c r="BL16" s="41">
        <f>_xlfn.IFNA(VLOOKUP($A16,'B-Emax'!$A:$BM,MATCH(BL$1,'B-Emax'!$A$1:$BM$1,0),FALSE),"")</f>
        <v>0.79512652296157449</v>
      </c>
      <c r="BM16" s="41">
        <f>_xlfn.IFNA(VLOOKUP($A16,'B-Emax'!$A:$BM,MATCH(BM$1,'B-Emax'!$A$1:$BM$1,0),FALSE),"")</f>
        <v>0.77196721311475414</v>
      </c>
      <c r="BN16" s="41">
        <f>_xlfn.IFNA(VLOOKUP($A16,'B-Emax'!$A:$BM,MATCH(BN$1,'B-Emax'!$A$1:$BM$1,0),FALSE),"")</f>
        <v>1</v>
      </c>
      <c r="BO16" s="47">
        <f>_xlfn.IFNA(VLOOKUP($A16,'I-Emax'!$A:$BM,MATCH(BO$1,'I-Emax'!$A$1:$BM$1,0),FALSE),"")</f>
        <v>1</v>
      </c>
      <c r="BP16" s="47">
        <f>_xlfn.IFNA(VLOOKUP($A16,'I-Emax'!$A:$BM,MATCH(BP$1,'I-Emax'!$A$1:$BM$1,0),FALSE),"")</f>
        <v>1</v>
      </c>
      <c r="BQ16" s="47">
        <f>_xlfn.IFNA(VLOOKUP($A16,'I-Emax'!$A:$BM,MATCH(BQ$1,'I-Emax'!$A$1:$BM$1,0),FALSE),"")</f>
        <v>1</v>
      </c>
      <c r="BR16" s="47">
        <f>_xlfn.IFNA(VLOOKUP($A16,'I-Emax'!$A:$BM,MATCH(BR$1,'I-Emax'!$A$1:$BM$1,0),FALSE),"")</f>
        <v>1</v>
      </c>
      <c r="BS16" s="47">
        <f>_xlfn.IFNA(VLOOKUP($A16,'I-Emax'!$A:$BM,MATCH(BS$1,'I-Emax'!$A$1:$BM$1,0),FALSE),"")</f>
        <v>1</v>
      </c>
      <c r="BT16" s="47">
        <f>_xlfn.IFNA(VLOOKUP($A16,'I-Emax'!$A:$BM,MATCH(BT$1,'I-Emax'!$A$1:$BM$1,0),FALSE),"")</f>
        <v>0.98550724637681164</v>
      </c>
      <c r="BU16" s="47">
        <f>_xlfn.IFNA(VLOOKUP($A16,'I-Emax'!$A:$BM,MATCH(BU$1,'I-Emax'!$A$1:$BM$1,0),FALSE),"")</f>
        <v>1</v>
      </c>
      <c r="BV16" s="47">
        <f>_xlfn.IFNA(VLOOKUP($A16,'I-Emax'!$A:$BM,MATCH(BV$1,'I-Emax'!$A$1:$BM$1,0),FALSE),"")</f>
        <v>1</v>
      </c>
      <c r="BW16" s="47">
        <f>_xlfn.IFNA(VLOOKUP($A16,'I-Emax'!$A:$BM,MATCH(BW$1,'I-Emax'!$A$1:$BM$1,0),FALSE),"")</f>
        <v>1</v>
      </c>
      <c r="BX16" s="47">
        <f>_xlfn.IFNA(VLOOKUP($A16,'I-Emax'!$A:$BM,MATCH(BX$1,'I-Emax'!$A$1:$BM$1,0),FALSE),"")</f>
        <v>1</v>
      </c>
      <c r="BY16" s="47">
        <f>_xlfn.IFNA(VLOOKUP($A16,'I-Emax'!$A:$BM,MATCH(BY$1,'I-Emax'!$A$1:$BM$1,0),FALSE),"")</f>
        <v>1</v>
      </c>
      <c r="BZ16" s="47">
        <f>_xlfn.IFNA(VLOOKUP($A16,'I-Emax'!$A:$BM,MATCH(BZ$1,'I-Emax'!$A$1:$BM$1,0),FALSE),"")</f>
        <v>1</v>
      </c>
      <c r="CA16" s="40">
        <f>_xlfn.IFNA(VLOOKUP($A16,'B-Emax'!$A:$BM,MATCH(CA$1,'B-Emax'!$A$1:$BM$1,0),FALSE),"")</f>
        <v>0.21519674243396278</v>
      </c>
      <c r="CB16" s="41">
        <f>_xlfn.IFNA(VLOOKUP($A16,'B-Emax'!$A:$BM,MATCH(CB$1,'B-Emax'!$A$1:$BM$1,0),FALSE),"")</f>
        <v>0.27976449478968646</v>
      </c>
      <c r="CC16" s="41">
        <f>_xlfn.IFNA(VLOOKUP($A16,'B-Emax'!$A:$BM,MATCH(CC$1,'B-Emax'!$A$1:$BM$1,0),FALSE),"")</f>
        <v>0</v>
      </c>
      <c r="CD16" s="41">
        <f>_xlfn.IFNA(VLOOKUP($A16,'B-Emax'!$A:$BM,MATCH(CD$1,'B-Emax'!$A$1:$BM$1,0),FALSE),"")</f>
        <v>0.42016838479282748</v>
      </c>
      <c r="CE16" s="41">
        <f>_xlfn.IFNA(VLOOKUP($A16,'B-Emax'!$A:$BM,MATCH(CE$1,'B-Emax'!$A$1:$BM$1,0),FALSE),"")</f>
        <v>0.19931257251190865</v>
      </c>
      <c r="CF16" s="41">
        <f>_xlfn.IFNA(VLOOKUP($A16,'B-Emax'!$A:$BM,MATCH(CF$1,'B-Emax'!$A$1:$BM$1,0),FALSE),"")</f>
        <v>0.19215980968051519</v>
      </c>
      <c r="CG16" s="41">
        <f>_xlfn.IFNA(VLOOKUP($A16,'B-Emax'!$A:$BM,MATCH(CG$1,'B-Emax'!$A$1:$BM$1,0),FALSE),"")</f>
        <v>0.46399226820084255</v>
      </c>
      <c r="CH16" s="41">
        <f>_xlfn.IFNA(VLOOKUP($A16,'B-Emax'!$A:$BM,MATCH(CH$1,'B-Emax'!$A$1:$BM$1,0),FALSE),"")</f>
        <v>0.4792536212601754</v>
      </c>
      <c r="CI16" s="41">
        <f>_xlfn.IFNA(VLOOKUP($A16,'B-Emax'!$A:$BM,MATCH(CI$1,'B-Emax'!$A$1:$BM$1,0),FALSE),"")</f>
        <v>0.44876152213241072</v>
      </c>
      <c r="CJ16" s="41">
        <f>_xlfn.IFNA(VLOOKUP($A16,'B-Emax'!$A:$BM,MATCH(CJ$1,'B-Emax'!$A$1:$BM$1,0),FALSE),"")</f>
        <v>0.67649583962811466</v>
      </c>
      <c r="CK16" s="41">
        <f>_xlfn.IFNA(VLOOKUP($A16,'B-Emax'!$A:$BM,MATCH(CK$1,'B-Emax'!$A$1:$BM$1,0),FALSE),"")</f>
        <v>0.63992627876991359</v>
      </c>
      <c r="CL16" s="41">
        <f>_xlfn.IFNA(VLOOKUP($A16,'B-Emax'!$A:$BM,MATCH(CL$1,'B-Emax'!$A$1:$BM$1,0),FALSE),"")</f>
        <v>1</v>
      </c>
      <c r="CM16" s="47">
        <f>_xlfn.IFNA(VLOOKUP($A16,'I-Emax'!$A:$BQ,MATCH(CM$1,'I-Emax'!$A$1:$BQ$1,0),FALSE),"")</f>
        <v>1</v>
      </c>
      <c r="CN16" s="47">
        <f>_xlfn.IFNA(VLOOKUP($A16,'I-Emax'!$A:$BQ,MATCH(CN$1,'I-Emax'!$A$1:$BQ$1,0),FALSE),"")</f>
        <v>1</v>
      </c>
      <c r="CO16" s="47">
        <f>_xlfn.IFNA(VLOOKUP($A16,'I-Emax'!$A:$BQ,MATCH(CO$1,'I-Emax'!$A$1:$BQ$1,0),FALSE),"")</f>
        <v>1</v>
      </c>
      <c r="CP16" s="47">
        <f>_xlfn.IFNA(VLOOKUP($A16,'I-Emax'!$A:$BQ,MATCH(CP$1,'I-Emax'!$A$1:$BQ$1,0),FALSE),"")</f>
        <v>1</v>
      </c>
      <c r="CQ16" s="47">
        <f>_xlfn.IFNA(VLOOKUP($A16,'I-Emax'!$A:$BQ,MATCH(CQ$1,'I-Emax'!$A$1:$BQ$1,0),FALSE),"")</f>
        <v>1</v>
      </c>
      <c r="CR16" s="47">
        <f>_xlfn.IFNA(VLOOKUP($A16,'I-Emax'!$A:$BQ,MATCH(CR$1,'I-Emax'!$A$1:$BQ$1,0),FALSE),"")</f>
        <v>0</v>
      </c>
      <c r="CS16" s="47">
        <f>_xlfn.IFNA(VLOOKUP($A16,'I-Emax'!$A:$BQ,MATCH(CS$1,'I-Emax'!$A$1:$BQ$1,0),FALSE),"")</f>
        <v>1</v>
      </c>
      <c r="CT16" s="47">
        <f>_xlfn.IFNA(VLOOKUP($A16,'I-Emax'!$A:$BQ,MATCH(CT$1,'I-Emax'!$A$1:$BQ$1,0),FALSE),"")</f>
        <v>1</v>
      </c>
      <c r="CU16" s="47">
        <f>_xlfn.IFNA(VLOOKUP($A16,'I-Emax'!$A:$BQ,MATCH(CU$1,'I-Emax'!$A$1:$BQ$1,0),FALSE),"")</f>
        <v>1</v>
      </c>
      <c r="CV16" s="47">
        <f>_xlfn.IFNA(VLOOKUP($A16,'I-Emax'!$A:$BQ,MATCH(CV$1,'I-Emax'!$A$1:$BQ$1,0),FALSE),"")</f>
        <v>1</v>
      </c>
      <c r="CW16" s="47">
        <f>_xlfn.IFNA(VLOOKUP($A16,'I-Emax'!$A:$BQ,MATCH(CW$1,'I-Emax'!$A$1:$BQ$1,0),FALSE),"")</f>
        <v>1</v>
      </c>
      <c r="CX16" s="47">
        <f>_xlfn.IFNA(VLOOKUP($A16,'I-Emax'!$A:$BQ,MATCH(CX$1,'I-Emax'!$A$1:$BQ$1,0),FALSE),"")</f>
        <v>1</v>
      </c>
      <c r="CY16" s="147">
        <f>_xlfn.IFNA(VLOOKUP($A16,'B-Emax'!$A:$IC,MATCH(CY$1,'B-Emax'!$A$1:$IC$1,0),FALSE),"")</f>
        <v>0.50298823983034513</v>
      </c>
      <c r="CZ16" s="51">
        <f>_xlfn.IFNA(VLOOKUP($A16,'B-Emax'!$A:$IC,MATCH(CZ$1,'B-Emax'!$A$1:$IC$1,0),FALSE),"")</f>
        <v>0.6327956989247312</v>
      </c>
      <c r="DA16" s="51">
        <f>_xlfn.IFNA(VLOOKUP($A16,'B-Emax'!$A:$IC,MATCH(DA$1,'B-Emax'!$A$1:$IC$1,0),FALSE),"")</f>
        <v>0.79512652296157449</v>
      </c>
      <c r="DB16" s="51">
        <f>_xlfn.IFNA(VLOOKUP($A16,'B-Emax'!$A:$IC,MATCH(DB$1,'B-Emax'!$A$1:$IC$1,0),FALSE),"")</f>
        <v>1</v>
      </c>
      <c r="DC16" s="51">
        <f>_xlfn.IFNA(VLOOKUP($A16,'I-Emax'!$A:$IC,MATCH(DC$1,'I-Emax'!$A$1:$IC$1,0),FALSE),"")</f>
        <v>1</v>
      </c>
      <c r="DD16" s="51">
        <f>_xlfn.IFNA(VLOOKUP($A16,'I-Emax'!$A:$IC,MATCH(DD$1,'I-Emax'!$A$1:$IC$1,0),FALSE),"")</f>
        <v>1</v>
      </c>
      <c r="DE16" s="51">
        <f>_xlfn.IFNA(VLOOKUP($A16,'I-Emax'!$A:$IC,MATCH(DE$1,'I-Emax'!$A$1:$IC$1,0),FALSE),"")</f>
        <v>1</v>
      </c>
      <c r="DF16" s="51">
        <f>_xlfn.IFNA(VLOOKUP($A16,'I-Emax'!$A:$IC,MATCH(DF$1,'I-Emax'!$A$1:$IC$1,0),FALSE),"")</f>
        <v>1</v>
      </c>
      <c r="DG16" s="147">
        <f>_xlfn.IFNA(VLOOKUP($A16,'B-Emax'!$A:$IC,MATCH(DG$1,'B-Emax'!$A$1:$IC$1,0),FALSE),"")</f>
        <v>0.50298823983034513</v>
      </c>
      <c r="DH16" s="51">
        <f>_xlfn.IFNA(VLOOKUP($A16,'B-Emax'!$A:$IC,MATCH(DH$1,'B-Emax'!$A$1:$IC$1,0),FALSE),"")</f>
        <v>0.50494151702176693</v>
      </c>
      <c r="DI16" s="51">
        <f>_xlfn.IFNA(VLOOKUP($A16,'B-Emax'!$A:$IC,MATCH(DI$1,'B-Emax'!$A$1:$IC$1,0),FALSE),"")</f>
        <v>0.69419832626281841</v>
      </c>
      <c r="DJ16" s="51">
        <f>_xlfn.IFNA(VLOOKUP($A16,'B-Emax'!$A:$IC,MATCH(DJ$1,'B-Emax'!$A$1:$IC$1,0),FALSE),"")</f>
        <v>0.88598360655737707</v>
      </c>
      <c r="DK16" s="51">
        <f>_xlfn.IFNA(VLOOKUP($A16,'I-Emax'!$A:$IC,MATCH(DK$1,'I-Emax'!$A$1:$IC$1,0),FALSE),"")</f>
        <v>1</v>
      </c>
      <c r="DL16" s="51">
        <f>_xlfn.IFNA(VLOOKUP($A16,'I-Emax'!$A:$IC,MATCH(DL$1,'I-Emax'!$A$1:$IC$1,0),FALSE),"")</f>
        <v>0.99710144927536226</v>
      </c>
      <c r="DM16" s="51">
        <f>_xlfn.IFNA(VLOOKUP($A16,'I-Emax'!$A:$IC,MATCH(DM$1,'I-Emax'!$A$1:$IC$1,0),FALSE),"")</f>
        <v>1</v>
      </c>
      <c r="DN16" s="51">
        <f>_xlfn.IFNA(VLOOKUP($A16,'I-Emax'!$A:$IC,MATCH(DN$1,'I-Emax'!$A$1:$IC$1,0),FALSE),"")</f>
        <v>1</v>
      </c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</row>
    <row r="17" spans="1:139" s="49" customFormat="1" x14ac:dyDescent="0.2">
      <c r="A17" s="29" t="s">
        <v>100</v>
      </c>
      <c r="B17" s="333" t="str">
        <f>VLOOKUP($A17,BI!$A:$Q,MATCH(B$1,BI!$A$1:$Q$1,0),FALSE)</f>
        <v/>
      </c>
      <c r="C17" s="373" t="str">
        <f>VLOOKUP($A17,BI!$A:$Q,MATCH(C$1,BI!$A$1:$Q$1,0),FALSE)</f>
        <v/>
      </c>
      <c r="D17" s="373" t="str">
        <f>VLOOKUP($A17,BI!$A:$Q,MATCH(D$1,BI!$A$1:$Q$1,0),FALSE)</f>
        <v/>
      </c>
      <c r="E17" s="373" t="str">
        <f>VLOOKUP($A17,BI!$A:$Q,MATCH(E$1,BI!$A$1:$Q$1,0),FALSE)</f>
        <v/>
      </c>
      <c r="F17" s="373" t="str">
        <f>VLOOKUP($A17,BI!$A:$Q,MATCH(F$1,BI!$A$1:$Q$1,0),FALSE)</f>
        <v/>
      </c>
      <c r="G17" s="373" t="str">
        <f>VLOOKUP($A17,BI!$A:$Q,MATCH(G$1,BI!$A$1:$Q$1,0),FALSE)</f>
        <v/>
      </c>
      <c r="H17" s="373">
        <f>VLOOKUP($A17,BI!$A:$Q,MATCH(H$1,BI!$A$1:$Q$1,0),FALSE)</f>
        <v>1</v>
      </c>
      <c r="I17" s="373">
        <f>VLOOKUP($A17,BI!$A:$Q,MATCH(I$1,BI!$A$1:$Q$1,0),FALSE)</f>
        <v>1</v>
      </c>
      <c r="J17" s="373" t="str">
        <f>VLOOKUP($A17,BI!$A:$Q,MATCH(J$1,BI!$A$1:$Q$1,0),FALSE)</f>
        <v/>
      </c>
      <c r="K17" s="373" t="str">
        <f>VLOOKUP($A17,BI!$A:$Q,MATCH(K$1,BI!$A$1:$Q$1,0),FALSE)</f>
        <v/>
      </c>
      <c r="L17" s="373" t="str">
        <f>VLOOKUP($A17,BI!$A:$Q,MATCH(L$1,BI!$A$1:$Q$1,0),FALSE)</f>
        <v/>
      </c>
      <c r="M17" s="373" t="str">
        <f>VLOOKUP($A17,BI!$A:$Q,MATCH(M$1,BI!$A$1:$Q$1,0),FALSE)</f>
        <v/>
      </c>
      <c r="N17" s="49">
        <f t="shared" si="1"/>
        <v>2</v>
      </c>
      <c r="O17" s="49" t="str">
        <f>VLOOKUP($A17,BI!$A:$Q,MATCH(O$1,BI!$A$1:$Q$1,0),FALSE)</f>
        <v/>
      </c>
      <c r="P17" s="37">
        <f>VLOOKUP($A17,BI!$A:$Q,MATCH(P$1,BI!$A$1:$Q$1,0),FALSE)</f>
        <v>1</v>
      </c>
      <c r="Q17" s="37">
        <f>VLOOKUP($A17,BI!$A:$Q,MATCH(Q$1,BI!$A$1:$Q$1,0),FALSE)</f>
        <v>1</v>
      </c>
      <c r="R17" s="37" t="str">
        <f>VLOOKUP($A17,BI!$A:$Q,MATCH(R$1,BI!$A$1:$Q$1,0),FALSE)</f>
        <v/>
      </c>
      <c r="S17" s="37">
        <f t="shared" si="0"/>
        <v>2</v>
      </c>
      <c r="T17" s="61" t="str" cm="1">
        <f t="array" ref="T17">IFERROR(IF(N17&gt;2,RSQ(IF($B17:$M17&lt;&gt;"",AE17:AP17,""),IF($B17:$M17&lt;&gt;"",AQ17:BB17,"")),""),"")</f>
        <v/>
      </c>
      <c r="U17" s="51" t="str" cm="1">
        <f t="array" ref="U17">IFERROR(IF($N17&gt;2,RSQ(IF($AE17:$AP17&lt;&gt;"",BC17:BN17,""),IF($AE17:$AP17&lt;&gt;"",BO17:BZ17,"")),""),"")</f>
        <v/>
      </c>
      <c r="V17" s="51" t="str" cm="1">
        <f t="array" ref="V17">IFERROR(IF($N17&gt;2,RSQ(IF($B17:$M17&lt;&gt;"",CA17:CL17,""),IF($B17:$M17&lt;&gt;"",CM17:CX17,"")),""),"")</f>
        <v/>
      </c>
      <c r="W17" s="61" t="str" cm="1">
        <f t="array" ref="W17">IFERROR(IF(AND($S17&gt;2,$N17&gt;2),RSQ(IF($B17:$M17&lt;&gt;"",AE17:AP17,""),IF($B17:$M17&lt;&gt;"",AQ17:BB17,"")),""),"")</f>
        <v/>
      </c>
      <c r="X17" s="51" t="str" cm="1">
        <f t="array" ref="X17">IFERROR(IF(AND($S17&gt;2,$N17&gt;2),RSQ(IF($AE17:$AP17&lt;&gt;"",BC17:BN17,""),IF($AE17:$AP17&lt;&gt;"",BO17:BZ17,"")),""),"")</f>
        <v/>
      </c>
      <c r="Y17" s="61" t="str" cm="1">
        <f t="array" ref="Y17">IFERROR(IF(COUNT(C17:G17)&gt;2,RSQ(IF($C17:$G17&lt;&gt;"",AF17:AJ17,""),IF($C17:$G17&lt;&gt;"",AR17:AV17,"")),""),"")</f>
        <v/>
      </c>
      <c r="Z17" s="51" t="str" cm="1">
        <f t="array" ref="Z17">IFERROR(IF(COUNT(C17:G17)&gt;2,RSQ(IF($C17:$G17&lt;&gt;"",BD17:BH17,""),IF($C17:$G17&lt;&gt;"",BP17:BT17,"")),""),"")</f>
        <v/>
      </c>
      <c r="AA17" s="51" t="str" cm="1">
        <f t="array" ref="AA17">IFERROR(IF(COUNT(H17:K17)&gt;2,RSQ(IF($H17:$K17&lt;&gt;"",AK17:AN17,""),IF($H17:$K17&lt;&gt;"",AW17:AZ17,"")),""),"")</f>
        <v/>
      </c>
      <c r="AB17" s="51" t="str" cm="1">
        <f t="array" ref="AB17">IFERROR(IF(COUNT(H17:K17)&gt;2,RSQ(IF($H17:$K17&lt;&gt;"",BI17:BL17,""),IF($H17:$K17&lt;&gt;"",BU17:BX17,"")),""),"")</f>
        <v/>
      </c>
      <c r="AC17" s="61" t="str" cm="1">
        <f t="array" ref="AC17">IFERROR(IF($S17&gt;2,RSQ(IF($O17:$R17&lt;&gt;"",CY17:DB17,""),IF($O17:$R17&lt;&gt;"",DC17:DF17,"")),""),"")</f>
        <v/>
      </c>
      <c r="AD17" s="51" t="str" cm="1">
        <f t="array" ref="AD17">IFERROR(IF($S17&gt;2,RSQ(IF($O17:$R17&lt;&gt;"",DG17:DJ17,""),IF($O17:$R17&lt;&gt;"",DK17:DN17,"")),""),"")</f>
        <v/>
      </c>
      <c r="AE17" s="80" t="str">
        <f>_xlfn.IFNA(VLOOKUP($A17,'B-Emax'!$A:$BM,MATCH(AE$1,'B-Emax'!$A$1:$BM$1,0),FALSE),"")</f>
        <v/>
      </c>
      <c r="AF17" s="81" t="str">
        <f>_xlfn.IFNA(VLOOKUP($A17,'B-Emax'!$A:$BM,MATCH(AF$1,'B-Emax'!$A$1:$BM$1,0),FALSE),"")</f>
        <v/>
      </c>
      <c r="AG17" s="81" t="str">
        <f>_xlfn.IFNA(VLOOKUP($A17,'B-Emax'!$A:$BM,MATCH(AG$1,'B-Emax'!$A$1:$BM$1,0),FALSE),"")</f>
        <v/>
      </c>
      <c r="AH17" s="81" t="str">
        <f>_xlfn.IFNA(VLOOKUP($A17,'B-Emax'!$A:$BM,MATCH(AH$1,'B-Emax'!$A$1:$BM$1,0),FALSE),"")</f>
        <v/>
      </c>
      <c r="AI17" s="81" t="str">
        <f>_xlfn.IFNA(VLOOKUP($A17,'B-Emax'!$A:$BM,MATCH(AI$1,'B-Emax'!$A$1:$BM$1,0),FALSE),"")</f>
        <v/>
      </c>
      <c r="AJ17" s="81" t="str">
        <f>_xlfn.IFNA(VLOOKUP($A17,'B-Emax'!$A:$BM,MATCH(AJ$1,'B-Emax'!$A$1:$BM$1,0),FALSE),"")</f>
        <v/>
      </c>
      <c r="AK17" s="82">
        <f>_xlfn.IFNA(VLOOKUP($A17,'B-Emax'!$A:$BM,MATCH(AK$1,'B-Emax'!$A$1:$BM$1,0),FALSE),"")</f>
        <v>451.9</v>
      </c>
      <c r="AL17" s="82">
        <f>_xlfn.IFNA(VLOOKUP($A17,'B-Emax'!$A:$BM,MATCH(AL$1,'B-Emax'!$A$1:$BM$1,0),FALSE),"")</f>
        <v>256.3</v>
      </c>
      <c r="AM17" s="82" t="str">
        <f>_xlfn.IFNA(VLOOKUP($A17,'B-Emax'!$A:$BM,MATCH(AM$1,'B-Emax'!$A$1:$BM$1,0),FALSE),"")</f>
        <v/>
      </c>
      <c r="AN17" s="81" t="str">
        <f>_xlfn.IFNA(VLOOKUP($A17,'B-Emax'!$A:$BM,MATCH(AN$1,'B-Emax'!$A$1:$BM$1,0),FALSE),"")</f>
        <v/>
      </c>
      <c r="AO17" s="82" t="str">
        <f>_xlfn.IFNA(VLOOKUP($A17,'B-Emax'!$A:$BM,MATCH(AO$1,'B-Emax'!$A$1:$BM$1,0),FALSE),"")</f>
        <v/>
      </c>
      <c r="AP17" s="82" t="str">
        <f>_xlfn.IFNA(VLOOKUP($A17,'B-Emax'!$A:$BM,MATCH(AP$1,'B-Emax'!$A$1:$BM$1,0),FALSE),"")</f>
        <v/>
      </c>
      <c r="AQ17" s="50" t="str">
        <f>_xlfn.IFNA(VLOOKUP($A17,'I-Emax'!$A:$BM,MATCH(AQ$1,'I-Emax'!$A$1:$BM$1,0),FALSE),"")</f>
        <v/>
      </c>
      <c r="AR17" s="50" t="str">
        <f>_xlfn.IFNA(VLOOKUP($A17,'I-Emax'!$A:$BM,MATCH(AR$1,'I-Emax'!$A$1:$BM$1,0),FALSE),"")</f>
        <v/>
      </c>
      <c r="AS17" s="50" t="str">
        <f>_xlfn.IFNA(VLOOKUP($A17,'I-Emax'!$A:$BM,MATCH(AS$1,'I-Emax'!$A$1:$BM$1,0),FALSE),"")</f>
        <v/>
      </c>
      <c r="AT17" s="50" t="str">
        <f>_xlfn.IFNA(VLOOKUP($A17,'I-Emax'!$A:$BM,MATCH(AT$1,'I-Emax'!$A$1:$BM$1,0),FALSE),"")</f>
        <v/>
      </c>
      <c r="AU17" s="50" t="str">
        <f>_xlfn.IFNA(VLOOKUP($A17,'I-Emax'!$A:$BM,MATCH(AU$1,'I-Emax'!$A$1:$BM$1,0),FALSE),"")</f>
        <v/>
      </c>
      <c r="AV17" s="50" t="str">
        <f>_xlfn.IFNA(VLOOKUP($A17,'I-Emax'!$A:$BM,MATCH(AV$1,'I-Emax'!$A$1:$BM$1,0),FALSE),"")</f>
        <v/>
      </c>
      <c r="AW17" s="50">
        <f>_xlfn.IFNA(VLOOKUP($A17,'I-Emax'!$A:$BM,MATCH(AW$1,'I-Emax'!$A$1:$BM$1,0),FALSE),"")</f>
        <v>8</v>
      </c>
      <c r="AX17" s="50">
        <f>_xlfn.IFNA(VLOOKUP($A17,'I-Emax'!$A:$BM,MATCH(AX$1,'I-Emax'!$A$1:$BM$1,0),FALSE),"")</f>
        <v>8</v>
      </c>
      <c r="AY17" s="50" t="str">
        <f>_xlfn.IFNA(VLOOKUP($A17,'I-Emax'!$A:$BM,MATCH(AY$1,'I-Emax'!$A$1:$BM$1,0),FALSE),"")</f>
        <v/>
      </c>
      <c r="AZ17" s="50" t="str">
        <f>_xlfn.IFNA(VLOOKUP($A17,'I-Emax'!$A:$BM,MATCH(AZ$1,'I-Emax'!$A$1:$BM$1,0),FALSE),"")</f>
        <v/>
      </c>
      <c r="BA17" s="50" t="str">
        <f>_xlfn.IFNA(VLOOKUP($A17,'I-Emax'!$A:$BM,MATCH(BA$1,'I-Emax'!$A$1:$BM$1,0),FALSE),"")</f>
        <v/>
      </c>
      <c r="BB17" s="50" t="str">
        <f>_xlfn.IFNA(VLOOKUP($A17,'I-Emax'!$A:$BM,MATCH(BB$1,'I-Emax'!$A$1:$BM$1,0),FALSE),"")</f>
        <v/>
      </c>
      <c r="BC17" s="40" t="str">
        <f>_xlfn.IFNA(VLOOKUP($A17,'B-Emax'!$A:$BM,MATCH(BC$1,'B-Emax'!$A$1:$BM$1,0),FALSE),"")</f>
        <v/>
      </c>
      <c r="BD17" s="41" t="str">
        <f>_xlfn.IFNA(VLOOKUP($A17,'B-Emax'!$A:$BM,MATCH(BD$1,'B-Emax'!$A$1:$BM$1,0),FALSE),"")</f>
        <v/>
      </c>
      <c r="BE17" s="41" t="str">
        <f>_xlfn.IFNA(VLOOKUP($A17,'B-Emax'!$A:$BM,MATCH(BE$1,'B-Emax'!$A$1:$BM$1,0),FALSE),"")</f>
        <v/>
      </c>
      <c r="BF17" s="41" t="str">
        <f>_xlfn.IFNA(VLOOKUP($A17,'B-Emax'!$A:$BM,MATCH(BF$1,'B-Emax'!$A$1:$BM$1,0),FALSE),"")</f>
        <v/>
      </c>
      <c r="BG17" s="41" t="str">
        <f>_xlfn.IFNA(VLOOKUP($A17,'B-Emax'!$A:$BM,MATCH(BG$1,'B-Emax'!$A$1:$BM$1,0),FALSE),"")</f>
        <v/>
      </c>
      <c r="BH17" s="41" t="str">
        <f>_xlfn.IFNA(VLOOKUP($A17,'B-Emax'!$A:$BM,MATCH(BH$1,'B-Emax'!$A$1:$BM$1,0),FALSE),"")</f>
        <v/>
      </c>
      <c r="BI17" s="41">
        <f>_xlfn.IFNA(VLOOKUP($A17,'B-Emax'!$A:$BM,MATCH(BI$1,'B-Emax'!$A$1:$BM$1,0),FALSE),"")</f>
        <v>0.65303468208092486</v>
      </c>
      <c r="BJ17" s="41">
        <f>_xlfn.IFNA(VLOOKUP($A17,'B-Emax'!$A:$BM,MATCH(BJ$1,'B-Emax'!$A$1:$BM$1,0),FALSE),"")</f>
        <v>0.31351681957186545</v>
      </c>
      <c r="BK17" s="41" t="str">
        <f>_xlfn.IFNA(VLOOKUP($A17,'B-Emax'!$A:$BM,MATCH(BK$1,'B-Emax'!$A$1:$BM$1,0),FALSE),"")</f>
        <v/>
      </c>
      <c r="BL17" s="41" t="str">
        <f>_xlfn.IFNA(VLOOKUP($A17,'B-Emax'!$A:$BM,MATCH(BL$1,'B-Emax'!$A$1:$BM$1,0),FALSE),"")</f>
        <v/>
      </c>
      <c r="BM17" s="41" t="str">
        <f>_xlfn.IFNA(VLOOKUP($A17,'B-Emax'!$A:$BM,MATCH(BM$1,'B-Emax'!$A$1:$BM$1,0),FALSE),"")</f>
        <v/>
      </c>
      <c r="BN17" s="41" t="str">
        <f>_xlfn.IFNA(VLOOKUP($A17,'B-Emax'!$A:$BM,MATCH(BN$1,'B-Emax'!$A$1:$BM$1,0),FALSE),"")</f>
        <v/>
      </c>
      <c r="BO17" s="47" t="str">
        <f>_xlfn.IFNA(VLOOKUP($A17,'I-Emax'!$A:$BM,MATCH(BO$1,'I-Emax'!$A$1:$BM$1,0),FALSE),"")</f>
        <v/>
      </c>
      <c r="BP17" s="47" t="str">
        <f>_xlfn.IFNA(VLOOKUP($A17,'I-Emax'!$A:$BM,MATCH(BP$1,'I-Emax'!$A$1:$BM$1,0),FALSE),"")</f>
        <v/>
      </c>
      <c r="BQ17" s="47" t="str">
        <f>_xlfn.IFNA(VLOOKUP($A17,'I-Emax'!$A:$BM,MATCH(BQ$1,'I-Emax'!$A$1:$BM$1,0),FALSE),"")</f>
        <v/>
      </c>
      <c r="BR17" s="47" t="str">
        <f>_xlfn.IFNA(VLOOKUP($A17,'I-Emax'!$A:$BM,MATCH(BR$1,'I-Emax'!$A$1:$BM$1,0),FALSE),"")</f>
        <v/>
      </c>
      <c r="BS17" s="47" t="str">
        <f>_xlfn.IFNA(VLOOKUP($A17,'I-Emax'!$A:$BM,MATCH(BS$1,'I-Emax'!$A$1:$BM$1,0),FALSE),"")</f>
        <v/>
      </c>
      <c r="BT17" s="47" t="str">
        <f>_xlfn.IFNA(VLOOKUP($A17,'I-Emax'!$A:$BM,MATCH(BT$1,'I-Emax'!$A$1:$BM$1,0),FALSE),"")</f>
        <v/>
      </c>
      <c r="BU17" s="47">
        <f>_xlfn.IFNA(VLOOKUP($A17,'I-Emax'!$A:$BM,MATCH(BU$1,'I-Emax'!$A$1:$BM$1,0),FALSE),"")</f>
        <v>0.16949152542372881</v>
      </c>
      <c r="BV17" s="47">
        <f>_xlfn.IFNA(VLOOKUP($A17,'I-Emax'!$A:$BM,MATCH(BV$1,'I-Emax'!$A$1:$BM$1,0),FALSE),"")</f>
        <v>0.16949152542372881</v>
      </c>
      <c r="BW17" s="47" t="str">
        <f>_xlfn.IFNA(VLOOKUP($A17,'I-Emax'!$A:$BM,MATCH(BW$1,'I-Emax'!$A$1:$BM$1,0),FALSE),"")</f>
        <v/>
      </c>
      <c r="BX17" s="47" t="str">
        <f>_xlfn.IFNA(VLOOKUP($A17,'I-Emax'!$A:$BM,MATCH(BX$1,'I-Emax'!$A$1:$BM$1,0),FALSE),"")</f>
        <v/>
      </c>
      <c r="BY17" s="47" t="str">
        <f>_xlfn.IFNA(VLOOKUP($A17,'I-Emax'!$A:$BM,MATCH(BY$1,'I-Emax'!$A$1:$BM$1,0),FALSE),"")</f>
        <v/>
      </c>
      <c r="BZ17" s="47" t="str">
        <f>_xlfn.IFNA(VLOOKUP($A17,'I-Emax'!$A:$BM,MATCH(BZ$1,'I-Emax'!$A$1:$BM$1,0),FALSE),"")</f>
        <v/>
      </c>
      <c r="CA17" s="40" t="str">
        <f>_xlfn.IFNA(VLOOKUP($A17,'B-Emax'!$A:$BM,MATCH(CA$1,'B-Emax'!$A$1:$BM$1,0),FALSE),"")</f>
        <v/>
      </c>
      <c r="CB17" s="41" t="str">
        <f>_xlfn.IFNA(VLOOKUP($A17,'B-Emax'!$A:$BM,MATCH(CB$1,'B-Emax'!$A$1:$BM$1,0),FALSE),"")</f>
        <v/>
      </c>
      <c r="CC17" s="41" t="str">
        <f>_xlfn.IFNA(VLOOKUP($A17,'B-Emax'!$A:$BM,MATCH(CC$1,'B-Emax'!$A$1:$BM$1,0),FALSE),"")</f>
        <v/>
      </c>
      <c r="CD17" s="41" t="str">
        <f>_xlfn.IFNA(VLOOKUP($A17,'B-Emax'!$A:$BM,MATCH(CD$1,'B-Emax'!$A$1:$BM$1,0),FALSE),"")</f>
        <v/>
      </c>
      <c r="CE17" s="41" t="str">
        <f>_xlfn.IFNA(VLOOKUP($A17,'B-Emax'!$A:$BM,MATCH(CE$1,'B-Emax'!$A$1:$BM$1,0),FALSE),"")</f>
        <v/>
      </c>
      <c r="CF17" s="41" t="str">
        <f>_xlfn.IFNA(VLOOKUP($A17,'B-Emax'!$A:$BM,MATCH(CF$1,'B-Emax'!$A$1:$BM$1,0),FALSE),"")</f>
        <v/>
      </c>
      <c r="CG17" s="41">
        <f>_xlfn.IFNA(VLOOKUP($A17,'B-Emax'!$A:$BM,MATCH(CG$1,'B-Emax'!$A$1:$BM$1,0),FALSE),"")</f>
        <v>1</v>
      </c>
      <c r="CH17" s="41">
        <f>_xlfn.IFNA(VLOOKUP($A17,'B-Emax'!$A:$BM,MATCH(CH$1,'B-Emax'!$A$1:$BM$1,0),FALSE),"")</f>
        <v>0</v>
      </c>
      <c r="CI17" s="41" t="str">
        <f>_xlfn.IFNA(VLOOKUP($A17,'B-Emax'!$A:$BM,MATCH(CI$1,'B-Emax'!$A$1:$BM$1,0),FALSE),"")</f>
        <v/>
      </c>
      <c r="CJ17" s="41" t="str">
        <f>_xlfn.IFNA(VLOOKUP($A17,'B-Emax'!$A:$BM,MATCH(CJ$1,'B-Emax'!$A$1:$BM$1,0),FALSE),"")</f>
        <v/>
      </c>
      <c r="CK17" s="41" t="str">
        <f>_xlfn.IFNA(VLOOKUP($A17,'B-Emax'!$A:$BM,MATCH(CK$1,'B-Emax'!$A$1:$BM$1,0),FALSE),"")</f>
        <v/>
      </c>
      <c r="CL17" s="41" t="str">
        <f>_xlfn.IFNA(VLOOKUP($A17,'B-Emax'!$A:$BM,MATCH(CL$1,'B-Emax'!$A$1:$BM$1,0),FALSE),"")</f>
        <v/>
      </c>
      <c r="CM17" s="47" t="str">
        <f>_xlfn.IFNA(VLOOKUP($A17,'I-Emax'!$A:$BQ,MATCH(CM$1,'I-Emax'!$A$1:$BQ$1,0),FALSE),"")</f>
        <v/>
      </c>
      <c r="CN17" s="47" t="str">
        <f>_xlfn.IFNA(VLOOKUP($A17,'I-Emax'!$A:$BQ,MATCH(CN$1,'I-Emax'!$A$1:$BQ$1,0),FALSE),"")</f>
        <v/>
      </c>
      <c r="CO17" s="47" t="str">
        <f>_xlfn.IFNA(VLOOKUP($A17,'I-Emax'!$A:$BQ,MATCH(CO$1,'I-Emax'!$A$1:$BQ$1,0),FALSE),"")</f>
        <v/>
      </c>
      <c r="CP17" s="47" t="str">
        <f>_xlfn.IFNA(VLOOKUP($A17,'I-Emax'!$A:$BQ,MATCH(CP$1,'I-Emax'!$A$1:$BQ$1,0),FALSE),"")</f>
        <v/>
      </c>
      <c r="CQ17" s="47" t="str">
        <f>_xlfn.IFNA(VLOOKUP($A17,'I-Emax'!$A:$BQ,MATCH(CQ$1,'I-Emax'!$A$1:$BQ$1,0),FALSE),"")</f>
        <v/>
      </c>
      <c r="CR17" s="47" t="str">
        <f>_xlfn.IFNA(VLOOKUP($A17,'I-Emax'!$A:$BQ,MATCH(CR$1,'I-Emax'!$A$1:$BQ$1,0),FALSE),"")</f>
        <v/>
      </c>
      <c r="CS17" s="47" t="str">
        <f>_xlfn.IFNA(VLOOKUP($A17,'I-Emax'!$A:$BQ,MATCH(CS$1,'I-Emax'!$A$1:$BQ$1,0),FALSE),"")</f>
        <v/>
      </c>
      <c r="CT17" s="47" t="str">
        <f>_xlfn.IFNA(VLOOKUP($A17,'I-Emax'!$A:$BQ,MATCH(CT$1,'I-Emax'!$A$1:$BQ$1,0),FALSE),"")</f>
        <v/>
      </c>
      <c r="CU17" s="47" t="str">
        <f>_xlfn.IFNA(VLOOKUP($A17,'I-Emax'!$A:$BQ,MATCH(CU$1,'I-Emax'!$A$1:$BQ$1,0),FALSE),"")</f>
        <v/>
      </c>
      <c r="CV17" s="47" t="str">
        <f>_xlfn.IFNA(VLOOKUP($A17,'I-Emax'!$A:$BQ,MATCH(CV$1,'I-Emax'!$A$1:$BQ$1,0),FALSE),"")</f>
        <v/>
      </c>
      <c r="CW17" s="47" t="str">
        <f>_xlfn.IFNA(VLOOKUP($A17,'I-Emax'!$A:$BQ,MATCH(CW$1,'I-Emax'!$A$1:$BQ$1,0),FALSE),"")</f>
        <v/>
      </c>
      <c r="CX17" s="47" t="str">
        <f>_xlfn.IFNA(VLOOKUP($A17,'I-Emax'!$A:$BQ,MATCH(CX$1,'I-Emax'!$A$1:$BQ$1,0),FALSE),"")</f>
        <v/>
      </c>
      <c r="CY17" s="147" t="str">
        <f>_xlfn.IFNA(VLOOKUP($A17,'B-Emax'!$A:$IC,MATCH(CY$1,'B-Emax'!$A$1:$IC$1,0),FALSE),"")</f>
        <v/>
      </c>
      <c r="CZ17" s="51" t="str">
        <f>_xlfn.IFNA(VLOOKUP($A17,'B-Emax'!$A:$IC,MATCH(CZ$1,'B-Emax'!$A$1:$IC$1,0),FALSE),"")</f>
        <v/>
      </c>
      <c r="DA17" s="51">
        <f>_xlfn.IFNA(VLOOKUP($A17,'B-Emax'!$A:$IC,MATCH(DA$1,'B-Emax'!$A$1:$IC$1,0),FALSE),"")</f>
        <v>0.65303468208092486</v>
      </c>
      <c r="DB17" s="51" t="str">
        <f>_xlfn.IFNA(VLOOKUP($A17,'B-Emax'!$A:$IC,MATCH(DB$1,'B-Emax'!$A$1:$IC$1,0),FALSE),"")</f>
        <v/>
      </c>
      <c r="DC17" s="51" t="str">
        <f>_xlfn.IFNA(VLOOKUP($A17,'I-Emax'!$A:$IC,MATCH(DC$1,'I-Emax'!$A$1:$IC$1,0),FALSE),"")</f>
        <v/>
      </c>
      <c r="DD17" s="51" t="str">
        <f>_xlfn.IFNA(VLOOKUP($A17,'I-Emax'!$A:$IC,MATCH(DD$1,'I-Emax'!$A$1:$IC$1,0),FALSE),"")</f>
        <v/>
      </c>
      <c r="DE17" s="51">
        <f>_xlfn.IFNA(VLOOKUP($A17,'I-Emax'!$A:$IC,MATCH(DE$1,'I-Emax'!$A$1:$IC$1,0),FALSE),"")</f>
        <v>0.16949152542372881</v>
      </c>
      <c r="DF17" s="51" t="str">
        <f>_xlfn.IFNA(VLOOKUP($A17,'I-Emax'!$A:$IC,MATCH(DF$1,'I-Emax'!$A$1:$IC$1,0),FALSE),"")</f>
        <v/>
      </c>
      <c r="DG17" s="147" t="str">
        <f>_xlfn.IFNA(VLOOKUP($A17,'B-Emax'!$A:$IC,MATCH(DG$1,'B-Emax'!$A$1:$IC$1,0),FALSE),"")</f>
        <v/>
      </c>
      <c r="DH17" s="51" t="str">
        <f>_xlfn.IFNA(VLOOKUP($A17,'B-Emax'!$A:$IC,MATCH(DH$1,'B-Emax'!$A$1:$IC$1,0),FALSE),"")</f>
        <v/>
      </c>
      <c r="DI17" s="51">
        <f>_xlfn.IFNA(VLOOKUP($A17,'B-Emax'!$A:$IC,MATCH(DI$1,'B-Emax'!$A$1:$IC$1,0),FALSE),"")</f>
        <v>0.48327575082639518</v>
      </c>
      <c r="DJ17" s="51" t="str">
        <f>_xlfn.IFNA(VLOOKUP($A17,'B-Emax'!$A:$IC,MATCH(DJ$1,'B-Emax'!$A$1:$IC$1,0),FALSE),"")</f>
        <v/>
      </c>
      <c r="DK17" s="51" t="str">
        <f>_xlfn.IFNA(VLOOKUP($A17,'I-Emax'!$A:$IC,MATCH(DK$1,'I-Emax'!$A$1:$IC$1,0),FALSE),"")</f>
        <v/>
      </c>
      <c r="DL17" s="51" t="str">
        <f>_xlfn.IFNA(VLOOKUP($A17,'I-Emax'!$A:$IC,MATCH(DL$1,'I-Emax'!$A$1:$IC$1,0),FALSE),"")</f>
        <v/>
      </c>
      <c r="DM17" s="51">
        <f>_xlfn.IFNA(VLOOKUP($A17,'I-Emax'!$A:$IC,MATCH(DM$1,'I-Emax'!$A$1:$IC$1,0),FALSE),"")</f>
        <v>0.16949152542372881</v>
      </c>
      <c r="DN17" s="51" t="str">
        <f>_xlfn.IFNA(VLOOKUP($A17,'I-Emax'!$A:$IC,MATCH(DN$1,'I-Emax'!$A$1:$IC$1,0),FALSE),"")</f>
        <v/>
      </c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</row>
    <row r="18" spans="1:139" s="49" customFormat="1" x14ac:dyDescent="0.2">
      <c r="A18" s="29" t="s">
        <v>52</v>
      </c>
      <c r="B18" s="333" t="str">
        <f>VLOOKUP($A18,BI!$A:$Q,MATCH(B$1,BI!$A$1:$Q$1,0),FALSE)</f>
        <v/>
      </c>
      <c r="C18" s="373">
        <f>VLOOKUP($A18,BI!$A:$Q,MATCH(C$1,BI!$A$1:$Q$1,0),FALSE)</f>
        <v>1</v>
      </c>
      <c r="D18" s="373">
        <f>VLOOKUP($A18,BI!$A:$Q,MATCH(D$1,BI!$A$1:$Q$1,0),FALSE)</f>
        <v>1</v>
      </c>
      <c r="E18" s="373">
        <f>VLOOKUP($A18,BI!$A:$Q,MATCH(E$1,BI!$A$1:$Q$1,0),FALSE)</f>
        <v>1</v>
      </c>
      <c r="F18" s="373">
        <f>VLOOKUP($A18,BI!$A:$Q,MATCH(F$1,BI!$A$1:$Q$1,0),FALSE)</f>
        <v>1</v>
      </c>
      <c r="G18" s="373" t="str">
        <f>VLOOKUP($A18,BI!$A:$Q,MATCH(G$1,BI!$A$1:$Q$1,0),FALSE)</f>
        <v/>
      </c>
      <c r="H18" s="373" t="str">
        <f>VLOOKUP($A18,BI!$A:$Q,MATCH(H$1,BI!$A$1:$Q$1,0),FALSE)</f>
        <v/>
      </c>
      <c r="I18" s="373" t="str">
        <f>VLOOKUP($A18,BI!$A:$Q,MATCH(I$1,BI!$A$1:$Q$1,0),FALSE)</f>
        <v/>
      </c>
      <c r="J18" s="373" t="str">
        <f>VLOOKUP($A18,BI!$A:$Q,MATCH(J$1,BI!$A$1:$Q$1,0),FALSE)</f>
        <v/>
      </c>
      <c r="K18" s="373" t="str">
        <f>VLOOKUP($A18,BI!$A:$Q,MATCH(K$1,BI!$A$1:$Q$1,0),FALSE)</f>
        <v/>
      </c>
      <c r="L18" s="373" t="str">
        <f>VLOOKUP($A18,BI!$A:$Q,MATCH(L$1,BI!$A$1:$Q$1,0),FALSE)</f>
        <v/>
      </c>
      <c r="M18" s="373" t="str">
        <f>VLOOKUP($A18,BI!$A:$Q,MATCH(M$1,BI!$A$1:$Q$1,0),FALSE)</f>
        <v/>
      </c>
      <c r="N18" s="49">
        <f t="shared" si="1"/>
        <v>4</v>
      </c>
      <c r="O18" s="49" t="str">
        <f>VLOOKUP($A18,BI!$A:$Q,MATCH(O$1,BI!$A$1:$Q$1,0),FALSE)</f>
        <v/>
      </c>
      <c r="P18" s="37">
        <f>VLOOKUP($A18,BI!$A:$Q,MATCH(P$1,BI!$A$1:$Q$1,0),FALSE)</f>
        <v>1</v>
      </c>
      <c r="Q18" s="37" t="str">
        <f>VLOOKUP($A18,BI!$A:$Q,MATCH(Q$1,BI!$A$1:$Q$1,0),FALSE)</f>
        <v/>
      </c>
      <c r="R18" s="37" t="str">
        <f>VLOOKUP($A18,BI!$A:$Q,MATCH(R$1,BI!$A$1:$Q$1,0),FALSE)</f>
        <v/>
      </c>
      <c r="S18" s="37">
        <f t="shared" si="0"/>
        <v>1</v>
      </c>
      <c r="T18" s="61" cm="1">
        <f t="array" ref="T18">IFERROR(IF(N18&gt;2,RSQ(IF($B18:$M18&lt;&gt;"",AE18:AP18,""),IF($B18:$M18&lt;&gt;"",AQ18:BB18,"")),""),"")</f>
        <v>0.88002321532166705</v>
      </c>
      <c r="U18" s="51" cm="1">
        <f t="array" ref="U18">IFERROR(IF($N18&gt;2,RSQ(IF($AE18:$AP18&lt;&gt;"",BC18:BN18,""),IF($AE18:$AP18&lt;&gt;"",BO18:BZ18,"")),""),"")</f>
        <v>0.99567873692162268</v>
      </c>
      <c r="V18" s="51" cm="1">
        <f t="array" ref="V18">IFERROR(IF($N18&gt;2,RSQ(IF($B18:$M18&lt;&gt;"",CA18:CL18,""),IF($B18:$M18&lt;&gt;"",CM18:CX18,"")),""),"")</f>
        <v>0.99567873692162245</v>
      </c>
      <c r="W18" s="61" t="str" cm="1">
        <f t="array" ref="W18">IFERROR(IF(AND($S18&gt;2,$N18&gt;2),RSQ(IF($B18:$M18&lt;&gt;"",AE18:AP18,""),IF($B18:$M18&lt;&gt;"",AQ18:BB18,"")),""),"")</f>
        <v/>
      </c>
      <c r="X18" s="51" t="str" cm="1">
        <f t="array" ref="X18">IFERROR(IF(AND($S18&gt;2,$N18&gt;2),RSQ(IF($AE18:$AP18&lt;&gt;"",BC18:BN18,""),IF($AE18:$AP18&lt;&gt;"",BO18:BZ18,"")),""),"")</f>
        <v/>
      </c>
      <c r="Y18" s="61" cm="1">
        <f t="array" ref="Y18">IFERROR(IF(COUNT(C18:G18)&gt;2,RSQ(IF($C18:$G18&lt;&gt;"",AF18:AJ18,""),IF($C18:$G18&lt;&gt;"",AR18:AV18,"")),""),"")</f>
        <v>0.88002321532166705</v>
      </c>
      <c r="Z18" s="51" cm="1">
        <f t="array" ref="Z18">IFERROR(IF(COUNT(C18:G18)&gt;2,RSQ(IF($C18:$G18&lt;&gt;"",BD18:BH18,""),IF($C18:$G18&lt;&gt;"",BP18:BT18,"")),""),"")</f>
        <v>0.99567873692162268</v>
      </c>
      <c r="AA18" s="51" t="str" cm="1">
        <f t="array" ref="AA18">IFERROR(IF(COUNT(H18:K18)&gt;2,RSQ(IF($H18:$K18&lt;&gt;"",AK18:AN18,""),IF($H18:$K18&lt;&gt;"",AW18:AZ18,"")),""),"")</f>
        <v/>
      </c>
      <c r="AB18" s="51" t="str" cm="1">
        <f t="array" ref="AB18">IFERROR(IF(COUNT(H18:K18)&gt;2,RSQ(IF($H18:$K18&lt;&gt;"",BI18:BL18,""),IF($H18:$K18&lt;&gt;"",BU18:BX18,"")),""),"")</f>
        <v/>
      </c>
      <c r="AC18" s="61" t="str" cm="1">
        <f t="array" ref="AC18">IFERROR(IF($S18&gt;2,RSQ(IF($O18:$R18&lt;&gt;"",CY18:DB18,""),IF($O18:$R18&lt;&gt;"",DC18:DF18,"")),""),"")</f>
        <v/>
      </c>
      <c r="AD18" s="51" t="str" cm="1">
        <f t="array" ref="AD18">IFERROR(IF($S18&gt;2,RSQ(IF($O18:$R18&lt;&gt;"",DG18:DJ18,""),IF($O18:$R18&lt;&gt;"",DK18:DN18,"")),""),"")</f>
        <v/>
      </c>
      <c r="AE18" s="80" t="str">
        <f>_xlfn.IFNA(VLOOKUP($A18,'B-Emax'!$A:$BM,MATCH(AE$1,'B-Emax'!$A$1:$BM$1,0),FALSE),"")</f>
        <v/>
      </c>
      <c r="AF18" s="81">
        <f>_xlfn.IFNA(VLOOKUP($A18,'B-Emax'!$A:$BM,MATCH(AF$1,'B-Emax'!$A$1:$BM$1,0),FALSE),"")</f>
        <v>450.4</v>
      </c>
      <c r="AG18" s="81">
        <f>_xlfn.IFNA(VLOOKUP($A18,'B-Emax'!$A:$BM,MATCH(AG$1,'B-Emax'!$A$1:$BM$1,0),FALSE),"")</f>
        <v>271.8</v>
      </c>
      <c r="AH18" s="81">
        <f>_xlfn.IFNA(VLOOKUP($A18,'B-Emax'!$A:$BM,MATCH(AH$1,'B-Emax'!$A$1:$BM$1,0),FALSE),"")</f>
        <v>18.61</v>
      </c>
      <c r="AI18" s="81">
        <f>_xlfn.IFNA(VLOOKUP($A18,'B-Emax'!$A:$BM,MATCH(AI$1,'B-Emax'!$A$1:$BM$1,0),FALSE),"")</f>
        <v>19.52</v>
      </c>
      <c r="AJ18" s="81" t="str">
        <f>_xlfn.IFNA(VLOOKUP($A18,'B-Emax'!$A:$BM,MATCH(AJ$1,'B-Emax'!$A$1:$BM$1,0),FALSE),"")</f>
        <v/>
      </c>
      <c r="AK18" s="82" t="str">
        <f>_xlfn.IFNA(VLOOKUP($A18,'B-Emax'!$A:$BM,MATCH(AK$1,'B-Emax'!$A$1:$BM$1,0),FALSE),"")</f>
        <v/>
      </c>
      <c r="AL18" s="82" t="str">
        <f>_xlfn.IFNA(VLOOKUP($A18,'B-Emax'!$A:$BM,MATCH(AL$1,'B-Emax'!$A$1:$BM$1,0),FALSE),"")</f>
        <v/>
      </c>
      <c r="AM18" s="82" t="str">
        <f>_xlfn.IFNA(VLOOKUP($A18,'B-Emax'!$A:$BM,MATCH(AM$1,'B-Emax'!$A$1:$BM$1,0),FALSE),"")</f>
        <v/>
      </c>
      <c r="AN18" s="81" t="str">
        <f>_xlfn.IFNA(VLOOKUP($A18,'B-Emax'!$A:$BM,MATCH(AN$1,'B-Emax'!$A$1:$BM$1,0),FALSE),"")</f>
        <v/>
      </c>
      <c r="AO18" s="82" t="str">
        <f>_xlfn.IFNA(VLOOKUP($A18,'B-Emax'!$A:$BM,MATCH(AO$1,'B-Emax'!$A$1:$BM$1,0),FALSE),"")</f>
        <v/>
      </c>
      <c r="AP18" s="82" t="str">
        <f>_xlfn.IFNA(VLOOKUP($A18,'B-Emax'!$A:$BM,MATCH(AP$1,'B-Emax'!$A$1:$BM$1,0),FALSE),"")</f>
        <v/>
      </c>
      <c r="AQ18" s="50" t="str">
        <f>_xlfn.IFNA(VLOOKUP($A18,'I-Emax'!$A:$BM,MATCH(AQ$1,'I-Emax'!$A$1:$BM$1,0),FALSE),"")</f>
        <v/>
      </c>
      <c r="AR18" s="50">
        <f>_xlfn.IFNA(VLOOKUP($A18,'I-Emax'!$A:$BM,MATCH(AR$1,'I-Emax'!$A$1:$BM$1,0),FALSE),"")</f>
        <v>31.1</v>
      </c>
      <c r="AS18" s="50">
        <f>_xlfn.IFNA(VLOOKUP($A18,'I-Emax'!$A:$BM,MATCH(AS$1,'I-Emax'!$A$1:$BM$1,0),FALSE),"")</f>
        <v>31.1</v>
      </c>
      <c r="AT18" s="50">
        <f>_xlfn.IFNA(VLOOKUP($A18,'I-Emax'!$A:$BM,MATCH(AT$1,'I-Emax'!$A$1:$BM$1,0),FALSE),"")</f>
        <v>16.100000000000001</v>
      </c>
      <c r="AU18" s="50">
        <f>_xlfn.IFNA(VLOOKUP($A18,'I-Emax'!$A:$BM,MATCH(AU$1,'I-Emax'!$A$1:$BM$1,0),FALSE),"")</f>
        <v>16.100000000000001</v>
      </c>
      <c r="AV18" s="50" t="str">
        <f>_xlfn.IFNA(VLOOKUP($A18,'I-Emax'!$A:$BM,MATCH(AV$1,'I-Emax'!$A$1:$BM$1,0),FALSE),"")</f>
        <v/>
      </c>
      <c r="AW18" s="50" t="str">
        <f>_xlfn.IFNA(VLOOKUP($A18,'I-Emax'!$A:$BM,MATCH(AW$1,'I-Emax'!$A$1:$BM$1,0),FALSE),"")</f>
        <v/>
      </c>
      <c r="AX18" s="50" t="str">
        <f>_xlfn.IFNA(VLOOKUP($A18,'I-Emax'!$A:$BM,MATCH(AX$1,'I-Emax'!$A$1:$BM$1,0),FALSE),"")</f>
        <v/>
      </c>
      <c r="AY18" s="50" t="str">
        <f>_xlfn.IFNA(VLOOKUP($A18,'I-Emax'!$A:$BM,MATCH(AY$1,'I-Emax'!$A$1:$BM$1,0),FALSE),"")</f>
        <v/>
      </c>
      <c r="AZ18" s="50" t="str">
        <f>_xlfn.IFNA(VLOOKUP($A18,'I-Emax'!$A:$BM,MATCH(AZ$1,'I-Emax'!$A$1:$BM$1,0),FALSE),"")</f>
        <v/>
      </c>
      <c r="BA18" s="50" t="str">
        <f>_xlfn.IFNA(VLOOKUP($A18,'I-Emax'!$A:$BM,MATCH(BA$1,'I-Emax'!$A$1:$BM$1,0),FALSE),"")</f>
        <v/>
      </c>
      <c r="BB18" s="50" t="str">
        <f>_xlfn.IFNA(VLOOKUP($A18,'I-Emax'!$A:$BM,MATCH(BB$1,'I-Emax'!$A$1:$BM$1,0),FALSE),"")</f>
        <v/>
      </c>
      <c r="BC18" s="40" t="str">
        <f>_xlfn.IFNA(VLOOKUP($A18,'B-Emax'!$A:$BM,MATCH(BC$1,'B-Emax'!$A$1:$BM$1,0),FALSE),"")</f>
        <v/>
      </c>
      <c r="BD18" s="41">
        <f>_xlfn.IFNA(VLOOKUP($A18,'B-Emax'!$A:$BM,MATCH(BD$1,'B-Emax'!$A$1:$BM$1,0),FALSE),"")</f>
        <v>0.48797399783315276</v>
      </c>
      <c r="BE18" s="41">
        <f>_xlfn.IFNA(VLOOKUP($A18,'B-Emax'!$A:$BM,MATCH(BE$1,'B-Emax'!$A$1:$BM$1,0),FALSE),"")</f>
        <v>0.44977660102598055</v>
      </c>
      <c r="BF18" s="41">
        <f>_xlfn.IFNA(VLOOKUP($A18,'B-Emax'!$A:$BM,MATCH(BF$1,'B-Emax'!$A$1:$BM$1,0),FALSE),"")</f>
        <v>5.0026881720430107E-2</v>
      </c>
      <c r="BG18" s="41">
        <f>_xlfn.IFNA(VLOOKUP($A18,'B-Emax'!$A:$BM,MATCH(BG$1,'B-Emax'!$A$1:$BM$1,0),FALSE),"")</f>
        <v>4.0008198401311743E-2</v>
      </c>
      <c r="BH18" s="41" t="str">
        <f>_xlfn.IFNA(VLOOKUP($A18,'B-Emax'!$A:$BM,MATCH(BH$1,'B-Emax'!$A$1:$BM$1,0),FALSE),"")</f>
        <v/>
      </c>
      <c r="BI18" s="41" t="str">
        <f>_xlfn.IFNA(VLOOKUP($A18,'B-Emax'!$A:$BM,MATCH(BI$1,'B-Emax'!$A$1:$BM$1,0),FALSE),"")</f>
        <v/>
      </c>
      <c r="BJ18" s="41" t="str">
        <f>_xlfn.IFNA(VLOOKUP($A18,'B-Emax'!$A:$BM,MATCH(BJ$1,'B-Emax'!$A$1:$BM$1,0),FALSE),"")</f>
        <v/>
      </c>
      <c r="BK18" s="41" t="str">
        <f>_xlfn.IFNA(VLOOKUP($A18,'B-Emax'!$A:$BM,MATCH(BK$1,'B-Emax'!$A$1:$BM$1,0),FALSE),"")</f>
        <v/>
      </c>
      <c r="BL18" s="41" t="str">
        <f>_xlfn.IFNA(VLOOKUP($A18,'B-Emax'!$A:$BM,MATCH(BL$1,'B-Emax'!$A$1:$BM$1,0),FALSE),"")</f>
        <v/>
      </c>
      <c r="BM18" s="41" t="str">
        <f>_xlfn.IFNA(VLOOKUP($A18,'B-Emax'!$A:$BM,MATCH(BM$1,'B-Emax'!$A$1:$BM$1,0),FALSE),"")</f>
        <v/>
      </c>
      <c r="BN18" s="41" t="str">
        <f>_xlfn.IFNA(VLOOKUP($A18,'B-Emax'!$A:$BM,MATCH(BN$1,'B-Emax'!$A$1:$BM$1,0),FALSE),"")</f>
        <v/>
      </c>
      <c r="BO18" s="47" t="str">
        <f>_xlfn.IFNA(VLOOKUP($A18,'I-Emax'!$A:$BM,MATCH(BO$1,'I-Emax'!$A$1:$BM$1,0),FALSE),"")</f>
        <v/>
      </c>
      <c r="BP18" s="47">
        <f>_xlfn.IFNA(VLOOKUP($A18,'I-Emax'!$A:$BM,MATCH(BP$1,'I-Emax'!$A$1:$BM$1,0),FALSE),"")</f>
        <v>0.60154738878143132</v>
      </c>
      <c r="BQ18" s="47">
        <f>_xlfn.IFNA(VLOOKUP($A18,'I-Emax'!$A:$BM,MATCH(BQ$1,'I-Emax'!$A$1:$BM$1,0),FALSE),"")</f>
        <v>0.60154738878143132</v>
      </c>
      <c r="BR18" s="47">
        <f>_xlfn.IFNA(VLOOKUP($A18,'I-Emax'!$A:$BM,MATCH(BR$1,'I-Emax'!$A$1:$BM$1,0),FALSE),"")</f>
        <v>0.33333333333333337</v>
      </c>
      <c r="BS18" s="47">
        <f>_xlfn.IFNA(VLOOKUP($A18,'I-Emax'!$A:$BM,MATCH(BS$1,'I-Emax'!$A$1:$BM$1,0),FALSE),"")</f>
        <v>0.33333333333333337</v>
      </c>
      <c r="BT18" s="47" t="str">
        <f>_xlfn.IFNA(VLOOKUP($A18,'I-Emax'!$A:$BM,MATCH(BT$1,'I-Emax'!$A$1:$BM$1,0),FALSE),"")</f>
        <v/>
      </c>
      <c r="BU18" s="47" t="str">
        <f>_xlfn.IFNA(VLOOKUP($A18,'I-Emax'!$A:$BM,MATCH(BU$1,'I-Emax'!$A$1:$BM$1,0),FALSE),"")</f>
        <v/>
      </c>
      <c r="BV18" s="47" t="str">
        <f>_xlfn.IFNA(VLOOKUP($A18,'I-Emax'!$A:$BM,MATCH(BV$1,'I-Emax'!$A$1:$BM$1,0),FALSE),"")</f>
        <v/>
      </c>
      <c r="BW18" s="47" t="str">
        <f>_xlfn.IFNA(VLOOKUP($A18,'I-Emax'!$A:$BM,MATCH(BW$1,'I-Emax'!$A$1:$BM$1,0),FALSE),"")</f>
        <v/>
      </c>
      <c r="BX18" s="47" t="str">
        <f>_xlfn.IFNA(VLOOKUP($A18,'I-Emax'!$A:$BM,MATCH(BX$1,'I-Emax'!$A$1:$BM$1,0),FALSE),"")</f>
        <v/>
      </c>
      <c r="BY18" s="47" t="str">
        <f>_xlfn.IFNA(VLOOKUP($A18,'I-Emax'!$A:$BM,MATCH(BY$1,'I-Emax'!$A$1:$BM$1,0),FALSE),"")</f>
        <v/>
      </c>
      <c r="BZ18" s="47" t="str">
        <f>_xlfn.IFNA(VLOOKUP($A18,'I-Emax'!$A:$BM,MATCH(BZ$1,'I-Emax'!$A$1:$BM$1,0),FALSE),"")</f>
        <v/>
      </c>
      <c r="CA18" s="40" t="str">
        <f>_xlfn.IFNA(VLOOKUP($A18,'B-Emax'!$A:$BM,MATCH(CA$1,'B-Emax'!$A$1:$BM$1,0),FALSE),"")</f>
        <v/>
      </c>
      <c r="CB18" s="41">
        <f>_xlfn.IFNA(VLOOKUP($A18,'B-Emax'!$A:$BM,MATCH(CB$1,'B-Emax'!$A$1:$BM$1,0),FALSE),"")</f>
        <v>1</v>
      </c>
      <c r="CC18" s="41">
        <f>_xlfn.IFNA(VLOOKUP($A18,'B-Emax'!$A:$BM,MATCH(CC$1,'B-Emax'!$A$1:$BM$1,0),FALSE),"")</f>
        <v>0.91473144410662977</v>
      </c>
      <c r="CD18" s="41">
        <f>_xlfn.IFNA(VLOOKUP($A18,'B-Emax'!$A:$BM,MATCH(CD$1,'B-Emax'!$A$1:$BM$1,0),FALSE),"")</f>
        <v>2.2364839753001565E-2</v>
      </c>
      <c r="CE18" s="41">
        <f>_xlfn.IFNA(VLOOKUP($A18,'B-Emax'!$A:$BM,MATCH(CE$1,'B-Emax'!$A$1:$BM$1,0),FALSE),"")</f>
        <v>0</v>
      </c>
      <c r="CF18" s="41" t="str">
        <f>_xlfn.IFNA(VLOOKUP($A18,'B-Emax'!$A:$BM,MATCH(CF$1,'B-Emax'!$A$1:$BM$1,0),FALSE),"")</f>
        <v/>
      </c>
      <c r="CG18" s="41" t="str">
        <f>_xlfn.IFNA(VLOOKUP($A18,'B-Emax'!$A:$BM,MATCH(CG$1,'B-Emax'!$A$1:$BM$1,0),FALSE),"")</f>
        <v/>
      </c>
      <c r="CH18" s="41" t="str">
        <f>_xlfn.IFNA(VLOOKUP($A18,'B-Emax'!$A:$BM,MATCH(CH$1,'B-Emax'!$A$1:$BM$1,0),FALSE),"")</f>
        <v/>
      </c>
      <c r="CI18" s="41" t="str">
        <f>_xlfn.IFNA(VLOOKUP($A18,'B-Emax'!$A:$BM,MATCH(CI$1,'B-Emax'!$A$1:$BM$1,0),FALSE),"")</f>
        <v/>
      </c>
      <c r="CJ18" s="41" t="str">
        <f>_xlfn.IFNA(VLOOKUP($A18,'B-Emax'!$A:$BM,MATCH(CJ$1,'B-Emax'!$A$1:$BM$1,0),FALSE),"")</f>
        <v/>
      </c>
      <c r="CK18" s="41" t="str">
        <f>_xlfn.IFNA(VLOOKUP($A18,'B-Emax'!$A:$BM,MATCH(CK$1,'B-Emax'!$A$1:$BM$1,0),FALSE),"")</f>
        <v/>
      </c>
      <c r="CL18" s="41" t="str">
        <f>_xlfn.IFNA(VLOOKUP($A18,'B-Emax'!$A:$BM,MATCH(CL$1,'B-Emax'!$A$1:$BM$1,0),FALSE),"")</f>
        <v/>
      </c>
      <c r="CM18" s="47" t="str">
        <f>_xlfn.IFNA(VLOOKUP($A18,'I-Emax'!$A:$BQ,MATCH(CM$1,'I-Emax'!$A$1:$BQ$1,0),FALSE),"")</f>
        <v/>
      </c>
      <c r="CN18" s="47">
        <f>_xlfn.IFNA(VLOOKUP($A18,'I-Emax'!$A:$BQ,MATCH(CN$1,'I-Emax'!$A$1:$BQ$1,0),FALSE),"")</f>
        <v>1</v>
      </c>
      <c r="CO18" s="47">
        <f>_xlfn.IFNA(VLOOKUP($A18,'I-Emax'!$A:$BQ,MATCH(CO$1,'I-Emax'!$A$1:$BQ$1,0),FALSE),"")</f>
        <v>1</v>
      </c>
      <c r="CP18" s="47">
        <f>_xlfn.IFNA(VLOOKUP($A18,'I-Emax'!$A:$BQ,MATCH(CP$1,'I-Emax'!$A$1:$BQ$1,0),FALSE),"")</f>
        <v>0</v>
      </c>
      <c r="CQ18" s="47">
        <f>_xlfn.IFNA(VLOOKUP($A18,'I-Emax'!$A:$BQ,MATCH(CQ$1,'I-Emax'!$A$1:$BQ$1,0),FALSE),"")</f>
        <v>0</v>
      </c>
      <c r="CR18" s="47" t="str">
        <f>_xlfn.IFNA(VLOOKUP($A18,'I-Emax'!$A:$BQ,MATCH(CR$1,'I-Emax'!$A$1:$BQ$1,0),FALSE),"")</f>
        <v/>
      </c>
      <c r="CS18" s="47" t="str">
        <f>_xlfn.IFNA(VLOOKUP($A18,'I-Emax'!$A:$BQ,MATCH(CS$1,'I-Emax'!$A$1:$BQ$1,0),FALSE),"")</f>
        <v/>
      </c>
      <c r="CT18" s="47" t="str">
        <f>_xlfn.IFNA(VLOOKUP($A18,'I-Emax'!$A:$BQ,MATCH(CT$1,'I-Emax'!$A$1:$BQ$1,0),FALSE),"")</f>
        <v/>
      </c>
      <c r="CU18" s="47" t="str">
        <f>_xlfn.IFNA(VLOOKUP($A18,'I-Emax'!$A:$BQ,MATCH(CU$1,'I-Emax'!$A$1:$BQ$1,0),FALSE),"")</f>
        <v/>
      </c>
      <c r="CV18" s="47" t="str">
        <f>_xlfn.IFNA(VLOOKUP($A18,'I-Emax'!$A:$BQ,MATCH(CV$1,'I-Emax'!$A$1:$BQ$1,0),FALSE),"")</f>
        <v/>
      </c>
      <c r="CW18" s="47" t="str">
        <f>_xlfn.IFNA(VLOOKUP($A18,'I-Emax'!$A:$BQ,MATCH(CW$1,'I-Emax'!$A$1:$BQ$1,0),FALSE),"")</f>
        <v/>
      </c>
      <c r="CX18" s="47" t="str">
        <f>_xlfn.IFNA(VLOOKUP($A18,'I-Emax'!$A:$BQ,MATCH(CX$1,'I-Emax'!$A$1:$BQ$1,0),FALSE),"")</f>
        <v/>
      </c>
      <c r="CY18" s="147" t="str">
        <f>_xlfn.IFNA(VLOOKUP($A18,'B-Emax'!$A:$IC,MATCH(CY$1,'B-Emax'!$A$1:$IC$1,0),FALSE),"")</f>
        <v/>
      </c>
      <c r="CZ18" s="51">
        <f>_xlfn.IFNA(VLOOKUP($A18,'B-Emax'!$A:$IC,MATCH(CZ$1,'B-Emax'!$A$1:$IC$1,0),FALSE),"")</f>
        <v>0.48797399783315276</v>
      </c>
      <c r="DA18" s="51" t="str">
        <f>_xlfn.IFNA(VLOOKUP($A18,'B-Emax'!$A:$IC,MATCH(DA$1,'B-Emax'!$A$1:$IC$1,0),FALSE),"")</f>
        <v/>
      </c>
      <c r="DB18" s="51" t="str">
        <f>_xlfn.IFNA(VLOOKUP($A18,'B-Emax'!$A:$IC,MATCH(DB$1,'B-Emax'!$A$1:$IC$1,0),FALSE),"")</f>
        <v/>
      </c>
      <c r="DC18" s="51" t="str">
        <f>_xlfn.IFNA(VLOOKUP($A18,'I-Emax'!$A:$IC,MATCH(DC$1,'I-Emax'!$A$1:$IC$1,0),FALSE),"")</f>
        <v/>
      </c>
      <c r="DD18" s="51">
        <f>_xlfn.IFNA(VLOOKUP($A18,'I-Emax'!$A:$IC,MATCH(DD$1,'I-Emax'!$A$1:$IC$1,0),FALSE),"")</f>
        <v>0.60154738878143132</v>
      </c>
      <c r="DE18" s="51" t="str">
        <f>_xlfn.IFNA(VLOOKUP($A18,'I-Emax'!$A:$IC,MATCH(DE$1,'I-Emax'!$A$1:$IC$1,0),FALSE),"")</f>
        <v/>
      </c>
      <c r="DF18" s="51" t="str">
        <f>_xlfn.IFNA(VLOOKUP($A18,'I-Emax'!$A:$IC,MATCH(DF$1,'I-Emax'!$A$1:$IC$1,0),FALSE),"")</f>
        <v/>
      </c>
      <c r="DG18" s="147" t="str">
        <f>_xlfn.IFNA(VLOOKUP($A18,'B-Emax'!$A:$IC,MATCH(DG$1,'B-Emax'!$A$1:$IC$1,0),FALSE),"")</f>
        <v/>
      </c>
      <c r="DH18" s="51">
        <f>_xlfn.IFNA(VLOOKUP($A18,'B-Emax'!$A:$IC,MATCH(DH$1,'B-Emax'!$A$1:$IC$1,0),FALSE),"")</f>
        <v>0.25694641974521876</v>
      </c>
      <c r="DI18" s="51" t="str">
        <f>_xlfn.IFNA(VLOOKUP($A18,'B-Emax'!$A:$IC,MATCH(DI$1,'B-Emax'!$A$1:$IC$1,0),FALSE),"")</f>
        <v/>
      </c>
      <c r="DJ18" s="51" t="str">
        <f>_xlfn.IFNA(VLOOKUP($A18,'B-Emax'!$A:$IC,MATCH(DJ$1,'B-Emax'!$A$1:$IC$1,0),FALSE),"")</f>
        <v/>
      </c>
      <c r="DK18" s="51" t="str">
        <f>_xlfn.IFNA(VLOOKUP($A18,'I-Emax'!$A:$IC,MATCH(DK$1,'I-Emax'!$A$1:$IC$1,0),FALSE),"")</f>
        <v/>
      </c>
      <c r="DL18" s="51">
        <f>_xlfn.IFNA(VLOOKUP($A18,'I-Emax'!$A:$IC,MATCH(DL$1,'I-Emax'!$A$1:$IC$1,0),FALSE),"")</f>
        <v>0.4674403610573824</v>
      </c>
      <c r="DM18" s="51" t="str">
        <f>_xlfn.IFNA(VLOOKUP($A18,'I-Emax'!$A:$IC,MATCH(DM$1,'I-Emax'!$A$1:$IC$1,0),FALSE),"")</f>
        <v/>
      </c>
      <c r="DN18" s="51" t="str">
        <f>_xlfn.IFNA(VLOOKUP($A18,'I-Emax'!$A:$IC,MATCH(DN$1,'I-Emax'!$A$1:$IC$1,0),FALSE),"")</f>
        <v/>
      </c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</row>
    <row r="19" spans="1:139" s="49" customFormat="1" x14ac:dyDescent="0.2">
      <c r="A19" s="29" t="s">
        <v>137</v>
      </c>
      <c r="B19" s="333" t="str">
        <f>VLOOKUP($A19,BI!$A:$Q,MATCH(B$1,BI!$A$1:$Q$1,0),FALSE)</f>
        <v/>
      </c>
      <c r="C19" s="373">
        <f>VLOOKUP($A19,BI!$A:$Q,MATCH(C$1,BI!$A$1:$Q$1,0),FALSE)</f>
        <v>1</v>
      </c>
      <c r="D19" s="373">
        <f>VLOOKUP($A19,BI!$A:$Q,MATCH(D$1,BI!$A$1:$Q$1,0),FALSE)</f>
        <v>1</v>
      </c>
      <c r="E19" s="373">
        <f>VLOOKUP($A19,BI!$A:$Q,MATCH(E$1,BI!$A$1:$Q$1,0),FALSE)</f>
        <v>1</v>
      </c>
      <c r="F19" s="373">
        <f>VLOOKUP($A19,BI!$A:$Q,MATCH(F$1,BI!$A$1:$Q$1,0),FALSE)</f>
        <v>1</v>
      </c>
      <c r="G19" s="373" t="str">
        <f>VLOOKUP($A19,BI!$A:$Q,MATCH(G$1,BI!$A$1:$Q$1,0),FALSE)</f>
        <v/>
      </c>
      <c r="H19" s="373" t="str">
        <f>VLOOKUP($A19,BI!$A:$Q,MATCH(H$1,BI!$A$1:$Q$1,0),FALSE)</f>
        <v/>
      </c>
      <c r="I19" s="373" t="str">
        <f>VLOOKUP($A19,BI!$A:$Q,MATCH(I$1,BI!$A$1:$Q$1,0),FALSE)</f>
        <v/>
      </c>
      <c r="J19" s="373" t="str">
        <f>VLOOKUP($A19,BI!$A:$Q,MATCH(J$1,BI!$A$1:$Q$1,0),FALSE)</f>
        <v/>
      </c>
      <c r="K19" s="373" t="str">
        <f>VLOOKUP($A19,BI!$A:$Q,MATCH(K$1,BI!$A$1:$Q$1,0),FALSE)</f>
        <v/>
      </c>
      <c r="L19" s="373" t="str">
        <f>VLOOKUP($A19,BI!$A:$Q,MATCH(L$1,BI!$A$1:$Q$1,0),FALSE)</f>
        <v/>
      </c>
      <c r="M19" s="373" t="str">
        <f>VLOOKUP($A19,BI!$A:$Q,MATCH(M$1,BI!$A$1:$Q$1,0),FALSE)</f>
        <v/>
      </c>
      <c r="N19" s="49">
        <f t="shared" si="1"/>
        <v>4</v>
      </c>
      <c r="O19" s="49" t="str">
        <f>VLOOKUP($A19,BI!$A:$Q,MATCH(O$1,BI!$A$1:$Q$1,0),FALSE)</f>
        <v/>
      </c>
      <c r="P19" s="37">
        <f>VLOOKUP($A19,BI!$A:$Q,MATCH(P$1,BI!$A$1:$Q$1,0),FALSE)</f>
        <v>1</v>
      </c>
      <c r="Q19" s="37" t="str">
        <f>VLOOKUP($A19,BI!$A:$Q,MATCH(Q$1,BI!$A$1:$Q$1,0),FALSE)</f>
        <v/>
      </c>
      <c r="R19" s="37" t="str">
        <f>VLOOKUP($A19,BI!$A:$Q,MATCH(R$1,BI!$A$1:$Q$1,0),FALSE)</f>
        <v/>
      </c>
      <c r="S19" s="37">
        <f t="shared" si="0"/>
        <v>1</v>
      </c>
      <c r="T19" s="61" cm="1">
        <f t="array" ref="T19">IFERROR(IF(N19&gt;2,RSQ(IF($B19:$M19&lt;&gt;"",AE19:AP19,""),IF($B19:$M19&lt;&gt;"",AQ19:BB19,"")),""),"")</f>
        <v>0.52335649267673434</v>
      </c>
      <c r="U19" s="51" cm="1">
        <f t="array" ref="U19">IFERROR(IF($N19&gt;2,RSQ(IF($AE19:$AP19&lt;&gt;"",BC19:BN19,""),IF($AE19:$AP19&lt;&gt;"",BO19:BZ19,"")),""),"")</f>
        <v>0.22608398592244858</v>
      </c>
      <c r="V19" s="51" cm="1">
        <f t="array" ref="V19">IFERROR(IF($N19&gt;2,RSQ(IF($B19:$M19&lt;&gt;"",CA19:CL19,""),IF($B19:$M19&lt;&gt;"",CM19:CX19,"")),""),"")</f>
        <v>0.22608398592244869</v>
      </c>
      <c r="W19" s="61" t="str" cm="1">
        <f t="array" ref="W19">IFERROR(IF(AND($S19&gt;2,$N19&gt;2),RSQ(IF($B19:$M19&lt;&gt;"",AE19:AP19,""),IF($B19:$M19&lt;&gt;"",AQ19:BB19,"")),""),"")</f>
        <v/>
      </c>
      <c r="X19" s="51" t="str" cm="1">
        <f t="array" ref="X19">IFERROR(IF(AND($S19&gt;2,$N19&gt;2),RSQ(IF($AE19:$AP19&lt;&gt;"",BC19:BN19,""),IF($AE19:$AP19&lt;&gt;"",BO19:BZ19,"")),""),"")</f>
        <v/>
      </c>
      <c r="Y19" s="61" cm="1">
        <f t="array" ref="Y19">IFERROR(IF(COUNT(C19:G19)&gt;2,RSQ(IF($C19:$G19&lt;&gt;"",AF19:AJ19,""),IF($C19:$G19&lt;&gt;"",AR19:AV19,"")),""),"")</f>
        <v>0.52335649267673434</v>
      </c>
      <c r="Z19" s="51" cm="1">
        <f t="array" ref="Z19">IFERROR(IF(COUNT(C19:G19)&gt;2,RSQ(IF($C19:$G19&lt;&gt;"",BD19:BH19,""),IF($C19:$G19&lt;&gt;"",BP19:BT19,"")),""),"")</f>
        <v>0.22608398592244858</v>
      </c>
      <c r="AA19" s="51" t="str" cm="1">
        <f t="array" ref="AA19">IFERROR(IF(COUNT(H19:K19)&gt;2,RSQ(IF($H19:$K19&lt;&gt;"",AK19:AN19,""),IF($H19:$K19&lt;&gt;"",AW19:AZ19,"")),""),"")</f>
        <v/>
      </c>
      <c r="AB19" s="51" t="str" cm="1">
        <f t="array" ref="AB19">IFERROR(IF(COUNT(H19:K19)&gt;2,RSQ(IF($H19:$K19&lt;&gt;"",BI19:BL19,""),IF($H19:$K19&lt;&gt;"",BU19:BX19,"")),""),"")</f>
        <v/>
      </c>
      <c r="AC19" s="61" t="str" cm="1">
        <f t="array" ref="AC19">IFERROR(IF($S19&gt;2,RSQ(IF($O19:$R19&lt;&gt;"",CY19:DB19,""),IF($O19:$R19&lt;&gt;"",DC19:DF19,"")),""),"")</f>
        <v/>
      </c>
      <c r="AD19" s="51" t="str" cm="1">
        <f t="array" ref="AD19">IFERROR(IF($S19&gt;2,RSQ(IF($O19:$R19&lt;&gt;"",DG19:DJ19,""),IF($O19:$R19&lt;&gt;"",DK19:DN19,"")),""),"")</f>
        <v/>
      </c>
      <c r="AE19" s="80" t="str">
        <f>_xlfn.IFNA(VLOOKUP($A19,'B-Emax'!$A:$BM,MATCH(AE$1,'B-Emax'!$A$1:$BM$1,0),FALSE),"")</f>
        <v/>
      </c>
      <c r="AF19" s="81">
        <f>_xlfn.IFNA(VLOOKUP($A19,'B-Emax'!$A:$BM,MATCH(AF$1,'B-Emax'!$A$1:$BM$1,0),FALSE),"")</f>
        <v>235.4</v>
      </c>
      <c r="AG19" s="81">
        <f>_xlfn.IFNA(VLOOKUP($A19,'B-Emax'!$A:$BM,MATCH(AG$1,'B-Emax'!$A$1:$BM$1,0),FALSE),"")</f>
        <v>155.9</v>
      </c>
      <c r="AH19" s="81">
        <f>_xlfn.IFNA(VLOOKUP($A19,'B-Emax'!$A:$BM,MATCH(AH$1,'B-Emax'!$A$1:$BM$1,0),FALSE),"")</f>
        <v>92.72</v>
      </c>
      <c r="AI19" s="81">
        <f>_xlfn.IFNA(VLOOKUP($A19,'B-Emax'!$A:$BM,MATCH(AI$1,'B-Emax'!$A$1:$BM$1,0),FALSE),"")</f>
        <v>151.80000000000001</v>
      </c>
      <c r="AJ19" s="81" t="str">
        <f>_xlfn.IFNA(VLOOKUP($A19,'B-Emax'!$A:$BM,MATCH(AJ$1,'B-Emax'!$A$1:$BM$1,0),FALSE),"")</f>
        <v/>
      </c>
      <c r="AK19" s="82" t="str">
        <f>_xlfn.IFNA(VLOOKUP($A19,'B-Emax'!$A:$BM,MATCH(AK$1,'B-Emax'!$A$1:$BM$1,0),FALSE),"")</f>
        <v/>
      </c>
      <c r="AL19" s="82" t="str">
        <f>_xlfn.IFNA(VLOOKUP($A19,'B-Emax'!$A:$BM,MATCH(AL$1,'B-Emax'!$A$1:$BM$1,0),FALSE),"")</f>
        <v/>
      </c>
      <c r="AM19" s="82" t="str">
        <f>_xlfn.IFNA(VLOOKUP($A19,'B-Emax'!$A:$BM,MATCH(AM$1,'B-Emax'!$A$1:$BM$1,0),FALSE),"")</f>
        <v/>
      </c>
      <c r="AN19" s="81" t="str">
        <f>_xlfn.IFNA(VLOOKUP($A19,'B-Emax'!$A:$BM,MATCH(AN$1,'B-Emax'!$A$1:$BM$1,0),FALSE),"")</f>
        <v/>
      </c>
      <c r="AO19" s="82" t="str">
        <f>_xlfn.IFNA(VLOOKUP($A19,'B-Emax'!$A:$BM,MATCH(AO$1,'B-Emax'!$A$1:$BM$1,0),FALSE),"")</f>
        <v/>
      </c>
      <c r="AP19" s="82" t="str">
        <f>_xlfn.IFNA(VLOOKUP($A19,'B-Emax'!$A:$BM,MATCH(AP$1,'B-Emax'!$A$1:$BM$1,0),FALSE),"")</f>
        <v/>
      </c>
      <c r="AQ19" s="50" t="str">
        <f>_xlfn.IFNA(VLOOKUP($A19,'I-Emax'!$A:$BM,MATCH(AQ$1,'I-Emax'!$A$1:$BM$1,0),FALSE),"")</f>
        <v/>
      </c>
      <c r="AR19" s="50">
        <f>_xlfn.IFNA(VLOOKUP($A19,'I-Emax'!$A:$BM,MATCH(AR$1,'I-Emax'!$A$1:$BM$1,0),FALSE),"")</f>
        <v>31.7</v>
      </c>
      <c r="AS19" s="50">
        <f>_xlfn.IFNA(VLOOKUP($A19,'I-Emax'!$A:$BM,MATCH(AS$1,'I-Emax'!$A$1:$BM$1,0),FALSE),"")</f>
        <v>31.7</v>
      </c>
      <c r="AT19" s="50">
        <f>_xlfn.IFNA(VLOOKUP($A19,'I-Emax'!$A:$BM,MATCH(AT$1,'I-Emax'!$A$1:$BM$1,0),FALSE),"")</f>
        <v>13</v>
      </c>
      <c r="AU19" s="50">
        <f>_xlfn.IFNA(VLOOKUP($A19,'I-Emax'!$A:$BM,MATCH(AU$1,'I-Emax'!$A$1:$BM$1,0),FALSE),"")</f>
        <v>13</v>
      </c>
      <c r="AV19" s="50" t="str">
        <f>_xlfn.IFNA(VLOOKUP($A19,'I-Emax'!$A:$BM,MATCH(AV$1,'I-Emax'!$A$1:$BM$1,0),FALSE),"")</f>
        <v/>
      </c>
      <c r="AW19" s="50" t="str">
        <f>_xlfn.IFNA(VLOOKUP($A19,'I-Emax'!$A:$BM,MATCH(AW$1,'I-Emax'!$A$1:$BM$1,0),FALSE),"")</f>
        <v/>
      </c>
      <c r="AX19" s="50" t="str">
        <f>_xlfn.IFNA(VLOOKUP($A19,'I-Emax'!$A:$BM,MATCH(AX$1,'I-Emax'!$A$1:$BM$1,0),FALSE),"")</f>
        <v/>
      </c>
      <c r="AY19" s="50" t="str">
        <f>_xlfn.IFNA(VLOOKUP($A19,'I-Emax'!$A:$BM,MATCH(AY$1,'I-Emax'!$A$1:$BM$1,0),FALSE),"")</f>
        <v/>
      </c>
      <c r="AZ19" s="50" t="str">
        <f>_xlfn.IFNA(VLOOKUP($A19,'I-Emax'!$A:$BM,MATCH(AZ$1,'I-Emax'!$A$1:$BM$1,0),FALSE),"")</f>
        <v/>
      </c>
      <c r="BA19" s="50" t="str">
        <f>_xlfn.IFNA(VLOOKUP($A19,'I-Emax'!$A:$BM,MATCH(BA$1,'I-Emax'!$A$1:$BM$1,0),FALSE),"")</f>
        <v/>
      </c>
      <c r="BB19" s="50" t="str">
        <f>_xlfn.IFNA(VLOOKUP($A19,'I-Emax'!$A:$BM,MATCH(BB$1,'I-Emax'!$A$1:$BM$1,0),FALSE),"")</f>
        <v/>
      </c>
      <c r="BC19" s="40" t="str">
        <f>_xlfn.IFNA(VLOOKUP($A19,'B-Emax'!$A:$BM,MATCH(BC$1,'B-Emax'!$A$1:$BM$1,0),FALSE),"")</f>
        <v/>
      </c>
      <c r="BD19" s="41">
        <f>_xlfn.IFNA(VLOOKUP($A19,'B-Emax'!$A:$BM,MATCH(BD$1,'B-Emax'!$A$1:$BM$1,0),FALSE),"")</f>
        <v>0.25503791982665225</v>
      </c>
      <c r="BE19" s="41">
        <f>_xlfn.IFNA(VLOOKUP($A19,'B-Emax'!$A:$BM,MATCH(BE$1,'B-Emax'!$A$1:$BM$1,0),FALSE),"")</f>
        <v>0.25798444481217941</v>
      </c>
      <c r="BF19" s="41">
        <f>_xlfn.IFNA(VLOOKUP($A19,'B-Emax'!$A:$BM,MATCH(BF$1,'B-Emax'!$A$1:$BM$1,0),FALSE),"")</f>
        <v>0.24924731182795698</v>
      </c>
      <c r="BG19" s="41">
        <f>_xlfn.IFNA(VLOOKUP($A19,'B-Emax'!$A:$BM,MATCH(BG$1,'B-Emax'!$A$1:$BM$1,0),FALSE),"")</f>
        <v>0.3111293297806928</v>
      </c>
      <c r="BH19" s="41" t="str">
        <f>_xlfn.IFNA(VLOOKUP($A19,'B-Emax'!$A:$BM,MATCH(BH$1,'B-Emax'!$A$1:$BM$1,0),FALSE),"")</f>
        <v/>
      </c>
      <c r="BI19" s="41" t="str">
        <f>_xlfn.IFNA(VLOOKUP($A19,'B-Emax'!$A:$BM,MATCH(BI$1,'B-Emax'!$A$1:$BM$1,0),FALSE),"")</f>
        <v/>
      </c>
      <c r="BJ19" s="41" t="str">
        <f>_xlfn.IFNA(VLOOKUP($A19,'B-Emax'!$A:$BM,MATCH(BJ$1,'B-Emax'!$A$1:$BM$1,0),FALSE),"")</f>
        <v/>
      </c>
      <c r="BK19" s="41" t="str">
        <f>_xlfn.IFNA(VLOOKUP($A19,'B-Emax'!$A:$BM,MATCH(BK$1,'B-Emax'!$A$1:$BM$1,0),FALSE),"")</f>
        <v/>
      </c>
      <c r="BL19" s="41" t="str">
        <f>_xlfn.IFNA(VLOOKUP($A19,'B-Emax'!$A:$BM,MATCH(BL$1,'B-Emax'!$A$1:$BM$1,0),FALSE),"")</f>
        <v/>
      </c>
      <c r="BM19" s="41" t="str">
        <f>_xlfn.IFNA(VLOOKUP($A19,'B-Emax'!$A:$BM,MATCH(BM$1,'B-Emax'!$A$1:$BM$1,0),FALSE),"")</f>
        <v/>
      </c>
      <c r="BN19" s="41" t="str">
        <f>_xlfn.IFNA(VLOOKUP($A19,'B-Emax'!$A:$BM,MATCH(BN$1,'B-Emax'!$A$1:$BM$1,0),FALSE),"")</f>
        <v/>
      </c>
      <c r="BO19" s="47" t="str">
        <f>_xlfn.IFNA(VLOOKUP($A19,'I-Emax'!$A:$BM,MATCH(BO$1,'I-Emax'!$A$1:$BM$1,0),FALSE),"")</f>
        <v/>
      </c>
      <c r="BP19" s="47">
        <f>_xlfn.IFNA(VLOOKUP($A19,'I-Emax'!$A:$BM,MATCH(BP$1,'I-Emax'!$A$1:$BM$1,0),FALSE),"")</f>
        <v>0.61315280464216626</v>
      </c>
      <c r="BQ19" s="47">
        <f>_xlfn.IFNA(VLOOKUP($A19,'I-Emax'!$A:$BM,MATCH(BQ$1,'I-Emax'!$A$1:$BM$1,0),FALSE),"")</f>
        <v>0.61315280464216626</v>
      </c>
      <c r="BR19" s="47">
        <f>_xlfn.IFNA(VLOOKUP($A19,'I-Emax'!$A:$BM,MATCH(BR$1,'I-Emax'!$A$1:$BM$1,0),FALSE),"")</f>
        <v>0.2691511387163561</v>
      </c>
      <c r="BS19" s="47">
        <f>_xlfn.IFNA(VLOOKUP($A19,'I-Emax'!$A:$BM,MATCH(BS$1,'I-Emax'!$A$1:$BM$1,0),FALSE),"")</f>
        <v>0.2691511387163561</v>
      </c>
      <c r="BT19" s="47" t="str">
        <f>_xlfn.IFNA(VLOOKUP($A19,'I-Emax'!$A:$BM,MATCH(BT$1,'I-Emax'!$A$1:$BM$1,0),FALSE),"")</f>
        <v/>
      </c>
      <c r="BU19" s="47" t="str">
        <f>_xlfn.IFNA(VLOOKUP($A19,'I-Emax'!$A:$BM,MATCH(BU$1,'I-Emax'!$A$1:$BM$1,0),FALSE),"")</f>
        <v/>
      </c>
      <c r="BV19" s="47" t="str">
        <f>_xlfn.IFNA(VLOOKUP($A19,'I-Emax'!$A:$BM,MATCH(BV$1,'I-Emax'!$A$1:$BM$1,0),FALSE),"")</f>
        <v/>
      </c>
      <c r="BW19" s="47" t="str">
        <f>_xlfn.IFNA(VLOOKUP($A19,'I-Emax'!$A:$BM,MATCH(BW$1,'I-Emax'!$A$1:$BM$1,0),FALSE),"")</f>
        <v/>
      </c>
      <c r="BX19" s="47" t="str">
        <f>_xlfn.IFNA(VLOOKUP($A19,'I-Emax'!$A:$BM,MATCH(BX$1,'I-Emax'!$A$1:$BM$1,0),FALSE),"")</f>
        <v/>
      </c>
      <c r="BY19" s="47" t="str">
        <f>_xlfn.IFNA(VLOOKUP($A19,'I-Emax'!$A:$BM,MATCH(BY$1,'I-Emax'!$A$1:$BM$1,0),FALSE),"")</f>
        <v/>
      </c>
      <c r="BZ19" s="47" t="str">
        <f>_xlfn.IFNA(VLOOKUP($A19,'I-Emax'!$A:$BM,MATCH(BZ$1,'I-Emax'!$A$1:$BM$1,0),FALSE),"")</f>
        <v/>
      </c>
      <c r="CA19" s="40" t="str">
        <f>_xlfn.IFNA(VLOOKUP($A19,'B-Emax'!$A:$BM,MATCH(CA$1,'B-Emax'!$A$1:$BM$1,0),FALSE),"")</f>
        <v/>
      </c>
      <c r="CB19" s="41">
        <f>_xlfn.IFNA(VLOOKUP($A19,'B-Emax'!$A:$BM,MATCH(CB$1,'B-Emax'!$A$1:$BM$1,0),FALSE),"")</f>
        <v>9.3574970407687946E-2</v>
      </c>
      <c r="CC19" s="41">
        <f>_xlfn.IFNA(VLOOKUP($A19,'B-Emax'!$A:$BM,MATCH(CC$1,'B-Emax'!$A$1:$BM$1,0),FALSE),"")</f>
        <v>0.14119017564837127</v>
      </c>
      <c r="CD19" s="41">
        <f>_xlfn.IFNA(VLOOKUP($A19,'B-Emax'!$A:$BM,MATCH(CD$1,'B-Emax'!$A$1:$BM$1,0),FALSE),"")</f>
        <v>0</v>
      </c>
      <c r="CE19" s="41">
        <f>_xlfn.IFNA(VLOOKUP($A19,'B-Emax'!$A:$BM,MATCH(CE$1,'B-Emax'!$A$1:$BM$1,0),FALSE),"")</f>
        <v>1</v>
      </c>
      <c r="CF19" s="41" t="str">
        <f>_xlfn.IFNA(VLOOKUP($A19,'B-Emax'!$A:$BM,MATCH(CF$1,'B-Emax'!$A$1:$BM$1,0),FALSE),"")</f>
        <v/>
      </c>
      <c r="CG19" s="41" t="str">
        <f>_xlfn.IFNA(VLOOKUP($A19,'B-Emax'!$A:$BM,MATCH(CG$1,'B-Emax'!$A$1:$BM$1,0),FALSE),"")</f>
        <v/>
      </c>
      <c r="CH19" s="41" t="str">
        <f>_xlfn.IFNA(VLOOKUP($A19,'B-Emax'!$A:$BM,MATCH(CH$1,'B-Emax'!$A$1:$BM$1,0),FALSE),"")</f>
        <v/>
      </c>
      <c r="CI19" s="41" t="str">
        <f>_xlfn.IFNA(VLOOKUP($A19,'B-Emax'!$A:$BM,MATCH(CI$1,'B-Emax'!$A$1:$BM$1,0),FALSE),"")</f>
        <v/>
      </c>
      <c r="CJ19" s="41" t="str">
        <f>_xlfn.IFNA(VLOOKUP($A19,'B-Emax'!$A:$BM,MATCH(CJ$1,'B-Emax'!$A$1:$BM$1,0),FALSE),"")</f>
        <v/>
      </c>
      <c r="CK19" s="41" t="str">
        <f>_xlfn.IFNA(VLOOKUP($A19,'B-Emax'!$A:$BM,MATCH(CK$1,'B-Emax'!$A$1:$BM$1,0),FALSE),"")</f>
        <v/>
      </c>
      <c r="CL19" s="41" t="str">
        <f>_xlfn.IFNA(VLOOKUP($A19,'B-Emax'!$A:$BM,MATCH(CL$1,'B-Emax'!$A$1:$BM$1,0),FALSE),"")</f>
        <v/>
      </c>
      <c r="CM19" s="47" t="str">
        <f>_xlfn.IFNA(VLOOKUP($A19,'I-Emax'!$A:$BQ,MATCH(CM$1,'I-Emax'!$A$1:$BQ$1,0),FALSE),"")</f>
        <v/>
      </c>
      <c r="CN19" s="47">
        <f>_xlfn.IFNA(VLOOKUP($A19,'I-Emax'!$A:$BQ,MATCH(CN$1,'I-Emax'!$A$1:$BQ$1,0),FALSE),"")</f>
        <v>1</v>
      </c>
      <c r="CO19" s="47">
        <f>_xlfn.IFNA(VLOOKUP($A19,'I-Emax'!$A:$BQ,MATCH(CO$1,'I-Emax'!$A$1:$BQ$1,0),FALSE),"")</f>
        <v>1</v>
      </c>
      <c r="CP19" s="47">
        <f>_xlfn.IFNA(VLOOKUP($A19,'I-Emax'!$A:$BQ,MATCH(CP$1,'I-Emax'!$A$1:$BQ$1,0),FALSE),"")</f>
        <v>0</v>
      </c>
      <c r="CQ19" s="47">
        <f>_xlfn.IFNA(VLOOKUP($A19,'I-Emax'!$A:$BQ,MATCH(CQ$1,'I-Emax'!$A$1:$BQ$1,0),FALSE),"")</f>
        <v>0</v>
      </c>
      <c r="CR19" s="47" t="str">
        <f>_xlfn.IFNA(VLOOKUP($A19,'I-Emax'!$A:$BQ,MATCH(CR$1,'I-Emax'!$A$1:$BQ$1,0),FALSE),"")</f>
        <v/>
      </c>
      <c r="CS19" s="47" t="str">
        <f>_xlfn.IFNA(VLOOKUP($A19,'I-Emax'!$A:$BQ,MATCH(CS$1,'I-Emax'!$A$1:$BQ$1,0),FALSE),"")</f>
        <v/>
      </c>
      <c r="CT19" s="47" t="str">
        <f>_xlfn.IFNA(VLOOKUP($A19,'I-Emax'!$A:$BQ,MATCH(CT$1,'I-Emax'!$A$1:$BQ$1,0),FALSE),"")</f>
        <v/>
      </c>
      <c r="CU19" s="47" t="str">
        <f>_xlfn.IFNA(VLOOKUP($A19,'I-Emax'!$A:$BQ,MATCH(CU$1,'I-Emax'!$A$1:$BQ$1,0),FALSE),"")</f>
        <v/>
      </c>
      <c r="CV19" s="47" t="str">
        <f>_xlfn.IFNA(VLOOKUP($A19,'I-Emax'!$A:$BQ,MATCH(CV$1,'I-Emax'!$A$1:$BQ$1,0),FALSE),"")</f>
        <v/>
      </c>
      <c r="CW19" s="47" t="str">
        <f>_xlfn.IFNA(VLOOKUP($A19,'I-Emax'!$A:$BQ,MATCH(CW$1,'I-Emax'!$A$1:$BQ$1,0),FALSE),"")</f>
        <v/>
      </c>
      <c r="CX19" s="47" t="str">
        <f>_xlfn.IFNA(VLOOKUP($A19,'I-Emax'!$A:$BQ,MATCH(CX$1,'I-Emax'!$A$1:$BQ$1,0),FALSE),"")</f>
        <v/>
      </c>
      <c r="CY19" s="147" t="str">
        <f>_xlfn.IFNA(VLOOKUP($A19,'B-Emax'!$A:$IC,MATCH(CY$1,'B-Emax'!$A$1:$IC$1,0),FALSE),"")</f>
        <v/>
      </c>
      <c r="CZ19" s="51">
        <f>_xlfn.IFNA(VLOOKUP($A19,'B-Emax'!$A:$IC,MATCH(CZ$1,'B-Emax'!$A$1:$IC$1,0),FALSE),"")</f>
        <v>0.3111293297806928</v>
      </c>
      <c r="DA19" s="51" t="str">
        <f>_xlfn.IFNA(VLOOKUP($A19,'B-Emax'!$A:$IC,MATCH(DA$1,'B-Emax'!$A$1:$IC$1,0),FALSE),"")</f>
        <v/>
      </c>
      <c r="DB19" s="51" t="str">
        <f>_xlfn.IFNA(VLOOKUP($A19,'B-Emax'!$A:$IC,MATCH(DB$1,'B-Emax'!$A$1:$IC$1,0),FALSE),"")</f>
        <v/>
      </c>
      <c r="DC19" s="51" t="str">
        <f>_xlfn.IFNA(VLOOKUP($A19,'I-Emax'!$A:$IC,MATCH(DC$1,'I-Emax'!$A$1:$IC$1,0),FALSE),"")</f>
        <v/>
      </c>
      <c r="DD19" s="51">
        <f>_xlfn.IFNA(VLOOKUP($A19,'I-Emax'!$A:$IC,MATCH(DD$1,'I-Emax'!$A$1:$IC$1,0),FALSE),"")</f>
        <v>0.61315280464216626</v>
      </c>
      <c r="DE19" s="51" t="str">
        <f>_xlfn.IFNA(VLOOKUP($A19,'I-Emax'!$A:$IC,MATCH(DE$1,'I-Emax'!$A$1:$IC$1,0),FALSE),"")</f>
        <v/>
      </c>
      <c r="DF19" s="51" t="str">
        <f>_xlfn.IFNA(VLOOKUP($A19,'I-Emax'!$A:$IC,MATCH(DF$1,'I-Emax'!$A$1:$IC$1,0),FALSE),"")</f>
        <v/>
      </c>
      <c r="DG19" s="147" t="str">
        <f>_xlfn.IFNA(VLOOKUP($A19,'B-Emax'!$A:$IC,MATCH(DG$1,'B-Emax'!$A$1:$IC$1,0),FALSE),"")</f>
        <v/>
      </c>
      <c r="DH19" s="51">
        <f>_xlfn.IFNA(VLOOKUP($A19,'B-Emax'!$A:$IC,MATCH(DH$1,'B-Emax'!$A$1:$IC$1,0),FALSE),"")</f>
        <v>0.26834975156187035</v>
      </c>
      <c r="DI19" s="51" t="str">
        <f>_xlfn.IFNA(VLOOKUP($A19,'B-Emax'!$A:$IC,MATCH(DI$1,'B-Emax'!$A$1:$IC$1,0),FALSE),"")</f>
        <v/>
      </c>
      <c r="DJ19" s="51" t="str">
        <f>_xlfn.IFNA(VLOOKUP($A19,'B-Emax'!$A:$IC,MATCH(DJ$1,'B-Emax'!$A$1:$IC$1,0),FALSE),"")</f>
        <v/>
      </c>
      <c r="DK19" s="51" t="str">
        <f>_xlfn.IFNA(VLOOKUP($A19,'I-Emax'!$A:$IC,MATCH(DK$1,'I-Emax'!$A$1:$IC$1,0),FALSE),"")</f>
        <v/>
      </c>
      <c r="DL19" s="51">
        <f>_xlfn.IFNA(VLOOKUP($A19,'I-Emax'!$A:$IC,MATCH(DL$1,'I-Emax'!$A$1:$IC$1,0),FALSE),"")</f>
        <v>0.44115197167926118</v>
      </c>
      <c r="DM19" s="51" t="str">
        <f>_xlfn.IFNA(VLOOKUP($A19,'I-Emax'!$A:$IC,MATCH(DM$1,'I-Emax'!$A$1:$IC$1,0),FALSE),"")</f>
        <v/>
      </c>
      <c r="DN19" s="51" t="str">
        <f>_xlfn.IFNA(VLOOKUP($A19,'I-Emax'!$A:$IC,MATCH(DN$1,'I-Emax'!$A$1:$IC$1,0),FALSE),"")</f>
        <v/>
      </c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</row>
    <row r="20" spans="1:139" s="49" customFormat="1" x14ac:dyDescent="0.2">
      <c r="A20" s="29" t="s">
        <v>35</v>
      </c>
      <c r="B20" s="333" t="str">
        <f>VLOOKUP($A20,BI!$A:$Q,MATCH(B$1,BI!$A$1:$Q$1,0),FALSE)</f>
        <v/>
      </c>
      <c r="C20" s="373">
        <f>VLOOKUP($A20,BI!$A:$Q,MATCH(C$1,BI!$A$1:$Q$1,0),FALSE)</f>
        <v>1</v>
      </c>
      <c r="D20" s="373">
        <f>VLOOKUP($A20,BI!$A:$Q,MATCH(D$1,BI!$A$1:$Q$1,0),FALSE)</f>
        <v>1</v>
      </c>
      <c r="E20" s="373">
        <f>VLOOKUP($A20,BI!$A:$Q,MATCH(E$1,BI!$A$1:$Q$1,0),FALSE)</f>
        <v>1</v>
      </c>
      <c r="F20" s="373">
        <f>VLOOKUP($A20,BI!$A:$Q,MATCH(F$1,BI!$A$1:$Q$1,0),FALSE)</f>
        <v>1</v>
      </c>
      <c r="G20" s="373">
        <f>VLOOKUP($A20,BI!$A:$Q,MATCH(G$1,BI!$A$1:$Q$1,0),FALSE)</f>
        <v>1</v>
      </c>
      <c r="H20" s="373" t="str">
        <f>VLOOKUP($A20,BI!$A:$Q,MATCH(H$1,BI!$A$1:$Q$1,0),FALSE)</f>
        <v/>
      </c>
      <c r="I20" s="373" t="str">
        <f>VLOOKUP($A20,BI!$A:$Q,MATCH(I$1,BI!$A$1:$Q$1,0),FALSE)</f>
        <v/>
      </c>
      <c r="J20" s="373" t="str">
        <f>VLOOKUP($A20,BI!$A:$Q,MATCH(J$1,BI!$A$1:$Q$1,0),FALSE)</f>
        <v/>
      </c>
      <c r="K20" s="373" t="str">
        <f>VLOOKUP($A20,BI!$A:$Q,MATCH(K$1,BI!$A$1:$Q$1,0),FALSE)</f>
        <v/>
      </c>
      <c r="L20" s="373" t="str">
        <f>VLOOKUP($A20,BI!$A:$Q,MATCH(L$1,BI!$A$1:$Q$1,0),FALSE)</f>
        <v/>
      </c>
      <c r="M20" s="373" t="str">
        <f>VLOOKUP($A20,BI!$A:$Q,MATCH(M$1,BI!$A$1:$Q$1,0),FALSE)</f>
        <v/>
      </c>
      <c r="N20" s="49">
        <f t="shared" si="1"/>
        <v>5</v>
      </c>
      <c r="O20" s="49" t="str">
        <f>VLOOKUP($A20,BI!$A:$Q,MATCH(O$1,BI!$A$1:$Q$1,0),FALSE)</f>
        <v/>
      </c>
      <c r="P20" s="37">
        <f>VLOOKUP($A20,BI!$A:$Q,MATCH(P$1,BI!$A$1:$Q$1,0),FALSE)</f>
        <v>1</v>
      </c>
      <c r="Q20" s="37" t="str">
        <f>VLOOKUP($A20,BI!$A:$Q,MATCH(Q$1,BI!$A$1:$Q$1,0),FALSE)</f>
        <v/>
      </c>
      <c r="R20" s="37" t="str">
        <f>VLOOKUP($A20,BI!$A:$Q,MATCH(R$1,BI!$A$1:$Q$1,0),FALSE)</f>
        <v/>
      </c>
      <c r="S20" s="37">
        <f t="shared" si="0"/>
        <v>1</v>
      </c>
      <c r="T20" s="61" cm="1">
        <f t="array" ref="T20">IFERROR(IF(N20&gt;2,RSQ(IF($B20:$M20&lt;&gt;"",AE20:AP20,""),IF($B20:$M20&lt;&gt;"",AQ20:BB20,"")),""),"")</f>
        <v>0.69125499997938566</v>
      </c>
      <c r="U20" s="51" cm="1">
        <f t="array" ref="U20">IFERROR(IF($N20&gt;2,RSQ(IF($AE20:$AP20&lt;&gt;"",BC20:BN20,""),IF($AE20:$AP20&lt;&gt;"",BO20:BZ20,"")),""),"")</f>
        <v>0.20538907895292438</v>
      </c>
      <c r="V20" s="51" cm="1">
        <f t="array" ref="V20">IFERROR(IF($N20&gt;2,RSQ(IF($B20:$M20&lt;&gt;"",CA20:CL20,""),IF($B20:$M20&lt;&gt;"",CM20:CX20,"")),""),"")</f>
        <v>0.20538907895292424</v>
      </c>
      <c r="W20" s="61" t="str" cm="1">
        <f t="array" ref="W20">IFERROR(IF(AND($S20&gt;2,$N20&gt;2),RSQ(IF($B20:$M20&lt;&gt;"",AE20:AP20,""),IF($B20:$M20&lt;&gt;"",AQ20:BB20,"")),""),"")</f>
        <v/>
      </c>
      <c r="X20" s="51" t="str" cm="1">
        <f t="array" ref="X20">IFERROR(IF(AND($S20&gt;2,$N20&gt;2),RSQ(IF($AE20:$AP20&lt;&gt;"",BC20:BN20,""),IF($AE20:$AP20&lt;&gt;"",BO20:BZ20,"")),""),"")</f>
        <v/>
      </c>
      <c r="Y20" s="61" cm="1">
        <f t="array" ref="Y20">IFERROR(IF(COUNT(C20:G20)&gt;2,RSQ(IF($C20:$G20&lt;&gt;"",AF20:AJ20,""),IF($C20:$G20&lt;&gt;"",AR20:AV20,"")),""),"")</f>
        <v>0.69125499997938566</v>
      </c>
      <c r="Z20" s="51" cm="1">
        <f t="array" ref="Z20">IFERROR(IF(COUNT(C20:G20)&gt;2,RSQ(IF($C20:$G20&lt;&gt;"",BD20:BH20,""),IF($C20:$G20&lt;&gt;"",BP20:BT20,"")),""),"")</f>
        <v>0.20538907895292438</v>
      </c>
      <c r="AA20" s="51" t="str" cm="1">
        <f t="array" ref="AA20">IFERROR(IF(COUNT(H20:K20)&gt;2,RSQ(IF($H20:$K20&lt;&gt;"",AK20:AN20,""),IF($H20:$K20&lt;&gt;"",AW20:AZ20,"")),""),"")</f>
        <v/>
      </c>
      <c r="AB20" s="51" t="str" cm="1">
        <f t="array" ref="AB20">IFERROR(IF(COUNT(H20:K20)&gt;2,RSQ(IF($H20:$K20&lt;&gt;"",BI20:BL20,""),IF($H20:$K20&lt;&gt;"",BU20:BX20,"")),""),"")</f>
        <v/>
      </c>
      <c r="AC20" s="61" t="str" cm="1">
        <f t="array" ref="AC20">IFERROR(IF($S20&gt;2,RSQ(IF($O20:$R20&lt;&gt;"",CY20:DB20,""),IF($O20:$R20&lt;&gt;"",DC20:DF20,"")),""),"")</f>
        <v/>
      </c>
      <c r="AD20" s="51" t="str" cm="1">
        <f t="array" ref="AD20">IFERROR(IF($S20&gt;2,RSQ(IF($O20:$R20&lt;&gt;"",DG20:DJ20,""),IF($O20:$R20&lt;&gt;"",DK20:DN20,"")),""),"")</f>
        <v/>
      </c>
      <c r="AE20" s="80" t="str">
        <f>_xlfn.IFNA(VLOOKUP($A20,'B-Emax'!$A:$BM,MATCH(AE$1,'B-Emax'!$A$1:$BM$1,0),FALSE),"")</f>
        <v/>
      </c>
      <c r="AF20" s="81">
        <f>_xlfn.IFNA(VLOOKUP($A20,'B-Emax'!$A:$BM,MATCH(AF$1,'B-Emax'!$A$1:$BM$1,0),FALSE),"")</f>
        <v>91.36</v>
      </c>
      <c r="AG20" s="81">
        <f>_xlfn.IFNA(VLOOKUP($A20,'B-Emax'!$A:$BM,MATCH(AG$1,'B-Emax'!$A$1:$BM$1,0),FALSE),"")</f>
        <v>108.9</v>
      </c>
      <c r="AH20" s="81">
        <f>_xlfn.IFNA(VLOOKUP($A20,'B-Emax'!$A:$BM,MATCH(AH$1,'B-Emax'!$A$1:$BM$1,0),FALSE),"")</f>
        <v>73.33</v>
      </c>
      <c r="AI20" s="81">
        <f>_xlfn.IFNA(VLOOKUP($A20,'B-Emax'!$A:$BM,MATCH(AI$1,'B-Emax'!$A$1:$BM$1,0),FALSE),"")</f>
        <v>88.15</v>
      </c>
      <c r="AJ20" s="81">
        <f>_xlfn.IFNA(VLOOKUP($A20,'B-Emax'!$A:$BM,MATCH(AJ$1,'B-Emax'!$A$1:$BM$1,0),FALSE),"")</f>
        <v>134.5</v>
      </c>
      <c r="AK20" s="82" t="str">
        <f>_xlfn.IFNA(VLOOKUP($A20,'B-Emax'!$A:$BM,MATCH(AK$1,'B-Emax'!$A$1:$BM$1,0),FALSE),"")</f>
        <v/>
      </c>
      <c r="AL20" s="82" t="str">
        <f>_xlfn.IFNA(VLOOKUP($A20,'B-Emax'!$A:$BM,MATCH(AL$1,'B-Emax'!$A$1:$BM$1,0),FALSE),"")</f>
        <v/>
      </c>
      <c r="AM20" s="82" t="str">
        <f>_xlfn.IFNA(VLOOKUP($A20,'B-Emax'!$A:$BM,MATCH(AM$1,'B-Emax'!$A$1:$BM$1,0),FALSE),"")</f>
        <v/>
      </c>
      <c r="AN20" s="81" t="str">
        <f>_xlfn.IFNA(VLOOKUP($A20,'B-Emax'!$A:$BM,MATCH(AN$1,'B-Emax'!$A$1:$BM$1,0),FALSE),"")</f>
        <v/>
      </c>
      <c r="AO20" s="82" t="str">
        <f>_xlfn.IFNA(VLOOKUP($A20,'B-Emax'!$A:$BM,MATCH(AO$1,'B-Emax'!$A$1:$BM$1,0),FALSE),"")</f>
        <v/>
      </c>
      <c r="AP20" s="82" t="str">
        <f>_xlfn.IFNA(VLOOKUP($A20,'B-Emax'!$A:$BM,MATCH(AP$1,'B-Emax'!$A$1:$BM$1,0),FALSE),"")</f>
        <v/>
      </c>
      <c r="AQ20" s="50" t="str">
        <f>_xlfn.IFNA(VLOOKUP($A20,'I-Emax'!$A:$BM,MATCH(AQ$1,'I-Emax'!$A$1:$BM$1,0),FALSE),"")</f>
        <v/>
      </c>
      <c r="AR20" s="50">
        <f>_xlfn.IFNA(VLOOKUP($A20,'I-Emax'!$A:$BM,MATCH(AR$1,'I-Emax'!$A$1:$BM$1,0),FALSE),"")</f>
        <v>14</v>
      </c>
      <c r="AS20" s="50">
        <f>_xlfn.IFNA(VLOOKUP($A20,'I-Emax'!$A:$BM,MATCH(AS$1,'I-Emax'!$A$1:$BM$1,0),FALSE),"")</f>
        <v>14</v>
      </c>
      <c r="AT20" s="50">
        <f>_xlfn.IFNA(VLOOKUP($A20,'I-Emax'!$A:$BM,MATCH(AT$1,'I-Emax'!$A$1:$BM$1,0),FALSE),"")</f>
        <v>18.7</v>
      </c>
      <c r="AU20" s="50">
        <f>_xlfn.IFNA(VLOOKUP($A20,'I-Emax'!$A:$BM,MATCH(AU$1,'I-Emax'!$A$1:$BM$1,0),FALSE),"")</f>
        <v>18.7</v>
      </c>
      <c r="AV20" s="50">
        <f>_xlfn.IFNA(VLOOKUP($A20,'I-Emax'!$A:$BM,MATCH(AV$1,'I-Emax'!$A$1:$BM$1,0),FALSE),"")</f>
        <v>12.5</v>
      </c>
      <c r="AW20" s="50" t="str">
        <f>_xlfn.IFNA(VLOOKUP($A20,'I-Emax'!$A:$BM,MATCH(AW$1,'I-Emax'!$A$1:$BM$1,0),FALSE),"")</f>
        <v/>
      </c>
      <c r="AX20" s="50" t="str">
        <f>_xlfn.IFNA(VLOOKUP($A20,'I-Emax'!$A:$BM,MATCH(AX$1,'I-Emax'!$A$1:$BM$1,0),FALSE),"")</f>
        <v/>
      </c>
      <c r="AY20" s="50" t="str">
        <f>_xlfn.IFNA(VLOOKUP($A20,'I-Emax'!$A:$BM,MATCH(AY$1,'I-Emax'!$A$1:$BM$1,0),FALSE),"")</f>
        <v/>
      </c>
      <c r="AZ20" s="50" t="str">
        <f>_xlfn.IFNA(VLOOKUP($A20,'I-Emax'!$A:$BM,MATCH(AZ$1,'I-Emax'!$A$1:$BM$1,0),FALSE),"")</f>
        <v/>
      </c>
      <c r="BA20" s="50" t="str">
        <f>_xlfn.IFNA(VLOOKUP($A20,'I-Emax'!$A:$BM,MATCH(BA$1,'I-Emax'!$A$1:$BM$1,0),FALSE),"")</f>
        <v/>
      </c>
      <c r="BB20" s="50" t="str">
        <f>_xlfn.IFNA(VLOOKUP($A20,'I-Emax'!$A:$BM,MATCH(BB$1,'I-Emax'!$A$1:$BM$1,0),FALSE),"")</f>
        <v/>
      </c>
      <c r="BC20" s="40" t="str">
        <f>_xlfn.IFNA(VLOOKUP($A20,'B-Emax'!$A:$BM,MATCH(BC$1,'B-Emax'!$A$1:$BM$1,0),FALSE),"")</f>
        <v/>
      </c>
      <c r="BD20" s="41">
        <f>_xlfn.IFNA(VLOOKUP($A20,'B-Emax'!$A:$BM,MATCH(BD$1,'B-Emax'!$A$1:$BM$1,0),FALSE),"")</f>
        <v>9.8981581798483209E-2</v>
      </c>
      <c r="BE20" s="41">
        <f>_xlfn.IFNA(VLOOKUP($A20,'B-Emax'!$A:$BM,MATCH(BE$1,'B-Emax'!$A$1:$BM$1,0),FALSE),"")</f>
        <v>0.18020850570908492</v>
      </c>
      <c r="BF20" s="41">
        <f>_xlfn.IFNA(VLOOKUP($A20,'B-Emax'!$A:$BM,MATCH(BF$1,'B-Emax'!$A$1:$BM$1,0),FALSE),"")</f>
        <v>0.19712365591397848</v>
      </c>
      <c r="BG20" s="41">
        <f>_xlfn.IFNA(VLOOKUP($A20,'B-Emax'!$A:$BM,MATCH(BG$1,'B-Emax'!$A$1:$BM$1,0),FALSE),"")</f>
        <v>0.18067226890756305</v>
      </c>
      <c r="BH20" s="41">
        <f>_xlfn.IFNA(VLOOKUP($A20,'B-Emax'!$A:$BM,MATCH(BH$1,'B-Emax'!$A$1:$BM$1,0),FALSE),"")</f>
        <v>0.39008120649651973</v>
      </c>
      <c r="BI20" s="41" t="str">
        <f>_xlfn.IFNA(VLOOKUP($A20,'B-Emax'!$A:$BM,MATCH(BI$1,'B-Emax'!$A$1:$BM$1,0),FALSE),"")</f>
        <v/>
      </c>
      <c r="BJ20" s="41" t="str">
        <f>_xlfn.IFNA(VLOOKUP($A20,'B-Emax'!$A:$BM,MATCH(BJ$1,'B-Emax'!$A$1:$BM$1,0),FALSE),"")</f>
        <v/>
      </c>
      <c r="BK20" s="41" t="str">
        <f>_xlfn.IFNA(VLOOKUP($A20,'B-Emax'!$A:$BM,MATCH(BK$1,'B-Emax'!$A$1:$BM$1,0),FALSE),"")</f>
        <v/>
      </c>
      <c r="BL20" s="41" t="str">
        <f>_xlfn.IFNA(VLOOKUP($A20,'B-Emax'!$A:$BM,MATCH(BL$1,'B-Emax'!$A$1:$BM$1,0),FALSE),"")</f>
        <v/>
      </c>
      <c r="BM20" s="41" t="str">
        <f>_xlfn.IFNA(VLOOKUP($A20,'B-Emax'!$A:$BM,MATCH(BM$1,'B-Emax'!$A$1:$BM$1,0),FALSE),"")</f>
        <v/>
      </c>
      <c r="BN20" s="41" t="str">
        <f>_xlfn.IFNA(VLOOKUP($A20,'B-Emax'!$A:$BM,MATCH(BN$1,'B-Emax'!$A$1:$BM$1,0),FALSE),"")</f>
        <v/>
      </c>
      <c r="BO20" s="47" t="str">
        <f>_xlfn.IFNA(VLOOKUP($A20,'I-Emax'!$A:$BM,MATCH(BO$1,'I-Emax'!$A$1:$BM$1,0),FALSE),"")</f>
        <v/>
      </c>
      <c r="BP20" s="47">
        <f>_xlfn.IFNA(VLOOKUP($A20,'I-Emax'!$A:$BM,MATCH(BP$1,'I-Emax'!$A$1:$BM$1,0),FALSE),"")</f>
        <v>0.27079303675048355</v>
      </c>
      <c r="BQ20" s="47">
        <f>_xlfn.IFNA(VLOOKUP($A20,'I-Emax'!$A:$BM,MATCH(BQ$1,'I-Emax'!$A$1:$BM$1,0),FALSE),"")</f>
        <v>0.27079303675048355</v>
      </c>
      <c r="BR20" s="47">
        <f>_xlfn.IFNA(VLOOKUP($A20,'I-Emax'!$A:$BM,MATCH(BR$1,'I-Emax'!$A$1:$BM$1,0),FALSE),"")</f>
        <v>0.38716356107660455</v>
      </c>
      <c r="BS20" s="47">
        <f>_xlfn.IFNA(VLOOKUP($A20,'I-Emax'!$A:$BM,MATCH(BS$1,'I-Emax'!$A$1:$BM$1,0),FALSE),"")</f>
        <v>0.38716356107660455</v>
      </c>
      <c r="BT20" s="47">
        <f>_xlfn.IFNA(VLOOKUP($A20,'I-Emax'!$A:$BM,MATCH(BT$1,'I-Emax'!$A$1:$BM$1,0),FALSE),"")</f>
        <v>0.36231884057971014</v>
      </c>
      <c r="BU20" s="47" t="str">
        <f>_xlfn.IFNA(VLOOKUP($A20,'I-Emax'!$A:$BM,MATCH(BU$1,'I-Emax'!$A$1:$BM$1,0),FALSE),"")</f>
        <v/>
      </c>
      <c r="BV20" s="47" t="str">
        <f>_xlfn.IFNA(VLOOKUP($A20,'I-Emax'!$A:$BM,MATCH(BV$1,'I-Emax'!$A$1:$BM$1,0),FALSE),"")</f>
        <v/>
      </c>
      <c r="BW20" s="47" t="str">
        <f>_xlfn.IFNA(VLOOKUP($A20,'I-Emax'!$A:$BM,MATCH(BW$1,'I-Emax'!$A$1:$BM$1,0),FALSE),"")</f>
        <v/>
      </c>
      <c r="BX20" s="47" t="str">
        <f>_xlfn.IFNA(VLOOKUP($A20,'I-Emax'!$A:$BM,MATCH(BX$1,'I-Emax'!$A$1:$BM$1,0),FALSE),"")</f>
        <v/>
      </c>
      <c r="BY20" s="47" t="str">
        <f>_xlfn.IFNA(VLOOKUP($A20,'I-Emax'!$A:$BM,MATCH(BY$1,'I-Emax'!$A$1:$BM$1,0),FALSE),"")</f>
        <v/>
      </c>
      <c r="BZ20" s="47" t="str">
        <f>_xlfn.IFNA(VLOOKUP($A20,'I-Emax'!$A:$BM,MATCH(BZ$1,'I-Emax'!$A$1:$BM$1,0),FALSE),"")</f>
        <v/>
      </c>
      <c r="CA20" s="40" t="str">
        <f>_xlfn.IFNA(VLOOKUP($A20,'B-Emax'!$A:$BM,MATCH(CA$1,'B-Emax'!$A$1:$BM$1,0),FALSE),"")</f>
        <v/>
      </c>
      <c r="CB20" s="41">
        <f>_xlfn.IFNA(VLOOKUP($A20,'B-Emax'!$A:$BM,MATCH(CB$1,'B-Emax'!$A$1:$BM$1,0),FALSE),"")</f>
        <v>0</v>
      </c>
      <c r="CC20" s="41">
        <f>_xlfn.IFNA(VLOOKUP($A20,'B-Emax'!$A:$BM,MATCH(CC$1,'B-Emax'!$A$1:$BM$1,0),FALSE),"")</f>
        <v>0.27903479434183409</v>
      </c>
      <c r="CD20" s="41">
        <f>_xlfn.IFNA(VLOOKUP($A20,'B-Emax'!$A:$BM,MATCH(CD$1,'B-Emax'!$A$1:$BM$1,0),FALSE),"")</f>
        <v>0.33714256491158318</v>
      </c>
      <c r="CE20" s="41">
        <f>_xlfn.IFNA(VLOOKUP($A20,'B-Emax'!$A:$BM,MATCH(CE$1,'B-Emax'!$A$1:$BM$1,0),FALSE),"")</f>
        <v>0.28062793689211807</v>
      </c>
      <c r="CF20" s="41">
        <f>_xlfn.IFNA(VLOOKUP($A20,'B-Emax'!$A:$BM,MATCH(CF$1,'B-Emax'!$A$1:$BM$1,0),FALSE),"")</f>
        <v>1</v>
      </c>
      <c r="CG20" s="41" t="str">
        <f>_xlfn.IFNA(VLOOKUP($A20,'B-Emax'!$A:$BM,MATCH(CG$1,'B-Emax'!$A$1:$BM$1,0),FALSE),"")</f>
        <v/>
      </c>
      <c r="CH20" s="41" t="str">
        <f>_xlfn.IFNA(VLOOKUP($A20,'B-Emax'!$A:$BM,MATCH(CH$1,'B-Emax'!$A$1:$BM$1,0),FALSE),"")</f>
        <v/>
      </c>
      <c r="CI20" s="41" t="str">
        <f>_xlfn.IFNA(VLOOKUP($A20,'B-Emax'!$A:$BM,MATCH(CI$1,'B-Emax'!$A$1:$BM$1,0),FALSE),"")</f>
        <v/>
      </c>
      <c r="CJ20" s="41" t="str">
        <f>_xlfn.IFNA(VLOOKUP($A20,'B-Emax'!$A:$BM,MATCH(CJ$1,'B-Emax'!$A$1:$BM$1,0),FALSE),"")</f>
        <v/>
      </c>
      <c r="CK20" s="41" t="str">
        <f>_xlfn.IFNA(VLOOKUP($A20,'B-Emax'!$A:$BM,MATCH(CK$1,'B-Emax'!$A$1:$BM$1,0),FALSE),"")</f>
        <v/>
      </c>
      <c r="CL20" s="41" t="str">
        <f>_xlfn.IFNA(VLOOKUP($A20,'B-Emax'!$A:$BM,MATCH(CL$1,'B-Emax'!$A$1:$BM$1,0),FALSE),"")</f>
        <v/>
      </c>
      <c r="CM20" s="47" t="str">
        <f>_xlfn.IFNA(VLOOKUP($A20,'I-Emax'!$A:$BQ,MATCH(CM$1,'I-Emax'!$A$1:$BQ$1,0),FALSE),"")</f>
        <v/>
      </c>
      <c r="CN20" s="47">
        <f>_xlfn.IFNA(VLOOKUP($A20,'I-Emax'!$A:$BQ,MATCH(CN$1,'I-Emax'!$A$1:$BQ$1,0),FALSE),"")</f>
        <v>0</v>
      </c>
      <c r="CO20" s="47">
        <f>_xlfn.IFNA(VLOOKUP($A20,'I-Emax'!$A:$BQ,MATCH(CO$1,'I-Emax'!$A$1:$BQ$1,0),FALSE),"")</f>
        <v>0</v>
      </c>
      <c r="CP20" s="47">
        <f>_xlfn.IFNA(VLOOKUP($A20,'I-Emax'!$A:$BQ,MATCH(CP$1,'I-Emax'!$A$1:$BQ$1,0),FALSE),"")</f>
        <v>1</v>
      </c>
      <c r="CQ20" s="47">
        <f>_xlfn.IFNA(VLOOKUP($A20,'I-Emax'!$A:$BQ,MATCH(CQ$1,'I-Emax'!$A$1:$BQ$1,0),FALSE),"")</f>
        <v>1</v>
      </c>
      <c r="CR20" s="47">
        <f>_xlfn.IFNA(VLOOKUP($A20,'I-Emax'!$A:$BQ,MATCH(CR$1,'I-Emax'!$A$1:$BQ$1,0),FALSE),"")</f>
        <v>0.78650332083003549</v>
      </c>
      <c r="CS20" s="47" t="str">
        <f>_xlfn.IFNA(VLOOKUP($A20,'I-Emax'!$A:$BQ,MATCH(CS$1,'I-Emax'!$A$1:$BQ$1,0),FALSE),"")</f>
        <v/>
      </c>
      <c r="CT20" s="47" t="str">
        <f>_xlfn.IFNA(VLOOKUP($A20,'I-Emax'!$A:$BQ,MATCH(CT$1,'I-Emax'!$A$1:$BQ$1,0),FALSE),"")</f>
        <v/>
      </c>
      <c r="CU20" s="47" t="str">
        <f>_xlfn.IFNA(VLOOKUP($A20,'I-Emax'!$A:$BQ,MATCH(CU$1,'I-Emax'!$A$1:$BQ$1,0),FALSE),"")</f>
        <v/>
      </c>
      <c r="CV20" s="47" t="str">
        <f>_xlfn.IFNA(VLOOKUP($A20,'I-Emax'!$A:$BQ,MATCH(CV$1,'I-Emax'!$A$1:$BQ$1,0),FALSE),"")</f>
        <v/>
      </c>
      <c r="CW20" s="47" t="str">
        <f>_xlfn.IFNA(VLOOKUP($A20,'I-Emax'!$A:$BQ,MATCH(CW$1,'I-Emax'!$A$1:$BQ$1,0),FALSE),"")</f>
        <v/>
      </c>
      <c r="CX20" s="47" t="str">
        <f>_xlfn.IFNA(VLOOKUP($A20,'I-Emax'!$A:$BQ,MATCH(CX$1,'I-Emax'!$A$1:$BQ$1,0),FALSE),"")</f>
        <v/>
      </c>
      <c r="CY20" s="147" t="str">
        <f>_xlfn.IFNA(VLOOKUP($A20,'B-Emax'!$A:$IC,MATCH(CY$1,'B-Emax'!$A$1:$IC$1,0),FALSE),"")</f>
        <v/>
      </c>
      <c r="CZ20" s="51">
        <f>_xlfn.IFNA(VLOOKUP($A20,'B-Emax'!$A:$IC,MATCH(CZ$1,'B-Emax'!$A$1:$IC$1,0),FALSE),"")</f>
        <v>0.39008120649651973</v>
      </c>
      <c r="DA20" s="51" t="str">
        <f>_xlfn.IFNA(VLOOKUP($A20,'B-Emax'!$A:$IC,MATCH(DA$1,'B-Emax'!$A$1:$IC$1,0),FALSE),"")</f>
        <v/>
      </c>
      <c r="DB20" s="51" t="str">
        <f>_xlfn.IFNA(VLOOKUP($A20,'B-Emax'!$A:$IC,MATCH(DB$1,'B-Emax'!$A$1:$IC$1,0),FALSE),"")</f>
        <v/>
      </c>
      <c r="DC20" s="51" t="str">
        <f>_xlfn.IFNA(VLOOKUP($A20,'I-Emax'!$A:$IC,MATCH(DC$1,'I-Emax'!$A$1:$IC$1,0),FALSE),"")</f>
        <v/>
      </c>
      <c r="DD20" s="51">
        <f>_xlfn.IFNA(VLOOKUP($A20,'I-Emax'!$A:$IC,MATCH(DD$1,'I-Emax'!$A$1:$IC$1,0),FALSE),"")</f>
        <v>0.38716356107660455</v>
      </c>
      <c r="DE20" s="51" t="str">
        <f>_xlfn.IFNA(VLOOKUP($A20,'I-Emax'!$A:$IC,MATCH(DE$1,'I-Emax'!$A$1:$IC$1,0),FALSE),"")</f>
        <v/>
      </c>
      <c r="DF20" s="51" t="str">
        <f>_xlfn.IFNA(VLOOKUP($A20,'I-Emax'!$A:$IC,MATCH(DF$1,'I-Emax'!$A$1:$IC$1,0),FALSE),"")</f>
        <v/>
      </c>
      <c r="DG20" s="147" t="str">
        <f>_xlfn.IFNA(VLOOKUP($A20,'B-Emax'!$A:$IC,MATCH(DG$1,'B-Emax'!$A$1:$IC$1,0),FALSE),"")</f>
        <v/>
      </c>
      <c r="DH20" s="51">
        <f>_xlfn.IFNA(VLOOKUP($A20,'B-Emax'!$A:$IC,MATCH(DH$1,'B-Emax'!$A$1:$IC$1,0),FALSE),"")</f>
        <v>0.20941344376512588</v>
      </c>
      <c r="DI20" s="51" t="str">
        <f>_xlfn.IFNA(VLOOKUP($A20,'B-Emax'!$A:$IC,MATCH(DI$1,'B-Emax'!$A$1:$IC$1,0),FALSE),"")</f>
        <v/>
      </c>
      <c r="DJ20" s="51" t="str">
        <f>_xlfn.IFNA(VLOOKUP($A20,'B-Emax'!$A:$IC,MATCH(DJ$1,'B-Emax'!$A$1:$IC$1,0),FALSE),"")</f>
        <v/>
      </c>
      <c r="DK20" s="51" t="str">
        <f>_xlfn.IFNA(VLOOKUP($A20,'I-Emax'!$A:$IC,MATCH(DK$1,'I-Emax'!$A$1:$IC$1,0),FALSE),"")</f>
        <v/>
      </c>
      <c r="DL20" s="51">
        <f>_xlfn.IFNA(VLOOKUP($A20,'I-Emax'!$A:$IC,MATCH(DL$1,'I-Emax'!$A$1:$IC$1,0),FALSE),"")</f>
        <v>0.33564640724677725</v>
      </c>
      <c r="DM20" s="51" t="str">
        <f>_xlfn.IFNA(VLOOKUP($A20,'I-Emax'!$A:$IC,MATCH(DM$1,'I-Emax'!$A$1:$IC$1,0),FALSE),"")</f>
        <v/>
      </c>
      <c r="DN20" s="51" t="str">
        <f>_xlfn.IFNA(VLOOKUP($A20,'I-Emax'!$A:$IC,MATCH(DN$1,'I-Emax'!$A$1:$IC$1,0),FALSE),"")</f>
        <v/>
      </c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</row>
    <row r="21" spans="1:139" s="49" customFormat="1" x14ac:dyDescent="0.2">
      <c r="A21" s="29" t="s">
        <v>136</v>
      </c>
      <c r="B21" s="333" t="str">
        <f>VLOOKUP($A21,BI!$A:$Q,MATCH(B$1,BI!$A$1:$Q$1,0),FALSE)</f>
        <v/>
      </c>
      <c r="C21" s="373">
        <f>VLOOKUP($A21,BI!$A:$Q,MATCH(C$1,BI!$A$1:$Q$1,0),FALSE)</f>
        <v>1</v>
      </c>
      <c r="D21" s="373">
        <f>VLOOKUP($A21,BI!$A:$Q,MATCH(D$1,BI!$A$1:$Q$1,0),FALSE)</f>
        <v>1</v>
      </c>
      <c r="E21" s="373">
        <f>VLOOKUP($A21,BI!$A:$Q,MATCH(E$1,BI!$A$1:$Q$1,0),FALSE)</f>
        <v>1</v>
      </c>
      <c r="F21" s="373">
        <f>VLOOKUP($A21,BI!$A:$Q,MATCH(F$1,BI!$A$1:$Q$1,0),FALSE)</f>
        <v>1</v>
      </c>
      <c r="G21" s="373" t="str">
        <f>VLOOKUP($A21,BI!$A:$Q,MATCH(G$1,BI!$A$1:$Q$1,0),FALSE)</f>
        <v/>
      </c>
      <c r="H21" s="373" t="str">
        <f>VLOOKUP($A21,BI!$A:$Q,MATCH(H$1,BI!$A$1:$Q$1,0),FALSE)</f>
        <v/>
      </c>
      <c r="I21" s="373" t="str">
        <f>VLOOKUP($A21,BI!$A:$Q,MATCH(I$1,BI!$A$1:$Q$1,0),FALSE)</f>
        <v/>
      </c>
      <c r="J21" s="373" t="str">
        <f>VLOOKUP($A21,BI!$A:$Q,MATCH(J$1,BI!$A$1:$Q$1,0),FALSE)</f>
        <v/>
      </c>
      <c r="K21" s="373" t="str">
        <f>VLOOKUP($A21,BI!$A:$Q,MATCH(K$1,BI!$A$1:$Q$1,0),FALSE)</f>
        <v/>
      </c>
      <c r="L21" s="373" t="str">
        <f>VLOOKUP($A21,BI!$A:$Q,MATCH(L$1,BI!$A$1:$Q$1,0),FALSE)</f>
        <v/>
      </c>
      <c r="M21" s="373" t="str">
        <f>VLOOKUP($A21,BI!$A:$Q,MATCH(M$1,BI!$A$1:$Q$1,0),FALSE)</f>
        <v/>
      </c>
      <c r="N21" s="49">
        <f t="shared" si="1"/>
        <v>4</v>
      </c>
      <c r="O21" s="49" t="str">
        <f>VLOOKUP($A21,BI!$A:$Q,MATCH(O$1,BI!$A$1:$Q$1,0),FALSE)</f>
        <v/>
      </c>
      <c r="P21" s="37">
        <f>VLOOKUP($A21,BI!$A:$Q,MATCH(P$1,BI!$A$1:$Q$1,0),FALSE)</f>
        <v>1</v>
      </c>
      <c r="Q21" s="37" t="str">
        <f>VLOOKUP($A21,BI!$A:$Q,MATCH(Q$1,BI!$A$1:$Q$1,0),FALSE)</f>
        <v/>
      </c>
      <c r="R21" s="37" t="str">
        <f>VLOOKUP($A21,BI!$A:$Q,MATCH(R$1,BI!$A$1:$Q$1,0),FALSE)</f>
        <v/>
      </c>
      <c r="S21" s="37">
        <f t="shared" si="0"/>
        <v>1</v>
      </c>
      <c r="T21" s="61" cm="1">
        <f t="array" ref="T21">IFERROR(IF(N21&gt;2,RSQ(IF($B21:$M21&lt;&gt;"",AE21:AP21,""),IF($B21:$M21&lt;&gt;"",AQ21:BB21,"")),""),"")</f>
        <v>0.49880329353841202</v>
      </c>
      <c r="U21" s="51" cm="1">
        <f t="array" ref="U21">IFERROR(IF($N21&gt;2,RSQ(IF($AE21:$AP21&lt;&gt;"",BC21:BN21,""),IF($AE21:$AP21&lt;&gt;"",BO21:BZ21,"")),""),"")</f>
        <v>3.5498136233916705E-2</v>
      </c>
      <c r="V21" s="51" cm="1">
        <f t="array" ref="V21">IFERROR(IF($N21&gt;2,RSQ(IF($B21:$M21&lt;&gt;"",CA21:CL21,""),IF($B21:$M21&lt;&gt;"",CM21:CX21,"")),""),"")</f>
        <v>3.5498136233916691E-2</v>
      </c>
      <c r="W21" s="61" t="str" cm="1">
        <f t="array" ref="W21">IFERROR(IF(AND($S21&gt;2,$N21&gt;2),RSQ(IF($B21:$M21&lt;&gt;"",AE21:AP21,""),IF($B21:$M21&lt;&gt;"",AQ21:BB21,"")),""),"")</f>
        <v/>
      </c>
      <c r="X21" s="51" t="str" cm="1">
        <f t="array" ref="X21">IFERROR(IF(AND($S21&gt;2,$N21&gt;2),RSQ(IF($AE21:$AP21&lt;&gt;"",BC21:BN21,""),IF($AE21:$AP21&lt;&gt;"",BO21:BZ21,"")),""),"")</f>
        <v/>
      </c>
      <c r="Y21" s="61" cm="1">
        <f t="array" ref="Y21">IFERROR(IF(COUNT(C21:G21)&gt;2,RSQ(IF($C21:$G21&lt;&gt;"",AF21:AJ21,""),IF($C21:$G21&lt;&gt;"",AR21:AV21,"")),""),"")</f>
        <v>0.49880329353841202</v>
      </c>
      <c r="Z21" s="51" cm="1">
        <f t="array" ref="Z21">IFERROR(IF(COUNT(C21:G21)&gt;2,RSQ(IF($C21:$G21&lt;&gt;"",BD21:BH21,""),IF($C21:$G21&lt;&gt;"",BP21:BT21,"")),""),"")</f>
        <v>3.5498136233916705E-2</v>
      </c>
      <c r="AA21" s="51" t="str" cm="1">
        <f t="array" ref="AA21">IFERROR(IF(COUNT(H21:K21)&gt;2,RSQ(IF($H21:$K21&lt;&gt;"",AK21:AN21,""),IF($H21:$K21&lt;&gt;"",AW21:AZ21,"")),""),"")</f>
        <v/>
      </c>
      <c r="AB21" s="51" t="str" cm="1">
        <f t="array" ref="AB21">IFERROR(IF(COUNT(H21:K21)&gt;2,RSQ(IF($H21:$K21&lt;&gt;"",BI21:BL21,""),IF($H21:$K21&lt;&gt;"",BU21:BX21,"")),""),"")</f>
        <v/>
      </c>
      <c r="AC21" s="61" t="str" cm="1">
        <f t="array" ref="AC21">IFERROR(IF($S21&gt;2,RSQ(IF($O21:$R21&lt;&gt;"",CY21:DB21,""),IF($O21:$R21&lt;&gt;"",DC21:DF21,"")),""),"")</f>
        <v/>
      </c>
      <c r="AD21" s="51" t="str" cm="1">
        <f t="array" ref="AD21">IFERROR(IF($S21&gt;2,RSQ(IF($O21:$R21&lt;&gt;"",DG21:DJ21,""),IF($O21:$R21&lt;&gt;"",DK21:DN21,"")),""),"")</f>
        <v/>
      </c>
      <c r="AE21" s="80" t="str">
        <f>_xlfn.IFNA(VLOOKUP($A21,'B-Emax'!$A:$BM,MATCH(AE$1,'B-Emax'!$A$1:$BM$1,0),FALSE),"")</f>
        <v/>
      </c>
      <c r="AF21" s="81">
        <f>_xlfn.IFNA(VLOOKUP($A21,'B-Emax'!$A:$BM,MATCH(AF$1,'B-Emax'!$A$1:$BM$1,0),FALSE),"")</f>
        <v>226</v>
      </c>
      <c r="AG21" s="81">
        <f>_xlfn.IFNA(VLOOKUP($A21,'B-Emax'!$A:$BM,MATCH(AG$1,'B-Emax'!$A$1:$BM$1,0),FALSE),"")</f>
        <v>119.9</v>
      </c>
      <c r="AH21" s="81">
        <f>_xlfn.IFNA(VLOOKUP($A21,'B-Emax'!$A:$BM,MATCH(AH$1,'B-Emax'!$A$1:$BM$1,0),FALSE),"")</f>
        <v>91.94</v>
      </c>
      <c r="AI21" s="81">
        <f>_xlfn.IFNA(VLOOKUP($A21,'B-Emax'!$A:$BM,MATCH(AI$1,'B-Emax'!$A$1:$BM$1,0),FALSE),"")</f>
        <v>103.4</v>
      </c>
      <c r="AJ21" s="81" t="str">
        <f>_xlfn.IFNA(VLOOKUP($A21,'B-Emax'!$A:$BM,MATCH(AJ$1,'B-Emax'!$A$1:$BM$1,0),FALSE),"")</f>
        <v/>
      </c>
      <c r="AK21" s="82" t="str">
        <f>_xlfn.IFNA(VLOOKUP($A21,'B-Emax'!$A:$BM,MATCH(AK$1,'B-Emax'!$A$1:$BM$1,0),FALSE),"")</f>
        <v/>
      </c>
      <c r="AL21" s="82" t="str">
        <f>_xlfn.IFNA(VLOOKUP($A21,'B-Emax'!$A:$BM,MATCH(AL$1,'B-Emax'!$A$1:$BM$1,0),FALSE),"")</f>
        <v/>
      </c>
      <c r="AM21" s="82" t="str">
        <f>_xlfn.IFNA(VLOOKUP($A21,'B-Emax'!$A:$BM,MATCH(AM$1,'B-Emax'!$A$1:$BM$1,0),FALSE),"")</f>
        <v/>
      </c>
      <c r="AN21" s="81" t="str">
        <f>_xlfn.IFNA(VLOOKUP($A21,'B-Emax'!$A:$BM,MATCH(AN$1,'B-Emax'!$A$1:$BM$1,0),FALSE),"")</f>
        <v/>
      </c>
      <c r="AO21" s="82" t="str">
        <f>_xlfn.IFNA(VLOOKUP($A21,'B-Emax'!$A:$BM,MATCH(AO$1,'B-Emax'!$A$1:$BM$1,0),FALSE),"")</f>
        <v/>
      </c>
      <c r="AP21" s="82" t="str">
        <f>_xlfn.IFNA(VLOOKUP($A21,'B-Emax'!$A:$BM,MATCH(AP$1,'B-Emax'!$A$1:$BM$1,0),FALSE),"")</f>
        <v/>
      </c>
      <c r="AQ21" s="50" t="str">
        <f>_xlfn.IFNA(VLOOKUP($A21,'I-Emax'!$A:$BM,MATCH(AQ$1,'I-Emax'!$A$1:$BM$1,0),FALSE),"")</f>
        <v/>
      </c>
      <c r="AR21" s="50">
        <f>_xlfn.IFNA(VLOOKUP($A21,'I-Emax'!$A:$BM,MATCH(AR$1,'I-Emax'!$A$1:$BM$1,0),FALSE),"")</f>
        <v>29.1</v>
      </c>
      <c r="AS21" s="50">
        <f>_xlfn.IFNA(VLOOKUP($A21,'I-Emax'!$A:$BM,MATCH(AS$1,'I-Emax'!$A$1:$BM$1,0),FALSE),"")</f>
        <v>29.1</v>
      </c>
      <c r="AT21" s="50">
        <f>_xlfn.IFNA(VLOOKUP($A21,'I-Emax'!$A:$BM,MATCH(AT$1,'I-Emax'!$A$1:$BM$1,0),FALSE),"")</f>
        <v>26.1</v>
      </c>
      <c r="AU21" s="50">
        <f>_xlfn.IFNA(VLOOKUP($A21,'I-Emax'!$A:$BM,MATCH(AU$1,'I-Emax'!$A$1:$BM$1,0),FALSE),"")</f>
        <v>26.1</v>
      </c>
      <c r="AV21" s="50" t="str">
        <f>_xlfn.IFNA(VLOOKUP($A21,'I-Emax'!$A:$BM,MATCH(AV$1,'I-Emax'!$A$1:$BM$1,0),FALSE),"")</f>
        <v/>
      </c>
      <c r="AW21" s="50" t="str">
        <f>_xlfn.IFNA(VLOOKUP($A21,'I-Emax'!$A:$BM,MATCH(AW$1,'I-Emax'!$A$1:$BM$1,0),FALSE),"")</f>
        <v/>
      </c>
      <c r="AX21" s="50" t="str">
        <f>_xlfn.IFNA(VLOOKUP($A21,'I-Emax'!$A:$BM,MATCH(AX$1,'I-Emax'!$A$1:$BM$1,0),FALSE),"")</f>
        <v/>
      </c>
      <c r="AY21" s="50" t="str">
        <f>_xlfn.IFNA(VLOOKUP($A21,'I-Emax'!$A:$BM,MATCH(AY$1,'I-Emax'!$A$1:$BM$1,0),FALSE),"")</f>
        <v/>
      </c>
      <c r="AZ21" s="50" t="str">
        <f>_xlfn.IFNA(VLOOKUP($A21,'I-Emax'!$A:$BM,MATCH(AZ$1,'I-Emax'!$A$1:$BM$1,0),FALSE),"")</f>
        <v/>
      </c>
      <c r="BA21" s="50" t="str">
        <f>_xlfn.IFNA(VLOOKUP($A21,'I-Emax'!$A:$BM,MATCH(BA$1,'I-Emax'!$A$1:$BM$1,0),FALSE),"")</f>
        <v/>
      </c>
      <c r="BB21" s="50" t="str">
        <f>_xlfn.IFNA(VLOOKUP($A21,'I-Emax'!$A:$BM,MATCH(BB$1,'I-Emax'!$A$1:$BM$1,0),FALSE),"")</f>
        <v/>
      </c>
      <c r="BC21" s="40" t="str">
        <f>_xlfn.IFNA(VLOOKUP($A21,'B-Emax'!$A:$BM,MATCH(BC$1,'B-Emax'!$A$1:$BM$1,0),FALSE),"")</f>
        <v/>
      </c>
      <c r="BD21" s="41">
        <f>_xlfn.IFNA(VLOOKUP($A21,'B-Emax'!$A:$BM,MATCH(BD$1,'B-Emax'!$A$1:$BM$1,0),FALSE),"")</f>
        <v>0.24485373781148428</v>
      </c>
      <c r="BE21" s="41">
        <f>_xlfn.IFNA(VLOOKUP($A21,'B-Emax'!$A:$BM,MATCH(BE$1,'B-Emax'!$A$1:$BM$1,0),FALSE),"")</f>
        <v>0.19841138507363895</v>
      </c>
      <c r="BF21" s="41">
        <f>_xlfn.IFNA(VLOOKUP($A21,'B-Emax'!$A:$BM,MATCH(BF$1,'B-Emax'!$A$1:$BM$1,0),FALSE),"")</f>
        <v>0.24715053763440858</v>
      </c>
      <c r="BG21" s="41">
        <f>_xlfn.IFNA(VLOOKUP($A21,'B-Emax'!$A:$BM,MATCH(BG$1,'B-Emax'!$A$1:$BM$1,0),FALSE),"")</f>
        <v>0.21192867390858786</v>
      </c>
      <c r="BH21" s="41" t="str">
        <f>_xlfn.IFNA(VLOOKUP($A21,'B-Emax'!$A:$BM,MATCH(BH$1,'B-Emax'!$A$1:$BM$1,0),FALSE),"")</f>
        <v/>
      </c>
      <c r="BI21" s="41" t="str">
        <f>_xlfn.IFNA(VLOOKUP($A21,'B-Emax'!$A:$BM,MATCH(BI$1,'B-Emax'!$A$1:$BM$1,0),FALSE),"")</f>
        <v/>
      </c>
      <c r="BJ21" s="41" t="str">
        <f>_xlfn.IFNA(VLOOKUP($A21,'B-Emax'!$A:$BM,MATCH(BJ$1,'B-Emax'!$A$1:$BM$1,0),FALSE),"")</f>
        <v/>
      </c>
      <c r="BK21" s="41" t="str">
        <f>_xlfn.IFNA(VLOOKUP($A21,'B-Emax'!$A:$BM,MATCH(BK$1,'B-Emax'!$A$1:$BM$1,0),FALSE),"")</f>
        <v/>
      </c>
      <c r="BL21" s="41" t="str">
        <f>_xlfn.IFNA(VLOOKUP($A21,'B-Emax'!$A:$BM,MATCH(BL$1,'B-Emax'!$A$1:$BM$1,0),FALSE),"")</f>
        <v/>
      </c>
      <c r="BM21" s="41" t="str">
        <f>_xlfn.IFNA(VLOOKUP($A21,'B-Emax'!$A:$BM,MATCH(BM$1,'B-Emax'!$A$1:$BM$1,0),FALSE),"")</f>
        <v/>
      </c>
      <c r="BN21" s="41" t="str">
        <f>_xlfn.IFNA(VLOOKUP($A21,'B-Emax'!$A:$BM,MATCH(BN$1,'B-Emax'!$A$1:$BM$1,0),FALSE),"")</f>
        <v/>
      </c>
      <c r="BO21" s="47" t="str">
        <f>_xlfn.IFNA(VLOOKUP($A21,'I-Emax'!$A:$BM,MATCH(BO$1,'I-Emax'!$A$1:$BM$1,0),FALSE),"")</f>
        <v/>
      </c>
      <c r="BP21" s="47">
        <f>_xlfn.IFNA(VLOOKUP($A21,'I-Emax'!$A:$BM,MATCH(BP$1,'I-Emax'!$A$1:$BM$1,0),FALSE),"")</f>
        <v>0.56286266924564798</v>
      </c>
      <c r="BQ21" s="47">
        <f>_xlfn.IFNA(VLOOKUP($A21,'I-Emax'!$A:$BM,MATCH(BQ$1,'I-Emax'!$A$1:$BM$1,0),FALSE),"")</f>
        <v>0.56286266924564798</v>
      </c>
      <c r="BR21" s="47">
        <f>_xlfn.IFNA(VLOOKUP($A21,'I-Emax'!$A:$BM,MATCH(BR$1,'I-Emax'!$A$1:$BM$1,0),FALSE),"")</f>
        <v>0.54037267080745344</v>
      </c>
      <c r="BS21" s="47">
        <f>_xlfn.IFNA(VLOOKUP($A21,'I-Emax'!$A:$BM,MATCH(BS$1,'I-Emax'!$A$1:$BM$1,0),FALSE),"")</f>
        <v>0.54037267080745344</v>
      </c>
      <c r="BT21" s="47" t="str">
        <f>_xlfn.IFNA(VLOOKUP($A21,'I-Emax'!$A:$BM,MATCH(BT$1,'I-Emax'!$A$1:$BM$1,0),FALSE),"")</f>
        <v/>
      </c>
      <c r="BU21" s="47" t="str">
        <f>_xlfn.IFNA(VLOOKUP($A21,'I-Emax'!$A:$BM,MATCH(BU$1,'I-Emax'!$A$1:$BM$1,0),FALSE),"")</f>
        <v/>
      </c>
      <c r="BV21" s="47" t="str">
        <f>_xlfn.IFNA(VLOOKUP($A21,'I-Emax'!$A:$BM,MATCH(BV$1,'I-Emax'!$A$1:$BM$1,0),FALSE),"")</f>
        <v/>
      </c>
      <c r="BW21" s="47" t="str">
        <f>_xlfn.IFNA(VLOOKUP($A21,'I-Emax'!$A:$BM,MATCH(BW$1,'I-Emax'!$A$1:$BM$1,0),FALSE),"")</f>
        <v/>
      </c>
      <c r="BX21" s="47" t="str">
        <f>_xlfn.IFNA(VLOOKUP($A21,'I-Emax'!$A:$BM,MATCH(BX$1,'I-Emax'!$A$1:$BM$1,0),FALSE),"")</f>
        <v/>
      </c>
      <c r="BY21" s="47" t="str">
        <f>_xlfn.IFNA(VLOOKUP($A21,'I-Emax'!$A:$BM,MATCH(BY$1,'I-Emax'!$A$1:$BM$1,0),FALSE),"")</f>
        <v/>
      </c>
      <c r="BZ21" s="47" t="str">
        <f>_xlfn.IFNA(VLOOKUP($A21,'I-Emax'!$A:$BM,MATCH(BZ$1,'I-Emax'!$A$1:$BM$1,0),FALSE),"")</f>
        <v/>
      </c>
      <c r="CA21" s="40" t="str">
        <f>_xlfn.IFNA(VLOOKUP($A21,'B-Emax'!$A:$BM,MATCH(CA$1,'B-Emax'!$A$1:$BM$1,0),FALSE),"")</f>
        <v/>
      </c>
      <c r="CB21" s="41">
        <f>_xlfn.IFNA(VLOOKUP($A21,'B-Emax'!$A:$BM,MATCH(CB$1,'B-Emax'!$A$1:$BM$1,0),FALSE),"")</f>
        <v>0.95287567177002985</v>
      </c>
      <c r="CC21" s="41">
        <f>_xlfn.IFNA(VLOOKUP($A21,'B-Emax'!$A:$BM,MATCH(CC$1,'B-Emax'!$A$1:$BM$1,0),FALSE),"")</f>
        <v>0</v>
      </c>
      <c r="CD21" s="41">
        <f>_xlfn.IFNA(VLOOKUP($A21,'B-Emax'!$A:$BM,MATCH(CD$1,'B-Emax'!$A$1:$BM$1,0),FALSE),"")</f>
        <v>1</v>
      </c>
      <c r="CE21" s="41">
        <f>_xlfn.IFNA(VLOOKUP($A21,'B-Emax'!$A:$BM,MATCH(CE$1,'B-Emax'!$A$1:$BM$1,0),FALSE),"")</f>
        <v>0.27733943092455471</v>
      </c>
      <c r="CF21" s="41" t="str">
        <f>_xlfn.IFNA(VLOOKUP($A21,'B-Emax'!$A:$BM,MATCH(CF$1,'B-Emax'!$A$1:$BM$1,0),FALSE),"")</f>
        <v/>
      </c>
      <c r="CG21" s="41" t="str">
        <f>_xlfn.IFNA(VLOOKUP($A21,'B-Emax'!$A:$BM,MATCH(CG$1,'B-Emax'!$A$1:$BM$1,0),FALSE),"")</f>
        <v/>
      </c>
      <c r="CH21" s="41" t="str">
        <f>_xlfn.IFNA(VLOOKUP($A21,'B-Emax'!$A:$BM,MATCH(CH$1,'B-Emax'!$A$1:$BM$1,0),FALSE),"")</f>
        <v/>
      </c>
      <c r="CI21" s="41" t="str">
        <f>_xlfn.IFNA(VLOOKUP($A21,'B-Emax'!$A:$BM,MATCH(CI$1,'B-Emax'!$A$1:$BM$1,0),FALSE),"")</f>
        <v/>
      </c>
      <c r="CJ21" s="41" t="str">
        <f>_xlfn.IFNA(VLOOKUP($A21,'B-Emax'!$A:$BM,MATCH(CJ$1,'B-Emax'!$A$1:$BM$1,0),FALSE),"")</f>
        <v/>
      </c>
      <c r="CK21" s="41" t="str">
        <f>_xlfn.IFNA(VLOOKUP($A21,'B-Emax'!$A:$BM,MATCH(CK$1,'B-Emax'!$A$1:$BM$1,0),FALSE),"")</f>
        <v/>
      </c>
      <c r="CL21" s="41" t="str">
        <f>_xlfn.IFNA(VLOOKUP($A21,'B-Emax'!$A:$BM,MATCH(CL$1,'B-Emax'!$A$1:$BM$1,0),FALSE),"")</f>
        <v/>
      </c>
      <c r="CM21" s="47" t="str">
        <f>_xlfn.IFNA(VLOOKUP($A21,'I-Emax'!$A:$BQ,MATCH(CM$1,'I-Emax'!$A$1:$BQ$1,0),FALSE),"")</f>
        <v/>
      </c>
      <c r="CN21" s="47">
        <f>_xlfn.IFNA(VLOOKUP($A21,'I-Emax'!$A:$BQ,MATCH(CN$1,'I-Emax'!$A$1:$BQ$1,0),FALSE),"")</f>
        <v>1</v>
      </c>
      <c r="CO21" s="47">
        <f>_xlfn.IFNA(VLOOKUP($A21,'I-Emax'!$A:$BQ,MATCH(CO$1,'I-Emax'!$A$1:$BQ$1,0),FALSE),"")</f>
        <v>1</v>
      </c>
      <c r="CP21" s="47">
        <f>_xlfn.IFNA(VLOOKUP($A21,'I-Emax'!$A:$BQ,MATCH(CP$1,'I-Emax'!$A$1:$BQ$1,0),FALSE),"")</f>
        <v>0</v>
      </c>
      <c r="CQ21" s="47">
        <f>_xlfn.IFNA(VLOOKUP($A21,'I-Emax'!$A:$BQ,MATCH(CQ$1,'I-Emax'!$A$1:$BQ$1,0),FALSE),"")</f>
        <v>0</v>
      </c>
      <c r="CR21" s="47" t="str">
        <f>_xlfn.IFNA(VLOOKUP($A21,'I-Emax'!$A:$BQ,MATCH(CR$1,'I-Emax'!$A$1:$BQ$1,0),FALSE),"")</f>
        <v/>
      </c>
      <c r="CS21" s="47" t="str">
        <f>_xlfn.IFNA(VLOOKUP($A21,'I-Emax'!$A:$BQ,MATCH(CS$1,'I-Emax'!$A$1:$BQ$1,0),FALSE),"")</f>
        <v/>
      </c>
      <c r="CT21" s="47" t="str">
        <f>_xlfn.IFNA(VLOOKUP($A21,'I-Emax'!$A:$BQ,MATCH(CT$1,'I-Emax'!$A$1:$BQ$1,0),FALSE),"")</f>
        <v/>
      </c>
      <c r="CU21" s="47" t="str">
        <f>_xlfn.IFNA(VLOOKUP($A21,'I-Emax'!$A:$BQ,MATCH(CU$1,'I-Emax'!$A$1:$BQ$1,0),FALSE),"")</f>
        <v/>
      </c>
      <c r="CV21" s="47" t="str">
        <f>_xlfn.IFNA(VLOOKUP($A21,'I-Emax'!$A:$BQ,MATCH(CV$1,'I-Emax'!$A$1:$BQ$1,0),FALSE),"")</f>
        <v/>
      </c>
      <c r="CW21" s="47" t="str">
        <f>_xlfn.IFNA(VLOOKUP($A21,'I-Emax'!$A:$BQ,MATCH(CW$1,'I-Emax'!$A$1:$BQ$1,0),FALSE),"")</f>
        <v/>
      </c>
      <c r="CX21" s="47" t="str">
        <f>_xlfn.IFNA(VLOOKUP($A21,'I-Emax'!$A:$BQ,MATCH(CX$1,'I-Emax'!$A$1:$BQ$1,0),FALSE),"")</f>
        <v/>
      </c>
      <c r="CY21" s="147" t="str">
        <f>_xlfn.IFNA(VLOOKUP($A21,'B-Emax'!$A:$IC,MATCH(CY$1,'B-Emax'!$A$1:$IC$1,0),FALSE),"")</f>
        <v/>
      </c>
      <c r="CZ21" s="51">
        <f>_xlfn.IFNA(VLOOKUP($A21,'B-Emax'!$A:$IC,MATCH(CZ$1,'B-Emax'!$A$1:$IC$1,0),FALSE),"")</f>
        <v>0.24715053763440858</v>
      </c>
      <c r="DA21" s="51" t="str">
        <f>_xlfn.IFNA(VLOOKUP($A21,'B-Emax'!$A:$IC,MATCH(DA$1,'B-Emax'!$A$1:$IC$1,0),FALSE),"")</f>
        <v/>
      </c>
      <c r="DB21" s="51" t="str">
        <f>_xlfn.IFNA(VLOOKUP($A21,'B-Emax'!$A:$IC,MATCH(DB$1,'B-Emax'!$A$1:$IC$1,0),FALSE),"")</f>
        <v/>
      </c>
      <c r="DC21" s="51" t="str">
        <f>_xlfn.IFNA(VLOOKUP($A21,'I-Emax'!$A:$IC,MATCH(DC$1,'I-Emax'!$A$1:$IC$1,0),FALSE),"")</f>
        <v/>
      </c>
      <c r="DD21" s="51">
        <f>_xlfn.IFNA(VLOOKUP($A21,'I-Emax'!$A:$IC,MATCH(DD$1,'I-Emax'!$A$1:$IC$1,0),FALSE),"")</f>
        <v>0.56286266924564798</v>
      </c>
      <c r="DE21" s="51" t="str">
        <f>_xlfn.IFNA(VLOOKUP($A21,'I-Emax'!$A:$IC,MATCH(DE$1,'I-Emax'!$A$1:$IC$1,0),FALSE),"")</f>
        <v/>
      </c>
      <c r="DF21" s="51" t="str">
        <f>_xlfn.IFNA(VLOOKUP($A21,'I-Emax'!$A:$IC,MATCH(DF$1,'I-Emax'!$A$1:$IC$1,0),FALSE),"")</f>
        <v/>
      </c>
      <c r="DG21" s="147" t="str">
        <f>_xlfn.IFNA(VLOOKUP($A21,'B-Emax'!$A:$IC,MATCH(DG$1,'B-Emax'!$A$1:$IC$1,0),FALSE),"")</f>
        <v/>
      </c>
      <c r="DH21" s="51">
        <f>_xlfn.IFNA(VLOOKUP($A21,'B-Emax'!$A:$IC,MATCH(DH$1,'B-Emax'!$A$1:$IC$1,0),FALSE),"")</f>
        <v>0.22558608360702989</v>
      </c>
      <c r="DI21" s="51" t="str">
        <f>_xlfn.IFNA(VLOOKUP($A21,'B-Emax'!$A:$IC,MATCH(DI$1,'B-Emax'!$A$1:$IC$1,0),FALSE),"")</f>
        <v/>
      </c>
      <c r="DJ21" s="51" t="str">
        <f>_xlfn.IFNA(VLOOKUP($A21,'B-Emax'!$A:$IC,MATCH(DJ$1,'B-Emax'!$A$1:$IC$1,0),FALSE),"")</f>
        <v/>
      </c>
      <c r="DK21" s="51" t="str">
        <f>_xlfn.IFNA(VLOOKUP($A21,'I-Emax'!$A:$IC,MATCH(DK$1,'I-Emax'!$A$1:$IC$1,0),FALSE),"")</f>
        <v/>
      </c>
      <c r="DL21" s="51">
        <f>_xlfn.IFNA(VLOOKUP($A21,'I-Emax'!$A:$IC,MATCH(DL$1,'I-Emax'!$A$1:$IC$1,0),FALSE),"")</f>
        <v>0.55161767002655071</v>
      </c>
      <c r="DM21" s="51" t="str">
        <f>_xlfn.IFNA(VLOOKUP($A21,'I-Emax'!$A:$IC,MATCH(DM$1,'I-Emax'!$A$1:$IC$1,0),FALSE),"")</f>
        <v/>
      </c>
      <c r="DN21" s="51" t="str">
        <f>_xlfn.IFNA(VLOOKUP($A21,'I-Emax'!$A:$IC,MATCH(DN$1,'I-Emax'!$A$1:$IC$1,0),FALSE),"")</f>
        <v/>
      </c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</row>
    <row r="22" spans="1:139" s="49" customFormat="1" x14ac:dyDescent="0.2">
      <c r="A22" s="29" t="s">
        <v>191</v>
      </c>
      <c r="B22" s="333" t="str">
        <f>VLOOKUP($A22,BI!$A:$Q,MATCH(B$1,BI!$A$1:$Q$1,0),FALSE)</f>
        <v/>
      </c>
      <c r="C22" s="373" t="str">
        <f>VLOOKUP($A22,BI!$A:$Q,MATCH(C$1,BI!$A$1:$Q$1,0),FALSE)</f>
        <v/>
      </c>
      <c r="D22" s="373" t="str">
        <f>VLOOKUP($A22,BI!$A:$Q,MATCH(D$1,BI!$A$1:$Q$1,0),FALSE)</f>
        <v/>
      </c>
      <c r="E22" s="373" t="str">
        <f>VLOOKUP($A22,BI!$A:$Q,MATCH(E$1,BI!$A$1:$Q$1,0),FALSE)</f>
        <v/>
      </c>
      <c r="F22" s="373" t="str">
        <f>VLOOKUP($A22,BI!$A:$Q,MATCH(F$1,BI!$A$1:$Q$1,0),FALSE)</f>
        <v/>
      </c>
      <c r="G22" s="373" t="str">
        <f>VLOOKUP($A22,BI!$A:$Q,MATCH(G$1,BI!$A$1:$Q$1,0),FALSE)</f>
        <v/>
      </c>
      <c r="H22" s="373">
        <f>VLOOKUP($A22,BI!$A:$Q,MATCH(H$1,BI!$A$1:$Q$1,0),FALSE)</f>
        <v>1</v>
      </c>
      <c r="I22" s="373">
        <f>VLOOKUP($A22,BI!$A:$Q,MATCH(I$1,BI!$A$1:$Q$1,0),FALSE)</f>
        <v>1</v>
      </c>
      <c r="J22" s="373">
        <f>VLOOKUP($A22,BI!$A:$Q,MATCH(J$1,BI!$A$1:$Q$1,0),FALSE)</f>
        <v>1</v>
      </c>
      <c r="K22" s="373" t="str">
        <f>VLOOKUP($A22,BI!$A:$Q,MATCH(K$1,BI!$A$1:$Q$1,0),FALSE)</f>
        <v/>
      </c>
      <c r="L22" s="373" t="str">
        <f>VLOOKUP($A22,BI!$A:$Q,MATCH(L$1,BI!$A$1:$Q$1,0),FALSE)</f>
        <v/>
      </c>
      <c r="M22" s="373" t="str">
        <f>VLOOKUP($A22,BI!$A:$Q,MATCH(M$1,BI!$A$1:$Q$1,0),FALSE)</f>
        <v/>
      </c>
      <c r="N22" s="49">
        <f t="shared" si="1"/>
        <v>3</v>
      </c>
      <c r="O22" s="49" t="str">
        <f>VLOOKUP($A22,BI!$A:$Q,MATCH(O$1,BI!$A$1:$Q$1,0),FALSE)</f>
        <v/>
      </c>
      <c r="P22" s="37" t="str">
        <f>VLOOKUP($A22,BI!$A:$Q,MATCH(P$1,BI!$A$1:$Q$1,0),FALSE)</f>
        <v/>
      </c>
      <c r="Q22" s="37">
        <f>VLOOKUP($A22,BI!$A:$Q,MATCH(Q$1,BI!$A$1:$Q$1,0),FALSE)</f>
        <v>1</v>
      </c>
      <c r="R22" s="37" t="str">
        <f>VLOOKUP($A22,BI!$A:$Q,MATCH(R$1,BI!$A$1:$Q$1,0),FALSE)</f>
        <v/>
      </c>
      <c r="S22" s="37">
        <f t="shared" si="0"/>
        <v>1</v>
      </c>
      <c r="T22" s="61" cm="1">
        <f t="array" ref="T22">IFERROR(IF(N22&gt;2,RSQ(IF($B22:$M22&lt;&gt;"",AE22:AP22,""),IF($B22:$M22&lt;&gt;"",AQ22:BB22,"")),""),"")</f>
        <v>0.81612221702143095</v>
      </c>
      <c r="U22" s="51" cm="1">
        <f t="array" ref="U22">IFERROR(IF($N22&gt;2,RSQ(IF($AE22:$AP22&lt;&gt;"",BC22:BN22,""),IF($AE22:$AP22&lt;&gt;"",BO22:BZ22,"")),""),"")</f>
        <v>0.93125974278924628</v>
      </c>
      <c r="V22" s="51" cm="1">
        <f t="array" ref="V22">IFERROR(IF($N22&gt;2,RSQ(IF($B22:$M22&lt;&gt;"",CA22:CL22,""),IF($B22:$M22&lt;&gt;"",CM22:CX22,"")),""),"")</f>
        <v>0.93125974278924606</v>
      </c>
      <c r="W22" s="61" t="str" cm="1">
        <f t="array" ref="W22">IFERROR(IF(AND($S22&gt;2,$N22&gt;2),RSQ(IF($B22:$M22&lt;&gt;"",AE22:AP22,""),IF($B22:$M22&lt;&gt;"",AQ22:BB22,"")),""),"")</f>
        <v/>
      </c>
      <c r="X22" s="51" t="str" cm="1">
        <f t="array" ref="X22">IFERROR(IF(AND($S22&gt;2,$N22&gt;2),RSQ(IF($AE22:$AP22&lt;&gt;"",BC22:BN22,""),IF($AE22:$AP22&lt;&gt;"",BO22:BZ22,"")),""),"")</f>
        <v/>
      </c>
      <c r="Y22" s="61" t="str" cm="1">
        <f t="array" ref="Y22">IFERROR(IF(COUNT(C22:G22)&gt;2,RSQ(IF($C22:$G22&lt;&gt;"",AF22:AJ22,""),IF($C22:$G22&lt;&gt;"",AR22:AV22,"")),""),"")</f>
        <v/>
      </c>
      <c r="Z22" s="51" t="str" cm="1">
        <f t="array" ref="Z22">IFERROR(IF(COUNT(C22:G22)&gt;2,RSQ(IF($C22:$G22&lt;&gt;"",BD22:BH22,""),IF($C22:$G22&lt;&gt;"",BP22:BT22,"")),""),"")</f>
        <v/>
      </c>
      <c r="AA22" s="51" cm="1">
        <f t="array" ref="AA22">IFERROR(IF(COUNT(H22:K22)&gt;2,RSQ(IF($H22:$K22&lt;&gt;"",AK22:AN22,""),IF($H22:$K22&lt;&gt;"",AW22:AZ22,"")),""),"")</f>
        <v>0.81612221702143095</v>
      </c>
      <c r="AB22" s="51" cm="1">
        <f t="array" ref="AB22">IFERROR(IF(COUNT(H22:K22)&gt;2,RSQ(IF($H22:$K22&lt;&gt;"",BI22:BL22,""),IF($H22:$K22&lt;&gt;"",BU22:BX22,"")),""),"")</f>
        <v>0.93125974278924628</v>
      </c>
      <c r="AC22" s="61" t="str" cm="1">
        <f t="array" ref="AC22">IFERROR(IF($S22&gt;2,RSQ(IF($O22:$R22&lt;&gt;"",CY22:DB22,""),IF($O22:$R22&lt;&gt;"",DC22:DF22,"")),""),"")</f>
        <v/>
      </c>
      <c r="AD22" s="51" t="str" cm="1">
        <f t="array" ref="AD22">IFERROR(IF($S22&gt;2,RSQ(IF($O22:$R22&lt;&gt;"",DG22:DJ22,""),IF($O22:$R22&lt;&gt;"",DK22:DN22,"")),""),"")</f>
        <v/>
      </c>
      <c r="AE22" s="80" t="str">
        <f>_xlfn.IFNA(VLOOKUP($A22,'B-Emax'!$A:$BM,MATCH(AE$1,'B-Emax'!$A$1:$BM$1,0),FALSE),"")</f>
        <v/>
      </c>
      <c r="AF22" s="81" t="str">
        <f>_xlfn.IFNA(VLOOKUP($A22,'B-Emax'!$A:$BM,MATCH(AF$1,'B-Emax'!$A$1:$BM$1,0),FALSE),"")</f>
        <v/>
      </c>
      <c r="AG22" s="81" t="str">
        <f>_xlfn.IFNA(VLOOKUP($A22,'B-Emax'!$A:$BM,MATCH(AG$1,'B-Emax'!$A$1:$BM$1,0),FALSE),"")</f>
        <v/>
      </c>
      <c r="AH22" s="81" t="str">
        <f>_xlfn.IFNA(VLOOKUP($A22,'B-Emax'!$A:$BM,MATCH(AH$1,'B-Emax'!$A$1:$BM$1,0),FALSE),"")</f>
        <v/>
      </c>
      <c r="AI22" s="81" t="str">
        <f>_xlfn.IFNA(VLOOKUP($A22,'B-Emax'!$A:$BM,MATCH(AI$1,'B-Emax'!$A$1:$BM$1,0),FALSE),"")</f>
        <v/>
      </c>
      <c r="AJ22" s="81" t="str">
        <f>_xlfn.IFNA(VLOOKUP($A22,'B-Emax'!$A:$BM,MATCH(AJ$1,'B-Emax'!$A$1:$BM$1,0),FALSE),"")</f>
        <v/>
      </c>
      <c r="AK22" s="82">
        <f>_xlfn.IFNA(VLOOKUP($A22,'B-Emax'!$A:$BM,MATCH(AK$1,'B-Emax'!$A$1:$BM$1,0),FALSE),"")</f>
        <v>173.6</v>
      </c>
      <c r="AL22" s="82">
        <f>_xlfn.IFNA(VLOOKUP($A22,'B-Emax'!$A:$BM,MATCH(AL$1,'B-Emax'!$A$1:$BM$1,0),FALSE),"")</f>
        <v>263.39999999999998</v>
      </c>
      <c r="AM22" s="82">
        <f>_xlfn.IFNA(VLOOKUP($A22,'B-Emax'!$A:$BM,MATCH(AM$1,'B-Emax'!$A$1:$BM$1,0),FALSE),"")</f>
        <v>54.66</v>
      </c>
      <c r="AN22" s="81" t="str">
        <f>_xlfn.IFNA(VLOOKUP($A22,'B-Emax'!$A:$BM,MATCH(AN$1,'B-Emax'!$A$1:$BM$1,0),FALSE),"")</f>
        <v/>
      </c>
      <c r="AO22" s="82" t="str">
        <f>_xlfn.IFNA(VLOOKUP($A22,'B-Emax'!$A:$BM,MATCH(AO$1,'B-Emax'!$A$1:$BM$1,0),FALSE),"")</f>
        <v/>
      </c>
      <c r="AP22" s="82" t="str">
        <f>_xlfn.IFNA(VLOOKUP($A22,'B-Emax'!$A:$BM,MATCH(AP$1,'B-Emax'!$A$1:$BM$1,0),FALSE),"")</f>
        <v/>
      </c>
      <c r="AQ22" s="50" t="str">
        <f>_xlfn.IFNA(VLOOKUP($A22,'I-Emax'!$A:$BM,MATCH(AQ$1,'I-Emax'!$A$1:$BM$1,0),FALSE),"")</f>
        <v/>
      </c>
      <c r="AR22" s="50" t="str">
        <f>_xlfn.IFNA(VLOOKUP($A22,'I-Emax'!$A:$BM,MATCH(AR$1,'I-Emax'!$A$1:$BM$1,0),FALSE),"")</f>
        <v/>
      </c>
      <c r="AS22" s="50" t="str">
        <f>_xlfn.IFNA(VLOOKUP($A22,'I-Emax'!$A:$BM,MATCH(AS$1,'I-Emax'!$A$1:$BM$1,0),FALSE),"")</f>
        <v/>
      </c>
      <c r="AT22" s="50" t="str">
        <f>_xlfn.IFNA(VLOOKUP($A22,'I-Emax'!$A:$BM,MATCH(AT$1,'I-Emax'!$A$1:$BM$1,0),FALSE),"")</f>
        <v/>
      </c>
      <c r="AU22" s="50" t="str">
        <f>_xlfn.IFNA(VLOOKUP($A22,'I-Emax'!$A:$BM,MATCH(AU$1,'I-Emax'!$A$1:$BM$1,0),FALSE),"")</f>
        <v/>
      </c>
      <c r="AV22" s="50" t="str">
        <f>_xlfn.IFNA(VLOOKUP($A22,'I-Emax'!$A:$BM,MATCH(AV$1,'I-Emax'!$A$1:$BM$1,0),FALSE),"")</f>
        <v/>
      </c>
      <c r="AW22" s="50">
        <f>_xlfn.IFNA(VLOOKUP($A22,'I-Emax'!$A:$BM,MATCH(AW$1,'I-Emax'!$A$1:$BM$1,0),FALSE),"")</f>
        <v>27.6</v>
      </c>
      <c r="AX22" s="50">
        <f>_xlfn.IFNA(VLOOKUP($A22,'I-Emax'!$A:$BM,MATCH(AX$1,'I-Emax'!$A$1:$BM$1,0),FALSE),"")</f>
        <v>27.6</v>
      </c>
      <c r="AY22" s="50">
        <f>_xlfn.IFNA(VLOOKUP($A22,'I-Emax'!$A:$BM,MATCH(AY$1,'I-Emax'!$A$1:$BM$1,0),FALSE),"")</f>
        <v>15.4</v>
      </c>
      <c r="AZ22" s="50" t="str">
        <f>_xlfn.IFNA(VLOOKUP($A22,'I-Emax'!$A:$BM,MATCH(AZ$1,'I-Emax'!$A$1:$BM$1,0),FALSE),"")</f>
        <v/>
      </c>
      <c r="BA22" s="50" t="str">
        <f>_xlfn.IFNA(VLOOKUP($A22,'I-Emax'!$A:$BM,MATCH(BA$1,'I-Emax'!$A$1:$BM$1,0),FALSE),"")</f>
        <v/>
      </c>
      <c r="BB22" s="50" t="str">
        <f>_xlfn.IFNA(VLOOKUP($A22,'I-Emax'!$A:$BM,MATCH(BB$1,'I-Emax'!$A$1:$BM$1,0),FALSE),"")</f>
        <v/>
      </c>
      <c r="BC22" s="40" t="str">
        <f>_xlfn.IFNA(VLOOKUP($A22,'B-Emax'!$A:$BM,MATCH(BC$1,'B-Emax'!$A$1:$BM$1,0),FALSE),"")</f>
        <v/>
      </c>
      <c r="BD22" s="41" t="str">
        <f>_xlfn.IFNA(VLOOKUP($A22,'B-Emax'!$A:$BM,MATCH(BD$1,'B-Emax'!$A$1:$BM$1,0),FALSE),"")</f>
        <v/>
      </c>
      <c r="BE22" s="41" t="str">
        <f>_xlfn.IFNA(VLOOKUP($A22,'B-Emax'!$A:$BM,MATCH(BE$1,'B-Emax'!$A$1:$BM$1,0),FALSE),"")</f>
        <v/>
      </c>
      <c r="BF22" s="41" t="str">
        <f>_xlfn.IFNA(VLOOKUP($A22,'B-Emax'!$A:$BM,MATCH(BF$1,'B-Emax'!$A$1:$BM$1,0),FALSE),"")</f>
        <v/>
      </c>
      <c r="BG22" s="41" t="str">
        <f>_xlfn.IFNA(VLOOKUP($A22,'B-Emax'!$A:$BM,MATCH(BG$1,'B-Emax'!$A$1:$BM$1,0),FALSE),"")</f>
        <v/>
      </c>
      <c r="BH22" s="41" t="str">
        <f>_xlfn.IFNA(VLOOKUP($A22,'B-Emax'!$A:$BM,MATCH(BH$1,'B-Emax'!$A$1:$BM$1,0),FALSE),"")</f>
        <v/>
      </c>
      <c r="BI22" s="41">
        <f>_xlfn.IFNA(VLOOKUP($A22,'B-Emax'!$A:$BM,MATCH(BI$1,'B-Emax'!$A$1:$BM$1,0),FALSE),"")</f>
        <v>0.25086705202312137</v>
      </c>
      <c r="BJ22" s="41">
        <f>_xlfn.IFNA(VLOOKUP($A22,'B-Emax'!$A:$BM,MATCH(BJ$1,'B-Emax'!$A$1:$BM$1,0),FALSE),"")</f>
        <v>0.32220183486238529</v>
      </c>
      <c r="BK22" s="41">
        <f>_xlfn.IFNA(VLOOKUP($A22,'B-Emax'!$A:$BM,MATCH(BK$1,'B-Emax'!$A$1:$BM$1,0),FALSE),"")</f>
        <v>5.9149442701006381E-2</v>
      </c>
      <c r="BL22" s="41" t="str">
        <f>_xlfn.IFNA(VLOOKUP($A22,'B-Emax'!$A:$BM,MATCH(BL$1,'B-Emax'!$A$1:$BM$1,0),FALSE),"")</f>
        <v/>
      </c>
      <c r="BM22" s="41" t="str">
        <f>_xlfn.IFNA(VLOOKUP($A22,'B-Emax'!$A:$BM,MATCH(BM$1,'B-Emax'!$A$1:$BM$1,0),FALSE),"")</f>
        <v/>
      </c>
      <c r="BN22" s="41" t="str">
        <f>_xlfn.IFNA(VLOOKUP($A22,'B-Emax'!$A:$BM,MATCH(BN$1,'B-Emax'!$A$1:$BM$1,0),FALSE),"")</f>
        <v/>
      </c>
      <c r="BO22" s="47" t="str">
        <f>_xlfn.IFNA(VLOOKUP($A22,'I-Emax'!$A:$BM,MATCH(BO$1,'I-Emax'!$A$1:$BM$1,0),FALSE),"")</f>
        <v/>
      </c>
      <c r="BP22" s="47" t="str">
        <f>_xlfn.IFNA(VLOOKUP($A22,'I-Emax'!$A:$BM,MATCH(BP$1,'I-Emax'!$A$1:$BM$1,0),FALSE),"")</f>
        <v/>
      </c>
      <c r="BQ22" s="47" t="str">
        <f>_xlfn.IFNA(VLOOKUP($A22,'I-Emax'!$A:$BM,MATCH(BQ$1,'I-Emax'!$A$1:$BM$1,0),FALSE),"")</f>
        <v/>
      </c>
      <c r="BR22" s="47" t="str">
        <f>_xlfn.IFNA(VLOOKUP($A22,'I-Emax'!$A:$BM,MATCH(BR$1,'I-Emax'!$A$1:$BM$1,0),FALSE),"")</f>
        <v/>
      </c>
      <c r="BS22" s="47" t="str">
        <f>_xlfn.IFNA(VLOOKUP($A22,'I-Emax'!$A:$BM,MATCH(BS$1,'I-Emax'!$A$1:$BM$1,0),FALSE),"")</f>
        <v/>
      </c>
      <c r="BT22" s="47" t="str">
        <f>_xlfn.IFNA(VLOOKUP($A22,'I-Emax'!$A:$BM,MATCH(BT$1,'I-Emax'!$A$1:$BM$1,0),FALSE),"")</f>
        <v/>
      </c>
      <c r="BU22" s="47">
        <f>_xlfn.IFNA(VLOOKUP($A22,'I-Emax'!$A:$BM,MATCH(BU$1,'I-Emax'!$A$1:$BM$1,0),FALSE),"")</f>
        <v>0.5847457627118644</v>
      </c>
      <c r="BV22" s="47">
        <f>_xlfn.IFNA(VLOOKUP($A22,'I-Emax'!$A:$BM,MATCH(BV$1,'I-Emax'!$A$1:$BM$1,0),FALSE),"")</f>
        <v>0.5847457627118644</v>
      </c>
      <c r="BW22" s="47">
        <f>_xlfn.IFNA(VLOOKUP($A22,'I-Emax'!$A:$BM,MATCH(BW$1,'I-Emax'!$A$1:$BM$1,0),FALSE),"")</f>
        <v>0.34606741573033711</v>
      </c>
      <c r="BX22" s="47" t="str">
        <f>_xlfn.IFNA(VLOOKUP($A22,'I-Emax'!$A:$BM,MATCH(BX$1,'I-Emax'!$A$1:$BM$1,0),FALSE),"")</f>
        <v/>
      </c>
      <c r="BY22" s="47" t="str">
        <f>_xlfn.IFNA(VLOOKUP($A22,'I-Emax'!$A:$BM,MATCH(BY$1,'I-Emax'!$A$1:$BM$1,0),FALSE),"")</f>
        <v/>
      </c>
      <c r="BZ22" s="47" t="str">
        <f>_xlfn.IFNA(VLOOKUP($A22,'I-Emax'!$A:$BM,MATCH(BZ$1,'I-Emax'!$A$1:$BM$1,0),FALSE),"")</f>
        <v/>
      </c>
      <c r="CA22" s="40" t="str">
        <f>_xlfn.IFNA(VLOOKUP($A22,'B-Emax'!$A:$BM,MATCH(CA$1,'B-Emax'!$A$1:$BM$1,0),FALSE),"")</f>
        <v/>
      </c>
      <c r="CB22" s="41" t="str">
        <f>_xlfn.IFNA(VLOOKUP($A22,'B-Emax'!$A:$BM,MATCH(CB$1,'B-Emax'!$A$1:$BM$1,0),FALSE),"")</f>
        <v/>
      </c>
      <c r="CC22" s="41" t="str">
        <f>_xlfn.IFNA(VLOOKUP($A22,'B-Emax'!$A:$BM,MATCH(CC$1,'B-Emax'!$A$1:$BM$1,0),FALSE),"")</f>
        <v/>
      </c>
      <c r="CD22" s="41" t="str">
        <f>_xlfn.IFNA(VLOOKUP($A22,'B-Emax'!$A:$BM,MATCH(CD$1,'B-Emax'!$A$1:$BM$1,0),FALSE),"")</f>
        <v/>
      </c>
      <c r="CE22" s="41" t="str">
        <f>_xlfn.IFNA(VLOOKUP($A22,'B-Emax'!$A:$BM,MATCH(CE$1,'B-Emax'!$A$1:$BM$1,0),FALSE),"")</f>
        <v/>
      </c>
      <c r="CF22" s="41" t="str">
        <f>_xlfn.IFNA(VLOOKUP($A22,'B-Emax'!$A:$BM,MATCH(CF$1,'B-Emax'!$A$1:$BM$1,0),FALSE),"")</f>
        <v/>
      </c>
      <c r="CG22" s="41">
        <f>_xlfn.IFNA(VLOOKUP($A22,'B-Emax'!$A:$BM,MATCH(CG$1,'B-Emax'!$A$1:$BM$1,0),FALSE),"")</f>
        <v>0.72881910613646472</v>
      </c>
      <c r="CH22" s="41">
        <f>_xlfn.IFNA(VLOOKUP($A22,'B-Emax'!$A:$BM,MATCH(CH$1,'B-Emax'!$A$1:$BM$1,0),FALSE),"")</f>
        <v>1</v>
      </c>
      <c r="CI22" s="41">
        <f>_xlfn.IFNA(VLOOKUP($A22,'B-Emax'!$A:$BM,MATCH(CI$1,'B-Emax'!$A$1:$BM$1,0),FALSE),"")</f>
        <v>0</v>
      </c>
      <c r="CJ22" s="41" t="str">
        <f>_xlfn.IFNA(VLOOKUP($A22,'B-Emax'!$A:$BM,MATCH(CJ$1,'B-Emax'!$A$1:$BM$1,0),FALSE),"")</f>
        <v/>
      </c>
      <c r="CK22" s="41" t="str">
        <f>_xlfn.IFNA(VLOOKUP($A22,'B-Emax'!$A:$BM,MATCH(CK$1,'B-Emax'!$A$1:$BM$1,0),FALSE),"")</f>
        <v/>
      </c>
      <c r="CL22" s="41" t="str">
        <f>_xlfn.IFNA(VLOOKUP($A22,'B-Emax'!$A:$BM,MATCH(CL$1,'B-Emax'!$A$1:$BM$1,0),FALSE),"")</f>
        <v/>
      </c>
      <c r="CM22" s="47" t="str">
        <f>_xlfn.IFNA(VLOOKUP($A22,'I-Emax'!$A:$BQ,MATCH(CM$1,'I-Emax'!$A$1:$BQ$1,0),FALSE),"")</f>
        <v/>
      </c>
      <c r="CN22" s="47" t="str">
        <f>_xlfn.IFNA(VLOOKUP($A22,'I-Emax'!$A:$BQ,MATCH(CN$1,'I-Emax'!$A$1:$BQ$1,0),FALSE),"")</f>
        <v/>
      </c>
      <c r="CO22" s="47" t="str">
        <f>_xlfn.IFNA(VLOOKUP($A22,'I-Emax'!$A:$BQ,MATCH(CO$1,'I-Emax'!$A$1:$BQ$1,0),FALSE),"")</f>
        <v/>
      </c>
      <c r="CP22" s="47" t="str">
        <f>_xlfn.IFNA(VLOOKUP($A22,'I-Emax'!$A:$BQ,MATCH(CP$1,'I-Emax'!$A$1:$BQ$1,0),FALSE),"")</f>
        <v/>
      </c>
      <c r="CQ22" s="47" t="str">
        <f>_xlfn.IFNA(VLOOKUP($A22,'I-Emax'!$A:$BQ,MATCH(CQ$1,'I-Emax'!$A$1:$BQ$1,0),FALSE),"")</f>
        <v/>
      </c>
      <c r="CR22" s="47" t="str">
        <f>_xlfn.IFNA(VLOOKUP($A22,'I-Emax'!$A:$BQ,MATCH(CR$1,'I-Emax'!$A$1:$BQ$1,0),FALSE),"")</f>
        <v/>
      </c>
      <c r="CS22" s="47">
        <f>_xlfn.IFNA(VLOOKUP($A22,'I-Emax'!$A:$BQ,MATCH(CS$1,'I-Emax'!$A$1:$BQ$1,0),FALSE),"")</f>
        <v>1</v>
      </c>
      <c r="CT22" s="47">
        <f>_xlfn.IFNA(VLOOKUP($A22,'I-Emax'!$A:$BQ,MATCH(CT$1,'I-Emax'!$A$1:$BQ$1,0),FALSE),"")</f>
        <v>1</v>
      </c>
      <c r="CU22" s="47">
        <f>_xlfn.IFNA(VLOOKUP($A22,'I-Emax'!$A:$BQ,MATCH(CU$1,'I-Emax'!$A$1:$BQ$1,0),FALSE),"")</f>
        <v>0</v>
      </c>
      <c r="CV22" s="47" t="str">
        <f>_xlfn.IFNA(VLOOKUP($A22,'I-Emax'!$A:$BQ,MATCH(CV$1,'I-Emax'!$A$1:$BQ$1,0),FALSE),"")</f>
        <v/>
      </c>
      <c r="CW22" s="47" t="str">
        <f>_xlfn.IFNA(VLOOKUP($A22,'I-Emax'!$A:$BQ,MATCH(CW$1,'I-Emax'!$A$1:$BQ$1,0),FALSE),"")</f>
        <v/>
      </c>
      <c r="CX22" s="47" t="str">
        <f>_xlfn.IFNA(VLOOKUP($A22,'I-Emax'!$A:$BQ,MATCH(CX$1,'I-Emax'!$A$1:$BQ$1,0),FALSE),"")</f>
        <v/>
      </c>
      <c r="CY22" s="147" t="str">
        <f>_xlfn.IFNA(VLOOKUP($A22,'B-Emax'!$A:$IC,MATCH(CY$1,'B-Emax'!$A$1:$IC$1,0),FALSE),"")</f>
        <v/>
      </c>
      <c r="CZ22" s="51" t="str">
        <f>_xlfn.IFNA(VLOOKUP($A22,'B-Emax'!$A:$IC,MATCH(CZ$1,'B-Emax'!$A$1:$IC$1,0),FALSE),"")</f>
        <v/>
      </c>
      <c r="DA22" s="51">
        <f>_xlfn.IFNA(VLOOKUP($A22,'B-Emax'!$A:$IC,MATCH(DA$1,'B-Emax'!$A$1:$IC$1,0),FALSE),"")</f>
        <v>0.32220183486238529</v>
      </c>
      <c r="DB22" s="51" t="str">
        <f>_xlfn.IFNA(VLOOKUP($A22,'B-Emax'!$A:$IC,MATCH(DB$1,'B-Emax'!$A$1:$IC$1,0),FALSE),"")</f>
        <v/>
      </c>
      <c r="DC22" s="51" t="str">
        <f>_xlfn.IFNA(VLOOKUP($A22,'I-Emax'!$A:$IC,MATCH(DC$1,'I-Emax'!$A$1:$IC$1,0),FALSE),"")</f>
        <v/>
      </c>
      <c r="DD22" s="51" t="str">
        <f>_xlfn.IFNA(VLOOKUP($A22,'I-Emax'!$A:$IC,MATCH(DD$1,'I-Emax'!$A$1:$IC$1,0),FALSE),"")</f>
        <v/>
      </c>
      <c r="DE22" s="51">
        <f>_xlfn.IFNA(VLOOKUP($A22,'I-Emax'!$A:$IC,MATCH(DE$1,'I-Emax'!$A$1:$IC$1,0),FALSE),"")</f>
        <v>0.5847457627118644</v>
      </c>
      <c r="DF22" s="51" t="str">
        <f>_xlfn.IFNA(VLOOKUP($A22,'I-Emax'!$A:$IC,MATCH(DF$1,'I-Emax'!$A$1:$IC$1,0),FALSE),"")</f>
        <v/>
      </c>
      <c r="DG22" s="147" t="str">
        <f>_xlfn.IFNA(VLOOKUP($A22,'B-Emax'!$A:$IC,MATCH(DG$1,'B-Emax'!$A$1:$IC$1,0),FALSE),"")</f>
        <v/>
      </c>
      <c r="DH22" s="51" t="str">
        <f>_xlfn.IFNA(VLOOKUP($A22,'B-Emax'!$A:$IC,MATCH(DH$1,'B-Emax'!$A$1:$IC$1,0),FALSE),"")</f>
        <v/>
      </c>
      <c r="DI22" s="51">
        <f>_xlfn.IFNA(VLOOKUP($A22,'B-Emax'!$A:$IC,MATCH(DI$1,'B-Emax'!$A$1:$IC$1,0),FALSE),"")</f>
        <v>0.21073944319550439</v>
      </c>
      <c r="DJ22" s="51" t="str">
        <f>_xlfn.IFNA(VLOOKUP($A22,'B-Emax'!$A:$IC,MATCH(DJ$1,'B-Emax'!$A$1:$IC$1,0),FALSE),"")</f>
        <v/>
      </c>
      <c r="DK22" s="51" t="str">
        <f>_xlfn.IFNA(VLOOKUP($A22,'I-Emax'!$A:$IC,MATCH(DK$1,'I-Emax'!$A$1:$IC$1,0),FALSE),"")</f>
        <v/>
      </c>
      <c r="DL22" s="51" t="str">
        <f>_xlfn.IFNA(VLOOKUP($A22,'I-Emax'!$A:$IC,MATCH(DL$1,'I-Emax'!$A$1:$IC$1,0),FALSE),"")</f>
        <v/>
      </c>
      <c r="DM22" s="51">
        <f>_xlfn.IFNA(VLOOKUP($A22,'I-Emax'!$A:$IC,MATCH(DM$1,'I-Emax'!$A$1:$IC$1,0),FALSE),"")</f>
        <v>0.50518631371802203</v>
      </c>
      <c r="DN22" s="51" t="str">
        <f>_xlfn.IFNA(VLOOKUP($A22,'I-Emax'!$A:$IC,MATCH(DN$1,'I-Emax'!$A$1:$IC$1,0),FALSE),"")</f>
        <v/>
      </c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</row>
    <row r="23" spans="1:139" s="49" customFormat="1" x14ac:dyDescent="0.2">
      <c r="A23" s="29" t="s">
        <v>91</v>
      </c>
      <c r="B23" s="333" t="str">
        <f>VLOOKUP($A23,BI!$A:$Q,MATCH(B$1,BI!$A$1:$Q$1,0),FALSE)</f>
        <v/>
      </c>
      <c r="C23" s="373">
        <f>VLOOKUP($A23,BI!$A:$Q,MATCH(C$1,BI!$A$1:$Q$1,0),FALSE)</f>
        <v>1</v>
      </c>
      <c r="D23" s="373">
        <f>VLOOKUP($A23,BI!$A:$Q,MATCH(D$1,BI!$A$1:$Q$1,0),FALSE)</f>
        <v>1</v>
      </c>
      <c r="E23" s="373">
        <f>VLOOKUP($A23,BI!$A:$Q,MATCH(E$1,BI!$A$1:$Q$1,0),FALSE)</f>
        <v>1</v>
      </c>
      <c r="F23" s="373">
        <f>VLOOKUP($A23,BI!$A:$Q,MATCH(F$1,BI!$A$1:$Q$1,0),FALSE)</f>
        <v>1</v>
      </c>
      <c r="G23" s="373">
        <f>VLOOKUP($A23,BI!$A:$Q,MATCH(G$1,BI!$A$1:$Q$1,0),FALSE)</f>
        <v>1</v>
      </c>
      <c r="H23" s="373" t="str">
        <f>VLOOKUP($A23,BI!$A:$Q,MATCH(H$1,BI!$A$1:$Q$1,0),FALSE)</f>
        <v/>
      </c>
      <c r="I23" s="373" t="str">
        <f>VLOOKUP($A23,BI!$A:$Q,MATCH(I$1,BI!$A$1:$Q$1,0),FALSE)</f>
        <v/>
      </c>
      <c r="J23" s="373" t="str">
        <f>VLOOKUP($A23,BI!$A:$Q,MATCH(J$1,BI!$A$1:$Q$1,0),FALSE)</f>
        <v/>
      </c>
      <c r="K23" s="373" t="str">
        <f>VLOOKUP($A23,BI!$A:$Q,MATCH(K$1,BI!$A$1:$Q$1,0),FALSE)</f>
        <v/>
      </c>
      <c r="L23" s="373" t="str">
        <f>VLOOKUP($A23,BI!$A:$Q,MATCH(L$1,BI!$A$1:$Q$1,0),FALSE)</f>
        <v/>
      </c>
      <c r="M23" s="373" t="str">
        <f>VLOOKUP($A23,BI!$A:$Q,MATCH(M$1,BI!$A$1:$Q$1,0),FALSE)</f>
        <v/>
      </c>
      <c r="N23" s="49">
        <f t="shared" si="1"/>
        <v>5</v>
      </c>
      <c r="O23" s="49" t="str">
        <f>VLOOKUP($A23,BI!$A:$Q,MATCH(O$1,BI!$A$1:$Q$1,0),FALSE)</f>
        <v/>
      </c>
      <c r="P23" s="37">
        <f>VLOOKUP($A23,BI!$A:$Q,MATCH(P$1,BI!$A$1:$Q$1,0),FALSE)</f>
        <v>1</v>
      </c>
      <c r="Q23" s="37" t="str">
        <f>VLOOKUP($A23,BI!$A:$Q,MATCH(Q$1,BI!$A$1:$Q$1,0),FALSE)</f>
        <v/>
      </c>
      <c r="R23" s="37" t="str">
        <f>VLOOKUP($A23,BI!$A:$Q,MATCH(R$1,BI!$A$1:$Q$1,0),FALSE)</f>
        <v/>
      </c>
      <c r="S23" s="37">
        <f t="shared" si="0"/>
        <v>1</v>
      </c>
      <c r="T23" s="61" cm="1">
        <f t="array" ref="T23">IFERROR(IF(N23&gt;2,RSQ(IF($B23:$M23&lt;&gt;"",AE23:AP23,""),IF($B23:$M23&lt;&gt;"",AQ23:BB23,"")),""),"")</f>
        <v>0.43600437234669481</v>
      </c>
      <c r="U23" s="51" cm="1">
        <f t="array" ref="U23">IFERROR(IF($N23&gt;2,RSQ(IF($AE23:$AP23&lt;&gt;"",BC23:BN23,""),IF($AE23:$AP23&lt;&gt;"",BO23:BZ23,"")),""),"")</f>
        <v>0.76952290904786214</v>
      </c>
      <c r="V23" s="51" cm="1">
        <f t="array" ref="V23">IFERROR(IF($N23&gt;2,RSQ(IF($B23:$M23&lt;&gt;"",CA23:CL23,""),IF($B23:$M23&lt;&gt;"",CM23:CX23,"")),""),"")</f>
        <v>0.76952290904786236</v>
      </c>
      <c r="W23" s="61" t="str" cm="1">
        <f t="array" ref="W23">IFERROR(IF(AND($S23&gt;2,$N23&gt;2),RSQ(IF($B23:$M23&lt;&gt;"",AE23:AP23,""),IF($B23:$M23&lt;&gt;"",AQ23:BB23,"")),""),"")</f>
        <v/>
      </c>
      <c r="X23" s="51" t="str" cm="1">
        <f t="array" ref="X23">IFERROR(IF(AND($S23&gt;2,$N23&gt;2),RSQ(IF($AE23:$AP23&lt;&gt;"",BC23:BN23,""),IF($AE23:$AP23&lt;&gt;"",BO23:BZ23,"")),""),"")</f>
        <v/>
      </c>
      <c r="Y23" s="61" cm="1">
        <f t="array" ref="Y23">IFERROR(IF(COUNT(C23:G23)&gt;2,RSQ(IF($C23:$G23&lt;&gt;"",AF23:AJ23,""),IF($C23:$G23&lt;&gt;"",AR23:AV23,"")),""),"")</f>
        <v>0.43600437234669481</v>
      </c>
      <c r="Z23" s="51" cm="1">
        <f t="array" ref="Z23">IFERROR(IF(COUNT(C23:G23)&gt;2,RSQ(IF($C23:$G23&lt;&gt;"",BD23:BH23,""),IF($C23:$G23&lt;&gt;"",BP23:BT23,"")),""),"")</f>
        <v>0.76952290904786214</v>
      </c>
      <c r="AA23" s="51" t="str" cm="1">
        <f t="array" ref="AA23">IFERROR(IF(COUNT(H23:K23)&gt;2,RSQ(IF($H23:$K23&lt;&gt;"",AK23:AN23,""),IF($H23:$K23&lt;&gt;"",AW23:AZ23,"")),""),"")</f>
        <v/>
      </c>
      <c r="AB23" s="51" t="str" cm="1">
        <f t="array" ref="AB23">IFERROR(IF(COUNT(H23:K23)&gt;2,RSQ(IF($H23:$K23&lt;&gt;"",BI23:BL23,""),IF($H23:$K23&lt;&gt;"",BU23:BX23,"")),""),"")</f>
        <v/>
      </c>
      <c r="AC23" s="61" t="str" cm="1">
        <f t="array" ref="AC23">IFERROR(IF($S23&gt;2,RSQ(IF($O23:$R23&lt;&gt;"",CY23:DB23,""),IF($O23:$R23&lt;&gt;"",DC23:DF23,"")),""),"")</f>
        <v/>
      </c>
      <c r="AD23" s="51" t="str" cm="1">
        <f t="array" ref="AD23">IFERROR(IF($S23&gt;2,RSQ(IF($O23:$R23&lt;&gt;"",DG23:DJ23,""),IF($O23:$R23&lt;&gt;"",DK23:DN23,"")),""),"")</f>
        <v/>
      </c>
      <c r="AE23" s="80" t="str">
        <f>_xlfn.IFNA(VLOOKUP($A23,'B-Emax'!$A:$BM,MATCH(AE$1,'B-Emax'!$A$1:$BM$1,0),FALSE),"")</f>
        <v/>
      </c>
      <c r="AF23" s="81">
        <f>_xlfn.IFNA(VLOOKUP($A23,'B-Emax'!$A:$BM,MATCH(AF$1,'B-Emax'!$A$1:$BM$1,0),FALSE),"")</f>
        <v>699.7</v>
      </c>
      <c r="AG23" s="81">
        <f>_xlfn.IFNA(VLOOKUP($A23,'B-Emax'!$A:$BM,MATCH(AG$1,'B-Emax'!$A$1:$BM$1,0),FALSE),"")</f>
        <v>382.9</v>
      </c>
      <c r="AH23" s="81">
        <f>_xlfn.IFNA(VLOOKUP($A23,'B-Emax'!$A:$BM,MATCH(AH$1,'B-Emax'!$A$1:$BM$1,0),FALSE),"")</f>
        <v>241.9</v>
      </c>
      <c r="AI23" s="81">
        <f>_xlfn.IFNA(VLOOKUP($A23,'B-Emax'!$A:$BM,MATCH(AI$1,'B-Emax'!$A$1:$BM$1,0),FALSE),"")</f>
        <v>333.4</v>
      </c>
      <c r="AJ23" s="81">
        <f>_xlfn.IFNA(VLOOKUP($A23,'B-Emax'!$A:$BM,MATCH(AJ$1,'B-Emax'!$A$1:$BM$1,0),FALSE),"")</f>
        <v>141.6</v>
      </c>
      <c r="AK23" s="82" t="str">
        <f>_xlfn.IFNA(VLOOKUP($A23,'B-Emax'!$A:$BM,MATCH(AK$1,'B-Emax'!$A$1:$BM$1,0),FALSE),"")</f>
        <v/>
      </c>
      <c r="AL23" s="82" t="str">
        <f>_xlfn.IFNA(VLOOKUP($A23,'B-Emax'!$A:$BM,MATCH(AL$1,'B-Emax'!$A$1:$BM$1,0),FALSE),"")</f>
        <v/>
      </c>
      <c r="AM23" s="82" t="str">
        <f>_xlfn.IFNA(VLOOKUP($A23,'B-Emax'!$A:$BM,MATCH(AM$1,'B-Emax'!$A$1:$BM$1,0),FALSE),"")</f>
        <v/>
      </c>
      <c r="AN23" s="81" t="str">
        <f>_xlfn.IFNA(VLOOKUP($A23,'B-Emax'!$A:$BM,MATCH(AN$1,'B-Emax'!$A$1:$BM$1,0),FALSE),"")</f>
        <v/>
      </c>
      <c r="AO23" s="82" t="str">
        <f>_xlfn.IFNA(VLOOKUP($A23,'B-Emax'!$A:$BM,MATCH(AO$1,'B-Emax'!$A$1:$BM$1,0),FALSE),"")</f>
        <v/>
      </c>
      <c r="AP23" s="82" t="str">
        <f>_xlfn.IFNA(VLOOKUP($A23,'B-Emax'!$A:$BM,MATCH(AP$1,'B-Emax'!$A$1:$BM$1,0),FALSE),"")</f>
        <v/>
      </c>
      <c r="AQ23" s="50" t="str">
        <f>_xlfn.IFNA(VLOOKUP($A23,'I-Emax'!$A:$BM,MATCH(AQ$1,'I-Emax'!$A$1:$BM$1,0),FALSE),"")</f>
        <v/>
      </c>
      <c r="AR23" s="50">
        <f>_xlfn.IFNA(VLOOKUP($A23,'I-Emax'!$A:$BM,MATCH(AR$1,'I-Emax'!$A$1:$BM$1,0),FALSE),"")</f>
        <v>33.299999999999997</v>
      </c>
      <c r="AS23" s="50">
        <f>_xlfn.IFNA(VLOOKUP($A23,'I-Emax'!$A:$BM,MATCH(AS$1,'I-Emax'!$A$1:$BM$1,0),FALSE),"")</f>
        <v>33.299999999999997</v>
      </c>
      <c r="AT23" s="50">
        <f>_xlfn.IFNA(VLOOKUP($A23,'I-Emax'!$A:$BM,MATCH(AT$1,'I-Emax'!$A$1:$BM$1,0),FALSE),"")</f>
        <v>31.7</v>
      </c>
      <c r="AU23" s="50">
        <f>_xlfn.IFNA(VLOOKUP($A23,'I-Emax'!$A:$BM,MATCH(AU$1,'I-Emax'!$A$1:$BM$1,0),FALSE),"")</f>
        <v>31.7</v>
      </c>
      <c r="AV23" s="50">
        <f>_xlfn.IFNA(VLOOKUP($A23,'I-Emax'!$A:$BM,MATCH(AV$1,'I-Emax'!$A$1:$BM$1,0),FALSE),"")</f>
        <v>20.5</v>
      </c>
      <c r="AW23" s="50" t="str">
        <f>_xlfn.IFNA(VLOOKUP($A23,'I-Emax'!$A:$BM,MATCH(AW$1,'I-Emax'!$A$1:$BM$1,0),FALSE),"")</f>
        <v/>
      </c>
      <c r="AX23" s="50" t="str">
        <f>_xlfn.IFNA(VLOOKUP($A23,'I-Emax'!$A:$BM,MATCH(AX$1,'I-Emax'!$A$1:$BM$1,0),FALSE),"")</f>
        <v/>
      </c>
      <c r="AY23" s="50" t="str">
        <f>_xlfn.IFNA(VLOOKUP($A23,'I-Emax'!$A:$BM,MATCH(AY$1,'I-Emax'!$A$1:$BM$1,0),FALSE),"")</f>
        <v/>
      </c>
      <c r="AZ23" s="50" t="str">
        <f>_xlfn.IFNA(VLOOKUP($A23,'I-Emax'!$A:$BM,MATCH(AZ$1,'I-Emax'!$A$1:$BM$1,0),FALSE),"")</f>
        <v/>
      </c>
      <c r="BA23" s="50" t="str">
        <f>_xlfn.IFNA(VLOOKUP($A23,'I-Emax'!$A:$BM,MATCH(BA$1,'I-Emax'!$A$1:$BM$1,0),FALSE),"")</f>
        <v/>
      </c>
      <c r="BB23" s="50" t="str">
        <f>_xlfn.IFNA(VLOOKUP($A23,'I-Emax'!$A:$BM,MATCH(BB$1,'I-Emax'!$A$1:$BM$1,0),FALSE),"")</f>
        <v/>
      </c>
      <c r="BC23" s="40" t="str">
        <f>_xlfn.IFNA(VLOOKUP($A23,'B-Emax'!$A:$BM,MATCH(BC$1,'B-Emax'!$A$1:$BM$1,0),FALSE),"")</f>
        <v/>
      </c>
      <c r="BD23" s="41">
        <f>_xlfn.IFNA(VLOOKUP($A23,'B-Emax'!$A:$BM,MATCH(BD$1,'B-Emax'!$A$1:$BM$1,0),FALSE),"")</f>
        <v>0.75807150595882999</v>
      </c>
      <c r="BE23" s="41">
        <f>_xlfn.IFNA(VLOOKUP($A23,'B-Emax'!$A:$BM,MATCH(BE$1,'B-Emax'!$A$1:$BM$1,0),FALSE),"")</f>
        <v>0.63362568260797614</v>
      </c>
      <c r="BF23" s="41">
        <f>_xlfn.IFNA(VLOOKUP($A23,'B-Emax'!$A:$BM,MATCH(BF$1,'B-Emax'!$A$1:$BM$1,0),FALSE),"")</f>
        <v>0.65026881720430108</v>
      </c>
      <c r="BG23" s="41">
        <f>_xlfn.IFNA(VLOOKUP($A23,'B-Emax'!$A:$BM,MATCH(BG$1,'B-Emax'!$A$1:$BM$1,0),FALSE),"")</f>
        <v>0.68333674933387989</v>
      </c>
      <c r="BH23" s="41">
        <f>_xlfn.IFNA(VLOOKUP($A23,'B-Emax'!$A:$BM,MATCH(BH$1,'B-Emax'!$A$1:$BM$1,0),FALSE),"")</f>
        <v>0.41067285382830626</v>
      </c>
      <c r="BI23" s="41" t="str">
        <f>_xlfn.IFNA(VLOOKUP($A23,'B-Emax'!$A:$BM,MATCH(BI$1,'B-Emax'!$A$1:$BM$1,0),FALSE),"")</f>
        <v/>
      </c>
      <c r="BJ23" s="41" t="str">
        <f>_xlfn.IFNA(VLOOKUP($A23,'B-Emax'!$A:$BM,MATCH(BJ$1,'B-Emax'!$A$1:$BM$1,0),FALSE),"")</f>
        <v/>
      </c>
      <c r="BK23" s="41" t="str">
        <f>_xlfn.IFNA(VLOOKUP($A23,'B-Emax'!$A:$BM,MATCH(BK$1,'B-Emax'!$A$1:$BM$1,0),FALSE),"")</f>
        <v/>
      </c>
      <c r="BL23" s="41" t="str">
        <f>_xlfn.IFNA(VLOOKUP($A23,'B-Emax'!$A:$BM,MATCH(BL$1,'B-Emax'!$A$1:$BM$1,0),FALSE),"")</f>
        <v/>
      </c>
      <c r="BM23" s="41" t="str">
        <f>_xlfn.IFNA(VLOOKUP($A23,'B-Emax'!$A:$BM,MATCH(BM$1,'B-Emax'!$A$1:$BM$1,0),FALSE),"")</f>
        <v/>
      </c>
      <c r="BN23" s="41" t="str">
        <f>_xlfn.IFNA(VLOOKUP($A23,'B-Emax'!$A:$BM,MATCH(BN$1,'B-Emax'!$A$1:$BM$1,0),FALSE),"")</f>
        <v/>
      </c>
      <c r="BO23" s="47" t="str">
        <f>_xlfn.IFNA(VLOOKUP($A23,'I-Emax'!$A:$BM,MATCH(BO$1,'I-Emax'!$A$1:$BM$1,0),FALSE),"")</f>
        <v/>
      </c>
      <c r="BP23" s="47">
        <f>_xlfn.IFNA(VLOOKUP($A23,'I-Emax'!$A:$BM,MATCH(BP$1,'I-Emax'!$A$1:$BM$1,0),FALSE),"")</f>
        <v>0.64410058027079298</v>
      </c>
      <c r="BQ23" s="47">
        <f>_xlfn.IFNA(VLOOKUP($A23,'I-Emax'!$A:$BM,MATCH(BQ$1,'I-Emax'!$A$1:$BM$1,0),FALSE),"")</f>
        <v>0.64410058027079298</v>
      </c>
      <c r="BR23" s="47">
        <f>_xlfn.IFNA(VLOOKUP($A23,'I-Emax'!$A:$BM,MATCH(BR$1,'I-Emax'!$A$1:$BM$1,0),FALSE),"")</f>
        <v>0.65631469979296064</v>
      </c>
      <c r="BS23" s="47">
        <f>_xlfn.IFNA(VLOOKUP($A23,'I-Emax'!$A:$BM,MATCH(BS$1,'I-Emax'!$A$1:$BM$1,0),FALSE),"")</f>
        <v>0.65631469979296064</v>
      </c>
      <c r="BT23" s="47">
        <f>_xlfn.IFNA(VLOOKUP($A23,'I-Emax'!$A:$BM,MATCH(BT$1,'I-Emax'!$A$1:$BM$1,0),FALSE),"")</f>
        <v>0.59420289855072461</v>
      </c>
      <c r="BU23" s="47" t="str">
        <f>_xlfn.IFNA(VLOOKUP($A23,'I-Emax'!$A:$BM,MATCH(BU$1,'I-Emax'!$A$1:$BM$1,0),FALSE),"")</f>
        <v/>
      </c>
      <c r="BV23" s="47" t="str">
        <f>_xlfn.IFNA(VLOOKUP($A23,'I-Emax'!$A:$BM,MATCH(BV$1,'I-Emax'!$A$1:$BM$1,0),FALSE),"")</f>
        <v/>
      </c>
      <c r="BW23" s="47" t="str">
        <f>_xlfn.IFNA(VLOOKUP($A23,'I-Emax'!$A:$BM,MATCH(BW$1,'I-Emax'!$A$1:$BM$1,0),FALSE),"")</f>
        <v/>
      </c>
      <c r="BX23" s="47" t="str">
        <f>_xlfn.IFNA(VLOOKUP($A23,'I-Emax'!$A:$BM,MATCH(BX$1,'I-Emax'!$A$1:$BM$1,0),FALSE),"")</f>
        <v/>
      </c>
      <c r="BY23" s="47" t="str">
        <f>_xlfn.IFNA(VLOOKUP($A23,'I-Emax'!$A:$BM,MATCH(BY$1,'I-Emax'!$A$1:$BM$1,0),FALSE),"")</f>
        <v/>
      </c>
      <c r="BZ23" s="47" t="str">
        <f>_xlfn.IFNA(VLOOKUP($A23,'I-Emax'!$A:$BM,MATCH(BZ$1,'I-Emax'!$A$1:$BM$1,0),FALSE),"")</f>
        <v/>
      </c>
      <c r="CA23" s="40" t="str">
        <f>_xlfn.IFNA(VLOOKUP($A23,'B-Emax'!$A:$BM,MATCH(CA$1,'B-Emax'!$A$1:$BM$1,0),FALSE),"")</f>
        <v/>
      </c>
      <c r="CB23" s="41">
        <f>_xlfn.IFNA(VLOOKUP($A23,'B-Emax'!$A:$BM,MATCH(CB$1,'B-Emax'!$A$1:$BM$1,0),FALSE),"")</f>
        <v>1</v>
      </c>
      <c r="CC23" s="41">
        <f>_xlfn.IFNA(VLOOKUP($A23,'B-Emax'!$A:$BM,MATCH(CC$1,'B-Emax'!$A$1:$BM$1,0),FALSE),"")</f>
        <v>0.64177804782012393</v>
      </c>
      <c r="CD23" s="41">
        <f>_xlfn.IFNA(VLOOKUP($A23,'B-Emax'!$A:$BM,MATCH(CD$1,'B-Emax'!$A$1:$BM$1,0),FALSE),"")</f>
        <v>0.68968593259243394</v>
      </c>
      <c r="CE23" s="41">
        <f>_xlfn.IFNA(VLOOKUP($A23,'B-Emax'!$A:$BM,MATCH(CE$1,'B-Emax'!$A$1:$BM$1,0),FALSE),"")</f>
        <v>0.78487321074328475</v>
      </c>
      <c r="CF23" s="41">
        <f>_xlfn.IFNA(VLOOKUP($A23,'B-Emax'!$A:$BM,MATCH(CF$1,'B-Emax'!$A$1:$BM$1,0),FALSE),"")</f>
        <v>0</v>
      </c>
      <c r="CG23" s="41" t="str">
        <f>_xlfn.IFNA(VLOOKUP($A23,'B-Emax'!$A:$BM,MATCH(CG$1,'B-Emax'!$A$1:$BM$1,0),FALSE),"")</f>
        <v/>
      </c>
      <c r="CH23" s="41" t="str">
        <f>_xlfn.IFNA(VLOOKUP($A23,'B-Emax'!$A:$BM,MATCH(CH$1,'B-Emax'!$A$1:$BM$1,0),FALSE),"")</f>
        <v/>
      </c>
      <c r="CI23" s="41" t="str">
        <f>_xlfn.IFNA(VLOOKUP($A23,'B-Emax'!$A:$BM,MATCH(CI$1,'B-Emax'!$A$1:$BM$1,0),FALSE),"")</f>
        <v/>
      </c>
      <c r="CJ23" s="41" t="str">
        <f>_xlfn.IFNA(VLOOKUP($A23,'B-Emax'!$A:$BM,MATCH(CJ$1,'B-Emax'!$A$1:$BM$1,0),FALSE),"")</f>
        <v/>
      </c>
      <c r="CK23" s="41" t="str">
        <f>_xlfn.IFNA(VLOOKUP($A23,'B-Emax'!$A:$BM,MATCH(CK$1,'B-Emax'!$A$1:$BM$1,0),FALSE),"")</f>
        <v/>
      </c>
      <c r="CL23" s="41" t="str">
        <f>_xlfn.IFNA(VLOOKUP($A23,'B-Emax'!$A:$BM,MATCH(CL$1,'B-Emax'!$A$1:$BM$1,0),FALSE),"")</f>
        <v/>
      </c>
      <c r="CM23" s="47" t="str">
        <f>_xlfn.IFNA(VLOOKUP($A23,'I-Emax'!$A:$BQ,MATCH(CM$1,'I-Emax'!$A$1:$BQ$1,0),FALSE),"")</f>
        <v/>
      </c>
      <c r="CN23" s="47">
        <f>_xlfn.IFNA(VLOOKUP($A23,'I-Emax'!$A:$BQ,MATCH(CN$1,'I-Emax'!$A$1:$BQ$1,0),FALSE),"")</f>
        <v>0.80335267569310065</v>
      </c>
      <c r="CO23" s="47">
        <f>_xlfn.IFNA(VLOOKUP($A23,'I-Emax'!$A:$BQ,MATCH(CO$1,'I-Emax'!$A$1:$BQ$1,0),FALSE),"")</f>
        <v>0.80335267569310065</v>
      </c>
      <c r="CP23" s="47">
        <f>_xlfn.IFNA(VLOOKUP($A23,'I-Emax'!$A:$BQ,MATCH(CP$1,'I-Emax'!$A$1:$BQ$1,0),FALSE),"")</f>
        <v>1</v>
      </c>
      <c r="CQ23" s="47">
        <f>_xlfn.IFNA(VLOOKUP($A23,'I-Emax'!$A:$BQ,MATCH(CQ$1,'I-Emax'!$A$1:$BQ$1,0),FALSE),"")</f>
        <v>1</v>
      </c>
      <c r="CR23" s="47">
        <f>_xlfn.IFNA(VLOOKUP($A23,'I-Emax'!$A:$BQ,MATCH(CR$1,'I-Emax'!$A$1:$BQ$1,0),FALSE),"")</f>
        <v>0</v>
      </c>
      <c r="CS23" s="47" t="str">
        <f>_xlfn.IFNA(VLOOKUP($A23,'I-Emax'!$A:$BQ,MATCH(CS$1,'I-Emax'!$A$1:$BQ$1,0),FALSE),"")</f>
        <v/>
      </c>
      <c r="CT23" s="47" t="str">
        <f>_xlfn.IFNA(VLOOKUP($A23,'I-Emax'!$A:$BQ,MATCH(CT$1,'I-Emax'!$A$1:$BQ$1,0),FALSE),"")</f>
        <v/>
      </c>
      <c r="CU23" s="47" t="str">
        <f>_xlfn.IFNA(VLOOKUP($A23,'I-Emax'!$A:$BQ,MATCH(CU$1,'I-Emax'!$A$1:$BQ$1,0),FALSE),"")</f>
        <v/>
      </c>
      <c r="CV23" s="47" t="str">
        <f>_xlfn.IFNA(VLOOKUP($A23,'I-Emax'!$A:$BQ,MATCH(CV$1,'I-Emax'!$A$1:$BQ$1,0),FALSE),"")</f>
        <v/>
      </c>
      <c r="CW23" s="47" t="str">
        <f>_xlfn.IFNA(VLOOKUP($A23,'I-Emax'!$A:$BQ,MATCH(CW$1,'I-Emax'!$A$1:$BQ$1,0),FALSE),"")</f>
        <v/>
      </c>
      <c r="CX23" s="47" t="str">
        <f>_xlfn.IFNA(VLOOKUP($A23,'I-Emax'!$A:$BQ,MATCH(CX$1,'I-Emax'!$A$1:$BQ$1,0),FALSE),"")</f>
        <v/>
      </c>
      <c r="CY23" s="147" t="str">
        <f>_xlfn.IFNA(VLOOKUP($A23,'B-Emax'!$A:$IC,MATCH(CY$1,'B-Emax'!$A$1:$IC$1,0),FALSE),"")</f>
        <v/>
      </c>
      <c r="CZ23" s="51">
        <f>_xlfn.IFNA(VLOOKUP($A23,'B-Emax'!$A:$IC,MATCH(CZ$1,'B-Emax'!$A$1:$IC$1,0),FALSE),"")</f>
        <v>0.75807150595882999</v>
      </c>
      <c r="DA23" s="51" t="str">
        <f>_xlfn.IFNA(VLOOKUP($A23,'B-Emax'!$A:$IC,MATCH(DA$1,'B-Emax'!$A$1:$IC$1,0),FALSE),"")</f>
        <v/>
      </c>
      <c r="DB23" s="51" t="str">
        <f>_xlfn.IFNA(VLOOKUP($A23,'B-Emax'!$A:$IC,MATCH(DB$1,'B-Emax'!$A$1:$IC$1,0),FALSE),"")</f>
        <v/>
      </c>
      <c r="DC23" s="51" t="str">
        <f>_xlfn.IFNA(VLOOKUP($A23,'I-Emax'!$A:$IC,MATCH(DC$1,'I-Emax'!$A$1:$IC$1,0),FALSE),"")</f>
        <v/>
      </c>
      <c r="DD23" s="51">
        <f>_xlfn.IFNA(VLOOKUP($A23,'I-Emax'!$A:$IC,MATCH(DD$1,'I-Emax'!$A$1:$IC$1,0),FALSE),"")</f>
        <v>0.65631469979296064</v>
      </c>
      <c r="DE23" s="51" t="str">
        <f>_xlfn.IFNA(VLOOKUP($A23,'I-Emax'!$A:$IC,MATCH(DE$1,'I-Emax'!$A$1:$IC$1,0),FALSE),"")</f>
        <v/>
      </c>
      <c r="DF23" s="51" t="str">
        <f>_xlfn.IFNA(VLOOKUP($A23,'I-Emax'!$A:$IC,MATCH(DF$1,'I-Emax'!$A$1:$IC$1,0),FALSE),"")</f>
        <v/>
      </c>
      <c r="DG23" s="147" t="str">
        <f>_xlfn.IFNA(VLOOKUP($A23,'B-Emax'!$A:$IC,MATCH(DG$1,'B-Emax'!$A$1:$IC$1,0),FALSE),"")</f>
        <v/>
      </c>
      <c r="DH23" s="51">
        <f>_xlfn.IFNA(VLOOKUP($A23,'B-Emax'!$A:$IC,MATCH(DH$1,'B-Emax'!$A$1:$IC$1,0),FALSE),"")</f>
        <v>0.6271951217866587</v>
      </c>
      <c r="DI23" s="51" t="str">
        <f>_xlfn.IFNA(VLOOKUP($A23,'B-Emax'!$A:$IC,MATCH(DI$1,'B-Emax'!$A$1:$IC$1,0),FALSE),"")</f>
        <v/>
      </c>
      <c r="DJ23" s="51" t="str">
        <f>_xlfn.IFNA(VLOOKUP($A23,'B-Emax'!$A:$IC,MATCH(DJ$1,'B-Emax'!$A$1:$IC$1,0),FALSE),"")</f>
        <v/>
      </c>
      <c r="DK23" s="51" t="str">
        <f>_xlfn.IFNA(VLOOKUP($A23,'I-Emax'!$A:$IC,MATCH(DK$1,'I-Emax'!$A$1:$IC$1,0),FALSE),"")</f>
        <v/>
      </c>
      <c r="DL23" s="51">
        <f>_xlfn.IFNA(VLOOKUP($A23,'I-Emax'!$A:$IC,MATCH(DL$1,'I-Emax'!$A$1:$IC$1,0),FALSE),"")</f>
        <v>0.63900669173564639</v>
      </c>
      <c r="DM23" s="51" t="str">
        <f>_xlfn.IFNA(VLOOKUP($A23,'I-Emax'!$A:$IC,MATCH(DM$1,'I-Emax'!$A$1:$IC$1,0),FALSE),"")</f>
        <v/>
      </c>
      <c r="DN23" s="51" t="str">
        <f>_xlfn.IFNA(VLOOKUP($A23,'I-Emax'!$A:$IC,MATCH(DN$1,'I-Emax'!$A$1:$IC$1,0),FALSE),"")</f>
        <v/>
      </c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</row>
    <row r="24" spans="1:139" s="49" customFormat="1" x14ac:dyDescent="0.2">
      <c r="A24" s="29" t="s">
        <v>58</v>
      </c>
      <c r="B24" s="333" t="str">
        <f>VLOOKUP($A24,BI!$A:$Q,MATCH(B$1,BI!$A$1:$Q$1,0),FALSE)</f>
        <v/>
      </c>
      <c r="C24" s="373">
        <f>VLOOKUP($A24,BI!$A:$Q,MATCH(C$1,BI!$A$1:$Q$1,0),FALSE)</f>
        <v>1</v>
      </c>
      <c r="D24" s="373">
        <f>VLOOKUP($A24,BI!$A:$Q,MATCH(D$1,BI!$A$1:$Q$1,0),FALSE)</f>
        <v>1</v>
      </c>
      <c r="E24" s="373">
        <f>VLOOKUP($A24,BI!$A:$Q,MATCH(E$1,BI!$A$1:$Q$1,0),FALSE)</f>
        <v>1</v>
      </c>
      <c r="F24" s="373">
        <f>VLOOKUP($A24,BI!$A:$Q,MATCH(F$1,BI!$A$1:$Q$1,0),FALSE)</f>
        <v>1</v>
      </c>
      <c r="G24" s="373">
        <f>VLOOKUP($A24,BI!$A:$Q,MATCH(G$1,BI!$A$1:$Q$1,0),FALSE)</f>
        <v>1</v>
      </c>
      <c r="H24" s="373" t="str">
        <f>VLOOKUP($A24,BI!$A:$Q,MATCH(H$1,BI!$A$1:$Q$1,0),FALSE)</f>
        <v/>
      </c>
      <c r="I24" s="373" t="str">
        <f>VLOOKUP($A24,BI!$A:$Q,MATCH(I$1,BI!$A$1:$Q$1,0),FALSE)</f>
        <v/>
      </c>
      <c r="J24" s="373" t="str">
        <f>VLOOKUP($A24,BI!$A:$Q,MATCH(J$1,BI!$A$1:$Q$1,0),FALSE)</f>
        <v/>
      </c>
      <c r="K24" s="373" t="str">
        <f>VLOOKUP($A24,BI!$A:$Q,MATCH(K$1,BI!$A$1:$Q$1,0),FALSE)</f>
        <v/>
      </c>
      <c r="L24" s="373" t="str">
        <f>VLOOKUP($A24,BI!$A:$Q,MATCH(L$1,BI!$A$1:$Q$1,0),FALSE)</f>
        <v/>
      </c>
      <c r="M24" s="373" t="str">
        <f>VLOOKUP($A24,BI!$A:$Q,MATCH(M$1,BI!$A$1:$Q$1,0),FALSE)</f>
        <v/>
      </c>
      <c r="N24" s="49">
        <f t="shared" si="1"/>
        <v>5</v>
      </c>
      <c r="O24" s="49" t="str">
        <f>VLOOKUP($A24,BI!$A:$Q,MATCH(O$1,BI!$A$1:$Q$1,0),FALSE)</f>
        <v/>
      </c>
      <c r="P24" s="37">
        <f>VLOOKUP($A24,BI!$A:$Q,MATCH(P$1,BI!$A$1:$Q$1,0),FALSE)</f>
        <v>1</v>
      </c>
      <c r="Q24" s="37">
        <f>VLOOKUP($A24,BI!$A:$Q,MATCH(Q$1,BI!$A$1:$Q$1,0),FALSE)</f>
        <v>1</v>
      </c>
      <c r="R24" s="37" t="str">
        <f>VLOOKUP($A24,BI!$A:$Q,MATCH(R$1,BI!$A$1:$Q$1,0),FALSE)</f>
        <v/>
      </c>
      <c r="S24" s="37">
        <f t="shared" si="0"/>
        <v>2</v>
      </c>
      <c r="T24" s="61" cm="1">
        <f t="array" ref="T24">IFERROR(IF(N24&gt;2,RSQ(IF($B24:$M24&lt;&gt;"",AE24:AP24,""),IF($B24:$M24&lt;&gt;"",AQ24:BB24,"")),""),"")</f>
        <v>0.1339345948717261</v>
      </c>
      <c r="U24" s="51" cm="1">
        <f t="array" ref="U24">IFERROR(IF($N24&gt;2,RSQ(IF($AE24:$AP24&lt;&gt;"",BC24:BN24,""),IF($AE24:$AP24&lt;&gt;"",BO24:BZ24,"")),""),"")</f>
        <v>0.69224214060269362</v>
      </c>
      <c r="V24" s="51" cm="1">
        <f t="array" ref="V24">IFERROR(IF($N24&gt;2,RSQ(IF($B24:$M24&lt;&gt;"",CA24:CL24,""),IF($B24:$M24&lt;&gt;"",CM24:CX24,"")),""),"")</f>
        <v>0.69224214060269329</v>
      </c>
      <c r="W24" s="61" t="str" cm="1">
        <f t="array" ref="W24">IFERROR(IF(AND($S24&gt;2,$N24&gt;2),RSQ(IF($B24:$M24&lt;&gt;"",AE24:AP24,""),IF($B24:$M24&lt;&gt;"",AQ24:BB24,"")),""),"")</f>
        <v/>
      </c>
      <c r="X24" s="51" t="str" cm="1">
        <f t="array" ref="X24">IFERROR(IF(AND($S24&gt;2,$N24&gt;2),RSQ(IF($AE24:$AP24&lt;&gt;"",BC24:BN24,""),IF($AE24:$AP24&lt;&gt;"",BO24:BZ24,"")),""),"")</f>
        <v/>
      </c>
      <c r="Y24" s="61" cm="1">
        <f t="array" ref="Y24">IFERROR(IF(COUNT(C24:G24)&gt;2,RSQ(IF($C24:$G24&lt;&gt;"",AF24:AJ24,""),IF($C24:$G24&lt;&gt;"",AR24:AV24,"")),""),"")</f>
        <v>0.1339345948717261</v>
      </c>
      <c r="Z24" s="51" cm="1">
        <f t="array" ref="Z24">IFERROR(IF(COUNT(C24:G24)&gt;2,RSQ(IF($C24:$G24&lt;&gt;"",BD24:BH24,""),IF($C24:$G24&lt;&gt;"",BP24:BT24,"")),""),"")</f>
        <v>0.69224214060269362</v>
      </c>
      <c r="AA24" s="51" t="str" cm="1">
        <f t="array" ref="AA24">IFERROR(IF(COUNT(H24:K24)&gt;2,RSQ(IF($H24:$K24&lt;&gt;"",AK24:AN24,""),IF($H24:$K24&lt;&gt;"",AW24:AZ24,"")),""),"")</f>
        <v/>
      </c>
      <c r="AB24" s="51" t="str" cm="1">
        <f t="array" ref="AB24">IFERROR(IF(COUNT(H24:K24)&gt;2,RSQ(IF($H24:$K24&lt;&gt;"",BI24:BL24,""),IF($H24:$K24&lt;&gt;"",BU24:BX24,"")),""),"")</f>
        <v/>
      </c>
      <c r="AC24" s="61" t="str" cm="1">
        <f t="array" ref="AC24">IFERROR(IF($S24&gt;2,RSQ(IF($O24:$R24&lt;&gt;"",CY24:DB24,""),IF($O24:$R24&lt;&gt;"",DC24:DF24,"")),""),"")</f>
        <v/>
      </c>
      <c r="AD24" s="51" t="str" cm="1">
        <f t="array" ref="AD24">IFERROR(IF($S24&gt;2,RSQ(IF($O24:$R24&lt;&gt;"",DG24:DJ24,""),IF($O24:$R24&lt;&gt;"",DK24:DN24,"")),""),"")</f>
        <v/>
      </c>
      <c r="AE24" s="80" t="str">
        <f>_xlfn.IFNA(VLOOKUP($A24,'B-Emax'!$A:$BM,MATCH(AE$1,'B-Emax'!$A$1:$BM$1,0),FALSE),"")</f>
        <v/>
      </c>
      <c r="AF24" s="81">
        <f>_xlfn.IFNA(VLOOKUP($A24,'B-Emax'!$A:$BM,MATCH(AF$1,'B-Emax'!$A$1:$BM$1,0),FALSE),"")</f>
        <v>758.3</v>
      </c>
      <c r="AG24" s="81">
        <f>_xlfn.IFNA(VLOOKUP($A24,'B-Emax'!$A:$BM,MATCH(AG$1,'B-Emax'!$A$1:$BM$1,0),FALSE),"")</f>
        <v>382.4</v>
      </c>
      <c r="AH24" s="81">
        <f>_xlfn.IFNA(VLOOKUP($A24,'B-Emax'!$A:$BM,MATCH(AH$1,'B-Emax'!$A$1:$BM$1,0),FALSE),"")</f>
        <v>278.60000000000002</v>
      </c>
      <c r="AI24" s="81">
        <f>_xlfn.IFNA(VLOOKUP($A24,'B-Emax'!$A:$BM,MATCH(AI$1,'B-Emax'!$A$1:$BM$1,0),FALSE),"")</f>
        <v>361.8</v>
      </c>
      <c r="AJ24" s="81">
        <f>_xlfn.IFNA(VLOOKUP($A24,'B-Emax'!$A:$BM,MATCH(AJ$1,'B-Emax'!$A$1:$BM$1,0),FALSE),"")</f>
        <v>136.80000000000001</v>
      </c>
      <c r="AK24" s="82" t="str">
        <f>_xlfn.IFNA(VLOOKUP($A24,'B-Emax'!$A:$BM,MATCH(AK$1,'B-Emax'!$A$1:$BM$1,0),FALSE),"")</f>
        <v/>
      </c>
      <c r="AL24" s="82" t="str">
        <f>_xlfn.IFNA(VLOOKUP($A24,'B-Emax'!$A:$BM,MATCH(AL$1,'B-Emax'!$A$1:$BM$1,0),FALSE),"")</f>
        <v/>
      </c>
      <c r="AM24" s="82" t="str">
        <f>_xlfn.IFNA(VLOOKUP($A24,'B-Emax'!$A:$BM,MATCH(AM$1,'B-Emax'!$A$1:$BM$1,0),FALSE),"")</f>
        <v/>
      </c>
      <c r="AN24" s="81" t="str">
        <f>_xlfn.IFNA(VLOOKUP($A24,'B-Emax'!$A:$BM,MATCH(AN$1,'B-Emax'!$A$1:$BM$1,0),FALSE),"")</f>
        <v/>
      </c>
      <c r="AO24" s="82" t="str">
        <f>_xlfn.IFNA(VLOOKUP($A24,'B-Emax'!$A:$BM,MATCH(AO$1,'B-Emax'!$A$1:$BM$1,0),FALSE),"")</f>
        <v/>
      </c>
      <c r="AP24" s="82" t="str">
        <f>_xlfn.IFNA(VLOOKUP($A24,'B-Emax'!$A:$BM,MATCH(AP$1,'B-Emax'!$A$1:$BM$1,0),FALSE),"")</f>
        <v/>
      </c>
      <c r="AQ24" s="50" t="str">
        <f>_xlfn.IFNA(VLOOKUP($A24,'I-Emax'!$A:$BM,MATCH(AQ$1,'I-Emax'!$A$1:$BM$1,0),FALSE),"")</f>
        <v/>
      </c>
      <c r="AR24" s="50">
        <f>_xlfn.IFNA(VLOOKUP($A24,'I-Emax'!$A:$BM,MATCH(AR$1,'I-Emax'!$A$1:$BM$1,0),FALSE),"")</f>
        <v>28.5</v>
      </c>
      <c r="AS24" s="50">
        <f>_xlfn.IFNA(VLOOKUP($A24,'I-Emax'!$A:$BM,MATCH(AS$1,'I-Emax'!$A$1:$BM$1,0),FALSE),"")</f>
        <v>28.5</v>
      </c>
      <c r="AT24" s="50">
        <f>_xlfn.IFNA(VLOOKUP($A24,'I-Emax'!$A:$BM,MATCH(AT$1,'I-Emax'!$A$1:$BM$1,0),FALSE),"")</f>
        <v>19.8</v>
      </c>
      <c r="AU24" s="50">
        <f>_xlfn.IFNA(VLOOKUP($A24,'I-Emax'!$A:$BM,MATCH(AU$1,'I-Emax'!$A$1:$BM$1,0),FALSE),"")</f>
        <v>19.8</v>
      </c>
      <c r="AV24" s="50">
        <f>_xlfn.IFNA(VLOOKUP($A24,'I-Emax'!$A:$BM,MATCH(AV$1,'I-Emax'!$A$1:$BM$1,0),FALSE),"")</f>
        <v>26.8</v>
      </c>
      <c r="AW24" s="50" t="str">
        <f>_xlfn.IFNA(VLOOKUP($A24,'I-Emax'!$A:$BM,MATCH(AW$1,'I-Emax'!$A$1:$BM$1,0),FALSE),"")</f>
        <v/>
      </c>
      <c r="AX24" s="50" t="str">
        <f>_xlfn.IFNA(VLOOKUP($A24,'I-Emax'!$A:$BM,MATCH(AX$1,'I-Emax'!$A$1:$BM$1,0),FALSE),"")</f>
        <v/>
      </c>
      <c r="AY24" s="50" t="str">
        <f>_xlfn.IFNA(VLOOKUP($A24,'I-Emax'!$A:$BM,MATCH(AY$1,'I-Emax'!$A$1:$BM$1,0),FALSE),"")</f>
        <v/>
      </c>
      <c r="AZ24" s="50" t="str">
        <f>_xlfn.IFNA(VLOOKUP($A24,'I-Emax'!$A:$BM,MATCH(AZ$1,'I-Emax'!$A$1:$BM$1,0),FALSE),"")</f>
        <v/>
      </c>
      <c r="BA24" s="50" t="str">
        <f>_xlfn.IFNA(VLOOKUP($A24,'I-Emax'!$A:$BM,MATCH(BA$1,'I-Emax'!$A$1:$BM$1,0),FALSE),"")</f>
        <v/>
      </c>
      <c r="BB24" s="50" t="str">
        <f>_xlfn.IFNA(VLOOKUP($A24,'I-Emax'!$A:$BM,MATCH(BB$1,'I-Emax'!$A$1:$BM$1,0),FALSE),"")</f>
        <v/>
      </c>
      <c r="BC24" s="40" t="str">
        <f>_xlfn.IFNA(VLOOKUP($A24,'B-Emax'!$A:$BM,MATCH(BC$1,'B-Emax'!$A$1:$BM$1,0),FALSE),"")</f>
        <v/>
      </c>
      <c r="BD24" s="41">
        <f>_xlfn.IFNA(VLOOKUP($A24,'B-Emax'!$A:$BM,MATCH(BD$1,'B-Emax'!$A$1:$BM$1,0),FALSE),"")</f>
        <v>0.82156013001083417</v>
      </c>
      <c r="BE24" s="41">
        <f>_xlfn.IFNA(VLOOKUP($A24,'B-Emax'!$A:$BM,MATCH(BE$1,'B-Emax'!$A$1:$BM$1,0),FALSE),"")</f>
        <v>0.63279827900049646</v>
      </c>
      <c r="BF24" s="41">
        <f>_xlfn.IFNA(VLOOKUP($A24,'B-Emax'!$A:$BM,MATCH(BF$1,'B-Emax'!$A$1:$BM$1,0),FALSE),"")</f>
        <v>0.74892473118279579</v>
      </c>
      <c r="BG24" s="41">
        <f>_xlfn.IFNA(VLOOKUP($A24,'B-Emax'!$A:$BM,MATCH(BG$1,'B-Emax'!$A$1:$BM$1,0),FALSE),"")</f>
        <v>0.74154539864726388</v>
      </c>
      <c r="BH24" s="41">
        <f>_xlfn.IFNA(VLOOKUP($A24,'B-Emax'!$A:$BM,MATCH(BH$1,'B-Emax'!$A$1:$BM$1,0),FALSE),"")</f>
        <v>0.39675174013921116</v>
      </c>
      <c r="BI24" s="41" t="str">
        <f>_xlfn.IFNA(VLOOKUP($A24,'B-Emax'!$A:$BM,MATCH(BI$1,'B-Emax'!$A$1:$BM$1,0),FALSE),"")</f>
        <v/>
      </c>
      <c r="BJ24" s="41" t="str">
        <f>_xlfn.IFNA(VLOOKUP($A24,'B-Emax'!$A:$BM,MATCH(BJ$1,'B-Emax'!$A$1:$BM$1,0),FALSE),"")</f>
        <v/>
      </c>
      <c r="BK24" s="41" t="str">
        <f>_xlfn.IFNA(VLOOKUP($A24,'B-Emax'!$A:$BM,MATCH(BK$1,'B-Emax'!$A$1:$BM$1,0),FALSE),"")</f>
        <v/>
      </c>
      <c r="BL24" s="41" t="str">
        <f>_xlfn.IFNA(VLOOKUP($A24,'B-Emax'!$A:$BM,MATCH(BL$1,'B-Emax'!$A$1:$BM$1,0),FALSE),"")</f>
        <v/>
      </c>
      <c r="BM24" s="41" t="str">
        <f>_xlfn.IFNA(VLOOKUP($A24,'B-Emax'!$A:$BM,MATCH(BM$1,'B-Emax'!$A$1:$BM$1,0),FALSE),"")</f>
        <v/>
      </c>
      <c r="BN24" s="41" t="str">
        <f>_xlfn.IFNA(VLOOKUP($A24,'B-Emax'!$A:$BM,MATCH(BN$1,'B-Emax'!$A$1:$BM$1,0),FALSE),"")</f>
        <v/>
      </c>
      <c r="BO24" s="47" t="str">
        <f>_xlfn.IFNA(VLOOKUP($A24,'I-Emax'!$A:$BM,MATCH(BO$1,'I-Emax'!$A$1:$BM$1,0),FALSE),"")</f>
        <v/>
      </c>
      <c r="BP24" s="47">
        <f>_xlfn.IFNA(VLOOKUP($A24,'I-Emax'!$A:$BM,MATCH(BP$1,'I-Emax'!$A$1:$BM$1,0),FALSE),"")</f>
        <v>0.55125725338491294</v>
      </c>
      <c r="BQ24" s="47">
        <f>_xlfn.IFNA(VLOOKUP($A24,'I-Emax'!$A:$BM,MATCH(BQ$1,'I-Emax'!$A$1:$BM$1,0),FALSE),"")</f>
        <v>0.55125725338491294</v>
      </c>
      <c r="BR24" s="47">
        <f>_xlfn.IFNA(VLOOKUP($A24,'I-Emax'!$A:$BM,MATCH(BR$1,'I-Emax'!$A$1:$BM$1,0),FALSE),"")</f>
        <v>0.40993788819875782</v>
      </c>
      <c r="BS24" s="47">
        <f>_xlfn.IFNA(VLOOKUP($A24,'I-Emax'!$A:$BM,MATCH(BS$1,'I-Emax'!$A$1:$BM$1,0),FALSE),"")</f>
        <v>0.40993788819875782</v>
      </c>
      <c r="BT24" s="47">
        <f>_xlfn.IFNA(VLOOKUP($A24,'I-Emax'!$A:$BM,MATCH(BT$1,'I-Emax'!$A$1:$BM$1,0),FALSE),"")</f>
        <v>0.77681159420289858</v>
      </c>
      <c r="BU24" s="47" t="str">
        <f>_xlfn.IFNA(VLOOKUP($A24,'I-Emax'!$A:$BM,MATCH(BU$1,'I-Emax'!$A$1:$BM$1,0),FALSE),"")</f>
        <v/>
      </c>
      <c r="BV24" s="47" t="str">
        <f>_xlfn.IFNA(VLOOKUP($A24,'I-Emax'!$A:$BM,MATCH(BV$1,'I-Emax'!$A$1:$BM$1,0),FALSE),"")</f>
        <v/>
      </c>
      <c r="BW24" s="47" t="str">
        <f>_xlfn.IFNA(VLOOKUP($A24,'I-Emax'!$A:$BM,MATCH(BW$1,'I-Emax'!$A$1:$BM$1,0),FALSE),"")</f>
        <v/>
      </c>
      <c r="BX24" s="47" t="str">
        <f>_xlfn.IFNA(VLOOKUP($A24,'I-Emax'!$A:$BM,MATCH(BX$1,'I-Emax'!$A$1:$BM$1,0),FALSE),"")</f>
        <v/>
      </c>
      <c r="BY24" s="47" t="str">
        <f>_xlfn.IFNA(VLOOKUP($A24,'I-Emax'!$A:$BM,MATCH(BY$1,'I-Emax'!$A$1:$BM$1,0),FALSE),"")</f>
        <v/>
      </c>
      <c r="BZ24" s="47" t="str">
        <f>_xlfn.IFNA(VLOOKUP($A24,'I-Emax'!$A:$BM,MATCH(BZ$1,'I-Emax'!$A$1:$BM$1,0),FALSE),"")</f>
        <v/>
      </c>
      <c r="CA24" s="40" t="str">
        <f>_xlfn.IFNA(VLOOKUP($A24,'B-Emax'!$A:$BM,MATCH(CA$1,'B-Emax'!$A$1:$BM$1,0),FALSE),"")</f>
        <v/>
      </c>
      <c r="CB24" s="41">
        <f>_xlfn.IFNA(VLOOKUP($A24,'B-Emax'!$A:$BM,MATCH(CB$1,'B-Emax'!$A$1:$BM$1,0),FALSE),"")</f>
        <v>1</v>
      </c>
      <c r="CC24" s="41">
        <f>_xlfn.IFNA(VLOOKUP($A24,'B-Emax'!$A:$BM,MATCH(CC$1,'B-Emax'!$A$1:$BM$1,0),FALSE),"")</f>
        <v>0.55565413605088754</v>
      </c>
      <c r="CD24" s="41">
        <f>_xlfn.IFNA(VLOOKUP($A24,'B-Emax'!$A:$BM,MATCH(CD$1,'B-Emax'!$A$1:$BM$1,0),FALSE),"")</f>
        <v>0.82901609158428158</v>
      </c>
      <c r="CE24" s="41">
        <f>_xlfn.IFNA(VLOOKUP($A24,'B-Emax'!$A:$BM,MATCH(CE$1,'B-Emax'!$A$1:$BM$1,0),FALSE),"")</f>
        <v>0.81164512455191684</v>
      </c>
      <c r="CF24" s="41">
        <f>_xlfn.IFNA(VLOOKUP($A24,'B-Emax'!$A:$BM,MATCH(CF$1,'B-Emax'!$A$1:$BM$1,0),FALSE),"")</f>
        <v>0</v>
      </c>
      <c r="CG24" s="41" t="str">
        <f>_xlfn.IFNA(VLOOKUP($A24,'B-Emax'!$A:$BM,MATCH(CG$1,'B-Emax'!$A$1:$BM$1,0),FALSE),"")</f>
        <v/>
      </c>
      <c r="CH24" s="41" t="str">
        <f>_xlfn.IFNA(VLOOKUP($A24,'B-Emax'!$A:$BM,MATCH(CH$1,'B-Emax'!$A$1:$BM$1,0),FALSE),"")</f>
        <v/>
      </c>
      <c r="CI24" s="41" t="str">
        <f>_xlfn.IFNA(VLOOKUP($A24,'B-Emax'!$A:$BM,MATCH(CI$1,'B-Emax'!$A$1:$BM$1,0),FALSE),"")</f>
        <v/>
      </c>
      <c r="CJ24" s="41" t="str">
        <f>_xlfn.IFNA(VLOOKUP($A24,'B-Emax'!$A:$BM,MATCH(CJ$1,'B-Emax'!$A$1:$BM$1,0),FALSE),"")</f>
        <v/>
      </c>
      <c r="CK24" s="41" t="str">
        <f>_xlfn.IFNA(VLOOKUP($A24,'B-Emax'!$A:$BM,MATCH(CK$1,'B-Emax'!$A$1:$BM$1,0),FALSE),"")</f>
        <v/>
      </c>
      <c r="CL24" s="41" t="str">
        <f>_xlfn.IFNA(VLOOKUP($A24,'B-Emax'!$A:$BM,MATCH(CL$1,'B-Emax'!$A$1:$BM$1,0),FALSE),"")</f>
        <v/>
      </c>
      <c r="CM24" s="47" t="str">
        <f>_xlfn.IFNA(VLOOKUP($A24,'I-Emax'!$A:$BQ,MATCH(CM$1,'I-Emax'!$A$1:$BQ$1,0),FALSE),"")</f>
        <v/>
      </c>
      <c r="CN24" s="47">
        <f>_xlfn.IFNA(VLOOKUP($A24,'I-Emax'!$A:$BQ,MATCH(CN$1,'I-Emax'!$A$1:$BQ$1,0),FALSE),"")</f>
        <v>0.38519894686745443</v>
      </c>
      <c r="CO24" s="47">
        <f>_xlfn.IFNA(VLOOKUP($A24,'I-Emax'!$A:$BQ,MATCH(CO$1,'I-Emax'!$A$1:$BQ$1,0),FALSE),"")</f>
        <v>0.38519894686745443</v>
      </c>
      <c r="CP24" s="47">
        <f>_xlfn.IFNA(VLOOKUP($A24,'I-Emax'!$A:$BQ,MATCH(CP$1,'I-Emax'!$A$1:$BQ$1,0),FALSE),"")</f>
        <v>0</v>
      </c>
      <c r="CQ24" s="47">
        <f>_xlfn.IFNA(VLOOKUP($A24,'I-Emax'!$A:$BQ,MATCH(CQ$1,'I-Emax'!$A$1:$BQ$1,0),FALSE),"")</f>
        <v>0</v>
      </c>
      <c r="CR24" s="47">
        <f>_xlfn.IFNA(VLOOKUP($A24,'I-Emax'!$A:$BQ,MATCH(CR$1,'I-Emax'!$A$1:$BQ$1,0),FALSE),"")</f>
        <v>1</v>
      </c>
      <c r="CS24" s="47" t="str">
        <f>_xlfn.IFNA(VLOOKUP($A24,'I-Emax'!$A:$BQ,MATCH(CS$1,'I-Emax'!$A$1:$BQ$1,0),FALSE),"")</f>
        <v/>
      </c>
      <c r="CT24" s="47" t="str">
        <f>_xlfn.IFNA(VLOOKUP($A24,'I-Emax'!$A:$BQ,MATCH(CT$1,'I-Emax'!$A$1:$BQ$1,0),FALSE),"")</f>
        <v/>
      </c>
      <c r="CU24" s="47" t="str">
        <f>_xlfn.IFNA(VLOOKUP($A24,'I-Emax'!$A:$BQ,MATCH(CU$1,'I-Emax'!$A$1:$BQ$1,0),FALSE),"")</f>
        <v/>
      </c>
      <c r="CV24" s="47" t="str">
        <f>_xlfn.IFNA(VLOOKUP($A24,'I-Emax'!$A:$BQ,MATCH(CV$1,'I-Emax'!$A$1:$BQ$1,0),FALSE),"")</f>
        <v/>
      </c>
      <c r="CW24" s="47" t="str">
        <f>_xlfn.IFNA(VLOOKUP($A24,'I-Emax'!$A:$BQ,MATCH(CW$1,'I-Emax'!$A$1:$BQ$1,0),FALSE),"")</f>
        <v/>
      </c>
      <c r="CX24" s="47" t="str">
        <f>_xlfn.IFNA(VLOOKUP($A24,'I-Emax'!$A:$BQ,MATCH(CX$1,'I-Emax'!$A$1:$BQ$1,0),FALSE),"")</f>
        <v/>
      </c>
      <c r="CY24" s="147" t="str">
        <f>_xlfn.IFNA(VLOOKUP($A24,'B-Emax'!$A:$IC,MATCH(CY$1,'B-Emax'!$A$1:$IC$1,0),FALSE),"")</f>
        <v/>
      </c>
      <c r="CZ24" s="51">
        <f>_xlfn.IFNA(VLOOKUP($A24,'B-Emax'!$A:$IC,MATCH(CZ$1,'B-Emax'!$A$1:$IC$1,0),FALSE),"")</f>
        <v>0.82156013001083417</v>
      </c>
      <c r="DA24" s="51" t="str">
        <f>_xlfn.IFNA(VLOOKUP($A24,'B-Emax'!$A:$IC,MATCH(DA$1,'B-Emax'!$A$1:$IC$1,0),FALSE),"")</f>
        <v/>
      </c>
      <c r="DB24" s="51" t="str">
        <f>_xlfn.IFNA(VLOOKUP($A24,'B-Emax'!$A:$IC,MATCH(DB$1,'B-Emax'!$A$1:$IC$1,0),FALSE),"")</f>
        <v/>
      </c>
      <c r="DC24" s="51" t="str">
        <f>_xlfn.IFNA(VLOOKUP($A24,'I-Emax'!$A:$IC,MATCH(DC$1,'I-Emax'!$A$1:$IC$1,0),FALSE),"")</f>
        <v/>
      </c>
      <c r="DD24" s="51">
        <f>_xlfn.IFNA(VLOOKUP($A24,'I-Emax'!$A:$IC,MATCH(DD$1,'I-Emax'!$A$1:$IC$1,0),FALSE),"")</f>
        <v>0.77681159420289858</v>
      </c>
      <c r="DE24" s="51" t="str">
        <f>_xlfn.IFNA(VLOOKUP($A24,'I-Emax'!$A:$IC,MATCH(DE$1,'I-Emax'!$A$1:$IC$1,0),FALSE),"")</f>
        <v/>
      </c>
      <c r="DF24" s="51" t="str">
        <f>_xlfn.IFNA(VLOOKUP($A24,'I-Emax'!$A:$IC,MATCH(DF$1,'I-Emax'!$A$1:$IC$1,0),FALSE),"")</f>
        <v/>
      </c>
      <c r="DG24" s="147" t="str">
        <f>_xlfn.IFNA(VLOOKUP($A24,'B-Emax'!$A:$IC,MATCH(DG$1,'B-Emax'!$A$1:$IC$1,0),FALSE),"")</f>
        <v/>
      </c>
      <c r="DH24" s="51">
        <f>_xlfn.IFNA(VLOOKUP($A24,'B-Emax'!$A:$IC,MATCH(DH$1,'B-Emax'!$A$1:$IC$1,0),FALSE),"")</f>
        <v>0.6683160557961203</v>
      </c>
      <c r="DI24" s="51" t="str">
        <f>_xlfn.IFNA(VLOOKUP($A24,'B-Emax'!$A:$IC,MATCH(DI$1,'B-Emax'!$A$1:$IC$1,0),FALSE),"")</f>
        <v/>
      </c>
      <c r="DJ24" s="51" t="str">
        <f>_xlfn.IFNA(VLOOKUP($A24,'B-Emax'!$A:$IC,MATCH(DJ$1,'B-Emax'!$A$1:$IC$1,0),FALSE),"")</f>
        <v/>
      </c>
      <c r="DK24" s="51" t="str">
        <f>_xlfn.IFNA(VLOOKUP($A24,'I-Emax'!$A:$IC,MATCH(DK$1,'I-Emax'!$A$1:$IC$1,0),FALSE),"")</f>
        <v/>
      </c>
      <c r="DL24" s="51">
        <f>_xlfn.IFNA(VLOOKUP($A24,'I-Emax'!$A:$IC,MATCH(DL$1,'I-Emax'!$A$1:$IC$1,0),FALSE),"")</f>
        <v>0.53984037547404795</v>
      </c>
      <c r="DM24" s="51" t="str">
        <f>_xlfn.IFNA(VLOOKUP($A24,'I-Emax'!$A:$IC,MATCH(DM$1,'I-Emax'!$A$1:$IC$1,0),FALSE),"")</f>
        <v/>
      </c>
      <c r="DN24" s="51" t="str">
        <f>_xlfn.IFNA(VLOOKUP($A24,'I-Emax'!$A:$IC,MATCH(DN$1,'I-Emax'!$A$1:$IC$1,0),FALSE),"")</f>
        <v/>
      </c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</row>
    <row r="25" spans="1:139" s="49" customFormat="1" x14ac:dyDescent="0.2">
      <c r="A25" s="29" t="s">
        <v>1</v>
      </c>
      <c r="B25" s="333" t="str">
        <f>VLOOKUP($A25,BI!$A:$Q,MATCH(B$1,BI!$A$1:$Q$1,0),FALSE)</f>
        <v/>
      </c>
      <c r="C25" s="373">
        <f>VLOOKUP($A25,BI!$A:$Q,MATCH(C$1,BI!$A$1:$Q$1,0),FALSE)</f>
        <v>1</v>
      </c>
      <c r="D25" s="373">
        <f>VLOOKUP($A25,BI!$A:$Q,MATCH(D$1,BI!$A$1:$Q$1,0),FALSE)</f>
        <v>1</v>
      </c>
      <c r="E25" s="373">
        <f>VLOOKUP($A25,BI!$A:$Q,MATCH(E$1,BI!$A$1:$Q$1,0),FALSE)</f>
        <v>1</v>
      </c>
      <c r="F25" s="373">
        <f>VLOOKUP($A25,BI!$A:$Q,MATCH(F$1,BI!$A$1:$Q$1,0),FALSE)</f>
        <v>1</v>
      </c>
      <c r="G25" s="373">
        <f>VLOOKUP($A25,BI!$A:$Q,MATCH(G$1,BI!$A$1:$Q$1,0),FALSE)</f>
        <v>1</v>
      </c>
      <c r="H25" s="373" t="str">
        <f>VLOOKUP($A25,BI!$A:$Q,MATCH(H$1,BI!$A$1:$Q$1,0),FALSE)</f>
        <v/>
      </c>
      <c r="I25" s="373" t="str">
        <f>VLOOKUP($A25,BI!$A:$Q,MATCH(I$1,BI!$A$1:$Q$1,0),FALSE)</f>
        <v/>
      </c>
      <c r="J25" s="373" t="str">
        <f>VLOOKUP($A25,BI!$A:$Q,MATCH(J$1,BI!$A$1:$Q$1,0),FALSE)</f>
        <v/>
      </c>
      <c r="K25" s="373" t="str">
        <f>VLOOKUP($A25,BI!$A:$Q,MATCH(K$1,BI!$A$1:$Q$1,0),FALSE)</f>
        <v/>
      </c>
      <c r="L25" s="373">
        <f>VLOOKUP($A25,BI!$A:$Q,MATCH(L$1,BI!$A$1:$Q$1,0),FALSE)</f>
        <v>1</v>
      </c>
      <c r="M25" s="373" t="str">
        <f>VLOOKUP($A25,BI!$A:$Q,MATCH(M$1,BI!$A$1:$Q$1,0),FALSE)</f>
        <v/>
      </c>
      <c r="N25" s="49">
        <f t="shared" si="1"/>
        <v>6</v>
      </c>
      <c r="O25" s="49" t="str">
        <f>VLOOKUP($A25,BI!$A:$Q,MATCH(O$1,BI!$A$1:$Q$1,0),FALSE)</f>
        <v/>
      </c>
      <c r="P25" s="37">
        <f>VLOOKUP($A25,BI!$A:$Q,MATCH(P$1,BI!$A$1:$Q$1,0),FALSE)</f>
        <v>1</v>
      </c>
      <c r="Q25" s="37">
        <f>VLOOKUP($A25,BI!$A:$Q,MATCH(Q$1,BI!$A$1:$Q$1,0),FALSE)</f>
        <v>1</v>
      </c>
      <c r="R25" s="37">
        <f>VLOOKUP($A25,BI!$A:$Q,MATCH(R$1,BI!$A$1:$Q$1,0),FALSE)</f>
        <v>1</v>
      </c>
      <c r="S25" s="37">
        <f t="shared" si="0"/>
        <v>3</v>
      </c>
      <c r="T25" s="61" cm="1">
        <f t="array" ref="T25">IFERROR(IF(N25&gt;2,RSQ(IF($B25:$M25&lt;&gt;"",AE25:AP25,""),IF($B25:$M25&lt;&gt;"",AQ25:BB25,"")),""),"")</f>
        <v>0.78670345389143481</v>
      </c>
      <c r="U25" s="51" cm="1">
        <f t="array" ref="U25">IFERROR(IF($N25&gt;2,RSQ(IF($AE25:$AP25&lt;&gt;"",BC25:BN25,""),IF($AE25:$AP25&lt;&gt;"",BO25:BZ25,"")),""),"")</f>
        <v>0.64982744219240585</v>
      </c>
      <c r="V25" s="51" cm="1">
        <f t="array" ref="V25">IFERROR(IF($N25&gt;2,RSQ(IF($B25:$M25&lt;&gt;"",CA25:CL25,""),IF($B25:$M25&lt;&gt;"",CM25:CX25,"")),""),"")</f>
        <v>0.64982744219240596</v>
      </c>
      <c r="W25" s="61" cm="1">
        <f t="array" ref="W25">IFERROR(IF(AND($S25&gt;2,$N25&gt;2),RSQ(IF($B25:$M25&lt;&gt;"",AE25:AP25,""),IF($B25:$M25&lt;&gt;"",AQ25:BB25,"")),""),"")</f>
        <v>0.78670345389143481</v>
      </c>
      <c r="X25" s="51" cm="1">
        <f t="array" ref="X25">IFERROR(IF(AND($S25&gt;2,$N25&gt;2),RSQ(IF($AE25:$AP25&lt;&gt;"",BC25:BN25,""),IF($AE25:$AP25&lt;&gt;"",BO25:BZ25,"")),""),"")</f>
        <v>0.64982744219240585</v>
      </c>
      <c r="Y25" s="61" cm="1">
        <f t="array" ref="Y25">IFERROR(IF(COUNT(C25:G25)&gt;2,RSQ(IF($C25:$G25&lt;&gt;"",AF25:AJ25,""),IF($C25:$G25&lt;&gt;"",AR25:AV25,"")),""),"")</f>
        <v>0.72413663991897226</v>
      </c>
      <c r="Z25" s="51" cm="1">
        <f t="array" ref="Z25">IFERROR(IF(COUNT(C25:G25)&gt;2,RSQ(IF($C25:$G25&lt;&gt;"",BD25:BH25,""),IF($C25:$G25&lt;&gt;"",BP25:BT25,"")),""),"")</f>
        <v>0.55760089310971384</v>
      </c>
      <c r="AA25" s="51" t="str" cm="1">
        <f t="array" ref="AA25">IFERROR(IF(COUNT(H25:K25)&gt;2,RSQ(IF($H25:$K25&lt;&gt;"",AK25:AN25,""),IF($H25:$K25&lt;&gt;"",AW25:AZ25,"")),""),"")</f>
        <v/>
      </c>
      <c r="AB25" s="51" t="str" cm="1">
        <f t="array" ref="AB25">IFERROR(IF(COUNT(H25:K25)&gt;2,RSQ(IF($H25:$K25&lt;&gt;"",BI25:BL25,""),IF($H25:$K25&lt;&gt;"",BU25:BX25,"")),""),"")</f>
        <v/>
      </c>
      <c r="AC25" s="61" cm="1">
        <f t="array" ref="AC25">IFERROR(IF($S25&gt;2,RSQ(IF($O25:$R25&lt;&gt;"",CY25:DB25,""),IF($O25:$R25&lt;&gt;"",DC25:DF25,"")),""),"")</f>
        <v>1</v>
      </c>
      <c r="AD25" s="51" cm="1">
        <f t="array" ref="AD25">IFERROR(IF($S25&gt;2,RSQ(IF($O25:$R25&lt;&gt;"",DG25:DJ25,""),IF($O25:$R25&lt;&gt;"",DK25:DN25,"")),""),"")</f>
        <v>1</v>
      </c>
      <c r="AE25" s="80" t="str">
        <f>_xlfn.IFNA(VLOOKUP($A25,'B-Emax'!$A:$BM,MATCH(AE$1,'B-Emax'!$A$1:$BM$1,0),FALSE),"")</f>
        <v/>
      </c>
      <c r="AF25" s="81">
        <f>_xlfn.IFNA(VLOOKUP($A25,'B-Emax'!$A:$BM,MATCH(AF$1,'B-Emax'!$A$1:$BM$1,0),FALSE),"")</f>
        <v>538.6</v>
      </c>
      <c r="AG25" s="81">
        <f>_xlfn.IFNA(VLOOKUP($A25,'B-Emax'!$A:$BM,MATCH(AG$1,'B-Emax'!$A$1:$BM$1,0),FALSE),"")</f>
        <v>326.5</v>
      </c>
      <c r="AH25" s="81">
        <f>_xlfn.IFNA(VLOOKUP($A25,'B-Emax'!$A:$BM,MATCH(AH$1,'B-Emax'!$A$1:$BM$1,0),FALSE),"")</f>
        <v>158</v>
      </c>
      <c r="AI25" s="81">
        <f>_xlfn.IFNA(VLOOKUP($A25,'B-Emax'!$A:$BM,MATCH(AI$1,'B-Emax'!$A$1:$BM$1,0),FALSE),"")</f>
        <v>275.89999999999998</v>
      </c>
      <c r="AJ25" s="81">
        <f>_xlfn.IFNA(VLOOKUP($A25,'B-Emax'!$A:$BM,MATCH(AJ$1,'B-Emax'!$A$1:$BM$1,0),FALSE),"")</f>
        <v>127</v>
      </c>
      <c r="AK25" s="82" t="str">
        <f>_xlfn.IFNA(VLOOKUP($A25,'B-Emax'!$A:$BM,MATCH(AK$1,'B-Emax'!$A$1:$BM$1,0),FALSE),"")</f>
        <v/>
      </c>
      <c r="AL25" s="82" t="str">
        <f>_xlfn.IFNA(VLOOKUP($A25,'B-Emax'!$A:$BM,MATCH(AL$1,'B-Emax'!$A$1:$BM$1,0),FALSE),"")</f>
        <v/>
      </c>
      <c r="AM25" s="82" t="str">
        <f>_xlfn.IFNA(VLOOKUP($A25,'B-Emax'!$A:$BM,MATCH(AM$1,'B-Emax'!$A$1:$BM$1,0),FALSE),"")</f>
        <v/>
      </c>
      <c r="AN25" s="81" t="str">
        <f>_xlfn.IFNA(VLOOKUP($A25,'B-Emax'!$A:$BM,MATCH(AN$1,'B-Emax'!$A$1:$BM$1,0),FALSE),"")</f>
        <v/>
      </c>
      <c r="AO25" s="82">
        <f>_xlfn.IFNA(VLOOKUP($A25,'B-Emax'!$A:$BM,MATCH(AO$1,'B-Emax'!$A$1:$BM$1,0),FALSE),"")</f>
        <v>21.37</v>
      </c>
      <c r="AP25" s="82" t="str">
        <f>_xlfn.IFNA(VLOOKUP($A25,'B-Emax'!$A:$BM,MATCH(AP$1,'B-Emax'!$A$1:$BM$1,0),FALSE),"")</f>
        <v/>
      </c>
      <c r="AQ25" s="50" t="str">
        <f>_xlfn.IFNA(VLOOKUP($A25,'I-Emax'!$A:$BM,MATCH(AQ$1,'I-Emax'!$A$1:$BM$1,0),FALSE),"")</f>
        <v/>
      </c>
      <c r="AR25" s="50">
        <f>_xlfn.IFNA(VLOOKUP($A25,'I-Emax'!$A:$BM,MATCH(AR$1,'I-Emax'!$A$1:$BM$1,0),FALSE),"")</f>
        <v>32.4</v>
      </c>
      <c r="AS25" s="50">
        <f>_xlfn.IFNA(VLOOKUP($A25,'I-Emax'!$A:$BM,MATCH(AS$1,'I-Emax'!$A$1:$BM$1,0),FALSE),"")</f>
        <v>32.4</v>
      </c>
      <c r="AT25" s="50">
        <f>_xlfn.IFNA(VLOOKUP($A25,'I-Emax'!$A:$BM,MATCH(AT$1,'I-Emax'!$A$1:$BM$1,0),FALSE),"")</f>
        <v>15.3</v>
      </c>
      <c r="AU25" s="50">
        <f>_xlfn.IFNA(VLOOKUP($A25,'I-Emax'!$A:$BM,MATCH(AU$1,'I-Emax'!$A$1:$BM$1,0),FALSE),"")</f>
        <v>15.3</v>
      </c>
      <c r="AV25" s="50">
        <f>_xlfn.IFNA(VLOOKUP($A25,'I-Emax'!$A:$BM,MATCH(AV$1,'I-Emax'!$A$1:$BM$1,0),FALSE),"")</f>
        <v>6.8</v>
      </c>
      <c r="AW25" s="50" t="str">
        <f>_xlfn.IFNA(VLOOKUP($A25,'I-Emax'!$A:$BM,MATCH(AW$1,'I-Emax'!$A$1:$BM$1,0),FALSE),"")</f>
        <v/>
      </c>
      <c r="AX25" s="50" t="str">
        <f>_xlfn.IFNA(VLOOKUP($A25,'I-Emax'!$A:$BM,MATCH(AX$1,'I-Emax'!$A$1:$BM$1,0),FALSE),"")</f>
        <v/>
      </c>
      <c r="AY25" s="50" t="str">
        <f>_xlfn.IFNA(VLOOKUP($A25,'I-Emax'!$A:$BM,MATCH(AY$1,'I-Emax'!$A$1:$BM$1,0),FALSE),"")</f>
        <v/>
      </c>
      <c r="AZ25" s="50" t="str">
        <f>_xlfn.IFNA(VLOOKUP($A25,'I-Emax'!$A:$BM,MATCH(AZ$1,'I-Emax'!$A$1:$BM$1,0),FALSE),"")</f>
        <v/>
      </c>
      <c r="BA25" s="50">
        <f>_xlfn.IFNA(VLOOKUP($A25,'I-Emax'!$A:$BM,MATCH(BA$1,'I-Emax'!$A$1:$BM$1,0),FALSE),"")</f>
        <v>6.5</v>
      </c>
      <c r="BB25" s="50" t="str">
        <f>_xlfn.IFNA(VLOOKUP($A25,'I-Emax'!$A:$BM,MATCH(BB$1,'I-Emax'!$A$1:$BM$1,0),FALSE),"")</f>
        <v/>
      </c>
      <c r="BC25" s="40" t="str">
        <f>_xlfn.IFNA(VLOOKUP($A25,'B-Emax'!$A:$BM,MATCH(BC$1,'B-Emax'!$A$1:$BM$1,0),FALSE),"")</f>
        <v/>
      </c>
      <c r="BD25" s="41">
        <f>_xlfn.IFNA(VLOOKUP($A25,'B-Emax'!$A:$BM,MATCH(BD$1,'B-Emax'!$A$1:$BM$1,0),FALSE),"")</f>
        <v>0.58353196099674975</v>
      </c>
      <c r="BE25" s="41">
        <f>_xlfn.IFNA(VLOOKUP($A25,'B-Emax'!$A:$BM,MATCH(BE$1,'B-Emax'!$A$1:$BM$1,0),FALSE),"")</f>
        <v>0.54029455568426288</v>
      </c>
      <c r="BF25" s="41">
        <f>_xlfn.IFNA(VLOOKUP($A25,'B-Emax'!$A:$BM,MATCH(BF$1,'B-Emax'!$A$1:$BM$1,0),FALSE),"")</f>
        <v>0.42473118279569894</v>
      </c>
      <c r="BG25" s="41">
        <f>_xlfn.IFNA(VLOOKUP($A25,'B-Emax'!$A:$BM,MATCH(BG$1,'B-Emax'!$A$1:$BM$1,0),FALSE),"")</f>
        <v>0.56548473047755687</v>
      </c>
      <c r="BH25" s="41">
        <f>_xlfn.IFNA(VLOOKUP($A25,'B-Emax'!$A:$BM,MATCH(BH$1,'B-Emax'!$A$1:$BM$1,0),FALSE),"")</f>
        <v>0.36832946635730857</v>
      </c>
      <c r="BI25" s="41" t="str">
        <f>_xlfn.IFNA(VLOOKUP($A25,'B-Emax'!$A:$BM,MATCH(BI$1,'B-Emax'!$A$1:$BM$1,0),FALSE),"")</f>
        <v/>
      </c>
      <c r="BJ25" s="41" t="str">
        <f>_xlfn.IFNA(VLOOKUP($A25,'B-Emax'!$A:$BM,MATCH(BJ$1,'B-Emax'!$A$1:$BM$1,0),FALSE),"")</f>
        <v/>
      </c>
      <c r="BK25" s="41" t="str">
        <f>_xlfn.IFNA(VLOOKUP($A25,'B-Emax'!$A:$BM,MATCH(BK$1,'B-Emax'!$A$1:$BM$1,0),FALSE),"")</f>
        <v/>
      </c>
      <c r="BL25" s="41" t="str">
        <f>_xlfn.IFNA(VLOOKUP($A25,'B-Emax'!$A:$BM,MATCH(BL$1,'B-Emax'!$A$1:$BM$1,0),FALSE),"")</f>
        <v/>
      </c>
      <c r="BM25" s="41">
        <f>_xlfn.IFNA(VLOOKUP($A25,'B-Emax'!$A:$BM,MATCH(BM$1,'B-Emax'!$A$1:$BM$1,0),FALSE),"")</f>
        <v>0.17516393442622952</v>
      </c>
      <c r="BN25" s="41" t="str">
        <f>_xlfn.IFNA(VLOOKUP($A25,'B-Emax'!$A:$BM,MATCH(BN$1,'B-Emax'!$A$1:$BM$1,0),FALSE),"")</f>
        <v/>
      </c>
      <c r="BO25" s="47" t="str">
        <f>_xlfn.IFNA(VLOOKUP($A25,'I-Emax'!$A:$BM,MATCH(BO$1,'I-Emax'!$A$1:$BM$1,0),FALSE),"")</f>
        <v/>
      </c>
      <c r="BP25" s="47">
        <f>_xlfn.IFNA(VLOOKUP($A25,'I-Emax'!$A:$BM,MATCH(BP$1,'I-Emax'!$A$1:$BM$1,0),FALSE),"")</f>
        <v>0.62669245647969041</v>
      </c>
      <c r="BQ25" s="47">
        <f>_xlfn.IFNA(VLOOKUP($A25,'I-Emax'!$A:$BM,MATCH(BQ$1,'I-Emax'!$A$1:$BM$1,0),FALSE),"")</f>
        <v>0.62669245647969041</v>
      </c>
      <c r="BR25" s="47">
        <f>_xlfn.IFNA(VLOOKUP($A25,'I-Emax'!$A:$BM,MATCH(BR$1,'I-Emax'!$A$1:$BM$1,0),FALSE),"")</f>
        <v>0.31677018633540377</v>
      </c>
      <c r="BS25" s="47">
        <f>_xlfn.IFNA(VLOOKUP($A25,'I-Emax'!$A:$BM,MATCH(BS$1,'I-Emax'!$A$1:$BM$1,0),FALSE),"")</f>
        <v>0.31677018633540377</v>
      </c>
      <c r="BT25" s="47">
        <f>_xlfn.IFNA(VLOOKUP($A25,'I-Emax'!$A:$BM,MATCH(BT$1,'I-Emax'!$A$1:$BM$1,0),FALSE),"")</f>
        <v>0.1971014492753623</v>
      </c>
      <c r="BU25" s="47" t="str">
        <f>_xlfn.IFNA(VLOOKUP($A25,'I-Emax'!$A:$BM,MATCH(BU$1,'I-Emax'!$A$1:$BM$1,0),FALSE),"")</f>
        <v/>
      </c>
      <c r="BV25" s="47" t="str">
        <f>_xlfn.IFNA(VLOOKUP($A25,'I-Emax'!$A:$BM,MATCH(BV$1,'I-Emax'!$A$1:$BM$1,0),FALSE),"")</f>
        <v/>
      </c>
      <c r="BW25" s="47" t="str">
        <f>_xlfn.IFNA(VLOOKUP($A25,'I-Emax'!$A:$BM,MATCH(BW$1,'I-Emax'!$A$1:$BM$1,0),FALSE),"")</f>
        <v/>
      </c>
      <c r="BX25" s="47" t="str">
        <f>_xlfn.IFNA(VLOOKUP($A25,'I-Emax'!$A:$BM,MATCH(BX$1,'I-Emax'!$A$1:$BM$1,0),FALSE),"")</f>
        <v/>
      </c>
      <c r="BY25" s="47">
        <f>_xlfn.IFNA(VLOOKUP($A25,'I-Emax'!$A:$BM,MATCH(BY$1,'I-Emax'!$A$1:$BM$1,0),FALSE),"")</f>
        <v>0.12380952380952381</v>
      </c>
      <c r="BZ25" s="47" t="str">
        <f>_xlfn.IFNA(VLOOKUP($A25,'I-Emax'!$A:$BM,MATCH(BZ$1,'I-Emax'!$A$1:$BM$1,0),FALSE),"")</f>
        <v/>
      </c>
      <c r="CA25" s="40" t="str">
        <f>_xlfn.IFNA(VLOOKUP($A25,'B-Emax'!$A:$BM,MATCH(CA$1,'B-Emax'!$A$1:$BM$1,0),FALSE),"")</f>
        <v/>
      </c>
      <c r="CB25" s="41">
        <f>_xlfn.IFNA(VLOOKUP($A25,'B-Emax'!$A:$BM,MATCH(CB$1,'B-Emax'!$A$1:$BM$1,0),FALSE),"")</f>
        <v>1</v>
      </c>
      <c r="CC25" s="41">
        <f>_xlfn.IFNA(VLOOKUP($A25,'B-Emax'!$A:$BM,MATCH(CC$1,'B-Emax'!$A$1:$BM$1,0),FALSE),"")</f>
        <v>0.89412147254623453</v>
      </c>
      <c r="CD25" s="41">
        <f>_xlfn.IFNA(VLOOKUP($A25,'B-Emax'!$A:$BM,MATCH(CD$1,'B-Emax'!$A$1:$BM$1,0),FALSE),"")</f>
        <v>0.61113317432155079</v>
      </c>
      <c r="CE25" s="41">
        <f>_xlfn.IFNA(VLOOKUP($A25,'B-Emax'!$A:$BM,MATCH(CE$1,'B-Emax'!$A$1:$BM$1,0),FALSE),"")</f>
        <v>0.95580645558675648</v>
      </c>
      <c r="CF25" s="41">
        <f>_xlfn.IFNA(VLOOKUP($A25,'B-Emax'!$A:$BM,MATCH(CF$1,'B-Emax'!$A$1:$BM$1,0),FALSE),"")</f>
        <v>0.47301825648125684</v>
      </c>
      <c r="CG25" s="41" t="str">
        <f>_xlfn.IFNA(VLOOKUP($A25,'B-Emax'!$A:$BM,MATCH(CG$1,'B-Emax'!$A$1:$BM$1,0),FALSE),"")</f>
        <v/>
      </c>
      <c r="CH25" s="41" t="str">
        <f>_xlfn.IFNA(VLOOKUP($A25,'B-Emax'!$A:$BM,MATCH(CH$1,'B-Emax'!$A$1:$BM$1,0),FALSE),"")</f>
        <v/>
      </c>
      <c r="CI25" s="41" t="str">
        <f>_xlfn.IFNA(VLOOKUP($A25,'B-Emax'!$A:$BM,MATCH(CI$1,'B-Emax'!$A$1:$BM$1,0),FALSE),"")</f>
        <v/>
      </c>
      <c r="CJ25" s="41" t="str">
        <f>_xlfn.IFNA(VLOOKUP($A25,'B-Emax'!$A:$BM,MATCH(CJ$1,'B-Emax'!$A$1:$BM$1,0),FALSE),"")</f>
        <v/>
      </c>
      <c r="CK25" s="41">
        <f>_xlfn.IFNA(VLOOKUP($A25,'B-Emax'!$A:$BM,MATCH(CK$1,'B-Emax'!$A$1:$BM$1,0),FALSE),"")</f>
        <v>0</v>
      </c>
      <c r="CL25" s="41" t="str">
        <f>_xlfn.IFNA(VLOOKUP($A25,'B-Emax'!$A:$BM,MATCH(CL$1,'B-Emax'!$A$1:$BM$1,0),FALSE),"")</f>
        <v/>
      </c>
      <c r="CM25" s="47" t="str">
        <f>_xlfn.IFNA(VLOOKUP($A25,'I-Emax'!$A:$BQ,MATCH(CM$1,'I-Emax'!$A$1:$BQ$1,0),FALSE),"")</f>
        <v/>
      </c>
      <c r="CN25" s="47">
        <f>_xlfn.IFNA(VLOOKUP($A25,'I-Emax'!$A:$BQ,MATCH(CN$1,'I-Emax'!$A$1:$BQ$1,0),FALSE),"")</f>
        <v>1</v>
      </c>
      <c r="CO25" s="47">
        <f>_xlfn.IFNA(VLOOKUP($A25,'I-Emax'!$A:$BQ,MATCH(CO$1,'I-Emax'!$A$1:$BQ$1,0),FALSE),"")</f>
        <v>1</v>
      </c>
      <c r="CP25" s="47">
        <f>_xlfn.IFNA(VLOOKUP($A25,'I-Emax'!$A:$BQ,MATCH(CP$1,'I-Emax'!$A$1:$BQ$1,0),FALSE),"")</f>
        <v>0.38370891114023942</v>
      </c>
      <c r="CQ25" s="47">
        <f>_xlfn.IFNA(VLOOKUP($A25,'I-Emax'!$A:$BQ,MATCH(CQ$1,'I-Emax'!$A$1:$BQ$1,0),FALSE),"")</f>
        <v>0.38370891114023942</v>
      </c>
      <c r="CR25" s="47">
        <f>_xlfn.IFNA(VLOOKUP($A25,'I-Emax'!$A:$BQ,MATCH(CR$1,'I-Emax'!$A$1:$BQ$1,0),FALSE),"")</f>
        <v>0.14574351345884623</v>
      </c>
      <c r="CS25" s="47" t="str">
        <f>_xlfn.IFNA(VLOOKUP($A25,'I-Emax'!$A:$BQ,MATCH(CS$1,'I-Emax'!$A$1:$BQ$1,0),FALSE),"")</f>
        <v/>
      </c>
      <c r="CT25" s="47" t="str">
        <f>_xlfn.IFNA(VLOOKUP($A25,'I-Emax'!$A:$BQ,MATCH(CT$1,'I-Emax'!$A$1:$BQ$1,0),FALSE),"")</f>
        <v/>
      </c>
      <c r="CU25" s="47" t="str">
        <f>_xlfn.IFNA(VLOOKUP($A25,'I-Emax'!$A:$BQ,MATCH(CU$1,'I-Emax'!$A$1:$BQ$1,0),FALSE),"")</f>
        <v/>
      </c>
      <c r="CV25" s="47" t="str">
        <f>_xlfn.IFNA(VLOOKUP($A25,'I-Emax'!$A:$BQ,MATCH(CV$1,'I-Emax'!$A$1:$BQ$1,0),FALSE),"")</f>
        <v/>
      </c>
      <c r="CW25" s="47">
        <f>_xlfn.IFNA(VLOOKUP($A25,'I-Emax'!$A:$BQ,MATCH(CW$1,'I-Emax'!$A$1:$BQ$1,0),FALSE),"")</f>
        <v>0</v>
      </c>
      <c r="CX25" s="47" t="str">
        <f>_xlfn.IFNA(VLOOKUP($A25,'I-Emax'!$A:$BQ,MATCH(CX$1,'I-Emax'!$A$1:$BQ$1,0),FALSE),"")</f>
        <v/>
      </c>
      <c r="CY25" s="147" t="str">
        <f>_xlfn.IFNA(VLOOKUP($A25,'B-Emax'!$A:$IC,MATCH(CY$1,'B-Emax'!$A$1:$IC$1,0),FALSE),"")</f>
        <v/>
      </c>
      <c r="CZ25" s="51">
        <f>_xlfn.IFNA(VLOOKUP($A25,'B-Emax'!$A:$IC,MATCH(CZ$1,'B-Emax'!$A$1:$IC$1,0),FALSE),"")</f>
        <v>0.58353196099674975</v>
      </c>
      <c r="DA25" s="51" t="str">
        <f>_xlfn.IFNA(VLOOKUP($A25,'B-Emax'!$A:$IC,MATCH(DA$1,'B-Emax'!$A$1:$IC$1,0),FALSE),"")</f>
        <v/>
      </c>
      <c r="DB25" s="51">
        <f>_xlfn.IFNA(VLOOKUP($A25,'B-Emax'!$A:$IC,MATCH(DB$1,'B-Emax'!$A$1:$IC$1,0),FALSE),"")</f>
        <v>0.17516393442622952</v>
      </c>
      <c r="DC25" s="51" t="str">
        <f>_xlfn.IFNA(VLOOKUP($A25,'I-Emax'!$A:$IC,MATCH(DC$1,'I-Emax'!$A$1:$IC$1,0),FALSE),"")</f>
        <v/>
      </c>
      <c r="DD25" s="51">
        <f>_xlfn.IFNA(VLOOKUP($A25,'I-Emax'!$A:$IC,MATCH(DD$1,'I-Emax'!$A$1:$IC$1,0),FALSE),"")</f>
        <v>0.62669245647969041</v>
      </c>
      <c r="DE25" s="51" t="str">
        <f>_xlfn.IFNA(VLOOKUP($A25,'I-Emax'!$A:$IC,MATCH(DE$1,'I-Emax'!$A$1:$IC$1,0),FALSE),"")</f>
        <v/>
      </c>
      <c r="DF25" s="51">
        <f>_xlfn.IFNA(VLOOKUP($A25,'I-Emax'!$A:$IC,MATCH(DF$1,'I-Emax'!$A$1:$IC$1,0),FALSE),"")</f>
        <v>0.12380952380952381</v>
      </c>
      <c r="DG25" s="147" t="str">
        <f>_xlfn.IFNA(VLOOKUP($A25,'B-Emax'!$A:$IC,MATCH(DG$1,'B-Emax'!$A$1:$IC$1,0),FALSE),"")</f>
        <v/>
      </c>
      <c r="DH25" s="51">
        <f>_xlfn.IFNA(VLOOKUP($A25,'B-Emax'!$A:$IC,MATCH(DH$1,'B-Emax'!$A$1:$IC$1,0),FALSE),"")</f>
        <v>0.49647437926231541</v>
      </c>
      <c r="DI25" s="51" t="str">
        <f>_xlfn.IFNA(VLOOKUP($A25,'B-Emax'!$A:$IC,MATCH(DI$1,'B-Emax'!$A$1:$IC$1,0),FALSE),"")</f>
        <v/>
      </c>
      <c r="DJ25" s="51">
        <f>_xlfn.IFNA(VLOOKUP($A25,'B-Emax'!$A:$IC,MATCH(DJ$1,'B-Emax'!$A$1:$IC$1,0),FALSE),"")</f>
        <v>0.17516393442622952</v>
      </c>
      <c r="DK25" s="51" t="str">
        <f>_xlfn.IFNA(VLOOKUP($A25,'I-Emax'!$A:$IC,MATCH(DK$1,'I-Emax'!$A$1:$IC$1,0),FALSE),"")</f>
        <v/>
      </c>
      <c r="DL25" s="51">
        <f>_xlfn.IFNA(VLOOKUP($A25,'I-Emax'!$A:$IC,MATCH(DL$1,'I-Emax'!$A$1:$IC$1,0),FALSE),"")</f>
        <v>0.41680534698111016</v>
      </c>
      <c r="DM25" s="51" t="str">
        <f>_xlfn.IFNA(VLOOKUP($A25,'I-Emax'!$A:$IC,MATCH(DM$1,'I-Emax'!$A$1:$IC$1,0),FALSE),"")</f>
        <v/>
      </c>
      <c r="DN25" s="51">
        <f>_xlfn.IFNA(VLOOKUP($A25,'I-Emax'!$A:$IC,MATCH(DN$1,'I-Emax'!$A$1:$IC$1,0),FALSE),"")</f>
        <v>0.12380952380952381</v>
      </c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</row>
    <row r="26" spans="1:139" s="49" customFormat="1" x14ac:dyDescent="0.2">
      <c r="A26" s="29" t="s">
        <v>147</v>
      </c>
      <c r="B26" s="333" t="str">
        <f>VLOOKUP($A26,BI!$A:$Q,MATCH(B$1,BI!$A$1:$Q$1,0),FALSE)</f>
        <v/>
      </c>
      <c r="C26" s="373">
        <f>VLOOKUP($A26,BI!$A:$Q,MATCH(C$1,BI!$A$1:$Q$1,0),FALSE)</f>
        <v>1</v>
      </c>
      <c r="D26" s="373">
        <f>VLOOKUP($A26,BI!$A:$Q,MATCH(D$1,BI!$A$1:$Q$1,0),FALSE)</f>
        <v>1</v>
      </c>
      <c r="E26" s="373">
        <f>VLOOKUP($A26,BI!$A:$Q,MATCH(E$1,BI!$A$1:$Q$1,0),FALSE)</f>
        <v>1</v>
      </c>
      <c r="F26" s="373">
        <f>VLOOKUP($A26,BI!$A:$Q,MATCH(F$1,BI!$A$1:$Q$1,0),FALSE)</f>
        <v>1</v>
      </c>
      <c r="G26" s="373">
        <f>VLOOKUP($A26,BI!$A:$Q,MATCH(G$1,BI!$A$1:$Q$1,0),FALSE)</f>
        <v>1</v>
      </c>
      <c r="H26" s="373" t="str">
        <f>VLOOKUP($A26,BI!$A:$Q,MATCH(H$1,BI!$A$1:$Q$1,0),FALSE)</f>
        <v/>
      </c>
      <c r="I26" s="373" t="str">
        <f>VLOOKUP($A26,BI!$A:$Q,MATCH(I$1,BI!$A$1:$Q$1,0),FALSE)</f>
        <v/>
      </c>
      <c r="J26" s="373" t="str">
        <f>VLOOKUP($A26,BI!$A:$Q,MATCH(J$1,BI!$A$1:$Q$1,0),FALSE)</f>
        <v/>
      </c>
      <c r="K26" s="373" t="str">
        <f>VLOOKUP($A26,BI!$A:$Q,MATCH(K$1,BI!$A$1:$Q$1,0),FALSE)</f>
        <v/>
      </c>
      <c r="L26" s="373" t="str">
        <f>VLOOKUP($A26,BI!$A:$Q,MATCH(L$1,BI!$A$1:$Q$1,0),FALSE)</f>
        <v/>
      </c>
      <c r="M26" s="373" t="str">
        <f>VLOOKUP($A26,BI!$A:$Q,MATCH(M$1,BI!$A$1:$Q$1,0),FALSE)</f>
        <v/>
      </c>
      <c r="N26" s="49">
        <f t="shared" si="1"/>
        <v>5</v>
      </c>
      <c r="O26" s="49" t="str">
        <f>VLOOKUP($A26,BI!$A:$Q,MATCH(O$1,BI!$A$1:$Q$1,0),FALSE)</f>
        <v/>
      </c>
      <c r="P26" s="37">
        <f>VLOOKUP($A26,BI!$A:$Q,MATCH(P$1,BI!$A$1:$Q$1,0),FALSE)</f>
        <v>1</v>
      </c>
      <c r="Q26" s="37" t="str">
        <f>VLOOKUP($A26,BI!$A:$Q,MATCH(Q$1,BI!$A$1:$Q$1,0),FALSE)</f>
        <v/>
      </c>
      <c r="R26" s="37" t="str">
        <f>VLOOKUP($A26,BI!$A:$Q,MATCH(R$1,BI!$A$1:$Q$1,0),FALSE)</f>
        <v/>
      </c>
      <c r="S26" s="37">
        <f t="shared" si="0"/>
        <v>1</v>
      </c>
      <c r="T26" s="61" cm="1">
        <f t="array" ref="T26">IFERROR(IF(N26&gt;2,RSQ(IF($B26:$M26&lt;&gt;"",AE26:AP26,""),IF($B26:$M26&lt;&gt;"",AQ26:BB26,"")),""),"")</f>
        <v>6.1415878712441495E-2</v>
      </c>
      <c r="U26" s="51" cm="1">
        <f t="array" ref="U26">IFERROR(IF($N26&gt;2,RSQ(IF($AE26:$AP26&lt;&gt;"",BC26:BN26,""),IF($AE26:$AP26&lt;&gt;"",BO26:BZ26,"")),""),"")</f>
        <v>0.54311600548837746</v>
      </c>
      <c r="V26" s="51" cm="1">
        <f t="array" ref="V26">IFERROR(IF($N26&gt;2,RSQ(IF($B26:$M26&lt;&gt;"",CA26:CL26,""),IF($B26:$M26&lt;&gt;"",CM26:CX26,"")),""),"")</f>
        <v>0.54311600548837724</v>
      </c>
      <c r="W26" s="61" t="str" cm="1">
        <f t="array" ref="W26">IFERROR(IF(AND($S26&gt;2,$N26&gt;2),RSQ(IF($B26:$M26&lt;&gt;"",AE26:AP26,""),IF($B26:$M26&lt;&gt;"",AQ26:BB26,"")),""),"")</f>
        <v/>
      </c>
      <c r="X26" s="51" t="str" cm="1">
        <f t="array" ref="X26">IFERROR(IF(AND($S26&gt;2,$N26&gt;2),RSQ(IF($AE26:$AP26&lt;&gt;"",BC26:BN26,""),IF($AE26:$AP26&lt;&gt;"",BO26:BZ26,"")),""),"")</f>
        <v/>
      </c>
      <c r="Y26" s="61" cm="1">
        <f t="array" ref="Y26">IFERROR(IF(COUNT(C26:G26)&gt;2,RSQ(IF($C26:$G26&lt;&gt;"",AF26:AJ26,""),IF($C26:$G26&lt;&gt;"",AR26:AV26,"")),""),"")</f>
        <v>6.1415878712441495E-2</v>
      </c>
      <c r="Z26" s="51" cm="1">
        <f t="array" ref="Z26">IFERROR(IF(COUNT(C26:G26)&gt;2,RSQ(IF($C26:$G26&lt;&gt;"",BD26:BH26,""),IF($C26:$G26&lt;&gt;"",BP26:BT26,"")),""),"")</f>
        <v>0.54311600548837746</v>
      </c>
      <c r="AA26" s="51" t="str" cm="1">
        <f t="array" ref="AA26">IFERROR(IF(COUNT(H26:K26)&gt;2,RSQ(IF($H26:$K26&lt;&gt;"",AK26:AN26,""),IF($H26:$K26&lt;&gt;"",AW26:AZ26,"")),""),"")</f>
        <v/>
      </c>
      <c r="AB26" s="51" t="str" cm="1">
        <f t="array" ref="AB26">IFERROR(IF(COUNT(H26:K26)&gt;2,RSQ(IF($H26:$K26&lt;&gt;"",BI26:BL26,""),IF($H26:$K26&lt;&gt;"",BU26:BX26,"")),""),"")</f>
        <v/>
      </c>
      <c r="AC26" s="61" t="str" cm="1">
        <f t="array" ref="AC26">IFERROR(IF($S26&gt;2,RSQ(IF($O26:$R26&lt;&gt;"",CY26:DB26,""),IF($O26:$R26&lt;&gt;"",DC26:DF26,"")),""),"")</f>
        <v/>
      </c>
      <c r="AD26" s="51" t="str" cm="1">
        <f t="array" ref="AD26">IFERROR(IF($S26&gt;2,RSQ(IF($O26:$R26&lt;&gt;"",DG26:DJ26,""),IF($O26:$R26&lt;&gt;"",DK26:DN26,"")),""),"")</f>
        <v/>
      </c>
      <c r="AE26" s="80" t="str">
        <f>_xlfn.IFNA(VLOOKUP($A26,'B-Emax'!$A:$BM,MATCH(AE$1,'B-Emax'!$A$1:$BM$1,0),FALSE),"")</f>
        <v/>
      </c>
      <c r="AF26" s="81">
        <f>_xlfn.IFNA(VLOOKUP($A26,'B-Emax'!$A:$BM,MATCH(AF$1,'B-Emax'!$A$1:$BM$1,0),FALSE),"")</f>
        <v>222.4</v>
      </c>
      <c r="AG26" s="81">
        <f>_xlfn.IFNA(VLOOKUP($A26,'B-Emax'!$A:$BM,MATCH(AG$1,'B-Emax'!$A$1:$BM$1,0),FALSE),"")</f>
        <v>103.9</v>
      </c>
      <c r="AH26" s="81">
        <f>_xlfn.IFNA(VLOOKUP($A26,'B-Emax'!$A:$BM,MATCH(AH$1,'B-Emax'!$A$1:$BM$1,0),FALSE),"")</f>
        <v>112.5</v>
      </c>
      <c r="AI26" s="81">
        <f>_xlfn.IFNA(VLOOKUP($A26,'B-Emax'!$A:$BM,MATCH(AI$1,'B-Emax'!$A$1:$BM$1,0),FALSE),"")</f>
        <v>204.4</v>
      </c>
      <c r="AJ26" s="81">
        <f>_xlfn.IFNA(VLOOKUP($A26,'B-Emax'!$A:$BM,MATCH(AJ$1,'B-Emax'!$A$1:$BM$1,0),FALSE),"")</f>
        <v>128.9</v>
      </c>
      <c r="AK26" s="82" t="str">
        <f>_xlfn.IFNA(VLOOKUP($A26,'B-Emax'!$A:$BM,MATCH(AK$1,'B-Emax'!$A$1:$BM$1,0),FALSE),"")</f>
        <v/>
      </c>
      <c r="AL26" s="82" t="str">
        <f>_xlfn.IFNA(VLOOKUP($A26,'B-Emax'!$A:$BM,MATCH(AL$1,'B-Emax'!$A$1:$BM$1,0),FALSE),"")</f>
        <v/>
      </c>
      <c r="AM26" s="82" t="str">
        <f>_xlfn.IFNA(VLOOKUP($A26,'B-Emax'!$A:$BM,MATCH(AM$1,'B-Emax'!$A$1:$BM$1,0),FALSE),"")</f>
        <v/>
      </c>
      <c r="AN26" s="81" t="str">
        <f>_xlfn.IFNA(VLOOKUP($A26,'B-Emax'!$A:$BM,MATCH(AN$1,'B-Emax'!$A$1:$BM$1,0),FALSE),"")</f>
        <v/>
      </c>
      <c r="AO26" s="82" t="str">
        <f>_xlfn.IFNA(VLOOKUP($A26,'B-Emax'!$A:$BM,MATCH(AO$1,'B-Emax'!$A$1:$BM$1,0),FALSE),"")</f>
        <v/>
      </c>
      <c r="AP26" s="82" t="str">
        <f>_xlfn.IFNA(VLOOKUP($A26,'B-Emax'!$A:$BM,MATCH(AP$1,'B-Emax'!$A$1:$BM$1,0),FALSE),"")</f>
        <v/>
      </c>
      <c r="AQ26" s="50" t="str">
        <f>_xlfn.IFNA(VLOOKUP($A26,'I-Emax'!$A:$BM,MATCH(AQ$1,'I-Emax'!$A$1:$BM$1,0),FALSE),"")</f>
        <v/>
      </c>
      <c r="AR26" s="50">
        <f>_xlfn.IFNA(VLOOKUP($A26,'I-Emax'!$A:$BM,MATCH(AR$1,'I-Emax'!$A$1:$BM$1,0),FALSE),"")</f>
        <v>37</v>
      </c>
      <c r="AS26" s="50">
        <f>_xlfn.IFNA(VLOOKUP($A26,'I-Emax'!$A:$BM,MATCH(AS$1,'I-Emax'!$A$1:$BM$1,0),FALSE),"")</f>
        <v>37</v>
      </c>
      <c r="AT26" s="50">
        <f>_xlfn.IFNA(VLOOKUP($A26,'I-Emax'!$A:$BM,MATCH(AT$1,'I-Emax'!$A$1:$BM$1,0),FALSE),"")</f>
        <v>31.8</v>
      </c>
      <c r="AU26" s="50">
        <f>_xlfn.IFNA(VLOOKUP($A26,'I-Emax'!$A:$BM,MATCH(AU$1,'I-Emax'!$A$1:$BM$1,0),FALSE),"")</f>
        <v>31.8</v>
      </c>
      <c r="AV26" s="50">
        <f>_xlfn.IFNA(VLOOKUP($A26,'I-Emax'!$A:$BM,MATCH(AV$1,'I-Emax'!$A$1:$BM$1,0),FALSE),"")</f>
        <v>23.9</v>
      </c>
      <c r="AW26" s="50" t="str">
        <f>_xlfn.IFNA(VLOOKUP($A26,'I-Emax'!$A:$BM,MATCH(AW$1,'I-Emax'!$A$1:$BM$1,0),FALSE),"")</f>
        <v/>
      </c>
      <c r="AX26" s="50" t="str">
        <f>_xlfn.IFNA(VLOOKUP($A26,'I-Emax'!$A:$BM,MATCH(AX$1,'I-Emax'!$A$1:$BM$1,0),FALSE),"")</f>
        <v/>
      </c>
      <c r="AY26" s="50" t="str">
        <f>_xlfn.IFNA(VLOOKUP($A26,'I-Emax'!$A:$BM,MATCH(AY$1,'I-Emax'!$A$1:$BM$1,0),FALSE),"")</f>
        <v/>
      </c>
      <c r="AZ26" s="50" t="str">
        <f>_xlfn.IFNA(VLOOKUP($A26,'I-Emax'!$A:$BM,MATCH(AZ$1,'I-Emax'!$A$1:$BM$1,0),FALSE),"")</f>
        <v/>
      </c>
      <c r="BA26" s="50" t="str">
        <f>_xlfn.IFNA(VLOOKUP($A26,'I-Emax'!$A:$BM,MATCH(BA$1,'I-Emax'!$A$1:$BM$1,0),FALSE),"")</f>
        <v/>
      </c>
      <c r="BB26" s="50" t="str">
        <f>_xlfn.IFNA(VLOOKUP($A26,'I-Emax'!$A:$BM,MATCH(BB$1,'I-Emax'!$A$1:$BM$1,0),FALSE),"")</f>
        <v/>
      </c>
      <c r="BC26" s="40" t="str">
        <f>_xlfn.IFNA(VLOOKUP($A26,'B-Emax'!$A:$BM,MATCH(BC$1,'B-Emax'!$A$1:$BM$1,0),FALSE),"")</f>
        <v/>
      </c>
      <c r="BD26" s="41">
        <f>_xlfn.IFNA(VLOOKUP($A26,'B-Emax'!$A:$BM,MATCH(BD$1,'B-Emax'!$A$1:$BM$1,0),FALSE),"")</f>
        <v>0.24095341278439872</v>
      </c>
      <c r="BE26" s="41">
        <f>_xlfn.IFNA(VLOOKUP($A26,'B-Emax'!$A:$BM,MATCH(BE$1,'B-Emax'!$A$1:$BM$1,0),FALSE),"")</f>
        <v>0.17193446963428763</v>
      </c>
      <c r="BF26" s="41">
        <f>_xlfn.IFNA(VLOOKUP($A26,'B-Emax'!$A:$BM,MATCH(BF$1,'B-Emax'!$A$1:$BM$1,0),FALSE),"")</f>
        <v>0.30241935483870969</v>
      </c>
      <c r="BG26" s="41">
        <f>_xlfn.IFNA(VLOOKUP($A26,'B-Emax'!$A:$BM,MATCH(BG$1,'B-Emax'!$A$1:$BM$1,0),FALSE),"")</f>
        <v>0.41893830703012913</v>
      </c>
      <c r="BH26" s="41">
        <f>_xlfn.IFNA(VLOOKUP($A26,'B-Emax'!$A:$BM,MATCH(BH$1,'B-Emax'!$A$1:$BM$1,0),FALSE),"")</f>
        <v>0.37383990719257543</v>
      </c>
      <c r="BI26" s="41" t="str">
        <f>_xlfn.IFNA(VLOOKUP($A26,'B-Emax'!$A:$BM,MATCH(BI$1,'B-Emax'!$A$1:$BM$1,0),FALSE),"")</f>
        <v/>
      </c>
      <c r="BJ26" s="41" t="str">
        <f>_xlfn.IFNA(VLOOKUP($A26,'B-Emax'!$A:$BM,MATCH(BJ$1,'B-Emax'!$A$1:$BM$1,0),FALSE),"")</f>
        <v/>
      </c>
      <c r="BK26" s="41" t="str">
        <f>_xlfn.IFNA(VLOOKUP($A26,'B-Emax'!$A:$BM,MATCH(BK$1,'B-Emax'!$A$1:$BM$1,0),FALSE),"")</f>
        <v/>
      </c>
      <c r="BL26" s="41" t="str">
        <f>_xlfn.IFNA(VLOOKUP($A26,'B-Emax'!$A:$BM,MATCH(BL$1,'B-Emax'!$A$1:$BM$1,0),FALSE),"")</f>
        <v/>
      </c>
      <c r="BM26" s="41" t="str">
        <f>_xlfn.IFNA(VLOOKUP($A26,'B-Emax'!$A:$BM,MATCH(BM$1,'B-Emax'!$A$1:$BM$1,0),FALSE),"")</f>
        <v/>
      </c>
      <c r="BN26" s="41" t="str">
        <f>_xlfn.IFNA(VLOOKUP($A26,'B-Emax'!$A:$BM,MATCH(BN$1,'B-Emax'!$A$1:$BM$1,0),FALSE),"")</f>
        <v/>
      </c>
      <c r="BO26" s="47" t="str">
        <f>_xlfn.IFNA(VLOOKUP($A26,'I-Emax'!$A:$BM,MATCH(BO$1,'I-Emax'!$A$1:$BM$1,0),FALSE),"")</f>
        <v/>
      </c>
      <c r="BP26" s="47">
        <f>_xlfn.IFNA(VLOOKUP($A26,'I-Emax'!$A:$BM,MATCH(BP$1,'I-Emax'!$A$1:$BM$1,0),FALSE),"")</f>
        <v>0.71566731141199225</v>
      </c>
      <c r="BQ26" s="47">
        <f>_xlfn.IFNA(VLOOKUP($A26,'I-Emax'!$A:$BM,MATCH(BQ$1,'I-Emax'!$A$1:$BM$1,0),FALSE),"")</f>
        <v>0.71566731141199225</v>
      </c>
      <c r="BR26" s="47">
        <f>_xlfn.IFNA(VLOOKUP($A26,'I-Emax'!$A:$BM,MATCH(BR$1,'I-Emax'!$A$1:$BM$1,0),FALSE),"")</f>
        <v>0.65838509316770188</v>
      </c>
      <c r="BS26" s="47">
        <f>_xlfn.IFNA(VLOOKUP($A26,'I-Emax'!$A:$BM,MATCH(BS$1,'I-Emax'!$A$1:$BM$1,0),FALSE),"")</f>
        <v>0.65838509316770188</v>
      </c>
      <c r="BT26" s="47">
        <f>_xlfn.IFNA(VLOOKUP($A26,'I-Emax'!$A:$BM,MATCH(BT$1,'I-Emax'!$A$1:$BM$1,0),FALSE),"")</f>
        <v>0.69275362318840572</v>
      </c>
      <c r="BU26" s="47" t="str">
        <f>_xlfn.IFNA(VLOOKUP($A26,'I-Emax'!$A:$BM,MATCH(BU$1,'I-Emax'!$A$1:$BM$1,0),FALSE),"")</f>
        <v/>
      </c>
      <c r="BV26" s="47" t="str">
        <f>_xlfn.IFNA(VLOOKUP($A26,'I-Emax'!$A:$BM,MATCH(BV$1,'I-Emax'!$A$1:$BM$1,0),FALSE),"")</f>
        <v/>
      </c>
      <c r="BW26" s="47" t="str">
        <f>_xlfn.IFNA(VLOOKUP($A26,'I-Emax'!$A:$BM,MATCH(BW$1,'I-Emax'!$A$1:$BM$1,0),FALSE),"")</f>
        <v/>
      </c>
      <c r="BX26" s="47" t="str">
        <f>_xlfn.IFNA(VLOOKUP($A26,'I-Emax'!$A:$BM,MATCH(BX$1,'I-Emax'!$A$1:$BM$1,0),FALSE),"")</f>
        <v/>
      </c>
      <c r="BY26" s="47" t="str">
        <f>_xlfn.IFNA(VLOOKUP($A26,'I-Emax'!$A:$BM,MATCH(BY$1,'I-Emax'!$A$1:$BM$1,0),FALSE),"")</f>
        <v/>
      </c>
      <c r="BZ26" s="47" t="str">
        <f>_xlfn.IFNA(VLOOKUP($A26,'I-Emax'!$A:$BM,MATCH(BZ$1,'I-Emax'!$A$1:$BM$1,0),FALSE),"")</f>
        <v/>
      </c>
      <c r="CA26" s="40" t="str">
        <f>_xlfn.IFNA(VLOOKUP($A26,'B-Emax'!$A:$BM,MATCH(CA$1,'B-Emax'!$A$1:$BM$1,0),FALSE),"")</f>
        <v/>
      </c>
      <c r="CB26" s="41">
        <f>_xlfn.IFNA(VLOOKUP($A26,'B-Emax'!$A:$BM,MATCH(CB$1,'B-Emax'!$A$1:$BM$1,0),FALSE),"")</f>
        <v>0.27942457849148006</v>
      </c>
      <c r="CC26" s="41">
        <f>_xlfn.IFNA(VLOOKUP($A26,'B-Emax'!$A:$BM,MATCH(CC$1,'B-Emax'!$A$1:$BM$1,0),FALSE),"")</f>
        <v>0</v>
      </c>
      <c r="CD26" s="41">
        <f>_xlfn.IFNA(VLOOKUP($A26,'B-Emax'!$A:$BM,MATCH(CD$1,'B-Emax'!$A$1:$BM$1,0),FALSE),"")</f>
        <v>0.52827068024579149</v>
      </c>
      <c r="CE26" s="41">
        <f>_xlfn.IFNA(VLOOKUP($A26,'B-Emax'!$A:$BM,MATCH(CE$1,'B-Emax'!$A$1:$BM$1,0),FALSE),"")</f>
        <v>1</v>
      </c>
      <c r="CF26" s="41">
        <f>_xlfn.IFNA(VLOOKUP($A26,'B-Emax'!$A:$BM,MATCH(CF$1,'B-Emax'!$A$1:$BM$1,0),FALSE),"")</f>
        <v>0.81741822186640667</v>
      </c>
      <c r="CG26" s="41" t="str">
        <f>_xlfn.IFNA(VLOOKUP($A26,'B-Emax'!$A:$BM,MATCH(CG$1,'B-Emax'!$A$1:$BM$1,0),FALSE),"")</f>
        <v/>
      </c>
      <c r="CH26" s="41" t="str">
        <f>_xlfn.IFNA(VLOOKUP($A26,'B-Emax'!$A:$BM,MATCH(CH$1,'B-Emax'!$A$1:$BM$1,0),FALSE),"")</f>
        <v/>
      </c>
      <c r="CI26" s="41" t="str">
        <f>_xlfn.IFNA(VLOOKUP($A26,'B-Emax'!$A:$BM,MATCH(CI$1,'B-Emax'!$A$1:$BM$1,0),FALSE),"")</f>
        <v/>
      </c>
      <c r="CJ26" s="41" t="str">
        <f>_xlfn.IFNA(VLOOKUP($A26,'B-Emax'!$A:$BM,MATCH(CJ$1,'B-Emax'!$A$1:$BM$1,0),FALSE),"")</f>
        <v/>
      </c>
      <c r="CK26" s="41" t="str">
        <f>_xlfn.IFNA(VLOOKUP($A26,'B-Emax'!$A:$BM,MATCH(CK$1,'B-Emax'!$A$1:$BM$1,0),FALSE),"")</f>
        <v/>
      </c>
      <c r="CL26" s="41" t="str">
        <f>_xlfn.IFNA(VLOOKUP($A26,'B-Emax'!$A:$BM,MATCH(CL$1,'B-Emax'!$A$1:$BM$1,0),FALSE),"")</f>
        <v/>
      </c>
      <c r="CM26" s="47" t="str">
        <f>_xlfn.IFNA(VLOOKUP($A26,'I-Emax'!$A:$BQ,MATCH(CM$1,'I-Emax'!$A$1:$BQ$1,0),FALSE),"")</f>
        <v/>
      </c>
      <c r="CN26" s="47">
        <f>_xlfn.IFNA(VLOOKUP($A26,'I-Emax'!$A:$BQ,MATCH(CN$1,'I-Emax'!$A$1:$BQ$1,0),FALSE),"")</f>
        <v>1</v>
      </c>
      <c r="CO26" s="47">
        <f>_xlfn.IFNA(VLOOKUP($A26,'I-Emax'!$A:$BQ,MATCH(CO$1,'I-Emax'!$A$1:$BQ$1,0),FALSE),"")</f>
        <v>1</v>
      </c>
      <c r="CP26" s="47">
        <f>_xlfn.IFNA(VLOOKUP($A26,'I-Emax'!$A:$BQ,MATCH(CP$1,'I-Emax'!$A$1:$BQ$1,0),FALSE),"")</f>
        <v>0</v>
      </c>
      <c r="CQ26" s="47">
        <f>_xlfn.IFNA(VLOOKUP($A26,'I-Emax'!$A:$BQ,MATCH(CQ$1,'I-Emax'!$A$1:$BQ$1,0),FALSE),"")</f>
        <v>0</v>
      </c>
      <c r="CR26" s="47">
        <f>_xlfn.IFNA(VLOOKUP($A26,'I-Emax'!$A:$BQ,MATCH(CR$1,'I-Emax'!$A$1:$BQ$1,0),FALSE),"")</f>
        <v>0.59998601789709038</v>
      </c>
      <c r="CS26" s="47" t="str">
        <f>_xlfn.IFNA(VLOOKUP($A26,'I-Emax'!$A:$BQ,MATCH(CS$1,'I-Emax'!$A$1:$BQ$1,0),FALSE),"")</f>
        <v/>
      </c>
      <c r="CT26" s="47" t="str">
        <f>_xlfn.IFNA(VLOOKUP($A26,'I-Emax'!$A:$BQ,MATCH(CT$1,'I-Emax'!$A$1:$BQ$1,0),FALSE),"")</f>
        <v/>
      </c>
      <c r="CU26" s="47" t="str">
        <f>_xlfn.IFNA(VLOOKUP($A26,'I-Emax'!$A:$BQ,MATCH(CU$1,'I-Emax'!$A$1:$BQ$1,0),FALSE),"")</f>
        <v/>
      </c>
      <c r="CV26" s="47" t="str">
        <f>_xlfn.IFNA(VLOOKUP($A26,'I-Emax'!$A:$BQ,MATCH(CV$1,'I-Emax'!$A$1:$BQ$1,0),FALSE),"")</f>
        <v/>
      </c>
      <c r="CW26" s="47" t="str">
        <f>_xlfn.IFNA(VLOOKUP($A26,'I-Emax'!$A:$BQ,MATCH(CW$1,'I-Emax'!$A$1:$BQ$1,0),FALSE),"")</f>
        <v/>
      </c>
      <c r="CX26" s="47" t="str">
        <f>_xlfn.IFNA(VLOOKUP($A26,'I-Emax'!$A:$BQ,MATCH(CX$1,'I-Emax'!$A$1:$BQ$1,0),FALSE),"")</f>
        <v/>
      </c>
      <c r="CY26" s="147" t="str">
        <f>_xlfn.IFNA(VLOOKUP($A26,'B-Emax'!$A:$IC,MATCH(CY$1,'B-Emax'!$A$1:$IC$1,0),FALSE),"")</f>
        <v/>
      </c>
      <c r="CZ26" s="51">
        <f>_xlfn.IFNA(VLOOKUP($A26,'B-Emax'!$A:$IC,MATCH(CZ$1,'B-Emax'!$A$1:$IC$1,0),FALSE),"")</f>
        <v>0.41893830703012913</v>
      </c>
      <c r="DA26" s="51" t="str">
        <f>_xlfn.IFNA(VLOOKUP($A26,'B-Emax'!$A:$IC,MATCH(DA$1,'B-Emax'!$A$1:$IC$1,0),FALSE),"")</f>
        <v/>
      </c>
      <c r="DB26" s="51" t="str">
        <f>_xlfn.IFNA(VLOOKUP($A26,'B-Emax'!$A:$IC,MATCH(DB$1,'B-Emax'!$A$1:$IC$1,0),FALSE),"")</f>
        <v/>
      </c>
      <c r="DC26" s="51" t="str">
        <f>_xlfn.IFNA(VLOOKUP($A26,'I-Emax'!$A:$IC,MATCH(DC$1,'I-Emax'!$A$1:$IC$1,0),FALSE),"")</f>
        <v/>
      </c>
      <c r="DD26" s="51">
        <f>_xlfn.IFNA(VLOOKUP($A26,'I-Emax'!$A:$IC,MATCH(DD$1,'I-Emax'!$A$1:$IC$1,0),FALSE),"")</f>
        <v>0.71566731141199225</v>
      </c>
      <c r="DE26" s="51" t="str">
        <f>_xlfn.IFNA(VLOOKUP($A26,'I-Emax'!$A:$IC,MATCH(DE$1,'I-Emax'!$A$1:$IC$1,0),FALSE),"")</f>
        <v/>
      </c>
      <c r="DF26" s="51" t="str">
        <f>_xlfn.IFNA(VLOOKUP($A26,'I-Emax'!$A:$IC,MATCH(DF$1,'I-Emax'!$A$1:$IC$1,0),FALSE),"")</f>
        <v/>
      </c>
      <c r="DG26" s="147" t="str">
        <f>_xlfn.IFNA(VLOOKUP($A26,'B-Emax'!$A:$IC,MATCH(DG$1,'B-Emax'!$A$1:$IC$1,0),FALSE),"")</f>
        <v/>
      </c>
      <c r="DH26" s="51">
        <f>_xlfn.IFNA(VLOOKUP($A26,'B-Emax'!$A:$IC,MATCH(DH$1,'B-Emax'!$A$1:$IC$1,0),FALSE),"")</f>
        <v>0.30161709029602013</v>
      </c>
      <c r="DI26" s="51" t="str">
        <f>_xlfn.IFNA(VLOOKUP($A26,'B-Emax'!$A:$IC,MATCH(DI$1,'B-Emax'!$A$1:$IC$1,0),FALSE),"")</f>
        <v/>
      </c>
      <c r="DJ26" s="51" t="str">
        <f>_xlfn.IFNA(VLOOKUP($A26,'B-Emax'!$A:$IC,MATCH(DJ$1,'B-Emax'!$A$1:$IC$1,0),FALSE),"")</f>
        <v/>
      </c>
      <c r="DK26" s="51" t="str">
        <f>_xlfn.IFNA(VLOOKUP($A26,'I-Emax'!$A:$IC,MATCH(DK$1,'I-Emax'!$A$1:$IC$1,0),FALSE),"")</f>
        <v/>
      </c>
      <c r="DL26" s="51">
        <f>_xlfn.IFNA(VLOOKUP($A26,'I-Emax'!$A:$IC,MATCH(DL$1,'I-Emax'!$A$1:$IC$1,0),FALSE),"")</f>
        <v>0.68817168646955884</v>
      </c>
      <c r="DM26" s="51" t="str">
        <f>_xlfn.IFNA(VLOOKUP($A26,'I-Emax'!$A:$IC,MATCH(DM$1,'I-Emax'!$A$1:$IC$1,0),FALSE),"")</f>
        <v/>
      </c>
      <c r="DN26" s="51" t="str">
        <f>_xlfn.IFNA(VLOOKUP($A26,'I-Emax'!$A:$IC,MATCH(DN$1,'I-Emax'!$A$1:$IC$1,0),FALSE),"")</f>
        <v/>
      </c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</row>
    <row r="27" spans="1:139" s="49" customFormat="1" x14ac:dyDescent="0.2">
      <c r="A27" s="29" t="s">
        <v>34</v>
      </c>
      <c r="B27" s="333" t="str">
        <f>VLOOKUP($A27,BI!$A:$Q,MATCH(B$1,BI!$A$1:$Q$1,0),FALSE)</f>
        <v/>
      </c>
      <c r="C27" s="373">
        <f>VLOOKUP($A27,BI!$A:$Q,MATCH(C$1,BI!$A$1:$Q$1,0),FALSE)</f>
        <v>1</v>
      </c>
      <c r="D27" s="373">
        <f>VLOOKUP($A27,BI!$A:$Q,MATCH(D$1,BI!$A$1:$Q$1,0),FALSE)</f>
        <v>1</v>
      </c>
      <c r="E27" s="373">
        <f>VLOOKUP($A27,BI!$A:$Q,MATCH(E$1,BI!$A$1:$Q$1,0),FALSE)</f>
        <v>1</v>
      </c>
      <c r="F27" s="373">
        <f>VLOOKUP($A27,BI!$A:$Q,MATCH(F$1,BI!$A$1:$Q$1,0),FALSE)</f>
        <v>1</v>
      </c>
      <c r="G27" s="373">
        <f>VLOOKUP($A27,BI!$A:$Q,MATCH(G$1,BI!$A$1:$Q$1,0),FALSE)</f>
        <v>1</v>
      </c>
      <c r="H27" s="373" t="str">
        <f>VLOOKUP($A27,BI!$A:$Q,MATCH(H$1,BI!$A$1:$Q$1,0),FALSE)</f>
        <v/>
      </c>
      <c r="I27" s="373" t="str">
        <f>VLOOKUP($A27,BI!$A:$Q,MATCH(I$1,BI!$A$1:$Q$1,0),FALSE)</f>
        <v/>
      </c>
      <c r="J27" s="373" t="str">
        <f>VLOOKUP($A27,BI!$A:$Q,MATCH(J$1,BI!$A$1:$Q$1,0),FALSE)</f>
        <v/>
      </c>
      <c r="K27" s="373" t="str">
        <f>VLOOKUP($A27,BI!$A:$Q,MATCH(K$1,BI!$A$1:$Q$1,0),FALSE)</f>
        <v/>
      </c>
      <c r="L27" s="373" t="str">
        <f>VLOOKUP($A27,BI!$A:$Q,MATCH(L$1,BI!$A$1:$Q$1,0),FALSE)</f>
        <v/>
      </c>
      <c r="M27" s="373" t="str">
        <f>VLOOKUP($A27,BI!$A:$Q,MATCH(M$1,BI!$A$1:$Q$1,0),FALSE)</f>
        <v/>
      </c>
      <c r="N27" s="49">
        <f t="shared" si="1"/>
        <v>5</v>
      </c>
      <c r="O27" s="49" t="str">
        <f>VLOOKUP($A27,BI!$A:$Q,MATCH(O$1,BI!$A$1:$Q$1,0),FALSE)</f>
        <v/>
      </c>
      <c r="P27" s="37">
        <f>VLOOKUP($A27,BI!$A:$Q,MATCH(P$1,BI!$A$1:$Q$1,0),FALSE)</f>
        <v>1</v>
      </c>
      <c r="Q27" s="37">
        <f>VLOOKUP($A27,BI!$A:$Q,MATCH(Q$1,BI!$A$1:$Q$1,0),FALSE)</f>
        <v>1</v>
      </c>
      <c r="R27" s="37" t="str">
        <f>VLOOKUP($A27,BI!$A:$Q,MATCH(R$1,BI!$A$1:$Q$1,0),FALSE)</f>
        <v/>
      </c>
      <c r="S27" s="37">
        <f t="shared" si="0"/>
        <v>2</v>
      </c>
      <c r="T27" s="61" cm="1">
        <f t="array" ref="T27">IFERROR(IF(N27&gt;2,RSQ(IF($B27:$M27&lt;&gt;"",AE27:AP27,""),IF($B27:$M27&lt;&gt;"",AQ27:BB27,"")),""),"")</f>
        <v>0.61517507083141765</v>
      </c>
      <c r="U27" s="51" cm="1">
        <f t="array" ref="U27">IFERROR(IF($N27&gt;2,RSQ(IF($AE27:$AP27&lt;&gt;"",BC27:BN27,""),IF($AE27:$AP27&lt;&gt;"",BO27:BZ27,"")),""),"")</f>
        <v>0.32287866105064517</v>
      </c>
      <c r="V27" s="51" cm="1">
        <f t="array" ref="V27">IFERROR(IF($N27&gt;2,RSQ(IF($B27:$M27&lt;&gt;"",CA27:CL27,""),IF($B27:$M27&lt;&gt;"",CM27:CX27,"")),""),"")</f>
        <v>0.32287866105064505</v>
      </c>
      <c r="W27" s="61" t="str" cm="1">
        <f t="array" ref="W27">IFERROR(IF(AND($S27&gt;2,$N27&gt;2),RSQ(IF($B27:$M27&lt;&gt;"",AE27:AP27,""),IF($B27:$M27&lt;&gt;"",AQ27:BB27,"")),""),"")</f>
        <v/>
      </c>
      <c r="X27" s="51" t="str" cm="1">
        <f t="array" ref="X27">IFERROR(IF(AND($S27&gt;2,$N27&gt;2),RSQ(IF($AE27:$AP27&lt;&gt;"",BC27:BN27,""),IF($AE27:$AP27&lt;&gt;"",BO27:BZ27,"")),""),"")</f>
        <v/>
      </c>
      <c r="Y27" s="61" cm="1">
        <f t="array" ref="Y27">IFERROR(IF(COUNT(C27:G27)&gt;2,RSQ(IF($C27:$G27&lt;&gt;"",AF27:AJ27,""),IF($C27:$G27&lt;&gt;"",AR27:AV27,"")),""),"")</f>
        <v>0.61517507083141765</v>
      </c>
      <c r="Z27" s="51" cm="1">
        <f t="array" ref="Z27">IFERROR(IF(COUNT(C27:G27)&gt;2,RSQ(IF($C27:$G27&lt;&gt;"",BD27:BH27,""),IF($C27:$G27&lt;&gt;"",BP27:BT27,"")),""),"")</f>
        <v>0.32287866105064517</v>
      </c>
      <c r="AA27" s="51" t="str" cm="1">
        <f t="array" ref="AA27">IFERROR(IF(COUNT(H27:K27)&gt;2,RSQ(IF($H27:$K27&lt;&gt;"",AK27:AN27,""),IF($H27:$K27&lt;&gt;"",AW27:AZ27,"")),""),"")</f>
        <v/>
      </c>
      <c r="AB27" s="51" t="str" cm="1">
        <f t="array" ref="AB27">IFERROR(IF(COUNT(H27:K27)&gt;2,RSQ(IF($H27:$K27&lt;&gt;"",BI27:BL27,""),IF($H27:$K27&lt;&gt;"",BU27:BX27,"")),""),"")</f>
        <v/>
      </c>
      <c r="AC27" s="61" t="str" cm="1">
        <f t="array" ref="AC27">IFERROR(IF($S27&gt;2,RSQ(IF($O27:$R27&lt;&gt;"",CY27:DB27,""),IF($O27:$R27&lt;&gt;"",DC27:DF27,"")),""),"")</f>
        <v/>
      </c>
      <c r="AD27" s="51" t="str" cm="1">
        <f t="array" ref="AD27">IFERROR(IF($S27&gt;2,RSQ(IF($O27:$R27&lt;&gt;"",DG27:DJ27,""),IF($O27:$R27&lt;&gt;"",DK27:DN27,"")),""),"")</f>
        <v/>
      </c>
      <c r="AE27" s="80" t="str">
        <f>_xlfn.IFNA(VLOOKUP($A27,'B-Emax'!$A:$BM,MATCH(AE$1,'B-Emax'!$A$1:$BM$1,0),FALSE),"")</f>
        <v/>
      </c>
      <c r="AF27" s="81">
        <f>_xlfn.IFNA(VLOOKUP($A27,'B-Emax'!$A:$BM,MATCH(AF$1,'B-Emax'!$A$1:$BM$1,0),FALSE),"")</f>
        <v>177.5</v>
      </c>
      <c r="AG27" s="81">
        <f>_xlfn.IFNA(VLOOKUP($A27,'B-Emax'!$A:$BM,MATCH(AG$1,'B-Emax'!$A$1:$BM$1,0),FALSE),"")</f>
        <v>160.4</v>
      </c>
      <c r="AH27" s="81">
        <f>_xlfn.IFNA(VLOOKUP($A27,'B-Emax'!$A:$BM,MATCH(AH$1,'B-Emax'!$A$1:$BM$1,0),FALSE),"")</f>
        <v>86.86</v>
      </c>
      <c r="AI27" s="81">
        <f>_xlfn.IFNA(VLOOKUP($A27,'B-Emax'!$A:$BM,MATCH(AI$1,'B-Emax'!$A$1:$BM$1,0),FALSE),"")</f>
        <v>123.1</v>
      </c>
      <c r="AJ27" s="81">
        <f>_xlfn.IFNA(VLOOKUP($A27,'B-Emax'!$A:$BM,MATCH(AJ$1,'B-Emax'!$A$1:$BM$1,0),FALSE),"")</f>
        <v>131.19999999999999</v>
      </c>
      <c r="AK27" s="82" t="str">
        <f>_xlfn.IFNA(VLOOKUP($A27,'B-Emax'!$A:$BM,MATCH(AK$1,'B-Emax'!$A$1:$BM$1,0),FALSE),"")</f>
        <v/>
      </c>
      <c r="AL27" s="82" t="str">
        <f>_xlfn.IFNA(VLOOKUP($A27,'B-Emax'!$A:$BM,MATCH(AL$1,'B-Emax'!$A$1:$BM$1,0),FALSE),"")</f>
        <v/>
      </c>
      <c r="AM27" s="82" t="str">
        <f>_xlfn.IFNA(VLOOKUP($A27,'B-Emax'!$A:$BM,MATCH(AM$1,'B-Emax'!$A$1:$BM$1,0),FALSE),"")</f>
        <v/>
      </c>
      <c r="AN27" s="81" t="str">
        <f>_xlfn.IFNA(VLOOKUP($A27,'B-Emax'!$A:$BM,MATCH(AN$1,'B-Emax'!$A$1:$BM$1,0),FALSE),"")</f>
        <v/>
      </c>
      <c r="AO27" s="82" t="str">
        <f>_xlfn.IFNA(VLOOKUP($A27,'B-Emax'!$A:$BM,MATCH(AO$1,'B-Emax'!$A$1:$BM$1,0),FALSE),"")</f>
        <v/>
      </c>
      <c r="AP27" s="82" t="str">
        <f>_xlfn.IFNA(VLOOKUP($A27,'B-Emax'!$A:$BM,MATCH(AP$1,'B-Emax'!$A$1:$BM$1,0),FALSE),"")</f>
        <v/>
      </c>
      <c r="AQ27" s="50" t="str">
        <f>_xlfn.IFNA(VLOOKUP($A27,'I-Emax'!$A:$BM,MATCH(AQ$1,'I-Emax'!$A$1:$BM$1,0),FALSE),"")</f>
        <v/>
      </c>
      <c r="AR27" s="50">
        <f>_xlfn.IFNA(VLOOKUP($A27,'I-Emax'!$A:$BM,MATCH(AR$1,'I-Emax'!$A$1:$BM$1,0),FALSE),"")</f>
        <v>14.3</v>
      </c>
      <c r="AS27" s="50">
        <f>_xlfn.IFNA(VLOOKUP($A27,'I-Emax'!$A:$BM,MATCH(AS$1,'I-Emax'!$A$1:$BM$1,0),FALSE),"")</f>
        <v>14.3</v>
      </c>
      <c r="AT27" s="50">
        <f>_xlfn.IFNA(VLOOKUP($A27,'I-Emax'!$A:$BM,MATCH(AT$1,'I-Emax'!$A$1:$BM$1,0),FALSE),"")</f>
        <v>11.3</v>
      </c>
      <c r="AU27" s="50">
        <f>_xlfn.IFNA(VLOOKUP($A27,'I-Emax'!$A:$BM,MATCH(AU$1,'I-Emax'!$A$1:$BM$1,0),FALSE),"")</f>
        <v>11.3</v>
      </c>
      <c r="AV27" s="50">
        <f>_xlfn.IFNA(VLOOKUP($A27,'I-Emax'!$A:$BM,MATCH(AV$1,'I-Emax'!$A$1:$BM$1,0),FALSE),"")</f>
        <v>10.4</v>
      </c>
      <c r="AW27" s="50" t="str">
        <f>_xlfn.IFNA(VLOOKUP($A27,'I-Emax'!$A:$BM,MATCH(AW$1,'I-Emax'!$A$1:$BM$1,0),FALSE),"")</f>
        <v/>
      </c>
      <c r="AX27" s="50" t="str">
        <f>_xlfn.IFNA(VLOOKUP($A27,'I-Emax'!$A:$BM,MATCH(AX$1,'I-Emax'!$A$1:$BM$1,0),FALSE),"")</f>
        <v/>
      </c>
      <c r="AY27" s="50" t="str">
        <f>_xlfn.IFNA(VLOOKUP($A27,'I-Emax'!$A:$BM,MATCH(AY$1,'I-Emax'!$A$1:$BM$1,0),FALSE),"")</f>
        <v/>
      </c>
      <c r="AZ27" s="50" t="str">
        <f>_xlfn.IFNA(VLOOKUP($A27,'I-Emax'!$A:$BM,MATCH(AZ$1,'I-Emax'!$A$1:$BM$1,0),FALSE),"")</f>
        <v/>
      </c>
      <c r="BA27" s="50" t="str">
        <f>_xlfn.IFNA(VLOOKUP($A27,'I-Emax'!$A:$BM,MATCH(BA$1,'I-Emax'!$A$1:$BM$1,0),FALSE),"")</f>
        <v/>
      </c>
      <c r="BB27" s="50" t="str">
        <f>_xlfn.IFNA(VLOOKUP($A27,'I-Emax'!$A:$BM,MATCH(BB$1,'I-Emax'!$A$1:$BM$1,0),FALSE),"")</f>
        <v/>
      </c>
      <c r="BC27" s="40" t="str">
        <f>_xlfn.IFNA(VLOOKUP($A27,'B-Emax'!$A:$BM,MATCH(BC$1,'B-Emax'!$A$1:$BM$1,0),FALSE),"")</f>
        <v/>
      </c>
      <c r="BD27" s="41">
        <f>_xlfn.IFNA(VLOOKUP($A27,'B-Emax'!$A:$BM,MATCH(BD$1,'B-Emax'!$A$1:$BM$1,0),FALSE),"")</f>
        <v>0.19230769230769232</v>
      </c>
      <c r="BE27" s="41">
        <f>_xlfn.IFNA(VLOOKUP($A27,'B-Emax'!$A:$BM,MATCH(BE$1,'B-Emax'!$A$1:$BM$1,0),FALSE),"")</f>
        <v>0.26543107727949694</v>
      </c>
      <c r="BF27" s="41">
        <f>_xlfn.IFNA(VLOOKUP($A27,'B-Emax'!$A:$BM,MATCH(BF$1,'B-Emax'!$A$1:$BM$1,0),FALSE),"")</f>
        <v>0.23349462365591397</v>
      </c>
      <c r="BG27" s="41">
        <f>_xlfn.IFNA(VLOOKUP($A27,'B-Emax'!$A:$BM,MATCH(BG$1,'B-Emax'!$A$1:$BM$1,0),FALSE),"")</f>
        <v>0.25230580036892808</v>
      </c>
      <c r="BH27" s="41">
        <f>_xlfn.IFNA(VLOOKUP($A27,'B-Emax'!$A:$BM,MATCH(BH$1,'B-Emax'!$A$1:$BM$1,0),FALSE),"")</f>
        <v>0.38051044083526675</v>
      </c>
      <c r="BI27" s="41" t="str">
        <f>_xlfn.IFNA(VLOOKUP($A27,'B-Emax'!$A:$BM,MATCH(BI$1,'B-Emax'!$A$1:$BM$1,0),FALSE),"")</f>
        <v/>
      </c>
      <c r="BJ27" s="41" t="str">
        <f>_xlfn.IFNA(VLOOKUP($A27,'B-Emax'!$A:$BM,MATCH(BJ$1,'B-Emax'!$A$1:$BM$1,0),FALSE),"")</f>
        <v/>
      </c>
      <c r="BK27" s="41" t="str">
        <f>_xlfn.IFNA(VLOOKUP($A27,'B-Emax'!$A:$BM,MATCH(BK$1,'B-Emax'!$A$1:$BM$1,0),FALSE),"")</f>
        <v/>
      </c>
      <c r="BL27" s="41" t="str">
        <f>_xlfn.IFNA(VLOOKUP($A27,'B-Emax'!$A:$BM,MATCH(BL$1,'B-Emax'!$A$1:$BM$1,0),FALSE),"")</f>
        <v/>
      </c>
      <c r="BM27" s="41" t="str">
        <f>_xlfn.IFNA(VLOOKUP($A27,'B-Emax'!$A:$BM,MATCH(BM$1,'B-Emax'!$A$1:$BM$1,0),FALSE),"")</f>
        <v/>
      </c>
      <c r="BN27" s="41" t="str">
        <f>_xlfn.IFNA(VLOOKUP($A27,'B-Emax'!$A:$BM,MATCH(BN$1,'B-Emax'!$A$1:$BM$1,0),FALSE),"")</f>
        <v/>
      </c>
      <c r="BO27" s="47" t="str">
        <f>_xlfn.IFNA(VLOOKUP($A27,'I-Emax'!$A:$BM,MATCH(BO$1,'I-Emax'!$A$1:$BM$1,0),FALSE),"")</f>
        <v/>
      </c>
      <c r="BP27" s="47">
        <f>_xlfn.IFNA(VLOOKUP($A27,'I-Emax'!$A:$BM,MATCH(BP$1,'I-Emax'!$A$1:$BM$1,0),FALSE),"")</f>
        <v>0.27659574468085107</v>
      </c>
      <c r="BQ27" s="47">
        <f>_xlfn.IFNA(VLOOKUP($A27,'I-Emax'!$A:$BM,MATCH(BQ$1,'I-Emax'!$A$1:$BM$1,0),FALSE),"")</f>
        <v>0.27659574468085107</v>
      </c>
      <c r="BR27" s="47">
        <f>_xlfn.IFNA(VLOOKUP($A27,'I-Emax'!$A:$BM,MATCH(BR$1,'I-Emax'!$A$1:$BM$1,0),FALSE),"")</f>
        <v>0.23395445134575571</v>
      </c>
      <c r="BS27" s="47">
        <f>_xlfn.IFNA(VLOOKUP($A27,'I-Emax'!$A:$BM,MATCH(BS$1,'I-Emax'!$A$1:$BM$1,0),FALSE),"")</f>
        <v>0.23395445134575571</v>
      </c>
      <c r="BT27" s="47">
        <f>_xlfn.IFNA(VLOOKUP($A27,'I-Emax'!$A:$BM,MATCH(BT$1,'I-Emax'!$A$1:$BM$1,0),FALSE),"")</f>
        <v>0.30144927536231886</v>
      </c>
      <c r="BU27" s="47" t="str">
        <f>_xlfn.IFNA(VLOOKUP($A27,'I-Emax'!$A:$BM,MATCH(BU$1,'I-Emax'!$A$1:$BM$1,0),FALSE),"")</f>
        <v/>
      </c>
      <c r="BV27" s="47" t="str">
        <f>_xlfn.IFNA(VLOOKUP($A27,'I-Emax'!$A:$BM,MATCH(BV$1,'I-Emax'!$A$1:$BM$1,0),FALSE),"")</f>
        <v/>
      </c>
      <c r="BW27" s="47" t="str">
        <f>_xlfn.IFNA(VLOOKUP($A27,'I-Emax'!$A:$BM,MATCH(BW$1,'I-Emax'!$A$1:$BM$1,0),FALSE),"")</f>
        <v/>
      </c>
      <c r="BX27" s="47" t="str">
        <f>_xlfn.IFNA(VLOOKUP($A27,'I-Emax'!$A:$BM,MATCH(BX$1,'I-Emax'!$A$1:$BM$1,0),FALSE),"")</f>
        <v/>
      </c>
      <c r="BY27" s="47" t="str">
        <f>_xlfn.IFNA(VLOOKUP($A27,'I-Emax'!$A:$BM,MATCH(BY$1,'I-Emax'!$A$1:$BM$1,0),FALSE),"")</f>
        <v/>
      </c>
      <c r="BZ27" s="47" t="str">
        <f>_xlfn.IFNA(VLOOKUP($A27,'I-Emax'!$A:$BM,MATCH(BZ$1,'I-Emax'!$A$1:$BM$1,0),FALSE),"")</f>
        <v/>
      </c>
      <c r="CA27" s="40" t="str">
        <f>_xlfn.IFNA(VLOOKUP($A27,'B-Emax'!$A:$BM,MATCH(CA$1,'B-Emax'!$A$1:$BM$1,0),FALSE),"")</f>
        <v/>
      </c>
      <c r="CB27" s="41">
        <f>_xlfn.IFNA(VLOOKUP($A27,'B-Emax'!$A:$BM,MATCH(CB$1,'B-Emax'!$A$1:$BM$1,0),FALSE),"")</f>
        <v>0</v>
      </c>
      <c r="CC27" s="41">
        <f>_xlfn.IFNA(VLOOKUP($A27,'B-Emax'!$A:$BM,MATCH(CC$1,'B-Emax'!$A$1:$BM$1,0),FALSE),"")</f>
        <v>0.38853515978854575</v>
      </c>
      <c r="CD27" s="41">
        <f>_xlfn.IFNA(VLOOKUP($A27,'B-Emax'!$A:$BM,MATCH(CD$1,'B-Emax'!$A$1:$BM$1,0),FALSE),"")</f>
        <v>0.21884341047329164</v>
      </c>
      <c r="CE27" s="41">
        <f>_xlfn.IFNA(VLOOKUP($A27,'B-Emax'!$A:$BM,MATCH(CE$1,'B-Emax'!$A$1:$BM$1,0),FALSE),"")</f>
        <v>0.31879506824760939</v>
      </c>
      <c r="CF27" s="41">
        <f>_xlfn.IFNA(VLOOKUP($A27,'B-Emax'!$A:$BM,MATCH(CF$1,'B-Emax'!$A$1:$BM$1,0),FALSE),"")</f>
        <v>1</v>
      </c>
      <c r="CG27" s="41" t="str">
        <f>_xlfn.IFNA(VLOOKUP($A27,'B-Emax'!$A:$BM,MATCH(CG$1,'B-Emax'!$A$1:$BM$1,0),FALSE),"")</f>
        <v/>
      </c>
      <c r="CH27" s="41" t="str">
        <f>_xlfn.IFNA(VLOOKUP($A27,'B-Emax'!$A:$BM,MATCH(CH$1,'B-Emax'!$A$1:$BM$1,0),FALSE),"")</f>
        <v/>
      </c>
      <c r="CI27" s="41" t="str">
        <f>_xlfn.IFNA(VLOOKUP($A27,'B-Emax'!$A:$BM,MATCH(CI$1,'B-Emax'!$A$1:$BM$1,0),FALSE),"")</f>
        <v/>
      </c>
      <c r="CJ27" s="41" t="str">
        <f>_xlfn.IFNA(VLOOKUP($A27,'B-Emax'!$A:$BM,MATCH(CJ$1,'B-Emax'!$A$1:$BM$1,0),FALSE),"")</f>
        <v/>
      </c>
      <c r="CK27" s="41" t="str">
        <f>_xlfn.IFNA(VLOOKUP($A27,'B-Emax'!$A:$BM,MATCH(CK$1,'B-Emax'!$A$1:$BM$1,0),FALSE),"")</f>
        <v/>
      </c>
      <c r="CL27" s="41" t="str">
        <f>_xlfn.IFNA(VLOOKUP($A27,'B-Emax'!$A:$BM,MATCH(CL$1,'B-Emax'!$A$1:$BM$1,0),FALSE),"")</f>
        <v/>
      </c>
      <c r="CM27" s="47" t="str">
        <f>_xlfn.IFNA(VLOOKUP($A27,'I-Emax'!$A:$BQ,MATCH(CM$1,'I-Emax'!$A$1:$BQ$1,0),FALSE),"")</f>
        <v/>
      </c>
      <c r="CN27" s="47">
        <f>_xlfn.IFNA(VLOOKUP($A27,'I-Emax'!$A:$BQ,MATCH(CN$1,'I-Emax'!$A$1:$BQ$1,0),FALSE),"")</f>
        <v>0.63177130922856017</v>
      </c>
      <c r="CO27" s="47">
        <f>_xlfn.IFNA(VLOOKUP($A27,'I-Emax'!$A:$BQ,MATCH(CO$1,'I-Emax'!$A$1:$BQ$1,0),FALSE),"")</f>
        <v>0.63177130922856017</v>
      </c>
      <c r="CP27" s="47">
        <f>_xlfn.IFNA(VLOOKUP($A27,'I-Emax'!$A:$BQ,MATCH(CP$1,'I-Emax'!$A$1:$BQ$1,0),FALSE),"")</f>
        <v>0</v>
      </c>
      <c r="CQ27" s="47">
        <f>_xlfn.IFNA(VLOOKUP($A27,'I-Emax'!$A:$BQ,MATCH(CQ$1,'I-Emax'!$A$1:$BQ$1,0),FALSE),"")</f>
        <v>0</v>
      </c>
      <c r="CR27" s="47">
        <f>_xlfn.IFNA(VLOOKUP($A27,'I-Emax'!$A:$BQ,MATCH(CR$1,'I-Emax'!$A$1:$BQ$1,0),FALSE),"")</f>
        <v>1</v>
      </c>
      <c r="CS27" s="47" t="str">
        <f>_xlfn.IFNA(VLOOKUP($A27,'I-Emax'!$A:$BQ,MATCH(CS$1,'I-Emax'!$A$1:$BQ$1,0),FALSE),"")</f>
        <v/>
      </c>
      <c r="CT27" s="47" t="str">
        <f>_xlfn.IFNA(VLOOKUP($A27,'I-Emax'!$A:$BQ,MATCH(CT$1,'I-Emax'!$A$1:$BQ$1,0),FALSE),"")</f>
        <v/>
      </c>
      <c r="CU27" s="47" t="str">
        <f>_xlfn.IFNA(VLOOKUP($A27,'I-Emax'!$A:$BQ,MATCH(CU$1,'I-Emax'!$A$1:$BQ$1,0),FALSE),"")</f>
        <v/>
      </c>
      <c r="CV27" s="47" t="str">
        <f>_xlfn.IFNA(VLOOKUP($A27,'I-Emax'!$A:$BQ,MATCH(CV$1,'I-Emax'!$A$1:$BQ$1,0),FALSE),"")</f>
        <v/>
      </c>
      <c r="CW27" s="47" t="str">
        <f>_xlfn.IFNA(VLOOKUP($A27,'I-Emax'!$A:$BQ,MATCH(CW$1,'I-Emax'!$A$1:$BQ$1,0),FALSE),"")</f>
        <v/>
      </c>
      <c r="CX27" s="47" t="str">
        <f>_xlfn.IFNA(VLOOKUP($A27,'I-Emax'!$A:$BQ,MATCH(CX$1,'I-Emax'!$A$1:$BQ$1,0),FALSE),"")</f>
        <v/>
      </c>
      <c r="CY27" s="147" t="str">
        <f>_xlfn.IFNA(VLOOKUP($A27,'B-Emax'!$A:$IC,MATCH(CY$1,'B-Emax'!$A$1:$IC$1,0),FALSE),"")</f>
        <v/>
      </c>
      <c r="CZ27" s="51">
        <f>_xlfn.IFNA(VLOOKUP($A27,'B-Emax'!$A:$IC,MATCH(CZ$1,'B-Emax'!$A$1:$IC$1,0),FALSE),"")</f>
        <v>0.38051044083526675</v>
      </c>
      <c r="DA27" s="51" t="str">
        <f>_xlfn.IFNA(VLOOKUP($A27,'B-Emax'!$A:$IC,MATCH(DA$1,'B-Emax'!$A$1:$IC$1,0),FALSE),"")</f>
        <v/>
      </c>
      <c r="DB27" s="51" t="str">
        <f>_xlfn.IFNA(VLOOKUP($A27,'B-Emax'!$A:$IC,MATCH(DB$1,'B-Emax'!$A$1:$IC$1,0),FALSE),"")</f>
        <v/>
      </c>
      <c r="DC27" s="51" t="str">
        <f>_xlfn.IFNA(VLOOKUP($A27,'I-Emax'!$A:$IC,MATCH(DC$1,'I-Emax'!$A$1:$IC$1,0),FALSE),"")</f>
        <v/>
      </c>
      <c r="DD27" s="51">
        <f>_xlfn.IFNA(VLOOKUP($A27,'I-Emax'!$A:$IC,MATCH(DD$1,'I-Emax'!$A$1:$IC$1,0),FALSE),"")</f>
        <v>0.30144927536231886</v>
      </c>
      <c r="DE27" s="51" t="str">
        <f>_xlfn.IFNA(VLOOKUP($A27,'I-Emax'!$A:$IC,MATCH(DE$1,'I-Emax'!$A$1:$IC$1,0),FALSE),"")</f>
        <v/>
      </c>
      <c r="DF27" s="51" t="str">
        <f>_xlfn.IFNA(VLOOKUP($A27,'I-Emax'!$A:$IC,MATCH(DF$1,'I-Emax'!$A$1:$IC$1,0),FALSE),"")</f>
        <v/>
      </c>
      <c r="DG27" s="147" t="str">
        <f>_xlfn.IFNA(VLOOKUP($A27,'B-Emax'!$A:$IC,MATCH(DG$1,'B-Emax'!$A$1:$IC$1,0),FALSE),"")</f>
        <v/>
      </c>
      <c r="DH27" s="51">
        <f>_xlfn.IFNA(VLOOKUP($A27,'B-Emax'!$A:$IC,MATCH(DH$1,'B-Emax'!$A$1:$IC$1,0),FALSE),"")</f>
        <v>0.26480992688945965</v>
      </c>
      <c r="DI27" s="51" t="str">
        <f>_xlfn.IFNA(VLOOKUP($A27,'B-Emax'!$A:$IC,MATCH(DI$1,'B-Emax'!$A$1:$IC$1,0),FALSE),"")</f>
        <v/>
      </c>
      <c r="DJ27" s="51" t="str">
        <f>_xlfn.IFNA(VLOOKUP($A27,'B-Emax'!$A:$IC,MATCH(DJ$1,'B-Emax'!$A$1:$IC$1,0),FALSE),"")</f>
        <v/>
      </c>
      <c r="DK27" s="51" t="str">
        <f>_xlfn.IFNA(VLOOKUP($A27,'I-Emax'!$A:$IC,MATCH(DK$1,'I-Emax'!$A$1:$IC$1,0),FALSE),"")</f>
        <v/>
      </c>
      <c r="DL27" s="51">
        <f>_xlfn.IFNA(VLOOKUP($A27,'I-Emax'!$A:$IC,MATCH(DL$1,'I-Emax'!$A$1:$IC$1,0),FALSE),"")</f>
        <v>0.26450993348310647</v>
      </c>
      <c r="DM27" s="51" t="str">
        <f>_xlfn.IFNA(VLOOKUP($A27,'I-Emax'!$A:$IC,MATCH(DM$1,'I-Emax'!$A$1:$IC$1,0),FALSE),"")</f>
        <v/>
      </c>
      <c r="DN27" s="51" t="str">
        <f>_xlfn.IFNA(VLOOKUP($A27,'I-Emax'!$A:$IC,MATCH(DN$1,'I-Emax'!$A$1:$IC$1,0),FALSE),"")</f>
        <v/>
      </c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</row>
    <row r="28" spans="1:139" s="49" customFormat="1" x14ac:dyDescent="0.2">
      <c r="A28" s="29" t="s">
        <v>101</v>
      </c>
      <c r="B28" s="333" t="str">
        <f>VLOOKUP($A28,BI!$A:$Q,MATCH(B$1,BI!$A$1:$Q$1,0),FALSE)</f>
        <v/>
      </c>
      <c r="C28" s="373">
        <f>VLOOKUP($A28,BI!$A:$Q,MATCH(C$1,BI!$A$1:$Q$1,0),FALSE)</f>
        <v>1</v>
      </c>
      <c r="D28" s="373">
        <f>VLOOKUP($A28,BI!$A:$Q,MATCH(D$1,BI!$A$1:$Q$1,0),FALSE)</f>
        <v>1</v>
      </c>
      <c r="E28" s="373">
        <f>VLOOKUP($A28,BI!$A:$Q,MATCH(E$1,BI!$A$1:$Q$1,0),FALSE)</f>
        <v>1</v>
      </c>
      <c r="F28" s="373">
        <f>VLOOKUP($A28,BI!$A:$Q,MATCH(F$1,BI!$A$1:$Q$1,0),FALSE)</f>
        <v>1</v>
      </c>
      <c r="G28" s="373">
        <f>VLOOKUP($A28,BI!$A:$Q,MATCH(G$1,BI!$A$1:$Q$1,0),FALSE)</f>
        <v>1</v>
      </c>
      <c r="H28" s="373" t="str">
        <f>VLOOKUP($A28,BI!$A:$Q,MATCH(H$1,BI!$A$1:$Q$1,0),FALSE)</f>
        <v/>
      </c>
      <c r="I28" s="373" t="str">
        <f>VLOOKUP($A28,BI!$A:$Q,MATCH(I$1,BI!$A$1:$Q$1,0),FALSE)</f>
        <v/>
      </c>
      <c r="J28" s="373" t="str">
        <f>VLOOKUP($A28,BI!$A:$Q,MATCH(J$1,BI!$A$1:$Q$1,0),FALSE)</f>
        <v/>
      </c>
      <c r="K28" s="373" t="str">
        <f>VLOOKUP($A28,BI!$A:$Q,MATCH(K$1,BI!$A$1:$Q$1,0),FALSE)</f>
        <v/>
      </c>
      <c r="L28" s="373">
        <f>VLOOKUP($A28,BI!$A:$Q,MATCH(L$1,BI!$A$1:$Q$1,0),FALSE)</f>
        <v>1</v>
      </c>
      <c r="M28" s="373">
        <f>VLOOKUP($A28,BI!$A:$Q,MATCH(M$1,BI!$A$1:$Q$1,0),FALSE)</f>
        <v>1</v>
      </c>
      <c r="N28" s="49">
        <f t="shared" si="1"/>
        <v>7</v>
      </c>
      <c r="O28" s="49" t="str">
        <f>VLOOKUP($A28,BI!$A:$Q,MATCH(O$1,BI!$A$1:$Q$1,0),FALSE)</f>
        <v/>
      </c>
      <c r="P28" s="37">
        <f>VLOOKUP($A28,BI!$A:$Q,MATCH(P$1,BI!$A$1:$Q$1,0),FALSE)</f>
        <v>1</v>
      </c>
      <c r="Q28" s="37" t="str">
        <f>VLOOKUP($A28,BI!$A:$Q,MATCH(Q$1,BI!$A$1:$Q$1,0),FALSE)</f>
        <v/>
      </c>
      <c r="R28" s="37">
        <f>VLOOKUP($A28,BI!$A:$Q,MATCH(R$1,BI!$A$1:$Q$1,0),FALSE)</f>
        <v>1</v>
      </c>
      <c r="S28" s="37">
        <f t="shared" si="0"/>
        <v>2</v>
      </c>
      <c r="T28" s="61" cm="1">
        <f t="array" ref="T28">IFERROR(IF(N28&gt;2,RSQ(IF($B28:$M28&lt;&gt;"",AE28:AP28,""),IF($B28:$M28&lt;&gt;"",AQ28:BB28,"")),""),"")</f>
        <v>7.1014746920831113E-3</v>
      </c>
      <c r="U28" s="51" cm="1">
        <f t="array" ref="U28">IFERROR(IF($N28&gt;2,RSQ(IF($AE28:$AP28&lt;&gt;"",BC28:BN28,""),IF($AE28:$AP28&lt;&gt;"",BO28:BZ28,"")),""),"")</f>
        <v>0.3557327087500004</v>
      </c>
      <c r="V28" s="51" cm="1">
        <f t="array" ref="V28">IFERROR(IF($N28&gt;2,RSQ(IF($B28:$M28&lt;&gt;"",CA28:CL28,""),IF($B28:$M28&lt;&gt;"",CM28:CX28,"")),""),"")</f>
        <v>0.3557327087500004</v>
      </c>
      <c r="W28" s="61" t="str" cm="1">
        <f t="array" ref="W28">IFERROR(IF(AND($S28&gt;2,$N28&gt;2),RSQ(IF($B28:$M28&lt;&gt;"",AE28:AP28,""),IF($B28:$M28&lt;&gt;"",AQ28:BB28,"")),""),"")</f>
        <v/>
      </c>
      <c r="X28" s="51" t="str" cm="1">
        <f t="array" ref="X28">IFERROR(IF(AND($S28&gt;2,$N28&gt;2),RSQ(IF($AE28:$AP28&lt;&gt;"",BC28:BN28,""),IF($AE28:$AP28&lt;&gt;"",BO28:BZ28,"")),""),"")</f>
        <v/>
      </c>
      <c r="Y28" s="61" cm="1">
        <f t="array" ref="Y28">IFERROR(IF(COUNT(C28:G28)&gt;2,RSQ(IF($C28:$G28&lt;&gt;"",AF28:AJ28,""),IF($C28:$G28&lt;&gt;"",AR28:AV28,"")),""),"")</f>
        <v>0.14597136410485423</v>
      </c>
      <c r="Z28" s="51" cm="1">
        <f t="array" ref="Z28">IFERROR(IF(COUNT(C28:G28)&gt;2,RSQ(IF($C28:$G28&lt;&gt;"",BD28:BH28,""),IF($C28:$G28&lt;&gt;"",BP28:BT28,"")),""),"")</f>
        <v>0.43050832238325804</v>
      </c>
      <c r="AA28" s="51" t="str" cm="1">
        <f t="array" ref="AA28">IFERROR(IF(COUNT(H28:K28)&gt;2,RSQ(IF($H28:$K28&lt;&gt;"",AK28:AN28,""),IF($H28:$K28&lt;&gt;"",AW28:AZ28,"")),""),"")</f>
        <v/>
      </c>
      <c r="AB28" s="51" t="str" cm="1">
        <f t="array" ref="AB28">IFERROR(IF(COUNT(H28:K28)&gt;2,RSQ(IF($H28:$K28&lt;&gt;"",BI28:BL28,""),IF($H28:$K28&lt;&gt;"",BU28:BX28,"")),""),"")</f>
        <v/>
      </c>
      <c r="AC28" s="61" t="str" cm="1">
        <f t="array" ref="AC28">IFERROR(IF($S28&gt;2,RSQ(IF($O28:$R28&lt;&gt;"",CY28:DB28,""),IF($O28:$R28&lt;&gt;"",DC28:DF28,"")),""),"")</f>
        <v/>
      </c>
      <c r="AD28" s="51" t="str" cm="1">
        <f t="array" ref="AD28">IFERROR(IF($S28&gt;2,RSQ(IF($O28:$R28&lt;&gt;"",DG28:DJ28,""),IF($O28:$R28&lt;&gt;"",DK28:DN28,"")),""),"")</f>
        <v/>
      </c>
      <c r="AE28" s="80" t="str">
        <f>_xlfn.IFNA(VLOOKUP($A28,'B-Emax'!$A:$BM,MATCH(AE$1,'B-Emax'!$A$1:$BM$1,0),FALSE),"")</f>
        <v/>
      </c>
      <c r="AF28" s="81">
        <f>_xlfn.IFNA(VLOOKUP($A28,'B-Emax'!$A:$BM,MATCH(AF$1,'B-Emax'!$A$1:$BM$1,0),FALSE),"")</f>
        <v>366.4</v>
      </c>
      <c r="AG28" s="81">
        <f>_xlfn.IFNA(VLOOKUP($A28,'B-Emax'!$A:$BM,MATCH(AG$1,'B-Emax'!$A$1:$BM$1,0),FALSE),"")</f>
        <v>240.2</v>
      </c>
      <c r="AH28" s="81">
        <f>_xlfn.IFNA(VLOOKUP($A28,'B-Emax'!$A:$BM,MATCH(AH$1,'B-Emax'!$A$1:$BM$1,0),FALSE),"")</f>
        <v>143.1</v>
      </c>
      <c r="AI28" s="81">
        <f>_xlfn.IFNA(VLOOKUP($A28,'B-Emax'!$A:$BM,MATCH(AI$1,'B-Emax'!$A$1:$BM$1,0),FALSE),"")</f>
        <v>203.1</v>
      </c>
      <c r="AJ28" s="81">
        <f>_xlfn.IFNA(VLOOKUP($A28,'B-Emax'!$A:$BM,MATCH(AJ$1,'B-Emax'!$A$1:$BM$1,0),FALSE),"")</f>
        <v>156.69999999999999</v>
      </c>
      <c r="AK28" s="82" t="str">
        <f>_xlfn.IFNA(VLOOKUP($A28,'B-Emax'!$A:$BM,MATCH(AK$1,'B-Emax'!$A$1:$BM$1,0),FALSE),"")</f>
        <v/>
      </c>
      <c r="AL28" s="82" t="str">
        <f>_xlfn.IFNA(VLOOKUP($A28,'B-Emax'!$A:$BM,MATCH(AL$1,'B-Emax'!$A$1:$BM$1,0),FALSE),"")</f>
        <v/>
      </c>
      <c r="AM28" s="82" t="str">
        <f>_xlfn.IFNA(VLOOKUP($A28,'B-Emax'!$A:$BM,MATCH(AM$1,'B-Emax'!$A$1:$BM$1,0),FALSE),"")</f>
        <v/>
      </c>
      <c r="AN28" s="81" t="str">
        <f>_xlfn.IFNA(VLOOKUP($A28,'B-Emax'!$A:$BM,MATCH(AN$1,'B-Emax'!$A$1:$BM$1,0),FALSE),"")</f>
        <v/>
      </c>
      <c r="AO28" s="82">
        <f>_xlfn.IFNA(VLOOKUP($A28,'B-Emax'!$A:$BM,MATCH(AO$1,'B-Emax'!$A$1:$BM$1,0),FALSE),"")</f>
        <v>67.430000000000007</v>
      </c>
      <c r="AP28" s="82">
        <f>_xlfn.IFNA(VLOOKUP($A28,'B-Emax'!$A:$BM,MATCH(AP$1,'B-Emax'!$A$1:$BM$1,0),FALSE),"")</f>
        <v>471.2</v>
      </c>
      <c r="AQ28" s="50" t="str">
        <f>_xlfn.IFNA(VLOOKUP($A28,'I-Emax'!$A:$BM,MATCH(AQ$1,'I-Emax'!$A$1:$BM$1,0),FALSE),"")</f>
        <v/>
      </c>
      <c r="AR28" s="50">
        <f>_xlfn.IFNA(VLOOKUP($A28,'I-Emax'!$A:$BM,MATCH(AR$1,'I-Emax'!$A$1:$BM$1,0),FALSE),"")</f>
        <v>25.3</v>
      </c>
      <c r="AS28" s="50">
        <f>_xlfn.IFNA(VLOOKUP($A28,'I-Emax'!$A:$BM,MATCH(AS$1,'I-Emax'!$A$1:$BM$1,0),FALSE),"")</f>
        <v>25.3</v>
      </c>
      <c r="AT28" s="50">
        <f>_xlfn.IFNA(VLOOKUP($A28,'I-Emax'!$A:$BM,MATCH(AT$1,'I-Emax'!$A$1:$BM$1,0),FALSE),"")</f>
        <v>25.5</v>
      </c>
      <c r="AU28" s="50">
        <f>_xlfn.IFNA(VLOOKUP($A28,'I-Emax'!$A:$BM,MATCH(AU$1,'I-Emax'!$A$1:$BM$1,0),FALSE),"")</f>
        <v>25.5</v>
      </c>
      <c r="AV28" s="50">
        <f>_xlfn.IFNA(VLOOKUP($A28,'I-Emax'!$A:$BM,MATCH(AV$1,'I-Emax'!$A$1:$BM$1,0),FALSE),"")</f>
        <v>18.899999999999999</v>
      </c>
      <c r="AW28" s="50" t="str">
        <f>_xlfn.IFNA(VLOOKUP($A28,'I-Emax'!$A:$BM,MATCH(AW$1,'I-Emax'!$A$1:$BM$1,0),FALSE),"")</f>
        <v/>
      </c>
      <c r="AX28" s="50" t="str">
        <f>_xlfn.IFNA(VLOOKUP($A28,'I-Emax'!$A:$BM,MATCH(AX$1,'I-Emax'!$A$1:$BM$1,0),FALSE),"")</f>
        <v/>
      </c>
      <c r="AY28" s="50" t="str">
        <f>_xlfn.IFNA(VLOOKUP($A28,'I-Emax'!$A:$BM,MATCH(AY$1,'I-Emax'!$A$1:$BM$1,0),FALSE),"")</f>
        <v/>
      </c>
      <c r="AZ28" s="50" t="str">
        <f>_xlfn.IFNA(VLOOKUP($A28,'I-Emax'!$A:$BM,MATCH(AZ$1,'I-Emax'!$A$1:$BM$1,0),FALSE),"")</f>
        <v/>
      </c>
      <c r="BA28" s="50">
        <f>_xlfn.IFNA(VLOOKUP($A28,'I-Emax'!$A:$BM,MATCH(BA$1,'I-Emax'!$A$1:$BM$1,0),FALSE),"")</f>
        <v>30.4</v>
      </c>
      <c r="BB28" s="50">
        <f>_xlfn.IFNA(VLOOKUP($A28,'I-Emax'!$A:$BM,MATCH(BB$1,'I-Emax'!$A$1:$BM$1,0),FALSE),"")</f>
        <v>25.9</v>
      </c>
      <c r="BC28" s="40" t="str">
        <f>_xlfn.IFNA(VLOOKUP($A28,'B-Emax'!$A:$BM,MATCH(BC$1,'B-Emax'!$A$1:$BM$1,0),FALSE),"")</f>
        <v/>
      </c>
      <c r="BD28" s="41">
        <f>_xlfn.IFNA(VLOOKUP($A28,'B-Emax'!$A:$BM,MATCH(BD$1,'B-Emax'!$A$1:$BM$1,0),FALSE),"")</f>
        <v>0.39696641386782228</v>
      </c>
      <c r="BE28" s="41">
        <f>_xlfn.IFNA(VLOOKUP($A28,'B-Emax'!$A:$BM,MATCH(BE$1,'B-Emax'!$A$1:$BM$1,0),FALSE),"")</f>
        <v>0.39748469303326162</v>
      </c>
      <c r="BF28" s="41">
        <f>_xlfn.IFNA(VLOOKUP($A28,'B-Emax'!$A:$BM,MATCH(BF$1,'B-Emax'!$A$1:$BM$1,0),FALSE),"")</f>
        <v>0.38467741935483868</v>
      </c>
      <c r="BG28" s="41">
        <f>_xlfn.IFNA(VLOOKUP($A28,'B-Emax'!$A:$BM,MATCH(BG$1,'B-Emax'!$A$1:$BM$1,0),FALSE),"")</f>
        <v>0.41627382660381229</v>
      </c>
      <c r="BH28" s="41">
        <f>_xlfn.IFNA(VLOOKUP($A28,'B-Emax'!$A:$BM,MATCH(BH$1,'B-Emax'!$A$1:$BM$1,0),FALSE),"")</f>
        <v>0.45446635730858465</v>
      </c>
      <c r="BI28" s="41" t="str">
        <f>_xlfn.IFNA(VLOOKUP($A28,'B-Emax'!$A:$BM,MATCH(BI$1,'B-Emax'!$A$1:$BM$1,0),FALSE),"")</f>
        <v/>
      </c>
      <c r="BJ28" s="41" t="str">
        <f>_xlfn.IFNA(VLOOKUP($A28,'B-Emax'!$A:$BM,MATCH(BJ$1,'B-Emax'!$A$1:$BM$1,0),FALSE),"")</f>
        <v/>
      </c>
      <c r="BK28" s="41" t="str">
        <f>_xlfn.IFNA(VLOOKUP($A28,'B-Emax'!$A:$BM,MATCH(BK$1,'B-Emax'!$A$1:$BM$1,0),FALSE),"")</f>
        <v/>
      </c>
      <c r="BL28" s="41" t="str">
        <f>_xlfn.IFNA(VLOOKUP($A28,'B-Emax'!$A:$BM,MATCH(BL$1,'B-Emax'!$A$1:$BM$1,0),FALSE),"")</f>
        <v/>
      </c>
      <c r="BM28" s="41">
        <f>_xlfn.IFNA(VLOOKUP($A28,'B-Emax'!$A:$BM,MATCH(BM$1,'B-Emax'!$A$1:$BM$1,0),FALSE),"")</f>
        <v>0.55270491803278698</v>
      </c>
      <c r="BN28" s="41">
        <f>_xlfn.IFNA(VLOOKUP($A28,'B-Emax'!$A:$BM,MATCH(BN$1,'B-Emax'!$A$1:$BM$1,0),FALSE),"")</f>
        <v>0.6672330784480317</v>
      </c>
      <c r="BO28" s="47" t="str">
        <f>_xlfn.IFNA(VLOOKUP($A28,'I-Emax'!$A:$BM,MATCH(BO$1,'I-Emax'!$A$1:$BM$1,0),FALSE),"")</f>
        <v/>
      </c>
      <c r="BP28" s="47">
        <f>_xlfn.IFNA(VLOOKUP($A28,'I-Emax'!$A:$BM,MATCH(BP$1,'I-Emax'!$A$1:$BM$1,0),FALSE),"")</f>
        <v>0.48936170212765956</v>
      </c>
      <c r="BQ28" s="47">
        <f>_xlfn.IFNA(VLOOKUP($A28,'I-Emax'!$A:$BM,MATCH(BQ$1,'I-Emax'!$A$1:$BM$1,0),FALSE),"")</f>
        <v>0.48936170212765956</v>
      </c>
      <c r="BR28" s="47">
        <f>_xlfn.IFNA(VLOOKUP($A28,'I-Emax'!$A:$BM,MATCH(BR$1,'I-Emax'!$A$1:$BM$1,0),FALSE),"")</f>
        <v>0.52795031055900621</v>
      </c>
      <c r="BS28" s="47">
        <f>_xlfn.IFNA(VLOOKUP($A28,'I-Emax'!$A:$BM,MATCH(BS$1,'I-Emax'!$A$1:$BM$1,0),FALSE),"")</f>
        <v>0.52795031055900621</v>
      </c>
      <c r="BT28" s="47">
        <f>_xlfn.IFNA(VLOOKUP($A28,'I-Emax'!$A:$BM,MATCH(BT$1,'I-Emax'!$A$1:$BM$1,0),FALSE),"")</f>
        <v>0.54782608695652169</v>
      </c>
      <c r="BU28" s="47" t="str">
        <f>_xlfn.IFNA(VLOOKUP($A28,'I-Emax'!$A:$BM,MATCH(BU$1,'I-Emax'!$A$1:$BM$1,0),FALSE),"")</f>
        <v/>
      </c>
      <c r="BV28" s="47" t="str">
        <f>_xlfn.IFNA(VLOOKUP($A28,'I-Emax'!$A:$BM,MATCH(BV$1,'I-Emax'!$A$1:$BM$1,0),FALSE),"")</f>
        <v/>
      </c>
      <c r="BW28" s="47" t="str">
        <f>_xlfn.IFNA(VLOOKUP($A28,'I-Emax'!$A:$BM,MATCH(BW$1,'I-Emax'!$A$1:$BM$1,0),FALSE),"")</f>
        <v/>
      </c>
      <c r="BX28" s="47" t="str">
        <f>_xlfn.IFNA(VLOOKUP($A28,'I-Emax'!$A:$BM,MATCH(BX$1,'I-Emax'!$A$1:$BM$1,0),FALSE),"")</f>
        <v/>
      </c>
      <c r="BY28" s="47">
        <f>_xlfn.IFNA(VLOOKUP($A28,'I-Emax'!$A:$BM,MATCH(BY$1,'I-Emax'!$A$1:$BM$1,0),FALSE),"")</f>
        <v>0.57904761904761903</v>
      </c>
      <c r="BZ28" s="47">
        <f>_xlfn.IFNA(VLOOKUP($A28,'I-Emax'!$A:$BM,MATCH(BZ$1,'I-Emax'!$A$1:$BM$1,0),FALSE),"")</f>
        <v>0.54070981210855951</v>
      </c>
      <c r="CA28" s="40" t="str">
        <f>_xlfn.IFNA(VLOOKUP($A28,'B-Emax'!$A:$BM,MATCH(CA$1,'B-Emax'!$A$1:$BM$1,0),FALSE),"")</f>
        <v/>
      </c>
      <c r="CB28" s="41">
        <f>_xlfn.IFNA(VLOOKUP($A28,'B-Emax'!$A:$BM,MATCH(CB$1,'B-Emax'!$A$1:$BM$1,0),FALSE),"")</f>
        <v>4.3492296535212624E-2</v>
      </c>
      <c r="CC28" s="41">
        <f>_xlfn.IFNA(VLOOKUP($A28,'B-Emax'!$A:$BM,MATCH(CC$1,'B-Emax'!$A$1:$BM$1,0),FALSE),"")</f>
        <v>4.5326551658973563E-2</v>
      </c>
      <c r="CD28" s="41">
        <f>_xlfn.IFNA(VLOOKUP($A28,'B-Emax'!$A:$BM,MATCH(CD$1,'B-Emax'!$A$1:$BM$1,0),FALSE),"")</f>
        <v>0</v>
      </c>
      <c r="CE28" s="41">
        <f>_xlfn.IFNA(VLOOKUP($A28,'B-Emax'!$A:$BM,MATCH(CE$1,'B-Emax'!$A$1:$BM$1,0),FALSE),"")</f>
        <v>0.11182365750654609</v>
      </c>
      <c r="CF28" s="41">
        <f>_xlfn.IFNA(VLOOKUP($A28,'B-Emax'!$A:$BM,MATCH(CF$1,'B-Emax'!$A$1:$BM$1,0),FALSE),"")</f>
        <v>0.24699182517780702</v>
      </c>
      <c r="CG28" s="41" t="str">
        <f>_xlfn.IFNA(VLOOKUP($A28,'B-Emax'!$A:$BM,MATCH(CG$1,'B-Emax'!$A$1:$BM$1,0),FALSE),"")</f>
        <v/>
      </c>
      <c r="CH28" s="41" t="str">
        <f>_xlfn.IFNA(VLOOKUP($A28,'B-Emax'!$A:$BM,MATCH(CH$1,'B-Emax'!$A$1:$BM$1,0),FALSE),"")</f>
        <v/>
      </c>
      <c r="CI28" s="41" t="str">
        <f>_xlfn.IFNA(VLOOKUP($A28,'B-Emax'!$A:$BM,MATCH(CI$1,'B-Emax'!$A$1:$BM$1,0),FALSE),"")</f>
        <v/>
      </c>
      <c r="CJ28" s="41" t="str">
        <f>_xlfn.IFNA(VLOOKUP($A28,'B-Emax'!$A:$BM,MATCH(CJ$1,'B-Emax'!$A$1:$BM$1,0),FALSE),"")</f>
        <v/>
      </c>
      <c r="CK28" s="41">
        <f>_xlfn.IFNA(VLOOKUP($A28,'B-Emax'!$A:$BM,MATCH(CK$1,'B-Emax'!$A$1:$BM$1,0),FALSE),"")</f>
        <v>0.59467044198371255</v>
      </c>
      <c r="CL28" s="41">
        <f>_xlfn.IFNA(VLOOKUP($A28,'B-Emax'!$A:$BM,MATCH(CL$1,'B-Emax'!$A$1:$BM$1,0),FALSE),"")</f>
        <v>1</v>
      </c>
      <c r="CM28" s="47" t="str">
        <f>_xlfn.IFNA(VLOOKUP($A28,'I-Emax'!$A:$BQ,MATCH(CM$1,'I-Emax'!$A$1:$BQ$1,0),FALSE),"")</f>
        <v/>
      </c>
      <c r="CN28" s="47">
        <f>_xlfn.IFNA(VLOOKUP($A28,'I-Emax'!$A:$BQ,MATCH(CN$1,'I-Emax'!$A$1:$BQ$1,0),FALSE),"")</f>
        <v>0</v>
      </c>
      <c r="CO28" s="47">
        <f>_xlfn.IFNA(VLOOKUP($A28,'I-Emax'!$A:$BQ,MATCH(CO$1,'I-Emax'!$A$1:$BQ$1,0),FALSE),"")</f>
        <v>0</v>
      </c>
      <c r="CP28" s="47">
        <f>_xlfn.IFNA(VLOOKUP($A28,'I-Emax'!$A:$BQ,MATCH(CP$1,'I-Emax'!$A$1:$BQ$1,0),FALSE),"")</f>
        <v>0.43026385587143179</v>
      </c>
      <c r="CQ28" s="47">
        <f>_xlfn.IFNA(VLOOKUP($A28,'I-Emax'!$A:$BQ,MATCH(CQ$1,'I-Emax'!$A$1:$BQ$1,0),FALSE),"")</f>
        <v>0.43026385587143179</v>
      </c>
      <c r="CR28" s="47">
        <f>_xlfn.IFNA(VLOOKUP($A28,'I-Emax'!$A:$BQ,MATCH(CR$1,'I-Emax'!$A$1:$BQ$1,0),FALSE),"")</f>
        <v>0.65187921177233299</v>
      </c>
      <c r="CS28" s="47" t="str">
        <f>_xlfn.IFNA(VLOOKUP($A28,'I-Emax'!$A:$BQ,MATCH(CS$1,'I-Emax'!$A$1:$BQ$1,0),FALSE),"")</f>
        <v/>
      </c>
      <c r="CT28" s="47" t="str">
        <f>_xlfn.IFNA(VLOOKUP($A28,'I-Emax'!$A:$BQ,MATCH(CT$1,'I-Emax'!$A$1:$BQ$1,0),FALSE),"")</f>
        <v/>
      </c>
      <c r="CU28" s="47" t="str">
        <f>_xlfn.IFNA(VLOOKUP($A28,'I-Emax'!$A:$BQ,MATCH(CU$1,'I-Emax'!$A$1:$BQ$1,0),FALSE),"")</f>
        <v/>
      </c>
      <c r="CV28" s="47" t="str">
        <f>_xlfn.IFNA(VLOOKUP($A28,'I-Emax'!$A:$BQ,MATCH(CV$1,'I-Emax'!$A$1:$BQ$1,0),FALSE),"")</f>
        <v/>
      </c>
      <c r="CW28" s="47">
        <f>_xlfn.IFNA(VLOOKUP($A28,'I-Emax'!$A:$BQ,MATCH(CW$1,'I-Emax'!$A$1:$BQ$1,0),FALSE),"")</f>
        <v>1</v>
      </c>
      <c r="CX28" s="47">
        <f>_xlfn.IFNA(VLOOKUP($A28,'I-Emax'!$A:$BQ,MATCH(CX$1,'I-Emax'!$A$1:$BQ$1,0),FALSE),"")</f>
        <v>0.57253258643411942</v>
      </c>
      <c r="CY28" s="147" t="str">
        <f>_xlfn.IFNA(VLOOKUP($A28,'B-Emax'!$A:$IC,MATCH(CY$1,'B-Emax'!$A$1:$IC$1,0),FALSE),"")</f>
        <v/>
      </c>
      <c r="CZ28" s="51">
        <f>_xlfn.IFNA(VLOOKUP($A28,'B-Emax'!$A:$IC,MATCH(CZ$1,'B-Emax'!$A$1:$IC$1,0),FALSE),"")</f>
        <v>0.45446635730858465</v>
      </c>
      <c r="DA28" s="51" t="str">
        <f>_xlfn.IFNA(VLOOKUP($A28,'B-Emax'!$A:$IC,MATCH(DA$1,'B-Emax'!$A$1:$IC$1,0),FALSE),"")</f>
        <v/>
      </c>
      <c r="DB28" s="51">
        <f>_xlfn.IFNA(VLOOKUP($A28,'B-Emax'!$A:$IC,MATCH(DB$1,'B-Emax'!$A$1:$IC$1,0),FALSE),"")</f>
        <v>0.6672330784480317</v>
      </c>
      <c r="DC28" s="51" t="str">
        <f>_xlfn.IFNA(VLOOKUP($A28,'I-Emax'!$A:$IC,MATCH(DC$1,'I-Emax'!$A$1:$IC$1,0),FALSE),"")</f>
        <v/>
      </c>
      <c r="DD28" s="51">
        <f>_xlfn.IFNA(VLOOKUP($A28,'I-Emax'!$A:$IC,MATCH(DD$1,'I-Emax'!$A$1:$IC$1,0),FALSE),"")</f>
        <v>0.54782608695652169</v>
      </c>
      <c r="DE28" s="51" t="str">
        <f>_xlfn.IFNA(VLOOKUP($A28,'I-Emax'!$A:$IC,MATCH(DE$1,'I-Emax'!$A$1:$IC$1,0),FALSE),"")</f>
        <v/>
      </c>
      <c r="DF28" s="51">
        <f>_xlfn.IFNA(VLOOKUP($A28,'I-Emax'!$A:$IC,MATCH(DF$1,'I-Emax'!$A$1:$IC$1,0),FALSE),"")</f>
        <v>0.57904761904761903</v>
      </c>
      <c r="DG28" s="147" t="str">
        <f>_xlfn.IFNA(VLOOKUP($A28,'B-Emax'!$A:$IC,MATCH(DG$1,'B-Emax'!$A$1:$IC$1,0),FALSE),"")</f>
        <v/>
      </c>
      <c r="DH28" s="51">
        <f>_xlfn.IFNA(VLOOKUP($A28,'B-Emax'!$A:$IC,MATCH(DH$1,'B-Emax'!$A$1:$IC$1,0),FALSE),"")</f>
        <v>0.40997374203366388</v>
      </c>
      <c r="DI28" s="51" t="str">
        <f>_xlfn.IFNA(VLOOKUP($A28,'B-Emax'!$A:$IC,MATCH(DI$1,'B-Emax'!$A$1:$IC$1,0),FALSE),"")</f>
        <v/>
      </c>
      <c r="DJ28" s="51">
        <f>_xlfn.IFNA(VLOOKUP($A28,'B-Emax'!$A:$IC,MATCH(DJ$1,'B-Emax'!$A$1:$IC$1,0),FALSE),"")</f>
        <v>0.60996899824040929</v>
      </c>
      <c r="DK28" s="51" t="str">
        <f>_xlfn.IFNA(VLOOKUP($A28,'I-Emax'!$A:$IC,MATCH(DK$1,'I-Emax'!$A$1:$IC$1,0),FALSE),"")</f>
        <v/>
      </c>
      <c r="DL28" s="51">
        <f>_xlfn.IFNA(VLOOKUP($A28,'I-Emax'!$A:$IC,MATCH(DL$1,'I-Emax'!$A$1:$IC$1,0),FALSE),"")</f>
        <v>0.51649002246597064</v>
      </c>
      <c r="DM28" s="51" t="str">
        <f>_xlfn.IFNA(VLOOKUP($A28,'I-Emax'!$A:$IC,MATCH(DM$1,'I-Emax'!$A$1:$IC$1,0),FALSE),"")</f>
        <v/>
      </c>
      <c r="DN28" s="51">
        <f>_xlfn.IFNA(VLOOKUP($A28,'I-Emax'!$A:$IC,MATCH(DN$1,'I-Emax'!$A$1:$IC$1,0),FALSE),"")</f>
        <v>0.55987871557808933</v>
      </c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</row>
    <row r="29" spans="1:139" s="49" customFormat="1" x14ac:dyDescent="0.2">
      <c r="A29" s="29" t="s">
        <v>19</v>
      </c>
      <c r="B29" s="333" t="str">
        <f>VLOOKUP($A29,BI!$A:$Q,MATCH(B$1,BI!$A$1:$Q$1,0),FALSE)</f>
        <v/>
      </c>
      <c r="C29" s="373">
        <f>VLOOKUP($A29,BI!$A:$Q,MATCH(C$1,BI!$A$1:$Q$1,0),FALSE)</f>
        <v>1</v>
      </c>
      <c r="D29" s="373">
        <f>VLOOKUP($A29,BI!$A:$Q,MATCH(D$1,BI!$A$1:$Q$1,0),FALSE)</f>
        <v>1</v>
      </c>
      <c r="E29" s="373">
        <f>VLOOKUP($A29,BI!$A:$Q,MATCH(E$1,BI!$A$1:$Q$1,0),FALSE)</f>
        <v>1</v>
      </c>
      <c r="F29" s="373">
        <f>VLOOKUP($A29,BI!$A:$Q,MATCH(F$1,BI!$A$1:$Q$1,0),FALSE)</f>
        <v>1</v>
      </c>
      <c r="G29" s="373" t="str">
        <f>VLOOKUP($A29,BI!$A:$Q,MATCH(G$1,BI!$A$1:$Q$1,0),FALSE)</f>
        <v/>
      </c>
      <c r="H29" s="373" t="str">
        <f>VLOOKUP($A29,BI!$A:$Q,MATCH(H$1,BI!$A$1:$Q$1,0),FALSE)</f>
        <v/>
      </c>
      <c r="I29" s="373" t="str">
        <f>VLOOKUP($A29,BI!$A:$Q,MATCH(I$1,BI!$A$1:$Q$1,0),FALSE)</f>
        <v/>
      </c>
      <c r="J29" s="373" t="str">
        <f>VLOOKUP($A29,BI!$A:$Q,MATCH(J$1,BI!$A$1:$Q$1,0),FALSE)</f>
        <v/>
      </c>
      <c r="K29" s="373" t="str">
        <f>VLOOKUP($A29,BI!$A:$Q,MATCH(K$1,BI!$A$1:$Q$1,0),FALSE)</f>
        <v/>
      </c>
      <c r="L29" s="373">
        <f>VLOOKUP($A29,BI!$A:$Q,MATCH(L$1,BI!$A$1:$Q$1,0),FALSE)</f>
        <v>1</v>
      </c>
      <c r="M29" s="373">
        <f>VLOOKUP($A29,BI!$A:$Q,MATCH(M$1,BI!$A$1:$Q$1,0),FALSE)</f>
        <v>1</v>
      </c>
      <c r="N29" s="49">
        <f t="shared" si="1"/>
        <v>6</v>
      </c>
      <c r="O29" s="49" t="str">
        <f>VLOOKUP($A29,BI!$A:$Q,MATCH(O$1,BI!$A$1:$Q$1,0),FALSE)</f>
        <v/>
      </c>
      <c r="P29" s="37">
        <f>VLOOKUP($A29,BI!$A:$Q,MATCH(P$1,BI!$A$1:$Q$1,0),FALSE)</f>
        <v>1</v>
      </c>
      <c r="Q29" s="37" t="str">
        <f>VLOOKUP($A29,BI!$A:$Q,MATCH(Q$1,BI!$A$1:$Q$1,0),FALSE)</f>
        <v/>
      </c>
      <c r="R29" s="37">
        <f>VLOOKUP($A29,BI!$A:$Q,MATCH(R$1,BI!$A$1:$Q$1,0),FALSE)</f>
        <v>1</v>
      </c>
      <c r="S29" s="37">
        <f t="shared" si="0"/>
        <v>2</v>
      </c>
      <c r="T29" s="61" cm="1">
        <f t="array" ref="T29">IFERROR(IF(N29&gt;2,RSQ(IF($B29:$M29&lt;&gt;"",AE29:AP29,""),IF($B29:$M29&lt;&gt;"",AQ29:BB29,"")),""),"")</f>
        <v>0.39469339123249331</v>
      </c>
      <c r="U29" s="51" cm="1">
        <f t="array" ref="U29">IFERROR(IF($N29&gt;2,RSQ(IF($AE29:$AP29&lt;&gt;"",BC29:BN29,""),IF($AE29:$AP29&lt;&gt;"",BO29:BZ29,"")),""),"")</f>
        <v>0.51589728037463423</v>
      </c>
      <c r="V29" s="51" cm="1">
        <f t="array" ref="V29">IFERROR(IF($N29&gt;2,RSQ(IF($B29:$M29&lt;&gt;"",CA29:CL29,""),IF($B29:$M29&lt;&gt;"",CM29:CX29,"")),""),"")</f>
        <v>0.51589728037463445</v>
      </c>
      <c r="W29" s="61" t="str" cm="1">
        <f t="array" ref="W29">IFERROR(IF(AND($S29&gt;2,$N29&gt;2),RSQ(IF($B29:$M29&lt;&gt;"",AE29:AP29,""),IF($B29:$M29&lt;&gt;"",AQ29:BB29,"")),""),"")</f>
        <v/>
      </c>
      <c r="X29" s="51" t="str" cm="1">
        <f t="array" ref="X29">IFERROR(IF(AND($S29&gt;2,$N29&gt;2),RSQ(IF($AE29:$AP29&lt;&gt;"",BC29:BN29,""),IF($AE29:$AP29&lt;&gt;"",BO29:BZ29,"")),""),"")</f>
        <v/>
      </c>
      <c r="Y29" s="61" cm="1">
        <f t="array" ref="Y29">IFERROR(IF(COUNT(C29:G29)&gt;2,RSQ(IF($C29:$G29&lt;&gt;"",AF29:AJ29,""),IF($C29:$G29&lt;&gt;"",AR29:AV29,"")),""),"")</f>
        <v>0.83026028099677041</v>
      </c>
      <c r="Z29" s="51" cm="1">
        <f t="array" ref="Z29">IFERROR(IF(COUNT(C29:G29)&gt;2,RSQ(IF($C29:$G29&lt;&gt;"",BD29:BH29,""),IF($C29:$G29&lt;&gt;"",BP29:BT29,"")),""),"")</f>
        <v>6.6688271318772626E-4</v>
      </c>
      <c r="AA29" s="51" t="str" cm="1">
        <f t="array" ref="AA29">IFERROR(IF(COUNT(H29:K29)&gt;2,RSQ(IF($H29:$K29&lt;&gt;"",AK29:AN29,""),IF($H29:$K29&lt;&gt;"",AW29:AZ29,"")),""),"")</f>
        <v/>
      </c>
      <c r="AB29" s="51" t="str" cm="1">
        <f t="array" ref="AB29">IFERROR(IF(COUNT(H29:K29)&gt;2,RSQ(IF($H29:$K29&lt;&gt;"",BI29:BL29,""),IF($H29:$K29&lt;&gt;"",BU29:BX29,"")),""),"")</f>
        <v/>
      </c>
      <c r="AC29" s="61" t="str" cm="1">
        <f t="array" ref="AC29">IFERROR(IF($S29&gt;2,RSQ(IF($O29:$R29&lt;&gt;"",CY29:DB29,""),IF($O29:$R29&lt;&gt;"",DC29:DF29,"")),""),"")</f>
        <v/>
      </c>
      <c r="AD29" s="51" t="str" cm="1">
        <f t="array" ref="AD29">IFERROR(IF($S29&gt;2,RSQ(IF($O29:$R29&lt;&gt;"",DG29:DJ29,""),IF($O29:$R29&lt;&gt;"",DK29:DN29,"")),""),"")</f>
        <v/>
      </c>
      <c r="AE29" s="80" t="str">
        <f>_xlfn.IFNA(VLOOKUP($A29,'B-Emax'!$A:$BM,MATCH(AE$1,'B-Emax'!$A$1:$BM$1,0),FALSE),"")</f>
        <v/>
      </c>
      <c r="AF29" s="81">
        <f>_xlfn.IFNA(VLOOKUP($A29,'B-Emax'!$A:$BM,MATCH(AF$1,'B-Emax'!$A$1:$BM$1,0),FALSE),"")</f>
        <v>131.69999999999999</v>
      </c>
      <c r="AG29" s="81">
        <f>_xlfn.IFNA(VLOOKUP($A29,'B-Emax'!$A:$BM,MATCH(AG$1,'B-Emax'!$A$1:$BM$1,0),FALSE),"")</f>
        <v>99.81</v>
      </c>
      <c r="AH29" s="81">
        <f>_xlfn.IFNA(VLOOKUP($A29,'B-Emax'!$A:$BM,MATCH(AH$1,'B-Emax'!$A$1:$BM$1,0),FALSE),"")</f>
        <v>68.45</v>
      </c>
      <c r="AI29" s="81">
        <f>_xlfn.IFNA(VLOOKUP($A29,'B-Emax'!$A:$BM,MATCH(AI$1,'B-Emax'!$A$1:$BM$1,0),FALSE),"")</f>
        <v>59.24</v>
      </c>
      <c r="AJ29" s="81" t="str">
        <f>_xlfn.IFNA(VLOOKUP($A29,'B-Emax'!$A:$BM,MATCH(AJ$1,'B-Emax'!$A$1:$BM$1,0),FALSE),"")</f>
        <v/>
      </c>
      <c r="AK29" s="82" t="str">
        <f>_xlfn.IFNA(VLOOKUP($A29,'B-Emax'!$A:$BM,MATCH(AK$1,'B-Emax'!$A$1:$BM$1,0),FALSE),"")</f>
        <v/>
      </c>
      <c r="AL29" s="82" t="str">
        <f>_xlfn.IFNA(VLOOKUP($A29,'B-Emax'!$A:$BM,MATCH(AL$1,'B-Emax'!$A$1:$BM$1,0),FALSE),"")</f>
        <v/>
      </c>
      <c r="AM29" s="82" t="str">
        <f>_xlfn.IFNA(VLOOKUP($A29,'B-Emax'!$A:$BM,MATCH(AM$1,'B-Emax'!$A$1:$BM$1,0),FALSE),"")</f>
        <v/>
      </c>
      <c r="AN29" s="81" t="str">
        <f>_xlfn.IFNA(VLOOKUP($A29,'B-Emax'!$A:$BM,MATCH(AN$1,'B-Emax'!$A$1:$BM$1,0),FALSE),"")</f>
        <v/>
      </c>
      <c r="AO29" s="82">
        <f>_xlfn.IFNA(VLOOKUP($A29,'B-Emax'!$A:$BM,MATCH(AO$1,'B-Emax'!$A$1:$BM$1,0),FALSE),"")</f>
        <v>91.98</v>
      </c>
      <c r="AP29" s="82">
        <f>_xlfn.IFNA(VLOOKUP($A29,'B-Emax'!$A:$BM,MATCH(AP$1,'B-Emax'!$A$1:$BM$1,0),FALSE),"")</f>
        <v>175.2</v>
      </c>
      <c r="AQ29" s="50" t="str">
        <f>_xlfn.IFNA(VLOOKUP($A29,'I-Emax'!$A:$BM,MATCH(AQ$1,'I-Emax'!$A$1:$BM$1,0),FALSE),"")</f>
        <v/>
      </c>
      <c r="AR29" s="50">
        <f>_xlfn.IFNA(VLOOKUP($A29,'I-Emax'!$A:$BM,MATCH(AR$1,'I-Emax'!$A$1:$BM$1,0),FALSE),"")</f>
        <v>25.8</v>
      </c>
      <c r="AS29" s="50">
        <f>_xlfn.IFNA(VLOOKUP($A29,'I-Emax'!$A:$BM,MATCH(AS$1,'I-Emax'!$A$1:$BM$1,0),FALSE),"")</f>
        <v>25.8</v>
      </c>
      <c r="AT29" s="50">
        <f>_xlfn.IFNA(VLOOKUP($A29,'I-Emax'!$A:$BM,MATCH(AT$1,'I-Emax'!$A$1:$BM$1,0),FALSE),"")</f>
        <v>21.8</v>
      </c>
      <c r="AU29" s="50">
        <f>_xlfn.IFNA(VLOOKUP($A29,'I-Emax'!$A:$BM,MATCH(AU$1,'I-Emax'!$A$1:$BM$1,0),FALSE),"")</f>
        <v>21.8</v>
      </c>
      <c r="AV29" s="50" t="str">
        <f>_xlfn.IFNA(VLOOKUP($A29,'I-Emax'!$A:$BM,MATCH(AV$1,'I-Emax'!$A$1:$BM$1,0),FALSE),"")</f>
        <v/>
      </c>
      <c r="AW29" s="50" t="str">
        <f>_xlfn.IFNA(VLOOKUP($A29,'I-Emax'!$A:$BM,MATCH(AW$1,'I-Emax'!$A$1:$BM$1,0),FALSE),"")</f>
        <v/>
      </c>
      <c r="AX29" s="50" t="str">
        <f>_xlfn.IFNA(VLOOKUP($A29,'I-Emax'!$A:$BM,MATCH(AX$1,'I-Emax'!$A$1:$BM$1,0),FALSE),"")</f>
        <v/>
      </c>
      <c r="AY29" s="50" t="str">
        <f>_xlfn.IFNA(VLOOKUP($A29,'I-Emax'!$A:$BM,MATCH(AY$1,'I-Emax'!$A$1:$BM$1,0),FALSE),"")</f>
        <v/>
      </c>
      <c r="AZ29" s="50" t="str">
        <f>_xlfn.IFNA(VLOOKUP($A29,'I-Emax'!$A:$BM,MATCH(AZ$1,'I-Emax'!$A$1:$BM$1,0),FALSE),"")</f>
        <v/>
      </c>
      <c r="BA29" s="50">
        <f>_xlfn.IFNA(VLOOKUP($A29,'I-Emax'!$A:$BM,MATCH(BA$1,'I-Emax'!$A$1:$BM$1,0),FALSE),"")</f>
        <v>21.1</v>
      </c>
      <c r="BB29" s="50">
        <f>_xlfn.IFNA(VLOOKUP($A29,'I-Emax'!$A:$BM,MATCH(BB$1,'I-Emax'!$A$1:$BM$1,0),FALSE),"")</f>
        <v>24.5</v>
      </c>
      <c r="BC29" s="40" t="str">
        <f>_xlfn.IFNA(VLOOKUP($A29,'B-Emax'!$A:$BM,MATCH(BC$1,'B-Emax'!$A$1:$BM$1,0),FALSE),"")</f>
        <v/>
      </c>
      <c r="BD29" s="41">
        <f>_xlfn.IFNA(VLOOKUP($A29,'B-Emax'!$A:$BM,MATCH(BD$1,'B-Emax'!$A$1:$BM$1,0),FALSE),"")</f>
        <v>0.14268689057421449</v>
      </c>
      <c r="BE29" s="41">
        <f>_xlfn.IFNA(VLOOKUP($A29,'B-Emax'!$A:$BM,MATCH(BE$1,'B-Emax'!$A$1:$BM$1,0),FALSE),"")</f>
        <v>0.16516630812510344</v>
      </c>
      <c r="BF29" s="41">
        <f>_xlfn.IFNA(VLOOKUP($A29,'B-Emax'!$A:$BM,MATCH(BF$1,'B-Emax'!$A$1:$BM$1,0),FALSE),"")</f>
        <v>0.18400537634408604</v>
      </c>
      <c r="BG29" s="41">
        <f>_xlfn.IFNA(VLOOKUP($A29,'B-Emax'!$A:$BM,MATCH(BG$1,'B-Emax'!$A$1:$BM$1,0),FALSE),"")</f>
        <v>0.12141832342693176</v>
      </c>
      <c r="BH29" s="41" t="str">
        <f>_xlfn.IFNA(VLOOKUP($A29,'B-Emax'!$A:$BM,MATCH(BH$1,'B-Emax'!$A$1:$BM$1,0),FALSE),"")</f>
        <v/>
      </c>
      <c r="BI29" s="41" t="str">
        <f>_xlfn.IFNA(VLOOKUP($A29,'B-Emax'!$A:$BM,MATCH(BI$1,'B-Emax'!$A$1:$BM$1,0),FALSE),"")</f>
        <v/>
      </c>
      <c r="BJ29" s="41" t="str">
        <f>_xlfn.IFNA(VLOOKUP($A29,'B-Emax'!$A:$BM,MATCH(BJ$1,'B-Emax'!$A$1:$BM$1,0),FALSE),"")</f>
        <v/>
      </c>
      <c r="BK29" s="41" t="str">
        <f>_xlfn.IFNA(VLOOKUP($A29,'B-Emax'!$A:$BM,MATCH(BK$1,'B-Emax'!$A$1:$BM$1,0),FALSE),"")</f>
        <v/>
      </c>
      <c r="BL29" s="41" t="str">
        <f>_xlfn.IFNA(VLOOKUP($A29,'B-Emax'!$A:$BM,MATCH(BL$1,'B-Emax'!$A$1:$BM$1,0),FALSE),"")</f>
        <v/>
      </c>
      <c r="BM29" s="41">
        <f>_xlfn.IFNA(VLOOKUP($A29,'B-Emax'!$A:$BM,MATCH(BM$1,'B-Emax'!$A$1:$BM$1,0),FALSE),"")</f>
        <v>0.75393442622950824</v>
      </c>
      <c r="BN29" s="41">
        <f>_xlfn.IFNA(VLOOKUP($A29,'B-Emax'!$A:$BM,MATCH(BN$1,'B-Emax'!$A$1:$BM$1,0),FALSE),"")</f>
        <v>0.24808836023789291</v>
      </c>
      <c r="BO29" s="47" t="str">
        <f>_xlfn.IFNA(VLOOKUP($A29,'I-Emax'!$A:$BM,MATCH(BO$1,'I-Emax'!$A$1:$BM$1,0),FALSE),"")</f>
        <v/>
      </c>
      <c r="BP29" s="47">
        <f>_xlfn.IFNA(VLOOKUP($A29,'I-Emax'!$A:$BM,MATCH(BP$1,'I-Emax'!$A$1:$BM$1,0),FALSE),"")</f>
        <v>0.49903288201160539</v>
      </c>
      <c r="BQ29" s="47">
        <f>_xlfn.IFNA(VLOOKUP($A29,'I-Emax'!$A:$BM,MATCH(BQ$1,'I-Emax'!$A$1:$BM$1,0),FALSE),"")</f>
        <v>0.49903288201160539</v>
      </c>
      <c r="BR29" s="47">
        <f>_xlfn.IFNA(VLOOKUP($A29,'I-Emax'!$A:$BM,MATCH(BR$1,'I-Emax'!$A$1:$BM$1,0),FALSE),"")</f>
        <v>0.45134575569358182</v>
      </c>
      <c r="BS29" s="47">
        <f>_xlfn.IFNA(VLOOKUP($A29,'I-Emax'!$A:$BM,MATCH(BS$1,'I-Emax'!$A$1:$BM$1,0),FALSE),"")</f>
        <v>0.45134575569358182</v>
      </c>
      <c r="BT29" s="47" t="str">
        <f>_xlfn.IFNA(VLOOKUP($A29,'I-Emax'!$A:$BM,MATCH(BT$1,'I-Emax'!$A$1:$BM$1,0),FALSE),"")</f>
        <v/>
      </c>
      <c r="BU29" s="47" t="str">
        <f>_xlfn.IFNA(VLOOKUP($A29,'I-Emax'!$A:$BM,MATCH(BU$1,'I-Emax'!$A$1:$BM$1,0),FALSE),"")</f>
        <v/>
      </c>
      <c r="BV29" s="47" t="str">
        <f>_xlfn.IFNA(VLOOKUP($A29,'I-Emax'!$A:$BM,MATCH(BV$1,'I-Emax'!$A$1:$BM$1,0),FALSE),"")</f>
        <v/>
      </c>
      <c r="BW29" s="47" t="str">
        <f>_xlfn.IFNA(VLOOKUP($A29,'I-Emax'!$A:$BM,MATCH(BW$1,'I-Emax'!$A$1:$BM$1,0),FALSE),"")</f>
        <v/>
      </c>
      <c r="BX29" s="47" t="str">
        <f>_xlfn.IFNA(VLOOKUP($A29,'I-Emax'!$A:$BM,MATCH(BX$1,'I-Emax'!$A$1:$BM$1,0),FALSE),"")</f>
        <v/>
      </c>
      <c r="BY29" s="47">
        <f>_xlfn.IFNA(VLOOKUP($A29,'I-Emax'!$A:$BM,MATCH(BY$1,'I-Emax'!$A$1:$BM$1,0),FALSE),"")</f>
        <v>0.40190476190476193</v>
      </c>
      <c r="BZ29" s="47">
        <f>_xlfn.IFNA(VLOOKUP($A29,'I-Emax'!$A:$BM,MATCH(BZ$1,'I-Emax'!$A$1:$BM$1,0),FALSE),"")</f>
        <v>0.51148225469728603</v>
      </c>
      <c r="CA29" s="40" t="str">
        <f>_xlfn.IFNA(VLOOKUP($A29,'B-Emax'!$A:$BM,MATCH(CA$1,'B-Emax'!$A$1:$BM$1,0),FALSE),"")</f>
        <v/>
      </c>
      <c r="CB29" s="41">
        <f>_xlfn.IFNA(VLOOKUP($A29,'B-Emax'!$A:$BM,MATCH(CB$1,'B-Emax'!$A$1:$BM$1,0),FALSE),"")</f>
        <v>3.362533705157094E-2</v>
      </c>
      <c r="CC29" s="41">
        <f>_xlfn.IFNA(VLOOKUP($A29,'B-Emax'!$A:$BM,MATCH(CC$1,'B-Emax'!$A$1:$BM$1,0),FALSE),"")</f>
        <v>6.9165013355915267E-2</v>
      </c>
      <c r="CD29" s="41">
        <f>_xlfn.IFNA(VLOOKUP($A29,'B-Emax'!$A:$BM,MATCH(CD$1,'B-Emax'!$A$1:$BM$1,0),FALSE),"")</f>
        <v>9.8949343170618376E-2</v>
      </c>
      <c r="CE29" s="41">
        <f>_xlfn.IFNA(VLOOKUP($A29,'B-Emax'!$A:$BM,MATCH(CE$1,'B-Emax'!$A$1:$BM$1,0),FALSE),"")</f>
        <v>0</v>
      </c>
      <c r="CF29" s="41" t="str">
        <f>_xlfn.IFNA(VLOOKUP($A29,'B-Emax'!$A:$BM,MATCH(CF$1,'B-Emax'!$A$1:$BM$1,0),FALSE),"")</f>
        <v/>
      </c>
      <c r="CG29" s="41" t="str">
        <f>_xlfn.IFNA(VLOOKUP($A29,'B-Emax'!$A:$BM,MATCH(CG$1,'B-Emax'!$A$1:$BM$1,0),FALSE),"")</f>
        <v/>
      </c>
      <c r="CH29" s="41" t="str">
        <f>_xlfn.IFNA(VLOOKUP($A29,'B-Emax'!$A:$BM,MATCH(CH$1,'B-Emax'!$A$1:$BM$1,0),FALSE),"")</f>
        <v/>
      </c>
      <c r="CI29" s="41" t="str">
        <f>_xlfn.IFNA(VLOOKUP($A29,'B-Emax'!$A:$BM,MATCH(CI$1,'B-Emax'!$A$1:$BM$1,0),FALSE),"")</f>
        <v/>
      </c>
      <c r="CJ29" s="41" t="str">
        <f>_xlfn.IFNA(VLOOKUP($A29,'B-Emax'!$A:$BM,MATCH(CJ$1,'B-Emax'!$A$1:$BM$1,0),FALSE),"")</f>
        <v/>
      </c>
      <c r="CK29" s="41">
        <f>_xlfn.IFNA(VLOOKUP($A29,'B-Emax'!$A:$BM,MATCH(CK$1,'B-Emax'!$A$1:$BM$1,0),FALSE),"")</f>
        <v>1</v>
      </c>
      <c r="CL29" s="41">
        <f>_xlfn.IFNA(VLOOKUP($A29,'B-Emax'!$A:$BM,MATCH(CL$1,'B-Emax'!$A$1:$BM$1,0),FALSE),"")</f>
        <v>0.20026373439301656</v>
      </c>
      <c r="CM29" s="47" t="str">
        <f>_xlfn.IFNA(VLOOKUP($A29,'I-Emax'!$A:$BQ,MATCH(CM$1,'I-Emax'!$A$1:$BQ$1,0),FALSE),"")</f>
        <v/>
      </c>
      <c r="CN29" s="47">
        <f>_xlfn.IFNA(VLOOKUP($A29,'I-Emax'!$A:$BQ,MATCH(CN$1,'I-Emax'!$A$1:$BQ$1,0),FALSE),"")</f>
        <v>0.88638750195487226</v>
      </c>
      <c r="CO29" s="47">
        <f>_xlfn.IFNA(VLOOKUP($A29,'I-Emax'!$A:$BQ,MATCH(CO$1,'I-Emax'!$A$1:$BQ$1,0),FALSE),"")</f>
        <v>0.88638750195487226</v>
      </c>
      <c r="CP29" s="47">
        <f>_xlfn.IFNA(VLOOKUP($A29,'I-Emax'!$A:$BQ,MATCH(CP$1,'I-Emax'!$A$1:$BQ$1,0),FALSE),"")</f>
        <v>0.45119661464085797</v>
      </c>
      <c r="CQ29" s="47">
        <f>_xlfn.IFNA(VLOOKUP($A29,'I-Emax'!$A:$BQ,MATCH(CQ$1,'I-Emax'!$A$1:$BQ$1,0),FALSE),"")</f>
        <v>0.45119661464085797</v>
      </c>
      <c r="CR29" s="47" t="str">
        <f>_xlfn.IFNA(VLOOKUP($A29,'I-Emax'!$A:$BQ,MATCH(CR$1,'I-Emax'!$A$1:$BQ$1,0),FALSE),"")</f>
        <v/>
      </c>
      <c r="CS29" s="47" t="str">
        <f>_xlfn.IFNA(VLOOKUP($A29,'I-Emax'!$A:$BQ,MATCH(CS$1,'I-Emax'!$A$1:$BQ$1,0),FALSE),"")</f>
        <v/>
      </c>
      <c r="CT29" s="47" t="str">
        <f>_xlfn.IFNA(VLOOKUP($A29,'I-Emax'!$A:$BQ,MATCH(CT$1,'I-Emax'!$A$1:$BQ$1,0),FALSE),"")</f>
        <v/>
      </c>
      <c r="CU29" s="47" t="str">
        <f>_xlfn.IFNA(VLOOKUP($A29,'I-Emax'!$A:$BQ,MATCH(CU$1,'I-Emax'!$A$1:$BQ$1,0),FALSE),"")</f>
        <v/>
      </c>
      <c r="CV29" s="47" t="str">
        <f>_xlfn.IFNA(VLOOKUP($A29,'I-Emax'!$A:$BQ,MATCH(CV$1,'I-Emax'!$A$1:$BQ$1,0),FALSE),"")</f>
        <v/>
      </c>
      <c r="CW29" s="47">
        <f>_xlfn.IFNA(VLOOKUP($A29,'I-Emax'!$A:$BQ,MATCH(CW$1,'I-Emax'!$A$1:$BQ$1,0),FALSE),"")</f>
        <v>0</v>
      </c>
      <c r="CX29" s="47">
        <f>_xlfn.IFNA(VLOOKUP($A29,'I-Emax'!$A:$BQ,MATCH(CX$1,'I-Emax'!$A$1:$BQ$1,0),FALSE),"")</f>
        <v>1</v>
      </c>
      <c r="CY29" s="147" t="str">
        <f>_xlfn.IFNA(VLOOKUP($A29,'B-Emax'!$A:$IC,MATCH(CY$1,'B-Emax'!$A$1:$IC$1,0),FALSE),"")</f>
        <v/>
      </c>
      <c r="CZ29" s="51">
        <f>_xlfn.IFNA(VLOOKUP($A29,'B-Emax'!$A:$IC,MATCH(CZ$1,'B-Emax'!$A$1:$IC$1,0),FALSE),"")</f>
        <v>0.18400537634408604</v>
      </c>
      <c r="DA29" s="51" t="str">
        <f>_xlfn.IFNA(VLOOKUP($A29,'B-Emax'!$A:$IC,MATCH(DA$1,'B-Emax'!$A$1:$IC$1,0),FALSE),"")</f>
        <v/>
      </c>
      <c r="DB29" s="51">
        <f>_xlfn.IFNA(VLOOKUP($A29,'B-Emax'!$A:$IC,MATCH(DB$1,'B-Emax'!$A$1:$IC$1,0),FALSE),"")</f>
        <v>0.75393442622950824</v>
      </c>
      <c r="DC29" s="51" t="str">
        <f>_xlfn.IFNA(VLOOKUP($A29,'I-Emax'!$A:$IC,MATCH(DC$1,'I-Emax'!$A$1:$IC$1,0),FALSE),"")</f>
        <v/>
      </c>
      <c r="DD29" s="51">
        <f>_xlfn.IFNA(VLOOKUP($A29,'I-Emax'!$A:$IC,MATCH(DD$1,'I-Emax'!$A$1:$IC$1,0),FALSE),"")</f>
        <v>0.49903288201160539</v>
      </c>
      <c r="DE29" s="51" t="str">
        <f>_xlfn.IFNA(VLOOKUP($A29,'I-Emax'!$A:$IC,MATCH(DE$1,'I-Emax'!$A$1:$IC$1,0),FALSE),"")</f>
        <v/>
      </c>
      <c r="DF29" s="51">
        <f>_xlfn.IFNA(VLOOKUP($A29,'I-Emax'!$A:$IC,MATCH(DF$1,'I-Emax'!$A$1:$IC$1,0),FALSE),"")</f>
        <v>0.51148225469728603</v>
      </c>
      <c r="DG29" s="147" t="str">
        <f>_xlfn.IFNA(VLOOKUP($A29,'B-Emax'!$A:$IC,MATCH(DG$1,'B-Emax'!$A$1:$IC$1,0),FALSE),"")</f>
        <v/>
      </c>
      <c r="DH29" s="51">
        <f>_xlfn.IFNA(VLOOKUP($A29,'B-Emax'!$A:$IC,MATCH(DH$1,'B-Emax'!$A$1:$IC$1,0),FALSE),"")</f>
        <v>0.15331922461758393</v>
      </c>
      <c r="DI29" s="51" t="str">
        <f>_xlfn.IFNA(VLOOKUP($A29,'B-Emax'!$A:$IC,MATCH(DI$1,'B-Emax'!$A$1:$IC$1,0),FALSE),"")</f>
        <v/>
      </c>
      <c r="DJ29" s="51">
        <f>_xlfn.IFNA(VLOOKUP($A29,'B-Emax'!$A:$IC,MATCH(DJ$1,'B-Emax'!$A$1:$IC$1,0),FALSE),"")</f>
        <v>0.50101139323370059</v>
      </c>
      <c r="DK29" s="51" t="str">
        <f>_xlfn.IFNA(VLOOKUP($A29,'I-Emax'!$A:$IC,MATCH(DK$1,'I-Emax'!$A$1:$IC$1,0),FALSE),"")</f>
        <v/>
      </c>
      <c r="DL29" s="51">
        <f>_xlfn.IFNA(VLOOKUP($A29,'I-Emax'!$A:$IC,MATCH(DL$1,'I-Emax'!$A$1:$IC$1,0),FALSE),"")</f>
        <v>0.47518931885259363</v>
      </c>
      <c r="DM29" s="51" t="str">
        <f>_xlfn.IFNA(VLOOKUP($A29,'I-Emax'!$A:$IC,MATCH(DM$1,'I-Emax'!$A$1:$IC$1,0),FALSE),"")</f>
        <v/>
      </c>
      <c r="DN29" s="51">
        <f>_xlfn.IFNA(VLOOKUP($A29,'I-Emax'!$A:$IC,MATCH(DN$1,'I-Emax'!$A$1:$IC$1,0),FALSE),"")</f>
        <v>0.45669350830102395</v>
      </c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</row>
    <row r="30" spans="1:139" s="49" customFormat="1" x14ac:dyDescent="0.2">
      <c r="A30" s="29" t="s">
        <v>49</v>
      </c>
      <c r="B30" s="333" t="str">
        <f>VLOOKUP($A30,BI!$A:$Q,MATCH(B$1,BI!$A$1:$Q$1,0),FALSE)</f>
        <v/>
      </c>
      <c r="C30" s="373" t="str">
        <f>VLOOKUP($A30,BI!$A:$Q,MATCH(C$1,BI!$A$1:$Q$1,0),FALSE)</f>
        <v/>
      </c>
      <c r="D30" s="373" t="str">
        <f>VLOOKUP($A30,BI!$A:$Q,MATCH(D$1,BI!$A$1:$Q$1,0),FALSE)</f>
        <v/>
      </c>
      <c r="E30" s="373">
        <f>VLOOKUP($A30,BI!$A:$Q,MATCH(E$1,BI!$A$1:$Q$1,0),FALSE)</f>
        <v>1</v>
      </c>
      <c r="F30" s="373">
        <f>VLOOKUP($A30,BI!$A:$Q,MATCH(F$1,BI!$A$1:$Q$1,0),FALSE)</f>
        <v>1</v>
      </c>
      <c r="G30" s="373">
        <f>VLOOKUP($A30,BI!$A:$Q,MATCH(G$1,BI!$A$1:$Q$1,0),FALSE)</f>
        <v>1</v>
      </c>
      <c r="H30" s="373" t="str">
        <f>VLOOKUP($A30,BI!$A:$Q,MATCH(H$1,BI!$A$1:$Q$1,0),FALSE)</f>
        <v/>
      </c>
      <c r="I30" s="373" t="str">
        <f>VLOOKUP($A30,BI!$A:$Q,MATCH(I$1,BI!$A$1:$Q$1,0),FALSE)</f>
        <v/>
      </c>
      <c r="J30" s="373" t="str">
        <f>VLOOKUP($A30,BI!$A:$Q,MATCH(J$1,BI!$A$1:$Q$1,0),FALSE)</f>
        <v/>
      </c>
      <c r="K30" s="373">
        <f>VLOOKUP($A30,BI!$A:$Q,MATCH(K$1,BI!$A$1:$Q$1,0),FALSE)</f>
        <v>1</v>
      </c>
      <c r="L30" s="373">
        <f>VLOOKUP($A30,BI!$A:$Q,MATCH(L$1,BI!$A$1:$Q$1,0),FALSE)</f>
        <v>1</v>
      </c>
      <c r="M30" s="373" t="str">
        <f>VLOOKUP($A30,BI!$A:$Q,MATCH(M$1,BI!$A$1:$Q$1,0),FALSE)</f>
        <v/>
      </c>
      <c r="N30" s="49">
        <f t="shared" si="1"/>
        <v>5</v>
      </c>
      <c r="O30" s="49" t="str">
        <f>VLOOKUP($A30,BI!$A:$Q,MATCH(O$1,BI!$A$1:$Q$1,0),FALSE)</f>
        <v/>
      </c>
      <c r="P30" s="37">
        <f>VLOOKUP($A30,BI!$A:$Q,MATCH(P$1,BI!$A$1:$Q$1,0),FALSE)</f>
        <v>1</v>
      </c>
      <c r="Q30" s="37">
        <f>VLOOKUP($A30,BI!$A:$Q,MATCH(Q$1,BI!$A$1:$Q$1,0),FALSE)</f>
        <v>1</v>
      </c>
      <c r="R30" s="37">
        <f>VLOOKUP($A30,BI!$A:$Q,MATCH(R$1,BI!$A$1:$Q$1,0),FALSE)</f>
        <v>1</v>
      </c>
      <c r="S30" s="37">
        <f t="shared" si="0"/>
        <v>3</v>
      </c>
      <c r="T30" s="61" cm="1">
        <f t="array" ref="T30">IFERROR(IF(N30&gt;2,RSQ(IF($B30:$M30&lt;&gt;"",AE30:AP30,""),IF($B30:$M30&lt;&gt;"",AQ30:BB30,"")),""),"")</f>
        <v>0.80490591209153439</v>
      </c>
      <c r="U30" s="51" cm="1">
        <f t="array" ref="U30">IFERROR(IF($N30&gt;2,RSQ(IF($AE30:$AP30&lt;&gt;"",BC30:BN30,""),IF($AE30:$AP30&lt;&gt;"",BO30:BZ30,"")),""),"")</f>
        <v>5.5891860505410669E-4</v>
      </c>
      <c r="V30" s="51" cm="1">
        <f t="array" ref="V30">IFERROR(IF($N30&gt;2,RSQ(IF($B30:$M30&lt;&gt;"",CA30:CL30,""),IF($B30:$M30&lt;&gt;"",CM30:CX30,"")),""),"")</f>
        <v>5.5891860505410582E-4</v>
      </c>
      <c r="W30" s="61" cm="1">
        <f t="array" ref="W30">IFERROR(IF(AND($S30&gt;2,$N30&gt;2),RSQ(IF($B30:$M30&lt;&gt;"",AE30:AP30,""),IF($B30:$M30&lt;&gt;"",AQ30:BB30,"")),""),"")</f>
        <v>0.80490591209153439</v>
      </c>
      <c r="X30" s="51" cm="1">
        <f t="array" ref="X30">IFERROR(IF(AND($S30&gt;2,$N30&gt;2),RSQ(IF($AE30:$AP30&lt;&gt;"",BC30:BN30,""),IF($AE30:$AP30&lt;&gt;"",BO30:BZ30,"")),""),"")</f>
        <v>5.5891860505410669E-4</v>
      </c>
      <c r="Y30" s="61" cm="1">
        <f t="array" ref="Y30">IFERROR(IF(COUNT(C30:G30)&gt;2,RSQ(IF($C30:$G30&lt;&gt;"",AF30:AJ30,""),IF($C30:$G30&lt;&gt;"",AR30:AV30,"")),""),"")</f>
        <v>0.39331151252443119</v>
      </c>
      <c r="Z30" s="51" cm="1">
        <f t="array" ref="Z30">IFERROR(IF(COUNT(C30:G30)&gt;2,RSQ(IF($C30:$G30&lt;&gt;"",BD30:BH30,""),IF($C30:$G30&lt;&gt;"",BP30:BT30,"")),""),"")</f>
        <v>0.42786820284426708</v>
      </c>
      <c r="AA30" s="51" t="str" cm="1">
        <f t="array" ref="AA30">IFERROR(IF(COUNT(H30:K30)&gt;2,RSQ(IF($H30:$K30&lt;&gt;"",AK30:AN30,""),IF($H30:$K30&lt;&gt;"",AW30:AZ30,"")),""),"")</f>
        <v/>
      </c>
      <c r="AB30" s="51" t="str" cm="1">
        <f t="array" ref="AB30">IFERROR(IF(COUNT(H30:K30)&gt;2,RSQ(IF($H30:$K30&lt;&gt;"",BI30:BL30,""),IF($H30:$K30&lt;&gt;"",BU30:BX30,"")),""),"")</f>
        <v/>
      </c>
      <c r="AC30" s="61" cm="1">
        <f t="array" ref="AC30">IFERROR(IF($S30&gt;2,RSQ(IF($O30:$R30&lt;&gt;"",CY30:DB30,""),IF($O30:$R30&lt;&gt;"",DC30:DF30,"")),""),"")</f>
        <v>0.66530904963096582</v>
      </c>
      <c r="AD30" s="51" cm="1">
        <f t="array" ref="AD30">IFERROR(IF($S30&gt;2,RSQ(IF($O30:$R30&lt;&gt;"",DG30:DJ30,""),IF($O30:$R30&lt;&gt;"",DK30:DN30,"")),""),"")</f>
        <v>4.2318634420576311E-2</v>
      </c>
      <c r="AE30" s="80" t="str">
        <f>_xlfn.IFNA(VLOOKUP($A30,'B-Emax'!$A:$BM,MATCH(AE$1,'B-Emax'!$A$1:$BM$1,0),FALSE),"")</f>
        <v/>
      </c>
      <c r="AF30" s="81" t="str">
        <f>_xlfn.IFNA(VLOOKUP($A30,'B-Emax'!$A:$BM,MATCH(AF$1,'B-Emax'!$A$1:$BM$1,0),FALSE),"")</f>
        <v/>
      </c>
      <c r="AG30" s="81" t="str">
        <f>_xlfn.IFNA(VLOOKUP($A30,'B-Emax'!$A:$BM,MATCH(AG$1,'B-Emax'!$A$1:$BM$1,0),FALSE),"")</f>
        <v/>
      </c>
      <c r="AH30" s="81">
        <f>_xlfn.IFNA(VLOOKUP($A30,'B-Emax'!$A:$BM,MATCH(AH$1,'B-Emax'!$A$1:$BM$1,0),FALSE),"")</f>
        <v>31.07</v>
      </c>
      <c r="AI30" s="81">
        <f>_xlfn.IFNA(VLOOKUP($A30,'B-Emax'!$A:$BM,MATCH(AI$1,'B-Emax'!$A$1:$BM$1,0),FALSE),"")</f>
        <v>57.68</v>
      </c>
      <c r="AJ30" s="81">
        <f>_xlfn.IFNA(VLOOKUP($A30,'B-Emax'!$A:$BM,MATCH(AJ$1,'B-Emax'!$A$1:$BM$1,0),FALSE),"")</f>
        <v>25.82</v>
      </c>
      <c r="AK30" s="82" t="str">
        <f>_xlfn.IFNA(VLOOKUP($A30,'B-Emax'!$A:$BM,MATCH(AK$1,'B-Emax'!$A$1:$BM$1,0),FALSE),"")</f>
        <v/>
      </c>
      <c r="AL30" s="82" t="str">
        <f>_xlfn.IFNA(VLOOKUP($A30,'B-Emax'!$A:$BM,MATCH(AL$1,'B-Emax'!$A$1:$BM$1,0),FALSE),"")</f>
        <v/>
      </c>
      <c r="AM30" s="82" t="str">
        <f>_xlfn.IFNA(VLOOKUP($A30,'B-Emax'!$A:$BM,MATCH(AM$1,'B-Emax'!$A$1:$BM$1,0),FALSE),"")</f>
        <v/>
      </c>
      <c r="AN30" s="81">
        <f>_xlfn.IFNA(VLOOKUP($A30,'B-Emax'!$A:$BM,MATCH(AN$1,'B-Emax'!$A$1:$BM$1,0),FALSE),"")</f>
        <v>87.22</v>
      </c>
      <c r="AO30" s="82">
        <f>_xlfn.IFNA(VLOOKUP($A30,'B-Emax'!$A:$BM,MATCH(AO$1,'B-Emax'!$A$1:$BM$1,0),FALSE),"")</f>
        <v>76.08</v>
      </c>
      <c r="AP30" s="82" t="str">
        <f>_xlfn.IFNA(VLOOKUP($A30,'B-Emax'!$A:$BM,MATCH(AP$1,'B-Emax'!$A$1:$BM$1,0),FALSE),"")</f>
        <v/>
      </c>
      <c r="AQ30" s="50" t="str">
        <f>_xlfn.IFNA(VLOOKUP($A30,'I-Emax'!$A:$BM,MATCH(AQ$1,'I-Emax'!$A$1:$BM$1,0),FALSE),"")</f>
        <v/>
      </c>
      <c r="AR30" s="50" t="str">
        <f>_xlfn.IFNA(VLOOKUP($A30,'I-Emax'!$A:$BM,MATCH(AR$1,'I-Emax'!$A$1:$BM$1,0),FALSE),"")</f>
        <v/>
      </c>
      <c r="AS30" s="50" t="str">
        <f>_xlfn.IFNA(VLOOKUP($A30,'I-Emax'!$A:$BM,MATCH(AS$1,'I-Emax'!$A$1:$BM$1,0),FALSE),"")</f>
        <v/>
      </c>
      <c r="AT30" s="50">
        <f>_xlfn.IFNA(VLOOKUP($A30,'I-Emax'!$A:$BM,MATCH(AT$1,'I-Emax'!$A$1:$BM$1,0),FALSE),"")</f>
        <v>16.899999999999999</v>
      </c>
      <c r="AU30" s="50">
        <f>_xlfn.IFNA(VLOOKUP($A30,'I-Emax'!$A:$BM,MATCH(AU$1,'I-Emax'!$A$1:$BM$1,0),FALSE),"")</f>
        <v>16.899999999999999</v>
      </c>
      <c r="AV30" s="50">
        <f>_xlfn.IFNA(VLOOKUP($A30,'I-Emax'!$A:$BM,MATCH(AV$1,'I-Emax'!$A$1:$BM$1,0),FALSE),"")</f>
        <v>16.399999999999999</v>
      </c>
      <c r="AW30" s="50" t="str">
        <f>_xlfn.IFNA(VLOOKUP($A30,'I-Emax'!$A:$BM,MATCH(AW$1,'I-Emax'!$A$1:$BM$1,0),FALSE),"")</f>
        <v/>
      </c>
      <c r="AX30" s="50" t="str">
        <f>_xlfn.IFNA(VLOOKUP($A30,'I-Emax'!$A:$BM,MATCH(AX$1,'I-Emax'!$A$1:$BM$1,0),FALSE),"")</f>
        <v/>
      </c>
      <c r="AY30" s="50" t="str">
        <f>_xlfn.IFNA(VLOOKUP($A30,'I-Emax'!$A:$BM,MATCH(AY$1,'I-Emax'!$A$1:$BM$1,0),FALSE),"")</f>
        <v/>
      </c>
      <c r="AZ30" s="50">
        <f>_xlfn.IFNA(VLOOKUP($A30,'I-Emax'!$A:$BM,MATCH(AZ$1,'I-Emax'!$A$1:$BM$1,0),FALSE),"")</f>
        <v>27.1</v>
      </c>
      <c r="BA30" s="50">
        <f>_xlfn.IFNA(VLOOKUP($A30,'I-Emax'!$A:$BM,MATCH(BA$1,'I-Emax'!$A$1:$BM$1,0),FALSE),"")</f>
        <v>23.1</v>
      </c>
      <c r="BB30" s="50" t="str">
        <f>_xlfn.IFNA(VLOOKUP($A30,'I-Emax'!$A:$BM,MATCH(BB$1,'I-Emax'!$A$1:$BM$1,0),FALSE),"")</f>
        <v/>
      </c>
      <c r="BC30" s="40" t="str">
        <f>_xlfn.IFNA(VLOOKUP($A30,'B-Emax'!$A:$BM,MATCH(BC$1,'B-Emax'!$A$1:$BM$1,0),FALSE),"")</f>
        <v/>
      </c>
      <c r="BD30" s="41" t="str">
        <f>_xlfn.IFNA(VLOOKUP($A30,'B-Emax'!$A:$BM,MATCH(BD$1,'B-Emax'!$A$1:$BM$1,0),FALSE),"")</f>
        <v/>
      </c>
      <c r="BE30" s="41" t="str">
        <f>_xlfn.IFNA(VLOOKUP($A30,'B-Emax'!$A:$BM,MATCH(BE$1,'B-Emax'!$A$1:$BM$1,0),FALSE),"")</f>
        <v/>
      </c>
      <c r="BF30" s="41">
        <f>_xlfn.IFNA(VLOOKUP($A30,'B-Emax'!$A:$BM,MATCH(BF$1,'B-Emax'!$A$1:$BM$1,0),FALSE),"")</f>
        <v>8.3521505376344091E-2</v>
      </c>
      <c r="BG30" s="41">
        <f>_xlfn.IFNA(VLOOKUP($A30,'B-Emax'!$A:$BM,MATCH(BG$1,'B-Emax'!$A$1:$BM$1,0),FALSE),"")</f>
        <v>0.11822094691535151</v>
      </c>
      <c r="BH30" s="41">
        <f>_xlfn.IFNA(VLOOKUP($A30,'B-Emax'!$A:$BM,MATCH(BH$1,'B-Emax'!$A$1:$BM$1,0),FALSE),"")</f>
        <v>7.488399071925754E-2</v>
      </c>
      <c r="BI30" s="41" t="str">
        <f>_xlfn.IFNA(VLOOKUP($A30,'B-Emax'!$A:$BM,MATCH(BI$1,'B-Emax'!$A$1:$BM$1,0),FALSE),"")</f>
        <v/>
      </c>
      <c r="BJ30" s="41" t="str">
        <f>_xlfn.IFNA(VLOOKUP($A30,'B-Emax'!$A:$BM,MATCH(BJ$1,'B-Emax'!$A$1:$BM$1,0),FALSE),"")</f>
        <v/>
      </c>
      <c r="BK30" s="41" t="str">
        <f>_xlfn.IFNA(VLOOKUP($A30,'B-Emax'!$A:$BM,MATCH(BK$1,'B-Emax'!$A$1:$BM$1,0),FALSE),"")</f>
        <v/>
      </c>
      <c r="BL30" s="41">
        <f>_xlfn.IFNA(VLOOKUP($A30,'B-Emax'!$A:$BM,MATCH(BL$1,'B-Emax'!$A$1:$BM$1,0),FALSE),"")</f>
        <v>8.1743205248359888E-2</v>
      </c>
      <c r="BM30" s="41">
        <f>_xlfn.IFNA(VLOOKUP($A30,'B-Emax'!$A:$BM,MATCH(BM$1,'B-Emax'!$A$1:$BM$1,0),FALSE),"")</f>
        <v>0.62360655737704918</v>
      </c>
      <c r="BN30" s="41" t="str">
        <f>_xlfn.IFNA(VLOOKUP($A30,'B-Emax'!$A:$BM,MATCH(BN$1,'B-Emax'!$A$1:$BM$1,0),FALSE),"")</f>
        <v/>
      </c>
      <c r="BO30" s="47" t="str">
        <f>_xlfn.IFNA(VLOOKUP($A30,'I-Emax'!$A:$BM,MATCH(BO$1,'I-Emax'!$A$1:$BM$1,0),FALSE),"")</f>
        <v/>
      </c>
      <c r="BP30" s="47" t="str">
        <f>_xlfn.IFNA(VLOOKUP($A30,'I-Emax'!$A:$BM,MATCH(BP$1,'I-Emax'!$A$1:$BM$1,0),FALSE),"")</f>
        <v/>
      </c>
      <c r="BQ30" s="47" t="str">
        <f>_xlfn.IFNA(VLOOKUP($A30,'I-Emax'!$A:$BM,MATCH(BQ$1,'I-Emax'!$A$1:$BM$1,0),FALSE),"")</f>
        <v/>
      </c>
      <c r="BR30" s="47">
        <f>_xlfn.IFNA(VLOOKUP($A30,'I-Emax'!$A:$BM,MATCH(BR$1,'I-Emax'!$A$1:$BM$1,0),FALSE),"")</f>
        <v>0.34989648033126292</v>
      </c>
      <c r="BS30" s="47">
        <f>_xlfn.IFNA(VLOOKUP($A30,'I-Emax'!$A:$BM,MATCH(BS$1,'I-Emax'!$A$1:$BM$1,0),FALSE),"")</f>
        <v>0.34989648033126292</v>
      </c>
      <c r="BT30" s="47">
        <f>_xlfn.IFNA(VLOOKUP($A30,'I-Emax'!$A:$BM,MATCH(BT$1,'I-Emax'!$A$1:$BM$1,0),FALSE),"")</f>
        <v>0.47536231884057967</v>
      </c>
      <c r="BU30" s="47" t="str">
        <f>_xlfn.IFNA(VLOOKUP($A30,'I-Emax'!$A:$BM,MATCH(BU$1,'I-Emax'!$A$1:$BM$1,0),FALSE),"")</f>
        <v/>
      </c>
      <c r="BV30" s="47" t="str">
        <f>_xlfn.IFNA(VLOOKUP($A30,'I-Emax'!$A:$BM,MATCH(BV$1,'I-Emax'!$A$1:$BM$1,0),FALSE),"")</f>
        <v/>
      </c>
      <c r="BW30" s="47" t="str">
        <f>_xlfn.IFNA(VLOOKUP($A30,'I-Emax'!$A:$BM,MATCH(BW$1,'I-Emax'!$A$1:$BM$1,0),FALSE),"")</f>
        <v/>
      </c>
      <c r="BX30" s="47">
        <f>_xlfn.IFNA(VLOOKUP($A30,'I-Emax'!$A:$BM,MATCH(BX$1,'I-Emax'!$A$1:$BM$1,0),FALSE),"")</f>
        <v>0.53663366336633667</v>
      </c>
      <c r="BY30" s="47">
        <f>_xlfn.IFNA(VLOOKUP($A30,'I-Emax'!$A:$BM,MATCH(BY$1,'I-Emax'!$A$1:$BM$1,0),FALSE),"")</f>
        <v>0.44</v>
      </c>
      <c r="BZ30" s="47" t="str">
        <f>_xlfn.IFNA(VLOOKUP($A30,'I-Emax'!$A:$BM,MATCH(BZ$1,'I-Emax'!$A$1:$BM$1,0),FALSE),"")</f>
        <v/>
      </c>
      <c r="CA30" s="40" t="str">
        <f>_xlfn.IFNA(VLOOKUP($A30,'B-Emax'!$A:$BM,MATCH(CA$1,'B-Emax'!$A$1:$BM$1,0),FALSE),"")</f>
        <v/>
      </c>
      <c r="CB30" s="41" t="str">
        <f>_xlfn.IFNA(VLOOKUP($A30,'B-Emax'!$A:$BM,MATCH(CB$1,'B-Emax'!$A$1:$BM$1,0),FALSE),"")</f>
        <v/>
      </c>
      <c r="CC30" s="41" t="str">
        <f>_xlfn.IFNA(VLOOKUP($A30,'B-Emax'!$A:$BM,MATCH(CC$1,'B-Emax'!$A$1:$BM$1,0),FALSE),"")</f>
        <v/>
      </c>
      <c r="CD30" s="41">
        <f>_xlfn.IFNA(VLOOKUP($A30,'B-Emax'!$A:$BM,MATCH(CD$1,'B-Emax'!$A$1:$BM$1,0),FALSE),"")</f>
        <v>1.5741132553918267E-2</v>
      </c>
      <c r="CE30" s="41">
        <f>_xlfn.IFNA(VLOOKUP($A30,'B-Emax'!$A:$BM,MATCH(CE$1,'B-Emax'!$A$1:$BM$1,0),FALSE),"")</f>
        <v>7.8977900362389997E-2</v>
      </c>
      <c r="CF30" s="41">
        <f>_xlfn.IFNA(VLOOKUP($A30,'B-Emax'!$A:$BM,MATCH(CF$1,'B-Emax'!$A$1:$BM$1,0),FALSE),"")</f>
        <v>0</v>
      </c>
      <c r="CG30" s="41" t="str">
        <f>_xlfn.IFNA(VLOOKUP($A30,'B-Emax'!$A:$BM,MATCH(CG$1,'B-Emax'!$A$1:$BM$1,0),FALSE),"")</f>
        <v/>
      </c>
      <c r="CH30" s="41" t="str">
        <f>_xlfn.IFNA(VLOOKUP($A30,'B-Emax'!$A:$BM,MATCH(CH$1,'B-Emax'!$A$1:$BM$1,0),FALSE),"")</f>
        <v/>
      </c>
      <c r="CI30" s="41" t="str">
        <f>_xlfn.IFNA(VLOOKUP($A30,'B-Emax'!$A:$BM,MATCH(CI$1,'B-Emax'!$A$1:$BM$1,0),FALSE),"")</f>
        <v/>
      </c>
      <c r="CJ30" s="41">
        <f>_xlfn.IFNA(VLOOKUP($A30,'B-Emax'!$A:$BM,MATCH(CJ$1,'B-Emax'!$A$1:$BM$1,0),FALSE),"")</f>
        <v>1.2500332492029741E-2</v>
      </c>
      <c r="CK30" s="41">
        <f>_xlfn.IFNA(VLOOKUP($A30,'B-Emax'!$A:$BM,MATCH(CK$1,'B-Emax'!$A$1:$BM$1,0),FALSE),"")</f>
        <v>1</v>
      </c>
      <c r="CL30" s="41" t="str">
        <f>_xlfn.IFNA(VLOOKUP($A30,'B-Emax'!$A:$BM,MATCH(CL$1,'B-Emax'!$A$1:$BM$1,0),FALSE),"")</f>
        <v/>
      </c>
      <c r="CM30" s="47" t="str">
        <f>_xlfn.IFNA(VLOOKUP($A30,'I-Emax'!$A:$BQ,MATCH(CM$1,'I-Emax'!$A$1:$BQ$1,0),FALSE),"")</f>
        <v/>
      </c>
      <c r="CN30" s="47" t="str">
        <f>_xlfn.IFNA(VLOOKUP($A30,'I-Emax'!$A:$BQ,MATCH(CN$1,'I-Emax'!$A$1:$BQ$1,0),FALSE),"")</f>
        <v/>
      </c>
      <c r="CO30" s="47" t="str">
        <f>_xlfn.IFNA(VLOOKUP($A30,'I-Emax'!$A:$BQ,MATCH(CO$1,'I-Emax'!$A$1:$BQ$1,0),FALSE),"")</f>
        <v/>
      </c>
      <c r="CP30" s="47">
        <f>_xlfn.IFNA(VLOOKUP($A30,'I-Emax'!$A:$BQ,MATCH(CP$1,'I-Emax'!$A$1:$BQ$1,0),FALSE),"")</f>
        <v>0</v>
      </c>
      <c r="CQ30" s="47">
        <f>_xlfn.IFNA(VLOOKUP($A30,'I-Emax'!$A:$BQ,MATCH(CQ$1,'I-Emax'!$A$1:$BQ$1,0),FALSE),"")</f>
        <v>0</v>
      </c>
      <c r="CR30" s="47">
        <f>_xlfn.IFNA(VLOOKUP($A30,'I-Emax'!$A:$BQ,MATCH(CR$1,'I-Emax'!$A$1:$BQ$1,0),FALSE),"")</f>
        <v>0.67188460525160243</v>
      </c>
      <c r="CS30" s="47" t="str">
        <f>_xlfn.IFNA(VLOOKUP($A30,'I-Emax'!$A:$BQ,MATCH(CS$1,'I-Emax'!$A$1:$BQ$1,0),FALSE),"")</f>
        <v/>
      </c>
      <c r="CT30" s="47" t="str">
        <f>_xlfn.IFNA(VLOOKUP($A30,'I-Emax'!$A:$BQ,MATCH(CT$1,'I-Emax'!$A$1:$BQ$1,0),FALSE),"")</f>
        <v/>
      </c>
      <c r="CU30" s="47" t="str">
        <f>_xlfn.IFNA(VLOOKUP($A30,'I-Emax'!$A:$BQ,MATCH(CU$1,'I-Emax'!$A$1:$BQ$1,0),FALSE),"")</f>
        <v/>
      </c>
      <c r="CV30" s="47">
        <f>_xlfn.IFNA(VLOOKUP($A30,'I-Emax'!$A:$BQ,MATCH(CV$1,'I-Emax'!$A$1:$BQ$1,0),FALSE),"")</f>
        <v>1</v>
      </c>
      <c r="CW30" s="47">
        <f>_xlfn.IFNA(VLOOKUP($A30,'I-Emax'!$A:$BQ,MATCH(CW$1,'I-Emax'!$A$1:$BQ$1,0),FALSE),"")</f>
        <v>0.48251514885395624</v>
      </c>
      <c r="CX30" s="47" t="str">
        <f>_xlfn.IFNA(VLOOKUP($A30,'I-Emax'!$A:$BQ,MATCH(CX$1,'I-Emax'!$A$1:$BQ$1,0),FALSE),"")</f>
        <v/>
      </c>
      <c r="CY30" s="147" t="str">
        <f>_xlfn.IFNA(VLOOKUP($A30,'B-Emax'!$A:$IC,MATCH(CY$1,'B-Emax'!$A$1:$IC$1,0),FALSE),"")</f>
        <v/>
      </c>
      <c r="CZ30" s="51">
        <f>_xlfn.IFNA(VLOOKUP($A30,'B-Emax'!$A:$IC,MATCH(CZ$1,'B-Emax'!$A$1:$IC$1,0),FALSE),"")</f>
        <v>0.11822094691535151</v>
      </c>
      <c r="DA30" s="51">
        <f>_xlfn.IFNA(VLOOKUP($A30,'B-Emax'!$A:$IC,MATCH(DA$1,'B-Emax'!$A$1:$IC$1,0),FALSE),"")</f>
        <v>8.1743205248359888E-2</v>
      </c>
      <c r="DB30" s="51">
        <f>_xlfn.IFNA(VLOOKUP($A30,'B-Emax'!$A:$IC,MATCH(DB$1,'B-Emax'!$A$1:$IC$1,0),FALSE),"")</f>
        <v>0.62360655737704918</v>
      </c>
      <c r="DC30" s="51" t="str">
        <f>_xlfn.IFNA(VLOOKUP($A30,'I-Emax'!$A:$IC,MATCH(DC$1,'I-Emax'!$A$1:$IC$1,0),FALSE),"")</f>
        <v/>
      </c>
      <c r="DD30" s="51">
        <f>_xlfn.IFNA(VLOOKUP($A30,'I-Emax'!$A:$IC,MATCH(DD$1,'I-Emax'!$A$1:$IC$1,0),FALSE),"")</f>
        <v>0.47536231884057967</v>
      </c>
      <c r="DE30" s="51">
        <f>_xlfn.IFNA(VLOOKUP($A30,'I-Emax'!$A:$IC,MATCH(DE$1,'I-Emax'!$A$1:$IC$1,0),FALSE),"")</f>
        <v>0.53663366336633667</v>
      </c>
      <c r="DF30" s="51">
        <f>_xlfn.IFNA(VLOOKUP($A30,'I-Emax'!$A:$IC,MATCH(DF$1,'I-Emax'!$A$1:$IC$1,0),FALSE),"")</f>
        <v>0.44</v>
      </c>
      <c r="DG30" s="147" t="str">
        <f>_xlfn.IFNA(VLOOKUP($A30,'B-Emax'!$A:$IC,MATCH(DG$1,'B-Emax'!$A$1:$IC$1,0),FALSE),"")</f>
        <v/>
      </c>
      <c r="DH30" s="51">
        <f>_xlfn.IFNA(VLOOKUP($A30,'B-Emax'!$A:$IC,MATCH(DH$1,'B-Emax'!$A$1:$IC$1,0),FALSE),"")</f>
        <v>9.2208814336984371E-2</v>
      </c>
      <c r="DI30" s="51">
        <f>_xlfn.IFNA(VLOOKUP($A30,'B-Emax'!$A:$IC,MATCH(DI$1,'B-Emax'!$A$1:$IC$1,0),FALSE),"")</f>
        <v>8.1743205248359888E-2</v>
      </c>
      <c r="DJ30" s="51">
        <f>_xlfn.IFNA(VLOOKUP($A30,'B-Emax'!$A:$IC,MATCH(DJ$1,'B-Emax'!$A$1:$IC$1,0),FALSE),"")</f>
        <v>0.62360655737704918</v>
      </c>
      <c r="DK30" s="51" t="str">
        <f>_xlfn.IFNA(VLOOKUP($A30,'I-Emax'!$A:$IC,MATCH(DK$1,'I-Emax'!$A$1:$IC$1,0),FALSE),"")</f>
        <v/>
      </c>
      <c r="DL30" s="51">
        <f>_xlfn.IFNA(VLOOKUP($A30,'I-Emax'!$A:$IC,MATCH(DL$1,'I-Emax'!$A$1:$IC$1,0),FALSE),"")</f>
        <v>0.39171842650103517</v>
      </c>
      <c r="DM30" s="51">
        <f>_xlfn.IFNA(VLOOKUP($A30,'I-Emax'!$A:$IC,MATCH(DM$1,'I-Emax'!$A$1:$IC$1,0),FALSE),"")</f>
        <v>0.53663366336633667</v>
      </c>
      <c r="DN30" s="51">
        <f>_xlfn.IFNA(VLOOKUP($A30,'I-Emax'!$A:$IC,MATCH(DN$1,'I-Emax'!$A$1:$IC$1,0),FALSE),"")</f>
        <v>0.44</v>
      </c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</row>
    <row r="31" spans="1:139" s="49" customFormat="1" x14ac:dyDescent="0.2">
      <c r="A31" s="29" t="s">
        <v>57</v>
      </c>
      <c r="B31" s="333" t="str">
        <f>VLOOKUP($A31,BI!$A:$Q,MATCH(B$1,BI!$A$1:$Q$1,0),FALSE)</f>
        <v/>
      </c>
      <c r="C31" s="373">
        <f>VLOOKUP($A31,BI!$A:$Q,MATCH(C$1,BI!$A$1:$Q$1,0),FALSE)</f>
        <v>1</v>
      </c>
      <c r="D31" s="373">
        <f>VLOOKUP($A31,BI!$A:$Q,MATCH(D$1,BI!$A$1:$Q$1,0),FALSE)</f>
        <v>1</v>
      </c>
      <c r="E31" s="373">
        <f>VLOOKUP($A31,BI!$A:$Q,MATCH(E$1,BI!$A$1:$Q$1,0),FALSE)</f>
        <v>1</v>
      </c>
      <c r="F31" s="373">
        <f>VLOOKUP($A31,BI!$A:$Q,MATCH(F$1,BI!$A$1:$Q$1,0),FALSE)</f>
        <v>1</v>
      </c>
      <c r="G31" s="373">
        <f>VLOOKUP($A31,BI!$A:$Q,MATCH(G$1,BI!$A$1:$Q$1,0),FALSE)</f>
        <v>1</v>
      </c>
      <c r="H31" s="373" t="str">
        <f>VLOOKUP($A31,BI!$A:$Q,MATCH(H$1,BI!$A$1:$Q$1,0),FALSE)</f>
        <v/>
      </c>
      <c r="I31" s="373" t="str">
        <f>VLOOKUP($A31,BI!$A:$Q,MATCH(I$1,BI!$A$1:$Q$1,0),FALSE)</f>
        <v/>
      </c>
      <c r="J31" s="373" t="str">
        <f>VLOOKUP($A31,BI!$A:$Q,MATCH(J$1,BI!$A$1:$Q$1,0),FALSE)</f>
        <v/>
      </c>
      <c r="K31" s="373">
        <f>VLOOKUP($A31,BI!$A:$Q,MATCH(K$1,BI!$A$1:$Q$1,0),FALSE)</f>
        <v>1</v>
      </c>
      <c r="L31" s="373" t="str">
        <f>VLOOKUP($A31,BI!$A:$Q,MATCH(L$1,BI!$A$1:$Q$1,0),FALSE)</f>
        <v/>
      </c>
      <c r="M31" s="373" t="str">
        <f>VLOOKUP($A31,BI!$A:$Q,MATCH(M$1,BI!$A$1:$Q$1,0),FALSE)</f>
        <v/>
      </c>
      <c r="N31" s="49">
        <f t="shared" si="1"/>
        <v>6</v>
      </c>
      <c r="O31" s="49" t="str">
        <f>VLOOKUP($A31,BI!$A:$Q,MATCH(O$1,BI!$A$1:$Q$1,0),FALSE)</f>
        <v/>
      </c>
      <c r="P31" s="37">
        <f>VLOOKUP($A31,BI!$A:$Q,MATCH(P$1,BI!$A$1:$Q$1,0),FALSE)</f>
        <v>1</v>
      </c>
      <c r="Q31" s="37">
        <f>VLOOKUP($A31,BI!$A:$Q,MATCH(Q$1,BI!$A$1:$Q$1,0),FALSE)</f>
        <v>1</v>
      </c>
      <c r="R31" s="37" t="str">
        <f>VLOOKUP($A31,BI!$A:$Q,MATCH(R$1,BI!$A$1:$Q$1,0),FALSE)</f>
        <v/>
      </c>
      <c r="S31" s="37">
        <f t="shared" si="0"/>
        <v>2</v>
      </c>
      <c r="T31" s="61" cm="1">
        <f t="array" ref="T31">IFERROR(IF(N31&gt;2,RSQ(IF($B31:$M31&lt;&gt;"",AE31:AP31,""),IF($B31:$M31&lt;&gt;"",AQ31:BB31,"")),""),"")</f>
        <v>0.2851494241701738</v>
      </c>
      <c r="U31" s="51" cm="1">
        <f t="array" ref="U31">IFERROR(IF($N31&gt;2,RSQ(IF($AE31:$AP31&lt;&gt;"",BC31:BN31,""),IF($AE31:$AP31&lt;&gt;"",BO31:BZ31,"")),""),"")</f>
        <v>0.73792462954823845</v>
      </c>
      <c r="V31" s="51" cm="1">
        <f t="array" ref="V31">IFERROR(IF($N31&gt;2,RSQ(IF($B31:$M31&lt;&gt;"",CA31:CL31,""),IF($B31:$M31&lt;&gt;"",CM31:CX31,"")),""),"")</f>
        <v>0.7379246295482389</v>
      </c>
      <c r="W31" s="61" t="str" cm="1">
        <f t="array" ref="W31">IFERROR(IF(AND($S31&gt;2,$N31&gt;2),RSQ(IF($B31:$M31&lt;&gt;"",AE31:AP31,""),IF($B31:$M31&lt;&gt;"",AQ31:BB31,"")),""),"")</f>
        <v/>
      </c>
      <c r="X31" s="51" t="str" cm="1">
        <f t="array" ref="X31">IFERROR(IF(AND($S31&gt;2,$N31&gt;2),RSQ(IF($AE31:$AP31&lt;&gt;"",BC31:BN31,""),IF($AE31:$AP31&lt;&gt;"",BO31:BZ31,"")),""),"")</f>
        <v/>
      </c>
      <c r="Y31" s="61" cm="1">
        <f t="array" ref="Y31">IFERROR(IF(COUNT(C31:G31)&gt;2,RSQ(IF($C31:$G31&lt;&gt;"",AF31:AJ31,""),IF($C31:$G31&lt;&gt;"",AR31:AV31,"")),""),"")</f>
        <v>0.31885883685156513</v>
      </c>
      <c r="Z31" s="51" cm="1">
        <f t="array" ref="Z31">IFERROR(IF(COUNT(C31:G31)&gt;2,RSQ(IF($C31:$G31&lt;&gt;"",BD31:BH31,""),IF($C31:$G31&lt;&gt;"",BP31:BT31,"")),""),"")</f>
        <v>0.2741911877804093</v>
      </c>
      <c r="AA31" s="51" t="str" cm="1">
        <f t="array" ref="AA31">IFERROR(IF(COUNT(H31:K31)&gt;2,RSQ(IF($H31:$K31&lt;&gt;"",AK31:AN31,""),IF($H31:$K31&lt;&gt;"",AW31:AZ31,"")),""),"")</f>
        <v/>
      </c>
      <c r="AB31" s="51" t="str" cm="1">
        <f t="array" ref="AB31">IFERROR(IF(COUNT(H31:K31)&gt;2,RSQ(IF($H31:$K31&lt;&gt;"",BI31:BL31,""),IF($H31:$K31&lt;&gt;"",BU31:BX31,"")),""),"")</f>
        <v/>
      </c>
      <c r="AC31" s="61" t="str" cm="1">
        <f t="array" ref="AC31">IFERROR(IF($S31&gt;2,RSQ(IF($O31:$R31&lt;&gt;"",CY31:DB31,""),IF($O31:$R31&lt;&gt;"",DC31:DF31,"")),""),"")</f>
        <v/>
      </c>
      <c r="AD31" s="51" t="str" cm="1">
        <f t="array" ref="AD31">IFERROR(IF($S31&gt;2,RSQ(IF($O31:$R31&lt;&gt;"",DG31:DJ31,""),IF($O31:$R31&lt;&gt;"",DK31:DN31,"")),""),"")</f>
        <v/>
      </c>
      <c r="AE31" s="80" t="str">
        <f>_xlfn.IFNA(VLOOKUP($A31,'B-Emax'!$A:$BM,MATCH(AE$1,'B-Emax'!$A$1:$BM$1,0),FALSE),"")</f>
        <v/>
      </c>
      <c r="AF31" s="81">
        <f>_xlfn.IFNA(VLOOKUP($A31,'B-Emax'!$A:$BM,MATCH(AF$1,'B-Emax'!$A$1:$BM$1,0),FALSE),"")</f>
        <v>620.79999999999995</v>
      </c>
      <c r="AG31" s="81">
        <f>_xlfn.IFNA(VLOOKUP($A31,'B-Emax'!$A:$BM,MATCH(AG$1,'B-Emax'!$A$1:$BM$1,0),FALSE),"")</f>
        <v>318.5</v>
      </c>
      <c r="AH31" s="81">
        <f>_xlfn.IFNA(VLOOKUP($A31,'B-Emax'!$A:$BM,MATCH(AH$1,'B-Emax'!$A$1:$BM$1,0),FALSE),"")</f>
        <v>192.2</v>
      </c>
      <c r="AI31" s="81">
        <f>_xlfn.IFNA(VLOOKUP($A31,'B-Emax'!$A:$BM,MATCH(AI$1,'B-Emax'!$A$1:$BM$1,0),FALSE),"")</f>
        <v>347</v>
      </c>
      <c r="AJ31" s="81">
        <f>_xlfn.IFNA(VLOOKUP($A31,'B-Emax'!$A:$BM,MATCH(AJ$1,'B-Emax'!$A$1:$BM$1,0),FALSE),"")</f>
        <v>159.4</v>
      </c>
      <c r="AK31" s="82" t="str">
        <f>_xlfn.IFNA(VLOOKUP($A31,'B-Emax'!$A:$BM,MATCH(AK$1,'B-Emax'!$A$1:$BM$1,0),FALSE),"")</f>
        <v/>
      </c>
      <c r="AL31" s="82" t="str">
        <f>_xlfn.IFNA(VLOOKUP($A31,'B-Emax'!$A:$BM,MATCH(AL$1,'B-Emax'!$A$1:$BM$1,0),FALSE),"")</f>
        <v/>
      </c>
      <c r="AM31" s="82" t="str">
        <f>_xlfn.IFNA(VLOOKUP($A31,'B-Emax'!$A:$BM,MATCH(AM$1,'B-Emax'!$A$1:$BM$1,0),FALSE),"")</f>
        <v/>
      </c>
      <c r="AN31" s="81">
        <f>_xlfn.IFNA(VLOOKUP($A31,'B-Emax'!$A:$BM,MATCH(AN$1,'B-Emax'!$A$1:$BM$1,0),FALSE),"")</f>
        <v>264</v>
      </c>
      <c r="AO31" s="82" t="str">
        <f>_xlfn.IFNA(VLOOKUP($A31,'B-Emax'!$A:$BM,MATCH(AO$1,'B-Emax'!$A$1:$BM$1,0),FALSE),"")</f>
        <v/>
      </c>
      <c r="AP31" s="82" t="str">
        <f>_xlfn.IFNA(VLOOKUP($A31,'B-Emax'!$A:$BM,MATCH(AP$1,'B-Emax'!$A$1:$BM$1,0),FALSE),"")</f>
        <v/>
      </c>
      <c r="AQ31" s="50" t="str">
        <f>_xlfn.IFNA(VLOOKUP($A31,'I-Emax'!$A:$BM,MATCH(AQ$1,'I-Emax'!$A$1:$BM$1,0),FALSE),"")</f>
        <v/>
      </c>
      <c r="AR31" s="50">
        <f>_xlfn.IFNA(VLOOKUP($A31,'I-Emax'!$A:$BM,MATCH(AR$1,'I-Emax'!$A$1:$BM$1,0),FALSE),"")</f>
        <v>37.799999999999997</v>
      </c>
      <c r="AS31" s="50">
        <f>_xlfn.IFNA(VLOOKUP($A31,'I-Emax'!$A:$BM,MATCH(AS$1,'I-Emax'!$A$1:$BM$1,0),FALSE),"")</f>
        <v>37.799999999999997</v>
      </c>
      <c r="AT31" s="50">
        <f>_xlfn.IFNA(VLOOKUP($A31,'I-Emax'!$A:$BM,MATCH(AT$1,'I-Emax'!$A$1:$BM$1,0),FALSE),"")</f>
        <v>36.700000000000003</v>
      </c>
      <c r="AU31" s="50">
        <f>_xlfn.IFNA(VLOOKUP($A31,'I-Emax'!$A:$BM,MATCH(AU$1,'I-Emax'!$A$1:$BM$1,0),FALSE),"")</f>
        <v>36.700000000000003</v>
      </c>
      <c r="AV31" s="50">
        <f>_xlfn.IFNA(VLOOKUP($A31,'I-Emax'!$A:$BM,MATCH(AV$1,'I-Emax'!$A$1:$BM$1,0),FALSE),"")</f>
        <v>24.2</v>
      </c>
      <c r="AW31" s="50" t="str">
        <f>_xlfn.IFNA(VLOOKUP($A31,'I-Emax'!$A:$BM,MATCH(AW$1,'I-Emax'!$A$1:$BM$1,0),FALSE),"")</f>
        <v/>
      </c>
      <c r="AX31" s="50" t="str">
        <f>_xlfn.IFNA(VLOOKUP($A31,'I-Emax'!$A:$BM,MATCH(AX$1,'I-Emax'!$A$1:$BM$1,0),FALSE),"")</f>
        <v/>
      </c>
      <c r="AY31" s="50" t="str">
        <f>_xlfn.IFNA(VLOOKUP($A31,'I-Emax'!$A:$BM,MATCH(AY$1,'I-Emax'!$A$1:$BM$1,0),FALSE),"")</f>
        <v/>
      </c>
      <c r="AZ31" s="50">
        <f>_xlfn.IFNA(VLOOKUP($A31,'I-Emax'!$A:$BM,MATCH(AZ$1,'I-Emax'!$A$1:$BM$1,0),FALSE),"")</f>
        <v>24.4</v>
      </c>
      <c r="BA31" s="50" t="str">
        <f>_xlfn.IFNA(VLOOKUP($A31,'I-Emax'!$A:$BM,MATCH(BA$1,'I-Emax'!$A$1:$BM$1,0),FALSE),"")</f>
        <v/>
      </c>
      <c r="BB31" s="50" t="str">
        <f>_xlfn.IFNA(VLOOKUP($A31,'I-Emax'!$A:$BM,MATCH(BB$1,'I-Emax'!$A$1:$BM$1,0),FALSE),"")</f>
        <v/>
      </c>
      <c r="BC31" s="40" t="str">
        <f>_xlfn.IFNA(VLOOKUP($A31,'B-Emax'!$A:$BM,MATCH(BC$1,'B-Emax'!$A$1:$BM$1,0),FALSE),"")</f>
        <v/>
      </c>
      <c r="BD31" s="41">
        <f>_xlfn.IFNA(VLOOKUP($A31,'B-Emax'!$A:$BM,MATCH(BD$1,'B-Emax'!$A$1:$BM$1,0),FALSE),"")</f>
        <v>0.67258938244853728</v>
      </c>
      <c r="BE31" s="41">
        <f>_xlfn.IFNA(VLOOKUP($A31,'B-Emax'!$A:$BM,MATCH(BE$1,'B-Emax'!$A$1:$BM$1,0),FALSE),"")</f>
        <v>0.52705609796458719</v>
      </c>
      <c r="BF31" s="41">
        <f>_xlfn.IFNA(VLOOKUP($A31,'B-Emax'!$A:$BM,MATCH(BF$1,'B-Emax'!$A$1:$BM$1,0),FALSE),"")</f>
        <v>0.51666666666666661</v>
      </c>
      <c r="BG31" s="41">
        <f>_xlfn.IFNA(VLOOKUP($A31,'B-Emax'!$A:$BM,MATCH(BG$1,'B-Emax'!$A$1:$BM$1,0),FALSE),"")</f>
        <v>0.7112113137938102</v>
      </c>
      <c r="BH31" s="41">
        <f>_xlfn.IFNA(VLOOKUP($A31,'B-Emax'!$A:$BM,MATCH(BH$1,'B-Emax'!$A$1:$BM$1,0),FALSE),"")</f>
        <v>0.46229698375870071</v>
      </c>
      <c r="BI31" s="41" t="str">
        <f>_xlfn.IFNA(VLOOKUP($A31,'B-Emax'!$A:$BM,MATCH(BI$1,'B-Emax'!$A$1:$BM$1,0),FALSE),"")</f>
        <v/>
      </c>
      <c r="BJ31" s="41" t="str">
        <f>_xlfn.IFNA(VLOOKUP($A31,'B-Emax'!$A:$BM,MATCH(BJ$1,'B-Emax'!$A$1:$BM$1,0),FALSE),"")</f>
        <v/>
      </c>
      <c r="BK31" s="41" t="str">
        <f>_xlfn.IFNA(VLOOKUP($A31,'B-Emax'!$A:$BM,MATCH(BK$1,'B-Emax'!$A$1:$BM$1,0),FALSE),"")</f>
        <v/>
      </c>
      <c r="BL31" s="41">
        <f>_xlfn.IFNA(VLOOKUP($A31,'B-Emax'!$A:$BM,MATCH(BL$1,'B-Emax'!$A$1:$BM$1,0),FALSE),"")</f>
        <v>0.24742268041237114</v>
      </c>
      <c r="BM31" s="41" t="str">
        <f>_xlfn.IFNA(VLOOKUP($A31,'B-Emax'!$A:$BM,MATCH(BM$1,'B-Emax'!$A$1:$BM$1,0),FALSE),"")</f>
        <v/>
      </c>
      <c r="BN31" s="41" t="str">
        <f>_xlfn.IFNA(VLOOKUP($A31,'B-Emax'!$A:$BM,MATCH(BN$1,'B-Emax'!$A$1:$BM$1,0),FALSE),"")</f>
        <v/>
      </c>
      <c r="BO31" s="47" t="str">
        <f>_xlfn.IFNA(VLOOKUP($A31,'I-Emax'!$A:$BM,MATCH(BO$1,'I-Emax'!$A$1:$BM$1,0),FALSE),"")</f>
        <v/>
      </c>
      <c r="BP31" s="47">
        <f>_xlfn.IFNA(VLOOKUP($A31,'I-Emax'!$A:$BM,MATCH(BP$1,'I-Emax'!$A$1:$BM$1,0),FALSE),"")</f>
        <v>0.73114119922630549</v>
      </c>
      <c r="BQ31" s="47">
        <f>_xlfn.IFNA(VLOOKUP($A31,'I-Emax'!$A:$BM,MATCH(BQ$1,'I-Emax'!$A$1:$BM$1,0),FALSE),"")</f>
        <v>0.73114119922630549</v>
      </c>
      <c r="BR31" s="47">
        <f>_xlfn.IFNA(VLOOKUP($A31,'I-Emax'!$A:$BM,MATCH(BR$1,'I-Emax'!$A$1:$BM$1,0),FALSE),"")</f>
        <v>0.75983436853002084</v>
      </c>
      <c r="BS31" s="47">
        <f>_xlfn.IFNA(VLOOKUP($A31,'I-Emax'!$A:$BM,MATCH(BS$1,'I-Emax'!$A$1:$BM$1,0),FALSE),"")</f>
        <v>0.75983436853002084</v>
      </c>
      <c r="BT31" s="47">
        <f>_xlfn.IFNA(VLOOKUP($A31,'I-Emax'!$A:$BM,MATCH(BT$1,'I-Emax'!$A$1:$BM$1,0),FALSE),"")</f>
        <v>0.70144927536231882</v>
      </c>
      <c r="BU31" s="47" t="str">
        <f>_xlfn.IFNA(VLOOKUP($A31,'I-Emax'!$A:$BM,MATCH(BU$1,'I-Emax'!$A$1:$BM$1,0),FALSE),"")</f>
        <v/>
      </c>
      <c r="BV31" s="47" t="str">
        <f>_xlfn.IFNA(VLOOKUP($A31,'I-Emax'!$A:$BM,MATCH(BV$1,'I-Emax'!$A$1:$BM$1,0),FALSE),"")</f>
        <v/>
      </c>
      <c r="BW31" s="47" t="str">
        <f>_xlfn.IFNA(VLOOKUP($A31,'I-Emax'!$A:$BM,MATCH(BW$1,'I-Emax'!$A$1:$BM$1,0),FALSE),"")</f>
        <v/>
      </c>
      <c r="BX31" s="47">
        <f>_xlfn.IFNA(VLOOKUP($A31,'I-Emax'!$A:$BM,MATCH(BX$1,'I-Emax'!$A$1:$BM$1,0),FALSE),"")</f>
        <v>0.48316831683168315</v>
      </c>
      <c r="BY31" s="47" t="str">
        <f>_xlfn.IFNA(VLOOKUP($A31,'I-Emax'!$A:$BM,MATCH(BY$1,'I-Emax'!$A$1:$BM$1,0),FALSE),"")</f>
        <v/>
      </c>
      <c r="BZ31" s="47" t="str">
        <f>_xlfn.IFNA(VLOOKUP($A31,'I-Emax'!$A:$BM,MATCH(BZ$1,'I-Emax'!$A$1:$BM$1,0),FALSE),"")</f>
        <v/>
      </c>
      <c r="CA31" s="40" t="str">
        <f>_xlfn.IFNA(VLOOKUP($A31,'B-Emax'!$A:$BM,MATCH(CA$1,'B-Emax'!$A$1:$BM$1,0),FALSE),"")</f>
        <v/>
      </c>
      <c r="CB31" s="41">
        <f>_xlfn.IFNA(VLOOKUP($A31,'B-Emax'!$A:$BM,MATCH(CB$1,'B-Emax'!$A$1:$BM$1,0),FALSE),"")</f>
        <v>0.91672514467703947</v>
      </c>
      <c r="CC31" s="41">
        <f>_xlfn.IFNA(VLOOKUP($A31,'B-Emax'!$A:$BM,MATCH(CC$1,'B-Emax'!$A$1:$BM$1,0),FALSE),"")</f>
        <v>0.60293288240687415</v>
      </c>
      <c r="CD31" s="41">
        <f>_xlfn.IFNA(VLOOKUP($A31,'B-Emax'!$A:$BM,MATCH(CD$1,'B-Emax'!$A$1:$BM$1,0),FALSE),"")</f>
        <v>0.58053166221703845</v>
      </c>
      <c r="CE31" s="41">
        <f>_xlfn.IFNA(VLOOKUP($A31,'B-Emax'!$A:$BM,MATCH(CE$1,'B-Emax'!$A$1:$BM$1,0),FALSE),"")</f>
        <v>1</v>
      </c>
      <c r="CF31" s="41">
        <f>_xlfn.IFNA(VLOOKUP($A31,'B-Emax'!$A:$BM,MATCH(CF$1,'B-Emax'!$A$1:$BM$1,0),FALSE),"")</f>
        <v>0.46330221976269953</v>
      </c>
      <c r="CG31" s="41" t="str">
        <f>_xlfn.IFNA(VLOOKUP($A31,'B-Emax'!$A:$BM,MATCH(CG$1,'B-Emax'!$A$1:$BM$1,0),FALSE),"")</f>
        <v/>
      </c>
      <c r="CH31" s="41" t="str">
        <f>_xlfn.IFNA(VLOOKUP($A31,'B-Emax'!$A:$BM,MATCH(CH$1,'B-Emax'!$A$1:$BM$1,0),FALSE),"")</f>
        <v/>
      </c>
      <c r="CI31" s="41" t="str">
        <f>_xlfn.IFNA(VLOOKUP($A31,'B-Emax'!$A:$BM,MATCH(CI$1,'B-Emax'!$A$1:$BM$1,0),FALSE),"")</f>
        <v/>
      </c>
      <c r="CJ31" s="41">
        <f>_xlfn.IFNA(VLOOKUP($A31,'B-Emax'!$A:$BM,MATCH(CJ$1,'B-Emax'!$A$1:$BM$1,0),FALSE),"")</f>
        <v>0</v>
      </c>
      <c r="CK31" s="41" t="str">
        <f>_xlfn.IFNA(VLOOKUP($A31,'B-Emax'!$A:$BM,MATCH(CK$1,'B-Emax'!$A$1:$BM$1,0),FALSE),"")</f>
        <v/>
      </c>
      <c r="CL31" s="41" t="str">
        <f>_xlfn.IFNA(VLOOKUP($A31,'B-Emax'!$A:$BM,MATCH(CL$1,'B-Emax'!$A$1:$BM$1,0),FALSE),"")</f>
        <v/>
      </c>
      <c r="CM31" s="47" t="str">
        <f>_xlfn.IFNA(VLOOKUP($A31,'I-Emax'!$A:$BQ,MATCH(CM$1,'I-Emax'!$A$1:$BQ$1,0),FALSE),"")</f>
        <v/>
      </c>
      <c r="CN31" s="47">
        <f>_xlfn.IFNA(VLOOKUP($A31,'I-Emax'!$A:$BQ,MATCH(CN$1,'I-Emax'!$A$1:$BQ$1,0),FALSE),"")</f>
        <v>0.89628951897936182</v>
      </c>
      <c r="CO31" s="47">
        <f>_xlfn.IFNA(VLOOKUP($A31,'I-Emax'!$A:$BQ,MATCH(CO$1,'I-Emax'!$A$1:$BQ$1,0),FALSE),"")</f>
        <v>0.89628951897936182</v>
      </c>
      <c r="CP31" s="47">
        <f>_xlfn.IFNA(VLOOKUP($A31,'I-Emax'!$A:$BQ,MATCH(CP$1,'I-Emax'!$A$1:$BQ$1,0),FALSE),"")</f>
        <v>1</v>
      </c>
      <c r="CQ31" s="47">
        <f>_xlfn.IFNA(VLOOKUP($A31,'I-Emax'!$A:$BQ,MATCH(CQ$1,'I-Emax'!$A$1:$BQ$1,0),FALSE),"")</f>
        <v>1</v>
      </c>
      <c r="CR31" s="47">
        <f>_xlfn.IFNA(VLOOKUP($A31,'I-Emax'!$A:$BQ,MATCH(CR$1,'I-Emax'!$A$1:$BQ$1,0),FALSE),"")</f>
        <v>0.78896907369263325</v>
      </c>
      <c r="CS31" s="47" t="str">
        <f>_xlfn.IFNA(VLOOKUP($A31,'I-Emax'!$A:$BQ,MATCH(CS$1,'I-Emax'!$A$1:$BQ$1,0),FALSE),"")</f>
        <v/>
      </c>
      <c r="CT31" s="47" t="str">
        <f>_xlfn.IFNA(VLOOKUP($A31,'I-Emax'!$A:$BQ,MATCH(CT$1,'I-Emax'!$A$1:$BQ$1,0),FALSE),"")</f>
        <v/>
      </c>
      <c r="CU31" s="47" t="str">
        <f>_xlfn.IFNA(VLOOKUP($A31,'I-Emax'!$A:$BQ,MATCH(CU$1,'I-Emax'!$A$1:$BQ$1,0),FALSE),"")</f>
        <v/>
      </c>
      <c r="CV31" s="47">
        <f>_xlfn.IFNA(VLOOKUP($A31,'I-Emax'!$A:$BQ,MATCH(CV$1,'I-Emax'!$A$1:$BQ$1,0),FALSE),"")</f>
        <v>0</v>
      </c>
      <c r="CW31" s="47" t="str">
        <f>_xlfn.IFNA(VLOOKUP($A31,'I-Emax'!$A:$BQ,MATCH(CW$1,'I-Emax'!$A$1:$BQ$1,0),FALSE),"")</f>
        <v/>
      </c>
      <c r="CX31" s="47" t="str">
        <f>_xlfn.IFNA(VLOOKUP($A31,'I-Emax'!$A:$BQ,MATCH(CX$1,'I-Emax'!$A$1:$BQ$1,0),FALSE),"")</f>
        <v/>
      </c>
      <c r="CY31" s="147" t="str">
        <f>_xlfn.IFNA(VLOOKUP($A31,'B-Emax'!$A:$IC,MATCH(CY$1,'B-Emax'!$A$1:$IC$1,0),FALSE),"")</f>
        <v/>
      </c>
      <c r="CZ31" s="51">
        <f>_xlfn.IFNA(VLOOKUP($A31,'B-Emax'!$A:$IC,MATCH(CZ$1,'B-Emax'!$A$1:$IC$1,0),FALSE),"")</f>
        <v>0.7112113137938102</v>
      </c>
      <c r="DA31" s="51">
        <f>_xlfn.IFNA(VLOOKUP($A31,'B-Emax'!$A:$IC,MATCH(DA$1,'B-Emax'!$A$1:$IC$1,0),FALSE),"")</f>
        <v>0.24742268041237114</v>
      </c>
      <c r="DB31" s="51" t="str">
        <f>_xlfn.IFNA(VLOOKUP($A31,'B-Emax'!$A:$IC,MATCH(DB$1,'B-Emax'!$A$1:$IC$1,0),FALSE),"")</f>
        <v/>
      </c>
      <c r="DC31" s="51" t="str">
        <f>_xlfn.IFNA(VLOOKUP($A31,'I-Emax'!$A:$IC,MATCH(DC$1,'I-Emax'!$A$1:$IC$1,0),FALSE),"")</f>
        <v/>
      </c>
      <c r="DD31" s="51">
        <f>_xlfn.IFNA(VLOOKUP($A31,'I-Emax'!$A:$IC,MATCH(DD$1,'I-Emax'!$A$1:$IC$1,0),FALSE),"")</f>
        <v>0.75983436853002084</v>
      </c>
      <c r="DE31" s="51">
        <f>_xlfn.IFNA(VLOOKUP($A31,'I-Emax'!$A:$IC,MATCH(DE$1,'I-Emax'!$A$1:$IC$1,0),FALSE),"")</f>
        <v>0.48316831683168315</v>
      </c>
      <c r="DF31" s="51" t="str">
        <f>_xlfn.IFNA(VLOOKUP($A31,'I-Emax'!$A:$IC,MATCH(DF$1,'I-Emax'!$A$1:$IC$1,0),FALSE),"")</f>
        <v/>
      </c>
      <c r="DG31" s="147" t="str">
        <f>_xlfn.IFNA(VLOOKUP($A31,'B-Emax'!$A:$IC,MATCH(DG$1,'B-Emax'!$A$1:$IC$1,0),FALSE),"")</f>
        <v/>
      </c>
      <c r="DH31" s="51">
        <f>_xlfn.IFNA(VLOOKUP($A31,'B-Emax'!$A:$IC,MATCH(DH$1,'B-Emax'!$A$1:$IC$1,0),FALSE),"")</f>
        <v>0.57796408892646034</v>
      </c>
      <c r="DI31" s="51">
        <f>_xlfn.IFNA(VLOOKUP($A31,'B-Emax'!$A:$IC,MATCH(DI$1,'B-Emax'!$A$1:$IC$1,0),FALSE),"")</f>
        <v>0.24742268041237114</v>
      </c>
      <c r="DJ31" s="51" t="str">
        <f>_xlfn.IFNA(VLOOKUP($A31,'B-Emax'!$A:$IC,MATCH(DJ$1,'B-Emax'!$A$1:$IC$1,0),FALSE),"")</f>
        <v/>
      </c>
      <c r="DK31" s="51" t="str">
        <f>_xlfn.IFNA(VLOOKUP($A31,'I-Emax'!$A:$IC,MATCH(DK$1,'I-Emax'!$A$1:$IC$1,0),FALSE),"")</f>
        <v/>
      </c>
      <c r="DL31" s="51">
        <f>_xlfn.IFNA(VLOOKUP($A31,'I-Emax'!$A:$IC,MATCH(DL$1,'I-Emax'!$A$1:$IC$1,0),FALSE),"")</f>
        <v>0.73668008217499437</v>
      </c>
      <c r="DM31" s="51">
        <f>_xlfn.IFNA(VLOOKUP($A31,'I-Emax'!$A:$IC,MATCH(DM$1,'I-Emax'!$A$1:$IC$1,0),FALSE),"")</f>
        <v>0.48316831683168315</v>
      </c>
      <c r="DN31" s="51" t="str">
        <f>_xlfn.IFNA(VLOOKUP($A31,'I-Emax'!$A:$IC,MATCH(DN$1,'I-Emax'!$A$1:$IC$1,0),FALSE),"")</f>
        <v/>
      </c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</row>
    <row r="32" spans="1:139" s="49" customFormat="1" x14ac:dyDescent="0.2">
      <c r="A32" s="29" t="s">
        <v>151</v>
      </c>
      <c r="B32" s="333" t="str">
        <f>VLOOKUP($A32,BI!$A:$Q,MATCH(B$1,BI!$A$1:$Q$1,0),FALSE)</f>
        <v/>
      </c>
      <c r="C32" s="373">
        <f>VLOOKUP($A32,BI!$A:$Q,MATCH(C$1,BI!$A$1:$Q$1,0),FALSE)</f>
        <v>1</v>
      </c>
      <c r="D32" s="373">
        <f>VLOOKUP($A32,BI!$A:$Q,MATCH(D$1,BI!$A$1:$Q$1,0),FALSE)</f>
        <v>1</v>
      </c>
      <c r="E32" s="373">
        <f>VLOOKUP($A32,BI!$A:$Q,MATCH(E$1,BI!$A$1:$Q$1,0),FALSE)</f>
        <v>1</v>
      </c>
      <c r="F32" s="373">
        <f>VLOOKUP($A32,BI!$A:$Q,MATCH(F$1,BI!$A$1:$Q$1,0),FALSE)</f>
        <v>1</v>
      </c>
      <c r="G32" s="373">
        <f>VLOOKUP($A32,BI!$A:$Q,MATCH(G$1,BI!$A$1:$Q$1,0),FALSE)</f>
        <v>1</v>
      </c>
      <c r="H32" s="373" t="str">
        <f>VLOOKUP($A32,BI!$A:$Q,MATCH(H$1,BI!$A$1:$Q$1,0),FALSE)</f>
        <v/>
      </c>
      <c r="I32" s="373" t="str">
        <f>VLOOKUP($A32,BI!$A:$Q,MATCH(I$1,BI!$A$1:$Q$1,0),FALSE)</f>
        <v/>
      </c>
      <c r="J32" s="373" t="str">
        <f>VLOOKUP($A32,BI!$A:$Q,MATCH(J$1,BI!$A$1:$Q$1,0),FALSE)</f>
        <v/>
      </c>
      <c r="K32" s="373" t="str">
        <f>VLOOKUP($A32,BI!$A:$Q,MATCH(K$1,BI!$A$1:$Q$1,0),FALSE)</f>
        <v/>
      </c>
      <c r="L32" s="373" t="str">
        <f>VLOOKUP($A32,BI!$A:$Q,MATCH(L$1,BI!$A$1:$Q$1,0),FALSE)</f>
        <v/>
      </c>
      <c r="M32" s="373" t="str">
        <f>VLOOKUP($A32,BI!$A:$Q,MATCH(M$1,BI!$A$1:$Q$1,0),FALSE)</f>
        <v/>
      </c>
      <c r="N32" s="49">
        <f t="shared" si="1"/>
        <v>5</v>
      </c>
      <c r="O32" s="49" t="str">
        <f>VLOOKUP($A32,BI!$A:$Q,MATCH(O$1,BI!$A$1:$Q$1,0),FALSE)</f>
        <v/>
      </c>
      <c r="P32" s="37">
        <f>VLOOKUP($A32,BI!$A:$Q,MATCH(P$1,BI!$A$1:$Q$1,0),FALSE)</f>
        <v>1</v>
      </c>
      <c r="Q32" s="37">
        <f>VLOOKUP($A32,BI!$A:$Q,MATCH(Q$1,BI!$A$1:$Q$1,0),FALSE)</f>
        <v>1</v>
      </c>
      <c r="R32" s="37" t="str">
        <f>VLOOKUP($A32,BI!$A:$Q,MATCH(R$1,BI!$A$1:$Q$1,0),FALSE)</f>
        <v/>
      </c>
      <c r="S32" s="37">
        <f t="shared" si="0"/>
        <v>2</v>
      </c>
      <c r="T32" s="61" cm="1">
        <f t="array" ref="T32">IFERROR(IF(N32&gt;2,RSQ(IF($B32:$M32&lt;&gt;"",AE32:AP32,""),IF($B32:$M32&lt;&gt;"",AQ32:BB32,"")),""),"")</f>
        <v>0.55580566462596381</v>
      </c>
      <c r="U32" s="51" cm="1">
        <f t="array" ref="U32">IFERROR(IF($N32&gt;2,RSQ(IF($AE32:$AP32&lt;&gt;"",BC32:BN32,""),IF($AE32:$AP32&lt;&gt;"",BO32:BZ32,"")),""),"")</f>
        <v>3.2673946001386717E-3</v>
      </c>
      <c r="V32" s="51" cm="1">
        <f t="array" ref="V32">IFERROR(IF($N32&gt;2,RSQ(IF($B32:$M32&lt;&gt;"",CA32:CL32,""),IF($B32:$M32&lt;&gt;"",CM32:CX32,"")),""),"")</f>
        <v>3.2673946001386556E-3</v>
      </c>
      <c r="W32" s="61" t="str" cm="1">
        <f t="array" ref="W32">IFERROR(IF(AND($S32&gt;2,$N32&gt;2),RSQ(IF($B32:$M32&lt;&gt;"",AE32:AP32,""),IF($B32:$M32&lt;&gt;"",AQ32:BB32,"")),""),"")</f>
        <v/>
      </c>
      <c r="X32" s="51" t="str" cm="1">
        <f t="array" ref="X32">IFERROR(IF(AND($S32&gt;2,$N32&gt;2),RSQ(IF($AE32:$AP32&lt;&gt;"",BC32:BN32,""),IF($AE32:$AP32&lt;&gt;"",BO32:BZ32,"")),""),"")</f>
        <v/>
      </c>
      <c r="Y32" s="61" cm="1">
        <f t="array" ref="Y32">IFERROR(IF(COUNT(C32:G32)&gt;2,RSQ(IF($C32:$G32&lt;&gt;"",AF32:AJ32,""),IF($C32:$G32&lt;&gt;"",AR32:AV32,"")),""),"")</f>
        <v>0.55580566462596381</v>
      </c>
      <c r="Z32" s="51" cm="1">
        <f t="array" ref="Z32">IFERROR(IF(COUNT(C32:G32)&gt;2,RSQ(IF($C32:$G32&lt;&gt;"",BD32:BH32,""),IF($C32:$G32&lt;&gt;"",BP32:BT32,"")),""),"")</f>
        <v>3.2673946001386717E-3</v>
      </c>
      <c r="AA32" s="51" t="str" cm="1">
        <f t="array" ref="AA32">IFERROR(IF(COUNT(H32:K32)&gt;2,RSQ(IF($H32:$K32&lt;&gt;"",AK32:AN32,""),IF($H32:$K32&lt;&gt;"",AW32:AZ32,"")),""),"")</f>
        <v/>
      </c>
      <c r="AB32" s="51" t="str" cm="1">
        <f t="array" ref="AB32">IFERROR(IF(COUNT(H32:K32)&gt;2,RSQ(IF($H32:$K32&lt;&gt;"",BI32:BL32,""),IF($H32:$K32&lt;&gt;"",BU32:BX32,"")),""),"")</f>
        <v/>
      </c>
      <c r="AC32" s="61" t="str" cm="1">
        <f t="array" ref="AC32">IFERROR(IF($S32&gt;2,RSQ(IF($O32:$R32&lt;&gt;"",CY32:DB32,""),IF($O32:$R32&lt;&gt;"",DC32:DF32,"")),""),"")</f>
        <v/>
      </c>
      <c r="AD32" s="51" t="str" cm="1">
        <f t="array" ref="AD32">IFERROR(IF($S32&gt;2,RSQ(IF($O32:$R32&lt;&gt;"",DG32:DJ32,""),IF($O32:$R32&lt;&gt;"",DK32:DN32,"")),""),"")</f>
        <v/>
      </c>
      <c r="AE32" s="80" t="str">
        <f>_xlfn.IFNA(VLOOKUP($A32,'B-Emax'!$A:$BM,MATCH(AE$1,'B-Emax'!$A$1:$BM$1,0),FALSE),"")</f>
        <v/>
      </c>
      <c r="AF32" s="81">
        <f>_xlfn.IFNA(VLOOKUP($A32,'B-Emax'!$A:$BM,MATCH(AF$1,'B-Emax'!$A$1:$BM$1,0),FALSE),"")</f>
        <v>696.6</v>
      </c>
      <c r="AG32" s="81">
        <f>_xlfn.IFNA(VLOOKUP($A32,'B-Emax'!$A:$BM,MATCH(AG$1,'B-Emax'!$A$1:$BM$1,0),FALSE),"")</f>
        <v>299.5</v>
      </c>
      <c r="AH32" s="81">
        <f>_xlfn.IFNA(VLOOKUP($A32,'B-Emax'!$A:$BM,MATCH(AH$1,'B-Emax'!$A$1:$BM$1,0),FALSE),"")</f>
        <v>223.9</v>
      </c>
      <c r="AI32" s="81">
        <f>_xlfn.IFNA(VLOOKUP($A32,'B-Emax'!$A:$BM,MATCH(AI$1,'B-Emax'!$A$1:$BM$1,0),FALSE),"")</f>
        <v>297</v>
      </c>
      <c r="AJ32" s="81">
        <f>_xlfn.IFNA(VLOOKUP($A32,'B-Emax'!$A:$BM,MATCH(AJ$1,'B-Emax'!$A$1:$BM$1,0),FALSE),"")</f>
        <v>32.72</v>
      </c>
      <c r="AK32" s="82" t="str">
        <f>_xlfn.IFNA(VLOOKUP($A32,'B-Emax'!$A:$BM,MATCH(AK$1,'B-Emax'!$A$1:$BM$1,0),FALSE),"")</f>
        <v/>
      </c>
      <c r="AL32" s="82" t="str">
        <f>_xlfn.IFNA(VLOOKUP($A32,'B-Emax'!$A:$BM,MATCH(AL$1,'B-Emax'!$A$1:$BM$1,0),FALSE),"")</f>
        <v/>
      </c>
      <c r="AM32" s="82" t="str">
        <f>_xlfn.IFNA(VLOOKUP($A32,'B-Emax'!$A:$BM,MATCH(AM$1,'B-Emax'!$A$1:$BM$1,0),FALSE),"")</f>
        <v/>
      </c>
      <c r="AN32" s="81" t="str">
        <f>_xlfn.IFNA(VLOOKUP($A32,'B-Emax'!$A:$BM,MATCH(AN$1,'B-Emax'!$A$1:$BM$1,0),FALSE),"")</f>
        <v/>
      </c>
      <c r="AO32" s="82" t="str">
        <f>_xlfn.IFNA(VLOOKUP($A32,'B-Emax'!$A:$BM,MATCH(AO$1,'B-Emax'!$A$1:$BM$1,0),FALSE),"")</f>
        <v/>
      </c>
      <c r="AP32" s="82" t="str">
        <f>_xlfn.IFNA(VLOOKUP($A32,'B-Emax'!$A:$BM,MATCH(AP$1,'B-Emax'!$A$1:$BM$1,0),FALSE),"")</f>
        <v/>
      </c>
      <c r="AQ32" s="50" t="str">
        <f>_xlfn.IFNA(VLOOKUP($A32,'I-Emax'!$A:$BM,MATCH(AQ$1,'I-Emax'!$A$1:$BM$1,0),FALSE),"")</f>
        <v/>
      </c>
      <c r="AR32" s="50">
        <f>_xlfn.IFNA(VLOOKUP($A32,'I-Emax'!$A:$BM,MATCH(AR$1,'I-Emax'!$A$1:$BM$1,0),FALSE),"")</f>
        <v>38.1</v>
      </c>
      <c r="AS32" s="50">
        <f>_xlfn.IFNA(VLOOKUP($A32,'I-Emax'!$A:$BM,MATCH(AS$1,'I-Emax'!$A$1:$BM$1,0),FALSE),"")</f>
        <v>38.1</v>
      </c>
      <c r="AT32" s="50">
        <f>_xlfn.IFNA(VLOOKUP($A32,'I-Emax'!$A:$BM,MATCH(AT$1,'I-Emax'!$A$1:$BM$1,0),FALSE),"")</f>
        <v>22.9</v>
      </c>
      <c r="AU32" s="50">
        <f>_xlfn.IFNA(VLOOKUP($A32,'I-Emax'!$A:$BM,MATCH(AU$1,'I-Emax'!$A$1:$BM$1,0),FALSE),"")</f>
        <v>22.9</v>
      </c>
      <c r="AV32" s="50">
        <f>_xlfn.IFNA(VLOOKUP($A32,'I-Emax'!$A:$BM,MATCH(AV$1,'I-Emax'!$A$1:$BM$1,0),FALSE),"")</f>
        <v>20.7</v>
      </c>
      <c r="AW32" s="50" t="str">
        <f>_xlfn.IFNA(VLOOKUP($A32,'I-Emax'!$A:$BM,MATCH(AW$1,'I-Emax'!$A$1:$BM$1,0),FALSE),"")</f>
        <v/>
      </c>
      <c r="AX32" s="50" t="str">
        <f>_xlfn.IFNA(VLOOKUP($A32,'I-Emax'!$A:$BM,MATCH(AX$1,'I-Emax'!$A$1:$BM$1,0),FALSE),"")</f>
        <v/>
      </c>
      <c r="AY32" s="50" t="str">
        <f>_xlfn.IFNA(VLOOKUP($A32,'I-Emax'!$A:$BM,MATCH(AY$1,'I-Emax'!$A$1:$BM$1,0),FALSE),"")</f>
        <v/>
      </c>
      <c r="AZ32" s="50" t="str">
        <f>_xlfn.IFNA(VLOOKUP($A32,'I-Emax'!$A:$BM,MATCH(AZ$1,'I-Emax'!$A$1:$BM$1,0),FALSE),"")</f>
        <v/>
      </c>
      <c r="BA32" s="50" t="str">
        <f>_xlfn.IFNA(VLOOKUP($A32,'I-Emax'!$A:$BM,MATCH(BA$1,'I-Emax'!$A$1:$BM$1,0),FALSE),"")</f>
        <v/>
      </c>
      <c r="BB32" s="50" t="str">
        <f>_xlfn.IFNA(VLOOKUP($A32,'I-Emax'!$A:$BM,MATCH(BB$1,'I-Emax'!$A$1:$BM$1,0),FALSE),"")</f>
        <v/>
      </c>
      <c r="BC32" s="40" t="str">
        <f>_xlfn.IFNA(VLOOKUP($A32,'B-Emax'!$A:$BM,MATCH(BC$1,'B-Emax'!$A$1:$BM$1,0),FALSE),"")</f>
        <v/>
      </c>
      <c r="BD32" s="41">
        <f>_xlfn.IFNA(VLOOKUP($A32,'B-Emax'!$A:$BM,MATCH(BD$1,'B-Emax'!$A$1:$BM$1,0),FALSE),"")</f>
        <v>0.75471289274106179</v>
      </c>
      <c r="BE32" s="41">
        <f>_xlfn.IFNA(VLOOKUP($A32,'B-Emax'!$A:$BM,MATCH(BE$1,'B-Emax'!$A$1:$BM$1,0),FALSE),"")</f>
        <v>0.4956147608803575</v>
      </c>
      <c r="BF32" s="41">
        <f>_xlfn.IFNA(VLOOKUP($A32,'B-Emax'!$A:$BM,MATCH(BF$1,'B-Emax'!$A$1:$BM$1,0),FALSE),"")</f>
        <v>0.60188172043010757</v>
      </c>
      <c r="BG32" s="41">
        <f>_xlfn.IFNA(VLOOKUP($A32,'B-Emax'!$A:$BM,MATCH(BG$1,'B-Emax'!$A$1:$BM$1,0),FALSE),"")</f>
        <v>0.6087312973970076</v>
      </c>
      <c r="BH32" s="41">
        <f>_xlfn.IFNA(VLOOKUP($A32,'B-Emax'!$A:$BM,MATCH(BH$1,'B-Emax'!$A$1:$BM$1,0),FALSE),"")</f>
        <v>9.4895591647331787E-2</v>
      </c>
      <c r="BI32" s="41" t="str">
        <f>_xlfn.IFNA(VLOOKUP($A32,'B-Emax'!$A:$BM,MATCH(BI$1,'B-Emax'!$A$1:$BM$1,0),FALSE),"")</f>
        <v/>
      </c>
      <c r="BJ32" s="41" t="str">
        <f>_xlfn.IFNA(VLOOKUP($A32,'B-Emax'!$A:$BM,MATCH(BJ$1,'B-Emax'!$A$1:$BM$1,0),FALSE),"")</f>
        <v/>
      </c>
      <c r="BK32" s="41" t="str">
        <f>_xlfn.IFNA(VLOOKUP($A32,'B-Emax'!$A:$BM,MATCH(BK$1,'B-Emax'!$A$1:$BM$1,0),FALSE),"")</f>
        <v/>
      </c>
      <c r="BL32" s="41" t="str">
        <f>_xlfn.IFNA(VLOOKUP($A32,'B-Emax'!$A:$BM,MATCH(BL$1,'B-Emax'!$A$1:$BM$1,0),FALSE),"")</f>
        <v/>
      </c>
      <c r="BM32" s="41" t="str">
        <f>_xlfn.IFNA(VLOOKUP($A32,'B-Emax'!$A:$BM,MATCH(BM$1,'B-Emax'!$A$1:$BM$1,0),FALSE),"")</f>
        <v/>
      </c>
      <c r="BN32" s="41" t="str">
        <f>_xlfn.IFNA(VLOOKUP($A32,'B-Emax'!$A:$BM,MATCH(BN$1,'B-Emax'!$A$1:$BM$1,0),FALSE),"")</f>
        <v/>
      </c>
      <c r="BO32" s="47" t="str">
        <f>_xlfn.IFNA(VLOOKUP($A32,'I-Emax'!$A:$BM,MATCH(BO$1,'I-Emax'!$A$1:$BM$1,0),FALSE),"")</f>
        <v/>
      </c>
      <c r="BP32" s="47">
        <f>_xlfn.IFNA(VLOOKUP($A32,'I-Emax'!$A:$BM,MATCH(BP$1,'I-Emax'!$A$1:$BM$1,0),FALSE),"")</f>
        <v>0.73694390715667313</v>
      </c>
      <c r="BQ32" s="47">
        <f>_xlfn.IFNA(VLOOKUP($A32,'I-Emax'!$A:$BM,MATCH(BQ$1,'I-Emax'!$A$1:$BM$1,0),FALSE),"")</f>
        <v>0.73694390715667313</v>
      </c>
      <c r="BR32" s="47">
        <f>_xlfn.IFNA(VLOOKUP($A32,'I-Emax'!$A:$BM,MATCH(BR$1,'I-Emax'!$A$1:$BM$1,0),FALSE),"")</f>
        <v>0.47412008281573498</v>
      </c>
      <c r="BS32" s="47">
        <f>_xlfn.IFNA(VLOOKUP($A32,'I-Emax'!$A:$BM,MATCH(BS$1,'I-Emax'!$A$1:$BM$1,0),FALSE),"")</f>
        <v>0.47412008281573498</v>
      </c>
      <c r="BT32" s="47">
        <f>_xlfn.IFNA(VLOOKUP($A32,'I-Emax'!$A:$BM,MATCH(BT$1,'I-Emax'!$A$1:$BM$1,0),FALSE),"")</f>
        <v>0.6</v>
      </c>
      <c r="BU32" s="47" t="str">
        <f>_xlfn.IFNA(VLOOKUP($A32,'I-Emax'!$A:$BM,MATCH(BU$1,'I-Emax'!$A$1:$BM$1,0),FALSE),"")</f>
        <v/>
      </c>
      <c r="BV32" s="47" t="str">
        <f>_xlfn.IFNA(VLOOKUP($A32,'I-Emax'!$A:$BM,MATCH(BV$1,'I-Emax'!$A$1:$BM$1,0),FALSE),"")</f>
        <v/>
      </c>
      <c r="BW32" s="47" t="str">
        <f>_xlfn.IFNA(VLOOKUP($A32,'I-Emax'!$A:$BM,MATCH(BW$1,'I-Emax'!$A$1:$BM$1,0),FALSE),"")</f>
        <v/>
      </c>
      <c r="BX32" s="47" t="str">
        <f>_xlfn.IFNA(VLOOKUP($A32,'I-Emax'!$A:$BM,MATCH(BX$1,'I-Emax'!$A$1:$BM$1,0),FALSE),"")</f>
        <v/>
      </c>
      <c r="BY32" s="47" t="str">
        <f>_xlfn.IFNA(VLOOKUP($A32,'I-Emax'!$A:$BM,MATCH(BY$1,'I-Emax'!$A$1:$BM$1,0),FALSE),"")</f>
        <v/>
      </c>
      <c r="BZ32" s="47" t="str">
        <f>_xlfn.IFNA(VLOOKUP($A32,'I-Emax'!$A:$BM,MATCH(BZ$1,'I-Emax'!$A$1:$BM$1,0),FALSE),"")</f>
        <v/>
      </c>
      <c r="CA32" s="40" t="str">
        <f>_xlfn.IFNA(VLOOKUP($A32,'B-Emax'!$A:$BM,MATCH(CA$1,'B-Emax'!$A$1:$BM$1,0),FALSE),"")</f>
        <v/>
      </c>
      <c r="CB32" s="41">
        <f>_xlfn.IFNA(VLOOKUP($A32,'B-Emax'!$A:$BM,MATCH(CB$1,'B-Emax'!$A$1:$BM$1,0),FALSE),"")</f>
        <v>1</v>
      </c>
      <c r="CC32" s="41">
        <f>_xlfn.IFNA(VLOOKUP($A32,'B-Emax'!$A:$BM,MATCH(CC$1,'B-Emax'!$A$1:$BM$1,0),FALSE),"")</f>
        <v>0.60731837217481766</v>
      </c>
      <c r="CD32" s="41">
        <f>_xlfn.IFNA(VLOOKUP($A32,'B-Emax'!$A:$BM,MATCH(CD$1,'B-Emax'!$A$1:$BM$1,0),FALSE),"")</f>
        <v>0.7683734996678363</v>
      </c>
      <c r="CE32" s="41">
        <f>_xlfn.IFNA(VLOOKUP($A32,'B-Emax'!$A:$BM,MATCH(CE$1,'B-Emax'!$A$1:$BM$1,0),FALSE),"")</f>
        <v>0.77875452022541491</v>
      </c>
      <c r="CF32" s="41">
        <f>_xlfn.IFNA(VLOOKUP($A32,'B-Emax'!$A:$BM,MATCH(CF$1,'B-Emax'!$A$1:$BM$1,0),FALSE),"")</f>
        <v>0</v>
      </c>
      <c r="CG32" s="41" t="str">
        <f>_xlfn.IFNA(VLOOKUP($A32,'B-Emax'!$A:$BM,MATCH(CG$1,'B-Emax'!$A$1:$BM$1,0),FALSE),"")</f>
        <v/>
      </c>
      <c r="CH32" s="41" t="str">
        <f>_xlfn.IFNA(VLOOKUP($A32,'B-Emax'!$A:$BM,MATCH(CH$1,'B-Emax'!$A$1:$BM$1,0),FALSE),"")</f>
        <v/>
      </c>
      <c r="CI32" s="41" t="str">
        <f>_xlfn.IFNA(VLOOKUP($A32,'B-Emax'!$A:$BM,MATCH(CI$1,'B-Emax'!$A$1:$BM$1,0),FALSE),"")</f>
        <v/>
      </c>
      <c r="CJ32" s="41" t="str">
        <f>_xlfn.IFNA(VLOOKUP($A32,'B-Emax'!$A:$BM,MATCH(CJ$1,'B-Emax'!$A$1:$BM$1,0),FALSE),"")</f>
        <v/>
      </c>
      <c r="CK32" s="41" t="str">
        <f>_xlfn.IFNA(VLOOKUP($A32,'B-Emax'!$A:$BM,MATCH(CK$1,'B-Emax'!$A$1:$BM$1,0),FALSE),"")</f>
        <v/>
      </c>
      <c r="CL32" s="41" t="str">
        <f>_xlfn.IFNA(VLOOKUP($A32,'B-Emax'!$A:$BM,MATCH(CL$1,'B-Emax'!$A$1:$BM$1,0),FALSE),"")</f>
        <v/>
      </c>
      <c r="CM32" s="47" t="str">
        <f>_xlfn.IFNA(VLOOKUP($A32,'I-Emax'!$A:$BQ,MATCH(CM$1,'I-Emax'!$A$1:$BQ$1,0),FALSE),"")</f>
        <v/>
      </c>
      <c r="CN32" s="47">
        <f>_xlfn.IFNA(VLOOKUP($A32,'I-Emax'!$A:$BQ,MATCH(CN$1,'I-Emax'!$A$1:$BQ$1,0),FALSE),"")</f>
        <v>1</v>
      </c>
      <c r="CO32" s="47">
        <f>_xlfn.IFNA(VLOOKUP($A32,'I-Emax'!$A:$BQ,MATCH(CO$1,'I-Emax'!$A$1:$BQ$1,0),FALSE),"")</f>
        <v>1</v>
      </c>
      <c r="CP32" s="47">
        <f>_xlfn.IFNA(VLOOKUP($A32,'I-Emax'!$A:$BQ,MATCH(CP$1,'I-Emax'!$A$1:$BQ$1,0),FALSE),"")</f>
        <v>0</v>
      </c>
      <c r="CQ32" s="47">
        <f>_xlfn.IFNA(VLOOKUP($A32,'I-Emax'!$A:$BQ,MATCH(CQ$1,'I-Emax'!$A$1:$BQ$1,0),FALSE),"")</f>
        <v>0</v>
      </c>
      <c r="CR32" s="47">
        <f>_xlfn.IFNA(VLOOKUP($A32,'I-Emax'!$A:$BQ,MATCH(CR$1,'I-Emax'!$A$1:$BQ$1,0),FALSE),"")</f>
        <v>0.47895169891817757</v>
      </c>
      <c r="CS32" s="47" t="str">
        <f>_xlfn.IFNA(VLOOKUP($A32,'I-Emax'!$A:$BQ,MATCH(CS$1,'I-Emax'!$A$1:$BQ$1,0),FALSE),"")</f>
        <v/>
      </c>
      <c r="CT32" s="47" t="str">
        <f>_xlfn.IFNA(VLOOKUP($A32,'I-Emax'!$A:$BQ,MATCH(CT$1,'I-Emax'!$A$1:$BQ$1,0),FALSE),"")</f>
        <v/>
      </c>
      <c r="CU32" s="47" t="str">
        <f>_xlfn.IFNA(VLOOKUP($A32,'I-Emax'!$A:$BQ,MATCH(CU$1,'I-Emax'!$A$1:$BQ$1,0),FALSE),"")</f>
        <v/>
      </c>
      <c r="CV32" s="47" t="str">
        <f>_xlfn.IFNA(VLOOKUP($A32,'I-Emax'!$A:$BQ,MATCH(CV$1,'I-Emax'!$A$1:$BQ$1,0),FALSE),"")</f>
        <v/>
      </c>
      <c r="CW32" s="47" t="str">
        <f>_xlfn.IFNA(VLOOKUP($A32,'I-Emax'!$A:$BQ,MATCH(CW$1,'I-Emax'!$A$1:$BQ$1,0),FALSE),"")</f>
        <v/>
      </c>
      <c r="CX32" s="47" t="str">
        <f>_xlfn.IFNA(VLOOKUP($A32,'I-Emax'!$A:$BQ,MATCH(CX$1,'I-Emax'!$A$1:$BQ$1,0),FALSE),"")</f>
        <v/>
      </c>
      <c r="CY32" s="147" t="str">
        <f>_xlfn.IFNA(VLOOKUP($A32,'B-Emax'!$A:$IC,MATCH(CY$1,'B-Emax'!$A$1:$IC$1,0),FALSE),"")</f>
        <v/>
      </c>
      <c r="CZ32" s="51">
        <f>_xlfn.IFNA(VLOOKUP($A32,'B-Emax'!$A:$IC,MATCH(CZ$1,'B-Emax'!$A$1:$IC$1,0),FALSE),"")</f>
        <v>0.75471289274106179</v>
      </c>
      <c r="DA32" s="51" t="str">
        <f>_xlfn.IFNA(VLOOKUP($A32,'B-Emax'!$A:$IC,MATCH(DA$1,'B-Emax'!$A$1:$IC$1,0),FALSE),"")</f>
        <v/>
      </c>
      <c r="DB32" s="51" t="str">
        <f>_xlfn.IFNA(VLOOKUP($A32,'B-Emax'!$A:$IC,MATCH(DB$1,'B-Emax'!$A$1:$IC$1,0),FALSE),"")</f>
        <v/>
      </c>
      <c r="DC32" s="51" t="str">
        <f>_xlfn.IFNA(VLOOKUP($A32,'I-Emax'!$A:$IC,MATCH(DC$1,'I-Emax'!$A$1:$IC$1,0),FALSE),"")</f>
        <v/>
      </c>
      <c r="DD32" s="51">
        <f>_xlfn.IFNA(VLOOKUP($A32,'I-Emax'!$A:$IC,MATCH(DD$1,'I-Emax'!$A$1:$IC$1,0),FALSE),"")</f>
        <v>0.73694390715667313</v>
      </c>
      <c r="DE32" s="51" t="str">
        <f>_xlfn.IFNA(VLOOKUP($A32,'I-Emax'!$A:$IC,MATCH(DE$1,'I-Emax'!$A$1:$IC$1,0),FALSE),"")</f>
        <v/>
      </c>
      <c r="DF32" s="51" t="str">
        <f>_xlfn.IFNA(VLOOKUP($A32,'I-Emax'!$A:$IC,MATCH(DF$1,'I-Emax'!$A$1:$IC$1,0),FALSE),"")</f>
        <v/>
      </c>
      <c r="DG32" s="147" t="str">
        <f>_xlfn.IFNA(VLOOKUP($A32,'B-Emax'!$A:$IC,MATCH(DG$1,'B-Emax'!$A$1:$IC$1,0),FALSE),"")</f>
        <v/>
      </c>
      <c r="DH32" s="51">
        <f>_xlfn.IFNA(VLOOKUP($A32,'B-Emax'!$A:$IC,MATCH(DH$1,'B-Emax'!$A$1:$IC$1,0),FALSE),"")</f>
        <v>0.51116725261917328</v>
      </c>
      <c r="DI32" s="51" t="str">
        <f>_xlfn.IFNA(VLOOKUP($A32,'B-Emax'!$A:$IC,MATCH(DI$1,'B-Emax'!$A$1:$IC$1,0),FALSE),"")</f>
        <v/>
      </c>
      <c r="DJ32" s="51" t="str">
        <f>_xlfn.IFNA(VLOOKUP($A32,'B-Emax'!$A:$IC,MATCH(DJ$1,'B-Emax'!$A$1:$IC$1,0),FALSE),"")</f>
        <v/>
      </c>
      <c r="DK32" s="51" t="str">
        <f>_xlfn.IFNA(VLOOKUP($A32,'I-Emax'!$A:$IC,MATCH(DK$1,'I-Emax'!$A$1:$IC$1,0),FALSE),"")</f>
        <v/>
      </c>
      <c r="DL32" s="51">
        <f>_xlfn.IFNA(VLOOKUP($A32,'I-Emax'!$A:$IC,MATCH(DL$1,'I-Emax'!$A$1:$IC$1,0),FALSE),"")</f>
        <v>0.60442559598896328</v>
      </c>
      <c r="DM32" s="51" t="str">
        <f>_xlfn.IFNA(VLOOKUP($A32,'I-Emax'!$A:$IC,MATCH(DM$1,'I-Emax'!$A$1:$IC$1,0),FALSE),"")</f>
        <v/>
      </c>
      <c r="DN32" s="51" t="str">
        <f>_xlfn.IFNA(VLOOKUP($A32,'I-Emax'!$A:$IC,MATCH(DN$1,'I-Emax'!$A$1:$IC$1,0),FALSE),"")</f>
        <v/>
      </c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</row>
    <row r="33" spans="1:139" s="49" customFormat="1" x14ac:dyDescent="0.2">
      <c r="A33" s="29" t="s">
        <v>78</v>
      </c>
      <c r="B33" s="333" t="str">
        <f>VLOOKUP($A33,BI!$A:$Q,MATCH(B$1,BI!$A$1:$Q$1,0),FALSE)</f>
        <v/>
      </c>
      <c r="C33" s="373">
        <f>VLOOKUP($A33,BI!$A:$Q,MATCH(C$1,BI!$A$1:$Q$1,0),FALSE)</f>
        <v>1</v>
      </c>
      <c r="D33" s="373">
        <f>VLOOKUP($A33,BI!$A:$Q,MATCH(D$1,BI!$A$1:$Q$1,0),FALSE)</f>
        <v>1</v>
      </c>
      <c r="E33" s="373">
        <f>VLOOKUP($A33,BI!$A:$Q,MATCH(E$1,BI!$A$1:$Q$1,0),FALSE)</f>
        <v>1</v>
      </c>
      <c r="F33" s="373">
        <f>VLOOKUP($A33,BI!$A:$Q,MATCH(F$1,BI!$A$1:$Q$1,0),FALSE)</f>
        <v>1</v>
      </c>
      <c r="G33" s="373">
        <f>VLOOKUP($A33,BI!$A:$Q,MATCH(G$1,BI!$A$1:$Q$1,0),FALSE)</f>
        <v>1</v>
      </c>
      <c r="H33" s="373" t="str">
        <f>VLOOKUP($A33,BI!$A:$Q,MATCH(H$1,BI!$A$1:$Q$1,0),FALSE)</f>
        <v/>
      </c>
      <c r="I33" s="373" t="str">
        <f>VLOOKUP($A33,BI!$A:$Q,MATCH(I$1,BI!$A$1:$Q$1,0),FALSE)</f>
        <v/>
      </c>
      <c r="J33" s="373" t="str">
        <f>VLOOKUP($A33,BI!$A:$Q,MATCH(J$1,BI!$A$1:$Q$1,0),FALSE)</f>
        <v/>
      </c>
      <c r="K33" s="373" t="str">
        <f>VLOOKUP($A33,BI!$A:$Q,MATCH(K$1,BI!$A$1:$Q$1,0),FALSE)</f>
        <v/>
      </c>
      <c r="L33" s="373">
        <f>VLOOKUP($A33,BI!$A:$Q,MATCH(L$1,BI!$A$1:$Q$1,0),FALSE)</f>
        <v>1</v>
      </c>
      <c r="M33" s="373" t="str">
        <f>VLOOKUP($A33,BI!$A:$Q,MATCH(M$1,BI!$A$1:$Q$1,0),FALSE)</f>
        <v/>
      </c>
      <c r="N33" s="49">
        <f t="shared" si="1"/>
        <v>6</v>
      </c>
      <c r="O33" s="49" t="str">
        <f>VLOOKUP($A33,BI!$A:$Q,MATCH(O$1,BI!$A$1:$Q$1,0),FALSE)</f>
        <v/>
      </c>
      <c r="P33" s="37">
        <f>VLOOKUP($A33,BI!$A:$Q,MATCH(P$1,BI!$A$1:$Q$1,0),FALSE)</f>
        <v>1</v>
      </c>
      <c r="Q33" s="37" t="str">
        <f>VLOOKUP($A33,BI!$A:$Q,MATCH(Q$1,BI!$A$1:$Q$1,0),FALSE)</f>
        <v/>
      </c>
      <c r="R33" s="37">
        <f>VLOOKUP($A33,BI!$A:$Q,MATCH(R$1,BI!$A$1:$Q$1,0),FALSE)</f>
        <v>1</v>
      </c>
      <c r="S33" s="37">
        <f t="shared" si="0"/>
        <v>2</v>
      </c>
      <c r="T33" s="61" cm="1">
        <f t="array" ref="T33">IFERROR(IF(N33&gt;2,RSQ(IF($B33:$M33&lt;&gt;"",AE33:AP33,""),IF($B33:$M33&lt;&gt;"",AQ33:BB33,"")),""),"")</f>
        <v>0.44880864947763877</v>
      </c>
      <c r="U33" s="51" cm="1">
        <f t="array" ref="U33">IFERROR(IF($N33&gt;2,RSQ(IF($AE33:$AP33&lt;&gt;"",BC33:BN33,""),IF($AE33:$AP33&lt;&gt;"",BO33:BZ33,"")),""),"")</f>
        <v>0.18718788109246928</v>
      </c>
      <c r="V33" s="51" cm="1">
        <f t="array" ref="V33">IFERROR(IF($N33&gt;2,RSQ(IF($B33:$M33&lt;&gt;"",CA33:CL33,""),IF($B33:$M33&lt;&gt;"",CM33:CX33,"")),""),"")</f>
        <v>0.18718788109246956</v>
      </c>
      <c r="W33" s="61" t="str" cm="1">
        <f t="array" ref="W33">IFERROR(IF(AND($S33&gt;2,$N33&gt;2),RSQ(IF($B33:$M33&lt;&gt;"",AE33:AP33,""),IF($B33:$M33&lt;&gt;"",AQ33:BB33,"")),""),"")</f>
        <v/>
      </c>
      <c r="X33" s="51" t="str" cm="1">
        <f t="array" ref="X33">IFERROR(IF(AND($S33&gt;2,$N33&gt;2),RSQ(IF($AE33:$AP33&lt;&gt;"",BC33:BN33,""),IF($AE33:$AP33&lt;&gt;"",BO33:BZ33,"")),""),"")</f>
        <v/>
      </c>
      <c r="Y33" s="61" cm="1">
        <f t="array" ref="Y33">IFERROR(IF(COUNT(C33:G33)&gt;2,RSQ(IF($C33:$G33&lt;&gt;"",AF33:AJ33,""),IF($C33:$G33&lt;&gt;"",AR33:AV33,"")),""),"")</f>
        <v>0.23579914873848185</v>
      </c>
      <c r="Z33" s="51" cm="1">
        <f t="array" ref="Z33">IFERROR(IF(COUNT(C33:G33)&gt;2,RSQ(IF($C33:$G33&lt;&gt;"",BD33:BH33,""),IF($C33:$G33&lt;&gt;"",BP33:BT33,"")),""),"")</f>
        <v>4.25260987346891E-2</v>
      </c>
      <c r="AA33" s="51" t="str" cm="1">
        <f t="array" ref="AA33">IFERROR(IF(COUNT(H33:K33)&gt;2,RSQ(IF($H33:$K33&lt;&gt;"",AK33:AN33,""),IF($H33:$K33&lt;&gt;"",AW33:AZ33,"")),""),"")</f>
        <v/>
      </c>
      <c r="AB33" s="51" t="str" cm="1">
        <f t="array" ref="AB33">IFERROR(IF(COUNT(H33:K33)&gt;2,RSQ(IF($H33:$K33&lt;&gt;"",BI33:BL33,""),IF($H33:$K33&lt;&gt;"",BU33:BX33,"")),""),"")</f>
        <v/>
      </c>
      <c r="AC33" s="61" t="str" cm="1">
        <f t="array" ref="AC33">IFERROR(IF($S33&gt;2,RSQ(IF($O33:$R33&lt;&gt;"",CY33:DB33,""),IF($O33:$R33&lt;&gt;"",DC33:DF33,"")),""),"")</f>
        <v/>
      </c>
      <c r="AD33" s="51" t="str" cm="1">
        <f t="array" ref="AD33">IFERROR(IF($S33&gt;2,RSQ(IF($O33:$R33&lt;&gt;"",DG33:DJ33,""),IF($O33:$R33&lt;&gt;"",DK33:DN33,"")),""),"")</f>
        <v/>
      </c>
      <c r="AE33" s="80" t="str">
        <f>_xlfn.IFNA(VLOOKUP($A33,'B-Emax'!$A:$BM,MATCH(AE$1,'B-Emax'!$A$1:$BM$1,0),FALSE),"")</f>
        <v/>
      </c>
      <c r="AF33" s="81">
        <f>_xlfn.IFNA(VLOOKUP($A33,'B-Emax'!$A:$BM,MATCH(AF$1,'B-Emax'!$A$1:$BM$1,0),FALSE),"")</f>
        <v>133.69999999999999</v>
      </c>
      <c r="AG33" s="81">
        <f>_xlfn.IFNA(VLOOKUP($A33,'B-Emax'!$A:$BM,MATCH(AG$1,'B-Emax'!$A$1:$BM$1,0),FALSE),"")</f>
        <v>143.80000000000001</v>
      </c>
      <c r="AH33" s="81">
        <f>_xlfn.IFNA(VLOOKUP($A33,'B-Emax'!$A:$BM,MATCH(AH$1,'B-Emax'!$A$1:$BM$1,0),FALSE),"")</f>
        <v>165.8</v>
      </c>
      <c r="AI33" s="81">
        <f>_xlfn.IFNA(VLOOKUP($A33,'B-Emax'!$A:$BM,MATCH(AI$1,'B-Emax'!$A$1:$BM$1,0),FALSE),"")</f>
        <v>190.3</v>
      </c>
      <c r="AJ33" s="81">
        <f>_xlfn.IFNA(VLOOKUP($A33,'B-Emax'!$A:$BM,MATCH(AJ$1,'B-Emax'!$A$1:$BM$1,0),FALSE),"")</f>
        <v>122.6</v>
      </c>
      <c r="AK33" s="82" t="str">
        <f>_xlfn.IFNA(VLOOKUP($A33,'B-Emax'!$A:$BM,MATCH(AK$1,'B-Emax'!$A$1:$BM$1,0),FALSE),"")</f>
        <v/>
      </c>
      <c r="AL33" s="82" t="str">
        <f>_xlfn.IFNA(VLOOKUP($A33,'B-Emax'!$A:$BM,MATCH(AL$1,'B-Emax'!$A$1:$BM$1,0),FALSE),"")</f>
        <v/>
      </c>
      <c r="AM33" s="82" t="str">
        <f>_xlfn.IFNA(VLOOKUP($A33,'B-Emax'!$A:$BM,MATCH(AM$1,'B-Emax'!$A$1:$BM$1,0),FALSE),"")</f>
        <v/>
      </c>
      <c r="AN33" s="81" t="str">
        <f>_xlfn.IFNA(VLOOKUP($A33,'B-Emax'!$A:$BM,MATCH(AN$1,'B-Emax'!$A$1:$BM$1,0),FALSE),"")</f>
        <v/>
      </c>
      <c r="AO33" s="82">
        <f>_xlfn.IFNA(VLOOKUP($A33,'B-Emax'!$A:$BM,MATCH(AO$1,'B-Emax'!$A$1:$BM$1,0),FALSE),"")</f>
        <v>53.43</v>
      </c>
      <c r="AP33" s="82" t="str">
        <f>_xlfn.IFNA(VLOOKUP($A33,'B-Emax'!$A:$BM,MATCH(AP$1,'B-Emax'!$A$1:$BM$1,0),FALSE),"")</f>
        <v/>
      </c>
      <c r="AQ33" s="50" t="str">
        <f>_xlfn.IFNA(VLOOKUP($A33,'I-Emax'!$A:$BM,MATCH(AQ$1,'I-Emax'!$A$1:$BM$1,0),FALSE),"")</f>
        <v/>
      </c>
      <c r="AR33" s="50">
        <f>_xlfn.IFNA(VLOOKUP($A33,'I-Emax'!$A:$BM,MATCH(AR$1,'I-Emax'!$A$1:$BM$1,0),FALSE),"")</f>
        <v>17.8</v>
      </c>
      <c r="AS33" s="50">
        <f>_xlfn.IFNA(VLOOKUP($A33,'I-Emax'!$A:$BM,MATCH(AS$1,'I-Emax'!$A$1:$BM$1,0),FALSE),"")</f>
        <v>17.8</v>
      </c>
      <c r="AT33" s="50">
        <f>_xlfn.IFNA(VLOOKUP($A33,'I-Emax'!$A:$BM,MATCH(AT$1,'I-Emax'!$A$1:$BM$1,0),FALSE),"")</f>
        <v>16.5</v>
      </c>
      <c r="AU33" s="50">
        <f>_xlfn.IFNA(VLOOKUP($A33,'I-Emax'!$A:$BM,MATCH(AU$1,'I-Emax'!$A$1:$BM$1,0),FALSE),"")</f>
        <v>16.5</v>
      </c>
      <c r="AV33" s="50">
        <f>_xlfn.IFNA(VLOOKUP($A33,'I-Emax'!$A:$BM,MATCH(AV$1,'I-Emax'!$A$1:$BM$1,0),FALSE),"")</f>
        <v>6.8</v>
      </c>
      <c r="AW33" s="50" t="str">
        <f>_xlfn.IFNA(VLOOKUP($A33,'I-Emax'!$A:$BM,MATCH(AW$1,'I-Emax'!$A$1:$BM$1,0),FALSE),"")</f>
        <v/>
      </c>
      <c r="AX33" s="50" t="str">
        <f>_xlfn.IFNA(VLOOKUP($A33,'I-Emax'!$A:$BM,MATCH(AX$1,'I-Emax'!$A$1:$BM$1,0),FALSE),"")</f>
        <v/>
      </c>
      <c r="AY33" s="50" t="str">
        <f>_xlfn.IFNA(VLOOKUP($A33,'I-Emax'!$A:$BM,MATCH(AY$1,'I-Emax'!$A$1:$BM$1,0),FALSE),"")</f>
        <v/>
      </c>
      <c r="AZ33" s="50" t="str">
        <f>_xlfn.IFNA(VLOOKUP($A33,'I-Emax'!$A:$BM,MATCH(AZ$1,'I-Emax'!$A$1:$BM$1,0),FALSE),"")</f>
        <v/>
      </c>
      <c r="BA33" s="50">
        <f>_xlfn.IFNA(VLOOKUP($A33,'I-Emax'!$A:$BM,MATCH(BA$1,'I-Emax'!$A$1:$BM$1,0),FALSE),"")</f>
        <v>8.6</v>
      </c>
      <c r="BB33" s="50" t="str">
        <f>_xlfn.IFNA(VLOOKUP($A33,'I-Emax'!$A:$BM,MATCH(BB$1,'I-Emax'!$A$1:$BM$1,0),FALSE),"")</f>
        <v/>
      </c>
      <c r="BC33" s="40" t="str">
        <f>_xlfn.IFNA(VLOOKUP($A33,'B-Emax'!$A:$BM,MATCH(BC$1,'B-Emax'!$A$1:$BM$1,0),FALSE),"")</f>
        <v/>
      </c>
      <c r="BD33" s="41">
        <f>_xlfn.IFNA(VLOOKUP($A33,'B-Emax'!$A:$BM,MATCH(BD$1,'B-Emax'!$A$1:$BM$1,0),FALSE),"")</f>
        <v>0.14485373781148428</v>
      </c>
      <c r="BE33" s="41">
        <f>_xlfn.IFNA(VLOOKUP($A33,'B-Emax'!$A:$BM,MATCH(BE$1,'B-Emax'!$A$1:$BM$1,0),FALSE),"")</f>
        <v>0.23796127751116999</v>
      </c>
      <c r="BF33" s="41">
        <f>_xlfn.IFNA(VLOOKUP($A33,'B-Emax'!$A:$BM,MATCH(BF$1,'B-Emax'!$A$1:$BM$1,0),FALSE),"")</f>
        <v>0.44569892473118283</v>
      </c>
      <c r="BG33" s="41">
        <f>_xlfn.IFNA(VLOOKUP($A33,'B-Emax'!$A:$BM,MATCH(BG$1,'B-Emax'!$A$1:$BM$1,0),FALSE),"")</f>
        <v>0.39003894240623083</v>
      </c>
      <c r="BH33" s="41">
        <f>_xlfn.IFNA(VLOOKUP($A33,'B-Emax'!$A:$BM,MATCH(BH$1,'B-Emax'!$A$1:$BM$1,0),FALSE),"")</f>
        <v>0.35556844547563804</v>
      </c>
      <c r="BI33" s="41" t="str">
        <f>_xlfn.IFNA(VLOOKUP($A33,'B-Emax'!$A:$BM,MATCH(BI$1,'B-Emax'!$A$1:$BM$1,0),FALSE),"")</f>
        <v/>
      </c>
      <c r="BJ33" s="41" t="str">
        <f>_xlfn.IFNA(VLOOKUP($A33,'B-Emax'!$A:$BM,MATCH(BJ$1,'B-Emax'!$A$1:$BM$1,0),FALSE),"")</f>
        <v/>
      </c>
      <c r="BK33" s="41" t="str">
        <f>_xlfn.IFNA(VLOOKUP($A33,'B-Emax'!$A:$BM,MATCH(BK$1,'B-Emax'!$A$1:$BM$1,0),FALSE),"")</f>
        <v/>
      </c>
      <c r="BL33" s="41" t="str">
        <f>_xlfn.IFNA(VLOOKUP($A33,'B-Emax'!$A:$BM,MATCH(BL$1,'B-Emax'!$A$1:$BM$1,0),FALSE),"")</f>
        <v/>
      </c>
      <c r="BM33" s="41">
        <f>_xlfn.IFNA(VLOOKUP($A33,'B-Emax'!$A:$BM,MATCH(BM$1,'B-Emax'!$A$1:$BM$1,0),FALSE),"")</f>
        <v>0.43795081967213112</v>
      </c>
      <c r="BN33" s="41" t="str">
        <f>_xlfn.IFNA(VLOOKUP($A33,'B-Emax'!$A:$BM,MATCH(BN$1,'B-Emax'!$A$1:$BM$1,0),FALSE),"")</f>
        <v/>
      </c>
      <c r="BO33" s="47" t="str">
        <f>_xlfn.IFNA(VLOOKUP($A33,'I-Emax'!$A:$BM,MATCH(BO$1,'I-Emax'!$A$1:$BM$1,0),FALSE),"")</f>
        <v/>
      </c>
      <c r="BP33" s="47">
        <f>_xlfn.IFNA(VLOOKUP($A33,'I-Emax'!$A:$BM,MATCH(BP$1,'I-Emax'!$A$1:$BM$1,0),FALSE),"")</f>
        <v>0.34429400386847198</v>
      </c>
      <c r="BQ33" s="47">
        <f>_xlfn.IFNA(VLOOKUP($A33,'I-Emax'!$A:$BM,MATCH(BQ$1,'I-Emax'!$A$1:$BM$1,0),FALSE),"")</f>
        <v>0.34429400386847198</v>
      </c>
      <c r="BR33" s="47">
        <f>_xlfn.IFNA(VLOOKUP($A33,'I-Emax'!$A:$BM,MATCH(BR$1,'I-Emax'!$A$1:$BM$1,0),FALSE),"")</f>
        <v>0.34161490683229817</v>
      </c>
      <c r="BS33" s="47">
        <f>_xlfn.IFNA(VLOOKUP($A33,'I-Emax'!$A:$BM,MATCH(BS$1,'I-Emax'!$A$1:$BM$1,0),FALSE),"")</f>
        <v>0.34161490683229817</v>
      </c>
      <c r="BT33" s="47">
        <f>_xlfn.IFNA(VLOOKUP($A33,'I-Emax'!$A:$BM,MATCH(BT$1,'I-Emax'!$A$1:$BM$1,0),FALSE),"")</f>
        <v>0.1971014492753623</v>
      </c>
      <c r="BU33" s="47" t="str">
        <f>_xlfn.IFNA(VLOOKUP($A33,'I-Emax'!$A:$BM,MATCH(BU$1,'I-Emax'!$A$1:$BM$1,0),FALSE),"")</f>
        <v/>
      </c>
      <c r="BV33" s="47" t="str">
        <f>_xlfn.IFNA(VLOOKUP($A33,'I-Emax'!$A:$BM,MATCH(BV$1,'I-Emax'!$A$1:$BM$1,0),FALSE),"")</f>
        <v/>
      </c>
      <c r="BW33" s="47" t="str">
        <f>_xlfn.IFNA(VLOOKUP($A33,'I-Emax'!$A:$BM,MATCH(BW$1,'I-Emax'!$A$1:$BM$1,0),FALSE),"")</f>
        <v/>
      </c>
      <c r="BX33" s="47" t="str">
        <f>_xlfn.IFNA(VLOOKUP($A33,'I-Emax'!$A:$BM,MATCH(BX$1,'I-Emax'!$A$1:$BM$1,0),FALSE),"")</f>
        <v/>
      </c>
      <c r="BY33" s="47">
        <f>_xlfn.IFNA(VLOOKUP($A33,'I-Emax'!$A:$BM,MATCH(BY$1,'I-Emax'!$A$1:$BM$1,0),FALSE),"")</f>
        <v>0.16380952380952379</v>
      </c>
      <c r="BZ33" s="47" t="str">
        <f>_xlfn.IFNA(VLOOKUP($A33,'I-Emax'!$A:$BM,MATCH(BZ$1,'I-Emax'!$A$1:$BM$1,0),FALSE),"")</f>
        <v/>
      </c>
      <c r="CA33" s="40" t="str">
        <f>_xlfn.IFNA(VLOOKUP($A33,'B-Emax'!$A:$BM,MATCH(CA$1,'B-Emax'!$A$1:$BM$1,0),FALSE),"")</f>
        <v/>
      </c>
      <c r="CB33" s="41">
        <f>_xlfn.IFNA(VLOOKUP($A33,'B-Emax'!$A:$BM,MATCH(CB$1,'B-Emax'!$A$1:$BM$1,0),FALSE),"")</f>
        <v>0</v>
      </c>
      <c r="CC33" s="41">
        <f>_xlfn.IFNA(VLOOKUP($A33,'B-Emax'!$A:$BM,MATCH(CC$1,'B-Emax'!$A$1:$BM$1,0),FALSE),"")</f>
        <v>0.30948655237930711</v>
      </c>
      <c r="CD33" s="41">
        <f>_xlfn.IFNA(VLOOKUP($A33,'B-Emax'!$A:$BM,MATCH(CD$1,'B-Emax'!$A$1:$BM$1,0),FALSE),"")</f>
        <v>1</v>
      </c>
      <c r="CE33" s="41">
        <f>_xlfn.IFNA(VLOOKUP($A33,'B-Emax'!$A:$BM,MATCH(CE$1,'B-Emax'!$A$1:$BM$1,0),FALSE),"")</f>
        <v>0.81498795810946867</v>
      </c>
      <c r="CF33" s="41">
        <f>_xlfn.IFNA(VLOOKUP($A33,'B-Emax'!$A:$BM,MATCH(CF$1,'B-Emax'!$A$1:$BM$1,0),FALSE),"")</f>
        <v>0.70040910350477914</v>
      </c>
      <c r="CG33" s="41" t="str">
        <f>_xlfn.IFNA(VLOOKUP($A33,'B-Emax'!$A:$BM,MATCH(CG$1,'B-Emax'!$A$1:$BM$1,0),FALSE),"")</f>
        <v/>
      </c>
      <c r="CH33" s="41" t="str">
        <f>_xlfn.IFNA(VLOOKUP($A33,'B-Emax'!$A:$BM,MATCH(CH$1,'B-Emax'!$A$1:$BM$1,0),FALSE),"")</f>
        <v/>
      </c>
      <c r="CI33" s="41" t="str">
        <f>_xlfn.IFNA(VLOOKUP($A33,'B-Emax'!$A:$BM,MATCH(CI$1,'B-Emax'!$A$1:$BM$1,0),FALSE),"")</f>
        <v/>
      </c>
      <c r="CJ33" s="41" t="str">
        <f>_xlfn.IFNA(VLOOKUP($A33,'B-Emax'!$A:$BM,MATCH(CJ$1,'B-Emax'!$A$1:$BM$1,0),FALSE),"")</f>
        <v/>
      </c>
      <c r="CK33" s="41">
        <f>_xlfn.IFNA(VLOOKUP($A33,'B-Emax'!$A:$BM,MATCH(CK$1,'B-Emax'!$A$1:$BM$1,0),FALSE),"")</f>
        <v>0.97424554090965143</v>
      </c>
      <c r="CL33" s="41" t="str">
        <f>_xlfn.IFNA(VLOOKUP($A33,'B-Emax'!$A:$BM,MATCH(CL$1,'B-Emax'!$A$1:$BM$1,0),FALSE),"")</f>
        <v/>
      </c>
      <c r="CM33" s="47" t="str">
        <f>_xlfn.IFNA(VLOOKUP($A33,'I-Emax'!$A:$BQ,MATCH(CM$1,'I-Emax'!$A$1:$BQ$1,0),FALSE),"")</f>
        <v/>
      </c>
      <c r="CN33" s="47">
        <f>_xlfn.IFNA(VLOOKUP($A33,'I-Emax'!$A:$BQ,MATCH(CN$1,'I-Emax'!$A$1:$BQ$1,0),FALSE),"")</f>
        <v>1</v>
      </c>
      <c r="CO33" s="47">
        <f>_xlfn.IFNA(VLOOKUP($A33,'I-Emax'!$A:$BQ,MATCH(CO$1,'I-Emax'!$A$1:$BQ$1,0),FALSE),"")</f>
        <v>1</v>
      </c>
      <c r="CP33" s="47">
        <f>_xlfn.IFNA(VLOOKUP($A33,'I-Emax'!$A:$BQ,MATCH(CP$1,'I-Emax'!$A$1:$BQ$1,0),FALSE),"")</f>
        <v>0.98515608081482253</v>
      </c>
      <c r="CQ33" s="47">
        <f>_xlfn.IFNA(VLOOKUP($A33,'I-Emax'!$A:$BQ,MATCH(CQ$1,'I-Emax'!$A$1:$BQ$1,0),FALSE),"")</f>
        <v>0.98515608081482253</v>
      </c>
      <c r="CR33" s="47">
        <f>_xlfn.IFNA(VLOOKUP($A33,'I-Emax'!$A:$BQ,MATCH(CR$1,'I-Emax'!$A$1:$BQ$1,0),FALSE),"")</f>
        <v>0.18445866068353914</v>
      </c>
      <c r="CS33" s="47" t="str">
        <f>_xlfn.IFNA(VLOOKUP($A33,'I-Emax'!$A:$BQ,MATCH(CS$1,'I-Emax'!$A$1:$BQ$1,0),FALSE),"")</f>
        <v/>
      </c>
      <c r="CT33" s="47" t="str">
        <f>_xlfn.IFNA(VLOOKUP($A33,'I-Emax'!$A:$BQ,MATCH(CT$1,'I-Emax'!$A$1:$BQ$1,0),FALSE),"")</f>
        <v/>
      </c>
      <c r="CU33" s="47" t="str">
        <f>_xlfn.IFNA(VLOOKUP($A33,'I-Emax'!$A:$BQ,MATCH(CU$1,'I-Emax'!$A$1:$BQ$1,0),FALSE),"")</f>
        <v/>
      </c>
      <c r="CV33" s="47" t="str">
        <f>_xlfn.IFNA(VLOOKUP($A33,'I-Emax'!$A:$BQ,MATCH(CV$1,'I-Emax'!$A$1:$BQ$1,0),FALSE),"")</f>
        <v/>
      </c>
      <c r="CW33" s="47">
        <f>_xlfn.IFNA(VLOOKUP($A33,'I-Emax'!$A:$BQ,MATCH(CW$1,'I-Emax'!$A$1:$BQ$1,0),FALSE),"")</f>
        <v>0</v>
      </c>
      <c r="CX33" s="47" t="str">
        <f>_xlfn.IFNA(VLOOKUP($A33,'I-Emax'!$A:$BQ,MATCH(CX$1,'I-Emax'!$A$1:$BQ$1,0),FALSE),"")</f>
        <v/>
      </c>
      <c r="CY33" s="147" t="str">
        <f>_xlfn.IFNA(VLOOKUP($A33,'B-Emax'!$A:$IC,MATCH(CY$1,'B-Emax'!$A$1:$IC$1,0),FALSE),"")</f>
        <v/>
      </c>
      <c r="CZ33" s="51">
        <f>_xlfn.IFNA(VLOOKUP($A33,'B-Emax'!$A:$IC,MATCH(CZ$1,'B-Emax'!$A$1:$IC$1,0),FALSE),"")</f>
        <v>0.44569892473118283</v>
      </c>
      <c r="DA33" s="51" t="str">
        <f>_xlfn.IFNA(VLOOKUP($A33,'B-Emax'!$A:$IC,MATCH(DA$1,'B-Emax'!$A$1:$IC$1,0),FALSE),"")</f>
        <v/>
      </c>
      <c r="DB33" s="51">
        <f>_xlfn.IFNA(VLOOKUP($A33,'B-Emax'!$A:$IC,MATCH(DB$1,'B-Emax'!$A$1:$IC$1,0),FALSE),"")</f>
        <v>0.43795081967213112</v>
      </c>
      <c r="DC33" s="51" t="str">
        <f>_xlfn.IFNA(VLOOKUP($A33,'I-Emax'!$A:$IC,MATCH(DC$1,'I-Emax'!$A$1:$IC$1,0),FALSE),"")</f>
        <v/>
      </c>
      <c r="DD33" s="51">
        <f>_xlfn.IFNA(VLOOKUP($A33,'I-Emax'!$A:$IC,MATCH(DD$1,'I-Emax'!$A$1:$IC$1,0),FALSE),"")</f>
        <v>0.34429400386847198</v>
      </c>
      <c r="DE33" s="51" t="str">
        <f>_xlfn.IFNA(VLOOKUP($A33,'I-Emax'!$A:$IC,MATCH(DE$1,'I-Emax'!$A$1:$IC$1,0),FALSE),"")</f>
        <v/>
      </c>
      <c r="DF33" s="51">
        <f>_xlfn.IFNA(VLOOKUP($A33,'I-Emax'!$A:$IC,MATCH(DF$1,'I-Emax'!$A$1:$IC$1,0),FALSE),"")</f>
        <v>0.16380952380952379</v>
      </c>
      <c r="DG33" s="147" t="str">
        <f>_xlfn.IFNA(VLOOKUP($A33,'B-Emax'!$A:$IC,MATCH(DG$1,'B-Emax'!$A$1:$IC$1,0),FALSE),"")</f>
        <v/>
      </c>
      <c r="DH33" s="51">
        <f>_xlfn.IFNA(VLOOKUP($A33,'B-Emax'!$A:$IC,MATCH(DH$1,'B-Emax'!$A$1:$IC$1,0),FALSE),"")</f>
        <v>0.31482426558714122</v>
      </c>
      <c r="DI33" s="51" t="str">
        <f>_xlfn.IFNA(VLOOKUP($A33,'B-Emax'!$A:$IC,MATCH(DI$1,'B-Emax'!$A$1:$IC$1,0),FALSE),"")</f>
        <v/>
      </c>
      <c r="DJ33" s="51">
        <f>_xlfn.IFNA(VLOOKUP($A33,'B-Emax'!$A:$IC,MATCH(DJ$1,'B-Emax'!$A$1:$IC$1,0),FALSE),"")</f>
        <v>0.43795081967213112</v>
      </c>
      <c r="DK33" s="51" t="str">
        <f>_xlfn.IFNA(VLOOKUP($A33,'I-Emax'!$A:$IC,MATCH(DK$1,'I-Emax'!$A$1:$IC$1,0),FALSE),"")</f>
        <v/>
      </c>
      <c r="DL33" s="51">
        <f>_xlfn.IFNA(VLOOKUP($A33,'I-Emax'!$A:$IC,MATCH(DL$1,'I-Emax'!$A$1:$IC$1,0),FALSE),"")</f>
        <v>0.31378385413538051</v>
      </c>
      <c r="DM33" s="51" t="str">
        <f>_xlfn.IFNA(VLOOKUP($A33,'I-Emax'!$A:$IC,MATCH(DM$1,'I-Emax'!$A$1:$IC$1,0),FALSE),"")</f>
        <v/>
      </c>
      <c r="DN33" s="51">
        <f>_xlfn.IFNA(VLOOKUP($A33,'I-Emax'!$A:$IC,MATCH(DN$1,'I-Emax'!$A$1:$IC$1,0),FALSE),"")</f>
        <v>0.16380952380952379</v>
      </c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</row>
    <row r="34" spans="1:139" s="49" customFormat="1" x14ac:dyDescent="0.2">
      <c r="A34" s="29" t="s">
        <v>33</v>
      </c>
      <c r="B34" s="333" t="str">
        <f>VLOOKUP($A34,BI!$A:$Q,MATCH(B$1,BI!$A$1:$Q$1,0),FALSE)</f>
        <v/>
      </c>
      <c r="C34" s="373">
        <f>VLOOKUP($A34,BI!$A:$Q,MATCH(C$1,BI!$A$1:$Q$1,0),FALSE)</f>
        <v>1</v>
      </c>
      <c r="D34" s="373">
        <f>VLOOKUP($A34,BI!$A:$Q,MATCH(D$1,BI!$A$1:$Q$1,0),FALSE)</f>
        <v>1</v>
      </c>
      <c r="E34" s="373">
        <f>VLOOKUP($A34,BI!$A:$Q,MATCH(E$1,BI!$A$1:$Q$1,0),FALSE)</f>
        <v>1</v>
      </c>
      <c r="F34" s="373">
        <f>VLOOKUP($A34,BI!$A:$Q,MATCH(F$1,BI!$A$1:$Q$1,0),FALSE)</f>
        <v>1</v>
      </c>
      <c r="G34" s="373">
        <f>VLOOKUP($A34,BI!$A:$Q,MATCH(G$1,BI!$A$1:$Q$1,0),FALSE)</f>
        <v>1</v>
      </c>
      <c r="H34" s="373" t="str">
        <f>VLOOKUP($A34,BI!$A:$Q,MATCH(H$1,BI!$A$1:$Q$1,0),FALSE)</f>
        <v/>
      </c>
      <c r="I34" s="373" t="str">
        <f>VLOOKUP($A34,BI!$A:$Q,MATCH(I$1,BI!$A$1:$Q$1,0),FALSE)</f>
        <v/>
      </c>
      <c r="J34" s="373">
        <f>VLOOKUP($A34,BI!$A:$Q,MATCH(J$1,BI!$A$1:$Q$1,0),FALSE)</f>
        <v>1</v>
      </c>
      <c r="K34" s="373">
        <f>VLOOKUP($A34,BI!$A:$Q,MATCH(K$1,BI!$A$1:$Q$1,0),FALSE)</f>
        <v>1</v>
      </c>
      <c r="L34" s="373" t="str">
        <f>VLOOKUP($A34,BI!$A:$Q,MATCH(L$1,BI!$A$1:$Q$1,0),FALSE)</f>
        <v/>
      </c>
      <c r="M34" s="373" t="str">
        <f>VLOOKUP($A34,BI!$A:$Q,MATCH(M$1,BI!$A$1:$Q$1,0),FALSE)</f>
        <v/>
      </c>
      <c r="N34" s="49">
        <f t="shared" si="1"/>
        <v>7</v>
      </c>
      <c r="O34" s="49" t="str">
        <f>VLOOKUP($A34,BI!$A:$Q,MATCH(O$1,BI!$A$1:$Q$1,0),FALSE)</f>
        <v/>
      </c>
      <c r="P34" s="37">
        <f>VLOOKUP($A34,BI!$A:$Q,MATCH(P$1,BI!$A$1:$Q$1,0),FALSE)</f>
        <v>1</v>
      </c>
      <c r="Q34" s="37">
        <f>VLOOKUP($A34,BI!$A:$Q,MATCH(Q$1,BI!$A$1:$Q$1,0),FALSE)</f>
        <v>1</v>
      </c>
      <c r="R34" s="37" t="str">
        <f>VLOOKUP($A34,BI!$A:$Q,MATCH(R$1,BI!$A$1:$Q$1,0),FALSE)</f>
        <v/>
      </c>
      <c r="S34" s="37">
        <f t="shared" si="0"/>
        <v>2</v>
      </c>
      <c r="T34" s="61" cm="1">
        <f t="array" ref="T34">IFERROR(IF(N34&gt;2,RSQ(IF($B34:$M34&lt;&gt;"",AE34:AP34,""),IF($B34:$M34&lt;&gt;"",AQ34:BB34,"")),""),"")</f>
        <v>7.5837098516010684E-3</v>
      </c>
      <c r="U34" s="51" cm="1">
        <f t="array" ref="U34">IFERROR(IF($N34&gt;2,RSQ(IF($AE34:$AP34&lt;&gt;"",BC34:BN34,""),IF($AE34:$AP34&lt;&gt;"",BO34:BZ34,"")),""),"")</f>
        <v>2.261375995876598E-2</v>
      </c>
      <c r="V34" s="51" cm="1">
        <f t="array" ref="V34">IFERROR(IF($N34&gt;2,RSQ(IF($B34:$M34&lt;&gt;"",CA34:CL34,""),IF($B34:$M34&lt;&gt;"",CM34:CX34,"")),""),"")</f>
        <v>2.261375995876598E-2</v>
      </c>
      <c r="W34" s="61" t="str" cm="1">
        <f t="array" ref="W34">IFERROR(IF(AND($S34&gt;2,$N34&gt;2),RSQ(IF($B34:$M34&lt;&gt;"",AE34:AP34,""),IF($B34:$M34&lt;&gt;"",AQ34:BB34,"")),""),"")</f>
        <v/>
      </c>
      <c r="X34" s="51" t="str" cm="1">
        <f t="array" ref="X34">IFERROR(IF(AND($S34&gt;2,$N34&gt;2),RSQ(IF($AE34:$AP34&lt;&gt;"",BC34:BN34,""),IF($AE34:$AP34&lt;&gt;"",BO34:BZ34,"")),""),"")</f>
        <v/>
      </c>
      <c r="Y34" s="61" cm="1">
        <f t="array" ref="Y34">IFERROR(IF(COUNT(C34:G34)&gt;2,RSQ(IF($C34:$G34&lt;&gt;"",AF34:AJ34,""),IF($C34:$G34&lt;&gt;"",AR34:AV34,"")),""),"")</f>
        <v>0.25803315927300058</v>
      </c>
      <c r="Z34" s="51" cm="1">
        <f t="array" ref="Z34">IFERROR(IF(COUNT(C34:G34)&gt;2,RSQ(IF($C34:$G34&lt;&gt;"",BD34:BH34,""),IF($C34:$G34&lt;&gt;"",BP34:BT34,"")),""),"")</f>
        <v>0.36845829416884096</v>
      </c>
      <c r="AA34" s="51" t="str" cm="1">
        <f t="array" ref="AA34">IFERROR(IF(COUNT(H34:K34)&gt;2,RSQ(IF($H34:$K34&lt;&gt;"",AK34:AN34,""),IF($H34:$K34&lt;&gt;"",AW34:AZ34,"")),""),"")</f>
        <v/>
      </c>
      <c r="AB34" s="51" t="str" cm="1">
        <f t="array" ref="AB34">IFERROR(IF(COUNT(H34:K34)&gt;2,RSQ(IF($H34:$K34&lt;&gt;"",BI34:BL34,""),IF($H34:$K34&lt;&gt;"",BU34:BX34,"")),""),"")</f>
        <v/>
      </c>
      <c r="AC34" s="61" t="str" cm="1">
        <f t="array" ref="AC34">IFERROR(IF($S34&gt;2,RSQ(IF($O34:$R34&lt;&gt;"",CY34:DB34,""),IF($O34:$R34&lt;&gt;"",DC34:DF34,"")),""),"")</f>
        <v/>
      </c>
      <c r="AD34" s="51" t="str" cm="1">
        <f t="array" ref="AD34">IFERROR(IF($S34&gt;2,RSQ(IF($O34:$R34&lt;&gt;"",DG34:DJ34,""),IF($O34:$R34&lt;&gt;"",DK34:DN34,"")),""),"")</f>
        <v/>
      </c>
      <c r="AE34" s="80" t="str">
        <f>_xlfn.IFNA(VLOOKUP($A34,'B-Emax'!$A:$BM,MATCH(AE$1,'B-Emax'!$A$1:$BM$1,0),FALSE),"")</f>
        <v/>
      </c>
      <c r="AF34" s="81">
        <f>_xlfn.IFNA(VLOOKUP($A34,'B-Emax'!$A:$BM,MATCH(AF$1,'B-Emax'!$A$1:$BM$1,0),FALSE),"")</f>
        <v>630.6</v>
      </c>
      <c r="AG34" s="81">
        <f>_xlfn.IFNA(VLOOKUP($A34,'B-Emax'!$A:$BM,MATCH(AG$1,'B-Emax'!$A$1:$BM$1,0),FALSE),"")</f>
        <v>379.3</v>
      </c>
      <c r="AH34" s="81">
        <f>_xlfn.IFNA(VLOOKUP($A34,'B-Emax'!$A:$BM,MATCH(AH$1,'B-Emax'!$A$1:$BM$1,0),FALSE),"")</f>
        <v>219</v>
      </c>
      <c r="AI34" s="81">
        <f>_xlfn.IFNA(VLOOKUP($A34,'B-Emax'!$A:$BM,MATCH(AI$1,'B-Emax'!$A$1:$BM$1,0),FALSE),"")</f>
        <v>333.7</v>
      </c>
      <c r="AJ34" s="81">
        <f>_xlfn.IFNA(VLOOKUP($A34,'B-Emax'!$A:$BM,MATCH(AJ$1,'B-Emax'!$A$1:$BM$1,0),FALSE),"")</f>
        <v>192.4</v>
      </c>
      <c r="AK34" s="82" t="str">
        <f>_xlfn.IFNA(VLOOKUP($A34,'B-Emax'!$A:$BM,MATCH(AK$1,'B-Emax'!$A$1:$BM$1,0),FALSE),"")</f>
        <v/>
      </c>
      <c r="AL34" s="82" t="str">
        <f>_xlfn.IFNA(VLOOKUP($A34,'B-Emax'!$A:$BM,MATCH(AL$1,'B-Emax'!$A$1:$BM$1,0),FALSE),"")</f>
        <v/>
      </c>
      <c r="AM34" s="82">
        <f>_xlfn.IFNA(VLOOKUP($A34,'B-Emax'!$A:$BM,MATCH(AM$1,'B-Emax'!$A$1:$BM$1,0),FALSE),"")</f>
        <v>148.1</v>
      </c>
      <c r="AN34" s="81">
        <f>_xlfn.IFNA(VLOOKUP($A34,'B-Emax'!$A:$BM,MATCH(AN$1,'B-Emax'!$A$1:$BM$1,0),FALSE),"")</f>
        <v>807.6</v>
      </c>
      <c r="AO34" s="82" t="str">
        <f>_xlfn.IFNA(VLOOKUP($A34,'B-Emax'!$A:$BM,MATCH(AO$1,'B-Emax'!$A$1:$BM$1,0),FALSE),"")</f>
        <v/>
      </c>
      <c r="AP34" s="82" t="str">
        <f>_xlfn.IFNA(VLOOKUP($A34,'B-Emax'!$A:$BM,MATCH(AP$1,'B-Emax'!$A$1:$BM$1,0),FALSE),"")</f>
        <v/>
      </c>
      <c r="AQ34" s="50" t="str">
        <f>_xlfn.IFNA(VLOOKUP($A34,'I-Emax'!$A:$BM,MATCH(AQ$1,'I-Emax'!$A$1:$BM$1,0),FALSE),"")</f>
        <v/>
      </c>
      <c r="AR34" s="50">
        <f>_xlfn.IFNA(VLOOKUP($A34,'I-Emax'!$A:$BM,MATCH(AR$1,'I-Emax'!$A$1:$BM$1,0),FALSE),"")</f>
        <v>24.2</v>
      </c>
      <c r="AS34" s="50">
        <f>_xlfn.IFNA(VLOOKUP($A34,'I-Emax'!$A:$BM,MATCH(AS$1,'I-Emax'!$A$1:$BM$1,0),FALSE),"")</f>
        <v>24.2</v>
      </c>
      <c r="AT34" s="50">
        <f>_xlfn.IFNA(VLOOKUP($A34,'I-Emax'!$A:$BM,MATCH(AT$1,'I-Emax'!$A$1:$BM$1,0),FALSE),"")</f>
        <v>24.2</v>
      </c>
      <c r="AU34" s="50">
        <f>_xlfn.IFNA(VLOOKUP($A34,'I-Emax'!$A:$BM,MATCH(AU$1,'I-Emax'!$A$1:$BM$1,0),FALSE),"")</f>
        <v>24.2</v>
      </c>
      <c r="AV34" s="50">
        <f>_xlfn.IFNA(VLOOKUP($A34,'I-Emax'!$A:$BM,MATCH(AV$1,'I-Emax'!$A$1:$BM$1,0),FALSE),"")</f>
        <v>13</v>
      </c>
      <c r="AW34" s="50" t="str">
        <f>_xlfn.IFNA(VLOOKUP($A34,'I-Emax'!$A:$BM,MATCH(AW$1,'I-Emax'!$A$1:$BM$1,0),FALSE),"")</f>
        <v/>
      </c>
      <c r="AX34" s="50" t="str">
        <f>_xlfn.IFNA(VLOOKUP($A34,'I-Emax'!$A:$BM,MATCH(AX$1,'I-Emax'!$A$1:$BM$1,0),FALSE),"")</f>
        <v/>
      </c>
      <c r="AY34" s="50">
        <f>_xlfn.IFNA(VLOOKUP($A34,'I-Emax'!$A:$BM,MATCH(AY$1,'I-Emax'!$A$1:$BM$1,0),FALSE),"")</f>
        <v>19.600000000000001</v>
      </c>
      <c r="AZ34" s="50">
        <f>_xlfn.IFNA(VLOOKUP($A34,'I-Emax'!$A:$BM,MATCH(AZ$1,'I-Emax'!$A$1:$BM$1,0),FALSE),"")</f>
        <v>14.9</v>
      </c>
      <c r="BA34" s="50" t="str">
        <f>_xlfn.IFNA(VLOOKUP($A34,'I-Emax'!$A:$BM,MATCH(BA$1,'I-Emax'!$A$1:$BM$1,0),FALSE),"")</f>
        <v/>
      </c>
      <c r="BB34" s="50" t="str">
        <f>_xlfn.IFNA(VLOOKUP($A34,'I-Emax'!$A:$BM,MATCH(BB$1,'I-Emax'!$A$1:$BM$1,0),FALSE),"")</f>
        <v/>
      </c>
      <c r="BC34" s="40" t="str">
        <f>_xlfn.IFNA(VLOOKUP($A34,'B-Emax'!$A:$BM,MATCH(BC$1,'B-Emax'!$A$1:$BM$1,0),FALSE),"")</f>
        <v/>
      </c>
      <c r="BD34" s="41">
        <f>_xlfn.IFNA(VLOOKUP($A34,'B-Emax'!$A:$BM,MATCH(BD$1,'B-Emax'!$A$1:$BM$1,0),FALSE),"")</f>
        <v>0.68320693391115928</v>
      </c>
      <c r="BE34" s="41">
        <f>_xlfn.IFNA(VLOOKUP($A34,'B-Emax'!$A:$BM,MATCH(BE$1,'B-Emax'!$A$1:$BM$1,0),FALSE),"")</f>
        <v>0.62766837663412223</v>
      </c>
      <c r="BF34" s="41">
        <f>_xlfn.IFNA(VLOOKUP($A34,'B-Emax'!$A:$BM,MATCH(BF$1,'B-Emax'!$A$1:$BM$1,0),FALSE),"")</f>
        <v>0.58870967741935487</v>
      </c>
      <c r="BG34" s="41">
        <f>_xlfn.IFNA(VLOOKUP($A34,'B-Emax'!$A:$BM,MATCH(BG$1,'B-Emax'!$A$1:$BM$1,0),FALSE),"")</f>
        <v>0.68395162943226073</v>
      </c>
      <c r="BH34" s="41">
        <f>_xlfn.IFNA(VLOOKUP($A34,'B-Emax'!$A:$BM,MATCH(BH$1,'B-Emax'!$A$1:$BM$1,0),FALSE),"")</f>
        <v>0.55800464037122965</v>
      </c>
      <c r="BI34" s="41" t="str">
        <f>_xlfn.IFNA(VLOOKUP($A34,'B-Emax'!$A:$BM,MATCH(BI$1,'B-Emax'!$A$1:$BM$1,0),FALSE),"")</f>
        <v/>
      </c>
      <c r="BJ34" s="41" t="str">
        <f>_xlfn.IFNA(VLOOKUP($A34,'B-Emax'!$A:$BM,MATCH(BJ$1,'B-Emax'!$A$1:$BM$1,0),FALSE),"")</f>
        <v/>
      </c>
      <c r="BK34" s="41">
        <f>_xlfn.IFNA(VLOOKUP($A34,'B-Emax'!$A:$BM,MATCH(BK$1,'B-Emax'!$A$1:$BM$1,0),FALSE),"")</f>
        <v>0.16026404068823719</v>
      </c>
      <c r="BL34" s="41">
        <f>_xlfn.IFNA(VLOOKUP($A34,'B-Emax'!$A:$BM,MATCH(BL$1,'B-Emax'!$A$1:$BM$1,0),FALSE),"")</f>
        <v>0.75688847235238987</v>
      </c>
      <c r="BM34" s="41" t="str">
        <f>_xlfn.IFNA(VLOOKUP($A34,'B-Emax'!$A:$BM,MATCH(BM$1,'B-Emax'!$A$1:$BM$1,0),FALSE),"")</f>
        <v/>
      </c>
      <c r="BN34" s="41" t="str">
        <f>_xlfn.IFNA(VLOOKUP($A34,'B-Emax'!$A:$BM,MATCH(BN$1,'B-Emax'!$A$1:$BM$1,0),FALSE),"")</f>
        <v/>
      </c>
      <c r="BO34" s="47" t="str">
        <f>_xlfn.IFNA(VLOOKUP($A34,'I-Emax'!$A:$BM,MATCH(BO$1,'I-Emax'!$A$1:$BM$1,0),FALSE),"")</f>
        <v/>
      </c>
      <c r="BP34" s="47">
        <f>_xlfn.IFNA(VLOOKUP($A34,'I-Emax'!$A:$BM,MATCH(BP$1,'I-Emax'!$A$1:$BM$1,0),FALSE),"")</f>
        <v>0.46808510638297868</v>
      </c>
      <c r="BQ34" s="47">
        <f>_xlfn.IFNA(VLOOKUP($A34,'I-Emax'!$A:$BM,MATCH(BQ$1,'I-Emax'!$A$1:$BM$1,0),FALSE),"")</f>
        <v>0.46808510638297868</v>
      </c>
      <c r="BR34" s="47">
        <f>_xlfn.IFNA(VLOOKUP($A34,'I-Emax'!$A:$BM,MATCH(BR$1,'I-Emax'!$A$1:$BM$1,0),FALSE),"")</f>
        <v>0.50103519668737062</v>
      </c>
      <c r="BS34" s="47">
        <f>_xlfn.IFNA(VLOOKUP($A34,'I-Emax'!$A:$BM,MATCH(BS$1,'I-Emax'!$A$1:$BM$1,0),FALSE),"")</f>
        <v>0.50103519668737062</v>
      </c>
      <c r="BT34" s="47">
        <f>_xlfn.IFNA(VLOOKUP($A34,'I-Emax'!$A:$BM,MATCH(BT$1,'I-Emax'!$A$1:$BM$1,0),FALSE),"")</f>
        <v>0.37681159420289856</v>
      </c>
      <c r="BU34" s="47" t="str">
        <f>_xlfn.IFNA(VLOOKUP($A34,'I-Emax'!$A:$BM,MATCH(BU$1,'I-Emax'!$A$1:$BM$1,0),FALSE),"")</f>
        <v/>
      </c>
      <c r="BV34" s="47" t="str">
        <f>_xlfn.IFNA(VLOOKUP($A34,'I-Emax'!$A:$BM,MATCH(BV$1,'I-Emax'!$A$1:$BM$1,0),FALSE),"")</f>
        <v/>
      </c>
      <c r="BW34" s="47">
        <f>_xlfn.IFNA(VLOOKUP($A34,'I-Emax'!$A:$BM,MATCH(BW$1,'I-Emax'!$A$1:$BM$1,0),FALSE),"")</f>
        <v>0.44044943820224725</v>
      </c>
      <c r="BX34" s="47">
        <f>_xlfn.IFNA(VLOOKUP($A34,'I-Emax'!$A:$BM,MATCH(BX$1,'I-Emax'!$A$1:$BM$1,0),FALSE),"")</f>
        <v>0.29504950495049503</v>
      </c>
      <c r="BY34" s="47" t="str">
        <f>_xlfn.IFNA(VLOOKUP($A34,'I-Emax'!$A:$BM,MATCH(BY$1,'I-Emax'!$A$1:$BM$1,0),FALSE),"")</f>
        <v/>
      </c>
      <c r="BZ34" s="47" t="str">
        <f>_xlfn.IFNA(VLOOKUP($A34,'I-Emax'!$A:$BM,MATCH(BZ$1,'I-Emax'!$A$1:$BM$1,0),FALSE),"")</f>
        <v/>
      </c>
      <c r="CA34" s="40" t="str">
        <f>_xlfn.IFNA(VLOOKUP($A34,'B-Emax'!$A:$BM,MATCH(CA$1,'B-Emax'!$A$1:$BM$1,0),FALSE),"")</f>
        <v/>
      </c>
      <c r="CB34" s="41">
        <f>_xlfn.IFNA(VLOOKUP($A34,'B-Emax'!$A:$BM,MATCH(CB$1,'B-Emax'!$A$1:$BM$1,0),FALSE),"")</f>
        <v>0.87650264633697261</v>
      </c>
      <c r="CC34" s="41">
        <f>_xlfn.IFNA(VLOOKUP($A34,'B-Emax'!$A:$BM,MATCH(CC$1,'B-Emax'!$A$1:$BM$1,0),FALSE),"")</f>
        <v>0.78341467620117966</v>
      </c>
      <c r="CD34" s="41">
        <f>_xlfn.IFNA(VLOOKUP($A34,'B-Emax'!$A:$BM,MATCH(CD$1,'B-Emax'!$A$1:$BM$1,0),FALSE),"")</f>
        <v>0.71811614475133501</v>
      </c>
      <c r="CE34" s="41">
        <f>_xlfn.IFNA(VLOOKUP($A34,'B-Emax'!$A:$BM,MATCH(CE$1,'B-Emax'!$A$1:$BM$1,0),FALSE),"")</f>
        <v>0.87775082774151936</v>
      </c>
      <c r="CF34" s="41">
        <f>_xlfn.IFNA(VLOOKUP($A34,'B-Emax'!$A:$BM,MATCH(CF$1,'B-Emax'!$A$1:$BM$1,0),FALSE),"")</f>
        <v>0.66665154588722175</v>
      </c>
      <c r="CG34" s="41" t="str">
        <f>_xlfn.IFNA(VLOOKUP($A34,'B-Emax'!$A:$BM,MATCH(CG$1,'B-Emax'!$A$1:$BM$1,0),FALSE),"")</f>
        <v/>
      </c>
      <c r="CH34" s="41" t="str">
        <f>_xlfn.IFNA(VLOOKUP($A34,'B-Emax'!$A:$BM,MATCH(CH$1,'B-Emax'!$A$1:$BM$1,0),FALSE),"")</f>
        <v/>
      </c>
      <c r="CI34" s="41">
        <f>_xlfn.IFNA(VLOOKUP($A34,'B-Emax'!$A:$BM,MATCH(CI$1,'B-Emax'!$A$1:$BM$1,0),FALSE),"")</f>
        <v>0</v>
      </c>
      <c r="CJ34" s="41">
        <f>_xlfn.IFNA(VLOOKUP($A34,'B-Emax'!$A:$BM,MATCH(CJ$1,'B-Emax'!$A$1:$BM$1,0),FALSE),"")</f>
        <v>1</v>
      </c>
      <c r="CK34" s="41" t="str">
        <f>_xlfn.IFNA(VLOOKUP($A34,'B-Emax'!$A:$BM,MATCH(CK$1,'B-Emax'!$A$1:$BM$1,0),FALSE),"")</f>
        <v/>
      </c>
      <c r="CL34" s="41" t="str">
        <f>_xlfn.IFNA(VLOOKUP($A34,'B-Emax'!$A:$BM,MATCH(CL$1,'B-Emax'!$A$1:$BM$1,0),FALSE),"")</f>
        <v/>
      </c>
      <c r="CM34" s="47" t="str">
        <f>_xlfn.IFNA(VLOOKUP($A34,'I-Emax'!$A:$BQ,MATCH(CM$1,'I-Emax'!$A$1:$BQ$1,0),FALSE),"")</f>
        <v/>
      </c>
      <c r="CN34" s="47">
        <f>_xlfn.IFNA(VLOOKUP($A34,'I-Emax'!$A:$BQ,MATCH(CN$1,'I-Emax'!$A$1:$BQ$1,0),FALSE),"")</f>
        <v>0.84003699467396931</v>
      </c>
      <c r="CO34" s="47">
        <f>_xlfn.IFNA(VLOOKUP($A34,'I-Emax'!$A:$BQ,MATCH(CO$1,'I-Emax'!$A$1:$BQ$1,0),FALSE),"")</f>
        <v>0.84003699467396931</v>
      </c>
      <c r="CP34" s="47">
        <f>_xlfn.IFNA(VLOOKUP($A34,'I-Emax'!$A:$BQ,MATCH(CP$1,'I-Emax'!$A$1:$BQ$1,0),FALSE),"")</f>
        <v>1</v>
      </c>
      <c r="CQ34" s="47">
        <f>_xlfn.IFNA(VLOOKUP($A34,'I-Emax'!$A:$BQ,MATCH(CQ$1,'I-Emax'!$A$1:$BQ$1,0),FALSE),"")</f>
        <v>1</v>
      </c>
      <c r="CR34" s="47">
        <f>_xlfn.IFNA(VLOOKUP($A34,'I-Emax'!$A:$BQ,MATCH(CR$1,'I-Emax'!$A$1:$BQ$1,0),FALSE),"")</f>
        <v>0.39693091574945766</v>
      </c>
      <c r="CS34" s="47" t="str">
        <f>_xlfn.IFNA(VLOOKUP($A34,'I-Emax'!$A:$BQ,MATCH(CS$1,'I-Emax'!$A$1:$BQ$1,0),FALSE),"")</f>
        <v/>
      </c>
      <c r="CT34" s="47" t="str">
        <f>_xlfn.IFNA(VLOOKUP($A34,'I-Emax'!$A:$BQ,MATCH(CT$1,'I-Emax'!$A$1:$BQ$1,0),FALSE),"")</f>
        <v/>
      </c>
      <c r="CU34" s="47">
        <f>_xlfn.IFNA(VLOOKUP($A34,'I-Emax'!$A:$BQ,MATCH(CU$1,'I-Emax'!$A$1:$BQ$1,0),FALSE),"")</f>
        <v>0.7058739469996046</v>
      </c>
      <c r="CV34" s="47">
        <f>_xlfn.IFNA(VLOOKUP($A34,'I-Emax'!$A:$BQ,MATCH(CV$1,'I-Emax'!$A$1:$BQ$1,0),FALSE),"")</f>
        <v>0</v>
      </c>
      <c r="CW34" s="47" t="str">
        <f>_xlfn.IFNA(VLOOKUP($A34,'I-Emax'!$A:$BQ,MATCH(CW$1,'I-Emax'!$A$1:$BQ$1,0),FALSE),"")</f>
        <v/>
      </c>
      <c r="CX34" s="47" t="str">
        <f>_xlfn.IFNA(VLOOKUP($A34,'I-Emax'!$A:$BQ,MATCH(CX$1,'I-Emax'!$A$1:$BQ$1,0),FALSE),"")</f>
        <v/>
      </c>
      <c r="CY34" s="147" t="str">
        <f>_xlfn.IFNA(VLOOKUP($A34,'B-Emax'!$A:$IC,MATCH(CY$1,'B-Emax'!$A$1:$IC$1,0),FALSE),"")</f>
        <v/>
      </c>
      <c r="CZ34" s="51">
        <f>_xlfn.IFNA(VLOOKUP($A34,'B-Emax'!$A:$IC,MATCH(CZ$1,'B-Emax'!$A$1:$IC$1,0),FALSE),"")</f>
        <v>0.68395162943226073</v>
      </c>
      <c r="DA34" s="51">
        <f>_xlfn.IFNA(VLOOKUP($A34,'B-Emax'!$A:$IC,MATCH(DA$1,'B-Emax'!$A$1:$IC$1,0),FALSE),"")</f>
        <v>0.75688847235238987</v>
      </c>
      <c r="DB34" s="51" t="str">
        <f>_xlfn.IFNA(VLOOKUP($A34,'B-Emax'!$A:$IC,MATCH(DB$1,'B-Emax'!$A$1:$IC$1,0),FALSE),"")</f>
        <v/>
      </c>
      <c r="DC34" s="51" t="str">
        <f>_xlfn.IFNA(VLOOKUP($A34,'I-Emax'!$A:$IC,MATCH(DC$1,'I-Emax'!$A$1:$IC$1,0),FALSE),"")</f>
        <v/>
      </c>
      <c r="DD34" s="51">
        <f>_xlfn.IFNA(VLOOKUP($A34,'I-Emax'!$A:$IC,MATCH(DD$1,'I-Emax'!$A$1:$IC$1,0),FALSE),"")</f>
        <v>0.50103519668737062</v>
      </c>
      <c r="DE34" s="51">
        <f>_xlfn.IFNA(VLOOKUP($A34,'I-Emax'!$A:$IC,MATCH(DE$1,'I-Emax'!$A$1:$IC$1,0),FALSE),"")</f>
        <v>0.44044943820224725</v>
      </c>
      <c r="DF34" s="51" t="str">
        <f>_xlfn.IFNA(VLOOKUP($A34,'I-Emax'!$A:$IC,MATCH(DF$1,'I-Emax'!$A$1:$IC$1,0),FALSE),"")</f>
        <v/>
      </c>
      <c r="DG34" s="147" t="str">
        <f>_xlfn.IFNA(VLOOKUP($A34,'B-Emax'!$A:$IC,MATCH(DG$1,'B-Emax'!$A$1:$IC$1,0),FALSE),"")</f>
        <v/>
      </c>
      <c r="DH34" s="51">
        <f>_xlfn.IFNA(VLOOKUP($A34,'B-Emax'!$A:$IC,MATCH(DH$1,'B-Emax'!$A$1:$IC$1,0),FALSE),"")</f>
        <v>0.62830825155362535</v>
      </c>
      <c r="DI34" s="51">
        <f>_xlfn.IFNA(VLOOKUP($A34,'B-Emax'!$A:$IC,MATCH(DI$1,'B-Emax'!$A$1:$IC$1,0),FALSE),"")</f>
        <v>0.45857625652031353</v>
      </c>
      <c r="DJ34" s="51" t="str">
        <f>_xlfn.IFNA(VLOOKUP($A34,'B-Emax'!$A:$IC,MATCH(DJ$1,'B-Emax'!$A$1:$IC$1,0),FALSE),"")</f>
        <v/>
      </c>
      <c r="DK34" s="51" t="str">
        <f>_xlfn.IFNA(VLOOKUP($A34,'I-Emax'!$A:$IC,MATCH(DK$1,'I-Emax'!$A$1:$IC$1,0),FALSE),"")</f>
        <v/>
      </c>
      <c r="DL34" s="51">
        <f>_xlfn.IFNA(VLOOKUP($A34,'I-Emax'!$A:$IC,MATCH(DL$1,'I-Emax'!$A$1:$IC$1,0),FALSE),"")</f>
        <v>0.46301044006871939</v>
      </c>
      <c r="DM34" s="51">
        <f>_xlfn.IFNA(VLOOKUP($A34,'I-Emax'!$A:$IC,MATCH(DM$1,'I-Emax'!$A$1:$IC$1,0),FALSE),"")</f>
        <v>0.36774947157637117</v>
      </c>
      <c r="DN34" s="51" t="str">
        <f>_xlfn.IFNA(VLOOKUP($A34,'I-Emax'!$A:$IC,MATCH(DN$1,'I-Emax'!$A$1:$IC$1,0),FALSE),"")</f>
        <v/>
      </c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</row>
    <row r="35" spans="1:139" s="49" customFormat="1" x14ac:dyDescent="0.2">
      <c r="A35" s="29" t="s">
        <v>182</v>
      </c>
      <c r="B35" s="333" t="str">
        <f>VLOOKUP($A35,BI!$A:$Q,MATCH(B$1,BI!$A$1:$Q$1,0),FALSE)</f>
        <v/>
      </c>
      <c r="C35" s="373">
        <f>VLOOKUP($A35,BI!$A:$Q,MATCH(C$1,BI!$A$1:$Q$1,0),FALSE)</f>
        <v>1</v>
      </c>
      <c r="D35" s="373">
        <f>VLOOKUP($A35,BI!$A:$Q,MATCH(D$1,BI!$A$1:$Q$1,0),FALSE)</f>
        <v>1</v>
      </c>
      <c r="E35" s="373">
        <f>VLOOKUP($A35,BI!$A:$Q,MATCH(E$1,BI!$A$1:$Q$1,0),FALSE)</f>
        <v>1</v>
      </c>
      <c r="F35" s="373">
        <f>VLOOKUP($A35,BI!$A:$Q,MATCH(F$1,BI!$A$1:$Q$1,0),FALSE)</f>
        <v>1</v>
      </c>
      <c r="G35" s="373">
        <f>VLOOKUP($A35,BI!$A:$Q,MATCH(G$1,BI!$A$1:$Q$1,0),FALSE)</f>
        <v>1</v>
      </c>
      <c r="H35" s="373" t="str">
        <f>VLOOKUP($A35,BI!$A:$Q,MATCH(H$1,BI!$A$1:$Q$1,0),FALSE)</f>
        <v/>
      </c>
      <c r="I35" s="373" t="str">
        <f>VLOOKUP($A35,BI!$A:$Q,MATCH(I$1,BI!$A$1:$Q$1,0),FALSE)</f>
        <v/>
      </c>
      <c r="J35" s="373">
        <f>VLOOKUP($A35,BI!$A:$Q,MATCH(J$1,BI!$A$1:$Q$1,0),FALSE)</f>
        <v>1</v>
      </c>
      <c r="K35" s="373">
        <f>VLOOKUP($A35,BI!$A:$Q,MATCH(K$1,BI!$A$1:$Q$1,0),FALSE)</f>
        <v>1</v>
      </c>
      <c r="L35" s="373" t="str">
        <f>VLOOKUP($A35,BI!$A:$Q,MATCH(L$1,BI!$A$1:$Q$1,0),FALSE)</f>
        <v/>
      </c>
      <c r="M35" s="373" t="str">
        <f>VLOOKUP($A35,BI!$A:$Q,MATCH(M$1,BI!$A$1:$Q$1,0),FALSE)</f>
        <v/>
      </c>
      <c r="N35" s="49">
        <f t="shared" ref="N35:N52" si="2">COUNT(B35:M35)</f>
        <v>7</v>
      </c>
      <c r="O35" s="49" t="str">
        <f>VLOOKUP($A35,BI!$A:$Q,MATCH(O$1,BI!$A$1:$Q$1,0),FALSE)</f>
        <v/>
      </c>
      <c r="P35" s="37">
        <f>VLOOKUP($A35,BI!$A:$Q,MATCH(P$1,BI!$A$1:$Q$1,0),FALSE)</f>
        <v>1</v>
      </c>
      <c r="Q35" s="37">
        <f>VLOOKUP($A35,BI!$A:$Q,MATCH(Q$1,BI!$A$1:$Q$1,0),FALSE)</f>
        <v>1</v>
      </c>
      <c r="R35" s="37" t="str">
        <f>VLOOKUP($A35,BI!$A:$Q,MATCH(R$1,BI!$A$1:$Q$1,0),FALSE)</f>
        <v/>
      </c>
      <c r="S35" s="37">
        <f t="shared" ref="S35:S52" si="3">COUNT(O35:R35)</f>
        <v>2</v>
      </c>
      <c r="T35" s="61" cm="1">
        <f t="array" ref="T35">IFERROR(IF(N35&gt;2,RSQ(IF($B35:$M35&lt;&gt;"",AE35:AP35,""),IF($B35:$M35&lt;&gt;"",AQ35:BB35,"")),""),"")</f>
        <v>8.134459782043589E-2</v>
      </c>
      <c r="U35" s="51" cm="1">
        <f t="array" ref="U35">IFERROR(IF($N35&gt;2,RSQ(IF($AE35:$AP35&lt;&gt;"",BC35:BN35,""),IF($AE35:$AP35&lt;&gt;"",BO35:BZ35,"")),""),"")</f>
        <v>1.5234118950184445E-2</v>
      </c>
      <c r="V35" s="51" cm="1">
        <f t="array" ref="V35">IFERROR(IF($N35&gt;2,RSQ(IF($B35:$M35&lt;&gt;"",CA35:CL35,""),IF($B35:$M35&lt;&gt;"",CM35:CX35,"")),""),"")</f>
        <v>1.5234118950184455E-2</v>
      </c>
      <c r="W35" s="61" t="str" cm="1">
        <f t="array" ref="W35">IFERROR(IF(AND($S35&gt;2,$N35&gt;2),RSQ(IF($B35:$M35&lt;&gt;"",AE35:AP35,""),IF($B35:$M35&lt;&gt;"",AQ35:BB35,"")),""),"")</f>
        <v/>
      </c>
      <c r="X35" s="51" t="str" cm="1">
        <f t="array" ref="X35">IFERROR(IF(AND($S35&gt;2,$N35&gt;2),RSQ(IF($AE35:$AP35&lt;&gt;"",BC35:BN35,""),IF($AE35:$AP35&lt;&gt;"",BO35:BZ35,"")),""),"")</f>
        <v/>
      </c>
      <c r="Y35" s="61" cm="1">
        <f t="array" ref="Y35">IFERROR(IF(COUNT(C35:G35)&gt;2,RSQ(IF($C35:$G35&lt;&gt;"",AF35:AJ35,""),IF($C35:$G35&lt;&gt;"",AR35:AV35,"")),""),"")</f>
        <v>0.37134591334381684</v>
      </c>
      <c r="Z35" s="51" cm="1">
        <f t="array" ref="Z35">IFERROR(IF(COUNT(C35:G35)&gt;2,RSQ(IF($C35:$G35&lt;&gt;"",BD35:BH35,""),IF($C35:$G35&lt;&gt;"",BP35:BT35,"")),""),"")</f>
        <v>2.2272561353273504E-3</v>
      </c>
      <c r="AA35" s="51" t="str" cm="1">
        <f t="array" ref="AA35">IFERROR(IF(COUNT(H35:K35)&gt;2,RSQ(IF($H35:$K35&lt;&gt;"",AK35:AN35,""),IF($H35:$K35&lt;&gt;"",AW35:AZ35,"")),""),"")</f>
        <v/>
      </c>
      <c r="AB35" s="51" t="str" cm="1">
        <f t="array" ref="AB35">IFERROR(IF(COUNT(H35:K35)&gt;2,RSQ(IF($H35:$K35&lt;&gt;"",BI35:BL35,""),IF($H35:$K35&lt;&gt;"",BU35:BX35,"")),""),"")</f>
        <v/>
      </c>
      <c r="AC35" s="61" t="str" cm="1">
        <f t="array" ref="AC35">IFERROR(IF($S35&gt;2,RSQ(IF($O35:$R35&lt;&gt;"",CY35:DB35,""),IF($O35:$R35&lt;&gt;"",DC35:DF35,"")),""),"")</f>
        <v/>
      </c>
      <c r="AD35" s="51" t="str" cm="1">
        <f t="array" ref="AD35">IFERROR(IF($S35&gt;2,RSQ(IF($O35:$R35&lt;&gt;"",DG35:DJ35,""),IF($O35:$R35&lt;&gt;"",DK35:DN35,"")),""),"")</f>
        <v/>
      </c>
      <c r="AE35" s="80" t="str">
        <f>_xlfn.IFNA(VLOOKUP($A35,'B-Emax'!$A:$BM,MATCH(AE$1,'B-Emax'!$A$1:$BM$1,0),FALSE),"")</f>
        <v/>
      </c>
      <c r="AF35" s="81">
        <f>_xlfn.IFNA(VLOOKUP($A35,'B-Emax'!$A:$BM,MATCH(AF$1,'B-Emax'!$A$1:$BM$1,0),FALSE),"")</f>
        <v>880.1</v>
      </c>
      <c r="AG35" s="81">
        <f>_xlfn.IFNA(VLOOKUP($A35,'B-Emax'!$A:$BM,MATCH(AG$1,'B-Emax'!$A$1:$BM$1,0),FALSE),"")</f>
        <v>322.60000000000002</v>
      </c>
      <c r="AH35" s="81">
        <f>_xlfn.IFNA(VLOOKUP($A35,'B-Emax'!$A:$BM,MATCH(AH$1,'B-Emax'!$A$1:$BM$1,0),FALSE),"")</f>
        <v>265.8</v>
      </c>
      <c r="AI35" s="81">
        <f>_xlfn.IFNA(VLOOKUP($A35,'B-Emax'!$A:$BM,MATCH(AI$1,'B-Emax'!$A$1:$BM$1,0),FALSE),"")</f>
        <v>449.4</v>
      </c>
      <c r="AJ35" s="81">
        <f>_xlfn.IFNA(VLOOKUP($A35,'B-Emax'!$A:$BM,MATCH(AJ$1,'B-Emax'!$A$1:$BM$1,0),FALSE),"")</f>
        <v>233.5</v>
      </c>
      <c r="AK35" s="82" t="str">
        <f>_xlfn.IFNA(VLOOKUP($A35,'B-Emax'!$A:$BM,MATCH(AK$1,'B-Emax'!$A$1:$BM$1,0),FALSE),"")</f>
        <v/>
      </c>
      <c r="AL35" s="82" t="str">
        <f>_xlfn.IFNA(VLOOKUP($A35,'B-Emax'!$A:$BM,MATCH(AL$1,'B-Emax'!$A$1:$BM$1,0),FALSE),"")</f>
        <v/>
      </c>
      <c r="AM35" s="82">
        <f>_xlfn.IFNA(VLOOKUP($A35,'B-Emax'!$A:$BM,MATCH(AM$1,'B-Emax'!$A$1:$BM$1,0),FALSE),"")</f>
        <v>486.3</v>
      </c>
      <c r="AN35" s="81">
        <f>_xlfn.IFNA(VLOOKUP($A35,'B-Emax'!$A:$BM,MATCH(AN$1,'B-Emax'!$A$1:$BM$1,0),FALSE),"")</f>
        <v>636.70000000000005</v>
      </c>
      <c r="AO35" s="82" t="str">
        <f>_xlfn.IFNA(VLOOKUP($A35,'B-Emax'!$A:$BM,MATCH(AO$1,'B-Emax'!$A$1:$BM$1,0),FALSE),"")</f>
        <v/>
      </c>
      <c r="AP35" s="82" t="str">
        <f>_xlfn.IFNA(VLOOKUP($A35,'B-Emax'!$A:$BM,MATCH(AP$1,'B-Emax'!$A$1:$BM$1,0),FALSE),"")</f>
        <v/>
      </c>
      <c r="AQ35" s="50" t="str">
        <f>_xlfn.IFNA(VLOOKUP($A35,'I-Emax'!$A:$BM,MATCH(AQ$1,'I-Emax'!$A$1:$BM$1,0),FALSE),"")</f>
        <v/>
      </c>
      <c r="AR35" s="50">
        <f>_xlfn.IFNA(VLOOKUP($A35,'I-Emax'!$A:$BM,MATCH(AR$1,'I-Emax'!$A$1:$BM$1,0),FALSE),"")</f>
        <v>28.7</v>
      </c>
      <c r="AS35" s="50">
        <f>_xlfn.IFNA(VLOOKUP($A35,'I-Emax'!$A:$BM,MATCH(AS$1,'I-Emax'!$A$1:$BM$1,0),FALSE),"")</f>
        <v>28.7</v>
      </c>
      <c r="AT35" s="50">
        <f>_xlfn.IFNA(VLOOKUP($A35,'I-Emax'!$A:$BM,MATCH(AT$1,'I-Emax'!$A$1:$BM$1,0),FALSE),"")</f>
        <v>19.3</v>
      </c>
      <c r="AU35" s="50">
        <f>_xlfn.IFNA(VLOOKUP($A35,'I-Emax'!$A:$BM,MATCH(AU$1,'I-Emax'!$A$1:$BM$1,0),FALSE),"")</f>
        <v>19.3</v>
      </c>
      <c r="AV35" s="50">
        <f>_xlfn.IFNA(VLOOKUP($A35,'I-Emax'!$A:$BM,MATCH(AV$1,'I-Emax'!$A$1:$BM$1,0),FALSE),"")</f>
        <v>10.1</v>
      </c>
      <c r="AW35" s="50" t="str">
        <f>_xlfn.IFNA(VLOOKUP($A35,'I-Emax'!$A:$BM,MATCH(AW$1,'I-Emax'!$A$1:$BM$1,0),FALSE),"")</f>
        <v/>
      </c>
      <c r="AX35" s="50" t="str">
        <f>_xlfn.IFNA(VLOOKUP($A35,'I-Emax'!$A:$BM,MATCH(AX$1,'I-Emax'!$A$1:$BM$1,0),FALSE),"")</f>
        <v/>
      </c>
      <c r="AY35" s="50">
        <f>_xlfn.IFNA(VLOOKUP($A35,'I-Emax'!$A:$BM,MATCH(AY$1,'I-Emax'!$A$1:$BM$1,0),FALSE),"")</f>
        <v>22.8</v>
      </c>
      <c r="AZ35" s="50">
        <f>_xlfn.IFNA(VLOOKUP($A35,'I-Emax'!$A:$BM,MATCH(AZ$1,'I-Emax'!$A$1:$BM$1,0),FALSE),"")</f>
        <v>9.5</v>
      </c>
      <c r="BA35" s="50" t="str">
        <f>_xlfn.IFNA(VLOOKUP($A35,'I-Emax'!$A:$BM,MATCH(BA$1,'I-Emax'!$A$1:$BM$1,0),FALSE),"")</f>
        <v/>
      </c>
      <c r="BB35" s="50" t="str">
        <f>_xlfn.IFNA(VLOOKUP($A35,'I-Emax'!$A:$BM,MATCH(BB$1,'I-Emax'!$A$1:$BM$1,0),FALSE),"")</f>
        <v/>
      </c>
      <c r="BC35" s="40" t="str">
        <f>_xlfn.IFNA(VLOOKUP($A35,'B-Emax'!$A:$BM,MATCH(BC$1,'B-Emax'!$A$1:$BM$1,0),FALSE),"")</f>
        <v/>
      </c>
      <c r="BD35" s="41">
        <f>_xlfn.IFNA(VLOOKUP($A35,'B-Emax'!$A:$BM,MATCH(BD$1,'B-Emax'!$A$1:$BM$1,0),FALSE),"")</f>
        <v>0.95352112676056344</v>
      </c>
      <c r="BE35" s="41">
        <f>_xlfn.IFNA(VLOOKUP($A35,'B-Emax'!$A:$BM,MATCH(BE$1,'B-Emax'!$A$1:$BM$1,0),FALSE),"")</f>
        <v>0.533840807545921</v>
      </c>
      <c r="BF35" s="41">
        <f>_xlfn.IFNA(VLOOKUP($A35,'B-Emax'!$A:$BM,MATCH(BF$1,'B-Emax'!$A$1:$BM$1,0),FALSE),"")</f>
        <v>0.71451612903225814</v>
      </c>
      <c r="BG35" s="41">
        <f>_xlfn.IFNA(VLOOKUP($A35,'B-Emax'!$A:$BM,MATCH(BG$1,'B-Emax'!$A$1:$BM$1,0),FALSE),"")</f>
        <v>0.92109038737446203</v>
      </c>
      <c r="BH35" s="41">
        <f>_xlfn.IFNA(VLOOKUP($A35,'B-Emax'!$A:$BM,MATCH(BH$1,'B-Emax'!$A$1:$BM$1,0),FALSE),"")</f>
        <v>0.67720417633410668</v>
      </c>
      <c r="BI35" s="41" t="str">
        <f>_xlfn.IFNA(VLOOKUP($A35,'B-Emax'!$A:$BM,MATCH(BI$1,'B-Emax'!$A$1:$BM$1,0),FALSE),"")</f>
        <v/>
      </c>
      <c r="BJ35" s="41" t="str">
        <f>_xlfn.IFNA(VLOOKUP($A35,'B-Emax'!$A:$BM,MATCH(BJ$1,'B-Emax'!$A$1:$BM$1,0),FALSE),"")</f>
        <v/>
      </c>
      <c r="BK35" s="41">
        <f>_xlfn.IFNA(VLOOKUP($A35,'B-Emax'!$A:$BM,MATCH(BK$1,'B-Emax'!$A$1:$BM$1,0),FALSE),"")</f>
        <v>0.52624174872849261</v>
      </c>
      <c r="BL35" s="41">
        <f>_xlfn.IFNA(VLOOKUP($A35,'B-Emax'!$A:$BM,MATCH(BL$1,'B-Emax'!$A$1:$BM$1,0),FALSE),"")</f>
        <v>0.59671977507029061</v>
      </c>
      <c r="BM35" s="41" t="str">
        <f>_xlfn.IFNA(VLOOKUP($A35,'B-Emax'!$A:$BM,MATCH(BM$1,'B-Emax'!$A$1:$BM$1,0),FALSE),"")</f>
        <v/>
      </c>
      <c r="BN35" s="41" t="str">
        <f>_xlfn.IFNA(VLOOKUP($A35,'B-Emax'!$A:$BM,MATCH(BN$1,'B-Emax'!$A$1:$BM$1,0),FALSE),"")</f>
        <v/>
      </c>
      <c r="BO35" s="47" t="str">
        <f>_xlfn.IFNA(VLOOKUP($A35,'I-Emax'!$A:$BM,MATCH(BO$1,'I-Emax'!$A$1:$BM$1,0),FALSE),"")</f>
        <v/>
      </c>
      <c r="BP35" s="47">
        <f>_xlfn.IFNA(VLOOKUP($A35,'I-Emax'!$A:$BM,MATCH(BP$1,'I-Emax'!$A$1:$BM$1,0),FALSE),"")</f>
        <v>0.55512572533849125</v>
      </c>
      <c r="BQ35" s="47">
        <f>_xlfn.IFNA(VLOOKUP($A35,'I-Emax'!$A:$BM,MATCH(BQ$1,'I-Emax'!$A$1:$BM$1,0),FALSE),"")</f>
        <v>0.55512572533849125</v>
      </c>
      <c r="BR35" s="47">
        <f>_xlfn.IFNA(VLOOKUP($A35,'I-Emax'!$A:$BM,MATCH(BR$1,'I-Emax'!$A$1:$BM$1,0),FALSE),"")</f>
        <v>0.39958592132505177</v>
      </c>
      <c r="BS35" s="47">
        <f>_xlfn.IFNA(VLOOKUP($A35,'I-Emax'!$A:$BM,MATCH(BS$1,'I-Emax'!$A$1:$BM$1,0),FALSE),"")</f>
        <v>0.39958592132505177</v>
      </c>
      <c r="BT35" s="47">
        <f>_xlfn.IFNA(VLOOKUP($A35,'I-Emax'!$A:$BM,MATCH(BT$1,'I-Emax'!$A$1:$BM$1,0),FALSE),"")</f>
        <v>0.29275362318840581</v>
      </c>
      <c r="BU35" s="47" t="str">
        <f>_xlfn.IFNA(VLOOKUP($A35,'I-Emax'!$A:$BM,MATCH(BU$1,'I-Emax'!$A$1:$BM$1,0),FALSE),"")</f>
        <v/>
      </c>
      <c r="BV35" s="47" t="str">
        <f>_xlfn.IFNA(VLOOKUP($A35,'I-Emax'!$A:$BM,MATCH(BV$1,'I-Emax'!$A$1:$BM$1,0),FALSE),"")</f>
        <v/>
      </c>
      <c r="BW35" s="47">
        <f>_xlfn.IFNA(VLOOKUP($A35,'I-Emax'!$A:$BM,MATCH(BW$1,'I-Emax'!$A$1:$BM$1,0),FALSE),"")</f>
        <v>0.51235955056179772</v>
      </c>
      <c r="BX35" s="47">
        <f>_xlfn.IFNA(VLOOKUP($A35,'I-Emax'!$A:$BM,MATCH(BX$1,'I-Emax'!$A$1:$BM$1,0),FALSE),"")</f>
        <v>0.18811881188118812</v>
      </c>
      <c r="BY35" s="47" t="str">
        <f>_xlfn.IFNA(VLOOKUP($A35,'I-Emax'!$A:$BM,MATCH(BY$1,'I-Emax'!$A$1:$BM$1,0),FALSE),"")</f>
        <v/>
      </c>
      <c r="BZ35" s="47" t="str">
        <f>_xlfn.IFNA(VLOOKUP($A35,'I-Emax'!$A:$BM,MATCH(BZ$1,'I-Emax'!$A$1:$BM$1,0),FALSE),"")</f>
        <v/>
      </c>
      <c r="CA35" s="40" t="str">
        <f>_xlfn.IFNA(VLOOKUP($A35,'B-Emax'!$A:$BM,MATCH(CA$1,'B-Emax'!$A$1:$BM$1,0),FALSE),"")</f>
        <v/>
      </c>
      <c r="CB35" s="41">
        <f>_xlfn.IFNA(VLOOKUP($A35,'B-Emax'!$A:$BM,MATCH(CB$1,'B-Emax'!$A$1:$BM$1,0),FALSE),"")</f>
        <v>1</v>
      </c>
      <c r="CC35" s="41">
        <f>_xlfn.IFNA(VLOOKUP($A35,'B-Emax'!$A:$BM,MATCH(CC$1,'B-Emax'!$A$1:$BM$1,0),FALSE),"")</f>
        <v>1.7784754444334597E-2</v>
      </c>
      <c r="CD35" s="41">
        <f>_xlfn.IFNA(VLOOKUP($A35,'B-Emax'!$A:$BM,MATCH(CD$1,'B-Emax'!$A$1:$BM$1,0),FALSE),"")</f>
        <v>0.44063530791236544</v>
      </c>
      <c r="CE35" s="41">
        <f>_xlfn.IFNA(VLOOKUP($A35,'B-Emax'!$A:$BM,MATCH(CE$1,'B-Emax'!$A$1:$BM$1,0),FALSE),"")</f>
        <v>0.92409945096000579</v>
      </c>
      <c r="CF35" s="41">
        <f>_xlfn.IFNA(VLOOKUP($A35,'B-Emax'!$A:$BM,MATCH(CF$1,'B-Emax'!$A$1:$BM$1,0),FALSE),"")</f>
        <v>0.35331082043066236</v>
      </c>
      <c r="CG35" s="41" t="str">
        <f>_xlfn.IFNA(VLOOKUP($A35,'B-Emax'!$A:$BM,MATCH(CG$1,'B-Emax'!$A$1:$BM$1,0),FALSE),"")</f>
        <v/>
      </c>
      <c r="CH35" s="41" t="str">
        <f>_xlfn.IFNA(VLOOKUP($A35,'B-Emax'!$A:$BM,MATCH(CH$1,'B-Emax'!$A$1:$BM$1,0),FALSE),"")</f>
        <v/>
      </c>
      <c r="CI35" s="41">
        <f>_xlfn.IFNA(VLOOKUP($A35,'B-Emax'!$A:$BM,MATCH(CI$1,'B-Emax'!$A$1:$BM$1,0),FALSE),"")</f>
        <v>0</v>
      </c>
      <c r="CJ35" s="41">
        <f>_xlfn.IFNA(VLOOKUP($A35,'B-Emax'!$A:$BM,MATCH(CJ$1,'B-Emax'!$A$1:$BM$1,0),FALSE),"")</f>
        <v>0.1649460048046317</v>
      </c>
      <c r="CK35" s="41" t="str">
        <f>_xlfn.IFNA(VLOOKUP($A35,'B-Emax'!$A:$BM,MATCH(CK$1,'B-Emax'!$A$1:$BM$1,0),FALSE),"")</f>
        <v/>
      </c>
      <c r="CL35" s="41" t="str">
        <f>_xlfn.IFNA(VLOOKUP($A35,'B-Emax'!$A:$BM,MATCH(CL$1,'B-Emax'!$A$1:$BM$1,0),FALSE),"")</f>
        <v/>
      </c>
      <c r="CM35" s="47" t="str">
        <f>_xlfn.IFNA(VLOOKUP($A35,'I-Emax'!$A:$BQ,MATCH(CM$1,'I-Emax'!$A$1:$BQ$1,0),FALSE),"")</f>
        <v/>
      </c>
      <c r="CN35" s="47">
        <f>_xlfn.IFNA(VLOOKUP($A35,'I-Emax'!$A:$BQ,MATCH(CN$1,'I-Emax'!$A$1:$BQ$1,0),FALSE),"")</f>
        <v>1</v>
      </c>
      <c r="CO35" s="47">
        <f>_xlfn.IFNA(VLOOKUP($A35,'I-Emax'!$A:$BQ,MATCH(CO$1,'I-Emax'!$A$1:$BQ$1,0),FALSE),"")</f>
        <v>1</v>
      </c>
      <c r="CP35" s="47">
        <f>_xlfn.IFNA(VLOOKUP($A35,'I-Emax'!$A:$BQ,MATCH(CP$1,'I-Emax'!$A$1:$BQ$1,0),FALSE),"")</f>
        <v>0.57619380368556827</v>
      </c>
      <c r="CQ35" s="47">
        <f>_xlfn.IFNA(VLOOKUP($A35,'I-Emax'!$A:$BQ,MATCH(CQ$1,'I-Emax'!$A$1:$BQ$1,0),FALSE),"")</f>
        <v>0.57619380368556827</v>
      </c>
      <c r="CR35" s="47">
        <f>_xlfn.IFNA(VLOOKUP($A35,'I-Emax'!$A:$BQ,MATCH(CR$1,'I-Emax'!$A$1:$BQ$1,0),FALSE),"")</f>
        <v>0.2851031069729173</v>
      </c>
      <c r="CS35" s="47" t="str">
        <f>_xlfn.IFNA(VLOOKUP($A35,'I-Emax'!$A:$BQ,MATCH(CS$1,'I-Emax'!$A$1:$BQ$1,0),FALSE),"")</f>
        <v/>
      </c>
      <c r="CT35" s="47" t="str">
        <f>_xlfn.IFNA(VLOOKUP($A35,'I-Emax'!$A:$BQ,MATCH(CT$1,'I-Emax'!$A$1:$BQ$1,0),FALSE),"")</f>
        <v/>
      </c>
      <c r="CU35" s="47">
        <f>_xlfn.IFNA(VLOOKUP($A35,'I-Emax'!$A:$BQ,MATCH(CU$1,'I-Emax'!$A$1:$BQ$1,0),FALSE),"")</f>
        <v>0.88347310852042338</v>
      </c>
      <c r="CV35" s="47">
        <f>_xlfn.IFNA(VLOOKUP($A35,'I-Emax'!$A:$BQ,MATCH(CV$1,'I-Emax'!$A$1:$BQ$1,0),FALSE),"")</f>
        <v>0</v>
      </c>
      <c r="CW35" s="47" t="str">
        <f>_xlfn.IFNA(VLOOKUP($A35,'I-Emax'!$A:$BQ,MATCH(CW$1,'I-Emax'!$A$1:$BQ$1,0),FALSE),"")</f>
        <v/>
      </c>
      <c r="CX35" s="47" t="str">
        <f>_xlfn.IFNA(VLOOKUP($A35,'I-Emax'!$A:$BQ,MATCH(CX$1,'I-Emax'!$A$1:$BQ$1,0),FALSE),"")</f>
        <v/>
      </c>
      <c r="CY35" s="147" t="str">
        <f>_xlfn.IFNA(VLOOKUP($A35,'B-Emax'!$A:$IC,MATCH(CY$1,'B-Emax'!$A$1:$IC$1,0),FALSE),"")</f>
        <v/>
      </c>
      <c r="CZ35" s="51">
        <f>_xlfn.IFNA(VLOOKUP($A35,'B-Emax'!$A:$IC,MATCH(CZ$1,'B-Emax'!$A$1:$IC$1,0),FALSE),"")</f>
        <v>0.95352112676056344</v>
      </c>
      <c r="DA35" s="51">
        <f>_xlfn.IFNA(VLOOKUP($A35,'B-Emax'!$A:$IC,MATCH(DA$1,'B-Emax'!$A$1:$IC$1,0),FALSE),"")</f>
        <v>0.59671977507029061</v>
      </c>
      <c r="DB35" s="51" t="str">
        <f>_xlfn.IFNA(VLOOKUP($A35,'B-Emax'!$A:$IC,MATCH(DB$1,'B-Emax'!$A$1:$IC$1,0),FALSE),"")</f>
        <v/>
      </c>
      <c r="DC35" s="51" t="str">
        <f>_xlfn.IFNA(VLOOKUP($A35,'I-Emax'!$A:$IC,MATCH(DC$1,'I-Emax'!$A$1:$IC$1,0),FALSE),"")</f>
        <v/>
      </c>
      <c r="DD35" s="51">
        <f>_xlfn.IFNA(VLOOKUP($A35,'I-Emax'!$A:$IC,MATCH(DD$1,'I-Emax'!$A$1:$IC$1,0),FALSE),"")</f>
        <v>0.55512572533849125</v>
      </c>
      <c r="DE35" s="51">
        <f>_xlfn.IFNA(VLOOKUP($A35,'I-Emax'!$A:$IC,MATCH(DE$1,'I-Emax'!$A$1:$IC$1,0),FALSE),"")</f>
        <v>0.51235955056179772</v>
      </c>
      <c r="DF35" s="51" t="str">
        <f>_xlfn.IFNA(VLOOKUP($A35,'I-Emax'!$A:$IC,MATCH(DF$1,'I-Emax'!$A$1:$IC$1,0),FALSE),"")</f>
        <v/>
      </c>
      <c r="DG35" s="147" t="str">
        <f>_xlfn.IFNA(VLOOKUP($A35,'B-Emax'!$A:$IC,MATCH(DG$1,'B-Emax'!$A$1:$IC$1,0),FALSE),"")</f>
        <v/>
      </c>
      <c r="DH35" s="51">
        <f>_xlfn.IFNA(VLOOKUP($A35,'B-Emax'!$A:$IC,MATCH(DH$1,'B-Emax'!$A$1:$IC$1,0),FALSE),"")</f>
        <v>0.76003452540946226</v>
      </c>
      <c r="DI35" s="51">
        <f>_xlfn.IFNA(VLOOKUP($A35,'B-Emax'!$A:$IC,MATCH(DI$1,'B-Emax'!$A$1:$IC$1,0),FALSE),"")</f>
        <v>0.56148076189939156</v>
      </c>
      <c r="DJ35" s="51" t="str">
        <f>_xlfn.IFNA(VLOOKUP($A35,'B-Emax'!$A:$IC,MATCH(DJ$1,'B-Emax'!$A$1:$IC$1,0),FALSE),"")</f>
        <v/>
      </c>
      <c r="DK35" s="51" t="str">
        <f>_xlfn.IFNA(VLOOKUP($A35,'I-Emax'!$A:$IC,MATCH(DK$1,'I-Emax'!$A$1:$IC$1,0),FALSE),"")</f>
        <v/>
      </c>
      <c r="DL35" s="51">
        <f>_xlfn.IFNA(VLOOKUP($A35,'I-Emax'!$A:$IC,MATCH(DL$1,'I-Emax'!$A$1:$IC$1,0),FALSE),"")</f>
        <v>0.44043538330309834</v>
      </c>
      <c r="DM35" s="51">
        <f>_xlfn.IFNA(VLOOKUP($A35,'I-Emax'!$A:$IC,MATCH(DM$1,'I-Emax'!$A$1:$IC$1,0),FALSE),"")</f>
        <v>0.35023918122149289</v>
      </c>
      <c r="DN35" s="51" t="str">
        <f>_xlfn.IFNA(VLOOKUP($A35,'I-Emax'!$A:$IC,MATCH(DN$1,'I-Emax'!$A$1:$IC$1,0),FALSE),"")</f>
        <v/>
      </c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</row>
    <row r="36" spans="1:139" s="49" customFormat="1" x14ac:dyDescent="0.2">
      <c r="A36" s="29" t="s">
        <v>39</v>
      </c>
      <c r="B36" s="333" t="str">
        <f>VLOOKUP($A36,BI!$A:$Q,MATCH(B$1,BI!$A$1:$Q$1,0),FALSE)</f>
        <v/>
      </c>
      <c r="C36" s="373" t="str">
        <f>VLOOKUP($A36,BI!$A:$Q,MATCH(C$1,BI!$A$1:$Q$1,0),FALSE)</f>
        <v/>
      </c>
      <c r="D36" s="373" t="str">
        <f>VLOOKUP($A36,BI!$A:$Q,MATCH(D$1,BI!$A$1:$Q$1,0),FALSE)</f>
        <v/>
      </c>
      <c r="E36" s="373" t="str">
        <f>VLOOKUP($A36,BI!$A:$Q,MATCH(E$1,BI!$A$1:$Q$1,0),FALSE)</f>
        <v/>
      </c>
      <c r="F36" s="373">
        <f>VLOOKUP($A36,BI!$A:$Q,MATCH(F$1,BI!$A$1:$Q$1,0),FALSE)</f>
        <v>1</v>
      </c>
      <c r="G36" s="373">
        <f>VLOOKUP($A36,BI!$A:$Q,MATCH(G$1,BI!$A$1:$Q$1,0),FALSE)</f>
        <v>1</v>
      </c>
      <c r="H36" s="373">
        <f>VLOOKUP($A36,BI!$A:$Q,MATCH(H$1,BI!$A$1:$Q$1,0),FALSE)</f>
        <v>1</v>
      </c>
      <c r="I36" s="373">
        <f>VLOOKUP($A36,BI!$A:$Q,MATCH(I$1,BI!$A$1:$Q$1,0),FALSE)</f>
        <v>1</v>
      </c>
      <c r="J36" s="373">
        <f>VLOOKUP($A36,BI!$A:$Q,MATCH(J$1,BI!$A$1:$Q$1,0),FALSE)</f>
        <v>1</v>
      </c>
      <c r="K36" s="373">
        <f>VLOOKUP($A36,BI!$A:$Q,MATCH(K$1,BI!$A$1:$Q$1,0),FALSE)</f>
        <v>1</v>
      </c>
      <c r="L36" s="373" t="str">
        <f>VLOOKUP($A36,BI!$A:$Q,MATCH(L$1,BI!$A$1:$Q$1,0),FALSE)</f>
        <v/>
      </c>
      <c r="M36" s="373" t="str">
        <f>VLOOKUP($A36,BI!$A:$Q,MATCH(M$1,BI!$A$1:$Q$1,0),FALSE)</f>
        <v/>
      </c>
      <c r="N36" s="49">
        <f t="shared" si="2"/>
        <v>6</v>
      </c>
      <c r="O36" s="49" t="str">
        <f>VLOOKUP($A36,BI!$A:$Q,MATCH(O$1,BI!$A$1:$Q$1,0),FALSE)</f>
        <v/>
      </c>
      <c r="P36" s="37">
        <f>VLOOKUP($A36,BI!$A:$Q,MATCH(P$1,BI!$A$1:$Q$1,0),FALSE)</f>
        <v>1</v>
      </c>
      <c r="Q36" s="37">
        <f>VLOOKUP($A36,BI!$A:$Q,MATCH(Q$1,BI!$A$1:$Q$1,0),FALSE)</f>
        <v>1</v>
      </c>
      <c r="R36" s="37" t="str">
        <f>VLOOKUP($A36,BI!$A:$Q,MATCH(R$1,BI!$A$1:$Q$1,0),FALSE)</f>
        <v/>
      </c>
      <c r="S36" s="37">
        <f t="shared" si="3"/>
        <v>2</v>
      </c>
      <c r="T36" s="61" cm="1">
        <f t="array" ref="T36">IFERROR(IF(N36&gt;2,RSQ(IF($B36:$M36&lt;&gt;"",AE36:AP36,""),IF($B36:$M36&lt;&gt;"",AQ36:BB36,"")),""),"")</f>
        <v>1.8387523345740401E-2</v>
      </c>
      <c r="U36" s="51" cm="1">
        <f t="array" ref="U36">IFERROR(IF($N36&gt;2,RSQ(IF($AE36:$AP36&lt;&gt;"",BC36:BN36,""),IF($AE36:$AP36&lt;&gt;"",BO36:BZ36,"")),""),"")</f>
        <v>0.43055654209316396</v>
      </c>
      <c r="V36" s="51" cm="1">
        <f t="array" ref="V36">IFERROR(IF($N36&gt;2,RSQ(IF($B36:$M36&lt;&gt;"",CA36:CL36,""),IF($B36:$M36&lt;&gt;"",CM36:CX36,"")),""),"")</f>
        <v>0.43055654209316413</v>
      </c>
      <c r="W36" s="61" t="str" cm="1">
        <f t="array" ref="W36">IFERROR(IF(AND($S36&gt;2,$N36&gt;2),RSQ(IF($B36:$M36&lt;&gt;"",AE36:AP36,""),IF($B36:$M36&lt;&gt;"",AQ36:BB36,"")),""),"")</f>
        <v/>
      </c>
      <c r="X36" s="51" t="str" cm="1">
        <f t="array" ref="X36">IFERROR(IF(AND($S36&gt;2,$N36&gt;2),RSQ(IF($AE36:$AP36&lt;&gt;"",BC36:BN36,""),IF($AE36:$AP36&lt;&gt;"",BO36:BZ36,"")),""),"")</f>
        <v/>
      </c>
      <c r="Y36" s="61" t="str" cm="1">
        <f t="array" ref="Y36">IFERROR(IF(COUNT(C36:G36)&gt;2,RSQ(IF($C36:$G36&lt;&gt;"",AF36:AJ36,""),IF($C36:$G36&lt;&gt;"",AR36:AV36,"")),""),"")</f>
        <v/>
      </c>
      <c r="Z36" s="51" t="str" cm="1">
        <f t="array" ref="Z36">IFERROR(IF(COUNT(C36:G36)&gt;2,RSQ(IF($C36:$G36&lt;&gt;"",BD36:BH36,""),IF($C36:$G36&lt;&gt;"",BP36:BT36,"")),""),"")</f>
        <v/>
      </c>
      <c r="AA36" s="51" cm="1">
        <f t="array" ref="AA36">IFERROR(IF(COUNT(H36:K36)&gt;2,RSQ(IF($H36:$K36&lt;&gt;"",AK36:AN36,""),IF($H36:$K36&lt;&gt;"",AW36:AZ36,"")),""),"")</f>
        <v>0.81661607320427088</v>
      </c>
      <c r="AB36" s="51" cm="1">
        <f t="array" ref="AB36">IFERROR(IF(COUNT(H36:K36)&gt;2,RSQ(IF($H36:$K36&lt;&gt;"",BI36:BL36,""),IF($H36:$K36&lt;&gt;"",BU36:BX36,"")),""),"")</f>
        <v>0.97546337703653896</v>
      </c>
      <c r="AC36" s="61" t="str" cm="1">
        <f t="array" ref="AC36">IFERROR(IF($S36&gt;2,RSQ(IF($O36:$R36&lt;&gt;"",CY36:DB36,""),IF($O36:$R36&lt;&gt;"",DC36:DF36,"")),""),"")</f>
        <v/>
      </c>
      <c r="AD36" s="51" t="str" cm="1">
        <f t="array" ref="AD36">IFERROR(IF($S36&gt;2,RSQ(IF($O36:$R36&lt;&gt;"",DG36:DJ36,""),IF($O36:$R36&lt;&gt;"",DK36:DN36,"")),""),"")</f>
        <v/>
      </c>
      <c r="AE36" s="80" t="str">
        <f>_xlfn.IFNA(VLOOKUP($A36,'B-Emax'!$A:$BM,MATCH(AE$1,'B-Emax'!$A$1:$BM$1,0),FALSE),"")</f>
        <v/>
      </c>
      <c r="AF36" s="81" t="str">
        <f>_xlfn.IFNA(VLOOKUP($A36,'B-Emax'!$A:$BM,MATCH(AF$1,'B-Emax'!$A$1:$BM$1,0),FALSE),"")</f>
        <v/>
      </c>
      <c r="AG36" s="81" t="str">
        <f>_xlfn.IFNA(VLOOKUP($A36,'B-Emax'!$A:$BM,MATCH(AG$1,'B-Emax'!$A$1:$BM$1,0),FALSE),"")</f>
        <v/>
      </c>
      <c r="AH36" s="81" t="str">
        <f>_xlfn.IFNA(VLOOKUP($A36,'B-Emax'!$A:$BM,MATCH(AH$1,'B-Emax'!$A$1:$BM$1,0),FALSE),"")</f>
        <v/>
      </c>
      <c r="AI36" s="81">
        <f>_xlfn.IFNA(VLOOKUP($A36,'B-Emax'!$A:$BM,MATCH(AI$1,'B-Emax'!$A$1:$BM$1,0),FALSE),"")</f>
        <v>66.319999999999993</v>
      </c>
      <c r="AJ36" s="81">
        <f>_xlfn.IFNA(VLOOKUP($A36,'B-Emax'!$A:$BM,MATCH(AJ$1,'B-Emax'!$A$1:$BM$1,0),FALSE),"")</f>
        <v>80.209999999999994</v>
      </c>
      <c r="AK36" s="82">
        <f>_xlfn.IFNA(VLOOKUP($A36,'B-Emax'!$A:$BM,MATCH(AK$1,'B-Emax'!$A$1:$BM$1,0),FALSE),"")</f>
        <v>184.5</v>
      </c>
      <c r="AL36" s="82">
        <f>_xlfn.IFNA(VLOOKUP($A36,'B-Emax'!$A:$BM,MATCH(AL$1,'B-Emax'!$A$1:$BM$1,0),FALSE),"")</f>
        <v>200.9</v>
      </c>
      <c r="AM36" s="82">
        <f>_xlfn.IFNA(VLOOKUP($A36,'B-Emax'!$A:$BM,MATCH(AM$1,'B-Emax'!$A$1:$BM$1,0),FALSE),"")</f>
        <v>238</v>
      </c>
      <c r="AN36" s="81">
        <f>_xlfn.IFNA(VLOOKUP($A36,'B-Emax'!$A:$BM,MATCH(AN$1,'B-Emax'!$A$1:$BM$1,0),FALSE),"")</f>
        <v>121.1</v>
      </c>
      <c r="AO36" s="82" t="str">
        <f>_xlfn.IFNA(VLOOKUP($A36,'B-Emax'!$A:$BM,MATCH(AO$1,'B-Emax'!$A$1:$BM$1,0),FALSE),"")</f>
        <v/>
      </c>
      <c r="AP36" s="82" t="str">
        <f>_xlfn.IFNA(VLOOKUP($A36,'B-Emax'!$A:$BM,MATCH(AP$1,'B-Emax'!$A$1:$BM$1,0),FALSE),"")</f>
        <v/>
      </c>
      <c r="AQ36" s="50" t="str">
        <f>_xlfn.IFNA(VLOOKUP($A36,'I-Emax'!$A:$BM,MATCH(AQ$1,'I-Emax'!$A$1:$BM$1,0),FALSE),"")</f>
        <v/>
      </c>
      <c r="AR36" s="50" t="str">
        <f>_xlfn.IFNA(VLOOKUP($A36,'I-Emax'!$A:$BM,MATCH(AR$1,'I-Emax'!$A$1:$BM$1,0),FALSE),"")</f>
        <v/>
      </c>
      <c r="AS36" s="50" t="str">
        <f>_xlfn.IFNA(VLOOKUP($A36,'I-Emax'!$A:$BM,MATCH(AS$1,'I-Emax'!$A$1:$BM$1,0),FALSE),"")</f>
        <v/>
      </c>
      <c r="AT36" s="50" t="str">
        <f>_xlfn.IFNA(VLOOKUP($A36,'I-Emax'!$A:$BM,MATCH(AT$1,'I-Emax'!$A$1:$BM$1,0),FALSE),"")</f>
        <v/>
      </c>
      <c r="AU36" s="50">
        <f>_xlfn.IFNA(VLOOKUP($A36,'I-Emax'!$A:$BM,MATCH(AU$1,'I-Emax'!$A$1:$BM$1,0),FALSE),"")</f>
        <v>11.4</v>
      </c>
      <c r="AV36" s="50">
        <f>_xlfn.IFNA(VLOOKUP($A36,'I-Emax'!$A:$BM,MATCH(AV$1,'I-Emax'!$A$1:$BM$1,0),FALSE),"")</f>
        <v>12.4</v>
      </c>
      <c r="AW36" s="50">
        <f>_xlfn.IFNA(VLOOKUP($A36,'I-Emax'!$A:$BM,MATCH(AW$1,'I-Emax'!$A$1:$BM$1,0),FALSE),"")</f>
        <v>11.3</v>
      </c>
      <c r="AX36" s="50">
        <f>_xlfn.IFNA(VLOOKUP($A36,'I-Emax'!$A:$BM,MATCH(AX$1,'I-Emax'!$A$1:$BM$1,0),FALSE),"")</f>
        <v>11.3</v>
      </c>
      <c r="AY36" s="50">
        <f>_xlfn.IFNA(VLOOKUP($A36,'I-Emax'!$A:$BM,MATCH(AY$1,'I-Emax'!$A$1:$BM$1,0),FALSE),"")</f>
        <v>11.6</v>
      </c>
      <c r="AZ36" s="50">
        <f>_xlfn.IFNA(VLOOKUP($A36,'I-Emax'!$A:$BM,MATCH(AZ$1,'I-Emax'!$A$1:$BM$1,0),FALSE),"")</f>
        <v>3.5</v>
      </c>
      <c r="BA36" s="50" t="str">
        <f>_xlfn.IFNA(VLOOKUP($A36,'I-Emax'!$A:$BM,MATCH(BA$1,'I-Emax'!$A$1:$BM$1,0),FALSE),"")</f>
        <v/>
      </c>
      <c r="BB36" s="50" t="str">
        <f>_xlfn.IFNA(VLOOKUP($A36,'I-Emax'!$A:$BM,MATCH(BB$1,'I-Emax'!$A$1:$BM$1,0),FALSE),"")</f>
        <v/>
      </c>
      <c r="BC36" s="40" t="str">
        <f>_xlfn.IFNA(VLOOKUP($A36,'B-Emax'!$A:$BM,MATCH(BC$1,'B-Emax'!$A$1:$BM$1,0),FALSE),"")</f>
        <v/>
      </c>
      <c r="BD36" s="41" t="str">
        <f>_xlfn.IFNA(VLOOKUP($A36,'B-Emax'!$A:$BM,MATCH(BD$1,'B-Emax'!$A$1:$BM$1,0),FALSE),"")</f>
        <v/>
      </c>
      <c r="BE36" s="41" t="str">
        <f>_xlfn.IFNA(VLOOKUP($A36,'B-Emax'!$A:$BM,MATCH(BE$1,'B-Emax'!$A$1:$BM$1,0),FALSE),"")</f>
        <v/>
      </c>
      <c r="BF36" s="41" t="str">
        <f>_xlfn.IFNA(VLOOKUP($A36,'B-Emax'!$A:$BM,MATCH(BF$1,'B-Emax'!$A$1:$BM$1,0),FALSE),"")</f>
        <v/>
      </c>
      <c r="BG36" s="41">
        <f>_xlfn.IFNA(VLOOKUP($A36,'B-Emax'!$A:$BM,MATCH(BG$1,'B-Emax'!$A$1:$BM$1,0),FALSE),"")</f>
        <v>0.13592949374871899</v>
      </c>
      <c r="BH36" s="41">
        <f>_xlfn.IFNA(VLOOKUP($A36,'B-Emax'!$A:$BM,MATCH(BH$1,'B-Emax'!$A$1:$BM$1,0),FALSE),"")</f>
        <v>0.23262761020881667</v>
      </c>
      <c r="BI36" s="41">
        <f>_xlfn.IFNA(VLOOKUP($A36,'B-Emax'!$A:$BM,MATCH(BI$1,'B-Emax'!$A$1:$BM$1,0),FALSE),"")</f>
        <v>0.2666184971098266</v>
      </c>
      <c r="BJ36" s="41">
        <f>_xlfn.IFNA(VLOOKUP($A36,'B-Emax'!$A:$BM,MATCH(BJ$1,'B-Emax'!$A$1:$BM$1,0),FALSE),"")</f>
        <v>0.24574923547400612</v>
      </c>
      <c r="BK36" s="41">
        <f>_xlfn.IFNA(VLOOKUP($A36,'B-Emax'!$A:$BM,MATCH(BK$1,'B-Emax'!$A$1:$BM$1,0),FALSE),"")</f>
        <v>0.25754788442809218</v>
      </c>
      <c r="BL36" s="41">
        <f>_xlfn.IFNA(VLOOKUP($A36,'B-Emax'!$A:$BM,MATCH(BL$1,'B-Emax'!$A$1:$BM$1,0),FALSE),"")</f>
        <v>0.11349578256794751</v>
      </c>
      <c r="BM36" s="41" t="str">
        <f>_xlfn.IFNA(VLOOKUP($A36,'B-Emax'!$A:$BM,MATCH(BM$1,'B-Emax'!$A$1:$BM$1,0),FALSE),"")</f>
        <v/>
      </c>
      <c r="BN36" s="41" t="str">
        <f>_xlfn.IFNA(VLOOKUP($A36,'B-Emax'!$A:$BM,MATCH(BN$1,'B-Emax'!$A$1:$BM$1,0),FALSE),"")</f>
        <v/>
      </c>
      <c r="BO36" s="47" t="str">
        <f>_xlfn.IFNA(VLOOKUP($A36,'I-Emax'!$A:$BM,MATCH(BO$1,'I-Emax'!$A$1:$BM$1,0),FALSE),"")</f>
        <v/>
      </c>
      <c r="BP36" s="47" t="str">
        <f>_xlfn.IFNA(VLOOKUP($A36,'I-Emax'!$A:$BM,MATCH(BP$1,'I-Emax'!$A$1:$BM$1,0),FALSE),"")</f>
        <v/>
      </c>
      <c r="BQ36" s="47" t="str">
        <f>_xlfn.IFNA(VLOOKUP($A36,'I-Emax'!$A:$BM,MATCH(BQ$1,'I-Emax'!$A$1:$BM$1,0),FALSE),"")</f>
        <v/>
      </c>
      <c r="BR36" s="47" t="str">
        <f>_xlfn.IFNA(VLOOKUP($A36,'I-Emax'!$A:$BM,MATCH(BR$1,'I-Emax'!$A$1:$BM$1,0),FALSE),"")</f>
        <v/>
      </c>
      <c r="BS36" s="47">
        <f>_xlfn.IFNA(VLOOKUP($A36,'I-Emax'!$A:$BM,MATCH(BS$1,'I-Emax'!$A$1:$BM$1,0),FALSE),"")</f>
        <v>0.23602484472049692</v>
      </c>
      <c r="BT36" s="47">
        <f>_xlfn.IFNA(VLOOKUP($A36,'I-Emax'!$A:$BM,MATCH(BT$1,'I-Emax'!$A$1:$BM$1,0),FALSE),"")</f>
        <v>0.35942028985507246</v>
      </c>
      <c r="BU36" s="47">
        <f>_xlfn.IFNA(VLOOKUP($A36,'I-Emax'!$A:$BM,MATCH(BU$1,'I-Emax'!$A$1:$BM$1,0),FALSE),"")</f>
        <v>0.23940677966101695</v>
      </c>
      <c r="BV36" s="47">
        <f>_xlfn.IFNA(VLOOKUP($A36,'I-Emax'!$A:$BM,MATCH(BV$1,'I-Emax'!$A$1:$BM$1,0),FALSE),"")</f>
        <v>0.23940677966101695</v>
      </c>
      <c r="BW36" s="47">
        <f>_xlfn.IFNA(VLOOKUP($A36,'I-Emax'!$A:$BM,MATCH(BW$1,'I-Emax'!$A$1:$BM$1,0),FALSE),"")</f>
        <v>0.26067415730337079</v>
      </c>
      <c r="BX36" s="47">
        <f>_xlfn.IFNA(VLOOKUP($A36,'I-Emax'!$A:$BM,MATCH(BX$1,'I-Emax'!$A$1:$BM$1,0),FALSE),"")</f>
        <v>6.9306930693069313E-2</v>
      </c>
      <c r="BY36" s="47" t="str">
        <f>_xlfn.IFNA(VLOOKUP($A36,'I-Emax'!$A:$BM,MATCH(BY$1,'I-Emax'!$A$1:$BM$1,0),FALSE),"")</f>
        <v/>
      </c>
      <c r="BZ36" s="47" t="str">
        <f>_xlfn.IFNA(VLOOKUP($A36,'I-Emax'!$A:$BM,MATCH(BZ$1,'I-Emax'!$A$1:$BM$1,0),FALSE),"")</f>
        <v/>
      </c>
      <c r="CA36" s="40" t="str">
        <f>_xlfn.IFNA(VLOOKUP($A36,'B-Emax'!$A:$BM,MATCH(CA$1,'B-Emax'!$A$1:$BM$1,0),FALSE),"")</f>
        <v/>
      </c>
      <c r="CB36" s="41" t="str">
        <f>_xlfn.IFNA(VLOOKUP($A36,'B-Emax'!$A:$BM,MATCH(CB$1,'B-Emax'!$A$1:$BM$1,0),FALSE),"")</f>
        <v/>
      </c>
      <c r="CC36" s="41" t="str">
        <f>_xlfn.IFNA(VLOOKUP($A36,'B-Emax'!$A:$BM,MATCH(CC$1,'B-Emax'!$A$1:$BM$1,0),FALSE),"")</f>
        <v/>
      </c>
      <c r="CD36" s="41" t="str">
        <f>_xlfn.IFNA(VLOOKUP($A36,'B-Emax'!$A:$BM,MATCH(CD$1,'B-Emax'!$A$1:$BM$1,0),FALSE),"")</f>
        <v/>
      </c>
      <c r="CE36" s="41">
        <f>_xlfn.IFNA(VLOOKUP($A36,'B-Emax'!$A:$BM,MATCH(CE$1,'B-Emax'!$A$1:$BM$1,0),FALSE),"")</f>
        <v>0.14650805563296002</v>
      </c>
      <c r="CF36" s="41">
        <f>_xlfn.IFNA(VLOOKUP($A36,'B-Emax'!$A:$BM,MATCH(CF$1,'B-Emax'!$A$1:$BM$1,0),FALSE),"")</f>
        <v>0.7780153845710891</v>
      </c>
      <c r="CG36" s="41">
        <f>_xlfn.IFNA(VLOOKUP($A36,'B-Emax'!$A:$BM,MATCH(CG$1,'B-Emax'!$A$1:$BM$1,0),FALSE),"")</f>
        <v>1</v>
      </c>
      <c r="CH36" s="41">
        <f>_xlfn.IFNA(VLOOKUP($A36,'B-Emax'!$A:$BM,MATCH(CH$1,'B-Emax'!$A$1:$BM$1,0),FALSE),"")</f>
        <v>0.86370891021454077</v>
      </c>
      <c r="CI36" s="41">
        <f>_xlfn.IFNA(VLOOKUP($A36,'B-Emax'!$A:$BM,MATCH(CI$1,'B-Emax'!$A$1:$BM$1,0),FALSE),"")</f>
        <v>0.94076246160556665</v>
      </c>
      <c r="CJ36" s="41">
        <f>_xlfn.IFNA(VLOOKUP($A36,'B-Emax'!$A:$BM,MATCH(CJ$1,'B-Emax'!$A$1:$BM$1,0),FALSE),"")</f>
        <v>0</v>
      </c>
      <c r="CK36" s="41" t="str">
        <f>_xlfn.IFNA(VLOOKUP($A36,'B-Emax'!$A:$BM,MATCH(CK$1,'B-Emax'!$A$1:$BM$1,0),FALSE),"")</f>
        <v/>
      </c>
      <c r="CL36" s="41" t="str">
        <f>_xlfn.IFNA(VLOOKUP($A36,'B-Emax'!$A:$BM,MATCH(CL$1,'B-Emax'!$A$1:$BM$1,0),FALSE),"")</f>
        <v/>
      </c>
      <c r="CM36" s="47" t="str">
        <f>_xlfn.IFNA(VLOOKUP($A36,'I-Emax'!$A:$BQ,MATCH(CM$1,'I-Emax'!$A$1:$BQ$1,0),FALSE),"")</f>
        <v/>
      </c>
      <c r="CN36" s="47" t="str">
        <f>_xlfn.IFNA(VLOOKUP($A36,'I-Emax'!$A:$BQ,MATCH(CN$1,'I-Emax'!$A$1:$BQ$1,0),FALSE),"")</f>
        <v/>
      </c>
      <c r="CO36" s="47" t="str">
        <f>_xlfn.IFNA(VLOOKUP($A36,'I-Emax'!$A:$BQ,MATCH(CO$1,'I-Emax'!$A$1:$BQ$1,0),FALSE),"")</f>
        <v/>
      </c>
      <c r="CP36" s="47" t="str">
        <f>_xlfn.IFNA(VLOOKUP($A36,'I-Emax'!$A:$BQ,MATCH(CP$1,'I-Emax'!$A$1:$BQ$1,0),FALSE),"")</f>
        <v/>
      </c>
      <c r="CQ36" s="47">
        <f>_xlfn.IFNA(VLOOKUP($A36,'I-Emax'!$A:$BQ,MATCH(CQ$1,'I-Emax'!$A$1:$BQ$1,0),FALSE),"")</f>
        <v>0.57466472591608619</v>
      </c>
      <c r="CR36" s="47">
        <f>_xlfn.IFNA(VLOOKUP($A36,'I-Emax'!$A:$BQ,MATCH(CR$1,'I-Emax'!$A$1:$BQ$1,0),FALSE),"")</f>
        <v>1</v>
      </c>
      <c r="CS36" s="47">
        <f>_xlfn.IFNA(VLOOKUP($A36,'I-Emax'!$A:$BQ,MATCH(CS$1,'I-Emax'!$A$1:$BQ$1,0),FALSE),"")</f>
        <v>0.58632201377862658</v>
      </c>
      <c r="CT36" s="47">
        <f>_xlfn.IFNA(VLOOKUP($A36,'I-Emax'!$A:$BQ,MATCH(CT$1,'I-Emax'!$A$1:$BQ$1,0),FALSE),"")</f>
        <v>0.58632201377862658</v>
      </c>
      <c r="CU36" s="47">
        <f>_xlfn.IFNA(VLOOKUP($A36,'I-Emax'!$A:$BQ,MATCH(CU$1,'I-Emax'!$A$1:$BQ$1,0),FALSE),"")</f>
        <v>0.65962914345988277</v>
      </c>
      <c r="CV36" s="47">
        <f>_xlfn.IFNA(VLOOKUP($A36,'I-Emax'!$A:$BQ,MATCH(CV$1,'I-Emax'!$A$1:$BQ$1,0),FALSE),"")</f>
        <v>0</v>
      </c>
      <c r="CW36" s="47" t="str">
        <f>_xlfn.IFNA(VLOOKUP($A36,'I-Emax'!$A:$BQ,MATCH(CW$1,'I-Emax'!$A$1:$BQ$1,0),FALSE),"")</f>
        <v/>
      </c>
      <c r="CX36" s="47" t="str">
        <f>_xlfn.IFNA(VLOOKUP($A36,'I-Emax'!$A:$BQ,MATCH(CX$1,'I-Emax'!$A$1:$BQ$1,0),FALSE),"")</f>
        <v/>
      </c>
      <c r="CY36" s="147" t="str">
        <f>_xlfn.IFNA(VLOOKUP($A36,'B-Emax'!$A:$IC,MATCH(CY$1,'B-Emax'!$A$1:$IC$1,0),FALSE),"")</f>
        <v/>
      </c>
      <c r="CZ36" s="51">
        <f>_xlfn.IFNA(VLOOKUP($A36,'B-Emax'!$A:$IC,MATCH(CZ$1,'B-Emax'!$A$1:$IC$1,0),FALSE),"")</f>
        <v>0.23262761020881667</v>
      </c>
      <c r="DA36" s="51">
        <f>_xlfn.IFNA(VLOOKUP($A36,'B-Emax'!$A:$IC,MATCH(DA$1,'B-Emax'!$A$1:$IC$1,0),FALSE),"")</f>
        <v>0.2666184971098266</v>
      </c>
      <c r="DB36" s="51" t="str">
        <f>_xlfn.IFNA(VLOOKUP($A36,'B-Emax'!$A:$IC,MATCH(DB$1,'B-Emax'!$A$1:$IC$1,0),FALSE),"")</f>
        <v/>
      </c>
      <c r="DC36" s="51" t="str">
        <f>_xlfn.IFNA(VLOOKUP($A36,'I-Emax'!$A:$IC,MATCH(DC$1,'I-Emax'!$A$1:$IC$1,0),FALSE),"")</f>
        <v/>
      </c>
      <c r="DD36" s="51">
        <f>_xlfn.IFNA(VLOOKUP($A36,'I-Emax'!$A:$IC,MATCH(DD$1,'I-Emax'!$A$1:$IC$1,0),FALSE),"")</f>
        <v>0.35942028985507246</v>
      </c>
      <c r="DE36" s="51">
        <f>_xlfn.IFNA(VLOOKUP($A36,'I-Emax'!$A:$IC,MATCH(DE$1,'I-Emax'!$A$1:$IC$1,0),FALSE),"")</f>
        <v>0.26067415730337079</v>
      </c>
      <c r="DF36" s="51" t="str">
        <f>_xlfn.IFNA(VLOOKUP($A36,'I-Emax'!$A:$IC,MATCH(DF$1,'I-Emax'!$A$1:$IC$1,0),FALSE),"")</f>
        <v/>
      </c>
      <c r="DG36" s="147" t="str">
        <f>_xlfn.IFNA(VLOOKUP($A36,'B-Emax'!$A:$IC,MATCH(DG$1,'B-Emax'!$A$1:$IC$1,0),FALSE),"")</f>
        <v/>
      </c>
      <c r="DH36" s="51">
        <f>_xlfn.IFNA(VLOOKUP($A36,'B-Emax'!$A:$IC,MATCH(DH$1,'B-Emax'!$A$1:$IC$1,0),FALSE),"")</f>
        <v>0.18427855197876783</v>
      </c>
      <c r="DI36" s="51">
        <f>_xlfn.IFNA(VLOOKUP($A36,'B-Emax'!$A:$IC,MATCH(DI$1,'B-Emax'!$A$1:$IC$1,0),FALSE),"")</f>
        <v>0.22085284989496812</v>
      </c>
      <c r="DJ36" s="51" t="str">
        <f>_xlfn.IFNA(VLOOKUP($A36,'B-Emax'!$A:$IC,MATCH(DJ$1,'B-Emax'!$A$1:$IC$1,0),FALSE),"")</f>
        <v/>
      </c>
      <c r="DK36" s="51" t="str">
        <f>_xlfn.IFNA(VLOOKUP($A36,'I-Emax'!$A:$IC,MATCH(DK$1,'I-Emax'!$A$1:$IC$1,0),FALSE),"")</f>
        <v/>
      </c>
      <c r="DL36" s="51">
        <f>_xlfn.IFNA(VLOOKUP($A36,'I-Emax'!$A:$IC,MATCH(DL$1,'I-Emax'!$A$1:$IC$1,0),FALSE),"")</f>
        <v>0.29772256728778468</v>
      </c>
      <c r="DM36" s="51">
        <f>_xlfn.IFNA(VLOOKUP($A36,'I-Emax'!$A:$IC,MATCH(DM$1,'I-Emax'!$A$1:$IC$1,0),FALSE),"")</f>
        <v>0.20219866182961849</v>
      </c>
      <c r="DN36" s="51" t="str">
        <f>_xlfn.IFNA(VLOOKUP($A36,'I-Emax'!$A:$IC,MATCH(DN$1,'I-Emax'!$A$1:$IC$1,0),FALSE),"")</f>
        <v/>
      </c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</row>
    <row r="37" spans="1:139" s="49" customFormat="1" x14ac:dyDescent="0.2">
      <c r="A37" s="29" t="s">
        <v>153</v>
      </c>
      <c r="B37" s="333" t="str">
        <f>VLOOKUP($A37,BI!$A:$Q,MATCH(B$1,BI!$A$1:$Q$1,0),FALSE)</f>
        <v/>
      </c>
      <c r="C37" s="373">
        <f>VLOOKUP($A37,BI!$A:$Q,MATCH(C$1,BI!$A$1:$Q$1,0),FALSE)</f>
        <v>1</v>
      </c>
      <c r="D37" s="373">
        <f>VLOOKUP($A37,BI!$A:$Q,MATCH(D$1,BI!$A$1:$Q$1,0),FALSE)</f>
        <v>1</v>
      </c>
      <c r="E37" s="373">
        <f>VLOOKUP($A37,BI!$A:$Q,MATCH(E$1,BI!$A$1:$Q$1,0),FALSE)</f>
        <v>1</v>
      </c>
      <c r="F37" s="373">
        <f>VLOOKUP($A37,BI!$A:$Q,MATCH(F$1,BI!$A$1:$Q$1,0),FALSE)</f>
        <v>1</v>
      </c>
      <c r="G37" s="373">
        <f>VLOOKUP($A37,BI!$A:$Q,MATCH(G$1,BI!$A$1:$Q$1,0),FALSE)</f>
        <v>1</v>
      </c>
      <c r="H37" s="373" t="str">
        <f>VLOOKUP($A37,BI!$A:$Q,MATCH(H$1,BI!$A$1:$Q$1,0),FALSE)</f>
        <v/>
      </c>
      <c r="I37" s="373" t="str">
        <f>VLOOKUP($A37,BI!$A:$Q,MATCH(I$1,BI!$A$1:$Q$1,0),FALSE)</f>
        <v/>
      </c>
      <c r="J37" s="373">
        <f>VLOOKUP($A37,BI!$A:$Q,MATCH(J$1,BI!$A$1:$Q$1,0),FALSE)</f>
        <v>1</v>
      </c>
      <c r="K37" s="373">
        <f>VLOOKUP($A37,BI!$A:$Q,MATCH(K$1,BI!$A$1:$Q$1,0),FALSE)</f>
        <v>1</v>
      </c>
      <c r="L37" s="373" t="str">
        <f>VLOOKUP($A37,BI!$A:$Q,MATCH(L$1,BI!$A$1:$Q$1,0),FALSE)</f>
        <v/>
      </c>
      <c r="M37" s="373" t="str">
        <f>VLOOKUP($A37,BI!$A:$Q,MATCH(M$1,BI!$A$1:$Q$1,0),FALSE)</f>
        <v/>
      </c>
      <c r="N37" s="49">
        <f t="shared" si="2"/>
        <v>7</v>
      </c>
      <c r="O37" s="49" t="str">
        <f>VLOOKUP($A37,BI!$A:$Q,MATCH(O$1,BI!$A$1:$Q$1,0),FALSE)</f>
        <v/>
      </c>
      <c r="P37" s="37">
        <f>VLOOKUP($A37,BI!$A:$Q,MATCH(P$1,BI!$A$1:$Q$1,0),FALSE)</f>
        <v>1</v>
      </c>
      <c r="Q37" s="37">
        <f>VLOOKUP($A37,BI!$A:$Q,MATCH(Q$1,BI!$A$1:$Q$1,0),FALSE)</f>
        <v>1</v>
      </c>
      <c r="R37" s="37" t="str">
        <f>VLOOKUP($A37,BI!$A:$Q,MATCH(R$1,BI!$A$1:$Q$1,0),FALSE)</f>
        <v/>
      </c>
      <c r="S37" s="37">
        <f t="shared" si="3"/>
        <v>2</v>
      </c>
      <c r="T37" s="61" cm="1">
        <f t="array" ref="T37">IFERROR(IF(N37&gt;2,RSQ(IF($B37:$M37&lt;&gt;"",AE37:AP37,""),IF($B37:$M37&lt;&gt;"",AQ37:BB37,"")),""),"")</f>
        <v>0.19292408954036902</v>
      </c>
      <c r="U37" s="51" cm="1">
        <f t="array" ref="U37">IFERROR(IF($N37&gt;2,RSQ(IF($AE37:$AP37&lt;&gt;"",BC37:BN37,""),IF($AE37:$AP37&lt;&gt;"",BO37:BZ37,"")),""),"")</f>
        <v>2.672014924101632E-2</v>
      </c>
      <c r="V37" s="51" cm="1">
        <f t="array" ref="V37">IFERROR(IF($N37&gt;2,RSQ(IF($B37:$M37&lt;&gt;"",CA37:CL37,""),IF($B37:$M37&lt;&gt;"",CM37:CX37,"")),""),"")</f>
        <v>2.672014924101623E-2</v>
      </c>
      <c r="W37" s="61" t="str" cm="1">
        <f t="array" ref="W37">IFERROR(IF(AND($S37&gt;2,$N37&gt;2),RSQ(IF($B37:$M37&lt;&gt;"",AE37:AP37,""),IF($B37:$M37&lt;&gt;"",AQ37:BB37,"")),""),"")</f>
        <v/>
      </c>
      <c r="X37" s="51" t="str" cm="1">
        <f t="array" ref="X37">IFERROR(IF(AND($S37&gt;2,$N37&gt;2),RSQ(IF($AE37:$AP37&lt;&gt;"",BC37:BN37,""),IF($AE37:$AP37&lt;&gt;"",BO37:BZ37,"")),""),"")</f>
        <v/>
      </c>
      <c r="Y37" s="61" cm="1">
        <f t="array" ref="Y37">IFERROR(IF(COUNT(C37:G37)&gt;2,RSQ(IF($C37:$G37&lt;&gt;"",AF37:AJ37,""),IF($C37:$G37&lt;&gt;"",AR37:AV37,"")),""),"")</f>
        <v>0.22054065953718566</v>
      </c>
      <c r="Z37" s="51" cm="1">
        <f t="array" ref="Z37">IFERROR(IF(COUNT(C37:G37)&gt;2,RSQ(IF($C37:$G37&lt;&gt;"",BD37:BH37,""),IF($C37:$G37&lt;&gt;"",BP37:BT37,"")),""),"")</f>
        <v>0.11038229371987583</v>
      </c>
      <c r="AA37" s="51" t="str" cm="1">
        <f t="array" ref="AA37">IFERROR(IF(COUNT(H37:K37)&gt;2,RSQ(IF($H37:$K37&lt;&gt;"",AK37:AN37,""),IF($H37:$K37&lt;&gt;"",AW37:AZ37,"")),""),"")</f>
        <v/>
      </c>
      <c r="AB37" s="51" t="str" cm="1">
        <f t="array" ref="AB37">IFERROR(IF(COUNT(H37:K37)&gt;2,RSQ(IF($H37:$K37&lt;&gt;"",BI37:BL37,""),IF($H37:$K37&lt;&gt;"",BU37:BX37,"")),""),"")</f>
        <v/>
      </c>
      <c r="AC37" s="61" t="str" cm="1">
        <f t="array" ref="AC37">IFERROR(IF($S37&gt;2,RSQ(IF($O37:$R37&lt;&gt;"",CY37:DB37,""),IF($O37:$R37&lt;&gt;"",DC37:DF37,"")),""),"")</f>
        <v/>
      </c>
      <c r="AD37" s="51" t="str" cm="1">
        <f t="array" ref="AD37">IFERROR(IF($S37&gt;2,RSQ(IF($O37:$R37&lt;&gt;"",DG37:DJ37,""),IF($O37:$R37&lt;&gt;"",DK37:DN37,"")),""),"")</f>
        <v/>
      </c>
      <c r="AE37" s="80" t="str">
        <f>_xlfn.IFNA(VLOOKUP($A37,'B-Emax'!$A:$BM,MATCH(AE$1,'B-Emax'!$A$1:$BM$1,0),FALSE),"")</f>
        <v/>
      </c>
      <c r="AF37" s="81">
        <f>_xlfn.IFNA(VLOOKUP($A37,'B-Emax'!$A:$BM,MATCH(AF$1,'B-Emax'!$A$1:$BM$1,0),FALSE),"")</f>
        <v>639.6</v>
      </c>
      <c r="AG37" s="81">
        <f>_xlfn.IFNA(VLOOKUP($A37,'B-Emax'!$A:$BM,MATCH(AG$1,'B-Emax'!$A$1:$BM$1,0),FALSE),"")</f>
        <v>267.7</v>
      </c>
      <c r="AH37" s="81">
        <f>_xlfn.IFNA(VLOOKUP($A37,'B-Emax'!$A:$BM,MATCH(AH$1,'B-Emax'!$A$1:$BM$1,0),FALSE),"")</f>
        <v>213.3</v>
      </c>
      <c r="AI37" s="81">
        <f>_xlfn.IFNA(VLOOKUP($A37,'B-Emax'!$A:$BM,MATCH(AI$1,'B-Emax'!$A$1:$BM$1,0),FALSE),"")</f>
        <v>310.39999999999998</v>
      </c>
      <c r="AJ37" s="81">
        <f>_xlfn.IFNA(VLOOKUP($A37,'B-Emax'!$A:$BM,MATCH(AJ$1,'B-Emax'!$A$1:$BM$1,0),FALSE),"")</f>
        <v>240</v>
      </c>
      <c r="AK37" s="82" t="str">
        <f>_xlfn.IFNA(VLOOKUP($A37,'B-Emax'!$A:$BM,MATCH(AK$1,'B-Emax'!$A$1:$BM$1,0),FALSE),"")</f>
        <v/>
      </c>
      <c r="AL37" s="82" t="str">
        <f>_xlfn.IFNA(VLOOKUP($A37,'B-Emax'!$A:$BM,MATCH(AL$1,'B-Emax'!$A$1:$BM$1,0),FALSE),"")</f>
        <v/>
      </c>
      <c r="AM37" s="82">
        <f>_xlfn.IFNA(VLOOKUP($A37,'B-Emax'!$A:$BM,MATCH(AM$1,'B-Emax'!$A$1:$BM$1,0),FALSE),"")</f>
        <v>161.69999999999999</v>
      </c>
      <c r="AN37" s="81">
        <f>_xlfn.IFNA(VLOOKUP($A37,'B-Emax'!$A:$BM,MATCH(AN$1,'B-Emax'!$A$1:$BM$1,0),FALSE),"")</f>
        <v>733.9</v>
      </c>
      <c r="AO37" s="82" t="str">
        <f>_xlfn.IFNA(VLOOKUP($A37,'B-Emax'!$A:$BM,MATCH(AO$1,'B-Emax'!$A$1:$BM$1,0),FALSE),"")</f>
        <v/>
      </c>
      <c r="AP37" s="82" t="str">
        <f>_xlfn.IFNA(VLOOKUP($A37,'B-Emax'!$A:$BM,MATCH(AP$1,'B-Emax'!$A$1:$BM$1,0),FALSE),"")</f>
        <v/>
      </c>
      <c r="AQ37" s="50" t="str">
        <f>_xlfn.IFNA(VLOOKUP($A37,'I-Emax'!$A:$BM,MATCH(AQ$1,'I-Emax'!$A$1:$BM$1,0),FALSE),"")</f>
        <v/>
      </c>
      <c r="AR37" s="50">
        <f>_xlfn.IFNA(VLOOKUP($A37,'I-Emax'!$A:$BM,MATCH(AR$1,'I-Emax'!$A$1:$BM$1,0),FALSE),"")</f>
        <v>49.1</v>
      </c>
      <c r="AS37" s="50">
        <f>_xlfn.IFNA(VLOOKUP($A37,'I-Emax'!$A:$BM,MATCH(AS$1,'I-Emax'!$A$1:$BM$1,0),FALSE),"")</f>
        <v>49.1</v>
      </c>
      <c r="AT37" s="50">
        <f>_xlfn.IFNA(VLOOKUP($A37,'I-Emax'!$A:$BM,MATCH(AT$1,'I-Emax'!$A$1:$BM$1,0),FALSE),"")</f>
        <v>44.9</v>
      </c>
      <c r="AU37" s="50">
        <f>_xlfn.IFNA(VLOOKUP($A37,'I-Emax'!$A:$BM,MATCH(AU$1,'I-Emax'!$A$1:$BM$1,0),FALSE),"")</f>
        <v>44.9</v>
      </c>
      <c r="AV37" s="50">
        <f>_xlfn.IFNA(VLOOKUP($A37,'I-Emax'!$A:$BM,MATCH(AV$1,'I-Emax'!$A$1:$BM$1,0),FALSE),"")</f>
        <v>33.9</v>
      </c>
      <c r="AW37" s="50" t="str">
        <f>_xlfn.IFNA(VLOOKUP($A37,'I-Emax'!$A:$BM,MATCH(AW$1,'I-Emax'!$A$1:$BM$1,0),FALSE),"")</f>
        <v/>
      </c>
      <c r="AX37" s="50" t="str">
        <f>_xlfn.IFNA(VLOOKUP($A37,'I-Emax'!$A:$BM,MATCH(AX$1,'I-Emax'!$A$1:$BM$1,0),FALSE),"")</f>
        <v/>
      </c>
      <c r="AY37" s="50">
        <f>_xlfn.IFNA(VLOOKUP($A37,'I-Emax'!$A:$BM,MATCH(AY$1,'I-Emax'!$A$1:$BM$1,0),FALSE),"")</f>
        <v>38.299999999999997</v>
      </c>
      <c r="AZ37" s="50">
        <f>_xlfn.IFNA(VLOOKUP($A37,'I-Emax'!$A:$BM,MATCH(AZ$1,'I-Emax'!$A$1:$BM$1,0),FALSE),"")</f>
        <v>17</v>
      </c>
      <c r="BA37" s="50" t="str">
        <f>_xlfn.IFNA(VLOOKUP($A37,'I-Emax'!$A:$BM,MATCH(BA$1,'I-Emax'!$A$1:$BM$1,0),FALSE),"")</f>
        <v/>
      </c>
      <c r="BB37" s="50" t="str">
        <f>_xlfn.IFNA(VLOOKUP($A37,'I-Emax'!$A:$BM,MATCH(BB$1,'I-Emax'!$A$1:$BM$1,0),FALSE),"")</f>
        <v/>
      </c>
      <c r="BC37" s="40" t="str">
        <f>_xlfn.IFNA(VLOOKUP($A37,'B-Emax'!$A:$BM,MATCH(BC$1,'B-Emax'!$A$1:$BM$1,0),FALSE),"")</f>
        <v/>
      </c>
      <c r="BD37" s="41">
        <f>_xlfn.IFNA(VLOOKUP($A37,'B-Emax'!$A:$BM,MATCH(BD$1,'B-Emax'!$A$1:$BM$1,0),FALSE),"")</f>
        <v>0.69295774647887332</v>
      </c>
      <c r="BE37" s="41">
        <f>_xlfn.IFNA(VLOOKUP($A37,'B-Emax'!$A:$BM,MATCH(BE$1,'B-Emax'!$A$1:$BM$1,0),FALSE),"")</f>
        <v>0.44299189144464673</v>
      </c>
      <c r="BF37" s="41">
        <f>_xlfn.IFNA(VLOOKUP($A37,'B-Emax'!$A:$BM,MATCH(BF$1,'B-Emax'!$A$1:$BM$1,0),FALSE),"")</f>
        <v>0.57338709677419353</v>
      </c>
      <c r="BG37" s="41">
        <f>_xlfn.IFNA(VLOOKUP($A37,'B-Emax'!$A:$BM,MATCH(BG$1,'B-Emax'!$A$1:$BM$1,0),FALSE),"")</f>
        <v>0.63619594179135064</v>
      </c>
      <c r="BH37" s="41">
        <f>_xlfn.IFNA(VLOOKUP($A37,'B-Emax'!$A:$BM,MATCH(BH$1,'B-Emax'!$A$1:$BM$1,0),FALSE),"")</f>
        <v>0.69605568445475641</v>
      </c>
      <c r="BI37" s="41" t="str">
        <f>_xlfn.IFNA(VLOOKUP($A37,'B-Emax'!$A:$BM,MATCH(BI$1,'B-Emax'!$A$1:$BM$1,0),FALSE),"")</f>
        <v/>
      </c>
      <c r="BJ37" s="41" t="str">
        <f>_xlfn.IFNA(VLOOKUP($A37,'B-Emax'!$A:$BM,MATCH(BJ$1,'B-Emax'!$A$1:$BM$1,0),FALSE),"")</f>
        <v/>
      </c>
      <c r="BK37" s="41">
        <f>_xlfn.IFNA(VLOOKUP($A37,'B-Emax'!$A:$BM,MATCH(BK$1,'B-Emax'!$A$1:$BM$1,0),FALSE),"")</f>
        <v>0.17498106265555674</v>
      </c>
      <c r="BL37" s="41">
        <f>_xlfn.IFNA(VLOOKUP($A37,'B-Emax'!$A:$BM,MATCH(BL$1,'B-Emax'!$A$1:$BM$1,0),FALSE),"")</f>
        <v>0.68781630740393629</v>
      </c>
      <c r="BM37" s="41" t="str">
        <f>_xlfn.IFNA(VLOOKUP($A37,'B-Emax'!$A:$BM,MATCH(BM$1,'B-Emax'!$A$1:$BM$1,0),FALSE),"")</f>
        <v/>
      </c>
      <c r="BN37" s="41" t="str">
        <f>_xlfn.IFNA(VLOOKUP($A37,'B-Emax'!$A:$BM,MATCH(BN$1,'B-Emax'!$A$1:$BM$1,0),FALSE),"")</f>
        <v/>
      </c>
      <c r="BO37" s="47" t="str">
        <f>_xlfn.IFNA(VLOOKUP($A37,'I-Emax'!$A:$BM,MATCH(BO$1,'I-Emax'!$A$1:$BM$1,0),FALSE),"")</f>
        <v/>
      </c>
      <c r="BP37" s="47">
        <f>_xlfn.IFNA(VLOOKUP($A37,'I-Emax'!$A:$BM,MATCH(BP$1,'I-Emax'!$A$1:$BM$1,0),FALSE),"")</f>
        <v>0.94970986460348161</v>
      </c>
      <c r="BQ37" s="47">
        <f>_xlfn.IFNA(VLOOKUP($A37,'I-Emax'!$A:$BM,MATCH(BQ$1,'I-Emax'!$A$1:$BM$1,0),FALSE),"")</f>
        <v>0.94970986460348161</v>
      </c>
      <c r="BR37" s="47">
        <f>_xlfn.IFNA(VLOOKUP($A37,'I-Emax'!$A:$BM,MATCH(BR$1,'I-Emax'!$A$1:$BM$1,0),FALSE),"")</f>
        <v>0.92960662525879922</v>
      </c>
      <c r="BS37" s="47">
        <f>_xlfn.IFNA(VLOOKUP($A37,'I-Emax'!$A:$BM,MATCH(BS$1,'I-Emax'!$A$1:$BM$1,0),FALSE),"")</f>
        <v>0.92960662525879922</v>
      </c>
      <c r="BT37" s="47">
        <f>_xlfn.IFNA(VLOOKUP($A37,'I-Emax'!$A:$BM,MATCH(BT$1,'I-Emax'!$A$1:$BM$1,0),FALSE),"")</f>
        <v>0.9826086956521739</v>
      </c>
      <c r="BU37" s="47" t="str">
        <f>_xlfn.IFNA(VLOOKUP($A37,'I-Emax'!$A:$BM,MATCH(BU$1,'I-Emax'!$A$1:$BM$1,0),FALSE),"")</f>
        <v/>
      </c>
      <c r="BV37" s="47" t="str">
        <f>_xlfn.IFNA(VLOOKUP($A37,'I-Emax'!$A:$BM,MATCH(BV$1,'I-Emax'!$A$1:$BM$1,0),FALSE),"")</f>
        <v/>
      </c>
      <c r="BW37" s="47">
        <f>_xlfn.IFNA(VLOOKUP($A37,'I-Emax'!$A:$BM,MATCH(BW$1,'I-Emax'!$A$1:$BM$1,0),FALSE),"")</f>
        <v>0.86067415730337071</v>
      </c>
      <c r="BX37" s="47">
        <f>_xlfn.IFNA(VLOOKUP($A37,'I-Emax'!$A:$BM,MATCH(BX$1,'I-Emax'!$A$1:$BM$1,0),FALSE),"")</f>
        <v>0.33663366336633666</v>
      </c>
      <c r="BY37" s="47" t="str">
        <f>_xlfn.IFNA(VLOOKUP($A37,'I-Emax'!$A:$BM,MATCH(BY$1,'I-Emax'!$A$1:$BM$1,0),FALSE),"")</f>
        <v/>
      </c>
      <c r="BZ37" s="47" t="str">
        <f>_xlfn.IFNA(VLOOKUP($A37,'I-Emax'!$A:$BM,MATCH(BZ$1,'I-Emax'!$A$1:$BM$1,0),FALSE),"")</f>
        <v/>
      </c>
      <c r="CA37" s="40" t="str">
        <f>_xlfn.IFNA(VLOOKUP($A37,'B-Emax'!$A:$BM,MATCH(CA$1,'B-Emax'!$A$1:$BM$1,0),FALSE),"")</f>
        <v/>
      </c>
      <c r="CB37" s="41">
        <f>_xlfn.IFNA(VLOOKUP($A37,'B-Emax'!$A:$BM,MATCH(CB$1,'B-Emax'!$A$1:$BM$1,0),FALSE),"")</f>
        <v>0.99405471338215179</v>
      </c>
      <c r="CC37" s="41">
        <f>_xlfn.IFNA(VLOOKUP($A37,'B-Emax'!$A:$BM,MATCH(CC$1,'B-Emax'!$A$1:$BM$1,0),FALSE),"")</f>
        <v>0.51434250983800567</v>
      </c>
      <c r="CD37" s="41">
        <f>_xlfn.IFNA(VLOOKUP($A37,'B-Emax'!$A:$BM,MATCH(CD$1,'B-Emax'!$A$1:$BM$1,0),FALSE),"")</f>
        <v>0.76458537309492258</v>
      </c>
      <c r="CE37" s="41">
        <f>_xlfn.IFNA(VLOOKUP($A37,'B-Emax'!$A:$BM,MATCH(CE$1,'B-Emax'!$A$1:$BM$1,0),FALSE),"")</f>
        <v>0.88512251382207352</v>
      </c>
      <c r="CF37" s="41">
        <f>_xlfn.IFNA(VLOOKUP($A37,'B-Emax'!$A:$BM,MATCH(CF$1,'B-Emax'!$A$1:$BM$1,0),FALSE),"")</f>
        <v>1</v>
      </c>
      <c r="CG37" s="41" t="str">
        <f>_xlfn.IFNA(VLOOKUP($A37,'B-Emax'!$A:$BM,MATCH(CG$1,'B-Emax'!$A$1:$BM$1,0),FALSE),"")</f>
        <v/>
      </c>
      <c r="CH37" s="41" t="str">
        <f>_xlfn.IFNA(VLOOKUP($A37,'B-Emax'!$A:$BM,MATCH(CH$1,'B-Emax'!$A$1:$BM$1,0),FALSE),"")</f>
        <v/>
      </c>
      <c r="CI37" s="41">
        <f>_xlfn.IFNA(VLOOKUP($A37,'B-Emax'!$A:$BM,MATCH(CI$1,'B-Emax'!$A$1:$BM$1,0),FALSE),"")</f>
        <v>0</v>
      </c>
      <c r="CJ37" s="41">
        <f>_xlfn.IFNA(VLOOKUP($A37,'B-Emax'!$A:$BM,MATCH(CJ$1,'B-Emax'!$A$1:$BM$1,0),FALSE),"")</f>
        <v>0.98418772147764411</v>
      </c>
      <c r="CK37" s="41" t="str">
        <f>_xlfn.IFNA(VLOOKUP($A37,'B-Emax'!$A:$BM,MATCH(CK$1,'B-Emax'!$A$1:$BM$1,0),FALSE),"")</f>
        <v/>
      </c>
      <c r="CL37" s="41" t="str">
        <f>_xlfn.IFNA(VLOOKUP($A37,'B-Emax'!$A:$BM,MATCH(CL$1,'B-Emax'!$A$1:$BM$1,0),FALSE),"")</f>
        <v/>
      </c>
      <c r="CM37" s="47" t="str">
        <f>_xlfn.IFNA(VLOOKUP($A37,'I-Emax'!$A:$BQ,MATCH(CM$1,'I-Emax'!$A$1:$BQ$1,0),FALSE),"")</f>
        <v/>
      </c>
      <c r="CN37" s="47">
        <f>_xlfn.IFNA(VLOOKUP($A37,'I-Emax'!$A:$BQ,MATCH(CN$1,'I-Emax'!$A$1:$BQ$1,0),FALSE),"")</f>
        <v>0.94907104856316649</v>
      </c>
      <c r="CO37" s="47">
        <f>_xlfn.IFNA(VLOOKUP($A37,'I-Emax'!$A:$BQ,MATCH(CO$1,'I-Emax'!$A$1:$BQ$1,0),FALSE),"")</f>
        <v>0.94907104856316649</v>
      </c>
      <c r="CP37" s="47">
        <f>_xlfn.IFNA(VLOOKUP($A37,'I-Emax'!$A:$BQ,MATCH(CP$1,'I-Emax'!$A$1:$BQ$1,0),FALSE),"")</f>
        <v>0.91795028020537828</v>
      </c>
      <c r="CQ37" s="47">
        <f>_xlfn.IFNA(VLOOKUP($A37,'I-Emax'!$A:$BQ,MATCH(CQ$1,'I-Emax'!$A$1:$BQ$1,0),FALSE),"")</f>
        <v>0.91795028020537828</v>
      </c>
      <c r="CR37" s="47">
        <f>_xlfn.IFNA(VLOOKUP($A37,'I-Emax'!$A:$BQ,MATCH(CR$1,'I-Emax'!$A$1:$BQ$1,0),FALSE),"")</f>
        <v>1</v>
      </c>
      <c r="CS37" s="47" t="str">
        <f>_xlfn.IFNA(VLOOKUP($A37,'I-Emax'!$A:$BQ,MATCH(CS$1,'I-Emax'!$A$1:$BQ$1,0),FALSE),"")</f>
        <v/>
      </c>
      <c r="CT37" s="47" t="str">
        <f>_xlfn.IFNA(VLOOKUP($A37,'I-Emax'!$A:$BQ,MATCH(CT$1,'I-Emax'!$A$1:$BQ$1,0),FALSE),"")</f>
        <v/>
      </c>
      <c r="CU37" s="47">
        <f>_xlfn.IFNA(VLOOKUP($A37,'I-Emax'!$A:$BQ,MATCH(CU$1,'I-Emax'!$A$1:$BQ$1,0),FALSE),"")</f>
        <v>0.81123954912417029</v>
      </c>
      <c r="CV37" s="47">
        <f>_xlfn.IFNA(VLOOKUP($A37,'I-Emax'!$A:$BQ,MATCH(CV$1,'I-Emax'!$A$1:$BQ$1,0),FALSE),"")</f>
        <v>0</v>
      </c>
      <c r="CW37" s="47" t="str">
        <f>_xlfn.IFNA(VLOOKUP($A37,'I-Emax'!$A:$BQ,MATCH(CW$1,'I-Emax'!$A$1:$BQ$1,0),FALSE),"")</f>
        <v/>
      </c>
      <c r="CX37" s="47" t="str">
        <f>_xlfn.IFNA(VLOOKUP($A37,'I-Emax'!$A:$BQ,MATCH(CX$1,'I-Emax'!$A$1:$BQ$1,0),FALSE),"")</f>
        <v/>
      </c>
      <c r="CY37" s="147" t="str">
        <f>_xlfn.IFNA(VLOOKUP($A37,'B-Emax'!$A:$IC,MATCH(CY$1,'B-Emax'!$A$1:$IC$1,0),FALSE),"")</f>
        <v/>
      </c>
      <c r="CZ37" s="51">
        <f>_xlfn.IFNA(VLOOKUP($A37,'B-Emax'!$A:$IC,MATCH(CZ$1,'B-Emax'!$A$1:$IC$1,0),FALSE),"")</f>
        <v>0.69605568445475641</v>
      </c>
      <c r="DA37" s="51">
        <f>_xlfn.IFNA(VLOOKUP($A37,'B-Emax'!$A:$IC,MATCH(DA$1,'B-Emax'!$A$1:$IC$1,0),FALSE),"")</f>
        <v>0.68781630740393629</v>
      </c>
      <c r="DB37" s="51" t="str">
        <f>_xlfn.IFNA(VLOOKUP($A37,'B-Emax'!$A:$IC,MATCH(DB$1,'B-Emax'!$A$1:$IC$1,0),FALSE),"")</f>
        <v/>
      </c>
      <c r="DC37" s="51" t="str">
        <f>_xlfn.IFNA(VLOOKUP($A37,'I-Emax'!$A:$IC,MATCH(DC$1,'I-Emax'!$A$1:$IC$1,0),FALSE),"")</f>
        <v/>
      </c>
      <c r="DD37" s="51">
        <f>_xlfn.IFNA(VLOOKUP($A37,'I-Emax'!$A:$IC,MATCH(DD$1,'I-Emax'!$A$1:$IC$1,0),FALSE),"")</f>
        <v>0.9826086956521739</v>
      </c>
      <c r="DE37" s="51">
        <f>_xlfn.IFNA(VLOOKUP($A37,'I-Emax'!$A:$IC,MATCH(DE$1,'I-Emax'!$A$1:$IC$1,0),FALSE),"")</f>
        <v>0.86067415730337071</v>
      </c>
      <c r="DF37" s="51" t="str">
        <f>_xlfn.IFNA(VLOOKUP($A37,'I-Emax'!$A:$IC,MATCH(DF$1,'I-Emax'!$A$1:$IC$1,0),FALSE),"")</f>
        <v/>
      </c>
      <c r="DG37" s="147" t="str">
        <f>_xlfn.IFNA(VLOOKUP($A37,'B-Emax'!$A:$IC,MATCH(DG$1,'B-Emax'!$A$1:$IC$1,0),FALSE),"")</f>
        <v/>
      </c>
      <c r="DH37" s="51">
        <f>_xlfn.IFNA(VLOOKUP($A37,'B-Emax'!$A:$IC,MATCH(DH$1,'B-Emax'!$A$1:$IC$1,0),FALSE),"")</f>
        <v>0.60831767218876409</v>
      </c>
      <c r="DI37" s="51">
        <f>_xlfn.IFNA(VLOOKUP($A37,'B-Emax'!$A:$IC,MATCH(DI$1,'B-Emax'!$A$1:$IC$1,0),FALSE),"")</f>
        <v>0.43139868502974654</v>
      </c>
      <c r="DJ37" s="51" t="str">
        <f>_xlfn.IFNA(VLOOKUP($A37,'B-Emax'!$A:$IC,MATCH(DJ$1,'B-Emax'!$A$1:$IC$1,0),FALSE),"")</f>
        <v/>
      </c>
      <c r="DK37" s="51" t="str">
        <f>_xlfn.IFNA(VLOOKUP($A37,'I-Emax'!$A:$IC,MATCH(DK$1,'I-Emax'!$A$1:$IC$1,0),FALSE),"")</f>
        <v/>
      </c>
      <c r="DL37" s="51">
        <f>_xlfn.IFNA(VLOOKUP($A37,'I-Emax'!$A:$IC,MATCH(DL$1,'I-Emax'!$A$1:$IC$1,0),FALSE),"")</f>
        <v>0.94824833507534712</v>
      </c>
      <c r="DM37" s="51">
        <f>_xlfn.IFNA(VLOOKUP($A37,'I-Emax'!$A:$IC,MATCH(DM$1,'I-Emax'!$A$1:$IC$1,0),FALSE),"")</f>
        <v>0.59865391033485371</v>
      </c>
      <c r="DN37" s="51" t="str">
        <f>_xlfn.IFNA(VLOOKUP($A37,'I-Emax'!$A:$IC,MATCH(DN$1,'I-Emax'!$A$1:$IC$1,0),FALSE),"")</f>
        <v/>
      </c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</row>
    <row r="38" spans="1:139" s="49" customFormat="1" x14ac:dyDescent="0.2">
      <c r="A38" s="29" t="s">
        <v>38</v>
      </c>
      <c r="B38" s="333" t="str">
        <f>VLOOKUP($A38,BI!$A:$Q,MATCH(B$1,BI!$A$1:$Q$1,0),FALSE)</f>
        <v/>
      </c>
      <c r="C38" s="373">
        <f>VLOOKUP($A38,BI!$A:$Q,MATCH(C$1,BI!$A$1:$Q$1,0),FALSE)</f>
        <v>1</v>
      </c>
      <c r="D38" s="373">
        <f>VLOOKUP($A38,BI!$A:$Q,MATCH(D$1,BI!$A$1:$Q$1,0),FALSE)</f>
        <v>1</v>
      </c>
      <c r="E38" s="373">
        <f>VLOOKUP($A38,BI!$A:$Q,MATCH(E$1,BI!$A$1:$Q$1,0),FALSE)</f>
        <v>1</v>
      </c>
      <c r="F38" s="373">
        <f>VLOOKUP($A38,BI!$A:$Q,MATCH(F$1,BI!$A$1:$Q$1,0),FALSE)</f>
        <v>1</v>
      </c>
      <c r="G38" s="373">
        <f>VLOOKUP($A38,BI!$A:$Q,MATCH(G$1,BI!$A$1:$Q$1,0),FALSE)</f>
        <v>1</v>
      </c>
      <c r="H38" s="373">
        <f>VLOOKUP($A38,BI!$A:$Q,MATCH(H$1,BI!$A$1:$Q$1,0),FALSE)</f>
        <v>1</v>
      </c>
      <c r="I38" s="373">
        <f>VLOOKUP($A38,BI!$A:$Q,MATCH(I$1,BI!$A$1:$Q$1,0),FALSE)</f>
        <v>1</v>
      </c>
      <c r="J38" s="373">
        <f>VLOOKUP($A38,BI!$A:$Q,MATCH(J$1,BI!$A$1:$Q$1,0),FALSE)</f>
        <v>1</v>
      </c>
      <c r="K38" s="373">
        <f>VLOOKUP($A38,BI!$A:$Q,MATCH(K$1,BI!$A$1:$Q$1,0),FALSE)</f>
        <v>1</v>
      </c>
      <c r="L38" s="373" t="str">
        <f>VLOOKUP($A38,BI!$A:$Q,MATCH(L$1,BI!$A$1:$Q$1,0),FALSE)</f>
        <v/>
      </c>
      <c r="M38" s="373" t="str">
        <f>VLOOKUP($A38,BI!$A:$Q,MATCH(M$1,BI!$A$1:$Q$1,0),FALSE)</f>
        <v/>
      </c>
      <c r="N38" s="49">
        <f t="shared" si="2"/>
        <v>9</v>
      </c>
      <c r="O38" s="49" t="str">
        <f>VLOOKUP($A38,BI!$A:$Q,MATCH(O$1,BI!$A$1:$Q$1,0),FALSE)</f>
        <v/>
      </c>
      <c r="P38" s="37">
        <f>VLOOKUP($A38,BI!$A:$Q,MATCH(P$1,BI!$A$1:$Q$1,0),FALSE)</f>
        <v>1</v>
      </c>
      <c r="Q38" s="37">
        <f>VLOOKUP($A38,BI!$A:$Q,MATCH(Q$1,BI!$A$1:$Q$1,0),FALSE)</f>
        <v>1</v>
      </c>
      <c r="R38" s="37" t="str">
        <f>VLOOKUP($A38,BI!$A:$Q,MATCH(R$1,BI!$A$1:$Q$1,0),FALSE)</f>
        <v/>
      </c>
      <c r="S38" s="37">
        <f t="shared" si="3"/>
        <v>2</v>
      </c>
      <c r="T38" s="61" cm="1">
        <f t="array" ref="T38">IFERROR(IF(N38&gt;2,RSQ(IF($B38:$M38&lt;&gt;"",AE38:AP38,""),IF($B38:$M38&lt;&gt;"",AQ38:BB38,"")),""),"")</f>
        <v>4.6846701095336896E-2</v>
      </c>
      <c r="U38" s="51" cm="1">
        <f t="array" ref="U38">IFERROR(IF($N38&gt;2,RSQ(IF($AE38:$AP38&lt;&gt;"",BC38:BN38,""),IF($AE38:$AP38&lt;&gt;"",BO38:BZ38,"")),""),"")</f>
        <v>6.6419137941673145E-2</v>
      </c>
      <c r="V38" s="51" cm="1">
        <f t="array" ref="V38">IFERROR(IF($N38&gt;2,RSQ(IF($B38:$M38&lt;&gt;"",CA38:CL38,""),IF($B38:$M38&lt;&gt;"",CM38:CX38,"")),""),"")</f>
        <v>6.641913794167309E-2</v>
      </c>
      <c r="W38" s="61" t="str" cm="1">
        <f t="array" ref="W38">IFERROR(IF(AND($S38&gt;2,$N38&gt;2),RSQ(IF($B38:$M38&lt;&gt;"",AE38:AP38,""),IF($B38:$M38&lt;&gt;"",AQ38:BB38,"")),""),"")</f>
        <v/>
      </c>
      <c r="X38" s="51" t="str" cm="1">
        <f t="array" ref="X38">IFERROR(IF(AND($S38&gt;2,$N38&gt;2),RSQ(IF($AE38:$AP38&lt;&gt;"",BC38:BN38,""),IF($AE38:$AP38&lt;&gt;"",BO38:BZ38,"")),""),"")</f>
        <v/>
      </c>
      <c r="Y38" s="61" cm="1">
        <f t="array" ref="Y38">IFERROR(IF(COUNT(C38:G38)&gt;2,RSQ(IF($C38:$G38&lt;&gt;"",AF38:AJ38,""),IF($C38:$G38&lt;&gt;"",AR38:AV38,"")),""),"")</f>
        <v>0.66214636710302688</v>
      </c>
      <c r="Z38" s="51" cm="1">
        <f t="array" ref="Z38">IFERROR(IF(COUNT(C38:G38)&gt;2,RSQ(IF($C38:$G38&lt;&gt;"",BD38:BH38,""),IF($C38:$G38&lt;&gt;"",BP38:BT38,"")),""),"")</f>
        <v>3.625558910234522E-2</v>
      </c>
      <c r="AA38" s="51" cm="1">
        <f t="array" ref="AA38">IFERROR(IF(COUNT(H38:K38)&gt;2,RSQ(IF($H38:$K38&lt;&gt;"",AK38:AN38,""),IF($H38:$K38&lt;&gt;"",AW38:AZ38,"")),""),"")</f>
        <v>0.95681018711279286</v>
      </c>
      <c r="AB38" s="51" cm="1">
        <f t="array" ref="AB38">IFERROR(IF(COUNT(H38:K38)&gt;2,RSQ(IF($H38:$K38&lt;&gt;"",BI38:BL38,""),IF($H38:$K38&lt;&gt;"",BU38:BX38,"")),""),"")</f>
        <v>0.96689077976544602</v>
      </c>
      <c r="AC38" s="61" t="str" cm="1">
        <f t="array" ref="AC38">IFERROR(IF($S38&gt;2,RSQ(IF($O38:$R38&lt;&gt;"",CY38:DB38,""),IF($O38:$R38&lt;&gt;"",DC38:DF38,"")),""),"")</f>
        <v/>
      </c>
      <c r="AD38" s="51" t="str" cm="1">
        <f t="array" ref="AD38">IFERROR(IF($S38&gt;2,RSQ(IF($O38:$R38&lt;&gt;"",DG38:DJ38,""),IF($O38:$R38&lt;&gt;"",DK38:DN38,"")),""),"")</f>
        <v/>
      </c>
      <c r="AE38" s="80" t="str">
        <f>_xlfn.IFNA(VLOOKUP($A38,'B-Emax'!$A:$BM,MATCH(AE$1,'B-Emax'!$A$1:$BM$1,0),FALSE),"")</f>
        <v/>
      </c>
      <c r="AF38" s="81">
        <f>_xlfn.IFNA(VLOOKUP($A38,'B-Emax'!$A:$BM,MATCH(AF$1,'B-Emax'!$A$1:$BM$1,0),FALSE),"")</f>
        <v>83.16</v>
      </c>
      <c r="AG38" s="81">
        <f>_xlfn.IFNA(VLOOKUP($A38,'B-Emax'!$A:$BM,MATCH(AG$1,'B-Emax'!$A$1:$BM$1,0),FALSE),"")</f>
        <v>32.71</v>
      </c>
      <c r="AH38" s="81">
        <f>_xlfn.IFNA(VLOOKUP($A38,'B-Emax'!$A:$BM,MATCH(AH$1,'B-Emax'!$A$1:$BM$1,0),FALSE),"")</f>
        <v>33.96</v>
      </c>
      <c r="AI38" s="81">
        <f>_xlfn.IFNA(VLOOKUP($A38,'B-Emax'!$A:$BM,MATCH(AI$1,'B-Emax'!$A$1:$BM$1,0),FALSE),"")</f>
        <v>58.27</v>
      </c>
      <c r="AJ38" s="81">
        <f>_xlfn.IFNA(VLOOKUP($A38,'B-Emax'!$A:$BM,MATCH(AJ$1,'B-Emax'!$A$1:$BM$1,0),FALSE),"")</f>
        <v>150.9</v>
      </c>
      <c r="AK38" s="82">
        <f>_xlfn.IFNA(VLOOKUP($A38,'B-Emax'!$A:$BM,MATCH(AK$1,'B-Emax'!$A$1:$BM$1,0),FALSE),"")</f>
        <v>146.4</v>
      </c>
      <c r="AL38" s="82">
        <f>_xlfn.IFNA(VLOOKUP($A38,'B-Emax'!$A:$BM,MATCH(AL$1,'B-Emax'!$A$1:$BM$1,0),FALSE),"")</f>
        <v>111.5</v>
      </c>
      <c r="AM38" s="82">
        <f>_xlfn.IFNA(VLOOKUP($A38,'B-Emax'!$A:$BM,MATCH(AM$1,'B-Emax'!$A$1:$BM$1,0),FALSE),"")</f>
        <v>261.3</v>
      </c>
      <c r="AN38" s="81">
        <f>_xlfn.IFNA(VLOOKUP($A38,'B-Emax'!$A:$BM,MATCH(AN$1,'B-Emax'!$A$1:$BM$1,0),FALSE),"")</f>
        <v>775.5</v>
      </c>
      <c r="AO38" s="82" t="str">
        <f>_xlfn.IFNA(VLOOKUP($A38,'B-Emax'!$A:$BM,MATCH(AO$1,'B-Emax'!$A$1:$BM$1,0),FALSE),"")</f>
        <v/>
      </c>
      <c r="AP38" s="82" t="str">
        <f>_xlfn.IFNA(VLOOKUP($A38,'B-Emax'!$A:$BM,MATCH(AP$1,'B-Emax'!$A$1:$BM$1,0),FALSE),"")</f>
        <v/>
      </c>
      <c r="AQ38" s="50" t="str">
        <f>_xlfn.IFNA(VLOOKUP($A38,'I-Emax'!$A:$BM,MATCH(AQ$1,'I-Emax'!$A$1:$BM$1,0),FALSE),"")</f>
        <v/>
      </c>
      <c r="AR38" s="50">
        <f>_xlfn.IFNA(VLOOKUP($A38,'I-Emax'!$A:$BM,MATCH(AR$1,'I-Emax'!$A$1:$BM$1,0),FALSE),"")</f>
        <v>17.7</v>
      </c>
      <c r="AS38" s="50">
        <f>_xlfn.IFNA(VLOOKUP($A38,'I-Emax'!$A:$BM,MATCH(AS$1,'I-Emax'!$A$1:$BM$1,0),FALSE),"")</f>
        <v>17.7</v>
      </c>
      <c r="AT38" s="50">
        <f>_xlfn.IFNA(VLOOKUP($A38,'I-Emax'!$A:$BM,MATCH(AT$1,'I-Emax'!$A$1:$BM$1,0),FALSE),"")</f>
        <v>21.2</v>
      </c>
      <c r="AU38" s="50">
        <f>_xlfn.IFNA(VLOOKUP($A38,'I-Emax'!$A:$BM,MATCH(AU$1,'I-Emax'!$A$1:$BM$1,0),FALSE),"")</f>
        <v>21.2</v>
      </c>
      <c r="AV38" s="50">
        <f>_xlfn.IFNA(VLOOKUP($A38,'I-Emax'!$A:$BM,MATCH(AV$1,'I-Emax'!$A$1:$BM$1,0),FALSE),"")</f>
        <v>13.8</v>
      </c>
      <c r="AW38" s="50">
        <f>_xlfn.IFNA(VLOOKUP($A38,'I-Emax'!$A:$BM,MATCH(AW$1,'I-Emax'!$A$1:$BM$1,0),FALSE),"")</f>
        <v>10</v>
      </c>
      <c r="AX38" s="50">
        <f>_xlfn.IFNA(VLOOKUP($A38,'I-Emax'!$A:$BM,MATCH(AX$1,'I-Emax'!$A$1:$BM$1,0),FALSE),"")</f>
        <v>10</v>
      </c>
      <c r="AY38" s="50">
        <f>_xlfn.IFNA(VLOOKUP($A38,'I-Emax'!$A:$BM,MATCH(AY$1,'I-Emax'!$A$1:$BM$1,0),FALSE),"")</f>
        <v>10</v>
      </c>
      <c r="AZ38" s="50">
        <f>_xlfn.IFNA(VLOOKUP($A38,'I-Emax'!$A:$BM,MATCH(AZ$1,'I-Emax'!$A$1:$BM$1,0),FALSE),"")</f>
        <v>22.2</v>
      </c>
      <c r="BA38" s="50" t="str">
        <f>_xlfn.IFNA(VLOOKUP($A38,'I-Emax'!$A:$BM,MATCH(BA$1,'I-Emax'!$A$1:$BM$1,0),FALSE),"")</f>
        <v/>
      </c>
      <c r="BB38" s="50" t="str">
        <f>_xlfn.IFNA(VLOOKUP($A38,'I-Emax'!$A:$BM,MATCH(BB$1,'I-Emax'!$A$1:$BM$1,0),FALSE),"")</f>
        <v/>
      </c>
      <c r="BC38" s="40" t="str">
        <f>_xlfn.IFNA(VLOOKUP($A38,'B-Emax'!$A:$BM,MATCH(BC$1,'B-Emax'!$A$1:$BM$1,0),FALSE),"")</f>
        <v/>
      </c>
      <c r="BD38" s="41">
        <f>_xlfn.IFNA(VLOOKUP($A38,'B-Emax'!$A:$BM,MATCH(BD$1,'B-Emax'!$A$1:$BM$1,0),FALSE),"")</f>
        <v>9.0097508125677142E-2</v>
      </c>
      <c r="BE38" s="41">
        <f>_xlfn.IFNA(VLOOKUP($A38,'B-Emax'!$A:$BM,MATCH(BE$1,'B-Emax'!$A$1:$BM$1,0),FALSE),"")</f>
        <v>5.412874400132385E-2</v>
      </c>
      <c r="BF38" s="41">
        <f>_xlfn.IFNA(VLOOKUP($A38,'B-Emax'!$A:$BM,MATCH(BF$1,'B-Emax'!$A$1:$BM$1,0),FALSE),"")</f>
        <v>9.1290322580645164E-2</v>
      </c>
      <c r="BG38" s="41">
        <f>_xlfn.IFNA(VLOOKUP($A38,'B-Emax'!$A:$BM,MATCH(BG$1,'B-Emax'!$A$1:$BM$1,0),FALSE),"")</f>
        <v>0.11943021110883378</v>
      </c>
      <c r="BH38" s="41">
        <f>_xlfn.IFNA(VLOOKUP($A38,'B-Emax'!$A:$BM,MATCH(BH$1,'B-Emax'!$A$1:$BM$1,0),FALSE),"")</f>
        <v>0.43764501160092806</v>
      </c>
      <c r="BI38" s="41">
        <f>_xlfn.IFNA(VLOOKUP($A38,'B-Emax'!$A:$BM,MATCH(BI$1,'B-Emax'!$A$1:$BM$1,0),FALSE),"")</f>
        <v>0.2115606936416185</v>
      </c>
      <c r="BJ38" s="41">
        <f>_xlfn.IFNA(VLOOKUP($A38,'B-Emax'!$A:$BM,MATCH(BJ$1,'B-Emax'!$A$1:$BM$1,0),FALSE),"")</f>
        <v>0.13639143730886849</v>
      </c>
      <c r="BK38" s="41">
        <f>_xlfn.IFNA(VLOOKUP($A38,'B-Emax'!$A:$BM,MATCH(BK$1,'B-Emax'!$A$1:$BM$1,0),FALSE),"")</f>
        <v>0.28276160588680876</v>
      </c>
      <c r="BL38" s="41">
        <f>_xlfn.IFNA(VLOOKUP($A38,'B-Emax'!$A:$BM,MATCH(BL$1,'B-Emax'!$A$1:$BM$1,0),FALSE),"")</f>
        <v>0.72680412371134018</v>
      </c>
      <c r="BM38" s="41" t="str">
        <f>_xlfn.IFNA(VLOOKUP($A38,'B-Emax'!$A:$BM,MATCH(BM$1,'B-Emax'!$A$1:$BM$1,0),FALSE),"")</f>
        <v/>
      </c>
      <c r="BN38" s="41" t="str">
        <f>_xlfn.IFNA(VLOOKUP($A38,'B-Emax'!$A:$BM,MATCH(BN$1,'B-Emax'!$A$1:$BM$1,0),FALSE),"")</f>
        <v/>
      </c>
      <c r="BO38" s="47" t="str">
        <f>_xlfn.IFNA(VLOOKUP($A38,'I-Emax'!$A:$BM,MATCH(BO$1,'I-Emax'!$A$1:$BM$1,0),FALSE),"")</f>
        <v/>
      </c>
      <c r="BP38" s="47">
        <f>_xlfn.IFNA(VLOOKUP($A38,'I-Emax'!$A:$BM,MATCH(BP$1,'I-Emax'!$A$1:$BM$1,0),FALSE),"")</f>
        <v>0.34235976789168276</v>
      </c>
      <c r="BQ38" s="47">
        <f>_xlfn.IFNA(VLOOKUP($A38,'I-Emax'!$A:$BM,MATCH(BQ$1,'I-Emax'!$A$1:$BM$1,0),FALSE),"")</f>
        <v>0.34235976789168276</v>
      </c>
      <c r="BR38" s="47">
        <f>_xlfn.IFNA(VLOOKUP($A38,'I-Emax'!$A:$BM,MATCH(BR$1,'I-Emax'!$A$1:$BM$1,0),FALSE),"")</f>
        <v>0.43892339544513459</v>
      </c>
      <c r="BS38" s="47">
        <f>_xlfn.IFNA(VLOOKUP($A38,'I-Emax'!$A:$BM,MATCH(BS$1,'I-Emax'!$A$1:$BM$1,0),FALSE),"")</f>
        <v>0.43892339544513459</v>
      </c>
      <c r="BT38" s="47">
        <f>_xlfn.IFNA(VLOOKUP($A38,'I-Emax'!$A:$BM,MATCH(BT$1,'I-Emax'!$A$1:$BM$1,0),FALSE),"")</f>
        <v>0.4</v>
      </c>
      <c r="BU38" s="47">
        <f>_xlfn.IFNA(VLOOKUP($A38,'I-Emax'!$A:$BM,MATCH(BU$1,'I-Emax'!$A$1:$BM$1,0),FALSE),"")</f>
        <v>0.21186440677966101</v>
      </c>
      <c r="BV38" s="47">
        <f>_xlfn.IFNA(VLOOKUP($A38,'I-Emax'!$A:$BM,MATCH(BV$1,'I-Emax'!$A$1:$BM$1,0),FALSE),"")</f>
        <v>0.21186440677966101</v>
      </c>
      <c r="BW38" s="47">
        <f>_xlfn.IFNA(VLOOKUP($A38,'I-Emax'!$A:$BM,MATCH(BW$1,'I-Emax'!$A$1:$BM$1,0),FALSE),"")</f>
        <v>0.2247191011235955</v>
      </c>
      <c r="BX38" s="47">
        <f>_xlfn.IFNA(VLOOKUP($A38,'I-Emax'!$A:$BM,MATCH(BX$1,'I-Emax'!$A$1:$BM$1,0),FALSE),"")</f>
        <v>0.43960396039603961</v>
      </c>
      <c r="BY38" s="47" t="str">
        <f>_xlfn.IFNA(VLOOKUP($A38,'I-Emax'!$A:$BM,MATCH(BY$1,'I-Emax'!$A$1:$BM$1,0),FALSE),"")</f>
        <v/>
      </c>
      <c r="BZ38" s="47" t="str">
        <f>_xlfn.IFNA(VLOOKUP($A38,'I-Emax'!$A:$BM,MATCH(BZ$1,'I-Emax'!$A$1:$BM$1,0),FALSE),"")</f>
        <v/>
      </c>
      <c r="CA38" s="40" t="str">
        <f>_xlfn.IFNA(VLOOKUP($A38,'B-Emax'!$A:$BM,MATCH(CA$1,'B-Emax'!$A$1:$BM$1,0),FALSE),"")</f>
        <v/>
      </c>
      <c r="CB38" s="41">
        <f>_xlfn.IFNA(VLOOKUP($A38,'B-Emax'!$A:$BM,MATCH(CB$1,'B-Emax'!$A$1:$BM$1,0),FALSE),"")</f>
        <v>5.3471206482774897E-2</v>
      </c>
      <c r="CC38" s="41">
        <f>_xlfn.IFNA(VLOOKUP($A38,'B-Emax'!$A:$BM,MATCH(CC$1,'B-Emax'!$A$1:$BM$1,0),FALSE),"")</f>
        <v>0</v>
      </c>
      <c r="CD38" s="41">
        <f>_xlfn.IFNA(VLOOKUP($A38,'B-Emax'!$A:$BM,MATCH(CD$1,'B-Emax'!$A$1:$BM$1,0),FALSE),"")</f>
        <v>5.5244445835584619E-2</v>
      </c>
      <c r="CE38" s="41">
        <f>_xlfn.IFNA(VLOOKUP($A38,'B-Emax'!$A:$BM,MATCH(CE$1,'B-Emax'!$A$1:$BM$1,0),FALSE),"")</f>
        <v>9.7077236773049053E-2</v>
      </c>
      <c r="CF38" s="41">
        <f>_xlfn.IFNA(VLOOKUP($A38,'B-Emax'!$A:$BM,MATCH(CF$1,'B-Emax'!$A$1:$BM$1,0),FALSE),"")</f>
        <v>0.57013572841767191</v>
      </c>
      <c r="CG38" s="41">
        <f>_xlfn.IFNA(VLOOKUP($A38,'B-Emax'!$A:$BM,MATCH(CG$1,'B-Emax'!$A$1:$BM$1,0),FALSE),"")</f>
        <v>0.23403851900773001</v>
      </c>
      <c r="CH38" s="41">
        <f>_xlfn.IFNA(VLOOKUP($A38,'B-Emax'!$A:$BM,MATCH(CH$1,'B-Emax'!$A$1:$BM$1,0),FALSE),"")</f>
        <v>0.1222918153225814</v>
      </c>
      <c r="CI38" s="41">
        <f>_xlfn.IFNA(VLOOKUP($A38,'B-Emax'!$A:$BM,MATCH(CI$1,'B-Emax'!$A$1:$BM$1,0),FALSE),"")</f>
        <v>0.33988587776773738</v>
      </c>
      <c r="CJ38" s="41">
        <f>_xlfn.IFNA(VLOOKUP($A38,'B-Emax'!$A:$BM,MATCH(CJ$1,'B-Emax'!$A$1:$BM$1,0),FALSE),"")</f>
        <v>1</v>
      </c>
      <c r="CK38" s="41" t="str">
        <f>_xlfn.IFNA(VLOOKUP($A38,'B-Emax'!$A:$BM,MATCH(CK$1,'B-Emax'!$A$1:$BM$1,0),FALSE),"")</f>
        <v/>
      </c>
      <c r="CL38" s="41" t="str">
        <f>_xlfn.IFNA(VLOOKUP($A38,'B-Emax'!$A:$BM,MATCH(CL$1,'B-Emax'!$A$1:$BM$1,0),FALSE),"")</f>
        <v/>
      </c>
      <c r="CM38" s="47" t="str">
        <f>_xlfn.IFNA(VLOOKUP($A38,'I-Emax'!$A:$BQ,MATCH(CM$1,'I-Emax'!$A$1:$BQ$1,0),FALSE),"")</f>
        <v/>
      </c>
      <c r="CN38" s="47">
        <f>_xlfn.IFNA(VLOOKUP($A38,'I-Emax'!$A:$BQ,MATCH(CN$1,'I-Emax'!$A$1:$BQ$1,0),FALSE),"")</f>
        <v>0.57300262093179399</v>
      </c>
      <c r="CO38" s="47">
        <f>_xlfn.IFNA(VLOOKUP($A38,'I-Emax'!$A:$BQ,MATCH(CO$1,'I-Emax'!$A$1:$BQ$1,0),FALSE),"")</f>
        <v>0.57300262093179399</v>
      </c>
      <c r="CP38" s="47">
        <f>_xlfn.IFNA(VLOOKUP($A38,'I-Emax'!$A:$BQ,MATCH(CP$1,'I-Emax'!$A$1:$BQ$1,0),FALSE),"")</f>
        <v>0.99701165238932798</v>
      </c>
      <c r="CQ38" s="47">
        <f>_xlfn.IFNA(VLOOKUP($A38,'I-Emax'!$A:$BQ,MATCH(CQ$1,'I-Emax'!$A$1:$BQ$1,0),FALSE),"")</f>
        <v>0.99701165238932798</v>
      </c>
      <c r="CR38" s="47">
        <f>_xlfn.IFNA(VLOOKUP($A38,'I-Emax'!$A:$BQ,MATCH(CR$1,'I-Emax'!$A$1:$BQ$1,0),FALSE),"")</f>
        <v>0.82609977157173398</v>
      </c>
      <c r="CS38" s="47">
        <f>_xlfn.IFNA(VLOOKUP($A38,'I-Emax'!$A:$BQ,MATCH(CS$1,'I-Emax'!$A$1:$BQ$1,0),FALSE),"")</f>
        <v>0</v>
      </c>
      <c r="CT38" s="47">
        <f>_xlfn.IFNA(VLOOKUP($A38,'I-Emax'!$A:$BQ,MATCH(CT$1,'I-Emax'!$A$1:$BQ$1,0),FALSE),"")</f>
        <v>0</v>
      </c>
      <c r="CU38" s="47">
        <f>_xlfn.IFNA(VLOOKUP($A38,'I-Emax'!$A:$BQ,MATCH(CU$1,'I-Emax'!$A$1:$BQ$1,0),FALSE),"")</f>
        <v>5.6444715640340162E-2</v>
      </c>
      <c r="CV38" s="47">
        <f>_xlfn.IFNA(VLOOKUP($A38,'I-Emax'!$A:$BQ,MATCH(CV$1,'I-Emax'!$A$1:$BQ$1,0),FALSE),"")</f>
        <v>1</v>
      </c>
      <c r="CW38" s="47" t="str">
        <f>_xlfn.IFNA(VLOOKUP($A38,'I-Emax'!$A:$BQ,MATCH(CW$1,'I-Emax'!$A$1:$BQ$1,0),FALSE),"")</f>
        <v/>
      </c>
      <c r="CX38" s="47" t="str">
        <f>_xlfn.IFNA(VLOOKUP($A38,'I-Emax'!$A:$BQ,MATCH(CX$1,'I-Emax'!$A$1:$BQ$1,0),FALSE),"")</f>
        <v/>
      </c>
      <c r="CY38" s="147" t="str">
        <f>_xlfn.IFNA(VLOOKUP($A38,'B-Emax'!$A:$IC,MATCH(CY$1,'B-Emax'!$A$1:$IC$1,0),FALSE),"")</f>
        <v/>
      </c>
      <c r="CZ38" s="51">
        <f>_xlfn.IFNA(VLOOKUP($A38,'B-Emax'!$A:$IC,MATCH(CZ$1,'B-Emax'!$A$1:$IC$1,0),FALSE),"")</f>
        <v>0.43764501160092806</v>
      </c>
      <c r="DA38" s="51">
        <f>_xlfn.IFNA(VLOOKUP($A38,'B-Emax'!$A:$IC,MATCH(DA$1,'B-Emax'!$A$1:$IC$1,0),FALSE),"")</f>
        <v>0.72680412371134018</v>
      </c>
      <c r="DB38" s="51" t="str">
        <f>_xlfn.IFNA(VLOOKUP($A38,'B-Emax'!$A:$IC,MATCH(DB$1,'B-Emax'!$A$1:$IC$1,0),FALSE),"")</f>
        <v/>
      </c>
      <c r="DC38" s="51" t="str">
        <f>_xlfn.IFNA(VLOOKUP($A38,'I-Emax'!$A:$IC,MATCH(DC$1,'I-Emax'!$A$1:$IC$1,0),FALSE),"")</f>
        <v/>
      </c>
      <c r="DD38" s="51">
        <f>_xlfn.IFNA(VLOOKUP($A38,'I-Emax'!$A:$IC,MATCH(DD$1,'I-Emax'!$A$1:$IC$1,0),FALSE),"")</f>
        <v>0.43892339544513459</v>
      </c>
      <c r="DE38" s="51">
        <f>_xlfn.IFNA(VLOOKUP($A38,'I-Emax'!$A:$IC,MATCH(DE$1,'I-Emax'!$A$1:$IC$1,0),FALSE),"")</f>
        <v>0.43960396039603961</v>
      </c>
      <c r="DF38" s="51" t="str">
        <f>_xlfn.IFNA(VLOOKUP($A38,'I-Emax'!$A:$IC,MATCH(DF$1,'I-Emax'!$A$1:$IC$1,0),FALSE),"")</f>
        <v/>
      </c>
      <c r="DG38" s="147" t="str">
        <f>_xlfn.IFNA(VLOOKUP($A38,'B-Emax'!$A:$IC,MATCH(DG$1,'B-Emax'!$A$1:$IC$1,0),FALSE),"")</f>
        <v/>
      </c>
      <c r="DH38" s="51">
        <f>_xlfn.IFNA(VLOOKUP($A38,'B-Emax'!$A:$IC,MATCH(DH$1,'B-Emax'!$A$1:$IC$1,0),FALSE),"")</f>
        <v>0.15851835948348159</v>
      </c>
      <c r="DI38" s="51">
        <f>_xlfn.IFNA(VLOOKUP($A38,'B-Emax'!$A:$IC,MATCH(DI$1,'B-Emax'!$A$1:$IC$1,0),FALSE),"")</f>
        <v>0.339379465137159</v>
      </c>
      <c r="DJ38" s="51" t="str">
        <f>_xlfn.IFNA(VLOOKUP($A38,'B-Emax'!$A:$IC,MATCH(DJ$1,'B-Emax'!$A$1:$IC$1,0),FALSE),"")</f>
        <v/>
      </c>
      <c r="DK38" s="51" t="str">
        <f>_xlfn.IFNA(VLOOKUP($A38,'I-Emax'!$A:$IC,MATCH(DK$1,'I-Emax'!$A$1:$IC$1,0),FALSE),"")</f>
        <v/>
      </c>
      <c r="DL38" s="51">
        <f>_xlfn.IFNA(VLOOKUP($A38,'I-Emax'!$A:$IC,MATCH(DL$1,'I-Emax'!$A$1:$IC$1,0),FALSE),"")</f>
        <v>0.39251326533472691</v>
      </c>
      <c r="DM38" s="51">
        <f>_xlfn.IFNA(VLOOKUP($A38,'I-Emax'!$A:$IC,MATCH(DM$1,'I-Emax'!$A$1:$IC$1,0),FALSE),"")</f>
        <v>0.27201296876973929</v>
      </c>
      <c r="DN38" s="51" t="str">
        <f>_xlfn.IFNA(VLOOKUP($A38,'I-Emax'!$A:$IC,MATCH(DN$1,'I-Emax'!$A$1:$IC$1,0),FALSE),"")</f>
        <v/>
      </c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</row>
    <row r="39" spans="1:139" s="49" customFormat="1" x14ac:dyDescent="0.2">
      <c r="A39" s="29" t="s">
        <v>47</v>
      </c>
      <c r="B39" s="333" t="str">
        <f>VLOOKUP($A39,BI!$A:$Q,MATCH(B$1,BI!$A$1:$Q$1,0),FALSE)</f>
        <v/>
      </c>
      <c r="C39" s="373">
        <f>VLOOKUP($A39,BI!$A:$Q,MATCH(C$1,BI!$A$1:$Q$1,0),FALSE)</f>
        <v>1</v>
      </c>
      <c r="D39" s="373">
        <f>VLOOKUP($A39,BI!$A:$Q,MATCH(D$1,BI!$A$1:$Q$1,0),FALSE)</f>
        <v>1</v>
      </c>
      <c r="E39" s="373">
        <f>VLOOKUP($A39,BI!$A:$Q,MATCH(E$1,BI!$A$1:$Q$1,0),FALSE)</f>
        <v>1</v>
      </c>
      <c r="F39" s="373">
        <f>VLOOKUP($A39,BI!$A:$Q,MATCH(F$1,BI!$A$1:$Q$1,0),FALSE)</f>
        <v>1</v>
      </c>
      <c r="G39" s="373">
        <f>VLOOKUP($A39,BI!$A:$Q,MATCH(G$1,BI!$A$1:$Q$1,0),FALSE)</f>
        <v>1</v>
      </c>
      <c r="H39" s="373">
        <f>VLOOKUP($A39,BI!$A:$Q,MATCH(H$1,BI!$A$1:$Q$1,0),FALSE)</f>
        <v>1</v>
      </c>
      <c r="I39" s="373" t="str">
        <f>VLOOKUP($A39,BI!$A:$Q,MATCH(I$1,BI!$A$1:$Q$1,0),FALSE)</f>
        <v/>
      </c>
      <c r="J39" s="373">
        <f>VLOOKUP($A39,BI!$A:$Q,MATCH(J$1,BI!$A$1:$Q$1,0),FALSE)</f>
        <v>1</v>
      </c>
      <c r="K39" s="373">
        <f>VLOOKUP($A39,BI!$A:$Q,MATCH(K$1,BI!$A$1:$Q$1,0),FALSE)</f>
        <v>1</v>
      </c>
      <c r="L39" s="373" t="str">
        <f>VLOOKUP($A39,BI!$A:$Q,MATCH(L$1,BI!$A$1:$Q$1,0),FALSE)</f>
        <v/>
      </c>
      <c r="M39" s="373" t="str">
        <f>VLOOKUP($A39,BI!$A:$Q,MATCH(M$1,BI!$A$1:$Q$1,0),FALSE)</f>
        <v/>
      </c>
      <c r="N39" s="49">
        <f t="shared" si="2"/>
        <v>8</v>
      </c>
      <c r="O39" s="49" t="str">
        <f>VLOOKUP($A39,BI!$A:$Q,MATCH(O$1,BI!$A$1:$Q$1,0),FALSE)</f>
        <v/>
      </c>
      <c r="P39" s="37">
        <f>VLOOKUP($A39,BI!$A:$Q,MATCH(P$1,BI!$A$1:$Q$1,0),FALSE)</f>
        <v>1</v>
      </c>
      <c r="Q39" s="37">
        <f>VLOOKUP($A39,BI!$A:$Q,MATCH(Q$1,BI!$A$1:$Q$1,0),FALSE)</f>
        <v>1</v>
      </c>
      <c r="R39" s="37" t="str">
        <f>VLOOKUP($A39,BI!$A:$Q,MATCH(R$1,BI!$A$1:$Q$1,0),FALSE)</f>
        <v/>
      </c>
      <c r="S39" s="37">
        <f t="shared" si="3"/>
        <v>2</v>
      </c>
      <c r="T39" s="61" cm="1">
        <f t="array" ref="T39">IFERROR(IF(N39&gt;2,RSQ(IF($B39:$M39&lt;&gt;"",AE39:AP39,""),IF($B39:$M39&lt;&gt;"",AQ39:BB39,"")),""),"")</f>
        <v>2.8280874271817066E-2</v>
      </c>
      <c r="U39" s="51" cm="1">
        <f t="array" ref="U39">IFERROR(IF($N39&gt;2,RSQ(IF($AE39:$AP39&lt;&gt;"",BC39:BN39,""),IF($AE39:$AP39&lt;&gt;"",BO39:BZ39,"")),""),"")</f>
        <v>6.4259952082415042E-2</v>
      </c>
      <c r="V39" s="51" cm="1">
        <f t="array" ref="V39">IFERROR(IF($N39&gt;2,RSQ(IF($B39:$M39&lt;&gt;"",CA39:CL39,""),IF($B39:$M39&lt;&gt;"",CM39:CX39,"")),""),"")</f>
        <v>6.425995208241507E-2</v>
      </c>
      <c r="W39" s="61" t="str" cm="1">
        <f t="array" ref="W39">IFERROR(IF(AND($S39&gt;2,$N39&gt;2),RSQ(IF($B39:$M39&lt;&gt;"",AE39:AP39,""),IF($B39:$M39&lt;&gt;"",AQ39:BB39,"")),""),"")</f>
        <v/>
      </c>
      <c r="X39" s="51" t="str" cm="1">
        <f t="array" ref="X39">IFERROR(IF(AND($S39&gt;2,$N39&gt;2),RSQ(IF($AE39:$AP39&lt;&gt;"",BC39:BN39,""),IF($AE39:$AP39&lt;&gt;"",BO39:BZ39,"")),""),"")</f>
        <v/>
      </c>
      <c r="Y39" s="61" cm="1">
        <f t="array" ref="Y39">IFERROR(IF(COUNT(C39:G39)&gt;2,RSQ(IF($C39:$G39&lt;&gt;"",AF39:AJ39,""),IF($C39:$G39&lt;&gt;"",AR39:AV39,"")),""),"")</f>
        <v>0.24734632048355354</v>
      </c>
      <c r="Z39" s="51" cm="1">
        <f t="array" ref="Z39">IFERROR(IF(COUNT(C39:G39)&gt;2,RSQ(IF($C39:$G39&lt;&gt;"",BD39:BH39,""),IF($C39:$G39&lt;&gt;"",BP39:BT39,"")),""),"")</f>
        <v>4.1744768393004388E-2</v>
      </c>
      <c r="AA39" s="51" cm="1">
        <f t="array" ref="AA39">IFERROR(IF(COUNT(H39:K39)&gt;2,RSQ(IF($H39:$K39&lt;&gt;"",AK39:AN39,""),IF($H39:$K39&lt;&gt;"",AW39:AZ39,"")),""),"")</f>
        <v>0.85142305077357183</v>
      </c>
      <c r="AB39" s="51" cm="1">
        <f t="array" ref="AB39">IFERROR(IF(COUNT(H39:K39)&gt;2,RSQ(IF($H39:$K39&lt;&gt;"",BI39:BL39,""),IF($H39:$K39&lt;&gt;"",BU39:BX39,"")),""),"")</f>
        <v>0.99663766218229799</v>
      </c>
      <c r="AC39" s="61" t="str" cm="1">
        <f t="array" ref="AC39">IFERROR(IF($S39&gt;2,RSQ(IF($O39:$R39&lt;&gt;"",CY39:DB39,""),IF($O39:$R39&lt;&gt;"",DC39:DF39,"")),""),"")</f>
        <v/>
      </c>
      <c r="AD39" s="51" t="str" cm="1">
        <f t="array" ref="AD39">IFERROR(IF($S39&gt;2,RSQ(IF($O39:$R39&lt;&gt;"",DG39:DJ39,""),IF($O39:$R39&lt;&gt;"",DK39:DN39,"")),""),"")</f>
        <v/>
      </c>
      <c r="AE39" s="80" t="str">
        <f>_xlfn.IFNA(VLOOKUP($A39,'B-Emax'!$A:$BM,MATCH(AE$1,'B-Emax'!$A$1:$BM$1,0),FALSE),"")</f>
        <v/>
      </c>
      <c r="AF39" s="81">
        <f>_xlfn.IFNA(VLOOKUP($A39,'B-Emax'!$A:$BM,MATCH(AF$1,'B-Emax'!$A$1:$BM$1,0),FALSE),"")</f>
        <v>698</v>
      </c>
      <c r="AG39" s="81">
        <f>_xlfn.IFNA(VLOOKUP($A39,'B-Emax'!$A:$BM,MATCH(AG$1,'B-Emax'!$A$1:$BM$1,0),FALSE),"")</f>
        <v>604.29999999999995</v>
      </c>
      <c r="AH39" s="81">
        <f>_xlfn.IFNA(VLOOKUP($A39,'B-Emax'!$A:$BM,MATCH(AH$1,'B-Emax'!$A$1:$BM$1,0),FALSE),"")</f>
        <v>276.60000000000002</v>
      </c>
      <c r="AI39" s="81">
        <f>_xlfn.IFNA(VLOOKUP($A39,'B-Emax'!$A:$BM,MATCH(AI$1,'B-Emax'!$A$1:$BM$1,0),FALSE),"")</f>
        <v>342.5</v>
      </c>
      <c r="AJ39" s="81">
        <f>_xlfn.IFNA(VLOOKUP($A39,'B-Emax'!$A:$BM,MATCH(AJ$1,'B-Emax'!$A$1:$BM$1,0),FALSE),"")</f>
        <v>153.19999999999999</v>
      </c>
      <c r="AK39" s="82">
        <f>_xlfn.IFNA(VLOOKUP($A39,'B-Emax'!$A:$BM,MATCH(AK$1,'B-Emax'!$A$1:$BM$1,0),FALSE),"")</f>
        <v>73.22</v>
      </c>
      <c r="AL39" s="82" t="str">
        <f>_xlfn.IFNA(VLOOKUP($A39,'B-Emax'!$A:$BM,MATCH(AL$1,'B-Emax'!$A$1:$BM$1,0),FALSE),"")</f>
        <v/>
      </c>
      <c r="AM39" s="82">
        <f>_xlfn.IFNA(VLOOKUP($A39,'B-Emax'!$A:$BM,MATCH(AM$1,'B-Emax'!$A$1:$BM$1,0),FALSE),"")</f>
        <v>144.6</v>
      </c>
      <c r="AN39" s="81">
        <f>_xlfn.IFNA(VLOOKUP($A39,'B-Emax'!$A:$BM,MATCH(AN$1,'B-Emax'!$A$1:$BM$1,0),FALSE),"")</f>
        <v>869.3</v>
      </c>
      <c r="AO39" s="82" t="str">
        <f>_xlfn.IFNA(VLOOKUP($A39,'B-Emax'!$A:$BM,MATCH(AO$1,'B-Emax'!$A$1:$BM$1,0),FALSE),"")</f>
        <v/>
      </c>
      <c r="AP39" s="82" t="str">
        <f>_xlfn.IFNA(VLOOKUP($A39,'B-Emax'!$A:$BM,MATCH(AP$1,'B-Emax'!$A$1:$BM$1,0),FALSE),"")</f>
        <v/>
      </c>
      <c r="AQ39" s="50" t="str">
        <f>_xlfn.IFNA(VLOOKUP($A39,'I-Emax'!$A:$BM,MATCH(AQ$1,'I-Emax'!$A$1:$BM$1,0),FALSE),"")</f>
        <v/>
      </c>
      <c r="AR39" s="50">
        <f>_xlfn.IFNA(VLOOKUP($A39,'I-Emax'!$A:$BM,MATCH(AR$1,'I-Emax'!$A$1:$BM$1,0),FALSE),"")</f>
        <v>35.299999999999997</v>
      </c>
      <c r="AS39" s="50">
        <f>_xlfn.IFNA(VLOOKUP($A39,'I-Emax'!$A:$BM,MATCH(AS$1,'I-Emax'!$A$1:$BM$1,0),FALSE),"")</f>
        <v>35.299999999999997</v>
      </c>
      <c r="AT39" s="50">
        <f>_xlfn.IFNA(VLOOKUP($A39,'I-Emax'!$A:$BM,MATCH(AT$1,'I-Emax'!$A$1:$BM$1,0),FALSE),"")</f>
        <v>37.6</v>
      </c>
      <c r="AU39" s="50">
        <f>_xlfn.IFNA(VLOOKUP($A39,'I-Emax'!$A:$BM,MATCH(AU$1,'I-Emax'!$A$1:$BM$1,0),FALSE),"")</f>
        <v>37.6</v>
      </c>
      <c r="AV39" s="50">
        <f>_xlfn.IFNA(VLOOKUP($A39,'I-Emax'!$A:$BM,MATCH(AV$1,'I-Emax'!$A$1:$BM$1,0),FALSE),"")</f>
        <v>22.2</v>
      </c>
      <c r="AW39" s="50">
        <f>_xlfn.IFNA(VLOOKUP($A39,'I-Emax'!$A:$BM,MATCH(AW$1,'I-Emax'!$A$1:$BM$1,0),FALSE),"")</f>
        <v>29.1</v>
      </c>
      <c r="AX39" s="50">
        <f>_xlfn.IFNA(VLOOKUP($A39,'I-Emax'!$A:$BM,MATCH(AX$1,'I-Emax'!$A$1:$BM$1,0),FALSE),"")</f>
        <v>29.1</v>
      </c>
      <c r="AY39" s="50">
        <f>_xlfn.IFNA(VLOOKUP($A39,'I-Emax'!$A:$BM,MATCH(AY$1,'I-Emax'!$A$1:$BM$1,0),FALSE),"")</f>
        <v>27.4</v>
      </c>
      <c r="AZ39" s="50">
        <f>_xlfn.IFNA(VLOOKUP($A39,'I-Emax'!$A:$BM,MATCH(AZ$1,'I-Emax'!$A$1:$BM$1,0),FALSE),"")</f>
        <v>25.4</v>
      </c>
      <c r="BA39" s="50" t="str">
        <f>_xlfn.IFNA(VLOOKUP($A39,'I-Emax'!$A:$BM,MATCH(BA$1,'I-Emax'!$A$1:$BM$1,0),FALSE),"")</f>
        <v/>
      </c>
      <c r="BB39" s="50" t="str">
        <f>_xlfn.IFNA(VLOOKUP($A39,'I-Emax'!$A:$BM,MATCH(BB$1,'I-Emax'!$A$1:$BM$1,0),FALSE),"")</f>
        <v/>
      </c>
      <c r="BC39" s="40" t="str">
        <f>_xlfn.IFNA(VLOOKUP($A39,'B-Emax'!$A:$BM,MATCH(BC$1,'B-Emax'!$A$1:$BM$1,0),FALSE),"")</f>
        <v/>
      </c>
      <c r="BD39" s="41">
        <f>_xlfn.IFNA(VLOOKUP($A39,'B-Emax'!$A:$BM,MATCH(BD$1,'B-Emax'!$A$1:$BM$1,0),FALSE),"")</f>
        <v>0.75622968580715055</v>
      </c>
      <c r="BE39" s="41">
        <f>_xlfn.IFNA(VLOOKUP($A39,'B-Emax'!$A:$BM,MATCH(BE$1,'B-Emax'!$A$1:$BM$1,0),FALSE),"")</f>
        <v>1</v>
      </c>
      <c r="BF39" s="41">
        <f>_xlfn.IFNA(VLOOKUP($A39,'B-Emax'!$A:$BM,MATCH(BF$1,'B-Emax'!$A$1:$BM$1,0),FALSE),"")</f>
        <v>0.74354838709677429</v>
      </c>
      <c r="BG39" s="41">
        <f>_xlfn.IFNA(VLOOKUP($A39,'B-Emax'!$A:$BM,MATCH(BG$1,'B-Emax'!$A$1:$BM$1,0),FALSE),"")</f>
        <v>0.70198811231809799</v>
      </c>
      <c r="BH39" s="41">
        <f>_xlfn.IFNA(VLOOKUP($A39,'B-Emax'!$A:$BM,MATCH(BH$1,'B-Emax'!$A$1:$BM$1,0),FALSE),"")</f>
        <v>0.44431554524361944</v>
      </c>
      <c r="BI39" s="41">
        <f>_xlfn.IFNA(VLOOKUP($A39,'B-Emax'!$A:$BM,MATCH(BI$1,'B-Emax'!$A$1:$BM$1,0),FALSE),"")</f>
        <v>0.10580924855491329</v>
      </c>
      <c r="BJ39" s="41" t="str">
        <f>_xlfn.IFNA(VLOOKUP($A39,'B-Emax'!$A:$BM,MATCH(BJ$1,'B-Emax'!$A$1:$BM$1,0),FALSE),"")</f>
        <v/>
      </c>
      <c r="BK39" s="41">
        <f>_xlfn.IFNA(VLOOKUP($A39,'B-Emax'!$A:$BM,MATCH(BK$1,'B-Emax'!$A$1:$BM$1,0),FALSE),"")</f>
        <v>0.15647657179958879</v>
      </c>
      <c r="BL39" s="41">
        <f>_xlfn.IFNA(VLOOKUP($A39,'B-Emax'!$A:$BM,MATCH(BL$1,'B-Emax'!$A$1:$BM$1,0),FALSE),"")</f>
        <v>0.8147141518275538</v>
      </c>
      <c r="BM39" s="41" t="str">
        <f>_xlfn.IFNA(VLOOKUP($A39,'B-Emax'!$A:$BM,MATCH(BM$1,'B-Emax'!$A$1:$BM$1,0),FALSE),"")</f>
        <v/>
      </c>
      <c r="BN39" s="41" t="str">
        <f>_xlfn.IFNA(VLOOKUP($A39,'B-Emax'!$A:$BM,MATCH(BN$1,'B-Emax'!$A$1:$BM$1,0),FALSE),"")</f>
        <v/>
      </c>
      <c r="BO39" s="47" t="str">
        <f>_xlfn.IFNA(VLOOKUP($A39,'I-Emax'!$A:$BM,MATCH(BO$1,'I-Emax'!$A$1:$BM$1,0),FALSE),"")</f>
        <v/>
      </c>
      <c r="BP39" s="47">
        <f>_xlfn.IFNA(VLOOKUP($A39,'I-Emax'!$A:$BM,MATCH(BP$1,'I-Emax'!$A$1:$BM$1,0),FALSE),"")</f>
        <v>0.68278529980657632</v>
      </c>
      <c r="BQ39" s="47">
        <f>_xlfn.IFNA(VLOOKUP($A39,'I-Emax'!$A:$BM,MATCH(BQ$1,'I-Emax'!$A$1:$BM$1,0),FALSE),"")</f>
        <v>0.68278529980657632</v>
      </c>
      <c r="BR39" s="47">
        <f>_xlfn.IFNA(VLOOKUP($A39,'I-Emax'!$A:$BM,MATCH(BR$1,'I-Emax'!$A$1:$BM$1,0),FALSE),"")</f>
        <v>0.77846790890269157</v>
      </c>
      <c r="BS39" s="47">
        <f>_xlfn.IFNA(VLOOKUP($A39,'I-Emax'!$A:$BM,MATCH(BS$1,'I-Emax'!$A$1:$BM$1,0),FALSE),"")</f>
        <v>0.77846790890269157</v>
      </c>
      <c r="BT39" s="47">
        <f>_xlfn.IFNA(VLOOKUP($A39,'I-Emax'!$A:$BM,MATCH(BT$1,'I-Emax'!$A$1:$BM$1,0),FALSE),"")</f>
        <v>0.64347826086956517</v>
      </c>
      <c r="BU39" s="47">
        <f>_xlfn.IFNA(VLOOKUP($A39,'I-Emax'!$A:$BM,MATCH(BU$1,'I-Emax'!$A$1:$BM$1,0),FALSE),"")</f>
        <v>0.61652542372881358</v>
      </c>
      <c r="BV39" s="47">
        <f>_xlfn.IFNA(VLOOKUP($A39,'I-Emax'!$A:$BM,MATCH(BV$1,'I-Emax'!$A$1:$BM$1,0),FALSE),"")</f>
        <v>0.61652542372881358</v>
      </c>
      <c r="BW39" s="47">
        <f>_xlfn.IFNA(VLOOKUP($A39,'I-Emax'!$A:$BM,MATCH(BW$1,'I-Emax'!$A$1:$BM$1,0),FALSE),"")</f>
        <v>0.61573033707865166</v>
      </c>
      <c r="BX39" s="47">
        <f>_xlfn.IFNA(VLOOKUP($A39,'I-Emax'!$A:$BM,MATCH(BX$1,'I-Emax'!$A$1:$BM$1,0),FALSE),"")</f>
        <v>0.50297029702970297</v>
      </c>
      <c r="BY39" s="47" t="str">
        <f>_xlfn.IFNA(VLOOKUP($A39,'I-Emax'!$A:$BM,MATCH(BY$1,'I-Emax'!$A$1:$BM$1,0),FALSE),"")</f>
        <v/>
      </c>
      <c r="BZ39" s="47" t="str">
        <f>_xlfn.IFNA(VLOOKUP($A39,'I-Emax'!$A:$BM,MATCH(BZ$1,'I-Emax'!$A$1:$BM$1,0),FALSE),"")</f>
        <v/>
      </c>
      <c r="CA39" s="40" t="str">
        <f>_xlfn.IFNA(VLOOKUP($A39,'B-Emax'!$A:$BM,MATCH(CA$1,'B-Emax'!$A$1:$BM$1,0),FALSE),"")</f>
        <v/>
      </c>
      <c r="CB39" s="41">
        <f>_xlfn.IFNA(VLOOKUP($A39,'B-Emax'!$A:$BM,MATCH(CB$1,'B-Emax'!$A$1:$BM$1,0),FALSE),"")</f>
        <v>0.72738443805318242</v>
      </c>
      <c r="CC39" s="41">
        <f>_xlfn.IFNA(VLOOKUP($A39,'B-Emax'!$A:$BM,MATCH(CC$1,'B-Emax'!$A$1:$BM$1,0),FALSE),"")</f>
        <v>1</v>
      </c>
      <c r="CD39" s="41">
        <f>_xlfn.IFNA(VLOOKUP($A39,'B-Emax'!$A:$BM,MATCH(CD$1,'B-Emax'!$A$1:$BM$1,0),FALSE),"")</f>
        <v>0.71320256613169108</v>
      </c>
      <c r="CE39" s="41">
        <f>_xlfn.IFNA(VLOOKUP($A39,'B-Emax'!$A:$BM,MATCH(CE$1,'B-Emax'!$A$1:$BM$1,0),FALSE),"")</f>
        <v>0.66672447998339279</v>
      </c>
      <c r="CF39" s="41">
        <f>_xlfn.IFNA(VLOOKUP($A39,'B-Emax'!$A:$BM,MATCH(CF$1,'B-Emax'!$A$1:$BM$1,0),FALSE),"")</f>
        <v>0.3785616169051757</v>
      </c>
      <c r="CG39" s="41">
        <f>_xlfn.IFNA(VLOOKUP($A39,'B-Emax'!$A:$BM,MATCH(CG$1,'B-Emax'!$A$1:$BM$1,0),FALSE),"")</f>
        <v>0</v>
      </c>
      <c r="CH39" s="41" t="str">
        <f>_xlfn.IFNA(VLOOKUP($A39,'B-Emax'!$A:$BM,MATCH(CH$1,'B-Emax'!$A$1:$BM$1,0),FALSE),"")</f>
        <v/>
      </c>
      <c r="CI39" s="41">
        <f>_xlfn.IFNA(VLOOKUP($A39,'B-Emax'!$A:$BM,MATCH(CI$1,'B-Emax'!$A$1:$BM$1,0),FALSE),"")</f>
        <v>5.6662768165285635E-2</v>
      </c>
      <c r="CJ39" s="41">
        <f>_xlfn.IFNA(VLOOKUP($A39,'B-Emax'!$A:$BM,MATCH(CJ$1,'B-Emax'!$A$1:$BM$1,0),FALSE),"")</f>
        <v>0.79278934849973692</v>
      </c>
      <c r="CK39" s="41" t="str">
        <f>_xlfn.IFNA(VLOOKUP($A39,'B-Emax'!$A:$BM,MATCH(CK$1,'B-Emax'!$A$1:$BM$1,0),FALSE),"")</f>
        <v/>
      </c>
      <c r="CL39" s="41" t="str">
        <f>_xlfn.IFNA(VLOOKUP($A39,'B-Emax'!$A:$BM,MATCH(CL$1,'B-Emax'!$A$1:$BM$1,0),FALSE),"")</f>
        <v/>
      </c>
      <c r="CM39" s="47" t="str">
        <f>_xlfn.IFNA(VLOOKUP($A39,'I-Emax'!$A:$BQ,MATCH(CM$1,'I-Emax'!$A$1:$BQ$1,0),FALSE),"")</f>
        <v/>
      </c>
      <c r="CN39" s="47">
        <f>_xlfn.IFNA(VLOOKUP($A39,'I-Emax'!$A:$BQ,MATCH(CN$1,'I-Emax'!$A$1:$BQ$1,0),FALSE),"")</f>
        <v>0.65269169323969545</v>
      </c>
      <c r="CO39" s="47">
        <f>_xlfn.IFNA(VLOOKUP($A39,'I-Emax'!$A:$BQ,MATCH(CO$1,'I-Emax'!$A$1:$BQ$1,0),FALSE),"")</f>
        <v>0.65269169323969545</v>
      </c>
      <c r="CP39" s="47">
        <f>_xlfn.IFNA(VLOOKUP($A39,'I-Emax'!$A:$BQ,MATCH(CP$1,'I-Emax'!$A$1:$BQ$1,0),FALSE),"")</f>
        <v>1</v>
      </c>
      <c r="CQ39" s="47">
        <f>_xlfn.IFNA(VLOOKUP($A39,'I-Emax'!$A:$BQ,MATCH(CQ$1,'I-Emax'!$A$1:$BQ$1,0),FALSE),"")</f>
        <v>1</v>
      </c>
      <c r="CR39" s="47">
        <f>_xlfn.IFNA(VLOOKUP($A39,'I-Emax'!$A:$BQ,MATCH(CR$1,'I-Emax'!$A$1:$BQ$1,0),FALSE),"")</f>
        <v>0.51001517902318494</v>
      </c>
      <c r="CS39" s="47">
        <f>_xlfn.IFNA(VLOOKUP($A39,'I-Emax'!$A:$BQ,MATCH(CS$1,'I-Emax'!$A$1:$BQ$1,0),FALSE),"")</f>
        <v>0.41218189125887017</v>
      </c>
      <c r="CT39" s="47">
        <f>_xlfn.IFNA(VLOOKUP($A39,'I-Emax'!$A:$BQ,MATCH(CT$1,'I-Emax'!$A$1:$BQ$1,0),FALSE),"")</f>
        <v>0.41218189125887017</v>
      </c>
      <c r="CU39" s="47">
        <f>_xlfn.IFNA(VLOOKUP($A39,'I-Emax'!$A:$BQ,MATCH(CU$1,'I-Emax'!$A$1:$BQ$1,0),FALSE),"")</f>
        <v>0.40929588929044486</v>
      </c>
      <c r="CV39" s="47">
        <f>_xlfn.IFNA(VLOOKUP($A39,'I-Emax'!$A:$BQ,MATCH(CV$1,'I-Emax'!$A$1:$BQ$1,0),FALSE),"")</f>
        <v>0</v>
      </c>
      <c r="CW39" s="47" t="str">
        <f>_xlfn.IFNA(VLOOKUP($A39,'I-Emax'!$A:$BQ,MATCH(CW$1,'I-Emax'!$A$1:$BQ$1,0),FALSE),"")</f>
        <v/>
      </c>
      <c r="CX39" s="47" t="str">
        <f>_xlfn.IFNA(VLOOKUP($A39,'I-Emax'!$A:$BQ,MATCH(CX$1,'I-Emax'!$A$1:$BQ$1,0),FALSE),"")</f>
        <v/>
      </c>
      <c r="CY39" s="147" t="str">
        <f>_xlfn.IFNA(VLOOKUP($A39,'B-Emax'!$A:$IC,MATCH(CY$1,'B-Emax'!$A$1:$IC$1,0),FALSE),"")</f>
        <v/>
      </c>
      <c r="CZ39" s="51">
        <f>_xlfn.IFNA(VLOOKUP($A39,'B-Emax'!$A:$IC,MATCH(CZ$1,'B-Emax'!$A$1:$IC$1,0),FALSE),"")</f>
        <v>1</v>
      </c>
      <c r="DA39" s="51">
        <f>_xlfn.IFNA(VLOOKUP($A39,'B-Emax'!$A:$IC,MATCH(DA$1,'B-Emax'!$A$1:$IC$1,0),FALSE),"")</f>
        <v>0.8147141518275538</v>
      </c>
      <c r="DB39" s="51" t="str">
        <f>_xlfn.IFNA(VLOOKUP($A39,'B-Emax'!$A:$IC,MATCH(DB$1,'B-Emax'!$A$1:$IC$1,0),FALSE),"")</f>
        <v/>
      </c>
      <c r="DC39" s="51" t="str">
        <f>_xlfn.IFNA(VLOOKUP($A39,'I-Emax'!$A:$IC,MATCH(DC$1,'I-Emax'!$A$1:$IC$1,0),FALSE),"")</f>
        <v/>
      </c>
      <c r="DD39" s="51">
        <f>_xlfn.IFNA(VLOOKUP($A39,'I-Emax'!$A:$IC,MATCH(DD$1,'I-Emax'!$A$1:$IC$1,0),FALSE),"")</f>
        <v>0.77846790890269157</v>
      </c>
      <c r="DE39" s="51">
        <f>_xlfn.IFNA(VLOOKUP($A39,'I-Emax'!$A:$IC,MATCH(DE$1,'I-Emax'!$A$1:$IC$1,0),FALSE),"")</f>
        <v>0.61652542372881358</v>
      </c>
      <c r="DF39" s="51" t="str">
        <f>_xlfn.IFNA(VLOOKUP($A39,'I-Emax'!$A:$IC,MATCH(DF$1,'I-Emax'!$A$1:$IC$1,0),FALSE),"")</f>
        <v/>
      </c>
      <c r="DG39" s="147" t="str">
        <f>_xlfn.IFNA(VLOOKUP($A39,'B-Emax'!$A:$IC,MATCH(DG$1,'B-Emax'!$A$1:$IC$1,0),FALSE),"")</f>
        <v/>
      </c>
      <c r="DH39" s="51">
        <f>_xlfn.IFNA(VLOOKUP($A39,'B-Emax'!$A:$IC,MATCH(DH$1,'B-Emax'!$A$1:$IC$1,0),FALSE),"")</f>
        <v>0.72921634609312846</v>
      </c>
      <c r="DI39" s="51">
        <f>_xlfn.IFNA(VLOOKUP($A39,'B-Emax'!$A:$IC,MATCH(DI$1,'B-Emax'!$A$1:$IC$1,0),FALSE),"")</f>
        <v>0.358999990727352</v>
      </c>
      <c r="DJ39" s="51" t="str">
        <f>_xlfn.IFNA(VLOOKUP($A39,'B-Emax'!$A:$IC,MATCH(DJ$1,'B-Emax'!$A$1:$IC$1,0),FALSE),"")</f>
        <v/>
      </c>
      <c r="DK39" s="51" t="str">
        <f>_xlfn.IFNA(VLOOKUP($A39,'I-Emax'!$A:$IC,MATCH(DK$1,'I-Emax'!$A$1:$IC$1,0),FALSE),"")</f>
        <v/>
      </c>
      <c r="DL39" s="51">
        <f>_xlfn.IFNA(VLOOKUP($A39,'I-Emax'!$A:$IC,MATCH(DL$1,'I-Emax'!$A$1:$IC$1,0),FALSE),"")</f>
        <v>0.7131969356576201</v>
      </c>
      <c r="DM39" s="51">
        <f>_xlfn.IFNA(VLOOKUP($A39,'I-Emax'!$A:$IC,MATCH(DM$1,'I-Emax'!$A$1:$IC$1,0),FALSE),"")</f>
        <v>0.57840868594572281</v>
      </c>
      <c r="DN39" s="51" t="str">
        <f>_xlfn.IFNA(VLOOKUP($A39,'I-Emax'!$A:$IC,MATCH(DN$1,'I-Emax'!$A$1:$IC$1,0),FALSE),"")</f>
        <v/>
      </c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</row>
    <row r="40" spans="1:139" s="49" customFormat="1" x14ac:dyDescent="0.2">
      <c r="A40" s="29" t="s">
        <v>46</v>
      </c>
      <c r="B40" s="333" t="str">
        <f>VLOOKUP($A40,BI!$A:$Q,MATCH(B$1,BI!$A$1:$Q$1,0),FALSE)</f>
        <v/>
      </c>
      <c r="C40" s="373">
        <f>VLOOKUP($A40,BI!$A:$Q,MATCH(C$1,BI!$A$1:$Q$1,0),FALSE)</f>
        <v>1</v>
      </c>
      <c r="D40" s="373">
        <f>VLOOKUP($A40,BI!$A:$Q,MATCH(D$1,BI!$A$1:$Q$1,0),FALSE)</f>
        <v>1</v>
      </c>
      <c r="E40" s="373">
        <f>VLOOKUP($A40,BI!$A:$Q,MATCH(E$1,BI!$A$1:$Q$1,0),FALSE)</f>
        <v>1</v>
      </c>
      <c r="F40" s="373">
        <f>VLOOKUP($A40,BI!$A:$Q,MATCH(F$1,BI!$A$1:$Q$1,0),FALSE)</f>
        <v>1</v>
      </c>
      <c r="G40" s="373">
        <f>VLOOKUP($A40,BI!$A:$Q,MATCH(G$1,BI!$A$1:$Q$1,0),FALSE)</f>
        <v>1</v>
      </c>
      <c r="H40" s="373">
        <f>VLOOKUP($A40,BI!$A:$Q,MATCH(H$1,BI!$A$1:$Q$1,0),FALSE)</f>
        <v>1</v>
      </c>
      <c r="I40" s="373">
        <f>VLOOKUP($A40,BI!$A:$Q,MATCH(I$1,BI!$A$1:$Q$1,0),FALSE)</f>
        <v>1</v>
      </c>
      <c r="J40" s="373">
        <f>VLOOKUP($A40,BI!$A:$Q,MATCH(J$1,BI!$A$1:$Q$1,0),FALSE)</f>
        <v>1</v>
      </c>
      <c r="K40" s="373">
        <f>VLOOKUP($A40,BI!$A:$Q,MATCH(K$1,BI!$A$1:$Q$1,0),FALSE)</f>
        <v>1</v>
      </c>
      <c r="L40" s="373" t="str">
        <f>VLOOKUP($A40,BI!$A:$Q,MATCH(L$1,BI!$A$1:$Q$1,0),FALSE)</f>
        <v/>
      </c>
      <c r="M40" s="373" t="str">
        <f>VLOOKUP($A40,BI!$A:$Q,MATCH(M$1,BI!$A$1:$Q$1,0),FALSE)</f>
        <v/>
      </c>
      <c r="N40" s="49">
        <f t="shared" si="2"/>
        <v>9</v>
      </c>
      <c r="O40" s="49" t="str">
        <f>VLOOKUP($A40,BI!$A:$Q,MATCH(O$1,BI!$A$1:$Q$1,0),FALSE)</f>
        <v/>
      </c>
      <c r="P40" s="37">
        <f>VLOOKUP($A40,BI!$A:$Q,MATCH(P$1,BI!$A$1:$Q$1,0),FALSE)</f>
        <v>1</v>
      </c>
      <c r="Q40" s="37">
        <f>VLOOKUP($A40,BI!$A:$Q,MATCH(Q$1,BI!$A$1:$Q$1,0),FALSE)</f>
        <v>1</v>
      </c>
      <c r="R40" s="37" t="str">
        <f>VLOOKUP($A40,BI!$A:$Q,MATCH(R$1,BI!$A$1:$Q$1,0),FALSE)</f>
        <v/>
      </c>
      <c r="S40" s="37">
        <f t="shared" si="3"/>
        <v>2</v>
      </c>
      <c r="T40" s="61" cm="1">
        <f t="array" ref="T40">IFERROR(IF(N40&gt;2,RSQ(IF($B40:$M40&lt;&gt;"",AE40:AP40,""),IF($B40:$M40&lt;&gt;"",AQ40:BB40,"")),""),"")</f>
        <v>9.7016205976135431E-2</v>
      </c>
      <c r="U40" s="51" cm="1">
        <f t="array" ref="U40">IFERROR(IF($N40&gt;2,RSQ(IF($AE40:$AP40&lt;&gt;"",BC40:BN40,""),IF($AE40:$AP40&lt;&gt;"",BO40:BZ40,"")),""),"")</f>
        <v>0.47676534420128941</v>
      </c>
      <c r="V40" s="51" cm="1">
        <f t="array" ref="V40">IFERROR(IF($N40&gt;2,RSQ(IF($B40:$M40&lt;&gt;"",CA40:CL40,""),IF($B40:$M40&lt;&gt;"",CM40:CX40,"")),""),"")</f>
        <v>0.47676534420128913</v>
      </c>
      <c r="W40" s="61" t="str" cm="1">
        <f t="array" ref="W40">IFERROR(IF(AND($S40&gt;2,$N40&gt;2),RSQ(IF($B40:$M40&lt;&gt;"",AE40:AP40,""),IF($B40:$M40&lt;&gt;"",AQ40:BB40,"")),""),"")</f>
        <v/>
      </c>
      <c r="X40" s="51" t="str" cm="1">
        <f t="array" ref="X40">IFERROR(IF(AND($S40&gt;2,$N40&gt;2),RSQ(IF($AE40:$AP40&lt;&gt;"",BC40:BN40,""),IF($AE40:$AP40&lt;&gt;"",BO40:BZ40,"")),""),"")</f>
        <v/>
      </c>
      <c r="Y40" s="61" cm="1">
        <f t="array" ref="Y40">IFERROR(IF(COUNT(C40:G40)&gt;2,RSQ(IF($C40:$G40&lt;&gt;"",AF40:AJ40,""),IF($C40:$G40&lt;&gt;"",AR40:AV40,"")),""),"")</f>
        <v>0.11091743727737371</v>
      </c>
      <c r="Z40" s="51" cm="1">
        <f t="array" ref="Z40">IFERROR(IF(COUNT(C40:G40)&gt;2,RSQ(IF($C40:$G40&lt;&gt;"",BD40:BH40,""),IF($C40:$G40&lt;&gt;"",BP40:BT40,"")),""),"")</f>
        <v>0.130508940478471</v>
      </c>
      <c r="AA40" s="51" cm="1">
        <f t="array" ref="AA40">IFERROR(IF(COUNT(H40:K40)&gt;2,RSQ(IF($H40:$K40&lt;&gt;"",AK40:AN40,""),IF($H40:$K40&lt;&gt;"",AW40:AZ40,"")),""),"")</f>
        <v>0.61391143605401566</v>
      </c>
      <c r="AB40" s="51" cm="1">
        <f t="array" ref="AB40">IFERROR(IF(COUNT(H40:K40)&gt;2,RSQ(IF($H40:$K40&lt;&gt;"",BI40:BL40,""),IF($H40:$K40&lt;&gt;"",BU40:BX40,"")),""),"")</f>
        <v>0.43539926578917654</v>
      </c>
      <c r="AC40" s="61" t="str" cm="1">
        <f t="array" ref="AC40">IFERROR(IF($S40&gt;2,RSQ(IF($O40:$R40&lt;&gt;"",CY40:DB40,""),IF($O40:$R40&lt;&gt;"",DC40:DF40,"")),""),"")</f>
        <v/>
      </c>
      <c r="AD40" s="51" t="str" cm="1">
        <f t="array" ref="AD40">IFERROR(IF($S40&gt;2,RSQ(IF($O40:$R40&lt;&gt;"",DG40:DJ40,""),IF($O40:$R40&lt;&gt;"",DK40:DN40,"")),""),"")</f>
        <v/>
      </c>
      <c r="AE40" s="80" t="str">
        <f>_xlfn.IFNA(VLOOKUP($A40,'B-Emax'!$A:$BM,MATCH(AE$1,'B-Emax'!$A$1:$BM$1,0),FALSE),"")</f>
        <v/>
      </c>
      <c r="AF40" s="81">
        <f>_xlfn.IFNA(VLOOKUP($A40,'B-Emax'!$A:$BM,MATCH(AF$1,'B-Emax'!$A$1:$BM$1,0),FALSE),"")</f>
        <v>335</v>
      </c>
      <c r="AG40" s="81">
        <f>_xlfn.IFNA(VLOOKUP($A40,'B-Emax'!$A:$BM,MATCH(AG$1,'B-Emax'!$A$1:$BM$1,0),FALSE),"")</f>
        <v>116.8</v>
      </c>
      <c r="AH40" s="81">
        <f>_xlfn.IFNA(VLOOKUP($A40,'B-Emax'!$A:$BM,MATCH(AH$1,'B-Emax'!$A$1:$BM$1,0),FALSE),"")</f>
        <v>110.8</v>
      </c>
      <c r="AI40" s="81">
        <f>_xlfn.IFNA(VLOOKUP($A40,'B-Emax'!$A:$BM,MATCH(AI$1,'B-Emax'!$A$1:$BM$1,0),FALSE),"")</f>
        <v>165.8</v>
      </c>
      <c r="AJ40" s="81">
        <f>_xlfn.IFNA(VLOOKUP($A40,'B-Emax'!$A:$BM,MATCH(AJ$1,'B-Emax'!$A$1:$BM$1,0),FALSE),"")</f>
        <v>118.7</v>
      </c>
      <c r="AK40" s="82">
        <f>_xlfn.IFNA(VLOOKUP($A40,'B-Emax'!$A:$BM,MATCH(AK$1,'B-Emax'!$A$1:$BM$1,0),FALSE),"")</f>
        <v>616.6</v>
      </c>
      <c r="AL40" s="82">
        <f>_xlfn.IFNA(VLOOKUP($A40,'B-Emax'!$A:$BM,MATCH(AL$1,'B-Emax'!$A$1:$BM$1,0),FALSE),"")</f>
        <v>769.2</v>
      </c>
      <c r="AM40" s="82">
        <f>_xlfn.IFNA(VLOOKUP($A40,'B-Emax'!$A:$BM,MATCH(AM$1,'B-Emax'!$A$1:$BM$1,0),FALSE),"")</f>
        <v>924.1</v>
      </c>
      <c r="AN40" s="81">
        <f>_xlfn.IFNA(VLOOKUP($A40,'B-Emax'!$A:$BM,MATCH(AN$1,'B-Emax'!$A$1:$BM$1,0),FALSE),"")</f>
        <v>1067</v>
      </c>
      <c r="AO40" s="82" t="str">
        <f>_xlfn.IFNA(VLOOKUP($A40,'B-Emax'!$A:$BM,MATCH(AO$1,'B-Emax'!$A$1:$BM$1,0),FALSE),"")</f>
        <v/>
      </c>
      <c r="AP40" s="82" t="str">
        <f>_xlfn.IFNA(VLOOKUP($A40,'B-Emax'!$A:$BM,MATCH(AP$1,'B-Emax'!$A$1:$BM$1,0),FALSE),"")</f>
        <v/>
      </c>
      <c r="AQ40" s="50" t="str">
        <f>_xlfn.IFNA(VLOOKUP($A40,'I-Emax'!$A:$BM,MATCH(AQ$1,'I-Emax'!$A$1:$BM$1,0),FALSE),"")</f>
        <v/>
      </c>
      <c r="AR40" s="50">
        <f>_xlfn.IFNA(VLOOKUP($A40,'I-Emax'!$A:$BM,MATCH(AR$1,'I-Emax'!$A$1:$BM$1,0),FALSE),"")</f>
        <v>43.2</v>
      </c>
      <c r="AS40" s="50">
        <f>_xlfn.IFNA(VLOOKUP($A40,'I-Emax'!$A:$BM,MATCH(AS$1,'I-Emax'!$A$1:$BM$1,0),FALSE),"")</f>
        <v>43.2</v>
      </c>
      <c r="AT40" s="50">
        <f>_xlfn.IFNA(VLOOKUP($A40,'I-Emax'!$A:$BM,MATCH(AT$1,'I-Emax'!$A$1:$BM$1,0),FALSE),"")</f>
        <v>42.3</v>
      </c>
      <c r="AU40" s="50">
        <f>_xlfn.IFNA(VLOOKUP($A40,'I-Emax'!$A:$BM,MATCH(AU$1,'I-Emax'!$A$1:$BM$1,0),FALSE),"")</f>
        <v>42.3</v>
      </c>
      <c r="AV40" s="50">
        <f>_xlfn.IFNA(VLOOKUP($A40,'I-Emax'!$A:$BM,MATCH(AV$1,'I-Emax'!$A$1:$BM$1,0),FALSE),"")</f>
        <v>29.9</v>
      </c>
      <c r="AW40" s="50">
        <f>_xlfn.IFNA(VLOOKUP($A40,'I-Emax'!$A:$BM,MATCH(AW$1,'I-Emax'!$A$1:$BM$1,0),FALSE),"")</f>
        <v>28.5</v>
      </c>
      <c r="AX40" s="50">
        <f>_xlfn.IFNA(VLOOKUP($A40,'I-Emax'!$A:$BM,MATCH(AX$1,'I-Emax'!$A$1:$BM$1,0),FALSE),"")</f>
        <v>28.5</v>
      </c>
      <c r="AY40" s="50">
        <f>_xlfn.IFNA(VLOOKUP($A40,'I-Emax'!$A:$BM,MATCH(AY$1,'I-Emax'!$A$1:$BM$1,0),FALSE),"")</f>
        <v>29.1</v>
      </c>
      <c r="AZ40" s="50">
        <f>_xlfn.IFNA(VLOOKUP($A40,'I-Emax'!$A:$BM,MATCH(AZ$1,'I-Emax'!$A$1:$BM$1,0),FALSE),"")</f>
        <v>44.3</v>
      </c>
      <c r="BA40" s="50" t="str">
        <f>_xlfn.IFNA(VLOOKUP($A40,'I-Emax'!$A:$BM,MATCH(BA$1,'I-Emax'!$A$1:$BM$1,0),FALSE),"")</f>
        <v/>
      </c>
      <c r="BB40" s="50" t="str">
        <f>_xlfn.IFNA(VLOOKUP($A40,'I-Emax'!$A:$BM,MATCH(BB$1,'I-Emax'!$A$1:$BM$1,0),FALSE),"")</f>
        <v/>
      </c>
      <c r="BC40" s="40" t="str">
        <f>_xlfn.IFNA(VLOOKUP($A40,'B-Emax'!$A:$BM,MATCH(BC$1,'B-Emax'!$A$1:$BM$1,0),FALSE),"")</f>
        <v/>
      </c>
      <c r="BD40" s="41">
        <f>_xlfn.IFNA(VLOOKUP($A40,'B-Emax'!$A:$BM,MATCH(BD$1,'B-Emax'!$A$1:$BM$1,0),FALSE),"")</f>
        <v>0.36294691224268688</v>
      </c>
      <c r="BE40" s="41">
        <f>_xlfn.IFNA(VLOOKUP($A40,'B-Emax'!$A:$BM,MATCH(BE$1,'B-Emax'!$A$1:$BM$1,0),FALSE),"")</f>
        <v>0.19328148270726461</v>
      </c>
      <c r="BF40" s="41">
        <f>_xlfn.IFNA(VLOOKUP($A40,'B-Emax'!$A:$BM,MATCH(BF$1,'B-Emax'!$A$1:$BM$1,0),FALSE),"")</f>
        <v>0.2978494623655914</v>
      </c>
      <c r="BG40" s="41">
        <f>_xlfn.IFNA(VLOOKUP($A40,'B-Emax'!$A:$BM,MATCH(BG$1,'B-Emax'!$A$1:$BM$1,0),FALSE),"")</f>
        <v>0.33982373437179753</v>
      </c>
      <c r="BH40" s="41">
        <f>_xlfn.IFNA(VLOOKUP($A40,'B-Emax'!$A:$BM,MATCH(BH$1,'B-Emax'!$A$1:$BM$1,0),FALSE),"")</f>
        <v>0.34425754060324826</v>
      </c>
      <c r="BI40" s="41">
        <f>_xlfn.IFNA(VLOOKUP($A40,'B-Emax'!$A:$BM,MATCH(BI$1,'B-Emax'!$A$1:$BM$1,0),FALSE),"")</f>
        <v>0.89104046242774571</v>
      </c>
      <c r="BJ40" s="41">
        <f>_xlfn.IFNA(VLOOKUP($A40,'B-Emax'!$A:$BM,MATCH(BJ$1,'B-Emax'!$A$1:$BM$1,0),FALSE),"")</f>
        <v>0.94091743119266058</v>
      </c>
      <c r="BK40" s="41">
        <f>_xlfn.IFNA(VLOOKUP($A40,'B-Emax'!$A:$BM,MATCH(BK$1,'B-Emax'!$A$1:$BM$1,0),FALSE),"")</f>
        <v>1</v>
      </c>
      <c r="BL40" s="41">
        <f>_xlfn.IFNA(VLOOKUP($A40,'B-Emax'!$A:$BM,MATCH(BL$1,'B-Emax'!$A$1:$BM$1,0),FALSE),"")</f>
        <v>1</v>
      </c>
      <c r="BM40" s="41" t="str">
        <f>_xlfn.IFNA(VLOOKUP($A40,'B-Emax'!$A:$BM,MATCH(BM$1,'B-Emax'!$A$1:$BM$1,0),FALSE),"")</f>
        <v/>
      </c>
      <c r="BN40" s="41" t="str">
        <f>_xlfn.IFNA(VLOOKUP($A40,'B-Emax'!$A:$BM,MATCH(BN$1,'B-Emax'!$A$1:$BM$1,0),FALSE),"")</f>
        <v/>
      </c>
      <c r="BO40" s="47" t="str">
        <f>_xlfn.IFNA(VLOOKUP($A40,'I-Emax'!$A:$BM,MATCH(BO$1,'I-Emax'!$A$1:$BM$1,0),FALSE),"")</f>
        <v/>
      </c>
      <c r="BP40" s="47">
        <f>_xlfn.IFNA(VLOOKUP($A40,'I-Emax'!$A:$BM,MATCH(BP$1,'I-Emax'!$A$1:$BM$1,0),FALSE),"")</f>
        <v>0.83558994197292069</v>
      </c>
      <c r="BQ40" s="47">
        <f>_xlfn.IFNA(VLOOKUP($A40,'I-Emax'!$A:$BM,MATCH(BQ$1,'I-Emax'!$A$1:$BM$1,0),FALSE),"")</f>
        <v>0.83558994197292069</v>
      </c>
      <c r="BR40" s="47">
        <f>_xlfn.IFNA(VLOOKUP($A40,'I-Emax'!$A:$BM,MATCH(BR$1,'I-Emax'!$A$1:$BM$1,0),FALSE),"")</f>
        <v>0.87577639751552794</v>
      </c>
      <c r="BS40" s="47">
        <f>_xlfn.IFNA(VLOOKUP($A40,'I-Emax'!$A:$BM,MATCH(BS$1,'I-Emax'!$A$1:$BM$1,0),FALSE),"")</f>
        <v>0.87577639751552794</v>
      </c>
      <c r="BT40" s="47">
        <f>_xlfn.IFNA(VLOOKUP($A40,'I-Emax'!$A:$BM,MATCH(BT$1,'I-Emax'!$A$1:$BM$1,0),FALSE),"")</f>
        <v>0.86666666666666659</v>
      </c>
      <c r="BU40" s="47">
        <f>_xlfn.IFNA(VLOOKUP($A40,'I-Emax'!$A:$BM,MATCH(BU$1,'I-Emax'!$A$1:$BM$1,0),FALSE),"")</f>
        <v>0.60381355932203384</v>
      </c>
      <c r="BV40" s="47">
        <f>_xlfn.IFNA(VLOOKUP($A40,'I-Emax'!$A:$BM,MATCH(BV$1,'I-Emax'!$A$1:$BM$1,0),FALSE),"")</f>
        <v>0.60381355932203384</v>
      </c>
      <c r="BW40" s="47">
        <f>_xlfn.IFNA(VLOOKUP($A40,'I-Emax'!$A:$BM,MATCH(BW$1,'I-Emax'!$A$1:$BM$1,0),FALSE),"")</f>
        <v>0.65393258426966294</v>
      </c>
      <c r="BX40" s="47">
        <f>_xlfn.IFNA(VLOOKUP($A40,'I-Emax'!$A:$BM,MATCH(BX$1,'I-Emax'!$A$1:$BM$1,0),FALSE),"")</f>
        <v>0.87722772277227712</v>
      </c>
      <c r="BY40" s="47" t="str">
        <f>_xlfn.IFNA(VLOOKUP($A40,'I-Emax'!$A:$BM,MATCH(BY$1,'I-Emax'!$A$1:$BM$1,0),FALSE),"")</f>
        <v/>
      </c>
      <c r="BZ40" s="47" t="str">
        <f>_xlfn.IFNA(VLOOKUP($A40,'I-Emax'!$A:$BM,MATCH(BZ$1,'I-Emax'!$A$1:$BM$1,0),FALSE),"")</f>
        <v/>
      </c>
      <c r="CA40" s="40" t="str">
        <f>_xlfn.IFNA(VLOOKUP($A40,'B-Emax'!$A:$BM,MATCH(CA$1,'B-Emax'!$A$1:$BM$1,0),FALSE),"")</f>
        <v/>
      </c>
      <c r="CB40" s="41">
        <f>_xlfn.IFNA(VLOOKUP($A40,'B-Emax'!$A:$BM,MATCH(CB$1,'B-Emax'!$A$1:$BM$1,0),FALSE),"")</f>
        <v>0.2103155262938578</v>
      </c>
      <c r="CC40" s="41">
        <f>_xlfn.IFNA(VLOOKUP($A40,'B-Emax'!$A:$BM,MATCH(CC$1,'B-Emax'!$A$1:$BM$1,0),FALSE),"")</f>
        <v>0</v>
      </c>
      <c r="CD40" s="41">
        <f>_xlfn.IFNA(VLOOKUP($A40,'B-Emax'!$A:$BM,MATCH(CD$1,'B-Emax'!$A$1:$BM$1,0),FALSE),"")</f>
        <v>0.12962139509236284</v>
      </c>
      <c r="CE40" s="41">
        <f>_xlfn.IFNA(VLOOKUP($A40,'B-Emax'!$A:$BM,MATCH(CE$1,'B-Emax'!$A$1:$BM$1,0),FALSE),"")</f>
        <v>0.18165227216590205</v>
      </c>
      <c r="CF40" s="41">
        <f>_xlfn.IFNA(VLOOKUP($A40,'B-Emax'!$A:$BM,MATCH(CF$1,'B-Emax'!$A$1:$BM$1,0),FALSE),"")</f>
        <v>0.18714837289547265</v>
      </c>
      <c r="CG40" s="41">
        <f>_xlfn.IFNA(VLOOKUP($A40,'B-Emax'!$A:$BM,MATCH(CG$1,'B-Emax'!$A$1:$BM$1,0),FALSE),"")</f>
        <v>0.86493487475915221</v>
      </c>
      <c r="CH40" s="41">
        <f>_xlfn.IFNA(VLOOKUP($A40,'B-Emax'!$A:$BM,MATCH(CH$1,'B-Emax'!$A$1:$BM$1,0),FALSE),"")</f>
        <v>0.92676185368148678</v>
      </c>
      <c r="CI40" s="41">
        <f>_xlfn.IFNA(VLOOKUP($A40,'B-Emax'!$A:$BM,MATCH(CI$1,'B-Emax'!$A$1:$BM$1,0),FALSE),"")</f>
        <v>1</v>
      </c>
      <c r="CJ40" s="41">
        <f>_xlfn.IFNA(VLOOKUP($A40,'B-Emax'!$A:$BM,MATCH(CJ$1,'B-Emax'!$A$1:$BM$1,0),FALSE),"")</f>
        <v>1</v>
      </c>
      <c r="CK40" s="41" t="str">
        <f>_xlfn.IFNA(VLOOKUP($A40,'B-Emax'!$A:$BM,MATCH(CK$1,'B-Emax'!$A$1:$BM$1,0),FALSE),"")</f>
        <v/>
      </c>
      <c r="CL40" s="41" t="str">
        <f>_xlfn.IFNA(VLOOKUP($A40,'B-Emax'!$A:$BM,MATCH(CL$1,'B-Emax'!$A$1:$BM$1,0),FALSE),"")</f>
        <v/>
      </c>
      <c r="CM40" s="47" t="str">
        <f>_xlfn.IFNA(VLOOKUP($A40,'I-Emax'!$A:$BQ,MATCH(CM$1,'I-Emax'!$A$1:$BQ$1,0),FALSE),"")</f>
        <v/>
      </c>
      <c r="CN40" s="47">
        <f>_xlfn.IFNA(VLOOKUP($A40,'I-Emax'!$A:$BQ,MATCH(CN$1,'I-Emax'!$A$1:$BQ$1,0),FALSE),"")</f>
        <v>0.84771169030190419</v>
      </c>
      <c r="CO40" s="47">
        <f>_xlfn.IFNA(VLOOKUP($A40,'I-Emax'!$A:$BQ,MATCH(CO$1,'I-Emax'!$A$1:$BQ$1,0),FALSE),"")</f>
        <v>0.84771169030190419</v>
      </c>
      <c r="CP40" s="47">
        <f>_xlfn.IFNA(VLOOKUP($A40,'I-Emax'!$A:$BQ,MATCH(CP$1,'I-Emax'!$A$1:$BQ$1,0),FALSE),"")</f>
        <v>0.99469184317873383</v>
      </c>
      <c r="CQ40" s="47">
        <f>_xlfn.IFNA(VLOOKUP($A40,'I-Emax'!$A:$BQ,MATCH(CQ$1,'I-Emax'!$A$1:$BQ$1,0),FALSE),"")</f>
        <v>0.99469184317873383</v>
      </c>
      <c r="CR40" s="47">
        <f>_xlfn.IFNA(VLOOKUP($A40,'I-Emax'!$A:$BQ,MATCH(CR$1,'I-Emax'!$A$1:$BQ$1,0),FALSE),"")</f>
        <v>0.96137341250965413</v>
      </c>
      <c r="CS40" s="47">
        <f>_xlfn.IFNA(VLOOKUP($A40,'I-Emax'!$A:$BQ,MATCH(CS$1,'I-Emax'!$A$1:$BQ$1,0),FALSE),"")</f>
        <v>0</v>
      </c>
      <c r="CT40" s="47">
        <f>_xlfn.IFNA(VLOOKUP($A40,'I-Emax'!$A:$BQ,MATCH(CT$1,'I-Emax'!$A$1:$BQ$1,0),FALSE),"")</f>
        <v>0</v>
      </c>
      <c r="CU40" s="47">
        <f>_xlfn.IFNA(VLOOKUP($A40,'I-Emax'!$A:$BQ,MATCH(CU$1,'I-Emax'!$A$1:$BQ$1,0),FALSE),"")</f>
        <v>0.18330807853979339</v>
      </c>
      <c r="CV40" s="47">
        <f>_xlfn.IFNA(VLOOKUP($A40,'I-Emax'!$A:$BQ,MATCH(CV$1,'I-Emax'!$A$1:$BQ$1,0),FALSE),"")</f>
        <v>1</v>
      </c>
      <c r="CW40" s="47" t="str">
        <f>_xlfn.IFNA(VLOOKUP($A40,'I-Emax'!$A:$BQ,MATCH(CW$1,'I-Emax'!$A$1:$BQ$1,0),FALSE),"")</f>
        <v/>
      </c>
      <c r="CX40" s="47" t="str">
        <f>_xlfn.IFNA(VLOOKUP($A40,'I-Emax'!$A:$BQ,MATCH(CX$1,'I-Emax'!$A$1:$BQ$1,0),FALSE),"")</f>
        <v/>
      </c>
      <c r="CY40" s="147" t="str">
        <f>_xlfn.IFNA(VLOOKUP($A40,'B-Emax'!$A:$IC,MATCH(CY$1,'B-Emax'!$A$1:$IC$1,0),FALSE),"")</f>
        <v/>
      </c>
      <c r="CZ40" s="51">
        <f>_xlfn.IFNA(VLOOKUP($A40,'B-Emax'!$A:$IC,MATCH(CZ$1,'B-Emax'!$A$1:$IC$1,0),FALSE),"")</f>
        <v>0.36294691224268688</v>
      </c>
      <c r="DA40" s="51">
        <f>_xlfn.IFNA(VLOOKUP($A40,'B-Emax'!$A:$IC,MATCH(DA$1,'B-Emax'!$A$1:$IC$1,0),FALSE),"")</f>
        <v>1</v>
      </c>
      <c r="DB40" s="51" t="str">
        <f>_xlfn.IFNA(VLOOKUP($A40,'B-Emax'!$A:$IC,MATCH(DB$1,'B-Emax'!$A$1:$IC$1,0),FALSE),"")</f>
        <v/>
      </c>
      <c r="DC40" s="51" t="str">
        <f>_xlfn.IFNA(VLOOKUP($A40,'I-Emax'!$A:$IC,MATCH(DC$1,'I-Emax'!$A$1:$IC$1,0),FALSE),"")</f>
        <v/>
      </c>
      <c r="DD40" s="51">
        <f>_xlfn.IFNA(VLOOKUP($A40,'I-Emax'!$A:$IC,MATCH(DD$1,'I-Emax'!$A$1:$IC$1,0),FALSE),"")</f>
        <v>0.87577639751552794</v>
      </c>
      <c r="DE40" s="51">
        <f>_xlfn.IFNA(VLOOKUP($A40,'I-Emax'!$A:$IC,MATCH(DE$1,'I-Emax'!$A$1:$IC$1,0),FALSE),"")</f>
        <v>0.87722772277227712</v>
      </c>
      <c r="DF40" s="51" t="str">
        <f>_xlfn.IFNA(VLOOKUP($A40,'I-Emax'!$A:$IC,MATCH(DF$1,'I-Emax'!$A$1:$IC$1,0),FALSE),"")</f>
        <v/>
      </c>
      <c r="DG40" s="147" t="str">
        <f>_xlfn.IFNA(VLOOKUP($A40,'B-Emax'!$A:$IC,MATCH(DG$1,'B-Emax'!$A$1:$IC$1,0),FALSE),"")</f>
        <v/>
      </c>
      <c r="DH40" s="51">
        <f>_xlfn.IFNA(VLOOKUP($A40,'B-Emax'!$A:$IC,MATCH(DH$1,'B-Emax'!$A$1:$IC$1,0),FALSE),"")</f>
        <v>0.30763182645811771</v>
      </c>
      <c r="DI40" s="51">
        <f>_xlfn.IFNA(VLOOKUP($A40,'B-Emax'!$A:$IC,MATCH(DI$1,'B-Emax'!$A$1:$IC$1,0),FALSE),"")</f>
        <v>0.95798947340510154</v>
      </c>
      <c r="DJ40" s="51" t="str">
        <f>_xlfn.IFNA(VLOOKUP($A40,'B-Emax'!$A:$IC,MATCH(DJ$1,'B-Emax'!$A$1:$IC$1,0),FALSE),"")</f>
        <v/>
      </c>
      <c r="DK40" s="51" t="str">
        <f>_xlfn.IFNA(VLOOKUP($A40,'I-Emax'!$A:$IC,MATCH(DK$1,'I-Emax'!$A$1:$IC$1,0),FALSE),"")</f>
        <v/>
      </c>
      <c r="DL40" s="51">
        <f>_xlfn.IFNA(VLOOKUP($A40,'I-Emax'!$A:$IC,MATCH(DL$1,'I-Emax'!$A$1:$IC$1,0),FALSE),"")</f>
        <v>0.85787986912871284</v>
      </c>
      <c r="DM40" s="51">
        <f>_xlfn.IFNA(VLOOKUP($A40,'I-Emax'!$A:$IC,MATCH(DM$1,'I-Emax'!$A$1:$IC$1,0),FALSE),"")</f>
        <v>0.68469685642150191</v>
      </c>
      <c r="DN40" s="51" t="str">
        <f>_xlfn.IFNA(VLOOKUP($A40,'I-Emax'!$A:$IC,MATCH(DN$1,'I-Emax'!$A$1:$IC$1,0),FALSE),"")</f>
        <v/>
      </c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</row>
    <row r="41" spans="1:139" s="49" customFormat="1" x14ac:dyDescent="0.2">
      <c r="A41" s="29" t="s">
        <v>121</v>
      </c>
      <c r="B41" s="333" t="str">
        <f>VLOOKUP($A41,BI!$A:$Q,MATCH(B$1,BI!$A$1:$Q$1,0),FALSE)</f>
        <v/>
      </c>
      <c r="C41" s="373">
        <f>VLOOKUP($A41,BI!$A:$Q,MATCH(C$1,BI!$A$1:$Q$1,0),FALSE)</f>
        <v>1</v>
      </c>
      <c r="D41" s="373">
        <f>VLOOKUP($A41,BI!$A:$Q,MATCH(D$1,BI!$A$1:$Q$1,0),FALSE)</f>
        <v>1</v>
      </c>
      <c r="E41" s="373">
        <f>VLOOKUP($A41,BI!$A:$Q,MATCH(E$1,BI!$A$1:$Q$1,0),FALSE)</f>
        <v>1</v>
      </c>
      <c r="F41" s="373">
        <f>VLOOKUP($A41,BI!$A:$Q,MATCH(F$1,BI!$A$1:$Q$1,0),FALSE)</f>
        <v>1</v>
      </c>
      <c r="G41" s="373">
        <f>VLOOKUP($A41,BI!$A:$Q,MATCH(G$1,BI!$A$1:$Q$1,0),FALSE)</f>
        <v>1</v>
      </c>
      <c r="H41" s="373">
        <f>VLOOKUP($A41,BI!$A:$Q,MATCH(H$1,BI!$A$1:$Q$1,0),FALSE)</f>
        <v>1</v>
      </c>
      <c r="I41" s="373">
        <f>VLOOKUP($A41,BI!$A:$Q,MATCH(I$1,BI!$A$1:$Q$1,0),FALSE)</f>
        <v>1</v>
      </c>
      <c r="J41" s="373">
        <f>VLOOKUP($A41,BI!$A:$Q,MATCH(J$1,BI!$A$1:$Q$1,0),FALSE)</f>
        <v>1</v>
      </c>
      <c r="K41" s="373">
        <f>VLOOKUP($A41,BI!$A:$Q,MATCH(K$1,BI!$A$1:$Q$1,0),FALSE)</f>
        <v>1</v>
      </c>
      <c r="L41" s="373" t="str">
        <f>VLOOKUP($A41,BI!$A:$Q,MATCH(L$1,BI!$A$1:$Q$1,0),FALSE)</f>
        <v/>
      </c>
      <c r="M41" s="373" t="str">
        <f>VLOOKUP($A41,BI!$A:$Q,MATCH(M$1,BI!$A$1:$Q$1,0),FALSE)</f>
        <v/>
      </c>
      <c r="N41" s="49">
        <f t="shared" si="2"/>
        <v>9</v>
      </c>
      <c r="O41" s="49" t="str">
        <f>VLOOKUP($A41,BI!$A:$Q,MATCH(O$1,BI!$A$1:$Q$1,0),FALSE)</f>
        <v/>
      </c>
      <c r="P41" s="37">
        <f>VLOOKUP($A41,BI!$A:$Q,MATCH(P$1,BI!$A$1:$Q$1,0),FALSE)</f>
        <v>1</v>
      </c>
      <c r="Q41" s="37">
        <f>VLOOKUP($A41,BI!$A:$Q,MATCH(Q$1,BI!$A$1:$Q$1,0),FALSE)</f>
        <v>1</v>
      </c>
      <c r="R41" s="37" t="str">
        <f>VLOOKUP($A41,BI!$A:$Q,MATCH(R$1,BI!$A$1:$Q$1,0),FALSE)</f>
        <v/>
      </c>
      <c r="S41" s="37">
        <f t="shared" si="3"/>
        <v>2</v>
      </c>
      <c r="T41" s="61" cm="1">
        <f t="array" ref="T41">IFERROR(IF(N41&gt;2,RSQ(IF($B41:$M41&lt;&gt;"",AE41:AP41,""),IF($B41:$M41&lt;&gt;"",AQ41:BB41,"")),""),"")</f>
        <v>0.52162526989211344</v>
      </c>
      <c r="U41" s="51" cm="1">
        <f t="array" ref="U41">IFERROR(IF($N41&gt;2,RSQ(IF($AE41:$AP41&lt;&gt;"",BC41:BN41,""),IF($AE41:$AP41&lt;&gt;"",BO41:BZ41,"")),""),"")</f>
        <v>7.0186308026591496E-2</v>
      </c>
      <c r="V41" s="51" cm="1">
        <f t="array" ref="V41">IFERROR(IF($N41&gt;2,RSQ(IF($B41:$M41&lt;&gt;"",CA41:CL41,""),IF($B41:$M41&lt;&gt;"",CM41:CX41,"")),""),"")</f>
        <v>7.0186308026591496E-2</v>
      </c>
      <c r="W41" s="61" t="str" cm="1">
        <f t="array" ref="W41">IFERROR(IF(AND($S41&gt;2,$N41&gt;2),RSQ(IF($B41:$M41&lt;&gt;"",AE41:AP41,""),IF($B41:$M41&lt;&gt;"",AQ41:BB41,"")),""),"")</f>
        <v/>
      </c>
      <c r="X41" s="51" t="str" cm="1">
        <f t="array" ref="X41">IFERROR(IF(AND($S41&gt;2,$N41&gt;2),RSQ(IF($AE41:$AP41&lt;&gt;"",BC41:BN41,""),IF($AE41:$AP41&lt;&gt;"",BO41:BZ41,"")),""),"")</f>
        <v/>
      </c>
      <c r="Y41" s="61" cm="1">
        <f t="array" ref="Y41">IFERROR(IF(COUNT(C41:G41)&gt;2,RSQ(IF($C41:$G41&lt;&gt;"",AF41:AJ41,""),IF($C41:$G41&lt;&gt;"",AR41:AV41,"")),""),"")</f>
        <v>0.42062029329114553</v>
      </c>
      <c r="Z41" s="51" cm="1">
        <f t="array" ref="Z41">IFERROR(IF(COUNT(C41:G41)&gt;2,RSQ(IF($C41:$G41&lt;&gt;"",BD41:BH41,""),IF($C41:$G41&lt;&gt;"",BP41:BT41,"")),""),"")</f>
        <v>3.8828815946636078E-2</v>
      </c>
      <c r="AA41" s="51" cm="1">
        <f t="array" ref="AA41">IFERROR(IF(COUNT(H41:K41)&gt;2,RSQ(IF($H41:$K41&lt;&gt;"",AK41:AN41,""),IF($H41:$K41&lt;&gt;"",AW41:AZ41,"")),""),"")</f>
        <v>0.18156291102632413</v>
      </c>
      <c r="AB41" s="51" cm="1">
        <f t="array" ref="AB41">IFERROR(IF(COUNT(H41:K41)&gt;2,RSQ(IF($H41:$K41&lt;&gt;"",BI41:BL41,""),IF($H41:$K41&lt;&gt;"",BU41:BX41,"")),""),"")</f>
        <v>0.56054234584403861</v>
      </c>
      <c r="AC41" s="61" t="str" cm="1">
        <f t="array" ref="AC41">IFERROR(IF($S41&gt;2,RSQ(IF($O41:$R41&lt;&gt;"",CY41:DB41,""),IF($O41:$R41&lt;&gt;"",DC41:DF41,"")),""),"")</f>
        <v/>
      </c>
      <c r="AD41" s="51" t="str" cm="1">
        <f t="array" ref="AD41">IFERROR(IF($S41&gt;2,RSQ(IF($O41:$R41&lt;&gt;"",DG41:DJ41,""),IF($O41:$R41&lt;&gt;"",DK41:DN41,"")),""),"")</f>
        <v/>
      </c>
      <c r="AE41" s="80" t="str">
        <f>_xlfn.IFNA(VLOOKUP($A41,'B-Emax'!$A:$BM,MATCH(AE$1,'B-Emax'!$A$1:$BM$1,0),FALSE),"")</f>
        <v/>
      </c>
      <c r="AF41" s="81">
        <f>_xlfn.IFNA(VLOOKUP($A41,'B-Emax'!$A:$BM,MATCH(AF$1,'B-Emax'!$A$1:$BM$1,0),FALSE),"")</f>
        <v>917</v>
      </c>
      <c r="AG41" s="81">
        <f>_xlfn.IFNA(VLOOKUP($A41,'B-Emax'!$A:$BM,MATCH(AG$1,'B-Emax'!$A$1:$BM$1,0),FALSE),"")</f>
        <v>323.7</v>
      </c>
      <c r="AH41" s="81">
        <f>_xlfn.IFNA(VLOOKUP($A41,'B-Emax'!$A:$BM,MATCH(AH$1,'B-Emax'!$A$1:$BM$1,0),FALSE),"")</f>
        <v>315.3</v>
      </c>
      <c r="AI41" s="81">
        <f>_xlfn.IFNA(VLOOKUP($A41,'B-Emax'!$A:$BM,MATCH(AI$1,'B-Emax'!$A$1:$BM$1,0),FALSE),"")</f>
        <v>437</v>
      </c>
      <c r="AJ41" s="81">
        <f>_xlfn.IFNA(VLOOKUP($A41,'B-Emax'!$A:$BM,MATCH(AJ$1,'B-Emax'!$A$1:$BM$1,0),FALSE),"")</f>
        <v>195.1</v>
      </c>
      <c r="AK41" s="82">
        <f>_xlfn.IFNA(VLOOKUP($A41,'B-Emax'!$A:$BM,MATCH(AK$1,'B-Emax'!$A$1:$BM$1,0),FALSE),"")</f>
        <v>656.1</v>
      </c>
      <c r="AL41" s="82">
        <f>_xlfn.IFNA(VLOOKUP($A41,'B-Emax'!$A:$BM,MATCH(AL$1,'B-Emax'!$A$1:$BM$1,0),FALSE),"")</f>
        <v>784.6</v>
      </c>
      <c r="AM41" s="82">
        <f>_xlfn.IFNA(VLOOKUP($A41,'B-Emax'!$A:$BM,MATCH(AM$1,'B-Emax'!$A$1:$BM$1,0),FALSE),"")</f>
        <v>462.6</v>
      </c>
      <c r="AN41" s="81">
        <f>_xlfn.IFNA(VLOOKUP($A41,'B-Emax'!$A:$BM,MATCH(AN$1,'B-Emax'!$A$1:$BM$1,0),FALSE),"")</f>
        <v>770.7</v>
      </c>
      <c r="AO41" s="82" t="str">
        <f>_xlfn.IFNA(VLOOKUP($A41,'B-Emax'!$A:$BM,MATCH(AO$1,'B-Emax'!$A$1:$BM$1,0),FALSE),"")</f>
        <v/>
      </c>
      <c r="AP41" s="82" t="str">
        <f>_xlfn.IFNA(VLOOKUP($A41,'B-Emax'!$A:$BM,MATCH(AP$1,'B-Emax'!$A$1:$BM$1,0),FALSE),"")</f>
        <v/>
      </c>
      <c r="AQ41" s="50" t="str">
        <f>_xlfn.IFNA(VLOOKUP($A41,'I-Emax'!$A:$BM,MATCH(AQ$1,'I-Emax'!$A$1:$BM$1,0),FALSE),"")</f>
        <v/>
      </c>
      <c r="AR41" s="50">
        <f>_xlfn.IFNA(VLOOKUP($A41,'I-Emax'!$A:$BM,MATCH(AR$1,'I-Emax'!$A$1:$BM$1,0),FALSE),"")</f>
        <v>27.8</v>
      </c>
      <c r="AS41" s="50">
        <f>_xlfn.IFNA(VLOOKUP($A41,'I-Emax'!$A:$BM,MATCH(AS$1,'I-Emax'!$A$1:$BM$1,0),FALSE),"")</f>
        <v>27.8</v>
      </c>
      <c r="AT41" s="50">
        <f>_xlfn.IFNA(VLOOKUP($A41,'I-Emax'!$A:$BM,MATCH(AT$1,'I-Emax'!$A$1:$BM$1,0),FALSE),"")</f>
        <v>15.8</v>
      </c>
      <c r="AU41" s="50">
        <f>_xlfn.IFNA(VLOOKUP($A41,'I-Emax'!$A:$BM,MATCH(AU$1,'I-Emax'!$A$1:$BM$1,0),FALSE),"")</f>
        <v>15.8</v>
      </c>
      <c r="AV41" s="50">
        <f>_xlfn.IFNA(VLOOKUP($A41,'I-Emax'!$A:$BM,MATCH(AV$1,'I-Emax'!$A$1:$BM$1,0),FALSE),"")</f>
        <v>7</v>
      </c>
      <c r="AW41" s="50">
        <f>_xlfn.IFNA(VLOOKUP($A41,'I-Emax'!$A:$BM,MATCH(AW$1,'I-Emax'!$A$1:$BM$1,0),FALSE),"")</f>
        <v>35.5</v>
      </c>
      <c r="AX41" s="50">
        <f>_xlfn.IFNA(VLOOKUP($A41,'I-Emax'!$A:$BM,MATCH(AX$1,'I-Emax'!$A$1:$BM$1,0),FALSE),"")</f>
        <v>35.5</v>
      </c>
      <c r="AY41" s="50">
        <f>_xlfn.IFNA(VLOOKUP($A41,'I-Emax'!$A:$BM,MATCH(AY$1,'I-Emax'!$A$1:$BM$1,0),FALSE),"")</f>
        <v>27.9</v>
      </c>
      <c r="AZ41" s="50">
        <f>_xlfn.IFNA(VLOOKUP($A41,'I-Emax'!$A:$BM,MATCH(AZ$1,'I-Emax'!$A$1:$BM$1,0),FALSE),"")</f>
        <v>28.2</v>
      </c>
      <c r="BA41" s="50" t="str">
        <f>_xlfn.IFNA(VLOOKUP($A41,'I-Emax'!$A:$BM,MATCH(BA$1,'I-Emax'!$A$1:$BM$1,0),FALSE),"")</f>
        <v/>
      </c>
      <c r="BB41" s="50" t="str">
        <f>_xlfn.IFNA(VLOOKUP($A41,'I-Emax'!$A:$BM,MATCH(BB$1,'I-Emax'!$A$1:$BM$1,0),FALSE),"")</f>
        <v/>
      </c>
      <c r="BC41" s="40" t="str">
        <f>_xlfn.IFNA(VLOOKUP($A41,'B-Emax'!$A:$BM,MATCH(BC$1,'B-Emax'!$A$1:$BM$1,0),FALSE),"")</f>
        <v/>
      </c>
      <c r="BD41" s="41">
        <f>_xlfn.IFNA(VLOOKUP($A41,'B-Emax'!$A:$BM,MATCH(BD$1,'B-Emax'!$A$1:$BM$1,0),FALSE),"")</f>
        <v>0.99349945828819064</v>
      </c>
      <c r="BE41" s="41">
        <f>_xlfn.IFNA(VLOOKUP($A41,'B-Emax'!$A:$BM,MATCH(BE$1,'B-Emax'!$A$1:$BM$1,0),FALSE),"")</f>
        <v>0.53566109548237628</v>
      </c>
      <c r="BF41" s="41">
        <f>_xlfn.IFNA(VLOOKUP($A41,'B-Emax'!$A:$BM,MATCH(BF$1,'B-Emax'!$A$1:$BM$1,0),FALSE),"")</f>
        <v>0.84758064516129039</v>
      </c>
      <c r="BG41" s="41">
        <f>_xlfn.IFNA(VLOOKUP($A41,'B-Emax'!$A:$BM,MATCH(BG$1,'B-Emax'!$A$1:$BM$1,0),FALSE),"")</f>
        <v>0.89567534330805498</v>
      </c>
      <c r="BH41" s="41">
        <f>_xlfn.IFNA(VLOOKUP($A41,'B-Emax'!$A:$BM,MATCH(BH$1,'B-Emax'!$A$1:$BM$1,0),FALSE),"")</f>
        <v>0.56583526682134566</v>
      </c>
      <c r="BI41" s="41">
        <f>_xlfn.IFNA(VLOOKUP($A41,'B-Emax'!$A:$BM,MATCH(BI$1,'B-Emax'!$A$1:$BM$1,0),FALSE),"")</f>
        <v>0.94812138728323703</v>
      </c>
      <c r="BJ41" s="41">
        <f>_xlfn.IFNA(VLOOKUP($A41,'B-Emax'!$A:$BM,MATCH(BJ$1,'B-Emax'!$A$1:$BM$1,0),FALSE),"")</f>
        <v>0.95975535168195725</v>
      </c>
      <c r="BK41" s="41">
        <f>_xlfn.IFNA(VLOOKUP($A41,'B-Emax'!$A:$BM,MATCH(BK$1,'B-Emax'!$A$1:$BM$1,0),FALSE),"")</f>
        <v>0.50059517368250195</v>
      </c>
      <c r="BL41" s="41">
        <f>_xlfn.IFNA(VLOOKUP($A41,'B-Emax'!$A:$BM,MATCH(BL$1,'B-Emax'!$A$1:$BM$1,0),FALSE),"")</f>
        <v>0.72230552952202443</v>
      </c>
      <c r="BM41" s="41" t="str">
        <f>_xlfn.IFNA(VLOOKUP($A41,'B-Emax'!$A:$BM,MATCH(BM$1,'B-Emax'!$A$1:$BM$1,0),FALSE),"")</f>
        <v/>
      </c>
      <c r="BN41" s="41" t="str">
        <f>_xlfn.IFNA(VLOOKUP($A41,'B-Emax'!$A:$BM,MATCH(BN$1,'B-Emax'!$A$1:$BM$1,0),FALSE),"")</f>
        <v/>
      </c>
      <c r="BO41" s="47" t="str">
        <f>_xlfn.IFNA(VLOOKUP($A41,'I-Emax'!$A:$BM,MATCH(BO$1,'I-Emax'!$A$1:$BM$1,0),FALSE),"")</f>
        <v/>
      </c>
      <c r="BP41" s="47">
        <f>_xlfn.IFNA(VLOOKUP($A41,'I-Emax'!$A:$BM,MATCH(BP$1,'I-Emax'!$A$1:$BM$1,0),FALSE),"")</f>
        <v>0.53771760154738879</v>
      </c>
      <c r="BQ41" s="47">
        <f>_xlfn.IFNA(VLOOKUP($A41,'I-Emax'!$A:$BM,MATCH(BQ$1,'I-Emax'!$A$1:$BM$1,0),FALSE),"")</f>
        <v>0.53771760154738879</v>
      </c>
      <c r="BR41" s="47">
        <f>_xlfn.IFNA(VLOOKUP($A41,'I-Emax'!$A:$BM,MATCH(BR$1,'I-Emax'!$A$1:$BM$1,0),FALSE),"")</f>
        <v>0.32712215320910976</v>
      </c>
      <c r="BS41" s="47">
        <f>_xlfn.IFNA(VLOOKUP($A41,'I-Emax'!$A:$BM,MATCH(BS$1,'I-Emax'!$A$1:$BM$1,0),FALSE),"")</f>
        <v>0.32712215320910976</v>
      </c>
      <c r="BT41" s="47">
        <f>_xlfn.IFNA(VLOOKUP($A41,'I-Emax'!$A:$BM,MATCH(BT$1,'I-Emax'!$A$1:$BM$1,0),FALSE),"")</f>
        <v>0.20289855072463769</v>
      </c>
      <c r="BU41" s="47">
        <f>_xlfn.IFNA(VLOOKUP($A41,'I-Emax'!$A:$BM,MATCH(BU$1,'I-Emax'!$A$1:$BM$1,0),FALSE),"")</f>
        <v>0.7521186440677966</v>
      </c>
      <c r="BV41" s="47">
        <f>_xlfn.IFNA(VLOOKUP($A41,'I-Emax'!$A:$BM,MATCH(BV$1,'I-Emax'!$A$1:$BM$1,0),FALSE),"")</f>
        <v>0.7521186440677966</v>
      </c>
      <c r="BW41" s="47">
        <f>_xlfn.IFNA(VLOOKUP($A41,'I-Emax'!$A:$BM,MATCH(BW$1,'I-Emax'!$A$1:$BM$1,0),FALSE),"")</f>
        <v>0.62696629213483146</v>
      </c>
      <c r="BX41" s="47">
        <f>_xlfn.IFNA(VLOOKUP($A41,'I-Emax'!$A:$BM,MATCH(BX$1,'I-Emax'!$A$1:$BM$1,0),FALSE),"")</f>
        <v>0.55841584158415836</v>
      </c>
      <c r="BY41" s="47" t="str">
        <f>_xlfn.IFNA(VLOOKUP($A41,'I-Emax'!$A:$BM,MATCH(BY$1,'I-Emax'!$A$1:$BM$1,0),FALSE),"")</f>
        <v/>
      </c>
      <c r="BZ41" s="47" t="str">
        <f>_xlfn.IFNA(VLOOKUP($A41,'I-Emax'!$A:$BM,MATCH(BZ$1,'I-Emax'!$A$1:$BM$1,0),FALSE),"")</f>
        <v/>
      </c>
      <c r="CA41" s="40" t="str">
        <f>_xlfn.IFNA(VLOOKUP($A41,'B-Emax'!$A:$BM,MATCH(CA$1,'B-Emax'!$A$1:$BM$1,0),FALSE),"")</f>
        <v/>
      </c>
      <c r="CB41" s="41">
        <f>_xlfn.IFNA(VLOOKUP($A41,'B-Emax'!$A:$BM,MATCH(CB$1,'B-Emax'!$A$1:$BM$1,0),FALSE),"")</f>
        <v>1</v>
      </c>
      <c r="CC41" s="41">
        <f>_xlfn.IFNA(VLOOKUP($A41,'B-Emax'!$A:$BM,MATCH(CC$1,'B-Emax'!$A$1:$BM$1,0),FALSE),"")</f>
        <v>7.1141442456573917E-2</v>
      </c>
      <c r="CD41" s="41">
        <f>_xlfn.IFNA(VLOOKUP($A41,'B-Emax'!$A:$BM,MATCH(CD$1,'B-Emax'!$A$1:$BM$1,0),FALSE),"")</f>
        <v>0.7039611590237409</v>
      </c>
      <c r="CE41" s="41">
        <f>_xlfn.IFNA(VLOOKUP($A41,'B-Emax'!$A:$BM,MATCH(CE$1,'B-Emax'!$A$1:$BM$1,0),FALSE),"")</f>
        <v>0.80153527158240767</v>
      </c>
      <c r="CF41" s="41">
        <f>_xlfn.IFNA(VLOOKUP($A41,'B-Emax'!$A:$BM,MATCH(CF$1,'B-Emax'!$A$1:$BM$1,0),FALSE),"")</f>
        <v>0.13235854338542458</v>
      </c>
      <c r="CG41" s="41">
        <f>_xlfn.IFNA(VLOOKUP($A41,'B-Emax'!$A:$BM,MATCH(CG$1,'B-Emax'!$A$1:$BM$1,0),FALSE),"")</f>
        <v>0.90793735736897696</v>
      </c>
      <c r="CH41" s="41">
        <f>_xlfn.IFNA(VLOOKUP($A41,'B-Emax'!$A:$BM,MATCH(CH$1,'B-Emax'!$A$1:$BM$1,0),FALSE),"")</f>
        <v>0.93154024491138709</v>
      </c>
      <c r="CI41" s="41">
        <f>_xlfn.IFNA(VLOOKUP($A41,'B-Emax'!$A:$BM,MATCH(CI$1,'B-Emax'!$A$1:$BM$1,0),FALSE),"")</f>
        <v>0</v>
      </c>
      <c r="CJ41" s="41">
        <f>_xlfn.IFNA(VLOOKUP($A41,'B-Emax'!$A:$BM,MATCH(CJ$1,'B-Emax'!$A$1:$BM$1,0),FALSE),"")</f>
        <v>0.44980407507896852</v>
      </c>
      <c r="CK41" s="41" t="str">
        <f>_xlfn.IFNA(VLOOKUP($A41,'B-Emax'!$A:$BM,MATCH(CK$1,'B-Emax'!$A$1:$BM$1,0),FALSE),"")</f>
        <v/>
      </c>
      <c r="CL41" s="41" t="str">
        <f>_xlfn.IFNA(VLOOKUP($A41,'B-Emax'!$A:$BM,MATCH(CL$1,'B-Emax'!$A$1:$BM$1,0),FALSE),"")</f>
        <v/>
      </c>
      <c r="CM41" s="47" t="str">
        <f>_xlfn.IFNA(VLOOKUP($A41,'I-Emax'!$A:$BQ,MATCH(CM$1,'I-Emax'!$A$1:$BQ$1,0),FALSE),"")</f>
        <v/>
      </c>
      <c r="CN41" s="47">
        <f>_xlfn.IFNA(VLOOKUP($A41,'I-Emax'!$A:$BQ,MATCH(CN$1,'I-Emax'!$A$1:$BQ$1,0),FALSE),"")</f>
        <v>0.60962636815538429</v>
      </c>
      <c r="CO41" s="47">
        <f>_xlfn.IFNA(VLOOKUP($A41,'I-Emax'!$A:$BQ,MATCH(CO$1,'I-Emax'!$A$1:$BQ$1,0),FALSE),"")</f>
        <v>0.60962636815538429</v>
      </c>
      <c r="CP41" s="47">
        <f>_xlfn.IFNA(VLOOKUP($A41,'I-Emax'!$A:$BQ,MATCH(CP$1,'I-Emax'!$A$1:$BQ$1,0),FALSE),"")</f>
        <v>0.22618182399028827</v>
      </c>
      <c r="CQ41" s="47">
        <f>_xlfn.IFNA(VLOOKUP($A41,'I-Emax'!$A:$BQ,MATCH(CQ$1,'I-Emax'!$A$1:$BQ$1,0),FALSE),"")</f>
        <v>0.22618182399028827</v>
      </c>
      <c r="CR41" s="47">
        <f>_xlfn.IFNA(VLOOKUP($A41,'I-Emax'!$A:$BQ,MATCH(CR$1,'I-Emax'!$A$1:$BQ$1,0),FALSE),"")</f>
        <v>0</v>
      </c>
      <c r="CS41" s="47">
        <f>_xlfn.IFNA(VLOOKUP($A41,'I-Emax'!$A:$BQ,MATCH(CS$1,'I-Emax'!$A$1:$BQ$1,0),FALSE),"")</f>
        <v>1</v>
      </c>
      <c r="CT41" s="47">
        <f>_xlfn.IFNA(VLOOKUP($A41,'I-Emax'!$A:$BQ,MATCH(CT$1,'I-Emax'!$A$1:$BQ$1,0),FALSE),"")</f>
        <v>1</v>
      </c>
      <c r="CU41" s="47">
        <f>_xlfn.IFNA(VLOOKUP($A41,'I-Emax'!$A:$BQ,MATCH(CU$1,'I-Emax'!$A$1:$BQ$1,0),FALSE),"")</f>
        <v>0.77212714274317606</v>
      </c>
      <c r="CV41" s="47">
        <f>_xlfn.IFNA(VLOOKUP($A41,'I-Emax'!$A:$BQ,MATCH(CV$1,'I-Emax'!$A$1:$BQ$1,0),FALSE),"")</f>
        <v>0.64731297191887238</v>
      </c>
      <c r="CW41" s="47" t="str">
        <f>_xlfn.IFNA(VLOOKUP($A41,'I-Emax'!$A:$BQ,MATCH(CW$1,'I-Emax'!$A$1:$BQ$1,0),FALSE),"")</f>
        <v/>
      </c>
      <c r="CX41" s="47" t="str">
        <f>_xlfn.IFNA(VLOOKUP($A41,'I-Emax'!$A:$BQ,MATCH(CX$1,'I-Emax'!$A$1:$BQ$1,0),FALSE),"")</f>
        <v/>
      </c>
      <c r="CY41" s="147" t="str">
        <f>_xlfn.IFNA(VLOOKUP($A41,'B-Emax'!$A:$IC,MATCH(CY$1,'B-Emax'!$A$1:$IC$1,0),FALSE),"")</f>
        <v/>
      </c>
      <c r="CZ41" s="51">
        <f>_xlfn.IFNA(VLOOKUP($A41,'B-Emax'!$A:$IC,MATCH(CZ$1,'B-Emax'!$A$1:$IC$1,0),FALSE),"")</f>
        <v>0.99349945828819064</v>
      </c>
      <c r="DA41" s="51">
        <f>_xlfn.IFNA(VLOOKUP($A41,'B-Emax'!$A:$IC,MATCH(DA$1,'B-Emax'!$A$1:$IC$1,0),FALSE),"")</f>
        <v>0.95975535168195725</v>
      </c>
      <c r="DB41" s="51" t="str">
        <f>_xlfn.IFNA(VLOOKUP($A41,'B-Emax'!$A:$IC,MATCH(DB$1,'B-Emax'!$A$1:$IC$1,0),FALSE),"")</f>
        <v/>
      </c>
      <c r="DC41" s="51" t="str">
        <f>_xlfn.IFNA(VLOOKUP($A41,'I-Emax'!$A:$IC,MATCH(DC$1,'I-Emax'!$A$1:$IC$1,0),FALSE),"")</f>
        <v/>
      </c>
      <c r="DD41" s="51">
        <f>_xlfn.IFNA(VLOOKUP($A41,'I-Emax'!$A:$IC,MATCH(DD$1,'I-Emax'!$A$1:$IC$1,0),FALSE),"")</f>
        <v>0.53771760154738879</v>
      </c>
      <c r="DE41" s="51">
        <f>_xlfn.IFNA(VLOOKUP($A41,'I-Emax'!$A:$IC,MATCH(DE$1,'I-Emax'!$A$1:$IC$1,0),FALSE),"")</f>
        <v>0.7521186440677966</v>
      </c>
      <c r="DF41" s="51" t="str">
        <f>_xlfn.IFNA(VLOOKUP($A41,'I-Emax'!$A:$IC,MATCH(DF$1,'I-Emax'!$A$1:$IC$1,0),FALSE),"")</f>
        <v/>
      </c>
      <c r="DG41" s="147" t="str">
        <f>_xlfn.IFNA(VLOOKUP($A41,'B-Emax'!$A:$IC,MATCH(DG$1,'B-Emax'!$A$1:$IC$1,0),FALSE),"")</f>
        <v/>
      </c>
      <c r="DH41" s="51">
        <f>_xlfn.IFNA(VLOOKUP($A41,'B-Emax'!$A:$IC,MATCH(DH$1,'B-Emax'!$A$1:$IC$1,0),FALSE),"")</f>
        <v>0.76765036181225166</v>
      </c>
      <c r="DI41" s="51">
        <f>_xlfn.IFNA(VLOOKUP($A41,'B-Emax'!$A:$IC,MATCH(DI$1,'B-Emax'!$A$1:$IC$1,0),FALSE),"")</f>
        <v>0.78269436054243013</v>
      </c>
      <c r="DJ41" s="51" t="str">
        <f>_xlfn.IFNA(VLOOKUP($A41,'B-Emax'!$A:$IC,MATCH(DJ$1,'B-Emax'!$A$1:$IC$1,0),FALSE),"")</f>
        <v/>
      </c>
      <c r="DK41" s="51" t="str">
        <f>_xlfn.IFNA(VLOOKUP($A41,'I-Emax'!$A:$IC,MATCH(DK$1,'I-Emax'!$A$1:$IC$1,0),FALSE),"")</f>
        <v/>
      </c>
      <c r="DL41" s="51">
        <f>_xlfn.IFNA(VLOOKUP($A41,'I-Emax'!$A:$IC,MATCH(DL$1,'I-Emax'!$A$1:$IC$1,0),FALSE),"")</f>
        <v>0.38651561204752694</v>
      </c>
      <c r="DM41" s="51">
        <f>_xlfn.IFNA(VLOOKUP($A41,'I-Emax'!$A:$IC,MATCH(DM$1,'I-Emax'!$A$1:$IC$1,0),FALSE),"")</f>
        <v>0.67240485546364581</v>
      </c>
      <c r="DN41" s="51" t="str">
        <f>_xlfn.IFNA(VLOOKUP($A41,'I-Emax'!$A:$IC,MATCH(DN$1,'I-Emax'!$A$1:$IC$1,0),FALSE),"")</f>
        <v/>
      </c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</row>
    <row r="42" spans="1:139" s="49" customFormat="1" x14ac:dyDescent="0.2">
      <c r="A42" s="29" t="s">
        <v>30</v>
      </c>
      <c r="B42" s="333" t="str">
        <f>VLOOKUP($A42,BI!$A:$Q,MATCH(B$1,BI!$A$1:$Q$1,0),FALSE)</f>
        <v/>
      </c>
      <c r="C42" s="373">
        <f>VLOOKUP($A42,BI!$A:$Q,MATCH(C$1,BI!$A$1:$Q$1,0),FALSE)</f>
        <v>1</v>
      </c>
      <c r="D42" s="373">
        <f>VLOOKUP($A42,BI!$A:$Q,MATCH(D$1,BI!$A$1:$Q$1,0),FALSE)</f>
        <v>1</v>
      </c>
      <c r="E42" s="373">
        <f>VLOOKUP($A42,BI!$A:$Q,MATCH(E$1,BI!$A$1:$Q$1,0),FALSE)</f>
        <v>1</v>
      </c>
      <c r="F42" s="373">
        <f>VLOOKUP($A42,BI!$A:$Q,MATCH(F$1,BI!$A$1:$Q$1,0),FALSE)</f>
        <v>1</v>
      </c>
      <c r="G42" s="373">
        <f>VLOOKUP($A42,BI!$A:$Q,MATCH(G$1,BI!$A$1:$Q$1,0),FALSE)</f>
        <v>1</v>
      </c>
      <c r="H42" s="373">
        <f>VLOOKUP($A42,BI!$A:$Q,MATCH(H$1,BI!$A$1:$Q$1,0),FALSE)</f>
        <v>1</v>
      </c>
      <c r="I42" s="373">
        <f>VLOOKUP($A42,BI!$A:$Q,MATCH(I$1,BI!$A$1:$Q$1,0),FALSE)</f>
        <v>1</v>
      </c>
      <c r="J42" s="373">
        <f>VLOOKUP($A42,BI!$A:$Q,MATCH(J$1,BI!$A$1:$Q$1,0),FALSE)</f>
        <v>1</v>
      </c>
      <c r="K42" s="373">
        <f>VLOOKUP($A42,BI!$A:$Q,MATCH(K$1,BI!$A$1:$Q$1,0),FALSE)</f>
        <v>1</v>
      </c>
      <c r="L42" s="373" t="str">
        <f>VLOOKUP($A42,BI!$A:$Q,MATCH(L$1,BI!$A$1:$Q$1,0),FALSE)</f>
        <v/>
      </c>
      <c r="M42" s="373" t="str">
        <f>VLOOKUP($A42,BI!$A:$Q,MATCH(M$1,BI!$A$1:$Q$1,0),FALSE)</f>
        <v/>
      </c>
      <c r="N42" s="49">
        <f t="shared" si="2"/>
        <v>9</v>
      </c>
      <c r="O42" s="49" t="str">
        <f>VLOOKUP($A42,BI!$A:$Q,MATCH(O$1,BI!$A$1:$Q$1,0),FALSE)</f>
        <v/>
      </c>
      <c r="P42" s="37">
        <f>VLOOKUP($A42,BI!$A:$Q,MATCH(P$1,BI!$A$1:$Q$1,0),FALSE)</f>
        <v>1</v>
      </c>
      <c r="Q42" s="37">
        <f>VLOOKUP($A42,BI!$A:$Q,MATCH(Q$1,BI!$A$1:$Q$1,0),FALSE)</f>
        <v>1</v>
      </c>
      <c r="R42" s="37" t="str">
        <f>VLOOKUP($A42,BI!$A:$Q,MATCH(R$1,BI!$A$1:$Q$1,0),FALSE)</f>
        <v/>
      </c>
      <c r="S42" s="37">
        <f t="shared" si="3"/>
        <v>2</v>
      </c>
      <c r="T42" s="61" cm="1">
        <f t="array" ref="T42">IFERROR(IF(N42&gt;2,RSQ(IF($B42:$M42&lt;&gt;"",AE42:AP42,""),IF($B42:$M42&lt;&gt;"",AQ42:BB42,"")),""),"")</f>
        <v>9.6567189966945521E-2</v>
      </c>
      <c r="U42" s="51" cm="1">
        <f t="array" ref="U42">IFERROR(IF($N42&gt;2,RSQ(IF($AE42:$AP42&lt;&gt;"",BC42:BN42,""),IF($AE42:$AP42&lt;&gt;"",BO42:BZ42,"")),""),"")</f>
        <v>0.21182683374773811</v>
      </c>
      <c r="V42" s="51" cm="1">
        <f t="array" ref="V42">IFERROR(IF($N42&gt;2,RSQ(IF($B42:$M42&lt;&gt;"",CA42:CL42,""),IF($B42:$M42&lt;&gt;"",CM42:CX42,"")),""),"")</f>
        <v>0.21182683374773811</v>
      </c>
      <c r="W42" s="61" t="str" cm="1">
        <f t="array" ref="W42">IFERROR(IF(AND($S42&gt;2,$N42&gt;2),RSQ(IF($B42:$M42&lt;&gt;"",AE42:AP42,""),IF($B42:$M42&lt;&gt;"",AQ42:BB42,"")),""),"")</f>
        <v/>
      </c>
      <c r="X42" s="51" t="str" cm="1">
        <f t="array" ref="X42">IFERROR(IF(AND($S42&gt;2,$N42&gt;2),RSQ(IF($AE42:$AP42&lt;&gt;"",BC42:BN42,""),IF($AE42:$AP42&lt;&gt;"",BO42:BZ42,"")),""),"")</f>
        <v/>
      </c>
      <c r="Y42" s="61" cm="1">
        <f t="array" ref="Y42">IFERROR(IF(COUNT(C42:G42)&gt;2,RSQ(IF($C42:$G42&lt;&gt;"",AF42:AJ42,""),IF($C42:$G42&lt;&gt;"",AR42:AV42,"")),""),"")</f>
        <v>0.12413872396938951</v>
      </c>
      <c r="Z42" s="51" cm="1">
        <f t="array" ref="Z42">IFERROR(IF(COUNT(C42:G42)&gt;2,RSQ(IF($C42:$G42&lt;&gt;"",BD42:BH42,""),IF($C42:$G42&lt;&gt;"",BP42:BT42,"")),""),"")</f>
        <v>6.0197968490955274E-2</v>
      </c>
      <c r="AA42" s="51" cm="1">
        <f t="array" ref="AA42">IFERROR(IF(COUNT(H42:K42)&gt;2,RSQ(IF($H42:$K42&lt;&gt;"",AK42:AN42,""),IF($H42:$K42&lt;&gt;"",AW42:AZ42,"")),""),"")</f>
        <v>0.29127497897369725</v>
      </c>
      <c r="AB42" s="51" cm="1">
        <f t="array" ref="AB42">IFERROR(IF(COUNT(H42:K42)&gt;2,RSQ(IF($H42:$K42&lt;&gt;"",BI42:BL42,""),IF($H42:$K42&lt;&gt;"",BU42:BX42,"")),""),"")</f>
        <v>0.68739753671339676</v>
      </c>
      <c r="AC42" s="61" t="str" cm="1">
        <f t="array" ref="AC42">IFERROR(IF($S42&gt;2,RSQ(IF($O42:$R42&lt;&gt;"",CY42:DB42,""),IF($O42:$R42&lt;&gt;"",DC42:DF42,"")),""),"")</f>
        <v/>
      </c>
      <c r="AD42" s="51" t="str" cm="1">
        <f t="array" ref="AD42">IFERROR(IF($S42&gt;2,RSQ(IF($O42:$R42&lt;&gt;"",DG42:DJ42,""),IF($O42:$R42&lt;&gt;"",DK42:DN42,"")),""),"")</f>
        <v/>
      </c>
      <c r="AE42" s="80" t="str">
        <f>_xlfn.IFNA(VLOOKUP($A42,'B-Emax'!$A:$BM,MATCH(AE$1,'B-Emax'!$A$1:$BM$1,0),FALSE),"")</f>
        <v/>
      </c>
      <c r="AF42" s="81">
        <f>_xlfn.IFNA(VLOOKUP($A42,'B-Emax'!$A:$BM,MATCH(AF$1,'B-Emax'!$A$1:$BM$1,0),FALSE),"")</f>
        <v>97.88</v>
      </c>
      <c r="AG42" s="81">
        <f>_xlfn.IFNA(VLOOKUP($A42,'B-Emax'!$A:$BM,MATCH(AG$1,'B-Emax'!$A$1:$BM$1,0),FALSE),"")</f>
        <v>58.26</v>
      </c>
      <c r="AH42" s="81">
        <f>_xlfn.IFNA(VLOOKUP($A42,'B-Emax'!$A:$BM,MATCH(AH$1,'B-Emax'!$A$1:$BM$1,0),FALSE),"")</f>
        <v>57.07</v>
      </c>
      <c r="AI42" s="81">
        <f>_xlfn.IFNA(VLOOKUP($A42,'B-Emax'!$A:$BM,MATCH(AI$1,'B-Emax'!$A$1:$BM$1,0),FALSE),"")</f>
        <v>52.44</v>
      </c>
      <c r="AJ42" s="81">
        <f>_xlfn.IFNA(VLOOKUP($A42,'B-Emax'!$A:$BM,MATCH(AJ$1,'B-Emax'!$A$1:$BM$1,0),FALSE),"")</f>
        <v>92.98</v>
      </c>
      <c r="AK42" s="82">
        <f>_xlfn.IFNA(VLOOKUP($A42,'B-Emax'!$A:$BM,MATCH(AK$1,'B-Emax'!$A$1:$BM$1,0),FALSE),"")</f>
        <v>615.6</v>
      </c>
      <c r="AL42" s="82">
        <f>_xlfn.IFNA(VLOOKUP($A42,'B-Emax'!$A:$BM,MATCH(AL$1,'B-Emax'!$A$1:$BM$1,0),FALSE),"")</f>
        <v>817.5</v>
      </c>
      <c r="AM42" s="82">
        <f>_xlfn.IFNA(VLOOKUP($A42,'B-Emax'!$A:$BM,MATCH(AM$1,'B-Emax'!$A$1:$BM$1,0),FALSE),"")</f>
        <v>831.8</v>
      </c>
      <c r="AN42" s="81">
        <f>_xlfn.IFNA(VLOOKUP($A42,'B-Emax'!$A:$BM,MATCH(AN$1,'B-Emax'!$A$1:$BM$1,0),FALSE),"")</f>
        <v>851.3</v>
      </c>
      <c r="AO42" s="82" t="str">
        <f>_xlfn.IFNA(VLOOKUP($A42,'B-Emax'!$A:$BM,MATCH(AO$1,'B-Emax'!$A$1:$BM$1,0),FALSE),"")</f>
        <v/>
      </c>
      <c r="AP42" s="82" t="str">
        <f>_xlfn.IFNA(VLOOKUP($A42,'B-Emax'!$A:$BM,MATCH(AP$1,'B-Emax'!$A$1:$BM$1,0),FALSE),"")</f>
        <v/>
      </c>
      <c r="AQ42" s="50" t="str">
        <f>_xlfn.IFNA(VLOOKUP($A42,'I-Emax'!$A:$BM,MATCH(AQ$1,'I-Emax'!$A$1:$BM$1,0),FALSE),"")</f>
        <v/>
      </c>
      <c r="AR42" s="50">
        <f>_xlfn.IFNA(VLOOKUP($A42,'I-Emax'!$A:$BM,MATCH(AR$1,'I-Emax'!$A$1:$BM$1,0),FALSE),"")</f>
        <v>29.3</v>
      </c>
      <c r="AS42" s="50">
        <f>_xlfn.IFNA(VLOOKUP($A42,'I-Emax'!$A:$BM,MATCH(AS$1,'I-Emax'!$A$1:$BM$1,0),FALSE),"")</f>
        <v>29.3</v>
      </c>
      <c r="AT42" s="50">
        <f>_xlfn.IFNA(VLOOKUP($A42,'I-Emax'!$A:$BM,MATCH(AT$1,'I-Emax'!$A$1:$BM$1,0),FALSE),"")</f>
        <v>9.1999999999999993</v>
      </c>
      <c r="AU42" s="50">
        <f>_xlfn.IFNA(VLOOKUP($A42,'I-Emax'!$A:$BM,MATCH(AU$1,'I-Emax'!$A$1:$BM$1,0),FALSE),"")</f>
        <v>9.1999999999999993</v>
      </c>
      <c r="AV42" s="50">
        <f>_xlfn.IFNA(VLOOKUP($A42,'I-Emax'!$A:$BM,MATCH(AV$1,'I-Emax'!$A$1:$BM$1,0),FALSE),"")</f>
        <v>12.4</v>
      </c>
      <c r="AW42" s="50">
        <f>_xlfn.IFNA(VLOOKUP($A42,'I-Emax'!$A:$BM,MATCH(AW$1,'I-Emax'!$A$1:$BM$1,0),FALSE),"")</f>
        <v>34.200000000000003</v>
      </c>
      <c r="AX42" s="50">
        <f>_xlfn.IFNA(VLOOKUP($A42,'I-Emax'!$A:$BM,MATCH(AX$1,'I-Emax'!$A$1:$BM$1,0),FALSE),"")</f>
        <v>34.200000000000003</v>
      </c>
      <c r="AY42" s="50">
        <f>_xlfn.IFNA(VLOOKUP($A42,'I-Emax'!$A:$BM,MATCH(AY$1,'I-Emax'!$A$1:$BM$1,0),FALSE),"")</f>
        <v>28.1</v>
      </c>
      <c r="AZ42" s="50">
        <f>_xlfn.IFNA(VLOOKUP($A42,'I-Emax'!$A:$BM,MATCH(AZ$1,'I-Emax'!$A$1:$BM$1,0),FALSE),"")</f>
        <v>7.6</v>
      </c>
      <c r="BA42" s="50" t="str">
        <f>_xlfn.IFNA(VLOOKUP($A42,'I-Emax'!$A:$BM,MATCH(BA$1,'I-Emax'!$A$1:$BM$1,0),FALSE),"")</f>
        <v/>
      </c>
      <c r="BB42" s="50" t="str">
        <f>_xlfn.IFNA(VLOOKUP($A42,'I-Emax'!$A:$BM,MATCH(BB$1,'I-Emax'!$A$1:$BM$1,0),FALSE),"")</f>
        <v/>
      </c>
      <c r="BC42" s="40" t="str">
        <f>_xlfn.IFNA(VLOOKUP($A42,'B-Emax'!$A:$BM,MATCH(BC$1,'B-Emax'!$A$1:$BM$1,0),FALSE),"")</f>
        <v/>
      </c>
      <c r="BD42" s="41">
        <f>_xlfn.IFNA(VLOOKUP($A42,'B-Emax'!$A:$BM,MATCH(BD$1,'B-Emax'!$A$1:$BM$1,0),FALSE),"")</f>
        <v>0.10604550379198266</v>
      </c>
      <c r="BE42" s="41">
        <f>_xlfn.IFNA(VLOOKUP($A42,'B-Emax'!$A:$BM,MATCH(BE$1,'B-Emax'!$A$1:$BM$1,0),FALSE),"")</f>
        <v>9.6409068343537976E-2</v>
      </c>
      <c r="BF42" s="41">
        <f>_xlfn.IFNA(VLOOKUP($A42,'B-Emax'!$A:$BM,MATCH(BF$1,'B-Emax'!$A$1:$BM$1,0),FALSE),"")</f>
        <v>0.15341397849462365</v>
      </c>
      <c r="BG42" s="41">
        <f>_xlfn.IFNA(VLOOKUP($A42,'B-Emax'!$A:$BM,MATCH(BG$1,'B-Emax'!$A$1:$BM$1,0),FALSE),"")</f>
        <v>0.1074810411969666</v>
      </c>
      <c r="BH42" s="41">
        <f>_xlfn.IFNA(VLOOKUP($A42,'B-Emax'!$A:$BM,MATCH(BH$1,'B-Emax'!$A$1:$BM$1,0),FALSE),"")</f>
        <v>0.26966357308584687</v>
      </c>
      <c r="BI42" s="41">
        <f>_xlfn.IFNA(VLOOKUP($A42,'B-Emax'!$A:$BM,MATCH(BI$1,'B-Emax'!$A$1:$BM$1,0),FALSE),"")</f>
        <v>0.88959537572254344</v>
      </c>
      <c r="BJ42" s="41">
        <f>_xlfn.IFNA(VLOOKUP($A42,'B-Emax'!$A:$BM,MATCH(BJ$1,'B-Emax'!$A$1:$BM$1,0),FALSE),"")</f>
        <v>1</v>
      </c>
      <c r="BK42" s="41">
        <f>_xlfn.IFNA(VLOOKUP($A42,'B-Emax'!$A:$BM,MATCH(BK$1,'B-Emax'!$A$1:$BM$1,0),FALSE),"")</f>
        <v>0.90011903473650035</v>
      </c>
      <c r="BL42" s="41">
        <f>_xlfn.IFNA(VLOOKUP($A42,'B-Emax'!$A:$BM,MATCH(BL$1,'B-Emax'!$A$1:$BM$1,0),FALSE),"")</f>
        <v>0.79784442361761942</v>
      </c>
      <c r="BM42" s="41" t="str">
        <f>_xlfn.IFNA(VLOOKUP($A42,'B-Emax'!$A:$BM,MATCH(BM$1,'B-Emax'!$A$1:$BM$1,0),FALSE),"")</f>
        <v/>
      </c>
      <c r="BN42" s="41" t="str">
        <f>_xlfn.IFNA(VLOOKUP($A42,'B-Emax'!$A:$BM,MATCH(BN$1,'B-Emax'!$A$1:$BM$1,0),FALSE),"")</f>
        <v/>
      </c>
      <c r="BO42" s="47" t="str">
        <f>_xlfn.IFNA(VLOOKUP($A42,'I-Emax'!$A:$BM,MATCH(BO$1,'I-Emax'!$A$1:$BM$1,0),FALSE),"")</f>
        <v/>
      </c>
      <c r="BP42" s="47">
        <f>_xlfn.IFNA(VLOOKUP($A42,'I-Emax'!$A:$BM,MATCH(BP$1,'I-Emax'!$A$1:$BM$1,0),FALSE),"")</f>
        <v>0.5667311411992263</v>
      </c>
      <c r="BQ42" s="47">
        <f>_xlfn.IFNA(VLOOKUP($A42,'I-Emax'!$A:$BM,MATCH(BQ$1,'I-Emax'!$A$1:$BM$1,0),FALSE),"")</f>
        <v>0.5667311411992263</v>
      </c>
      <c r="BR42" s="47">
        <f>_xlfn.IFNA(VLOOKUP($A42,'I-Emax'!$A:$BM,MATCH(BR$1,'I-Emax'!$A$1:$BM$1,0),FALSE),"")</f>
        <v>0.19047619047619047</v>
      </c>
      <c r="BS42" s="47">
        <f>_xlfn.IFNA(VLOOKUP($A42,'I-Emax'!$A:$BM,MATCH(BS$1,'I-Emax'!$A$1:$BM$1,0),FALSE),"")</f>
        <v>0.19047619047619047</v>
      </c>
      <c r="BT42" s="47">
        <f>_xlfn.IFNA(VLOOKUP($A42,'I-Emax'!$A:$BM,MATCH(BT$1,'I-Emax'!$A$1:$BM$1,0),FALSE),"")</f>
        <v>0.35942028985507246</v>
      </c>
      <c r="BU42" s="47">
        <f>_xlfn.IFNA(VLOOKUP($A42,'I-Emax'!$A:$BM,MATCH(BU$1,'I-Emax'!$A$1:$BM$1,0),FALSE),"")</f>
        <v>0.72457627118644075</v>
      </c>
      <c r="BV42" s="47">
        <f>_xlfn.IFNA(VLOOKUP($A42,'I-Emax'!$A:$BM,MATCH(BV$1,'I-Emax'!$A$1:$BM$1,0),FALSE),"")</f>
        <v>0.72457627118644075</v>
      </c>
      <c r="BW42" s="47">
        <f>_xlfn.IFNA(VLOOKUP($A42,'I-Emax'!$A:$BM,MATCH(BW$1,'I-Emax'!$A$1:$BM$1,0),FALSE),"")</f>
        <v>0.63146067415730345</v>
      </c>
      <c r="BX42" s="47">
        <f>_xlfn.IFNA(VLOOKUP($A42,'I-Emax'!$A:$BM,MATCH(BX$1,'I-Emax'!$A$1:$BM$1,0),FALSE),"")</f>
        <v>0.15049504950495049</v>
      </c>
      <c r="BY42" s="47" t="str">
        <f>_xlfn.IFNA(VLOOKUP($A42,'I-Emax'!$A:$BM,MATCH(BY$1,'I-Emax'!$A$1:$BM$1,0),FALSE),"")</f>
        <v/>
      </c>
      <c r="BZ42" s="47" t="str">
        <f>_xlfn.IFNA(VLOOKUP($A42,'I-Emax'!$A:$BM,MATCH(BZ$1,'I-Emax'!$A$1:$BM$1,0),FALSE),"")</f>
        <v/>
      </c>
      <c r="CA42" s="40" t="str">
        <f>_xlfn.IFNA(VLOOKUP($A42,'B-Emax'!$A:$BM,MATCH(CA$1,'B-Emax'!$A$1:$BM$1,0),FALSE),"")</f>
        <v/>
      </c>
      <c r="CB42" s="41">
        <f>_xlfn.IFNA(VLOOKUP($A42,'B-Emax'!$A:$BM,MATCH(CB$1,'B-Emax'!$A$1:$BM$1,0),FALSE),"")</f>
        <v>1.0664599555884408E-2</v>
      </c>
      <c r="CC42" s="41">
        <f>_xlfn.IFNA(VLOOKUP($A42,'B-Emax'!$A:$BM,MATCH(CC$1,'B-Emax'!$A$1:$BM$1,0),FALSE),"")</f>
        <v>0</v>
      </c>
      <c r="CD42" s="41">
        <f>_xlfn.IFNA(VLOOKUP($A42,'B-Emax'!$A:$BM,MATCH(CD$1,'B-Emax'!$A$1:$BM$1,0),FALSE),"")</f>
        <v>6.3087076412535859E-2</v>
      </c>
      <c r="CE42" s="41">
        <f>_xlfn.IFNA(VLOOKUP($A42,'B-Emax'!$A:$BM,MATCH(CE$1,'B-Emax'!$A$1:$BM$1,0),FALSE),"")</f>
        <v>1.2253302313616063E-2</v>
      </c>
      <c r="CF42" s="41">
        <f>_xlfn.IFNA(VLOOKUP($A42,'B-Emax'!$A:$BM,MATCH(CF$1,'B-Emax'!$A$1:$BM$1,0),FALSE),"")</f>
        <v>0.19173997731993495</v>
      </c>
      <c r="CG42" s="41">
        <f>_xlfn.IFNA(VLOOKUP($A42,'B-Emax'!$A:$BM,MATCH(CG$1,'B-Emax'!$A$1:$BM$1,0),FALSE),"")</f>
        <v>0.87781570132065967</v>
      </c>
      <c r="CH42" s="41">
        <f>_xlfn.IFNA(VLOOKUP($A42,'B-Emax'!$A:$BM,MATCH(CH$1,'B-Emax'!$A$1:$BM$1,0),FALSE),"")</f>
        <v>1</v>
      </c>
      <c r="CI42" s="41">
        <f>_xlfn.IFNA(VLOOKUP($A42,'B-Emax'!$A:$BM,MATCH(CI$1,'B-Emax'!$A$1:$BM$1,0),FALSE),"")</f>
        <v>0.88946218718640968</v>
      </c>
      <c r="CJ42" s="41">
        <f>_xlfn.IFNA(VLOOKUP($A42,'B-Emax'!$A:$BM,MATCH(CJ$1,'B-Emax'!$A$1:$BM$1,0),FALSE),"")</f>
        <v>0.7762753373235064</v>
      </c>
      <c r="CK42" s="41" t="str">
        <f>_xlfn.IFNA(VLOOKUP($A42,'B-Emax'!$A:$BM,MATCH(CK$1,'B-Emax'!$A$1:$BM$1,0),FALSE),"")</f>
        <v/>
      </c>
      <c r="CL42" s="41" t="str">
        <f>_xlfn.IFNA(VLOOKUP($A42,'B-Emax'!$A:$BM,MATCH(CL$1,'B-Emax'!$A$1:$BM$1,0),FALSE),"")</f>
        <v/>
      </c>
      <c r="CM42" s="47" t="str">
        <f>_xlfn.IFNA(VLOOKUP($A42,'I-Emax'!$A:$BQ,MATCH(CM$1,'I-Emax'!$A$1:$BQ$1,0),FALSE),"")</f>
        <v/>
      </c>
      <c r="CN42" s="47">
        <f>_xlfn.IFNA(VLOOKUP($A42,'I-Emax'!$A:$BQ,MATCH(CN$1,'I-Emax'!$A$1:$BQ$1,0),FALSE),"")</f>
        <v>0.72504739046352307</v>
      </c>
      <c r="CO42" s="47">
        <f>_xlfn.IFNA(VLOOKUP($A42,'I-Emax'!$A:$BQ,MATCH(CO$1,'I-Emax'!$A$1:$BQ$1,0),FALSE),"")</f>
        <v>0.72504739046352307</v>
      </c>
      <c r="CP42" s="47">
        <f>_xlfn.IFNA(VLOOKUP($A42,'I-Emax'!$A:$BQ,MATCH(CP$1,'I-Emax'!$A$1:$BQ$1,0),FALSE),"")</f>
        <v>6.9643701032642683E-2</v>
      </c>
      <c r="CQ42" s="47">
        <f>_xlfn.IFNA(VLOOKUP($A42,'I-Emax'!$A:$BQ,MATCH(CQ$1,'I-Emax'!$A$1:$BQ$1,0),FALSE),"")</f>
        <v>6.9643701032642683E-2</v>
      </c>
      <c r="CR42" s="47">
        <f>_xlfn.IFNA(VLOOKUP($A42,'I-Emax'!$A:$BQ,MATCH(CR$1,'I-Emax'!$A$1:$BQ$1,0),FALSE),"")</f>
        <v>0.36392975847246428</v>
      </c>
      <c r="CS42" s="47">
        <f>_xlfn.IFNA(VLOOKUP($A42,'I-Emax'!$A:$BQ,MATCH(CS$1,'I-Emax'!$A$1:$BQ$1,0),FALSE),"")</f>
        <v>1</v>
      </c>
      <c r="CT42" s="47">
        <f>_xlfn.IFNA(VLOOKUP($A42,'I-Emax'!$A:$BQ,MATCH(CT$1,'I-Emax'!$A$1:$BQ$1,0),FALSE),"")</f>
        <v>1</v>
      </c>
      <c r="CU42" s="47">
        <f>_xlfn.IFNA(VLOOKUP($A42,'I-Emax'!$A:$BQ,MATCH(CU$1,'I-Emax'!$A$1:$BQ$1,0),FALSE),"")</f>
        <v>0.83780065692376993</v>
      </c>
      <c r="CV42" s="47">
        <f>_xlfn.IFNA(VLOOKUP($A42,'I-Emax'!$A:$BQ,MATCH(CV$1,'I-Emax'!$A$1:$BQ$1,0),FALSE),"")</f>
        <v>0</v>
      </c>
      <c r="CW42" s="47" t="str">
        <f>_xlfn.IFNA(VLOOKUP($A42,'I-Emax'!$A:$BQ,MATCH(CW$1,'I-Emax'!$A$1:$BQ$1,0),FALSE),"")</f>
        <v/>
      </c>
      <c r="CX42" s="47" t="str">
        <f>_xlfn.IFNA(VLOOKUP($A42,'I-Emax'!$A:$BQ,MATCH(CX$1,'I-Emax'!$A$1:$BQ$1,0),FALSE),"")</f>
        <v/>
      </c>
      <c r="CY42" s="147" t="str">
        <f>_xlfn.IFNA(VLOOKUP($A42,'B-Emax'!$A:$IC,MATCH(CY$1,'B-Emax'!$A$1:$IC$1,0),FALSE),"")</f>
        <v/>
      </c>
      <c r="CZ42" s="51">
        <f>_xlfn.IFNA(VLOOKUP($A42,'B-Emax'!$A:$IC,MATCH(CZ$1,'B-Emax'!$A$1:$IC$1,0),FALSE),"")</f>
        <v>0.26966357308584687</v>
      </c>
      <c r="DA42" s="51">
        <f>_xlfn.IFNA(VLOOKUP($A42,'B-Emax'!$A:$IC,MATCH(DA$1,'B-Emax'!$A$1:$IC$1,0),FALSE),"")</f>
        <v>1</v>
      </c>
      <c r="DB42" s="51" t="str">
        <f>_xlfn.IFNA(VLOOKUP($A42,'B-Emax'!$A:$IC,MATCH(DB$1,'B-Emax'!$A$1:$IC$1,0),FALSE),"")</f>
        <v/>
      </c>
      <c r="DC42" s="51" t="str">
        <f>_xlfn.IFNA(VLOOKUP($A42,'I-Emax'!$A:$IC,MATCH(DC$1,'I-Emax'!$A$1:$IC$1,0),FALSE),"")</f>
        <v/>
      </c>
      <c r="DD42" s="51">
        <f>_xlfn.IFNA(VLOOKUP($A42,'I-Emax'!$A:$IC,MATCH(DD$1,'I-Emax'!$A$1:$IC$1,0),FALSE),"")</f>
        <v>0.5667311411992263</v>
      </c>
      <c r="DE42" s="51">
        <f>_xlfn.IFNA(VLOOKUP($A42,'I-Emax'!$A:$IC,MATCH(DE$1,'I-Emax'!$A$1:$IC$1,0),FALSE),"")</f>
        <v>0.72457627118644075</v>
      </c>
      <c r="DF42" s="51" t="str">
        <f>_xlfn.IFNA(VLOOKUP($A42,'I-Emax'!$A:$IC,MATCH(DF$1,'I-Emax'!$A$1:$IC$1,0),FALSE),"")</f>
        <v/>
      </c>
      <c r="DG42" s="147" t="str">
        <f>_xlfn.IFNA(VLOOKUP($A42,'B-Emax'!$A:$IC,MATCH(DG$1,'B-Emax'!$A$1:$IC$1,0),FALSE),"")</f>
        <v/>
      </c>
      <c r="DH42" s="51">
        <f>_xlfn.IFNA(VLOOKUP($A42,'B-Emax'!$A:$IC,MATCH(DH$1,'B-Emax'!$A$1:$IC$1,0),FALSE),"")</f>
        <v>0.14660263298259157</v>
      </c>
      <c r="DI42" s="51">
        <f>_xlfn.IFNA(VLOOKUP($A42,'B-Emax'!$A:$IC,MATCH(DI$1,'B-Emax'!$A$1:$IC$1,0),FALSE),"")</f>
        <v>0.89688970851916583</v>
      </c>
      <c r="DJ42" s="51" t="str">
        <f>_xlfn.IFNA(VLOOKUP($A42,'B-Emax'!$A:$IC,MATCH(DJ$1,'B-Emax'!$A$1:$IC$1,0),FALSE),"")</f>
        <v/>
      </c>
      <c r="DK42" s="51" t="str">
        <f>_xlfn.IFNA(VLOOKUP($A42,'I-Emax'!$A:$IC,MATCH(DK$1,'I-Emax'!$A$1:$IC$1,0),FALSE),"")</f>
        <v/>
      </c>
      <c r="DL42" s="51">
        <f>_xlfn.IFNA(VLOOKUP($A42,'I-Emax'!$A:$IC,MATCH(DL$1,'I-Emax'!$A$1:$IC$1,0),FALSE),"")</f>
        <v>0.37476699064118119</v>
      </c>
      <c r="DM42" s="51">
        <f>_xlfn.IFNA(VLOOKUP($A42,'I-Emax'!$A:$IC,MATCH(DM$1,'I-Emax'!$A$1:$IC$1,0),FALSE),"")</f>
        <v>0.55777706650878389</v>
      </c>
      <c r="DN42" s="51" t="str">
        <f>_xlfn.IFNA(VLOOKUP($A42,'I-Emax'!$A:$IC,MATCH(DN$1,'I-Emax'!$A$1:$IC$1,0),FALSE),"")</f>
        <v/>
      </c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</row>
    <row r="43" spans="1:139" s="49" customFormat="1" x14ac:dyDescent="0.2">
      <c r="A43" s="29" t="s">
        <v>14</v>
      </c>
      <c r="B43" s="333" t="str">
        <f>VLOOKUP($A43,BI!$A:$Q,MATCH(B$1,BI!$A$1:$Q$1,0),FALSE)</f>
        <v/>
      </c>
      <c r="C43" s="373">
        <f>VLOOKUP($A43,BI!$A:$Q,MATCH(C$1,BI!$A$1:$Q$1,0),FALSE)</f>
        <v>1</v>
      </c>
      <c r="D43" s="373" t="str">
        <f>VLOOKUP($A43,BI!$A:$Q,MATCH(D$1,BI!$A$1:$Q$1,0),FALSE)</f>
        <v/>
      </c>
      <c r="E43" s="373">
        <f>VLOOKUP($A43,BI!$A:$Q,MATCH(E$1,BI!$A$1:$Q$1,0),FALSE)</f>
        <v>1</v>
      </c>
      <c r="F43" s="373" t="str">
        <f>VLOOKUP($A43,BI!$A:$Q,MATCH(F$1,BI!$A$1:$Q$1,0),FALSE)</f>
        <v/>
      </c>
      <c r="G43" s="373" t="str">
        <f>VLOOKUP($A43,BI!$A:$Q,MATCH(G$1,BI!$A$1:$Q$1,0),FALSE)</f>
        <v/>
      </c>
      <c r="H43" s="373">
        <f>VLOOKUP($A43,BI!$A:$Q,MATCH(H$1,BI!$A$1:$Q$1,0),FALSE)</f>
        <v>1</v>
      </c>
      <c r="I43" s="373">
        <f>VLOOKUP($A43,BI!$A:$Q,MATCH(I$1,BI!$A$1:$Q$1,0),FALSE)</f>
        <v>1</v>
      </c>
      <c r="J43" s="373">
        <f>VLOOKUP($A43,BI!$A:$Q,MATCH(J$1,BI!$A$1:$Q$1,0),FALSE)</f>
        <v>1</v>
      </c>
      <c r="K43" s="373">
        <f>VLOOKUP($A43,BI!$A:$Q,MATCH(K$1,BI!$A$1:$Q$1,0),FALSE)</f>
        <v>1</v>
      </c>
      <c r="L43" s="373" t="str">
        <f>VLOOKUP($A43,BI!$A:$Q,MATCH(L$1,BI!$A$1:$Q$1,0),FALSE)</f>
        <v/>
      </c>
      <c r="M43" s="373">
        <f>VLOOKUP($A43,BI!$A:$Q,MATCH(M$1,BI!$A$1:$Q$1,0),FALSE)</f>
        <v>1</v>
      </c>
      <c r="N43" s="49">
        <f t="shared" si="2"/>
        <v>7</v>
      </c>
      <c r="O43" s="49" t="str">
        <f>VLOOKUP($A43,BI!$A:$Q,MATCH(O$1,BI!$A$1:$Q$1,0),FALSE)</f>
        <v/>
      </c>
      <c r="P43" s="37">
        <f>VLOOKUP($A43,BI!$A:$Q,MATCH(P$1,BI!$A$1:$Q$1,0),FALSE)</f>
        <v>1</v>
      </c>
      <c r="Q43" s="37">
        <f>VLOOKUP($A43,BI!$A:$Q,MATCH(Q$1,BI!$A$1:$Q$1,0),FALSE)</f>
        <v>1</v>
      </c>
      <c r="R43" s="37">
        <f>VLOOKUP($A43,BI!$A:$Q,MATCH(R$1,BI!$A$1:$Q$1,0),FALSE)</f>
        <v>1</v>
      </c>
      <c r="S43" s="37">
        <f t="shared" si="3"/>
        <v>3</v>
      </c>
      <c r="T43" s="61" cm="1">
        <f t="array" ref="T43">IFERROR(IF(N43&gt;2,RSQ(IF($B43:$M43&lt;&gt;"",AE43:AP43,""),IF($B43:$M43&lt;&gt;"",AQ43:BB43,"")),""),"")</f>
        <v>1.9323744199131122E-2</v>
      </c>
      <c r="U43" s="51" cm="1">
        <f t="array" ref="U43">IFERROR(IF($N43&gt;2,RSQ(IF($AE43:$AP43&lt;&gt;"",BC43:BN43,""),IF($AE43:$AP43&lt;&gt;"",BO43:BZ43,"")),""),"")</f>
        <v>0.5897154555263594</v>
      </c>
      <c r="V43" s="51" cm="1">
        <f t="array" ref="V43">IFERROR(IF($N43&gt;2,RSQ(IF($B43:$M43&lt;&gt;"",CA43:CL43,""),IF($B43:$M43&lt;&gt;"",CM43:CX43,"")),""),"")</f>
        <v>0.5897154555263594</v>
      </c>
      <c r="W43" s="61" cm="1">
        <f t="array" ref="W43">IFERROR(IF(AND($S43&gt;2,$N43&gt;2),RSQ(IF($B43:$M43&lt;&gt;"",AE43:AP43,""),IF($B43:$M43&lt;&gt;"",AQ43:BB43,"")),""),"")</f>
        <v>1.9323744199131122E-2</v>
      </c>
      <c r="X43" s="51" cm="1">
        <f t="array" ref="X43">IFERROR(IF(AND($S43&gt;2,$N43&gt;2),RSQ(IF($AE43:$AP43&lt;&gt;"",BC43:BN43,""),IF($AE43:$AP43&lt;&gt;"",BO43:BZ43,"")),""),"")</f>
        <v>0.5897154555263594</v>
      </c>
      <c r="Y43" s="61" t="str" cm="1">
        <f t="array" ref="Y43">IFERROR(IF(COUNT(C43:G43)&gt;2,RSQ(IF($C43:$G43&lt;&gt;"",AF43:AJ43,""),IF($C43:$G43&lt;&gt;"",AR43:AV43,"")),""),"")</f>
        <v/>
      </c>
      <c r="Z43" s="51" t="str" cm="1">
        <f t="array" ref="Z43">IFERROR(IF(COUNT(C43:G43)&gt;2,RSQ(IF($C43:$G43&lt;&gt;"",BD43:BH43,""),IF($C43:$G43&lt;&gt;"",BP43:BT43,"")),""),"")</f>
        <v/>
      </c>
      <c r="AA43" s="51" cm="1">
        <f t="array" ref="AA43">IFERROR(IF(COUNT(H43:K43)&gt;2,RSQ(IF($H43:$K43&lt;&gt;"",AK43:AN43,""),IF($H43:$K43&lt;&gt;"",AW43:AZ43,"")),""),"")</f>
        <v>8.5264092620689985E-2</v>
      </c>
      <c r="AB43" s="51" cm="1">
        <f t="array" ref="AB43">IFERROR(IF(COUNT(H43:K43)&gt;2,RSQ(IF($H43:$K43&lt;&gt;"",BI43:BL43,""),IF($H43:$K43&lt;&gt;"",BU43:BX43,"")),""),"")</f>
        <v>0.42218310091322736</v>
      </c>
      <c r="AC43" s="61" cm="1">
        <f t="array" ref="AC43">IFERROR(IF($S43&gt;2,RSQ(IF($O43:$R43&lt;&gt;"",CY43:DB43,""),IF($O43:$R43&lt;&gt;"",DC43:DF43,"")),""),"")</f>
        <v>0.96725822325803745</v>
      </c>
      <c r="AD43" s="51" cm="1">
        <f t="array" ref="AD43">IFERROR(IF($S43&gt;2,RSQ(IF($O43:$R43&lt;&gt;"",DG43:DJ43,""),IF($O43:$R43&lt;&gt;"",DK43:DN43,"")),""),"")</f>
        <v>0.92633579984458181</v>
      </c>
      <c r="AE43" s="80" t="str">
        <f>_xlfn.IFNA(VLOOKUP($A43,'B-Emax'!$A:$BM,MATCH(AE$1,'B-Emax'!$A$1:$BM$1,0),FALSE),"")</f>
        <v/>
      </c>
      <c r="AF43" s="81">
        <f>_xlfn.IFNA(VLOOKUP($A43,'B-Emax'!$A:$BM,MATCH(AF$1,'B-Emax'!$A$1:$BM$1,0),FALSE),"")</f>
        <v>130</v>
      </c>
      <c r="AG43" s="81" t="str">
        <f>_xlfn.IFNA(VLOOKUP($A43,'B-Emax'!$A:$BM,MATCH(AG$1,'B-Emax'!$A$1:$BM$1,0),FALSE),"")</f>
        <v/>
      </c>
      <c r="AH43" s="81">
        <f>_xlfn.IFNA(VLOOKUP($A43,'B-Emax'!$A:$BM,MATCH(AH$1,'B-Emax'!$A$1:$BM$1,0),FALSE),"")</f>
        <v>105.9</v>
      </c>
      <c r="AI43" s="81" t="str">
        <f>_xlfn.IFNA(VLOOKUP($A43,'B-Emax'!$A:$BM,MATCH(AI$1,'B-Emax'!$A$1:$BM$1,0),FALSE),"")</f>
        <v/>
      </c>
      <c r="AJ43" s="81" t="str">
        <f>_xlfn.IFNA(VLOOKUP($A43,'B-Emax'!$A:$BM,MATCH(AJ$1,'B-Emax'!$A$1:$BM$1,0),FALSE),"")</f>
        <v/>
      </c>
      <c r="AK43" s="82">
        <f>_xlfn.IFNA(VLOOKUP($A43,'B-Emax'!$A:$BM,MATCH(AK$1,'B-Emax'!$A$1:$BM$1,0),FALSE),"")</f>
        <v>39.72</v>
      </c>
      <c r="AL43" s="82">
        <f>_xlfn.IFNA(VLOOKUP($A43,'B-Emax'!$A:$BM,MATCH(AL$1,'B-Emax'!$A$1:$BM$1,0),FALSE),"")</f>
        <v>44.05</v>
      </c>
      <c r="AM43" s="82">
        <f>_xlfn.IFNA(VLOOKUP($A43,'B-Emax'!$A:$BM,MATCH(AM$1,'B-Emax'!$A$1:$BM$1,0),FALSE),"")</f>
        <v>102</v>
      </c>
      <c r="AN43" s="81">
        <f>_xlfn.IFNA(VLOOKUP($A43,'B-Emax'!$A:$BM,MATCH(AN$1,'B-Emax'!$A$1:$BM$1,0),FALSE),"")</f>
        <v>308.7</v>
      </c>
      <c r="AO43" s="82" t="str">
        <f>_xlfn.IFNA(VLOOKUP($A43,'B-Emax'!$A:$BM,MATCH(AO$1,'B-Emax'!$A$1:$BM$1,0),FALSE),"")</f>
        <v/>
      </c>
      <c r="AP43" s="82">
        <f>_xlfn.IFNA(VLOOKUP($A43,'B-Emax'!$A:$BM,MATCH(AP$1,'B-Emax'!$A$1:$BM$1,0),FALSE),"")</f>
        <v>189.2</v>
      </c>
      <c r="AQ43" s="50" t="str">
        <f>_xlfn.IFNA(VLOOKUP($A43,'I-Emax'!$A:$BM,MATCH(AQ$1,'I-Emax'!$A$1:$BM$1,0),FALSE),"")</f>
        <v/>
      </c>
      <c r="AR43" s="50">
        <f>_xlfn.IFNA(VLOOKUP($A43,'I-Emax'!$A:$BM,MATCH(AR$1,'I-Emax'!$A$1:$BM$1,0),FALSE),"")</f>
        <v>20.8</v>
      </c>
      <c r="AS43" s="50">
        <f>_xlfn.IFNA(VLOOKUP($A43,'I-Emax'!$A:$BM,MATCH(AS$1,'I-Emax'!$A$1:$BM$1,0),FALSE),"")</f>
        <v>20.8</v>
      </c>
      <c r="AT43" s="50">
        <f>_xlfn.IFNA(VLOOKUP($A43,'I-Emax'!$A:$BM,MATCH(AT$1,'I-Emax'!$A$1:$BM$1,0),FALSE),"")</f>
        <v>7.3</v>
      </c>
      <c r="AU43" s="50" t="str">
        <f>_xlfn.IFNA(VLOOKUP($A43,'I-Emax'!$A:$BM,MATCH(AU$1,'I-Emax'!$A$1:$BM$1,0),FALSE),"")</f>
        <v/>
      </c>
      <c r="AV43" s="50" t="str">
        <f>_xlfn.IFNA(VLOOKUP($A43,'I-Emax'!$A:$BM,MATCH(AV$1,'I-Emax'!$A$1:$BM$1,0),FALSE),"")</f>
        <v/>
      </c>
      <c r="AW43" s="50">
        <f>_xlfn.IFNA(VLOOKUP($A43,'I-Emax'!$A:$BM,MATCH(AW$1,'I-Emax'!$A$1:$BM$1,0),FALSE),"")</f>
        <v>23.5</v>
      </c>
      <c r="AX43" s="50">
        <f>_xlfn.IFNA(VLOOKUP($A43,'I-Emax'!$A:$BM,MATCH(AX$1,'I-Emax'!$A$1:$BM$1,0),FALSE),"")</f>
        <v>23.5</v>
      </c>
      <c r="AY43" s="50">
        <f>_xlfn.IFNA(VLOOKUP($A43,'I-Emax'!$A:$BM,MATCH(AY$1,'I-Emax'!$A$1:$BM$1,0),FALSE),"")</f>
        <v>18</v>
      </c>
      <c r="AZ43" s="50">
        <f>_xlfn.IFNA(VLOOKUP($A43,'I-Emax'!$A:$BM,MATCH(AZ$1,'I-Emax'!$A$1:$BM$1,0),FALSE),"")</f>
        <v>21.3</v>
      </c>
      <c r="BA43" s="50" t="str">
        <f>_xlfn.IFNA(VLOOKUP($A43,'I-Emax'!$A:$BM,MATCH(BA$1,'I-Emax'!$A$1:$BM$1,0),FALSE),"")</f>
        <v/>
      </c>
      <c r="BB43" s="50">
        <f>_xlfn.IFNA(VLOOKUP($A43,'I-Emax'!$A:$BM,MATCH(BB$1,'I-Emax'!$A$1:$BM$1,0),FALSE),"")</f>
        <v>11.9</v>
      </c>
      <c r="BC43" s="40" t="str">
        <f>_xlfn.IFNA(VLOOKUP($A43,'B-Emax'!$A:$BM,MATCH(BC$1,'B-Emax'!$A$1:$BM$1,0),FALSE),"")</f>
        <v/>
      </c>
      <c r="BD43" s="41">
        <f>_xlfn.IFNA(VLOOKUP($A43,'B-Emax'!$A:$BM,MATCH(BD$1,'B-Emax'!$A$1:$BM$1,0),FALSE),"")</f>
        <v>0.14084507042253522</v>
      </c>
      <c r="BE43" s="41" t="str">
        <f>_xlfn.IFNA(VLOOKUP($A43,'B-Emax'!$A:$BM,MATCH(BE$1,'B-Emax'!$A$1:$BM$1,0),FALSE),"")</f>
        <v/>
      </c>
      <c r="BF43" s="41">
        <f>_xlfn.IFNA(VLOOKUP($A43,'B-Emax'!$A:$BM,MATCH(BF$1,'B-Emax'!$A$1:$BM$1,0),FALSE),"")</f>
        <v>0.2846774193548387</v>
      </c>
      <c r="BG43" s="41" t="str">
        <f>_xlfn.IFNA(VLOOKUP($A43,'B-Emax'!$A:$BM,MATCH(BG$1,'B-Emax'!$A$1:$BM$1,0),FALSE),"")</f>
        <v/>
      </c>
      <c r="BH43" s="41" t="str">
        <f>_xlfn.IFNA(VLOOKUP($A43,'B-Emax'!$A:$BM,MATCH(BH$1,'B-Emax'!$A$1:$BM$1,0),FALSE),"")</f>
        <v/>
      </c>
      <c r="BI43" s="41">
        <f>_xlfn.IFNA(VLOOKUP($A43,'B-Emax'!$A:$BM,MATCH(BI$1,'B-Emax'!$A$1:$BM$1,0),FALSE),"")</f>
        <v>5.7398843930635837E-2</v>
      </c>
      <c r="BJ43" s="41">
        <f>_xlfn.IFNA(VLOOKUP($A43,'B-Emax'!$A:$BM,MATCH(BJ$1,'B-Emax'!$A$1:$BM$1,0),FALSE),"")</f>
        <v>5.3883792048929659E-2</v>
      </c>
      <c r="BK43" s="41">
        <f>_xlfn.IFNA(VLOOKUP($A43,'B-Emax'!$A:$BM,MATCH(BK$1,'B-Emax'!$A$1:$BM$1,0),FALSE),"")</f>
        <v>0.11037766475489666</v>
      </c>
      <c r="BL43" s="41">
        <f>_xlfn.IFNA(VLOOKUP($A43,'B-Emax'!$A:$BM,MATCH(BL$1,'B-Emax'!$A$1:$BM$1,0),FALSE),"")</f>
        <v>0.28931583880037487</v>
      </c>
      <c r="BM43" s="41" t="str">
        <f>_xlfn.IFNA(VLOOKUP($A43,'B-Emax'!$A:$BM,MATCH(BM$1,'B-Emax'!$A$1:$BM$1,0),FALSE),"")</f>
        <v/>
      </c>
      <c r="BN43" s="41">
        <f>_xlfn.IFNA(VLOOKUP($A43,'B-Emax'!$A:$BM,MATCH(BN$1,'B-Emax'!$A$1:$BM$1,0),FALSE),"")</f>
        <v>0.26791277258566976</v>
      </c>
      <c r="BO43" s="47" t="str">
        <f>_xlfn.IFNA(VLOOKUP($A43,'I-Emax'!$A:$BM,MATCH(BO$1,'I-Emax'!$A$1:$BM$1,0),FALSE),"")</f>
        <v/>
      </c>
      <c r="BP43" s="47">
        <f>_xlfn.IFNA(VLOOKUP($A43,'I-Emax'!$A:$BM,MATCH(BP$1,'I-Emax'!$A$1:$BM$1,0),FALSE),"")</f>
        <v>0.40232108317214699</v>
      </c>
      <c r="BQ43" s="47">
        <f>_xlfn.IFNA(VLOOKUP($A43,'I-Emax'!$A:$BM,MATCH(BQ$1,'I-Emax'!$A$1:$BM$1,0),FALSE),"")</f>
        <v>0.40232108317214699</v>
      </c>
      <c r="BR43" s="47">
        <f>_xlfn.IFNA(VLOOKUP($A43,'I-Emax'!$A:$BM,MATCH(BR$1,'I-Emax'!$A$1:$BM$1,0),FALSE),"")</f>
        <v>0.15113871635610768</v>
      </c>
      <c r="BS43" s="47" t="str">
        <f>_xlfn.IFNA(VLOOKUP($A43,'I-Emax'!$A:$BM,MATCH(BS$1,'I-Emax'!$A$1:$BM$1,0),FALSE),"")</f>
        <v/>
      </c>
      <c r="BT43" s="47" t="str">
        <f>_xlfn.IFNA(VLOOKUP($A43,'I-Emax'!$A:$BM,MATCH(BT$1,'I-Emax'!$A$1:$BM$1,0),FALSE),"")</f>
        <v/>
      </c>
      <c r="BU43" s="47">
        <f>_xlfn.IFNA(VLOOKUP($A43,'I-Emax'!$A:$BM,MATCH(BU$1,'I-Emax'!$A$1:$BM$1,0),FALSE),"")</f>
        <v>0.49788135593220334</v>
      </c>
      <c r="BV43" s="47">
        <f>_xlfn.IFNA(VLOOKUP($A43,'I-Emax'!$A:$BM,MATCH(BV$1,'I-Emax'!$A$1:$BM$1,0),FALSE),"")</f>
        <v>0.49788135593220334</v>
      </c>
      <c r="BW43" s="47">
        <f>_xlfn.IFNA(VLOOKUP($A43,'I-Emax'!$A:$BM,MATCH(BW$1,'I-Emax'!$A$1:$BM$1,0),FALSE),"")</f>
        <v>0.4044943820224719</v>
      </c>
      <c r="BX43" s="47">
        <f>_xlfn.IFNA(VLOOKUP($A43,'I-Emax'!$A:$BM,MATCH(BX$1,'I-Emax'!$A$1:$BM$1,0),FALSE),"")</f>
        <v>0.42178217821782182</v>
      </c>
      <c r="BY43" s="47" t="str">
        <f>_xlfn.IFNA(VLOOKUP($A43,'I-Emax'!$A:$BM,MATCH(BY$1,'I-Emax'!$A$1:$BM$1,0),FALSE),"")</f>
        <v/>
      </c>
      <c r="BZ43" s="47">
        <f>_xlfn.IFNA(VLOOKUP($A43,'I-Emax'!$A:$BM,MATCH(BZ$1,'I-Emax'!$A$1:$BM$1,0),FALSE),"")</f>
        <v>0.24843423799582465</v>
      </c>
      <c r="CA43" s="40" t="str">
        <f>_xlfn.IFNA(VLOOKUP($A43,'B-Emax'!$A:$BM,MATCH(CA$1,'B-Emax'!$A$1:$BM$1,0),FALSE),"")</f>
        <v/>
      </c>
      <c r="CB43" s="41">
        <f>_xlfn.IFNA(VLOOKUP($A43,'B-Emax'!$A:$BM,MATCH(CB$1,'B-Emax'!$A$1:$BM$1,0),FALSE),"")</f>
        <v>0.36936890951559359</v>
      </c>
      <c r="CC43" s="41" t="str">
        <f>_xlfn.IFNA(VLOOKUP($A43,'B-Emax'!$A:$BM,MATCH(CC$1,'B-Emax'!$A$1:$BM$1,0),FALSE),"")</f>
        <v/>
      </c>
      <c r="CD43" s="41">
        <f>_xlfn.IFNA(VLOOKUP($A43,'B-Emax'!$A:$BM,MATCH(CD$1,'B-Emax'!$A$1:$BM$1,0),FALSE),"")</f>
        <v>0.98029826648691909</v>
      </c>
      <c r="CE43" s="41" t="str">
        <f>_xlfn.IFNA(VLOOKUP($A43,'B-Emax'!$A:$BM,MATCH(CE$1,'B-Emax'!$A$1:$BM$1,0),FALSE),"")</f>
        <v/>
      </c>
      <c r="CF43" s="41" t="str">
        <f>_xlfn.IFNA(VLOOKUP($A43,'B-Emax'!$A:$BM,MATCH(CF$1,'B-Emax'!$A$1:$BM$1,0),FALSE),"")</f>
        <v/>
      </c>
      <c r="CG43" s="41">
        <f>_xlfn.IFNA(VLOOKUP($A43,'B-Emax'!$A:$BM,MATCH(CG$1,'B-Emax'!$A$1:$BM$1,0),FALSE),"")</f>
        <v>1.4930218422716071E-2</v>
      </c>
      <c r="CH43" s="41">
        <f>_xlfn.IFNA(VLOOKUP($A43,'B-Emax'!$A:$BM,MATCH(CH$1,'B-Emax'!$A$1:$BM$1,0),FALSE),"")</f>
        <v>0</v>
      </c>
      <c r="CI43" s="41">
        <f>_xlfn.IFNA(VLOOKUP($A43,'B-Emax'!$A:$BM,MATCH(CI$1,'B-Emax'!$A$1:$BM$1,0),FALSE),"")</f>
        <v>0.23995829576085614</v>
      </c>
      <c r="CJ43" s="41">
        <f>_xlfn.IFNA(VLOOKUP($A43,'B-Emax'!$A:$BM,MATCH(CJ$1,'B-Emax'!$A$1:$BM$1,0),FALSE),"")</f>
        <v>1</v>
      </c>
      <c r="CK43" s="41" t="str">
        <f>_xlfn.IFNA(VLOOKUP($A43,'B-Emax'!$A:$BM,MATCH(CK$1,'B-Emax'!$A$1:$BM$1,0),FALSE),"")</f>
        <v/>
      </c>
      <c r="CL43" s="41">
        <f>_xlfn.IFNA(VLOOKUP($A43,'B-Emax'!$A:$BM,MATCH(CL$1,'B-Emax'!$A$1:$BM$1,0),FALSE),"")</f>
        <v>0.90909025975847224</v>
      </c>
      <c r="CM43" s="47" t="str">
        <f>_xlfn.IFNA(VLOOKUP($A43,'I-Emax'!$A:$BQ,MATCH(CM$1,'I-Emax'!$A$1:$BQ$1,0),FALSE),"")</f>
        <v/>
      </c>
      <c r="CN43" s="47">
        <f>_xlfn.IFNA(VLOOKUP($A43,'I-Emax'!$A:$BQ,MATCH(CN$1,'I-Emax'!$A$1:$BQ$1,0),FALSE),"")</f>
        <v>0.72440576423804726</v>
      </c>
      <c r="CO43" s="47">
        <f>_xlfn.IFNA(VLOOKUP($A43,'I-Emax'!$A:$BQ,MATCH(CO$1,'I-Emax'!$A$1:$BQ$1,0),FALSE),"")</f>
        <v>0.72440576423804726</v>
      </c>
      <c r="CP43" s="47">
        <f>_xlfn.IFNA(VLOOKUP($A43,'I-Emax'!$A:$BQ,MATCH(CP$1,'I-Emax'!$A$1:$BQ$1,0),FALSE),"")</f>
        <v>0</v>
      </c>
      <c r="CQ43" s="47" t="str">
        <f>_xlfn.IFNA(VLOOKUP($A43,'I-Emax'!$A:$BQ,MATCH(CQ$1,'I-Emax'!$A$1:$BQ$1,0),FALSE),"")</f>
        <v/>
      </c>
      <c r="CR43" s="47" t="str">
        <f>_xlfn.IFNA(VLOOKUP($A43,'I-Emax'!$A:$BQ,MATCH(CR$1,'I-Emax'!$A$1:$BQ$1,0),FALSE),"")</f>
        <v/>
      </c>
      <c r="CS43" s="47">
        <f>_xlfn.IFNA(VLOOKUP($A43,'I-Emax'!$A:$BQ,MATCH(CS$1,'I-Emax'!$A$1:$BQ$1,0),FALSE),"")</f>
        <v>1</v>
      </c>
      <c r="CT43" s="47">
        <f>_xlfn.IFNA(VLOOKUP($A43,'I-Emax'!$A:$BQ,MATCH(CT$1,'I-Emax'!$A$1:$BQ$1,0),FALSE),"")</f>
        <v>1</v>
      </c>
      <c r="CU43" s="47">
        <f>_xlfn.IFNA(VLOOKUP($A43,'I-Emax'!$A:$BQ,MATCH(CU$1,'I-Emax'!$A$1:$BQ$1,0),FALSE),"")</f>
        <v>0.73067352194151824</v>
      </c>
      <c r="CV43" s="47">
        <f>_xlfn.IFNA(VLOOKUP($A43,'I-Emax'!$A:$BQ,MATCH(CV$1,'I-Emax'!$A$1:$BQ$1,0),FALSE),"")</f>
        <v>0.78053123836337168</v>
      </c>
      <c r="CW43" s="47" t="str">
        <f>_xlfn.IFNA(VLOOKUP($A43,'I-Emax'!$A:$BQ,MATCH(CW$1,'I-Emax'!$A$1:$BQ$1,0),FALSE),"")</f>
        <v/>
      </c>
      <c r="CX43" s="47">
        <f>_xlfn.IFNA(VLOOKUP($A43,'I-Emax'!$A:$BQ,MATCH(CX$1,'I-Emax'!$A$1:$BQ$1,0),FALSE),"")</f>
        <v>0.28059866464264094</v>
      </c>
      <c r="CY43" s="147" t="str">
        <f>_xlfn.IFNA(VLOOKUP($A43,'B-Emax'!$A:$IC,MATCH(CY$1,'B-Emax'!$A$1:$IC$1,0),FALSE),"")</f>
        <v/>
      </c>
      <c r="CZ43" s="51">
        <f>_xlfn.IFNA(VLOOKUP($A43,'B-Emax'!$A:$IC,MATCH(CZ$1,'B-Emax'!$A$1:$IC$1,0),FALSE),"")</f>
        <v>0.2846774193548387</v>
      </c>
      <c r="DA43" s="51">
        <f>_xlfn.IFNA(VLOOKUP($A43,'B-Emax'!$A:$IC,MATCH(DA$1,'B-Emax'!$A$1:$IC$1,0),FALSE),"")</f>
        <v>0.28931583880037487</v>
      </c>
      <c r="DB43" s="51">
        <f>_xlfn.IFNA(VLOOKUP($A43,'B-Emax'!$A:$IC,MATCH(DB$1,'B-Emax'!$A$1:$IC$1,0),FALSE),"")</f>
        <v>0.26791277258566976</v>
      </c>
      <c r="DC43" s="51" t="str">
        <f>_xlfn.IFNA(VLOOKUP($A43,'I-Emax'!$A:$IC,MATCH(DC$1,'I-Emax'!$A$1:$IC$1,0),FALSE),"")</f>
        <v/>
      </c>
      <c r="DD43" s="51">
        <f>_xlfn.IFNA(VLOOKUP($A43,'I-Emax'!$A:$IC,MATCH(DD$1,'I-Emax'!$A$1:$IC$1,0),FALSE),"")</f>
        <v>0.40232108317214699</v>
      </c>
      <c r="DE43" s="51">
        <f>_xlfn.IFNA(VLOOKUP($A43,'I-Emax'!$A:$IC,MATCH(DE$1,'I-Emax'!$A$1:$IC$1,0),FALSE),"")</f>
        <v>0.49788135593220334</v>
      </c>
      <c r="DF43" s="51">
        <f>_xlfn.IFNA(VLOOKUP($A43,'I-Emax'!$A:$IC,MATCH(DF$1,'I-Emax'!$A$1:$IC$1,0),FALSE),"")</f>
        <v>0.24843423799582465</v>
      </c>
      <c r="DG43" s="147" t="str">
        <f>_xlfn.IFNA(VLOOKUP($A43,'B-Emax'!$A:$IC,MATCH(DG$1,'B-Emax'!$A$1:$IC$1,0),FALSE),"")</f>
        <v/>
      </c>
      <c r="DH43" s="51">
        <f>_xlfn.IFNA(VLOOKUP($A43,'B-Emax'!$A:$IC,MATCH(DH$1,'B-Emax'!$A$1:$IC$1,0),FALSE),"")</f>
        <v>0.21276124488868697</v>
      </c>
      <c r="DI43" s="51">
        <f>_xlfn.IFNA(VLOOKUP($A43,'B-Emax'!$A:$IC,MATCH(DI$1,'B-Emax'!$A$1:$IC$1,0),FALSE),"")</f>
        <v>0.12774403488370925</v>
      </c>
      <c r="DJ43" s="51">
        <f>_xlfn.IFNA(VLOOKUP($A43,'B-Emax'!$A:$IC,MATCH(DJ$1,'B-Emax'!$A$1:$IC$1,0),FALSE),"")</f>
        <v>0.26791277258566976</v>
      </c>
      <c r="DK43" s="51" t="str">
        <f>_xlfn.IFNA(VLOOKUP($A43,'I-Emax'!$A:$IC,MATCH(DK$1,'I-Emax'!$A$1:$IC$1,0),FALSE),"")</f>
        <v/>
      </c>
      <c r="DL43" s="51">
        <f>_xlfn.IFNA(VLOOKUP($A43,'I-Emax'!$A:$IC,MATCH(DL$1,'I-Emax'!$A$1:$IC$1,0),FALSE),"")</f>
        <v>0.27672989976412732</v>
      </c>
      <c r="DM43" s="51">
        <f>_xlfn.IFNA(VLOOKUP($A43,'I-Emax'!$A:$IC,MATCH(DM$1,'I-Emax'!$A$1:$IC$1,0),FALSE),"")</f>
        <v>0.45550981802617507</v>
      </c>
      <c r="DN43" s="51">
        <f>_xlfn.IFNA(VLOOKUP($A43,'I-Emax'!$A:$IC,MATCH(DN$1,'I-Emax'!$A$1:$IC$1,0),FALSE),"")</f>
        <v>0.24843423799582465</v>
      </c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</row>
    <row r="44" spans="1:139" s="49" customFormat="1" x14ac:dyDescent="0.2">
      <c r="A44" s="29" t="s">
        <v>174</v>
      </c>
      <c r="B44" s="333" t="str">
        <f>VLOOKUP($A44,BI!$A:$Q,MATCH(B$1,BI!$A$1:$Q$1,0),FALSE)</f>
        <v/>
      </c>
      <c r="C44" s="373" t="str">
        <f>VLOOKUP($A44,BI!$A:$Q,MATCH(C$1,BI!$A$1:$Q$1,0),FALSE)</f>
        <v/>
      </c>
      <c r="D44" s="373" t="str">
        <f>VLOOKUP($A44,BI!$A:$Q,MATCH(D$1,BI!$A$1:$Q$1,0),FALSE)</f>
        <v/>
      </c>
      <c r="E44" s="373">
        <f>VLOOKUP($A44,BI!$A:$Q,MATCH(E$1,BI!$A$1:$Q$1,0),FALSE)</f>
        <v>1</v>
      </c>
      <c r="F44" s="373">
        <f>VLOOKUP($A44,BI!$A:$Q,MATCH(F$1,BI!$A$1:$Q$1,0),FALSE)</f>
        <v>1</v>
      </c>
      <c r="G44" s="373">
        <f>VLOOKUP($A44,BI!$A:$Q,MATCH(G$1,BI!$A$1:$Q$1,0),FALSE)</f>
        <v>1</v>
      </c>
      <c r="H44" s="373">
        <f>VLOOKUP($A44,BI!$A:$Q,MATCH(H$1,BI!$A$1:$Q$1,0),FALSE)</f>
        <v>1</v>
      </c>
      <c r="I44" s="373">
        <f>VLOOKUP($A44,BI!$A:$Q,MATCH(I$1,BI!$A$1:$Q$1,0),FALSE)</f>
        <v>1</v>
      </c>
      <c r="J44" s="373">
        <f>VLOOKUP($A44,BI!$A:$Q,MATCH(J$1,BI!$A$1:$Q$1,0),FALSE)</f>
        <v>1</v>
      </c>
      <c r="K44" s="373">
        <f>VLOOKUP($A44,BI!$A:$Q,MATCH(K$1,BI!$A$1:$Q$1,0),FALSE)</f>
        <v>1</v>
      </c>
      <c r="L44" s="373">
        <f>VLOOKUP($A44,BI!$A:$Q,MATCH(L$1,BI!$A$1:$Q$1,0),FALSE)</f>
        <v>1</v>
      </c>
      <c r="M44" s="373">
        <f>VLOOKUP($A44,BI!$A:$Q,MATCH(M$1,BI!$A$1:$Q$1,0),FALSE)</f>
        <v>1</v>
      </c>
      <c r="N44" s="49">
        <f t="shared" si="2"/>
        <v>9</v>
      </c>
      <c r="O44" s="49" t="str">
        <f>VLOOKUP($A44,BI!$A:$Q,MATCH(O$1,BI!$A$1:$Q$1,0),FALSE)</f>
        <v/>
      </c>
      <c r="P44" s="37">
        <f>VLOOKUP($A44,BI!$A:$Q,MATCH(P$1,BI!$A$1:$Q$1,0),FALSE)</f>
        <v>1</v>
      </c>
      <c r="Q44" s="37">
        <f>VLOOKUP($A44,BI!$A:$Q,MATCH(Q$1,BI!$A$1:$Q$1,0),FALSE)</f>
        <v>1</v>
      </c>
      <c r="R44" s="37">
        <f>VLOOKUP($A44,BI!$A:$Q,MATCH(R$1,BI!$A$1:$Q$1,0),FALSE)</f>
        <v>1</v>
      </c>
      <c r="S44" s="37">
        <f t="shared" si="3"/>
        <v>3</v>
      </c>
      <c r="T44" s="61" cm="1">
        <f t="array" ref="T44">IFERROR(IF(N44&gt;2,RSQ(IF($B44:$M44&lt;&gt;"",AE44:AP44,""),IF($B44:$M44&lt;&gt;"",AQ44:BB44,"")),""),"")</f>
        <v>0.53867218612082912</v>
      </c>
      <c r="U44" s="51" cm="1">
        <f t="array" ref="U44">IFERROR(IF($N44&gt;2,RSQ(IF($AE44:$AP44&lt;&gt;"",BC44:BN44,""),IF($AE44:$AP44&lt;&gt;"",BO44:BZ44,"")),""),"")</f>
        <v>0.11472476346890485</v>
      </c>
      <c r="V44" s="51" cm="1">
        <f t="array" ref="V44">IFERROR(IF($N44&gt;2,RSQ(IF($B44:$M44&lt;&gt;"",CA44:CL44,""),IF($B44:$M44&lt;&gt;"",CM44:CX44,"")),""),"")</f>
        <v>0.11472476346890488</v>
      </c>
      <c r="W44" s="61" cm="1">
        <f t="array" ref="W44">IFERROR(IF(AND($S44&gt;2,$N44&gt;2),RSQ(IF($B44:$M44&lt;&gt;"",AE44:AP44,""),IF($B44:$M44&lt;&gt;"",AQ44:BB44,"")),""),"")</f>
        <v>0.53867218612082912</v>
      </c>
      <c r="X44" s="51" cm="1">
        <f t="array" ref="X44">IFERROR(IF(AND($S44&gt;2,$N44&gt;2),RSQ(IF($AE44:$AP44&lt;&gt;"",BC44:BN44,""),IF($AE44:$AP44&lt;&gt;"",BO44:BZ44,"")),""),"")</f>
        <v>0.11472476346890485</v>
      </c>
      <c r="Y44" s="61" cm="1">
        <f t="array" ref="Y44">IFERROR(IF(COUNT(C44:G44)&gt;2,RSQ(IF($C44:$G44&lt;&gt;"",AF44:AJ44,""),IF($C44:$G44&lt;&gt;"",AR44:AV44,"")),""),"")</f>
        <v>0.44121364504901439</v>
      </c>
      <c r="Z44" s="51" cm="1">
        <f t="array" ref="Z44">IFERROR(IF(COUNT(C44:G44)&gt;2,RSQ(IF($C44:$G44&lt;&gt;"",BD44:BH44,""),IF($C44:$G44&lt;&gt;"",BP44:BT44,"")),""),"")</f>
        <v>0.99783331048709589</v>
      </c>
      <c r="AA44" s="51" cm="1">
        <f t="array" ref="AA44">IFERROR(IF(COUNT(H44:K44)&gt;2,RSQ(IF($H44:$K44&lt;&gt;"",AK44:AN44,""),IF($H44:$K44&lt;&gt;"",AW44:AZ44,"")),""),"")</f>
        <v>6.0828797572795926E-2</v>
      </c>
      <c r="AB44" s="51" cm="1">
        <f t="array" ref="AB44">IFERROR(IF(COUNT(H44:K44)&gt;2,RSQ(IF($H44:$K44&lt;&gt;"",BI44:BL44,""),IF($H44:$K44&lt;&gt;"",BU44:BX44,"")),""),"")</f>
        <v>0.28189359228316196</v>
      </c>
      <c r="AC44" s="61" cm="1">
        <f t="array" ref="AC44">IFERROR(IF($S44&gt;2,RSQ(IF($O44:$R44&lt;&gt;"",CY44:DB44,""),IF($O44:$R44&lt;&gt;"",DC44:DF44,"")),""),"")</f>
        <v>0.37946803409852725</v>
      </c>
      <c r="AD44" s="51" cm="1">
        <f t="array" ref="AD44">IFERROR(IF($S44&gt;2,RSQ(IF($O44:$R44&lt;&gt;"",DG44:DJ44,""),IF($O44:$R44&lt;&gt;"",DK44:DN44,"")),""),"")</f>
        <v>0.60728297070543302</v>
      </c>
      <c r="AE44" s="80" t="str">
        <f>_xlfn.IFNA(VLOOKUP($A44,'B-Emax'!$A:$BM,MATCH(AE$1,'B-Emax'!$A$1:$BM$1,0),FALSE),"")</f>
        <v/>
      </c>
      <c r="AF44" s="81" t="str">
        <f>_xlfn.IFNA(VLOOKUP($A44,'B-Emax'!$A:$BM,MATCH(AF$1,'B-Emax'!$A$1:$BM$1,0),FALSE),"")</f>
        <v/>
      </c>
      <c r="AG44" s="81" t="str">
        <f>_xlfn.IFNA(VLOOKUP($A44,'B-Emax'!$A:$BM,MATCH(AG$1,'B-Emax'!$A$1:$BM$1,0),FALSE),"")</f>
        <v/>
      </c>
      <c r="AH44" s="81">
        <f>_xlfn.IFNA(VLOOKUP($A44,'B-Emax'!$A:$BM,MATCH(AH$1,'B-Emax'!$A$1:$BM$1,0),FALSE),"")</f>
        <v>84.82</v>
      </c>
      <c r="AI44" s="81">
        <f>_xlfn.IFNA(VLOOKUP($A44,'B-Emax'!$A:$BM,MATCH(AI$1,'B-Emax'!$A$1:$BM$1,0),FALSE),"")</f>
        <v>114.5</v>
      </c>
      <c r="AJ44" s="81">
        <f>_xlfn.IFNA(VLOOKUP($A44,'B-Emax'!$A:$BM,MATCH(AJ$1,'B-Emax'!$A$1:$BM$1,0),FALSE),"")</f>
        <v>122.5</v>
      </c>
      <c r="AK44" s="82">
        <f>_xlfn.IFNA(VLOOKUP($A44,'B-Emax'!$A:$BM,MATCH(AK$1,'B-Emax'!$A$1:$BM$1,0),FALSE),"")</f>
        <v>306.10000000000002</v>
      </c>
      <c r="AL44" s="82">
        <f>_xlfn.IFNA(VLOOKUP($A44,'B-Emax'!$A:$BM,MATCH(AL$1,'B-Emax'!$A$1:$BM$1,0),FALSE),"")</f>
        <v>459.1</v>
      </c>
      <c r="AM44" s="82">
        <f>_xlfn.IFNA(VLOOKUP($A44,'B-Emax'!$A:$BM,MATCH(AM$1,'B-Emax'!$A$1:$BM$1,0),FALSE),"")</f>
        <v>577.5</v>
      </c>
      <c r="AN44" s="81">
        <f>_xlfn.IFNA(VLOOKUP($A44,'B-Emax'!$A:$BM,MATCH(AN$1,'B-Emax'!$A$1:$BM$1,0),FALSE),"")</f>
        <v>437</v>
      </c>
      <c r="AO44" s="82">
        <f>_xlfn.IFNA(VLOOKUP($A44,'B-Emax'!$A:$BM,MATCH(AO$1,'B-Emax'!$A$1:$BM$1,0),FALSE),"")</f>
        <v>103.9</v>
      </c>
      <c r="AP44" s="82">
        <f>_xlfn.IFNA(VLOOKUP($A44,'B-Emax'!$A:$BM,MATCH(AP$1,'B-Emax'!$A$1:$BM$1,0),FALSE),"")</f>
        <v>183.3</v>
      </c>
      <c r="AQ44" s="50" t="str">
        <f>_xlfn.IFNA(VLOOKUP($A44,'I-Emax'!$A:$BM,MATCH(AQ$1,'I-Emax'!$A$1:$BM$1,0),FALSE),"")</f>
        <v/>
      </c>
      <c r="AR44" s="50" t="str">
        <f>_xlfn.IFNA(VLOOKUP($A44,'I-Emax'!$A:$BM,MATCH(AR$1,'I-Emax'!$A$1:$BM$1,0),FALSE),"")</f>
        <v/>
      </c>
      <c r="AS44" s="50" t="str">
        <f>_xlfn.IFNA(VLOOKUP($A44,'I-Emax'!$A:$BM,MATCH(AS$1,'I-Emax'!$A$1:$BM$1,0),FALSE),"")</f>
        <v/>
      </c>
      <c r="AT44" s="50">
        <f>_xlfn.IFNA(VLOOKUP($A44,'I-Emax'!$A:$BM,MATCH(AT$1,'I-Emax'!$A$1:$BM$1,0),FALSE),"")</f>
        <v>9.1999999999999993</v>
      </c>
      <c r="AU44" s="50">
        <f>_xlfn.IFNA(VLOOKUP($A44,'I-Emax'!$A:$BM,MATCH(AU$1,'I-Emax'!$A$1:$BM$1,0),FALSE),"")</f>
        <v>9.1999999999999993</v>
      </c>
      <c r="AV44" s="50">
        <f>_xlfn.IFNA(VLOOKUP($A44,'I-Emax'!$A:$BM,MATCH(AV$1,'I-Emax'!$A$1:$BM$1,0),FALSE),"")</f>
        <v>8.6</v>
      </c>
      <c r="AW44" s="50">
        <f>_xlfn.IFNA(VLOOKUP($A44,'I-Emax'!$A:$BM,MATCH(AW$1,'I-Emax'!$A$1:$BM$1,0),FALSE),"")</f>
        <v>30.1</v>
      </c>
      <c r="AX44" s="50">
        <f>_xlfn.IFNA(VLOOKUP($A44,'I-Emax'!$A:$BM,MATCH(AX$1,'I-Emax'!$A$1:$BM$1,0),FALSE),"")</f>
        <v>30.1</v>
      </c>
      <c r="AY44" s="50">
        <f>_xlfn.IFNA(VLOOKUP($A44,'I-Emax'!$A:$BM,MATCH(AY$1,'I-Emax'!$A$1:$BM$1,0),FALSE),"")</f>
        <v>25.8</v>
      </c>
      <c r="AZ44" s="50">
        <f>_xlfn.IFNA(VLOOKUP($A44,'I-Emax'!$A:$BM,MATCH(AZ$1,'I-Emax'!$A$1:$BM$1,0),FALSE),"")</f>
        <v>17.899999999999999</v>
      </c>
      <c r="BA44" s="50">
        <f>_xlfn.IFNA(VLOOKUP($A44,'I-Emax'!$A:$BM,MATCH(BA$1,'I-Emax'!$A$1:$BM$1,0),FALSE),"")</f>
        <v>15.1</v>
      </c>
      <c r="BB44" s="50">
        <f>_xlfn.IFNA(VLOOKUP($A44,'I-Emax'!$A:$BM,MATCH(BB$1,'I-Emax'!$A$1:$BM$1,0),FALSE),"")</f>
        <v>22.7</v>
      </c>
      <c r="BC44" s="40" t="str">
        <f>_xlfn.IFNA(VLOOKUP($A44,'B-Emax'!$A:$BM,MATCH(BC$1,'B-Emax'!$A$1:$BM$1,0),FALSE),"")</f>
        <v/>
      </c>
      <c r="BD44" s="41" t="str">
        <f>_xlfn.IFNA(VLOOKUP($A44,'B-Emax'!$A:$BM,MATCH(BD$1,'B-Emax'!$A$1:$BM$1,0),FALSE),"")</f>
        <v/>
      </c>
      <c r="BE44" s="41" t="str">
        <f>_xlfn.IFNA(VLOOKUP($A44,'B-Emax'!$A:$BM,MATCH(BE$1,'B-Emax'!$A$1:$BM$1,0),FALSE),"")</f>
        <v/>
      </c>
      <c r="BF44" s="41">
        <f>_xlfn.IFNA(VLOOKUP($A44,'B-Emax'!$A:$BM,MATCH(BF$1,'B-Emax'!$A$1:$BM$1,0),FALSE),"")</f>
        <v>0.22801075268817203</v>
      </c>
      <c r="BG44" s="41">
        <f>_xlfn.IFNA(VLOOKUP($A44,'B-Emax'!$A:$BM,MATCH(BG$1,'B-Emax'!$A$1:$BM$1,0),FALSE),"")</f>
        <v>0.23467923754867803</v>
      </c>
      <c r="BH44" s="41">
        <f>_xlfn.IFNA(VLOOKUP($A44,'B-Emax'!$A:$BM,MATCH(BH$1,'B-Emax'!$A$1:$BM$1,0),FALSE),"")</f>
        <v>0.35527842227378187</v>
      </c>
      <c r="BI44" s="41">
        <f>_xlfn.IFNA(VLOOKUP($A44,'B-Emax'!$A:$BM,MATCH(BI$1,'B-Emax'!$A$1:$BM$1,0),FALSE),"")</f>
        <v>0.44234104046242778</v>
      </c>
      <c r="BJ44" s="41">
        <f>_xlfn.IFNA(VLOOKUP($A44,'B-Emax'!$A:$BM,MATCH(BJ$1,'B-Emax'!$A$1:$BM$1,0),FALSE),"")</f>
        <v>0.56159021406727827</v>
      </c>
      <c r="BK44" s="41">
        <f>_xlfn.IFNA(VLOOKUP($A44,'B-Emax'!$A:$BM,MATCH(BK$1,'B-Emax'!$A$1:$BM$1,0),FALSE),"")</f>
        <v>0.62493236662698837</v>
      </c>
      <c r="BL44" s="41">
        <f>_xlfn.IFNA(VLOOKUP($A44,'B-Emax'!$A:$BM,MATCH(BL$1,'B-Emax'!$A$1:$BM$1,0),FALSE),"")</f>
        <v>0.40955951265229618</v>
      </c>
      <c r="BM44" s="41">
        <f>_xlfn.IFNA(VLOOKUP($A44,'B-Emax'!$A:$BM,MATCH(BM$1,'B-Emax'!$A$1:$BM$1,0),FALSE),"")</f>
        <v>0.85163934426229515</v>
      </c>
      <c r="BN44" s="41">
        <f>_xlfn.IFNA(VLOOKUP($A44,'B-Emax'!$A:$BM,MATCH(BN$1,'B-Emax'!$A$1:$BM$1,0),FALSE),"")</f>
        <v>0.25955819881053527</v>
      </c>
      <c r="BO44" s="47" t="str">
        <f>_xlfn.IFNA(VLOOKUP($A44,'I-Emax'!$A:$BM,MATCH(BO$1,'I-Emax'!$A$1:$BM$1,0),FALSE),"")</f>
        <v/>
      </c>
      <c r="BP44" s="47" t="str">
        <f>_xlfn.IFNA(VLOOKUP($A44,'I-Emax'!$A:$BM,MATCH(BP$1,'I-Emax'!$A$1:$BM$1,0),FALSE),"")</f>
        <v/>
      </c>
      <c r="BQ44" s="47" t="str">
        <f>_xlfn.IFNA(VLOOKUP($A44,'I-Emax'!$A:$BM,MATCH(BQ$1,'I-Emax'!$A$1:$BM$1,0),FALSE),"")</f>
        <v/>
      </c>
      <c r="BR44" s="47">
        <f>_xlfn.IFNA(VLOOKUP($A44,'I-Emax'!$A:$BM,MATCH(BR$1,'I-Emax'!$A$1:$BM$1,0),FALSE),"")</f>
        <v>0.19047619047619047</v>
      </c>
      <c r="BS44" s="47">
        <f>_xlfn.IFNA(VLOOKUP($A44,'I-Emax'!$A:$BM,MATCH(BS$1,'I-Emax'!$A$1:$BM$1,0),FALSE),"")</f>
        <v>0.19047619047619047</v>
      </c>
      <c r="BT44" s="47">
        <f>_xlfn.IFNA(VLOOKUP($A44,'I-Emax'!$A:$BM,MATCH(BT$1,'I-Emax'!$A$1:$BM$1,0),FALSE),"")</f>
        <v>0.24927536231884057</v>
      </c>
      <c r="BU44" s="47">
        <f>_xlfn.IFNA(VLOOKUP($A44,'I-Emax'!$A:$BM,MATCH(BU$1,'I-Emax'!$A$1:$BM$1,0),FALSE),"")</f>
        <v>0.63771186440677963</v>
      </c>
      <c r="BV44" s="47">
        <f>_xlfn.IFNA(VLOOKUP($A44,'I-Emax'!$A:$BM,MATCH(BV$1,'I-Emax'!$A$1:$BM$1,0),FALSE),"")</f>
        <v>0.63771186440677963</v>
      </c>
      <c r="BW44" s="47">
        <f>_xlfn.IFNA(VLOOKUP($A44,'I-Emax'!$A:$BM,MATCH(BW$1,'I-Emax'!$A$1:$BM$1,0),FALSE),"")</f>
        <v>0.57977528089887642</v>
      </c>
      <c r="BX44" s="47">
        <f>_xlfn.IFNA(VLOOKUP($A44,'I-Emax'!$A:$BM,MATCH(BX$1,'I-Emax'!$A$1:$BM$1,0),FALSE),"")</f>
        <v>0.35445544554455444</v>
      </c>
      <c r="BY44" s="47">
        <f>_xlfn.IFNA(VLOOKUP($A44,'I-Emax'!$A:$BM,MATCH(BY$1,'I-Emax'!$A$1:$BM$1,0),FALSE),"")</f>
        <v>0.28761904761904761</v>
      </c>
      <c r="BZ44" s="47">
        <f>_xlfn.IFNA(VLOOKUP($A44,'I-Emax'!$A:$BM,MATCH(BZ$1,'I-Emax'!$A$1:$BM$1,0),FALSE),"")</f>
        <v>0.47390396659707723</v>
      </c>
      <c r="CA44" s="40" t="str">
        <f>_xlfn.IFNA(VLOOKUP($A44,'B-Emax'!$A:$BM,MATCH(CA$1,'B-Emax'!$A$1:$BM$1,0),FALSE),"")</f>
        <v/>
      </c>
      <c r="CB44" s="41" t="str">
        <f>_xlfn.IFNA(VLOOKUP($A44,'B-Emax'!$A:$BM,MATCH(CB$1,'B-Emax'!$A$1:$BM$1,0),FALSE),"")</f>
        <v/>
      </c>
      <c r="CC44" s="41" t="str">
        <f>_xlfn.IFNA(VLOOKUP($A44,'B-Emax'!$A:$BM,MATCH(CC$1,'B-Emax'!$A$1:$BM$1,0),FALSE),"")</f>
        <v/>
      </c>
      <c r="CD44" s="41">
        <f>_xlfn.IFNA(VLOOKUP($A44,'B-Emax'!$A:$BM,MATCH(CD$1,'B-Emax'!$A$1:$BM$1,0),FALSE),"")</f>
        <v>0</v>
      </c>
      <c r="CE44" s="41">
        <f>_xlfn.IFNA(VLOOKUP($A44,'B-Emax'!$A:$BM,MATCH(CE$1,'B-Emax'!$A$1:$BM$1,0),FALSE),"")</f>
        <v>1.0693039014894814E-2</v>
      </c>
      <c r="CF44" s="41">
        <f>_xlfn.IFNA(VLOOKUP($A44,'B-Emax'!$A:$BM,MATCH(CF$1,'B-Emax'!$A$1:$BM$1,0),FALSE),"")</f>
        <v>0.20407606595516892</v>
      </c>
      <c r="CG44" s="41">
        <f>_xlfn.IFNA(VLOOKUP($A44,'B-Emax'!$A:$BM,MATCH(CG$1,'B-Emax'!$A$1:$BM$1,0),FALSE),"")</f>
        <v>0.34368258715216543</v>
      </c>
      <c r="CH44" s="41">
        <f>_xlfn.IFNA(VLOOKUP($A44,'B-Emax'!$A:$BM,MATCH(CH$1,'B-Emax'!$A$1:$BM$1,0),FALSE),"")</f>
        <v>0.53490084625066092</v>
      </c>
      <c r="CI44" s="41">
        <f>_xlfn.IFNA(VLOOKUP($A44,'B-Emax'!$A:$BM,MATCH(CI$1,'B-Emax'!$A$1:$BM$1,0),FALSE),"")</f>
        <v>0.63647116136374116</v>
      </c>
      <c r="CJ44" s="41">
        <f>_xlfn.IFNA(VLOOKUP($A44,'B-Emax'!$A:$BM,MATCH(CJ$1,'B-Emax'!$A$1:$BM$1,0),FALSE),"")</f>
        <v>0.29111679999448142</v>
      </c>
      <c r="CK44" s="41">
        <f>_xlfn.IFNA(VLOOKUP($A44,'B-Emax'!$A:$BM,MATCH(CK$1,'B-Emax'!$A$1:$BM$1,0),FALSE),"")</f>
        <v>1</v>
      </c>
      <c r="CL44" s="41">
        <f>_xlfn.IFNA(VLOOKUP($A44,'B-Emax'!$A:$BM,MATCH(CL$1,'B-Emax'!$A$1:$BM$1,0),FALSE),"")</f>
        <v>5.0586914308616296E-2</v>
      </c>
      <c r="CM44" s="47" t="str">
        <f>_xlfn.IFNA(VLOOKUP($A44,'I-Emax'!$A:$BQ,MATCH(CM$1,'I-Emax'!$A$1:$BQ$1,0),FALSE),"")</f>
        <v/>
      </c>
      <c r="CN44" s="47" t="str">
        <f>_xlfn.IFNA(VLOOKUP($A44,'I-Emax'!$A:$BQ,MATCH(CN$1,'I-Emax'!$A$1:$BQ$1,0),FALSE),"")</f>
        <v/>
      </c>
      <c r="CO44" s="47" t="str">
        <f>_xlfn.IFNA(VLOOKUP($A44,'I-Emax'!$A:$BQ,MATCH(CO$1,'I-Emax'!$A$1:$BQ$1,0),FALSE),"")</f>
        <v/>
      </c>
      <c r="CP44" s="47">
        <f>_xlfn.IFNA(VLOOKUP($A44,'I-Emax'!$A:$BQ,MATCH(CP$1,'I-Emax'!$A$1:$BQ$1,0),FALSE),"")</f>
        <v>0</v>
      </c>
      <c r="CQ44" s="47">
        <f>_xlfn.IFNA(VLOOKUP($A44,'I-Emax'!$A:$BQ,MATCH(CQ$1,'I-Emax'!$A$1:$BQ$1,0),FALSE),"")</f>
        <v>0</v>
      </c>
      <c r="CR44" s="47">
        <f>_xlfn.IFNA(VLOOKUP($A44,'I-Emax'!$A:$BQ,MATCH(CR$1,'I-Emax'!$A$1:$BQ$1,0),FALSE),"")</f>
        <v>0.13147245461410959</v>
      </c>
      <c r="CS44" s="47">
        <f>_xlfn.IFNA(VLOOKUP($A44,'I-Emax'!$A:$BQ,MATCH(CS$1,'I-Emax'!$A$1:$BQ$1,0),FALSE),"")</f>
        <v>1</v>
      </c>
      <c r="CT44" s="47">
        <f>_xlfn.IFNA(VLOOKUP($A44,'I-Emax'!$A:$BQ,MATCH(CT$1,'I-Emax'!$A$1:$BQ$1,0),FALSE),"")</f>
        <v>1</v>
      </c>
      <c r="CU44" s="47">
        <f>_xlfn.IFNA(VLOOKUP($A44,'I-Emax'!$A:$BQ,MATCH(CU$1,'I-Emax'!$A$1:$BQ$1,0),FALSE),"")</f>
        <v>0.87045625632070012</v>
      </c>
      <c r="CV44" s="47">
        <f>_xlfn.IFNA(VLOOKUP($A44,'I-Emax'!$A:$BQ,MATCH(CV$1,'I-Emax'!$A$1:$BQ$1,0),FALSE),"")</f>
        <v>0.36665066010323116</v>
      </c>
      <c r="CW44" s="47">
        <f>_xlfn.IFNA(VLOOKUP($A44,'I-Emax'!$A:$BQ,MATCH(CW$1,'I-Emax'!$A$1:$BQ$1,0),FALSE),"")</f>
        <v>0.21720730882021205</v>
      </c>
      <c r="CX44" s="47">
        <f>_xlfn.IFNA(VLOOKUP($A44,'I-Emax'!$A:$BQ,MATCH(CX$1,'I-Emax'!$A$1:$BQ$1,0),FALSE),"")</f>
        <v>0.63373248746001121</v>
      </c>
      <c r="CY44" s="147" t="str">
        <f>_xlfn.IFNA(VLOOKUP($A44,'B-Emax'!$A:$IC,MATCH(CY$1,'B-Emax'!$A$1:$IC$1,0),FALSE),"")</f>
        <v/>
      </c>
      <c r="CZ44" s="51">
        <f>_xlfn.IFNA(VLOOKUP($A44,'B-Emax'!$A:$IC,MATCH(CZ$1,'B-Emax'!$A$1:$IC$1,0),FALSE),"")</f>
        <v>0.35527842227378187</v>
      </c>
      <c r="DA44" s="51">
        <f>_xlfn.IFNA(VLOOKUP($A44,'B-Emax'!$A:$IC,MATCH(DA$1,'B-Emax'!$A$1:$IC$1,0),FALSE),"")</f>
        <v>0.62493236662698837</v>
      </c>
      <c r="DB44" s="51">
        <f>_xlfn.IFNA(VLOOKUP($A44,'B-Emax'!$A:$IC,MATCH(DB$1,'B-Emax'!$A$1:$IC$1,0),FALSE),"")</f>
        <v>0.85163934426229515</v>
      </c>
      <c r="DC44" s="51" t="str">
        <f>_xlfn.IFNA(VLOOKUP($A44,'I-Emax'!$A:$IC,MATCH(DC$1,'I-Emax'!$A$1:$IC$1,0),FALSE),"")</f>
        <v/>
      </c>
      <c r="DD44" s="51">
        <f>_xlfn.IFNA(VLOOKUP($A44,'I-Emax'!$A:$IC,MATCH(DD$1,'I-Emax'!$A$1:$IC$1,0),FALSE),"")</f>
        <v>0.24927536231884057</v>
      </c>
      <c r="DE44" s="51">
        <f>_xlfn.IFNA(VLOOKUP($A44,'I-Emax'!$A:$IC,MATCH(DE$1,'I-Emax'!$A$1:$IC$1,0),FALSE),"")</f>
        <v>0.63771186440677963</v>
      </c>
      <c r="DF44" s="51">
        <f>_xlfn.IFNA(VLOOKUP($A44,'I-Emax'!$A:$IC,MATCH(DF$1,'I-Emax'!$A$1:$IC$1,0),FALSE),"")</f>
        <v>0.47390396659707723</v>
      </c>
      <c r="DG44" s="147" t="str">
        <f>_xlfn.IFNA(VLOOKUP($A44,'B-Emax'!$A:$IC,MATCH(DG$1,'B-Emax'!$A$1:$IC$1,0),FALSE),"")</f>
        <v/>
      </c>
      <c r="DH44" s="51">
        <f>_xlfn.IFNA(VLOOKUP($A44,'B-Emax'!$A:$IC,MATCH(DH$1,'B-Emax'!$A$1:$IC$1,0),FALSE),"")</f>
        <v>0.27265613750354395</v>
      </c>
      <c r="DI44" s="51">
        <f>_xlfn.IFNA(VLOOKUP($A44,'B-Emax'!$A:$IC,MATCH(DI$1,'B-Emax'!$A$1:$IC$1,0),FALSE),"")</f>
        <v>0.50960578345224761</v>
      </c>
      <c r="DJ44" s="51">
        <f>_xlfn.IFNA(VLOOKUP($A44,'B-Emax'!$A:$IC,MATCH(DJ$1,'B-Emax'!$A$1:$IC$1,0),FALSE),"")</f>
        <v>0.55559877153641524</v>
      </c>
      <c r="DK44" s="51" t="str">
        <f>_xlfn.IFNA(VLOOKUP($A44,'I-Emax'!$A:$IC,MATCH(DK$1,'I-Emax'!$A$1:$IC$1,0),FALSE),"")</f>
        <v/>
      </c>
      <c r="DL44" s="51">
        <f>_xlfn.IFNA(VLOOKUP($A44,'I-Emax'!$A:$IC,MATCH(DL$1,'I-Emax'!$A$1:$IC$1,0),FALSE),"")</f>
        <v>0.21007591442374052</v>
      </c>
      <c r="DM44" s="51">
        <f>_xlfn.IFNA(VLOOKUP($A44,'I-Emax'!$A:$IC,MATCH(DM$1,'I-Emax'!$A$1:$IC$1,0),FALSE),"")</f>
        <v>0.55241361381424747</v>
      </c>
      <c r="DN44" s="51">
        <f>_xlfn.IFNA(VLOOKUP($A44,'I-Emax'!$A:$IC,MATCH(DN$1,'I-Emax'!$A$1:$IC$1,0),FALSE),"")</f>
        <v>0.38076150710806245</v>
      </c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</row>
    <row r="45" spans="1:139" s="49" customFormat="1" x14ac:dyDescent="0.2">
      <c r="A45" s="29" t="s">
        <v>40</v>
      </c>
      <c r="B45" s="333" t="str">
        <f>VLOOKUP($A45,BI!$A:$Q,MATCH(B$1,BI!$A$1:$Q$1,0),FALSE)</f>
        <v/>
      </c>
      <c r="C45" s="373">
        <f>VLOOKUP($A45,BI!$A:$Q,MATCH(C$1,BI!$A$1:$Q$1,0),FALSE)</f>
        <v>1</v>
      </c>
      <c r="D45" s="373">
        <f>VLOOKUP($A45,BI!$A:$Q,MATCH(D$1,BI!$A$1:$Q$1,0),FALSE)</f>
        <v>1</v>
      </c>
      <c r="E45" s="373">
        <f>VLOOKUP($A45,BI!$A:$Q,MATCH(E$1,BI!$A$1:$Q$1,0),FALSE)</f>
        <v>1</v>
      </c>
      <c r="F45" s="373">
        <f>VLOOKUP($A45,BI!$A:$Q,MATCH(F$1,BI!$A$1:$Q$1,0),FALSE)</f>
        <v>1</v>
      </c>
      <c r="G45" s="373">
        <f>VLOOKUP($A45,BI!$A:$Q,MATCH(G$1,BI!$A$1:$Q$1,0),FALSE)</f>
        <v>1</v>
      </c>
      <c r="H45" s="373" t="str">
        <f>VLOOKUP($A45,BI!$A:$Q,MATCH(H$1,BI!$A$1:$Q$1,0),FALSE)</f>
        <v/>
      </c>
      <c r="I45" s="373" t="str">
        <f>VLOOKUP($A45,BI!$A:$Q,MATCH(I$1,BI!$A$1:$Q$1,0),FALSE)</f>
        <v/>
      </c>
      <c r="J45" s="373" t="str">
        <f>VLOOKUP($A45,BI!$A:$Q,MATCH(J$1,BI!$A$1:$Q$1,0),FALSE)</f>
        <v/>
      </c>
      <c r="K45" s="373">
        <f>VLOOKUP($A45,BI!$A:$Q,MATCH(K$1,BI!$A$1:$Q$1,0),FALSE)</f>
        <v>1</v>
      </c>
      <c r="L45" s="373">
        <f>VLOOKUP($A45,BI!$A:$Q,MATCH(L$1,BI!$A$1:$Q$1,0),FALSE)</f>
        <v>1</v>
      </c>
      <c r="M45" s="373">
        <f>VLOOKUP($A45,BI!$A:$Q,MATCH(M$1,BI!$A$1:$Q$1,0),FALSE)</f>
        <v>1</v>
      </c>
      <c r="N45" s="49">
        <f t="shared" si="2"/>
        <v>8</v>
      </c>
      <c r="O45" s="49" t="str">
        <f>VLOOKUP($A45,BI!$A:$Q,MATCH(O$1,BI!$A$1:$Q$1,0),FALSE)</f>
        <v/>
      </c>
      <c r="P45" s="37">
        <f>VLOOKUP($A45,BI!$A:$Q,MATCH(P$1,BI!$A$1:$Q$1,0),FALSE)</f>
        <v>1</v>
      </c>
      <c r="Q45" s="37">
        <f>VLOOKUP($A45,BI!$A:$Q,MATCH(Q$1,BI!$A$1:$Q$1,0),FALSE)</f>
        <v>1</v>
      </c>
      <c r="R45" s="37">
        <f>VLOOKUP($A45,BI!$A:$Q,MATCH(R$1,BI!$A$1:$Q$1,0),FALSE)</f>
        <v>1</v>
      </c>
      <c r="S45" s="37">
        <f t="shared" si="3"/>
        <v>3</v>
      </c>
      <c r="T45" s="61" cm="1">
        <f t="array" ref="T45">IFERROR(IF(N45&gt;2,RSQ(IF($B45:$M45&lt;&gt;"",AE45:AP45,""),IF($B45:$M45&lt;&gt;"",AQ45:BB45,"")),""),"")</f>
        <v>3.2585738907498038E-2</v>
      </c>
      <c r="U45" s="51" cm="1">
        <f t="array" ref="U45">IFERROR(IF($N45&gt;2,RSQ(IF($AE45:$AP45&lt;&gt;"",BC45:BN45,""),IF($AE45:$AP45&lt;&gt;"",BO45:BZ45,"")),""),"")</f>
        <v>2.902752844136916E-2</v>
      </c>
      <c r="V45" s="51" cm="1">
        <f t="array" ref="V45">IFERROR(IF($N45&gt;2,RSQ(IF($B45:$M45&lt;&gt;"",CA45:CL45,""),IF($B45:$M45&lt;&gt;"",CM45:CX45,"")),""),"")</f>
        <v>2.9027528441369171E-2</v>
      </c>
      <c r="W45" s="61" cm="1">
        <f t="array" ref="W45">IFERROR(IF(AND($S45&gt;2,$N45&gt;2),RSQ(IF($B45:$M45&lt;&gt;"",AE45:AP45,""),IF($B45:$M45&lt;&gt;"",AQ45:BB45,"")),""),"")</f>
        <v>3.2585738907498038E-2</v>
      </c>
      <c r="X45" s="51" cm="1">
        <f t="array" ref="X45">IFERROR(IF(AND($S45&gt;2,$N45&gt;2),RSQ(IF($AE45:$AP45&lt;&gt;"",BC45:BN45,""),IF($AE45:$AP45&lt;&gt;"",BO45:BZ45,"")),""),"")</f>
        <v>2.902752844136916E-2</v>
      </c>
      <c r="Y45" s="61" cm="1">
        <f t="array" ref="Y45">IFERROR(IF(COUNT(C45:G45)&gt;2,RSQ(IF($C45:$G45&lt;&gt;"",AF45:AJ45,""),IF($C45:$G45&lt;&gt;"",AR45:AV45,"")),""),"")</f>
        <v>0.12195008090707322</v>
      </c>
      <c r="Z45" s="51" cm="1">
        <f t="array" ref="Z45">IFERROR(IF(COUNT(C45:G45)&gt;2,RSQ(IF($C45:$G45&lt;&gt;"",BD45:BH45,""),IF($C45:$G45&lt;&gt;"",BP45:BT45,"")),""),"")</f>
        <v>0.53263480478179781</v>
      </c>
      <c r="AA45" s="51" t="str" cm="1">
        <f t="array" ref="AA45">IFERROR(IF(COUNT(H45:K45)&gt;2,RSQ(IF($H45:$K45&lt;&gt;"",AK45:AN45,""),IF($H45:$K45&lt;&gt;"",AW45:AZ45,"")),""),"")</f>
        <v/>
      </c>
      <c r="AB45" s="51" t="str" cm="1">
        <f t="array" ref="AB45">IFERROR(IF(COUNT(H45:K45)&gt;2,RSQ(IF($H45:$K45&lt;&gt;"",BI45:BL45,""),IF($H45:$K45&lt;&gt;"",BU45:BX45,"")),""),"")</f>
        <v/>
      </c>
      <c r="AC45" s="61" cm="1">
        <f t="array" ref="AC45">IFERROR(IF($S45&gt;2,RSQ(IF($O45:$R45&lt;&gt;"",CY45:DB45,""),IF($O45:$R45&lt;&gt;"",DC45:DF45,"")),""),"")</f>
        <v>0.52088318280809942</v>
      </c>
      <c r="AD45" s="51" cm="1">
        <f t="array" ref="AD45">IFERROR(IF($S45&gt;2,RSQ(IF($O45:$R45&lt;&gt;"",DG45:DJ45,""),IF($O45:$R45&lt;&gt;"",DK45:DN45,"")),""),"")</f>
        <v>1.5668726539745271E-3</v>
      </c>
      <c r="AE45" s="80" t="str">
        <f>_xlfn.IFNA(VLOOKUP($A45,'B-Emax'!$A:$BM,MATCH(AE$1,'B-Emax'!$A$1:$BM$1,0),FALSE),"")</f>
        <v/>
      </c>
      <c r="AF45" s="81">
        <f>_xlfn.IFNA(VLOOKUP($A45,'B-Emax'!$A:$BM,MATCH(AF$1,'B-Emax'!$A$1:$BM$1,0),FALSE),"")</f>
        <v>402</v>
      </c>
      <c r="AG45" s="81">
        <f>_xlfn.IFNA(VLOOKUP($A45,'B-Emax'!$A:$BM,MATCH(AG$1,'B-Emax'!$A$1:$BM$1,0),FALSE),"")</f>
        <v>259.5</v>
      </c>
      <c r="AH45" s="81">
        <f>_xlfn.IFNA(VLOOKUP($A45,'B-Emax'!$A:$BM,MATCH(AH$1,'B-Emax'!$A$1:$BM$1,0),FALSE),"")</f>
        <v>226.4</v>
      </c>
      <c r="AI45" s="81">
        <f>_xlfn.IFNA(VLOOKUP($A45,'B-Emax'!$A:$BM,MATCH(AI$1,'B-Emax'!$A$1:$BM$1,0),FALSE),"")</f>
        <v>487.9</v>
      </c>
      <c r="AJ45" s="81">
        <f>_xlfn.IFNA(VLOOKUP($A45,'B-Emax'!$A:$BM,MATCH(AJ$1,'B-Emax'!$A$1:$BM$1,0),FALSE),"")</f>
        <v>237.3</v>
      </c>
      <c r="AK45" s="82" t="str">
        <f>_xlfn.IFNA(VLOOKUP($A45,'B-Emax'!$A:$BM,MATCH(AK$1,'B-Emax'!$A$1:$BM$1,0),FALSE),"")</f>
        <v/>
      </c>
      <c r="AL45" s="82" t="str">
        <f>_xlfn.IFNA(VLOOKUP($A45,'B-Emax'!$A:$BM,MATCH(AL$1,'B-Emax'!$A$1:$BM$1,0),FALSE),"")</f>
        <v/>
      </c>
      <c r="AM45" s="82" t="str">
        <f>_xlfn.IFNA(VLOOKUP($A45,'B-Emax'!$A:$BM,MATCH(AM$1,'B-Emax'!$A$1:$BM$1,0),FALSE),"")</f>
        <v/>
      </c>
      <c r="AN45" s="81">
        <f>_xlfn.IFNA(VLOOKUP($A45,'B-Emax'!$A:$BM,MATCH(AN$1,'B-Emax'!$A$1:$BM$1,0),FALSE),"")</f>
        <v>662.8</v>
      </c>
      <c r="AO45" s="82">
        <f>_xlfn.IFNA(VLOOKUP($A45,'B-Emax'!$A:$BM,MATCH(AO$1,'B-Emax'!$A$1:$BM$1,0),FALSE),"")</f>
        <v>101.8</v>
      </c>
      <c r="AP45" s="82">
        <f>_xlfn.IFNA(VLOOKUP($A45,'B-Emax'!$A:$BM,MATCH(AP$1,'B-Emax'!$A$1:$BM$1,0),FALSE),"")</f>
        <v>316.89999999999998</v>
      </c>
      <c r="AQ45" s="50" t="str">
        <f>_xlfn.IFNA(VLOOKUP($A45,'I-Emax'!$A:$BM,MATCH(AQ$1,'I-Emax'!$A$1:$BM$1,0),FALSE),"")</f>
        <v/>
      </c>
      <c r="AR45" s="50">
        <f>_xlfn.IFNA(VLOOKUP($A45,'I-Emax'!$A:$BM,MATCH(AR$1,'I-Emax'!$A$1:$BM$1,0),FALSE),"")</f>
        <v>7.3</v>
      </c>
      <c r="AS45" s="50">
        <f>_xlfn.IFNA(VLOOKUP($A45,'I-Emax'!$A:$BM,MATCH(AS$1,'I-Emax'!$A$1:$BM$1,0),FALSE),"")</f>
        <v>7.3</v>
      </c>
      <c r="AT45" s="50">
        <f>_xlfn.IFNA(VLOOKUP($A45,'I-Emax'!$A:$BM,MATCH(AT$1,'I-Emax'!$A$1:$BM$1,0),FALSE),"")</f>
        <v>11.5</v>
      </c>
      <c r="AU45" s="50">
        <f>_xlfn.IFNA(VLOOKUP($A45,'I-Emax'!$A:$BM,MATCH(AU$1,'I-Emax'!$A$1:$BM$1,0),FALSE),"")</f>
        <v>11.5</v>
      </c>
      <c r="AV45" s="50">
        <f>_xlfn.IFNA(VLOOKUP($A45,'I-Emax'!$A:$BM,MATCH(AV$1,'I-Emax'!$A$1:$BM$1,0),FALSE),"")</f>
        <v>5.5</v>
      </c>
      <c r="AW45" s="50" t="str">
        <f>_xlfn.IFNA(VLOOKUP($A45,'I-Emax'!$A:$BM,MATCH(AW$1,'I-Emax'!$A$1:$BM$1,0),FALSE),"")</f>
        <v/>
      </c>
      <c r="AX45" s="50" t="str">
        <f>_xlfn.IFNA(VLOOKUP($A45,'I-Emax'!$A:$BM,MATCH(AX$1,'I-Emax'!$A$1:$BM$1,0),FALSE),"")</f>
        <v/>
      </c>
      <c r="AY45" s="50" t="str">
        <f>_xlfn.IFNA(VLOOKUP($A45,'I-Emax'!$A:$BM,MATCH(AY$1,'I-Emax'!$A$1:$BM$1,0),FALSE),"")</f>
        <v/>
      </c>
      <c r="AZ45" s="50">
        <f>_xlfn.IFNA(VLOOKUP($A45,'I-Emax'!$A:$BM,MATCH(AZ$1,'I-Emax'!$A$1:$BM$1,0),FALSE),"")</f>
        <v>18.600000000000001</v>
      </c>
      <c r="BA45" s="50">
        <f>_xlfn.IFNA(VLOOKUP($A45,'I-Emax'!$A:$BM,MATCH(BA$1,'I-Emax'!$A$1:$BM$1,0),FALSE),"")</f>
        <v>18.2</v>
      </c>
      <c r="BB45" s="50">
        <f>_xlfn.IFNA(VLOOKUP($A45,'I-Emax'!$A:$BM,MATCH(BB$1,'I-Emax'!$A$1:$BM$1,0),FALSE),"")</f>
        <v>19</v>
      </c>
      <c r="BC45" s="40" t="str">
        <f>_xlfn.IFNA(VLOOKUP($A45,'B-Emax'!$A:$BM,MATCH(BC$1,'B-Emax'!$A$1:$BM$1,0),FALSE),"")</f>
        <v/>
      </c>
      <c r="BD45" s="41">
        <f>_xlfn.IFNA(VLOOKUP($A45,'B-Emax'!$A:$BM,MATCH(BD$1,'B-Emax'!$A$1:$BM$1,0),FALSE),"")</f>
        <v>0.43553629469122429</v>
      </c>
      <c r="BE45" s="41">
        <f>_xlfn.IFNA(VLOOKUP($A45,'B-Emax'!$A:$BM,MATCH(BE$1,'B-Emax'!$A$1:$BM$1,0),FALSE),"")</f>
        <v>0.42942247228197916</v>
      </c>
      <c r="BF45" s="41">
        <f>_xlfn.IFNA(VLOOKUP($A45,'B-Emax'!$A:$BM,MATCH(BF$1,'B-Emax'!$A$1:$BM$1,0),FALSE),"")</f>
        <v>0.60860215053763445</v>
      </c>
      <c r="BG45" s="41">
        <f>_xlfn.IFNA(VLOOKUP($A45,'B-Emax'!$A:$BM,MATCH(BG$1,'B-Emax'!$A$1:$BM$1,0),FALSE),"")</f>
        <v>1</v>
      </c>
      <c r="BH45" s="41">
        <f>_xlfn.IFNA(VLOOKUP($A45,'B-Emax'!$A:$BM,MATCH(BH$1,'B-Emax'!$A$1:$BM$1,0),FALSE),"")</f>
        <v>0.6882250580046404</v>
      </c>
      <c r="BI45" s="41" t="str">
        <f>_xlfn.IFNA(VLOOKUP($A45,'B-Emax'!$A:$BM,MATCH(BI$1,'B-Emax'!$A$1:$BM$1,0),FALSE),"")</f>
        <v/>
      </c>
      <c r="BJ45" s="41" t="str">
        <f>_xlfn.IFNA(VLOOKUP($A45,'B-Emax'!$A:$BM,MATCH(BJ$1,'B-Emax'!$A$1:$BM$1,0),FALSE),"")</f>
        <v/>
      </c>
      <c r="BK45" s="41" t="str">
        <f>_xlfn.IFNA(VLOOKUP($A45,'B-Emax'!$A:$BM,MATCH(BK$1,'B-Emax'!$A$1:$BM$1,0),FALSE),"")</f>
        <v/>
      </c>
      <c r="BL45" s="41">
        <f>_xlfn.IFNA(VLOOKUP($A45,'B-Emax'!$A:$BM,MATCH(BL$1,'B-Emax'!$A$1:$BM$1,0),FALSE),"")</f>
        <v>0.62118088097469537</v>
      </c>
      <c r="BM45" s="41">
        <f>_xlfn.IFNA(VLOOKUP($A45,'B-Emax'!$A:$BM,MATCH(BM$1,'B-Emax'!$A$1:$BM$1,0),FALSE),"")</f>
        <v>0.83442622950819667</v>
      </c>
      <c r="BN45" s="41">
        <f>_xlfn.IFNA(VLOOKUP($A45,'B-Emax'!$A:$BM,MATCH(BN$1,'B-Emax'!$A$1:$BM$1,0),FALSE),"")</f>
        <v>0.4487397337864627</v>
      </c>
      <c r="BO45" s="47" t="str">
        <f>_xlfn.IFNA(VLOOKUP($A45,'I-Emax'!$A:$BM,MATCH(BO$1,'I-Emax'!$A$1:$BM$1,0),FALSE),"")</f>
        <v/>
      </c>
      <c r="BP45" s="47">
        <f>_xlfn.IFNA(VLOOKUP($A45,'I-Emax'!$A:$BM,MATCH(BP$1,'I-Emax'!$A$1:$BM$1,0),FALSE),"")</f>
        <v>0.14119922630560927</v>
      </c>
      <c r="BQ45" s="47">
        <f>_xlfn.IFNA(VLOOKUP($A45,'I-Emax'!$A:$BM,MATCH(BQ$1,'I-Emax'!$A$1:$BM$1,0),FALSE),"")</f>
        <v>0.14119922630560927</v>
      </c>
      <c r="BR45" s="47">
        <f>_xlfn.IFNA(VLOOKUP($A45,'I-Emax'!$A:$BM,MATCH(BR$1,'I-Emax'!$A$1:$BM$1,0),FALSE),"")</f>
        <v>0.23809523809523811</v>
      </c>
      <c r="BS45" s="47">
        <f>_xlfn.IFNA(VLOOKUP($A45,'I-Emax'!$A:$BM,MATCH(BS$1,'I-Emax'!$A$1:$BM$1,0),FALSE),"")</f>
        <v>0.23809523809523811</v>
      </c>
      <c r="BT45" s="47">
        <f>_xlfn.IFNA(VLOOKUP($A45,'I-Emax'!$A:$BM,MATCH(BT$1,'I-Emax'!$A$1:$BM$1,0),FALSE),"")</f>
        <v>0.15942028985507245</v>
      </c>
      <c r="BU45" s="47" t="str">
        <f>_xlfn.IFNA(VLOOKUP($A45,'I-Emax'!$A:$BM,MATCH(BU$1,'I-Emax'!$A$1:$BM$1,0),FALSE),"")</f>
        <v/>
      </c>
      <c r="BV45" s="47" t="str">
        <f>_xlfn.IFNA(VLOOKUP($A45,'I-Emax'!$A:$BM,MATCH(BV$1,'I-Emax'!$A$1:$BM$1,0),FALSE),"")</f>
        <v/>
      </c>
      <c r="BW45" s="47" t="str">
        <f>_xlfn.IFNA(VLOOKUP($A45,'I-Emax'!$A:$BM,MATCH(BW$1,'I-Emax'!$A$1:$BM$1,0),FALSE),"")</f>
        <v/>
      </c>
      <c r="BX45" s="47">
        <f>_xlfn.IFNA(VLOOKUP($A45,'I-Emax'!$A:$BM,MATCH(BX$1,'I-Emax'!$A$1:$BM$1,0),FALSE),"")</f>
        <v>0.36831683168316837</v>
      </c>
      <c r="BY45" s="47">
        <f>_xlfn.IFNA(VLOOKUP($A45,'I-Emax'!$A:$BM,MATCH(BY$1,'I-Emax'!$A$1:$BM$1,0),FALSE),"")</f>
        <v>0.34666666666666668</v>
      </c>
      <c r="BZ45" s="47">
        <f>_xlfn.IFNA(VLOOKUP($A45,'I-Emax'!$A:$BM,MATCH(BZ$1,'I-Emax'!$A$1:$BM$1,0),FALSE),"")</f>
        <v>0.39665970772442588</v>
      </c>
      <c r="CA45" s="40" t="str">
        <f>_xlfn.IFNA(VLOOKUP($A45,'B-Emax'!$A:$BM,MATCH(CA$1,'B-Emax'!$A$1:$BM$1,0),FALSE),"")</f>
        <v/>
      </c>
      <c r="CB45" s="41">
        <f>_xlfn.IFNA(VLOOKUP($A45,'B-Emax'!$A:$BM,MATCH(CB$1,'B-Emax'!$A$1:$BM$1,0),FALSE),"")</f>
        <v>1.0715147569335358E-2</v>
      </c>
      <c r="CC45" s="41">
        <f>_xlfn.IFNA(VLOOKUP($A45,'B-Emax'!$A:$BM,MATCH(CC$1,'B-Emax'!$A$1:$BM$1,0),FALSE),"")</f>
        <v>0</v>
      </c>
      <c r="CD45" s="41">
        <f>_xlfn.IFNA(VLOOKUP($A45,'B-Emax'!$A:$BM,MATCH(CD$1,'B-Emax'!$A$1:$BM$1,0),FALSE),"")</f>
        <v>0.31403213332335411</v>
      </c>
      <c r="CE45" s="41">
        <f>_xlfn.IFNA(VLOOKUP($A45,'B-Emax'!$A:$BM,MATCH(CE$1,'B-Emax'!$A$1:$BM$1,0),FALSE),"")</f>
        <v>1</v>
      </c>
      <c r="CF45" s="41">
        <f>_xlfn.IFNA(VLOOKUP($A45,'B-Emax'!$A:$BM,MATCH(CF$1,'B-Emax'!$A$1:$BM$1,0),FALSE),"")</f>
        <v>0.4535800538056966</v>
      </c>
      <c r="CG45" s="41" t="str">
        <f>_xlfn.IFNA(VLOOKUP($A45,'B-Emax'!$A:$BM,MATCH(CG$1,'B-Emax'!$A$1:$BM$1,0),FALSE),"")</f>
        <v/>
      </c>
      <c r="CH45" s="41" t="str">
        <f>_xlfn.IFNA(VLOOKUP($A45,'B-Emax'!$A:$BM,MATCH(CH$1,'B-Emax'!$A$1:$BM$1,0),FALSE),"")</f>
        <v/>
      </c>
      <c r="CI45" s="41" t="str">
        <f>_xlfn.IFNA(VLOOKUP($A45,'B-Emax'!$A:$BM,MATCH(CI$1,'B-Emax'!$A$1:$BM$1,0),FALSE),"")</f>
        <v/>
      </c>
      <c r="CJ45" s="41">
        <f>_xlfn.IFNA(VLOOKUP($A45,'B-Emax'!$A:$BM,MATCH(CJ$1,'B-Emax'!$A$1:$BM$1,0),FALSE),"")</f>
        <v>0.33607774470130047</v>
      </c>
      <c r="CK45" s="41">
        <f>_xlfn.IFNA(VLOOKUP($A45,'B-Emax'!$A:$BM,MATCH(CK$1,'B-Emax'!$A$1:$BM$1,0),FALSE),"")</f>
        <v>0.70981371952379135</v>
      </c>
      <c r="CL45" s="41">
        <f>_xlfn.IFNA(VLOOKUP($A45,'B-Emax'!$A:$BM,MATCH(CL$1,'B-Emax'!$A$1:$BM$1,0),FALSE),"")</f>
        <v>3.3855629719139801E-2</v>
      </c>
      <c r="CM45" s="47" t="str">
        <f>_xlfn.IFNA(VLOOKUP($A45,'I-Emax'!$A:$BQ,MATCH(CM$1,'I-Emax'!$A$1:$BQ$1,0),FALSE),"")</f>
        <v/>
      </c>
      <c r="CN45" s="47">
        <f>_xlfn.IFNA(VLOOKUP($A45,'I-Emax'!$A:$BQ,MATCH(CN$1,'I-Emax'!$A$1:$BQ$1,0),FALSE),"")</f>
        <v>0</v>
      </c>
      <c r="CO45" s="47">
        <f>_xlfn.IFNA(VLOOKUP($A45,'I-Emax'!$A:$BQ,MATCH(CO$1,'I-Emax'!$A$1:$BQ$1,0),FALSE),"")</f>
        <v>0</v>
      </c>
      <c r="CP45" s="47">
        <f>_xlfn.IFNA(VLOOKUP($A45,'I-Emax'!$A:$BQ,MATCH(CP$1,'I-Emax'!$A$1:$BQ$1,0),FALSE),"")</f>
        <v>0.37929941747338974</v>
      </c>
      <c r="CQ45" s="47">
        <f>_xlfn.IFNA(VLOOKUP($A45,'I-Emax'!$A:$BQ,MATCH(CQ$1,'I-Emax'!$A$1:$BQ$1,0),FALSE),"")</f>
        <v>0.37929941747338974</v>
      </c>
      <c r="CR45" s="47">
        <f>_xlfn.IFNA(VLOOKUP($A45,'I-Emax'!$A:$BQ,MATCH(CR$1,'I-Emax'!$A$1:$BQ$1,0),FALSE),"")</f>
        <v>7.132634937609203E-2</v>
      </c>
      <c r="CS45" s="47" t="str">
        <f>_xlfn.IFNA(VLOOKUP($A45,'I-Emax'!$A:$BQ,MATCH(CS$1,'I-Emax'!$A$1:$BQ$1,0),FALSE),"")</f>
        <v/>
      </c>
      <c r="CT45" s="47" t="str">
        <f>_xlfn.IFNA(VLOOKUP($A45,'I-Emax'!$A:$BQ,MATCH(CT$1,'I-Emax'!$A$1:$BQ$1,0),FALSE),"")</f>
        <v/>
      </c>
      <c r="CU45" s="47" t="str">
        <f>_xlfn.IFNA(VLOOKUP($A45,'I-Emax'!$A:$BQ,MATCH(CU$1,'I-Emax'!$A$1:$BQ$1,0),FALSE),"")</f>
        <v/>
      </c>
      <c r="CV45" s="47">
        <f>_xlfn.IFNA(VLOOKUP($A45,'I-Emax'!$A:$BQ,MATCH(CV$1,'I-Emax'!$A$1:$BQ$1,0),FALSE),"")</f>
        <v>0.88905181778472198</v>
      </c>
      <c r="CW45" s="47">
        <f>_xlfn.IFNA(VLOOKUP($A45,'I-Emax'!$A:$BQ,MATCH(CW$1,'I-Emax'!$A$1:$BQ$1,0),FALSE),"")</f>
        <v>0.80430225144766032</v>
      </c>
      <c r="CX45" s="47">
        <f>_xlfn.IFNA(VLOOKUP($A45,'I-Emax'!$A:$BQ,MATCH(CX$1,'I-Emax'!$A$1:$BQ$1,0),FALSE),"")</f>
        <v>1</v>
      </c>
      <c r="CY45" s="147" t="str">
        <f>_xlfn.IFNA(VLOOKUP($A45,'B-Emax'!$A:$IC,MATCH(CY$1,'B-Emax'!$A$1:$IC$1,0),FALSE),"")</f>
        <v/>
      </c>
      <c r="CZ45" s="51">
        <f>_xlfn.IFNA(VLOOKUP($A45,'B-Emax'!$A:$IC,MATCH(CZ$1,'B-Emax'!$A$1:$IC$1,0),FALSE),"")</f>
        <v>1</v>
      </c>
      <c r="DA45" s="51">
        <f>_xlfn.IFNA(VLOOKUP($A45,'B-Emax'!$A:$IC,MATCH(DA$1,'B-Emax'!$A$1:$IC$1,0),FALSE),"")</f>
        <v>0.62118088097469537</v>
      </c>
      <c r="DB45" s="51">
        <f>_xlfn.IFNA(VLOOKUP($A45,'B-Emax'!$A:$IC,MATCH(DB$1,'B-Emax'!$A$1:$IC$1,0),FALSE),"")</f>
        <v>0.83442622950819667</v>
      </c>
      <c r="DC45" s="51" t="str">
        <f>_xlfn.IFNA(VLOOKUP($A45,'I-Emax'!$A:$IC,MATCH(DC$1,'I-Emax'!$A$1:$IC$1,0),FALSE),"")</f>
        <v/>
      </c>
      <c r="DD45" s="51">
        <f>_xlfn.IFNA(VLOOKUP($A45,'I-Emax'!$A:$IC,MATCH(DD$1,'I-Emax'!$A$1:$IC$1,0),FALSE),"")</f>
        <v>0.23809523809523811</v>
      </c>
      <c r="DE45" s="51">
        <f>_xlfn.IFNA(VLOOKUP($A45,'I-Emax'!$A:$IC,MATCH(DE$1,'I-Emax'!$A$1:$IC$1,0),FALSE),"")</f>
        <v>0.36831683168316837</v>
      </c>
      <c r="DF45" s="51">
        <f>_xlfn.IFNA(VLOOKUP($A45,'I-Emax'!$A:$IC,MATCH(DF$1,'I-Emax'!$A$1:$IC$1,0),FALSE),"")</f>
        <v>0.39665970772442588</v>
      </c>
      <c r="DG45" s="147" t="str">
        <f>_xlfn.IFNA(VLOOKUP($A45,'B-Emax'!$A:$IC,MATCH(DG$1,'B-Emax'!$A$1:$IC$1,0),FALSE),"")</f>
        <v/>
      </c>
      <c r="DH45" s="51">
        <f>_xlfn.IFNA(VLOOKUP($A45,'B-Emax'!$A:$IC,MATCH(DH$1,'B-Emax'!$A$1:$IC$1,0),FALSE),"")</f>
        <v>0.63235719510309563</v>
      </c>
      <c r="DI45" s="51">
        <f>_xlfn.IFNA(VLOOKUP($A45,'B-Emax'!$A:$IC,MATCH(DI$1,'B-Emax'!$A$1:$IC$1,0),FALSE),"")</f>
        <v>0.62118088097469537</v>
      </c>
      <c r="DJ45" s="51">
        <f>_xlfn.IFNA(VLOOKUP($A45,'B-Emax'!$A:$IC,MATCH(DJ$1,'B-Emax'!$A$1:$IC$1,0),FALSE),"")</f>
        <v>0.64158298164732974</v>
      </c>
      <c r="DK45" s="51" t="str">
        <f>_xlfn.IFNA(VLOOKUP($A45,'I-Emax'!$A:$IC,MATCH(DK$1,'I-Emax'!$A$1:$IC$1,0),FALSE),"")</f>
        <v/>
      </c>
      <c r="DL45" s="51">
        <f>_xlfn.IFNA(VLOOKUP($A45,'I-Emax'!$A:$IC,MATCH(DL$1,'I-Emax'!$A$1:$IC$1,0),FALSE),"")</f>
        <v>0.18360184373135344</v>
      </c>
      <c r="DM45" s="51">
        <f>_xlfn.IFNA(VLOOKUP($A45,'I-Emax'!$A:$IC,MATCH(DM$1,'I-Emax'!$A$1:$IC$1,0),FALSE),"")</f>
        <v>0.36831683168316837</v>
      </c>
      <c r="DN45" s="51">
        <f>_xlfn.IFNA(VLOOKUP($A45,'I-Emax'!$A:$IC,MATCH(DN$1,'I-Emax'!$A$1:$IC$1,0),FALSE),"")</f>
        <v>0.37166318719554625</v>
      </c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</row>
    <row r="46" spans="1:139" s="49" customFormat="1" x14ac:dyDescent="0.2">
      <c r="A46" s="29" t="s">
        <v>15</v>
      </c>
      <c r="B46" s="333" t="str">
        <f>VLOOKUP($A46,BI!$A:$Q,MATCH(B$1,BI!$A$1:$Q$1,0),FALSE)</f>
        <v/>
      </c>
      <c r="C46" s="373">
        <f>VLOOKUP($A46,BI!$A:$Q,MATCH(C$1,BI!$A$1:$Q$1,0),FALSE)</f>
        <v>1</v>
      </c>
      <c r="D46" s="373">
        <f>VLOOKUP($A46,BI!$A:$Q,MATCH(D$1,BI!$A$1:$Q$1,0),FALSE)</f>
        <v>1</v>
      </c>
      <c r="E46" s="373">
        <f>VLOOKUP($A46,BI!$A:$Q,MATCH(E$1,BI!$A$1:$Q$1,0),FALSE)</f>
        <v>1</v>
      </c>
      <c r="F46" s="373">
        <f>VLOOKUP($A46,BI!$A:$Q,MATCH(F$1,BI!$A$1:$Q$1,0),FALSE)</f>
        <v>1</v>
      </c>
      <c r="G46" s="373" t="str">
        <f>VLOOKUP($A46,BI!$A:$Q,MATCH(G$1,BI!$A$1:$Q$1,0),FALSE)</f>
        <v/>
      </c>
      <c r="H46" s="373">
        <f>VLOOKUP($A46,BI!$A:$Q,MATCH(H$1,BI!$A$1:$Q$1,0),FALSE)</f>
        <v>1</v>
      </c>
      <c r="I46" s="373">
        <f>VLOOKUP($A46,BI!$A:$Q,MATCH(I$1,BI!$A$1:$Q$1,0),FALSE)</f>
        <v>1</v>
      </c>
      <c r="J46" s="373">
        <f>VLOOKUP($A46,BI!$A:$Q,MATCH(J$1,BI!$A$1:$Q$1,0),FALSE)</f>
        <v>1</v>
      </c>
      <c r="K46" s="373">
        <f>VLOOKUP($A46,BI!$A:$Q,MATCH(K$1,BI!$A$1:$Q$1,0),FALSE)</f>
        <v>1</v>
      </c>
      <c r="L46" s="373" t="str">
        <f>VLOOKUP($A46,BI!$A:$Q,MATCH(L$1,BI!$A$1:$Q$1,0),FALSE)</f>
        <v/>
      </c>
      <c r="M46" s="373">
        <f>VLOOKUP($A46,BI!$A:$Q,MATCH(M$1,BI!$A$1:$Q$1,0),FALSE)</f>
        <v>1</v>
      </c>
      <c r="N46" s="49">
        <f t="shared" si="2"/>
        <v>9</v>
      </c>
      <c r="O46" s="49" t="str">
        <f>VLOOKUP($A46,BI!$A:$Q,MATCH(O$1,BI!$A$1:$Q$1,0),FALSE)</f>
        <v/>
      </c>
      <c r="P46" s="37">
        <f>VLOOKUP($A46,BI!$A:$Q,MATCH(P$1,BI!$A$1:$Q$1,0),FALSE)</f>
        <v>1</v>
      </c>
      <c r="Q46" s="37">
        <f>VLOOKUP($A46,BI!$A:$Q,MATCH(Q$1,BI!$A$1:$Q$1,0),FALSE)</f>
        <v>1</v>
      </c>
      <c r="R46" s="37">
        <f>VLOOKUP($A46,BI!$A:$Q,MATCH(R$1,BI!$A$1:$Q$1,0),FALSE)</f>
        <v>1</v>
      </c>
      <c r="S46" s="37">
        <f t="shared" si="3"/>
        <v>3</v>
      </c>
      <c r="T46" s="61" cm="1">
        <f t="array" ref="T46">IFERROR(IF(N46&gt;2,RSQ(IF($B46:$M46&lt;&gt;"",AE46:AP46,""),IF($B46:$M46&lt;&gt;"",AQ46:BB46,"")),""),"")</f>
        <v>0.31282537773506536</v>
      </c>
      <c r="U46" s="51" cm="1">
        <f t="array" ref="U46">IFERROR(IF($N46&gt;2,RSQ(IF($AE46:$AP46&lt;&gt;"",BC46:BN46,""),IF($AE46:$AP46&lt;&gt;"",BO46:BZ46,"")),""),"")</f>
        <v>1.6830800716421263E-4</v>
      </c>
      <c r="V46" s="51" cm="1">
        <f t="array" ref="V46">IFERROR(IF($N46&gt;2,RSQ(IF($B46:$M46&lt;&gt;"",CA46:CL46,""),IF($B46:$M46&lt;&gt;"",CM46:CX46,"")),""),"")</f>
        <v>1.6830800716421295E-4</v>
      </c>
      <c r="W46" s="61" cm="1">
        <f t="array" ref="W46">IFERROR(IF(AND($S46&gt;2,$N46&gt;2),RSQ(IF($B46:$M46&lt;&gt;"",AE46:AP46,""),IF($B46:$M46&lt;&gt;"",AQ46:BB46,"")),""),"")</f>
        <v>0.31282537773506536</v>
      </c>
      <c r="X46" s="51" cm="1">
        <f t="array" ref="X46">IFERROR(IF(AND($S46&gt;2,$N46&gt;2),RSQ(IF($AE46:$AP46&lt;&gt;"",BC46:BN46,""),IF($AE46:$AP46&lt;&gt;"",BO46:BZ46,"")),""),"")</f>
        <v>1.6830800716421263E-4</v>
      </c>
      <c r="Y46" s="61" cm="1">
        <f t="array" ref="Y46">IFERROR(IF(COUNT(C46:G46)&gt;2,RSQ(IF($C46:$G46&lt;&gt;"",AF46:AJ46,""),IF($C46:$G46&lt;&gt;"",AR46:AV46,"")),""),"")</f>
        <v>0.88585561851202477</v>
      </c>
      <c r="Z46" s="51" cm="1">
        <f t="array" ref="Z46">IFERROR(IF(COUNT(C46:G46)&gt;2,RSQ(IF($C46:$G46&lt;&gt;"",BD46:BH46,""),IF($C46:$G46&lt;&gt;"",BP46:BT46,"")),""),"")</f>
        <v>0.15444893269047683</v>
      </c>
      <c r="AA46" s="51" cm="1">
        <f t="array" ref="AA46">IFERROR(IF(COUNT(H46:K46)&gt;2,RSQ(IF($H46:$K46&lt;&gt;"",AK46:AN46,""),IF($H46:$K46&lt;&gt;"",AW46:AZ46,"")),""),"")</f>
        <v>8.7726758797535151E-2</v>
      </c>
      <c r="AB46" s="51" cm="1">
        <f t="array" ref="AB46">IFERROR(IF(COUNT(H46:K46)&gt;2,RSQ(IF($H46:$K46&lt;&gt;"",BI46:BL46,""),IF($H46:$K46&lt;&gt;"",BU46:BX46,"")),""),"")</f>
        <v>0.76129757663798681</v>
      </c>
      <c r="AC46" s="61" cm="1">
        <f t="array" ref="AC46">IFERROR(IF($S46&gt;2,RSQ(IF($O46:$R46&lt;&gt;"",CY46:DB46,""),IF($O46:$R46&lt;&gt;"",DC46:DF46,"")),""),"")</f>
        <v>5.2084477939851173E-2</v>
      </c>
      <c r="AD46" s="51" cm="1">
        <f t="array" ref="AD46">IFERROR(IF($S46&gt;2,RSQ(IF($O46:$R46&lt;&gt;"",DG46:DJ46,""),IF($O46:$R46&lt;&gt;"",DK46:DN46,"")),""),"")</f>
        <v>3.9826786418331872E-3</v>
      </c>
      <c r="AE46" s="80" t="str">
        <f>_xlfn.IFNA(VLOOKUP($A46,'B-Emax'!$A:$BM,MATCH(AE$1,'B-Emax'!$A$1:$BM$1,0),FALSE),"")</f>
        <v/>
      </c>
      <c r="AF46" s="81">
        <f>_xlfn.IFNA(VLOOKUP($A46,'B-Emax'!$A:$BM,MATCH(AF$1,'B-Emax'!$A$1:$BM$1,0),FALSE),"")</f>
        <v>313.10000000000002</v>
      </c>
      <c r="AG46" s="81">
        <f>_xlfn.IFNA(VLOOKUP($A46,'B-Emax'!$A:$BM,MATCH(AG$1,'B-Emax'!$A$1:$BM$1,0),FALSE),"")</f>
        <v>344.6</v>
      </c>
      <c r="AH46" s="81">
        <f>_xlfn.IFNA(VLOOKUP($A46,'B-Emax'!$A:$BM,MATCH(AH$1,'B-Emax'!$A$1:$BM$1,0),FALSE),"")</f>
        <v>203.6</v>
      </c>
      <c r="AI46" s="81">
        <f>_xlfn.IFNA(VLOOKUP($A46,'B-Emax'!$A:$BM,MATCH(AI$1,'B-Emax'!$A$1:$BM$1,0),FALSE),"")</f>
        <v>246</v>
      </c>
      <c r="AJ46" s="81" t="str">
        <f>_xlfn.IFNA(VLOOKUP($A46,'B-Emax'!$A:$BM,MATCH(AJ$1,'B-Emax'!$A$1:$BM$1,0),FALSE),"")</f>
        <v/>
      </c>
      <c r="AK46" s="82">
        <f>_xlfn.IFNA(VLOOKUP($A46,'B-Emax'!$A:$BM,MATCH(AK$1,'B-Emax'!$A$1:$BM$1,0),FALSE),"")</f>
        <v>299.7</v>
      </c>
      <c r="AL46" s="82">
        <f>_xlfn.IFNA(VLOOKUP($A46,'B-Emax'!$A:$BM,MATCH(AL$1,'B-Emax'!$A$1:$BM$1,0),FALSE),"")</f>
        <v>405</v>
      </c>
      <c r="AM46" s="82">
        <f>_xlfn.IFNA(VLOOKUP($A46,'B-Emax'!$A:$BM,MATCH(AM$1,'B-Emax'!$A$1:$BM$1,0),FALSE),"")</f>
        <v>334.7</v>
      </c>
      <c r="AN46" s="81">
        <f>_xlfn.IFNA(VLOOKUP($A46,'B-Emax'!$A:$BM,MATCH(AN$1,'B-Emax'!$A$1:$BM$1,0),FALSE),"")</f>
        <v>490.7</v>
      </c>
      <c r="AO46" s="82" t="str">
        <f>_xlfn.IFNA(VLOOKUP($A46,'B-Emax'!$A:$BM,MATCH(AO$1,'B-Emax'!$A$1:$BM$1,0),FALSE),"")</f>
        <v/>
      </c>
      <c r="AP46" s="82">
        <f>_xlfn.IFNA(VLOOKUP($A46,'B-Emax'!$A:$BM,MATCH(AP$1,'B-Emax'!$A$1:$BM$1,0),FALSE),"")</f>
        <v>76.77</v>
      </c>
      <c r="AQ46" s="50" t="str">
        <f>_xlfn.IFNA(VLOOKUP($A46,'I-Emax'!$A:$BM,MATCH(AQ$1,'I-Emax'!$A$1:$BM$1,0),FALSE),"")</f>
        <v/>
      </c>
      <c r="AR46" s="50">
        <f>_xlfn.IFNA(VLOOKUP($A46,'I-Emax'!$A:$BM,MATCH(AR$1,'I-Emax'!$A$1:$BM$1,0),FALSE),"")</f>
        <v>8</v>
      </c>
      <c r="AS46" s="50">
        <f>_xlfn.IFNA(VLOOKUP($A46,'I-Emax'!$A:$BM,MATCH(AS$1,'I-Emax'!$A$1:$BM$1,0),FALSE),"")</f>
        <v>8</v>
      </c>
      <c r="AT46" s="50">
        <f>_xlfn.IFNA(VLOOKUP($A46,'I-Emax'!$A:$BM,MATCH(AT$1,'I-Emax'!$A$1:$BM$1,0),FALSE),"")</f>
        <v>5.9</v>
      </c>
      <c r="AU46" s="50">
        <f>_xlfn.IFNA(VLOOKUP($A46,'I-Emax'!$A:$BM,MATCH(AU$1,'I-Emax'!$A$1:$BM$1,0),FALSE),"")</f>
        <v>5.9</v>
      </c>
      <c r="AV46" s="50" t="str">
        <f>_xlfn.IFNA(VLOOKUP($A46,'I-Emax'!$A:$BM,MATCH(AV$1,'I-Emax'!$A$1:$BM$1,0),FALSE),"")</f>
        <v/>
      </c>
      <c r="AW46" s="50">
        <f>_xlfn.IFNA(VLOOKUP($A46,'I-Emax'!$A:$BM,MATCH(AW$1,'I-Emax'!$A$1:$BM$1,0),FALSE),"")</f>
        <v>13.7</v>
      </c>
      <c r="AX46" s="50">
        <f>_xlfn.IFNA(VLOOKUP($A46,'I-Emax'!$A:$BM,MATCH(AX$1,'I-Emax'!$A$1:$BM$1,0),FALSE),"")</f>
        <v>13.7</v>
      </c>
      <c r="AY46" s="50">
        <f>_xlfn.IFNA(VLOOKUP($A46,'I-Emax'!$A:$BM,MATCH(AY$1,'I-Emax'!$A$1:$BM$1,0),FALSE),"")</f>
        <v>7.1</v>
      </c>
      <c r="AZ46" s="50">
        <f>_xlfn.IFNA(VLOOKUP($A46,'I-Emax'!$A:$BM,MATCH(AZ$1,'I-Emax'!$A$1:$BM$1,0),FALSE),"")</f>
        <v>13</v>
      </c>
      <c r="BA46" s="50" t="str">
        <f>_xlfn.IFNA(VLOOKUP($A46,'I-Emax'!$A:$BM,MATCH(BA$1,'I-Emax'!$A$1:$BM$1,0),FALSE),"")</f>
        <v/>
      </c>
      <c r="BB46" s="50">
        <f>_xlfn.IFNA(VLOOKUP($A46,'I-Emax'!$A:$BM,MATCH(BB$1,'I-Emax'!$A$1:$BM$1,0),FALSE),"")</f>
        <v>8.4</v>
      </c>
      <c r="BC46" s="40" t="str">
        <f>_xlfn.IFNA(VLOOKUP($A46,'B-Emax'!$A:$BM,MATCH(BC$1,'B-Emax'!$A$1:$BM$1,0),FALSE),"")</f>
        <v/>
      </c>
      <c r="BD46" s="41">
        <f>_xlfn.IFNA(VLOOKUP($A46,'B-Emax'!$A:$BM,MATCH(BD$1,'B-Emax'!$A$1:$BM$1,0),FALSE),"")</f>
        <v>0.33921993499458292</v>
      </c>
      <c r="BE46" s="41">
        <f>_xlfn.IFNA(VLOOKUP($A46,'B-Emax'!$A:$BM,MATCH(BE$1,'B-Emax'!$A$1:$BM$1,0),FALSE),"")</f>
        <v>0.57024656627502901</v>
      </c>
      <c r="BF46" s="41">
        <f>_xlfn.IFNA(VLOOKUP($A46,'B-Emax'!$A:$BM,MATCH(BF$1,'B-Emax'!$A$1:$BM$1,0),FALSE),"")</f>
        <v>0.54731182795698918</v>
      </c>
      <c r="BG46" s="41">
        <f>_xlfn.IFNA(VLOOKUP($A46,'B-Emax'!$A:$BM,MATCH(BG$1,'B-Emax'!$A$1:$BM$1,0),FALSE),"")</f>
        <v>0.50420168067226889</v>
      </c>
      <c r="BH46" s="41" t="str">
        <f>_xlfn.IFNA(VLOOKUP($A46,'B-Emax'!$A:$BM,MATCH(BH$1,'B-Emax'!$A$1:$BM$1,0),FALSE),"")</f>
        <v/>
      </c>
      <c r="BI46" s="41">
        <f>_xlfn.IFNA(VLOOKUP($A46,'B-Emax'!$A:$BM,MATCH(BI$1,'B-Emax'!$A$1:$BM$1,0),FALSE),"")</f>
        <v>0.43309248554913293</v>
      </c>
      <c r="BJ46" s="41">
        <f>_xlfn.IFNA(VLOOKUP($A46,'B-Emax'!$A:$BM,MATCH(BJ$1,'B-Emax'!$A$1:$BM$1,0),FALSE),"")</f>
        <v>0.49541284403669728</v>
      </c>
      <c r="BK46" s="41">
        <f>_xlfn.IFNA(VLOOKUP($A46,'B-Emax'!$A:$BM,MATCH(BK$1,'B-Emax'!$A$1:$BM$1,0),FALSE),"")</f>
        <v>0.36219023915160697</v>
      </c>
      <c r="BL46" s="41">
        <f>_xlfn.IFNA(VLOOKUP($A46,'B-Emax'!$A:$BM,MATCH(BL$1,'B-Emax'!$A$1:$BM$1,0),FALSE),"")</f>
        <v>0.45988753514526709</v>
      </c>
      <c r="BM46" s="41" t="str">
        <f>_xlfn.IFNA(VLOOKUP($A46,'B-Emax'!$A:$BM,MATCH(BM$1,'B-Emax'!$A$1:$BM$1,0),FALSE),"")</f>
        <v/>
      </c>
      <c r="BN46" s="41">
        <f>_xlfn.IFNA(VLOOKUP($A46,'B-Emax'!$A:$BM,MATCH(BN$1,'B-Emax'!$A$1:$BM$1,0),FALSE),"")</f>
        <v>0.10870858113848766</v>
      </c>
      <c r="BO46" s="47" t="str">
        <f>_xlfn.IFNA(VLOOKUP($A46,'I-Emax'!$A:$BM,MATCH(BO$1,'I-Emax'!$A$1:$BM$1,0),FALSE),"")</f>
        <v/>
      </c>
      <c r="BP46" s="47">
        <f>_xlfn.IFNA(VLOOKUP($A46,'I-Emax'!$A:$BM,MATCH(BP$1,'I-Emax'!$A$1:$BM$1,0),FALSE),"")</f>
        <v>0.15473887814313345</v>
      </c>
      <c r="BQ46" s="47">
        <f>_xlfn.IFNA(VLOOKUP($A46,'I-Emax'!$A:$BM,MATCH(BQ$1,'I-Emax'!$A$1:$BM$1,0),FALSE),"")</f>
        <v>0.15473887814313345</v>
      </c>
      <c r="BR46" s="47">
        <f>_xlfn.IFNA(VLOOKUP($A46,'I-Emax'!$A:$BM,MATCH(BR$1,'I-Emax'!$A$1:$BM$1,0),FALSE),"")</f>
        <v>0.12215320910973086</v>
      </c>
      <c r="BS46" s="47">
        <f>_xlfn.IFNA(VLOOKUP($A46,'I-Emax'!$A:$BM,MATCH(BS$1,'I-Emax'!$A$1:$BM$1,0),FALSE),"")</f>
        <v>0.12215320910973086</v>
      </c>
      <c r="BT46" s="47" t="str">
        <f>_xlfn.IFNA(VLOOKUP($A46,'I-Emax'!$A:$BM,MATCH(BT$1,'I-Emax'!$A$1:$BM$1,0),FALSE),"")</f>
        <v/>
      </c>
      <c r="BU46" s="47">
        <f>_xlfn.IFNA(VLOOKUP($A46,'I-Emax'!$A:$BM,MATCH(BU$1,'I-Emax'!$A$1:$BM$1,0),FALSE),"")</f>
        <v>0.29025423728813554</v>
      </c>
      <c r="BV46" s="47">
        <f>_xlfn.IFNA(VLOOKUP($A46,'I-Emax'!$A:$BM,MATCH(BV$1,'I-Emax'!$A$1:$BM$1,0),FALSE),"")</f>
        <v>0.29025423728813554</v>
      </c>
      <c r="BW46" s="47">
        <f>_xlfn.IFNA(VLOOKUP($A46,'I-Emax'!$A:$BM,MATCH(BW$1,'I-Emax'!$A$1:$BM$1,0),FALSE),"")</f>
        <v>0.15955056179775279</v>
      </c>
      <c r="BX46" s="47">
        <f>_xlfn.IFNA(VLOOKUP($A46,'I-Emax'!$A:$BM,MATCH(BX$1,'I-Emax'!$A$1:$BM$1,0),FALSE),"")</f>
        <v>0.25742574257425743</v>
      </c>
      <c r="BY46" s="47" t="str">
        <f>_xlfn.IFNA(VLOOKUP($A46,'I-Emax'!$A:$BM,MATCH(BY$1,'I-Emax'!$A$1:$BM$1,0),FALSE),"")</f>
        <v/>
      </c>
      <c r="BZ46" s="47">
        <f>_xlfn.IFNA(VLOOKUP($A46,'I-Emax'!$A:$BM,MATCH(BZ$1,'I-Emax'!$A$1:$BM$1,0),FALSE),"")</f>
        <v>0.17536534446764093</v>
      </c>
      <c r="CA46" s="40" t="str">
        <f>_xlfn.IFNA(VLOOKUP($A46,'B-Emax'!$A:$BM,MATCH(CA$1,'B-Emax'!$A$1:$BM$1,0),FALSE),"")</f>
        <v/>
      </c>
      <c r="CB46" s="41">
        <f>_xlfn.IFNA(VLOOKUP($A46,'B-Emax'!$A:$BM,MATCH(CB$1,'B-Emax'!$A$1:$BM$1,0),FALSE),"")</f>
        <v>0.49944178221409191</v>
      </c>
      <c r="CC46" s="41">
        <f>_xlfn.IFNA(VLOOKUP($A46,'B-Emax'!$A:$BM,MATCH(CC$1,'B-Emax'!$A$1:$BM$1,0),FALSE),"")</f>
        <v>1</v>
      </c>
      <c r="CD46" s="41">
        <f>_xlfn.IFNA(VLOOKUP($A46,'B-Emax'!$A:$BM,MATCH(CD$1,'B-Emax'!$A$1:$BM$1,0),FALSE),"")</f>
        <v>0.95030801568530743</v>
      </c>
      <c r="CE46" s="41">
        <f>_xlfn.IFNA(VLOOKUP($A46,'B-Emax'!$A:$BM,MATCH(CE$1,'B-Emax'!$A$1:$BM$1,0),FALSE),"")</f>
        <v>0.8569026001549549</v>
      </c>
      <c r="CF46" s="41" t="str">
        <f>_xlfn.IFNA(VLOOKUP($A46,'B-Emax'!$A:$BM,MATCH(CF$1,'B-Emax'!$A$1:$BM$1,0),FALSE),"")</f>
        <v/>
      </c>
      <c r="CG46" s="41">
        <f>_xlfn.IFNA(VLOOKUP($A46,'B-Emax'!$A:$BM,MATCH(CG$1,'B-Emax'!$A$1:$BM$1,0),FALSE),"")</f>
        <v>0.70283251835638094</v>
      </c>
      <c r="CH46" s="41">
        <f>_xlfn.IFNA(VLOOKUP($A46,'B-Emax'!$A:$BM,MATCH(CH$1,'B-Emax'!$A$1:$BM$1,0),FALSE),"")</f>
        <v>0.83786010112213638</v>
      </c>
      <c r="CI46" s="41">
        <f>_xlfn.IFNA(VLOOKUP($A46,'B-Emax'!$A:$BM,MATCH(CI$1,'B-Emax'!$A$1:$BM$1,0),FALSE),"")</f>
        <v>0.54921082592612458</v>
      </c>
      <c r="CJ46" s="41">
        <f>_xlfn.IFNA(VLOOKUP($A46,'B-Emax'!$A:$BM,MATCH(CJ$1,'B-Emax'!$A$1:$BM$1,0),FALSE),"")</f>
        <v>0.76088851907365052</v>
      </c>
      <c r="CK46" s="41" t="str">
        <f>_xlfn.IFNA(VLOOKUP($A46,'B-Emax'!$A:$BM,MATCH(CK$1,'B-Emax'!$A$1:$BM$1,0),FALSE),"")</f>
        <v/>
      </c>
      <c r="CL46" s="41">
        <f>_xlfn.IFNA(VLOOKUP($A46,'B-Emax'!$A:$BM,MATCH(CL$1,'B-Emax'!$A$1:$BM$1,0),FALSE),"")</f>
        <v>0</v>
      </c>
      <c r="CM46" s="47" t="str">
        <f>_xlfn.IFNA(VLOOKUP($A46,'I-Emax'!$A:$BQ,MATCH(CM$1,'I-Emax'!$A$1:$BQ$1,0),FALSE),"")</f>
        <v/>
      </c>
      <c r="CN46" s="47">
        <f>_xlfn.IFNA(VLOOKUP($A46,'I-Emax'!$A:$BQ,MATCH(CN$1,'I-Emax'!$A$1:$BQ$1,0),FALSE),"")</f>
        <v>0.19384574494582865</v>
      </c>
      <c r="CO46" s="47">
        <f>_xlfn.IFNA(VLOOKUP($A46,'I-Emax'!$A:$BQ,MATCH(CO$1,'I-Emax'!$A$1:$BQ$1,0),FALSE),"")</f>
        <v>0.19384574494582865</v>
      </c>
      <c r="CP46" s="47">
        <f>_xlfn.IFNA(VLOOKUP($A46,'I-Emax'!$A:$BQ,MATCH(CP$1,'I-Emax'!$A$1:$BQ$1,0),FALSE),"")</f>
        <v>0</v>
      </c>
      <c r="CQ46" s="47">
        <f>_xlfn.IFNA(VLOOKUP($A46,'I-Emax'!$A:$BQ,MATCH(CQ$1,'I-Emax'!$A$1:$BQ$1,0),FALSE),"")</f>
        <v>0</v>
      </c>
      <c r="CR46" s="47" t="str">
        <f>_xlfn.IFNA(VLOOKUP($A46,'I-Emax'!$A:$BQ,MATCH(CR$1,'I-Emax'!$A$1:$BQ$1,0),FALSE),"")</f>
        <v/>
      </c>
      <c r="CS46" s="47">
        <f>_xlfn.IFNA(VLOOKUP($A46,'I-Emax'!$A:$BQ,MATCH(CS$1,'I-Emax'!$A$1:$BQ$1,0),FALSE),"")</f>
        <v>1</v>
      </c>
      <c r="CT46" s="47">
        <f>_xlfn.IFNA(VLOOKUP($A46,'I-Emax'!$A:$BQ,MATCH(CT$1,'I-Emax'!$A$1:$BQ$1,0),FALSE),"")</f>
        <v>1</v>
      </c>
      <c r="CU46" s="47">
        <f>_xlfn.IFNA(VLOOKUP($A46,'I-Emax'!$A:$BQ,MATCH(CU$1,'I-Emax'!$A$1:$BQ$1,0),FALSE),"")</f>
        <v>0.22246950594693762</v>
      </c>
      <c r="CV46" s="47">
        <f>_xlfn.IFNA(VLOOKUP($A46,'I-Emax'!$A:$BQ,MATCH(CV$1,'I-Emax'!$A$1:$BQ$1,0),FALSE),"")</f>
        <v>0.80470973277428492</v>
      </c>
      <c r="CW46" s="47" t="str">
        <f>_xlfn.IFNA(VLOOKUP($A46,'I-Emax'!$A:$BQ,MATCH(CW$1,'I-Emax'!$A$1:$BQ$1,0),FALSE),"")</f>
        <v/>
      </c>
      <c r="CX46" s="47">
        <f>_xlfn.IFNA(VLOOKUP($A46,'I-Emax'!$A:$BQ,MATCH(CX$1,'I-Emax'!$A$1:$BQ$1,0),FALSE),"")</f>
        <v>0.31654854187706893</v>
      </c>
      <c r="CY46" s="147" t="str">
        <f>_xlfn.IFNA(VLOOKUP($A46,'B-Emax'!$A:$IC,MATCH(CY$1,'B-Emax'!$A$1:$IC$1,0),FALSE),"")</f>
        <v/>
      </c>
      <c r="CZ46" s="51">
        <f>_xlfn.IFNA(VLOOKUP($A46,'B-Emax'!$A:$IC,MATCH(CZ$1,'B-Emax'!$A$1:$IC$1,0),FALSE),"")</f>
        <v>0.57024656627502901</v>
      </c>
      <c r="DA46" s="51">
        <f>_xlfn.IFNA(VLOOKUP($A46,'B-Emax'!$A:$IC,MATCH(DA$1,'B-Emax'!$A$1:$IC$1,0),FALSE),"")</f>
        <v>0.49541284403669728</v>
      </c>
      <c r="DB46" s="51">
        <f>_xlfn.IFNA(VLOOKUP($A46,'B-Emax'!$A:$IC,MATCH(DB$1,'B-Emax'!$A$1:$IC$1,0),FALSE),"")</f>
        <v>0.10870858113848766</v>
      </c>
      <c r="DC46" s="51" t="str">
        <f>_xlfn.IFNA(VLOOKUP($A46,'I-Emax'!$A:$IC,MATCH(DC$1,'I-Emax'!$A$1:$IC$1,0),FALSE),"")</f>
        <v/>
      </c>
      <c r="DD46" s="51">
        <f>_xlfn.IFNA(VLOOKUP($A46,'I-Emax'!$A:$IC,MATCH(DD$1,'I-Emax'!$A$1:$IC$1,0),FALSE),"")</f>
        <v>0.15473887814313345</v>
      </c>
      <c r="DE46" s="51">
        <f>_xlfn.IFNA(VLOOKUP($A46,'I-Emax'!$A:$IC,MATCH(DE$1,'I-Emax'!$A$1:$IC$1,0),FALSE),"")</f>
        <v>0.29025423728813554</v>
      </c>
      <c r="DF46" s="51">
        <f>_xlfn.IFNA(VLOOKUP($A46,'I-Emax'!$A:$IC,MATCH(DF$1,'I-Emax'!$A$1:$IC$1,0),FALSE),"")</f>
        <v>0.17536534446764093</v>
      </c>
      <c r="DG46" s="147" t="str">
        <f>_xlfn.IFNA(VLOOKUP($A46,'B-Emax'!$A:$IC,MATCH(DG$1,'B-Emax'!$A$1:$IC$1,0),FALSE),"")</f>
        <v/>
      </c>
      <c r="DH46" s="51">
        <f>_xlfn.IFNA(VLOOKUP($A46,'B-Emax'!$A:$IC,MATCH(DH$1,'B-Emax'!$A$1:$IC$1,0),FALSE),"")</f>
        <v>0.49024500247471747</v>
      </c>
      <c r="DI46" s="51">
        <f>_xlfn.IFNA(VLOOKUP($A46,'B-Emax'!$A:$IC,MATCH(DI$1,'B-Emax'!$A$1:$IC$1,0),FALSE),"")</f>
        <v>0.43764577597067605</v>
      </c>
      <c r="DJ46" s="51">
        <f>_xlfn.IFNA(VLOOKUP($A46,'B-Emax'!$A:$IC,MATCH(DJ$1,'B-Emax'!$A$1:$IC$1,0),FALSE),"")</f>
        <v>0.10870858113848766</v>
      </c>
      <c r="DK46" s="51" t="str">
        <f>_xlfn.IFNA(VLOOKUP($A46,'I-Emax'!$A:$IC,MATCH(DK$1,'I-Emax'!$A$1:$IC$1,0),FALSE),"")</f>
        <v/>
      </c>
      <c r="DL46" s="51">
        <f>_xlfn.IFNA(VLOOKUP($A46,'I-Emax'!$A:$IC,MATCH(DL$1,'I-Emax'!$A$1:$IC$1,0),FALSE),"")</f>
        <v>0.13844604362643215</v>
      </c>
      <c r="DM46" s="51">
        <f>_xlfn.IFNA(VLOOKUP($A46,'I-Emax'!$A:$IC,MATCH(DM$1,'I-Emax'!$A$1:$IC$1,0),FALSE),"")</f>
        <v>0.24937119473707031</v>
      </c>
      <c r="DN46" s="51">
        <f>_xlfn.IFNA(VLOOKUP($A46,'I-Emax'!$A:$IC,MATCH(DN$1,'I-Emax'!$A$1:$IC$1,0),FALSE),"")</f>
        <v>0.17536534446764093</v>
      </c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</row>
    <row r="47" spans="1:139" s="49" customFormat="1" x14ac:dyDescent="0.2">
      <c r="A47" s="29" t="s">
        <v>170</v>
      </c>
      <c r="B47" s="333" t="str">
        <f>VLOOKUP($A47,BI!$A:$Q,MATCH(B$1,BI!$A$1:$Q$1,0),FALSE)</f>
        <v/>
      </c>
      <c r="C47" s="373">
        <f>VLOOKUP($A47,BI!$A:$Q,MATCH(C$1,BI!$A$1:$Q$1,0),FALSE)</f>
        <v>1</v>
      </c>
      <c r="D47" s="373">
        <f>VLOOKUP($A47,BI!$A:$Q,MATCH(D$1,BI!$A$1:$Q$1,0),FALSE)</f>
        <v>1</v>
      </c>
      <c r="E47" s="373">
        <f>VLOOKUP($A47,BI!$A:$Q,MATCH(E$1,BI!$A$1:$Q$1,0),FALSE)</f>
        <v>1</v>
      </c>
      <c r="F47" s="373">
        <f>VLOOKUP($A47,BI!$A:$Q,MATCH(F$1,BI!$A$1:$Q$1,0),FALSE)</f>
        <v>1</v>
      </c>
      <c r="G47" s="373" t="str">
        <f>VLOOKUP($A47,BI!$A:$Q,MATCH(G$1,BI!$A$1:$Q$1,0),FALSE)</f>
        <v/>
      </c>
      <c r="H47" s="373">
        <f>VLOOKUP($A47,BI!$A:$Q,MATCH(H$1,BI!$A$1:$Q$1,0),FALSE)</f>
        <v>1</v>
      </c>
      <c r="I47" s="373">
        <f>VLOOKUP($A47,BI!$A:$Q,MATCH(I$1,BI!$A$1:$Q$1,0),FALSE)</f>
        <v>1</v>
      </c>
      <c r="J47" s="373">
        <f>VLOOKUP($A47,BI!$A:$Q,MATCH(J$1,BI!$A$1:$Q$1,0),FALSE)</f>
        <v>1</v>
      </c>
      <c r="K47" s="373">
        <f>VLOOKUP($A47,BI!$A:$Q,MATCH(K$1,BI!$A$1:$Q$1,0),FALSE)</f>
        <v>1</v>
      </c>
      <c r="L47" s="373">
        <f>VLOOKUP($A47,BI!$A:$Q,MATCH(L$1,BI!$A$1:$Q$1,0),FALSE)</f>
        <v>1</v>
      </c>
      <c r="M47" s="373">
        <f>VLOOKUP($A47,BI!$A:$Q,MATCH(M$1,BI!$A$1:$Q$1,0),FALSE)</f>
        <v>1</v>
      </c>
      <c r="N47" s="49">
        <f t="shared" si="2"/>
        <v>10</v>
      </c>
      <c r="O47" s="49" t="str">
        <f>VLOOKUP($A47,BI!$A:$Q,MATCH(O$1,BI!$A$1:$Q$1,0),FALSE)</f>
        <v/>
      </c>
      <c r="P47" s="37">
        <f>VLOOKUP($A47,BI!$A:$Q,MATCH(P$1,BI!$A$1:$Q$1,0),FALSE)</f>
        <v>1</v>
      </c>
      <c r="Q47" s="37">
        <f>VLOOKUP($A47,BI!$A:$Q,MATCH(Q$1,BI!$A$1:$Q$1,0),FALSE)</f>
        <v>1</v>
      </c>
      <c r="R47" s="37">
        <f>VLOOKUP($A47,BI!$A:$Q,MATCH(R$1,BI!$A$1:$Q$1,0),FALSE)</f>
        <v>1</v>
      </c>
      <c r="S47" s="37">
        <f t="shared" si="3"/>
        <v>3</v>
      </c>
      <c r="T47" s="61" cm="1">
        <f t="array" ref="T47">IFERROR(IF(N47&gt;2,RSQ(IF($B47:$M47&lt;&gt;"",AE47:AP47,""),IF($B47:$M47&lt;&gt;"",AQ47:BB47,"")),""),"")</f>
        <v>2.9077800199912671E-2</v>
      </c>
      <c r="U47" s="51" cm="1">
        <f t="array" ref="U47">IFERROR(IF($N47&gt;2,RSQ(IF($AE47:$AP47&lt;&gt;"",BC47:BN47,""),IF($AE47:$AP47&lt;&gt;"",BO47:BZ47,"")),""),"")</f>
        <v>9.6291823945637463E-3</v>
      </c>
      <c r="V47" s="51" cm="1">
        <f t="array" ref="V47">IFERROR(IF($N47&gt;2,RSQ(IF($B47:$M47&lt;&gt;"",CA47:CL47,""),IF($B47:$M47&lt;&gt;"",CM47:CX47,"")),""),"")</f>
        <v>9.6291823945637602E-3</v>
      </c>
      <c r="W47" s="61" cm="1">
        <f t="array" ref="W47">IFERROR(IF(AND($S47&gt;2,$N47&gt;2),RSQ(IF($B47:$M47&lt;&gt;"",AE47:AP47,""),IF($B47:$M47&lt;&gt;"",AQ47:BB47,"")),""),"")</f>
        <v>2.9077800199912671E-2</v>
      </c>
      <c r="X47" s="51" cm="1">
        <f t="array" ref="X47">IFERROR(IF(AND($S47&gt;2,$N47&gt;2),RSQ(IF($AE47:$AP47&lt;&gt;"",BC47:BN47,""),IF($AE47:$AP47&lt;&gt;"",BO47:BZ47,"")),""),"")</f>
        <v>9.6291823945637463E-3</v>
      </c>
      <c r="Y47" s="61" cm="1">
        <f t="array" ref="Y47">IFERROR(IF(COUNT(C47:G47)&gt;2,RSQ(IF($C47:$G47&lt;&gt;"",AF47:AJ47,""),IF($C47:$G47&lt;&gt;"",AR47:AV47,"")),""),"")</f>
        <v>2.6790164702015097E-2</v>
      </c>
      <c r="Z47" s="51" cm="1">
        <f t="array" ref="Z47">IFERROR(IF(COUNT(C47:G47)&gt;2,RSQ(IF($C47:$G47&lt;&gt;"",BD47:BH47,""),IF($C47:$G47&lt;&gt;"",BP47:BT47,"")),""),"")</f>
        <v>0.94234230156591481</v>
      </c>
      <c r="AA47" s="51" cm="1">
        <f t="array" ref="AA47">IFERROR(IF(COUNT(H47:K47)&gt;2,RSQ(IF($H47:$K47&lt;&gt;"",AK47:AN47,""),IF($H47:$K47&lt;&gt;"",AW47:AZ47,"")),""),"")</f>
        <v>0.84246638919926775</v>
      </c>
      <c r="AB47" s="51" cm="1">
        <f t="array" ref="AB47">IFERROR(IF(COUNT(H47:K47)&gt;2,RSQ(IF($H47:$K47&lt;&gt;"",BI47:BL47,""),IF($H47:$K47&lt;&gt;"",BU47:BX47,"")),""),"")</f>
        <v>0.75640448419550588</v>
      </c>
      <c r="AC47" s="61" cm="1">
        <f t="array" ref="AC47">IFERROR(IF($S47&gt;2,RSQ(IF($O47:$R47&lt;&gt;"",CY47:DB47,""),IF($O47:$R47&lt;&gt;"",DC47:DF47,"")),""),"")</f>
        <v>0.93757370234708626</v>
      </c>
      <c r="AD47" s="51" cm="1">
        <f t="array" ref="AD47">IFERROR(IF($S47&gt;2,RSQ(IF($O47:$R47&lt;&gt;"",DG47:DJ47,""),IF($O47:$R47&lt;&gt;"",DK47:DN47,"")),""),"")</f>
        <v>0.99759151090129372</v>
      </c>
      <c r="AE47" s="80" t="str">
        <f>_xlfn.IFNA(VLOOKUP($A47,'B-Emax'!$A:$BM,MATCH(AE$1,'B-Emax'!$A$1:$BM$1,0),FALSE),"")</f>
        <v/>
      </c>
      <c r="AF47" s="81">
        <f>_xlfn.IFNA(VLOOKUP($A47,'B-Emax'!$A:$BM,MATCH(AF$1,'B-Emax'!$A$1:$BM$1,0),FALSE),"")</f>
        <v>55.86</v>
      </c>
      <c r="AG47" s="81">
        <f>_xlfn.IFNA(VLOOKUP($A47,'B-Emax'!$A:$BM,MATCH(AG$1,'B-Emax'!$A$1:$BM$1,0),FALSE),"")</f>
        <v>30.29</v>
      </c>
      <c r="AH47" s="81">
        <f>_xlfn.IFNA(VLOOKUP($A47,'B-Emax'!$A:$BM,MATCH(AH$1,'B-Emax'!$A$1:$BM$1,0),FALSE),"")</f>
        <v>43.18</v>
      </c>
      <c r="AI47" s="81">
        <f>_xlfn.IFNA(VLOOKUP($A47,'B-Emax'!$A:$BM,MATCH(AI$1,'B-Emax'!$A$1:$BM$1,0),FALSE),"")</f>
        <v>49.13</v>
      </c>
      <c r="AJ47" s="81" t="str">
        <f>_xlfn.IFNA(VLOOKUP($A47,'B-Emax'!$A:$BM,MATCH(AJ$1,'B-Emax'!$A$1:$BM$1,0),FALSE),"")</f>
        <v/>
      </c>
      <c r="AK47" s="82">
        <f>_xlfn.IFNA(VLOOKUP($A47,'B-Emax'!$A:$BM,MATCH(AK$1,'B-Emax'!$A$1:$BM$1,0),FALSE),"")</f>
        <v>239.7</v>
      </c>
      <c r="AL47" s="82">
        <f>_xlfn.IFNA(VLOOKUP($A47,'B-Emax'!$A:$BM,MATCH(AL$1,'B-Emax'!$A$1:$BM$1,0),FALSE),"")</f>
        <v>324.2</v>
      </c>
      <c r="AM47" s="82">
        <f>_xlfn.IFNA(VLOOKUP($A47,'B-Emax'!$A:$BM,MATCH(AM$1,'B-Emax'!$A$1:$BM$1,0),FALSE),"")</f>
        <v>157.4</v>
      </c>
      <c r="AN47" s="81">
        <f>_xlfn.IFNA(VLOOKUP($A47,'B-Emax'!$A:$BM,MATCH(AN$1,'B-Emax'!$A$1:$BM$1,0),FALSE),"")</f>
        <v>805.3</v>
      </c>
      <c r="AO47" s="82">
        <f>_xlfn.IFNA(VLOOKUP($A47,'B-Emax'!$A:$BM,MATCH(AO$1,'B-Emax'!$A$1:$BM$1,0),FALSE),"")</f>
        <v>81.19</v>
      </c>
      <c r="AP47" s="82">
        <f>_xlfn.IFNA(VLOOKUP($A47,'B-Emax'!$A:$BM,MATCH(AP$1,'B-Emax'!$A$1:$BM$1,0),FALSE),"")</f>
        <v>61.79</v>
      </c>
      <c r="AQ47" s="50" t="str">
        <f>_xlfn.IFNA(VLOOKUP($A47,'I-Emax'!$A:$BM,MATCH(AQ$1,'I-Emax'!$A$1:$BM$1,0),FALSE),"")</f>
        <v/>
      </c>
      <c r="AR47" s="50">
        <f>_xlfn.IFNA(VLOOKUP($A47,'I-Emax'!$A:$BM,MATCH(AR$1,'I-Emax'!$A$1:$BM$1,0),FALSE),"")</f>
        <v>24.2</v>
      </c>
      <c r="AS47" s="50">
        <f>_xlfn.IFNA(VLOOKUP($A47,'I-Emax'!$A:$BM,MATCH(AS$1,'I-Emax'!$A$1:$BM$1,0),FALSE),"")</f>
        <v>24.2</v>
      </c>
      <c r="AT47" s="50">
        <f>_xlfn.IFNA(VLOOKUP($A47,'I-Emax'!$A:$BM,MATCH(AT$1,'I-Emax'!$A$1:$BM$1,0),FALSE),"")</f>
        <v>11.5</v>
      </c>
      <c r="AU47" s="50">
        <f>_xlfn.IFNA(VLOOKUP($A47,'I-Emax'!$A:$BM,MATCH(AU$1,'I-Emax'!$A$1:$BM$1,0),FALSE),"")</f>
        <v>11.5</v>
      </c>
      <c r="AV47" s="50" t="str">
        <f>_xlfn.IFNA(VLOOKUP($A47,'I-Emax'!$A:$BM,MATCH(AV$1,'I-Emax'!$A$1:$BM$1,0),FALSE),"")</f>
        <v/>
      </c>
      <c r="AW47" s="50">
        <f>_xlfn.IFNA(VLOOKUP($A47,'I-Emax'!$A:$BM,MATCH(AW$1,'I-Emax'!$A$1:$BM$1,0),FALSE),"")</f>
        <v>39</v>
      </c>
      <c r="AX47" s="50">
        <f>_xlfn.IFNA(VLOOKUP($A47,'I-Emax'!$A:$BM,MATCH(AX$1,'I-Emax'!$A$1:$BM$1,0),FALSE),"")</f>
        <v>39</v>
      </c>
      <c r="AY47" s="50">
        <f>_xlfn.IFNA(VLOOKUP($A47,'I-Emax'!$A:$BM,MATCH(AY$1,'I-Emax'!$A$1:$BM$1,0),FALSE),"")</f>
        <v>33.6</v>
      </c>
      <c r="AZ47" s="50">
        <f>_xlfn.IFNA(VLOOKUP($A47,'I-Emax'!$A:$BM,MATCH(AZ$1,'I-Emax'!$A$1:$BM$1,0),FALSE),"")</f>
        <v>10.199999999999999</v>
      </c>
      <c r="BA47" s="50">
        <f>_xlfn.IFNA(VLOOKUP($A47,'I-Emax'!$A:$BM,MATCH(BA$1,'I-Emax'!$A$1:$BM$1,0),FALSE),"")</f>
        <v>36.299999999999997</v>
      </c>
      <c r="BB47" s="50">
        <f>_xlfn.IFNA(VLOOKUP($A47,'I-Emax'!$A:$BM,MATCH(BB$1,'I-Emax'!$A$1:$BM$1,0),FALSE),"")</f>
        <v>27.4</v>
      </c>
      <c r="BC47" s="40" t="str">
        <f>_xlfn.IFNA(VLOOKUP($A47,'B-Emax'!$A:$BM,MATCH(BC$1,'B-Emax'!$A$1:$BM$1,0),FALSE),"")</f>
        <v/>
      </c>
      <c r="BD47" s="41">
        <f>_xlfn.IFNA(VLOOKUP($A47,'B-Emax'!$A:$BM,MATCH(BD$1,'B-Emax'!$A$1:$BM$1,0),FALSE),"")</f>
        <v>6.0520043336944745E-2</v>
      </c>
      <c r="BE47" s="41">
        <f>_xlfn.IFNA(VLOOKUP($A47,'B-Emax'!$A:$BM,MATCH(BE$1,'B-Emax'!$A$1:$BM$1,0),FALSE),"")</f>
        <v>5.0124110541121959E-2</v>
      </c>
      <c r="BF47" s="41">
        <f>_xlfn.IFNA(VLOOKUP($A47,'B-Emax'!$A:$BM,MATCH(BF$1,'B-Emax'!$A$1:$BM$1,0),FALSE),"")</f>
        <v>0.1160752688172043</v>
      </c>
      <c r="BG47" s="41">
        <f>_xlfn.IFNA(VLOOKUP($A47,'B-Emax'!$A:$BM,MATCH(BG$1,'B-Emax'!$A$1:$BM$1,0),FALSE),"")</f>
        <v>0.10069686411149827</v>
      </c>
      <c r="BH47" s="41" t="str">
        <f>_xlfn.IFNA(VLOOKUP($A47,'B-Emax'!$A:$BM,MATCH(BH$1,'B-Emax'!$A$1:$BM$1,0),FALSE),"")</f>
        <v/>
      </c>
      <c r="BI47" s="41">
        <f>_xlfn.IFNA(VLOOKUP($A47,'B-Emax'!$A:$BM,MATCH(BI$1,'B-Emax'!$A$1:$BM$1,0),FALSE),"")</f>
        <v>0.34638728323699419</v>
      </c>
      <c r="BJ47" s="41">
        <f>_xlfn.IFNA(VLOOKUP($A47,'B-Emax'!$A:$BM,MATCH(BJ$1,'B-Emax'!$A$1:$BM$1,0),FALSE),"")</f>
        <v>0.39657492354740059</v>
      </c>
      <c r="BK47" s="41">
        <f>_xlfn.IFNA(VLOOKUP($A47,'B-Emax'!$A:$BM,MATCH(BK$1,'B-Emax'!$A$1:$BM$1,0),FALSE),"")</f>
        <v>0.17032788659236014</v>
      </c>
      <c r="BL47" s="41">
        <f>_xlfn.IFNA(VLOOKUP($A47,'B-Emax'!$A:$BM,MATCH(BL$1,'B-Emax'!$A$1:$BM$1,0),FALSE),"")</f>
        <v>0.75473289597000937</v>
      </c>
      <c r="BM47" s="41">
        <f>_xlfn.IFNA(VLOOKUP($A47,'B-Emax'!$A:$BM,MATCH(BM$1,'B-Emax'!$A$1:$BM$1,0),FALSE),"")</f>
        <v>0.66549180327868851</v>
      </c>
      <c r="BN47" s="41">
        <f>_xlfn.IFNA(VLOOKUP($A47,'B-Emax'!$A:$BM,MATCH(BN$1,'B-Emax'!$A$1:$BM$1,0),FALSE),"")</f>
        <v>8.7496459926366468E-2</v>
      </c>
      <c r="BO47" s="47" t="str">
        <f>_xlfn.IFNA(VLOOKUP($A47,'I-Emax'!$A:$BM,MATCH(BO$1,'I-Emax'!$A$1:$BM$1,0),FALSE),"")</f>
        <v/>
      </c>
      <c r="BP47" s="47">
        <f>_xlfn.IFNA(VLOOKUP($A47,'I-Emax'!$A:$BM,MATCH(BP$1,'I-Emax'!$A$1:$BM$1,0),FALSE),"")</f>
        <v>0.46808510638297868</v>
      </c>
      <c r="BQ47" s="47">
        <f>_xlfn.IFNA(VLOOKUP($A47,'I-Emax'!$A:$BM,MATCH(BQ$1,'I-Emax'!$A$1:$BM$1,0),FALSE),"")</f>
        <v>0.46808510638297868</v>
      </c>
      <c r="BR47" s="47">
        <f>_xlfn.IFNA(VLOOKUP($A47,'I-Emax'!$A:$BM,MATCH(BR$1,'I-Emax'!$A$1:$BM$1,0),FALSE),"")</f>
        <v>0.23809523809523811</v>
      </c>
      <c r="BS47" s="47">
        <f>_xlfn.IFNA(VLOOKUP($A47,'I-Emax'!$A:$BM,MATCH(BS$1,'I-Emax'!$A$1:$BM$1,0),FALSE),"")</f>
        <v>0.23809523809523811</v>
      </c>
      <c r="BT47" s="47" t="str">
        <f>_xlfn.IFNA(VLOOKUP($A47,'I-Emax'!$A:$BM,MATCH(BT$1,'I-Emax'!$A$1:$BM$1,0),FALSE),"")</f>
        <v/>
      </c>
      <c r="BU47" s="47">
        <f>_xlfn.IFNA(VLOOKUP($A47,'I-Emax'!$A:$BM,MATCH(BU$1,'I-Emax'!$A$1:$BM$1,0),FALSE),"")</f>
        <v>0.82627118644067787</v>
      </c>
      <c r="BV47" s="47">
        <f>_xlfn.IFNA(VLOOKUP($A47,'I-Emax'!$A:$BM,MATCH(BV$1,'I-Emax'!$A$1:$BM$1,0),FALSE),"")</f>
        <v>0.82627118644067787</v>
      </c>
      <c r="BW47" s="47">
        <f>_xlfn.IFNA(VLOOKUP($A47,'I-Emax'!$A:$BM,MATCH(BW$1,'I-Emax'!$A$1:$BM$1,0),FALSE),"")</f>
        <v>0.75505617977528094</v>
      </c>
      <c r="BX47" s="47">
        <f>_xlfn.IFNA(VLOOKUP($A47,'I-Emax'!$A:$BM,MATCH(BX$1,'I-Emax'!$A$1:$BM$1,0),FALSE),"")</f>
        <v>0.20198019801980197</v>
      </c>
      <c r="BY47" s="47">
        <f>_xlfn.IFNA(VLOOKUP($A47,'I-Emax'!$A:$BM,MATCH(BY$1,'I-Emax'!$A$1:$BM$1,0),FALSE),"")</f>
        <v>0.69142857142857139</v>
      </c>
      <c r="BZ47" s="47">
        <f>_xlfn.IFNA(VLOOKUP($A47,'I-Emax'!$A:$BM,MATCH(BZ$1,'I-Emax'!$A$1:$BM$1,0),FALSE),"")</f>
        <v>0.57202505219206679</v>
      </c>
      <c r="CA47" s="40" t="str">
        <f>_xlfn.IFNA(VLOOKUP($A47,'B-Emax'!$A:$BM,MATCH(CA$1,'B-Emax'!$A$1:$BM$1,0),FALSE),"")</f>
        <v/>
      </c>
      <c r="CB47" s="41">
        <f>_xlfn.IFNA(VLOOKUP($A47,'B-Emax'!$A:$BM,MATCH(CB$1,'B-Emax'!$A$1:$BM$1,0),FALSE),"")</f>
        <v>1.4754191277213355E-2</v>
      </c>
      <c r="CC47" s="41">
        <f>_xlfn.IFNA(VLOOKUP($A47,'B-Emax'!$A:$BM,MATCH(CC$1,'B-Emax'!$A$1:$BM$1,0),FALSE),"")</f>
        <v>0</v>
      </c>
      <c r="CD47" s="41">
        <f>_xlfn.IFNA(VLOOKUP($A47,'B-Emax'!$A:$BM,MATCH(CD$1,'B-Emax'!$A$1:$BM$1,0),FALSE),"")</f>
        <v>9.3599682036236045E-2</v>
      </c>
      <c r="CE47" s="41">
        <f>_xlfn.IFNA(VLOOKUP($A47,'B-Emax'!$A:$BM,MATCH(CE$1,'B-Emax'!$A$1:$BM$1,0),FALSE),"")</f>
        <v>7.1774230773454295E-2</v>
      </c>
      <c r="CF47" s="41" t="str">
        <f>_xlfn.IFNA(VLOOKUP($A47,'B-Emax'!$A:$BM,MATCH(CF$1,'B-Emax'!$A$1:$BM$1,0),FALSE),"")</f>
        <v/>
      </c>
      <c r="CG47" s="41">
        <f>_xlfn.IFNA(VLOOKUP($A47,'B-Emax'!$A:$BM,MATCH(CG$1,'B-Emax'!$A$1:$BM$1,0),FALSE),"")</f>
        <v>0.42046477254117715</v>
      </c>
      <c r="CH47" s="41">
        <f>_xlfn.IFNA(VLOOKUP($A47,'B-Emax'!$A:$BM,MATCH(CH$1,'B-Emax'!$A$1:$BM$1,0),FALSE),"")</f>
        <v>0.4916924400756626</v>
      </c>
      <c r="CI47" s="41">
        <f>_xlfn.IFNA(VLOOKUP($A47,'B-Emax'!$A:$BM,MATCH(CI$1,'B-Emax'!$A$1:$BM$1,0),FALSE),"")</f>
        <v>0.17059647642353978</v>
      </c>
      <c r="CJ47" s="41">
        <f>_xlfn.IFNA(VLOOKUP($A47,'B-Emax'!$A:$BM,MATCH(CJ$1,'B-Emax'!$A$1:$BM$1,0),FALSE),"")</f>
        <v>1</v>
      </c>
      <c r="CK47" s="41">
        <f>_xlfn.IFNA(VLOOKUP($A47,'B-Emax'!$A:$BM,MATCH(CK$1,'B-Emax'!$A$1:$BM$1,0),FALSE),"")</f>
        <v>0.87334660802305952</v>
      </c>
      <c r="CL47" s="41">
        <f>_xlfn.IFNA(VLOOKUP($A47,'B-Emax'!$A:$BM,MATCH(CL$1,'B-Emax'!$A$1:$BM$1,0),FALSE),"")</f>
        <v>5.3039857234389129E-2</v>
      </c>
      <c r="CM47" s="47" t="str">
        <f>_xlfn.IFNA(VLOOKUP($A47,'I-Emax'!$A:$BQ,MATCH(CM$1,'I-Emax'!$A$1:$BQ$1,0),FALSE),"")</f>
        <v/>
      </c>
      <c r="CN47" s="47">
        <f>_xlfn.IFNA(VLOOKUP($A47,'I-Emax'!$A:$BQ,MATCH(CN$1,'I-Emax'!$A$1:$BQ$1,0),FALSE),"")</f>
        <v>0.42625140086721502</v>
      </c>
      <c r="CO47" s="47">
        <f>_xlfn.IFNA(VLOOKUP($A47,'I-Emax'!$A:$BQ,MATCH(CO$1,'I-Emax'!$A$1:$BQ$1,0),FALSE),"")</f>
        <v>0.42625140086721502</v>
      </c>
      <c r="CP47" s="47">
        <f>_xlfn.IFNA(VLOOKUP($A47,'I-Emax'!$A:$BQ,MATCH(CP$1,'I-Emax'!$A$1:$BQ$1,0),FALSE),"")</f>
        <v>5.7849689880656426E-2</v>
      </c>
      <c r="CQ47" s="47">
        <f>_xlfn.IFNA(VLOOKUP($A47,'I-Emax'!$A:$BQ,MATCH(CQ$1,'I-Emax'!$A$1:$BQ$1,0),FALSE),"")</f>
        <v>5.7849689880656426E-2</v>
      </c>
      <c r="CR47" s="47" t="str">
        <f>_xlfn.IFNA(VLOOKUP($A47,'I-Emax'!$A:$BQ,MATCH(CR$1,'I-Emax'!$A$1:$BQ$1,0),FALSE),"")</f>
        <v/>
      </c>
      <c r="CS47" s="47">
        <f>_xlfn.IFNA(VLOOKUP($A47,'I-Emax'!$A:$BQ,MATCH(CS$1,'I-Emax'!$A$1:$BQ$1,0),FALSE),"")</f>
        <v>1</v>
      </c>
      <c r="CT47" s="47">
        <f>_xlfn.IFNA(VLOOKUP($A47,'I-Emax'!$A:$BQ,MATCH(CT$1,'I-Emax'!$A$1:$BQ$1,0),FALSE),"")</f>
        <v>1</v>
      </c>
      <c r="CU47" s="47">
        <f>_xlfn.IFNA(VLOOKUP($A47,'I-Emax'!$A:$BQ,MATCH(CU$1,'I-Emax'!$A$1:$BQ$1,0),FALSE),"")</f>
        <v>0.88592658233697552</v>
      </c>
      <c r="CV47" s="47">
        <f>_xlfn.IFNA(VLOOKUP($A47,'I-Emax'!$A:$BQ,MATCH(CV$1,'I-Emax'!$A$1:$BQ$1,0),FALSE),"")</f>
        <v>0</v>
      </c>
      <c r="CW47" s="47">
        <f>_xlfn.IFNA(VLOOKUP($A47,'I-Emax'!$A:$BQ,MATCH(CW$1,'I-Emax'!$A$1:$BQ$1,0),FALSE),"")</f>
        <v>0.78400678928077028</v>
      </c>
      <c r="CX47" s="47">
        <f>_xlfn.IFNA(VLOOKUP($A47,'I-Emax'!$A:$BQ,MATCH(CX$1,'I-Emax'!$A$1:$BQ$1,0),FALSE),"")</f>
        <v>0.59274418666250728</v>
      </c>
      <c r="CY47" s="147" t="str">
        <f>_xlfn.IFNA(VLOOKUP($A47,'B-Emax'!$A:$IC,MATCH(CY$1,'B-Emax'!$A$1:$IC$1,0),FALSE),"")</f>
        <v/>
      </c>
      <c r="CZ47" s="51">
        <f>_xlfn.IFNA(VLOOKUP($A47,'B-Emax'!$A:$IC,MATCH(CZ$1,'B-Emax'!$A$1:$IC$1,0),FALSE),"")</f>
        <v>0.1160752688172043</v>
      </c>
      <c r="DA47" s="51">
        <f>_xlfn.IFNA(VLOOKUP($A47,'B-Emax'!$A:$IC,MATCH(DA$1,'B-Emax'!$A$1:$IC$1,0),FALSE),"")</f>
        <v>0.75473289597000937</v>
      </c>
      <c r="DB47" s="51">
        <f>_xlfn.IFNA(VLOOKUP($A47,'B-Emax'!$A:$IC,MATCH(DB$1,'B-Emax'!$A$1:$IC$1,0),FALSE),"")</f>
        <v>0.66549180327868851</v>
      </c>
      <c r="DC47" s="51" t="str">
        <f>_xlfn.IFNA(VLOOKUP($A47,'I-Emax'!$A:$IC,MATCH(DC$1,'I-Emax'!$A$1:$IC$1,0),FALSE),"")</f>
        <v/>
      </c>
      <c r="DD47" s="51">
        <f>_xlfn.IFNA(VLOOKUP($A47,'I-Emax'!$A:$IC,MATCH(DD$1,'I-Emax'!$A$1:$IC$1,0),FALSE),"")</f>
        <v>0.46808510638297868</v>
      </c>
      <c r="DE47" s="51">
        <f>_xlfn.IFNA(VLOOKUP($A47,'I-Emax'!$A:$IC,MATCH(DE$1,'I-Emax'!$A$1:$IC$1,0),FALSE),"")</f>
        <v>0.82627118644067787</v>
      </c>
      <c r="DF47" s="51">
        <f>_xlfn.IFNA(VLOOKUP($A47,'I-Emax'!$A:$IC,MATCH(DF$1,'I-Emax'!$A$1:$IC$1,0),FALSE),"")</f>
        <v>0.69142857142857139</v>
      </c>
      <c r="DG47" s="147" t="str">
        <f>_xlfn.IFNA(VLOOKUP($A47,'B-Emax'!$A:$IC,MATCH(DG$1,'B-Emax'!$A$1:$IC$1,0),FALSE),"")</f>
        <v/>
      </c>
      <c r="DH47" s="51">
        <f>_xlfn.IFNA(VLOOKUP($A47,'B-Emax'!$A:$IC,MATCH(DH$1,'B-Emax'!$A$1:$IC$1,0),FALSE),"")</f>
        <v>8.1854071701692316E-2</v>
      </c>
      <c r="DI47" s="51">
        <f>_xlfn.IFNA(VLOOKUP($A47,'B-Emax'!$A:$IC,MATCH(DI$1,'B-Emax'!$A$1:$IC$1,0),FALSE),"")</f>
        <v>0.41700574733669105</v>
      </c>
      <c r="DJ47" s="51">
        <f>_xlfn.IFNA(VLOOKUP($A47,'B-Emax'!$A:$IC,MATCH(DJ$1,'B-Emax'!$A$1:$IC$1,0),FALSE),"")</f>
        <v>0.37649413160252748</v>
      </c>
      <c r="DK47" s="51" t="str">
        <f>_xlfn.IFNA(VLOOKUP($A47,'I-Emax'!$A:$IC,MATCH(DK$1,'I-Emax'!$A$1:$IC$1,0),FALSE),"")</f>
        <v/>
      </c>
      <c r="DL47" s="51">
        <f>_xlfn.IFNA(VLOOKUP($A47,'I-Emax'!$A:$IC,MATCH(DL$1,'I-Emax'!$A$1:$IC$1,0),FALSE),"")</f>
        <v>0.35309017223910838</v>
      </c>
      <c r="DM47" s="51">
        <f>_xlfn.IFNA(VLOOKUP($A47,'I-Emax'!$A:$IC,MATCH(DM$1,'I-Emax'!$A$1:$IC$1,0),FALSE),"")</f>
        <v>0.65239468766910969</v>
      </c>
      <c r="DN47" s="51">
        <f>_xlfn.IFNA(VLOOKUP($A47,'I-Emax'!$A:$IC,MATCH(DN$1,'I-Emax'!$A$1:$IC$1,0),FALSE),"")</f>
        <v>0.63172681181031909</v>
      </c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</row>
    <row r="48" spans="1:139" s="49" customFormat="1" x14ac:dyDescent="0.2">
      <c r="A48" s="29" t="s">
        <v>177</v>
      </c>
      <c r="B48" s="333" t="str">
        <f>VLOOKUP($A48,BI!$A:$Q,MATCH(B$1,BI!$A$1:$Q$1,0),FALSE)</f>
        <v/>
      </c>
      <c r="C48" s="373">
        <f>VLOOKUP($A48,BI!$A:$Q,MATCH(C$1,BI!$A$1:$Q$1,0),FALSE)</f>
        <v>1</v>
      </c>
      <c r="D48" s="373">
        <f>VLOOKUP($A48,BI!$A:$Q,MATCH(D$1,BI!$A$1:$Q$1,0),FALSE)</f>
        <v>1</v>
      </c>
      <c r="E48" s="373">
        <f>VLOOKUP($A48,BI!$A:$Q,MATCH(E$1,BI!$A$1:$Q$1,0),FALSE)</f>
        <v>1</v>
      </c>
      <c r="F48" s="373">
        <f>VLOOKUP($A48,BI!$A:$Q,MATCH(F$1,BI!$A$1:$Q$1,0),FALSE)</f>
        <v>1</v>
      </c>
      <c r="G48" s="373">
        <f>VLOOKUP($A48,BI!$A:$Q,MATCH(G$1,BI!$A$1:$Q$1,0),FALSE)</f>
        <v>1</v>
      </c>
      <c r="H48" s="373">
        <f>VLOOKUP($A48,BI!$A:$Q,MATCH(H$1,BI!$A$1:$Q$1,0),FALSE)</f>
        <v>1</v>
      </c>
      <c r="I48" s="373">
        <f>VLOOKUP($A48,BI!$A:$Q,MATCH(I$1,BI!$A$1:$Q$1,0),FALSE)</f>
        <v>1</v>
      </c>
      <c r="J48" s="373">
        <f>VLOOKUP($A48,BI!$A:$Q,MATCH(J$1,BI!$A$1:$Q$1,0),FALSE)</f>
        <v>1</v>
      </c>
      <c r="K48" s="373">
        <f>VLOOKUP($A48,BI!$A:$Q,MATCH(K$1,BI!$A$1:$Q$1,0),FALSE)</f>
        <v>1</v>
      </c>
      <c r="L48" s="373" t="str">
        <f>VLOOKUP($A48,BI!$A:$Q,MATCH(L$1,BI!$A$1:$Q$1,0),FALSE)</f>
        <v/>
      </c>
      <c r="M48" s="373">
        <f>VLOOKUP($A48,BI!$A:$Q,MATCH(M$1,BI!$A$1:$Q$1,0),FALSE)</f>
        <v>1</v>
      </c>
      <c r="N48" s="49">
        <f t="shared" si="2"/>
        <v>10</v>
      </c>
      <c r="O48" s="49" t="str">
        <f>VLOOKUP($A48,BI!$A:$Q,MATCH(O$1,BI!$A$1:$Q$1,0),FALSE)</f>
        <v/>
      </c>
      <c r="P48" s="37">
        <f>VLOOKUP($A48,BI!$A:$Q,MATCH(P$1,BI!$A$1:$Q$1,0),FALSE)</f>
        <v>1</v>
      </c>
      <c r="Q48" s="37">
        <f>VLOOKUP($A48,BI!$A:$Q,MATCH(Q$1,BI!$A$1:$Q$1,0),FALSE)</f>
        <v>1</v>
      </c>
      <c r="R48" s="37">
        <f>VLOOKUP($A48,BI!$A:$Q,MATCH(R$1,BI!$A$1:$Q$1,0),FALSE)</f>
        <v>1</v>
      </c>
      <c r="S48" s="37">
        <f t="shared" si="3"/>
        <v>3</v>
      </c>
      <c r="T48" s="61" cm="1">
        <f t="array" ref="T48">IFERROR(IF(N48&gt;2,RSQ(IF($B48:$M48&lt;&gt;"",AE48:AP48,""),IF($B48:$M48&lt;&gt;"",AQ48:BB48,"")),""),"")</f>
        <v>1.2665698314943649E-2</v>
      </c>
      <c r="U48" s="51" cm="1">
        <f t="array" ref="U48">IFERROR(IF($N48&gt;2,RSQ(IF($AE48:$AP48&lt;&gt;"",BC48:BN48,""),IF($AE48:$AP48&lt;&gt;"",BO48:BZ48,"")),""),"")</f>
        <v>0.20318221416158713</v>
      </c>
      <c r="V48" s="51" cm="1">
        <f t="array" ref="V48">IFERROR(IF($N48&gt;2,RSQ(IF($B48:$M48&lt;&gt;"",CA48:CL48,""),IF($B48:$M48&lt;&gt;"",CM48:CX48,"")),""),"")</f>
        <v>0.20318221416158722</v>
      </c>
      <c r="W48" s="61" cm="1">
        <f t="array" ref="W48">IFERROR(IF(AND($S48&gt;2,$N48&gt;2),RSQ(IF($B48:$M48&lt;&gt;"",AE48:AP48,""),IF($B48:$M48&lt;&gt;"",AQ48:BB48,"")),""),"")</f>
        <v>1.2665698314943649E-2</v>
      </c>
      <c r="X48" s="51" cm="1">
        <f t="array" ref="X48">IFERROR(IF(AND($S48&gt;2,$N48&gt;2),RSQ(IF($AE48:$AP48&lt;&gt;"",BC48:BN48,""),IF($AE48:$AP48&lt;&gt;"",BO48:BZ48,"")),""),"")</f>
        <v>0.20318221416158713</v>
      </c>
      <c r="Y48" s="61" cm="1">
        <f t="array" ref="Y48">IFERROR(IF(COUNT(C48:G48)&gt;2,RSQ(IF($C48:$G48&lt;&gt;"",AF48:AJ48,""),IF($C48:$G48&lt;&gt;"",AR48:AV48,"")),""),"")</f>
        <v>1.0709664594581897E-2</v>
      </c>
      <c r="Z48" s="51" cm="1">
        <f t="array" ref="Z48">IFERROR(IF(COUNT(C48:G48)&gt;2,RSQ(IF($C48:$G48&lt;&gt;"",BD48:BH48,""),IF($C48:$G48&lt;&gt;"",BP48:BT48,"")),""),"")</f>
        <v>0.16962161393069353</v>
      </c>
      <c r="AA48" s="51" cm="1">
        <f t="array" ref="AA48">IFERROR(IF(COUNT(H48:K48)&gt;2,RSQ(IF($H48:$K48&lt;&gt;"",AK48:AN48,""),IF($H48:$K48&lt;&gt;"",AW48:AZ48,"")),""),"")</f>
        <v>1.8389680336797786E-2</v>
      </c>
      <c r="AB48" s="51" cm="1">
        <f t="array" ref="AB48">IFERROR(IF(COUNT(H48:K48)&gt;2,RSQ(IF($H48:$K48&lt;&gt;"",BI48:BL48,""),IF($H48:$K48&lt;&gt;"",BU48:BX48,"")),""),"")</f>
        <v>0.16836709146156945</v>
      </c>
      <c r="AC48" s="61" cm="1">
        <f t="array" ref="AC48">IFERROR(IF($S48&gt;2,RSQ(IF($O48:$R48&lt;&gt;"",CY48:DB48,""),IF($O48:$R48&lt;&gt;"",DC48:DF48,"")),""),"")</f>
        <v>0.32809990087400465</v>
      </c>
      <c r="AD48" s="51" cm="1">
        <f t="array" ref="AD48">IFERROR(IF($S48&gt;2,RSQ(IF($O48:$R48&lt;&gt;"",DG48:DJ48,""),IF($O48:$R48&lt;&gt;"",DK48:DN48,"")),""),"")</f>
        <v>0.99839960484787726</v>
      </c>
      <c r="AE48" s="80" t="str">
        <f>_xlfn.IFNA(VLOOKUP($A48,'B-Emax'!$A:$BM,MATCH(AE$1,'B-Emax'!$A$1:$BM$1,0),FALSE),"")</f>
        <v/>
      </c>
      <c r="AF48" s="81">
        <f>_xlfn.IFNA(VLOOKUP($A48,'B-Emax'!$A:$BM,MATCH(AF$1,'B-Emax'!$A$1:$BM$1,0),FALSE),"")</f>
        <v>573.70000000000005</v>
      </c>
      <c r="AG48" s="81">
        <f>_xlfn.IFNA(VLOOKUP($A48,'B-Emax'!$A:$BM,MATCH(AG$1,'B-Emax'!$A$1:$BM$1,0),FALSE),"")</f>
        <v>176.7</v>
      </c>
      <c r="AH48" s="81">
        <f>_xlfn.IFNA(VLOOKUP($A48,'B-Emax'!$A:$BM,MATCH(AH$1,'B-Emax'!$A$1:$BM$1,0),FALSE),"")</f>
        <v>73.03</v>
      </c>
      <c r="AI48" s="81">
        <f>_xlfn.IFNA(VLOOKUP($A48,'B-Emax'!$A:$BM,MATCH(AI$1,'B-Emax'!$A$1:$BM$1,0),FALSE),"")</f>
        <v>221.2</v>
      </c>
      <c r="AJ48" s="81">
        <f>_xlfn.IFNA(VLOOKUP($A48,'B-Emax'!$A:$BM,MATCH(AJ$1,'B-Emax'!$A$1:$BM$1,0),FALSE),"")</f>
        <v>144</v>
      </c>
      <c r="AK48" s="82">
        <f>_xlfn.IFNA(VLOOKUP($A48,'B-Emax'!$A:$BM,MATCH(AK$1,'B-Emax'!$A$1:$BM$1,0),FALSE),"")</f>
        <v>237.6</v>
      </c>
      <c r="AL48" s="82">
        <f>_xlfn.IFNA(VLOOKUP($A48,'B-Emax'!$A:$BM,MATCH(AL$1,'B-Emax'!$A$1:$BM$1,0),FALSE),"")</f>
        <v>381.6</v>
      </c>
      <c r="AM48" s="82">
        <f>_xlfn.IFNA(VLOOKUP($A48,'B-Emax'!$A:$BM,MATCH(AM$1,'B-Emax'!$A$1:$BM$1,0),FALSE),"")</f>
        <v>405.3</v>
      </c>
      <c r="AN48" s="81">
        <f>_xlfn.IFNA(VLOOKUP($A48,'B-Emax'!$A:$BM,MATCH(AN$1,'B-Emax'!$A$1:$BM$1,0),FALSE),"")</f>
        <v>332.5</v>
      </c>
      <c r="AO48" s="82" t="str">
        <f>_xlfn.IFNA(VLOOKUP($A48,'B-Emax'!$A:$BM,MATCH(AO$1,'B-Emax'!$A$1:$BM$1,0),FALSE),"")</f>
        <v/>
      </c>
      <c r="AP48" s="82">
        <f>_xlfn.IFNA(VLOOKUP($A48,'B-Emax'!$A:$BM,MATCH(AP$1,'B-Emax'!$A$1:$BM$1,0),FALSE),"")</f>
        <v>193.4</v>
      </c>
      <c r="AQ48" s="50" t="str">
        <f>_xlfn.IFNA(VLOOKUP($A48,'I-Emax'!$A:$BM,MATCH(AQ$1,'I-Emax'!$A$1:$BM$1,0),FALSE),"")</f>
        <v/>
      </c>
      <c r="AR48" s="50">
        <f>_xlfn.IFNA(VLOOKUP($A48,'I-Emax'!$A:$BM,MATCH(AR$1,'I-Emax'!$A$1:$BM$1,0),FALSE),"")</f>
        <v>26</v>
      </c>
      <c r="AS48" s="50">
        <f>_xlfn.IFNA(VLOOKUP($A48,'I-Emax'!$A:$BM,MATCH(AS$1,'I-Emax'!$A$1:$BM$1,0),FALSE),"")</f>
        <v>26</v>
      </c>
      <c r="AT48" s="50">
        <f>_xlfn.IFNA(VLOOKUP($A48,'I-Emax'!$A:$BM,MATCH(AT$1,'I-Emax'!$A$1:$BM$1,0),FALSE),"")</f>
        <v>31.6</v>
      </c>
      <c r="AU48" s="50">
        <f>_xlfn.IFNA(VLOOKUP($A48,'I-Emax'!$A:$BM,MATCH(AU$1,'I-Emax'!$A$1:$BM$1,0),FALSE),"")</f>
        <v>31.6</v>
      </c>
      <c r="AV48" s="50">
        <f>_xlfn.IFNA(VLOOKUP($A48,'I-Emax'!$A:$BM,MATCH(AV$1,'I-Emax'!$A$1:$BM$1,0),FALSE),"")</f>
        <v>19.5</v>
      </c>
      <c r="AW48" s="50">
        <f>_xlfn.IFNA(VLOOKUP($A48,'I-Emax'!$A:$BM,MATCH(AW$1,'I-Emax'!$A$1:$BM$1,0),FALSE),"")</f>
        <v>26.7</v>
      </c>
      <c r="AX48" s="50">
        <f>_xlfn.IFNA(VLOOKUP($A48,'I-Emax'!$A:$BM,MATCH(AX$1,'I-Emax'!$A$1:$BM$1,0),FALSE),"")</f>
        <v>26.7</v>
      </c>
      <c r="AY48" s="50">
        <f>_xlfn.IFNA(VLOOKUP($A48,'I-Emax'!$A:$BM,MATCH(AY$1,'I-Emax'!$A$1:$BM$1,0),FALSE),"")</f>
        <v>26.2</v>
      </c>
      <c r="AZ48" s="50">
        <f>_xlfn.IFNA(VLOOKUP($A48,'I-Emax'!$A:$BM,MATCH(AZ$1,'I-Emax'!$A$1:$BM$1,0),FALSE),"")</f>
        <v>30.3</v>
      </c>
      <c r="BA48" s="50" t="str">
        <f>_xlfn.IFNA(VLOOKUP($A48,'I-Emax'!$A:$BM,MATCH(BA$1,'I-Emax'!$A$1:$BM$1,0),FALSE),"")</f>
        <v/>
      </c>
      <c r="BB48" s="50">
        <f>_xlfn.IFNA(VLOOKUP($A48,'I-Emax'!$A:$BM,MATCH(BB$1,'I-Emax'!$A$1:$BM$1,0),FALSE),"")</f>
        <v>29.7</v>
      </c>
      <c r="BC48" s="40" t="str">
        <f>_xlfn.IFNA(VLOOKUP($A48,'B-Emax'!$A:$BM,MATCH(BC$1,'B-Emax'!$A$1:$BM$1,0),FALSE),"")</f>
        <v/>
      </c>
      <c r="BD48" s="41">
        <f>_xlfn.IFNA(VLOOKUP($A48,'B-Emax'!$A:$BM,MATCH(BD$1,'B-Emax'!$A$1:$BM$1,0),FALSE),"")</f>
        <v>0.62156013001083432</v>
      </c>
      <c r="BE48" s="41">
        <f>_xlfn.IFNA(VLOOKUP($A48,'B-Emax'!$A:$BM,MATCH(BE$1,'B-Emax'!$A$1:$BM$1,0),FALSE),"")</f>
        <v>0.29240443488333612</v>
      </c>
      <c r="BF48" s="41">
        <f>_xlfn.IFNA(VLOOKUP($A48,'B-Emax'!$A:$BM,MATCH(BF$1,'B-Emax'!$A$1:$BM$1,0),FALSE),"")</f>
        <v>0.19631720430107527</v>
      </c>
      <c r="BG48" s="41">
        <f>_xlfn.IFNA(VLOOKUP($A48,'B-Emax'!$A:$BM,MATCH(BG$1,'B-Emax'!$A$1:$BM$1,0),FALSE),"")</f>
        <v>0.4533715925394548</v>
      </c>
      <c r="BH48" s="41">
        <f>_xlfn.IFNA(VLOOKUP($A48,'B-Emax'!$A:$BM,MATCH(BH$1,'B-Emax'!$A$1:$BM$1,0),FALSE),"")</f>
        <v>0.41763341067285381</v>
      </c>
      <c r="BI48" s="41">
        <f>_xlfn.IFNA(VLOOKUP($A48,'B-Emax'!$A:$BM,MATCH(BI$1,'B-Emax'!$A$1:$BM$1,0),FALSE),"")</f>
        <v>0.34335260115606936</v>
      </c>
      <c r="BJ48" s="41">
        <f>_xlfn.IFNA(VLOOKUP($A48,'B-Emax'!$A:$BM,MATCH(BJ$1,'B-Emax'!$A$1:$BM$1,0),FALSE),"")</f>
        <v>0.46678899082568809</v>
      </c>
      <c r="BK48" s="41">
        <f>_xlfn.IFNA(VLOOKUP($A48,'B-Emax'!$A:$BM,MATCH(BK$1,'B-Emax'!$A$1:$BM$1,0),FALSE),"")</f>
        <v>0.43858889730548645</v>
      </c>
      <c r="BL48" s="41">
        <f>_xlfn.IFNA(VLOOKUP($A48,'B-Emax'!$A:$BM,MATCH(BL$1,'B-Emax'!$A$1:$BM$1,0),FALSE),"")</f>
        <v>0.31162136832239923</v>
      </c>
      <c r="BM48" s="41" t="str">
        <f>_xlfn.IFNA(VLOOKUP($A48,'B-Emax'!$A:$BM,MATCH(BM$1,'B-Emax'!$A$1:$BM$1,0),FALSE),"")</f>
        <v/>
      </c>
      <c r="BN48" s="41">
        <f>_xlfn.IFNA(VLOOKUP($A48,'B-Emax'!$A:$BM,MATCH(BN$1,'B-Emax'!$A$1:$BM$1,0),FALSE),"")</f>
        <v>0.2738600962900028</v>
      </c>
      <c r="BO48" s="47" t="str">
        <f>_xlfn.IFNA(VLOOKUP($A48,'I-Emax'!$A:$BM,MATCH(BO$1,'I-Emax'!$A$1:$BM$1,0),FALSE),"")</f>
        <v/>
      </c>
      <c r="BP48" s="47">
        <f>_xlfn.IFNA(VLOOKUP($A48,'I-Emax'!$A:$BM,MATCH(BP$1,'I-Emax'!$A$1:$BM$1,0),FALSE),"")</f>
        <v>0.50290135396518376</v>
      </c>
      <c r="BQ48" s="47">
        <f>_xlfn.IFNA(VLOOKUP($A48,'I-Emax'!$A:$BM,MATCH(BQ$1,'I-Emax'!$A$1:$BM$1,0),FALSE),"")</f>
        <v>0.50290135396518376</v>
      </c>
      <c r="BR48" s="47">
        <f>_xlfn.IFNA(VLOOKUP($A48,'I-Emax'!$A:$BM,MATCH(BR$1,'I-Emax'!$A$1:$BM$1,0),FALSE),"")</f>
        <v>0.65424430641821951</v>
      </c>
      <c r="BS48" s="47">
        <f>_xlfn.IFNA(VLOOKUP($A48,'I-Emax'!$A:$BM,MATCH(BS$1,'I-Emax'!$A$1:$BM$1,0),FALSE),"")</f>
        <v>0.65424430641821951</v>
      </c>
      <c r="BT48" s="47">
        <f>_xlfn.IFNA(VLOOKUP($A48,'I-Emax'!$A:$BM,MATCH(BT$1,'I-Emax'!$A$1:$BM$1,0),FALSE),"")</f>
        <v>0.56521739130434778</v>
      </c>
      <c r="BU48" s="47">
        <f>_xlfn.IFNA(VLOOKUP($A48,'I-Emax'!$A:$BM,MATCH(BU$1,'I-Emax'!$A$1:$BM$1,0),FALSE),"")</f>
        <v>0.56567796610169485</v>
      </c>
      <c r="BV48" s="47">
        <f>_xlfn.IFNA(VLOOKUP($A48,'I-Emax'!$A:$BM,MATCH(BV$1,'I-Emax'!$A$1:$BM$1,0),FALSE),"")</f>
        <v>0.56567796610169485</v>
      </c>
      <c r="BW48" s="47">
        <f>_xlfn.IFNA(VLOOKUP($A48,'I-Emax'!$A:$BM,MATCH(BW$1,'I-Emax'!$A$1:$BM$1,0),FALSE),"")</f>
        <v>0.58876404494382018</v>
      </c>
      <c r="BX48" s="47">
        <f>_xlfn.IFNA(VLOOKUP($A48,'I-Emax'!$A:$BM,MATCH(BX$1,'I-Emax'!$A$1:$BM$1,0),FALSE),"")</f>
        <v>0.6</v>
      </c>
      <c r="BY48" s="47" t="str">
        <f>_xlfn.IFNA(VLOOKUP($A48,'I-Emax'!$A:$BM,MATCH(BY$1,'I-Emax'!$A$1:$BM$1,0),FALSE),"")</f>
        <v/>
      </c>
      <c r="BZ48" s="47">
        <f>_xlfn.IFNA(VLOOKUP($A48,'I-Emax'!$A:$BM,MATCH(BZ$1,'I-Emax'!$A$1:$BM$1,0),FALSE),"")</f>
        <v>0.62004175365344472</v>
      </c>
      <c r="CA48" s="40" t="str">
        <f>_xlfn.IFNA(VLOOKUP($A48,'B-Emax'!$A:$BM,MATCH(CA$1,'B-Emax'!$A$1:$BM$1,0),FALSE),"")</f>
        <v/>
      </c>
      <c r="CB48" s="41">
        <f>_xlfn.IFNA(VLOOKUP($A48,'B-Emax'!$A:$BM,MATCH(CB$1,'B-Emax'!$A$1:$BM$1,0),FALSE),"")</f>
        <v>1</v>
      </c>
      <c r="CC48" s="41">
        <f>_xlfn.IFNA(VLOOKUP($A48,'B-Emax'!$A:$BM,MATCH(CC$1,'B-Emax'!$A$1:$BM$1,0),FALSE),"")</f>
        <v>0.22595844580338353</v>
      </c>
      <c r="CD48" s="41">
        <f>_xlfn.IFNA(VLOOKUP($A48,'B-Emax'!$A:$BM,MATCH(CD$1,'B-Emax'!$A$1:$BM$1,0),FALSE),"")</f>
        <v>0</v>
      </c>
      <c r="CE48" s="41">
        <f>_xlfn.IFNA(VLOOKUP($A48,'B-Emax'!$A:$BM,MATCH(CE$1,'B-Emax'!$A$1:$BM$1,0),FALSE),"")</f>
        <v>0.60448833524823131</v>
      </c>
      <c r="CF48" s="41">
        <f>_xlfn.IFNA(VLOOKUP($A48,'B-Emax'!$A:$BM,MATCH(CF$1,'B-Emax'!$A$1:$BM$1,0),FALSE),"")</f>
        <v>0.52044653300789634</v>
      </c>
      <c r="CG48" s="41">
        <f>_xlfn.IFNA(VLOOKUP($A48,'B-Emax'!$A:$BM,MATCH(CG$1,'B-Emax'!$A$1:$BM$1,0),FALSE),"")</f>
        <v>0.34576800215919434</v>
      </c>
      <c r="CH48" s="41">
        <f>_xlfn.IFNA(VLOOKUP($A48,'B-Emax'!$A:$BM,MATCH(CH$1,'B-Emax'!$A$1:$BM$1,0),FALSE),"")</f>
        <v>0.63604064917288672</v>
      </c>
      <c r="CI48" s="41">
        <f>_xlfn.IFNA(VLOOKUP($A48,'B-Emax'!$A:$BM,MATCH(CI$1,'B-Emax'!$A$1:$BM$1,0),FALSE),"")</f>
        <v>0.56972539307983405</v>
      </c>
      <c r="CJ48" s="41">
        <f>_xlfn.IFNA(VLOOKUP($A48,'B-Emax'!$A:$BM,MATCH(CJ$1,'B-Emax'!$A$1:$BM$1,0),FALSE),"")</f>
        <v>0.27114892935343615</v>
      </c>
      <c r="CK48" s="41" t="str">
        <f>_xlfn.IFNA(VLOOKUP($A48,'B-Emax'!$A:$BM,MATCH(CK$1,'B-Emax'!$A$1:$BM$1,0),FALSE),"")</f>
        <v/>
      </c>
      <c r="CL48" s="41">
        <f>_xlfn.IFNA(VLOOKUP($A48,'B-Emax'!$A:$BM,MATCH(CL$1,'B-Emax'!$A$1:$BM$1,0),FALSE),"")</f>
        <v>0.18234963429315895</v>
      </c>
      <c r="CM48" s="47" t="str">
        <f>_xlfn.IFNA(VLOOKUP($A48,'I-Emax'!$A:$BQ,MATCH(CM$1,'I-Emax'!$A$1:$BQ$1,0),FALSE),"")</f>
        <v/>
      </c>
      <c r="CN48" s="47">
        <f>_xlfn.IFNA(VLOOKUP($A48,'I-Emax'!$A:$BQ,MATCH(CN$1,'I-Emax'!$A$1:$BQ$1,0),FALSE),"")</f>
        <v>0</v>
      </c>
      <c r="CO48" s="47">
        <f>_xlfn.IFNA(VLOOKUP($A48,'I-Emax'!$A:$BQ,MATCH(CO$1,'I-Emax'!$A$1:$BQ$1,0),FALSE),"")</f>
        <v>0</v>
      </c>
      <c r="CP48" s="47">
        <f>_xlfn.IFNA(VLOOKUP($A48,'I-Emax'!$A:$BQ,MATCH(CP$1,'I-Emax'!$A$1:$BQ$1,0),FALSE),"")</f>
        <v>1</v>
      </c>
      <c r="CQ48" s="47">
        <f>_xlfn.IFNA(VLOOKUP($A48,'I-Emax'!$A:$BQ,MATCH(CQ$1,'I-Emax'!$A$1:$BQ$1,0),FALSE),"")</f>
        <v>1</v>
      </c>
      <c r="CR48" s="47">
        <f>_xlfn.IFNA(VLOOKUP($A48,'I-Emax'!$A:$BQ,MATCH(CR$1,'I-Emax'!$A$1:$BQ$1,0),FALSE),"")</f>
        <v>0.41175381033022818</v>
      </c>
      <c r="CS48" s="47">
        <f>_xlfn.IFNA(VLOOKUP($A48,'I-Emax'!$A:$BQ,MATCH(CS$1,'I-Emax'!$A$1:$BQ$1,0),FALSE),"")</f>
        <v>0.4147970626910541</v>
      </c>
      <c r="CT48" s="47">
        <f>_xlfn.IFNA(VLOOKUP($A48,'I-Emax'!$A:$BQ,MATCH(CT$1,'I-Emax'!$A$1:$BQ$1,0),FALSE),"")</f>
        <v>0.4147970626910541</v>
      </c>
      <c r="CU48" s="47">
        <f>_xlfn.IFNA(VLOOKUP($A48,'I-Emax'!$A:$BQ,MATCH(CU$1,'I-Emax'!$A$1:$BQ$1,0),FALSE),"")</f>
        <v>0.56733854855435728</v>
      </c>
      <c r="CV48" s="47">
        <f>_xlfn.IFNA(VLOOKUP($A48,'I-Emax'!$A:$BQ,MATCH(CV$1,'I-Emax'!$A$1:$BQ$1,0),FALSE),"")</f>
        <v>0.64158022861981334</v>
      </c>
      <c r="CW48" s="47" t="str">
        <f>_xlfn.IFNA(VLOOKUP($A48,'I-Emax'!$A:$BQ,MATCH(CW$1,'I-Emax'!$A$1:$BQ$1,0),FALSE),"")</f>
        <v/>
      </c>
      <c r="CX48" s="47">
        <f>_xlfn.IFNA(VLOOKUP($A48,'I-Emax'!$A:$BQ,MATCH(CX$1,'I-Emax'!$A$1:$BQ$1,0),FALSE),"")</f>
        <v>0.77400630679919891</v>
      </c>
      <c r="CY48" s="147" t="str">
        <f>_xlfn.IFNA(VLOOKUP($A48,'B-Emax'!$A:$IC,MATCH(CY$1,'B-Emax'!$A$1:$IC$1,0),FALSE),"")</f>
        <v/>
      </c>
      <c r="CZ48" s="51">
        <f>_xlfn.IFNA(VLOOKUP($A48,'B-Emax'!$A:$IC,MATCH(CZ$1,'B-Emax'!$A$1:$IC$1,0),FALSE),"")</f>
        <v>0.62156013001083432</v>
      </c>
      <c r="DA48" s="51">
        <f>_xlfn.IFNA(VLOOKUP($A48,'B-Emax'!$A:$IC,MATCH(DA$1,'B-Emax'!$A$1:$IC$1,0),FALSE),"")</f>
        <v>0.46678899082568809</v>
      </c>
      <c r="DB48" s="51">
        <f>_xlfn.IFNA(VLOOKUP($A48,'B-Emax'!$A:$IC,MATCH(DB$1,'B-Emax'!$A$1:$IC$1,0),FALSE),"")</f>
        <v>0.2738600962900028</v>
      </c>
      <c r="DC48" s="51" t="str">
        <f>_xlfn.IFNA(VLOOKUP($A48,'I-Emax'!$A:$IC,MATCH(DC$1,'I-Emax'!$A$1:$IC$1,0),FALSE),"")</f>
        <v/>
      </c>
      <c r="DD48" s="51">
        <f>_xlfn.IFNA(VLOOKUP($A48,'I-Emax'!$A:$IC,MATCH(DD$1,'I-Emax'!$A$1:$IC$1,0),FALSE),"")</f>
        <v>0.65424430641821951</v>
      </c>
      <c r="DE48" s="51">
        <f>_xlfn.IFNA(VLOOKUP($A48,'I-Emax'!$A:$IC,MATCH(DE$1,'I-Emax'!$A$1:$IC$1,0),FALSE),"")</f>
        <v>0.6</v>
      </c>
      <c r="DF48" s="51">
        <f>_xlfn.IFNA(VLOOKUP($A48,'I-Emax'!$A:$IC,MATCH(DF$1,'I-Emax'!$A$1:$IC$1,0),FALSE),"")</f>
        <v>0.62004175365344472</v>
      </c>
      <c r="DG48" s="147" t="str">
        <f>_xlfn.IFNA(VLOOKUP($A48,'B-Emax'!$A:$IC,MATCH(DG$1,'B-Emax'!$A$1:$IC$1,0),FALSE),"")</f>
        <v/>
      </c>
      <c r="DH48" s="51">
        <f>_xlfn.IFNA(VLOOKUP($A48,'B-Emax'!$A:$IC,MATCH(DH$1,'B-Emax'!$A$1:$IC$1,0),FALSE),"")</f>
        <v>0.39625735448151089</v>
      </c>
      <c r="DI48" s="51">
        <f>_xlfn.IFNA(VLOOKUP($A48,'B-Emax'!$A:$IC,MATCH(DI$1,'B-Emax'!$A$1:$IC$1,0),FALSE),"")</f>
        <v>0.39008796440241073</v>
      </c>
      <c r="DJ48" s="51">
        <f>_xlfn.IFNA(VLOOKUP($A48,'B-Emax'!$A:$IC,MATCH(DJ$1,'B-Emax'!$A$1:$IC$1,0),FALSE),"")</f>
        <v>0.2738600962900028</v>
      </c>
      <c r="DK48" s="51" t="str">
        <f>_xlfn.IFNA(VLOOKUP($A48,'I-Emax'!$A:$IC,MATCH(DK$1,'I-Emax'!$A$1:$IC$1,0),FALSE),"")</f>
        <v/>
      </c>
      <c r="DL48" s="51">
        <f>_xlfn.IFNA(VLOOKUP($A48,'I-Emax'!$A:$IC,MATCH(DL$1,'I-Emax'!$A$1:$IC$1,0),FALSE),"")</f>
        <v>0.57590174241423087</v>
      </c>
      <c r="DM48" s="51">
        <f>_xlfn.IFNA(VLOOKUP($A48,'I-Emax'!$A:$IC,MATCH(DM$1,'I-Emax'!$A$1:$IC$1,0),FALSE),"")</f>
        <v>0.58002999428680246</v>
      </c>
      <c r="DN48" s="51">
        <f>_xlfn.IFNA(VLOOKUP($A48,'I-Emax'!$A:$IC,MATCH(DN$1,'I-Emax'!$A$1:$IC$1,0),FALSE),"")</f>
        <v>0.62004175365344472</v>
      </c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</row>
    <row r="49" spans="1:139" s="49" customFormat="1" x14ac:dyDescent="0.2">
      <c r="A49" s="29" t="s">
        <v>62</v>
      </c>
      <c r="B49" s="333" t="str">
        <f>VLOOKUP($A49,BI!$A:$Q,MATCH(B$1,BI!$A$1:$Q$1,0),FALSE)</f>
        <v/>
      </c>
      <c r="C49" s="373">
        <f>VLOOKUP($A49,BI!$A:$Q,MATCH(C$1,BI!$A$1:$Q$1,0),FALSE)</f>
        <v>1</v>
      </c>
      <c r="D49" s="373">
        <f>VLOOKUP($A49,BI!$A:$Q,MATCH(D$1,BI!$A$1:$Q$1,0),FALSE)</f>
        <v>1</v>
      </c>
      <c r="E49" s="373">
        <f>VLOOKUP($A49,BI!$A:$Q,MATCH(E$1,BI!$A$1:$Q$1,0),FALSE)</f>
        <v>1</v>
      </c>
      <c r="F49" s="373">
        <f>VLOOKUP($A49,BI!$A:$Q,MATCH(F$1,BI!$A$1:$Q$1,0),FALSE)</f>
        <v>1</v>
      </c>
      <c r="G49" s="373">
        <f>VLOOKUP($A49,BI!$A:$Q,MATCH(G$1,BI!$A$1:$Q$1,0),FALSE)</f>
        <v>1</v>
      </c>
      <c r="H49" s="373">
        <f>VLOOKUP($A49,BI!$A:$Q,MATCH(H$1,BI!$A$1:$Q$1,0),FALSE)</f>
        <v>1</v>
      </c>
      <c r="I49" s="373">
        <f>VLOOKUP($A49,BI!$A:$Q,MATCH(I$1,BI!$A$1:$Q$1,0),FALSE)</f>
        <v>1</v>
      </c>
      <c r="J49" s="373">
        <f>VLOOKUP($A49,BI!$A:$Q,MATCH(J$1,BI!$A$1:$Q$1,0),FALSE)</f>
        <v>1</v>
      </c>
      <c r="K49" s="373">
        <f>VLOOKUP($A49,BI!$A:$Q,MATCH(K$1,BI!$A$1:$Q$1,0),FALSE)</f>
        <v>1</v>
      </c>
      <c r="L49" s="373">
        <f>VLOOKUP($A49,BI!$A:$Q,MATCH(L$1,BI!$A$1:$Q$1,0),FALSE)</f>
        <v>1</v>
      </c>
      <c r="M49" s="373">
        <f>VLOOKUP($A49,BI!$A:$Q,MATCH(M$1,BI!$A$1:$Q$1,0),FALSE)</f>
        <v>1</v>
      </c>
      <c r="N49" s="49">
        <f t="shared" si="2"/>
        <v>11</v>
      </c>
      <c r="O49" s="49" t="str">
        <f>VLOOKUP($A49,BI!$A:$Q,MATCH(O$1,BI!$A$1:$Q$1,0),FALSE)</f>
        <v/>
      </c>
      <c r="P49" s="37">
        <f>VLOOKUP($A49,BI!$A:$Q,MATCH(P$1,BI!$A$1:$Q$1,0),FALSE)</f>
        <v>1</v>
      </c>
      <c r="Q49" s="37">
        <f>VLOOKUP($A49,BI!$A:$Q,MATCH(Q$1,BI!$A$1:$Q$1,0),FALSE)</f>
        <v>1</v>
      </c>
      <c r="R49" s="37">
        <f>VLOOKUP($A49,BI!$A:$Q,MATCH(R$1,BI!$A$1:$Q$1,0),FALSE)</f>
        <v>1</v>
      </c>
      <c r="S49" s="37">
        <f t="shared" si="3"/>
        <v>3</v>
      </c>
      <c r="T49" s="61" cm="1">
        <f t="array" ref="T49">IFERROR(IF(N49&gt;2,RSQ(IF($B49:$M49&lt;&gt;"",AE49:AP49,""),IF($B49:$M49&lt;&gt;"",AQ49:BB49,"")),""),"")</f>
        <v>3.785579344891777E-2</v>
      </c>
      <c r="U49" s="51" cm="1">
        <f t="array" ref="U49">IFERROR(IF($N49&gt;2,RSQ(IF($AE49:$AP49&lt;&gt;"",BC49:BN49,""),IF($AE49:$AP49&lt;&gt;"",BO49:BZ49,"")),""),"")</f>
        <v>4.9654169275281365E-2</v>
      </c>
      <c r="V49" s="51" cm="1">
        <f t="array" ref="V49">IFERROR(IF($N49&gt;2,RSQ(IF($B49:$M49&lt;&gt;"",CA49:CL49,""),IF($B49:$M49&lt;&gt;"",CM49:CX49,"")),""),"")</f>
        <v>4.9654169275281351E-2</v>
      </c>
      <c r="W49" s="61" cm="1">
        <f t="array" ref="W49">IFERROR(IF(AND($S49&gt;2,$N49&gt;2),RSQ(IF($B49:$M49&lt;&gt;"",AE49:AP49,""),IF($B49:$M49&lt;&gt;"",AQ49:BB49,"")),""),"")</f>
        <v>3.785579344891777E-2</v>
      </c>
      <c r="X49" s="51" cm="1">
        <f t="array" ref="X49">IFERROR(IF(AND($S49&gt;2,$N49&gt;2),RSQ(IF($AE49:$AP49&lt;&gt;"",BC49:BN49,""),IF($AE49:$AP49&lt;&gt;"",BO49:BZ49,"")),""),"")</f>
        <v>4.9654169275281365E-2</v>
      </c>
      <c r="Y49" s="61" cm="1">
        <f t="array" ref="Y49">IFERROR(IF(COUNT(C49:G49)&gt;2,RSQ(IF($C49:$G49&lt;&gt;"",AF49:AJ49,""),IF($C49:$G49&lt;&gt;"",AR49:AV49,"")),""),"")</f>
        <v>0.31750989617177211</v>
      </c>
      <c r="Z49" s="51" cm="1">
        <f t="array" ref="Z49">IFERROR(IF(COUNT(C49:G49)&gt;2,RSQ(IF($C49:$G49&lt;&gt;"",BD49:BH49,""),IF($C49:$G49&lt;&gt;"",BP49:BT49,"")),""),"")</f>
        <v>0.31635023636028486</v>
      </c>
      <c r="AA49" s="51" cm="1">
        <f t="array" ref="AA49">IFERROR(IF(COUNT(H49:K49)&gt;2,RSQ(IF($H49:$K49&lt;&gt;"",AK49:AN49,""),IF($H49:$K49&lt;&gt;"",AW49:AZ49,"")),""),"")</f>
        <v>0.15103271678168262</v>
      </c>
      <c r="AB49" s="51" cm="1">
        <f t="array" ref="AB49">IFERROR(IF(COUNT(H49:K49)&gt;2,RSQ(IF($H49:$K49&lt;&gt;"",BI49:BL49,""),IF($H49:$K49&lt;&gt;"",BU49:BX49,"")),""),"")</f>
        <v>0.62856131485256661</v>
      </c>
      <c r="AC49" s="61" cm="1">
        <f t="array" ref="AC49">IFERROR(IF($S49&gt;2,RSQ(IF($O49:$R49&lt;&gt;"",CY49:DB49,""),IF($O49:$R49&lt;&gt;"",DC49:DF49,"")),""),"")</f>
        <v>0.44692752206646957</v>
      </c>
      <c r="AD49" s="51" cm="1">
        <f t="array" ref="AD49">IFERROR(IF($S49&gt;2,RSQ(IF($O49:$R49&lt;&gt;"",DG49:DJ49,""),IF($O49:$R49&lt;&gt;"",DK49:DN49,"")),""),"")</f>
        <v>0.20633451829024485</v>
      </c>
      <c r="AE49" s="80" t="str">
        <f>_xlfn.IFNA(VLOOKUP($A49,'B-Emax'!$A:$BM,MATCH(AE$1,'B-Emax'!$A$1:$BM$1,0),FALSE),"")</f>
        <v/>
      </c>
      <c r="AF49" s="81">
        <f>_xlfn.IFNA(VLOOKUP($A49,'B-Emax'!$A:$BM,MATCH(AF$1,'B-Emax'!$A$1:$BM$1,0),FALSE),"")</f>
        <v>36.590000000000003</v>
      </c>
      <c r="AG49" s="81">
        <f>_xlfn.IFNA(VLOOKUP($A49,'B-Emax'!$A:$BM,MATCH(AG$1,'B-Emax'!$A$1:$BM$1,0),FALSE),"")</f>
        <v>42.17</v>
      </c>
      <c r="AH49" s="81">
        <f>_xlfn.IFNA(VLOOKUP($A49,'B-Emax'!$A:$BM,MATCH(AH$1,'B-Emax'!$A$1:$BM$1,0),FALSE),"")</f>
        <v>45.02</v>
      </c>
      <c r="AI49" s="81">
        <f>_xlfn.IFNA(VLOOKUP($A49,'B-Emax'!$A:$BM,MATCH(AI$1,'B-Emax'!$A$1:$BM$1,0),FALSE),"")</f>
        <v>38.07</v>
      </c>
      <c r="AJ49" s="81">
        <f>_xlfn.IFNA(VLOOKUP($A49,'B-Emax'!$A:$BM,MATCH(AJ$1,'B-Emax'!$A$1:$BM$1,0),FALSE),"")</f>
        <v>29.6</v>
      </c>
      <c r="AK49" s="82">
        <f>_xlfn.IFNA(VLOOKUP($A49,'B-Emax'!$A:$BM,MATCH(AK$1,'B-Emax'!$A$1:$BM$1,0),FALSE),"")</f>
        <v>249.1</v>
      </c>
      <c r="AL49" s="82">
        <f>_xlfn.IFNA(VLOOKUP($A49,'B-Emax'!$A:$BM,MATCH(AL$1,'B-Emax'!$A$1:$BM$1,0),FALSE),"")</f>
        <v>451.1</v>
      </c>
      <c r="AM49" s="82">
        <f>_xlfn.IFNA(VLOOKUP($A49,'B-Emax'!$A:$BM,MATCH(AM$1,'B-Emax'!$A$1:$BM$1,0),FALSE),"")</f>
        <v>236.2</v>
      </c>
      <c r="AN49" s="81">
        <f>_xlfn.IFNA(VLOOKUP($A49,'B-Emax'!$A:$BM,MATCH(AN$1,'B-Emax'!$A$1:$BM$1,0),FALSE),"")</f>
        <v>225.6</v>
      </c>
      <c r="AO49" s="82">
        <f>_xlfn.IFNA(VLOOKUP($A49,'B-Emax'!$A:$BM,MATCH(AO$1,'B-Emax'!$A$1:$BM$1,0),FALSE),"")</f>
        <v>122</v>
      </c>
      <c r="AP49" s="82">
        <f>_xlfn.IFNA(VLOOKUP($A49,'B-Emax'!$A:$BM,MATCH(AP$1,'B-Emax'!$A$1:$BM$1,0),FALSE),"")</f>
        <v>580</v>
      </c>
      <c r="AQ49" s="50" t="str">
        <f>_xlfn.IFNA(VLOOKUP($A49,'I-Emax'!$A:$BM,MATCH(AQ$1,'I-Emax'!$A$1:$BM$1,0),FALSE),"")</f>
        <v/>
      </c>
      <c r="AR49" s="50">
        <f>_xlfn.IFNA(VLOOKUP($A49,'I-Emax'!$A:$BM,MATCH(AR$1,'I-Emax'!$A$1:$BM$1,0),FALSE),"")</f>
        <v>38.9</v>
      </c>
      <c r="AS49" s="50">
        <f>_xlfn.IFNA(VLOOKUP($A49,'I-Emax'!$A:$BM,MATCH(AS$1,'I-Emax'!$A$1:$BM$1,0),FALSE),"")</f>
        <v>38.9</v>
      </c>
      <c r="AT49" s="50">
        <f>_xlfn.IFNA(VLOOKUP($A49,'I-Emax'!$A:$BM,MATCH(AT$1,'I-Emax'!$A$1:$BM$1,0),FALSE),"")</f>
        <v>24.2</v>
      </c>
      <c r="AU49" s="50">
        <f>_xlfn.IFNA(VLOOKUP($A49,'I-Emax'!$A:$BM,MATCH(AU$1,'I-Emax'!$A$1:$BM$1,0),FALSE),"")</f>
        <v>24.2</v>
      </c>
      <c r="AV49" s="50">
        <f>_xlfn.IFNA(VLOOKUP($A49,'I-Emax'!$A:$BM,MATCH(AV$1,'I-Emax'!$A$1:$BM$1,0),FALSE),"")</f>
        <v>8.6</v>
      </c>
      <c r="AW49" s="50">
        <f>_xlfn.IFNA(VLOOKUP($A49,'I-Emax'!$A:$BM,MATCH(AW$1,'I-Emax'!$A$1:$BM$1,0),FALSE),"")</f>
        <v>32.6</v>
      </c>
      <c r="AX49" s="50">
        <f>_xlfn.IFNA(VLOOKUP($A49,'I-Emax'!$A:$BM,MATCH(AX$1,'I-Emax'!$A$1:$BM$1,0),FALSE),"")</f>
        <v>32.6</v>
      </c>
      <c r="AY49" s="50">
        <f>_xlfn.IFNA(VLOOKUP($A49,'I-Emax'!$A:$BM,MATCH(AY$1,'I-Emax'!$A$1:$BM$1,0),FALSE),"")</f>
        <v>32.4</v>
      </c>
      <c r="AZ49" s="50">
        <f>_xlfn.IFNA(VLOOKUP($A49,'I-Emax'!$A:$BM,MATCH(AZ$1,'I-Emax'!$A$1:$BM$1,0),FALSE),"")</f>
        <v>39.4</v>
      </c>
      <c r="BA49" s="50">
        <f>_xlfn.IFNA(VLOOKUP($A49,'I-Emax'!$A:$BM,MATCH(BA$1,'I-Emax'!$A$1:$BM$1,0),FALSE),"")</f>
        <v>36.5</v>
      </c>
      <c r="BB49" s="50">
        <f>_xlfn.IFNA(VLOOKUP($A49,'I-Emax'!$A:$BM,MATCH(BB$1,'I-Emax'!$A$1:$BM$1,0),FALSE),"")</f>
        <v>29.9</v>
      </c>
      <c r="BC49" s="40" t="str">
        <f>_xlfn.IFNA(VLOOKUP($A49,'B-Emax'!$A:$BM,MATCH(BC$1,'B-Emax'!$A$1:$BM$1,0),FALSE),"")</f>
        <v/>
      </c>
      <c r="BD49" s="41">
        <f>_xlfn.IFNA(VLOOKUP($A49,'B-Emax'!$A:$BM,MATCH(BD$1,'B-Emax'!$A$1:$BM$1,0),FALSE),"")</f>
        <v>3.9642470205850489E-2</v>
      </c>
      <c r="BE49" s="41">
        <f>_xlfn.IFNA(VLOOKUP($A49,'B-Emax'!$A:$BM,MATCH(BE$1,'B-Emax'!$A$1:$BM$1,0),FALSE),"")</f>
        <v>6.9783220254840322E-2</v>
      </c>
      <c r="BF49" s="41">
        <f>_xlfn.IFNA(VLOOKUP($A49,'B-Emax'!$A:$BM,MATCH(BF$1,'B-Emax'!$A$1:$BM$1,0),FALSE),"")</f>
        <v>0.1210215053763441</v>
      </c>
      <c r="BG49" s="41">
        <f>_xlfn.IFNA(VLOOKUP($A49,'B-Emax'!$A:$BM,MATCH(BG$1,'B-Emax'!$A$1:$BM$1,0),FALSE),"")</f>
        <v>7.802828448452552E-2</v>
      </c>
      <c r="BH49" s="41">
        <f>_xlfn.IFNA(VLOOKUP($A49,'B-Emax'!$A:$BM,MATCH(BH$1,'B-Emax'!$A$1:$BM$1,0),FALSE),"")</f>
        <v>8.584686774941995E-2</v>
      </c>
      <c r="BI49" s="41">
        <f>_xlfn.IFNA(VLOOKUP($A49,'B-Emax'!$A:$BM,MATCH(BI$1,'B-Emax'!$A$1:$BM$1,0),FALSE),"")</f>
        <v>0.35997109826589596</v>
      </c>
      <c r="BJ49" s="41">
        <f>_xlfn.IFNA(VLOOKUP($A49,'B-Emax'!$A:$BM,MATCH(BJ$1,'B-Emax'!$A$1:$BM$1,0),FALSE),"")</f>
        <v>0.55180428134556581</v>
      </c>
      <c r="BK49" s="41">
        <f>_xlfn.IFNA(VLOOKUP($A49,'B-Emax'!$A:$BM,MATCH(BK$1,'B-Emax'!$A$1:$BM$1,0),FALSE),"")</f>
        <v>0.25560004328535874</v>
      </c>
      <c r="BL49" s="41">
        <f>_xlfn.IFNA(VLOOKUP($A49,'B-Emax'!$A:$BM,MATCH(BL$1,'B-Emax'!$A$1:$BM$1,0),FALSE),"")</f>
        <v>0.21143392689784443</v>
      </c>
      <c r="BM49" s="41">
        <f>_xlfn.IFNA(VLOOKUP($A49,'B-Emax'!$A:$BM,MATCH(BM$1,'B-Emax'!$A$1:$BM$1,0),FALSE),"")</f>
        <v>1</v>
      </c>
      <c r="BN49" s="41">
        <f>_xlfn.IFNA(VLOOKUP($A49,'B-Emax'!$A:$BM,MATCH(BN$1,'B-Emax'!$A$1:$BM$1,0),FALSE),"")</f>
        <v>0.82129708297932591</v>
      </c>
      <c r="BO49" s="47" t="str">
        <f>_xlfn.IFNA(VLOOKUP($A49,'I-Emax'!$A:$BM,MATCH(BO$1,'I-Emax'!$A$1:$BM$1,0),FALSE),"")</f>
        <v/>
      </c>
      <c r="BP49" s="47">
        <f>_xlfn.IFNA(VLOOKUP($A49,'I-Emax'!$A:$BM,MATCH(BP$1,'I-Emax'!$A$1:$BM$1,0),FALSE),"")</f>
        <v>0.75241779497098638</v>
      </c>
      <c r="BQ49" s="47">
        <f>_xlfn.IFNA(VLOOKUP($A49,'I-Emax'!$A:$BM,MATCH(BQ$1,'I-Emax'!$A$1:$BM$1,0),FALSE),"")</f>
        <v>0.75241779497098638</v>
      </c>
      <c r="BR49" s="47">
        <f>_xlfn.IFNA(VLOOKUP($A49,'I-Emax'!$A:$BM,MATCH(BR$1,'I-Emax'!$A$1:$BM$1,0),FALSE),"")</f>
        <v>0.50103519668737062</v>
      </c>
      <c r="BS49" s="47">
        <f>_xlfn.IFNA(VLOOKUP($A49,'I-Emax'!$A:$BM,MATCH(BS$1,'I-Emax'!$A$1:$BM$1,0),FALSE),"")</f>
        <v>0.50103519668737062</v>
      </c>
      <c r="BT49" s="47">
        <f>_xlfn.IFNA(VLOOKUP($A49,'I-Emax'!$A:$BM,MATCH(BT$1,'I-Emax'!$A$1:$BM$1,0),FALSE),"")</f>
        <v>0.24927536231884057</v>
      </c>
      <c r="BU49" s="47">
        <f>_xlfn.IFNA(VLOOKUP($A49,'I-Emax'!$A:$BM,MATCH(BU$1,'I-Emax'!$A$1:$BM$1,0),FALSE),"")</f>
        <v>0.69067796610169485</v>
      </c>
      <c r="BV49" s="47">
        <f>_xlfn.IFNA(VLOOKUP($A49,'I-Emax'!$A:$BM,MATCH(BV$1,'I-Emax'!$A$1:$BM$1,0),FALSE),"")</f>
        <v>0.69067796610169485</v>
      </c>
      <c r="BW49" s="47">
        <f>_xlfn.IFNA(VLOOKUP($A49,'I-Emax'!$A:$BM,MATCH(BW$1,'I-Emax'!$A$1:$BM$1,0),FALSE),"")</f>
        <v>0.72808988764044935</v>
      </c>
      <c r="BX49" s="47">
        <f>_xlfn.IFNA(VLOOKUP($A49,'I-Emax'!$A:$BM,MATCH(BX$1,'I-Emax'!$A$1:$BM$1,0),FALSE),"")</f>
        <v>0.78019801980198022</v>
      </c>
      <c r="BY49" s="47">
        <f>_xlfn.IFNA(VLOOKUP($A49,'I-Emax'!$A:$BM,MATCH(BY$1,'I-Emax'!$A$1:$BM$1,0),FALSE),"")</f>
        <v>0.69523809523809521</v>
      </c>
      <c r="BZ49" s="47">
        <f>_xlfn.IFNA(VLOOKUP($A49,'I-Emax'!$A:$BM,MATCH(BZ$1,'I-Emax'!$A$1:$BM$1,0),FALSE),"")</f>
        <v>0.62421711899791232</v>
      </c>
      <c r="CA49" s="40" t="str">
        <f>_xlfn.IFNA(VLOOKUP($A49,'B-Emax'!$A:$BM,MATCH(CA$1,'B-Emax'!$A$1:$BM$1,0),FALSE),"")</f>
        <v/>
      </c>
      <c r="CB49" s="41">
        <f>_xlfn.IFNA(VLOOKUP($A49,'B-Emax'!$A:$BM,MATCH(CB$1,'B-Emax'!$A$1:$BM$1,0),FALSE),"")</f>
        <v>0</v>
      </c>
      <c r="CC49" s="41">
        <f>_xlfn.IFNA(VLOOKUP($A49,'B-Emax'!$A:$BM,MATCH(CC$1,'B-Emax'!$A$1:$BM$1,0),FALSE),"")</f>
        <v>3.1384926044626768E-2</v>
      </c>
      <c r="CD49" s="41">
        <f>_xlfn.IFNA(VLOOKUP($A49,'B-Emax'!$A:$BM,MATCH(CD$1,'B-Emax'!$A$1:$BM$1,0),FALSE),"")</f>
        <v>8.4738269494213286E-2</v>
      </c>
      <c r="CE49" s="41">
        <f>_xlfn.IFNA(VLOOKUP($A49,'B-Emax'!$A:$BM,MATCH(CE$1,'B-Emax'!$A$1:$BM$1,0),FALSE),"")</f>
        <v>3.9970337179428314E-2</v>
      </c>
      <c r="CF49" s="41">
        <f>_xlfn.IFNA(VLOOKUP($A49,'B-Emax'!$A:$BM,MATCH(CF$1,'B-Emax'!$A$1:$BM$1,0),FALSE),"")</f>
        <v>4.8111662698654807E-2</v>
      </c>
      <c r="CG49" s="41">
        <f>_xlfn.IFNA(VLOOKUP($A49,'B-Emax'!$A:$BM,MATCH(CG$1,'B-Emax'!$A$1:$BM$1,0),FALSE),"")</f>
        <v>0.33355143071425408</v>
      </c>
      <c r="CH49" s="41">
        <f>_xlfn.IFNA(VLOOKUP($A49,'B-Emax'!$A:$BM,MATCH(CH$1,'B-Emax'!$A$1:$BM$1,0),FALSE),"")</f>
        <v>0.53330327013679579</v>
      </c>
      <c r="CI49" s="41">
        <f>_xlfn.IFNA(VLOOKUP($A49,'B-Emax'!$A:$BM,MATCH(CI$1,'B-Emax'!$A$1:$BM$1,0),FALSE),"")</f>
        <v>0.22487205689510056</v>
      </c>
      <c r="CJ49" s="41">
        <f>_xlfn.IFNA(VLOOKUP($A49,'B-Emax'!$A:$BM,MATCH(CJ$1,'B-Emax'!$A$1:$BM$1,0),FALSE),"")</f>
        <v>0.1788828132881064</v>
      </c>
      <c r="CK49" s="41">
        <f>_xlfn.IFNA(VLOOKUP($A49,'B-Emax'!$A:$BM,MATCH(CK$1,'B-Emax'!$A$1:$BM$1,0),FALSE),"")</f>
        <v>1</v>
      </c>
      <c r="CL49" s="41">
        <f>_xlfn.IFNA(VLOOKUP($A49,'B-Emax'!$A:$BM,MATCH(CL$1,'B-Emax'!$A$1:$BM$1,0),FALSE),"")</f>
        <v>0.81392042913540885</v>
      </c>
      <c r="CM49" s="47" t="str">
        <f>_xlfn.IFNA(VLOOKUP($A49,'I-Emax'!$A:$BQ,MATCH(CM$1,'I-Emax'!$A$1:$BQ$1,0),FALSE),"")</f>
        <v/>
      </c>
      <c r="CN49" s="47">
        <f>_xlfn.IFNA(VLOOKUP($A49,'I-Emax'!$A:$BQ,MATCH(CN$1,'I-Emax'!$A$1:$BQ$1,0),FALSE),"")</f>
        <v>0.94767557112237966</v>
      </c>
      <c r="CO49" s="47">
        <f>_xlfn.IFNA(VLOOKUP($A49,'I-Emax'!$A:$BQ,MATCH(CO$1,'I-Emax'!$A$1:$BQ$1,0),FALSE),"")</f>
        <v>0.94767557112237966</v>
      </c>
      <c r="CP49" s="47">
        <f>_xlfn.IFNA(VLOOKUP($A49,'I-Emax'!$A:$BQ,MATCH(CP$1,'I-Emax'!$A$1:$BQ$1,0),FALSE),"")</f>
        <v>0.47419305019305025</v>
      </c>
      <c r="CQ49" s="47">
        <f>_xlfn.IFNA(VLOOKUP($A49,'I-Emax'!$A:$BQ,MATCH(CQ$1,'I-Emax'!$A$1:$BQ$1,0),FALSE),"")</f>
        <v>0.47419305019305025</v>
      </c>
      <c r="CR49" s="47">
        <f>_xlfn.IFNA(VLOOKUP($A49,'I-Emax'!$A:$BQ,MATCH(CR$1,'I-Emax'!$A$1:$BQ$1,0),FALSE),"")</f>
        <v>0</v>
      </c>
      <c r="CS49" s="47">
        <f>_xlfn.IFNA(VLOOKUP($A49,'I-Emax'!$A:$BQ,MATCH(CS$1,'I-Emax'!$A$1:$BQ$1,0),FALSE),"")</f>
        <v>0.83138776912505719</v>
      </c>
      <c r="CT49" s="47">
        <f>_xlfn.IFNA(VLOOKUP($A49,'I-Emax'!$A:$BQ,MATCH(CT$1,'I-Emax'!$A$1:$BQ$1,0),FALSE),"")</f>
        <v>0.83138776912505719</v>
      </c>
      <c r="CU49" s="47">
        <f>_xlfn.IFNA(VLOOKUP($A49,'I-Emax'!$A:$BQ,MATCH(CU$1,'I-Emax'!$A$1:$BQ$1,0),FALSE),"")</f>
        <v>0.90185362890980858</v>
      </c>
      <c r="CV49" s="47">
        <f>_xlfn.IFNA(VLOOKUP($A49,'I-Emax'!$A:$BQ,MATCH(CV$1,'I-Emax'!$A$1:$BQ$1,0),FALSE),"")</f>
        <v>1</v>
      </c>
      <c r="CW49" s="47">
        <f>_xlfn.IFNA(VLOOKUP($A49,'I-Emax'!$A:$BQ,MATCH(CW$1,'I-Emax'!$A$1:$BQ$1,0),FALSE),"")</f>
        <v>0.83997683397683398</v>
      </c>
      <c r="CX49" s="47">
        <f>_xlfn.IFNA(VLOOKUP($A49,'I-Emax'!$A:$BQ,MATCH(CX$1,'I-Emax'!$A$1:$BQ$1,0),FALSE),"")</f>
        <v>0.70620786548552739</v>
      </c>
      <c r="CY49" s="147" t="str">
        <f>_xlfn.IFNA(VLOOKUP($A49,'B-Emax'!$A:$IC,MATCH(CY$1,'B-Emax'!$A$1:$IC$1,0),FALSE),"")</f>
        <v/>
      </c>
      <c r="CZ49" s="51">
        <f>_xlfn.IFNA(VLOOKUP($A49,'B-Emax'!$A:$IC,MATCH(CZ$1,'B-Emax'!$A$1:$IC$1,0),FALSE),"")</f>
        <v>0.1210215053763441</v>
      </c>
      <c r="DA49" s="51">
        <f>_xlfn.IFNA(VLOOKUP($A49,'B-Emax'!$A:$IC,MATCH(DA$1,'B-Emax'!$A$1:$IC$1,0),FALSE),"")</f>
        <v>0.55180428134556581</v>
      </c>
      <c r="DB49" s="51">
        <f>_xlfn.IFNA(VLOOKUP($A49,'B-Emax'!$A:$IC,MATCH(DB$1,'B-Emax'!$A$1:$IC$1,0),FALSE),"")</f>
        <v>1</v>
      </c>
      <c r="DC49" s="51" t="str">
        <f>_xlfn.IFNA(VLOOKUP($A49,'I-Emax'!$A:$IC,MATCH(DC$1,'I-Emax'!$A$1:$IC$1,0),FALSE),"")</f>
        <v/>
      </c>
      <c r="DD49" s="51">
        <f>_xlfn.IFNA(VLOOKUP($A49,'I-Emax'!$A:$IC,MATCH(DD$1,'I-Emax'!$A$1:$IC$1,0),FALSE),"")</f>
        <v>0.75241779497098638</v>
      </c>
      <c r="DE49" s="51">
        <f>_xlfn.IFNA(VLOOKUP($A49,'I-Emax'!$A:$IC,MATCH(DE$1,'I-Emax'!$A$1:$IC$1,0),FALSE),"")</f>
        <v>0.78019801980198022</v>
      </c>
      <c r="DF49" s="51">
        <f>_xlfn.IFNA(VLOOKUP($A49,'I-Emax'!$A:$IC,MATCH(DF$1,'I-Emax'!$A$1:$IC$1,0),FALSE),"")</f>
        <v>0.69523809523809521</v>
      </c>
      <c r="DG49" s="147" t="str">
        <f>_xlfn.IFNA(VLOOKUP($A49,'B-Emax'!$A:$IC,MATCH(DG$1,'B-Emax'!$A$1:$IC$1,0),FALSE),"")</f>
        <v/>
      </c>
      <c r="DH49" s="51">
        <f>_xlfn.IFNA(VLOOKUP($A49,'B-Emax'!$A:$IC,MATCH(DH$1,'B-Emax'!$A$1:$IC$1,0),FALSE),"")</f>
        <v>7.8864469614196075E-2</v>
      </c>
      <c r="DI49" s="51">
        <f>_xlfn.IFNA(VLOOKUP($A49,'B-Emax'!$A:$IC,MATCH(DI$1,'B-Emax'!$A$1:$IC$1,0),FALSE),"")</f>
        <v>0.34470233744866624</v>
      </c>
      <c r="DJ49" s="51">
        <f>_xlfn.IFNA(VLOOKUP($A49,'B-Emax'!$A:$IC,MATCH(DJ$1,'B-Emax'!$A$1:$IC$1,0),FALSE),"")</f>
        <v>0.91064854148966301</v>
      </c>
      <c r="DK49" s="51" t="str">
        <f>_xlfn.IFNA(VLOOKUP($A49,'I-Emax'!$A:$IC,MATCH(DK$1,'I-Emax'!$A$1:$IC$1,0),FALSE),"")</f>
        <v/>
      </c>
      <c r="DL49" s="51">
        <f>_xlfn.IFNA(VLOOKUP($A49,'I-Emax'!$A:$IC,MATCH(DL$1,'I-Emax'!$A$1:$IC$1,0),FALSE),"")</f>
        <v>0.55123626912711088</v>
      </c>
      <c r="DM49" s="51">
        <f>_xlfn.IFNA(VLOOKUP($A49,'I-Emax'!$A:$IC,MATCH(DM$1,'I-Emax'!$A$1:$IC$1,0),FALSE),"")</f>
        <v>0.72241095991145476</v>
      </c>
      <c r="DN49" s="51">
        <f>_xlfn.IFNA(VLOOKUP($A49,'I-Emax'!$A:$IC,MATCH(DN$1,'I-Emax'!$A$1:$IC$1,0),FALSE),"")</f>
        <v>0.65972760711800382</v>
      </c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</row>
    <row r="50" spans="1:139" s="49" customFormat="1" x14ac:dyDescent="0.2">
      <c r="A50" s="29" t="s">
        <v>155</v>
      </c>
      <c r="B50" s="333" t="str">
        <f>VLOOKUP($A50,BI!$A:$Q,MATCH(B$1,BI!$A$1:$Q$1,0),FALSE)</f>
        <v/>
      </c>
      <c r="C50" s="373">
        <f>VLOOKUP($A50,BI!$A:$Q,MATCH(C$1,BI!$A$1:$Q$1,0),FALSE)</f>
        <v>1</v>
      </c>
      <c r="D50" s="373">
        <f>VLOOKUP($A50,BI!$A:$Q,MATCH(D$1,BI!$A$1:$Q$1,0),FALSE)</f>
        <v>1</v>
      </c>
      <c r="E50" s="373">
        <f>VLOOKUP($A50,BI!$A:$Q,MATCH(E$1,BI!$A$1:$Q$1,0),FALSE)</f>
        <v>1</v>
      </c>
      <c r="F50" s="373">
        <f>VLOOKUP($A50,BI!$A:$Q,MATCH(F$1,BI!$A$1:$Q$1,0),FALSE)</f>
        <v>1</v>
      </c>
      <c r="G50" s="373">
        <f>VLOOKUP($A50,BI!$A:$Q,MATCH(G$1,BI!$A$1:$Q$1,0),FALSE)</f>
        <v>1</v>
      </c>
      <c r="H50" s="373">
        <f>VLOOKUP($A50,BI!$A:$Q,MATCH(H$1,BI!$A$1:$Q$1,0),FALSE)</f>
        <v>1</v>
      </c>
      <c r="I50" s="373">
        <f>VLOOKUP($A50,BI!$A:$Q,MATCH(I$1,BI!$A$1:$Q$1,0),FALSE)</f>
        <v>1</v>
      </c>
      <c r="J50" s="373">
        <f>VLOOKUP($A50,BI!$A:$Q,MATCH(J$1,BI!$A$1:$Q$1,0),FALSE)</f>
        <v>1</v>
      </c>
      <c r="K50" s="373">
        <f>VLOOKUP($A50,BI!$A:$Q,MATCH(K$1,BI!$A$1:$Q$1,0),FALSE)</f>
        <v>1</v>
      </c>
      <c r="L50" s="373">
        <f>VLOOKUP($A50,BI!$A:$Q,MATCH(L$1,BI!$A$1:$Q$1,0),FALSE)</f>
        <v>1</v>
      </c>
      <c r="M50" s="373">
        <f>VLOOKUP($A50,BI!$A:$Q,MATCH(M$1,BI!$A$1:$Q$1,0),FALSE)</f>
        <v>1</v>
      </c>
      <c r="N50" s="49">
        <f t="shared" si="2"/>
        <v>11</v>
      </c>
      <c r="O50" s="49" t="str">
        <f>VLOOKUP($A50,BI!$A:$Q,MATCH(O$1,BI!$A$1:$Q$1,0),FALSE)</f>
        <v/>
      </c>
      <c r="P50" s="37">
        <f>VLOOKUP($A50,BI!$A:$Q,MATCH(P$1,BI!$A$1:$Q$1,0),FALSE)</f>
        <v>1</v>
      </c>
      <c r="Q50" s="37">
        <f>VLOOKUP($A50,BI!$A:$Q,MATCH(Q$1,BI!$A$1:$Q$1,0),FALSE)</f>
        <v>1</v>
      </c>
      <c r="R50" s="37">
        <f>VLOOKUP($A50,BI!$A:$Q,MATCH(R$1,BI!$A$1:$Q$1,0),FALSE)</f>
        <v>1</v>
      </c>
      <c r="S50" s="37">
        <f t="shared" si="3"/>
        <v>3</v>
      </c>
      <c r="T50" s="61" cm="1">
        <f t="array" ref="T50">IFERROR(IF(N50&gt;2,RSQ(IF($B50:$M50&lt;&gt;"",AE50:AP50,""),IF($B50:$M50&lt;&gt;"",AQ50:BB50,"")),""),"")</f>
        <v>0.25649706307589037</v>
      </c>
      <c r="U50" s="51" cm="1">
        <f t="array" ref="U50">IFERROR(IF($N50&gt;2,RSQ(IF($AE50:$AP50&lt;&gt;"",BC50:BN50,""),IF($AE50:$AP50&lt;&gt;"",BO50:BZ50,"")),""),"")</f>
        <v>0.25245170108249443</v>
      </c>
      <c r="V50" s="51" cm="1">
        <f t="array" ref="V50">IFERROR(IF($N50&gt;2,RSQ(IF($B50:$M50&lt;&gt;"",CA50:CL50,""),IF($B50:$M50&lt;&gt;"",CM50:CX50,"")),""),"")</f>
        <v>0.25245170108249454</v>
      </c>
      <c r="W50" s="61" cm="1">
        <f t="array" ref="W50">IFERROR(IF(AND($S50&gt;2,$N50&gt;2),RSQ(IF($B50:$M50&lt;&gt;"",AE50:AP50,""),IF($B50:$M50&lt;&gt;"",AQ50:BB50,"")),""),"")</f>
        <v>0.25649706307589037</v>
      </c>
      <c r="X50" s="51" cm="1">
        <f t="array" ref="X50">IFERROR(IF(AND($S50&gt;2,$N50&gt;2),RSQ(IF($AE50:$AP50&lt;&gt;"",BC50:BN50,""),IF($AE50:$AP50&lt;&gt;"",BO50:BZ50,"")),""),"")</f>
        <v>0.25245170108249443</v>
      </c>
      <c r="Y50" s="61" cm="1">
        <f t="array" ref="Y50">IFERROR(IF(COUNT(C50:G50)&gt;2,RSQ(IF($C50:$G50&lt;&gt;"",AF50:AJ50,""),IF($C50:$G50&lt;&gt;"",AR50:AV50,"")),""),"")</f>
        <v>0.24058368486090301</v>
      </c>
      <c r="Z50" s="51" cm="1">
        <f t="array" ref="Z50">IFERROR(IF(COUNT(C50:G50)&gt;2,RSQ(IF($C50:$G50&lt;&gt;"",BD50:BH50,""),IF($C50:$G50&lt;&gt;"",BP50:BT50,"")),""),"")</f>
        <v>0.96692059344089731</v>
      </c>
      <c r="AA50" s="51" cm="1">
        <f t="array" ref="AA50">IFERROR(IF(COUNT(H50:K50)&gt;2,RSQ(IF($H50:$K50&lt;&gt;"",AK50:AN50,""),IF($H50:$K50&lt;&gt;"",AW50:AZ50,"")),""),"")</f>
        <v>0.32218058808772132</v>
      </c>
      <c r="AB50" s="51" cm="1">
        <f t="array" ref="AB50">IFERROR(IF(COUNT(H50:K50)&gt;2,RSQ(IF($H50:$K50&lt;&gt;"",BI50:BL50,""),IF($H50:$K50&lt;&gt;"",BU50:BX50,"")),""),"")</f>
        <v>0.92764801277671993</v>
      </c>
      <c r="AC50" s="61" cm="1">
        <f t="array" ref="AC50">IFERROR(IF($S50&gt;2,RSQ(IF($O50:$R50&lt;&gt;"",CY50:DB50,""),IF($O50:$R50&lt;&gt;"",DC50:DF50,"")),""),"")</f>
        <v>0.97959232800439866</v>
      </c>
      <c r="AD50" s="51" cm="1">
        <f t="array" ref="AD50">IFERROR(IF($S50&gt;2,RSQ(IF($O50:$R50&lt;&gt;"",DG50:DJ50,""),IF($O50:$R50&lt;&gt;"",DK50:DN50,"")),""),"")</f>
        <v>0.88278719732434496</v>
      </c>
      <c r="AE50" s="80" t="str">
        <f>_xlfn.IFNA(VLOOKUP($A50,'B-Emax'!$A:$BM,MATCH(AE$1,'B-Emax'!$A$1:$BM$1,0),FALSE),"")</f>
        <v/>
      </c>
      <c r="AF50" s="81">
        <f>_xlfn.IFNA(VLOOKUP($A50,'B-Emax'!$A:$BM,MATCH(AF$1,'B-Emax'!$A$1:$BM$1,0),FALSE),"")</f>
        <v>135.4</v>
      </c>
      <c r="AG50" s="81">
        <f>_xlfn.IFNA(VLOOKUP($A50,'B-Emax'!$A:$BM,MATCH(AG$1,'B-Emax'!$A$1:$BM$1,0),FALSE),"")</f>
        <v>48.06</v>
      </c>
      <c r="AH50" s="81">
        <f>_xlfn.IFNA(VLOOKUP($A50,'B-Emax'!$A:$BM,MATCH(AH$1,'B-Emax'!$A$1:$BM$1,0),FALSE),"")</f>
        <v>120</v>
      </c>
      <c r="AI50" s="81">
        <f>_xlfn.IFNA(VLOOKUP($A50,'B-Emax'!$A:$BM,MATCH(AI$1,'B-Emax'!$A$1:$BM$1,0),FALSE),"")</f>
        <v>168.7</v>
      </c>
      <c r="AJ50" s="81">
        <f>_xlfn.IFNA(VLOOKUP($A50,'B-Emax'!$A:$BM,MATCH(AJ$1,'B-Emax'!$A$1:$BM$1,0),FALSE),"")</f>
        <v>144.6</v>
      </c>
      <c r="AK50" s="82">
        <f>_xlfn.IFNA(VLOOKUP($A50,'B-Emax'!$A:$BM,MATCH(AK$1,'B-Emax'!$A$1:$BM$1,0),FALSE),"")</f>
        <v>425.5</v>
      </c>
      <c r="AL50" s="82">
        <f>_xlfn.IFNA(VLOOKUP($A50,'B-Emax'!$A:$BM,MATCH(AL$1,'B-Emax'!$A$1:$BM$1,0),FALSE),"")</f>
        <v>584.70000000000005</v>
      </c>
      <c r="AM50" s="82">
        <f>_xlfn.IFNA(VLOOKUP($A50,'B-Emax'!$A:$BM,MATCH(AM$1,'B-Emax'!$A$1:$BM$1,0),FALSE),"")</f>
        <v>618</v>
      </c>
      <c r="AN50" s="81">
        <f>_xlfn.IFNA(VLOOKUP($A50,'B-Emax'!$A:$BM,MATCH(AN$1,'B-Emax'!$A$1:$BM$1,0),FALSE),"")</f>
        <v>395.5</v>
      </c>
      <c r="AO50" s="82">
        <f>_xlfn.IFNA(VLOOKUP($A50,'B-Emax'!$A:$BM,MATCH(AO$1,'B-Emax'!$A$1:$BM$1,0),FALSE),"")</f>
        <v>72.33</v>
      </c>
      <c r="AP50" s="82">
        <f>_xlfn.IFNA(VLOOKUP($A50,'B-Emax'!$A:$BM,MATCH(AP$1,'B-Emax'!$A$1:$BM$1,0),FALSE),"")</f>
        <v>302.10000000000002</v>
      </c>
      <c r="AQ50" s="50" t="str">
        <f>_xlfn.IFNA(VLOOKUP($A50,'I-Emax'!$A:$BM,MATCH(AQ$1,'I-Emax'!$A$1:$BM$1,0),FALSE),"")</f>
        <v/>
      </c>
      <c r="AR50" s="50">
        <f>_xlfn.IFNA(VLOOKUP($A50,'I-Emax'!$A:$BM,MATCH(AR$1,'I-Emax'!$A$1:$BM$1,0),FALSE),"")</f>
        <v>36.4</v>
      </c>
      <c r="AS50" s="50">
        <f>_xlfn.IFNA(VLOOKUP($A50,'I-Emax'!$A:$BM,MATCH(AS$1,'I-Emax'!$A$1:$BM$1,0),FALSE),"")</f>
        <v>36.4</v>
      </c>
      <c r="AT50" s="50">
        <f>_xlfn.IFNA(VLOOKUP($A50,'I-Emax'!$A:$BM,MATCH(AT$1,'I-Emax'!$A$1:$BM$1,0),FALSE),"")</f>
        <v>30.7</v>
      </c>
      <c r="AU50" s="50">
        <f>_xlfn.IFNA(VLOOKUP($A50,'I-Emax'!$A:$BM,MATCH(AU$1,'I-Emax'!$A$1:$BM$1,0),FALSE),"")</f>
        <v>30.7</v>
      </c>
      <c r="AV50" s="50">
        <f>_xlfn.IFNA(VLOOKUP($A50,'I-Emax'!$A:$BM,MATCH(AV$1,'I-Emax'!$A$1:$BM$1,0),FALSE),"")</f>
        <v>20.8</v>
      </c>
      <c r="AW50" s="50">
        <f>_xlfn.IFNA(VLOOKUP($A50,'I-Emax'!$A:$BM,MATCH(AW$1,'I-Emax'!$A$1:$BM$1,0),FALSE),"")</f>
        <v>42.3</v>
      </c>
      <c r="AX50" s="50">
        <f>_xlfn.IFNA(VLOOKUP($A50,'I-Emax'!$A:$BM,MATCH(AX$1,'I-Emax'!$A$1:$BM$1,0),FALSE),"")</f>
        <v>42.3</v>
      </c>
      <c r="AY50" s="50">
        <f>_xlfn.IFNA(VLOOKUP($A50,'I-Emax'!$A:$BM,MATCH(AY$1,'I-Emax'!$A$1:$BM$1,0),FALSE),"")</f>
        <v>39.5</v>
      </c>
      <c r="AZ50" s="50">
        <f>_xlfn.IFNA(VLOOKUP($A50,'I-Emax'!$A:$BM,MATCH(AZ$1,'I-Emax'!$A$1:$BM$1,0),FALSE),"")</f>
        <v>26.2</v>
      </c>
      <c r="BA50" s="50">
        <f>_xlfn.IFNA(VLOOKUP($A50,'I-Emax'!$A:$BM,MATCH(BA$1,'I-Emax'!$A$1:$BM$1,0),FALSE),"")</f>
        <v>31.4</v>
      </c>
      <c r="BB50" s="50">
        <f>_xlfn.IFNA(VLOOKUP($A50,'I-Emax'!$A:$BM,MATCH(BB$1,'I-Emax'!$A$1:$BM$1,0),FALSE),"")</f>
        <v>40.299999999999997</v>
      </c>
      <c r="BC50" s="40" t="str">
        <f>_xlfn.IFNA(VLOOKUP($A50,'B-Emax'!$A:$BM,MATCH(BC$1,'B-Emax'!$A$1:$BM$1,0),FALSE),"")</f>
        <v/>
      </c>
      <c r="BD50" s="41">
        <f>_xlfn.IFNA(VLOOKUP($A50,'B-Emax'!$A:$BM,MATCH(BD$1,'B-Emax'!$A$1:$BM$1,0),FALSE),"")</f>
        <v>0.14669555796316361</v>
      </c>
      <c r="BE50" s="41">
        <f>_xlfn.IFNA(VLOOKUP($A50,'B-Emax'!$A:$BM,MATCH(BE$1,'B-Emax'!$A$1:$BM$1,0),FALSE),"")</f>
        <v>7.9530034750951523E-2</v>
      </c>
      <c r="BF50" s="41">
        <f>_xlfn.IFNA(VLOOKUP($A50,'B-Emax'!$A:$BM,MATCH(BF$1,'B-Emax'!$A$1:$BM$1,0),FALSE),"")</f>
        <v>0.32258064516129031</v>
      </c>
      <c r="BG50" s="41">
        <f>_xlfn.IFNA(VLOOKUP($A50,'B-Emax'!$A:$BM,MATCH(BG$1,'B-Emax'!$A$1:$BM$1,0),FALSE),"")</f>
        <v>0.34576757532281205</v>
      </c>
      <c r="BH50" s="41">
        <f>_xlfn.IFNA(VLOOKUP($A50,'B-Emax'!$A:$BM,MATCH(BH$1,'B-Emax'!$A$1:$BM$1,0),FALSE),"")</f>
        <v>0.41937354988399067</v>
      </c>
      <c r="BI50" s="41">
        <f>_xlfn.IFNA(VLOOKUP($A50,'B-Emax'!$A:$BM,MATCH(BI$1,'B-Emax'!$A$1:$BM$1,0),FALSE),"")</f>
        <v>0.61488439306358378</v>
      </c>
      <c r="BJ50" s="41">
        <f>_xlfn.IFNA(VLOOKUP($A50,'B-Emax'!$A:$BM,MATCH(BJ$1,'B-Emax'!$A$1:$BM$1,0),FALSE),"")</f>
        <v>0.71522935779816521</v>
      </c>
      <c r="BK50" s="41">
        <f>_xlfn.IFNA(VLOOKUP($A50,'B-Emax'!$A:$BM,MATCH(BK$1,'B-Emax'!$A$1:$BM$1,0),FALSE),"")</f>
        <v>0.66875879233849145</v>
      </c>
      <c r="BL50" s="41">
        <f>_xlfn.IFNA(VLOOKUP($A50,'B-Emax'!$A:$BM,MATCH(BL$1,'B-Emax'!$A$1:$BM$1,0),FALSE),"")</f>
        <v>0.37066541705716965</v>
      </c>
      <c r="BM50" s="41">
        <f>_xlfn.IFNA(VLOOKUP($A50,'B-Emax'!$A:$BM,MATCH(BM$1,'B-Emax'!$A$1:$BM$1,0),FALSE),"")</f>
        <v>0.59286885245901633</v>
      </c>
      <c r="BN50" s="41">
        <f>_xlfn.IFNA(VLOOKUP($A50,'B-Emax'!$A:$BM,MATCH(BN$1,'B-Emax'!$A$1:$BM$1,0),FALSE),"")</f>
        <v>0.42778249787595585</v>
      </c>
      <c r="BO50" s="47" t="str">
        <f>_xlfn.IFNA(VLOOKUP($A50,'I-Emax'!$A:$BM,MATCH(BO$1,'I-Emax'!$A$1:$BM$1,0),FALSE),"")</f>
        <v/>
      </c>
      <c r="BP50" s="47">
        <f>_xlfn.IFNA(VLOOKUP($A50,'I-Emax'!$A:$BM,MATCH(BP$1,'I-Emax'!$A$1:$BM$1,0),FALSE),"")</f>
        <v>0.7040618955512572</v>
      </c>
      <c r="BQ50" s="47">
        <f>_xlfn.IFNA(VLOOKUP($A50,'I-Emax'!$A:$BM,MATCH(BQ$1,'I-Emax'!$A$1:$BM$1,0),FALSE),"")</f>
        <v>0.7040618955512572</v>
      </c>
      <c r="BR50" s="47">
        <f>_xlfn.IFNA(VLOOKUP($A50,'I-Emax'!$A:$BM,MATCH(BR$1,'I-Emax'!$A$1:$BM$1,0),FALSE),"")</f>
        <v>0.63561076604554867</v>
      </c>
      <c r="BS50" s="47">
        <f>_xlfn.IFNA(VLOOKUP($A50,'I-Emax'!$A:$BM,MATCH(BS$1,'I-Emax'!$A$1:$BM$1,0),FALSE),"")</f>
        <v>0.63561076604554867</v>
      </c>
      <c r="BT50" s="47">
        <f>_xlfn.IFNA(VLOOKUP($A50,'I-Emax'!$A:$BM,MATCH(BT$1,'I-Emax'!$A$1:$BM$1,0),FALSE),"")</f>
        <v>0.60289855072463772</v>
      </c>
      <c r="BU50" s="47">
        <f>_xlfn.IFNA(VLOOKUP($A50,'I-Emax'!$A:$BM,MATCH(BU$1,'I-Emax'!$A$1:$BM$1,0),FALSE),"")</f>
        <v>0.89618644067796593</v>
      </c>
      <c r="BV50" s="47">
        <f>_xlfn.IFNA(VLOOKUP($A50,'I-Emax'!$A:$BM,MATCH(BV$1,'I-Emax'!$A$1:$BM$1,0),FALSE),"")</f>
        <v>0.89618644067796593</v>
      </c>
      <c r="BW50" s="47">
        <f>_xlfn.IFNA(VLOOKUP($A50,'I-Emax'!$A:$BM,MATCH(BW$1,'I-Emax'!$A$1:$BM$1,0),FALSE),"")</f>
        <v>0.88764044943820219</v>
      </c>
      <c r="BX50" s="47">
        <f>_xlfn.IFNA(VLOOKUP($A50,'I-Emax'!$A:$BM,MATCH(BX$1,'I-Emax'!$A$1:$BM$1,0),FALSE),"")</f>
        <v>0.51881188118811883</v>
      </c>
      <c r="BY50" s="47">
        <f>_xlfn.IFNA(VLOOKUP($A50,'I-Emax'!$A:$BM,MATCH(BY$1,'I-Emax'!$A$1:$BM$1,0),FALSE),"")</f>
        <v>0.59809523809523801</v>
      </c>
      <c r="BZ50" s="47">
        <f>_xlfn.IFNA(VLOOKUP($A50,'I-Emax'!$A:$BM,MATCH(BZ$1,'I-Emax'!$A$1:$BM$1,0),FALSE),"")</f>
        <v>0.84133611691022958</v>
      </c>
      <c r="CA50" s="40" t="str">
        <f>_xlfn.IFNA(VLOOKUP($A50,'B-Emax'!$A:$BM,MATCH(CA$1,'B-Emax'!$A$1:$BM$1,0),FALSE),"")</f>
        <v/>
      </c>
      <c r="CB50" s="41">
        <f>_xlfn.IFNA(VLOOKUP($A50,'B-Emax'!$A:$BM,MATCH(CB$1,'B-Emax'!$A$1:$BM$1,0),FALSE),"")</f>
        <v>0.10565611882399893</v>
      </c>
      <c r="CC50" s="41">
        <f>_xlfn.IFNA(VLOOKUP($A50,'B-Emax'!$A:$BM,MATCH(CC$1,'B-Emax'!$A$1:$BM$1,0),FALSE),"")</f>
        <v>0</v>
      </c>
      <c r="CD50" s="41">
        <f>_xlfn.IFNA(VLOOKUP($A50,'B-Emax'!$A:$BM,MATCH(CD$1,'B-Emax'!$A$1:$BM$1,0),FALSE),"")</f>
        <v>0.38233580184619342</v>
      </c>
      <c r="CE50" s="41">
        <f>_xlfn.IFNA(VLOOKUP($A50,'B-Emax'!$A:$BM,MATCH(CE$1,'B-Emax'!$A$1:$BM$1,0),FALSE),"")</f>
        <v>0.41881048306871799</v>
      </c>
      <c r="CF50" s="41">
        <f>_xlfn.IFNA(VLOOKUP($A50,'B-Emax'!$A:$BM,MATCH(CF$1,'B-Emax'!$A$1:$BM$1,0),FALSE),"")</f>
        <v>0.53459788741634195</v>
      </c>
      <c r="CG50" s="41">
        <f>_xlfn.IFNA(VLOOKUP($A50,'B-Emax'!$A:$BM,MATCH(CG$1,'B-Emax'!$A$1:$BM$1,0),FALSE),"")</f>
        <v>0.84215027278371224</v>
      </c>
      <c r="CH50" s="41">
        <f>_xlfn.IFNA(VLOOKUP($A50,'B-Emax'!$A:$BM,MATCH(CH$1,'B-Emax'!$A$1:$BM$1,0),FALSE),"")</f>
        <v>1</v>
      </c>
      <c r="CI50" s="41">
        <f>_xlfn.IFNA(VLOOKUP($A50,'B-Emax'!$A:$BM,MATCH(CI$1,'B-Emax'!$A$1:$BM$1,0),FALSE),"")</f>
        <v>0.92689851353479835</v>
      </c>
      <c r="CJ50" s="41">
        <f>_xlfn.IFNA(VLOOKUP($A50,'B-Emax'!$A:$BM,MATCH(CJ$1,'B-Emax'!$A$1:$BM$1,0),FALSE),"")</f>
        <v>0.45797654921302378</v>
      </c>
      <c r="CK50" s="41">
        <f>_xlfn.IFNA(VLOOKUP($A50,'B-Emax'!$A:$BM,MATCH(CK$1,'B-Emax'!$A$1:$BM$1,0),FALSE),"")</f>
        <v>0.80751827019003897</v>
      </c>
      <c r="CL50" s="41">
        <f>_xlfn.IFNA(VLOOKUP($A50,'B-Emax'!$A:$BM,MATCH(CL$1,'B-Emax'!$A$1:$BM$1,0),FALSE),"")</f>
        <v>0.54782575739684958</v>
      </c>
      <c r="CM50" s="47" t="str">
        <f>_xlfn.IFNA(VLOOKUP($A50,'I-Emax'!$A:$BQ,MATCH(CM$1,'I-Emax'!$A$1:$BQ$1,0),FALSE),"")</f>
        <v/>
      </c>
      <c r="CN50" s="47">
        <f>_xlfn.IFNA(VLOOKUP($A50,'I-Emax'!$A:$BQ,MATCH(CN$1,'I-Emax'!$A$1:$BQ$1,0),FALSE),"")</f>
        <v>0.49089163459658797</v>
      </c>
      <c r="CO50" s="47">
        <f>_xlfn.IFNA(VLOOKUP($A50,'I-Emax'!$A:$BQ,MATCH(CO$1,'I-Emax'!$A$1:$BQ$1,0),FALSE),"")</f>
        <v>0.49089163459658797</v>
      </c>
      <c r="CP50" s="47">
        <f>_xlfn.IFNA(VLOOKUP($A50,'I-Emax'!$A:$BQ,MATCH(CP$1,'I-Emax'!$A$1:$BQ$1,0),FALSE),"")</f>
        <v>0.30950386537800567</v>
      </c>
      <c r="CQ50" s="47">
        <f>_xlfn.IFNA(VLOOKUP($A50,'I-Emax'!$A:$BQ,MATCH(CQ$1,'I-Emax'!$A$1:$BQ$1,0),FALSE),"")</f>
        <v>0.30950386537800567</v>
      </c>
      <c r="CR50" s="47">
        <f>_xlfn.IFNA(VLOOKUP($A50,'I-Emax'!$A:$BQ,MATCH(CR$1,'I-Emax'!$A$1:$BQ$1,0),FALSE),"")</f>
        <v>0.22282018599820627</v>
      </c>
      <c r="CS50" s="47">
        <f>_xlfn.IFNA(VLOOKUP($A50,'I-Emax'!$A:$BQ,MATCH(CS$1,'I-Emax'!$A$1:$BQ$1,0),FALSE),"")</f>
        <v>1</v>
      </c>
      <c r="CT50" s="47">
        <f>_xlfn.IFNA(VLOOKUP($A50,'I-Emax'!$A:$BQ,MATCH(CT$1,'I-Emax'!$A$1:$BQ$1,0),FALSE),"")</f>
        <v>1</v>
      </c>
      <c r="CU50" s="47">
        <f>_xlfn.IFNA(VLOOKUP($A50,'I-Emax'!$A:$BQ,MATCH(CU$1,'I-Emax'!$A$1:$BQ$1,0),FALSE),"")</f>
        <v>0.97735408753754727</v>
      </c>
      <c r="CV50" s="47">
        <f>_xlfn.IFNA(VLOOKUP($A50,'I-Emax'!$A:$BQ,MATCH(CV$1,'I-Emax'!$A$1:$BQ$1,0),FALSE),"")</f>
        <v>0</v>
      </c>
      <c r="CW50" s="47">
        <f>_xlfn.IFNA(VLOOKUP($A50,'I-Emax'!$A:$BQ,MATCH(CW$1,'I-Emax'!$A$1:$BQ$1,0),FALSE),"")</f>
        <v>0.21009194953231136</v>
      </c>
      <c r="CX50" s="47">
        <f>_xlfn.IFNA(VLOOKUP($A50,'I-Emax'!$A:$BQ,MATCH(CX$1,'I-Emax'!$A$1:$BQ$1,0),FALSE),"")</f>
        <v>0.85465283128283576</v>
      </c>
      <c r="CY50" s="147" t="str">
        <f>_xlfn.IFNA(VLOOKUP($A50,'B-Emax'!$A:$IC,MATCH(CY$1,'B-Emax'!$A$1:$IC$1,0),FALSE),"")</f>
        <v/>
      </c>
      <c r="CZ50" s="51">
        <f>_xlfn.IFNA(VLOOKUP($A50,'B-Emax'!$A:$IC,MATCH(CZ$1,'B-Emax'!$A$1:$IC$1,0),FALSE),"")</f>
        <v>0.41937354988399067</v>
      </c>
      <c r="DA50" s="51">
        <f>_xlfn.IFNA(VLOOKUP($A50,'B-Emax'!$A:$IC,MATCH(DA$1,'B-Emax'!$A$1:$IC$1,0),FALSE),"")</f>
        <v>0.71522935779816521</v>
      </c>
      <c r="DB50" s="51">
        <f>_xlfn.IFNA(VLOOKUP($A50,'B-Emax'!$A:$IC,MATCH(DB$1,'B-Emax'!$A$1:$IC$1,0),FALSE),"")</f>
        <v>0.59286885245901633</v>
      </c>
      <c r="DC50" s="51" t="str">
        <f>_xlfn.IFNA(VLOOKUP($A50,'I-Emax'!$A:$IC,MATCH(DC$1,'I-Emax'!$A$1:$IC$1,0),FALSE),"")</f>
        <v/>
      </c>
      <c r="DD50" s="51">
        <f>_xlfn.IFNA(VLOOKUP($A50,'I-Emax'!$A:$IC,MATCH(DD$1,'I-Emax'!$A$1:$IC$1,0),FALSE),"")</f>
        <v>0.7040618955512572</v>
      </c>
      <c r="DE50" s="51">
        <f>_xlfn.IFNA(VLOOKUP($A50,'I-Emax'!$A:$IC,MATCH(DE$1,'I-Emax'!$A$1:$IC$1,0),FALSE),"")</f>
        <v>0.89618644067796593</v>
      </c>
      <c r="DF50" s="51">
        <f>_xlfn.IFNA(VLOOKUP($A50,'I-Emax'!$A:$IC,MATCH(DF$1,'I-Emax'!$A$1:$IC$1,0),FALSE),"")</f>
        <v>0.84133611691022958</v>
      </c>
      <c r="DG50" s="147" t="str">
        <f>_xlfn.IFNA(VLOOKUP($A50,'B-Emax'!$A:$IC,MATCH(DG$1,'B-Emax'!$A$1:$IC$1,0),FALSE),"")</f>
        <v/>
      </c>
      <c r="DH50" s="51">
        <f>_xlfn.IFNA(VLOOKUP($A50,'B-Emax'!$A:$IC,MATCH(DH$1,'B-Emax'!$A$1:$IC$1,0),FALSE),"")</f>
        <v>0.26278947261644159</v>
      </c>
      <c r="DI50" s="51">
        <f>_xlfn.IFNA(VLOOKUP($A50,'B-Emax'!$A:$IC,MATCH(DI$1,'B-Emax'!$A$1:$IC$1,0),FALSE),"")</f>
        <v>0.59238449006435256</v>
      </c>
      <c r="DJ50" s="51">
        <f>_xlfn.IFNA(VLOOKUP($A50,'B-Emax'!$A:$IC,MATCH(DJ$1,'B-Emax'!$A$1:$IC$1,0),FALSE),"")</f>
        <v>0.51032567516748606</v>
      </c>
      <c r="DK50" s="51" t="str">
        <f>_xlfn.IFNA(VLOOKUP($A50,'I-Emax'!$A:$IC,MATCH(DK$1,'I-Emax'!$A$1:$IC$1,0),FALSE),"")</f>
        <v/>
      </c>
      <c r="DL50" s="51">
        <f>_xlfn.IFNA(VLOOKUP($A50,'I-Emax'!$A:$IC,MATCH(DL$1,'I-Emax'!$A$1:$IC$1,0),FALSE),"")</f>
        <v>0.65644877478364982</v>
      </c>
      <c r="DM50" s="51">
        <f>_xlfn.IFNA(VLOOKUP($A50,'I-Emax'!$A:$IC,MATCH(DM$1,'I-Emax'!$A$1:$IC$1,0),FALSE),"")</f>
        <v>0.79970630299556322</v>
      </c>
      <c r="DN50" s="51">
        <f>_xlfn.IFNA(VLOOKUP($A50,'I-Emax'!$A:$IC,MATCH(DN$1,'I-Emax'!$A$1:$IC$1,0),FALSE),"")</f>
        <v>0.7197156775027338</v>
      </c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</row>
    <row r="51" spans="1:139" s="49" customFormat="1" x14ac:dyDescent="0.2">
      <c r="A51" s="29" t="s">
        <v>178</v>
      </c>
      <c r="B51" s="333" t="str">
        <f>VLOOKUP($A51,BI!$A:$Q,MATCH(B$1,BI!$A$1:$Q$1,0),FALSE)</f>
        <v/>
      </c>
      <c r="C51" s="373">
        <f>VLOOKUP($A51,BI!$A:$Q,MATCH(C$1,BI!$A$1:$Q$1,0),FALSE)</f>
        <v>1</v>
      </c>
      <c r="D51" s="373">
        <f>VLOOKUP($A51,BI!$A:$Q,MATCH(D$1,BI!$A$1:$Q$1,0),FALSE)</f>
        <v>1</v>
      </c>
      <c r="E51" s="373">
        <f>VLOOKUP($A51,BI!$A:$Q,MATCH(E$1,BI!$A$1:$Q$1,0),FALSE)</f>
        <v>1</v>
      </c>
      <c r="F51" s="373">
        <f>VLOOKUP($A51,BI!$A:$Q,MATCH(F$1,BI!$A$1:$Q$1,0),FALSE)</f>
        <v>1</v>
      </c>
      <c r="G51" s="373">
        <f>VLOOKUP($A51,BI!$A:$Q,MATCH(G$1,BI!$A$1:$Q$1,0),FALSE)</f>
        <v>1</v>
      </c>
      <c r="H51" s="373">
        <f>VLOOKUP($A51,BI!$A:$Q,MATCH(H$1,BI!$A$1:$Q$1,0),FALSE)</f>
        <v>1</v>
      </c>
      <c r="I51" s="373">
        <f>VLOOKUP($A51,BI!$A:$Q,MATCH(I$1,BI!$A$1:$Q$1,0),FALSE)</f>
        <v>1</v>
      </c>
      <c r="J51" s="373">
        <f>VLOOKUP($A51,BI!$A:$Q,MATCH(J$1,BI!$A$1:$Q$1,0),FALSE)</f>
        <v>1</v>
      </c>
      <c r="K51" s="373">
        <f>VLOOKUP($A51,BI!$A:$Q,MATCH(K$1,BI!$A$1:$Q$1,0),FALSE)</f>
        <v>1</v>
      </c>
      <c r="L51" s="373">
        <f>VLOOKUP($A51,BI!$A:$Q,MATCH(L$1,BI!$A$1:$Q$1,0),FALSE)</f>
        <v>1</v>
      </c>
      <c r="M51" s="373">
        <f>VLOOKUP($A51,BI!$A:$Q,MATCH(M$1,BI!$A$1:$Q$1,0),FALSE)</f>
        <v>1</v>
      </c>
      <c r="N51" s="49">
        <f t="shared" si="2"/>
        <v>11</v>
      </c>
      <c r="O51" s="49" t="str">
        <f>VLOOKUP($A51,BI!$A:$Q,MATCH(O$1,BI!$A$1:$Q$1,0),FALSE)</f>
        <v/>
      </c>
      <c r="P51" s="37">
        <f>VLOOKUP($A51,BI!$A:$Q,MATCH(P$1,BI!$A$1:$Q$1,0),FALSE)</f>
        <v>1</v>
      </c>
      <c r="Q51" s="37">
        <f>VLOOKUP($A51,BI!$A:$Q,MATCH(Q$1,BI!$A$1:$Q$1,0),FALSE)</f>
        <v>1</v>
      </c>
      <c r="R51" s="37">
        <f>VLOOKUP($A51,BI!$A:$Q,MATCH(R$1,BI!$A$1:$Q$1,0),FALSE)</f>
        <v>1</v>
      </c>
      <c r="S51" s="37">
        <f t="shared" si="3"/>
        <v>3</v>
      </c>
      <c r="T51" s="61" cm="1">
        <f t="array" ref="T51">IFERROR(IF(N51&gt;2,RSQ(IF($B51:$M51&lt;&gt;"",AE51:AP51,""),IF($B51:$M51&lt;&gt;"",AQ51:BB51,"")),""),"")</f>
        <v>9.4019776271785343E-4</v>
      </c>
      <c r="U51" s="51" cm="1">
        <f t="array" ref="U51">IFERROR(IF($N51&gt;2,RSQ(IF($AE51:$AP51&lt;&gt;"",BC51:BN51,""),IF($AE51:$AP51&lt;&gt;"",BO51:BZ51,"")),""),"")</f>
        <v>9.2836724158610348E-4</v>
      </c>
      <c r="V51" s="51" cm="1">
        <f t="array" ref="V51">IFERROR(IF($N51&gt;2,RSQ(IF($B51:$M51&lt;&gt;"",CA51:CL51,""),IF($B51:$M51&lt;&gt;"",CM51:CX51,"")),""),"")</f>
        <v>9.283672415861102E-4</v>
      </c>
      <c r="W51" s="61" cm="1">
        <f t="array" ref="W51">IFERROR(IF(AND($S51&gt;2,$N51&gt;2),RSQ(IF($B51:$M51&lt;&gt;"",AE51:AP51,""),IF($B51:$M51&lt;&gt;"",AQ51:BB51,"")),""),"")</f>
        <v>9.4019776271785343E-4</v>
      </c>
      <c r="X51" s="51" cm="1">
        <f t="array" ref="X51">IFERROR(IF(AND($S51&gt;2,$N51&gt;2),RSQ(IF($AE51:$AP51&lt;&gt;"",BC51:BN51,""),IF($AE51:$AP51&lt;&gt;"",BO51:BZ51,"")),""),"")</f>
        <v>9.2836724158610348E-4</v>
      </c>
      <c r="Y51" s="61" cm="1">
        <f t="array" ref="Y51">IFERROR(IF(COUNT(C51:G51)&gt;2,RSQ(IF($C51:$G51&lt;&gt;"",AF51:AJ51,""),IF($C51:$G51&lt;&gt;"",AR51:AV51,"")),""),"")</f>
        <v>4.7709395754140856E-2</v>
      </c>
      <c r="Z51" s="51" cm="1">
        <f t="array" ref="Z51">IFERROR(IF(COUNT(C51:G51)&gt;2,RSQ(IF($C51:$G51&lt;&gt;"",BD51:BH51,""),IF($C51:$G51&lt;&gt;"",BP51:BT51,"")),""),"")</f>
        <v>3.4480009456267877E-2</v>
      </c>
      <c r="AA51" s="51" cm="1">
        <f t="array" ref="AA51">IFERROR(IF(COUNT(H51:K51)&gt;2,RSQ(IF($H51:$K51&lt;&gt;"",AK51:AN51,""),IF($H51:$K51&lt;&gt;"",AW51:AZ51,"")),""),"")</f>
        <v>0.31201531343971362</v>
      </c>
      <c r="AB51" s="51" cm="1">
        <f t="array" ref="AB51">IFERROR(IF(COUNT(H51:K51)&gt;2,RSQ(IF($H51:$K51&lt;&gt;"",BI51:BL51,""),IF($H51:$K51&lt;&gt;"",BU51:BX51,"")),""),"")</f>
        <v>0.16602294164796488</v>
      </c>
      <c r="AC51" s="61" cm="1">
        <f t="array" ref="AC51">IFERROR(IF($S51&gt;2,RSQ(IF($O51:$R51&lt;&gt;"",CY51:DB51,""),IF($O51:$R51&lt;&gt;"",DC51:DF51,"")),""),"")</f>
        <v>0.66858350231657382</v>
      </c>
      <c r="AD51" s="51" cm="1">
        <f t="array" ref="AD51">IFERROR(IF($S51&gt;2,RSQ(IF($O51:$R51&lt;&gt;"",DG51:DJ51,""),IF($O51:$R51&lt;&gt;"",DK51:DN51,"")),""),"")</f>
        <v>4.9813909813332686E-4</v>
      </c>
      <c r="AE51" s="80" t="str">
        <f>_xlfn.IFNA(VLOOKUP($A51,'B-Emax'!$A:$BM,MATCH(AE$1,'B-Emax'!$A$1:$BM$1,0),FALSE),"")</f>
        <v/>
      </c>
      <c r="AF51" s="81">
        <f>_xlfn.IFNA(VLOOKUP($A51,'B-Emax'!$A:$BM,MATCH(AF$1,'B-Emax'!$A$1:$BM$1,0),FALSE),"")</f>
        <v>620.6</v>
      </c>
      <c r="AG51" s="81">
        <f>_xlfn.IFNA(VLOOKUP($A51,'B-Emax'!$A:$BM,MATCH(AG$1,'B-Emax'!$A$1:$BM$1,0),FALSE),"")</f>
        <v>326.2</v>
      </c>
      <c r="AH51" s="81">
        <f>_xlfn.IFNA(VLOOKUP($A51,'B-Emax'!$A:$BM,MATCH(AH$1,'B-Emax'!$A$1:$BM$1,0),FALSE),"")</f>
        <v>217.1</v>
      </c>
      <c r="AI51" s="81">
        <f>_xlfn.IFNA(VLOOKUP($A51,'B-Emax'!$A:$BM,MATCH(AI$1,'B-Emax'!$A$1:$BM$1,0),FALSE),"")</f>
        <v>319.7</v>
      </c>
      <c r="AJ51" s="81">
        <f>_xlfn.IFNA(VLOOKUP($A51,'B-Emax'!$A:$BM,MATCH(AJ$1,'B-Emax'!$A$1:$BM$1,0),FALSE),"")</f>
        <v>187.6</v>
      </c>
      <c r="AK51" s="82">
        <f>_xlfn.IFNA(VLOOKUP($A51,'B-Emax'!$A:$BM,MATCH(AK$1,'B-Emax'!$A$1:$BM$1,0),FALSE),"")</f>
        <v>303.5</v>
      </c>
      <c r="AL51" s="82">
        <f>_xlfn.IFNA(VLOOKUP($A51,'B-Emax'!$A:$BM,MATCH(AL$1,'B-Emax'!$A$1:$BM$1,0),FALSE),"")</f>
        <v>483.3</v>
      </c>
      <c r="AM51" s="82">
        <f>_xlfn.IFNA(VLOOKUP($A51,'B-Emax'!$A:$BM,MATCH(AM$1,'B-Emax'!$A$1:$BM$1,0),FALSE),"")</f>
        <v>418.7</v>
      </c>
      <c r="AN51" s="81">
        <f>_xlfn.IFNA(VLOOKUP($A51,'B-Emax'!$A:$BM,MATCH(AN$1,'B-Emax'!$A$1:$BM$1,0),FALSE),"")</f>
        <v>497.8</v>
      </c>
      <c r="AO51" s="82">
        <f>_xlfn.IFNA(VLOOKUP($A51,'B-Emax'!$A:$BM,MATCH(AO$1,'B-Emax'!$A$1:$BM$1,0),FALSE),"")</f>
        <v>41.49</v>
      </c>
      <c r="AP51" s="82">
        <f>_xlfn.IFNA(VLOOKUP($A51,'B-Emax'!$A:$BM,MATCH(AP$1,'B-Emax'!$A$1:$BM$1,0),FALSE),"")</f>
        <v>235.1</v>
      </c>
      <c r="AQ51" s="50" t="str">
        <f>_xlfn.IFNA(VLOOKUP($A51,'I-Emax'!$A:$BM,MATCH(AQ$1,'I-Emax'!$A$1:$BM$1,0),FALSE),"")</f>
        <v/>
      </c>
      <c r="AR51" s="50">
        <f>_xlfn.IFNA(VLOOKUP($A51,'I-Emax'!$A:$BM,MATCH(AR$1,'I-Emax'!$A$1:$BM$1,0),FALSE),"")</f>
        <v>30.5</v>
      </c>
      <c r="AS51" s="50">
        <f>_xlfn.IFNA(VLOOKUP($A51,'I-Emax'!$A:$BM,MATCH(AS$1,'I-Emax'!$A$1:$BM$1,0),FALSE),"")</f>
        <v>30.5</v>
      </c>
      <c r="AT51" s="50">
        <f>_xlfn.IFNA(VLOOKUP($A51,'I-Emax'!$A:$BM,MATCH(AT$1,'I-Emax'!$A$1:$BM$1,0),FALSE),"")</f>
        <v>34.4</v>
      </c>
      <c r="AU51" s="50">
        <f>_xlfn.IFNA(VLOOKUP($A51,'I-Emax'!$A:$BM,MATCH(AU$1,'I-Emax'!$A$1:$BM$1,0),FALSE),"")</f>
        <v>34.4</v>
      </c>
      <c r="AV51" s="50">
        <f>_xlfn.IFNA(VLOOKUP($A51,'I-Emax'!$A:$BM,MATCH(AV$1,'I-Emax'!$A$1:$BM$1,0),FALSE),"")</f>
        <v>21.7</v>
      </c>
      <c r="AW51" s="50">
        <f>_xlfn.IFNA(VLOOKUP($A51,'I-Emax'!$A:$BM,MATCH(AW$1,'I-Emax'!$A$1:$BM$1,0),FALSE),"")</f>
        <v>26.2</v>
      </c>
      <c r="AX51" s="50">
        <f>_xlfn.IFNA(VLOOKUP($A51,'I-Emax'!$A:$BM,MATCH(AX$1,'I-Emax'!$A$1:$BM$1,0),FALSE),"")</f>
        <v>26.2</v>
      </c>
      <c r="AY51" s="50">
        <f>_xlfn.IFNA(VLOOKUP($A51,'I-Emax'!$A:$BM,MATCH(AY$1,'I-Emax'!$A$1:$BM$1,0),FALSE),"")</f>
        <v>28.4</v>
      </c>
      <c r="AZ51" s="50">
        <f>_xlfn.IFNA(VLOOKUP($A51,'I-Emax'!$A:$BM,MATCH(AZ$1,'I-Emax'!$A$1:$BM$1,0),FALSE),"")</f>
        <v>34.700000000000003</v>
      </c>
      <c r="BA51" s="50">
        <f>_xlfn.IFNA(VLOOKUP($A51,'I-Emax'!$A:$BM,MATCH(BA$1,'I-Emax'!$A$1:$BM$1,0),FALSE),"")</f>
        <v>31.7</v>
      </c>
      <c r="BB51" s="50">
        <f>_xlfn.IFNA(VLOOKUP($A51,'I-Emax'!$A:$BM,MATCH(BB$1,'I-Emax'!$A$1:$BM$1,0),FALSE),"")</f>
        <v>32.6</v>
      </c>
      <c r="BC51" s="40" t="str">
        <f>_xlfn.IFNA(VLOOKUP($A51,'B-Emax'!$A:$BM,MATCH(BC$1,'B-Emax'!$A$1:$BM$1,0),FALSE),"")</f>
        <v/>
      </c>
      <c r="BD51" s="41">
        <f>_xlfn.IFNA(VLOOKUP($A51,'B-Emax'!$A:$BM,MATCH(BD$1,'B-Emax'!$A$1:$BM$1,0),FALSE),"")</f>
        <v>0.67237269772481045</v>
      </c>
      <c r="BE51" s="41">
        <f>_xlfn.IFNA(VLOOKUP($A51,'B-Emax'!$A:$BM,MATCH(BE$1,'B-Emax'!$A$1:$BM$1,0),FALSE),"")</f>
        <v>0.53979811351977491</v>
      </c>
      <c r="BF51" s="41">
        <f>_xlfn.IFNA(VLOOKUP($A51,'B-Emax'!$A:$BM,MATCH(BF$1,'B-Emax'!$A$1:$BM$1,0),FALSE),"")</f>
        <v>0.58360215053763442</v>
      </c>
      <c r="BG51" s="41">
        <f>_xlfn.IFNA(VLOOKUP($A51,'B-Emax'!$A:$BM,MATCH(BG$1,'B-Emax'!$A$1:$BM$1,0),FALSE),"")</f>
        <v>0.65525722484115601</v>
      </c>
      <c r="BH51" s="41">
        <f>_xlfn.IFNA(VLOOKUP($A51,'B-Emax'!$A:$BM,MATCH(BH$1,'B-Emax'!$A$1:$BM$1,0),FALSE),"")</f>
        <v>0.54408352668213456</v>
      </c>
      <c r="BI51" s="41">
        <f>_xlfn.IFNA(VLOOKUP($A51,'B-Emax'!$A:$BM,MATCH(BI$1,'B-Emax'!$A$1:$BM$1,0),FALSE),"")</f>
        <v>0.43858381502890176</v>
      </c>
      <c r="BJ51" s="41">
        <f>_xlfn.IFNA(VLOOKUP($A51,'B-Emax'!$A:$BM,MATCH(BJ$1,'B-Emax'!$A$1:$BM$1,0),FALSE),"")</f>
        <v>0.59119266055045872</v>
      </c>
      <c r="BK51" s="41">
        <f>_xlfn.IFNA(VLOOKUP($A51,'B-Emax'!$A:$BM,MATCH(BK$1,'B-Emax'!$A$1:$BM$1,0),FALSE),"")</f>
        <v>0.45308949247916891</v>
      </c>
      <c r="BL51" s="41">
        <f>_xlfn.IFNA(VLOOKUP($A51,'B-Emax'!$A:$BM,MATCH(BL$1,'B-Emax'!$A$1:$BM$1,0),FALSE),"")</f>
        <v>0.46654170571696346</v>
      </c>
      <c r="BM51" s="41">
        <f>_xlfn.IFNA(VLOOKUP($A51,'B-Emax'!$A:$BM,MATCH(BM$1,'B-Emax'!$A$1:$BM$1,0),FALSE),"")</f>
        <v>0.34008196721311479</v>
      </c>
      <c r="BN51" s="41">
        <f>_xlfn.IFNA(VLOOKUP($A51,'B-Emax'!$A:$BM,MATCH(BN$1,'B-Emax'!$A$1:$BM$1,0),FALSE),"")</f>
        <v>0.33290852449730951</v>
      </c>
      <c r="BO51" s="47" t="str">
        <f>_xlfn.IFNA(VLOOKUP($A51,'I-Emax'!$A:$BM,MATCH(BO$1,'I-Emax'!$A$1:$BM$1,0),FALSE),"")</f>
        <v/>
      </c>
      <c r="BP51" s="47">
        <f>_xlfn.IFNA(VLOOKUP($A51,'I-Emax'!$A:$BM,MATCH(BP$1,'I-Emax'!$A$1:$BM$1,0),FALSE),"")</f>
        <v>0.58994197292069628</v>
      </c>
      <c r="BQ51" s="47">
        <f>_xlfn.IFNA(VLOOKUP($A51,'I-Emax'!$A:$BM,MATCH(BQ$1,'I-Emax'!$A$1:$BM$1,0),FALSE),"")</f>
        <v>0.58994197292069628</v>
      </c>
      <c r="BR51" s="47">
        <f>_xlfn.IFNA(VLOOKUP($A51,'I-Emax'!$A:$BM,MATCH(BR$1,'I-Emax'!$A$1:$BM$1,0),FALSE),"")</f>
        <v>0.71221532091097306</v>
      </c>
      <c r="BS51" s="47">
        <f>_xlfn.IFNA(VLOOKUP($A51,'I-Emax'!$A:$BM,MATCH(BS$1,'I-Emax'!$A$1:$BM$1,0),FALSE),"")</f>
        <v>0.71221532091097306</v>
      </c>
      <c r="BT51" s="47">
        <f>_xlfn.IFNA(VLOOKUP($A51,'I-Emax'!$A:$BM,MATCH(BT$1,'I-Emax'!$A$1:$BM$1,0),FALSE),"")</f>
        <v>0.62898550724637681</v>
      </c>
      <c r="BU51" s="47">
        <f>_xlfn.IFNA(VLOOKUP($A51,'I-Emax'!$A:$BM,MATCH(BU$1,'I-Emax'!$A$1:$BM$1,0),FALSE),"")</f>
        <v>0.55508474576271183</v>
      </c>
      <c r="BV51" s="47">
        <f>_xlfn.IFNA(VLOOKUP($A51,'I-Emax'!$A:$BM,MATCH(BV$1,'I-Emax'!$A$1:$BM$1,0),FALSE),"")</f>
        <v>0.55508474576271183</v>
      </c>
      <c r="BW51" s="47">
        <f>_xlfn.IFNA(VLOOKUP($A51,'I-Emax'!$A:$BM,MATCH(BW$1,'I-Emax'!$A$1:$BM$1,0),FALSE),"")</f>
        <v>0.63820224719101115</v>
      </c>
      <c r="BX51" s="47">
        <f>_xlfn.IFNA(VLOOKUP($A51,'I-Emax'!$A:$BM,MATCH(BX$1,'I-Emax'!$A$1:$BM$1,0),FALSE),"")</f>
        <v>0.68712871287128718</v>
      </c>
      <c r="BY51" s="47">
        <f>_xlfn.IFNA(VLOOKUP($A51,'I-Emax'!$A:$BM,MATCH(BY$1,'I-Emax'!$A$1:$BM$1,0),FALSE),"")</f>
        <v>0.6038095238095238</v>
      </c>
      <c r="BZ51" s="47">
        <f>_xlfn.IFNA(VLOOKUP($A51,'I-Emax'!$A:$BM,MATCH(BZ$1,'I-Emax'!$A$1:$BM$1,0),FALSE),"")</f>
        <v>0.68058455114822547</v>
      </c>
      <c r="CA51" s="40" t="str">
        <f>_xlfn.IFNA(VLOOKUP($A51,'B-Emax'!$A:$BM,MATCH(CA$1,'B-Emax'!$A$1:$BM$1,0),FALSE),"")</f>
        <v/>
      </c>
      <c r="CB51" s="41">
        <f>_xlfn.IFNA(VLOOKUP($A51,'B-Emax'!$A:$BM,MATCH(CB$1,'B-Emax'!$A$1:$BM$1,0),FALSE),"")</f>
        <v>1</v>
      </c>
      <c r="CC51" s="41">
        <f>_xlfn.IFNA(VLOOKUP($A51,'B-Emax'!$A:$BM,MATCH(CC$1,'B-Emax'!$A$1:$BM$1,0),FALSE),"")</f>
        <v>0.60945927534984035</v>
      </c>
      <c r="CD51" s="41">
        <f>_xlfn.IFNA(VLOOKUP($A51,'B-Emax'!$A:$BM,MATCH(CD$1,'B-Emax'!$A$1:$BM$1,0),FALSE),"")</f>
        <v>0.73849803841395634</v>
      </c>
      <c r="CE51" s="41">
        <f>_xlfn.IFNA(VLOOKUP($A51,'B-Emax'!$A:$BM,MATCH(CE$1,'B-Emax'!$A$1:$BM$1,0),FALSE),"")</f>
        <v>0.94958091535573019</v>
      </c>
      <c r="CF51" s="41">
        <f>_xlfn.IFNA(VLOOKUP($A51,'B-Emax'!$A:$BM,MATCH(CF$1,'B-Emax'!$A$1:$BM$1,0),FALSE),"")</f>
        <v>0.62208332672355526</v>
      </c>
      <c r="CG51" s="41">
        <f>_xlfn.IFNA(VLOOKUP($A51,'B-Emax'!$A:$BM,MATCH(CG$1,'B-Emax'!$A$1:$BM$1,0),FALSE),"")</f>
        <v>0.31130027515678699</v>
      </c>
      <c r="CH51" s="41">
        <f>_xlfn.IFNA(VLOOKUP($A51,'B-Emax'!$A:$BM,MATCH(CH$1,'B-Emax'!$A$1:$BM$1,0),FALSE),"")</f>
        <v>0.76085830677646571</v>
      </c>
      <c r="CI51" s="41">
        <f>_xlfn.IFNA(VLOOKUP($A51,'B-Emax'!$A:$BM,MATCH(CI$1,'B-Emax'!$A$1:$BM$1,0),FALSE),"")</f>
        <v>0.35403137491424441</v>
      </c>
      <c r="CJ51" s="41">
        <f>_xlfn.IFNA(VLOOKUP($A51,'B-Emax'!$A:$BM,MATCH(CJ$1,'B-Emax'!$A$1:$BM$1,0),FALSE),"")</f>
        <v>0.39365915981388738</v>
      </c>
      <c r="CK51" s="41">
        <f>_xlfn.IFNA(VLOOKUP($A51,'B-Emax'!$A:$BM,MATCH(CK$1,'B-Emax'!$A$1:$BM$1,0),FALSE),"")</f>
        <v>2.1131663608571161E-2</v>
      </c>
      <c r="CL51" s="41">
        <f>_xlfn.IFNA(VLOOKUP($A51,'B-Emax'!$A:$BM,MATCH(CL$1,'B-Emax'!$A$1:$BM$1,0),FALSE),"")</f>
        <v>0</v>
      </c>
      <c r="CM51" s="47" t="str">
        <f>_xlfn.IFNA(VLOOKUP($A51,'I-Emax'!$A:$BQ,MATCH(CM$1,'I-Emax'!$A$1:$BQ$1,0),FALSE),"")</f>
        <v/>
      </c>
      <c r="CN51" s="47">
        <f>_xlfn.IFNA(VLOOKUP($A51,'I-Emax'!$A:$BQ,MATCH(CN$1,'I-Emax'!$A$1:$BQ$1,0),FALSE),"")</f>
        <v>0.22183605657329747</v>
      </c>
      <c r="CO51" s="47">
        <f>_xlfn.IFNA(VLOOKUP($A51,'I-Emax'!$A:$BQ,MATCH(CO$1,'I-Emax'!$A$1:$BQ$1,0),FALSE),"")</f>
        <v>0.22183605657329747</v>
      </c>
      <c r="CP51" s="47">
        <f>_xlfn.IFNA(VLOOKUP($A51,'I-Emax'!$A:$BQ,MATCH(CP$1,'I-Emax'!$A$1:$BQ$1,0),FALSE),"")</f>
        <v>1</v>
      </c>
      <c r="CQ51" s="47">
        <f>_xlfn.IFNA(VLOOKUP($A51,'I-Emax'!$A:$BQ,MATCH(CQ$1,'I-Emax'!$A$1:$BQ$1,0),FALSE),"")</f>
        <v>1</v>
      </c>
      <c r="CR51" s="47">
        <f>_xlfn.IFNA(VLOOKUP($A51,'I-Emax'!$A:$BQ,MATCH(CR$1,'I-Emax'!$A$1:$BQ$1,0),FALSE),"")</f>
        <v>0.4703143319747643</v>
      </c>
      <c r="CS51" s="47">
        <f>_xlfn.IFNA(VLOOKUP($A51,'I-Emax'!$A:$BQ,MATCH(CS$1,'I-Emax'!$A$1:$BQ$1,0),FALSE),"")</f>
        <v>0</v>
      </c>
      <c r="CT51" s="47">
        <f>_xlfn.IFNA(VLOOKUP($A51,'I-Emax'!$A:$BQ,MATCH(CT$1,'I-Emax'!$A$1:$BQ$1,0),FALSE),"")</f>
        <v>0</v>
      </c>
      <c r="CU51" s="47">
        <f>_xlfn.IFNA(VLOOKUP($A51,'I-Emax'!$A:$BQ,MATCH(CU$1,'I-Emax'!$A$1:$BQ$1,0),FALSE),"")</f>
        <v>0.52897089792914875</v>
      </c>
      <c r="CV51" s="47">
        <f>_xlfn.IFNA(VLOOKUP($A51,'I-Emax'!$A:$BQ,MATCH(CV$1,'I-Emax'!$A$1:$BQ$1,0),FALSE),"")</f>
        <v>0.84034547053611108</v>
      </c>
      <c r="CW51" s="47">
        <f>_xlfn.IFNA(VLOOKUP($A51,'I-Emax'!$A:$BQ,MATCH(CW$1,'I-Emax'!$A$1:$BQ$1,0),FALSE),"")</f>
        <v>0.31009100552732971</v>
      </c>
      <c r="CX51" s="47">
        <f>_xlfn.IFNA(VLOOKUP($A51,'I-Emax'!$A:$BQ,MATCH(CX$1,'I-Emax'!$A$1:$BQ$1,0),FALSE),"")</f>
        <v>0.7986975499013973</v>
      </c>
      <c r="CY51" s="147" t="str">
        <f>_xlfn.IFNA(VLOOKUP($A51,'B-Emax'!$A:$IC,MATCH(CY$1,'B-Emax'!$A$1:$IC$1,0),FALSE),"")</f>
        <v/>
      </c>
      <c r="CZ51" s="51">
        <f>_xlfn.IFNA(VLOOKUP($A51,'B-Emax'!$A:$IC,MATCH(CZ$1,'B-Emax'!$A$1:$IC$1,0),FALSE),"")</f>
        <v>0.67237269772481045</v>
      </c>
      <c r="DA51" s="51">
        <f>_xlfn.IFNA(VLOOKUP($A51,'B-Emax'!$A:$IC,MATCH(DA$1,'B-Emax'!$A$1:$IC$1,0),FALSE),"")</f>
        <v>0.59119266055045872</v>
      </c>
      <c r="DB51" s="51">
        <f>_xlfn.IFNA(VLOOKUP($A51,'B-Emax'!$A:$IC,MATCH(DB$1,'B-Emax'!$A$1:$IC$1,0),FALSE),"")</f>
        <v>0.34008196721311479</v>
      </c>
      <c r="DC51" s="51" t="str">
        <f>_xlfn.IFNA(VLOOKUP($A51,'I-Emax'!$A:$IC,MATCH(DC$1,'I-Emax'!$A$1:$IC$1,0),FALSE),"")</f>
        <v/>
      </c>
      <c r="DD51" s="51">
        <f>_xlfn.IFNA(VLOOKUP($A51,'I-Emax'!$A:$IC,MATCH(DD$1,'I-Emax'!$A$1:$IC$1,0),FALSE),"")</f>
        <v>0.71221532091097306</v>
      </c>
      <c r="DE51" s="51">
        <f>_xlfn.IFNA(VLOOKUP($A51,'I-Emax'!$A:$IC,MATCH(DE$1,'I-Emax'!$A$1:$IC$1,0),FALSE),"")</f>
        <v>0.68712871287128718</v>
      </c>
      <c r="DF51" s="51">
        <f>_xlfn.IFNA(VLOOKUP($A51,'I-Emax'!$A:$IC,MATCH(DF$1,'I-Emax'!$A$1:$IC$1,0),FALSE),"")</f>
        <v>0.68058455114822547</v>
      </c>
      <c r="DG51" s="147" t="str">
        <f>_xlfn.IFNA(VLOOKUP($A51,'B-Emax'!$A:$IC,MATCH(DG$1,'B-Emax'!$A$1:$IC$1,0),FALSE),"")</f>
        <v/>
      </c>
      <c r="DH51" s="51">
        <f>_xlfn.IFNA(VLOOKUP($A51,'B-Emax'!$A:$IC,MATCH(DH$1,'B-Emax'!$A$1:$IC$1,0),FALSE),"")</f>
        <v>0.599022742661102</v>
      </c>
      <c r="DI51" s="51">
        <f>_xlfn.IFNA(VLOOKUP($A51,'B-Emax'!$A:$IC,MATCH(DI$1,'B-Emax'!$A$1:$IC$1,0),FALSE),"")</f>
        <v>0.48735191844387316</v>
      </c>
      <c r="DJ51" s="51">
        <f>_xlfn.IFNA(VLOOKUP($A51,'B-Emax'!$A:$IC,MATCH(DJ$1,'B-Emax'!$A$1:$IC$1,0),FALSE),"")</f>
        <v>0.33649524585521218</v>
      </c>
      <c r="DK51" s="51" t="str">
        <f>_xlfn.IFNA(VLOOKUP($A51,'I-Emax'!$A:$IC,MATCH(DK$1,'I-Emax'!$A$1:$IC$1,0),FALSE),"")</f>
        <v/>
      </c>
      <c r="DL51" s="51">
        <f>_xlfn.IFNA(VLOOKUP($A51,'I-Emax'!$A:$IC,MATCH(DL$1,'I-Emax'!$A$1:$IC$1,0),FALSE),"")</f>
        <v>0.64666001898194314</v>
      </c>
      <c r="DM51" s="51">
        <f>_xlfn.IFNA(VLOOKUP($A51,'I-Emax'!$A:$IC,MATCH(DM$1,'I-Emax'!$A$1:$IC$1,0),FALSE),"")</f>
        <v>0.60887511289693053</v>
      </c>
      <c r="DN51" s="51">
        <f>_xlfn.IFNA(VLOOKUP($A51,'I-Emax'!$A:$IC,MATCH(DN$1,'I-Emax'!$A$1:$IC$1,0),FALSE),"")</f>
        <v>0.64219703747887458</v>
      </c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</row>
    <row r="52" spans="1:139" s="49" customFormat="1" x14ac:dyDescent="0.2">
      <c r="A52" s="29" t="s">
        <v>122</v>
      </c>
      <c r="B52" s="333" t="str">
        <f>VLOOKUP($A52,BI!$A:$Q,MATCH(B$1,BI!$A$1:$Q$1,0),FALSE)</f>
        <v/>
      </c>
      <c r="C52" s="373">
        <f>VLOOKUP($A52,BI!$A:$Q,MATCH(C$1,BI!$A$1:$Q$1,0),FALSE)</f>
        <v>1</v>
      </c>
      <c r="D52" s="373">
        <f>VLOOKUP($A52,BI!$A:$Q,MATCH(D$1,BI!$A$1:$Q$1,0),FALSE)</f>
        <v>1</v>
      </c>
      <c r="E52" s="373">
        <f>VLOOKUP($A52,BI!$A:$Q,MATCH(E$1,BI!$A$1:$Q$1,0),FALSE)</f>
        <v>1</v>
      </c>
      <c r="F52" s="373">
        <f>VLOOKUP($A52,BI!$A:$Q,MATCH(F$1,BI!$A$1:$Q$1,0),FALSE)</f>
        <v>1</v>
      </c>
      <c r="G52" s="373">
        <f>VLOOKUP($A52,BI!$A:$Q,MATCH(G$1,BI!$A$1:$Q$1,0),FALSE)</f>
        <v>1</v>
      </c>
      <c r="H52" s="373">
        <f>VLOOKUP($A52,BI!$A:$Q,MATCH(H$1,BI!$A$1:$Q$1,0),FALSE)</f>
        <v>1</v>
      </c>
      <c r="I52" s="373">
        <f>VLOOKUP($A52,BI!$A:$Q,MATCH(I$1,BI!$A$1:$Q$1,0),FALSE)</f>
        <v>1</v>
      </c>
      <c r="J52" s="373">
        <f>VLOOKUP($A52,BI!$A:$Q,MATCH(J$1,BI!$A$1:$Q$1,0),FALSE)</f>
        <v>1</v>
      </c>
      <c r="K52" s="373">
        <f>VLOOKUP($A52,BI!$A:$Q,MATCH(K$1,BI!$A$1:$Q$1,0),FALSE)</f>
        <v>1</v>
      </c>
      <c r="L52" s="373">
        <f>VLOOKUP($A52,BI!$A:$Q,MATCH(L$1,BI!$A$1:$Q$1,0),FALSE)</f>
        <v>1</v>
      </c>
      <c r="M52" s="373">
        <f>VLOOKUP($A52,BI!$A:$Q,MATCH(M$1,BI!$A$1:$Q$1,0),FALSE)</f>
        <v>1</v>
      </c>
      <c r="N52" s="49">
        <f t="shared" si="2"/>
        <v>11</v>
      </c>
      <c r="O52" s="49" t="str">
        <f>VLOOKUP($A52,BI!$A:$Q,MATCH(O$1,BI!$A$1:$Q$1,0),FALSE)</f>
        <v/>
      </c>
      <c r="P52" s="37">
        <f>VLOOKUP($A52,BI!$A:$Q,MATCH(P$1,BI!$A$1:$Q$1,0),FALSE)</f>
        <v>1</v>
      </c>
      <c r="Q52" s="37">
        <f>VLOOKUP($A52,BI!$A:$Q,MATCH(Q$1,BI!$A$1:$Q$1,0),FALSE)</f>
        <v>1</v>
      </c>
      <c r="R52" s="37">
        <f>VLOOKUP($A52,BI!$A:$Q,MATCH(R$1,BI!$A$1:$Q$1,0),FALSE)</f>
        <v>1</v>
      </c>
      <c r="S52" s="37">
        <f t="shared" si="3"/>
        <v>3</v>
      </c>
      <c r="T52" s="61" cm="1">
        <f t="array" ref="T52">IFERROR(IF(N52&gt;2,RSQ(IF($B52:$M52&lt;&gt;"",AE52:AP52,""),IF($B52:$M52&lt;&gt;"",AQ52:BB52,"")),""),"")</f>
        <v>0.33540403582323225</v>
      </c>
      <c r="U52" s="51" cm="1">
        <f t="array" ref="U52">IFERROR(IF($N52&gt;2,RSQ(IF($AE52:$AP52&lt;&gt;"",BC52:BN52,""),IF($AE52:$AP52&lt;&gt;"",BO52:BZ52,"")),""),"")</f>
        <v>1.1744250621151871E-5</v>
      </c>
      <c r="V52" s="51" cm="1">
        <f t="array" ref="V52">IFERROR(IF($N52&gt;2,RSQ(IF($B52:$M52&lt;&gt;"",CA52:CL52,""),IF($B52:$M52&lt;&gt;"",CM52:CX52,"")),""),"")</f>
        <v>1.1744250621151554E-5</v>
      </c>
      <c r="W52" s="61" cm="1">
        <f t="array" ref="W52">IFERROR(IF(AND($S52&gt;2,$N52&gt;2),RSQ(IF($B52:$M52&lt;&gt;"",AE52:AP52,""),IF($B52:$M52&lt;&gt;"",AQ52:BB52,"")),""),"")</f>
        <v>0.33540403582323225</v>
      </c>
      <c r="X52" s="51" cm="1">
        <f t="array" ref="X52">IFERROR(IF(AND($S52&gt;2,$N52&gt;2),RSQ(IF($AE52:$AP52&lt;&gt;"",BC52:BN52,""),IF($AE52:$AP52&lt;&gt;"",BO52:BZ52,"")),""),"")</f>
        <v>1.1744250621151871E-5</v>
      </c>
      <c r="Y52" s="61" cm="1">
        <f t="array" ref="Y52">IFERROR(IF(COUNT(C52:G52)&gt;2,RSQ(IF($C52:$G52&lt;&gt;"",AF52:AJ52,""),IF($C52:$G52&lt;&gt;"",AR52:AV52,"")),""),"")</f>
        <v>0.13495003868798477</v>
      </c>
      <c r="Z52" s="51" cm="1">
        <f t="array" ref="Z52">IFERROR(IF(COUNT(C52:G52)&gt;2,RSQ(IF($C52:$G52&lt;&gt;"",BD52:BH52,""),IF($C52:$G52&lt;&gt;"",BP52:BT52,"")),""),"")</f>
        <v>0.10463347317166792</v>
      </c>
      <c r="AA52" s="51" cm="1">
        <f t="array" ref="AA52">IFERROR(IF(COUNT(H52:K52)&gt;2,RSQ(IF($H52:$K52&lt;&gt;"",AK52:AN52,""),IF($H52:$K52&lt;&gt;"",AW52:AZ52,"")),""),"")</f>
        <v>3.8703388162634716E-2</v>
      </c>
      <c r="AB52" s="51" cm="1">
        <f t="array" ref="AB52">IFERROR(IF(COUNT(H52:K52)&gt;2,RSQ(IF($H52:$K52&lt;&gt;"",BI52:BL52,""),IF($H52:$K52&lt;&gt;"",BU52:BX52,"")),""),"")</f>
        <v>0.37410680924610529</v>
      </c>
      <c r="AC52" s="61" cm="1">
        <f t="array" ref="AC52">IFERROR(IF($S52&gt;2,RSQ(IF($O52:$R52&lt;&gt;"",CY52:DB52,""),IF($O52:$R52&lt;&gt;"",DC52:DF52,"")),""),"")</f>
        <v>0.72085393261332165</v>
      </c>
      <c r="AD52" s="51" cm="1">
        <f t="array" ref="AD52">IFERROR(IF($S52&gt;2,RSQ(IF($O52:$R52&lt;&gt;"",DG52:DJ52,""),IF($O52:$R52&lt;&gt;"",DK52:DN52,"")),""),"")</f>
        <v>0.39912044879991848</v>
      </c>
      <c r="AE52" s="80" t="str">
        <f>_xlfn.IFNA(VLOOKUP($A52,'B-Emax'!$A:$BM,MATCH(AE$1,'B-Emax'!$A$1:$BM$1,0),FALSE),"")</f>
        <v/>
      </c>
      <c r="AF52" s="81">
        <f>_xlfn.IFNA(VLOOKUP($A52,'B-Emax'!$A:$BM,MATCH(AF$1,'B-Emax'!$A$1:$BM$1,0),FALSE),"")</f>
        <v>474.1</v>
      </c>
      <c r="AG52" s="81">
        <f>_xlfn.IFNA(VLOOKUP($A52,'B-Emax'!$A:$BM,MATCH(AG$1,'B-Emax'!$A$1:$BM$1,0),FALSE),"")</f>
        <v>196.9</v>
      </c>
      <c r="AH52" s="81">
        <f>_xlfn.IFNA(VLOOKUP($A52,'B-Emax'!$A:$BM,MATCH(AH$1,'B-Emax'!$A$1:$BM$1,0),FALSE),"")</f>
        <v>232.5</v>
      </c>
      <c r="AI52" s="81">
        <f>_xlfn.IFNA(VLOOKUP($A52,'B-Emax'!$A:$BM,MATCH(AI$1,'B-Emax'!$A$1:$BM$1,0),FALSE),"")</f>
        <v>416.7</v>
      </c>
      <c r="AJ52" s="81">
        <f>_xlfn.IFNA(VLOOKUP($A52,'B-Emax'!$A:$BM,MATCH(AJ$1,'B-Emax'!$A$1:$BM$1,0),FALSE),"")</f>
        <v>177.5</v>
      </c>
      <c r="AK52" s="82">
        <f>_xlfn.IFNA(VLOOKUP($A52,'B-Emax'!$A:$BM,MATCH(AK$1,'B-Emax'!$A$1:$BM$1,0),FALSE),"")</f>
        <v>371.5</v>
      </c>
      <c r="AL52" s="82">
        <f>_xlfn.IFNA(VLOOKUP($A52,'B-Emax'!$A:$BM,MATCH(AL$1,'B-Emax'!$A$1:$BM$1,0),FALSE),"")</f>
        <v>783.6</v>
      </c>
      <c r="AM52" s="82">
        <f>_xlfn.IFNA(VLOOKUP($A52,'B-Emax'!$A:$BM,MATCH(AM$1,'B-Emax'!$A$1:$BM$1,0),FALSE),"")</f>
        <v>619.6</v>
      </c>
      <c r="AN52" s="81">
        <f>_xlfn.IFNA(VLOOKUP($A52,'B-Emax'!$A:$BM,MATCH(AN$1,'B-Emax'!$A$1:$BM$1,0),FALSE),"")</f>
        <v>497.1</v>
      </c>
      <c r="AO52" s="82">
        <f>_xlfn.IFNA(VLOOKUP($A52,'B-Emax'!$A:$BM,MATCH(AO$1,'B-Emax'!$A$1:$BM$1,0),FALSE),"")</f>
        <v>97.24</v>
      </c>
      <c r="AP52" s="82">
        <f>_xlfn.IFNA(VLOOKUP($A52,'B-Emax'!$A:$BM,MATCH(AP$1,'B-Emax'!$A$1:$BM$1,0),FALSE),"")</f>
        <v>609.70000000000005</v>
      </c>
      <c r="AQ52" s="50" t="str">
        <f>_xlfn.IFNA(VLOOKUP($A52,'I-Emax'!$A:$BM,MATCH(AQ$1,'I-Emax'!$A$1:$BM$1,0),FALSE),"")</f>
        <v/>
      </c>
      <c r="AR52" s="50">
        <f>_xlfn.IFNA(VLOOKUP($A52,'I-Emax'!$A:$BM,MATCH(AR$1,'I-Emax'!$A$1:$BM$1,0),FALSE),"")</f>
        <v>21.9</v>
      </c>
      <c r="AS52" s="50">
        <f>_xlfn.IFNA(VLOOKUP($A52,'I-Emax'!$A:$BM,MATCH(AS$1,'I-Emax'!$A$1:$BM$1,0),FALSE),"")</f>
        <v>21.9</v>
      </c>
      <c r="AT52" s="50">
        <f>_xlfn.IFNA(VLOOKUP($A52,'I-Emax'!$A:$BM,MATCH(AT$1,'I-Emax'!$A$1:$BM$1,0),FALSE),"")</f>
        <v>19.399999999999999</v>
      </c>
      <c r="AU52" s="50">
        <f>_xlfn.IFNA(VLOOKUP($A52,'I-Emax'!$A:$BM,MATCH(AU$1,'I-Emax'!$A$1:$BM$1,0),FALSE),"")</f>
        <v>19.399999999999999</v>
      </c>
      <c r="AV52" s="50">
        <f>_xlfn.IFNA(VLOOKUP($A52,'I-Emax'!$A:$BM,MATCH(AV$1,'I-Emax'!$A$1:$BM$1,0),FALSE),"")</f>
        <v>18.100000000000001</v>
      </c>
      <c r="AW52" s="50">
        <f>_xlfn.IFNA(VLOOKUP($A52,'I-Emax'!$A:$BM,MATCH(AW$1,'I-Emax'!$A$1:$BM$1,0),FALSE),"")</f>
        <v>35.6</v>
      </c>
      <c r="AX52" s="50">
        <f>_xlfn.IFNA(VLOOKUP($A52,'I-Emax'!$A:$BM,MATCH(AX$1,'I-Emax'!$A$1:$BM$1,0),FALSE),"")</f>
        <v>35.6</v>
      </c>
      <c r="AY52" s="50">
        <f>_xlfn.IFNA(VLOOKUP($A52,'I-Emax'!$A:$BM,MATCH(AY$1,'I-Emax'!$A$1:$BM$1,0),FALSE),"")</f>
        <v>29</v>
      </c>
      <c r="AZ52" s="50">
        <f>_xlfn.IFNA(VLOOKUP($A52,'I-Emax'!$A:$BM,MATCH(AZ$1,'I-Emax'!$A$1:$BM$1,0),FALSE),"")</f>
        <v>19.899999999999999</v>
      </c>
      <c r="BA52" s="50">
        <f>_xlfn.IFNA(VLOOKUP($A52,'I-Emax'!$A:$BM,MATCH(BA$1,'I-Emax'!$A$1:$BM$1,0),FALSE),"")</f>
        <v>8.1</v>
      </c>
      <c r="BB52" s="50">
        <f>_xlfn.IFNA(VLOOKUP($A52,'I-Emax'!$A:$BM,MATCH(BB$1,'I-Emax'!$A$1:$BM$1,0),FALSE),"")</f>
        <v>15.8</v>
      </c>
      <c r="BC52" s="40" t="str">
        <f>_xlfn.IFNA(VLOOKUP($A52,'B-Emax'!$A:$BM,MATCH(BC$1,'B-Emax'!$A$1:$BM$1,0),FALSE),"")</f>
        <v/>
      </c>
      <c r="BD52" s="41">
        <f>_xlfn.IFNA(VLOOKUP($A52,'B-Emax'!$A:$BM,MATCH(BD$1,'B-Emax'!$A$1:$BM$1,0),FALSE),"")</f>
        <v>0.51365113759479963</v>
      </c>
      <c r="BE52" s="41">
        <f>_xlfn.IFNA(VLOOKUP($A52,'B-Emax'!$A:$BM,MATCH(BE$1,'B-Emax'!$A$1:$BM$1,0),FALSE),"")</f>
        <v>0.32583154062551717</v>
      </c>
      <c r="BF52" s="41">
        <f>_xlfn.IFNA(VLOOKUP($A52,'B-Emax'!$A:$BM,MATCH(BF$1,'B-Emax'!$A$1:$BM$1,0),FALSE),"")</f>
        <v>0.625</v>
      </c>
      <c r="BG52" s="41">
        <f>_xlfn.IFNA(VLOOKUP($A52,'B-Emax'!$A:$BM,MATCH(BG$1,'B-Emax'!$A$1:$BM$1,0),FALSE),"")</f>
        <v>0.8540684566509531</v>
      </c>
      <c r="BH52" s="41">
        <f>_xlfn.IFNA(VLOOKUP($A52,'B-Emax'!$A:$BM,MATCH(BH$1,'B-Emax'!$A$1:$BM$1,0),FALSE),"")</f>
        <v>0.51479118329466356</v>
      </c>
      <c r="BI52" s="41">
        <f>_xlfn.IFNA(VLOOKUP($A52,'B-Emax'!$A:$BM,MATCH(BI$1,'B-Emax'!$A$1:$BM$1,0),FALSE),"")</f>
        <v>0.53684971098265899</v>
      </c>
      <c r="BJ52" s="41">
        <f>_xlfn.IFNA(VLOOKUP($A52,'B-Emax'!$A:$BM,MATCH(BJ$1,'B-Emax'!$A$1:$BM$1,0),FALSE),"")</f>
        <v>0.95853211009174311</v>
      </c>
      <c r="BK52" s="41">
        <f>_xlfn.IFNA(VLOOKUP($A52,'B-Emax'!$A:$BM,MATCH(BK$1,'B-Emax'!$A$1:$BM$1,0),FALSE),"")</f>
        <v>0.67049020668758796</v>
      </c>
      <c r="BL52" s="41">
        <f>_xlfn.IFNA(VLOOKUP($A52,'B-Emax'!$A:$BM,MATCH(BL$1,'B-Emax'!$A$1:$BM$1,0),FALSE),"")</f>
        <v>0.46588566073102156</v>
      </c>
      <c r="BM52" s="41">
        <f>_xlfn.IFNA(VLOOKUP($A52,'B-Emax'!$A:$BM,MATCH(BM$1,'B-Emax'!$A$1:$BM$1,0),FALSE),"")</f>
        <v>0.79704918032786876</v>
      </c>
      <c r="BN52" s="41">
        <f>_xlfn.IFNA(VLOOKUP($A52,'B-Emax'!$A:$BM,MATCH(BN$1,'B-Emax'!$A$1:$BM$1,0),FALSE),"")</f>
        <v>0.86335315774568111</v>
      </c>
      <c r="BO52" s="47" t="str">
        <f>_xlfn.IFNA(VLOOKUP($A52,'I-Emax'!$A:$BM,MATCH(BO$1,'I-Emax'!$A$1:$BM$1,0),FALSE),"")</f>
        <v/>
      </c>
      <c r="BP52" s="47">
        <f>_xlfn.IFNA(VLOOKUP($A52,'I-Emax'!$A:$BM,MATCH(BP$1,'I-Emax'!$A$1:$BM$1,0),FALSE),"")</f>
        <v>0.42359767891682781</v>
      </c>
      <c r="BQ52" s="47">
        <f>_xlfn.IFNA(VLOOKUP($A52,'I-Emax'!$A:$BM,MATCH(BQ$1,'I-Emax'!$A$1:$BM$1,0),FALSE),"")</f>
        <v>0.42359767891682781</v>
      </c>
      <c r="BR52" s="47">
        <f>_xlfn.IFNA(VLOOKUP($A52,'I-Emax'!$A:$BM,MATCH(BR$1,'I-Emax'!$A$1:$BM$1,0),FALSE),"")</f>
        <v>0.40165631469979296</v>
      </c>
      <c r="BS52" s="47">
        <f>_xlfn.IFNA(VLOOKUP($A52,'I-Emax'!$A:$BM,MATCH(BS$1,'I-Emax'!$A$1:$BM$1,0),FALSE),"")</f>
        <v>0.40165631469979296</v>
      </c>
      <c r="BT52" s="47">
        <f>_xlfn.IFNA(VLOOKUP($A52,'I-Emax'!$A:$BM,MATCH(BT$1,'I-Emax'!$A$1:$BM$1,0),FALSE),"")</f>
        <v>0.52463768115942033</v>
      </c>
      <c r="BU52" s="47">
        <f>_xlfn.IFNA(VLOOKUP($A52,'I-Emax'!$A:$BM,MATCH(BU$1,'I-Emax'!$A$1:$BM$1,0),FALSE),"")</f>
        <v>0.75423728813559321</v>
      </c>
      <c r="BV52" s="47">
        <f>_xlfn.IFNA(VLOOKUP($A52,'I-Emax'!$A:$BM,MATCH(BV$1,'I-Emax'!$A$1:$BM$1,0),FALSE),"")</f>
        <v>0.75423728813559321</v>
      </c>
      <c r="BW52" s="47">
        <f>_xlfn.IFNA(VLOOKUP($A52,'I-Emax'!$A:$BM,MATCH(BW$1,'I-Emax'!$A$1:$BM$1,0),FALSE),"")</f>
        <v>0.651685393258427</v>
      </c>
      <c r="BX52" s="47">
        <f>_xlfn.IFNA(VLOOKUP($A52,'I-Emax'!$A:$BM,MATCH(BX$1,'I-Emax'!$A$1:$BM$1,0),FALSE),"")</f>
        <v>0.39405940594059402</v>
      </c>
      <c r="BY52" s="47">
        <f>_xlfn.IFNA(VLOOKUP($A52,'I-Emax'!$A:$BM,MATCH(BY$1,'I-Emax'!$A$1:$BM$1,0),FALSE),"")</f>
        <v>0.15428571428571428</v>
      </c>
      <c r="BZ52" s="47">
        <f>_xlfn.IFNA(VLOOKUP($A52,'I-Emax'!$A:$BM,MATCH(BZ$1,'I-Emax'!$A$1:$BM$1,0),FALSE),"")</f>
        <v>0.32985386221294366</v>
      </c>
      <c r="CA52" s="40" t="str">
        <f>_xlfn.IFNA(VLOOKUP($A52,'B-Emax'!$A:$BM,MATCH(CA$1,'B-Emax'!$A$1:$BM$1,0),FALSE),"")</f>
        <v/>
      </c>
      <c r="CB52" s="41">
        <f>_xlfn.IFNA(VLOOKUP($A52,'B-Emax'!$A:$BM,MATCH(CB$1,'B-Emax'!$A$1:$BM$1,0),FALSE),"")</f>
        <v>0.29685384529957881</v>
      </c>
      <c r="CC52" s="41">
        <f>_xlfn.IFNA(VLOOKUP($A52,'B-Emax'!$A:$BM,MATCH(CC$1,'B-Emax'!$A$1:$BM$1,0),FALSE),"")</f>
        <v>0</v>
      </c>
      <c r="CD52" s="41">
        <f>_xlfn.IFNA(VLOOKUP($A52,'B-Emax'!$A:$BM,MATCH(CD$1,'B-Emax'!$A$1:$BM$1,0),FALSE),"")</f>
        <v>0.47284367015328355</v>
      </c>
      <c r="CE52" s="41">
        <f>_xlfn.IFNA(VLOOKUP($A52,'B-Emax'!$A:$BM,MATCH(CE$1,'B-Emax'!$A$1:$BM$1,0),FALSE),"")</f>
        <v>0.83489243019186743</v>
      </c>
      <c r="CF52" s="41">
        <f>_xlfn.IFNA(VLOOKUP($A52,'B-Emax'!$A:$BM,MATCH(CF$1,'B-Emax'!$A$1:$BM$1,0),FALSE),"")</f>
        <v>0.29865571770950206</v>
      </c>
      <c r="CG52" s="41">
        <f>_xlfn.IFNA(VLOOKUP($A52,'B-Emax'!$A:$BM,MATCH(CG$1,'B-Emax'!$A$1:$BM$1,0),FALSE),"")</f>
        <v>0.33351980469239345</v>
      </c>
      <c r="CH52" s="41">
        <f>_xlfn.IFNA(VLOOKUP($A52,'B-Emax'!$A:$BM,MATCH(CH$1,'B-Emax'!$A$1:$BM$1,0),FALSE),"")</f>
        <v>1</v>
      </c>
      <c r="CI52" s="41">
        <f>_xlfn.IFNA(VLOOKUP($A52,'B-Emax'!$A:$BM,MATCH(CI$1,'B-Emax'!$A$1:$BM$1,0),FALSE),"")</f>
        <v>0.54474214611951433</v>
      </c>
      <c r="CJ52" s="41">
        <f>_xlfn.IFNA(VLOOKUP($A52,'B-Emax'!$A:$BM,MATCH(CJ$1,'B-Emax'!$A$1:$BM$1,0),FALSE),"")</f>
        <v>0.2213592445849388</v>
      </c>
      <c r="CK52" s="41">
        <f>_xlfn.IFNA(VLOOKUP($A52,'B-Emax'!$A:$BM,MATCH(CK$1,'B-Emax'!$A$1:$BM$1,0),FALSE),"")</f>
        <v>0.74477195444899236</v>
      </c>
      <c r="CL52" s="41">
        <f>_xlfn.IFNA(VLOOKUP($A52,'B-Emax'!$A:$BM,MATCH(CL$1,'B-Emax'!$A$1:$BM$1,0),FALSE),"")</f>
        <v>0.84956714607296913</v>
      </c>
      <c r="CM52" s="47" t="str">
        <f>_xlfn.IFNA(VLOOKUP($A52,'I-Emax'!$A:$BQ,MATCH(CM$1,'I-Emax'!$A$1:$BQ$1,0),FALSE),"")</f>
        <v/>
      </c>
      <c r="CN52" s="47">
        <f>_xlfn.IFNA(VLOOKUP($A52,'I-Emax'!$A:$BQ,MATCH(CN$1,'I-Emax'!$A$1:$BQ$1,0),FALSE),"")</f>
        <v>0.44888950436939978</v>
      </c>
      <c r="CO52" s="47">
        <f>_xlfn.IFNA(VLOOKUP($A52,'I-Emax'!$A:$BQ,MATCH(CO$1,'I-Emax'!$A$1:$BQ$1,0),FALSE),"")</f>
        <v>0.44888950436939978</v>
      </c>
      <c r="CP52" s="47">
        <f>_xlfn.IFNA(VLOOKUP($A52,'I-Emax'!$A:$BQ,MATCH(CP$1,'I-Emax'!$A$1:$BQ$1,0),FALSE),"")</f>
        <v>0.41231761228111424</v>
      </c>
      <c r="CQ52" s="47">
        <f>_xlfn.IFNA(VLOOKUP($A52,'I-Emax'!$A:$BQ,MATCH(CQ$1,'I-Emax'!$A$1:$BQ$1,0),FALSE),"")</f>
        <v>0.41231761228111424</v>
      </c>
      <c r="CR52" s="47">
        <f>_xlfn.IFNA(VLOOKUP($A52,'I-Emax'!$A:$BQ,MATCH(CR$1,'I-Emax'!$A$1:$BQ$1,0),FALSE),"")</f>
        <v>0.61730310081056017</v>
      </c>
      <c r="CS52" s="47">
        <f>_xlfn.IFNA(VLOOKUP($A52,'I-Emax'!$A:$BQ,MATCH(CS$1,'I-Emax'!$A$1:$BQ$1,0),FALSE),"")</f>
        <v>1</v>
      </c>
      <c r="CT52" s="47">
        <f>_xlfn.IFNA(VLOOKUP($A52,'I-Emax'!$A:$BQ,MATCH(CT$1,'I-Emax'!$A$1:$BQ$1,0),FALSE),"")</f>
        <v>1</v>
      </c>
      <c r="CU52" s="47">
        <f>_xlfn.IFNA(VLOOKUP($A52,'I-Emax'!$A:$BQ,MATCH(CU$1,'I-Emax'!$A$1:$BQ$1,0),FALSE),"")</f>
        <v>0.82906637910941305</v>
      </c>
      <c r="CV52" s="47">
        <f>_xlfn.IFNA(VLOOKUP($A52,'I-Emax'!$A:$BQ,MATCH(CV$1,'I-Emax'!$A$1:$BQ$1,0),FALSE),"")</f>
        <v>0.3996550756859526</v>
      </c>
      <c r="CW52" s="47">
        <f>_xlfn.IFNA(VLOOKUP($A52,'I-Emax'!$A:$BQ,MATCH(CW$1,'I-Emax'!$A$1:$BQ$1,0),FALSE),"")</f>
        <v>0</v>
      </c>
      <c r="CX52" s="47">
        <f>_xlfn.IFNA(VLOOKUP($A52,'I-Emax'!$A:$BQ,MATCH(CX$1,'I-Emax'!$A$1:$BQ$1,0),FALSE),"")</f>
        <v>0.29263719870024107</v>
      </c>
      <c r="CY52" s="147" t="str">
        <f>_xlfn.IFNA(VLOOKUP($A52,'B-Emax'!$A:$IC,MATCH(CY$1,'B-Emax'!$A$1:$IC$1,0),FALSE),"")</f>
        <v/>
      </c>
      <c r="CZ52" s="51">
        <f>_xlfn.IFNA(VLOOKUP($A52,'B-Emax'!$A:$IC,MATCH(CZ$1,'B-Emax'!$A$1:$IC$1,0),FALSE),"")</f>
        <v>0.8540684566509531</v>
      </c>
      <c r="DA52" s="51">
        <f>_xlfn.IFNA(VLOOKUP($A52,'B-Emax'!$A:$IC,MATCH(DA$1,'B-Emax'!$A$1:$IC$1,0),FALSE),"")</f>
        <v>0.95853211009174311</v>
      </c>
      <c r="DB52" s="51">
        <f>_xlfn.IFNA(VLOOKUP($A52,'B-Emax'!$A:$IC,MATCH(DB$1,'B-Emax'!$A$1:$IC$1,0),FALSE),"")</f>
        <v>0.86335315774568111</v>
      </c>
      <c r="DC52" s="51" t="str">
        <f>_xlfn.IFNA(VLOOKUP($A52,'I-Emax'!$A:$IC,MATCH(DC$1,'I-Emax'!$A$1:$IC$1,0),FALSE),"")</f>
        <v/>
      </c>
      <c r="DD52" s="51">
        <f>_xlfn.IFNA(VLOOKUP($A52,'I-Emax'!$A:$IC,MATCH(DD$1,'I-Emax'!$A$1:$IC$1,0),FALSE),"")</f>
        <v>0.52463768115942033</v>
      </c>
      <c r="DE52" s="51">
        <f>_xlfn.IFNA(VLOOKUP($A52,'I-Emax'!$A:$IC,MATCH(DE$1,'I-Emax'!$A$1:$IC$1,0),FALSE),"")</f>
        <v>0.75423728813559321</v>
      </c>
      <c r="DF52" s="51">
        <f>_xlfn.IFNA(VLOOKUP($A52,'I-Emax'!$A:$IC,MATCH(DF$1,'I-Emax'!$A$1:$IC$1,0),FALSE),"")</f>
        <v>0.32985386221294366</v>
      </c>
      <c r="DG52" s="147" t="str">
        <f>_xlfn.IFNA(VLOOKUP($A52,'B-Emax'!$A:$IC,MATCH(DG$1,'B-Emax'!$A$1:$IC$1,0),FALSE),"")</f>
        <v/>
      </c>
      <c r="DH52" s="51">
        <f>_xlfn.IFNA(VLOOKUP($A52,'B-Emax'!$A:$IC,MATCH(DH$1,'B-Emax'!$A$1:$IC$1,0),FALSE),"")</f>
        <v>0.56666846363318668</v>
      </c>
      <c r="DI52" s="51">
        <f>_xlfn.IFNA(VLOOKUP($A52,'B-Emax'!$A:$IC,MATCH(DI$1,'B-Emax'!$A$1:$IC$1,0),FALSE),"")</f>
        <v>0.65793942212325296</v>
      </c>
      <c r="DJ52" s="51">
        <f>_xlfn.IFNA(VLOOKUP($A52,'B-Emax'!$A:$IC,MATCH(DJ$1,'B-Emax'!$A$1:$IC$1,0),FALSE),"")</f>
        <v>0.83020116903677499</v>
      </c>
      <c r="DK52" s="51" t="str">
        <f>_xlfn.IFNA(VLOOKUP($A52,'I-Emax'!$A:$IC,MATCH(DK$1,'I-Emax'!$A$1:$IC$1,0),FALSE),"")</f>
        <v/>
      </c>
      <c r="DL52" s="51">
        <f>_xlfn.IFNA(VLOOKUP($A52,'I-Emax'!$A:$IC,MATCH(DL$1,'I-Emax'!$A$1:$IC$1,0),FALSE),"")</f>
        <v>0.43502913367853235</v>
      </c>
      <c r="DM52" s="51">
        <f>_xlfn.IFNA(VLOOKUP($A52,'I-Emax'!$A:$IC,MATCH(DM$1,'I-Emax'!$A$1:$IC$1,0),FALSE),"")</f>
        <v>0.63855484386755179</v>
      </c>
      <c r="DN52" s="51">
        <f>_xlfn.IFNA(VLOOKUP($A52,'I-Emax'!$A:$IC,MATCH(DN$1,'I-Emax'!$A$1:$IC$1,0),FALSE),"")</f>
        <v>0.24206978824932895</v>
      </c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</row>
    <row r="53" spans="1:139" s="79" customFormat="1" x14ac:dyDescent="0.2">
      <c r="A53" s="72"/>
      <c r="B53" s="150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0"/>
      <c r="O53" s="150"/>
      <c r="P53" s="151"/>
      <c r="Q53" s="151"/>
      <c r="R53" s="151"/>
      <c r="S53" s="36"/>
      <c r="U53" s="74"/>
      <c r="V53" s="74"/>
      <c r="X53" s="74"/>
      <c r="Z53" s="74"/>
      <c r="AA53" s="72"/>
      <c r="AB53" s="74"/>
      <c r="AC53" s="135"/>
      <c r="AD53" s="128"/>
      <c r="AE53" s="137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2"/>
      <c r="BC53" s="134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72"/>
      <c r="BP53" s="154"/>
      <c r="BQ53" s="154"/>
      <c r="BR53" s="154"/>
      <c r="BS53" s="23"/>
      <c r="BT53" s="76"/>
      <c r="BU53" s="76"/>
      <c r="BV53" s="76"/>
      <c r="BW53" s="76"/>
      <c r="BX53" s="76"/>
      <c r="BY53" s="76"/>
      <c r="BZ53" s="76"/>
      <c r="CA53" s="77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106"/>
      <c r="CZ53" s="76"/>
      <c r="DA53" s="76"/>
      <c r="DB53" s="76"/>
      <c r="DC53" s="72"/>
      <c r="DD53" s="76"/>
      <c r="DE53" s="76"/>
      <c r="DF53" s="76"/>
      <c r="DG53" s="107"/>
      <c r="DH53" s="76"/>
      <c r="DI53" s="76"/>
      <c r="DJ53" s="76"/>
      <c r="DK53" s="72"/>
      <c r="DL53" s="76"/>
      <c r="DM53" s="76"/>
      <c r="DN53" s="76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</row>
    <row r="54" spans="1:139" s="114" customFormat="1" x14ac:dyDescent="0.2">
      <c r="A54" s="115"/>
      <c r="B54" s="148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8"/>
      <c r="O54" s="148"/>
      <c r="P54" s="149"/>
      <c r="Q54" s="149"/>
      <c r="R54" s="149"/>
      <c r="S54" s="123"/>
      <c r="U54" s="115"/>
      <c r="V54" s="115"/>
      <c r="X54" s="115"/>
      <c r="Z54" s="115"/>
      <c r="AA54" s="115"/>
      <c r="AB54" s="115"/>
      <c r="AC54" s="116" t="str" cm="1">
        <f t="array" ref="AC54">IF($S54&gt;2,RSQ(IF($CY54:$DB54&lt;&gt;"",CY54:DB54,""),IF($CY54:$DB54&lt;&gt;"",DC54:DF54,"")),"")</f>
        <v/>
      </c>
      <c r="AD54" s="117" t="str" cm="1">
        <f t="array" ref="AD54">IF($S54&gt;2,RSQ(IF($CY54:$DB54&lt;&gt;"",#REF!,""),IF($CY54:$DB54&lt;&gt;"",#REF!,"")),"")</f>
        <v/>
      </c>
      <c r="AE54" s="124" cm="1">
        <f t="array" ref="AE54">RSQ(IF($B$2:$B$52=1,AE$2:AE$52),IF($B$2:$B$52=1,AQ$2:AQ$52))</f>
        <v>2.8714645097510962E-3</v>
      </c>
      <c r="AF54" s="125" cm="1">
        <f t="array" ref="AF54">RSQ(IF($C$2:$C$52=1,AF$2:AF$52),IF($C$2:$C$52=1,AR$2:AR$52))</f>
        <v>8.0781815442474397E-2</v>
      </c>
      <c r="AG54" s="125" cm="1">
        <f t="array" ref="AG54">RSQ(IF($D$2:$D$52=1,AG$2:AG$52),IF($D$2:$D$52=1,AS$2:AS$52))</f>
        <v>3.4641716594337367E-2</v>
      </c>
      <c r="AH54" s="125" cm="1">
        <f t="array" ref="AH54">RSQ(IF($D$2:$D$52=1,AH$2:AH$52),IF($D$2:$D$52=1,AT$2:AT$52))</f>
        <v>0.1006840428771666</v>
      </c>
      <c r="AI54" s="125" cm="1">
        <f t="array" ref="AI54">RSQ(IF($F$2:$F$52=1,AI$2:AI$52),IF($F$2:$F$52=1,AU$2:AU$52))</f>
        <v>0.1163007400653118</v>
      </c>
      <c r="AJ54" s="125" cm="1">
        <f t="array" ref="AJ54">RSQ(IF($G$2:$G$52=1,AJ$2:AJ$52),IF($G$2:$G$52=1,AV$2:AV$52))</f>
        <v>8.5452372063350546E-2</v>
      </c>
      <c r="AK54" s="125" cm="1">
        <f t="array" ref="AK54">RSQ(IF($H$2:$H$52=1,AK$2:AK$52),IF($H$2:$H$52=1,AW$2:AW$52))</f>
        <v>0.15617707455687302</v>
      </c>
      <c r="AL54" s="125" cm="1">
        <f t="array" ref="AL54">RSQ(IF($I$2:$I$52=1,AL$2:AL$52),IF($I$2:$I$52=1,AX$2:AX$52))</f>
        <v>0.32601888427580084</v>
      </c>
      <c r="AM54" s="125" cm="1">
        <f t="array" ref="AM54">RSQ(IF($J$2:$J$52=1,AM$2:AM$52),IF($J$2:$J$52=1,AY$2:AY$52))</f>
        <v>0.12699657554711788</v>
      </c>
      <c r="AN54" s="125" cm="1">
        <f t="array" ref="AN54">RSQ(IF($K$2:$K$52=1,AN$2:AN$52),IF($K$2:$K$52=1,AZ$2:AZ$52))</f>
        <v>2.7139510033644298E-2</v>
      </c>
      <c r="AO54" s="125" cm="1">
        <f t="array" ref="AO54">RSQ(IF($L$2:$L$52=1,AO$2:AO$52),IF($L$2:$L$52=1,BA$2:BA$52))</f>
        <v>3.5003133860174257E-2</v>
      </c>
      <c r="AP54" s="125" cm="1">
        <f t="array" ref="AP54">RSQ(IF($M$2:$M$52=1,AP$2:AP$52),IF($M$2:$M$52=1,BB$2:BB$52))</f>
        <v>0.18216818255302716</v>
      </c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24" cm="1">
        <f t="array" ref="BC54">RSQ(IF($B$2:$B$52=1,BC$2:BC$52),IF($B$2:$B$52=1,BO$2:BO$52))</f>
        <v>2.8714645097510944E-3</v>
      </c>
      <c r="BD54" s="125" cm="1">
        <f t="array" ref="BD54">RSQ(IF($C$2:$C$52=1,BD$2:BD$52),IF($C$2:$C$52=1,BP$2:BP$52))</f>
        <v>8.07818154424743E-2</v>
      </c>
      <c r="BE54" s="125" cm="1">
        <f t="array" ref="BE54">RSQ(IF($D$2:$D$52=1,BE$2:BE$52),IF($D$2:$D$52=1,BQ$2:BQ$52))</f>
        <v>3.4641716594337395E-2</v>
      </c>
      <c r="BF54" s="125" cm="1">
        <f t="array" ref="BF54">RSQ(IF($D$2:$D$52=1,BF$2:BF$52),IF($D$2:$D$52=1,BR$2:BR$52))</f>
        <v>0.10068404287716647</v>
      </c>
      <c r="BG54" s="125" cm="1">
        <f t="array" ref="BG54">RSQ(IF($F$2:$F$52=1,BG$2:BG$52),IF($F$2:$F$52=1,BS$2:BS$52))</f>
        <v>0.11630074006531177</v>
      </c>
      <c r="BH54" s="125" cm="1">
        <f t="array" ref="BH54">RSQ(IF($G$2:$G$52=1,BH$2:BH$52),IF($G$2:$G$52=1,BT$2:BT$52))</f>
        <v>8.5452372063350546E-2</v>
      </c>
      <c r="BI54" s="125" cm="1">
        <f t="array" ref="BI54">RSQ(IF($H$2:$H$52=1,BI$2:BI$52),IF($H$2:$H$52=1,BU$2:BU$52))</f>
        <v>0.1561770745568733</v>
      </c>
      <c r="BJ54" s="125" cm="1">
        <f t="array" ref="BJ54">RSQ(IF($I$2:$I$52=1,BJ$2:BJ$52),IF($I$2:$I$52=1,BV$2:BV$52))</f>
        <v>0.32601888427580095</v>
      </c>
      <c r="BK54" s="125" cm="1">
        <f t="array" ref="BK54">RSQ(IF($J$2:$J$52=1,BK$2:BK$52),IF($J$2:$J$52=1,BW$2:BW$52))</f>
        <v>0.12699657554711768</v>
      </c>
      <c r="BL54" s="125" cm="1">
        <f t="array" ref="BL54">RSQ(IF($K$2:$K$52=1,BL$2:BL$52),IF($K$2:$K$52=1,BX$2:BX$52))</f>
        <v>2.7139510033644326E-2</v>
      </c>
      <c r="BM54" s="125" cm="1">
        <f t="array" ref="BM54">RSQ(IF($L$2:$L$52=1,BM$2:BM$52),IF($L$2:$L$52=1,BY$2:BY$52))</f>
        <v>3.5003133860174299E-2</v>
      </c>
      <c r="BN54" s="125" cm="1">
        <f t="array" ref="BN54">RSQ(IF($M$2:$M$52=1,BN$2:BN$52),IF($M$2:$M$52=1,BZ$2:BZ$52))</f>
        <v>0.18216818255302722</v>
      </c>
      <c r="BO54" s="115"/>
      <c r="BP54" s="155"/>
      <c r="BQ54" s="155"/>
      <c r="BR54" s="155"/>
      <c r="BS54" s="76"/>
      <c r="BT54" s="115"/>
      <c r="BU54" s="115"/>
      <c r="BV54" s="115"/>
      <c r="BW54" s="115"/>
      <c r="BX54" s="115"/>
      <c r="BY54" s="115"/>
      <c r="BZ54" s="115"/>
      <c r="CA54" s="124" cm="1">
        <f t="array" ref="CA54">RSQ(IF($B$2:$B$52=1,CA$2:CA$52),IF($B$2:$B$52=1,CM$2:CM$52))</f>
        <v>0.14967772743981053</v>
      </c>
      <c r="CB54" s="125" cm="1">
        <f t="array" ref="CB54">RSQ(IF($C$2:$C$52=1,CB$2:CB$52),IF($C$2:$C$52=1,CN$2:CN$52))</f>
        <v>4.2749730907822546E-2</v>
      </c>
      <c r="CC54" s="125" cm="1">
        <f t="array" ref="CC54">RSQ(IF($D$2:$D$52=1,CC$2:CC$52),IF($D$2:$D$52=1,CO$2:CO$52))</f>
        <v>2.5235531234420887E-2</v>
      </c>
      <c r="CD54" s="125" cm="1">
        <f t="array" ref="CD54">RSQ(IF($D$2:$D$52=1,CD$2:CD$52),IF($D$2:$D$52=1,CP$2:CP$52))</f>
        <v>1.3076223782686658E-2</v>
      </c>
      <c r="CE54" s="125" cm="1">
        <f t="array" ref="CE54">RSQ(IF($F$2:$F$52=1,CE$2:CE$52),IF($F$2:$F$52=1,CQ$2:CQ$52))</f>
        <v>4.736749962197883E-2</v>
      </c>
      <c r="CF54" s="125" cm="1">
        <f t="array" ref="CF54">RSQ(IF($G$2:$G$52=1,CF$2:CF$52),IF($G$2:$G$52=1,CR$2:CR$52))</f>
        <v>0.1525155858330082</v>
      </c>
      <c r="CG54" s="125" cm="1">
        <f t="array" ref="CG54">RSQ(IF($H$2:$H$52=1,CG$2:CG$52),IF($H$2:$H$52=1,CS$2:CS$52))</f>
        <v>3.415317724395011E-2</v>
      </c>
      <c r="CH54" s="125" cm="1">
        <f t="array" ref="CH54">RSQ(IF($I$2:$I$52=1,CH$2:CH$52),IF($I$2:$I$52=1,CT$2:CT$52))</f>
        <v>7.5205660463642618E-2</v>
      </c>
      <c r="CI54" s="125" cm="1">
        <f t="array" ref="CI54">RSQ(IF($J$2:$J$52=1,CI$2:CI$52),IF($J$2:$J$52=1,CU$2:CU$52))</f>
        <v>1.9297794183498695E-2</v>
      </c>
      <c r="CJ54" s="125" cm="1">
        <f t="array" ref="CJ54">RSQ(IF($K$2:$K$52=1,CJ$2:CJ$52),IF($K$2:$K$52=1,CV$2:CV$52))</f>
        <v>1.6661581732549295E-3</v>
      </c>
      <c r="CK54" s="125" cm="1">
        <f t="array" ref="CK54">RSQ(IF($L$2:$L$52=1,CK$2:CK$52),IF($L$2:$L$52=1,CW$2:CW$52))</f>
        <v>1.0607009935633567E-3</v>
      </c>
      <c r="CL54" s="125" cm="1">
        <f t="array" ref="CL54">RSQ(IF($L$2:$L$52=1,CL$2:CL$52),IF($L$2:$L$52=1,CX$2:CX$52))</f>
        <v>6.0672673416761191E-3</v>
      </c>
      <c r="CM54" s="115"/>
      <c r="CN54" s="115"/>
      <c r="CO54" s="115"/>
      <c r="CP54" s="115"/>
      <c r="CQ54" s="115"/>
      <c r="CR54" s="115"/>
      <c r="CS54" s="115"/>
      <c r="CT54" s="115"/>
      <c r="CU54" s="115"/>
      <c r="CV54" s="115"/>
      <c r="CW54" s="115"/>
      <c r="CX54" s="115"/>
      <c r="CY54" s="146" cm="1">
        <f t="array" ref="CY54">RSQ(IF($O$2:$O$52=1,CY$2:CY$52),IF($O$2:$O$52=1,DC$2:DC$52))</f>
        <v>2.8714645097510944E-3</v>
      </c>
      <c r="CZ54" s="117" cm="1">
        <f t="array" ref="CZ54">RSQ(IF($O$2:$O$52=1,CZ$2:CZ$52),IF($O$2:$O$52=1,DD$2:DD$52))</f>
        <v>0.39375047684570569</v>
      </c>
      <c r="DA54" s="117" cm="1">
        <f t="array" ref="DA54">RSQ(IF($O$2:$O$52=1,DA$2:DA$52),IF($O$2:$O$52=1,DE$2:DE$52))</f>
        <v>0.48404924897619139</v>
      </c>
      <c r="DB54" s="117" cm="1">
        <f t="array" ref="DB54">RSQ(IF($O$2:$O$52=1,DB$2:DB$52),IF($O$2:$O$52=1,DF$2:DF$52))</f>
        <v>0.27976462378946781</v>
      </c>
      <c r="DC54" s="115"/>
      <c r="DD54" s="115"/>
      <c r="DE54" s="115"/>
      <c r="DF54" s="115"/>
      <c r="DG54" s="126" cm="1">
        <f t="array" ref="DG54">RSQ(IF($O$2:$O$52=1,DG$2:DG$52),IF($O$2:$O$52=1,DK$2:DK$52))</f>
        <v>2.8714645097510944E-3</v>
      </c>
      <c r="DH54" s="115" cm="1">
        <f t="array" ref="DH54">RSQ(IF($O$2:$O$52=1,DH$2:DH$52),IF($O$2:$O$52=1,DL$2:DL$52))</f>
        <v>0.24201696498364428</v>
      </c>
      <c r="DI54" s="115" cm="1">
        <f t="array" ref="DI54">RSQ(IF($O$2:$O$52=1,DI$2:DI$52),IF($O$2:$O$52=1,DM$2:DM$52))</f>
        <v>0.23698837523426394</v>
      </c>
      <c r="DJ54" s="115" cm="1">
        <f t="array" ref="DJ54">RSQ(IF($O$2:$O$52=1,DJ$2:DJ$52),IF($O$2:$O$52=1,DN$2:DN$52))</f>
        <v>0.31518786695194517</v>
      </c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</row>
    <row r="55" spans="1:139" s="114" customFormat="1" x14ac:dyDescent="0.2">
      <c r="A55" s="115"/>
      <c r="B55" s="148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8"/>
      <c r="O55" s="148"/>
      <c r="P55" s="149"/>
      <c r="Q55" s="149"/>
      <c r="R55" s="149"/>
      <c r="S55" s="123"/>
      <c r="U55" s="115"/>
      <c r="V55" s="115"/>
      <c r="X55" s="115"/>
      <c r="Z55" s="115"/>
      <c r="AA55" s="115"/>
      <c r="AB55" s="115"/>
      <c r="AC55" s="116"/>
      <c r="AD55" s="117"/>
      <c r="AE55" s="124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6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5"/>
      <c r="BP55" s="155"/>
      <c r="BQ55" s="155"/>
      <c r="BR55" s="155"/>
      <c r="BS55" s="76"/>
      <c r="BT55" s="115"/>
      <c r="BU55" s="115"/>
      <c r="BV55" s="115"/>
      <c r="BW55" s="115"/>
      <c r="BX55" s="115"/>
      <c r="BY55" s="115"/>
      <c r="BZ55" s="115"/>
      <c r="CA55" s="124"/>
      <c r="CB55" s="125"/>
      <c r="CC55" s="125"/>
      <c r="CD55" s="125"/>
      <c r="CE55" s="125"/>
      <c r="CF55" s="125"/>
      <c r="CG55" s="125"/>
      <c r="CH55" s="125"/>
      <c r="CI55" s="125"/>
      <c r="CJ55" s="125"/>
      <c r="CK55" s="125"/>
      <c r="CL55" s="125"/>
      <c r="CM55" s="115"/>
      <c r="CN55" s="115"/>
      <c r="CO55" s="115"/>
      <c r="CP55" s="115"/>
      <c r="CQ55" s="115"/>
      <c r="CR55" s="115"/>
      <c r="CS55" s="115"/>
      <c r="CT55" s="115"/>
      <c r="CU55" s="115"/>
      <c r="CV55" s="115"/>
      <c r="CW55" s="115"/>
      <c r="CX55" s="132" t="s">
        <v>327</v>
      </c>
      <c r="CY55" s="146"/>
      <c r="CZ55" s="117"/>
      <c r="DA55" s="117"/>
      <c r="DB55" s="117"/>
      <c r="DC55" s="180" t="s">
        <v>211</v>
      </c>
      <c r="DD55" s="115"/>
      <c r="DE55" s="115"/>
      <c r="DF55" s="115"/>
      <c r="DG55" s="126"/>
      <c r="DH55" s="115"/>
      <c r="DI55" s="115"/>
      <c r="DJ55" s="115"/>
      <c r="DK55" s="115"/>
      <c r="DL55" s="115"/>
      <c r="DM55" s="115"/>
      <c r="DN55" s="115"/>
      <c r="DO55" s="115"/>
      <c r="DP55" s="115"/>
      <c r="DQ55" s="115"/>
      <c r="DR55" s="115"/>
      <c r="DS55" s="115"/>
      <c r="DT55" s="115"/>
      <c r="DU55" s="115"/>
      <c r="DV55" s="115"/>
      <c r="DW55" s="115"/>
      <c r="DX55" s="115"/>
      <c r="DY55" s="115"/>
      <c r="DZ55" s="115"/>
      <c r="EA55" s="115"/>
      <c r="EB55" s="115"/>
      <c r="EC55" s="115"/>
      <c r="ED55" s="115"/>
      <c r="EE55" s="115"/>
      <c r="EF55" s="115"/>
      <c r="EG55" s="115"/>
      <c r="EH55" s="115"/>
      <c r="EI55" s="115"/>
    </row>
    <row r="56" spans="1:139" s="54" customFormat="1" x14ac:dyDescent="0.2">
      <c r="A56" s="25"/>
      <c r="B56" s="131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1"/>
      <c r="O56" s="121"/>
      <c r="P56" s="118"/>
      <c r="Q56" s="118"/>
      <c r="R56" s="118"/>
      <c r="S56" s="74" t="s">
        <v>682</v>
      </c>
      <c r="U56" s="25"/>
      <c r="V56" s="25"/>
      <c r="X56" s="25"/>
      <c r="Z56" s="25"/>
      <c r="AA56" s="25"/>
      <c r="AB56" s="25"/>
      <c r="AD56" s="25"/>
      <c r="AE56" s="124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138" t="s">
        <v>683</v>
      </c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3" t="s">
        <v>211</v>
      </c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128" t="s">
        <v>212</v>
      </c>
      <c r="CY56" s="122">
        <f>CY54</f>
        <v>2.8714645097510944E-3</v>
      </c>
      <c r="CZ56" s="25">
        <f t="shared" ref="CZ56:DB56" si="4">CZ54</f>
        <v>0.39375047684570569</v>
      </c>
      <c r="DA56" s="25">
        <f t="shared" si="4"/>
        <v>0.48404924897619139</v>
      </c>
      <c r="DB56" s="25">
        <f t="shared" si="4"/>
        <v>0.27976462378946781</v>
      </c>
      <c r="DC56" s="392">
        <f>AVERAGE(CY56:DB56)</f>
        <v>0.29010895353027899</v>
      </c>
      <c r="DD56" s="158" t="s">
        <v>328</v>
      </c>
      <c r="DE56" s="25"/>
      <c r="DF56" s="25"/>
      <c r="DG56" s="122"/>
      <c r="DH56" s="25"/>
      <c r="DI56" s="25"/>
      <c r="DJ56" s="25"/>
      <c r="DK56" s="76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</row>
    <row r="57" spans="1:139" s="54" customFormat="1" x14ac:dyDescent="0.2">
      <c r="A57" s="25"/>
      <c r="B57" s="127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O57" s="121"/>
      <c r="P57" s="118"/>
      <c r="Q57" s="118"/>
      <c r="R57" s="118"/>
      <c r="S57" s="25" t="s">
        <v>277</v>
      </c>
      <c r="T57" s="54">
        <f t="shared" ref="T57:AD57" si="5">AVERAGE(T2:T52)</f>
        <v>0.27728913163035529</v>
      </c>
      <c r="U57" s="386">
        <f t="shared" si="5"/>
        <v>0.29877478807723351</v>
      </c>
      <c r="V57" s="74">
        <f t="shared" si="5"/>
        <v>0.29877478807723351</v>
      </c>
      <c r="W57" s="54">
        <f t="shared" si="5"/>
        <v>0.21061790429800817</v>
      </c>
      <c r="X57" s="25">
        <f t="shared" si="5"/>
        <v>0.18280689030216873</v>
      </c>
      <c r="Y57" s="54">
        <f t="shared" si="5"/>
        <v>0.38003165099536607</v>
      </c>
      <c r="Z57" s="25">
        <f t="shared" si="5"/>
        <v>0.36191050151017889</v>
      </c>
      <c r="AA57" s="25">
        <f t="shared" si="5"/>
        <v>0.42264399299040262</v>
      </c>
      <c r="AB57" s="25">
        <f t="shared" si="5"/>
        <v>0.57729226639604503</v>
      </c>
      <c r="AC57" s="392">
        <f t="shared" si="5"/>
        <v>0.62757038668692555</v>
      </c>
      <c r="AD57" s="25">
        <f t="shared" si="5"/>
        <v>0.53003437928065744</v>
      </c>
      <c r="AE57" s="166" t="s">
        <v>951</v>
      </c>
      <c r="AF57" s="153"/>
      <c r="AG57" s="129"/>
      <c r="AH57" s="129"/>
      <c r="AI57" s="53"/>
      <c r="AJ57" s="53"/>
      <c r="AK57" s="53"/>
      <c r="AL57" s="53"/>
      <c r="AM57" s="53"/>
      <c r="AN57" s="53"/>
      <c r="AO57" s="25"/>
      <c r="AP57" s="53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132" t="s">
        <v>198</v>
      </c>
      <c r="BC57" s="54">
        <f t="shared" ref="BC57:BN57" si="6">AE54</f>
        <v>2.8714645097510962E-3</v>
      </c>
      <c r="BD57" s="25">
        <f t="shared" si="6"/>
        <v>8.0781815442474397E-2</v>
      </c>
      <c r="BE57" s="25">
        <f t="shared" si="6"/>
        <v>3.4641716594337367E-2</v>
      </c>
      <c r="BF57" s="25">
        <f t="shared" si="6"/>
        <v>0.1006840428771666</v>
      </c>
      <c r="BG57" s="25">
        <f t="shared" si="6"/>
        <v>0.1163007400653118</v>
      </c>
      <c r="BH57" s="25">
        <f t="shared" si="6"/>
        <v>8.5452372063350546E-2</v>
      </c>
      <c r="BI57" s="25">
        <f t="shared" si="6"/>
        <v>0.15617707455687302</v>
      </c>
      <c r="BJ57" s="25">
        <f t="shared" si="6"/>
        <v>0.32601888427580084</v>
      </c>
      <c r="BK57" s="25">
        <f t="shared" si="6"/>
        <v>0.12699657554711788</v>
      </c>
      <c r="BL57" s="25">
        <f t="shared" si="6"/>
        <v>2.7139510033644298E-2</v>
      </c>
      <c r="BM57" s="25">
        <f t="shared" si="6"/>
        <v>3.5003133860174257E-2</v>
      </c>
      <c r="BN57" s="25">
        <f t="shared" si="6"/>
        <v>0.18216818255302716</v>
      </c>
      <c r="BO57" s="394">
        <f>AVERAGE(BC57:BN57)</f>
        <v>0.10618629269825243</v>
      </c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128" t="s">
        <v>211</v>
      </c>
      <c r="CY57" s="122">
        <f>DG54</f>
        <v>2.8714645097510944E-3</v>
      </c>
      <c r="CZ57" s="25">
        <f t="shared" ref="CZ57:DA57" si="7">DH54</f>
        <v>0.24201696498364428</v>
      </c>
      <c r="DA57" s="25">
        <f t="shared" si="7"/>
        <v>0.23698837523426394</v>
      </c>
      <c r="DB57" s="25">
        <f>DJ54</f>
        <v>0.31518786695194517</v>
      </c>
      <c r="DC57" s="54">
        <f>AVERAGE(CY57:DB57)</f>
        <v>0.19926616791990112</v>
      </c>
      <c r="DD57" s="25"/>
      <c r="DE57" s="25"/>
      <c r="DF57" s="25"/>
      <c r="DG57" s="122"/>
      <c r="DH57" s="25"/>
      <c r="DI57" s="25"/>
      <c r="DJ57" s="25"/>
      <c r="DK57" s="11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</row>
    <row r="58" spans="1:139" s="54" customFormat="1" x14ac:dyDescent="0.2">
      <c r="A58" s="25"/>
      <c r="B58" s="127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O58" s="121"/>
      <c r="P58" s="118"/>
      <c r="Q58" s="118"/>
      <c r="R58" s="118"/>
      <c r="S58" s="51" t="s">
        <v>684</v>
      </c>
      <c r="T58" s="54" cm="1">
        <f t="array" ref="T58">IFERROR(AVERAGE(IF($N$2:$N$52=3,T$2:T$52,"")),"")</f>
        <v>0.77270563483029431</v>
      </c>
      <c r="U58" s="25" cm="1">
        <f t="array" ref="U58">IFERROR(AVERAGE(IF($N$2:$N$52=3,U$2:U$52,"")),"")</f>
        <v>0.95948214635014739</v>
      </c>
      <c r="V58" s="25" cm="1">
        <f t="array" ref="V58">IFERROR(AVERAGE(IF($N$2:$N$52=3,V$2:V$52,"")),"")</f>
        <v>0.95948214635014739</v>
      </c>
      <c r="W58" s="54" t="str" cm="1">
        <f t="array" ref="W58">IFERROR(AVERAGE(IF($N$2:$N$52=3,W$2:W$52,"")),"")</f>
        <v/>
      </c>
      <c r="X58" s="25" t="str" cm="1">
        <f t="array" ref="X58">IFERROR(AVERAGE(IF($N$2:$N$52=3,X$2:X$52,"")),"")</f>
        <v/>
      </c>
      <c r="Y58" s="54" t="str" cm="1">
        <f t="array" ref="Y58">IFERROR(AVERAGE(IF($N$2:$N$52=3,Y$2:Y$52,"")),"")</f>
        <v/>
      </c>
      <c r="Z58" s="25" t="str" cm="1">
        <f t="array" ref="Z58">IFERROR(AVERAGE(IF($N$2:$N$52=3,Z$2:Z$52,"")),"")</f>
        <v/>
      </c>
      <c r="AA58" s="25" cm="1">
        <f t="array" ref="AA58">IFERROR(AVERAGE(IF($N$2:$N$52=3,AA$2:AA$52,"")),"")</f>
        <v>0.81612221702143095</v>
      </c>
      <c r="AB58" s="25" cm="1">
        <f t="array" ref="AB58">IFERROR(AVERAGE(IF($N$2:$N$52=3,AB$2:AB$52,"")),"")</f>
        <v>0.93125974278924628</v>
      </c>
      <c r="AC58" s="54" t="str" cm="1">
        <f t="array" ref="AC58">IFERROR(AVERAGE(IF($N$2:$N$52=3,AC$2:AC$52,"")),"")</f>
        <v/>
      </c>
      <c r="AD58" s="25" t="str" cm="1">
        <f t="array" ref="AD58">IFERROR(AVERAGE(IF($N$2:$N$52=3,AD$2:AD$52,"")),"")</f>
        <v/>
      </c>
      <c r="AE58" s="393" t="s">
        <v>950</v>
      </c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128" t="s">
        <v>261</v>
      </c>
      <c r="BC58" s="140">
        <f t="shared" ref="BC58:BN58" si="8">BC54</f>
        <v>2.8714645097510944E-3</v>
      </c>
      <c r="BD58" s="141">
        <f t="shared" si="8"/>
        <v>8.07818154424743E-2</v>
      </c>
      <c r="BE58" s="141">
        <f t="shared" si="8"/>
        <v>3.4641716594337395E-2</v>
      </c>
      <c r="BF58" s="141">
        <f t="shared" ref="BF58" si="9">BF54</f>
        <v>0.10068404287716647</v>
      </c>
      <c r="BG58" s="141">
        <f t="shared" si="8"/>
        <v>0.11630074006531177</v>
      </c>
      <c r="BH58" s="141">
        <f t="shared" si="8"/>
        <v>8.5452372063350546E-2</v>
      </c>
      <c r="BI58" s="141">
        <f t="shared" si="8"/>
        <v>0.1561770745568733</v>
      </c>
      <c r="BJ58" s="141">
        <f t="shared" si="8"/>
        <v>0.32601888427580095</v>
      </c>
      <c r="BK58" s="141">
        <f t="shared" si="8"/>
        <v>0.12699657554711768</v>
      </c>
      <c r="BL58" s="141">
        <f t="shared" si="8"/>
        <v>2.7139510033644326E-2</v>
      </c>
      <c r="BM58" s="141">
        <f t="shared" si="8"/>
        <v>3.5003133860174299E-2</v>
      </c>
      <c r="BN58" s="141">
        <f t="shared" si="8"/>
        <v>0.18216818255302722</v>
      </c>
      <c r="BO58" s="394">
        <f t="shared" ref="BO58:BO62" si="10">AVERAGE(BC58:BN58)</f>
        <v>0.10618629269825246</v>
      </c>
      <c r="BP58" s="157"/>
      <c r="BQ58" s="157"/>
      <c r="BR58" s="157"/>
      <c r="BS58" s="115"/>
      <c r="BT58" s="25"/>
      <c r="BU58" s="25"/>
      <c r="BV58" s="25"/>
      <c r="BW58" s="25"/>
      <c r="BX58" s="25"/>
      <c r="BY58" s="25"/>
      <c r="BZ58" s="25"/>
      <c r="CA58" s="127"/>
      <c r="CB58" s="120"/>
      <c r="CC58" s="120"/>
      <c r="CD58" s="120"/>
      <c r="CE58" s="120"/>
      <c r="CF58" s="120"/>
      <c r="CG58" s="120"/>
      <c r="CH58" s="120"/>
      <c r="CI58" s="120"/>
      <c r="CJ58" s="120"/>
      <c r="CK58" s="120"/>
      <c r="CL58" s="120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128"/>
      <c r="CY58" s="147"/>
      <c r="CZ58" s="51"/>
      <c r="DA58" s="51"/>
      <c r="DB58" s="51"/>
      <c r="DC58" s="117"/>
      <c r="DD58" s="25"/>
      <c r="DE58" s="25"/>
      <c r="DF58" s="25"/>
      <c r="DG58" s="122"/>
      <c r="DH58" s="25"/>
      <c r="DI58" s="25"/>
      <c r="DJ58" s="25"/>
      <c r="DK58" s="11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</row>
    <row r="59" spans="1:139" s="54" customFormat="1" x14ac:dyDescent="0.2">
      <c r="A59" s="25"/>
      <c r="B59" s="127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O59" s="121"/>
      <c r="P59" s="118"/>
      <c r="Q59" s="118"/>
      <c r="R59" s="118"/>
      <c r="S59" s="51" t="s">
        <v>685</v>
      </c>
      <c r="T59" s="54" cm="1">
        <f t="array" ref="T59">IFERROR(AVERAGE(IF($N$2:$N$52=4,T$2:T$52,"")),"")</f>
        <v>0.41409324518974638</v>
      </c>
      <c r="U59" s="25" cm="1">
        <f t="array" ref="U59">IFERROR(AVERAGE(IF($N$2:$N$52=4,U$2:U$52,"")),"")</f>
        <v>0.62572670660141105</v>
      </c>
      <c r="V59" s="25" cm="1">
        <f t="array" ref="V59">IFERROR(AVERAGE(IF($N$2:$N$52=4,V$2:V$52,"")),"")</f>
        <v>0.62572670660141094</v>
      </c>
      <c r="W59" s="54" cm="1">
        <f t="array" ref="W59">IFERROR(AVERAGE(IF($N$2:$N$52=4,W$2:W$52,"")),"")</f>
        <v>7.014434090401174E-2</v>
      </c>
      <c r="X59" s="25" cm="1">
        <f t="array" ref="X59">IFERROR(AVERAGE(IF($N$2:$N$52=4,X$2:X$52,"")),"")</f>
        <v>0.97661100402604584</v>
      </c>
      <c r="Y59" s="54" cm="1">
        <f t="array" ref="Y59">IFERROR(AVERAGE(IF($N$2:$N$52=4,Y$2:Y$52,"")),"")</f>
        <v>0.73957184382009156</v>
      </c>
      <c r="Z59" s="25" cm="1">
        <f t="array" ref="Z59">IFERROR(AVERAGE(IF($N$2:$N$52=4,Z$2:Z$52,"")),"")</f>
        <v>0.63960686380280884</v>
      </c>
      <c r="AA59" s="25" t="str" cm="1">
        <f t="array" ref="AA59">IFERROR(AVERAGE(IF($N$2:$N$52=4,AA$2:AA$52,"")),"")</f>
        <v/>
      </c>
      <c r="AB59" s="25" t="str" cm="1">
        <f t="array" ref="AB59">IFERROR(AVERAGE(IF($N$2:$N$52=4,AB$2:AB$52,"")),"")</f>
        <v/>
      </c>
      <c r="AC59" s="54" cm="1">
        <f t="array" ref="AC59">IFERROR(AVERAGE(IF($N$2:$N$52=4,AC$2:AC$52,"")),"")</f>
        <v>1</v>
      </c>
      <c r="AD59" s="25" cm="1">
        <f t="array" ref="AD59">IFERROR(AVERAGE(IF($N$2:$N$52=4,AD$2:AD$52,"")),"")</f>
        <v>1.0000000000000004</v>
      </c>
      <c r="AE59" s="54" t="s">
        <v>693</v>
      </c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128"/>
      <c r="BC59" s="6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156"/>
      <c r="BQ59" s="156"/>
      <c r="BR59" s="156"/>
      <c r="BS59" s="25"/>
      <c r="BT59" s="25"/>
      <c r="BU59" s="25"/>
      <c r="BV59" s="25"/>
      <c r="BW59" s="25"/>
      <c r="BX59" s="25"/>
      <c r="BY59" s="25"/>
      <c r="BZ59" s="25"/>
      <c r="CA59" s="127"/>
      <c r="CB59" s="120"/>
      <c r="CC59" s="120"/>
      <c r="CD59" s="120"/>
      <c r="CE59" s="120"/>
      <c r="CF59" s="120"/>
      <c r="CG59" s="120"/>
      <c r="CH59" s="120"/>
      <c r="CI59" s="120"/>
      <c r="CJ59" s="120"/>
      <c r="CK59" s="120"/>
      <c r="CL59" s="120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128"/>
      <c r="CY59" s="147"/>
      <c r="CZ59" s="51"/>
      <c r="DA59" s="51"/>
      <c r="DB59" s="51"/>
      <c r="DC59" s="117"/>
      <c r="DD59" s="25"/>
      <c r="DE59" s="25"/>
      <c r="DF59" s="25"/>
      <c r="DG59" s="122"/>
      <c r="DH59" s="25"/>
      <c r="DI59" s="25"/>
      <c r="DJ59" s="25"/>
      <c r="DK59" s="11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</row>
    <row r="60" spans="1:139" s="54" customFormat="1" x14ac:dyDescent="0.2">
      <c r="A60" s="130"/>
      <c r="B60" s="127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O60" s="121"/>
      <c r="P60" s="118"/>
      <c r="Q60" s="118"/>
      <c r="R60" s="118"/>
      <c r="S60" s="51" t="s">
        <v>686</v>
      </c>
      <c r="T60" s="54" cm="1">
        <f t="array" ref="T60">IFERROR(AVERAGE(IF($N$2:$N$52=5,T$2:T$52,"")),"")</f>
        <v>0.47121378477988057</v>
      </c>
      <c r="U60" s="25" cm="1">
        <f t="array" ref="U60">IFERROR(AVERAGE(IF($N$2:$N$52=5,U$2:U$52,"")),"")</f>
        <v>0.36242501547824219</v>
      </c>
      <c r="V60" s="25" cm="1">
        <f t="array" ref="V60">IFERROR(AVERAGE(IF($N$2:$N$52=5,V$2:V$52,"")),"")</f>
        <v>0.36242501547824213</v>
      </c>
      <c r="W60" s="54" cm="1">
        <f t="array" ref="W60">IFERROR(AVERAGE(IF($N$2:$N$52=5,W$2:W$52,"")),"")</f>
        <v>0.80490591209153439</v>
      </c>
      <c r="X60" s="25" cm="1">
        <f t="array" ref="X60">IFERROR(AVERAGE(IF($N$2:$N$52=5,X$2:X$52,"")),"")</f>
        <v>5.5891860505410669E-4</v>
      </c>
      <c r="Y60" s="54" cm="1">
        <f t="array" ref="Y60">IFERROR(AVERAGE(IF($N$2:$N$52=5,Y$2:Y$52,"")),"")</f>
        <v>0.412414584841723</v>
      </c>
      <c r="Z60" s="25" cm="1">
        <f t="array" ref="Z60">IFERROR(AVERAGE(IF($N$2:$N$52=5,Z$2:Z$52,"")),"")</f>
        <v>0.42346919894098684</v>
      </c>
      <c r="AA60" s="25" t="str" cm="1">
        <f t="array" ref="AA60">IFERROR(AVERAGE(IF($N$2:$N$52=5,AA$2:AA$52,"")),"")</f>
        <v/>
      </c>
      <c r="AB60" s="25" t="str" cm="1">
        <f t="array" ref="AB60">IFERROR(AVERAGE(IF($N$2:$N$52=5,AB$2:AB$52,"")),"")</f>
        <v/>
      </c>
      <c r="AC60" s="54" cm="1">
        <f t="array" ref="AC60">IFERROR(AVERAGE(IF($N$2:$N$52=5,AC$2:AC$52,"")),"")</f>
        <v>0.66530904963096582</v>
      </c>
      <c r="AD60" s="25" cm="1">
        <f t="array" ref="AD60">IFERROR(AVERAGE(IF($N$2:$N$52=5,AD$2:AD$52,"")),"")</f>
        <v>4.2318634420576311E-2</v>
      </c>
      <c r="AF60" s="118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128"/>
      <c r="BC60" s="144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5"/>
      <c r="BO60" s="51"/>
      <c r="BP60" s="153"/>
      <c r="BQ60" s="156"/>
      <c r="BR60" s="156"/>
      <c r="BS60" s="25"/>
      <c r="BT60" s="25"/>
      <c r="BU60" s="25"/>
      <c r="BV60" s="25"/>
      <c r="BW60" s="25"/>
      <c r="BX60" s="25"/>
      <c r="BY60" s="25"/>
      <c r="BZ60" s="25"/>
      <c r="CA60" s="127"/>
      <c r="CB60" s="120"/>
      <c r="CC60" s="120"/>
      <c r="CD60" s="120"/>
      <c r="CE60" s="120"/>
      <c r="CF60" s="120"/>
      <c r="CG60" s="120"/>
      <c r="CH60" s="120"/>
      <c r="CI60" s="120"/>
      <c r="CJ60" s="120"/>
      <c r="CK60" s="120"/>
      <c r="CL60" s="120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128"/>
      <c r="CY60" s="147"/>
      <c r="CZ60" s="51"/>
      <c r="DA60" s="51"/>
      <c r="DB60" s="51"/>
      <c r="DC60" s="117"/>
      <c r="DD60" s="25"/>
      <c r="DE60" s="25"/>
      <c r="DF60" s="25"/>
      <c r="DG60" s="122"/>
      <c r="DH60" s="25"/>
      <c r="DI60" s="25"/>
      <c r="DJ60" s="25"/>
      <c r="DK60" s="11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</row>
    <row r="61" spans="1:139" s="54" customFormat="1" x14ac:dyDescent="0.2">
      <c r="A61" s="130"/>
      <c r="B61" s="127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O61" s="121"/>
      <c r="P61" s="118"/>
      <c r="Q61" s="118"/>
      <c r="R61" s="118"/>
      <c r="S61" s="51" t="s">
        <v>687</v>
      </c>
      <c r="T61" s="54" cm="1">
        <f t="array" ref="T61">IFERROR(AVERAGE(IF($N$2:$N$52=6,T$2:T$52,"")),"")</f>
        <v>0.38674848842349624</v>
      </c>
      <c r="U61" s="25" cm="1">
        <f t="array" ref="U61">IFERROR(AVERAGE(IF($N$2:$N$52=6,U$2:U$52,"")),"")</f>
        <v>0.50427875506018238</v>
      </c>
      <c r="V61" s="25" cm="1">
        <f t="array" ref="V61">IFERROR(AVERAGE(IF($N$2:$N$52=6,V$2:V$52,"")),"")</f>
        <v>0.5042787550601826</v>
      </c>
      <c r="W61" s="54" cm="1">
        <f t="array" ref="W61">IFERROR(AVERAGE(IF($N$2:$N$52=6,W$2:W$52,"")),"")</f>
        <v>0.78670345389143481</v>
      </c>
      <c r="X61" s="25" cm="1">
        <f t="array" ref="X61">IFERROR(AVERAGE(IF($N$2:$N$52=6,X$2:X$52,"")),"")</f>
        <v>0.64982744219240585</v>
      </c>
      <c r="Y61" s="54" cm="1">
        <f t="array" ref="Y61">IFERROR(AVERAGE(IF($N$2:$N$52=6,Y$2:Y$52,"")),"")</f>
        <v>0.52726372662644749</v>
      </c>
      <c r="Z61" s="25" cm="1">
        <f t="array" ref="Z61">IFERROR(AVERAGE(IF($N$2:$N$52=6,Z$2:Z$52,"")),"")</f>
        <v>0.2187462655845</v>
      </c>
      <c r="AA61" s="25" cm="1">
        <f t="array" ref="AA61">IFERROR(AVERAGE(IF($N$2:$N$52=6,AA$2:AA$52,"")),"")</f>
        <v>0.81661607320427088</v>
      </c>
      <c r="AB61" s="25" cm="1">
        <f t="array" ref="AB61">IFERROR(AVERAGE(IF($N$2:$N$52=6,AB$2:AB$52,"")),"")</f>
        <v>0.97546337703653896</v>
      </c>
      <c r="AC61" s="54" cm="1">
        <f t="array" ref="AC61">IFERROR(AVERAGE(IF($N$2:$N$52=6,AC$2:AC$52,"")),"")</f>
        <v>1</v>
      </c>
      <c r="AD61" s="25" cm="1">
        <f t="array" ref="AD61">IFERROR(AVERAGE(IF($N$2:$N$52=6,AD$2:AD$52,"")),"")</f>
        <v>1</v>
      </c>
      <c r="AF61" s="153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132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51"/>
      <c r="BP61" s="158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122"/>
      <c r="CZ61" s="25"/>
      <c r="DA61" s="25"/>
      <c r="DB61" s="25"/>
      <c r="DC61" s="25"/>
      <c r="DD61" s="25"/>
      <c r="DE61" s="25"/>
      <c r="DF61" s="25"/>
      <c r="DG61" s="122"/>
      <c r="DH61" s="25"/>
      <c r="DI61" s="25"/>
      <c r="DJ61" s="25"/>
      <c r="DK61" s="11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</row>
    <row r="62" spans="1:139" s="54" customFormat="1" x14ac:dyDescent="0.2">
      <c r="A62" s="130"/>
      <c r="B62" s="127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O62" s="121"/>
      <c r="P62" s="118"/>
      <c r="Q62" s="118"/>
      <c r="R62" s="118"/>
      <c r="S62" s="51" t="s">
        <v>688</v>
      </c>
      <c r="T62" s="54" cm="1">
        <f t="array" ref="T62">IFERROR(AVERAGE(IF($N$2:$N$52=7,T$2:T$52,"")),"")</f>
        <v>7.3230439069289971E-2</v>
      </c>
      <c r="U62" s="25" cm="1">
        <f t="array" ref="U62">IFERROR(AVERAGE(IF($N$2:$N$52=7,U$2:U$52,"")),"")</f>
        <v>0.20876542271724038</v>
      </c>
      <c r="V62" s="25" cm="1">
        <f t="array" ref="V62">IFERROR(AVERAGE(IF($N$2:$N$52=7,V$2:V$52,"")),"")</f>
        <v>0.20876542271724033</v>
      </c>
      <c r="W62" s="54" cm="1">
        <f t="array" ref="W62">IFERROR(AVERAGE(IF($N$2:$N$52=7,W$2:W$52,"")),"")</f>
        <v>7.5214381255625365E-2</v>
      </c>
      <c r="X62" s="25" cm="1">
        <f t="array" ref="X62">IFERROR(AVERAGE(IF($N$2:$N$52=7,X$2:X$52,"")),"")</f>
        <v>0.41614589970173754</v>
      </c>
      <c r="Y62" s="54" cm="1">
        <f t="array" ref="Y62">IFERROR(AVERAGE(IF($N$2:$N$52=7,Y$2:Y$52,"")),"")</f>
        <v>0.24897277406471435</v>
      </c>
      <c r="Z62" s="25" cm="1">
        <f t="array" ref="Z62">IFERROR(AVERAGE(IF($N$2:$N$52=7,Z$2:Z$52,"")),"")</f>
        <v>0.22789404160182555</v>
      </c>
      <c r="AA62" s="25" cm="1">
        <f t="array" ref="AA62">IFERROR(AVERAGE(IF($N$2:$N$52=7,AA$2:AA$52,"")),"")</f>
        <v>0.25860173962528998</v>
      </c>
      <c r="AB62" s="25" cm="1">
        <f t="array" ref="AB62">IFERROR(AVERAGE(IF($N$2:$N$52=7,AB$2:AB$52,"")),"")</f>
        <v>0.40610860060955994</v>
      </c>
      <c r="AC62" s="54" cm="1">
        <f t="array" ref="AC62">IFERROR(AVERAGE(IF($N$2:$N$52=7,AC$2:AC$52,"")),"")</f>
        <v>0.50109423656558383</v>
      </c>
      <c r="AD62" s="25" cm="1">
        <f t="array" ref="AD62">IFERROR(AVERAGE(IF($N$2:$N$52=7,AD$2:AD$52,"")),"")</f>
        <v>0.71193005725642267</v>
      </c>
      <c r="AF62" s="118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132" t="s">
        <v>504</v>
      </c>
      <c r="BC62" s="144">
        <f>CA54</f>
        <v>0.14967772743981053</v>
      </c>
      <c r="BD62" s="145">
        <f>CB54</f>
        <v>4.2749730907822546E-2</v>
      </c>
      <c r="BE62" s="145">
        <f t="shared" ref="BE62:BF62" si="11">CC54</f>
        <v>2.5235531234420887E-2</v>
      </c>
      <c r="BF62" s="145">
        <f t="shared" si="11"/>
        <v>1.3076223782686658E-2</v>
      </c>
      <c r="BG62" s="145">
        <f t="shared" ref="BG62:BN62" si="12">CE54</f>
        <v>4.736749962197883E-2</v>
      </c>
      <c r="BH62" s="145">
        <f t="shared" si="12"/>
        <v>0.1525155858330082</v>
      </c>
      <c r="BI62" s="145">
        <f t="shared" si="12"/>
        <v>3.415317724395011E-2</v>
      </c>
      <c r="BJ62" s="145">
        <f t="shared" si="12"/>
        <v>7.5205660463642618E-2</v>
      </c>
      <c r="BK62" s="145">
        <f t="shared" si="12"/>
        <v>1.9297794183498695E-2</v>
      </c>
      <c r="BL62" s="145">
        <f t="shared" si="12"/>
        <v>1.6661581732549295E-3</v>
      </c>
      <c r="BM62" s="145">
        <f t="shared" si="12"/>
        <v>1.0607009935633567E-3</v>
      </c>
      <c r="BN62" s="145">
        <f t="shared" si="12"/>
        <v>6.0672673416761191E-3</v>
      </c>
      <c r="BO62" s="51">
        <f t="shared" si="10"/>
        <v>4.7339421434942776E-2</v>
      </c>
      <c r="BP62" s="158" t="s">
        <v>278</v>
      </c>
      <c r="BQ62" s="156"/>
      <c r="BR62" s="156"/>
      <c r="BS62" s="25"/>
      <c r="BT62" s="25"/>
      <c r="BU62" s="25"/>
      <c r="BV62" s="25"/>
      <c r="BW62" s="25"/>
      <c r="BX62" s="25"/>
      <c r="BY62" s="25"/>
      <c r="BZ62" s="25"/>
      <c r="CA62" s="127"/>
      <c r="CB62" s="120"/>
      <c r="CC62" s="120"/>
      <c r="CD62" s="120"/>
      <c r="CE62" s="120"/>
      <c r="CF62" s="120"/>
      <c r="CG62" s="120"/>
      <c r="CH62" s="120"/>
      <c r="CI62" s="120"/>
      <c r="CJ62" s="120"/>
      <c r="CK62" s="120"/>
      <c r="CL62" s="120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122"/>
      <c r="CZ62" s="25"/>
      <c r="DA62" s="25"/>
      <c r="DB62" s="25"/>
      <c r="DC62" s="25"/>
      <c r="DD62" s="25"/>
      <c r="DE62" s="25"/>
      <c r="DF62" s="25"/>
      <c r="DG62" s="122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</row>
    <row r="63" spans="1:139" s="54" customFormat="1" x14ac:dyDescent="0.2">
      <c r="A63" s="130"/>
      <c r="B63" s="127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O63" s="121"/>
      <c r="P63" s="118"/>
      <c r="Q63" s="118"/>
      <c r="R63" s="118"/>
      <c r="S63" s="51" t="s">
        <v>689</v>
      </c>
      <c r="T63" s="54" cm="1">
        <f t="array" ref="T63">IFERROR(AVERAGE(IF($N$2:$N$52=8,T$2:T$52,"")),"")</f>
        <v>2.4174310568820186E-2</v>
      </c>
      <c r="U63" s="25" cm="1">
        <f t="array" ref="U63">IFERROR(AVERAGE(IF($N$2:$N$52=8,U$2:U$52,"")),"")</f>
        <v>3.1762282221586481E-2</v>
      </c>
      <c r="V63" s="25" cm="1">
        <f t="array" ref="V63">IFERROR(AVERAGE(IF($N$2:$N$52=8,V$2:V$52,"")),"")</f>
        <v>3.1762282221586495E-2</v>
      </c>
      <c r="W63" s="54" cm="1">
        <f t="array" ref="W63">IFERROR(AVERAGE(IF($N$2:$N$52=8,W$2:W$52,"")),"")</f>
        <v>2.2121028717321745E-2</v>
      </c>
      <c r="X63" s="25" cm="1">
        <f t="array" ref="X63">IFERROR(AVERAGE(IF($N$2:$N$52=8,X$2:X$52,"")),"")</f>
        <v>1.5513447291172202E-2</v>
      </c>
      <c r="Y63" s="54" cm="1">
        <f t="array" ref="Y63">IFERROR(AVERAGE(IF($N$2:$N$52=8,Y$2:Y$52,"")),"")</f>
        <v>0.2379672705732335</v>
      </c>
      <c r="Z63" s="25" cm="1">
        <f t="array" ref="Z63">IFERROR(AVERAGE(IF($N$2:$N$52=8,Z$2:Z$52,"")),"")</f>
        <v>0.31183902524352197</v>
      </c>
      <c r="AA63" s="25" cm="1">
        <f t="array" ref="AA63">IFERROR(AVERAGE(IF($N$2:$N$52=8,AA$2:AA$52,"")),"")</f>
        <v>0.85142305077357183</v>
      </c>
      <c r="AB63" s="25" cm="1">
        <f t="array" ref="AB63">IFERROR(AVERAGE(IF($N$2:$N$52=8,AB$2:AB$52,"")),"")</f>
        <v>0.99663766218229799</v>
      </c>
      <c r="AC63" s="54" cm="1">
        <f t="array" ref="AC63">IFERROR(AVERAGE(IF($N$2:$N$52=8,AC$2:AC$52,"")),"")</f>
        <v>0.62700540100669899</v>
      </c>
      <c r="AD63" s="25" cm="1">
        <f t="array" ref="AD63">IFERROR(AVERAGE(IF($N$2:$N$52=8,AD$2:AD$52,"")),"")</f>
        <v>0.481265187078801</v>
      </c>
      <c r="AF63" s="118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72"/>
      <c r="BC63" s="160"/>
      <c r="BD63" s="120"/>
      <c r="BE63" s="120"/>
      <c r="BF63" s="120"/>
      <c r="BG63" s="120"/>
      <c r="BH63" s="120"/>
      <c r="BI63" s="120"/>
      <c r="BJ63" s="120"/>
      <c r="BK63" s="120"/>
      <c r="BL63" s="120"/>
      <c r="BM63" s="120"/>
      <c r="BN63" s="120"/>
      <c r="BO63" s="23"/>
      <c r="BP63" s="156"/>
      <c r="BQ63" s="156"/>
      <c r="BR63" s="156"/>
      <c r="BS63" s="25"/>
      <c r="BT63" s="25"/>
      <c r="BU63" s="25"/>
      <c r="BV63" s="25"/>
      <c r="BW63" s="25"/>
      <c r="BX63" s="25"/>
      <c r="BY63" s="25"/>
      <c r="BZ63" s="25"/>
      <c r="CA63" s="127"/>
      <c r="CB63" s="120"/>
      <c r="CC63" s="120"/>
      <c r="CD63" s="120"/>
      <c r="CE63" s="120"/>
      <c r="CF63" s="120"/>
      <c r="CG63" s="120"/>
      <c r="CH63" s="120"/>
      <c r="CI63" s="120"/>
      <c r="CJ63" s="120"/>
      <c r="CK63" s="120"/>
      <c r="CL63" s="120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128"/>
      <c r="CY63" s="122"/>
      <c r="CZ63" s="25"/>
      <c r="DA63" s="25"/>
      <c r="DB63" s="25"/>
      <c r="DC63" s="25"/>
      <c r="DD63" s="25"/>
      <c r="DE63" s="25"/>
      <c r="DF63" s="25"/>
      <c r="DG63" s="122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</row>
    <row r="64" spans="1:139" s="54" customFormat="1" x14ac:dyDescent="0.2">
      <c r="A64" s="130"/>
      <c r="B64" s="127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O64" s="121"/>
      <c r="P64" s="118"/>
      <c r="Q64" s="118"/>
      <c r="R64" s="118"/>
      <c r="S64" s="51" t="s">
        <v>690</v>
      </c>
      <c r="T64" s="54" cm="1">
        <f t="array" ref="T64">IFERROR(AVERAGE(IF($N$2:$N$52=9,T$2:T$52,"")),"")</f>
        <v>0.26892548846440428</v>
      </c>
      <c r="U64" s="25" cm="1">
        <f t="array" ref="U64">IFERROR(AVERAGE(IF($N$2:$N$52=9,U$2:U$52,"")),"")</f>
        <v>0.1566817825655602</v>
      </c>
      <c r="V64" s="25" cm="1">
        <f t="array" ref="V64">IFERROR(AVERAGE(IF($N$2:$N$52=9,V$2:V$52,"")),"")</f>
        <v>0.15668178256556017</v>
      </c>
      <c r="W64" s="54" cm="1">
        <f t="array" ref="W64">IFERROR(AVERAGE(IF($N$2:$N$52=9,W$2:W$52,"")),"")</f>
        <v>0.42574878192794724</v>
      </c>
      <c r="X64" s="25" cm="1">
        <f t="array" ref="X64">IFERROR(AVERAGE(IF($N$2:$N$52=9,X$2:X$52,"")),"")</f>
        <v>5.7446535738034529E-2</v>
      </c>
      <c r="Y64" s="54" cm="1">
        <f t="array" ref="Y64">IFERROR(AVERAGE(IF($N$2:$N$52=9,Y$2:Y$52,"")),"")</f>
        <v>0.44081534753366247</v>
      </c>
      <c r="Z64" s="25" cm="1">
        <f t="array" ref="Z64">IFERROR(AVERAGE(IF($N$2:$N$52=9,Z$2:Z$52,"")),"")</f>
        <v>0.23634559286599668</v>
      </c>
      <c r="AA64" s="25" cm="1">
        <f t="array" ref="AA64">IFERROR(AVERAGE(IF($N$2:$N$52=9,AA$2:AA$52,"")),"")</f>
        <v>0.36535251158952686</v>
      </c>
      <c r="AB64" s="25" cm="1">
        <f t="array" ref="AB64">IFERROR(AVERAGE(IF($N$2:$N$52=9,AB$2:AB$52,"")),"")</f>
        <v>0.61557018283886766</v>
      </c>
      <c r="AC64" s="54" cm="1">
        <f t="array" ref="AC64">IFERROR(AVERAGE(IF($N$2:$N$52=9,AC$2:AC$52,"")),"")</f>
        <v>0.21577625601918921</v>
      </c>
      <c r="AD64" s="25" cm="1">
        <f t="array" ref="AD64">IFERROR(AVERAGE(IF($N$2:$N$52=9,AD$2:AD$52,"")),"")</f>
        <v>0.30563282467363312</v>
      </c>
      <c r="AF64" s="118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72"/>
      <c r="BC64" s="160"/>
      <c r="BD64" s="120"/>
      <c r="BE64" s="120"/>
      <c r="BF64" s="120"/>
      <c r="BG64" s="120"/>
      <c r="BH64" s="120"/>
      <c r="BI64" s="120"/>
      <c r="BJ64" s="120"/>
      <c r="BK64" s="120"/>
      <c r="BL64" s="120"/>
      <c r="BM64" s="120"/>
      <c r="BN64" s="120"/>
      <c r="BO64" s="23"/>
      <c r="BP64" s="156"/>
      <c r="BQ64" s="156"/>
      <c r="BR64" s="156"/>
      <c r="BS64" s="25"/>
      <c r="BT64" s="25"/>
      <c r="BU64" s="25"/>
      <c r="BV64" s="25"/>
      <c r="BW64" s="25"/>
      <c r="BX64" s="25"/>
      <c r="BY64" s="25"/>
      <c r="BZ64" s="25"/>
      <c r="CA64" s="127"/>
      <c r="CB64" s="120"/>
      <c r="CC64" s="120"/>
      <c r="CD64" s="120"/>
      <c r="CE64" s="120"/>
      <c r="CF64" s="120"/>
      <c r="CG64" s="120"/>
      <c r="CH64" s="120"/>
      <c r="CI64" s="120"/>
      <c r="CJ64" s="120"/>
      <c r="CK64" s="120"/>
      <c r="CL64" s="120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76"/>
      <c r="CY64" s="106"/>
      <c r="CZ64" s="76"/>
      <c r="DA64" s="76"/>
      <c r="DB64" s="76"/>
      <c r="DC64" s="25"/>
      <c r="DD64" s="25"/>
      <c r="DE64" s="25"/>
      <c r="DF64" s="25"/>
      <c r="DG64" s="107"/>
      <c r="DH64" s="76"/>
      <c r="DI64" s="76"/>
      <c r="DJ64" s="76"/>
      <c r="DK64" s="76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</row>
    <row r="65" spans="1:139" s="54" customFormat="1" x14ac:dyDescent="0.2">
      <c r="A65" s="130"/>
      <c r="B65" s="127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O65" s="121"/>
      <c r="P65" s="118"/>
      <c r="Q65" s="118"/>
      <c r="R65" s="118"/>
      <c r="S65" s="51" t="s">
        <v>691</v>
      </c>
      <c r="T65" s="54" cm="1">
        <f t="array" ref="T65">IFERROR(AVERAGE(IF($N$2:$N$52=10,T$2:T$52,"")),"")</f>
        <v>4.0848351783008205E-2</v>
      </c>
      <c r="U65" s="25" cm="1">
        <f t="array" ref="U65">IFERROR(AVERAGE(IF($N$2:$N$52=10,U$2:U$52,"")),"")</f>
        <v>0.11551966098785342</v>
      </c>
      <c r="V65" s="25" cm="1">
        <f t="array" ref="V65">IFERROR(AVERAGE(IF($N$2:$N$52=10,V$2:V$52,"")),"")</f>
        <v>0.11551966098785342</v>
      </c>
      <c r="W65" s="54" cm="1">
        <f t="array" ref="W65">IFERROR(AVERAGE(IF($N$2:$N$52=10,W$2:W$52,"")),"")</f>
        <v>4.0848351783008205E-2</v>
      </c>
      <c r="X65" s="25" cm="1">
        <f t="array" ref="X65">IFERROR(AVERAGE(IF($N$2:$N$52=10,X$2:X$52,"")),"")</f>
        <v>0.11551966098785342</v>
      </c>
      <c r="Y65" s="54" cm="1">
        <f t="array" ref="Y65">IFERROR(AVERAGE(IF($N$2:$N$52=10,Y$2:Y$52,"")),"")</f>
        <v>1.3344185340453917E-2</v>
      </c>
      <c r="Z65" s="25" cm="1">
        <f t="array" ref="Z65">IFERROR(AVERAGE(IF($N$2:$N$52=10,Z$2:Z$52,"")),"")</f>
        <v>0.53479906841275937</v>
      </c>
      <c r="AA65" s="25" cm="1">
        <f t="array" ref="AA65">IFERROR(AVERAGE(IF($N$2:$N$52=10,AA$2:AA$52,"")),"")</f>
        <v>0.38690420954103594</v>
      </c>
      <c r="AB65" s="25" cm="1">
        <f t="array" ref="AB65">IFERROR(AVERAGE(IF($N$2:$N$52=10,AB$2:AB$52,"")),"")</f>
        <v>0.3544531800703809</v>
      </c>
      <c r="AC65" s="54" cm="1">
        <f t="array" ref="AC65">IFERROR(AVERAGE(IF($N$2:$N$52=10,AC$2:AC$52,"")),"")</f>
        <v>0.44628477318754323</v>
      </c>
      <c r="AD65" s="25" cm="1">
        <f t="array" ref="AD65">IFERROR(AVERAGE(IF($N$2:$N$52=10,AD$2:AD$52,"")),"")</f>
        <v>0.68361311270991243</v>
      </c>
      <c r="AF65" s="118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132"/>
      <c r="BC65" s="116"/>
      <c r="BD65" s="117"/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51"/>
      <c r="BP65" s="156"/>
      <c r="BQ65" s="156"/>
      <c r="BR65" s="156"/>
      <c r="BS65" s="25"/>
      <c r="BT65" s="25"/>
      <c r="BU65" s="25"/>
      <c r="BV65" s="25"/>
      <c r="BW65" s="25"/>
      <c r="BX65" s="25"/>
      <c r="BY65" s="25"/>
      <c r="BZ65" s="25"/>
      <c r="CA65" s="127"/>
      <c r="CB65" s="120"/>
      <c r="CC65" s="120"/>
      <c r="CD65" s="120"/>
      <c r="CE65" s="120"/>
      <c r="CF65" s="120"/>
      <c r="CG65" s="120"/>
      <c r="CH65" s="120"/>
      <c r="CI65" s="120"/>
      <c r="CJ65" s="120"/>
      <c r="CK65" s="120"/>
      <c r="CL65" s="120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132"/>
      <c r="CY65" s="146"/>
      <c r="CZ65" s="117"/>
      <c r="DA65" s="117"/>
      <c r="DB65" s="117"/>
      <c r="DC65" s="117"/>
      <c r="DD65" s="25"/>
      <c r="DE65" s="25"/>
      <c r="DF65" s="25"/>
      <c r="DG65" s="126"/>
      <c r="DH65" s="115"/>
      <c r="DI65" s="115"/>
      <c r="DJ65" s="115"/>
      <c r="DK65" s="11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</row>
    <row r="66" spans="1:139" s="54" customFormat="1" x14ac:dyDescent="0.2">
      <c r="A66" s="130"/>
      <c r="B66" s="127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O66" s="121"/>
      <c r="P66" s="118"/>
      <c r="Q66" s="118"/>
      <c r="R66" s="118"/>
      <c r="S66" s="51" t="s">
        <v>692</v>
      </c>
      <c r="T66" s="54" cm="1">
        <f t="array" ref="T66">IFERROR(AVERAGE(IF($N$2:$N$52=11,T$2:T$52,"")),"")</f>
        <v>0.15767427252768956</v>
      </c>
      <c r="U66" s="25" cm="1">
        <f t="array" ref="U66">IFERROR(AVERAGE(IF($N$2:$N$52=11,U$2:U$52,"")),"")</f>
        <v>7.5761495462495776E-2</v>
      </c>
      <c r="V66" s="25" cm="1">
        <f t="array" ref="V66">IFERROR(AVERAGE(IF($N$2:$N$52=11,V$2:V$52,"")),"")</f>
        <v>7.5761495462495804E-2</v>
      </c>
      <c r="W66" s="54" cm="1">
        <f t="array" ref="W66">IFERROR(AVERAGE(IF($N$2:$N$52=11,W$2:W$52,"")),"")</f>
        <v>0.15767427252768956</v>
      </c>
      <c r="X66" s="25" cm="1">
        <f t="array" ref="X66">IFERROR(AVERAGE(IF($N$2:$N$52=11,X$2:X$52,"")),"")</f>
        <v>7.5761495462495776E-2</v>
      </c>
      <c r="Y66" s="54" cm="1">
        <f t="array" ref="Y66">IFERROR(AVERAGE(IF($N$2:$N$52=11,Y$2:Y$52,"")),"")</f>
        <v>0.18518825386870019</v>
      </c>
      <c r="Z66" s="25" cm="1">
        <f t="array" ref="Z66">IFERROR(AVERAGE(IF($N$2:$N$52=11,Z$2:Z$52,"")),"")</f>
        <v>0.35559607810727945</v>
      </c>
      <c r="AA66" s="25" cm="1">
        <f t="array" ref="AA66">IFERROR(AVERAGE(IF($N$2:$N$52=11,AA$2:AA$52,"")),"")</f>
        <v>0.20598300161793806</v>
      </c>
      <c r="AB66" s="25" cm="1">
        <f t="array" ref="AB66">IFERROR(AVERAGE(IF($N$2:$N$52=11,AB$2:AB$52,"")),"")</f>
        <v>0.52408476963083916</v>
      </c>
      <c r="AC66" s="54" cm="1">
        <f t="array" ref="AC66">IFERROR(AVERAGE(IF($N$2:$N$52=11,AC$2:AC$52,"")),"")</f>
        <v>0.70398932125019087</v>
      </c>
      <c r="AD66" s="25" cm="1">
        <f t="array" ref="AD66">IFERROR(AVERAGE(IF($N$2:$N$52=11,AD$2:AD$52,"")),"")</f>
        <v>0.37218507587816041</v>
      </c>
      <c r="AF66" s="118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132"/>
      <c r="BC66" s="116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51"/>
      <c r="BP66" s="156"/>
      <c r="BQ66" s="156"/>
      <c r="BR66" s="156"/>
      <c r="BS66" s="25"/>
      <c r="BT66" s="25"/>
      <c r="BU66" s="25"/>
      <c r="BV66" s="25"/>
      <c r="BW66" s="25"/>
      <c r="BX66" s="25"/>
      <c r="BY66" s="25"/>
      <c r="BZ66" s="25"/>
      <c r="CA66" s="127"/>
      <c r="CB66" s="120"/>
      <c r="CC66" s="120"/>
      <c r="CD66" s="120"/>
      <c r="CE66" s="120"/>
      <c r="CF66" s="120"/>
      <c r="CG66" s="120"/>
      <c r="CH66" s="120"/>
      <c r="CI66" s="120"/>
      <c r="CJ66" s="120"/>
      <c r="CK66" s="120"/>
      <c r="CL66" s="120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132"/>
      <c r="CY66" s="146"/>
      <c r="CZ66" s="117"/>
      <c r="DA66" s="117"/>
      <c r="DB66" s="117"/>
      <c r="DC66" s="117"/>
      <c r="DD66" s="25"/>
      <c r="DE66" s="25"/>
      <c r="DF66" s="25"/>
      <c r="DG66" s="126"/>
      <c r="DH66" s="115"/>
      <c r="DI66" s="115"/>
      <c r="DJ66" s="115"/>
      <c r="DK66" s="11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</row>
    <row r="67" spans="1:139" s="54" customFormat="1" x14ac:dyDescent="0.2">
      <c r="A67" s="130"/>
      <c r="B67" s="127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O67" s="121"/>
      <c r="P67" s="118"/>
      <c r="Q67" s="118"/>
      <c r="R67" s="118"/>
      <c r="S67" s="51"/>
      <c r="U67" s="25"/>
      <c r="V67" s="25"/>
      <c r="X67" s="25"/>
      <c r="Z67" s="25"/>
      <c r="AA67" s="25"/>
      <c r="AB67" s="25"/>
      <c r="AD67" s="25"/>
      <c r="AF67" s="118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128"/>
      <c r="BC67" s="140"/>
      <c r="BD67" s="141"/>
      <c r="BE67" s="141"/>
      <c r="BF67" s="141"/>
      <c r="BG67" s="141"/>
      <c r="BH67" s="141"/>
      <c r="BI67" s="141"/>
      <c r="BJ67" s="141"/>
      <c r="BK67" s="141"/>
      <c r="BL67" s="141"/>
      <c r="BM67" s="141"/>
      <c r="BN67" s="141"/>
      <c r="BO67" s="51"/>
      <c r="BP67" s="156"/>
      <c r="BQ67" s="156"/>
      <c r="BR67" s="156"/>
      <c r="BS67" s="25"/>
      <c r="BT67" s="25"/>
      <c r="BU67" s="25"/>
      <c r="BV67" s="25"/>
      <c r="BW67" s="25"/>
      <c r="BX67" s="25"/>
      <c r="BY67" s="25"/>
      <c r="BZ67" s="25"/>
      <c r="CA67" s="127"/>
      <c r="CB67" s="120"/>
      <c r="CC67" s="120"/>
      <c r="CD67" s="120"/>
      <c r="CE67" s="120"/>
      <c r="CF67" s="120"/>
      <c r="CG67" s="120"/>
      <c r="CH67" s="120"/>
      <c r="CI67" s="120"/>
      <c r="CJ67" s="120"/>
      <c r="CK67" s="120"/>
      <c r="CL67" s="120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128"/>
      <c r="CY67" s="147"/>
      <c r="CZ67" s="51"/>
      <c r="DA67" s="51"/>
      <c r="DB67" s="51"/>
      <c r="DC67" s="117"/>
      <c r="DD67" s="25"/>
      <c r="DE67" s="25"/>
      <c r="DF67" s="25"/>
      <c r="DG67" s="122"/>
      <c r="DH67" s="25"/>
      <c r="DI67" s="25"/>
      <c r="DJ67" s="25"/>
      <c r="DK67" s="11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</row>
    <row r="68" spans="1:139" s="54" customFormat="1" x14ac:dyDescent="0.2">
      <c r="A68" s="130"/>
      <c r="B68" s="127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O68" s="121"/>
      <c r="P68" s="118"/>
      <c r="Q68" s="118"/>
      <c r="R68" s="118"/>
      <c r="S68" s="132" t="s">
        <v>213</v>
      </c>
      <c r="U68" s="25"/>
      <c r="V68" s="25"/>
      <c r="X68" s="25"/>
      <c r="Z68" s="25"/>
      <c r="AA68" s="25"/>
      <c r="AB68" s="25"/>
      <c r="AD68" s="25"/>
      <c r="AF68" s="118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51"/>
      <c r="BA68" s="25"/>
      <c r="BB68" s="128"/>
      <c r="BC68" s="6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156"/>
      <c r="BQ68" s="156"/>
      <c r="BR68" s="156"/>
      <c r="BS68" s="25"/>
      <c r="BT68" s="25"/>
      <c r="BU68" s="25"/>
      <c r="BV68" s="25"/>
      <c r="BW68" s="25"/>
      <c r="BX68" s="25"/>
      <c r="BY68" s="25"/>
      <c r="BZ68" s="25"/>
      <c r="CA68" s="127"/>
      <c r="CB68" s="120"/>
      <c r="CC68" s="120"/>
      <c r="CD68" s="120"/>
      <c r="CE68" s="120"/>
      <c r="CF68" s="120"/>
      <c r="CG68" s="120"/>
      <c r="CH68" s="120"/>
      <c r="CI68" s="120"/>
      <c r="CJ68" s="120"/>
      <c r="CK68" s="120"/>
      <c r="CL68" s="120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132" t="s">
        <v>213</v>
      </c>
      <c r="CY68" s="147"/>
      <c r="CZ68" s="51"/>
      <c r="DA68" s="51"/>
      <c r="DB68" s="51"/>
      <c r="DC68" s="117"/>
      <c r="DD68" s="25"/>
      <c r="DE68" s="25"/>
      <c r="DF68" s="25"/>
      <c r="DG68" s="122"/>
      <c r="DH68" s="25"/>
      <c r="DI68" s="25"/>
      <c r="DJ68" s="25"/>
      <c r="DK68" s="11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</row>
    <row r="69" spans="1:139" s="54" customFormat="1" x14ac:dyDescent="0.2">
      <c r="A69" s="58"/>
      <c r="B69" s="127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O69" s="121"/>
      <c r="P69" s="118"/>
      <c r="Q69" s="118"/>
      <c r="R69" s="118"/>
      <c r="S69" s="25" t="s">
        <v>277</v>
      </c>
      <c r="T69" s="54">
        <f t="shared" ref="T69:V78" si="13">IFERROR(MAX($T57:$U57)-T57,"")</f>
        <v>2.1485656446878221E-2</v>
      </c>
      <c r="U69" s="25">
        <f t="shared" si="13"/>
        <v>0</v>
      </c>
      <c r="V69" s="25">
        <f t="shared" si="13"/>
        <v>0</v>
      </c>
      <c r="W69" s="54">
        <f t="shared" ref="W69:X78" si="14">IFERROR(MAX($W57:$X57)-W57,"")</f>
        <v>0</v>
      </c>
      <c r="X69" s="25">
        <f t="shared" si="14"/>
        <v>2.7811013995839434E-2</v>
      </c>
      <c r="Y69" s="54">
        <f t="shared" ref="Y69:Z78" si="15">IFERROR(MAX($Y57:$Z57)-Y57,"")</f>
        <v>0</v>
      </c>
      <c r="Z69" s="25">
        <f t="shared" si="15"/>
        <v>1.8121149485187171E-2</v>
      </c>
      <c r="AA69" s="25">
        <f t="shared" ref="AA69:AB78" si="16">IFERROR(MAX($AA57:$AB57)-AA57,"")</f>
        <v>0.15464827340564241</v>
      </c>
      <c r="AB69" s="25">
        <f t="shared" si="16"/>
        <v>0</v>
      </c>
      <c r="AC69" s="54">
        <f t="shared" ref="AC69:AD78" si="17">IFERROR(MAX($AC57:$AD57)-AC57,"")</f>
        <v>0</v>
      </c>
      <c r="AD69" s="25">
        <f t="shared" si="17"/>
        <v>9.753600740626811E-2</v>
      </c>
      <c r="AF69" s="118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128"/>
      <c r="BC69" s="144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5"/>
      <c r="BO69" s="51"/>
      <c r="BP69" s="156"/>
      <c r="BQ69" s="156"/>
      <c r="BR69" s="156"/>
      <c r="BS69" s="25"/>
      <c r="BT69" s="25"/>
      <c r="BU69" s="25"/>
      <c r="BV69" s="25"/>
      <c r="BW69" s="25"/>
      <c r="BX69" s="25"/>
      <c r="BY69" s="25"/>
      <c r="BZ69" s="25"/>
      <c r="CA69" s="127"/>
      <c r="CB69" s="120"/>
      <c r="CC69" s="120"/>
      <c r="CD69" s="120"/>
      <c r="CE69" s="120"/>
      <c r="CF69" s="120"/>
      <c r="CG69" s="120"/>
      <c r="CH69" s="120"/>
      <c r="CI69" s="120"/>
      <c r="CJ69" s="120"/>
      <c r="CK69" s="120"/>
      <c r="CL69" s="120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128" t="s">
        <v>212</v>
      </c>
      <c r="CY69" s="147">
        <f>MAX(CY$56:CY$57)-CY56</f>
        <v>0</v>
      </c>
      <c r="CZ69" s="51">
        <f t="shared" ref="CZ69:DB69" si="18">MAX(CZ$56:CZ$57)-CZ56</f>
        <v>0</v>
      </c>
      <c r="DA69" s="51">
        <f t="shared" si="18"/>
        <v>0</v>
      </c>
      <c r="DB69" s="51">
        <f t="shared" si="18"/>
        <v>3.5423243162477358E-2</v>
      </c>
      <c r="DC69" s="54">
        <f>AVERAGE(CY69:DB69)</f>
        <v>8.8558107906193395E-3</v>
      </c>
      <c r="DD69" s="25"/>
      <c r="DE69" s="25"/>
      <c r="DF69" s="25"/>
      <c r="DG69" s="122"/>
      <c r="DH69" s="25"/>
      <c r="DI69" s="25"/>
      <c r="DJ69" s="25"/>
      <c r="DK69" s="11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</row>
    <row r="70" spans="1:139" s="54" customFormat="1" x14ac:dyDescent="0.2">
      <c r="A70" s="58"/>
      <c r="B70" s="127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O70" s="121"/>
      <c r="P70" s="118"/>
      <c r="Q70" s="118"/>
      <c r="R70" s="118"/>
      <c r="S70" s="51" t="s">
        <v>684</v>
      </c>
      <c r="T70" s="54">
        <f t="shared" si="13"/>
        <v>0.18677651151985308</v>
      </c>
      <c r="U70" s="25">
        <f t="shared" si="13"/>
        <v>0</v>
      </c>
      <c r="V70" s="25">
        <f t="shared" si="13"/>
        <v>0</v>
      </c>
      <c r="W70" s="54" t="str">
        <f t="shared" si="14"/>
        <v/>
      </c>
      <c r="X70" s="25" t="str">
        <f t="shared" si="14"/>
        <v/>
      </c>
      <c r="Y70" s="54" t="str">
        <f t="shared" si="15"/>
        <v/>
      </c>
      <c r="Z70" s="25" t="str">
        <f t="shared" si="15"/>
        <v/>
      </c>
      <c r="AA70" s="25">
        <f t="shared" si="16"/>
        <v>0.11513752576781533</v>
      </c>
      <c r="AB70" s="25">
        <f t="shared" si="16"/>
        <v>0</v>
      </c>
      <c r="AC70" s="54" t="str">
        <f t="shared" si="17"/>
        <v/>
      </c>
      <c r="AD70" s="25" t="str">
        <f t="shared" si="17"/>
        <v/>
      </c>
      <c r="AF70" s="118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128"/>
      <c r="BC70" s="144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5"/>
      <c r="BO70" s="51"/>
      <c r="BP70" s="156"/>
      <c r="BQ70" s="156"/>
      <c r="BR70" s="156"/>
      <c r="BS70" s="25"/>
      <c r="BT70" s="25"/>
      <c r="BU70" s="25"/>
      <c r="BV70" s="25"/>
      <c r="BW70" s="25"/>
      <c r="BX70" s="25"/>
      <c r="BY70" s="25"/>
      <c r="BZ70" s="25"/>
      <c r="CA70" s="127"/>
      <c r="CB70" s="120"/>
      <c r="CC70" s="120"/>
      <c r="CD70" s="120"/>
      <c r="CE70" s="120"/>
      <c r="CF70" s="120"/>
      <c r="CG70" s="120"/>
      <c r="CH70" s="120"/>
      <c r="CI70" s="120"/>
      <c r="CJ70" s="120"/>
      <c r="CK70" s="120"/>
      <c r="CL70" s="120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128" t="s">
        <v>211</v>
      </c>
      <c r="CY70" s="147">
        <f>MAX(CY$56:CY$57)-CY57</f>
        <v>0</v>
      </c>
      <c r="CZ70" s="51">
        <f t="shared" ref="CZ70:DB70" si="19">MAX(CZ$56:CZ$57)-CZ57</f>
        <v>0.15173351186206141</v>
      </c>
      <c r="DA70" s="51">
        <f t="shared" si="19"/>
        <v>0.24706087374192745</v>
      </c>
      <c r="DB70" s="51">
        <f t="shared" si="19"/>
        <v>0</v>
      </c>
      <c r="DC70" s="54">
        <f>AVERAGE(CY70:DB70)</f>
        <v>9.9698596400997208E-2</v>
      </c>
      <c r="DD70" s="25"/>
      <c r="DE70" s="25"/>
      <c r="DF70" s="25"/>
      <c r="DG70" s="122"/>
      <c r="DH70" s="25"/>
      <c r="DI70" s="25"/>
      <c r="DJ70" s="25"/>
      <c r="DK70" s="11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</row>
    <row r="71" spans="1:139" s="54" customFormat="1" x14ac:dyDescent="0.2">
      <c r="A71" s="25"/>
      <c r="B71" s="127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O71" s="121"/>
      <c r="P71" s="118"/>
      <c r="Q71" s="118"/>
      <c r="R71" s="118"/>
      <c r="S71" s="51" t="s">
        <v>685</v>
      </c>
      <c r="T71" s="54">
        <f t="shared" si="13"/>
        <v>0.21163346141166467</v>
      </c>
      <c r="U71" s="25">
        <f t="shared" si="13"/>
        <v>0</v>
      </c>
      <c r="V71" s="25">
        <f t="shared" si="13"/>
        <v>1.1102230246251565E-16</v>
      </c>
      <c r="W71" s="54">
        <f t="shared" si="14"/>
        <v>0.90646666312203406</v>
      </c>
      <c r="X71" s="25">
        <f t="shared" si="14"/>
        <v>0</v>
      </c>
      <c r="Y71" s="54">
        <f t="shared" si="15"/>
        <v>0</v>
      </c>
      <c r="Z71" s="25">
        <f t="shared" si="15"/>
        <v>9.9964980017282712E-2</v>
      </c>
      <c r="AA71" s="25" t="str">
        <f t="shared" si="16"/>
        <v/>
      </c>
      <c r="AB71" s="25" t="str">
        <f t="shared" si="16"/>
        <v/>
      </c>
      <c r="AC71" s="54">
        <f t="shared" si="17"/>
        <v>4.4408920985006262E-16</v>
      </c>
      <c r="AD71" s="25">
        <f t="shared" si="17"/>
        <v>0</v>
      </c>
      <c r="AF71" s="118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128"/>
      <c r="BC71" s="127"/>
      <c r="BD71" s="120"/>
      <c r="BE71" s="120"/>
      <c r="BF71" s="120"/>
      <c r="BG71" s="120"/>
      <c r="BH71" s="120"/>
      <c r="BI71" s="120"/>
      <c r="BJ71" s="120"/>
      <c r="BK71" s="120"/>
      <c r="BL71" s="120"/>
      <c r="BM71" s="120"/>
      <c r="BN71" s="120"/>
      <c r="BO71" s="25"/>
      <c r="BP71" s="156"/>
      <c r="BQ71" s="156"/>
      <c r="BR71" s="156"/>
      <c r="BS71" s="25"/>
      <c r="BT71" s="25"/>
      <c r="BU71" s="25"/>
      <c r="BV71" s="25"/>
      <c r="BW71" s="25"/>
      <c r="BX71" s="25"/>
      <c r="BY71" s="25"/>
      <c r="BZ71" s="25"/>
      <c r="CA71" s="127"/>
      <c r="CB71" s="120"/>
      <c r="CC71" s="120"/>
      <c r="CD71" s="120"/>
      <c r="CE71" s="120"/>
      <c r="CF71" s="120"/>
      <c r="CG71" s="120"/>
      <c r="CH71" s="120"/>
      <c r="CI71" s="120"/>
      <c r="CJ71" s="120"/>
      <c r="CK71" s="120"/>
      <c r="CL71" s="120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128"/>
      <c r="CY71" s="147"/>
      <c r="CZ71" s="51"/>
      <c r="DA71" s="51"/>
      <c r="DB71" s="51"/>
      <c r="DC71" s="117"/>
      <c r="DD71" s="25"/>
      <c r="DE71" s="25"/>
      <c r="DF71" s="25"/>
      <c r="DG71" s="122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</row>
    <row r="72" spans="1:139" s="54" customFormat="1" x14ac:dyDescent="0.2">
      <c r="A72" s="25"/>
      <c r="B72" s="127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O72" s="121"/>
      <c r="P72" s="118"/>
      <c r="Q72" s="118"/>
      <c r="R72" s="118"/>
      <c r="S72" s="51" t="s">
        <v>686</v>
      </c>
      <c r="T72" s="54">
        <f t="shared" si="13"/>
        <v>0</v>
      </c>
      <c r="U72" s="25">
        <f t="shared" si="13"/>
        <v>0.10878876930163839</v>
      </c>
      <c r="V72" s="25">
        <f t="shared" si="13"/>
        <v>0.10878876930163844</v>
      </c>
      <c r="W72" s="54">
        <f t="shared" si="14"/>
        <v>0</v>
      </c>
      <c r="X72" s="25">
        <f t="shared" si="14"/>
        <v>0.80434699348648031</v>
      </c>
      <c r="Y72" s="54">
        <f t="shared" si="15"/>
        <v>1.1054614099263838E-2</v>
      </c>
      <c r="Z72" s="25">
        <f t="shared" si="15"/>
        <v>0</v>
      </c>
      <c r="AA72" s="25" t="str">
        <f t="shared" si="16"/>
        <v/>
      </c>
      <c r="AB72" s="25" t="str">
        <f t="shared" si="16"/>
        <v/>
      </c>
      <c r="AC72" s="54">
        <f t="shared" si="17"/>
        <v>0</v>
      </c>
      <c r="AD72" s="25">
        <f t="shared" si="17"/>
        <v>0.62299041521038956</v>
      </c>
      <c r="AF72" s="118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128"/>
      <c r="BC72" s="127"/>
      <c r="BD72" s="120"/>
      <c r="BE72" s="120"/>
      <c r="BF72" s="120"/>
      <c r="BG72" s="120"/>
      <c r="BH72" s="120"/>
      <c r="BI72" s="120"/>
      <c r="BJ72" s="120"/>
      <c r="BK72" s="120"/>
      <c r="BL72" s="120"/>
      <c r="BM72" s="120"/>
      <c r="BN72" s="120"/>
      <c r="BO72" s="25"/>
      <c r="BP72" s="156"/>
      <c r="BQ72" s="156"/>
      <c r="BR72" s="156"/>
      <c r="BS72" s="25"/>
      <c r="BT72" s="25"/>
      <c r="BU72" s="25"/>
      <c r="BV72" s="25"/>
      <c r="BW72" s="25"/>
      <c r="BX72" s="25"/>
      <c r="BY72" s="25"/>
      <c r="BZ72" s="25"/>
      <c r="CA72" s="127"/>
      <c r="CB72" s="120"/>
      <c r="CC72" s="120"/>
      <c r="CD72" s="120"/>
      <c r="CE72" s="120"/>
      <c r="CF72" s="120"/>
      <c r="CG72" s="120"/>
      <c r="CH72" s="120"/>
      <c r="CI72" s="120"/>
      <c r="CJ72" s="120"/>
      <c r="CK72" s="120"/>
      <c r="CL72" s="120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122"/>
      <c r="CZ72" s="25"/>
      <c r="DA72" s="25"/>
      <c r="DB72" s="25"/>
      <c r="DC72" s="25"/>
      <c r="DD72" s="25"/>
      <c r="DE72" s="25"/>
      <c r="DF72" s="25"/>
      <c r="DG72" s="122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</row>
    <row r="73" spans="1:139" s="54" customFormat="1" x14ac:dyDescent="0.2">
      <c r="A73" s="25"/>
      <c r="B73" s="127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O73" s="121"/>
      <c r="P73" s="118"/>
      <c r="Q73" s="118"/>
      <c r="R73" s="118"/>
      <c r="S73" s="51" t="s">
        <v>687</v>
      </c>
      <c r="T73" s="54">
        <f t="shared" si="13"/>
        <v>0.11753026663668614</v>
      </c>
      <c r="U73" s="25">
        <f t="shared" si="13"/>
        <v>0</v>
      </c>
      <c r="V73" s="25">
        <f t="shared" si="13"/>
        <v>-2.2204460492503131E-16</v>
      </c>
      <c r="W73" s="54">
        <f t="shared" si="14"/>
        <v>0</v>
      </c>
      <c r="X73" s="25">
        <f t="shared" si="14"/>
        <v>0.13687601169902897</v>
      </c>
      <c r="Y73" s="54">
        <f t="shared" si="15"/>
        <v>0</v>
      </c>
      <c r="Z73" s="25">
        <f t="shared" si="15"/>
        <v>0.30851746104194749</v>
      </c>
      <c r="AA73" s="25">
        <f t="shared" si="16"/>
        <v>0.15884730383226808</v>
      </c>
      <c r="AB73" s="25">
        <f t="shared" si="16"/>
        <v>0</v>
      </c>
      <c r="AC73" s="54">
        <f t="shared" si="17"/>
        <v>0</v>
      </c>
      <c r="AD73" s="25">
        <f t="shared" si="17"/>
        <v>0</v>
      </c>
      <c r="AF73" s="118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128"/>
      <c r="BC73" s="127"/>
      <c r="BD73" s="120"/>
      <c r="BE73" s="120"/>
      <c r="BF73" s="120"/>
      <c r="BG73" s="120"/>
      <c r="BH73" s="120"/>
      <c r="BI73" s="120"/>
      <c r="BJ73" s="120"/>
      <c r="BK73" s="120"/>
      <c r="BL73" s="120"/>
      <c r="BM73" s="120"/>
      <c r="BN73" s="120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127"/>
      <c r="CB73" s="120"/>
      <c r="CC73" s="120"/>
      <c r="CD73" s="120"/>
      <c r="CE73" s="120"/>
      <c r="CF73" s="120"/>
      <c r="CG73" s="120"/>
      <c r="CH73" s="120"/>
      <c r="CI73" s="120"/>
      <c r="CJ73" s="120"/>
      <c r="CK73" s="120"/>
      <c r="CL73" s="120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128"/>
      <c r="CY73" s="122"/>
      <c r="CZ73" s="25"/>
      <c r="DA73" s="25"/>
      <c r="DB73" s="25"/>
      <c r="DC73" s="25"/>
      <c r="DD73" s="25"/>
      <c r="DE73" s="25"/>
      <c r="DF73" s="25"/>
      <c r="DG73" s="122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</row>
    <row r="74" spans="1:139" s="54" customFormat="1" x14ac:dyDescent="0.2">
      <c r="A74" s="25"/>
      <c r="B74" s="127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O74" s="121"/>
      <c r="P74" s="118"/>
      <c r="Q74" s="118"/>
      <c r="R74" s="118"/>
      <c r="S74" s="51" t="s">
        <v>688</v>
      </c>
      <c r="T74" s="54">
        <f t="shared" si="13"/>
        <v>0.13553498364795041</v>
      </c>
      <c r="U74" s="25">
        <f t="shared" si="13"/>
        <v>0</v>
      </c>
      <c r="V74" s="25">
        <f t="shared" si="13"/>
        <v>5.5511151231257827E-17</v>
      </c>
      <c r="W74" s="54">
        <f t="shared" si="14"/>
        <v>0.34093151844611219</v>
      </c>
      <c r="X74" s="25">
        <f t="shared" si="14"/>
        <v>0</v>
      </c>
      <c r="Y74" s="54">
        <f t="shared" si="15"/>
        <v>0</v>
      </c>
      <c r="Z74" s="25">
        <f t="shared" si="15"/>
        <v>2.10787324628888E-2</v>
      </c>
      <c r="AA74" s="25">
        <f t="shared" si="16"/>
        <v>0.14750686098426996</v>
      </c>
      <c r="AB74" s="25">
        <f t="shared" si="16"/>
        <v>0</v>
      </c>
      <c r="AC74" s="54">
        <f t="shared" si="17"/>
        <v>0.21083582069083884</v>
      </c>
      <c r="AD74" s="25">
        <f t="shared" si="17"/>
        <v>0</v>
      </c>
      <c r="AF74" s="118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128"/>
      <c r="BC74" s="127"/>
      <c r="BD74" s="120"/>
      <c r="BE74" s="120"/>
      <c r="BF74" s="120"/>
      <c r="BG74" s="120"/>
      <c r="BH74" s="120"/>
      <c r="BI74" s="120"/>
      <c r="BJ74" s="120"/>
      <c r="BK74" s="120"/>
      <c r="BL74" s="120"/>
      <c r="BM74" s="120"/>
      <c r="BN74" s="120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127"/>
      <c r="CB74" s="120"/>
      <c r="CC74" s="120"/>
      <c r="CD74" s="120"/>
      <c r="CE74" s="120"/>
      <c r="CF74" s="120"/>
      <c r="CG74" s="120"/>
      <c r="CH74" s="120"/>
      <c r="CI74" s="120"/>
      <c r="CJ74" s="120"/>
      <c r="CK74" s="120"/>
      <c r="CL74" s="120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128"/>
      <c r="CY74" s="122"/>
      <c r="CZ74" s="25"/>
      <c r="DA74" s="25"/>
      <c r="DB74" s="25"/>
      <c r="DC74" s="25"/>
      <c r="DD74" s="25"/>
      <c r="DE74" s="25"/>
      <c r="DF74" s="25"/>
      <c r="DG74" s="122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</row>
    <row r="75" spans="1:139" s="54" customFormat="1" x14ac:dyDescent="0.2">
      <c r="A75" s="25"/>
      <c r="B75" s="127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O75" s="121"/>
      <c r="P75" s="118"/>
      <c r="Q75" s="118"/>
      <c r="R75" s="118"/>
      <c r="S75" s="51" t="s">
        <v>689</v>
      </c>
      <c r="T75" s="54">
        <f t="shared" si="13"/>
        <v>7.5879716527662948E-3</v>
      </c>
      <c r="U75" s="25">
        <f t="shared" si="13"/>
        <v>0</v>
      </c>
      <c r="V75" s="25">
        <f t="shared" si="13"/>
        <v>-1.3877787807814457E-17</v>
      </c>
      <c r="W75" s="54">
        <f t="shared" si="14"/>
        <v>0</v>
      </c>
      <c r="X75" s="25">
        <f t="shared" si="14"/>
        <v>6.6075814261495423E-3</v>
      </c>
      <c r="Y75" s="54">
        <f t="shared" si="15"/>
        <v>7.3871754670288475E-2</v>
      </c>
      <c r="Z75" s="25">
        <f t="shared" si="15"/>
        <v>0</v>
      </c>
      <c r="AA75" s="25">
        <f t="shared" si="16"/>
        <v>0.14521461140872616</v>
      </c>
      <c r="AB75" s="25">
        <f t="shared" si="16"/>
        <v>0</v>
      </c>
      <c r="AC75" s="54">
        <f t="shared" si="17"/>
        <v>0</v>
      </c>
      <c r="AD75" s="25">
        <f t="shared" si="17"/>
        <v>0.14574021392789799</v>
      </c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128"/>
      <c r="BC75" s="127"/>
      <c r="BD75" s="120"/>
      <c r="BE75" s="120"/>
      <c r="BF75" s="120"/>
      <c r="BG75" s="120"/>
      <c r="BH75" s="120"/>
      <c r="BI75" s="120"/>
      <c r="BJ75" s="120"/>
      <c r="BK75" s="120"/>
      <c r="BL75" s="120"/>
      <c r="BM75" s="120"/>
      <c r="BN75" s="120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127"/>
      <c r="CB75" s="120"/>
      <c r="CC75" s="120"/>
      <c r="CD75" s="120"/>
      <c r="CE75" s="120"/>
      <c r="CF75" s="120"/>
      <c r="CG75" s="120"/>
      <c r="CH75" s="120"/>
      <c r="CI75" s="120"/>
      <c r="CJ75" s="120"/>
      <c r="CK75" s="120"/>
      <c r="CL75" s="120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128"/>
      <c r="CY75" s="122"/>
      <c r="CZ75" s="25"/>
      <c r="DA75" s="25"/>
      <c r="DB75" s="25"/>
      <c r="DC75" s="25"/>
      <c r="DD75" s="25"/>
      <c r="DE75" s="25"/>
      <c r="DF75" s="25"/>
      <c r="DG75" s="122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</row>
    <row r="76" spans="1:139" s="54" customFormat="1" x14ac:dyDescent="0.2">
      <c r="A76" s="25"/>
      <c r="B76" s="127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O76" s="121"/>
      <c r="P76" s="118"/>
      <c r="Q76" s="118"/>
      <c r="R76" s="118"/>
      <c r="S76" s="51" t="s">
        <v>690</v>
      </c>
      <c r="T76" s="54">
        <f t="shared" si="13"/>
        <v>0</v>
      </c>
      <c r="U76" s="25">
        <f t="shared" si="13"/>
        <v>0.11224370589884408</v>
      </c>
      <c r="V76" s="25">
        <f t="shared" si="13"/>
        <v>0.11224370589884411</v>
      </c>
      <c r="W76" s="54">
        <f t="shared" si="14"/>
        <v>0</v>
      </c>
      <c r="X76" s="25">
        <f t="shared" si="14"/>
        <v>0.3683022461899127</v>
      </c>
      <c r="Y76" s="54">
        <f t="shared" si="15"/>
        <v>0</v>
      </c>
      <c r="Z76" s="25">
        <f t="shared" si="15"/>
        <v>0.20446975466766579</v>
      </c>
      <c r="AA76" s="25">
        <f t="shared" si="16"/>
        <v>0.2502176712493408</v>
      </c>
      <c r="AB76" s="25">
        <f t="shared" si="16"/>
        <v>0</v>
      </c>
      <c r="AC76" s="54">
        <f t="shared" si="17"/>
        <v>8.9856568654443914E-2</v>
      </c>
      <c r="AD76" s="25">
        <f t="shared" si="17"/>
        <v>0</v>
      </c>
      <c r="AF76" s="118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128"/>
      <c r="BC76" s="127"/>
      <c r="BD76" s="120"/>
      <c r="BE76" s="120"/>
      <c r="BF76" s="120"/>
      <c r="BG76" s="120"/>
      <c r="BH76" s="120"/>
      <c r="BI76" s="120"/>
      <c r="BJ76" s="120"/>
      <c r="BK76" s="120"/>
      <c r="BL76" s="120"/>
      <c r="BM76" s="120"/>
      <c r="BN76" s="120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127"/>
      <c r="CB76" s="120"/>
      <c r="CC76" s="120"/>
      <c r="CD76" s="120"/>
      <c r="CE76" s="120"/>
      <c r="CF76" s="120"/>
      <c r="CG76" s="120"/>
      <c r="CH76" s="120"/>
      <c r="CI76" s="120"/>
      <c r="CJ76" s="120"/>
      <c r="CK76" s="120"/>
      <c r="CL76" s="120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128"/>
      <c r="CY76" s="122"/>
      <c r="CZ76" s="25"/>
      <c r="DA76" s="25"/>
      <c r="DB76" s="25"/>
      <c r="DC76" s="25"/>
      <c r="DD76" s="25"/>
      <c r="DE76" s="25"/>
      <c r="DF76" s="25"/>
      <c r="DG76" s="122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</row>
    <row r="77" spans="1:139" s="54" customFormat="1" x14ac:dyDescent="0.2">
      <c r="A77" s="25"/>
      <c r="B77" s="127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O77" s="121"/>
      <c r="P77" s="118"/>
      <c r="Q77" s="118"/>
      <c r="R77" s="118"/>
      <c r="S77" s="51" t="s">
        <v>691</v>
      </c>
      <c r="T77" s="54">
        <f t="shared" si="13"/>
        <v>7.4671309204845215E-2</v>
      </c>
      <c r="U77" s="25">
        <f t="shared" si="13"/>
        <v>0</v>
      </c>
      <c r="V77" s="25">
        <f t="shared" si="13"/>
        <v>0</v>
      </c>
      <c r="W77" s="54">
        <f t="shared" si="14"/>
        <v>7.4671309204845215E-2</v>
      </c>
      <c r="X77" s="25">
        <f t="shared" si="14"/>
        <v>0</v>
      </c>
      <c r="Y77" s="54">
        <f t="shared" si="15"/>
        <v>0.52145488307230548</v>
      </c>
      <c r="Z77" s="25">
        <f t="shared" si="15"/>
        <v>0</v>
      </c>
      <c r="AA77" s="25">
        <f t="shared" si="16"/>
        <v>0</v>
      </c>
      <c r="AB77" s="25">
        <f t="shared" si="16"/>
        <v>3.2451029470655035E-2</v>
      </c>
      <c r="AC77" s="54">
        <f t="shared" si="17"/>
        <v>0.2373283395223692</v>
      </c>
      <c r="AD77" s="25">
        <f t="shared" si="17"/>
        <v>0</v>
      </c>
      <c r="AF77" s="118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128"/>
      <c r="BC77" s="127"/>
      <c r="BD77" s="120"/>
      <c r="BE77" s="120"/>
      <c r="BF77" s="120"/>
      <c r="BG77" s="120"/>
      <c r="BH77" s="120"/>
      <c r="BI77" s="120"/>
      <c r="BJ77" s="120"/>
      <c r="BK77" s="120"/>
      <c r="BL77" s="120"/>
      <c r="BM77" s="120"/>
      <c r="BN77" s="120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127"/>
      <c r="CB77" s="120"/>
      <c r="CC77" s="120"/>
      <c r="CD77" s="120"/>
      <c r="CE77" s="120"/>
      <c r="CF77" s="120"/>
      <c r="CG77" s="120"/>
      <c r="CH77" s="120"/>
      <c r="CI77" s="120"/>
      <c r="CJ77" s="120"/>
      <c r="CK77" s="120"/>
      <c r="CL77" s="120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128"/>
      <c r="CY77" s="122"/>
      <c r="CZ77" s="25"/>
      <c r="DA77" s="25"/>
      <c r="DB77" s="25"/>
      <c r="DC77" s="25"/>
      <c r="DD77" s="25"/>
      <c r="DE77" s="25"/>
      <c r="DF77" s="25"/>
      <c r="DG77" s="122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</row>
    <row r="78" spans="1:139" s="54" customFormat="1" x14ac:dyDescent="0.2">
      <c r="A78" s="25"/>
      <c r="B78" s="127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O78" s="121"/>
      <c r="P78" s="118"/>
      <c r="Q78" s="118"/>
      <c r="R78" s="118"/>
      <c r="S78" s="51" t="s">
        <v>692</v>
      </c>
      <c r="T78" s="54">
        <f t="shared" si="13"/>
        <v>0</v>
      </c>
      <c r="U78" s="25">
        <f t="shared" si="13"/>
        <v>8.1912777065193787E-2</v>
      </c>
      <c r="V78" s="25">
        <f t="shared" si="13"/>
        <v>8.1912777065193759E-2</v>
      </c>
      <c r="W78" s="54">
        <f t="shared" si="14"/>
        <v>0</v>
      </c>
      <c r="X78" s="25">
        <f t="shared" si="14"/>
        <v>8.1912777065193787E-2</v>
      </c>
      <c r="Y78" s="54">
        <f t="shared" si="15"/>
        <v>0.17040782423857925</v>
      </c>
      <c r="Z78" s="25">
        <f t="shared" si="15"/>
        <v>0</v>
      </c>
      <c r="AA78" s="25">
        <f t="shared" si="16"/>
        <v>0.31810176801290113</v>
      </c>
      <c r="AB78" s="25">
        <f t="shared" si="16"/>
        <v>0</v>
      </c>
      <c r="AC78" s="54">
        <f t="shared" si="17"/>
        <v>0</v>
      </c>
      <c r="AD78" s="25">
        <f t="shared" si="17"/>
        <v>0.33180424537203046</v>
      </c>
      <c r="AF78" s="118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128"/>
      <c r="BC78" s="127"/>
      <c r="BD78" s="120"/>
      <c r="BE78" s="120"/>
      <c r="BF78" s="120"/>
      <c r="BG78" s="120"/>
      <c r="BH78" s="120"/>
      <c r="BI78" s="120"/>
      <c r="BJ78" s="120"/>
      <c r="BK78" s="120"/>
      <c r="BL78" s="120"/>
      <c r="BM78" s="120"/>
      <c r="BN78" s="120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127"/>
      <c r="CB78" s="120"/>
      <c r="CC78" s="120"/>
      <c r="CD78" s="120"/>
      <c r="CE78" s="120"/>
      <c r="CF78" s="120"/>
      <c r="CG78" s="120"/>
      <c r="CH78" s="120"/>
      <c r="CI78" s="120"/>
      <c r="CJ78" s="120"/>
      <c r="CK78" s="120"/>
      <c r="CL78" s="120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128"/>
      <c r="CY78" s="122"/>
      <c r="CZ78" s="25"/>
      <c r="DA78" s="25"/>
      <c r="DB78" s="25"/>
      <c r="DC78" s="25"/>
      <c r="DD78" s="25"/>
      <c r="DE78" s="25"/>
      <c r="DF78" s="25"/>
      <c r="DG78" s="122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</row>
    <row r="79" spans="1:139" s="54" customFormat="1" x14ac:dyDescent="0.2">
      <c r="A79" s="25"/>
      <c r="B79" s="127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O79" s="121"/>
      <c r="P79" s="118"/>
      <c r="Q79" s="118"/>
      <c r="R79" s="118"/>
      <c r="S79" s="51" t="s">
        <v>265</v>
      </c>
      <c r="T79" s="54">
        <f t="shared" ref="T79:AD79" si="20">AVERAGE(T69:T78)</f>
        <v>7.5522016052064406E-2</v>
      </c>
      <c r="U79" s="25">
        <f t="shared" si="20"/>
        <v>3.0294525226567625E-2</v>
      </c>
      <c r="V79" s="25">
        <f t="shared" ref="V79" si="21">AVERAGE(V69:V78)</f>
        <v>3.0294525226567625E-2</v>
      </c>
      <c r="W79" s="54">
        <f t="shared" ref="W79:X79" si="22">AVERAGE(W69:W78)</f>
        <v>0.14689661008588795</v>
      </c>
      <c r="X79" s="25">
        <f t="shared" si="22"/>
        <v>0.15842851376251163</v>
      </c>
      <c r="Y79" s="54">
        <f t="shared" si="20"/>
        <v>8.6309897342270778E-2</v>
      </c>
      <c r="Z79" s="25">
        <f t="shared" si="20"/>
        <v>7.2461341963885775E-2</v>
      </c>
      <c r="AA79" s="25">
        <f t="shared" ref="AA79:AB79" si="23">AVERAGE(AA69:AA78)</f>
        <v>0.16120925183262047</v>
      </c>
      <c r="AB79" s="25">
        <f t="shared" si="23"/>
        <v>4.0563786838318794E-3</v>
      </c>
      <c r="AC79" s="54">
        <f t="shared" si="20"/>
        <v>5.9780080985294713E-2</v>
      </c>
      <c r="AD79" s="25">
        <f t="shared" si="20"/>
        <v>0.13311898687962068</v>
      </c>
      <c r="AF79" s="153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128"/>
      <c r="BC79" s="127"/>
      <c r="BD79" s="120"/>
      <c r="BE79" s="120"/>
      <c r="BF79" s="120"/>
      <c r="BG79" s="120"/>
      <c r="BH79" s="120"/>
      <c r="BI79" s="120"/>
      <c r="BJ79" s="120"/>
      <c r="BK79" s="120"/>
      <c r="BL79" s="120"/>
      <c r="BM79" s="120"/>
      <c r="BN79" s="120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127"/>
      <c r="CB79" s="120"/>
      <c r="CC79" s="120"/>
      <c r="CD79" s="120"/>
      <c r="CE79" s="120"/>
      <c r="CF79" s="120"/>
      <c r="CG79" s="120"/>
      <c r="CH79" s="120"/>
      <c r="CI79" s="120"/>
      <c r="CJ79" s="120"/>
      <c r="CK79" s="120"/>
      <c r="CL79" s="120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128"/>
      <c r="CY79" s="122"/>
      <c r="CZ79" s="25"/>
      <c r="DA79" s="25"/>
      <c r="DB79" s="25"/>
      <c r="DC79" s="25"/>
      <c r="DD79" s="25"/>
      <c r="DE79" s="25"/>
      <c r="DF79" s="25"/>
      <c r="DG79" s="122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</row>
    <row r="80" spans="1:139" s="54" customFormat="1" x14ac:dyDescent="0.2">
      <c r="A80" s="25"/>
      <c r="B80" s="127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O80" s="121"/>
      <c r="P80" s="118"/>
      <c r="Q80" s="118"/>
      <c r="R80" s="118"/>
      <c r="S80" s="25"/>
      <c r="U80" s="25"/>
      <c r="V80" s="25"/>
      <c r="X80" s="25"/>
      <c r="Z80" s="25"/>
      <c r="AA80" s="25"/>
      <c r="AB80" s="25"/>
      <c r="AD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128"/>
      <c r="BC80" s="127"/>
      <c r="BD80" s="120"/>
      <c r="BE80" s="120"/>
      <c r="BF80" s="120"/>
      <c r="BG80" s="120"/>
      <c r="BH80" s="120"/>
      <c r="BI80" s="120"/>
      <c r="BJ80" s="120"/>
      <c r="BK80" s="120"/>
      <c r="BL80" s="120"/>
      <c r="BM80" s="120"/>
      <c r="BN80" s="120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127"/>
      <c r="CB80" s="120"/>
      <c r="CC80" s="120"/>
      <c r="CD80" s="120"/>
      <c r="CE80" s="120"/>
      <c r="CF80" s="120"/>
      <c r="CG80" s="120"/>
      <c r="CH80" s="120"/>
      <c r="CI80" s="120"/>
      <c r="CJ80" s="120"/>
      <c r="CK80" s="120"/>
      <c r="CL80" s="120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128"/>
      <c r="CY80" s="122"/>
      <c r="CZ80" s="25"/>
      <c r="DA80" s="25"/>
      <c r="DB80" s="25"/>
      <c r="DC80" s="25"/>
      <c r="DD80" s="25"/>
      <c r="DE80" s="25"/>
      <c r="DF80" s="25"/>
      <c r="DG80" s="122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</row>
    <row r="81" spans="1:139" s="10" customFormat="1" x14ac:dyDescent="0.2">
      <c r="A81" s="7"/>
      <c r="B81" s="2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30"/>
      <c r="O81" s="30"/>
      <c r="P81" s="31"/>
      <c r="Q81" s="31"/>
      <c r="R81" s="31"/>
      <c r="S81" s="31"/>
      <c r="T81" s="121"/>
      <c r="U81" s="118"/>
      <c r="V81" s="118"/>
      <c r="W81" s="190"/>
      <c r="X81" s="118"/>
      <c r="Y81" s="121"/>
      <c r="Z81" s="118"/>
      <c r="AA81" s="118"/>
      <c r="AB81" s="118"/>
      <c r="AC81" s="121"/>
      <c r="AD81" s="118"/>
      <c r="AE81" s="85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18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18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100"/>
      <c r="CZ81" s="23"/>
      <c r="DA81" s="23"/>
      <c r="DB81" s="23"/>
      <c r="DC81" s="23"/>
      <c r="DD81" s="23"/>
      <c r="DE81" s="23"/>
      <c r="DF81" s="23"/>
      <c r="DG81" s="100"/>
      <c r="DH81" s="23"/>
      <c r="DI81" s="23"/>
      <c r="DJ81" s="23"/>
      <c r="DK81" s="23"/>
      <c r="DL81" s="23"/>
      <c r="DM81" s="23"/>
      <c r="DN81" s="23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</row>
    <row r="82" spans="1:139" s="10" customFormat="1" x14ac:dyDescent="0.2">
      <c r="A82" s="7"/>
      <c r="B82" s="2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30"/>
      <c r="O82" s="30"/>
      <c r="P82" s="31"/>
      <c r="Q82" s="31"/>
      <c r="R82" s="31"/>
      <c r="S82" s="31"/>
      <c r="T82" s="121"/>
      <c r="U82" s="118"/>
      <c r="V82" s="118"/>
      <c r="W82" s="121"/>
      <c r="X82" s="118"/>
      <c r="Y82" s="121"/>
      <c r="Z82" s="118"/>
      <c r="AA82" s="118"/>
      <c r="AB82" s="118"/>
      <c r="AC82" s="121"/>
      <c r="AD82" s="118"/>
      <c r="AE82" s="85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18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18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100"/>
      <c r="CZ82" s="23"/>
      <c r="DA82" s="23"/>
      <c r="DB82" s="23"/>
      <c r="DC82" s="23"/>
      <c r="DD82" s="23"/>
      <c r="DE82" s="23"/>
      <c r="DF82" s="23"/>
      <c r="DG82" s="100"/>
      <c r="DH82" s="23"/>
      <c r="DI82" s="23"/>
      <c r="DJ82" s="23"/>
      <c r="DK82" s="23"/>
      <c r="DL82" s="23"/>
      <c r="DM82" s="23"/>
      <c r="DN82" s="23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</row>
    <row r="83" spans="1:139" s="10" customFormat="1" x14ac:dyDescent="0.2">
      <c r="A83" s="7"/>
      <c r="B83" s="2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30"/>
      <c r="O83" s="30"/>
      <c r="P83" s="31"/>
      <c r="Q83" s="31"/>
      <c r="R83" s="31"/>
      <c r="S83" s="31"/>
      <c r="T83" s="121"/>
      <c r="U83" s="118"/>
      <c r="V83" s="118"/>
      <c r="W83" s="121"/>
      <c r="X83" s="118"/>
      <c r="Y83" s="121"/>
      <c r="Z83" s="118"/>
      <c r="AA83" s="118"/>
      <c r="AB83" s="118"/>
      <c r="AC83" s="121"/>
      <c r="AD83" s="118"/>
      <c r="AE83" s="85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18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18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100"/>
      <c r="CZ83" s="23"/>
      <c r="DA83" s="23"/>
      <c r="DB83" s="23"/>
      <c r="DC83" s="23"/>
      <c r="DD83" s="23"/>
      <c r="DE83" s="23"/>
      <c r="DF83" s="23"/>
      <c r="DG83" s="100"/>
      <c r="DH83" s="23"/>
      <c r="DI83" s="23"/>
      <c r="DJ83" s="23"/>
      <c r="DK83" s="23"/>
      <c r="DL83" s="23"/>
      <c r="DM83" s="23"/>
      <c r="DN83" s="23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</row>
    <row r="84" spans="1:139" s="10" customFormat="1" x14ac:dyDescent="0.2">
      <c r="A84" s="7"/>
      <c r="B84" s="2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30"/>
      <c r="O84" s="30"/>
      <c r="P84" s="31"/>
      <c r="Q84" s="31"/>
      <c r="R84" s="31"/>
      <c r="S84" s="31"/>
      <c r="T84" s="121"/>
      <c r="U84" s="118"/>
      <c r="V84" s="118"/>
      <c r="W84" s="121"/>
      <c r="X84" s="118"/>
      <c r="Y84" s="121"/>
      <c r="Z84" s="118"/>
      <c r="AA84" s="118"/>
      <c r="AB84" s="118"/>
      <c r="AC84" s="121"/>
      <c r="AD84" s="118"/>
      <c r="AE84" s="85"/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18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18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100"/>
      <c r="CZ84" s="23"/>
      <c r="DA84" s="23"/>
      <c r="DB84" s="23"/>
      <c r="DC84" s="23"/>
      <c r="DD84" s="23"/>
      <c r="DE84" s="23"/>
      <c r="DF84" s="23"/>
      <c r="DG84" s="100"/>
      <c r="DH84" s="23"/>
      <c r="DI84" s="23"/>
      <c r="DJ84" s="23"/>
      <c r="DK84" s="23"/>
      <c r="DL84" s="23"/>
      <c r="DM84" s="23"/>
      <c r="DN84" s="23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</row>
    <row r="85" spans="1:139" s="10" customFormat="1" x14ac:dyDescent="0.2">
      <c r="A85" s="7"/>
      <c r="B85" s="2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30"/>
      <c r="O85" s="30"/>
      <c r="P85" s="31"/>
      <c r="Q85" s="31"/>
      <c r="R85" s="31"/>
      <c r="S85" s="31"/>
      <c r="T85" s="121"/>
      <c r="U85" s="118"/>
      <c r="V85" s="118"/>
      <c r="W85" s="121"/>
      <c r="X85" s="118"/>
      <c r="Y85" s="121"/>
      <c r="Z85" s="118"/>
      <c r="AA85" s="118"/>
      <c r="AB85" s="118"/>
      <c r="AC85" s="121"/>
      <c r="AD85" s="118"/>
      <c r="AE85" s="85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18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18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100"/>
      <c r="CZ85" s="23"/>
      <c r="DA85" s="23"/>
      <c r="DB85" s="23"/>
      <c r="DC85" s="23"/>
      <c r="DD85" s="23"/>
      <c r="DE85" s="23"/>
      <c r="DF85" s="23"/>
      <c r="DG85" s="100"/>
      <c r="DH85" s="23"/>
      <c r="DI85" s="23"/>
      <c r="DJ85" s="23"/>
      <c r="DK85" s="23"/>
      <c r="DL85" s="23"/>
      <c r="DM85" s="23"/>
      <c r="DN85" s="23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</row>
    <row r="86" spans="1:139" s="10" customFormat="1" x14ac:dyDescent="0.2">
      <c r="A86" s="7"/>
      <c r="B86" s="2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30"/>
      <c r="O86" s="30"/>
      <c r="P86" s="31"/>
      <c r="Q86" s="31"/>
      <c r="R86" s="31"/>
      <c r="S86" s="31"/>
      <c r="T86" s="54"/>
      <c r="U86" s="25"/>
      <c r="V86" s="25"/>
      <c r="W86" s="54"/>
      <c r="X86" s="25"/>
      <c r="Y86" s="54"/>
      <c r="Z86" s="25"/>
      <c r="AA86" s="25"/>
      <c r="AB86" s="25"/>
      <c r="AC86" s="54"/>
      <c r="AD86" s="25"/>
      <c r="AE86" s="85"/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18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18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100"/>
      <c r="CZ86" s="23"/>
      <c r="DA86" s="23"/>
      <c r="DB86" s="23"/>
      <c r="DC86" s="23"/>
      <c r="DD86" s="23"/>
      <c r="DE86" s="23"/>
      <c r="DF86" s="23"/>
      <c r="DG86" s="100"/>
      <c r="DH86" s="23"/>
      <c r="DI86" s="23"/>
      <c r="DJ86" s="23"/>
      <c r="DK86" s="23"/>
      <c r="DL86" s="23"/>
      <c r="DM86" s="23"/>
      <c r="DN86" s="23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</row>
    <row r="87" spans="1:139" s="10" customFormat="1" x14ac:dyDescent="0.2">
      <c r="A87" s="7"/>
      <c r="B87" s="2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30"/>
      <c r="O87" s="30"/>
      <c r="P87" s="31"/>
      <c r="Q87" s="31"/>
      <c r="R87" s="31"/>
      <c r="S87" s="31"/>
      <c r="T87" s="54"/>
      <c r="U87" s="25"/>
      <c r="V87" s="25"/>
      <c r="W87" s="54"/>
      <c r="X87" s="25"/>
      <c r="Y87" s="54"/>
      <c r="Z87" s="25"/>
      <c r="AA87" s="25"/>
      <c r="AB87" s="25"/>
      <c r="AC87" s="54"/>
      <c r="AD87" s="25"/>
      <c r="AE87" s="85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18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18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100"/>
      <c r="CZ87" s="23"/>
      <c r="DA87" s="23"/>
      <c r="DB87" s="23"/>
      <c r="DC87" s="23"/>
      <c r="DD87" s="23"/>
      <c r="DE87" s="23"/>
      <c r="DF87" s="23"/>
      <c r="DG87" s="100"/>
      <c r="DH87" s="23"/>
      <c r="DI87" s="23"/>
      <c r="DJ87" s="23"/>
      <c r="DK87" s="23"/>
      <c r="DL87" s="23"/>
      <c r="DM87" s="23"/>
      <c r="DN87" s="23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</row>
    <row r="88" spans="1:139" s="10" customFormat="1" x14ac:dyDescent="0.2">
      <c r="A88" s="7"/>
      <c r="B88" s="2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30"/>
      <c r="O88" s="30"/>
      <c r="P88" s="31"/>
      <c r="Q88" s="31"/>
      <c r="R88" s="31"/>
      <c r="S88" s="31"/>
      <c r="T88" s="54"/>
      <c r="U88" s="25"/>
      <c r="V88" s="25"/>
      <c r="W88" s="54"/>
      <c r="X88" s="25"/>
      <c r="Y88" s="54"/>
      <c r="Z88" s="25"/>
      <c r="AA88" s="25"/>
      <c r="AB88" s="25"/>
      <c r="AC88" s="54"/>
      <c r="AD88" s="25"/>
      <c r="AE88" s="85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18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18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100"/>
      <c r="CZ88" s="23"/>
      <c r="DA88" s="23"/>
      <c r="DB88" s="23"/>
      <c r="DC88" s="23"/>
      <c r="DD88" s="23"/>
      <c r="DE88" s="23"/>
      <c r="DF88" s="23"/>
      <c r="DG88" s="100"/>
      <c r="DH88" s="23"/>
      <c r="DI88" s="23"/>
      <c r="DJ88" s="23"/>
      <c r="DK88" s="23"/>
      <c r="DL88" s="23"/>
      <c r="DM88" s="23"/>
      <c r="DN88" s="23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</row>
    <row r="89" spans="1:139" s="10" customFormat="1" x14ac:dyDescent="0.2">
      <c r="A89" s="7"/>
      <c r="B89" s="2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30"/>
      <c r="O89" s="30"/>
      <c r="P89" s="31"/>
      <c r="Q89" s="31"/>
      <c r="R89" s="31"/>
      <c r="S89" s="31"/>
      <c r="T89" s="54"/>
      <c r="U89" s="25"/>
      <c r="V89" s="25"/>
      <c r="W89" s="54"/>
      <c r="X89" s="25"/>
      <c r="Y89" s="54"/>
      <c r="Z89" s="25"/>
      <c r="AA89" s="25"/>
      <c r="AB89" s="25"/>
      <c r="AC89" s="54"/>
      <c r="AD89" s="25"/>
      <c r="AE89" s="85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18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18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100"/>
      <c r="CZ89" s="23"/>
      <c r="DA89" s="23"/>
      <c r="DB89" s="23"/>
      <c r="DC89" s="23"/>
      <c r="DD89" s="23"/>
      <c r="DE89" s="23"/>
      <c r="DF89" s="23"/>
      <c r="DG89" s="100"/>
      <c r="DH89" s="23"/>
      <c r="DI89" s="23"/>
      <c r="DJ89" s="23"/>
      <c r="DK89" s="23"/>
      <c r="DL89" s="23"/>
      <c r="DM89" s="23"/>
      <c r="DN89" s="23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</row>
    <row r="90" spans="1:139" s="10" customFormat="1" x14ac:dyDescent="0.2">
      <c r="A90" s="7"/>
      <c r="B90" s="2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30"/>
      <c r="O90" s="30"/>
      <c r="P90" s="31"/>
      <c r="Q90" s="31"/>
      <c r="R90" s="31"/>
      <c r="S90" s="31"/>
      <c r="T90" s="54"/>
      <c r="U90" s="25"/>
      <c r="V90" s="25"/>
      <c r="W90" s="54"/>
      <c r="X90" s="25"/>
      <c r="Y90" s="54"/>
      <c r="Z90" s="25"/>
      <c r="AA90" s="25"/>
      <c r="AB90" s="25"/>
      <c r="AC90" s="54"/>
      <c r="AD90" s="25"/>
      <c r="AE90" s="85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18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18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100"/>
      <c r="CZ90" s="23"/>
      <c r="DA90" s="23"/>
      <c r="DB90" s="23"/>
      <c r="DC90" s="23"/>
      <c r="DD90" s="23"/>
      <c r="DE90" s="23"/>
      <c r="DF90" s="23"/>
      <c r="DG90" s="100"/>
      <c r="DH90" s="23"/>
      <c r="DI90" s="23"/>
      <c r="DJ90" s="23"/>
      <c r="DK90" s="23"/>
      <c r="DL90" s="23"/>
      <c r="DM90" s="23"/>
      <c r="DN90" s="23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</row>
    <row r="91" spans="1:139" s="10" customFormat="1" x14ac:dyDescent="0.2">
      <c r="A91" s="7"/>
      <c r="B91" s="2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30"/>
      <c r="O91" s="30"/>
      <c r="P91" s="31"/>
      <c r="Q91" s="31"/>
      <c r="R91" s="31"/>
      <c r="S91" s="31"/>
      <c r="T91" s="54"/>
      <c r="U91" s="25"/>
      <c r="V91" s="25"/>
      <c r="W91" s="54"/>
      <c r="X91" s="25"/>
      <c r="Y91" s="54"/>
      <c r="Z91" s="25"/>
      <c r="AA91" s="25"/>
      <c r="AB91" s="25"/>
      <c r="AC91" s="54"/>
      <c r="AD91" s="25"/>
      <c r="AE91" s="85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18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18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100"/>
      <c r="CZ91" s="23"/>
      <c r="DA91" s="23"/>
      <c r="DB91" s="23"/>
      <c r="DC91" s="23"/>
      <c r="DD91" s="23"/>
      <c r="DE91" s="23"/>
      <c r="DF91" s="23"/>
      <c r="DG91" s="100"/>
      <c r="DH91" s="23"/>
      <c r="DI91" s="23"/>
      <c r="DJ91" s="23"/>
      <c r="DK91" s="23"/>
      <c r="DL91" s="23"/>
      <c r="DM91" s="23"/>
      <c r="DN91" s="23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</row>
    <row r="92" spans="1:139" s="10" customFormat="1" x14ac:dyDescent="0.2">
      <c r="A92" s="7"/>
      <c r="B92" s="2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30"/>
      <c r="O92" s="30"/>
      <c r="P92" s="31"/>
      <c r="Q92" s="31"/>
      <c r="R92" s="31"/>
      <c r="S92" s="31"/>
      <c r="T92" s="54"/>
      <c r="U92" s="25"/>
      <c r="V92" s="25"/>
      <c r="W92" s="54"/>
      <c r="X92" s="25"/>
      <c r="Y92" s="54"/>
      <c r="Z92" s="25"/>
      <c r="AA92" s="25"/>
      <c r="AB92" s="25"/>
      <c r="AC92" s="54"/>
      <c r="AD92" s="25"/>
      <c r="AE92" s="85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18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18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100"/>
      <c r="CZ92" s="23"/>
      <c r="DA92" s="23"/>
      <c r="DB92" s="23"/>
      <c r="DC92" s="23"/>
      <c r="DD92" s="23"/>
      <c r="DE92" s="23"/>
      <c r="DF92" s="23"/>
      <c r="DG92" s="100"/>
      <c r="DH92" s="23"/>
      <c r="DI92" s="23"/>
      <c r="DJ92" s="23"/>
      <c r="DK92" s="23"/>
      <c r="DL92" s="23"/>
      <c r="DM92" s="23"/>
      <c r="DN92" s="23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</row>
    <row r="93" spans="1:139" s="10" customFormat="1" x14ac:dyDescent="0.2">
      <c r="A93" s="7"/>
      <c r="B93" s="2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30"/>
      <c r="O93" s="30"/>
      <c r="P93" s="31"/>
      <c r="Q93" s="31"/>
      <c r="R93" s="31"/>
      <c r="S93" s="31"/>
      <c r="T93" s="54"/>
      <c r="U93" s="25"/>
      <c r="V93" s="25"/>
      <c r="W93" s="54"/>
      <c r="X93" s="25"/>
      <c r="Y93" s="54"/>
      <c r="Z93" s="25"/>
      <c r="AA93" s="25"/>
      <c r="AB93" s="25"/>
      <c r="AC93" s="54"/>
      <c r="AD93" s="25"/>
      <c r="AE93" s="85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18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18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100"/>
      <c r="CZ93" s="23"/>
      <c r="DA93" s="23"/>
      <c r="DB93" s="23"/>
      <c r="DC93" s="23"/>
      <c r="DD93" s="23"/>
      <c r="DE93" s="23"/>
      <c r="DF93" s="23"/>
      <c r="DG93" s="100"/>
      <c r="DH93" s="23"/>
      <c r="DI93" s="23"/>
      <c r="DJ93" s="23"/>
      <c r="DK93" s="23"/>
      <c r="DL93" s="23"/>
      <c r="DM93" s="23"/>
      <c r="DN93" s="23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</row>
    <row r="94" spans="1:139" s="10" customFormat="1" x14ac:dyDescent="0.2">
      <c r="A94" s="7"/>
      <c r="B94" s="2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30"/>
      <c r="O94" s="30"/>
      <c r="P94" s="31"/>
      <c r="Q94" s="31"/>
      <c r="R94" s="31"/>
      <c r="S94" s="31"/>
      <c r="T94" s="54"/>
      <c r="U94" s="25"/>
      <c r="V94" s="25"/>
      <c r="W94" s="54"/>
      <c r="X94" s="25"/>
      <c r="Y94" s="54"/>
      <c r="Z94" s="25"/>
      <c r="AA94" s="25"/>
      <c r="AB94" s="25"/>
      <c r="AC94" s="54"/>
      <c r="AD94" s="25"/>
      <c r="AE94" s="85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18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18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100"/>
      <c r="CZ94" s="23"/>
      <c r="DA94" s="23"/>
      <c r="DB94" s="23"/>
      <c r="DC94" s="23"/>
      <c r="DD94" s="23"/>
      <c r="DE94" s="23"/>
      <c r="DF94" s="23"/>
      <c r="DG94" s="100"/>
      <c r="DH94" s="23"/>
      <c r="DI94" s="23"/>
      <c r="DJ94" s="23"/>
      <c r="DK94" s="23"/>
      <c r="DL94" s="23"/>
      <c r="DM94" s="23"/>
      <c r="DN94" s="23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</row>
    <row r="95" spans="1:139" s="10" customFormat="1" x14ac:dyDescent="0.2">
      <c r="A95" s="7"/>
      <c r="B95" s="2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30"/>
      <c r="O95" s="30"/>
      <c r="P95" s="31"/>
      <c r="Q95" s="31"/>
      <c r="R95" s="31"/>
      <c r="S95" s="31"/>
      <c r="T95" s="54"/>
      <c r="U95" s="25"/>
      <c r="V95" s="25"/>
      <c r="W95" s="54"/>
      <c r="X95" s="25"/>
      <c r="Y95" s="54"/>
      <c r="Z95" s="25"/>
      <c r="AA95" s="25"/>
      <c r="AB95" s="25"/>
      <c r="AC95" s="54"/>
      <c r="AD95" s="25"/>
      <c r="AE95" s="85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18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18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100"/>
      <c r="CZ95" s="23"/>
      <c r="DA95" s="23"/>
      <c r="DB95" s="23"/>
      <c r="DC95" s="23"/>
      <c r="DD95" s="23"/>
      <c r="DE95" s="23"/>
      <c r="DF95" s="23"/>
      <c r="DG95" s="100"/>
      <c r="DH95" s="23"/>
      <c r="DI95" s="23"/>
      <c r="DJ95" s="23"/>
      <c r="DK95" s="23"/>
      <c r="DL95" s="23"/>
      <c r="DM95" s="23"/>
      <c r="DN95" s="23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</row>
    <row r="96" spans="1:139" s="10" customFormat="1" x14ac:dyDescent="0.2">
      <c r="A96" s="7"/>
      <c r="B96" s="2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30"/>
      <c r="O96" s="30"/>
      <c r="P96" s="31"/>
      <c r="Q96" s="31"/>
      <c r="R96" s="31"/>
      <c r="S96" s="31"/>
      <c r="T96" s="54"/>
      <c r="U96" s="25"/>
      <c r="V96" s="25"/>
      <c r="W96" s="54"/>
      <c r="X96" s="25"/>
      <c r="Y96" s="54"/>
      <c r="Z96" s="25"/>
      <c r="AA96" s="25"/>
      <c r="AB96" s="25"/>
      <c r="AC96" s="54"/>
      <c r="AD96" s="25"/>
      <c r="AE96" s="85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18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18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100"/>
      <c r="CZ96" s="23"/>
      <c r="DA96" s="23"/>
      <c r="DB96" s="23"/>
      <c r="DC96" s="23"/>
      <c r="DD96" s="23"/>
      <c r="DE96" s="23"/>
      <c r="DF96" s="23"/>
      <c r="DG96" s="100"/>
      <c r="DH96" s="23"/>
      <c r="DI96" s="23"/>
      <c r="DJ96" s="23"/>
      <c r="DK96" s="23"/>
      <c r="DL96" s="23"/>
      <c r="DM96" s="23"/>
      <c r="DN96" s="23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</row>
    <row r="97" spans="1:118" x14ac:dyDescent="0.2">
      <c r="AE97" s="85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</row>
    <row r="98" spans="1:118" x14ac:dyDescent="0.2">
      <c r="AE98" s="85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</row>
    <row r="99" spans="1:118" x14ac:dyDescent="0.2">
      <c r="AE99" s="85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</row>
    <row r="100" spans="1:118" x14ac:dyDescent="0.2">
      <c r="AE100" s="85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</row>
    <row r="101" spans="1:118" x14ac:dyDescent="0.2">
      <c r="AE101" s="85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</row>
    <row r="102" spans="1:118" x14ac:dyDescent="0.2">
      <c r="AE102" s="85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</row>
    <row r="103" spans="1:118" x14ac:dyDescent="0.2">
      <c r="AE103" s="85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</row>
    <row r="104" spans="1:118" x14ac:dyDescent="0.2">
      <c r="AE104" s="85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</row>
    <row r="105" spans="1:118" x14ac:dyDescent="0.2">
      <c r="AE105" s="85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</row>
    <row r="106" spans="1:118" x14ac:dyDescent="0.2">
      <c r="AE106" s="85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</row>
    <row r="107" spans="1:118" x14ac:dyDescent="0.2">
      <c r="AE107" s="85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</row>
    <row r="108" spans="1:118" x14ac:dyDescent="0.2">
      <c r="AE108" s="85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</row>
    <row r="109" spans="1:118" x14ac:dyDescent="0.2">
      <c r="AE109" s="85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</row>
    <row r="110" spans="1:118" s="8" customFormat="1" x14ac:dyDescent="0.2">
      <c r="A110" s="7"/>
      <c r="B110" s="2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32"/>
      <c r="O110" s="32"/>
      <c r="P110" s="33"/>
      <c r="Q110" s="33"/>
      <c r="R110" s="33"/>
      <c r="S110" s="33"/>
      <c r="T110" s="62"/>
      <c r="U110" s="26"/>
      <c r="V110" s="26"/>
      <c r="W110" s="62"/>
      <c r="X110" s="26"/>
      <c r="Y110" s="62"/>
      <c r="Z110" s="26"/>
      <c r="AA110" s="26"/>
      <c r="AB110" s="26"/>
      <c r="AC110" s="62"/>
      <c r="AD110" s="26"/>
      <c r="AE110" s="86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63"/>
      <c r="AR110" s="63"/>
      <c r="AS110" s="63"/>
      <c r="AT110" s="63"/>
      <c r="AU110" s="63"/>
      <c r="AV110" s="63"/>
      <c r="AW110" s="63"/>
      <c r="AX110" s="63"/>
      <c r="AY110" s="63"/>
      <c r="AZ110" s="63"/>
      <c r="BA110" s="63"/>
      <c r="BB110" s="63"/>
      <c r="BC110" s="18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CA110" s="18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Y110" s="99"/>
      <c r="CZ110" s="63"/>
      <c r="DA110" s="63"/>
      <c r="DB110" s="63"/>
      <c r="DC110" s="63"/>
      <c r="DD110" s="63"/>
      <c r="DE110" s="63"/>
      <c r="DF110" s="63"/>
      <c r="DG110" s="99"/>
      <c r="DH110" s="63"/>
      <c r="DI110" s="63"/>
      <c r="DJ110" s="63"/>
      <c r="DK110" s="63"/>
      <c r="DL110" s="63"/>
      <c r="DM110" s="63"/>
      <c r="DN110" s="63"/>
    </row>
    <row r="111" spans="1:118" s="8" customFormat="1" x14ac:dyDescent="0.2">
      <c r="A111" s="7"/>
      <c r="B111" s="2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32"/>
      <c r="O111" s="32"/>
      <c r="P111" s="33"/>
      <c r="Q111" s="33"/>
      <c r="R111" s="33"/>
      <c r="S111" s="33"/>
      <c r="T111" s="62"/>
      <c r="U111" s="26"/>
      <c r="V111" s="26"/>
      <c r="W111" s="62"/>
      <c r="X111" s="26"/>
      <c r="Y111" s="62"/>
      <c r="Z111" s="26"/>
      <c r="AA111" s="26"/>
      <c r="AB111" s="26"/>
      <c r="AC111" s="62"/>
      <c r="AD111" s="26"/>
      <c r="AE111" s="86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63"/>
      <c r="AR111" s="63"/>
      <c r="AS111" s="63"/>
      <c r="AT111" s="63"/>
      <c r="AU111" s="63"/>
      <c r="AV111" s="63"/>
      <c r="AW111" s="63"/>
      <c r="AX111" s="63"/>
      <c r="AY111" s="63"/>
      <c r="AZ111" s="63"/>
      <c r="BA111" s="63"/>
      <c r="BB111" s="63"/>
      <c r="BC111" s="18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CA111" s="18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Y111" s="99"/>
      <c r="CZ111" s="63"/>
      <c r="DA111" s="63"/>
      <c r="DB111" s="63"/>
      <c r="DC111" s="63"/>
      <c r="DD111" s="63"/>
      <c r="DE111" s="63"/>
      <c r="DF111" s="63"/>
      <c r="DG111" s="99"/>
      <c r="DH111" s="63"/>
      <c r="DI111" s="63"/>
      <c r="DJ111" s="63"/>
      <c r="DK111" s="63"/>
      <c r="DL111" s="63"/>
      <c r="DM111" s="63"/>
      <c r="DN111" s="63"/>
    </row>
    <row r="112" spans="1:118" x14ac:dyDescent="0.2">
      <c r="AE112" s="85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</row>
    <row r="113" spans="1:139" s="10" customFormat="1" x14ac:dyDescent="0.2">
      <c r="A113" s="7"/>
      <c r="B113" s="2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30"/>
      <c r="O113" s="30"/>
      <c r="P113" s="31"/>
      <c r="Q113" s="31"/>
      <c r="R113" s="31"/>
      <c r="S113" s="31"/>
      <c r="T113" s="54"/>
      <c r="U113" s="25"/>
      <c r="V113" s="25"/>
      <c r="W113" s="54"/>
      <c r="X113" s="25"/>
      <c r="Y113" s="54"/>
      <c r="Z113" s="25"/>
      <c r="AA113" s="25"/>
      <c r="AB113" s="25"/>
      <c r="AC113" s="54"/>
      <c r="AD113" s="25"/>
      <c r="AE113" s="85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18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18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100"/>
      <c r="CZ113" s="23"/>
      <c r="DA113" s="23"/>
      <c r="DB113" s="23"/>
      <c r="DC113" s="23"/>
      <c r="DD113" s="23"/>
      <c r="DE113" s="23"/>
      <c r="DF113" s="23"/>
      <c r="DG113" s="100"/>
      <c r="DH113" s="23"/>
      <c r="DI113" s="23"/>
      <c r="DJ113" s="23"/>
      <c r="DK113" s="23"/>
      <c r="DL113" s="23"/>
      <c r="DM113" s="23"/>
      <c r="DN113" s="23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</row>
    <row r="114" spans="1:139" s="10" customFormat="1" x14ac:dyDescent="0.2">
      <c r="A114" s="7"/>
      <c r="B114" s="2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30"/>
      <c r="O114" s="30"/>
      <c r="P114" s="31"/>
      <c r="Q114" s="31"/>
      <c r="R114" s="31"/>
      <c r="S114" s="31"/>
      <c r="T114" s="54"/>
      <c r="U114" s="25"/>
      <c r="V114" s="25"/>
      <c r="W114" s="54"/>
      <c r="X114" s="25"/>
      <c r="Y114" s="54"/>
      <c r="Z114" s="25"/>
      <c r="AA114" s="25"/>
      <c r="AB114" s="25"/>
      <c r="AC114" s="54"/>
      <c r="AD114" s="25"/>
      <c r="AE114" s="85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18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18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100"/>
      <c r="CZ114" s="23"/>
      <c r="DA114" s="23"/>
      <c r="DB114" s="23"/>
      <c r="DC114" s="23"/>
      <c r="DD114" s="23"/>
      <c r="DE114" s="23"/>
      <c r="DF114" s="23"/>
      <c r="DG114" s="100"/>
      <c r="DH114" s="23"/>
      <c r="DI114" s="23"/>
      <c r="DJ114" s="23"/>
      <c r="DK114" s="23"/>
      <c r="DL114" s="23"/>
      <c r="DM114" s="23"/>
      <c r="DN114" s="23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</row>
    <row r="115" spans="1:139" s="10" customFormat="1" x14ac:dyDescent="0.2">
      <c r="A115" s="7"/>
      <c r="B115" s="2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30"/>
      <c r="O115" s="30"/>
      <c r="P115" s="31"/>
      <c r="Q115" s="31"/>
      <c r="R115" s="31"/>
      <c r="S115" s="31"/>
      <c r="T115" s="54"/>
      <c r="U115" s="25"/>
      <c r="V115" s="25"/>
      <c r="W115" s="54"/>
      <c r="X115" s="25"/>
      <c r="Y115" s="54"/>
      <c r="Z115" s="25"/>
      <c r="AA115" s="25"/>
      <c r="AB115" s="25"/>
      <c r="AC115" s="54"/>
      <c r="AD115" s="25"/>
      <c r="AE115" s="85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18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18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100"/>
      <c r="CZ115" s="23"/>
      <c r="DA115" s="23"/>
      <c r="DB115" s="23"/>
      <c r="DC115" s="23"/>
      <c r="DD115" s="23"/>
      <c r="DE115" s="23"/>
      <c r="DF115" s="23"/>
      <c r="DG115" s="100"/>
      <c r="DH115" s="23"/>
      <c r="DI115" s="23"/>
      <c r="DJ115" s="23"/>
      <c r="DK115" s="23"/>
      <c r="DL115" s="23"/>
      <c r="DM115" s="23"/>
      <c r="DN115" s="23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</row>
    <row r="116" spans="1:139" s="10" customFormat="1" x14ac:dyDescent="0.2">
      <c r="A116" s="7"/>
      <c r="B116" s="2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30"/>
      <c r="O116" s="30"/>
      <c r="P116" s="31"/>
      <c r="Q116" s="31"/>
      <c r="R116" s="31"/>
      <c r="S116" s="31"/>
      <c r="T116" s="54"/>
      <c r="U116" s="25"/>
      <c r="V116" s="25"/>
      <c r="W116" s="54"/>
      <c r="X116" s="25"/>
      <c r="Y116" s="54"/>
      <c r="Z116" s="25"/>
      <c r="AA116" s="25"/>
      <c r="AB116" s="25"/>
      <c r="AC116" s="54"/>
      <c r="AD116" s="25"/>
      <c r="AE116" s="85"/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18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18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100"/>
      <c r="CZ116" s="23"/>
      <c r="DA116" s="23"/>
      <c r="DB116" s="23"/>
      <c r="DC116" s="23"/>
      <c r="DD116" s="23"/>
      <c r="DE116" s="23"/>
      <c r="DF116" s="23"/>
      <c r="DG116" s="100"/>
      <c r="DH116" s="23"/>
      <c r="DI116" s="23"/>
      <c r="DJ116" s="23"/>
      <c r="DK116" s="23"/>
      <c r="DL116" s="23"/>
      <c r="DM116" s="23"/>
      <c r="DN116" s="23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</row>
    <row r="117" spans="1:139" s="10" customFormat="1" x14ac:dyDescent="0.2">
      <c r="A117" s="7"/>
      <c r="B117" s="2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30"/>
      <c r="O117" s="30"/>
      <c r="P117" s="31"/>
      <c r="Q117" s="31"/>
      <c r="R117" s="31"/>
      <c r="S117" s="31"/>
      <c r="T117" s="54"/>
      <c r="U117" s="25"/>
      <c r="V117" s="25"/>
      <c r="W117" s="54"/>
      <c r="X117" s="25"/>
      <c r="Y117" s="54"/>
      <c r="Z117" s="25"/>
      <c r="AA117" s="25"/>
      <c r="AB117" s="25"/>
      <c r="AC117" s="54"/>
      <c r="AD117" s="25"/>
      <c r="AE117" s="85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18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18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100"/>
      <c r="CZ117" s="23"/>
      <c r="DA117" s="23"/>
      <c r="DB117" s="23"/>
      <c r="DC117" s="23"/>
      <c r="DD117" s="23"/>
      <c r="DE117" s="23"/>
      <c r="DF117" s="23"/>
      <c r="DG117" s="100"/>
      <c r="DH117" s="23"/>
      <c r="DI117" s="23"/>
      <c r="DJ117" s="23"/>
      <c r="DK117" s="23"/>
      <c r="DL117" s="23"/>
      <c r="DM117" s="23"/>
      <c r="DN117" s="23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</row>
    <row r="118" spans="1:139" s="10" customFormat="1" x14ac:dyDescent="0.2">
      <c r="A118" s="7"/>
      <c r="B118" s="2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30"/>
      <c r="O118" s="30"/>
      <c r="P118" s="31"/>
      <c r="Q118" s="31"/>
      <c r="R118" s="31"/>
      <c r="S118" s="31"/>
      <c r="T118" s="54"/>
      <c r="U118" s="25"/>
      <c r="V118" s="25"/>
      <c r="W118" s="54"/>
      <c r="X118" s="25"/>
      <c r="Y118" s="54"/>
      <c r="Z118" s="25"/>
      <c r="AA118" s="25"/>
      <c r="AB118" s="25"/>
      <c r="AC118" s="54"/>
      <c r="AD118" s="25"/>
      <c r="AE118" s="85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18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18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100"/>
      <c r="CZ118" s="23"/>
      <c r="DA118" s="23"/>
      <c r="DB118" s="23"/>
      <c r="DC118" s="23"/>
      <c r="DD118" s="23"/>
      <c r="DE118" s="23"/>
      <c r="DF118" s="23"/>
      <c r="DG118" s="100"/>
      <c r="DH118" s="23"/>
      <c r="DI118" s="23"/>
      <c r="DJ118" s="23"/>
      <c r="DK118" s="23"/>
      <c r="DL118" s="23"/>
      <c r="DM118" s="23"/>
      <c r="DN118" s="23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</row>
    <row r="119" spans="1:139" s="10" customFormat="1" x14ac:dyDescent="0.2">
      <c r="A119" s="7"/>
      <c r="B119" s="2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30"/>
      <c r="O119" s="30"/>
      <c r="P119" s="31"/>
      <c r="Q119" s="31"/>
      <c r="R119" s="31"/>
      <c r="S119" s="31"/>
      <c r="T119" s="54"/>
      <c r="U119" s="25"/>
      <c r="V119" s="25"/>
      <c r="W119" s="54"/>
      <c r="X119" s="25"/>
      <c r="Y119" s="54"/>
      <c r="Z119" s="25"/>
      <c r="AA119" s="25"/>
      <c r="AB119" s="25"/>
      <c r="AC119" s="54"/>
      <c r="AD119" s="25"/>
      <c r="AE119" s="85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18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18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100"/>
      <c r="CZ119" s="23"/>
      <c r="DA119" s="23"/>
      <c r="DB119" s="23"/>
      <c r="DC119" s="23"/>
      <c r="DD119" s="23"/>
      <c r="DE119" s="23"/>
      <c r="DF119" s="23"/>
      <c r="DG119" s="100"/>
      <c r="DH119" s="23"/>
      <c r="DI119" s="23"/>
      <c r="DJ119" s="23"/>
      <c r="DK119" s="23"/>
      <c r="DL119" s="23"/>
      <c r="DM119" s="23"/>
      <c r="DN119" s="23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</row>
    <row r="120" spans="1:139" s="10" customFormat="1" x14ac:dyDescent="0.2">
      <c r="A120" s="7"/>
      <c r="B120" s="2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30"/>
      <c r="O120" s="30"/>
      <c r="P120" s="31"/>
      <c r="Q120" s="31"/>
      <c r="R120" s="31"/>
      <c r="S120" s="31"/>
      <c r="T120" s="54"/>
      <c r="U120" s="25"/>
      <c r="V120" s="25"/>
      <c r="W120" s="54"/>
      <c r="X120" s="25"/>
      <c r="Y120" s="54"/>
      <c r="Z120" s="25"/>
      <c r="AA120" s="25"/>
      <c r="AB120" s="25"/>
      <c r="AC120" s="54"/>
      <c r="AD120" s="25"/>
      <c r="AE120" s="85"/>
      <c r="AF120" s="84"/>
      <c r="AG120" s="84"/>
      <c r="AH120" s="84"/>
      <c r="AI120" s="84"/>
      <c r="AJ120" s="84"/>
      <c r="AK120" s="84"/>
      <c r="AL120" s="84"/>
      <c r="AM120" s="84"/>
      <c r="AN120" s="84"/>
      <c r="AO120" s="84"/>
      <c r="AP120" s="84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18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18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100"/>
      <c r="CZ120" s="23"/>
      <c r="DA120" s="23"/>
      <c r="DB120" s="23"/>
      <c r="DC120" s="23"/>
      <c r="DD120" s="23"/>
      <c r="DE120" s="23"/>
      <c r="DF120" s="23"/>
      <c r="DG120" s="100"/>
      <c r="DH120" s="23"/>
      <c r="DI120" s="23"/>
      <c r="DJ120" s="23"/>
      <c r="DK120" s="23"/>
      <c r="DL120" s="23"/>
      <c r="DM120" s="23"/>
      <c r="DN120" s="23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</row>
    <row r="121" spans="1:139" s="10" customFormat="1" x14ac:dyDescent="0.2">
      <c r="A121" s="7"/>
      <c r="B121" s="2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30"/>
      <c r="O121" s="30"/>
      <c r="P121" s="31"/>
      <c r="Q121" s="31"/>
      <c r="R121" s="31"/>
      <c r="S121" s="31"/>
      <c r="T121" s="54"/>
      <c r="U121" s="25"/>
      <c r="V121" s="25"/>
      <c r="W121" s="54"/>
      <c r="X121" s="25"/>
      <c r="Y121" s="54"/>
      <c r="Z121" s="25"/>
      <c r="AA121" s="25"/>
      <c r="AB121" s="25"/>
      <c r="AC121" s="54"/>
      <c r="AD121" s="25"/>
      <c r="AE121" s="85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18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18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100"/>
      <c r="CZ121" s="23"/>
      <c r="DA121" s="23"/>
      <c r="DB121" s="23"/>
      <c r="DC121" s="23"/>
      <c r="DD121" s="23"/>
      <c r="DE121" s="23"/>
      <c r="DF121" s="23"/>
      <c r="DG121" s="100"/>
      <c r="DH121" s="23"/>
      <c r="DI121" s="23"/>
      <c r="DJ121" s="23"/>
      <c r="DK121" s="23"/>
      <c r="DL121" s="23"/>
      <c r="DM121" s="23"/>
      <c r="DN121" s="23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</row>
    <row r="136" spans="1:139" s="12" customFormat="1" x14ac:dyDescent="0.2">
      <c r="A136" s="7"/>
      <c r="B136" s="6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34"/>
      <c r="O136" s="34"/>
      <c r="P136" s="35"/>
      <c r="Q136" s="35"/>
      <c r="R136" s="35"/>
      <c r="S136" s="35"/>
      <c r="T136" s="62"/>
      <c r="U136" s="26"/>
      <c r="V136" s="26"/>
      <c r="W136" s="62"/>
      <c r="X136" s="26"/>
      <c r="Y136" s="62"/>
      <c r="Z136" s="26"/>
      <c r="AA136" s="26"/>
      <c r="AB136" s="26"/>
      <c r="AC136" s="62"/>
      <c r="AD136" s="26"/>
      <c r="AE136" s="86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1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21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99"/>
      <c r="CZ136" s="63"/>
      <c r="DA136" s="63"/>
      <c r="DB136" s="63"/>
      <c r="DC136" s="63"/>
      <c r="DD136" s="63"/>
      <c r="DE136" s="63"/>
      <c r="DF136" s="63"/>
      <c r="DG136" s="99"/>
      <c r="DH136" s="63"/>
      <c r="DI136" s="63"/>
      <c r="DJ136" s="63"/>
      <c r="DK136" s="63"/>
      <c r="DL136" s="63"/>
      <c r="DM136" s="63"/>
      <c r="DN136" s="6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</row>
    <row r="137" spans="1:139" s="12" customFormat="1" x14ac:dyDescent="0.2">
      <c r="A137" s="7"/>
      <c r="B137" s="6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34"/>
      <c r="O137" s="34"/>
      <c r="P137" s="35"/>
      <c r="Q137" s="35"/>
      <c r="R137" s="35"/>
      <c r="S137" s="35"/>
      <c r="T137" s="62"/>
      <c r="U137" s="26"/>
      <c r="V137" s="26"/>
      <c r="W137" s="62"/>
      <c r="X137" s="26"/>
      <c r="Y137" s="62"/>
      <c r="Z137" s="26"/>
      <c r="AA137" s="26"/>
      <c r="AB137" s="26"/>
      <c r="AC137" s="62"/>
      <c r="AD137" s="26"/>
      <c r="AE137" s="86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1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21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99"/>
      <c r="CZ137" s="63"/>
      <c r="DA137" s="63"/>
      <c r="DB137" s="63"/>
      <c r="DC137" s="63"/>
      <c r="DD137" s="63"/>
      <c r="DE137" s="63"/>
      <c r="DF137" s="63"/>
      <c r="DG137" s="99"/>
      <c r="DH137" s="63"/>
      <c r="DI137" s="63"/>
      <c r="DJ137" s="63"/>
      <c r="DK137" s="63"/>
      <c r="DL137" s="63"/>
      <c r="DM137" s="63"/>
      <c r="DN137" s="6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</row>
    <row r="138" spans="1:139" s="12" customFormat="1" x14ac:dyDescent="0.2">
      <c r="A138" s="7"/>
      <c r="B138" s="6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34"/>
      <c r="O138" s="34"/>
      <c r="P138" s="35"/>
      <c r="Q138" s="35"/>
      <c r="R138" s="35"/>
      <c r="S138" s="35"/>
      <c r="T138" s="62"/>
      <c r="U138" s="26"/>
      <c r="V138" s="26"/>
      <c r="W138" s="62"/>
      <c r="X138" s="26"/>
      <c r="Y138" s="62"/>
      <c r="Z138" s="26"/>
      <c r="AA138" s="26"/>
      <c r="AB138" s="26"/>
      <c r="AC138" s="62"/>
      <c r="AD138" s="26"/>
      <c r="AE138" s="86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1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21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99"/>
      <c r="CZ138" s="63"/>
      <c r="DA138" s="63"/>
      <c r="DB138" s="63"/>
      <c r="DC138" s="63"/>
      <c r="DD138" s="63"/>
      <c r="DE138" s="63"/>
      <c r="DF138" s="63"/>
      <c r="DG138" s="99"/>
      <c r="DH138" s="63"/>
      <c r="DI138" s="63"/>
      <c r="DJ138" s="63"/>
      <c r="DK138" s="63"/>
      <c r="DL138" s="63"/>
      <c r="DM138" s="63"/>
      <c r="DN138" s="6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</row>
    <row r="139" spans="1:139" s="12" customFormat="1" x14ac:dyDescent="0.2">
      <c r="A139" s="7"/>
      <c r="B139" s="6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34"/>
      <c r="O139" s="34"/>
      <c r="P139" s="35"/>
      <c r="Q139" s="35"/>
      <c r="R139" s="35"/>
      <c r="S139" s="35"/>
      <c r="T139" s="62"/>
      <c r="U139" s="26"/>
      <c r="V139" s="26"/>
      <c r="W139" s="62"/>
      <c r="X139" s="26"/>
      <c r="Y139" s="62"/>
      <c r="Z139" s="26"/>
      <c r="AA139" s="26"/>
      <c r="AB139" s="26"/>
      <c r="AC139" s="62"/>
      <c r="AD139" s="26"/>
      <c r="AE139" s="86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1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21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99"/>
      <c r="CZ139" s="63"/>
      <c r="DA139" s="63"/>
      <c r="DB139" s="63"/>
      <c r="DC139" s="63"/>
      <c r="DD139" s="63"/>
      <c r="DE139" s="63"/>
      <c r="DF139" s="63"/>
      <c r="DG139" s="99"/>
      <c r="DH139" s="63"/>
      <c r="DI139" s="63"/>
      <c r="DJ139" s="63"/>
      <c r="DK139" s="63"/>
      <c r="DL139" s="63"/>
      <c r="DM139" s="63"/>
      <c r="DN139" s="6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</row>
    <row r="140" spans="1:139" s="12" customFormat="1" x14ac:dyDescent="0.2">
      <c r="A140" s="7"/>
      <c r="B140" s="6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34"/>
      <c r="O140" s="34"/>
      <c r="P140" s="35"/>
      <c r="Q140" s="35"/>
      <c r="R140" s="35"/>
      <c r="S140" s="35"/>
      <c r="T140" s="62"/>
      <c r="U140" s="26"/>
      <c r="V140" s="26"/>
      <c r="W140" s="62"/>
      <c r="X140" s="26"/>
      <c r="Y140" s="62"/>
      <c r="Z140" s="26"/>
      <c r="AA140" s="26"/>
      <c r="AB140" s="26"/>
      <c r="AC140" s="62"/>
      <c r="AD140" s="26"/>
      <c r="AE140" s="86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1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21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99"/>
      <c r="CZ140" s="63"/>
      <c r="DA140" s="63"/>
      <c r="DB140" s="63"/>
      <c r="DC140" s="63"/>
      <c r="DD140" s="63"/>
      <c r="DE140" s="63"/>
      <c r="DF140" s="63"/>
      <c r="DG140" s="99"/>
      <c r="DH140" s="63"/>
      <c r="DI140" s="63"/>
      <c r="DJ140" s="63"/>
      <c r="DK140" s="63"/>
      <c r="DL140" s="63"/>
      <c r="DM140" s="63"/>
      <c r="DN140" s="6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</row>
    <row r="141" spans="1:139" s="12" customFormat="1" x14ac:dyDescent="0.2">
      <c r="A141" s="7"/>
      <c r="B141" s="6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34"/>
      <c r="O141" s="34"/>
      <c r="P141" s="35"/>
      <c r="Q141" s="35"/>
      <c r="R141" s="35"/>
      <c r="S141" s="35"/>
      <c r="T141" s="62"/>
      <c r="U141" s="26"/>
      <c r="V141" s="26"/>
      <c r="W141" s="62"/>
      <c r="X141" s="26"/>
      <c r="Y141" s="62"/>
      <c r="Z141" s="26"/>
      <c r="AA141" s="26"/>
      <c r="AB141" s="26"/>
      <c r="AC141" s="62"/>
      <c r="AD141" s="26"/>
      <c r="AE141" s="86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1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21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99"/>
      <c r="CZ141" s="63"/>
      <c r="DA141" s="63"/>
      <c r="DB141" s="63"/>
      <c r="DC141" s="63"/>
      <c r="DD141" s="63"/>
      <c r="DE141" s="63"/>
      <c r="DF141" s="63"/>
      <c r="DG141" s="99"/>
      <c r="DH141" s="63"/>
      <c r="DI141" s="63"/>
      <c r="DJ141" s="63"/>
      <c r="DK141" s="63"/>
      <c r="DL141" s="63"/>
      <c r="DM141" s="63"/>
      <c r="DN141" s="6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</row>
    <row r="142" spans="1:139" s="12" customFormat="1" x14ac:dyDescent="0.2">
      <c r="A142" s="7"/>
      <c r="B142" s="6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34"/>
      <c r="O142" s="34"/>
      <c r="P142" s="35"/>
      <c r="Q142" s="35"/>
      <c r="R142" s="35"/>
      <c r="S142" s="35"/>
      <c r="T142" s="62"/>
      <c r="U142" s="26"/>
      <c r="V142" s="26"/>
      <c r="W142" s="62"/>
      <c r="X142" s="26"/>
      <c r="Y142" s="62"/>
      <c r="Z142" s="26"/>
      <c r="AA142" s="26"/>
      <c r="AB142" s="26"/>
      <c r="AC142" s="62"/>
      <c r="AD142" s="26"/>
      <c r="AE142" s="86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1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21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99"/>
      <c r="CZ142" s="63"/>
      <c r="DA142" s="63"/>
      <c r="DB142" s="63"/>
      <c r="DC142" s="63"/>
      <c r="DD142" s="63"/>
      <c r="DE142" s="63"/>
      <c r="DF142" s="63"/>
      <c r="DG142" s="99"/>
      <c r="DH142" s="63"/>
      <c r="DI142" s="63"/>
      <c r="DJ142" s="63"/>
      <c r="DK142" s="63"/>
      <c r="DL142" s="63"/>
      <c r="DM142" s="63"/>
      <c r="DN142" s="6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</row>
    <row r="143" spans="1:139" s="12" customFormat="1" x14ac:dyDescent="0.2">
      <c r="A143" s="7"/>
      <c r="B143" s="6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34"/>
      <c r="O143" s="34"/>
      <c r="P143" s="35"/>
      <c r="Q143" s="35"/>
      <c r="R143" s="35"/>
      <c r="S143" s="35"/>
      <c r="T143" s="62"/>
      <c r="U143" s="26"/>
      <c r="V143" s="26"/>
      <c r="W143" s="62"/>
      <c r="X143" s="26"/>
      <c r="Y143" s="62"/>
      <c r="Z143" s="26"/>
      <c r="AA143" s="26"/>
      <c r="AB143" s="26"/>
      <c r="AC143" s="62"/>
      <c r="AD143" s="26"/>
      <c r="AE143" s="86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1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21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99"/>
      <c r="CZ143" s="63"/>
      <c r="DA143" s="63"/>
      <c r="DB143" s="63"/>
      <c r="DC143" s="63"/>
      <c r="DD143" s="63"/>
      <c r="DE143" s="63"/>
      <c r="DF143" s="63"/>
      <c r="DG143" s="99"/>
      <c r="DH143" s="63"/>
      <c r="DI143" s="63"/>
      <c r="DJ143" s="63"/>
      <c r="DK143" s="63"/>
      <c r="DL143" s="63"/>
      <c r="DM143" s="63"/>
      <c r="DN143" s="6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</row>
    <row r="144" spans="1:139" s="12" customFormat="1" x14ac:dyDescent="0.2">
      <c r="A144" s="7"/>
      <c r="B144" s="6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34"/>
      <c r="O144" s="34"/>
      <c r="P144" s="35"/>
      <c r="Q144" s="35"/>
      <c r="R144" s="35"/>
      <c r="S144" s="35"/>
      <c r="T144" s="62"/>
      <c r="U144" s="26"/>
      <c r="V144" s="26"/>
      <c r="W144" s="62"/>
      <c r="X144" s="26"/>
      <c r="Y144" s="62"/>
      <c r="Z144" s="26"/>
      <c r="AA144" s="26"/>
      <c r="AB144" s="26"/>
      <c r="AC144" s="62"/>
      <c r="AD144" s="26"/>
      <c r="AE144" s="86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1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21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99"/>
      <c r="CZ144" s="63"/>
      <c r="DA144" s="63"/>
      <c r="DB144" s="63"/>
      <c r="DC144" s="63"/>
      <c r="DD144" s="63"/>
      <c r="DE144" s="63"/>
      <c r="DF144" s="63"/>
      <c r="DG144" s="99"/>
      <c r="DH144" s="63"/>
      <c r="DI144" s="63"/>
      <c r="DJ144" s="63"/>
      <c r="DK144" s="63"/>
      <c r="DL144" s="63"/>
      <c r="DM144" s="63"/>
      <c r="DN144" s="6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</row>
    <row r="145" spans="1:139" s="12" customFormat="1" x14ac:dyDescent="0.2">
      <c r="A145" s="7"/>
      <c r="B145" s="6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34"/>
      <c r="O145" s="34"/>
      <c r="P145" s="35"/>
      <c r="Q145" s="35"/>
      <c r="R145" s="35"/>
      <c r="S145" s="35"/>
      <c r="T145" s="62"/>
      <c r="U145" s="26"/>
      <c r="V145" s="26"/>
      <c r="W145" s="62"/>
      <c r="X145" s="26"/>
      <c r="Y145" s="62"/>
      <c r="Z145" s="26"/>
      <c r="AA145" s="26"/>
      <c r="AB145" s="26"/>
      <c r="AC145" s="62"/>
      <c r="AD145" s="26"/>
      <c r="AE145" s="86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1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21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99"/>
      <c r="CZ145" s="63"/>
      <c r="DA145" s="63"/>
      <c r="DB145" s="63"/>
      <c r="DC145" s="63"/>
      <c r="DD145" s="63"/>
      <c r="DE145" s="63"/>
      <c r="DF145" s="63"/>
      <c r="DG145" s="99"/>
      <c r="DH145" s="63"/>
      <c r="DI145" s="63"/>
      <c r="DJ145" s="63"/>
      <c r="DK145" s="63"/>
      <c r="DL145" s="63"/>
      <c r="DM145" s="63"/>
      <c r="DN145" s="6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</row>
  </sheetData>
  <sortState xmlns:xlrd2="http://schemas.microsoft.com/office/spreadsheetml/2017/richdata2" ref="A2:EI52">
    <sortCondition ref="B2:B52"/>
    <sortCondition ref="S2:S52"/>
    <sortCondition ref="N2:N52"/>
    <sortCondition ref="R2:R52"/>
  </sortState>
  <conditionalFormatting sqref="O59:R64 O57:R57 S58:S64 S66:S68 O66:R70 N81:S1048576">
    <cfRule type="cellIs" dxfId="40" priority="281" operator="equal">
      <formula>"F"</formula>
    </cfRule>
    <cfRule type="cellIs" dxfId="39" priority="282" operator="equal">
      <formula>"B2"</formula>
    </cfRule>
    <cfRule type="cellIs" dxfId="38" priority="283" operator="equal">
      <formula>"C"</formula>
    </cfRule>
    <cfRule type="cellIs" dxfId="37" priority="284" operator="equal">
      <formula>"B1"</formula>
    </cfRule>
  </conditionalFormatting>
  <conditionalFormatting sqref="S53:S55 N1:S52">
    <cfRule type="cellIs" dxfId="36" priority="280" operator="equal">
      <formula>TRUE</formula>
    </cfRule>
  </conditionalFormatting>
  <conditionalFormatting sqref="S66">
    <cfRule type="colorScale" priority="2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4">
    <cfRule type="colorScale" priority="2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3">
    <cfRule type="colorScale" priority="2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2">
    <cfRule type="colorScale" priority="2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1">
    <cfRule type="colorScale" priority="2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0">
    <cfRule type="colorScale" priority="2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9">
    <cfRule type="colorScale" priority="1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81:N1048576 N1:N52 N56">
    <cfRule type="colorScale" priority="136">
      <colorScale>
        <cfvo type="min"/>
        <cfvo type="max"/>
        <color rgb="FFFCFCFF"/>
        <color rgb="FF63BE7B"/>
      </colorScale>
    </cfRule>
  </conditionalFormatting>
  <conditionalFormatting sqref="S58">
    <cfRule type="colorScale" priority="19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L71:XFD72 AG71:BA72 AG73:BZ79 A71:R79 CY73:XFD79">
    <cfRule type="colorScale" priority="2145">
      <colorScale>
        <cfvo type="min"/>
        <cfvo type="max"/>
        <color rgb="FF63BE7B"/>
        <color rgb="FFFCFCFF"/>
      </colorScale>
    </cfRule>
  </conditionalFormatting>
  <conditionalFormatting sqref="S67:S68">
    <cfRule type="colorScale" priority="24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81:S1048576 S1:S55">
    <cfRule type="colorScale" priority="2474">
      <colorScale>
        <cfvo type="min"/>
        <cfvo type="max"/>
        <color rgb="FFFCFCFF"/>
        <color rgb="FF63BE7B"/>
      </colorScale>
    </cfRule>
  </conditionalFormatting>
  <conditionalFormatting sqref="O58:S58">
    <cfRule type="cellIs" dxfId="35" priority="72" operator="equal">
      <formula>"F"</formula>
    </cfRule>
    <cfRule type="cellIs" dxfId="34" priority="73" operator="equal">
      <formula>"B2"</formula>
    </cfRule>
    <cfRule type="cellIs" dxfId="33" priority="74" operator="equal">
      <formula>"C"</formula>
    </cfRule>
    <cfRule type="cellIs" dxfId="32" priority="75" operator="equal">
      <formula>"B1"</formula>
    </cfRule>
  </conditionalFormatting>
  <conditionalFormatting sqref="O65:S65">
    <cfRule type="cellIs" dxfId="31" priority="62" operator="equal">
      <formula>"F"</formula>
    </cfRule>
    <cfRule type="cellIs" dxfId="30" priority="63" operator="equal">
      <formula>"B2"</formula>
    </cfRule>
    <cfRule type="cellIs" dxfId="29" priority="64" operator="equal">
      <formula>"C"</formula>
    </cfRule>
    <cfRule type="cellIs" dxfId="28" priority="65" operator="equal">
      <formula>"B1"</formula>
    </cfRule>
  </conditionalFormatting>
  <conditionalFormatting sqref="S65">
    <cfRule type="colorScale" priority="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70:S76 S78">
    <cfRule type="cellIs" dxfId="27" priority="52" operator="equal">
      <formula>"F"</formula>
    </cfRule>
    <cfRule type="cellIs" dxfId="26" priority="53" operator="equal">
      <formula>"B2"</formula>
    </cfRule>
    <cfRule type="cellIs" dxfId="25" priority="54" operator="equal">
      <formula>"C"</formula>
    </cfRule>
    <cfRule type="cellIs" dxfId="24" priority="55" operator="equal">
      <formula>"B1"</formula>
    </cfRule>
  </conditionalFormatting>
  <conditionalFormatting sqref="S78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76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75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74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73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72"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71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70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70">
    <cfRule type="cellIs" dxfId="23" priority="41" operator="equal">
      <formula>"F"</formula>
    </cfRule>
    <cfRule type="cellIs" dxfId="22" priority="42" operator="equal">
      <formula>"B2"</formula>
    </cfRule>
    <cfRule type="cellIs" dxfId="21" priority="43" operator="equal">
      <formula>"C"</formula>
    </cfRule>
    <cfRule type="cellIs" dxfId="20" priority="44" operator="equal">
      <formula>"B1"</formula>
    </cfRule>
  </conditionalFormatting>
  <conditionalFormatting sqref="S77">
    <cfRule type="cellIs" dxfId="19" priority="37" operator="equal">
      <formula>"F"</formula>
    </cfRule>
    <cfRule type="cellIs" dxfId="18" priority="38" operator="equal">
      <formula>"B2"</formula>
    </cfRule>
    <cfRule type="cellIs" dxfId="17" priority="39" operator="equal">
      <formula>"C"</formula>
    </cfRule>
    <cfRule type="cellIs" dxfId="16" priority="40" operator="equal">
      <formula>"B1"</formula>
    </cfRule>
  </conditionalFormatting>
  <conditionalFormatting sqref="S77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A73:CX79">
    <cfRule type="colorScale" priority="17">
      <colorScale>
        <cfvo type="min"/>
        <cfvo type="max"/>
        <color rgb="FF63BE7B"/>
        <color rgb="FFFCFCFF"/>
      </colorScale>
    </cfRule>
  </conditionalFormatting>
  <conditionalFormatting sqref="V56">
    <cfRule type="colorScale" priority="14">
      <colorScale>
        <cfvo type="min"/>
        <cfvo type="max"/>
        <color rgb="FFFCFCFF"/>
        <color rgb="FF63BE7B"/>
      </colorScale>
    </cfRule>
  </conditionalFormatting>
  <conditionalFormatting sqref="V1">
    <cfRule type="colorScale" priority="7">
      <colorScale>
        <cfvo type="min"/>
        <cfvo type="max"/>
        <color rgb="FFFCFCFF"/>
        <color rgb="FF63BE7B"/>
      </colorScale>
    </cfRule>
  </conditionalFormatting>
  <conditionalFormatting sqref="AD1">
    <cfRule type="colorScale" priority="3821">
      <colorScale>
        <cfvo type="min"/>
        <cfvo type="max"/>
        <color rgb="FFFCFCFF"/>
        <color rgb="FF63BE7B"/>
      </colorScale>
    </cfRule>
  </conditionalFormatting>
  <conditionalFormatting sqref="AE69:AE78">
    <cfRule type="colorScale" priority="3825">
      <colorScale>
        <cfvo type="min"/>
        <cfvo type="max"/>
        <color rgb="FF63BE7B"/>
        <color rgb="FFFCFCFF"/>
      </colorScale>
    </cfRule>
  </conditionalFormatting>
  <conditionalFormatting sqref="AE58">
    <cfRule type="colorScale" priority="3833">
      <colorScale>
        <cfvo type="min"/>
        <cfvo type="max"/>
        <color rgb="FFFCFCFF"/>
        <color rgb="FF63BE7B"/>
      </colorScale>
    </cfRule>
  </conditionalFormatting>
  <conditionalFormatting sqref="AE65">
    <cfRule type="colorScale" priority="3835">
      <colorScale>
        <cfvo type="min"/>
        <cfvo type="max"/>
        <color rgb="FFFCFCFF"/>
        <color rgb="FF63BE7B"/>
      </colorScale>
    </cfRule>
  </conditionalFormatting>
  <conditionalFormatting sqref="V2:V53">
    <cfRule type="colorScale" priority="3959">
      <colorScale>
        <cfvo type="min"/>
        <cfvo type="max"/>
        <color rgb="FFFCFCFF"/>
        <color rgb="FF63BE7B"/>
      </colorScale>
    </cfRule>
  </conditionalFormatting>
  <conditionalFormatting sqref="AC2:AD54 AC1">
    <cfRule type="colorScale" priority="3974">
      <colorScale>
        <cfvo type="min"/>
        <cfvo type="max"/>
        <color rgb="FFFCFCFF"/>
        <color rgb="FF63BE7B"/>
      </colorScale>
    </cfRule>
  </conditionalFormatting>
  <conditionalFormatting sqref="CY56:DC57">
    <cfRule type="colorScale" priority="6">
      <colorScale>
        <cfvo type="min"/>
        <cfvo type="max"/>
        <color rgb="FFFCFCFF"/>
        <color rgb="FF63BE7B"/>
      </colorScale>
    </cfRule>
  </conditionalFormatting>
  <conditionalFormatting sqref="BO57:BO62">
    <cfRule type="colorScale" priority="5">
      <colorScale>
        <cfvo type="min"/>
        <cfvo type="max"/>
        <color rgb="FFFCFCFF"/>
        <color rgb="FF63BE7B"/>
      </colorScale>
    </cfRule>
  </conditionalFormatting>
  <conditionalFormatting sqref="T1:U52 S56 U53">
    <cfRule type="colorScale" priority="4191">
      <colorScale>
        <cfvo type="min"/>
        <cfvo type="max"/>
        <color rgb="FFFCFCFF"/>
        <color rgb="FF63BE7B"/>
      </colorScale>
    </cfRule>
  </conditionalFormatting>
  <conditionalFormatting sqref="T56:U56">
    <cfRule type="colorScale" priority="4195">
      <colorScale>
        <cfvo type="min"/>
        <cfvo type="max"/>
        <color rgb="FFFCFCFF"/>
        <color rgb="FF63BE7B"/>
      </colorScale>
    </cfRule>
  </conditionalFormatting>
  <conditionalFormatting sqref="AA1:AB52 AB53">
    <cfRule type="colorScale" priority="4209">
      <colorScale>
        <cfvo type="min"/>
        <cfvo type="max"/>
        <color rgb="FFFCFCFF"/>
        <color rgb="FF63BE7B"/>
      </colorScale>
    </cfRule>
  </conditionalFormatting>
  <conditionalFormatting sqref="AA56:AB56">
    <cfRule type="colorScale" priority="4212">
      <colorScale>
        <cfvo type="min"/>
        <cfvo type="max"/>
        <color rgb="FFFCFCFF"/>
        <color rgb="FF63BE7B"/>
      </colorScale>
    </cfRule>
  </conditionalFormatting>
  <conditionalFormatting sqref="Y1:Z52 Z53">
    <cfRule type="colorScale" priority="4226">
      <colorScale>
        <cfvo type="min"/>
        <cfvo type="max"/>
        <color rgb="FFFCFCFF"/>
        <color rgb="FF63BE7B"/>
      </colorScale>
    </cfRule>
  </conditionalFormatting>
  <conditionalFormatting sqref="Y56:Z56">
    <cfRule type="colorScale" priority="4229">
      <colorScale>
        <cfvo type="min"/>
        <cfvo type="max"/>
        <color rgb="FFFCFCFF"/>
        <color rgb="FF63BE7B"/>
      </colorScale>
    </cfRule>
  </conditionalFormatting>
  <conditionalFormatting sqref="W1:X52 X53">
    <cfRule type="colorScale" priority="4243">
      <colorScale>
        <cfvo type="min"/>
        <cfvo type="max"/>
        <color rgb="FFFCFCFF"/>
        <color rgb="FF63BE7B"/>
      </colorScale>
    </cfRule>
  </conditionalFormatting>
  <conditionalFormatting sqref="W56:X56">
    <cfRule type="colorScale" priority="4246">
      <colorScale>
        <cfvo type="min"/>
        <cfvo type="max"/>
        <color rgb="FFFCFCFF"/>
        <color rgb="FF63BE7B"/>
      </colorScale>
    </cfRule>
  </conditionalFormatting>
  <conditionalFormatting sqref="B1:D1 F1:M1">
    <cfRule type="cellIs" dxfId="15" priority="4" operator="equal">
      <formula>TRUE</formula>
    </cfRule>
  </conditionalFormatting>
  <conditionalFormatting sqref="E1">
    <cfRule type="cellIs" dxfId="14" priority="3" operator="equal">
      <formula>TRUE</formula>
    </cfRule>
  </conditionalFormatting>
  <conditionalFormatting sqref="T69:AD79">
    <cfRule type="colorScale" priority="2">
      <colorScale>
        <cfvo type="min"/>
        <cfvo type="max"/>
        <color rgb="FF63BE7B"/>
        <color rgb="FFFCFCFF"/>
      </colorScale>
    </cfRule>
  </conditionalFormatting>
  <conditionalFormatting sqref="T57:AD66">
    <cfRule type="colorScale" priority="1">
      <colorScale>
        <cfvo type="min"/>
        <cfvo type="max"/>
        <color rgb="FFFCFCFF"/>
        <color rgb="FF63BE7B"/>
      </colorScale>
    </cfRule>
  </conditionalFormatting>
  <conditionalFormatting sqref="AE59:AE64 AE66 AC55:AE56">
    <cfRule type="colorScale" priority="4858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4DC81-6969-CD47-B9D0-E509B26C2A12}">
  <sheetPr>
    <tabColor rgb="FFFF0000"/>
  </sheetPr>
  <dimension ref="A1:EI144"/>
  <sheetViews>
    <sheetView zoomScale="130" zoomScaleNormal="130" workbookViewId="0">
      <pane xSplit="1" ySplit="1" topLeftCell="N35" activePane="bottomRight" state="frozen"/>
      <selection activeCell="AK64" sqref="AK64"/>
      <selection pane="topRight" activeCell="AK64" sqref="AK64"/>
      <selection pane="bottomLeft" activeCell="AK64" sqref="AK64"/>
      <selection pane="bottomRight" activeCell="AN81" sqref="AN81"/>
    </sheetView>
  </sheetViews>
  <sheetFormatPr baseColWidth="10" defaultColWidth="11.5" defaultRowHeight="15" x14ac:dyDescent="0.2"/>
  <cols>
    <col min="1" max="1" width="10.5" style="7" customWidth="1"/>
    <col min="2" max="2" width="4.83203125" style="2" hidden="1" customWidth="1"/>
    <col min="3" max="13" width="4.83203125" style="1" hidden="1" customWidth="1"/>
    <col min="14" max="14" width="4.83203125" style="28" customWidth="1"/>
    <col min="15" max="15" width="4.83203125" style="28" bestFit="1" customWidth="1"/>
    <col min="16" max="18" width="3.33203125" style="29" bestFit="1" customWidth="1"/>
    <col min="19" max="19" width="5.83203125" style="29" bestFit="1" customWidth="1"/>
    <col min="20" max="20" width="4.6640625" style="54" bestFit="1" customWidth="1"/>
    <col min="21" max="21" width="4.6640625" style="25" bestFit="1" customWidth="1"/>
    <col min="22" max="22" width="6" style="25" customWidth="1"/>
    <col min="23" max="23" width="4.6640625" style="54" bestFit="1" customWidth="1"/>
    <col min="24" max="24" width="4.6640625" style="25" bestFit="1" customWidth="1"/>
    <col min="25" max="25" width="4.6640625" style="54" bestFit="1" customWidth="1"/>
    <col min="26" max="27" width="4.6640625" style="25" bestFit="1" customWidth="1"/>
    <col min="28" max="28" width="5.83203125" style="25" customWidth="1"/>
    <col min="29" max="29" width="4.6640625" style="54" bestFit="1" customWidth="1"/>
    <col min="30" max="30" width="4.6640625" style="25" bestFit="1" customWidth="1"/>
    <col min="31" max="31" width="4.83203125" style="12" bestFit="1" customWidth="1"/>
    <col min="32" max="33" width="4.83203125" style="13" bestFit="1" customWidth="1"/>
    <col min="34" max="34" width="4.83203125" style="13" customWidth="1"/>
    <col min="35" max="36" width="4.83203125" style="13" bestFit="1" customWidth="1"/>
    <col min="37" max="39" width="4.6640625" style="13" bestFit="1" customWidth="1"/>
    <col min="40" max="40" width="4.83203125" style="13" bestFit="1" customWidth="1"/>
    <col min="41" max="42" width="4.6640625" style="13" bestFit="1" customWidth="1"/>
    <col min="43" max="45" width="4.6640625" style="11" bestFit="1" customWidth="1"/>
    <col min="46" max="46" width="4.6640625" style="11" customWidth="1"/>
    <col min="47" max="47" width="4.6640625" style="11" bestFit="1" customWidth="1"/>
    <col min="48" max="48" width="3.6640625" style="11" bestFit="1" customWidth="1"/>
    <col min="49" max="54" width="4.6640625" style="11" bestFit="1" customWidth="1"/>
    <col min="55" max="55" width="4.6640625" style="18" bestFit="1" customWidth="1"/>
    <col min="56" max="57" width="4.6640625" style="19" bestFit="1" customWidth="1"/>
    <col min="58" max="58" width="4.6640625" style="19" customWidth="1"/>
    <col min="59" max="66" width="4.6640625" style="19" bestFit="1" customWidth="1"/>
    <col min="67" max="67" width="4.6640625" style="7" bestFit="1" customWidth="1"/>
    <col min="68" max="78" width="4.83203125" style="7" customWidth="1"/>
    <col min="79" max="79" width="4.6640625" style="18" bestFit="1" customWidth="1"/>
    <col min="80" max="81" width="4.6640625" style="19" bestFit="1" customWidth="1"/>
    <col min="82" max="82" width="4.6640625" style="19" customWidth="1"/>
    <col min="83" max="90" width="4.6640625" style="19" bestFit="1" customWidth="1"/>
    <col min="91" max="93" width="3.6640625" style="7" bestFit="1" customWidth="1"/>
    <col min="94" max="94" width="3.6640625" style="7" customWidth="1"/>
    <col min="95" max="102" width="3.6640625" style="7" bestFit="1" customWidth="1"/>
    <col min="103" max="103" width="4.6640625" style="104" bestFit="1" customWidth="1"/>
    <col min="104" max="110" width="4.6640625" style="7" bestFit="1" customWidth="1"/>
    <col min="111" max="111" width="4.6640625" style="104" bestFit="1" customWidth="1"/>
    <col min="112" max="118" width="4.6640625" style="7" bestFit="1" customWidth="1"/>
    <col min="119" max="16384" width="11.5" style="7"/>
  </cols>
  <sheetData>
    <row r="1" spans="1:139" s="27" customFormat="1" ht="59" customHeight="1" x14ac:dyDescent="0.2">
      <c r="A1" s="94" t="s">
        <v>220</v>
      </c>
      <c r="B1" s="374" t="s">
        <v>928</v>
      </c>
      <c r="C1" s="375" t="s">
        <v>929</v>
      </c>
      <c r="D1" s="375" t="s">
        <v>930</v>
      </c>
      <c r="E1" s="375" t="s">
        <v>931</v>
      </c>
      <c r="F1" s="375" t="s">
        <v>932</v>
      </c>
      <c r="G1" s="375" t="s">
        <v>933</v>
      </c>
      <c r="H1" s="375" t="s">
        <v>934</v>
      </c>
      <c r="I1" s="375" t="s">
        <v>935</v>
      </c>
      <c r="J1" s="375" t="s">
        <v>936</v>
      </c>
      <c r="K1" s="375" t="s">
        <v>937</v>
      </c>
      <c r="L1" s="375" t="s">
        <v>938</v>
      </c>
      <c r="M1" s="376" t="s">
        <v>939</v>
      </c>
      <c r="N1" s="16" t="s">
        <v>214</v>
      </c>
      <c r="O1" s="16" t="s">
        <v>279</v>
      </c>
      <c r="P1" s="17" t="s">
        <v>195</v>
      </c>
      <c r="Q1" s="17" t="s">
        <v>216</v>
      </c>
      <c r="R1" s="17" t="s">
        <v>217</v>
      </c>
      <c r="S1" s="17" t="s">
        <v>196</v>
      </c>
      <c r="T1" s="55" t="s">
        <v>267</v>
      </c>
      <c r="U1" s="24" t="s">
        <v>268</v>
      </c>
      <c r="V1" s="24" t="s">
        <v>464</v>
      </c>
      <c r="W1" s="55" t="s">
        <v>273</v>
      </c>
      <c r="X1" s="24" t="s">
        <v>274</v>
      </c>
      <c r="Y1" s="55" t="s">
        <v>269</v>
      </c>
      <c r="Z1" s="24" t="s">
        <v>270</v>
      </c>
      <c r="AA1" s="24" t="s">
        <v>271</v>
      </c>
      <c r="AB1" s="24" t="s">
        <v>272</v>
      </c>
      <c r="AC1" s="55" t="s">
        <v>262</v>
      </c>
      <c r="AD1" s="24" t="s">
        <v>263</v>
      </c>
      <c r="AE1" s="15" t="s">
        <v>221</v>
      </c>
      <c r="AF1" s="4" t="s">
        <v>222</v>
      </c>
      <c r="AG1" s="4" t="s">
        <v>223</v>
      </c>
      <c r="AH1" s="4" t="s">
        <v>887</v>
      </c>
      <c r="AI1" s="4" t="s">
        <v>888</v>
      </c>
      <c r="AJ1" s="4" t="s">
        <v>224</v>
      </c>
      <c r="AK1" s="4" t="s">
        <v>225</v>
      </c>
      <c r="AL1" s="4" t="s">
        <v>226</v>
      </c>
      <c r="AM1" s="4" t="s">
        <v>227</v>
      </c>
      <c r="AN1" s="4" t="s">
        <v>228</v>
      </c>
      <c r="AO1" s="4" t="s">
        <v>229</v>
      </c>
      <c r="AP1" s="4" t="s">
        <v>230</v>
      </c>
      <c r="AQ1" s="17" t="s">
        <v>231</v>
      </c>
      <c r="AR1" s="17" t="s">
        <v>232</v>
      </c>
      <c r="AS1" s="17" t="s">
        <v>232</v>
      </c>
      <c r="AT1" s="17" t="s">
        <v>893</v>
      </c>
      <c r="AU1" s="17" t="s">
        <v>894</v>
      </c>
      <c r="AV1" s="17" t="s">
        <v>234</v>
      </c>
      <c r="AW1" s="17" t="s">
        <v>235</v>
      </c>
      <c r="AX1" s="17" t="s">
        <v>235</v>
      </c>
      <c r="AY1" s="17" t="s">
        <v>237</v>
      </c>
      <c r="AZ1" s="17" t="s">
        <v>238</v>
      </c>
      <c r="BA1" s="17" t="s">
        <v>239</v>
      </c>
      <c r="BB1" s="17" t="s">
        <v>240</v>
      </c>
      <c r="BC1" s="16" t="s">
        <v>241</v>
      </c>
      <c r="BD1" s="17" t="s">
        <v>242</v>
      </c>
      <c r="BE1" s="17" t="s">
        <v>243</v>
      </c>
      <c r="BF1" s="17" t="s">
        <v>889</v>
      </c>
      <c r="BG1" s="17" t="s">
        <v>890</v>
      </c>
      <c r="BH1" s="17" t="s">
        <v>244</v>
      </c>
      <c r="BI1" s="17" t="s">
        <v>245</v>
      </c>
      <c r="BJ1" s="17" t="s">
        <v>246</v>
      </c>
      <c r="BK1" s="17" t="s">
        <v>247</v>
      </c>
      <c r="BL1" s="17" t="s">
        <v>248</v>
      </c>
      <c r="BM1" s="17" t="s">
        <v>249</v>
      </c>
      <c r="BN1" s="17" t="s">
        <v>250</v>
      </c>
      <c r="BO1" s="16" t="s">
        <v>251</v>
      </c>
      <c r="BP1" s="17" t="s">
        <v>252</v>
      </c>
      <c r="BQ1" s="17" t="s">
        <v>252</v>
      </c>
      <c r="BR1" s="17" t="s">
        <v>895</v>
      </c>
      <c r="BS1" s="17" t="s">
        <v>896</v>
      </c>
      <c r="BT1" s="17" t="s">
        <v>254</v>
      </c>
      <c r="BU1" s="17" t="s">
        <v>255</v>
      </c>
      <c r="BV1" s="17" t="s">
        <v>255</v>
      </c>
      <c r="BW1" s="17" t="s">
        <v>257</v>
      </c>
      <c r="BX1" s="17" t="s">
        <v>258</v>
      </c>
      <c r="BY1" s="17" t="s">
        <v>259</v>
      </c>
      <c r="BZ1" s="17" t="s">
        <v>260</v>
      </c>
      <c r="CA1" s="16" t="s">
        <v>416</v>
      </c>
      <c r="CB1" s="17" t="s">
        <v>417</v>
      </c>
      <c r="CC1" s="17" t="s">
        <v>418</v>
      </c>
      <c r="CD1" s="17" t="s">
        <v>891</v>
      </c>
      <c r="CE1" s="17" t="s">
        <v>892</v>
      </c>
      <c r="CF1" s="17" t="s">
        <v>419</v>
      </c>
      <c r="CG1" s="17" t="s">
        <v>420</v>
      </c>
      <c r="CH1" s="17" t="s">
        <v>421</v>
      </c>
      <c r="CI1" s="17" t="s">
        <v>422</v>
      </c>
      <c r="CJ1" s="17" t="s">
        <v>423</v>
      </c>
      <c r="CK1" s="17" t="s">
        <v>424</v>
      </c>
      <c r="CL1" s="17" t="s">
        <v>425</v>
      </c>
      <c r="CM1" s="16" t="s">
        <v>426</v>
      </c>
      <c r="CN1" s="17" t="s">
        <v>427</v>
      </c>
      <c r="CO1" s="17" t="s">
        <v>427</v>
      </c>
      <c r="CP1" s="17" t="s">
        <v>897</v>
      </c>
      <c r="CQ1" s="17" t="s">
        <v>898</v>
      </c>
      <c r="CR1" s="17" t="s">
        <v>429</v>
      </c>
      <c r="CS1" s="17" t="s">
        <v>430</v>
      </c>
      <c r="CT1" s="17" t="s">
        <v>430</v>
      </c>
      <c r="CU1" s="17" t="s">
        <v>432</v>
      </c>
      <c r="CV1" s="17" t="s">
        <v>433</v>
      </c>
      <c r="CW1" s="17" t="s">
        <v>434</v>
      </c>
      <c r="CX1" s="17" t="s">
        <v>435</v>
      </c>
      <c r="CY1" s="97" t="s">
        <v>300</v>
      </c>
      <c r="CZ1" s="3" t="s">
        <v>301</v>
      </c>
      <c r="DA1" s="3" t="s">
        <v>302</v>
      </c>
      <c r="DB1" s="3" t="s">
        <v>303</v>
      </c>
      <c r="DC1" s="3" t="s">
        <v>312</v>
      </c>
      <c r="DD1" s="3" t="s">
        <v>313</v>
      </c>
      <c r="DE1" s="3" t="s">
        <v>314</v>
      </c>
      <c r="DF1" s="3" t="s">
        <v>315</v>
      </c>
      <c r="DG1" s="97" t="s">
        <v>308</v>
      </c>
      <c r="DH1" s="3" t="s">
        <v>309</v>
      </c>
      <c r="DI1" s="3" t="s">
        <v>310</v>
      </c>
      <c r="DJ1" s="3" t="s">
        <v>311</v>
      </c>
      <c r="DK1" s="3" t="s">
        <v>304</v>
      </c>
      <c r="DL1" s="3" t="s">
        <v>305</v>
      </c>
      <c r="DM1" s="3" t="s">
        <v>306</v>
      </c>
      <c r="DN1" s="3" t="s">
        <v>307</v>
      </c>
    </row>
    <row r="2" spans="1:139" s="49" customFormat="1" x14ac:dyDescent="0.2">
      <c r="A2" s="29" t="s">
        <v>50</v>
      </c>
      <c r="B2" s="333">
        <f>VLOOKUP($A2,BI!$A:$Q,MATCH(B$1,BI!$A$1:$Q$1,0),FALSE)</f>
        <v>1</v>
      </c>
      <c r="C2" s="373" t="str">
        <f>VLOOKUP($A2,BI!$A:$Q,MATCH(C$1,BI!$A$1:$Q$1,0),FALSE)</f>
        <v/>
      </c>
      <c r="D2" s="373" t="str">
        <f>VLOOKUP($A2,BI!$A:$Q,MATCH(D$1,BI!$A$1:$Q$1,0),FALSE)</f>
        <v/>
      </c>
      <c r="E2" s="373" t="str">
        <f>VLOOKUP($A2,BI!$A:$Q,MATCH(E$1,BI!$A$1:$Q$1,0),FALSE)</f>
        <v/>
      </c>
      <c r="F2" s="373" t="str">
        <f>VLOOKUP($A2,BI!$A:$Q,MATCH(F$1,BI!$A$1:$Q$1,0),FALSE)</f>
        <v/>
      </c>
      <c r="G2" s="373" t="str">
        <f>VLOOKUP($A2,BI!$A:$Q,MATCH(G$1,BI!$A$1:$Q$1,0),FALSE)</f>
        <v/>
      </c>
      <c r="H2" s="373" t="str">
        <f>VLOOKUP($A2,BI!$A:$Q,MATCH(H$1,BI!$A$1:$Q$1,0),FALSE)</f>
        <v/>
      </c>
      <c r="I2" s="373" t="str">
        <f>VLOOKUP($A2,BI!$A:$Q,MATCH(I$1,BI!$A$1:$Q$1,0),FALSE)</f>
        <v/>
      </c>
      <c r="J2" s="373" t="str">
        <f>VLOOKUP($A2,BI!$A:$Q,MATCH(J$1,BI!$A$1:$Q$1,0),FALSE)</f>
        <v/>
      </c>
      <c r="K2" s="373" t="str">
        <f>VLOOKUP($A2,BI!$A:$Q,MATCH(K$1,BI!$A$1:$Q$1,0),FALSE)</f>
        <v/>
      </c>
      <c r="L2" s="373" t="str">
        <f>VLOOKUP($A2,BI!$A:$Q,MATCH(L$1,BI!$A$1:$Q$1,0),FALSE)</f>
        <v/>
      </c>
      <c r="M2" s="373" t="str">
        <f>VLOOKUP($A2,BI!$A:$Q,MATCH(M$1,BI!$A$1:$Q$1,0),FALSE)</f>
        <v/>
      </c>
      <c r="N2" s="49">
        <f>COUNT(B2:M2)</f>
        <v>1</v>
      </c>
      <c r="O2" s="49">
        <f>VLOOKUP($A2,BI!$A:$Q,MATCH(O$1,BI!$A$1:$Q$1,0),FALSE)</f>
        <v>1</v>
      </c>
      <c r="P2" s="37" t="str">
        <f>VLOOKUP($A2,BI!$A:$Q,MATCH(P$1,BI!$A$1:$Q$1,0),FALSE)</f>
        <v/>
      </c>
      <c r="Q2" s="37">
        <f>VLOOKUP($A2,BI!$A:$Q,MATCH(Q$1,BI!$A$1:$Q$1,0),FALSE)</f>
        <v>1</v>
      </c>
      <c r="R2" s="37" t="str">
        <f>VLOOKUP($A2,BI!$A:$Q,MATCH(R$1,BI!$A$1:$Q$1,0),FALSE)</f>
        <v/>
      </c>
      <c r="S2" s="37">
        <f t="shared" ref="S2:S34" si="0">COUNT(O2:R2)</f>
        <v>2</v>
      </c>
      <c r="T2" s="61" t="str" cm="1">
        <f t="array" ref="T2">IFERROR(IF(N2&gt;2,RSQ(IF($B2:$M2&lt;&gt;"",AE2:AP2,""),IF($B2:$M2&lt;&gt;"",AQ2:BB2,"")),""),"")</f>
        <v/>
      </c>
      <c r="U2" s="51" t="str" cm="1">
        <f t="array" ref="U2">IFERROR(IF($N2&gt;2,RSQ(IF($AE2:$AP2&lt;&gt;"",BC2:BN2,""),IF($AE2:$AP2&lt;&gt;"",BO2:BZ2,"")),""),"")</f>
        <v/>
      </c>
      <c r="V2" s="51" t="str" cm="1">
        <f t="array" ref="V2">IFERROR(IF($N2&gt;2,RSQ(IF($B2:$M2&lt;&gt;"",CA2:CL2,""),IF($B2:$M2&lt;&gt;"",CM2:CX2,"")),""),"")</f>
        <v/>
      </c>
      <c r="W2" s="61" t="str" cm="1">
        <f t="array" ref="W2">IFERROR(IF(AND($S2&gt;2,$N2&gt;2),RSQ(IF($B2:$M2&lt;&gt;"",AE2:AP2,""),IF($B2:$M2&lt;&gt;"",AQ2:BB2,"")),""),"")</f>
        <v/>
      </c>
      <c r="X2" s="51" t="str" cm="1">
        <f t="array" ref="X2">IFERROR(IF(AND($S2&gt;2,$N2&gt;2),RSQ(IF($AE2:$AP2&lt;&gt;"",BC2:BN2,""),IF($AE2:$AP2&lt;&gt;"",BO2:BZ2,"")),""),"")</f>
        <v/>
      </c>
      <c r="Y2" s="61" t="str" cm="1">
        <f t="array" ref="Y2">IFERROR(IF(COUNT(C2:G2)&gt;2,RSQ(IF($C2:$G2&lt;&gt;"",AF2:AJ2,""),IF($C2:$G2&lt;&gt;"",AR2:AV2,"")),""),"")</f>
        <v/>
      </c>
      <c r="Z2" s="51" t="str" cm="1">
        <f t="array" ref="Z2">IFERROR(IF(COUNT(C2:G2)&gt;2,RSQ(IF($C2:$G2&lt;&gt;"",BD2:BH2,""),IF($C2:$G2&lt;&gt;"",BP2:BT2,"")),""),"")</f>
        <v/>
      </c>
      <c r="AA2" s="51" t="str" cm="1">
        <f t="array" ref="AA2">IFERROR(IF(COUNT(H2:K2)&gt;2,RSQ(IF($H2:$K2&lt;&gt;"",AK2:AN2,""),IF($H2:$K2&lt;&gt;"",AW2:AZ2,"")),""),"")</f>
        <v/>
      </c>
      <c r="AB2" s="51" t="str" cm="1">
        <f t="array" ref="AB2">IFERROR(IF(COUNT(H2:K2)&gt;2,RSQ(IF($H2:$K2&lt;&gt;"",BI2:BL2,""),IF($H2:$K2&lt;&gt;"",BU2:BX2,"")),""),"")</f>
        <v/>
      </c>
      <c r="AC2" s="61" t="str" cm="1">
        <f t="array" ref="AC2">IFERROR(IF($S2&gt;2,RSQ(IF($O2:$R2&lt;&gt;"",CY2:DB2,""),IF($O2:$R2&lt;&gt;"",DC2:DF2,"")),""),"")</f>
        <v/>
      </c>
      <c r="AD2" s="51" t="str" cm="1">
        <f t="array" ref="AD2">IFERROR(IF($S2&gt;2,RSQ(IF($O2:$R2&lt;&gt;"",DG2:DJ2,""),IF($O2:$R2&lt;&gt;"",DK2:DN2,"")),""),"")</f>
        <v/>
      </c>
      <c r="AE2" s="44">
        <f>_xlfn.IFNA(VLOOKUP($A2,'B-pEC50'!$A:$BM,MATCH(AE$1,'B-pEC50'!$A$1:$BM$1,0),FALSE),"")</f>
        <v>6.2990000000000004</v>
      </c>
      <c r="AF2" s="46" t="str">
        <f>_xlfn.IFNA(VLOOKUP($A2,'B-pEC50'!$A:$BM,MATCH(AF$1,'B-pEC50'!$A$1:$BM$1,0),FALSE),"")</f>
        <v/>
      </c>
      <c r="AG2" s="46" t="str">
        <f>_xlfn.IFNA(VLOOKUP($A2,'B-pEC50'!$A:$BM,MATCH(AG$1,'B-pEC50'!$A$1:$BM$1,0),FALSE),"")</f>
        <v/>
      </c>
      <c r="AH2" s="46" t="str">
        <f>_xlfn.IFNA(VLOOKUP($A2,'B-pEC50'!$A:$BM,MATCH(AH$1,'B-pEC50'!$A$1:$BM$1,0),FALSE),"")</f>
        <v/>
      </c>
      <c r="AI2" s="46" t="str">
        <f>_xlfn.IFNA(VLOOKUP($A2,'B-pEC50'!$A:$BM,MATCH(AI$1,'B-pEC50'!$A$1:$BM$1,0),FALSE),"")</f>
        <v/>
      </c>
      <c r="AJ2" s="46" t="str">
        <f>_xlfn.IFNA(VLOOKUP($A2,'B-pEC50'!$A:$BM,MATCH(AJ$1,'B-pEC50'!$A$1:$BM$1,0),FALSE),"")</f>
        <v/>
      </c>
      <c r="AK2" s="45" t="str">
        <f>_xlfn.IFNA(VLOOKUP($A2,'B-pEC50'!$A:$BM,MATCH(AK$1,'B-pEC50'!$A$1:$BM$1,0),FALSE),"")</f>
        <v/>
      </c>
      <c r="AL2" s="45" t="str">
        <f>_xlfn.IFNA(VLOOKUP($A2,'B-pEC50'!$A:$BM,MATCH(AL$1,'B-pEC50'!$A$1:$BM$1,0),FALSE),"")</f>
        <v/>
      </c>
      <c r="AM2" s="45" t="str">
        <f>_xlfn.IFNA(VLOOKUP($A2,'B-pEC50'!$A:$BM,MATCH(AM$1,'B-pEC50'!$A$1:$BM$1,0),FALSE),"")</f>
        <v/>
      </c>
      <c r="AN2" s="46" t="str">
        <f>_xlfn.IFNA(VLOOKUP($A2,'B-pEC50'!$A:$BM,MATCH(AN$1,'B-pEC50'!$A$1:$BM$1,0),FALSE),"")</f>
        <v/>
      </c>
      <c r="AO2" s="45" t="str">
        <f>_xlfn.IFNA(VLOOKUP($A2,'B-pEC50'!$A:$BM,MATCH(AO$1,'B-pEC50'!$A$1:$BM$1,0),FALSE),"")</f>
        <v/>
      </c>
      <c r="AP2" s="45" t="str">
        <f>_xlfn.IFNA(VLOOKUP($A2,'B-pEC50'!$A:$BM,MATCH(AP$1,'B-pEC50'!$A$1:$BM$1,0),FALSE),"")</f>
        <v/>
      </c>
      <c r="AQ2" s="47">
        <f>_xlfn.IFNA(VLOOKUP($A2,'I-pEC50'!$A:$BM,MATCH(AQ$1,'I-pEC50'!$A$1:$BM$1,0),FALSE),"")</f>
        <v>6.34</v>
      </c>
      <c r="AR2" s="47" t="str">
        <f>_xlfn.IFNA(VLOOKUP($A2,'I-pEC50'!$A:$BM,MATCH(AR$1,'I-pEC50'!$A$1:$BM$1,0),FALSE),"")</f>
        <v/>
      </c>
      <c r="AS2" s="47" t="str">
        <f>_xlfn.IFNA(VLOOKUP($A2,'I-pEC50'!$A:$BM,MATCH(AS$1,'I-pEC50'!$A$1:$BM$1,0),FALSE),"")</f>
        <v/>
      </c>
      <c r="AT2" s="47" t="str">
        <f>_xlfn.IFNA(VLOOKUP($A2,'I-pEC50'!$A:$BM,MATCH(AT$1,'I-pEC50'!$A$1:$BM$1,0),FALSE),"")</f>
        <v/>
      </c>
      <c r="AU2" s="47" t="str">
        <f>_xlfn.IFNA(VLOOKUP($A2,'I-pEC50'!$A:$BM,MATCH(AU$1,'I-pEC50'!$A$1:$BM$1,0),FALSE),"")</f>
        <v/>
      </c>
      <c r="AV2" s="47" t="str">
        <f>_xlfn.IFNA(VLOOKUP($A2,'I-pEC50'!$A:$BM,MATCH(AV$1,'I-pEC50'!$A$1:$BM$1,0),FALSE),"")</f>
        <v/>
      </c>
      <c r="AW2" s="47" t="str">
        <f>_xlfn.IFNA(VLOOKUP($A2,'I-pEC50'!$A:$BM,MATCH(AW$1,'I-pEC50'!$A$1:$BM$1,0),FALSE),"")</f>
        <v/>
      </c>
      <c r="AX2" s="47" t="str">
        <f>_xlfn.IFNA(VLOOKUP($A2,'I-pEC50'!$A:$BM,MATCH(AX$1,'I-pEC50'!$A$1:$BM$1,0),FALSE),"")</f>
        <v/>
      </c>
      <c r="AY2" s="47" t="str">
        <f>_xlfn.IFNA(VLOOKUP($A2,'I-pEC50'!$A:$BM,MATCH(AY$1,'I-pEC50'!$A$1:$BM$1,0),FALSE),"")</f>
        <v/>
      </c>
      <c r="AZ2" s="47" t="str">
        <f>_xlfn.IFNA(VLOOKUP($A2,'I-pEC50'!$A:$BM,MATCH(AZ$1,'I-pEC50'!$A$1:$BM$1,0),FALSE),"")</f>
        <v/>
      </c>
      <c r="BA2" s="47" t="str">
        <f>_xlfn.IFNA(VLOOKUP($A2,'I-pEC50'!$A:$BM,MATCH(BA$1,'I-pEC50'!$A$1:$BM$1,0),FALSE),"")</f>
        <v/>
      </c>
      <c r="BB2" s="47" t="str">
        <f>_xlfn.IFNA(VLOOKUP($A2,'I-pEC50'!$A:$BM,MATCH(BB$1,'I-pEC50'!$A$1:$BM$1,0),FALSE),"")</f>
        <v/>
      </c>
      <c r="BC2" s="40">
        <f>_xlfn.IFNA(VLOOKUP($A2,'B-pEC50'!$A:$BM,MATCH(BC$1,'B-pEC50'!$A$1:$BM$1,0),FALSE),"")</f>
        <v>0.10917721518987353</v>
      </c>
      <c r="BD2" s="41" t="str">
        <f>_xlfn.IFNA(VLOOKUP($A2,'B-pEC50'!$A:$BM,MATCH(BD$1,'B-pEC50'!$A$1:$BM$1,0),FALSE),"")</f>
        <v/>
      </c>
      <c r="BE2" s="41" t="str">
        <f>_xlfn.IFNA(VLOOKUP($A2,'B-pEC50'!$A:$BM,MATCH(BE$1,'B-pEC50'!$A$1:$BM$1,0),FALSE),"")</f>
        <v/>
      </c>
      <c r="BF2" s="41" t="str">
        <f>_xlfn.IFNA(VLOOKUP($A2,'B-pEC50'!$A:$BM,MATCH(BF$1,'B-pEC50'!$A$1:$BM$1,0),FALSE),"")</f>
        <v/>
      </c>
      <c r="BG2" s="41" t="str">
        <f>_xlfn.IFNA(VLOOKUP($A2,'B-pEC50'!$A:$BM,MATCH(BG$1,'B-pEC50'!$A$1:$BM$1,0),FALSE),"")</f>
        <v/>
      </c>
      <c r="BH2" s="41" t="str">
        <f>_xlfn.IFNA(VLOOKUP($A2,'B-pEC50'!$A:$BM,MATCH(BH$1,'B-pEC50'!$A$1:$BM$1,0),FALSE),"")</f>
        <v/>
      </c>
      <c r="BI2" s="41" t="str">
        <f>_xlfn.IFNA(VLOOKUP($A2,'B-pEC50'!$A:$BM,MATCH(BI$1,'B-pEC50'!$A$1:$BM$1,0),FALSE),"")</f>
        <v/>
      </c>
      <c r="BJ2" s="41" t="str">
        <f>_xlfn.IFNA(VLOOKUP($A2,'B-pEC50'!$A:$BM,MATCH(BJ$1,'B-pEC50'!$A$1:$BM$1,0),FALSE),"")</f>
        <v/>
      </c>
      <c r="BK2" s="41" t="str">
        <f>_xlfn.IFNA(VLOOKUP($A2,'B-pEC50'!$A:$BM,MATCH(BK$1,'B-pEC50'!$A$1:$BM$1,0),FALSE),"")</f>
        <v/>
      </c>
      <c r="BL2" s="41" t="str">
        <f>_xlfn.IFNA(VLOOKUP($A2,'B-pEC50'!$A:$BM,MATCH(BL$1,'B-pEC50'!$A$1:$BM$1,0),FALSE),"")</f>
        <v/>
      </c>
      <c r="BM2" s="41" t="str">
        <f>_xlfn.IFNA(VLOOKUP($A2,'B-pEC50'!$A:$BM,MATCH(BM$1,'B-pEC50'!$A$1:$BM$1,0),FALSE),"")</f>
        <v/>
      </c>
      <c r="BN2" s="41" t="str">
        <f>_xlfn.IFNA(VLOOKUP($A2,'B-pEC50'!$A:$BM,MATCH(BN$1,'B-pEC50'!$A$1:$BM$1,0),FALSE),"")</f>
        <v/>
      </c>
      <c r="BO2" s="47">
        <f>_xlfn.IFNA(VLOOKUP($A2,'I-pEC50'!$A:$BM,MATCH(BO$1,'I-pEC50'!$A$1:$BM$1,0),FALSE),"")</f>
        <v>0.18717504332755636</v>
      </c>
      <c r="BP2" s="47" t="str">
        <f>_xlfn.IFNA(VLOOKUP($A2,'I-pEC50'!$A:$BM,MATCH(BP$1,'I-pEC50'!$A$1:$BM$1,0),FALSE),"")</f>
        <v/>
      </c>
      <c r="BQ2" s="47" t="str">
        <f>_xlfn.IFNA(VLOOKUP($A2,'I-pEC50'!$A:$BM,MATCH(BQ$1,'I-pEC50'!$A$1:$BM$1,0),FALSE),"")</f>
        <v/>
      </c>
      <c r="BR2" s="47" t="str">
        <f>_xlfn.IFNA(VLOOKUP($A2,'I-pEC50'!$A:$BM,MATCH(BR$1,'I-pEC50'!$A$1:$BM$1,0),FALSE),"")</f>
        <v/>
      </c>
      <c r="BS2" s="47" t="str">
        <f>_xlfn.IFNA(VLOOKUP($A2,'I-pEC50'!$A:$BM,MATCH(BS$1,'I-pEC50'!$A$1:$BM$1,0),FALSE),"")</f>
        <v/>
      </c>
      <c r="BT2" s="47" t="str">
        <f>_xlfn.IFNA(VLOOKUP($A2,'I-pEC50'!$A:$BM,MATCH(BT$1,'I-pEC50'!$A$1:$BM$1,0),FALSE),"")</f>
        <v/>
      </c>
      <c r="BU2" s="47" t="str">
        <f>_xlfn.IFNA(VLOOKUP($A2,'I-pEC50'!$A:$BM,MATCH(BU$1,'I-pEC50'!$A$1:$BM$1,0),FALSE),"")</f>
        <v/>
      </c>
      <c r="BV2" s="47" t="str">
        <f>_xlfn.IFNA(VLOOKUP($A2,'I-pEC50'!$A:$BM,MATCH(BV$1,'I-pEC50'!$A$1:$BM$1,0),FALSE),"")</f>
        <v/>
      </c>
      <c r="BW2" s="47" t="str">
        <f>_xlfn.IFNA(VLOOKUP($A2,'I-pEC50'!$A:$BM,MATCH(BW$1,'I-pEC50'!$A$1:$BM$1,0),FALSE),"")</f>
        <v/>
      </c>
      <c r="BX2" s="47" t="str">
        <f>_xlfn.IFNA(VLOOKUP($A2,'I-pEC50'!$A:$BM,MATCH(BX$1,'I-pEC50'!$A$1:$BM$1,0),FALSE),"")</f>
        <v/>
      </c>
      <c r="BY2" s="47" t="str">
        <f>_xlfn.IFNA(VLOOKUP($A2,'I-pEC50'!$A:$BM,MATCH(BY$1,'I-pEC50'!$A$1:$BM$1,0),FALSE),"")</f>
        <v/>
      </c>
      <c r="BZ2" s="47" t="str">
        <f>_xlfn.IFNA(VLOOKUP($A2,'I-pEC50'!$A:$BM,MATCH(BZ$1,'I-pEC50'!$A$1:$BM$1,0),FALSE),"")</f>
        <v/>
      </c>
      <c r="CA2" s="40" t="str">
        <f>_xlfn.IFNA(VLOOKUP($A2,'B-pEC50'!$A:$BM,MATCH(CA$1,'B-pEC50'!$A$1:$BM$1,0),FALSE),"")</f>
        <v/>
      </c>
      <c r="CB2" s="41" t="str">
        <f>_xlfn.IFNA(VLOOKUP($A2,'B-pEC50'!$A:$BM,MATCH(CB$1,'B-pEC50'!$A$1:$BM$1,0),FALSE),"")</f>
        <v/>
      </c>
      <c r="CC2" s="41" t="str">
        <f>_xlfn.IFNA(VLOOKUP($A2,'B-pEC50'!$A:$BM,MATCH(CC$1,'B-pEC50'!$A$1:$BM$1,0),FALSE),"")</f>
        <v/>
      </c>
      <c r="CD2" s="41" t="str">
        <f>_xlfn.IFNA(VLOOKUP($A2,'B-pEC50'!$A:$BM,MATCH(CD$1,'B-pEC50'!$A$1:$BM$1,0),FALSE),"")</f>
        <v/>
      </c>
      <c r="CE2" s="41" t="str">
        <f>_xlfn.IFNA(VLOOKUP($A2,'B-pEC50'!$A:$BM,MATCH(CE$1,'B-pEC50'!$A$1:$BM$1,0),FALSE),"")</f>
        <v/>
      </c>
      <c r="CF2" s="41" t="str">
        <f>_xlfn.IFNA(VLOOKUP($A2,'B-pEC50'!$A:$BM,MATCH(CF$1,'B-pEC50'!$A$1:$BM$1,0),FALSE),"")</f>
        <v/>
      </c>
      <c r="CG2" s="41" t="str">
        <f>_xlfn.IFNA(VLOOKUP($A2,'B-pEC50'!$A:$BM,MATCH(CG$1,'B-pEC50'!$A$1:$BM$1,0),FALSE),"")</f>
        <v/>
      </c>
      <c r="CH2" s="41" t="str">
        <f>_xlfn.IFNA(VLOOKUP($A2,'B-pEC50'!$A:$BM,MATCH(CH$1,'B-pEC50'!$A$1:$BM$1,0),FALSE),"")</f>
        <v/>
      </c>
      <c r="CI2" s="41" t="str">
        <f>_xlfn.IFNA(VLOOKUP($A2,'B-pEC50'!$A:$BM,MATCH(CI$1,'B-pEC50'!$A$1:$BM$1,0),FALSE),"")</f>
        <v/>
      </c>
      <c r="CJ2" s="41" t="str">
        <f>_xlfn.IFNA(VLOOKUP($A2,'B-pEC50'!$A:$BM,MATCH(CJ$1,'B-pEC50'!$A$1:$BM$1,0),FALSE),"")</f>
        <v/>
      </c>
      <c r="CK2" s="41" t="str">
        <f>_xlfn.IFNA(VLOOKUP($A2,'B-pEC50'!$A:$BM,MATCH(CK$1,'B-pEC50'!$A$1:$BM$1,0),FALSE),"")</f>
        <v/>
      </c>
      <c r="CL2" s="41" t="str">
        <f>_xlfn.IFNA(VLOOKUP($A2,'B-pEC50'!$A:$BM,MATCH(CL$1,'B-pEC50'!$A$1:$BM$1,0),FALSE),"")</f>
        <v/>
      </c>
      <c r="CM2" s="47" t="str">
        <f>_xlfn.IFNA(VLOOKUP($A2,'I-pEC50'!$A:$BQ,MATCH(CM$1,'I-pEC50'!$A$1:$BQ$1,0),FALSE),"")</f>
        <v/>
      </c>
      <c r="CN2" s="47" t="str">
        <f>_xlfn.IFNA(VLOOKUP($A2,'I-pEC50'!$A:$BQ,MATCH(CN$1,'I-pEC50'!$A$1:$BQ$1,0),FALSE),"")</f>
        <v/>
      </c>
      <c r="CO2" s="47" t="str">
        <f>_xlfn.IFNA(VLOOKUP($A2,'I-pEC50'!$A:$BQ,MATCH(CO$1,'I-pEC50'!$A$1:$BQ$1,0),FALSE),"")</f>
        <v/>
      </c>
      <c r="CP2" s="47" t="str">
        <f>_xlfn.IFNA(VLOOKUP($A2,'I-pEC50'!$A:$BQ,MATCH(CP$1,'I-pEC50'!$A$1:$BQ$1,0),FALSE),"")</f>
        <v/>
      </c>
      <c r="CQ2" s="47" t="str">
        <f>_xlfn.IFNA(VLOOKUP($A2,'I-pEC50'!$A:$BQ,MATCH(CQ$1,'I-pEC50'!$A$1:$BQ$1,0),FALSE),"")</f>
        <v/>
      </c>
      <c r="CR2" s="47" t="str">
        <f>_xlfn.IFNA(VLOOKUP($A2,'I-pEC50'!$A:$BQ,MATCH(CR$1,'I-pEC50'!$A$1:$BQ$1,0),FALSE),"")</f>
        <v/>
      </c>
      <c r="CS2" s="47" t="str">
        <f>_xlfn.IFNA(VLOOKUP($A2,'I-pEC50'!$A:$BQ,MATCH(CS$1,'I-pEC50'!$A$1:$BQ$1,0),FALSE),"")</f>
        <v/>
      </c>
      <c r="CT2" s="47" t="str">
        <f>_xlfn.IFNA(VLOOKUP($A2,'I-pEC50'!$A:$BQ,MATCH(CT$1,'I-pEC50'!$A$1:$BQ$1,0),FALSE),"")</f>
        <v/>
      </c>
      <c r="CU2" s="47" t="str">
        <f>_xlfn.IFNA(VLOOKUP($A2,'I-pEC50'!$A:$BQ,MATCH(CU$1,'I-pEC50'!$A$1:$BQ$1,0),FALSE),"")</f>
        <v/>
      </c>
      <c r="CV2" s="47" t="str">
        <f>_xlfn.IFNA(VLOOKUP($A2,'I-pEC50'!$A:$BQ,MATCH(CV$1,'I-pEC50'!$A$1:$BQ$1,0),FALSE),"")</f>
        <v/>
      </c>
      <c r="CW2" s="47" t="str">
        <f>_xlfn.IFNA(VLOOKUP($A2,'I-pEC50'!$A:$BQ,MATCH(CW$1,'I-pEC50'!$A$1:$BQ$1,0),FALSE),"")</f>
        <v/>
      </c>
      <c r="CX2" s="47" t="str">
        <f>_xlfn.IFNA(VLOOKUP($A2,'I-pEC50'!$A:$BQ,MATCH(CX$1,'I-pEC50'!$A$1:$BQ$1,0),FALSE),"")</f>
        <v/>
      </c>
      <c r="CY2" s="105">
        <f>_xlfn.IFNA(VLOOKUP($A2,'B-pEC50'!$A:$IC,MATCH(CY$1,'B-pEC50'!$A$1:$IC$1,0),FALSE),"")</f>
        <v>6.2990000000000004</v>
      </c>
      <c r="CZ2" s="47" t="str">
        <f>_xlfn.IFNA(VLOOKUP($A2,'B-pEC50'!$A:$IC,MATCH(CZ$1,'B-pEC50'!$A$1:$IC$1,0),FALSE),"")</f>
        <v/>
      </c>
      <c r="DA2" s="47" t="str">
        <f>_xlfn.IFNA(VLOOKUP($A2,'B-pEC50'!$A:$IC,MATCH(DA$1,'B-pEC50'!$A$1:$IC$1,0),FALSE),"")</f>
        <v/>
      </c>
      <c r="DB2" s="47" t="str">
        <f>_xlfn.IFNA(VLOOKUP($A2,'B-pEC50'!$A:$IC,MATCH(DB$1,'B-pEC50'!$A$1:$IC$1,0),FALSE),"")</f>
        <v/>
      </c>
      <c r="DC2" s="47">
        <f>_xlfn.IFNA(VLOOKUP($A2,'I-pEC50'!$A:$IC,MATCH(DC$1,'I-pEC50'!$A$1:$IC$1,0),FALSE),"")</f>
        <v>6.34</v>
      </c>
      <c r="DD2" s="47" t="str">
        <f>_xlfn.IFNA(VLOOKUP($A2,'I-pEC50'!$A:$IC,MATCH(DD$1,'I-pEC50'!$A$1:$IC$1,0),FALSE),"")</f>
        <v/>
      </c>
      <c r="DE2" s="47" t="str">
        <f>_xlfn.IFNA(VLOOKUP($A2,'I-pEC50'!$A:$IC,MATCH(DE$1,'I-pEC50'!$A$1:$IC$1,0),FALSE),"")</f>
        <v/>
      </c>
      <c r="DF2" s="47" t="str">
        <f>_xlfn.IFNA(VLOOKUP($A2,'I-pEC50'!$A:$IC,MATCH(DF$1,'I-pEC50'!$A$1:$IC$1,0),FALSE),"")</f>
        <v/>
      </c>
      <c r="DG2" s="105">
        <f>_xlfn.IFNA(VLOOKUP($A2,'B-pEC50'!$A:$IC,MATCH(DG$1,'B-pEC50'!$A$1:$IC$1,0),FALSE),"")</f>
        <v>6.2990000000000004</v>
      </c>
      <c r="DH2" s="47" t="str">
        <f>_xlfn.IFNA(VLOOKUP($A2,'B-pEC50'!$A:$IC,MATCH(DH$1,'B-pEC50'!$A$1:$IC$1,0),FALSE),"")</f>
        <v/>
      </c>
      <c r="DI2" s="47" t="str">
        <f>_xlfn.IFNA(VLOOKUP($A2,'B-pEC50'!$A:$IC,MATCH(DI$1,'B-pEC50'!$A$1:$IC$1,0),FALSE),"")</f>
        <v/>
      </c>
      <c r="DJ2" s="47" t="str">
        <f>_xlfn.IFNA(VLOOKUP($A2,'B-pEC50'!$A:$IC,MATCH(DJ$1,'B-pEC50'!$A$1:$IC$1,0),FALSE),"")</f>
        <v/>
      </c>
      <c r="DK2" s="47">
        <f>_xlfn.IFNA(VLOOKUP($A2,'I-pEC50'!$A:$IC,MATCH(DK$1,'I-pEC50'!$A$1:$IC$1,0),FALSE),"")</f>
        <v>6.34</v>
      </c>
      <c r="DL2" s="47" t="str">
        <f>_xlfn.IFNA(VLOOKUP($A2,'I-pEC50'!$A:$IC,MATCH(DL$1,'I-pEC50'!$A$1:$IC$1,0),FALSE),"")</f>
        <v/>
      </c>
      <c r="DM2" s="47" t="str">
        <f>_xlfn.IFNA(VLOOKUP($A2,'I-pEC50'!$A:$IC,MATCH(DM$1,'I-pEC50'!$A$1:$IC$1,0),FALSE),"")</f>
        <v/>
      </c>
      <c r="DN2" s="47" t="str">
        <f>_xlfn.IFNA(VLOOKUP($A2,'I-pEC50'!$A:$IC,MATCH(DN$1,'I-pEC50'!$A$1:$IC$1,0),FALSE),"")</f>
        <v/>
      </c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</row>
    <row r="3" spans="1:139" s="49" customFormat="1" x14ac:dyDescent="0.2">
      <c r="A3" s="29" t="s">
        <v>24</v>
      </c>
      <c r="B3" s="333">
        <f>VLOOKUP($A3,BI!$A:$Q,MATCH(B$1,BI!$A$1:$Q$1,0),FALSE)</f>
        <v>1</v>
      </c>
      <c r="C3" s="373" t="str">
        <f>VLOOKUP($A3,BI!$A:$Q,MATCH(C$1,BI!$A$1:$Q$1,0),FALSE)</f>
        <v/>
      </c>
      <c r="D3" s="373" t="str">
        <f>VLOOKUP($A3,BI!$A:$Q,MATCH(D$1,BI!$A$1:$Q$1,0),FALSE)</f>
        <v/>
      </c>
      <c r="E3" s="373" t="str">
        <f>VLOOKUP($A3,BI!$A:$Q,MATCH(E$1,BI!$A$1:$Q$1,0),FALSE)</f>
        <v/>
      </c>
      <c r="F3" s="373" t="str">
        <f>VLOOKUP($A3,BI!$A:$Q,MATCH(F$1,BI!$A$1:$Q$1,0),FALSE)</f>
        <v/>
      </c>
      <c r="G3" s="373">
        <f>VLOOKUP($A3,BI!$A:$Q,MATCH(G$1,BI!$A$1:$Q$1,0),FALSE)</f>
        <v>1</v>
      </c>
      <c r="H3" s="373" t="str">
        <f>VLOOKUP($A3,BI!$A:$Q,MATCH(H$1,BI!$A$1:$Q$1,0),FALSE)</f>
        <v/>
      </c>
      <c r="I3" s="373" t="str">
        <f>VLOOKUP($A3,BI!$A:$Q,MATCH(I$1,BI!$A$1:$Q$1,0),FALSE)</f>
        <v/>
      </c>
      <c r="J3" s="373" t="str">
        <f>VLOOKUP($A3,BI!$A:$Q,MATCH(J$1,BI!$A$1:$Q$1,0),FALSE)</f>
        <v/>
      </c>
      <c r="K3" s="373" t="str">
        <f>VLOOKUP($A3,BI!$A:$Q,MATCH(K$1,BI!$A$1:$Q$1,0),FALSE)</f>
        <v/>
      </c>
      <c r="L3" s="373" t="str">
        <f>VLOOKUP($A3,BI!$A:$Q,MATCH(L$1,BI!$A$1:$Q$1,0),FALSE)</f>
        <v/>
      </c>
      <c r="M3" s="373" t="str">
        <f>VLOOKUP($A3,BI!$A:$Q,MATCH(M$1,BI!$A$1:$Q$1,0),FALSE)</f>
        <v/>
      </c>
      <c r="N3" s="49">
        <f t="shared" ref="N3:N34" si="1">COUNT(B3:M3)</f>
        <v>2</v>
      </c>
      <c r="O3" s="49">
        <f>VLOOKUP($A3,BI!$A:$Q,MATCH(O$1,BI!$A$1:$Q$1,0),FALSE)</f>
        <v>1</v>
      </c>
      <c r="P3" s="37">
        <f>VLOOKUP($A3,BI!$A:$Q,MATCH(P$1,BI!$A$1:$Q$1,0),FALSE)</f>
        <v>1</v>
      </c>
      <c r="Q3" s="37">
        <f>VLOOKUP($A3,BI!$A:$Q,MATCH(Q$1,BI!$A$1:$Q$1,0),FALSE)</f>
        <v>1</v>
      </c>
      <c r="R3" s="37" t="str">
        <f>VLOOKUP($A3,BI!$A:$Q,MATCH(R$1,BI!$A$1:$Q$1,0),FALSE)</f>
        <v/>
      </c>
      <c r="S3" s="37">
        <f t="shared" si="0"/>
        <v>3</v>
      </c>
      <c r="T3" s="61" t="str" cm="1">
        <f t="array" ref="T3">IFERROR(IF(N3&gt;2,RSQ(IF($B3:$M3&lt;&gt;"",AE3:AP3,""),IF($B3:$M3&lt;&gt;"",AQ3:BB3,"")),""),"")</f>
        <v/>
      </c>
      <c r="U3" s="51" t="str" cm="1">
        <f t="array" ref="U3">IFERROR(IF($N3&gt;2,RSQ(IF($AE3:$AP3&lt;&gt;"",BC3:BN3,""),IF($AE3:$AP3&lt;&gt;"",BO3:BZ3,"")),""),"")</f>
        <v/>
      </c>
      <c r="V3" s="51" t="str" cm="1">
        <f t="array" ref="V3">IFERROR(IF($N3&gt;2,RSQ(IF($B3:$M3&lt;&gt;"",CA3:CL3,""),IF($B3:$M3&lt;&gt;"",CM3:CX3,"")),""),"")</f>
        <v/>
      </c>
      <c r="W3" s="61" t="str" cm="1">
        <f t="array" ref="W3">IFERROR(IF(AND($S3&gt;2,$N3&gt;2),RSQ(IF($B3:$M3&lt;&gt;"",AE3:AP3,""),IF($B3:$M3&lt;&gt;"",AQ3:BB3,"")),""),"")</f>
        <v/>
      </c>
      <c r="X3" s="51" t="str" cm="1">
        <f t="array" ref="X3">IFERROR(IF(AND($S3&gt;2,$N3&gt;2),RSQ(IF($AE3:$AP3&lt;&gt;"",BC3:BN3,""),IF($AE3:$AP3&lt;&gt;"",BO3:BZ3,"")),""),"")</f>
        <v/>
      </c>
      <c r="Y3" s="61" t="str" cm="1">
        <f t="array" ref="Y3">IFERROR(IF(COUNT(C3:G3)&gt;2,RSQ(IF($C3:$G3&lt;&gt;"",AF3:AJ3,""),IF($C3:$G3&lt;&gt;"",AR3:AV3,"")),""),"")</f>
        <v/>
      </c>
      <c r="Z3" s="51" t="str" cm="1">
        <f t="array" ref="Z3">IFERROR(IF(COUNT(C3:G3)&gt;2,RSQ(IF($C3:$G3&lt;&gt;"",BD3:BH3,""),IF($C3:$G3&lt;&gt;"",BP3:BT3,"")),""),"")</f>
        <v/>
      </c>
      <c r="AA3" s="51" t="str" cm="1">
        <f t="array" ref="AA3">IFERROR(IF(COUNT(H3:K3)&gt;2,RSQ(IF($H3:$K3&lt;&gt;"",AK3:AN3,""),IF($H3:$K3&lt;&gt;"",AW3:AZ3,"")),""),"")</f>
        <v/>
      </c>
      <c r="AB3" s="51" t="str" cm="1">
        <f t="array" ref="AB3">IFERROR(IF(COUNT(H3:K3)&gt;2,RSQ(IF($H3:$K3&lt;&gt;"",BI3:BL3,""),IF($H3:$K3&lt;&gt;"",BU3:BX3,"")),""),"")</f>
        <v/>
      </c>
      <c r="AC3" s="61" cm="1">
        <f t="array" ref="AC3">IFERROR(IF($S3&gt;2,RSQ(IF($O3:$R3&lt;&gt;"",CY3:DB3,""),IF($O3:$R3&lt;&gt;"",DC3:DF3,"")),""),"")</f>
        <v>1</v>
      </c>
      <c r="AD3" s="51" cm="1">
        <f t="array" ref="AD3">IFERROR(IF($S3&gt;2,RSQ(IF($O3:$R3&lt;&gt;"",DG3:DJ3,""),IF($O3:$R3&lt;&gt;"",DK3:DN3,"")),""),"")</f>
        <v>1</v>
      </c>
      <c r="AE3" s="44">
        <f>_xlfn.IFNA(VLOOKUP($A3,'B-pEC50'!$A:$BM,MATCH(AE$1,'B-pEC50'!$A$1:$BM$1,0),FALSE),"")</f>
        <v>8.1980000000000004</v>
      </c>
      <c r="AF3" s="46" t="str">
        <f>_xlfn.IFNA(VLOOKUP($A3,'B-pEC50'!$A:$BM,MATCH(AF$1,'B-pEC50'!$A$1:$BM$1,0),FALSE),"")</f>
        <v/>
      </c>
      <c r="AG3" s="46" t="str">
        <f>_xlfn.IFNA(VLOOKUP($A3,'B-pEC50'!$A:$BM,MATCH(AG$1,'B-pEC50'!$A$1:$BM$1,0),FALSE),"")</f>
        <v/>
      </c>
      <c r="AH3" s="46" t="str">
        <f>_xlfn.IFNA(VLOOKUP($A3,'B-pEC50'!$A:$BM,MATCH(AH$1,'B-pEC50'!$A$1:$BM$1,0),FALSE),"")</f>
        <v/>
      </c>
      <c r="AI3" s="46" t="str">
        <f>_xlfn.IFNA(VLOOKUP($A3,'B-pEC50'!$A:$BM,MATCH(AI$1,'B-pEC50'!$A$1:$BM$1,0),FALSE),"")</f>
        <v/>
      </c>
      <c r="AJ3" s="46">
        <f>_xlfn.IFNA(VLOOKUP($A3,'B-pEC50'!$A:$BM,MATCH(AJ$1,'B-pEC50'!$A$1:$BM$1,0),FALSE),"")</f>
        <v>7.54</v>
      </c>
      <c r="AK3" s="45" t="str">
        <f>_xlfn.IFNA(VLOOKUP($A3,'B-pEC50'!$A:$BM,MATCH(AK$1,'B-pEC50'!$A$1:$BM$1,0),FALSE),"")</f>
        <v/>
      </c>
      <c r="AL3" s="45" t="str">
        <f>_xlfn.IFNA(VLOOKUP($A3,'B-pEC50'!$A:$BM,MATCH(AL$1,'B-pEC50'!$A$1:$BM$1,0),FALSE),"")</f>
        <v/>
      </c>
      <c r="AM3" s="45" t="str">
        <f>_xlfn.IFNA(VLOOKUP($A3,'B-pEC50'!$A:$BM,MATCH(AM$1,'B-pEC50'!$A$1:$BM$1,0),FALSE),"")</f>
        <v/>
      </c>
      <c r="AN3" s="46" t="str">
        <f>_xlfn.IFNA(VLOOKUP($A3,'B-pEC50'!$A:$BM,MATCH(AN$1,'B-pEC50'!$A$1:$BM$1,0),FALSE),"")</f>
        <v/>
      </c>
      <c r="AO3" s="45" t="str">
        <f>_xlfn.IFNA(VLOOKUP($A3,'B-pEC50'!$A:$BM,MATCH(AO$1,'B-pEC50'!$A$1:$BM$1,0),FALSE),"")</f>
        <v/>
      </c>
      <c r="AP3" s="45" t="str">
        <f>_xlfn.IFNA(VLOOKUP($A3,'B-pEC50'!$A:$BM,MATCH(AP$1,'B-pEC50'!$A$1:$BM$1,0),FALSE),"")</f>
        <v/>
      </c>
      <c r="AQ3" s="47">
        <f>_xlfn.IFNA(VLOOKUP($A3,'I-pEC50'!$A:$BM,MATCH(AQ$1,'I-pEC50'!$A$1:$BM$1,0),FALSE),"")</f>
        <v>7.17</v>
      </c>
      <c r="AR3" s="47" t="str">
        <f>_xlfn.IFNA(VLOOKUP($A3,'I-pEC50'!$A:$BM,MATCH(AR$1,'I-pEC50'!$A$1:$BM$1,0),FALSE),"")</f>
        <v/>
      </c>
      <c r="AS3" s="47" t="str">
        <f>_xlfn.IFNA(VLOOKUP($A3,'I-pEC50'!$A:$BM,MATCH(AS$1,'I-pEC50'!$A$1:$BM$1,0),FALSE),"")</f>
        <v/>
      </c>
      <c r="AT3" s="47" t="str">
        <f>_xlfn.IFNA(VLOOKUP($A3,'I-pEC50'!$A:$BM,MATCH(AT$1,'I-pEC50'!$A$1:$BM$1,0),FALSE),"")</f>
        <v/>
      </c>
      <c r="AU3" s="47" t="str">
        <f>_xlfn.IFNA(VLOOKUP($A3,'I-pEC50'!$A:$BM,MATCH(AU$1,'I-pEC50'!$A$1:$BM$1,0),FALSE),"")</f>
        <v/>
      </c>
      <c r="AV3" s="47">
        <f>_xlfn.IFNA(VLOOKUP($A3,'I-pEC50'!$A:$BM,MATCH(AV$1,'I-pEC50'!$A$1:$BM$1,0),FALSE),"")</f>
        <v>7.49</v>
      </c>
      <c r="AW3" s="47" t="str">
        <f>_xlfn.IFNA(VLOOKUP($A3,'I-pEC50'!$A:$BM,MATCH(AW$1,'I-pEC50'!$A$1:$BM$1,0),FALSE),"")</f>
        <v/>
      </c>
      <c r="AX3" s="47" t="str">
        <f>_xlfn.IFNA(VLOOKUP($A3,'I-pEC50'!$A:$BM,MATCH(AX$1,'I-pEC50'!$A$1:$BM$1,0),FALSE),"")</f>
        <v/>
      </c>
      <c r="AY3" s="47" t="str">
        <f>_xlfn.IFNA(VLOOKUP($A3,'I-pEC50'!$A:$BM,MATCH(AY$1,'I-pEC50'!$A$1:$BM$1,0),FALSE),"")</f>
        <v/>
      </c>
      <c r="AZ3" s="47" t="str">
        <f>_xlfn.IFNA(VLOOKUP($A3,'I-pEC50'!$A:$BM,MATCH(AZ$1,'I-pEC50'!$A$1:$BM$1,0),FALSE),"")</f>
        <v/>
      </c>
      <c r="BA3" s="47" t="str">
        <f>_xlfn.IFNA(VLOOKUP($A3,'I-pEC50'!$A:$BM,MATCH(BA$1,'I-pEC50'!$A$1:$BM$1,0),FALSE),"")</f>
        <v/>
      </c>
      <c r="BB3" s="47" t="str">
        <f>_xlfn.IFNA(VLOOKUP($A3,'I-pEC50'!$A:$BM,MATCH(BB$1,'I-pEC50'!$A$1:$BM$1,0),FALSE),"")</f>
        <v/>
      </c>
      <c r="BC3" s="40">
        <f>_xlfn.IFNA(VLOOKUP($A3,'B-pEC50'!$A:$BM,MATCH(BC$1,'B-pEC50'!$A$1:$BM$1,0),FALSE),"")</f>
        <v>0.53842676311030746</v>
      </c>
      <c r="BD3" s="41" t="str">
        <f>_xlfn.IFNA(VLOOKUP($A3,'B-pEC50'!$A:$BM,MATCH(BD$1,'B-pEC50'!$A$1:$BM$1,0),FALSE),"")</f>
        <v/>
      </c>
      <c r="BE3" s="41" t="str">
        <f>_xlfn.IFNA(VLOOKUP($A3,'B-pEC50'!$A:$BM,MATCH(BE$1,'B-pEC50'!$A$1:$BM$1,0),FALSE),"")</f>
        <v/>
      </c>
      <c r="BF3" s="41" t="str">
        <f>_xlfn.IFNA(VLOOKUP($A3,'B-pEC50'!$A:$BM,MATCH(BF$1,'B-pEC50'!$A$1:$BM$1,0),FALSE),"")</f>
        <v/>
      </c>
      <c r="BG3" s="41" t="str">
        <f>_xlfn.IFNA(VLOOKUP($A3,'B-pEC50'!$A:$BM,MATCH(BG$1,'B-pEC50'!$A$1:$BM$1,0),FALSE),"")</f>
        <v/>
      </c>
      <c r="BH3" s="41">
        <f>_xlfn.IFNA(VLOOKUP($A3,'B-pEC50'!$A:$BM,MATCH(BH$1,'B-pEC50'!$A$1:$BM$1,0),FALSE),"")</f>
        <v>0.38969258589511757</v>
      </c>
      <c r="BI3" s="41" t="str">
        <f>_xlfn.IFNA(VLOOKUP($A3,'B-pEC50'!$A:$BM,MATCH(BI$1,'B-pEC50'!$A$1:$BM$1,0),FALSE),"")</f>
        <v/>
      </c>
      <c r="BJ3" s="41" t="str">
        <f>_xlfn.IFNA(VLOOKUP($A3,'B-pEC50'!$A:$BM,MATCH(BJ$1,'B-pEC50'!$A$1:$BM$1,0),FALSE),"")</f>
        <v/>
      </c>
      <c r="BK3" s="41" t="str">
        <f>_xlfn.IFNA(VLOOKUP($A3,'B-pEC50'!$A:$BM,MATCH(BK$1,'B-pEC50'!$A$1:$BM$1,0),FALSE),"")</f>
        <v/>
      </c>
      <c r="BL3" s="41" t="str">
        <f>_xlfn.IFNA(VLOOKUP($A3,'B-pEC50'!$A:$BM,MATCH(BL$1,'B-pEC50'!$A$1:$BM$1,0),FALSE),"")</f>
        <v/>
      </c>
      <c r="BM3" s="41" t="str">
        <f>_xlfn.IFNA(VLOOKUP($A3,'B-pEC50'!$A:$BM,MATCH(BM$1,'B-pEC50'!$A$1:$BM$1,0),FALSE),"")</f>
        <v/>
      </c>
      <c r="BN3" s="41" t="str">
        <f>_xlfn.IFNA(VLOOKUP($A3,'B-pEC50'!$A:$BM,MATCH(BN$1,'B-pEC50'!$A$1:$BM$1,0),FALSE),"")</f>
        <v/>
      </c>
      <c r="BO3" s="47">
        <f>_xlfn.IFNA(VLOOKUP($A3,'I-pEC50'!$A:$BM,MATCH(BO$1,'I-pEC50'!$A$1:$BM$1,0),FALSE),"")</f>
        <v>0.33102253032928947</v>
      </c>
      <c r="BP3" s="47" t="str">
        <f>_xlfn.IFNA(VLOOKUP($A3,'I-pEC50'!$A:$BM,MATCH(BP$1,'I-pEC50'!$A$1:$BM$1,0),FALSE),"")</f>
        <v/>
      </c>
      <c r="BQ3" s="47" t="str">
        <f>_xlfn.IFNA(VLOOKUP($A3,'I-pEC50'!$A:$BM,MATCH(BQ$1,'I-pEC50'!$A$1:$BM$1,0),FALSE),"")</f>
        <v/>
      </c>
      <c r="BR3" s="47" t="str">
        <f>_xlfn.IFNA(VLOOKUP($A3,'I-pEC50'!$A:$BM,MATCH(BR$1,'I-pEC50'!$A$1:$BM$1,0),FALSE),"")</f>
        <v/>
      </c>
      <c r="BS3" s="47" t="str">
        <f>_xlfn.IFNA(VLOOKUP($A3,'I-pEC50'!$A:$BM,MATCH(BS$1,'I-pEC50'!$A$1:$BM$1,0),FALSE),"")</f>
        <v/>
      </c>
      <c r="BT3" s="47">
        <f>_xlfn.IFNA(VLOOKUP($A3,'I-pEC50'!$A:$BM,MATCH(BT$1,'I-pEC50'!$A$1:$BM$1,0),FALSE),"")</f>
        <v>0.38648180242634328</v>
      </c>
      <c r="BU3" s="47" t="str">
        <f>_xlfn.IFNA(VLOOKUP($A3,'I-pEC50'!$A:$BM,MATCH(BU$1,'I-pEC50'!$A$1:$BM$1,0),FALSE),"")</f>
        <v/>
      </c>
      <c r="BV3" s="47" t="str">
        <f>_xlfn.IFNA(VLOOKUP($A3,'I-pEC50'!$A:$BM,MATCH(BV$1,'I-pEC50'!$A$1:$BM$1,0),FALSE),"")</f>
        <v/>
      </c>
      <c r="BW3" s="47" t="str">
        <f>_xlfn.IFNA(VLOOKUP($A3,'I-pEC50'!$A:$BM,MATCH(BW$1,'I-pEC50'!$A$1:$BM$1,0),FALSE),"")</f>
        <v/>
      </c>
      <c r="BX3" s="47" t="str">
        <f>_xlfn.IFNA(VLOOKUP($A3,'I-pEC50'!$A:$BM,MATCH(BX$1,'I-pEC50'!$A$1:$BM$1,0),FALSE),"")</f>
        <v/>
      </c>
      <c r="BY3" s="47" t="str">
        <f>_xlfn.IFNA(VLOOKUP($A3,'I-pEC50'!$A:$BM,MATCH(BY$1,'I-pEC50'!$A$1:$BM$1,0),FALSE),"")</f>
        <v/>
      </c>
      <c r="BZ3" s="47" t="str">
        <f>_xlfn.IFNA(VLOOKUP($A3,'I-pEC50'!$A:$BM,MATCH(BZ$1,'I-pEC50'!$A$1:$BM$1,0),FALSE),"")</f>
        <v/>
      </c>
      <c r="CA3" s="40">
        <f>_xlfn.IFNA(VLOOKUP($A3,'B-pEC50'!$A:$BM,MATCH(CA$1,'B-pEC50'!$A$1:$BM$1,0),FALSE),"")</f>
        <v>1</v>
      </c>
      <c r="CB3" s="41" t="str">
        <f>_xlfn.IFNA(VLOOKUP($A3,'B-pEC50'!$A:$BM,MATCH(CB$1,'B-pEC50'!$A$1:$BM$1,0),FALSE),"")</f>
        <v/>
      </c>
      <c r="CC3" s="41" t="str">
        <f>_xlfn.IFNA(VLOOKUP($A3,'B-pEC50'!$A:$BM,MATCH(CC$1,'B-pEC50'!$A$1:$BM$1,0),FALSE),"")</f>
        <v/>
      </c>
      <c r="CD3" s="41" t="str">
        <f>_xlfn.IFNA(VLOOKUP($A3,'B-pEC50'!$A:$BM,MATCH(CD$1,'B-pEC50'!$A$1:$BM$1,0),FALSE),"")</f>
        <v/>
      </c>
      <c r="CE3" s="41" t="str">
        <f>_xlfn.IFNA(VLOOKUP($A3,'B-pEC50'!$A:$BM,MATCH(CE$1,'B-pEC50'!$A$1:$BM$1,0),FALSE),"")</f>
        <v/>
      </c>
      <c r="CF3" s="41">
        <f>_xlfn.IFNA(VLOOKUP($A3,'B-pEC50'!$A:$BM,MATCH(CF$1,'B-pEC50'!$A$1:$BM$1,0),FALSE),"")</f>
        <v>0</v>
      </c>
      <c r="CG3" s="41" t="str">
        <f>_xlfn.IFNA(VLOOKUP($A3,'B-pEC50'!$A:$BM,MATCH(CG$1,'B-pEC50'!$A$1:$BM$1,0),FALSE),"")</f>
        <v/>
      </c>
      <c r="CH3" s="41" t="str">
        <f>_xlfn.IFNA(VLOOKUP($A3,'B-pEC50'!$A:$BM,MATCH(CH$1,'B-pEC50'!$A$1:$BM$1,0),FALSE),"")</f>
        <v/>
      </c>
      <c r="CI3" s="41" t="str">
        <f>_xlfn.IFNA(VLOOKUP($A3,'B-pEC50'!$A:$BM,MATCH(CI$1,'B-pEC50'!$A$1:$BM$1,0),FALSE),"")</f>
        <v/>
      </c>
      <c r="CJ3" s="41" t="str">
        <f>_xlfn.IFNA(VLOOKUP($A3,'B-pEC50'!$A:$BM,MATCH(CJ$1,'B-pEC50'!$A$1:$BM$1,0),FALSE),"")</f>
        <v/>
      </c>
      <c r="CK3" s="41" t="str">
        <f>_xlfn.IFNA(VLOOKUP($A3,'B-pEC50'!$A:$BM,MATCH(CK$1,'B-pEC50'!$A$1:$BM$1,0),FALSE),"")</f>
        <v/>
      </c>
      <c r="CL3" s="41" t="str">
        <f>_xlfn.IFNA(VLOOKUP($A3,'B-pEC50'!$A:$BM,MATCH(CL$1,'B-pEC50'!$A$1:$BM$1,0),FALSE),"")</f>
        <v/>
      </c>
      <c r="CM3" s="47">
        <f>_xlfn.IFNA(VLOOKUP($A3,'I-pEC50'!$A:$BQ,MATCH(CM$1,'I-pEC50'!$A$1:$BQ$1,0),FALSE),"")</f>
        <v>0</v>
      </c>
      <c r="CN3" s="47" t="str">
        <f>_xlfn.IFNA(VLOOKUP($A3,'I-pEC50'!$A:$BQ,MATCH(CN$1,'I-pEC50'!$A$1:$BQ$1,0),FALSE),"")</f>
        <v/>
      </c>
      <c r="CO3" s="47" t="str">
        <f>_xlfn.IFNA(VLOOKUP($A3,'I-pEC50'!$A:$BQ,MATCH(CO$1,'I-pEC50'!$A$1:$BQ$1,0),FALSE),"")</f>
        <v/>
      </c>
      <c r="CP3" s="47" t="str">
        <f>_xlfn.IFNA(VLOOKUP($A3,'I-pEC50'!$A:$BQ,MATCH(CP$1,'I-pEC50'!$A$1:$BQ$1,0),FALSE),"")</f>
        <v/>
      </c>
      <c r="CQ3" s="47" t="str">
        <f>_xlfn.IFNA(VLOOKUP($A3,'I-pEC50'!$A:$BQ,MATCH(CQ$1,'I-pEC50'!$A$1:$BQ$1,0),FALSE),"")</f>
        <v/>
      </c>
      <c r="CR3" s="47">
        <f>_xlfn.IFNA(VLOOKUP($A3,'I-pEC50'!$A:$BQ,MATCH(CR$1,'I-pEC50'!$A$1:$BQ$1,0),FALSE),"")</f>
        <v>1</v>
      </c>
      <c r="CS3" s="47" t="str">
        <f>_xlfn.IFNA(VLOOKUP($A3,'I-pEC50'!$A:$BQ,MATCH(CS$1,'I-pEC50'!$A$1:$BQ$1,0),FALSE),"")</f>
        <v/>
      </c>
      <c r="CT3" s="47" t="str">
        <f>_xlfn.IFNA(VLOOKUP($A3,'I-pEC50'!$A:$BQ,MATCH(CT$1,'I-pEC50'!$A$1:$BQ$1,0),FALSE),"")</f>
        <v/>
      </c>
      <c r="CU3" s="47" t="str">
        <f>_xlfn.IFNA(VLOOKUP($A3,'I-pEC50'!$A:$BQ,MATCH(CU$1,'I-pEC50'!$A$1:$BQ$1,0),FALSE),"")</f>
        <v/>
      </c>
      <c r="CV3" s="47" t="str">
        <f>_xlfn.IFNA(VLOOKUP($A3,'I-pEC50'!$A:$BQ,MATCH(CV$1,'I-pEC50'!$A$1:$BQ$1,0),FALSE),"")</f>
        <v/>
      </c>
      <c r="CW3" s="47" t="str">
        <f>_xlfn.IFNA(VLOOKUP($A3,'I-pEC50'!$A:$BQ,MATCH(CW$1,'I-pEC50'!$A$1:$BQ$1,0),FALSE),"")</f>
        <v/>
      </c>
      <c r="CX3" s="47" t="str">
        <f>_xlfn.IFNA(VLOOKUP($A3,'I-pEC50'!$A:$BQ,MATCH(CX$1,'I-pEC50'!$A$1:$BQ$1,0),FALSE),"")</f>
        <v/>
      </c>
      <c r="CY3" s="105">
        <f>_xlfn.IFNA(VLOOKUP($A3,'B-pEC50'!$A:$IC,MATCH(CY$1,'B-pEC50'!$A$1:$IC$1,0),FALSE),"")</f>
        <v>8.1980000000000004</v>
      </c>
      <c r="CZ3" s="47">
        <f>_xlfn.IFNA(VLOOKUP($A3,'B-pEC50'!$A:$IC,MATCH(CZ$1,'B-pEC50'!$A$1:$IC$1,0),FALSE),"")</f>
        <v>7.54</v>
      </c>
      <c r="DA3" s="47" t="str">
        <f>_xlfn.IFNA(VLOOKUP($A3,'B-pEC50'!$A:$IC,MATCH(DA$1,'B-pEC50'!$A$1:$IC$1,0),FALSE),"")</f>
        <v/>
      </c>
      <c r="DB3" s="47" t="str">
        <f>_xlfn.IFNA(VLOOKUP($A3,'B-pEC50'!$A:$IC,MATCH(DB$1,'B-pEC50'!$A$1:$IC$1,0),FALSE),"")</f>
        <v/>
      </c>
      <c r="DC3" s="47">
        <f>_xlfn.IFNA(VLOOKUP($A3,'I-pEC50'!$A:$IC,MATCH(DC$1,'I-pEC50'!$A$1:$IC$1,0),FALSE),"")</f>
        <v>7.17</v>
      </c>
      <c r="DD3" s="47">
        <f>_xlfn.IFNA(VLOOKUP($A3,'I-pEC50'!$A:$IC,MATCH(DD$1,'I-pEC50'!$A$1:$IC$1,0),FALSE),"")</f>
        <v>7.49</v>
      </c>
      <c r="DE3" s="47" t="str">
        <f>_xlfn.IFNA(VLOOKUP($A3,'I-pEC50'!$A:$IC,MATCH(DE$1,'I-pEC50'!$A$1:$IC$1,0),FALSE),"")</f>
        <v/>
      </c>
      <c r="DF3" s="47" t="str">
        <f>_xlfn.IFNA(VLOOKUP($A3,'I-pEC50'!$A:$IC,MATCH(DF$1,'I-pEC50'!$A$1:$IC$1,0),FALSE),"")</f>
        <v/>
      </c>
      <c r="DG3" s="105">
        <f>_xlfn.IFNA(VLOOKUP($A3,'B-pEC50'!$A:$IC,MATCH(DG$1,'B-pEC50'!$A$1:$IC$1,0),FALSE),"")</f>
        <v>8.1980000000000004</v>
      </c>
      <c r="DH3" s="47">
        <f>_xlfn.IFNA(VLOOKUP($A3,'B-pEC50'!$A:$IC,MATCH(DH$1,'B-pEC50'!$A$1:$IC$1,0),FALSE),"")</f>
        <v>7.54</v>
      </c>
      <c r="DI3" s="47" t="str">
        <f>_xlfn.IFNA(VLOOKUP($A3,'B-pEC50'!$A:$IC,MATCH(DI$1,'B-pEC50'!$A$1:$IC$1,0),FALSE),"")</f>
        <v/>
      </c>
      <c r="DJ3" s="47" t="str">
        <f>_xlfn.IFNA(VLOOKUP($A3,'B-pEC50'!$A:$IC,MATCH(DJ$1,'B-pEC50'!$A$1:$IC$1,0),FALSE),"")</f>
        <v/>
      </c>
      <c r="DK3" s="47">
        <f>_xlfn.IFNA(VLOOKUP($A3,'I-pEC50'!$A:$IC,MATCH(DK$1,'I-pEC50'!$A$1:$IC$1,0),FALSE),"")</f>
        <v>7.17</v>
      </c>
      <c r="DL3" s="47">
        <f>_xlfn.IFNA(VLOOKUP($A3,'I-pEC50'!$A:$IC,MATCH(DL$1,'I-pEC50'!$A$1:$IC$1,0),FALSE),"")</f>
        <v>7.49</v>
      </c>
      <c r="DM3" s="47" t="str">
        <f>_xlfn.IFNA(VLOOKUP($A3,'I-pEC50'!$A:$IC,MATCH(DM$1,'I-pEC50'!$A$1:$IC$1,0),FALSE),"")</f>
        <v/>
      </c>
      <c r="DN3" s="47" t="str">
        <f>_xlfn.IFNA(VLOOKUP($A3,'I-pEC50'!$A:$IC,MATCH(DN$1,'I-pEC50'!$A$1:$IC$1,0),FALSE),"")</f>
        <v/>
      </c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</row>
    <row r="4" spans="1:139" s="49" customFormat="1" x14ac:dyDescent="0.2">
      <c r="A4" s="29" t="s">
        <v>100</v>
      </c>
      <c r="B4" s="333" t="str">
        <f>VLOOKUP($A4,BI!$A:$Q,MATCH(B$1,BI!$A$1:$Q$1,0),FALSE)</f>
        <v/>
      </c>
      <c r="C4" s="373" t="str">
        <f>VLOOKUP($A4,BI!$A:$Q,MATCH(C$1,BI!$A$1:$Q$1,0),FALSE)</f>
        <v/>
      </c>
      <c r="D4" s="373" t="str">
        <f>VLOOKUP($A4,BI!$A:$Q,MATCH(D$1,BI!$A$1:$Q$1,0),FALSE)</f>
        <v/>
      </c>
      <c r="E4" s="373" t="str">
        <f>VLOOKUP($A4,BI!$A:$Q,MATCH(E$1,BI!$A$1:$Q$1,0),FALSE)</f>
        <v/>
      </c>
      <c r="F4" s="373" t="str">
        <f>VLOOKUP($A4,BI!$A:$Q,MATCH(F$1,BI!$A$1:$Q$1,0),FALSE)</f>
        <v/>
      </c>
      <c r="G4" s="373" t="str">
        <f>VLOOKUP($A4,BI!$A:$Q,MATCH(G$1,BI!$A$1:$Q$1,0),FALSE)</f>
        <v/>
      </c>
      <c r="H4" s="373">
        <f>VLOOKUP($A4,BI!$A:$Q,MATCH(H$1,BI!$A$1:$Q$1,0),FALSE)</f>
        <v>1</v>
      </c>
      <c r="I4" s="373">
        <f>VLOOKUP($A4,BI!$A:$Q,MATCH(I$1,BI!$A$1:$Q$1,0),FALSE)</f>
        <v>1</v>
      </c>
      <c r="J4" s="373" t="str">
        <f>VLOOKUP($A4,BI!$A:$Q,MATCH(J$1,BI!$A$1:$Q$1,0),FALSE)</f>
        <v/>
      </c>
      <c r="K4" s="373" t="str">
        <f>VLOOKUP($A4,BI!$A:$Q,MATCH(K$1,BI!$A$1:$Q$1,0),FALSE)</f>
        <v/>
      </c>
      <c r="L4" s="373" t="str">
        <f>VLOOKUP($A4,BI!$A:$Q,MATCH(L$1,BI!$A$1:$Q$1,0),FALSE)</f>
        <v/>
      </c>
      <c r="M4" s="373" t="str">
        <f>VLOOKUP($A4,BI!$A:$Q,MATCH(M$1,BI!$A$1:$Q$1,0),FALSE)</f>
        <v/>
      </c>
      <c r="N4" s="49">
        <f t="shared" si="1"/>
        <v>2</v>
      </c>
      <c r="O4" s="49" t="str">
        <f>VLOOKUP($A4,BI!$A:$Q,MATCH(O$1,BI!$A$1:$Q$1,0),FALSE)</f>
        <v/>
      </c>
      <c r="P4" s="37">
        <f>VLOOKUP($A4,BI!$A:$Q,MATCH(P$1,BI!$A$1:$Q$1,0),FALSE)</f>
        <v>1</v>
      </c>
      <c r="Q4" s="37">
        <f>VLOOKUP($A4,BI!$A:$Q,MATCH(Q$1,BI!$A$1:$Q$1,0),FALSE)</f>
        <v>1</v>
      </c>
      <c r="R4" s="37" t="str">
        <f>VLOOKUP($A4,BI!$A:$Q,MATCH(R$1,BI!$A$1:$Q$1,0),FALSE)</f>
        <v/>
      </c>
      <c r="S4" s="37">
        <f t="shared" si="0"/>
        <v>2</v>
      </c>
      <c r="T4" s="61" t="str" cm="1">
        <f t="array" ref="T4">IFERROR(IF(N4&gt;2,RSQ(IF($B4:$M4&lt;&gt;"",AE4:AP4,""),IF($B4:$M4&lt;&gt;"",AQ4:BB4,"")),""),"")</f>
        <v/>
      </c>
      <c r="U4" s="51" t="str" cm="1">
        <f t="array" ref="U4">IFERROR(IF($N4&gt;2,RSQ(IF($AE4:$AP4&lt;&gt;"",BC4:BN4,""),IF($AE4:$AP4&lt;&gt;"",BO4:BZ4,"")),""),"")</f>
        <v/>
      </c>
      <c r="V4" s="51" t="str" cm="1">
        <f t="array" ref="V4">IFERROR(IF($N4&gt;2,RSQ(IF($B4:$M4&lt;&gt;"",CA4:CL4,""),IF($B4:$M4&lt;&gt;"",CM4:CX4,"")),""),"")</f>
        <v/>
      </c>
      <c r="W4" s="61" t="str" cm="1">
        <f t="array" ref="W4">IFERROR(IF(AND($S4&gt;2,$N4&gt;2),RSQ(IF($B4:$M4&lt;&gt;"",AE4:AP4,""),IF($B4:$M4&lt;&gt;"",AQ4:BB4,"")),""),"")</f>
        <v/>
      </c>
      <c r="X4" s="51" t="str" cm="1">
        <f t="array" ref="X4">IFERROR(IF(AND($S4&gt;2,$N4&gt;2),RSQ(IF($AE4:$AP4&lt;&gt;"",BC4:BN4,""),IF($AE4:$AP4&lt;&gt;"",BO4:BZ4,"")),""),"")</f>
        <v/>
      </c>
      <c r="Y4" s="61" t="str" cm="1">
        <f t="array" ref="Y4">IFERROR(IF(COUNT(C4:G4)&gt;2,RSQ(IF($C4:$G4&lt;&gt;"",AF4:AJ4,""),IF($C4:$G4&lt;&gt;"",AR4:AV4,"")),""),"")</f>
        <v/>
      </c>
      <c r="Z4" s="51" t="str" cm="1">
        <f t="array" ref="Z4">IFERROR(IF(COUNT(C4:G4)&gt;2,RSQ(IF($C4:$G4&lt;&gt;"",BD4:BH4,""),IF($C4:$G4&lt;&gt;"",BP4:BT4,"")),""),"")</f>
        <v/>
      </c>
      <c r="AA4" s="51" t="str" cm="1">
        <f t="array" ref="AA4">IFERROR(IF(COUNT(H4:K4)&gt;2,RSQ(IF($H4:$K4&lt;&gt;"",AK4:AN4,""),IF($H4:$K4&lt;&gt;"",AW4:AZ4,"")),""),"")</f>
        <v/>
      </c>
      <c r="AB4" s="51" t="str" cm="1">
        <f t="array" ref="AB4">IFERROR(IF(COUNT(H4:K4)&gt;2,RSQ(IF($H4:$K4&lt;&gt;"",BI4:BL4,""),IF($H4:$K4&lt;&gt;"",BU4:BX4,"")),""),"")</f>
        <v/>
      </c>
      <c r="AC4" s="61" t="str" cm="1">
        <f t="array" ref="AC4">IFERROR(IF($S4&gt;2,RSQ(IF($O4:$R4&lt;&gt;"",CY4:DB4,""),IF($O4:$R4&lt;&gt;"",DC4:DF4,"")),""),"")</f>
        <v/>
      </c>
      <c r="AD4" s="51" t="str" cm="1">
        <f t="array" ref="AD4">IFERROR(IF($S4&gt;2,RSQ(IF($O4:$R4&lt;&gt;"",DG4:DJ4,""),IF($O4:$R4&lt;&gt;"",DK4:DN4,"")),""),"")</f>
        <v/>
      </c>
      <c r="AE4" s="44" t="str">
        <f>_xlfn.IFNA(VLOOKUP($A4,'B-pEC50'!$A:$BM,MATCH(AE$1,'B-pEC50'!$A$1:$BM$1,0),FALSE),"")</f>
        <v/>
      </c>
      <c r="AF4" s="46" t="str">
        <f>_xlfn.IFNA(VLOOKUP($A4,'B-pEC50'!$A:$BM,MATCH(AF$1,'B-pEC50'!$A$1:$BM$1,0),FALSE),"")</f>
        <v/>
      </c>
      <c r="AG4" s="46" t="str">
        <f>_xlfn.IFNA(VLOOKUP($A4,'B-pEC50'!$A:$BM,MATCH(AG$1,'B-pEC50'!$A$1:$BM$1,0),FALSE),"")</f>
        <v/>
      </c>
      <c r="AH4" s="46" t="str">
        <f>_xlfn.IFNA(VLOOKUP($A4,'B-pEC50'!$A:$BM,MATCH(AH$1,'B-pEC50'!$A$1:$BM$1,0),FALSE),"")</f>
        <v/>
      </c>
      <c r="AI4" s="46" t="str">
        <f>_xlfn.IFNA(VLOOKUP($A4,'B-pEC50'!$A:$BM,MATCH(AI$1,'B-pEC50'!$A$1:$BM$1,0),FALSE),"")</f>
        <v/>
      </c>
      <c r="AJ4" s="46" t="str">
        <f>_xlfn.IFNA(VLOOKUP($A4,'B-pEC50'!$A:$BM,MATCH(AJ$1,'B-pEC50'!$A$1:$BM$1,0),FALSE),"")</f>
        <v/>
      </c>
      <c r="AK4" s="45">
        <f>_xlfn.IFNA(VLOOKUP($A4,'B-pEC50'!$A:$BM,MATCH(AK$1,'B-pEC50'!$A$1:$BM$1,0),FALSE),"")</f>
        <v>4.0949999999999998</v>
      </c>
      <c r="AL4" s="45">
        <f>_xlfn.IFNA(VLOOKUP($A4,'B-pEC50'!$A:$BM,MATCH(AL$1,'B-pEC50'!$A$1:$BM$1,0),FALSE),"")</f>
        <v>4.4729999999999999</v>
      </c>
      <c r="AM4" s="45" t="str">
        <f>_xlfn.IFNA(VLOOKUP($A4,'B-pEC50'!$A:$BM,MATCH(AM$1,'B-pEC50'!$A$1:$BM$1,0),FALSE),"")</f>
        <v/>
      </c>
      <c r="AN4" s="46" t="str">
        <f>_xlfn.IFNA(VLOOKUP($A4,'B-pEC50'!$A:$BM,MATCH(AN$1,'B-pEC50'!$A$1:$BM$1,0),FALSE),"")</f>
        <v/>
      </c>
      <c r="AO4" s="45" t="str">
        <f>_xlfn.IFNA(VLOOKUP($A4,'B-pEC50'!$A:$BM,MATCH(AO$1,'B-pEC50'!$A$1:$BM$1,0),FALSE),"")</f>
        <v/>
      </c>
      <c r="AP4" s="45" t="str">
        <f>_xlfn.IFNA(VLOOKUP($A4,'B-pEC50'!$A:$BM,MATCH(AP$1,'B-pEC50'!$A$1:$BM$1,0),FALSE),"")</f>
        <v/>
      </c>
      <c r="AQ4" s="47" t="str">
        <f>_xlfn.IFNA(VLOOKUP($A4,'I-pEC50'!$A:$BM,MATCH(AQ$1,'I-pEC50'!$A$1:$BM$1,0),FALSE),"")</f>
        <v/>
      </c>
      <c r="AR4" s="47" t="str">
        <f>_xlfn.IFNA(VLOOKUP($A4,'I-pEC50'!$A:$BM,MATCH(AR$1,'I-pEC50'!$A$1:$BM$1,0),FALSE),"")</f>
        <v/>
      </c>
      <c r="AS4" s="47" t="str">
        <f>_xlfn.IFNA(VLOOKUP($A4,'I-pEC50'!$A:$BM,MATCH(AS$1,'I-pEC50'!$A$1:$BM$1,0),FALSE),"")</f>
        <v/>
      </c>
      <c r="AT4" s="47" t="str">
        <f>_xlfn.IFNA(VLOOKUP($A4,'I-pEC50'!$A:$BM,MATCH(AT$1,'I-pEC50'!$A$1:$BM$1,0),FALSE),"")</f>
        <v/>
      </c>
      <c r="AU4" s="47" t="str">
        <f>_xlfn.IFNA(VLOOKUP($A4,'I-pEC50'!$A:$BM,MATCH(AU$1,'I-pEC50'!$A$1:$BM$1,0),FALSE),"")</f>
        <v/>
      </c>
      <c r="AV4" s="47" t="str">
        <f>_xlfn.IFNA(VLOOKUP($A4,'I-pEC50'!$A:$BM,MATCH(AV$1,'I-pEC50'!$A$1:$BM$1,0),FALSE),"")</f>
        <v/>
      </c>
      <c r="AW4" s="47">
        <f>_xlfn.IFNA(VLOOKUP($A4,'I-pEC50'!$A:$BM,MATCH(AW$1,'I-pEC50'!$A$1:$BM$1,0),FALSE),"")</f>
        <v>4.97</v>
      </c>
      <c r="AX4" s="47">
        <f>_xlfn.IFNA(VLOOKUP($A4,'I-pEC50'!$A:$BM,MATCH(AX$1,'I-pEC50'!$A$1:$BM$1,0),FALSE),"")</f>
        <v>4.97</v>
      </c>
      <c r="AY4" s="47" t="str">
        <f>_xlfn.IFNA(VLOOKUP($A4,'I-pEC50'!$A:$BM,MATCH(AY$1,'I-pEC50'!$A$1:$BM$1,0),FALSE),"")</f>
        <v/>
      </c>
      <c r="AZ4" s="47" t="str">
        <f>_xlfn.IFNA(VLOOKUP($A4,'I-pEC50'!$A:$BM,MATCH(AZ$1,'I-pEC50'!$A$1:$BM$1,0),FALSE),"")</f>
        <v/>
      </c>
      <c r="BA4" s="47" t="str">
        <f>_xlfn.IFNA(VLOOKUP($A4,'I-pEC50'!$A:$BM,MATCH(BA$1,'I-pEC50'!$A$1:$BM$1,0),FALSE),"")</f>
        <v/>
      </c>
      <c r="BB4" s="47" t="str">
        <f>_xlfn.IFNA(VLOOKUP($A4,'I-pEC50'!$A:$BM,MATCH(BB$1,'I-pEC50'!$A$1:$BM$1,0),FALSE),"")</f>
        <v/>
      </c>
      <c r="BC4" s="40" t="str">
        <f>_xlfn.IFNA(VLOOKUP($A4,'B-pEC50'!$A:$BM,MATCH(BC$1,'B-pEC50'!$A$1:$BM$1,0),FALSE),"")</f>
        <v/>
      </c>
      <c r="BD4" s="41" t="str">
        <f>_xlfn.IFNA(VLOOKUP($A4,'B-pEC50'!$A:$BM,MATCH(BD$1,'B-pEC50'!$A$1:$BM$1,0),FALSE),"")</f>
        <v/>
      </c>
      <c r="BE4" s="41" t="str">
        <f>_xlfn.IFNA(VLOOKUP($A4,'B-pEC50'!$A:$BM,MATCH(BE$1,'B-pEC50'!$A$1:$BM$1,0),FALSE),"")</f>
        <v/>
      </c>
      <c r="BF4" s="41" t="str">
        <f>_xlfn.IFNA(VLOOKUP($A4,'B-pEC50'!$A:$BM,MATCH(BF$1,'B-pEC50'!$A$1:$BM$1,0),FALSE),"")</f>
        <v/>
      </c>
      <c r="BG4" s="41" t="str">
        <f>_xlfn.IFNA(VLOOKUP($A4,'B-pEC50'!$A:$BM,MATCH(BG$1,'B-pEC50'!$A$1:$BM$1,0),FALSE),"")</f>
        <v/>
      </c>
      <c r="BH4" s="41" t="str">
        <f>_xlfn.IFNA(VLOOKUP($A4,'B-pEC50'!$A:$BM,MATCH(BH$1,'B-pEC50'!$A$1:$BM$1,0),FALSE),"")</f>
        <v/>
      </c>
      <c r="BI4" s="41">
        <f>_xlfn.IFNA(VLOOKUP($A4,'B-pEC50'!$A:$BM,MATCH(BI$1,'B-pEC50'!$A$1:$BM$1,0),FALSE),"")</f>
        <v>-0.3890144665461121</v>
      </c>
      <c r="BJ4" s="41">
        <f>_xlfn.IFNA(VLOOKUP($A4,'B-pEC50'!$A:$BM,MATCH(BJ$1,'B-pEC50'!$A$1:$BM$1,0),FALSE),"")</f>
        <v>-0.30357142857142855</v>
      </c>
      <c r="BK4" s="41" t="str">
        <f>_xlfn.IFNA(VLOOKUP($A4,'B-pEC50'!$A:$BM,MATCH(BK$1,'B-pEC50'!$A$1:$BM$1,0),FALSE),"")</f>
        <v/>
      </c>
      <c r="BL4" s="41" t="str">
        <f>_xlfn.IFNA(VLOOKUP($A4,'B-pEC50'!$A:$BM,MATCH(BL$1,'B-pEC50'!$A$1:$BM$1,0),FALSE),"")</f>
        <v/>
      </c>
      <c r="BM4" s="41" t="str">
        <f>_xlfn.IFNA(VLOOKUP($A4,'B-pEC50'!$A:$BM,MATCH(BM$1,'B-pEC50'!$A$1:$BM$1,0),FALSE),"")</f>
        <v/>
      </c>
      <c r="BN4" s="41" t="str">
        <f>_xlfn.IFNA(VLOOKUP($A4,'B-pEC50'!$A:$BM,MATCH(BN$1,'B-pEC50'!$A$1:$BM$1,0),FALSE),"")</f>
        <v/>
      </c>
      <c r="BO4" s="47" t="str">
        <f>_xlfn.IFNA(VLOOKUP($A4,'I-pEC50'!$A:$BM,MATCH(BO$1,'I-pEC50'!$A$1:$BM$1,0),FALSE),"")</f>
        <v/>
      </c>
      <c r="BP4" s="47" t="str">
        <f>_xlfn.IFNA(VLOOKUP($A4,'I-pEC50'!$A:$BM,MATCH(BP$1,'I-pEC50'!$A$1:$BM$1,0),FALSE),"")</f>
        <v/>
      </c>
      <c r="BQ4" s="47" t="str">
        <f>_xlfn.IFNA(VLOOKUP($A4,'I-pEC50'!$A:$BM,MATCH(BQ$1,'I-pEC50'!$A$1:$BM$1,0),FALSE),"")</f>
        <v/>
      </c>
      <c r="BR4" s="47" t="str">
        <f>_xlfn.IFNA(VLOOKUP($A4,'I-pEC50'!$A:$BM,MATCH(BR$1,'I-pEC50'!$A$1:$BM$1,0),FALSE),"")</f>
        <v/>
      </c>
      <c r="BS4" s="47" t="str">
        <f>_xlfn.IFNA(VLOOKUP($A4,'I-pEC50'!$A:$BM,MATCH(BS$1,'I-pEC50'!$A$1:$BM$1,0),FALSE),"")</f>
        <v/>
      </c>
      <c r="BT4" s="47" t="str">
        <f>_xlfn.IFNA(VLOOKUP($A4,'I-pEC50'!$A:$BM,MATCH(BT$1,'I-pEC50'!$A$1:$BM$1,0),FALSE),"")</f>
        <v/>
      </c>
      <c r="BU4" s="47">
        <f>_xlfn.IFNA(VLOOKUP($A4,'I-pEC50'!$A:$BM,MATCH(BU$1,'I-pEC50'!$A$1:$BM$1,0),FALSE),"")</f>
        <v>-5.0259965337954952E-2</v>
      </c>
      <c r="BV4" s="47">
        <f>_xlfn.IFNA(VLOOKUP($A4,'I-pEC50'!$A:$BM,MATCH(BV$1,'I-pEC50'!$A$1:$BM$1,0),FALSE),"")</f>
        <v>-5.0259965337954952E-2</v>
      </c>
      <c r="BW4" s="47" t="str">
        <f>_xlfn.IFNA(VLOOKUP($A4,'I-pEC50'!$A:$BM,MATCH(BW$1,'I-pEC50'!$A$1:$BM$1,0),FALSE),"")</f>
        <v/>
      </c>
      <c r="BX4" s="47" t="str">
        <f>_xlfn.IFNA(VLOOKUP($A4,'I-pEC50'!$A:$BM,MATCH(BX$1,'I-pEC50'!$A$1:$BM$1,0),FALSE),"")</f>
        <v/>
      </c>
      <c r="BY4" s="47" t="str">
        <f>_xlfn.IFNA(VLOOKUP($A4,'I-pEC50'!$A:$BM,MATCH(BY$1,'I-pEC50'!$A$1:$BM$1,0),FALSE),"")</f>
        <v/>
      </c>
      <c r="BZ4" s="47" t="str">
        <f>_xlfn.IFNA(VLOOKUP($A4,'I-pEC50'!$A:$BM,MATCH(BZ$1,'I-pEC50'!$A$1:$BM$1,0),FALSE),"")</f>
        <v/>
      </c>
      <c r="CA4" s="40" t="str">
        <f>_xlfn.IFNA(VLOOKUP($A4,'B-pEC50'!$A:$BM,MATCH(CA$1,'B-pEC50'!$A$1:$BM$1,0),FALSE),"")</f>
        <v/>
      </c>
      <c r="CB4" s="41" t="str">
        <f>_xlfn.IFNA(VLOOKUP($A4,'B-pEC50'!$A:$BM,MATCH(CB$1,'B-pEC50'!$A$1:$BM$1,0),FALSE),"")</f>
        <v/>
      </c>
      <c r="CC4" s="41" t="str">
        <f>_xlfn.IFNA(VLOOKUP($A4,'B-pEC50'!$A:$BM,MATCH(CC$1,'B-pEC50'!$A$1:$BM$1,0),FALSE),"")</f>
        <v/>
      </c>
      <c r="CD4" s="41" t="str">
        <f>_xlfn.IFNA(VLOOKUP($A4,'B-pEC50'!$A:$BM,MATCH(CD$1,'B-pEC50'!$A$1:$BM$1,0),FALSE),"")</f>
        <v/>
      </c>
      <c r="CE4" s="41" t="str">
        <f>_xlfn.IFNA(VLOOKUP($A4,'B-pEC50'!$A:$BM,MATCH(CE$1,'B-pEC50'!$A$1:$BM$1,0),FALSE),"")</f>
        <v/>
      </c>
      <c r="CF4" s="41" t="str">
        <f>_xlfn.IFNA(VLOOKUP($A4,'B-pEC50'!$A:$BM,MATCH(CF$1,'B-pEC50'!$A$1:$BM$1,0),FALSE),"")</f>
        <v/>
      </c>
      <c r="CG4" s="41">
        <f>_xlfn.IFNA(VLOOKUP($A4,'B-pEC50'!$A:$BM,MATCH(CG$1,'B-pEC50'!$A$1:$BM$1,0),FALSE),"")</f>
        <v>0</v>
      </c>
      <c r="CH4" s="41">
        <f>_xlfn.IFNA(VLOOKUP($A4,'B-pEC50'!$A:$BM,MATCH(CH$1,'B-pEC50'!$A$1:$BM$1,0),FALSE),"")</f>
        <v>1</v>
      </c>
      <c r="CI4" s="41" t="str">
        <f>_xlfn.IFNA(VLOOKUP($A4,'B-pEC50'!$A:$BM,MATCH(CI$1,'B-pEC50'!$A$1:$BM$1,0),FALSE),"")</f>
        <v/>
      </c>
      <c r="CJ4" s="41" t="str">
        <f>_xlfn.IFNA(VLOOKUP($A4,'B-pEC50'!$A:$BM,MATCH(CJ$1,'B-pEC50'!$A$1:$BM$1,0),FALSE),"")</f>
        <v/>
      </c>
      <c r="CK4" s="41" t="str">
        <f>_xlfn.IFNA(VLOOKUP($A4,'B-pEC50'!$A:$BM,MATCH(CK$1,'B-pEC50'!$A$1:$BM$1,0),FALSE),"")</f>
        <v/>
      </c>
      <c r="CL4" s="41" t="str">
        <f>_xlfn.IFNA(VLOOKUP($A4,'B-pEC50'!$A:$BM,MATCH(CL$1,'B-pEC50'!$A$1:$BM$1,0),FALSE),"")</f>
        <v/>
      </c>
      <c r="CM4" s="47" t="str">
        <f>_xlfn.IFNA(VLOOKUP($A4,'I-pEC50'!$A:$BQ,MATCH(CM$1,'I-pEC50'!$A$1:$BQ$1,0),FALSE),"")</f>
        <v/>
      </c>
      <c r="CN4" s="47" t="str">
        <f>_xlfn.IFNA(VLOOKUP($A4,'I-pEC50'!$A:$BQ,MATCH(CN$1,'I-pEC50'!$A$1:$BQ$1,0),FALSE),"")</f>
        <v/>
      </c>
      <c r="CO4" s="47" t="str">
        <f>_xlfn.IFNA(VLOOKUP($A4,'I-pEC50'!$A:$BQ,MATCH(CO$1,'I-pEC50'!$A$1:$BQ$1,0),FALSE),"")</f>
        <v/>
      </c>
      <c r="CP4" s="47" t="str">
        <f>_xlfn.IFNA(VLOOKUP($A4,'I-pEC50'!$A:$BQ,MATCH(CP$1,'I-pEC50'!$A$1:$BQ$1,0),FALSE),"")</f>
        <v/>
      </c>
      <c r="CQ4" s="47" t="str">
        <f>_xlfn.IFNA(VLOOKUP($A4,'I-pEC50'!$A:$BQ,MATCH(CQ$1,'I-pEC50'!$A$1:$BQ$1,0),FALSE),"")</f>
        <v/>
      </c>
      <c r="CR4" s="47" t="str">
        <f>_xlfn.IFNA(VLOOKUP($A4,'I-pEC50'!$A:$BQ,MATCH(CR$1,'I-pEC50'!$A$1:$BQ$1,0),FALSE),"")</f>
        <v/>
      </c>
      <c r="CS4" s="47" t="str">
        <f>_xlfn.IFNA(VLOOKUP($A4,'I-pEC50'!$A:$BQ,MATCH(CS$1,'I-pEC50'!$A$1:$BQ$1,0),FALSE),"")</f>
        <v/>
      </c>
      <c r="CT4" s="47" t="str">
        <f>_xlfn.IFNA(VLOOKUP($A4,'I-pEC50'!$A:$BQ,MATCH(CT$1,'I-pEC50'!$A$1:$BQ$1,0),FALSE),"")</f>
        <v/>
      </c>
      <c r="CU4" s="47" t="str">
        <f>_xlfn.IFNA(VLOOKUP($A4,'I-pEC50'!$A:$BQ,MATCH(CU$1,'I-pEC50'!$A$1:$BQ$1,0),FALSE),"")</f>
        <v/>
      </c>
      <c r="CV4" s="47" t="str">
        <f>_xlfn.IFNA(VLOOKUP($A4,'I-pEC50'!$A:$BQ,MATCH(CV$1,'I-pEC50'!$A$1:$BQ$1,0),FALSE),"")</f>
        <v/>
      </c>
      <c r="CW4" s="47" t="str">
        <f>_xlfn.IFNA(VLOOKUP($A4,'I-pEC50'!$A:$BQ,MATCH(CW$1,'I-pEC50'!$A$1:$BQ$1,0),FALSE),"")</f>
        <v/>
      </c>
      <c r="CX4" s="47" t="str">
        <f>_xlfn.IFNA(VLOOKUP($A4,'I-pEC50'!$A:$BQ,MATCH(CX$1,'I-pEC50'!$A$1:$BQ$1,0),FALSE),"")</f>
        <v/>
      </c>
      <c r="CY4" s="105" t="str">
        <f>_xlfn.IFNA(VLOOKUP($A4,'B-pEC50'!$A:$IC,MATCH(CY$1,'B-pEC50'!$A$1:$IC$1,0),FALSE),"")</f>
        <v/>
      </c>
      <c r="CZ4" s="47" t="str">
        <f>_xlfn.IFNA(VLOOKUP($A4,'B-pEC50'!$A:$IC,MATCH(CZ$1,'B-pEC50'!$A$1:$IC$1,0),FALSE),"")</f>
        <v/>
      </c>
      <c r="DA4" s="47">
        <f>_xlfn.IFNA(VLOOKUP($A4,'B-pEC50'!$A:$IC,MATCH(DA$1,'B-pEC50'!$A$1:$IC$1,0),FALSE),"")</f>
        <v>4.4729999999999999</v>
      </c>
      <c r="DB4" s="47" t="str">
        <f>_xlfn.IFNA(VLOOKUP($A4,'B-pEC50'!$A:$IC,MATCH(DB$1,'B-pEC50'!$A$1:$IC$1,0),FALSE),"")</f>
        <v/>
      </c>
      <c r="DC4" s="47" t="str">
        <f>_xlfn.IFNA(VLOOKUP($A4,'I-pEC50'!$A:$IC,MATCH(DC$1,'I-pEC50'!$A$1:$IC$1,0),FALSE),"")</f>
        <v/>
      </c>
      <c r="DD4" s="47" t="str">
        <f>_xlfn.IFNA(VLOOKUP($A4,'I-pEC50'!$A:$IC,MATCH(DD$1,'I-pEC50'!$A$1:$IC$1,0),FALSE),"")</f>
        <v/>
      </c>
      <c r="DE4" s="47">
        <f>_xlfn.IFNA(VLOOKUP($A4,'I-pEC50'!$A:$IC,MATCH(DE$1,'I-pEC50'!$A$1:$IC$1,0),FALSE),"")</f>
        <v>4.97</v>
      </c>
      <c r="DF4" s="47" t="str">
        <f>_xlfn.IFNA(VLOOKUP($A4,'I-pEC50'!$A:$IC,MATCH(DF$1,'I-pEC50'!$A$1:$IC$1,0),FALSE),"")</f>
        <v/>
      </c>
      <c r="DG4" s="105" t="str">
        <f>_xlfn.IFNA(VLOOKUP($A4,'B-pEC50'!$A:$IC,MATCH(DG$1,'B-pEC50'!$A$1:$IC$1,0),FALSE),"")</f>
        <v/>
      </c>
      <c r="DH4" s="47" t="str">
        <f>_xlfn.IFNA(VLOOKUP($A4,'B-pEC50'!$A:$IC,MATCH(DH$1,'B-pEC50'!$A$1:$IC$1,0),FALSE),"")</f>
        <v/>
      </c>
      <c r="DI4" s="47">
        <f>_xlfn.IFNA(VLOOKUP($A4,'B-pEC50'!$A:$IC,MATCH(DI$1,'B-pEC50'!$A$1:$IC$1,0),FALSE),"")</f>
        <v>4.2839999999999998</v>
      </c>
      <c r="DJ4" s="47" t="str">
        <f>_xlfn.IFNA(VLOOKUP($A4,'B-pEC50'!$A:$IC,MATCH(DJ$1,'B-pEC50'!$A$1:$IC$1,0),FALSE),"")</f>
        <v/>
      </c>
      <c r="DK4" s="47" t="str">
        <f>_xlfn.IFNA(VLOOKUP($A4,'I-pEC50'!$A:$IC,MATCH(DK$1,'I-pEC50'!$A$1:$IC$1,0),FALSE),"")</f>
        <v/>
      </c>
      <c r="DL4" s="47" t="str">
        <f>_xlfn.IFNA(VLOOKUP($A4,'I-pEC50'!$A:$IC,MATCH(DL$1,'I-pEC50'!$A$1:$IC$1,0),FALSE),"")</f>
        <v/>
      </c>
      <c r="DM4" s="47">
        <f>_xlfn.IFNA(VLOOKUP($A4,'I-pEC50'!$A:$IC,MATCH(DM$1,'I-pEC50'!$A$1:$IC$1,0),FALSE),"")</f>
        <v>4.97</v>
      </c>
      <c r="DN4" s="47" t="str">
        <f>_xlfn.IFNA(VLOOKUP($A4,'I-pEC50'!$A:$IC,MATCH(DN$1,'I-pEC50'!$A$1:$IC$1,0),FALSE),"")</f>
        <v/>
      </c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</row>
    <row r="5" spans="1:139" s="49" customFormat="1" x14ac:dyDescent="0.2">
      <c r="A5" s="29" t="s">
        <v>51</v>
      </c>
      <c r="B5" s="333">
        <f>VLOOKUP($A5,BI!$A:$Q,MATCH(B$1,BI!$A$1:$Q$1,0),FALSE)</f>
        <v>1</v>
      </c>
      <c r="C5" s="373" t="str">
        <f>VLOOKUP($A5,BI!$A:$Q,MATCH(C$1,BI!$A$1:$Q$1,0),FALSE)</f>
        <v/>
      </c>
      <c r="D5" s="373" t="str">
        <f>VLOOKUP($A5,BI!$A:$Q,MATCH(D$1,BI!$A$1:$Q$1,0),FALSE)</f>
        <v/>
      </c>
      <c r="E5" s="373" t="str">
        <f>VLOOKUP($A5,BI!$A:$Q,MATCH(E$1,BI!$A$1:$Q$1,0),FALSE)</f>
        <v/>
      </c>
      <c r="F5" s="373" t="str">
        <f>VLOOKUP($A5,BI!$A:$Q,MATCH(F$1,BI!$A$1:$Q$1,0),FALSE)</f>
        <v/>
      </c>
      <c r="G5" s="373" t="str">
        <f>VLOOKUP($A5,BI!$A:$Q,MATCH(G$1,BI!$A$1:$Q$1,0),FALSE)</f>
        <v/>
      </c>
      <c r="H5" s="373" t="str">
        <f>VLOOKUP($A5,BI!$A:$Q,MATCH(H$1,BI!$A$1:$Q$1,0),FALSE)</f>
        <v/>
      </c>
      <c r="I5" s="373" t="str">
        <f>VLOOKUP($A5,BI!$A:$Q,MATCH(I$1,BI!$A$1:$Q$1,0),FALSE)</f>
        <v/>
      </c>
      <c r="J5" s="373" t="str">
        <f>VLOOKUP($A5,BI!$A:$Q,MATCH(J$1,BI!$A$1:$Q$1,0),FALSE)</f>
        <v/>
      </c>
      <c r="K5" s="373" t="str">
        <f>VLOOKUP($A5,BI!$A:$Q,MATCH(K$1,BI!$A$1:$Q$1,0),FALSE)</f>
        <v/>
      </c>
      <c r="L5" s="373" t="str">
        <f>VLOOKUP($A5,BI!$A:$Q,MATCH(L$1,BI!$A$1:$Q$1,0),FALSE)</f>
        <v/>
      </c>
      <c r="M5" s="373" t="str">
        <f>VLOOKUP($A5,BI!$A:$Q,MATCH(M$1,BI!$A$1:$Q$1,0),FALSE)</f>
        <v/>
      </c>
      <c r="N5" s="49">
        <f t="shared" si="1"/>
        <v>1</v>
      </c>
      <c r="O5" s="49">
        <f>VLOOKUP($A5,BI!$A:$Q,MATCH(O$1,BI!$A$1:$Q$1,0),FALSE)</f>
        <v>1</v>
      </c>
      <c r="P5" s="37" t="str">
        <f>VLOOKUP($A5,BI!$A:$Q,MATCH(P$1,BI!$A$1:$Q$1,0),FALSE)</f>
        <v/>
      </c>
      <c r="Q5" s="37">
        <f>VLOOKUP($A5,BI!$A:$Q,MATCH(Q$1,BI!$A$1:$Q$1,0),FALSE)</f>
        <v>1</v>
      </c>
      <c r="R5" s="37" t="str">
        <f>VLOOKUP($A5,BI!$A:$Q,MATCH(R$1,BI!$A$1:$Q$1,0),FALSE)</f>
        <v/>
      </c>
      <c r="S5" s="37">
        <f t="shared" si="0"/>
        <v>2</v>
      </c>
      <c r="T5" s="61" t="str" cm="1">
        <f t="array" ref="T5">IFERROR(IF(N5&gt;2,RSQ(IF($B5:$M5&lt;&gt;"",AE5:AP5,""),IF($B5:$M5&lt;&gt;"",AQ5:BB5,"")),""),"")</f>
        <v/>
      </c>
      <c r="U5" s="51" t="str" cm="1">
        <f t="array" ref="U5">IFERROR(IF($N5&gt;2,RSQ(IF($AE5:$AP5&lt;&gt;"",BC5:BN5,""),IF($AE5:$AP5&lt;&gt;"",BO5:BZ5,"")),""),"")</f>
        <v/>
      </c>
      <c r="V5" s="51" t="str" cm="1">
        <f t="array" ref="V5">IFERROR(IF($N5&gt;2,RSQ(IF($B5:$M5&lt;&gt;"",CA5:CL5,""),IF($B5:$M5&lt;&gt;"",CM5:CX5,"")),""),"")</f>
        <v/>
      </c>
      <c r="W5" s="61" t="str" cm="1">
        <f t="array" ref="W5">IFERROR(IF(AND($S5&gt;2,$N5&gt;2),RSQ(IF($B5:$M5&lt;&gt;"",AE5:AP5,""),IF($B5:$M5&lt;&gt;"",AQ5:BB5,"")),""),"")</f>
        <v/>
      </c>
      <c r="X5" s="51" t="str" cm="1">
        <f t="array" ref="X5">IFERROR(IF(AND($S5&gt;2,$N5&gt;2),RSQ(IF($AE5:$AP5&lt;&gt;"",BC5:BN5,""),IF($AE5:$AP5&lt;&gt;"",BO5:BZ5,"")),""),"")</f>
        <v/>
      </c>
      <c r="Y5" s="61" t="str" cm="1">
        <f t="array" ref="Y5">IFERROR(IF(COUNT(C5:G5)&gt;2,RSQ(IF($C5:$G5&lt;&gt;"",AF5:AJ5,""),IF($C5:$G5&lt;&gt;"",AR5:AV5,"")),""),"")</f>
        <v/>
      </c>
      <c r="Z5" s="51" t="str" cm="1">
        <f t="array" ref="Z5">IFERROR(IF(COUNT(C5:G5)&gt;2,RSQ(IF($C5:$G5&lt;&gt;"",BD5:BH5,""),IF($C5:$G5&lt;&gt;"",BP5:BT5,"")),""),"")</f>
        <v/>
      </c>
      <c r="AA5" s="51" t="str" cm="1">
        <f t="array" ref="AA5">IFERROR(IF(COUNT(H5:K5)&gt;2,RSQ(IF($H5:$K5&lt;&gt;"",AK5:AN5,""),IF($H5:$K5&lt;&gt;"",AW5:AZ5,"")),""),"")</f>
        <v/>
      </c>
      <c r="AB5" s="51" t="str" cm="1">
        <f t="array" ref="AB5">IFERROR(IF(COUNT(H5:K5)&gt;2,RSQ(IF($H5:$K5&lt;&gt;"",BI5:BL5,""),IF($H5:$K5&lt;&gt;"",BU5:BX5,"")),""),"")</f>
        <v/>
      </c>
      <c r="AC5" s="61" t="str" cm="1">
        <f t="array" ref="AC5">IFERROR(IF($S5&gt;2,RSQ(IF($O5:$R5&lt;&gt;"",CY5:DB5,""),IF($O5:$R5&lt;&gt;"",DC5:DF5,"")),""),"")</f>
        <v/>
      </c>
      <c r="AD5" s="51" t="str" cm="1">
        <f t="array" ref="AD5">IFERROR(IF($S5&gt;2,RSQ(IF($O5:$R5&lt;&gt;"",DG5:DJ5,""),IF($O5:$R5&lt;&gt;"",DK5:DN5,"")),""),"")</f>
        <v/>
      </c>
      <c r="AE5" s="44">
        <f>_xlfn.IFNA(VLOOKUP($A5,'B-pEC50'!$A:$BM,MATCH(AE$1,'B-pEC50'!$A$1:$BM$1,0),FALSE),"")</f>
        <v>6.1239999999999997</v>
      </c>
      <c r="AF5" s="46" t="str">
        <f>_xlfn.IFNA(VLOOKUP($A5,'B-pEC50'!$A:$BM,MATCH(AF$1,'B-pEC50'!$A$1:$BM$1,0),FALSE),"")</f>
        <v/>
      </c>
      <c r="AG5" s="46" t="str">
        <f>_xlfn.IFNA(VLOOKUP($A5,'B-pEC50'!$A:$BM,MATCH(AG$1,'B-pEC50'!$A$1:$BM$1,0),FALSE),"")</f>
        <v/>
      </c>
      <c r="AH5" s="46" t="str">
        <f>_xlfn.IFNA(VLOOKUP($A5,'B-pEC50'!$A:$BM,MATCH(AH$1,'B-pEC50'!$A$1:$BM$1,0),FALSE),"")</f>
        <v/>
      </c>
      <c r="AI5" s="46" t="str">
        <f>_xlfn.IFNA(VLOOKUP($A5,'B-pEC50'!$A:$BM,MATCH(AI$1,'B-pEC50'!$A$1:$BM$1,0),FALSE),"")</f>
        <v/>
      </c>
      <c r="AJ5" s="46" t="str">
        <f>_xlfn.IFNA(VLOOKUP($A5,'B-pEC50'!$A:$BM,MATCH(AJ$1,'B-pEC50'!$A$1:$BM$1,0),FALSE),"")</f>
        <v/>
      </c>
      <c r="AK5" s="45" t="str">
        <f>_xlfn.IFNA(VLOOKUP($A5,'B-pEC50'!$A:$BM,MATCH(AK$1,'B-pEC50'!$A$1:$BM$1,0),FALSE),"")</f>
        <v/>
      </c>
      <c r="AL5" s="45" t="str">
        <f>_xlfn.IFNA(VLOOKUP($A5,'B-pEC50'!$A:$BM,MATCH(AL$1,'B-pEC50'!$A$1:$BM$1,0),FALSE),"")</f>
        <v/>
      </c>
      <c r="AM5" s="45" t="str">
        <f>_xlfn.IFNA(VLOOKUP($A5,'B-pEC50'!$A:$BM,MATCH(AM$1,'B-pEC50'!$A$1:$BM$1,0),FALSE),"")</f>
        <v/>
      </c>
      <c r="AN5" s="46" t="str">
        <f>_xlfn.IFNA(VLOOKUP($A5,'B-pEC50'!$A:$BM,MATCH(AN$1,'B-pEC50'!$A$1:$BM$1,0),FALSE),"")</f>
        <v/>
      </c>
      <c r="AO5" s="45" t="str">
        <f>_xlfn.IFNA(VLOOKUP($A5,'B-pEC50'!$A:$BM,MATCH(AO$1,'B-pEC50'!$A$1:$BM$1,0),FALSE),"")</f>
        <v/>
      </c>
      <c r="AP5" s="45" t="str">
        <f>_xlfn.IFNA(VLOOKUP($A5,'B-pEC50'!$A:$BM,MATCH(AP$1,'B-pEC50'!$A$1:$BM$1,0),FALSE),"")</f>
        <v/>
      </c>
      <c r="AQ5" s="47">
        <f>_xlfn.IFNA(VLOOKUP($A5,'I-pEC50'!$A:$BM,MATCH(AQ$1,'I-pEC50'!$A$1:$BM$1,0),FALSE),"")</f>
        <v>5.77</v>
      </c>
      <c r="AR5" s="47" t="str">
        <f>_xlfn.IFNA(VLOOKUP($A5,'I-pEC50'!$A:$BM,MATCH(AR$1,'I-pEC50'!$A$1:$BM$1,0),FALSE),"")</f>
        <v/>
      </c>
      <c r="AS5" s="47" t="str">
        <f>_xlfn.IFNA(VLOOKUP($A5,'I-pEC50'!$A:$BM,MATCH(AS$1,'I-pEC50'!$A$1:$BM$1,0),FALSE),"")</f>
        <v/>
      </c>
      <c r="AT5" s="47" t="str">
        <f>_xlfn.IFNA(VLOOKUP($A5,'I-pEC50'!$A:$BM,MATCH(AT$1,'I-pEC50'!$A$1:$BM$1,0),FALSE),"")</f>
        <v/>
      </c>
      <c r="AU5" s="47" t="str">
        <f>_xlfn.IFNA(VLOOKUP($A5,'I-pEC50'!$A:$BM,MATCH(AU$1,'I-pEC50'!$A$1:$BM$1,0),FALSE),"")</f>
        <v/>
      </c>
      <c r="AV5" s="47" t="str">
        <f>_xlfn.IFNA(VLOOKUP($A5,'I-pEC50'!$A:$BM,MATCH(AV$1,'I-pEC50'!$A$1:$BM$1,0),FALSE),"")</f>
        <v/>
      </c>
      <c r="AW5" s="47" t="str">
        <f>_xlfn.IFNA(VLOOKUP($A5,'I-pEC50'!$A:$BM,MATCH(AW$1,'I-pEC50'!$A$1:$BM$1,0),FALSE),"")</f>
        <v/>
      </c>
      <c r="AX5" s="47" t="str">
        <f>_xlfn.IFNA(VLOOKUP($A5,'I-pEC50'!$A:$BM,MATCH(AX$1,'I-pEC50'!$A$1:$BM$1,0),FALSE),"")</f>
        <v/>
      </c>
      <c r="AY5" s="47" t="str">
        <f>_xlfn.IFNA(VLOOKUP($A5,'I-pEC50'!$A:$BM,MATCH(AY$1,'I-pEC50'!$A$1:$BM$1,0),FALSE),"")</f>
        <v/>
      </c>
      <c r="AZ5" s="47" t="str">
        <f>_xlfn.IFNA(VLOOKUP($A5,'I-pEC50'!$A:$BM,MATCH(AZ$1,'I-pEC50'!$A$1:$BM$1,0),FALSE),"")</f>
        <v/>
      </c>
      <c r="BA5" s="47" t="str">
        <f>_xlfn.IFNA(VLOOKUP($A5,'I-pEC50'!$A:$BM,MATCH(BA$1,'I-pEC50'!$A$1:$BM$1,0),FALSE),"")</f>
        <v/>
      </c>
      <c r="BB5" s="47" t="str">
        <f>_xlfn.IFNA(VLOOKUP($A5,'I-pEC50'!$A:$BM,MATCH(BB$1,'I-pEC50'!$A$1:$BM$1,0),FALSE),"")</f>
        <v/>
      </c>
      <c r="BC5" s="40">
        <f>_xlfn.IFNA(VLOOKUP($A5,'B-pEC50'!$A:$BM,MATCH(BC$1,'B-pEC50'!$A$1:$BM$1,0),FALSE),"")</f>
        <v>6.9620253164556917E-2</v>
      </c>
      <c r="BD5" s="41" t="str">
        <f>_xlfn.IFNA(VLOOKUP($A5,'B-pEC50'!$A:$BM,MATCH(BD$1,'B-pEC50'!$A$1:$BM$1,0),FALSE),"")</f>
        <v/>
      </c>
      <c r="BE5" s="41" t="str">
        <f>_xlfn.IFNA(VLOOKUP($A5,'B-pEC50'!$A:$BM,MATCH(BE$1,'B-pEC50'!$A$1:$BM$1,0),FALSE),"")</f>
        <v/>
      </c>
      <c r="BF5" s="41" t="str">
        <f>_xlfn.IFNA(VLOOKUP($A5,'B-pEC50'!$A:$BM,MATCH(BF$1,'B-pEC50'!$A$1:$BM$1,0),FALSE),"")</f>
        <v/>
      </c>
      <c r="BG5" s="41" t="str">
        <f>_xlfn.IFNA(VLOOKUP($A5,'B-pEC50'!$A:$BM,MATCH(BG$1,'B-pEC50'!$A$1:$BM$1,0),FALSE),"")</f>
        <v/>
      </c>
      <c r="BH5" s="41" t="str">
        <f>_xlfn.IFNA(VLOOKUP($A5,'B-pEC50'!$A:$BM,MATCH(BH$1,'B-pEC50'!$A$1:$BM$1,0),FALSE),"")</f>
        <v/>
      </c>
      <c r="BI5" s="41" t="str">
        <f>_xlfn.IFNA(VLOOKUP($A5,'B-pEC50'!$A:$BM,MATCH(BI$1,'B-pEC50'!$A$1:$BM$1,0),FALSE),"")</f>
        <v/>
      </c>
      <c r="BJ5" s="41" t="str">
        <f>_xlfn.IFNA(VLOOKUP($A5,'B-pEC50'!$A:$BM,MATCH(BJ$1,'B-pEC50'!$A$1:$BM$1,0),FALSE),"")</f>
        <v/>
      </c>
      <c r="BK5" s="41" t="str">
        <f>_xlfn.IFNA(VLOOKUP($A5,'B-pEC50'!$A:$BM,MATCH(BK$1,'B-pEC50'!$A$1:$BM$1,0),FALSE),"")</f>
        <v/>
      </c>
      <c r="BL5" s="41" t="str">
        <f>_xlfn.IFNA(VLOOKUP($A5,'B-pEC50'!$A:$BM,MATCH(BL$1,'B-pEC50'!$A$1:$BM$1,0),FALSE),"")</f>
        <v/>
      </c>
      <c r="BM5" s="41" t="str">
        <f>_xlfn.IFNA(VLOOKUP($A5,'B-pEC50'!$A:$BM,MATCH(BM$1,'B-pEC50'!$A$1:$BM$1,0),FALSE),"")</f>
        <v/>
      </c>
      <c r="BN5" s="41" t="str">
        <f>_xlfn.IFNA(VLOOKUP($A5,'B-pEC50'!$A:$BM,MATCH(BN$1,'B-pEC50'!$A$1:$BM$1,0),FALSE),"")</f>
        <v/>
      </c>
      <c r="BO5" s="47">
        <f>_xlfn.IFNA(VLOOKUP($A5,'I-pEC50'!$A:$BM,MATCH(BO$1,'I-pEC50'!$A$1:$BM$1,0),FALSE),"")</f>
        <v>8.8388214904679352E-2</v>
      </c>
      <c r="BP5" s="47" t="str">
        <f>_xlfn.IFNA(VLOOKUP($A5,'I-pEC50'!$A:$BM,MATCH(BP$1,'I-pEC50'!$A$1:$BM$1,0),FALSE),"")</f>
        <v/>
      </c>
      <c r="BQ5" s="47" t="str">
        <f>_xlfn.IFNA(VLOOKUP($A5,'I-pEC50'!$A:$BM,MATCH(BQ$1,'I-pEC50'!$A$1:$BM$1,0),FALSE),"")</f>
        <v/>
      </c>
      <c r="BR5" s="47" t="str">
        <f>_xlfn.IFNA(VLOOKUP($A5,'I-pEC50'!$A:$BM,MATCH(BR$1,'I-pEC50'!$A$1:$BM$1,0),FALSE),"")</f>
        <v/>
      </c>
      <c r="BS5" s="47" t="str">
        <f>_xlfn.IFNA(VLOOKUP($A5,'I-pEC50'!$A:$BM,MATCH(BS$1,'I-pEC50'!$A$1:$BM$1,0),FALSE),"")</f>
        <v/>
      </c>
      <c r="BT5" s="47" t="str">
        <f>_xlfn.IFNA(VLOOKUP($A5,'I-pEC50'!$A:$BM,MATCH(BT$1,'I-pEC50'!$A$1:$BM$1,0),FALSE),"")</f>
        <v/>
      </c>
      <c r="BU5" s="47" t="str">
        <f>_xlfn.IFNA(VLOOKUP($A5,'I-pEC50'!$A:$BM,MATCH(BU$1,'I-pEC50'!$A$1:$BM$1,0),FALSE),"")</f>
        <v/>
      </c>
      <c r="BV5" s="47" t="str">
        <f>_xlfn.IFNA(VLOOKUP($A5,'I-pEC50'!$A:$BM,MATCH(BV$1,'I-pEC50'!$A$1:$BM$1,0),FALSE),"")</f>
        <v/>
      </c>
      <c r="BW5" s="47" t="str">
        <f>_xlfn.IFNA(VLOOKUP($A5,'I-pEC50'!$A:$BM,MATCH(BW$1,'I-pEC50'!$A$1:$BM$1,0),FALSE),"")</f>
        <v/>
      </c>
      <c r="BX5" s="47" t="str">
        <f>_xlfn.IFNA(VLOOKUP($A5,'I-pEC50'!$A:$BM,MATCH(BX$1,'I-pEC50'!$A$1:$BM$1,0),FALSE),"")</f>
        <v/>
      </c>
      <c r="BY5" s="47" t="str">
        <f>_xlfn.IFNA(VLOOKUP($A5,'I-pEC50'!$A:$BM,MATCH(BY$1,'I-pEC50'!$A$1:$BM$1,0),FALSE),"")</f>
        <v/>
      </c>
      <c r="BZ5" s="47" t="str">
        <f>_xlfn.IFNA(VLOOKUP($A5,'I-pEC50'!$A:$BM,MATCH(BZ$1,'I-pEC50'!$A$1:$BM$1,0),FALSE),"")</f>
        <v/>
      </c>
      <c r="CA5" s="40" t="str">
        <f>_xlfn.IFNA(VLOOKUP($A5,'B-pEC50'!$A:$BM,MATCH(CA$1,'B-pEC50'!$A$1:$BM$1,0),FALSE),"")</f>
        <v/>
      </c>
      <c r="CB5" s="41" t="str">
        <f>_xlfn.IFNA(VLOOKUP($A5,'B-pEC50'!$A:$BM,MATCH(CB$1,'B-pEC50'!$A$1:$BM$1,0),FALSE),"")</f>
        <v/>
      </c>
      <c r="CC5" s="41" t="str">
        <f>_xlfn.IFNA(VLOOKUP($A5,'B-pEC50'!$A:$BM,MATCH(CC$1,'B-pEC50'!$A$1:$BM$1,0),FALSE),"")</f>
        <v/>
      </c>
      <c r="CD5" s="41" t="str">
        <f>_xlfn.IFNA(VLOOKUP($A5,'B-pEC50'!$A:$BM,MATCH(CD$1,'B-pEC50'!$A$1:$BM$1,0),FALSE),"")</f>
        <v/>
      </c>
      <c r="CE5" s="41" t="str">
        <f>_xlfn.IFNA(VLOOKUP($A5,'B-pEC50'!$A:$BM,MATCH(CE$1,'B-pEC50'!$A$1:$BM$1,0),FALSE),"")</f>
        <v/>
      </c>
      <c r="CF5" s="41" t="str">
        <f>_xlfn.IFNA(VLOOKUP($A5,'B-pEC50'!$A:$BM,MATCH(CF$1,'B-pEC50'!$A$1:$BM$1,0),FALSE),"")</f>
        <v/>
      </c>
      <c r="CG5" s="41" t="str">
        <f>_xlfn.IFNA(VLOOKUP($A5,'B-pEC50'!$A:$BM,MATCH(CG$1,'B-pEC50'!$A$1:$BM$1,0),FALSE),"")</f>
        <v/>
      </c>
      <c r="CH5" s="41" t="str">
        <f>_xlfn.IFNA(VLOOKUP($A5,'B-pEC50'!$A:$BM,MATCH(CH$1,'B-pEC50'!$A$1:$BM$1,0),FALSE),"")</f>
        <v/>
      </c>
      <c r="CI5" s="41" t="str">
        <f>_xlfn.IFNA(VLOOKUP($A5,'B-pEC50'!$A:$BM,MATCH(CI$1,'B-pEC50'!$A$1:$BM$1,0),FALSE),"")</f>
        <v/>
      </c>
      <c r="CJ5" s="41" t="str">
        <f>_xlfn.IFNA(VLOOKUP($A5,'B-pEC50'!$A:$BM,MATCH(CJ$1,'B-pEC50'!$A$1:$BM$1,0),FALSE),"")</f>
        <v/>
      </c>
      <c r="CK5" s="41" t="str">
        <f>_xlfn.IFNA(VLOOKUP($A5,'B-pEC50'!$A:$BM,MATCH(CK$1,'B-pEC50'!$A$1:$BM$1,0),FALSE),"")</f>
        <v/>
      </c>
      <c r="CL5" s="41" t="str">
        <f>_xlfn.IFNA(VLOOKUP($A5,'B-pEC50'!$A:$BM,MATCH(CL$1,'B-pEC50'!$A$1:$BM$1,0),FALSE),"")</f>
        <v/>
      </c>
      <c r="CM5" s="47" t="str">
        <f>_xlfn.IFNA(VLOOKUP($A5,'I-pEC50'!$A:$BQ,MATCH(CM$1,'I-pEC50'!$A$1:$BQ$1,0),FALSE),"")</f>
        <v/>
      </c>
      <c r="CN5" s="47" t="str">
        <f>_xlfn.IFNA(VLOOKUP($A5,'I-pEC50'!$A:$BQ,MATCH(CN$1,'I-pEC50'!$A$1:$BQ$1,0),FALSE),"")</f>
        <v/>
      </c>
      <c r="CO5" s="47" t="str">
        <f>_xlfn.IFNA(VLOOKUP($A5,'I-pEC50'!$A:$BQ,MATCH(CO$1,'I-pEC50'!$A$1:$BQ$1,0),FALSE),"")</f>
        <v/>
      </c>
      <c r="CP5" s="47" t="str">
        <f>_xlfn.IFNA(VLOOKUP($A5,'I-pEC50'!$A:$BQ,MATCH(CP$1,'I-pEC50'!$A$1:$BQ$1,0),FALSE),"")</f>
        <v/>
      </c>
      <c r="CQ5" s="47" t="str">
        <f>_xlfn.IFNA(VLOOKUP($A5,'I-pEC50'!$A:$BQ,MATCH(CQ$1,'I-pEC50'!$A$1:$BQ$1,0),FALSE),"")</f>
        <v/>
      </c>
      <c r="CR5" s="47" t="str">
        <f>_xlfn.IFNA(VLOOKUP($A5,'I-pEC50'!$A:$BQ,MATCH(CR$1,'I-pEC50'!$A$1:$BQ$1,0),FALSE),"")</f>
        <v/>
      </c>
      <c r="CS5" s="47" t="str">
        <f>_xlfn.IFNA(VLOOKUP($A5,'I-pEC50'!$A:$BQ,MATCH(CS$1,'I-pEC50'!$A$1:$BQ$1,0),FALSE),"")</f>
        <v/>
      </c>
      <c r="CT5" s="47" t="str">
        <f>_xlfn.IFNA(VLOOKUP($A5,'I-pEC50'!$A:$BQ,MATCH(CT$1,'I-pEC50'!$A$1:$BQ$1,0),FALSE),"")</f>
        <v/>
      </c>
      <c r="CU5" s="47" t="str">
        <f>_xlfn.IFNA(VLOOKUP($A5,'I-pEC50'!$A:$BQ,MATCH(CU$1,'I-pEC50'!$A$1:$BQ$1,0),FALSE),"")</f>
        <v/>
      </c>
      <c r="CV5" s="47" t="str">
        <f>_xlfn.IFNA(VLOOKUP($A5,'I-pEC50'!$A:$BQ,MATCH(CV$1,'I-pEC50'!$A$1:$BQ$1,0),FALSE),"")</f>
        <v/>
      </c>
      <c r="CW5" s="47" t="str">
        <f>_xlfn.IFNA(VLOOKUP($A5,'I-pEC50'!$A:$BQ,MATCH(CW$1,'I-pEC50'!$A$1:$BQ$1,0),FALSE),"")</f>
        <v/>
      </c>
      <c r="CX5" s="47" t="str">
        <f>_xlfn.IFNA(VLOOKUP($A5,'I-pEC50'!$A:$BQ,MATCH(CX$1,'I-pEC50'!$A$1:$BQ$1,0),FALSE),"")</f>
        <v/>
      </c>
      <c r="CY5" s="105">
        <f>_xlfn.IFNA(VLOOKUP($A5,'B-pEC50'!$A:$IC,MATCH(CY$1,'B-pEC50'!$A$1:$IC$1,0),FALSE),"")</f>
        <v>6.1239999999999997</v>
      </c>
      <c r="CZ5" s="47" t="str">
        <f>_xlfn.IFNA(VLOOKUP($A5,'B-pEC50'!$A:$IC,MATCH(CZ$1,'B-pEC50'!$A$1:$IC$1,0),FALSE),"")</f>
        <v/>
      </c>
      <c r="DA5" s="47" t="str">
        <f>_xlfn.IFNA(VLOOKUP($A5,'B-pEC50'!$A:$IC,MATCH(DA$1,'B-pEC50'!$A$1:$IC$1,0),FALSE),"")</f>
        <v/>
      </c>
      <c r="DB5" s="47" t="str">
        <f>_xlfn.IFNA(VLOOKUP($A5,'B-pEC50'!$A:$IC,MATCH(DB$1,'B-pEC50'!$A$1:$IC$1,0),FALSE),"")</f>
        <v/>
      </c>
      <c r="DC5" s="47">
        <f>_xlfn.IFNA(VLOOKUP($A5,'I-pEC50'!$A:$IC,MATCH(DC$1,'I-pEC50'!$A$1:$IC$1,0),FALSE),"")</f>
        <v>5.77</v>
      </c>
      <c r="DD5" s="47" t="str">
        <f>_xlfn.IFNA(VLOOKUP($A5,'I-pEC50'!$A:$IC,MATCH(DD$1,'I-pEC50'!$A$1:$IC$1,0),FALSE),"")</f>
        <v/>
      </c>
      <c r="DE5" s="47" t="str">
        <f>_xlfn.IFNA(VLOOKUP($A5,'I-pEC50'!$A:$IC,MATCH(DE$1,'I-pEC50'!$A$1:$IC$1,0),FALSE),"")</f>
        <v/>
      </c>
      <c r="DF5" s="47" t="str">
        <f>_xlfn.IFNA(VLOOKUP($A5,'I-pEC50'!$A:$IC,MATCH(DF$1,'I-pEC50'!$A$1:$IC$1,0),FALSE),"")</f>
        <v/>
      </c>
      <c r="DG5" s="105">
        <f>_xlfn.IFNA(VLOOKUP($A5,'B-pEC50'!$A:$IC,MATCH(DG$1,'B-pEC50'!$A$1:$IC$1,0),FALSE),"")</f>
        <v>6.1239999999999997</v>
      </c>
      <c r="DH5" s="47" t="str">
        <f>_xlfn.IFNA(VLOOKUP($A5,'B-pEC50'!$A:$IC,MATCH(DH$1,'B-pEC50'!$A$1:$IC$1,0),FALSE),"")</f>
        <v/>
      </c>
      <c r="DI5" s="47" t="str">
        <f>_xlfn.IFNA(VLOOKUP($A5,'B-pEC50'!$A:$IC,MATCH(DI$1,'B-pEC50'!$A$1:$IC$1,0),FALSE),"")</f>
        <v/>
      </c>
      <c r="DJ5" s="47" t="str">
        <f>_xlfn.IFNA(VLOOKUP($A5,'B-pEC50'!$A:$IC,MATCH(DJ$1,'B-pEC50'!$A$1:$IC$1,0),FALSE),"")</f>
        <v/>
      </c>
      <c r="DK5" s="47">
        <f>_xlfn.IFNA(VLOOKUP($A5,'I-pEC50'!$A:$IC,MATCH(DK$1,'I-pEC50'!$A$1:$IC$1,0),FALSE),"")</f>
        <v>5.77</v>
      </c>
      <c r="DL5" s="47" t="str">
        <f>_xlfn.IFNA(VLOOKUP($A5,'I-pEC50'!$A:$IC,MATCH(DL$1,'I-pEC50'!$A$1:$IC$1,0),FALSE),"")</f>
        <v/>
      </c>
      <c r="DM5" s="47" t="str">
        <f>_xlfn.IFNA(VLOOKUP($A5,'I-pEC50'!$A:$IC,MATCH(DM$1,'I-pEC50'!$A$1:$IC$1,0),FALSE),"")</f>
        <v/>
      </c>
      <c r="DN5" s="47" t="str">
        <f>_xlfn.IFNA(VLOOKUP($A5,'I-pEC50'!$A:$IC,MATCH(DN$1,'I-pEC50'!$A$1:$IC$1,0),FALSE),"")</f>
        <v/>
      </c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</row>
    <row r="6" spans="1:139" s="49" customFormat="1" x14ac:dyDescent="0.2">
      <c r="A6" s="29" t="s">
        <v>90</v>
      </c>
      <c r="B6" s="333">
        <f>VLOOKUP($A6,BI!$A:$Q,MATCH(B$1,BI!$A$1:$Q$1,0),FALSE)</f>
        <v>1</v>
      </c>
      <c r="C6" s="373" t="str">
        <f>VLOOKUP($A6,BI!$A:$Q,MATCH(C$1,BI!$A$1:$Q$1,0),FALSE)</f>
        <v/>
      </c>
      <c r="D6" s="373" t="str">
        <f>VLOOKUP($A6,BI!$A:$Q,MATCH(D$1,BI!$A$1:$Q$1,0),FALSE)</f>
        <v/>
      </c>
      <c r="E6" s="373" t="str">
        <f>VLOOKUP($A6,BI!$A:$Q,MATCH(E$1,BI!$A$1:$Q$1,0),FALSE)</f>
        <v/>
      </c>
      <c r="F6" s="373" t="str">
        <f>VLOOKUP($A6,BI!$A:$Q,MATCH(F$1,BI!$A$1:$Q$1,0),FALSE)</f>
        <v/>
      </c>
      <c r="G6" s="373">
        <f>VLOOKUP($A6,BI!$A:$Q,MATCH(G$1,BI!$A$1:$Q$1,0),FALSE)</f>
        <v>1</v>
      </c>
      <c r="H6" s="373" t="str">
        <f>VLOOKUP($A6,BI!$A:$Q,MATCH(H$1,BI!$A$1:$Q$1,0),FALSE)</f>
        <v/>
      </c>
      <c r="I6" s="373" t="str">
        <f>VLOOKUP($A6,BI!$A:$Q,MATCH(I$1,BI!$A$1:$Q$1,0),FALSE)</f>
        <v/>
      </c>
      <c r="J6" s="373" t="str">
        <f>VLOOKUP($A6,BI!$A:$Q,MATCH(J$1,BI!$A$1:$Q$1,0),FALSE)</f>
        <v/>
      </c>
      <c r="K6" s="373" t="str">
        <f>VLOOKUP($A6,BI!$A:$Q,MATCH(K$1,BI!$A$1:$Q$1,0),FALSE)</f>
        <v/>
      </c>
      <c r="L6" s="373" t="str">
        <f>VLOOKUP($A6,BI!$A:$Q,MATCH(L$1,BI!$A$1:$Q$1,0),FALSE)</f>
        <v/>
      </c>
      <c r="M6" s="373" t="str">
        <f>VLOOKUP($A6,BI!$A:$Q,MATCH(M$1,BI!$A$1:$Q$1,0),FALSE)</f>
        <v/>
      </c>
      <c r="N6" s="49">
        <f t="shared" si="1"/>
        <v>2</v>
      </c>
      <c r="O6" s="49">
        <f>VLOOKUP($A6,BI!$A:$Q,MATCH(O$1,BI!$A$1:$Q$1,0),FALSE)</f>
        <v>1</v>
      </c>
      <c r="P6" s="37">
        <f>VLOOKUP($A6,BI!$A:$Q,MATCH(P$1,BI!$A$1:$Q$1,0),FALSE)</f>
        <v>1</v>
      </c>
      <c r="Q6" s="37">
        <f>VLOOKUP($A6,BI!$A:$Q,MATCH(Q$1,BI!$A$1:$Q$1,0),FALSE)</f>
        <v>1</v>
      </c>
      <c r="R6" s="37" t="str">
        <f>VLOOKUP($A6,BI!$A:$Q,MATCH(R$1,BI!$A$1:$Q$1,0),FALSE)</f>
        <v/>
      </c>
      <c r="S6" s="37">
        <f t="shared" si="0"/>
        <v>3</v>
      </c>
      <c r="T6" s="61" t="str" cm="1">
        <f t="array" ref="T6">IFERROR(IF(N6&gt;2,RSQ(IF($B6:$M6&lt;&gt;"",AE6:AP6,""),IF($B6:$M6&lt;&gt;"",AQ6:BB6,"")),""),"")</f>
        <v/>
      </c>
      <c r="U6" s="51" t="str" cm="1">
        <f t="array" ref="U6">IFERROR(IF($N6&gt;2,RSQ(IF($AE6:$AP6&lt;&gt;"",BC6:BN6,""),IF($AE6:$AP6&lt;&gt;"",BO6:BZ6,"")),""),"")</f>
        <v/>
      </c>
      <c r="V6" s="51" t="str" cm="1">
        <f t="array" ref="V6">IFERROR(IF($N6&gt;2,RSQ(IF($B6:$M6&lt;&gt;"",CA6:CL6,""),IF($B6:$M6&lt;&gt;"",CM6:CX6,"")),""),"")</f>
        <v/>
      </c>
      <c r="W6" s="61" t="str" cm="1">
        <f t="array" ref="W6">IFERROR(IF(AND($S6&gt;2,$N6&gt;2),RSQ(IF($B6:$M6&lt;&gt;"",AE6:AP6,""),IF($B6:$M6&lt;&gt;"",AQ6:BB6,"")),""),"")</f>
        <v/>
      </c>
      <c r="X6" s="51" t="str" cm="1">
        <f t="array" ref="X6">IFERROR(IF(AND($S6&gt;2,$N6&gt;2),RSQ(IF($AE6:$AP6&lt;&gt;"",BC6:BN6,""),IF($AE6:$AP6&lt;&gt;"",BO6:BZ6,"")),""),"")</f>
        <v/>
      </c>
      <c r="Y6" s="61" t="str" cm="1">
        <f t="array" ref="Y6">IFERROR(IF(COUNT(C6:G6)&gt;2,RSQ(IF($C6:$G6&lt;&gt;"",AF6:AJ6,""),IF($C6:$G6&lt;&gt;"",AR6:AV6,"")),""),"")</f>
        <v/>
      </c>
      <c r="Z6" s="51" t="str" cm="1">
        <f t="array" ref="Z6">IFERROR(IF(COUNT(C6:G6)&gt;2,RSQ(IF($C6:$G6&lt;&gt;"",BD6:BH6,""),IF($C6:$G6&lt;&gt;"",BP6:BT6,"")),""),"")</f>
        <v/>
      </c>
      <c r="AA6" s="51" t="str" cm="1">
        <f t="array" ref="AA6">IFERROR(IF(COUNT(H6:K6)&gt;2,RSQ(IF($H6:$K6&lt;&gt;"",AK6:AN6,""),IF($H6:$K6&lt;&gt;"",AW6:AZ6,"")),""),"")</f>
        <v/>
      </c>
      <c r="AB6" s="51" t="str" cm="1">
        <f t="array" ref="AB6">IFERROR(IF(COUNT(H6:K6)&gt;2,RSQ(IF($H6:$K6&lt;&gt;"",BI6:BL6,""),IF($H6:$K6&lt;&gt;"",BU6:BX6,"")),""),"")</f>
        <v/>
      </c>
      <c r="AC6" s="61" cm="1">
        <f t="array" ref="AC6">IFERROR(IF($S6&gt;2,RSQ(IF($O6:$R6&lt;&gt;"",CY6:DB6,""),IF($O6:$R6&lt;&gt;"",DC6:DF6,"")),""),"")</f>
        <v>1</v>
      </c>
      <c r="AD6" s="51" cm="1">
        <f t="array" ref="AD6">IFERROR(IF($S6&gt;2,RSQ(IF($O6:$R6&lt;&gt;"",DG6:DJ6,""),IF($O6:$R6&lt;&gt;"",DK6:DN6,"")),""),"")</f>
        <v>1</v>
      </c>
      <c r="AE6" s="44">
        <f>_xlfn.IFNA(VLOOKUP($A6,'B-pEC50'!$A:$BM,MATCH(AE$1,'B-pEC50'!$A$1:$BM$1,0),FALSE),"")</f>
        <v>8.81</v>
      </c>
      <c r="AF6" s="46" t="str">
        <f>_xlfn.IFNA(VLOOKUP($A6,'B-pEC50'!$A:$BM,MATCH(AF$1,'B-pEC50'!$A$1:$BM$1,0),FALSE),"")</f>
        <v/>
      </c>
      <c r="AG6" s="46" t="str">
        <f>_xlfn.IFNA(VLOOKUP($A6,'B-pEC50'!$A:$BM,MATCH(AG$1,'B-pEC50'!$A$1:$BM$1,0),FALSE),"")</f>
        <v/>
      </c>
      <c r="AH6" s="46" t="str">
        <f>_xlfn.IFNA(VLOOKUP($A6,'B-pEC50'!$A:$BM,MATCH(AH$1,'B-pEC50'!$A$1:$BM$1,0),FALSE),"")</f>
        <v/>
      </c>
      <c r="AI6" s="46" t="str">
        <f>_xlfn.IFNA(VLOOKUP($A6,'B-pEC50'!$A:$BM,MATCH(AI$1,'B-pEC50'!$A$1:$BM$1,0),FALSE),"")</f>
        <v/>
      </c>
      <c r="AJ6" s="46">
        <f>_xlfn.IFNA(VLOOKUP($A6,'B-pEC50'!$A:$BM,MATCH(AJ$1,'B-pEC50'!$A$1:$BM$1,0),FALSE),"")</f>
        <v>5.9859999999999998</v>
      </c>
      <c r="AK6" s="45" t="str">
        <f>_xlfn.IFNA(VLOOKUP($A6,'B-pEC50'!$A:$BM,MATCH(AK$1,'B-pEC50'!$A$1:$BM$1,0),FALSE),"")</f>
        <v/>
      </c>
      <c r="AL6" s="45" t="str">
        <f>_xlfn.IFNA(VLOOKUP($A6,'B-pEC50'!$A:$BM,MATCH(AL$1,'B-pEC50'!$A$1:$BM$1,0),FALSE),"")</f>
        <v/>
      </c>
      <c r="AM6" s="45" t="str">
        <f>_xlfn.IFNA(VLOOKUP($A6,'B-pEC50'!$A:$BM,MATCH(AM$1,'B-pEC50'!$A$1:$BM$1,0),FALSE),"")</f>
        <v/>
      </c>
      <c r="AN6" s="46" t="str">
        <f>_xlfn.IFNA(VLOOKUP($A6,'B-pEC50'!$A:$BM,MATCH(AN$1,'B-pEC50'!$A$1:$BM$1,0),FALSE),"")</f>
        <v/>
      </c>
      <c r="AO6" s="45" t="str">
        <f>_xlfn.IFNA(VLOOKUP($A6,'B-pEC50'!$A:$BM,MATCH(AO$1,'B-pEC50'!$A$1:$BM$1,0),FALSE),"")</f>
        <v/>
      </c>
      <c r="AP6" s="45" t="str">
        <f>_xlfn.IFNA(VLOOKUP($A6,'B-pEC50'!$A:$BM,MATCH(AP$1,'B-pEC50'!$A$1:$BM$1,0),FALSE),"")</f>
        <v/>
      </c>
      <c r="AQ6" s="47">
        <f>_xlfn.IFNA(VLOOKUP($A6,'I-pEC50'!$A:$BM,MATCH(AQ$1,'I-pEC50'!$A$1:$BM$1,0),FALSE),"")</f>
        <v>5.61</v>
      </c>
      <c r="AR6" s="47" t="str">
        <f>_xlfn.IFNA(VLOOKUP($A6,'I-pEC50'!$A:$BM,MATCH(AR$1,'I-pEC50'!$A$1:$BM$1,0),FALSE),"")</f>
        <v/>
      </c>
      <c r="AS6" s="47" t="str">
        <f>_xlfn.IFNA(VLOOKUP($A6,'I-pEC50'!$A:$BM,MATCH(AS$1,'I-pEC50'!$A$1:$BM$1,0),FALSE),"")</f>
        <v/>
      </c>
      <c r="AT6" s="47" t="str">
        <f>_xlfn.IFNA(VLOOKUP($A6,'I-pEC50'!$A:$BM,MATCH(AT$1,'I-pEC50'!$A$1:$BM$1,0),FALSE),"")</f>
        <v/>
      </c>
      <c r="AU6" s="47" t="str">
        <f>_xlfn.IFNA(VLOOKUP($A6,'I-pEC50'!$A:$BM,MATCH(AU$1,'I-pEC50'!$A$1:$BM$1,0),FALSE),"")</f>
        <v/>
      </c>
      <c r="AV6" s="47">
        <f>_xlfn.IFNA(VLOOKUP($A6,'I-pEC50'!$A:$BM,MATCH(AV$1,'I-pEC50'!$A$1:$BM$1,0),FALSE),"")</f>
        <v>5.7</v>
      </c>
      <c r="AW6" s="47" t="str">
        <f>_xlfn.IFNA(VLOOKUP($A6,'I-pEC50'!$A:$BM,MATCH(AW$1,'I-pEC50'!$A$1:$BM$1,0),FALSE),"")</f>
        <v/>
      </c>
      <c r="AX6" s="47" t="str">
        <f>_xlfn.IFNA(VLOOKUP($A6,'I-pEC50'!$A:$BM,MATCH(AX$1,'I-pEC50'!$A$1:$BM$1,0),FALSE),"")</f>
        <v/>
      </c>
      <c r="AY6" s="47" t="str">
        <f>_xlfn.IFNA(VLOOKUP($A6,'I-pEC50'!$A:$BM,MATCH(AY$1,'I-pEC50'!$A$1:$BM$1,0),FALSE),"")</f>
        <v/>
      </c>
      <c r="AZ6" s="47" t="str">
        <f>_xlfn.IFNA(VLOOKUP($A6,'I-pEC50'!$A:$BM,MATCH(AZ$1,'I-pEC50'!$A$1:$BM$1,0),FALSE),"")</f>
        <v/>
      </c>
      <c r="BA6" s="47" t="str">
        <f>_xlfn.IFNA(VLOOKUP($A6,'I-pEC50'!$A:$BM,MATCH(BA$1,'I-pEC50'!$A$1:$BM$1,0),FALSE),"")</f>
        <v/>
      </c>
      <c r="BB6" s="47" t="str">
        <f>_xlfn.IFNA(VLOOKUP($A6,'I-pEC50'!$A:$BM,MATCH(BB$1,'I-pEC50'!$A$1:$BM$1,0),FALSE),"")</f>
        <v/>
      </c>
      <c r="BC6" s="40">
        <f>_xlfn.IFNA(VLOOKUP($A6,'B-pEC50'!$A:$BM,MATCH(BC$1,'B-pEC50'!$A$1:$BM$1,0),FALSE),"")</f>
        <v>0.67676311030741421</v>
      </c>
      <c r="BD6" s="41" t="str">
        <f>_xlfn.IFNA(VLOOKUP($A6,'B-pEC50'!$A:$BM,MATCH(BD$1,'B-pEC50'!$A$1:$BM$1,0),FALSE),"")</f>
        <v/>
      </c>
      <c r="BE6" s="41" t="str">
        <f>_xlfn.IFNA(VLOOKUP($A6,'B-pEC50'!$A:$BM,MATCH(BE$1,'B-pEC50'!$A$1:$BM$1,0),FALSE),"")</f>
        <v/>
      </c>
      <c r="BF6" s="41" t="str">
        <f>_xlfn.IFNA(VLOOKUP($A6,'B-pEC50'!$A:$BM,MATCH(BF$1,'B-pEC50'!$A$1:$BM$1,0),FALSE),"")</f>
        <v/>
      </c>
      <c r="BG6" s="41" t="str">
        <f>_xlfn.IFNA(VLOOKUP($A6,'B-pEC50'!$A:$BM,MATCH(BG$1,'B-pEC50'!$A$1:$BM$1,0),FALSE),"")</f>
        <v/>
      </c>
      <c r="BH6" s="41">
        <f>_xlfn.IFNA(VLOOKUP($A6,'B-pEC50'!$A:$BM,MATCH(BH$1,'B-pEC50'!$A$1:$BM$1,0),FALSE),"")</f>
        <v>3.8426763110307398E-2</v>
      </c>
      <c r="BI6" s="41" t="str">
        <f>_xlfn.IFNA(VLOOKUP($A6,'B-pEC50'!$A:$BM,MATCH(BI$1,'B-pEC50'!$A$1:$BM$1,0),FALSE),"")</f>
        <v/>
      </c>
      <c r="BJ6" s="41" t="str">
        <f>_xlfn.IFNA(VLOOKUP($A6,'B-pEC50'!$A:$BM,MATCH(BJ$1,'B-pEC50'!$A$1:$BM$1,0),FALSE),"")</f>
        <v/>
      </c>
      <c r="BK6" s="41" t="str">
        <f>_xlfn.IFNA(VLOOKUP($A6,'B-pEC50'!$A:$BM,MATCH(BK$1,'B-pEC50'!$A$1:$BM$1,0),FALSE),"")</f>
        <v/>
      </c>
      <c r="BL6" s="41" t="str">
        <f>_xlfn.IFNA(VLOOKUP($A6,'B-pEC50'!$A:$BM,MATCH(BL$1,'B-pEC50'!$A$1:$BM$1,0),FALSE),"")</f>
        <v/>
      </c>
      <c r="BM6" s="41" t="str">
        <f>_xlfn.IFNA(VLOOKUP($A6,'B-pEC50'!$A:$BM,MATCH(BM$1,'B-pEC50'!$A$1:$BM$1,0),FALSE),"")</f>
        <v/>
      </c>
      <c r="BN6" s="41" t="str">
        <f>_xlfn.IFNA(VLOOKUP($A6,'B-pEC50'!$A:$BM,MATCH(BN$1,'B-pEC50'!$A$1:$BM$1,0),FALSE),"")</f>
        <v/>
      </c>
      <c r="BO6" s="47">
        <f>_xlfn.IFNA(VLOOKUP($A6,'I-pEC50'!$A:$BM,MATCH(BO$1,'I-pEC50'!$A$1:$BM$1,0),FALSE),"")</f>
        <v>6.0658578856152612E-2</v>
      </c>
      <c r="BP6" s="47" t="str">
        <f>_xlfn.IFNA(VLOOKUP($A6,'I-pEC50'!$A:$BM,MATCH(BP$1,'I-pEC50'!$A$1:$BM$1,0),FALSE),"")</f>
        <v/>
      </c>
      <c r="BQ6" s="47" t="str">
        <f>_xlfn.IFNA(VLOOKUP($A6,'I-pEC50'!$A:$BM,MATCH(BQ$1,'I-pEC50'!$A$1:$BM$1,0),FALSE),"")</f>
        <v/>
      </c>
      <c r="BR6" s="47" t="str">
        <f>_xlfn.IFNA(VLOOKUP($A6,'I-pEC50'!$A:$BM,MATCH(BR$1,'I-pEC50'!$A$1:$BM$1,0),FALSE),"")</f>
        <v/>
      </c>
      <c r="BS6" s="47" t="str">
        <f>_xlfn.IFNA(VLOOKUP($A6,'I-pEC50'!$A:$BM,MATCH(BS$1,'I-pEC50'!$A$1:$BM$1,0),FALSE),"")</f>
        <v/>
      </c>
      <c r="BT6" s="47">
        <f>_xlfn.IFNA(VLOOKUP($A6,'I-pEC50'!$A:$BM,MATCH(BT$1,'I-pEC50'!$A$1:$BM$1,0),FALSE),"")</f>
        <v>7.6256499133448952E-2</v>
      </c>
      <c r="BU6" s="47" t="str">
        <f>_xlfn.IFNA(VLOOKUP($A6,'I-pEC50'!$A:$BM,MATCH(BU$1,'I-pEC50'!$A$1:$BM$1,0),FALSE),"")</f>
        <v/>
      </c>
      <c r="BV6" s="47" t="str">
        <f>_xlfn.IFNA(VLOOKUP($A6,'I-pEC50'!$A:$BM,MATCH(BV$1,'I-pEC50'!$A$1:$BM$1,0),FALSE),"")</f>
        <v/>
      </c>
      <c r="BW6" s="47" t="str">
        <f>_xlfn.IFNA(VLOOKUP($A6,'I-pEC50'!$A:$BM,MATCH(BW$1,'I-pEC50'!$A$1:$BM$1,0),FALSE),"")</f>
        <v/>
      </c>
      <c r="BX6" s="47" t="str">
        <f>_xlfn.IFNA(VLOOKUP($A6,'I-pEC50'!$A:$BM,MATCH(BX$1,'I-pEC50'!$A$1:$BM$1,0),FALSE),"")</f>
        <v/>
      </c>
      <c r="BY6" s="47" t="str">
        <f>_xlfn.IFNA(VLOOKUP($A6,'I-pEC50'!$A:$BM,MATCH(BY$1,'I-pEC50'!$A$1:$BM$1,0),FALSE),"")</f>
        <v/>
      </c>
      <c r="BZ6" s="47" t="str">
        <f>_xlfn.IFNA(VLOOKUP($A6,'I-pEC50'!$A:$BM,MATCH(BZ$1,'I-pEC50'!$A$1:$BM$1,0),FALSE),"")</f>
        <v/>
      </c>
      <c r="CA6" s="40">
        <f>_xlfn.IFNA(VLOOKUP($A6,'B-pEC50'!$A:$BM,MATCH(CA$1,'B-pEC50'!$A$1:$BM$1,0),FALSE),"")</f>
        <v>1</v>
      </c>
      <c r="CB6" s="41" t="str">
        <f>_xlfn.IFNA(VLOOKUP($A6,'B-pEC50'!$A:$BM,MATCH(CB$1,'B-pEC50'!$A$1:$BM$1,0),FALSE),"")</f>
        <v/>
      </c>
      <c r="CC6" s="41" t="str">
        <f>_xlfn.IFNA(VLOOKUP($A6,'B-pEC50'!$A:$BM,MATCH(CC$1,'B-pEC50'!$A$1:$BM$1,0),FALSE),"")</f>
        <v/>
      </c>
      <c r="CD6" s="41" t="str">
        <f>_xlfn.IFNA(VLOOKUP($A6,'B-pEC50'!$A:$BM,MATCH(CD$1,'B-pEC50'!$A$1:$BM$1,0),FALSE),"")</f>
        <v/>
      </c>
      <c r="CE6" s="41" t="str">
        <f>_xlfn.IFNA(VLOOKUP($A6,'B-pEC50'!$A:$BM,MATCH(CE$1,'B-pEC50'!$A$1:$BM$1,0),FALSE),"")</f>
        <v/>
      </c>
      <c r="CF6" s="41">
        <f>_xlfn.IFNA(VLOOKUP($A6,'B-pEC50'!$A:$BM,MATCH(CF$1,'B-pEC50'!$A$1:$BM$1,0),FALSE),"")</f>
        <v>0</v>
      </c>
      <c r="CG6" s="41" t="str">
        <f>_xlfn.IFNA(VLOOKUP($A6,'B-pEC50'!$A:$BM,MATCH(CG$1,'B-pEC50'!$A$1:$BM$1,0),FALSE),"")</f>
        <v/>
      </c>
      <c r="CH6" s="41" t="str">
        <f>_xlfn.IFNA(VLOOKUP($A6,'B-pEC50'!$A:$BM,MATCH(CH$1,'B-pEC50'!$A$1:$BM$1,0),FALSE),"")</f>
        <v/>
      </c>
      <c r="CI6" s="41" t="str">
        <f>_xlfn.IFNA(VLOOKUP($A6,'B-pEC50'!$A:$BM,MATCH(CI$1,'B-pEC50'!$A$1:$BM$1,0),FALSE),"")</f>
        <v/>
      </c>
      <c r="CJ6" s="41" t="str">
        <f>_xlfn.IFNA(VLOOKUP($A6,'B-pEC50'!$A:$BM,MATCH(CJ$1,'B-pEC50'!$A$1:$BM$1,0),FALSE),"")</f>
        <v/>
      </c>
      <c r="CK6" s="41" t="str">
        <f>_xlfn.IFNA(VLOOKUP($A6,'B-pEC50'!$A:$BM,MATCH(CK$1,'B-pEC50'!$A$1:$BM$1,0),FALSE),"")</f>
        <v/>
      </c>
      <c r="CL6" s="41" t="str">
        <f>_xlfn.IFNA(VLOOKUP($A6,'B-pEC50'!$A:$BM,MATCH(CL$1,'B-pEC50'!$A$1:$BM$1,0),FALSE),"")</f>
        <v/>
      </c>
      <c r="CM6" s="47">
        <f>_xlfn.IFNA(VLOOKUP($A6,'I-pEC50'!$A:$BQ,MATCH(CM$1,'I-pEC50'!$A$1:$BQ$1,0),FALSE),"")</f>
        <v>0</v>
      </c>
      <c r="CN6" s="47" t="str">
        <f>_xlfn.IFNA(VLOOKUP($A6,'I-pEC50'!$A:$BQ,MATCH(CN$1,'I-pEC50'!$A$1:$BQ$1,0),FALSE),"")</f>
        <v/>
      </c>
      <c r="CO6" s="47" t="str">
        <f>_xlfn.IFNA(VLOOKUP($A6,'I-pEC50'!$A:$BQ,MATCH(CO$1,'I-pEC50'!$A$1:$BQ$1,0),FALSE),"")</f>
        <v/>
      </c>
      <c r="CP6" s="47" t="str">
        <f>_xlfn.IFNA(VLOOKUP($A6,'I-pEC50'!$A:$BQ,MATCH(CP$1,'I-pEC50'!$A$1:$BQ$1,0),FALSE),"")</f>
        <v/>
      </c>
      <c r="CQ6" s="47" t="str">
        <f>_xlfn.IFNA(VLOOKUP($A6,'I-pEC50'!$A:$BQ,MATCH(CQ$1,'I-pEC50'!$A$1:$BQ$1,0),FALSE),"")</f>
        <v/>
      </c>
      <c r="CR6" s="47">
        <f>_xlfn.IFNA(VLOOKUP($A6,'I-pEC50'!$A:$BQ,MATCH(CR$1,'I-pEC50'!$A$1:$BQ$1,0),FALSE),"")</f>
        <v>1</v>
      </c>
      <c r="CS6" s="47" t="str">
        <f>_xlfn.IFNA(VLOOKUP($A6,'I-pEC50'!$A:$BQ,MATCH(CS$1,'I-pEC50'!$A$1:$BQ$1,0),FALSE),"")</f>
        <v/>
      </c>
      <c r="CT6" s="47" t="str">
        <f>_xlfn.IFNA(VLOOKUP($A6,'I-pEC50'!$A:$BQ,MATCH(CT$1,'I-pEC50'!$A$1:$BQ$1,0),FALSE),"")</f>
        <v/>
      </c>
      <c r="CU6" s="47" t="str">
        <f>_xlfn.IFNA(VLOOKUP($A6,'I-pEC50'!$A:$BQ,MATCH(CU$1,'I-pEC50'!$A$1:$BQ$1,0),FALSE),"")</f>
        <v/>
      </c>
      <c r="CV6" s="47" t="str">
        <f>_xlfn.IFNA(VLOOKUP($A6,'I-pEC50'!$A:$BQ,MATCH(CV$1,'I-pEC50'!$A$1:$BQ$1,0),FALSE),"")</f>
        <v/>
      </c>
      <c r="CW6" s="47" t="str">
        <f>_xlfn.IFNA(VLOOKUP($A6,'I-pEC50'!$A:$BQ,MATCH(CW$1,'I-pEC50'!$A$1:$BQ$1,0),FALSE),"")</f>
        <v/>
      </c>
      <c r="CX6" s="47" t="str">
        <f>_xlfn.IFNA(VLOOKUP($A6,'I-pEC50'!$A:$BQ,MATCH(CX$1,'I-pEC50'!$A$1:$BQ$1,0),FALSE),"")</f>
        <v/>
      </c>
      <c r="CY6" s="105">
        <f>_xlfn.IFNA(VLOOKUP($A6,'B-pEC50'!$A:$IC,MATCH(CY$1,'B-pEC50'!$A$1:$IC$1,0),FALSE),"")</f>
        <v>8.81</v>
      </c>
      <c r="CZ6" s="47">
        <f>_xlfn.IFNA(VLOOKUP($A6,'B-pEC50'!$A:$IC,MATCH(CZ$1,'B-pEC50'!$A$1:$IC$1,0),FALSE),"")</f>
        <v>5.9859999999999998</v>
      </c>
      <c r="DA6" s="47" t="str">
        <f>_xlfn.IFNA(VLOOKUP($A6,'B-pEC50'!$A:$IC,MATCH(DA$1,'B-pEC50'!$A$1:$IC$1,0),FALSE),"")</f>
        <v/>
      </c>
      <c r="DB6" s="47" t="str">
        <f>_xlfn.IFNA(VLOOKUP($A6,'B-pEC50'!$A:$IC,MATCH(DB$1,'B-pEC50'!$A$1:$IC$1,0),FALSE),"")</f>
        <v/>
      </c>
      <c r="DC6" s="47">
        <f>_xlfn.IFNA(VLOOKUP($A6,'I-pEC50'!$A:$IC,MATCH(DC$1,'I-pEC50'!$A$1:$IC$1,0),FALSE),"")</f>
        <v>5.61</v>
      </c>
      <c r="DD6" s="47">
        <f>_xlfn.IFNA(VLOOKUP($A6,'I-pEC50'!$A:$IC,MATCH(DD$1,'I-pEC50'!$A$1:$IC$1,0),FALSE),"")</f>
        <v>5.7</v>
      </c>
      <c r="DE6" s="47" t="str">
        <f>_xlfn.IFNA(VLOOKUP($A6,'I-pEC50'!$A:$IC,MATCH(DE$1,'I-pEC50'!$A$1:$IC$1,0),FALSE),"")</f>
        <v/>
      </c>
      <c r="DF6" s="47" t="str">
        <f>_xlfn.IFNA(VLOOKUP($A6,'I-pEC50'!$A:$IC,MATCH(DF$1,'I-pEC50'!$A$1:$IC$1,0),FALSE),"")</f>
        <v/>
      </c>
      <c r="DG6" s="105">
        <f>_xlfn.IFNA(VLOOKUP($A6,'B-pEC50'!$A:$IC,MATCH(DG$1,'B-pEC50'!$A$1:$IC$1,0),FALSE),"")</f>
        <v>8.81</v>
      </c>
      <c r="DH6" s="47">
        <f>_xlfn.IFNA(VLOOKUP($A6,'B-pEC50'!$A:$IC,MATCH(DH$1,'B-pEC50'!$A$1:$IC$1,0),FALSE),"")</f>
        <v>5.9859999999999998</v>
      </c>
      <c r="DI6" s="47" t="str">
        <f>_xlfn.IFNA(VLOOKUP($A6,'B-pEC50'!$A:$IC,MATCH(DI$1,'B-pEC50'!$A$1:$IC$1,0),FALSE),"")</f>
        <v/>
      </c>
      <c r="DJ6" s="47" t="str">
        <f>_xlfn.IFNA(VLOOKUP($A6,'B-pEC50'!$A:$IC,MATCH(DJ$1,'B-pEC50'!$A$1:$IC$1,0),FALSE),"")</f>
        <v/>
      </c>
      <c r="DK6" s="47">
        <f>_xlfn.IFNA(VLOOKUP($A6,'I-pEC50'!$A:$IC,MATCH(DK$1,'I-pEC50'!$A$1:$IC$1,0),FALSE),"")</f>
        <v>5.61</v>
      </c>
      <c r="DL6" s="47">
        <f>_xlfn.IFNA(VLOOKUP($A6,'I-pEC50'!$A:$IC,MATCH(DL$1,'I-pEC50'!$A$1:$IC$1,0),FALSE),"")</f>
        <v>5.7</v>
      </c>
      <c r="DM6" s="47" t="str">
        <f>_xlfn.IFNA(VLOOKUP($A6,'I-pEC50'!$A:$IC,MATCH(DM$1,'I-pEC50'!$A$1:$IC$1,0),FALSE),"")</f>
        <v/>
      </c>
      <c r="DN6" s="47" t="str">
        <f>_xlfn.IFNA(VLOOKUP($A6,'I-pEC50'!$A:$IC,MATCH(DN$1,'I-pEC50'!$A$1:$IC$1,0),FALSE),"")</f>
        <v/>
      </c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</row>
    <row r="7" spans="1:139" s="49" customFormat="1" x14ac:dyDescent="0.2">
      <c r="A7" s="29" t="s">
        <v>94</v>
      </c>
      <c r="B7" s="333">
        <f>VLOOKUP($A7,BI!$A:$Q,MATCH(B$1,BI!$A$1:$Q$1,0),FALSE)</f>
        <v>1</v>
      </c>
      <c r="C7" s="373">
        <f>VLOOKUP($A7,BI!$A:$Q,MATCH(C$1,BI!$A$1:$Q$1,0),FALSE)</f>
        <v>1</v>
      </c>
      <c r="D7" s="373">
        <f>VLOOKUP($A7,BI!$A:$Q,MATCH(D$1,BI!$A$1:$Q$1,0),FALSE)</f>
        <v>1</v>
      </c>
      <c r="E7" s="373" t="str">
        <f>VLOOKUP($A7,BI!$A:$Q,MATCH(E$1,BI!$A$1:$Q$1,0),FALSE)</f>
        <v/>
      </c>
      <c r="F7" s="373">
        <f>VLOOKUP($A7,BI!$A:$Q,MATCH(F$1,BI!$A$1:$Q$1,0),FALSE)</f>
        <v>1</v>
      </c>
      <c r="G7" s="373" t="str">
        <f>VLOOKUP($A7,BI!$A:$Q,MATCH(G$1,BI!$A$1:$Q$1,0),FALSE)</f>
        <v/>
      </c>
      <c r="H7" s="373" t="str">
        <f>VLOOKUP($A7,BI!$A:$Q,MATCH(H$1,BI!$A$1:$Q$1,0),FALSE)</f>
        <v/>
      </c>
      <c r="I7" s="373" t="str">
        <f>VLOOKUP($A7,BI!$A:$Q,MATCH(I$1,BI!$A$1:$Q$1,0),FALSE)</f>
        <v/>
      </c>
      <c r="J7" s="373" t="str">
        <f>VLOOKUP($A7,BI!$A:$Q,MATCH(J$1,BI!$A$1:$Q$1,0),FALSE)</f>
        <v/>
      </c>
      <c r="K7" s="373" t="str">
        <f>VLOOKUP($A7,BI!$A:$Q,MATCH(K$1,BI!$A$1:$Q$1,0),FALSE)</f>
        <v/>
      </c>
      <c r="L7" s="373" t="str">
        <f>VLOOKUP($A7,BI!$A:$Q,MATCH(L$1,BI!$A$1:$Q$1,0),FALSE)</f>
        <v/>
      </c>
      <c r="M7" s="373" t="str">
        <f>VLOOKUP($A7,BI!$A:$Q,MATCH(M$1,BI!$A$1:$Q$1,0),FALSE)</f>
        <v/>
      </c>
      <c r="N7" s="49">
        <f t="shared" si="1"/>
        <v>4</v>
      </c>
      <c r="O7" s="49">
        <f>VLOOKUP($A7,BI!$A:$Q,MATCH(O$1,BI!$A$1:$Q$1,0),FALSE)</f>
        <v>1</v>
      </c>
      <c r="P7" s="37">
        <f>VLOOKUP($A7,BI!$A:$Q,MATCH(P$1,BI!$A$1:$Q$1,0),FALSE)</f>
        <v>1</v>
      </c>
      <c r="Q7" s="37">
        <f>VLOOKUP($A7,BI!$A:$Q,MATCH(Q$1,BI!$A$1:$Q$1,0),FALSE)</f>
        <v>1</v>
      </c>
      <c r="R7" s="37" t="str">
        <f>VLOOKUP($A7,BI!$A:$Q,MATCH(R$1,BI!$A$1:$Q$1,0),FALSE)</f>
        <v/>
      </c>
      <c r="S7" s="37">
        <f t="shared" si="0"/>
        <v>3</v>
      </c>
      <c r="T7" s="61" cm="1">
        <f t="array" ref="T7">IFERROR(IF(N7&gt;2,RSQ(IF($B7:$M7&lt;&gt;"",AE7:AP7,""),IF($B7:$M7&lt;&gt;"",AQ7:BB7,"")),""),"")</f>
        <v>0.84333963148613977</v>
      </c>
      <c r="U7" s="51" cm="1">
        <f t="array" ref="U7">IFERROR(IF($N7&gt;2,RSQ(IF($AE7:$AP7&lt;&gt;"",BC7:BN7,""),IF($AE7:$AP7&lt;&gt;"",BO7:BZ7,"")),""),"")</f>
        <v>0.84333963148614022</v>
      </c>
      <c r="V7" s="51" cm="1">
        <f t="array" ref="V7">IFERROR(IF($N7&gt;2,RSQ(IF($B7:$M7&lt;&gt;"",CA7:CL7,""),IF($B7:$M7&lt;&gt;"",CM7:CX7,"")),""),"")</f>
        <v>0.84333963148613933</v>
      </c>
      <c r="W7" s="61" cm="1">
        <f t="array" ref="W7">IFERROR(IF(AND($S7&gt;2,$N7&gt;2),RSQ(IF($B7:$M7&lt;&gt;"",AE7:AP7,""),IF($B7:$M7&lt;&gt;"",AQ7:BB7,"")),""),"")</f>
        <v>0.84333963148613977</v>
      </c>
      <c r="X7" s="51" cm="1">
        <f t="array" ref="X7">IFERROR(IF(AND($S7&gt;2,$N7&gt;2),RSQ(IF($AE7:$AP7&lt;&gt;"",BC7:BN7,""),IF($AE7:$AP7&lt;&gt;"",BO7:BZ7,"")),""),"")</f>
        <v>0.84333963148614022</v>
      </c>
      <c r="Y7" s="61" cm="1">
        <f t="array" ref="Y7">IFERROR(IF(COUNT(C7:G7)&gt;2,RSQ(IF($C7:$G7&lt;&gt;"",AF7:AJ7,""),IF($C7:$G7&lt;&gt;"",AR7:AV7,"")),""),"")</f>
        <v>0.4016953922448544</v>
      </c>
      <c r="Z7" s="51" cm="1">
        <f t="array" ref="Z7">IFERROR(IF(COUNT(C7:G7)&gt;2,RSQ(IF($C7:$G7&lt;&gt;"",BD7:BH7,""),IF($C7:$G7&lt;&gt;"",BP7:BT7,"")),""),"")</f>
        <v>0.40169539224485457</v>
      </c>
      <c r="AA7" s="51" t="str" cm="1">
        <f t="array" ref="AA7">IFERROR(IF(COUNT(H7:K7)&gt;2,RSQ(IF($H7:$K7&lt;&gt;"",AK7:AN7,""),IF($H7:$K7&lt;&gt;"",AW7:AZ7,"")),""),"")</f>
        <v/>
      </c>
      <c r="AB7" s="51" t="str" cm="1">
        <f t="array" ref="AB7">IFERROR(IF(COUNT(H7:K7)&gt;2,RSQ(IF($H7:$K7&lt;&gt;"",BI7:BL7,""),IF($H7:$K7&lt;&gt;"",BU7:BX7,"")),""),"")</f>
        <v/>
      </c>
      <c r="AC7" s="61" cm="1">
        <f t="array" ref="AC7">IFERROR(IF($S7&gt;2,RSQ(IF($O7:$R7&lt;&gt;"",CY7:DB7,""),IF($O7:$R7&lt;&gt;"",DC7:DF7,"")),""),"")</f>
        <v>1</v>
      </c>
      <c r="AD7" s="51" cm="1">
        <f t="array" ref="AD7">IFERROR(IF($S7&gt;2,RSQ(IF($O7:$R7&lt;&gt;"",DG7:DJ7,""),IF($O7:$R7&lt;&gt;"",DK7:DN7,"")),""),"")</f>
        <v>1</v>
      </c>
      <c r="AE7" s="44">
        <f>_xlfn.IFNA(VLOOKUP($A7,'B-pEC50'!$A:$BM,MATCH(AE$1,'B-pEC50'!$A$1:$BM$1,0),FALSE),"")</f>
        <v>8.56</v>
      </c>
      <c r="AF7" s="46">
        <f>_xlfn.IFNA(VLOOKUP($A7,'B-pEC50'!$A:$BM,MATCH(AF$1,'B-pEC50'!$A$1:$BM$1,0),FALSE),"")</f>
        <v>6.7510000000000003</v>
      </c>
      <c r="AG7" s="46">
        <f>_xlfn.IFNA(VLOOKUP($A7,'B-pEC50'!$A:$BM,MATCH(AG$1,'B-pEC50'!$A$1:$BM$1,0),FALSE),"")</f>
        <v>6.2930000000000001</v>
      </c>
      <c r="AH7" s="46" t="str">
        <f>_xlfn.IFNA(VLOOKUP($A7,'B-pEC50'!$A:$BM,MATCH(AH$1,'B-pEC50'!$A$1:$BM$1,0),FALSE),"")</f>
        <v/>
      </c>
      <c r="AI7" s="46">
        <f>_xlfn.IFNA(VLOOKUP($A7,'B-pEC50'!$A:$BM,MATCH(AI$1,'B-pEC50'!$A$1:$BM$1,0),FALSE),"")</f>
        <v>6.8470000000000004</v>
      </c>
      <c r="AJ7" s="46" t="str">
        <f>_xlfn.IFNA(VLOOKUP($A7,'B-pEC50'!$A:$BM,MATCH(AJ$1,'B-pEC50'!$A$1:$BM$1,0),FALSE),"")</f>
        <v/>
      </c>
      <c r="AK7" s="45" t="str">
        <f>_xlfn.IFNA(VLOOKUP($A7,'B-pEC50'!$A:$BM,MATCH(AK$1,'B-pEC50'!$A$1:$BM$1,0),FALSE),"")</f>
        <v/>
      </c>
      <c r="AL7" s="45" t="str">
        <f>_xlfn.IFNA(VLOOKUP($A7,'B-pEC50'!$A:$BM,MATCH(AL$1,'B-pEC50'!$A$1:$BM$1,0),FALSE),"")</f>
        <v/>
      </c>
      <c r="AM7" s="45" t="str">
        <f>_xlfn.IFNA(VLOOKUP($A7,'B-pEC50'!$A:$BM,MATCH(AM$1,'B-pEC50'!$A$1:$BM$1,0),FALSE),"")</f>
        <v/>
      </c>
      <c r="AN7" s="46" t="str">
        <f>_xlfn.IFNA(VLOOKUP($A7,'B-pEC50'!$A:$BM,MATCH(AN$1,'B-pEC50'!$A$1:$BM$1,0),FALSE),"")</f>
        <v/>
      </c>
      <c r="AO7" s="45" t="str">
        <f>_xlfn.IFNA(VLOOKUP($A7,'B-pEC50'!$A:$BM,MATCH(AO$1,'B-pEC50'!$A$1:$BM$1,0),FALSE),"")</f>
        <v/>
      </c>
      <c r="AP7" s="45" t="str">
        <f>_xlfn.IFNA(VLOOKUP($A7,'B-pEC50'!$A:$BM,MATCH(AP$1,'B-pEC50'!$A$1:$BM$1,0),FALSE),"")</f>
        <v/>
      </c>
      <c r="AQ7" s="47">
        <f>_xlfn.IFNA(VLOOKUP($A7,'I-pEC50'!$A:$BM,MATCH(AQ$1,'I-pEC50'!$A$1:$BM$1,0),FALSE),"")</f>
        <v>6.71</v>
      </c>
      <c r="AR7" s="47">
        <f>_xlfn.IFNA(VLOOKUP($A7,'I-pEC50'!$A:$BM,MATCH(AR$1,'I-pEC50'!$A$1:$BM$1,0),FALSE),"")</f>
        <v>6.5</v>
      </c>
      <c r="AS7" s="47">
        <f>_xlfn.IFNA(VLOOKUP($A7,'I-pEC50'!$A:$BM,MATCH(AS$1,'I-pEC50'!$A$1:$BM$1,0),FALSE),"")</f>
        <v>6.5</v>
      </c>
      <c r="AT7" s="47" t="str">
        <f>_xlfn.IFNA(VLOOKUP($A7,'I-pEC50'!$A:$BM,MATCH(AT$1,'I-pEC50'!$A$1:$BM$1,0),FALSE),"")</f>
        <v/>
      </c>
      <c r="AU7" s="47">
        <f>_xlfn.IFNA(VLOOKUP($A7,'I-pEC50'!$A:$BM,MATCH(AU$1,'I-pEC50'!$A$1:$BM$1,0),FALSE),"")</f>
        <v>6.45</v>
      </c>
      <c r="AV7" s="47" t="str">
        <f>_xlfn.IFNA(VLOOKUP($A7,'I-pEC50'!$A:$BM,MATCH(AV$1,'I-pEC50'!$A$1:$BM$1,0),FALSE),"")</f>
        <v/>
      </c>
      <c r="AW7" s="47" t="str">
        <f>_xlfn.IFNA(VLOOKUP($A7,'I-pEC50'!$A:$BM,MATCH(AW$1,'I-pEC50'!$A$1:$BM$1,0),FALSE),"")</f>
        <v/>
      </c>
      <c r="AX7" s="47" t="str">
        <f>_xlfn.IFNA(VLOOKUP($A7,'I-pEC50'!$A:$BM,MATCH(AX$1,'I-pEC50'!$A$1:$BM$1,0),FALSE),"")</f>
        <v/>
      </c>
      <c r="AY7" s="47" t="str">
        <f>_xlfn.IFNA(VLOOKUP($A7,'I-pEC50'!$A:$BM,MATCH(AY$1,'I-pEC50'!$A$1:$BM$1,0),FALSE),"")</f>
        <v/>
      </c>
      <c r="AZ7" s="47" t="str">
        <f>_xlfn.IFNA(VLOOKUP($A7,'I-pEC50'!$A:$BM,MATCH(AZ$1,'I-pEC50'!$A$1:$BM$1,0),FALSE),"")</f>
        <v/>
      </c>
      <c r="BA7" s="47" t="str">
        <f>_xlfn.IFNA(VLOOKUP($A7,'I-pEC50'!$A:$BM,MATCH(BA$1,'I-pEC50'!$A$1:$BM$1,0),FALSE),"")</f>
        <v/>
      </c>
      <c r="BB7" s="47" t="str">
        <f>_xlfn.IFNA(VLOOKUP($A7,'I-pEC50'!$A:$BM,MATCH(BB$1,'I-pEC50'!$A$1:$BM$1,0),FALSE),"")</f>
        <v/>
      </c>
      <c r="BC7" s="40">
        <f>_xlfn.IFNA(VLOOKUP($A7,'B-pEC50'!$A:$BM,MATCH(BC$1,'B-pEC50'!$A$1:$BM$1,0),FALSE),"")</f>
        <v>0.62025316455696211</v>
      </c>
      <c r="BD7" s="41">
        <f>_xlfn.IFNA(VLOOKUP($A7,'B-pEC50'!$A:$BM,MATCH(BD$1,'B-pEC50'!$A$1:$BM$1,0),FALSE),"")</f>
        <v>0.21134719710669087</v>
      </c>
      <c r="BE7" s="41">
        <f>_xlfn.IFNA(VLOOKUP($A7,'B-pEC50'!$A:$BM,MATCH(BE$1,'B-pEC50'!$A$1:$BM$1,0),FALSE),"")</f>
        <v>0.10782097649186263</v>
      </c>
      <c r="BF7" s="41" t="str">
        <f>_xlfn.IFNA(VLOOKUP($A7,'B-pEC50'!$A:$BM,MATCH(BF$1,'B-pEC50'!$A$1:$BM$1,0),FALSE),"")</f>
        <v/>
      </c>
      <c r="BG7" s="41">
        <f>_xlfn.IFNA(VLOOKUP($A7,'B-pEC50'!$A:$BM,MATCH(BG$1,'B-pEC50'!$A$1:$BM$1,0),FALSE),"")</f>
        <v>0.23304701627486449</v>
      </c>
      <c r="BH7" s="41" t="str">
        <f>_xlfn.IFNA(VLOOKUP($A7,'B-pEC50'!$A:$BM,MATCH(BH$1,'B-pEC50'!$A$1:$BM$1,0),FALSE),"")</f>
        <v/>
      </c>
      <c r="BI7" s="41" t="str">
        <f>_xlfn.IFNA(VLOOKUP($A7,'B-pEC50'!$A:$BM,MATCH(BI$1,'B-pEC50'!$A$1:$BM$1,0),FALSE),"")</f>
        <v/>
      </c>
      <c r="BJ7" s="41" t="str">
        <f>_xlfn.IFNA(VLOOKUP($A7,'B-pEC50'!$A:$BM,MATCH(BJ$1,'B-pEC50'!$A$1:$BM$1,0),FALSE),"")</f>
        <v/>
      </c>
      <c r="BK7" s="41" t="str">
        <f>_xlfn.IFNA(VLOOKUP($A7,'B-pEC50'!$A:$BM,MATCH(BK$1,'B-pEC50'!$A$1:$BM$1,0),FALSE),"")</f>
        <v/>
      </c>
      <c r="BL7" s="41" t="str">
        <f>_xlfn.IFNA(VLOOKUP($A7,'B-pEC50'!$A:$BM,MATCH(BL$1,'B-pEC50'!$A$1:$BM$1,0),FALSE),"")</f>
        <v/>
      </c>
      <c r="BM7" s="41" t="str">
        <f>_xlfn.IFNA(VLOOKUP($A7,'B-pEC50'!$A:$BM,MATCH(BM$1,'B-pEC50'!$A$1:$BM$1,0),FALSE),"")</f>
        <v/>
      </c>
      <c r="BN7" s="41" t="str">
        <f>_xlfn.IFNA(VLOOKUP($A7,'B-pEC50'!$A:$BM,MATCH(BN$1,'B-pEC50'!$A$1:$BM$1,0),FALSE),"")</f>
        <v/>
      </c>
      <c r="BO7" s="47">
        <f>_xlfn.IFNA(VLOOKUP($A7,'I-pEC50'!$A:$BM,MATCH(BO$1,'I-pEC50'!$A$1:$BM$1,0),FALSE),"")</f>
        <v>0.25129982668977474</v>
      </c>
      <c r="BP7" s="47">
        <f>_xlfn.IFNA(VLOOKUP($A7,'I-pEC50'!$A:$BM,MATCH(BP$1,'I-pEC50'!$A$1:$BM$1,0),FALSE),"")</f>
        <v>0.21490467937608324</v>
      </c>
      <c r="BQ7" s="47">
        <f>_xlfn.IFNA(VLOOKUP($A7,'I-pEC50'!$A:$BM,MATCH(BQ$1,'I-pEC50'!$A$1:$BM$1,0),FALSE),"")</f>
        <v>0.21490467937608324</v>
      </c>
      <c r="BR7" s="47" t="str">
        <f>_xlfn.IFNA(VLOOKUP($A7,'I-pEC50'!$A:$BM,MATCH(BR$1,'I-pEC50'!$A$1:$BM$1,0),FALSE),"")</f>
        <v/>
      </c>
      <c r="BS7" s="47">
        <f>_xlfn.IFNA(VLOOKUP($A7,'I-pEC50'!$A:$BM,MATCH(BS$1,'I-pEC50'!$A$1:$BM$1,0),FALSE),"")</f>
        <v>0.20623916811091864</v>
      </c>
      <c r="BT7" s="47" t="str">
        <f>_xlfn.IFNA(VLOOKUP($A7,'I-pEC50'!$A:$BM,MATCH(BT$1,'I-pEC50'!$A$1:$BM$1,0),FALSE),"")</f>
        <v/>
      </c>
      <c r="BU7" s="47" t="str">
        <f>_xlfn.IFNA(VLOOKUP($A7,'I-pEC50'!$A:$BM,MATCH(BU$1,'I-pEC50'!$A$1:$BM$1,0),FALSE),"")</f>
        <v/>
      </c>
      <c r="BV7" s="47" t="str">
        <f>_xlfn.IFNA(VLOOKUP($A7,'I-pEC50'!$A:$BM,MATCH(BV$1,'I-pEC50'!$A$1:$BM$1,0),FALSE),"")</f>
        <v/>
      </c>
      <c r="BW7" s="47" t="str">
        <f>_xlfn.IFNA(VLOOKUP($A7,'I-pEC50'!$A:$BM,MATCH(BW$1,'I-pEC50'!$A$1:$BM$1,0),FALSE),"")</f>
        <v/>
      </c>
      <c r="BX7" s="47" t="str">
        <f>_xlfn.IFNA(VLOOKUP($A7,'I-pEC50'!$A:$BM,MATCH(BX$1,'I-pEC50'!$A$1:$BM$1,0),FALSE),"")</f>
        <v/>
      </c>
      <c r="BY7" s="47" t="str">
        <f>_xlfn.IFNA(VLOOKUP($A7,'I-pEC50'!$A:$BM,MATCH(BY$1,'I-pEC50'!$A$1:$BM$1,0),FALSE),"")</f>
        <v/>
      </c>
      <c r="BZ7" s="47" t="str">
        <f>_xlfn.IFNA(VLOOKUP($A7,'I-pEC50'!$A:$BM,MATCH(BZ$1,'I-pEC50'!$A$1:$BM$1,0),FALSE),"")</f>
        <v/>
      </c>
      <c r="CA7" s="40">
        <f>_xlfn.IFNA(VLOOKUP($A7,'B-pEC50'!$A:$BM,MATCH(CA$1,'B-pEC50'!$A$1:$BM$1,0),FALSE),"")</f>
        <v>1</v>
      </c>
      <c r="CB7" s="41">
        <f>_xlfn.IFNA(VLOOKUP($A7,'B-pEC50'!$A:$BM,MATCH(CB$1,'B-pEC50'!$A$1:$BM$1,0),FALSE),"")</f>
        <v>0.20202911336568158</v>
      </c>
      <c r="CC7" s="41">
        <f>_xlfn.IFNA(VLOOKUP($A7,'B-pEC50'!$A:$BM,MATCH(CC$1,'B-pEC50'!$A$1:$BM$1,0),FALSE),"")</f>
        <v>0</v>
      </c>
      <c r="CD7" s="41" t="str">
        <f>_xlfn.IFNA(VLOOKUP($A7,'B-pEC50'!$A:$BM,MATCH(CD$1,'B-pEC50'!$A$1:$BM$1,0),FALSE),"")</f>
        <v/>
      </c>
      <c r="CE7" s="41">
        <f>_xlfn.IFNA(VLOOKUP($A7,'B-pEC50'!$A:$BM,MATCH(CE$1,'B-pEC50'!$A$1:$BM$1,0),FALSE),"")</f>
        <v>0.2443758270842524</v>
      </c>
      <c r="CF7" s="41" t="str">
        <f>_xlfn.IFNA(VLOOKUP($A7,'B-pEC50'!$A:$BM,MATCH(CF$1,'B-pEC50'!$A$1:$BM$1,0),FALSE),"")</f>
        <v/>
      </c>
      <c r="CG7" s="41" t="str">
        <f>_xlfn.IFNA(VLOOKUP($A7,'B-pEC50'!$A:$BM,MATCH(CG$1,'B-pEC50'!$A$1:$BM$1,0),FALSE),"")</f>
        <v/>
      </c>
      <c r="CH7" s="41" t="str">
        <f>_xlfn.IFNA(VLOOKUP($A7,'B-pEC50'!$A:$BM,MATCH(CH$1,'B-pEC50'!$A$1:$BM$1,0),FALSE),"")</f>
        <v/>
      </c>
      <c r="CI7" s="41" t="str">
        <f>_xlfn.IFNA(VLOOKUP($A7,'B-pEC50'!$A:$BM,MATCH(CI$1,'B-pEC50'!$A$1:$BM$1,0),FALSE),"")</f>
        <v/>
      </c>
      <c r="CJ7" s="41" t="str">
        <f>_xlfn.IFNA(VLOOKUP($A7,'B-pEC50'!$A:$BM,MATCH(CJ$1,'B-pEC50'!$A$1:$BM$1,0),FALSE),"")</f>
        <v/>
      </c>
      <c r="CK7" s="41" t="str">
        <f>_xlfn.IFNA(VLOOKUP($A7,'B-pEC50'!$A:$BM,MATCH(CK$1,'B-pEC50'!$A$1:$BM$1,0),FALSE),"")</f>
        <v/>
      </c>
      <c r="CL7" s="41" t="str">
        <f>_xlfn.IFNA(VLOOKUP($A7,'B-pEC50'!$A:$BM,MATCH(CL$1,'B-pEC50'!$A$1:$BM$1,0),FALSE),"")</f>
        <v/>
      </c>
      <c r="CM7" s="47">
        <f>_xlfn.IFNA(VLOOKUP($A7,'I-pEC50'!$A:$BQ,MATCH(CM$1,'I-pEC50'!$A$1:$BQ$1,0),FALSE),"")</f>
        <v>1</v>
      </c>
      <c r="CN7" s="47">
        <f>_xlfn.IFNA(VLOOKUP($A7,'I-pEC50'!$A:$BQ,MATCH(CN$1,'I-pEC50'!$A$1:$BQ$1,0),FALSE),"")</f>
        <v>0.19230769230769179</v>
      </c>
      <c r="CO7" s="47">
        <f>_xlfn.IFNA(VLOOKUP($A7,'I-pEC50'!$A:$BQ,MATCH(CO$1,'I-pEC50'!$A$1:$BQ$1,0),FALSE),"")</f>
        <v>0.19230769230769179</v>
      </c>
      <c r="CP7" s="47" t="str">
        <f>_xlfn.IFNA(VLOOKUP($A7,'I-pEC50'!$A:$BQ,MATCH(CP$1,'I-pEC50'!$A$1:$BQ$1,0),FALSE),"")</f>
        <v/>
      </c>
      <c r="CQ7" s="47">
        <f>_xlfn.IFNA(VLOOKUP($A7,'I-pEC50'!$A:$BQ,MATCH(CQ$1,'I-pEC50'!$A$1:$BQ$1,0),FALSE),"")</f>
        <v>0</v>
      </c>
      <c r="CR7" s="47" t="str">
        <f>_xlfn.IFNA(VLOOKUP($A7,'I-pEC50'!$A:$BQ,MATCH(CR$1,'I-pEC50'!$A$1:$BQ$1,0),FALSE),"")</f>
        <v/>
      </c>
      <c r="CS7" s="47" t="str">
        <f>_xlfn.IFNA(VLOOKUP($A7,'I-pEC50'!$A:$BQ,MATCH(CS$1,'I-pEC50'!$A$1:$BQ$1,0),FALSE),"")</f>
        <v/>
      </c>
      <c r="CT7" s="47" t="str">
        <f>_xlfn.IFNA(VLOOKUP($A7,'I-pEC50'!$A:$BQ,MATCH(CT$1,'I-pEC50'!$A$1:$BQ$1,0),FALSE),"")</f>
        <v/>
      </c>
      <c r="CU7" s="47" t="str">
        <f>_xlfn.IFNA(VLOOKUP($A7,'I-pEC50'!$A:$BQ,MATCH(CU$1,'I-pEC50'!$A$1:$BQ$1,0),FALSE),"")</f>
        <v/>
      </c>
      <c r="CV7" s="47" t="str">
        <f>_xlfn.IFNA(VLOOKUP($A7,'I-pEC50'!$A:$BQ,MATCH(CV$1,'I-pEC50'!$A$1:$BQ$1,0),FALSE),"")</f>
        <v/>
      </c>
      <c r="CW7" s="47" t="str">
        <f>_xlfn.IFNA(VLOOKUP($A7,'I-pEC50'!$A:$BQ,MATCH(CW$1,'I-pEC50'!$A$1:$BQ$1,0),FALSE),"")</f>
        <v/>
      </c>
      <c r="CX7" s="47" t="str">
        <f>_xlfn.IFNA(VLOOKUP($A7,'I-pEC50'!$A:$BQ,MATCH(CX$1,'I-pEC50'!$A$1:$BQ$1,0),FALSE),"")</f>
        <v/>
      </c>
      <c r="CY7" s="105">
        <f>_xlfn.IFNA(VLOOKUP($A7,'B-pEC50'!$A:$IC,MATCH(CY$1,'B-pEC50'!$A$1:$IC$1,0),FALSE),"")</f>
        <v>8.56</v>
      </c>
      <c r="CZ7" s="47">
        <f>_xlfn.IFNA(VLOOKUP($A7,'B-pEC50'!$A:$IC,MATCH(CZ$1,'B-pEC50'!$A$1:$IC$1,0),FALSE),"")</f>
        <v>6.8470000000000004</v>
      </c>
      <c r="DA7" s="47" t="str">
        <f>_xlfn.IFNA(VLOOKUP($A7,'B-pEC50'!$A:$IC,MATCH(DA$1,'B-pEC50'!$A$1:$IC$1,0),FALSE),"")</f>
        <v/>
      </c>
      <c r="DB7" s="47" t="str">
        <f>_xlfn.IFNA(VLOOKUP($A7,'B-pEC50'!$A:$IC,MATCH(DB$1,'B-pEC50'!$A$1:$IC$1,0),FALSE),"")</f>
        <v/>
      </c>
      <c r="DC7" s="47">
        <f>_xlfn.IFNA(VLOOKUP($A7,'I-pEC50'!$A:$IC,MATCH(DC$1,'I-pEC50'!$A$1:$IC$1,0),FALSE),"")</f>
        <v>6.71</v>
      </c>
      <c r="DD7" s="47">
        <f>_xlfn.IFNA(VLOOKUP($A7,'I-pEC50'!$A:$IC,MATCH(DD$1,'I-pEC50'!$A$1:$IC$1,0),FALSE),"")</f>
        <v>6.5</v>
      </c>
      <c r="DE7" s="47" t="str">
        <f>_xlfn.IFNA(VLOOKUP($A7,'I-pEC50'!$A:$IC,MATCH(DE$1,'I-pEC50'!$A$1:$IC$1,0),FALSE),"")</f>
        <v/>
      </c>
      <c r="DF7" s="47" t="str">
        <f>_xlfn.IFNA(VLOOKUP($A7,'I-pEC50'!$A:$IC,MATCH(DF$1,'I-pEC50'!$A$1:$IC$1,0),FALSE),"")</f>
        <v/>
      </c>
      <c r="DG7" s="105">
        <f>_xlfn.IFNA(VLOOKUP($A7,'B-pEC50'!$A:$IC,MATCH(DG$1,'B-pEC50'!$A$1:$IC$1,0),FALSE),"")</f>
        <v>8.56</v>
      </c>
      <c r="DH7" s="47">
        <f>_xlfn.IFNA(VLOOKUP($A7,'B-pEC50'!$A:$IC,MATCH(DH$1,'B-pEC50'!$A$1:$IC$1,0),FALSE),"")</f>
        <v>6.6303333333333336</v>
      </c>
      <c r="DI7" s="47" t="str">
        <f>_xlfn.IFNA(VLOOKUP($A7,'B-pEC50'!$A:$IC,MATCH(DI$1,'B-pEC50'!$A$1:$IC$1,0),FALSE),"")</f>
        <v/>
      </c>
      <c r="DJ7" s="47" t="str">
        <f>_xlfn.IFNA(VLOOKUP($A7,'B-pEC50'!$A:$IC,MATCH(DJ$1,'B-pEC50'!$A$1:$IC$1,0),FALSE),"")</f>
        <v/>
      </c>
      <c r="DK7" s="47">
        <f>_xlfn.IFNA(VLOOKUP($A7,'I-pEC50'!$A:$IC,MATCH(DK$1,'I-pEC50'!$A$1:$IC$1,0),FALSE),"")</f>
        <v>6.71</v>
      </c>
      <c r="DL7" s="47">
        <f>_xlfn.IFNA(VLOOKUP($A7,'I-pEC50'!$A:$IC,MATCH(DL$1,'I-pEC50'!$A$1:$IC$1,0),FALSE),"")</f>
        <v>6.4833333333333334</v>
      </c>
      <c r="DM7" s="47" t="str">
        <f>_xlfn.IFNA(VLOOKUP($A7,'I-pEC50'!$A:$IC,MATCH(DM$1,'I-pEC50'!$A$1:$IC$1,0),FALSE),"")</f>
        <v/>
      </c>
      <c r="DN7" s="47" t="str">
        <f>_xlfn.IFNA(VLOOKUP($A7,'I-pEC50'!$A:$IC,MATCH(DN$1,'I-pEC50'!$A$1:$IC$1,0),FALSE),"")</f>
        <v/>
      </c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</row>
    <row r="8" spans="1:139" s="49" customFormat="1" x14ac:dyDescent="0.2">
      <c r="A8" s="29" t="s">
        <v>35</v>
      </c>
      <c r="B8" s="333" t="str">
        <f>VLOOKUP($A8,BI!$A:$Q,MATCH(B$1,BI!$A$1:$Q$1,0),FALSE)</f>
        <v/>
      </c>
      <c r="C8" s="373">
        <f>VLOOKUP($A8,BI!$A:$Q,MATCH(C$1,BI!$A$1:$Q$1,0),FALSE)</f>
        <v>1</v>
      </c>
      <c r="D8" s="373">
        <f>VLOOKUP($A8,BI!$A:$Q,MATCH(D$1,BI!$A$1:$Q$1,0),FALSE)</f>
        <v>1</v>
      </c>
      <c r="E8" s="373">
        <f>VLOOKUP($A8,BI!$A:$Q,MATCH(E$1,BI!$A$1:$Q$1,0),FALSE)</f>
        <v>1</v>
      </c>
      <c r="F8" s="373">
        <f>VLOOKUP($A8,BI!$A:$Q,MATCH(F$1,BI!$A$1:$Q$1,0),FALSE)</f>
        <v>1</v>
      </c>
      <c r="G8" s="373">
        <f>VLOOKUP($A8,BI!$A:$Q,MATCH(G$1,BI!$A$1:$Q$1,0),FALSE)</f>
        <v>1</v>
      </c>
      <c r="H8" s="373" t="str">
        <f>VLOOKUP($A8,BI!$A:$Q,MATCH(H$1,BI!$A$1:$Q$1,0),FALSE)</f>
        <v/>
      </c>
      <c r="I8" s="373" t="str">
        <f>VLOOKUP($A8,BI!$A:$Q,MATCH(I$1,BI!$A$1:$Q$1,0),FALSE)</f>
        <v/>
      </c>
      <c r="J8" s="373" t="str">
        <f>VLOOKUP($A8,BI!$A:$Q,MATCH(J$1,BI!$A$1:$Q$1,0),FALSE)</f>
        <v/>
      </c>
      <c r="K8" s="373" t="str">
        <f>VLOOKUP($A8,BI!$A:$Q,MATCH(K$1,BI!$A$1:$Q$1,0),FALSE)</f>
        <v/>
      </c>
      <c r="L8" s="373" t="str">
        <f>VLOOKUP($A8,BI!$A:$Q,MATCH(L$1,BI!$A$1:$Q$1,0),FALSE)</f>
        <v/>
      </c>
      <c r="M8" s="373" t="str">
        <f>VLOOKUP($A8,BI!$A:$Q,MATCH(M$1,BI!$A$1:$Q$1,0),FALSE)</f>
        <v/>
      </c>
      <c r="N8" s="49">
        <f t="shared" si="1"/>
        <v>5</v>
      </c>
      <c r="O8" s="49" t="str">
        <f>VLOOKUP($A8,BI!$A:$Q,MATCH(O$1,BI!$A$1:$Q$1,0),FALSE)</f>
        <v/>
      </c>
      <c r="P8" s="37">
        <f>VLOOKUP($A8,BI!$A:$Q,MATCH(P$1,BI!$A$1:$Q$1,0),FALSE)</f>
        <v>1</v>
      </c>
      <c r="Q8" s="37" t="str">
        <f>VLOOKUP($A8,BI!$A:$Q,MATCH(Q$1,BI!$A$1:$Q$1,0),FALSE)</f>
        <v/>
      </c>
      <c r="R8" s="37" t="str">
        <f>VLOOKUP($A8,BI!$A:$Q,MATCH(R$1,BI!$A$1:$Q$1,0),FALSE)</f>
        <v/>
      </c>
      <c r="S8" s="37">
        <f t="shared" si="0"/>
        <v>1</v>
      </c>
      <c r="T8" s="61" cm="1">
        <f t="array" ref="T8">IFERROR(IF(N8&gt;2,RSQ(IF($B8:$M8&lt;&gt;"",AE8:AP8,""),IF($B8:$M8&lt;&gt;"",AQ8:BB8,"")),""),"")</f>
        <v>0.27699205863751447</v>
      </c>
      <c r="U8" s="51" cm="1">
        <f t="array" ref="U8">IFERROR(IF($N8&gt;2,RSQ(IF($AE8:$AP8&lt;&gt;"",BC8:BN8,""),IF($AE8:$AP8&lt;&gt;"",BO8:BZ8,"")),""),"")</f>
        <v>0.27699205863751486</v>
      </c>
      <c r="V8" s="51" cm="1">
        <f t="array" ref="V8">IFERROR(IF($N8&gt;2,RSQ(IF($B8:$M8&lt;&gt;"",CA8:CL8,""),IF($B8:$M8&lt;&gt;"",CM8:CX8,"")),""),"")</f>
        <v>0.27699205863751447</v>
      </c>
      <c r="W8" s="61" t="str" cm="1">
        <f t="array" ref="W8">IFERROR(IF(AND($S8&gt;2,$N8&gt;2),RSQ(IF($B8:$M8&lt;&gt;"",AE8:AP8,""),IF($B8:$M8&lt;&gt;"",AQ8:BB8,"")),""),"")</f>
        <v/>
      </c>
      <c r="X8" s="51" t="str" cm="1">
        <f t="array" ref="X8">IFERROR(IF(AND($S8&gt;2,$N8&gt;2),RSQ(IF($AE8:$AP8&lt;&gt;"",BC8:BN8,""),IF($AE8:$AP8&lt;&gt;"",BO8:BZ8,"")),""),"")</f>
        <v/>
      </c>
      <c r="Y8" s="61" cm="1">
        <f t="array" ref="Y8">IFERROR(IF(COUNT(C8:G8)&gt;2,RSQ(IF($C8:$G8&lt;&gt;"",AF8:AJ8,""),IF($C8:$G8&lt;&gt;"",AR8:AV8,"")),""),"")</f>
        <v>0.27699205863751447</v>
      </c>
      <c r="Z8" s="51" cm="1">
        <f t="array" ref="Z8">IFERROR(IF(COUNT(C8:G8)&gt;2,RSQ(IF($C8:$G8&lt;&gt;"",BD8:BH8,""),IF($C8:$G8&lt;&gt;"",BP8:BT8,"")),""),"")</f>
        <v>0.27699205863751486</v>
      </c>
      <c r="AA8" s="51" t="str" cm="1">
        <f t="array" ref="AA8">IFERROR(IF(COUNT(H8:K8)&gt;2,RSQ(IF($H8:$K8&lt;&gt;"",AK8:AN8,""),IF($H8:$K8&lt;&gt;"",AW8:AZ8,"")),""),"")</f>
        <v/>
      </c>
      <c r="AB8" s="51" t="str" cm="1">
        <f t="array" ref="AB8">IFERROR(IF(COUNT(H8:K8)&gt;2,RSQ(IF($H8:$K8&lt;&gt;"",BI8:BL8,""),IF($H8:$K8&lt;&gt;"",BU8:BX8,"")),""),"")</f>
        <v/>
      </c>
      <c r="AC8" s="61" t="str" cm="1">
        <f t="array" ref="AC8">IFERROR(IF($S8&gt;2,RSQ(IF($O8:$R8&lt;&gt;"",CY8:DB8,""),IF($O8:$R8&lt;&gt;"",DC8:DF8,"")),""),"")</f>
        <v/>
      </c>
      <c r="AD8" s="51" t="str" cm="1">
        <f t="array" ref="AD8">IFERROR(IF($S8&gt;2,RSQ(IF($O8:$R8&lt;&gt;"",DG8:DJ8,""),IF($O8:$R8&lt;&gt;"",DK8:DN8,"")),""),"")</f>
        <v/>
      </c>
      <c r="AE8" s="44" t="str">
        <f>_xlfn.IFNA(VLOOKUP($A8,'B-pEC50'!$A:$BM,MATCH(AE$1,'B-pEC50'!$A$1:$BM$1,0),FALSE),"")</f>
        <v/>
      </c>
      <c r="AF8" s="46">
        <f>_xlfn.IFNA(VLOOKUP($A8,'B-pEC50'!$A:$BM,MATCH(AF$1,'B-pEC50'!$A$1:$BM$1,0),FALSE),"")</f>
        <v>9.6140000000000008</v>
      </c>
      <c r="AG8" s="46">
        <f>_xlfn.IFNA(VLOOKUP($A8,'B-pEC50'!$A:$BM,MATCH(AG$1,'B-pEC50'!$A$1:$BM$1,0),FALSE),"")</f>
        <v>9.5299999999999994</v>
      </c>
      <c r="AH8" s="46">
        <f>_xlfn.IFNA(VLOOKUP($A8,'B-pEC50'!$A:$BM,MATCH(AH$1,'B-pEC50'!$A$1:$BM$1,0),FALSE),"")</f>
        <v>9.2100000000000009</v>
      </c>
      <c r="AI8" s="46">
        <f>_xlfn.IFNA(VLOOKUP($A8,'B-pEC50'!$A:$BM,MATCH(AI$1,'B-pEC50'!$A$1:$BM$1,0),FALSE),"")</f>
        <v>9.11</v>
      </c>
      <c r="AJ8" s="46">
        <f>_xlfn.IFNA(VLOOKUP($A8,'B-pEC50'!$A:$BM,MATCH(AJ$1,'B-pEC50'!$A$1:$BM$1,0),FALSE),"")</f>
        <v>4.548</v>
      </c>
      <c r="AK8" s="45" t="str">
        <f>_xlfn.IFNA(VLOOKUP($A8,'B-pEC50'!$A:$BM,MATCH(AK$1,'B-pEC50'!$A$1:$BM$1,0),FALSE),"")</f>
        <v/>
      </c>
      <c r="AL8" s="45" t="str">
        <f>_xlfn.IFNA(VLOOKUP($A8,'B-pEC50'!$A:$BM,MATCH(AL$1,'B-pEC50'!$A$1:$BM$1,0),FALSE),"")</f>
        <v/>
      </c>
      <c r="AM8" s="45" t="str">
        <f>_xlfn.IFNA(VLOOKUP($A8,'B-pEC50'!$A:$BM,MATCH(AM$1,'B-pEC50'!$A$1:$BM$1,0),FALSE),"")</f>
        <v/>
      </c>
      <c r="AN8" s="46" t="str">
        <f>_xlfn.IFNA(VLOOKUP($A8,'B-pEC50'!$A:$BM,MATCH(AN$1,'B-pEC50'!$A$1:$BM$1,0),FALSE),"")</f>
        <v/>
      </c>
      <c r="AO8" s="45" t="str">
        <f>_xlfn.IFNA(VLOOKUP($A8,'B-pEC50'!$A:$BM,MATCH(AO$1,'B-pEC50'!$A$1:$BM$1,0),FALSE),"")</f>
        <v/>
      </c>
      <c r="AP8" s="45" t="str">
        <f>_xlfn.IFNA(VLOOKUP($A8,'B-pEC50'!$A:$BM,MATCH(AP$1,'B-pEC50'!$A$1:$BM$1,0),FALSE),"")</f>
        <v/>
      </c>
      <c r="AQ8" s="47" t="str">
        <f>_xlfn.IFNA(VLOOKUP($A8,'I-pEC50'!$A:$BM,MATCH(AQ$1,'I-pEC50'!$A$1:$BM$1,0),FALSE),"")</f>
        <v/>
      </c>
      <c r="AR8" s="47">
        <f>_xlfn.IFNA(VLOOKUP($A8,'I-pEC50'!$A:$BM,MATCH(AR$1,'I-pEC50'!$A$1:$BM$1,0),FALSE),"")</f>
        <v>8.84</v>
      </c>
      <c r="AS8" s="47">
        <f>_xlfn.IFNA(VLOOKUP($A8,'I-pEC50'!$A:$BM,MATCH(AS$1,'I-pEC50'!$A$1:$BM$1,0),FALSE),"")</f>
        <v>8.84</v>
      </c>
      <c r="AT8" s="47">
        <f>_xlfn.IFNA(VLOOKUP($A8,'I-pEC50'!$A:$BM,MATCH(AT$1,'I-pEC50'!$A$1:$BM$1,0),FALSE),"")</f>
        <v>8.65</v>
      </c>
      <c r="AU8" s="47">
        <f>_xlfn.IFNA(VLOOKUP($A8,'I-pEC50'!$A:$BM,MATCH(AU$1,'I-pEC50'!$A$1:$BM$1,0),FALSE),"")</f>
        <v>8.65</v>
      </c>
      <c r="AV8" s="47">
        <f>_xlfn.IFNA(VLOOKUP($A8,'I-pEC50'!$A:$BM,MATCH(AV$1,'I-pEC50'!$A$1:$BM$1,0),FALSE),"")</f>
        <v>8.64</v>
      </c>
      <c r="AW8" s="47" t="str">
        <f>_xlfn.IFNA(VLOOKUP($A8,'I-pEC50'!$A:$BM,MATCH(AW$1,'I-pEC50'!$A$1:$BM$1,0),FALSE),"")</f>
        <v/>
      </c>
      <c r="AX8" s="47" t="str">
        <f>_xlfn.IFNA(VLOOKUP($A8,'I-pEC50'!$A:$BM,MATCH(AX$1,'I-pEC50'!$A$1:$BM$1,0),FALSE),"")</f>
        <v/>
      </c>
      <c r="AY8" s="47" t="str">
        <f>_xlfn.IFNA(VLOOKUP($A8,'I-pEC50'!$A:$BM,MATCH(AY$1,'I-pEC50'!$A$1:$BM$1,0),FALSE),"")</f>
        <v/>
      </c>
      <c r="AZ8" s="47" t="str">
        <f>_xlfn.IFNA(VLOOKUP($A8,'I-pEC50'!$A:$BM,MATCH(AZ$1,'I-pEC50'!$A$1:$BM$1,0),FALSE),"")</f>
        <v/>
      </c>
      <c r="BA8" s="47" t="str">
        <f>_xlfn.IFNA(VLOOKUP($A8,'I-pEC50'!$A:$BM,MATCH(BA$1,'I-pEC50'!$A$1:$BM$1,0),FALSE),"")</f>
        <v/>
      </c>
      <c r="BB8" s="47" t="str">
        <f>_xlfn.IFNA(VLOOKUP($A8,'I-pEC50'!$A:$BM,MATCH(BB$1,'I-pEC50'!$A$1:$BM$1,0),FALSE),"")</f>
        <v/>
      </c>
      <c r="BC8" s="40" t="str">
        <f>_xlfn.IFNA(VLOOKUP($A8,'B-pEC50'!$A:$BM,MATCH(BC$1,'B-pEC50'!$A$1:$BM$1,0),FALSE),"")</f>
        <v/>
      </c>
      <c r="BD8" s="41">
        <f>_xlfn.IFNA(VLOOKUP($A8,'B-pEC50'!$A:$BM,MATCH(BD$1,'B-pEC50'!$A$1:$BM$1,0),FALSE),"")</f>
        <v>0.85849909584086814</v>
      </c>
      <c r="BE8" s="41">
        <f>_xlfn.IFNA(VLOOKUP($A8,'B-pEC50'!$A:$BM,MATCH(BE$1,'B-pEC50'!$A$1:$BM$1,0),FALSE),"")</f>
        <v>0.83951175406871592</v>
      </c>
      <c r="BF8" s="41">
        <f>_xlfn.IFNA(VLOOKUP($A8,'B-pEC50'!$A:$BM,MATCH(BF$1,'B-pEC50'!$A$1:$BM$1,0),FALSE),"")</f>
        <v>0.7671790235081376</v>
      </c>
      <c r="BG8" s="41">
        <f>_xlfn.IFNA(VLOOKUP($A8,'B-pEC50'!$A:$BM,MATCH(BG$1,'B-pEC50'!$A$1:$BM$1,0),FALSE),"")</f>
        <v>0.74457504520795648</v>
      </c>
      <c r="BH8" s="41">
        <f>_xlfn.IFNA(VLOOKUP($A8,'B-pEC50'!$A:$BM,MATCH(BH$1,'B-pEC50'!$A$1:$BM$1,0),FALSE),"")</f>
        <v>-0.2866184448462929</v>
      </c>
      <c r="BI8" s="41" t="str">
        <f>_xlfn.IFNA(VLOOKUP($A8,'B-pEC50'!$A:$BM,MATCH(BI$1,'B-pEC50'!$A$1:$BM$1,0),FALSE),"")</f>
        <v/>
      </c>
      <c r="BJ8" s="41" t="str">
        <f>_xlfn.IFNA(VLOOKUP($A8,'B-pEC50'!$A:$BM,MATCH(BJ$1,'B-pEC50'!$A$1:$BM$1,0),FALSE),"")</f>
        <v/>
      </c>
      <c r="BK8" s="41" t="str">
        <f>_xlfn.IFNA(VLOOKUP($A8,'B-pEC50'!$A:$BM,MATCH(BK$1,'B-pEC50'!$A$1:$BM$1,0),FALSE),"")</f>
        <v/>
      </c>
      <c r="BL8" s="41" t="str">
        <f>_xlfn.IFNA(VLOOKUP($A8,'B-pEC50'!$A:$BM,MATCH(BL$1,'B-pEC50'!$A$1:$BM$1,0),FALSE),"")</f>
        <v/>
      </c>
      <c r="BM8" s="41" t="str">
        <f>_xlfn.IFNA(VLOOKUP($A8,'B-pEC50'!$A:$BM,MATCH(BM$1,'B-pEC50'!$A$1:$BM$1,0),FALSE),"")</f>
        <v/>
      </c>
      <c r="BN8" s="41" t="str">
        <f>_xlfn.IFNA(VLOOKUP($A8,'B-pEC50'!$A:$BM,MATCH(BN$1,'B-pEC50'!$A$1:$BM$1,0),FALSE),"")</f>
        <v/>
      </c>
      <c r="BO8" s="47" t="str">
        <f>_xlfn.IFNA(VLOOKUP($A8,'I-pEC50'!$A:$BM,MATCH(BO$1,'I-pEC50'!$A$1:$BM$1,0),FALSE),"")</f>
        <v/>
      </c>
      <c r="BP8" s="47">
        <f>_xlfn.IFNA(VLOOKUP($A8,'I-pEC50'!$A:$BM,MATCH(BP$1,'I-pEC50'!$A$1:$BM$1,0),FALSE),"")</f>
        <v>0.62045060658578866</v>
      </c>
      <c r="BQ8" s="47">
        <f>_xlfn.IFNA(VLOOKUP($A8,'I-pEC50'!$A:$BM,MATCH(BQ$1,'I-pEC50'!$A$1:$BM$1,0),FALSE),"")</f>
        <v>0.62045060658578866</v>
      </c>
      <c r="BR8" s="47">
        <f>_xlfn.IFNA(VLOOKUP($A8,'I-pEC50'!$A:$BM,MATCH(BR$1,'I-pEC50'!$A$1:$BM$1,0),FALSE),"")</f>
        <v>0.58752166377816306</v>
      </c>
      <c r="BS8" s="47">
        <f>_xlfn.IFNA(VLOOKUP($A8,'I-pEC50'!$A:$BM,MATCH(BS$1,'I-pEC50'!$A$1:$BM$1,0),FALSE),"")</f>
        <v>0.58752166377816306</v>
      </c>
      <c r="BT8" s="47">
        <f>_xlfn.IFNA(VLOOKUP($A8,'I-pEC50'!$A:$BM,MATCH(BT$1,'I-pEC50'!$A$1:$BM$1,0),FALSE),"")</f>
        <v>0.58578856152513015</v>
      </c>
      <c r="BU8" s="47" t="str">
        <f>_xlfn.IFNA(VLOOKUP($A8,'I-pEC50'!$A:$BM,MATCH(BU$1,'I-pEC50'!$A$1:$BM$1,0),FALSE),"")</f>
        <v/>
      </c>
      <c r="BV8" s="47" t="str">
        <f>_xlfn.IFNA(VLOOKUP($A8,'I-pEC50'!$A:$BM,MATCH(BV$1,'I-pEC50'!$A$1:$BM$1,0),FALSE),"")</f>
        <v/>
      </c>
      <c r="BW8" s="47" t="str">
        <f>_xlfn.IFNA(VLOOKUP($A8,'I-pEC50'!$A:$BM,MATCH(BW$1,'I-pEC50'!$A$1:$BM$1,0),FALSE),"")</f>
        <v/>
      </c>
      <c r="BX8" s="47" t="str">
        <f>_xlfn.IFNA(VLOOKUP($A8,'I-pEC50'!$A:$BM,MATCH(BX$1,'I-pEC50'!$A$1:$BM$1,0),FALSE),"")</f>
        <v/>
      </c>
      <c r="BY8" s="47" t="str">
        <f>_xlfn.IFNA(VLOOKUP($A8,'I-pEC50'!$A:$BM,MATCH(BY$1,'I-pEC50'!$A$1:$BM$1,0),FALSE),"")</f>
        <v/>
      </c>
      <c r="BZ8" s="47" t="str">
        <f>_xlfn.IFNA(VLOOKUP($A8,'I-pEC50'!$A:$BM,MATCH(BZ$1,'I-pEC50'!$A$1:$BM$1,0),FALSE),"")</f>
        <v/>
      </c>
      <c r="CA8" s="40" t="str">
        <f>_xlfn.IFNA(VLOOKUP($A8,'B-pEC50'!$A:$BM,MATCH(CA$1,'B-pEC50'!$A$1:$BM$1,0),FALSE),"")</f>
        <v/>
      </c>
      <c r="CB8" s="41">
        <f>_xlfn.IFNA(VLOOKUP($A8,'B-pEC50'!$A:$BM,MATCH(CB$1,'B-pEC50'!$A$1:$BM$1,0),FALSE),"")</f>
        <v>1</v>
      </c>
      <c r="CC8" s="41">
        <f>_xlfn.IFNA(VLOOKUP($A8,'B-pEC50'!$A:$BM,MATCH(CC$1,'B-pEC50'!$A$1:$BM$1,0),FALSE),"")</f>
        <v>0.9834188709040661</v>
      </c>
      <c r="CD8" s="41">
        <f>_xlfn.IFNA(VLOOKUP($A8,'B-pEC50'!$A:$BM,MATCH(CD$1,'B-pEC50'!$A$1:$BM$1,0),FALSE),"")</f>
        <v>0.920252664824319</v>
      </c>
      <c r="CE8" s="41">
        <f>_xlfn.IFNA(VLOOKUP($A8,'B-pEC50'!$A:$BM,MATCH(CE$1,'B-pEC50'!$A$1:$BM$1,0),FALSE),"")</f>
        <v>0.90051322542439771</v>
      </c>
      <c r="CF8" s="41">
        <f>_xlfn.IFNA(VLOOKUP($A8,'B-pEC50'!$A:$BM,MATCH(CF$1,'B-pEC50'!$A$1:$BM$1,0),FALSE),"")</f>
        <v>0</v>
      </c>
      <c r="CG8" s="41" t="str">
        <f>_xlfn.IFNA(VLOOKUP($A8,'B-pEC50'!$A:$BM,MATCH(CG$1,'B-pEC50'!$A$1:$BM$1,0),FALSE),"")</f>
        <v/>
      </c>
      <c r="CH8" s="41" t="str">
        <f>_xlfn.IFNA(VLOOKUP($A8,'B-pEC50'!$A:$BM,MATCH(CH$1,'B-pEC50'!$A$1:$BM$1,0),FALSE),"")</f>
        <v/>
      </c>
      <c r="CI8" s="41" t="str">
        <f>_xlfn.IFNA(VLOOKUP($A8,'B-pEC50'!$A:$BM,MATCH(CI$1,'B-pEC50'!$A$1:$BM$1,0),FALSE),"")</f>
        <v/>
      </c>
      <c r="CJ8" s="41" t="str">
        <f>_xlfn.IFNA(VLOOKUP($A8,'B-pEC50'!$A:$BM,MATCH(CJ$1,'B-pEC50'!$A$1:$BM$1,0),FALSE),"")</f>
        <v/>
      </c>
      <c r="CK8" s="41" t="str">
        <f>_xlfn.IFNA(VLOOKUP($A8,'B-pEC50'!$A:$BM,MATCH(CK$1,'B-pEC50'!$A$1:$BM$1,0),FALSE),"")</f>
        <v/>
      </c>
      <c r="CL8" s="41" t="str">
        <f>_xlfn.IFNA(VLOOKUP($A8,'B-pEC50'!$A:$BM,MATCH(CL$1,'B-pEC50'!$A$1:$BM$1,0),FALSE),"")</f>
        <v/>
      </c>
      <c r="CM8" s="47" t="str">
        <f>_xlfn.IFNA(VLOOKUP($A8,'I-pEC50'!$A:$BQ,MATCH(CM$1,'I-pEC50'!$A$1:$BQ$1,0),FALSE),"")</f>
        <v/>
      </c>
      <c r="CN8" s="47">
        <f>_xlfn.IFNA(VLOOKUP($A8,'I-pEC50'!$A:$BQ,MATCH(CN$1,'I-pEC50'!$A$1:$BQ$1,0),FALSE),"")</f>
        <v>1</v>
      </c>
      <c r="CO8" s="47">
        <f>_xlfn.IFNA(VLOOKUP($A8,'I-pEC50'!$A:$BQ,MATCH(CO$1,'I-pEC50'!$A$1:$BQ$1,0),FALSE),"")</f>
        <v>1</v>
      </c>
      <c r="CP8" s="47">
        <f>_xlfn.IFNA(VLOOKUP($A8,'I-pEC50'!$A:$BQ,MATCH(CP$1,'I-pEC50'!$A$1:$BQ$1,0),FALSE),"")</f>
        <v>4.9999999999999115E-2</v>
      </c>
      <c r="CQ8" s="47">
        <f>_xlfn.IFNA(VLOOKUP($A8,'I-pEC50'!$A:$BQ,MATCH(CQ$1,'I-pEC50'!$A$1:$BQ$1,0),FALSE),"")</f>
        <v>4.9999999999999115E-2</v>
      </c>
      <c r="CR8" s="47">
        <f>_xlfn.IFNA(VLOOKUP($A8,'I-pEC50'!$A:$BQ,MATCH(CR$1,'I-pEC50'!$A$1:$BQ$1,0),FALSE),"")</f>
        <v>0</v>
      </c>
      <c r="CS8" s="47" t="str">
        <f>_xlfn.IFNA(VLOOKUP($A8,'I-pEC50'!$A:$BQ,MATCH(CS$1,'I-pEC50'!$A$1:$BQ$1,0),FALSE),"")</f>
        <v/>
      </c>
      <c r="CT8" s="47" t="str">
        <f>_xlfn.IFNA(VLOOKUP($A8,'I-pEC50'!$A:$BQ,MATCH(CT$1,'I-pEC50'!$A$1:$BQ$1,0),FALSE),"")</f>
        <v/>
      </c>
      <c r="CU8" s="47" t="str">
        <f>_xlfn.IFNA(VLOOKUP($A8,'I-pEC50'!$A:$BQ,MATCH(CU$1,'I-pEC50'!$A$1:$BQ$1,0),FALSE),"")</f>
        <v/>
      </c>
      <c r="CV8" s="47" t="str">
        <f>_xlfn.IFNA(VLOOKUP($A8,'I-pEC50'!$A:$BQ,MATCH(CV$1,'I-pEC50'!$A$1:$BQ$1,0),FALSE),"")</f>
        <v/>
      </c>
      <c r="CW8" s="47" t="str">
        <f>_xlfn.IFNA(VLOOKUP($A8,'I-pEC50'!$A:$BQ,MATCH(CW$1,'I-pEC50'!$A$1:$BQ$1,0),FALSE),"")</f>
        <v/>
      </c>
      <c r="CX8" s="47" t="str">
        <f>_xlfn.IFNA(VLOOKUP($A8,'I-pEC50'!$A:$BQ,MATCH(CX$1,'I-pEC50'!$A$1:$BQ$1,0),FALSE),"")</f>
        <v/>
      </c>
      <c r="CY8" s="105" t="str">
        <f>_xlfn.IFNA(VLOOKUP($A8,'B-pEC50'!$A:$IC,MATCH(CY$1,'B-pEC50'!$A$1:$IC$1,0),FALSE),"")</f>
        <v/>
      </c>
      <c r="CZ8" s="47">
        <f>_xlfn.IFNA(VLOOKUP($A8,'B-pEC50'!$A:$IC,MATCH(CZ$1,'B-pEC50'!$A$1:$IC$1,0),FALSE),"")</f>
        <v>9.6140000000000008</v>
      </c>
      <c r="DA8" s="47" t="str">
        <f>_xlfn.IFNA(VLOOKUP($A8,'B-pEC50'!$A:$IC,MATCH(DA$1,'B-pEC50'!$A$1:$IC$1,0),FALSE),"")</f>
        <v/>
      </c>
      <c r="DB8" s="47" t="str">
        <f>_xlfn.IFNA(VLOOKUP($A8,'B-pEC50'!$A:$IC,MATCH(DB$1,'B-pEC50'!$A$1:$IC$1,0),FALSE),"")</f>
        <v/>
      </c>
      <c r="DC8" s="47" t="str">
        <f>_xlfn.IFNA(VLOOKUP($A8,'I-pEC50'!$A:$IC,MATCH(DC$1,'I-pEC50'!$A$1:$IC$1,0),FALSE),"")</f>
        <v/>
      </c>
      <c r="DD8" s="47">
        <f>_xlfn.IFNA(VLOOKUP($A8,'I-pEC50'!$A:$IC,MATCH(DD$1,'I-pEC50'!$A$1:$IC$1,0),FALSE),"")</f>
        <v>8.84</v>
      </c>
      <c r="DE8" s="47" t="str">
        <f>_xlfn.IFNA(VLOOKUP($A8,'I-pEC50'!$A:$IC,MATCH(DE$1,'I-pEC50'!$A$1:$IC$1,0),FALSE),"")</f>
        <v/>
      </c>
      <c r="DF8" s="47" t="str">
        <f>_xlfn.IFNA(VLOOKUP($A8,'I-pEC50'!$A:$IC,MATCH(DF$1,'I-pEC50'!$A$1:$IC$1,0),FALSE),"")</f>
        <v/>
      </c>
      <c r="DG8" s="105" t="str">
        <f>_xlfn.IFNA(VLOOKUP($A8,'B-pEC50'!$A:$IC,MATCH(DG$1,'B-pEC50'!$A$1:$IC$1,0),FALSE),"")</f>
        <v/>
      </c>
      <c r="DH8" s="47">
        <f>_xlfn.IFNA(VLOOKUP($A8,'B-pEC50'!$A:$IC,MATCH(DH$1,'B-pEC50'!$A$1:$IC$1,0),FALSE),"")</f>
        <v>8.4024000000000001</v>
      </c>
      <c r="DI8" s="47" t="str">
        <f>_xlfn.IFNA(VLOOKUP($A8,'B-pEC50'!$A:$IC,MATCH(DI$1,'B-pEC50'!$A$1:$IC$1,0),FALSE),"")</f>
        <v/>
      </c>
      <c r="DJ8" s="47" t="str">
        <f>_xlfn.IFNA(VLOOKUP($A8,'B-pEC50'!$A:$IC,MATCH(DJ$1,'B-pEC50'!$A$1:$IC$1,0),FALSE),"")</f>
        <v/>
      </c>
      <c r="DK8" s="47" t="str">
        <f>_xlfn.IFNA(VLOOKUP($A8,'I-pEC50'!$A:$IC,MATCH(DK$1,'I-pEC50'!$A$1:$IC$1,0),FALSE),"")</f>
        <v/>
      </c>
      <c r="DL8" s="47">
        <f>_xlfn.IFNA(VLOOKUP($A8,'I-pEC50'!$A:$IC,MATCH(DL$1,'I-pEC50'!$A$1:$IC$1,0),FALSE),"")</f>
        <v>8.7240000000000002</v>
      </c>
      <c r="DM8" s="47" t="str">
        <f>_xlfn.IFNA(VLOOKUP($A8,'I-pEC50'!$A:$IC,MATCH(DM$1,'I-pEC50'!$A$1:$IC$1,0),FALSE),"")</f>
        <v/>
      </c>
      <c r="DN8" s="47" t="str">
        <f>_xlfn.IFNA(VLOOKUP($A8,'I-pEC50'!$A:$IC,MATCH(DN$1,'I-pEC50'!$A$1:$IC$1,0),FALSE),"")</f>
        <v/>
      </c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</row>
    <row r="9" spans="1:139" s="49" customFormat="1" x14ac:dyDescent="0.2">
      <c r="A9" s="29" t="s">
        <v>52</v>
      </c>
      <c r="B9" s="333" t="str">
        <f>VLOOKUP($A9,BI!$A:$Q,MATCH(B$1,BI!$A$1:$Q$1,0),FALSE)</f>
        <v/>
      </c>
      <c r="C9" s="373">
        <f>VLOOKUP($A9,BI!$A:$Q,MATCH(C$1,BI!$A$1:$Q$1,0),FALSE)</f>
        <v>1</v>
      </c>
      <c r="D9" s="373">
        <f>VLOOKUP($A9,BI!$A:$Q,MATCH(D$1,BI!$A$1:$Q$1,0),FALSE)</f>
        <v>1</v>
      </c>
      <c r="E9" s="373">
        <f>VLOOKUP($A9,BI!$A:$Q,MATCH(E$1,BI!$A$1:$Q$1,0),FALSE)</f>
        <v>1</v>
      </c>
      <c r="F9" s="373">
        <f>VLOOKUP($A9,BI!$A:$Q,MATCH(F$1,BI!$A$1:$Q$1,0),FALSE)</f>
        <v>1</v>
      </c>
      <c r="G9" s="373" t="str">
        <f>VLOOKUP($A9,BI!$A:$Q,MATCH(G$1,BI!$A$1:$Q$1,0),FALSE)</f>
        <v/>
      </c>
      <c r="H9" s="373" t="str">
        <f>VLOOKUP($A9,BI!$A:$Q,MATCH(H$1,BI!$A$1:$Q$1,0),FALSE)</f>
        <v/>
      </c>
      <c r="I9" s="373" t="str">
        <f>VLOOKUP($A9,BI!$A:$Q,MATCH(I$1,BI!$A$1:$Q$1,0),FALSE)</f>
        <v/>
      </c>
      <c r="J9" s="373" t="str">
        <f>VLOOKUP($A9,BI!$A:$Q,MATCH(J$1,BI!$A$1:$Q$1,0),FALSE)</f>
        <v/>
      </c>
      <c r="K9" s="373" t="str">
        <f>VLOOKUP($A9,BI!$A:$Q,MATCH(K$1,BI!$A$1:$Q$1,0),FALSE)</f>
        <v/>
      </c>
      <c r="L9" s="373" t="str">
        <f>VLOOKUP($A9,BI!$A:$Q,MATCH(L$1,BI!$A$1:$Q$1,0),FALSE)</f>
        <v/>
      </c>
      <c r="M9" s="373" t="str">
        <f>VLOOKUP($A9,BI!$A:$Q,MATCH(M$1,BI!$A$1:$Q$1,0),FALSE)</f>
        <v/>
      </c>
      <c r="N9" s="49">
        <f t="shared" si="1"/>
        <v>4</v>
      </c>
      <c r="O9" s="49" t="str">
        <f>VLOOKUP($A9,BI!$A:$Q,MATCH(O$1,BI!$A$1:$Q$1,0),FALSE)</f>
        <v/>
      </c>
      <c r="P9" s="37">
        <f>VLOOKUP($A9,BI!$A:$Q,MATCH(P$1,BI!$A$1:$Q$1,0),FALSE)</f>
        <v>1</v>
      </c>
      <c r="Q9" s="37" t="str">
        <f>VLOOKUP($A9,BI!$A:$Q,MATCH(Q$1,BI!$A$1:$Q$1,0),FALSE)</f>
        <v/>
      </c>
      <c r="R9" s="37" t="str">
        <f>VLOOKUP($A9,BI!$A:$Q,MATCH(R$1,BI!$A$1:$Q$1,0),FALSE)</f>
        <v/>
      </c>
      <c r="S9" s="37">
        <f t="shared" si="0"/>
        <v>1</v>
      </c>
      <c r="T9" s="61" cm="1">
        <f t="array" ref="T9">IFERROR(IF(N9&gt;2,RSQ(IF($B9:$M9&lt;&gt;"",AE9:AP9,""),IF($B9:$M9&lt;&gt;"",AQ9:BB9,"")),""),"")</f>
        <v>3.228833667762785E-2</v>
      </c>
      <c r="U9" s="51" cm="1">
        <f t="array" ref="U9">IFERROR(IF($N9&gt;2,RSQ(IF($AE9:$AP9&lt;&gt;"",BC9:BN9,""),IF($AE9:$AP9&lt;&gt;"",BO9:BZ9,"")),""),"")</f>
        <v>3.2288336677627864E-2</v>
      </c>
      <c r="V9" s="51" cm="1">
        <f t="array" ref="V9">IFERROR(IF($N9&gt;2,RSQ(IF($B9:$M9&lt;&gt;"",CA9:CL9,""),IF($B9:$M9&lt;&gt;"",CM9:CX9,"")),""),"")</f>
        <v>3.228833667762785E-2</v>
      </c>
      <c r="W9" s="61" t="str" cm="1">
        <f t="array" ref="W9">IFERROR(IF(AND($S9&gt;2,$N9&gt;2),RSQ(IF($B9:$M9&lt;&gt;"",AE9:AP9,""),IF($B9:$M9&lt;&gt;"",AQ9:BB9,"")),""),"")</f>
        <v/>
      </c>
      <c r="X9" s="51" t="str" cm="1">
        <f t="array" ref="X9">IFERROR(IF(AND($S9&gt;2,$N9&gt;2),RSQ(IF($AE9:$AP9&lt;&gt;"",BC9:BN9,""),IF($AE9:$AP9&lt;&gt;"",BO9:BZ9,"")),""),"")</f>
        <v/>
      </c>
      <c r="Y9" s="61" cm="1">
        <f t="array" ref="Y9">IFERROR(IF(COUNT(C9:G9)&gt;2,RSQ(IF($C9:$G9&lt;&gt;"",AF9:AJ9,""),IF($C9:$G9&lt;&gt;"",AR9:AV9,"")),""),"")</f>
        <v>3.228833667762785E-2</v>
      </c>
      <c r="Z9" s="51" cm="1">
        <f t="array" ref="Z9">IFERROR(IF(COUNT(C9:G9)&gt;2,RSQ(IF($C9:$G9&lt;&gt;"",BD9:BH9,""),IF($C9:$G9&lt;&gt;"",BP9:BT9,"")),""),"")</f>
        <v>3.2288336677627864E-2</v>
      </c>
      <c r="AA9" s="51" t="str" cm="1">
        <f t="array" ref="AA9">IFERROR(IF(COUNT(H9:K9)&gt;2,RSQ(IF($H9:$K9&lt;&gt;"",AK9:AN9,""),IF($H9:$K9&lt;&gt;"",AW9:AZ9,"")),""),"")</f>
        <v/>
      </c>
      <c r="AB9" s="51" t="str" cm="1">
        <f t="array" ref="AB9">IFERROR(IF(COUNT(H9:K9)&gt;2,RSQ(IF($H9:$K9&lt;&gt;"",BI9:BL9,""),IF($H9:$K9&lt;&gt;"",BU9:BX9,"")),""),"")</f>
        <v/>
      </c>
      <c r="AC9" s="61" t="str" cm="1">
        <f t="array" ref="AC9">IFERROR(IF($S9&gt;2,RSQ(IF($O9:$R9&lt;&gt;"",CY9:DB9,""),IF($O9:$R9&lt;&gt;"",DC9:DF9,"")),""),"")</f>
        <v/>
      </c>
      <c r="AD9" s="51" t="str" cm="1">
        <f t="array" ref="AD9">IFERROR(IF($S9&gt;2,RSQ(IF($O9:$R9&lt;&gt;"",DG9:DJ9,""),IF($O9:$R9&lt;&gt;"",DK9:DN9,"")),""),"")</f>
        <v/>
      </c>
      <c r="AE9" s="44" t="str">
        <f>_xlfn.IFNA(VLOOKUP($A9,'B-pEC50'!$A:$BM,MATCH(AE$1,'B-pEC50'!$A$1:$BM$1,0),FALSE),"")</f>
        <v/>
      </c>
      <c r="AF9" s="46">
        <f>_xlfn.IFNA(VLOOKUP($A9,'B-pEC50'!$A:$BM,MATCH(AF$1,'B-pEC50'!$A$1:$BM$1,0),FALSE),"")</f>
        <v>6.9509999999999996</v>
      </c>
      <c r="AG9" s="46">
        <f>_xlfn.IFNA(VLOOKUP($A9,'B-pEC50'!$A:$BM,MATCH(AG$1,'B-pEC50'!$A$1:$BM$1,0),FALSE),"")</f>
        <v>7.0289999999999999</v>
      </c>
      <c r="AH9" s="46">
        <f>_xlfn.IFNA(VLOOKUP($A9,'B-pEC50'!$A:$BM,MATCH(AH$1,'B-pEC50'!$A$1:$BM$1,0),FALSE),"")</f>
        <v>6.7279999999999998</v>
      </c>
      <c r="AI9" s="46">
        <f>_xlfn.IFNA(VLOOKUP($A9,'B-pEC50'!$A:$BM,MATCH(AI$1,'B-pEC50'!$A$1:$BM$1,0),FALSE),"")</f>
        <v>7.4359999999999999</v>
      </c>
      <c r="AJ9" s="46" t="str">
        <f>_xlfn.IFNA(VLOOKUP($A9,'B-pEC50'!$A:$BM,MATCH(AJ$1,'B-pEC50'!$A$1:$BM$1,0),FALSE),"")</f>
        <v/>
      </c>
      <c r="AK9" s="45" t="str">
        <f>_xlfn.IFNA(VLOOKUP($A9,'B-pEC50'!$A:$BM,MATCH(AK$1,'B-pEC50'!$A$1:$BM$1,0),FALSE),"")</f>
        <v/>
      </c>
      <c r="AL9" s="45" t="str">
        <f>_xlfn.IFNA(VLOOKUP($A9,'B-pEC50'!$A:$BM,MATCH(AL$1,'B-pEC50'!$A$1:$BM$1,0),FALSE),"")</f>
        <v/>
      </c>
      <c r="AM9" s="45" t="str">
        <f>_xlfn.IFNA(VLOOKUP($A9,'B-pEC50'!$A:$BM,MATCH(AM$1,'B-pEC50'!$A$1:$BM$1,0),FALSE),"")</f>
        <v/>
      </c>
      <c r="AN9" s="46" t="str">
        <f>_xlfn.IFNA(VLOOKUP($A9,'B-pEC50'!$A:$BM,MATCH(AN$1,'B-pEC50'!$A$1:$BM$1,0),FALSE),"")</f>
        <v/>
      </c>
      <c r="AO9" s="45" t="str">
        <f>_xlfn.IFNA(VLOOKUP($A9,'B-pEC50'!$A:$BM,MATCH(AO$1,'B-pEC50'!$A$1:$BM$1,0),FALSE),"")</f>
        <v/>
      </c>
      <c r="AP9" s="45" t="str">
        <f>_xlfn.IFNA(VLOOKUP($A9,'B-pEC50'!$A:$BM,MATCH(AP$1,'B-pEC50'!$A$1:$BM$1,0),FALSE),"")</f>
        <v/>
      </c>
      <c r="AQ9" s="47" t="str">
        <f>_xlfn.IFNA(VLOOKUP($A9,'I-pEC50'!$A:$BM,MATCH(AQ$1,'I-pEC50'!$A$1:$BM$1,0),FALSE),"")</f>
        <v/>
      </c>
      <c r="AR9" s="47">
        <f>_xlfn.IFNA(VLOOKUP($A9,'I-pEC50'!$A:$BM,MATCH(AR$1,'I-pEC50'!$A$1:$BM$1,0),FALSE),"")</f>
        <v>6.61</v>
      </c>
      <c r="AS9" s="47">
        <f>_xlfn.IFNA(VLOOKUP($A9,'I-pEC50'!$A:$BM,MATCH(AS$1,'I-pEC50'!$A$1:$BM$1,0),FALSE),"")</f>
        <v>6.61</v>
      </c>
      <c r="AT9" s="47">
        <f>_xlfn.IFNA(VLOOKUP($A9,'I-pEC50'!$A:$BM,MATCH(AT$1,'I-pEC50'!$A$1:$BM$1,0),FALSE),"")</f>
        <v>5.54</v>
      </c>
      <c r="AU9" s="47">
        <f>_xlfn.IFNA(VLOOKUP($A9,'I-pEC50'!$A:$BM,MATCH(AU$1,'I-pEC50'!$A$1:$BM$1,0),FALSE),"")</f>
        <v>5.54</v>
      </c>
      <c r="AV9" s="47" t="str">
        <f>_xlfn.IFNA(VLOOKUP($A9,'I-pEC50'!$A:$BM,MATCH(AV$1,'I-pEC50'!$A$1:$BM$1,0),FALSE),"")</f>
        <v/>
      </c>
      <c r="AW9" s="47" t="str">
        <f>_xlfn.IFNA(VLOOKUP($A9,'I-pEC50'!$A:$BM,MATCH(AW$1,'I-pEC50'!$A$1:$BM$1,0),FALSE),"")</f>
        <v/>
      </c>
      <c r="AX9" s="47" t="str">
        <f>_xlfn.IFNA(VLOOKUP($A9,'I-pEC50'!$A:$BM,MATCH(AX$1,'I-pEC50'!$A$1:$BM$1,0),FALSE),"")</f>
        <v/>
      </c>
      <c r="AY9" s="47" t="str">
        <f>_xlfn.IFNA(VLOOKUP($A9,'I-pEC50'!$A:$BM,MATCH(AY$1,'I-pEC50'!$A$1:$BM$1,0),FALSE),"")</f>
        <v/>
      </c>
      <c r="AZ9" s="47" t="str">
        <f>_xlfn.IFNA(VLOOKUP($A9,'I-pEC50'!$A:$BM,MATCH(AZ$1,'I-pEC50'!$A$1:$BM$1,0),FALSE),"")</f>
        <v/>
      </c>
      <c r="BA9" s="47" t="str">
        <f>_xlfn.IFNA(VLOOKUP($A9,'I-pEC50'!$A:$BM,MATCH(BA$1,'I-pEC50'!$A$1:$BM$1,0),FALSE),"")</f>
        <v/>
      </c>
      <c r="BB9" s="47" t="str">
        <f>_xlfn.IFNA(VLOOKUP($A9,'I-pEC50'!$A:$BM,MATCH(BB$1,'I-pEC50'!$A$1:$BM$1,0),FALSE),"")</f>
        <v/>
      </c>
      <c r="BC9" s="40" t="str">
        <f>_xlfn.IFNA(VLOOKUP($A9,'B-pEC50'!$A:$BM,MATCH(BC$1,'B-pEC50'!$A$1:$BM$1,0),FALSE),"")</f>
        <v/>
      </c>
      <c r="BD9" s="41">
        <f>_xlfn.IFNA(VLOOKUP($A9,'B-pEC50'!$A:$BM,MATCH(BD$1,'B-pEC50'!$A$1:$BM$1,0),FALSE),"")</f>
        <v>0.2565551537070524</v>
      </c>
      <c r="BE9" s="41">
        <f>_xlfn.IFNA(VLOOKUP($A9,'B-pEC50'!$A:$BM,MATCH(BE$1,'B-pEC50'!$A$1:$BM$1,0),FALSE),"")</f>
        <v>0.27418625678119346</v>
      </c>
      <c r="BF9" s="41">
        <f>_xlfn.IFNA(VLOOKUP($A9,'B-pEC50'!$A:$BM,MATCH(BF$1,'B-pEC50'!$A$1:$BM$1,0),FALSE),"")</f>
        <v>0.20614828209764915</v>
      </c>
      <c r="BG9" s="41">
        <f>_xlfn.IFNA(VLOOKUP($A9,'B-pEC50'!$A:$BM,MATCH(BG$1,'B-pEC50'!$A$1:$BM$1,0),FALSE),"")</f>
        <v>0.36618444846292947</v>
      </c>
      <c r="BH9" s="41" t="str">
        <f>_xlfn.IFNA(VLOOKUP($A9,'B-pEC50'!$A:$BM,MATCH(BH$1,'B-pEC50'!$A$1:$BM$1,0),FALSE),"")</f>
        <v/>
      </c>
      <c r="BI9" s="41" t="str">
        <f>_xlfn.IFNA(VLOOKUP($A9,'B-pEC50'!$A:$BM,MATCH(BI$1,'B-pEC50'!$A$1:$BM$1,0),FALSE),"")</f>
        <v/>
      </c>
      <c r="BJ9" s="41" t="str">
        <f>_xlfn.IFNA(VLOOKUP($A9,'B-pEC50'!$A:$BM,MATCH(BJ$1,'B-pEC50'!$A$1:$BM$1,0),FALSE),"")</f>
        <v/>
      </c>
      <c r="BK9" s="41" t="str">
        <f>_xlfn.IFNA(VLOOKUP($A9,'B-pEC50'!$A:$BM,MATCH(BK$1,'B-pEC50'!$A$1:$BM$1,0),FALSE),"")</f>
        <v/>
      </c>
      <c r="BL9" s="41" t="str">
        <f>_xlfn.IFNA(VLOOKUP($A9,'B-pEC50'!$A:$BM,MATCH(BL$1,'B-pEC50'!$A$1:$BM$1,0),FALSE),"")</f>
        <v/>
      </c>
      <c r="BM9" s="41" t="str">
        <f>_xlfn.IFNA(VLOOKUP($A9,'B-pEC50'!$A:$BM,MATCH(BM$1,'B-pEC50'!$A$1:$BM$1,0),FALSE),"")</f>
        <v/>
      </c>
      <c r="BN9" s="41" t="str">
        <f>_xlfn.IFNA(VLOOKUP($A9,'B-pEC50'!$A:$BM,MATCH(BN$1,'B-pEC50'!$A$1:$BM$1,0),FALSE),"")</f>
        <v/>
      </c>
      <c r="BO9" s="47" t="str">
        <f>_xlfn.IFNA(VLOOKUP($A9,'I-pEC50'!$A:$BM,MATCH(BO$1,'I-pEC50'!$A$1:$BM$1,0),FALSE),"")</f>
        <v/>
      </c>
      <c r="BP9" s="47">
        <f>_xlfn.IFNA(VLOOKUP($A9,'I-pEC50'!$A:$BM,MATCH(BP$1,'I-pEC50'!$A$1:$BM$1,0),FALSE),"")</f>
        <v>0.23396880415944551</v>
      </c>
      <c r="BQ9" s="47">
        <f>_xlfn.IFNA(VLOOKUP($A9,'I-pEC50'!$A:$BM,MATCH(BQ$1,'I-pEC50'!$A$1:$BM$1,0),FALSE),"")</f>
        <v>0.23396880415944551</v>
      </c>
      <c r="BR9" s="47">
        <f>_xlfn.IFNA(VLOOKUP($A9,'I-pEC50'!$A:$BM,MATCH(BR$1,'I-pEC50'!$A$1:$BM$1,0),FALSE),"")</f>
        <v>4.8526863084922059E-2</v>
      </c>
      <c r="BS9" s="47">
        <f>_xlfn.IFNA(VLOOKUP($A9,'I-pEC50'!$A:$BM,MATCH(BS$1,'I-pEC50'!$A$1:$BM$1,0),FALSE),"")</f>
        <v>4.8526863084922059E-2</v>
      </c>
      <c r="BT9" s="47" t="str">
        <f>_xlfn.IFNA(VLOOKUP($A9,'I-pEC50'!$A:$BM,MATCH(BT$1,'I-pEC50'!$A$1:$BM$1,0),FALSE),"")</f>
        <v/>
      </c>
      <c r="BU9" s="47" t="str">
        <f>_xlfn.IFNA(VLOOKUP($A9,'I-pEC50'!$A:$BM,MATCH(BU$1,'I-pEC50'!$A$1:$BM$1,0),FALSE),"")</f>
        <v/>
      </c>
      <c r="BV9" s="47" t="str">
        <f>_xlfn.IFNA(VLOOKUP($A9,'I-pEC50'!$A:$BM,MATCH(BV$1,'I-pEC50'!$A$1:$BM$1,0),FALSE),"")</f>
        <v/>
      </c>
      <c r="BW9" s="47" t="str">
        <f>_xlfn.IFNA(VLOOKUP($A9,'I-pEC50'!$A:$BM,MATCH(BW$1,'I-pEC50'!$A$1:$BM$1,0),FALSE),"")</f>
        <v/>
      </c>
      <c r="BX9" s="47" t="str">
        <f>_xlfn.IFNA(VLOOKUP($A9,'I-pEC50'!$A:$BM,MATCH(BX$1,'I-pEC50'!$A$1:$BM$1,0),FALSE),"")</f>
        <v/>
      </c>
      <c r="BY9" s="47" t="str">
        <f>_xlfn.IFNA(VLOOKUP($A9,'I-pEC50'!$A:$BM,MATCH(BY$1,'I-pEC50'!$A$1:$BM$1,0),FALSE),"")</f>
        <v/>
      </c>
      <c r="BZ9" s="47" t="str">
        <f>_xlfn.IFNA(VLOOKUP($A9,'I-pEC50'!$A:$BM,MATCH(BZ$1,'I-pEC50'!$A$1:$BM$1,0),FALSE),"")</f>
        <v/>
      </c>
      <c r="CA9" s="40" t="str">
        <f>_xlfn.IFNA(VLOOKUP($A9,'B-pEC50'!$A:$BM,MATCH(CA$1,'B-pEC50'!$A$1:$BM$1,0),FALSE),"")</f>
        <v/>
      </c>
      <c r="CB9" s="41">
        <f>_xlfn.IFNA(VLOOKUP($A9,'B-pEC50'!$A:$BM,MATCH(CB$1,'B-pEC50'!$A$1:$BM$1,0),FALSE),"")</f>
        <v>0.31497175141242911</v>
      </c>
      <c r="CC9" s="41">
        <f>_xlfn.IFNA(VLOOKUP($A9,'B-pEC50'!$A:$BM,MATCH(CC$1,'B-pEC50'!$A$1:$BM$1,0),FALSE),"")</f>
        <v>0.42514124293785321</v>
      </c>
      <c r="CD9" s="41">
        <f>_xlfn.IFNA(VLOOKUP($A9,'B-pEC50'!$A:$BM,MATCH(CD$1,'B-pEC50'!$A$1:$BM$1,0),FALSE),"")</f>
        <v>0</v>
      </c>
      <c r="CE9" s="41">
        <f>_xlfn.IFNA(VLOOKUP($A9,'B-pEC50'!$A:$BM,MATCH(CE$1,'B-pEC50'!$A$1:$BM$1,0),FALSE),"")</f>
        <v>1</v>
      </c>
      <c r="CF9" s="41" t="str">
        <f>_xlfn.IFNA(VLOOKUP($A9,'B-pEC50'!$A:$BM,MATCH(CF$1,'B-pEC50'!$A$1:$BM$1,0),FALSE),"")</f>
        <v/>
      </c>
      <c r="CG9" s="41" t="str">
        <f>_xlfn.IFNA(VLOOKUP($A9,'B-pEC50'!$A:$BM,MATCH(CG$1,'B-pEC50'!$A$1:$BM$1,0),FALSE),"")</f>
        <v/>
      </c>
      <c r="CH9" s="41" t="str">
        <f>_xlfn.IFNA(VLOOKUP($A9,'B-pEC50'!$A:$BM,MATCH(CH$1,'B-pEC50'!$A$1:$BM$1,0),FALSE),"")</f>
        <v/>
      </c>
      <c r="CI9" s="41" t="str">
        <f>_xlfn.IFNA(VLOOKUP($A9,'B-pEC50'!$A:$BM,MATCH(CI$1,'B-pEC50'!$A$1:$BM$1,0),FALSE),"")</f>
        <v/>
      </c>
      <c r="CJ9" s="41" t="str">
        <f>_xlfn.IFNA(VLOOKUP($A9,'B-pEC50'!$A:$BM,MATCH(CJ$1,'B-pEC50'!$A$1:$BM$1,0),FALSE),"")</f>
        <v/>
      </c>
      <c r="CK9" s="41" t="str">
        <f>_xlfn.IFNA(VLOOKUP($A9,'B-pEC50'!$A:$BM,MATCH(CK$1,'B-pEC50'!$A$1:$BM$1,0),FALSE),"")</f>
        <v/>
      </c>
      <c r="CL9" s="41" t="str">
        <f>_xlfn.IFNA(VLOOKUP($A9,'B-pEC50'!$A:$BM,MATCH(CL$1,'B-pEC50'!$A$1:$BM$1,0),FALSE),"")</f>
        <v/>
      </c>
      <c r="CM9" s="47" t="str">
        <f>_xlfn.IFNA(VLOOKUP($A9,'I-pEC50'!$A:$BQ,MATCH(CM$1,'I-pEC50'!$A$1:$BQ$1,0),FALSE),"")</f>
        <v/>
      </c>
      <c r="CN9" s="47">
        <f>_xlfn.IFNA(VLOOKUP($A9,'I-pEC50'!$A:$BQ,MATCH(CN$1,'I-pEC50'!$A$1:$BQ$1,0),FALSE),"")</f>
        <v>1</v>
      </c>
      <c r="CO9" s="47">
        <f>_xlfn.IFNA(VLOOKUP($A9,'I-pEC50'!$A:$BQ,MATCH(CO$1,'I-pEC50'!$A$1:$BQ$1,0),FALSE),"")</f>
        <v>1</v>
      </c>
      <c r="CP9" s="47">
        <f>_xlfn.IFNA(VLOOKUP($A9,'I-pEC50'!$A:$BQ,MATCH(CP$1,'I-pEC50'!$A$1:$BQ$1,0),FALSE),"")</f>
        <v>0</v>
      </c>
      <c r="CQ9" s="47">
        <f>_xlfn.IFNA(VLOOKUP($A9,'I-pEC50'!$A:$BQ,MATCH(CQ$1,'I-pEC50'!$A$1:$BQ$1,0),FALSE),"")</f>
        <v>0</v>
      </c>
      <c r="CR9" s="47" t="str">
        <f>_xlfn.IFNA(VLOOKUP($A9,'I-pEC50'!$A:$BQ,MATCH(CR$1,'I-pEC50'!$A$1:$BQ$1,0),FALSE),"")</f>
        <v/>
      </c>
      <c r="CS9" s="47" t="str">
        <f>_xlfn.IFNA(VLOOKUP($A9,'I-pEC50'!$A:$BQ,MATCH(CS$1,'I-pEC50'!$A$1:$BQ$1,0),FALSE),"")</f>
        <v/>
      </c>
      <c r="CT9" s="47" t="str">
        <f>_xlfn.IFNA(VLOOKUP($A9,'I-pEC50'!$A:$BQ,MATCH(CT$1,'I-pEC50'!$A$1:$BQ$1,0),FALSE),"")</f>
        <v/>
      </c>
      <c r="CU9" s="47" t="str">
        <f>_xlfn.IFNA(VLOOKUP($A9,'I-pEC50'!$A:$BQ,MATCH(CU$1,'I-pEC50'!$A$1:$BQ$1,0),FALSE),"")</f>
        <v/>
      </c>
      <c r="CV9" s="47" t="str">
        <f>_xlfn.IFNA(VLOOKUP($A9,'I-pEC50'!$A:$BQ,MATCH(CV$1,'I-pEC50'!$A$1:$BQ$1,0),FALSE),"")</f>
        <v/>
      </c>
      <c r="CW9" s="47" t="str">
        <f>_xlfn.IFNA(VLOOKUP($A9,'I-pEC50'!$A:$BQ,MATCH(CW$1,'I-pEC50'!$A$1:$BQ$1,0),FALSE),"")</f>
        <v/>
      </c>
      <c r="CX9" s="47" t="str">
        <f>_xlfn.IFNA(VLOOKUP($A9,'I-pEC50'!$A:$BQ,MATCH(CX$1,'I-pEC50'!$A$1:$BQ$1,0),FALSE),"")</f>
        <v/>
      </c>
      <c r="CY9" s="105" t="str">
        <f>_xlfn.IFNA(VLOOKUP($A9,'B-pEC50'!$A:$IC,MATCH(CY$1,'B-pEC50'!$A$1:$IC$1,0),FALSE),"")</f>
        <v/>
      </c>
      <c r="CZ9" s="47">
        <f>_xlfn.IFNA(VLOOKUP($A9,'B-pEC50'!$A:$IC,MATCH(CZ$1,'B-pEC50'!$A$1:$IC$1,0),FALSE),"")</f>
        <v>7.4359999999999999</v>
      </c>
      <c r="DA9" s="47" t="str">
        <f>_xlfn.IFNA(VLOOKUP($A9,'B-pEC50'!$A:$IC,MATCH(DA$1,'B-pEC50'!$A$1:$IC$1,0),FALSE),"")</f>
        <v/>
      </c>
      <c r="DB9" s="47" t="str">
        <f>_xlfn.IFNA(VLOOKUP($A9,'B-pEC50'!$A:$IC,MATCH(DB$1,'B-pEC50'!$A$1:$IC$1,0),FALSE),"")</f>
        <v/>
      </c>
      <c r="DC9" s="47" t="str">
        <f>_xlfn.IFNA(VLOOKUP($A9,'I-pEC50'!$A:$IC,MATCH(DC$1,'I-pEC50'!$A$1:$IC$1,0),FALSE),"")</f>
        <v/>
      </c>
      <c r="DD9" s="47">
        <f>_xlfn.IFNA(VLOOKUP($A9,'I-pEC50'!$A:$IC,MATCH(DD$1,'I-pEC50'!$A$1:$IC$1,0),FALSE),"")</f>
        <v>6.61</v>
      </c>
      <c r="DE9" s="47" t="str">
        <f>_xlfn.IFNA(VLOOKUP($A9,'I-pEC50'!$A:$IC,MATCH(DE$1,'I-pEC50'!$A$1:$IC$1,0),FALSE),"")</f>
        <v/>
      </c>
      <c r="DF9" s="47" t="str">
        <f>_xlfn.IFNA(VLOOKUP($A9,'I-pEC50'!$A:$IC,MATCH(DF$1,'I-pEC50'!$A$1:$IC$1,0),FALSE),"")</f>
        <v/>
      </c>
      <c r="DG9" s="105" t="str">
        <f>_xlfn.IFNA(VLOOKUP($A9,'B-pEC50'!$A:$IC,MATCH(DG$1,'B-pEC50'!$A$1:$IC$1,0),FALSE),"")</f>
        <v/>
      </c>
      <c r="DH9" s="47">
        <f>_xlfn.IFNA(VLOOKUP($A9,'B-pEC50'!$A:$IC,MATCH(DH$1,'B-pEC50'!$A$1:$IC$1,0),FALSE),"")</f>
        <v>7.0359999999999996</v>
      </c>
      <c r="DI9" s="47" t="str">
        <f>_xlfn.IFNA(VLOOKUP($A9,'B-pEC50'!$A:$IC,MATCH(DI$1,'B-pEC50'!$A$1:$IC$1,0),FALSE),"")</f>
        <v/>
      </c>
      <c r="DJ9" s="47" t="str">
        <f>_xlfn.IFNA(VLOOKUP($A9,'B-pEC50'!$A:$IC,MATCH(DJ$1,'B-pEC50'!$A$1:$IC$1,0),FALSE),"")</f>
        <v/>
      </c>
      <c r="DK9" s="47" t="str">
        <f>_xlfn.IFNA(VLOOKUP($A9,'I-pEC50'!$A:$IC,MATCH(DK$1,'I-pEC50'!$A$1:$IC$1,0),FALSE),"")</f>
        <v/>
      </c>
      <c r="DL9" s="47">
        <f>_xlfn.IFNA(VLOOKUP($A9,'I-pEC50'!$A:$IC,MATCH(DL$1,'I-pEC50'!$A$1:$IC$1,0),FALSE),"")</f>
        <v>6.0750000000000002</v>
      </c>
      <c r="DM9" s="47" t="str">
        <f>_xlfn.IFNA(VLOOKUP($A9,'I-pEC50'!$A:$IC,MATCH(DM$1,'I-pEC50'!$A$1:$IC$1,0),FALSE),"")</f>
        <v/>
      </c>
      <c r="DN9" s="47" t="str">
        <f>_xlfn.IFNA(VLOOKUP($A9,'I-pEC50'!$A:$IC,MATCH(DN$1,'I-pEC50'!$A$1:$IC$1,0),FALSE),"")</f>
        <v/>
      </c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</row>
    <row r="10" spans="1:139" s="49" customFormat="1" x14ac:dyDescent="0.2">
      <c r="A10" s="29" t="s">
        <v>136</v>
      </c>
      <c r="B10" s="333" t="str">
        <f>VLOOKUP($A10,BI!$A:$Q,MATCH(B$1,BI!$A$1:$Q$1,0),FALSE)</f>
        <v/>
      </c>
      <c r="C10" s="373">
        <f>VLOOKUP($A10,BI!$A:$Q,MATCH(C$1,BI!$A$1:$Q$1,0),FALSE)</f>
        <v>1</v>
      </c>
      <c r="D10" s="373">
        <f>VLOOKUP($A10,BI!$A:$Q,MATCH(D$1,BI!$A$1:$Q$1,0),FALSE)</f>
        <v>1</v>
      </c>
      <c r="E10" s="373">
        <f>VLOOKUP($A10,BI!$A:$Q,MATCH(E$1,BI!$A$1:$Q$1,0),FALSE)</f>
        <v>1</v>
      </c>
      <c r="F10" s="373">
        <f>VLOOKUP($A10,BI!$A:$Q,MATCH(F$1,BI!$A$1:$Q$1,0),FALSE)</f>
        <v>1</v>
      </c>
      <c r="G10" s="373" t="str">
        <f>VLOOKUP($A10,BI!$A:$Q,MATCH(G$1,BI!$A$1:$Q$1,0),FALSE)</f>
        <v/>
      </c>
      <c r="H10" s="373" t="str">
        <f>VLOOKUP($A10,BI!$A:$Q,MATCH(H$1,BI!$A$1:$Q$1,0),FALSE)</f>
        <v/>
      </c>
      <c r="I10" s="373" t="str">
        <f>VLOOKUP($A10,BI!$A:$Q,MATCH(I$1,BI!$A$1:$Q$1,0),FALSE)</f>
        <v/>
      </c>
      <c r="J10" s="373" t="str">
        <f>VLOOKUP($A10,BI!$A:$Q,MATCH(J$1,BI!$A$1:$Q$1,0),FALSE)</f>
        <v/>
      </c>
      <c r="K10" s="373" t="str">
        <f>VLOOKUP($A10,BI!$A:$Q,MATCH(K$1,BI!$A$1:$Q$1,0),FALSE)</f>
        <v/>
      </c>
      <c r="L10" s="373" t="str">
        <f>VLOOKUP($A10,BI!$A:$Q,MATCH(L$1,BI!$A$1:$Q$1,0),FALSE)</f>
        <v/>
      </c>
      <c r="M10" s="373" t="str">
        <f>VLOOKUP($A10,BI!$A:$Q,MATCH(M$1,BI!$A$1:$Q$1,0),FALSE)</f>
        <v/>
      </c>
      <c r="N10" s="49">
        <f t="shared" si="1"/>
        <v>4</v>
      </c>
      <c r="O10" s="49" t="str">
        <f>VLOOKUP($A10,BI!$A:$Q,MATCH(O$1,BI!$A$1:$Q$1,0),FALSE)</f>
        <v/>
      </c>
      <c r="P10" s="37">
        <f>VLOOKUP($A10,BI!$A:$Q,MATCH(P$1,BI!$A$1:$Q$1,0),FALSE)</f>
        <v>1</v>
      </c>
      <c r="Q10" s="37" t="str">
        <f>VLOOKUP($A10,BI!$A:$Q,MATCH(Q$1,BI!$A$1:$Q$1,0),FALSE)</f>
        <v/>
      </c>
      <c r="R10" s="37" t="str">
        <f>VLOOKUP($A10,BI!$A:$Q,MATCH(R$1,BI!$A$1:$Q$1,0),FALSE)</f>
        <v/>
      </c>
      <c r="S10" s="37">
        <f t="shared" si="0"/>
        <v>1</v>
      </c>
      <c r="T10" s="61" cm="1">
        <f t="array" ref="T10">IFERROR(IF(N10&gt;2,RSQ(IF($B10:$M10&lt;&gt;"",AE10:AP10,""),IF($B10:$M10&lt;&gt;"",AQ10:BB10,"")),""),"")</f>
        <v>0.43333333333333424</v>
      </c>
      <c r="U10" s="51" cm="1">
        <f t="array" ref="U10">IFERROR(IF($N10&gt;2,RSQ(IF($AE10:$AP10&lt;&gt;"",BC10:BN10,""),IF($AE10:$AP10&lt;&gt;"",BO10:BZ10,"")),""),"")</f>
        <v>0.43333333333333174</v>
      </c>
      <c r="V10" s="51" cm="1">
        <f t="array" ref="V10">IFERROR(IF($N10&gt;2,RSQ(IF($B10:$M10&lt;&gt;"",CA10:CL10,""),IF($B10:$M10&lt;&gt;"",CM10:CX10,"")),""),"")</f>
        <v>0.43333333333333424</v>
      </c>
      <c r="W10" s="61" t="str" cm="1">
        <f t="array" ref="W10">IFERROR(IF(AND($S10&gt;2,$N10&gt;2),RSQ(IF($B10:$M10&lt;&gt;"",AE10:AP10,""),IF($B10:$M10&lt;&gt;"",AQ10:BB10,"")),""),"")</f>
        <v/>
      </c>
      <c r="X10" s="51" t="str" cm="1">
        <f t="array" ref="X10">IFERROR(IF(AND($S10&gt;2,$N10&gt;2),RSQ(IF($AE10:$AP10&lt;&gt;"",BC10:BN10,""),IF($AE10:$AP10&lt;&gt;"",BO10:BZ10,"")),""),"")</f>
        <v/>
      </c>
      <c r="Y10" s="61" cm="1">
        <f t="array" ref="Y10">IFERROR(IF(COUNT(C10:G10)&gt;2,RSQ(IF($C10:$G10&lt;&gt;"",AF10:AJ10,""),IF($C10:$G10&lt;&gt;"",AR10:AV10,"")),""),"")</f>
        <v>0.43333333333333424</v>
      </c>
      <c r="Z10" s="51" cm="1">
        <f t="array" ref="Z10">IFERROR(IF(COUNT(C10:G10)&gt;2,RSQ(IF($C10:$G10&lt;&gt;"",BD10:BH10,""),IF($C10:$G10&lt;&gt;"",BP10:BT10,"")),""),"")</f>
        <v>0.43333333333333174</v>
      </c>
      <c r="AA10" s="51" t="str" cm="1">
        <f t="array" ref="AA10">IFERROR(IF(COUNT(H10:K10)&gt;2,RSQ(IF($H10:$K10&lt;&gt;"",AK10:AN10,""),IF($H10:$K10&lt;&gt;"",AW10:AZ10,"")),""),"")</f>
        <v/>
      </c>
      <c r="AB10" s="51" t="str" cm="1">
        <f t="array" ref="AB10">IFERROR(IF(COUNT(H10:K10)&gt;2,RSQ(IF($H10:$K10&lt;&gt;"",BI10:BL10,""),IF($H10:$K10&lt;&gt;"",BU10:BX10,"")),""),"")</f>
        <v/>
      </c>
      <c r="AC10" s="61" t="str" cm="1">
        <f t="array" ref="AC10">IFERROR(IF($S10&gt;2,RSQ(IF($O10:$R10&lt;&gt;"",CY10:DB10,""),IF($O10:$R10&lt;&gt;"",DC10:DF10,"")),""),"")</f>
        <v/>
      </c>
      <c r="AD10" s="51" t="str" cm="1">
        <f t="array" ref="AD10">IFERROR(IF($S10&gt;2,RSQ(IF($O10:$R10&lt;&gt;"",DG10:DJ10,""),IF($O10:$R10&lt;&gt;"",DK10:DN10,"")),""),"")</f>
        <v/>
      </c>
      <c r="AE10" s="44" t="str">
        <f>_xlfn.IFNA(VLOOKUP($A10,'B-pEC50'!$A:$BM,MATCH(AE$1,'B-pEC50'!$A$1:$BM$1,0),FALSE),"")</f>
        <v/>
      </c>
      <c r="AF10" s="46">
        <f>_xlfn.IFNA(VLOOKUP($A10,'B-pEC50'!$A:$BM,MATCH(AF$1,'B-pEC50'!$A$1:$BM$1,0),FALSE),"")</f>
        <v>10.72</v>
      </c>
      <c r="AG10" s="46">
        <f>_xlfn.IFNA(VLOOKUP($A10,'B-pEC50'!$A:$BM,MATCH(AG$1,'B-pEC50'!$A$1:$BM$1,0),FALSE),"")</f>
        <v>10.91</v>
      </c>
      <c r="AH10" s="46">
        <f>_xlfn.IFNA(VLOOKUP($A10,'B-pEC50'!$A:$BM,MATCH(AH$1,'B-pEC50'!$A$1:$BM$1,0),FALSE),"")</f>
        <v>10.9</v>
      </c>
      <c r="AI10" s="46">
        <f>_xlfn.IFNA(VLOOKUP($A10,'B-pEC50'!$A:$BM,MATCH(AI$1,'B-pEC50'!$A$1:$BM$1,0),FALSE),"")</f>
        <v>10.99</v>
      </c>
      <c r="AJ10" s="46" t="str">
        <f>_xlfn.IFNA(VLOOKUP($A10,'B-pEC50'!$A:$BM,MATCH(AJ$1,'B-pEC50'!$A$1:$BM$1,0),FALSE),"")</f>
        <v/>
      </c>
      <c r="AK10" s="45" t="str">
        <f>_xlfn.IFNA(VLOOKUP($A10,'B-pEC50'!$A:$BM,MATCH(AK$1,'B-pEC50'!$A$1:$BM$1,0),FALSE),"")</f>
        <v/>
      </c>
      <c r="AL10" s="45" t="str">
        <f>_xlfn.IFNA(VLOOKUP($A10,'B-pEC50'!$A:$BM,MATCH(AL$1,'B-pEC50'!$A$1:$BM$1,0),FALSE),"")</f>
        <v/>
      </c>
      <c r="AM10" s="45" t="str">
        <f>_xlfn.IFNA(VLOOKUP($A10,'B-pEC50'!$A:$BM,MATCH(AM$1,'B-pEC50'!$A$1:$BM$1,0),FALSE),"")</f>
        <v/>
      </c>
      <c r="AN10" s="46" t="str">
        <f>_xlfn.IFNA(VLOOKUP($A10,'B-pEC50'!$A:$BM,MATCH(AN$1,'B-pEC50'!$A$1:$BM$1,0),FALSE),"")</f>
        <v/>
      </c>
      <c r="AO10" s="45" t="str">
        <f>_xlfn.IFNA(VLOOKUP($A10,'B-pEC50'!$A:$BM,MATCH(AO$1,'B-pEC50'!$A$1:$BM$1,0),FALSE),"")</f>
        <v/>
      </c>
      <c r="AP10" s="45" t="str">
        <f>_xlfn.IFNA(VLOOKUP($A10,'B-pEC50'!$A:$BM,MATCH(AP$1,'B-pEC50'!$A$1:$BM$1,0),FALSE),"")</f>
        <v/>
      </c>
      <c r="AQ10" s="47" t="str">
        <f>_xlfn.IFNA(VLOOKUP($A10,'I-pEC50'!$A:$BM,MATCH(AQ$1,'I-pEC50'!$A$1:$BM$1,0),FALSE),"")</f>
        <v/>
      </c>
      <c r="AR10" s="47">
        <f>_xlfn.IFNA(VLOOKUP($A10,'I-pEC50'!$A:$BM,MATCH(AR$1,'I-pEC50'!$A$1:$BM$1,0),FALSE),"")</f>
        <v>10.33</v>
      </c>
      <c r="AS10" s="47">
        <f>_xlfn.IFNA(VLOOKUP($A10,'I-pEC50'!$A:$BM,MATCH(AS$1,'I-pEC50'!$A$1:$BM$1,0),FALSE),"")</f>
        <v>10.33</v>
      </c>
      <c r="AT10" s="47">
        <f>_xlfn.IFNA(VLOOKUP($A10,'I-pEC50'!$A:$BM,MATCH(AT$1,'I-pEC50'!$A$1:$BM$1,0),FALSE),"")</f>
        <v>10.08</v>
      </c>
      <c r="AU10" s="47">
        <f>_xlfn.IFNA(VLOOKUP($A10,'I-pEC50'!$A:$BM,MATCH(AU$1,'I-pEC50'!$A$1:$BM$1,0),FALSE),"")</f>
        <v>10.08</v>
      </c>
      <c r="AV10" s="47" t="str">
        <f>_xlfn.IFNA(VLOOKUP($A10,'I-pEC50'!$A:$BM,MATCH(AV$1,'I-pEC50'!$A$1:$BM$1,0),FALSE),"")</f>
        <v/>
      </c>
      <c r="AW10" s="47" t="str">
        <f>_xlfn.IFNA(VLOOKUP($A10,'I-pEC50'!$A:$BM,MATCH(AW$1,'I-pEC50'!$A$1:$BM$1,0),FALSE),"")</f>
        <v/>
      </c>
      <c r="AX10" s="47" t="str">
        <f>_xlfn.IFNA(VLOOKUP($A10,'I-pEC50'!$A:$BM,MATCH(AX$1,'I-pEC50'!$A$1:$BM$1,0),FALSE),"")</f>
        <v/>
      </c>
      <c r="AY10" s="47" t="str">
        <f>_xlfn.IFNA(VLOOKUP($A10,'I-pEC50'!$A:$BM,MATCH(AY$1,'I-pEC50'!$A$1:$BM$1,0),FALSE),"")</f>
        <v/>
      </c>
      <c r="AZ10" s="47" t="str">
        <f>_xlfn.IFNA(VLOOKUP($A10,'I-pEC50'!$A:$BM,MATCH(AZ$1,'I-pEC50'!$A$1:$BM$1,0),FALSE),"")</f>
        <v/>
      </c>
      <c r="BA10" s="47" t="str">
        <f>_xlfn.IFNA(VLOOKUP($A10,'I-pEC50'!$A:$BM,MATCH(BA$1,'I-pEC50'!$A$1:$BM$1,0),FALSE),"")</f>
        <v/>
      </c>
      <c r="BB10" s="47" t="str">
        <f>_xlfn.IFNA(VLOOKUP($A10,'I-pEC50'!$A:$BM,MATCH(BB$1,'I-pEC50'!$A$1:$BM$1,0),FALSE),"")</f>
        <v/>
      </c>
      <c r="BC10" s="40" t="str">
        <f>_xlfn.IFNA(VLOOKUP($A10,'B-pEC50'!$A:$BM,MATCH(BC$1,'B-pEC50'!$A$1:$BM$1,0),FALSE),"")</f>
        <v/>
      </c>
      <c r="BD10" s="41">
        <f>_xlfn.IFNA(VLOOKUP($A10,'B-pEC50'!$A:$BM,MATCH(BD$1,'B-pEC50'!$A$1:$BM$1,0),FALSE),"")</f>
        <v>1.108499095840868</v>
      </c>
      <c r="BE10" s="41">
        <f>_xlfn.IFNA(VLOOKUP($A10,'B-pEC50'!$A:$BM,MATCH(BE$1,'B-pEC50'!$A$1:$BM$1,0),FALSE),"")</f>
        <v>1.1514466546112117</v>
      </c>
      <c r="BF10" s="41">
        <f>_xlfn.IFNA(VLOOKUP($A10,'B-pEC50'!$A:$BM,MATCH(BF$1,'B-pEC50'!$A$1:$BM$1,0),FALSE),"")</f>
        <v>1.1491862567811935</v>
      </c>
      <c r="BG10" s="41">
        <f>_xlfn.IFNA(VLOOKUP($A10,'B-pEC50'!$A:$BM,MATCH(BG$1,'B-pEC50'!$A$1:$BM$1,0),FALSE),"")</f>
        <v>1.1695298372513563</v>
      </c>
      <c r="BH10" s="41" t="str">
        <f>_xlfn.IFNA(VLOOKUP($A10,'B-pEC50'!$A:$BM,MATCH(BH$1,'B-pEC50'!$A$1:$BM$1,0),FALSE),"")</f>
        <v/>
      </c>
      <c r="BI10" s="41" t="str">
        <f>_xlfn.IFNA(VLOOKUP($A10,'B-pEC50'!$A:$BM,MATCH(BI$1,'B-pEC50'!$A$1:$BM$1,0),FALSE),"")</f>
        <v/>
      </c>
      <c r="BJ10" s="41" t="str">
        <f>_xlfn.IFNA(VLOOKUP($A10,'B-pEC50'!$A:$BM,MATCH(BJ$1,'B-pEC50'!$A$1:$BM$1,0),FALSE),"")</f>
        <v/>
      </c>
      <c r="BK10" s="41" t="str">
        <f>_xlfn.IFNA(VLOOKUP($A10,'B-pEC50'!$A:$BM,MATCH(BK$1,'B-pEC50'!$A$1:$BM$1,0),FALSE),"")</f>
        <v/>
      </c>
      <c r="BL10" s="41" t="str">
        <f>_xlfn.IFNA(VLOOKUP($A10,'B-pEC50'!$A:$BM,MATCH(BL$1,'B-pEC50'!$A$1:$BM$1,0),FALSE),"")</f>
        <v/>
      </c>
      <c r="BM10" s="41" t="str">
        <f>_xlfn.IFNA(VLOOKUP($A10,'B-pEC50'!$A:$BM,MATCH(BM$1,'B-pEC50'!$A$1:$BM$1,0),FALSE),"")</f>
        <v/>
      </c>
      <c r="BN10" s="41" t="str">
        <f>_xlfn.IFNA(VLOOKUP($A10,'B-pEC50'!$A:$BM,MATCH(BN$1,'B-pEC50'!$A$1:$BM$1,0),FALSE),"")</f>
        <v/>
      </c>
      <c r="BO10" s="47" t="str">
        <f>_xlfn.IFNA(VLOOKUP($A10,'I-pEC50'!$A:$BM,MATCH(BO$1,'I-pEC50'!$A$1:$BM$1,0),FALSE),"")</f>
        <v/>
      </c>
      <c r="BP10" s="47">
        <f>_xlfn.IFNA(VLOOKUP($A10,'I-pEC50'!$A:$BM,MATCH(BP$1,'I-pEC50'!$A$1:$BM$1,0),FALSE),"")</f>
        <v>0.87868284228769511</v>
      </c>
      <c r="BQ10" s="47">
        <f>_xlfn.IFNA(VLOOKUP($A10,'I-pEC50'!$A:$BM,MATCH(BQ$1,'I-pEC50'!$A$1:$BM$1,0),FALSE),"")</f>
        <v>0.87868284228769511</v>
      </c>
      <c r="BR10" s="47">
        <f>_xlfn.IFNA(VLOOKUP($A10,'I-pEC50'!$A:$BM,MATCH(BR$1,'I-pEC50'!$A$1:$BM$1,0),FALSE),"")</f>
        <v>0.83535528596187181</v>
      </c>
      <c r="BS10" s="47">
        <f>_xlfn.IFNA(VLOOKUP($A10,'I-pEC50'!$A:$BM,MATCH(BS$1,'I-pEC50'!$A$1:$BM$1,0),FALSE),"")</f>
        <v>0.83535528596187181</v>
      </c>
      <c r="BT10" s="47" t="str">
        <f>_xlfn.IFNA(VLOOKUP($A10,'I-pEC50'!$A:$BM,MATCH(BT$1,'I-pEC50'!$A$1:$BM$1,0),FALSE),"")</f>
        <v/>
      </c>
      <c r="BU10" s="47" t="str">
        <f>_xlfn.IFNA(VLOOKUP($A10,'I-pEC50'!$A:$BM,MATCH(BU$1,'I-pEC50'!$A$1:$BM$1,0),FALSE),"")</f>
        <v/>
      </c>
      <c r="BV10" s="47" t="str">
        <f>_xlfn.IFNA(VLOOKUP($A10,'I-pEC50'!$A:$BM,MATCH(BV$1,'I-pEC50'!$A$1:$BM$1,0),FALSE),"")</f>
        <v/>
      </c>
      <c r="BW10" s="47" t="str">
        <f>_xlfn.IFNA(VLOOKUP($A10,'I-pEC50'!$A:$BM,MATCH(BW$1,'I-pEC50'!$A$1:$BM$1,0),FALSE),"")</f>
        <v/>
      </c>
      <c r="BX10" s="47" t="str">
        <f>_xlfn.IFNA(VLOOKUP($A10,'I-pEC50'!$A:$BM,MATCH(BX$1,'I-pEC50'!$A$1:$BM$1,0),FALSE),"")</f>
        <v/>
      </c>
      <c r="BY10" s="47" t="str">
        <f>_xlfn.IFNA(VLOOKUP($A10,'I-pEC50'!$A:$BM,MATCH(BY$1,'I-pEC50'!$A$1:$BM$1,0),FALSE),"")</f>
        <v/>
      </c>
      <c r="BZ10" s="47" t="str">
        <f>_xlfn.IFNA(VLOOKUP($A10,'I-pEC50'!$A:$BM,MATCH(BZ$1,'I-pEC50'!$A$1:$BM$1,0),FALSE),"")</f>
        <v/>
      </c>
      <c r="CA10" s="40" t="str">
        <f>_xlfn.IFNA(VLOOKUP($A10,'B-pEC50'!$A:$BM,MATCH(CA$1,'B-pEC50'!$A$1:$BM$1,0),FALSE),"")</f>
        <v/>
      </c>
      <c r="CB10" s="41">
        <f>_xlfn.IFNA(VLOOKUP($A10,'B-pEC50'!$A:$BM,MATCH(CB$1,'B-pEC50'!$A$1:$BM$1,0),FALSE),"")</f>
        <v>0</v>
      </c>
      <c r="CC10" s="41">
        <f>_xlfn.IFNA(VLOOKUP($A10,'B-pEC50'!$A:$BM,MATCH(CC$1,'B-pEC50'!$A$1:$BM$1,0),FALSE),"")</f>
        <v>0.70370370370370294</v>
      </c>
      <c r="CD10" s="41">
        <f>_xlfn.IFNA(VLOOKUP($A10,'B-pEC50'!$A:$BM,MATCH(CD$1,'B-pEC50'!$A$1:$BM$1,0),FALSE),"")</f>
        <v>0.66666666666666663</v>
      </c>
      <c r="CE10" s="41">
        <f>_xlfn.IFNA(VLOOKUP($A10,'B-pEC50'!$A:$BM,MATCH(CE$1,'B-pEC50'!$A$1:$BM$1,0),FALSE),"")</f>
        <v>1</v>
      </c>
      <c r="CF10" s="41" t="str">
        <f>_xlfn.IFNA(VLOOKUP($A10,'B-pEC50'!$A:$BM,MATCH(CF$1,'B-pEC50'!$A$1:$BM$1,0),FALSE),"")</f>
        <v/>
      </c>
      <c r="CG10" s="41" t="str">
        <f>_xlfn.IFNA(VLOOKUP($A10,'B-pEC50'!$A:$BM,MATCH(CG$1,'B-pEC50'!$A$1:$BM$1,0),FALSE),"")</f>
        <v/>
      </c>
      <c r="CH10" s="41" t="str">
        <f>_xlfn.IFNA(VLOOKUP($A10,'B-pEC50'!$A:$BM,MATCH(CH$1,'B-pEC50'!$A$1:$BM$1,0),FALSE),"")</f>
        <v/>
      </c>
      <c r="CI10" s="41" t="str">
        <f>_xlfn.IFNA(VLOOKUP($A10,'B-pEC50'!$A:$BM,MATCH(CI$1,'B-pEC50'!$A$1:$BM$1,0),FALSE),"")</f>
        <v/>
      </c>
      <c r="CJ10" s="41" t="str">
        <f>_xlfn.IFNA(VLOOKUP($A10,'B-pEC50'!$A:$BM,MATCH(CJ$1,'B-pEC50'!$A$1:$BM$1,0),FALSE),"")</f>
        <v/>
      </c>
      <c r="CK10" s="41" t="str">
        <f>_xlfn.IFNA(VLOOKUP($A10,'B-pEC50'!$A:$BM,MATCH(CK$1,'B-pEC50'!$A$1:$BM$1,0),FALSE),"")</f>
        <v/>
      </c>
      <c r="CL10" s="41" t="str">
        <f>_xlfn.IFNA(VLOOKUP($A10,'B-pEC50'!$A:$BM,MATCH(CL$1,'B-pEC50'!$A$1:$BM$1,0),FALSE),"")</f>
        <v/>
      </c>
      <c r="CM10" s="47" t="str">
        <f>_xlfn.IFNA(VLOOKUP($A10,'I-pEC50'!$A:$BQ,MATCH(CM$1,'I-pEC50'!$A$1:$BQ$1,0),FALSE),"")</f>
        <v/>
      </c>
      <c r="CN10" s="47">
        <f>_xlfn.IFNA(VLOOKUP($A10,'I-pEC50'!$A:$BQ,MATCH(CN$1,'I-pEC50'!$A$1:$BQ$1,0),FALSE),"")</f>
        <v>1</v>
      </c>
      <c r="CO10" s="47">
        <f>_xlfn.IFNA(VLOOKUP($A10,'I-pEC50'!$A:$BQ,MATCH(CO$1,'I-pEC50'!$A$1:$BQ$1,0),FALSE),"")</f>
        <v>1</v>
      </c>
      <c r="CP10" s="47">
        <f>_xlfn.IFNA(VLOOKUP($A10,'I-pEC50'!$A:$BQ,MATCH(CP$1,'I-pEC50'!$A$1:$BQ$1,0),FALSE),"")</f>
        <v>0</v>
      </c>
      <c r="CQ10" s="47">
        <f>_xlfn.IFNA(VLOOKUP($A10,'I-pEC50'!$A:$BQ,MATCH(CQ$1,'I-pEC50'!$A$1:$BQ$1,0),FALSE),"")</f>
        <v>0</v>
      </c>
      <c r="CR10" s="47" t="str">
        <f>_xlfn.IFNA(VLOOKUP($A10,'I-pEC50'!$A:$BQ,MATCH(CR$1,'I-pEC50'!$A$1:$BQ$1,0),FALSE),"")</f>
        <v/>
      </c>
      <c r="CS10" s="47" t="str">
        <f>_xlfn.IFNA(VLOOKUP($A10,'I-pEC50'!$A:$BQ,MATCH(CS$1,'I-pEC50'!$A$1:$BQ$1,0),FALSE),"")</f>
        <v/>
      </c>
      <c r="CT10" s="47" t="str">
        <f>_xlfn.IFNA(VLOOKUP($A10,'I-pEC50'!$A:$BQ,MATCH(CT$1,'I-pEC50'!$A$1:$BQ$1,0),FALSE),"")</f>
        <v/>
      </c>
      <c r="CU10" s="47" t="str">
        <f>_xlfn.IFNA(VLOOKUP($A10,'I-pEC50'!$A:$BQ,MATCH(CU$1,'I-pEC50'!$A$1:$BQ$1,0),FALSE),"")</f>
        <v/>
      </c>
      <c r="CV10" s="47" t="str">
        <f>_xlfn.IFNA(VLOOKUP($A10,'I-pEC50'!$A:$BQ,MATCH(CV$1,'I-pEC50'!$A$1:$BQ$1,0),FALSE),"")</f>
        <v/>
      </c>
      <c r="CW10" s="47" t="str">
        <f>_xlfn.IFNA(VLOOKUP($A10,'I-pEC50'!$A:$BQ,MATCH(CW$1,'I-pEC50'!$A$1:$BQ$1,0),FALSE),"")</f>
        <v/>
      </c>
      <c r="CX10" s="47" t="str">
        <f>_xlfn.IFNA(VLOOKUP($A10,'I-pEC50'!$A:$BQ,MATCH(CX$1,'I-pEC50'!$A$1:$BQ$1,0),FALSE),"")</f>
        <v/>
      </c>
      <c r="CY10" s="105" t="str">
        <f>_xlfn.IFNA(VLOOKUP($A10,'B-pEC50'!$A:$IC,MATCH(CY$1,'B-pEC50'!$A$1:$IC$1,0),FALSE),"")</f>
        <v/>
      </c>
      <c r="CZ10" s="47">
        <f>_xlfn.IFNA(VLOOKUP($A10,'B-pEC50'!$A:$IC,MATCH(CZ$1,'B-pEC50'!$A$1:$IC$1,0),FALSE),"")</f>
        <v>10.99</v>
      </c>
      <c r="DA10" s="47" t="str">
        <f>_xlfn.IFNA(VLOOKUP($A10,'B-pEC50'!$A:$IC,MATCH(DA$1,'B-pEC50'!$A$1:$IC$1,0),FALSE),"")</f>
        <v/>
      </c>
      <c r="DB10" s="47" t="str">
        <f>_xlfn.IFNA(VLOOKUP($A10,'B-pEC50'!$A:$IC,MATCH(DB$1,'B-pEC50'!$A$1:$IC$1,0),FALSE),"")</f>
        <v/>
      </c>
      <c r="DC10" s="47" t="str">
        <f>_xlfn.IFNA(VLOOKUP($A10,'I-pEC50'!$A:$IC,MATCH(DC$1,'I-pEC50'!$A$1:$IC$1,0),FALSE),"")</f>
        <v/>
      </c>
      <c r="DD10" s="47">
        <f>_xlfn.IFNA(VLOOKUP($A10,'I-pEC50'!$A:$IC,MATCH(DD$1,'I-pEC50'!$A$1:$IC$1,0),FALSE),"")</f>
        <v>10.33</v>
      </c>
      <c r="DE10" s="47" t="str">
        <f>_xlfn.IFNA(VLOOKUP($A10,'I-pEC50'!$A:$IC,MATCH(DE$1,'I-pEC50'!$A$1:$IC$1,0),FALSE),"")</f>
        <v/>
      </c>
      <c r="DF10" s="47" t="str">
        <f>_xlfn.IFNA(VLOOKUP($A10,'I-pEC50'!$A:$IC,MATCH(DF$1,'I-pEC50'!$A$1:$IC$1,0),FALSE),"")</f>
        <v/>
      </c>
      <c r="DG10" s="105" t="str">
        <f>_xlfn.IFNA(VLOOKUP($A10,'B-pEC50'!$A:$IC,MATCH(DG$1,'B-pEC50'!$A$1:$IC$1,0),FALSE),"")</f>
        <v/>
      </c>
      <c r="DH10" s="47">
        <f>_xlfn.IFNA(VLOOKUP($A10,'B-pEC50'!$A:$IC,MATCH(DH$1,'B-pEC50'!$A$1:$IC$1,0),FALSE),"")</f>
        <v>10.88</v>
      </c>
      <c r="DI10" s="47" t="str">
        <f>_xlfn.IFNA(VLOOKUP($A10,'B-pEC50'!$A:$IC,MATCH(DI$1,'B-pEC50'!$A$1:$IC$1,0),FALSE),"")</f>
        <v/>
      </c>
      <c r="DJ10" s="47" t="str">
        <f>_xlfn.IFNA(VLOOKUP($A10,'B-pEC50'!$A:$IC,MATCH(DJ$1,'B-pEC50'!$A$1:$IC$1,0),FALSE),"")</f>
        <v/>
      </c>
      <c r="DK10" s="47" t="str">
        <f>_xlfn.IFNA(VLOOKUP($A10,'I-pEC50'!$A:$IC,MATCH(DK$1,'I-pEC50'!$A$1:$IC$1,0),FALSE),"")</f>
        <v/>
      </c>
      <c r="DL10" s="47">
        <f>_xlfn.IFNA(VLOOKUP($A10,'I-pEC50'!$A:$IC,MATCH(DL$1,'I-pEC50'!$A$1:$IC$1,0),FALSE),"")</f>
        <v>10.205</v>
      </c>
      <c r="DM10" s="47" t="str">
        <f>_xlfn.IFNA(VLOOKUP($A10,'I-pEC50'!$A:$IC,MATCH(DM$1,'I-pEC50'!$A$1:$IC$1,0),FALSE),"")</f>
        <v/>
      </c>
      <c r="DN10" s="47" t="str">
        <f>_xlfn.IFNA(VLOOKUP($A10,'I-pEC50'!$A:$IC,MATCH(DN$1,'I-pEC50'!$A$1:$IC$1,0),FALSE),"")</f>
        <v/>
      </c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</row>
    <row r="11" spans="1:139" s="49" customFormat="1" x14ac:dyDescent="0.2">
      <c r="A11" s="29" t="s">
        <v>137</v>
      </c>
      <c r="B11" s="333" t="str">
        <f>VLOOKUP($A11,BI!$A:$Q,MATCH(B$1,BI!$A$1:$Q$1,0),FALSE)</f>
        <v/>
      </c>
      <c r="C11" s="373">
        <f>VLOOKUP($A11,BI!$A:$Q,MATCH(C$1,BI!$A$1:$Q$1,0),FALSE)</f>
        <v>1</v>
      </c>
      <c r="D11" s="373">
        <f>VLOOKUP($A11,BI!$A:$Q,MATCH(D$1,BI!$A$1:$Q$1,0),FALSE)</f>
        <v>1</v>
      </c>
      <c r="E11" s="373">
        <f>VLOOKUP($A11,BI!$A:$Q,MATCH(E$1,BI!$A$1:$Q$1,0),FALSE)</f>
        <v>1</v>
      </c>
      <c r="F11" s="373">
        <f>VLOOKUP($A11,BI!$A:$Q,MATCH(F$1,BI!$A$1:$Q$1,0),FALSE)</f>
        <v>1</v>
      </c>
      <c r="G11" s="373" t="str">
        <f>VLOOKUP($A11,BI!$A:$Q,MATCH(G$1,BI!$A$1:$Q$1,0),FALSE)</f>
        <v/>
      </c>
      <c r="H11" s="373" t="str">
        <f>VLOOKUP($A11,BI!$A:$Q,MATCH(H$1,BI!$A$1:$Q$1,0),FALSE)</f>
        <v/>
      </c>
      <c r="I11" s="373" t="str">
        <f>VLOOKUP($A11,BI!$A:$Q,MATCH(I$1,BI!$A$1:$Q$1,0),FALSE)</f>
        <v/>
      </c>
      <c r="J11" s="373" t="str">
        <f>VLOOKUP($A11,BI!$A:$Q,MATCH(J$1,BI!$A$1:$Q$1,0),FALSE)</f>
        <v/>
      </c>
      <c r="K11" s="373" t="str">
        <f>VLOOKUP($A11,BI!$A:$Q,MATCH(K$1,BI!$A$1:$Q$1,0),FALSE)</f>
        <v/>
      </c>
      <c r="L11" s="373" t="str">
        <f>VLOOKUP($A11,BI!$A:$Q,MATCH(L$1,BI!$A$1:$Q$1,0),FALSE)</f>
        <v/>
      </c>
      <c r="M11" s="373" t="str">
        <f>VLOOKUP($A11,BI!$A:$Q,MATCH(M$1,BI!$A$1:$Q$1,0),FALSE)</f>
        <v/>
      </c>
      <c r="N11" s="49">
        <f t="shared" si="1"/>
        <v>4</v>
      </c>
      <c r="O11" s="49" t="str">
        <f>VLOOKUP($A11,BI!$A:$Q,MATCH(O$1,BI!$A$1:$Q$1,0),FALSE)</f>
        <v/>
      </c>
      <c r="P11" s="37">
        <f>VLOOKUP($A11,BI!$A:$Q,MATCH(P$1,BI!$A$1:$Q$1,0),FALSE)</f>
        <v>1</v>
      </c>
      <c r="Q11" s="37" t="str">
        <f>VLOOKUP($A11,BI!$A:$Q,MATCH(Q$1,BI!$A$1:$Q$1,0),FALSE)</f>
        <v/>
      </c>
      <c r="R11" s="37" t="str">
        <f>VLOOKUP($A11,BI!$A:$Q,MATCH(R$1,BI!$A$1:$Q$1,0),FALSE)</f>
        <v/>
      </c>
      <c r="S11" s="37">
        <f t="shared" si="0"/>
        <v>1</v>
      </c>
      <c r="T11" s="61" cm="1">
        <f t="array" ref="T11">IFERROR(IF(N11&gt;2,RSQ(IF($B11:$M11&lt;&gt;"",AE11:AP11,""),IF($B11:$M11&lt;&gt;"",AQ11:BB11,"")),""),"")</f>
        <v>0.47342774210572641</v>
      </c>
      <c r="U11" s="51" cm="1">
        <f t="array" ref="U11">IFERROR(IF($N11&gt;2,RSQ(IF($AE11:$AP11&lt;&gt;"",BC11:BN11,""),IF($AE11:$AP11&lt;&gt;"",BO11:BZ11,"")),""),"")</f>
        <v>0.47342774210572691</v>
      </c>
      <c r="V11" s="51" cm="1">
        <f t="array" ref="V11">IFERROR(IF($N11&gt;2,RSQ(IF($B11:$M11&lt;&gt;"",CA11:CL11,""),IF($B11:$M11&lt;&gt;"",CM11:CX11,"")),""),"")</f>
        <v>0.47342774210572641</v>
      </c>
      <c r="W11" s="61" t="str" cm="1">
        <f t="array" ref="W11">IFERROR(IF(AND($S11&gt;2,$N11&gt;2),RSQ(IF($B11:$M11&lt;&gt;"",AE11:AP11,""),IF($B11:$M11&lt;&gt;"",AQ11:BB11,"")),""),"")</f>
        <v/>
      </c>
      <c r="X11" s="51" t="str" cm="1">
        <f t="array" ref="X11">IFERROR(IF(AND($S11&gt;2,$N11&gt;2),RSQ(IF($AE11:$AP11&lt;&gt;"",BC11:BN11,""),IF($AE11:$AP11&lt;&gt;"",BO11:BZ11,"")),""),"")</f>
        <v/>
      </c>
      <c r="Y11" s="61" cm="1">
        <f t="array" ref="Y11">IFERROR(IF(COUNT(C11:G11)&gt;2,RSQ(IF($C11:$G11&lt;&gt;"",AF11:AJ11,""),IF($C11:$G11&lt;&gt;"",AR11:AV11,"")),""),"")</f>
        <v>0.47342774210572641</v>
      </c>
      <c r="Z11" s="51" cm="1">
        <f t="array" ref="Z11">IFERROR(IF(COUNT(C11:G11)&gt;2,RSQ(IF($C11:$G11&lt;&gt;"",BD11:BH11,""),IF($C11:$G11&lt;&gt;"",BP11:BT11,"")),""),"")</f>
        <v>0.47342774210572691</v>
      </c>
      <c r="AA11" s="51" t="str" cm="1">
        <f t="array" ref="AA11">IFERROR(IF(COUNT(H11:K11)&gt;2,RSQ(IF($H11:$K11&lt;&gt;"",AK11:AN11,""),IF($H11:$K11&lt;&gt;"",AW11:AZ11,"")),""),"")</f>
        <v/>
      </c>
      <c r="AB11" s="51" t="str" cm="1">
        <f t="array" ref="AB11">IFERROR(IF(COUNT(H11:K11)&gt;2,RSQ(IF($H11:$K11&lt;&gt;"",BI11:BL11,""),IF($H11:$K11&lt;&gt;"",BU11:BX11,"")),""),"")</f>
        <v/>
      </c>
      <c r="AC11" s="61" t="str" cm="1">
        <f t="array" ref="AC11">IFERROR(IF($S11&gt;2,RSQ(IF($O11:$R11&lt;&gt;"",CY11:DB11,""),IF($O11:$R11&lt;&gt;"",DC11:DF11,"")),""),"")</f>
        <v/>
      </c>
      <c r="AD11" s="51" t="str" cm="1">
        <f t="array" ref="AD11">IFERROR(IF($S11&gt;2,RSQ(IF($O11:$R11&lt;&gt;"",DG11:DJ11,""),IF($O11:$R11&lt;&gt;"",DK11:DN11,"")),""),"")</f>
        <v/>
      </c>
      <c r="AE11" s="44" t="str">
        <f>_xlfn.IFNA(VLOOKUP($A11,'B-pEC50'!$A:$BM,MATCH(AE$1,'B-pEC50'!$A$1:$BM$1,0),FALSE),"")</f>
        <v/>
      </c>
      <c r="AF11" s="46">
        <f>_xlfn.IFNA(VLOOKUP($A11,'B-pEC50'!$A:$BM,MATCH(AF$1,'B-pEC50'!$A$1:$BM$1,0),FALSE),"")</f>
        <v>9.4280000000000008</v>
      </c>
      <c r="AG11" s="46">
        <f>_xlfn.IFNA(VLOOKUP($A11,'B-pEC50'!$A:$BM,MATCH(AG$1,'B-pEC50'!$A$1:$BM$1,0),FALSE),"")</f>
        <v>9.4320000000000004</v>
      </c>
      <c r="AH11" s="46">
        <f>_xlfn.IFNA(VLOOKUP($A11,'B-pEC50'!$A:$BM,MATCH(AH$1,'B-pEC50'!$A$1:$BM$1,0),FALSE),"")</f>
        <v>9.0250000000000004</v>
      </c>
      <c r="AI11" s="46">
        <f>_xlfn.IFNA(VLOOKUP($A11,'B-pEC50'!$A:$BM,MATCH(AI$1,'B-pEC50'!$A$1:$BM$1,0),FALSE),"")</f>
        <v>9.3710000000000004</v>
      </c>
      <c r="AJ11" s="46" t="str">
        <f>_xlfn.IFNA(VLOOKUP($A11,'B-pEC50'!$A:$BM,MATCH(AJ$1,'B-pEC50'!$A$1:$BM$1,0),FALSE),"")</f>
        <v/>
      </c>
      <c r="AK11" s="45" t="str">
        <f>_xlfn.IFNA(VLOOKUP($A11,'B-pEC50'!$A:$BM,MATCH(AK$1,'B-pEC50'!$A$1:$BM$1,0),FALSE),"")</f>
        <v/>
      </c>
      <c r="AL11" s="45" t="str">
        <f>_xlfn.IFNA(VLOOKUP($A11,'B-pEC50'!$A:$BM,MATCH(AL$1,'B-pEC50'!$A$1:$BM$1,0),FALSE),"")</f>
        <v/>
      </c>
      <c r="AM11" s="45" t="str">
        <f>_xlfn.IFNA(VLOOKUP($A11,'B-pEC50'!$A:$BM,MATCH(AM$1,'B-pEC50'!$A$1:$BM$1,0),FALSE),"")</f>
        <v/>
      </c>
      <c r="AN11" s="46" t="str">
        <f>_xlfn.IFNA(VLOOKUP($A11,'B-pEC50'!$A:$BM,MATCH(AN$1,'B-pEC50'!$A$1:$BM$1,0),FALSE),"")</f>
        <v/>
      </c>
      <c r="AO11" s="45" t="str">
        <f>_xlfn.IFNA(VLOOKUP($A11,'B-pEC50'!$A:$BM,MATCH(AO$1,'B-pEC50'!$A$1:$BM$1,0),FALSE),"")</f>
        <v/>
      </c>
      <c r="AP11" s="45" t="str">
        <f>_xlfn.IFNA(VLOOKUP($A11,'B-pEC50'!$A:$BM,MATCH(AP$1,'B-pEC50'!$A$1:$BM$1,0),FALSE),"")</f>
        <v/>
      </c>
      <c r="AQ11" s="47" t="str">
        <f>_xlfn.IFNA(VLOOKUP($A11,'I-pEC50'!$A:$BM,MATCH(AQ$1,'I-pEC50'!$A$1:$BM$1,0),FALSE),"")</f>
        <v/>
      </c>
      <c r="AR11" s="47">
        <f>_xlfn.IFNA(VLOOKUP($A11,'I-pEC50'!$A:$BM,MATCH(AR$1,'I-pEC50'!$A$1:$BM$1,0),FALSE),"")</f>
        <v>10.1</v>
      </c>
      <c r="AS11" s="47">
        <f>_xlfn.IFNA(VLOOKUP($A11,'I-pEC50'!$A:$BM,MATCH(AS$1,'I-pEC50'!$A$1:$BM$1,0),FALSE),"")</f>
        <v>10.1</v>
      </c>
      <c r="AT11" s="47">
        <f>_xlfn.IFNA(VLOOKUP($A11,'I-pEC50'!$A:$BM,MATCH(AT$1,'I-pEC50'!$A$1:$BM$1,0),FALSE),"")</f>
        <v>9.6</v>
      </c>
      <c r="AU11" s="47">
        <f>_xlfn.IFNA(VLOOKUP($A11,'I-pEC50'!$A:$BM,MATCH(AU$1,'I-pEC50'!$A$1:$BM$1,0),FALSE),"")</f>
        <v>9.6</v>
      </c>
      <c r="AV11" s="47" t="str">
        <f>_xlfn.IFNA(VLOOKUP($A11,'I-pEC50'!$A:$BM,MATCH(AV$1,'I-pEC50'!$A$1:$BM$1,0),FALSE),"")</f>
        <v/>
      </c>
      <c r="AW11" s="47" t="str">
        <f>_xlfn.IFNA(VLOOKUP($A11,'I-pEC50'!$A:$BM,MATCH(AW$1,'I-pEC50'!$A$1:$BM$1,0),FALSE),"")</f>
        <v/>
      </c>
      <c r="AX11" s="47" t="str">
        <f>_xlfn.IFNA(VLOOKUP($A11,'I-pEC50'!$A:$BM,MATCH(AX$1,'I-pEC50'!$A$1:$BM$1,0),FALSE),"")</f>
        <v/>
      </c>
      <c r="AY11" s="47" t="str">
        <f>_xlfn.IFNA(VLOOKUP($A11,'I-pEC50'!$A:$BM,MATCH(AY$1,'I-pEC50'!$A$1:$BM$1,0),FALSE),"")</f>
        <v/>
      </c>
      <c r="AZ11" s="47" t="str">
        <f>_xlfn.IFNA(VLOOKUP($A11,'I-pEC50'!$A:$BM,MATCH(AZ$1,'I-pEC50'!$A$1:$BM$1,0),FALSE),"")</f>
        <v/>
      </c>
      <c r="BA11" s="47" t="str">
        <f>_xlfn.IFNA(VLOOKUP($A11,'I-pEC50'!$A:$BM,MATCH(BA$1,'I-pEC50'!$A$1:$BM$1,0),FALSE),"")</f>
        <v/>
      </c>
      <c r="BB11" s="47" t="str">
        <f>_xlfn.IFNA(VLOOKUP($A11,'I-pEC50'!$A:$BM,MATCH(BB$1,'I-pEC50'!$A$1:$BM$1,0),FALSE),"")</f>
        <v/>
      </c>
      <c r="BC11" s="40" t="str">
        <f>_xlfn.IFNA(VLOOKUP($A11,'B-pEC50'!$A:$BM,MATCH(BC$1,'B-pEC50'!$A$1:$BM$1,0),FALSE),"")</f>
        <v/>
      </c>
      <c r="BD11" s="41">
        <f>_xlfn.IFNA(VLOOKUP($A11,'B-pEC50'!$A:$BM,MATCH(BD$1,'B-pEC50'!$A$1:$BM$1,0),FALSE),"")</f>
        <v>0.81645569620253178</v>
      </c>
      <c r="BE11" s="41">
        <f>_xlfn.IFNA(VLOOKUP($A11,'B-pEC50'!$A:$BM,MATCH(BE$1,'B-pEC50'!$A$1:$BM$1,0),FALSE),"")</f>
        <v>0.81735985533453892</v>
      </c>
      <c r="BF11" s="41">
        <f>_xlfn.IFNA(VLOOKUP($A11,'B-pEC50'!$A:$BM,MATCH(BF$1,'B-pEC50'!$A$1:$BM$1,0),FALSE),"")</f>
        <v>0.72536166365280297</v>
      </c>
      <c r="BG11" s="41">
        <f>_xlfn.IFNA(VLOOKUP($A11,'B-pEC50'!$A:$BM,MATCH(BG$1,'B-pEC50'!$A$1:$BM$1,0),FALSE),"")</f>
        <v>0.8035714285714286</v>
      </c>
      <c r="BH11" s="41" t="str">
        <f>_xlfn.IFNA(VLOOKUP($A11,'B-pEC50'!$A:$BM,MATCH(BH$1,'B-pEC50'!$A$1:$BM$1,0),FALSE),"")</f>
        <v/>
      </c>
      <c r="BI11" s="41" t="str">
        <f>_xlfn.IFNA(VLOOKUP($A11,'B-pEC50'!$A:$BM,MATCH(BI$1,'B-pEC50'!$A$1:$BM$1,0),FALSE),"")</f>
        <v/>
      </c>
      <c r="BJ11" s="41" t="str">
        <f>_xlfn.IFNA(VLOOKUP($A11,'B-pEC50'!$A:$BM,MATCH(BJ$1,'B-pEC50'!$A$1:$BM$1,0),FALSE),"")</f>
        <v/>
      </c>
      <c r="BK11" s="41" t="str">
        <f>_xlfn.IFNA(VLOOKUP($A11,'B-pEC50'!$A:$BM,MATCH(BK$1,'B-pEC50'!$A$1:$BM$1,0),FALSE),"")</f>
        <v/>
      </c>
      <c r="BL11" s="41" t="str">
        <f>_xlfn.IFNA(VLOOKUP($A11,'B-pEC50'!$A:$BM,MATCH(BL$1,'B-pEC50'!$A$1:$BM$1,0),FALSE),"")</f>
        <v/>
      </c>
      <c r="BM11" s="41" t="str">
        <f>_xlfn.IFNA(VLOOKUP($A11,'B-pEC50'!$A:$BM,MATCH(BM$1,'B-pEC50'!$A$1:$BM$1,0),FALSE),"")</f>
        <v/>
      </c>
      <c r="BN11" s="41" t="str">
        <f>_xlfn.IFNA(VLOOKUP($A11,'B-pEC50'!$A:$BM,MATCH(BN$1,'B-pEC50'!$A$1:$BM$1,0),FALSE),"")</f>
        <v/>
      </c>
      <c r="BO11" s="47" t="str">
        <f>_xlfn.IFNA(VLOOKUP($A11,'I-pEC50'!$A:$BM,MATCH(BO$1,'I-pEC50'!$A$1:$BM$1,0),FALSE),"")</f>
        <v/>
      </c>
      <c r="BP11" s="47">
        <f>_xlfn.IFNA(VLOOKUP($A11,'I-pEC50'!$A:$BM,MATCH(BP$1,'I-pEC50'!$A$1:$BM$1,0),FALSE),"")</f>
        <v>0.83882149046793764</v>
      </c>
      <c r="BQ11" s="47">
        <f>_xlfn.IFNA(VLOOKUP($A11,'I-pEC50'!$A:$BM,MATCH(BQ$1,'I-pEC50'!$A$1:$BM$1,0),FALSE),"")</f>
        <v>0.83882149046793764</v>
      </c>
      <c r="BR11" s="47">
        <f>_xlfn.IFNA(VLOOKUP($A11,'I-pEC50'!$A:$BM,MATCH(BR$1,'I-pEC50'!$A$1:$BM$1,0),FALSE),"")</f>
        <v>0.75216637781629114</v>
      </c>
      <c r="BS11" s="47">
        <f>_xlfn.IFNA(VLOOKUP($A11,'I-pEC50'!$A:$BM,MATCH(BS$1,'I-pEC50'!$A$1:$BM$1,0),FALSE),"")</f>
        <v>0.75216637781629114</v>
      </c>
      <c r="BT11" s="47" t="str">
        <f>_xlfn.IFNA(VLOOKUP($A11,'I-pEC50'!$A:$BM,MATCH(BT$1,'I-pEC50'!$A$1:$BM$1,0),FALSE),"")</f>
        <v/>
      </c>
      <c r="BU11" s="47" t="str">
        <f>_xlfn.IFNA(VLOOKUP($A11,'I-pEC50'!$A:$BM,MATCH(BU$1,'I-pEC50'!$A$1:$BM$1,0),FALSE),"")</f>
        <v/>
      </c>
      <c r="BV11" s="47" t="str">
        <f>_xlfn.IFNA(VLOOKUP($A11,'I-pEC50'!$A:$BM,MATCH(BV$1,'I-pEC50'!$A$1:$BM$1,0),FALSE),"")</f>
        <v/>
      </c>
      <c r="BW11" s="47" t="str">
        <f>_xlfn.IFNA(VLOOKUP($A11,'I-pEC50'!$A:$BM,MATCH(BW$1,'I-pEC50'!$A$1:$BM$1,0),FALSE),"")</f>
        <v/>
      </c>
      <c r="BX11" s="47" t="str">
        <f>_xlfn.IFNA(VLOOKUP($A11,'I-pEC50'!$A:$BM,MATCH(BX$1,'I-pEC50'!$A$1:$BM$1,0),FALSE),"")</f>
        <v/>
      </c>
      <c r="BY11" s="47" t="str">
        <f>_xlfn.IFNA(VLOOKUP($A11,'I-pEC50'!$A:$BM,MATCH(BY$1,'I-pEC50'!$A$1:$BM$1,0),FALSE),"")</f>
        <v/>
      </c>
      <c r="BZ11" s="47" t="str">
        <f>_xlfn.IFNA(VLOOKUP($A11,'I-pEC50'!$A:$BM,MATCH(BZ$1,'I-pEC50'!$A$1:$BM$1,0),FALSE),"")</f>
        <v/>
      </c>
      <c r="CA11" s="40" t="str">
        <f>_xlfn.IFNA(VLOOKUP($A11,'B-pEC50'!$A:$BM,MATCH(CA$1,'B-pEC50'!$A$1:$BM$1,0),FALSE),"")</f>
        <v/>
      </c>
      <c r="CB11" s="41">
        <f>_xlfn.IFNA(VLOOKUP($A11,'B-pEC50'!$A:$BM,MATCH(CB$1,'B-pEC50'!$A$1:$BM$1,0),FALSE),"")</f>
        <v>0.9901719901719912</v>
      </c>
      <c r="CC11" s="41">
        <f>_xlfn.IFNA(VLOOKUP($A11,'B-pEC50'!$A:$BM,MATCH(CC$1,'B-pEC50'!$A$1:$BM$1,0),FALSE),"")</f>
        <v>1</v>
      </c>
      <c r="CD11" s="41">
        <f>_xlfn.IFNA(VLOOKUP($A11,'B-pEC50'!$A:$BM,MATCH(CD$1,'B-pEC50'!$A$1:$BM$1,0),FALSE),"")</f>
        <v>0</v>
      </c>
      <c r="CE11" s="41">
        <f>_xlfn.IFNA(VLOOKUP($A11,'B-pEC50'!$A:$BM,MATCH(CE$1,'B-pEC50'!$A$1:$BM$1,0),FALSE),"")</f>
        <v>0.85012285012285027</v>
      </c>
      <c r="CF11" s="41" t="str">
        <f>_xlfn.IFNA(VLOOKUP($A11,'B-pEC50'!$A:$BM,MATCH(CF$1,'B-pEC50'!$A$1:$BM$1,0),FALSE),"")</f>
        <v/>
      </c>
      <c r="CG11" s="41" t="str">
        <f>_xlfn.IFNA(VLOOKUP($A11,'B-pEC50'!$A:$BM,MATCH(CG$1,'B-pEC50'!$A$1:$BM$1,0),FALSE),"")</f>
        <v/>
      </c>
      <c r="CH11" s="41" t="str">
        <f>_xlfn.IFNA(VLOOKUP($A11,'B-pEC50'!$A:$BM,MATCH(CH$1,'B-pEC50'!$A$1:$BM$1,0),FALSE),"")</f>
        <v/>
      </c>
      <c r="CI11" s="41" t="str">
        <f>_xlfn.IFNA(VLOOKUP($A11,'B-pEC50'!$A:$BM,MATCH(CI$1,'B-pEC50'!$A$1:$BM$1,0),FALSE),"")</f>
        <v/>
      </c>
      <c r="CJ11" s="41" t="str">
        <f>_xlfn.IFNA(VLOOKUP($A11,'B-pEC50'!$A:$BM,MATCH(CJ$1,'B-pEC50'!$A$1:$BM$1,0),FALSE),"")</f>
        <v/>
      </c>
      <c r="CK11" s="41" t="str">
        <f>_xlfn.IFNA(VLOOKUP($A11,'B-pEC50'!$A:$BM,MATCH(CK$1,'B-pEC50'!$A$1:$BM$1,0),FALSE),"")</f>
        <v/>
      </c>
      <c r="CL11" s="41" t="str">
        <f>_xlfn.IFNA(VLOOKUP($A11,'B-pEC50'!$A:$BM,MATCH(CL$1,'B-pEC50'!$A$1:$BM$1,0),FALSE),"")</f>
        <v/>
      </c>
      <c r="CM11" s="47" t="str">
        <f>_xlfn.IFNA(VLOOKUP($A11,'I-pEC50'!$A:$BQ,MATCH(CM$1,'I-pEC50'!$A$1:$BQ$1,0),FALSE),"")</f>
        <v/>
      </c>
      <c r="CN11" s="47">
        <f>_xlfn.IFNA(VLOOKUP($A11,'I-pEC50'!$A:$BQ,MATCH(CN$1,'I-pEC50'!$A$1:$BQ$1,0),FALSE),"")</f>
        <v>1</v>
      </c>
      <c r="CO11" s="47">
        <f>_xlfn.IFNA(VLOOKUP($A11,'I-pEC50'!$A:$BQ,MATCH(CO$1,'I-pEC50'!$A$1:$BQ$1,0),FALSE),"")</f>
        <v>1</v>
      </c>
      <c r="CP11" s="47">
        <f>_xlfn.IFNA(VLOOKUP($A11,'I-pEC50'!$A:$BQ,MATCH(CP$1,'I-pEC50'!$A$1:$BQ$1,0),FALSE),"")</f>
        <v>0</v>
      </c>
      <c r="CQ11" s="47">
        <f>_xlfn.IFNA(VLOOKUP($A11,'I-pEC50'!$A:$BQ,MATCH(CQ$1,'I-pEC50'!$A$1:$BQ$1,0),FALSE),"")</f>
        <v>0</v>
      </c>
      <c r="CR11" s="47" t="str">
        <f>_xlfn.IFNA(VLOOKUP($A11,'I-pEC50'!$A:$BQ,MATCH(CR$1,'I-pEC50'!$A$1:$BQ$1,0),FALSE),"")</f>
        <v/>
      </c>
      <c r="CS11" s="47" t="str">
        <f>_xlfn.IFNA(VLOOKUP($A11,'I-pEC50'!$A:$BQ,MATCH(CS$1,'I-pEC50'!$A$1:$BQ$1,0),FALSE),"")</f>
        <v/>
      </c>
      <c r="CT11" s="47" t="str">
        <f>_xlfn.IFNA(VLOOKUP($A11,'I-pEC50'!$A:$BQ,MATCH(CT$1,'I-pEC50'!$A$1:$BQ$1,0),FALSE),"")</f>
        <v/>
      </c>
      <c r="CU11" s="47" t="str">
        <f>_xlfn.IFNA(VLOOKUP($A11,'I-pEC50'!$A:$BQ,MATCH(CU$1,'I-pEC50'!$A$1:$BQ$1,0),FALSE),"")</f>
        <v/>
      </c>
      <c r="CV11" s="47" t="str">
        <f>_xlfn.IFNA(VLOOKUP($A11,'I-pEC50'!$A:$BQ,MATCH(CV$1,'I-pEC50'!$A$1:$BQ$1,0),FALSE),"")</f>
        <v/>
      </c>
      <c r="CW11" s="47" t="str">
        <f>_xlfn.IFNA(VLOOKUP($A11,'I-pEC50'!$A:$BQ,MATCH(CW$1,'I-pEC50'!$A$1:$BQ$1,0),FALSE),"")</f>
        <v/>
      </c>
      <c r="CX11" s="47" t="str">
        <f>_xlfn.IFNA(VLOOKUP($A11,'I-pEC50'!$A:$BQ,MATCH(CX$1,'I-pEC50'!$A$1:$BQ$1,0),FALSE),"")</f>
        <v/>
      </c>
      <c r="CY11" s="105" t="str">
        <f>_xlfn.IFNA(VLOOKUP($A11,'B-pEC50'!$A:$IC,MATCH(CY$1,'B-pEC50'!$A$1:$IC$1,0),FALSE),"")</f>
        <v/>
      </c>
      <c r="CZ11" s="47">
        <f>_xlfn.IFNA(VLOOKUP($A11,'B-pEC50'!$A:$IC,MATCH(CZ$1,'B-pEC50'!$A$1:$IC$1,0),FALSE),"")</f>
        <v>9.4320000000000004</v>
      </c>
      <c r="DA11" s="47" t="str">
        <f>_xlfn.IFNA(VLOOKUP($A11,'B-pEC50'!$A:$IC,MATCH(DA$1,'B-pEC50'!$A$1:$IC$1,0),FALSE),"")</f>
        <v/>
      </c>
      <c r="DB11" s="47" t="str">
        <f>_xlfn.IFNA(VLOOKUP($A11,'B-pEC50'!$A:$IC,MATCH(DB$1,'B-pEC50'!$A$1:$IC$1,0),FALSE),"")</f>
        <v/>
      </c>
      <c r="DC11" s="47" t="str">
        <f>_xlfn.IFNA(VLOOKUP($A11,'I-pEC50'!$A:$IC,MATCH(DC$1,'I-pEC50'!$A$1:$IC$1,0),FALSE),"")</f>
        <v/>
      </c>
      <c r="DD11" s="47">
        <f>_xlfn.IFNA(VLOOKUP($A11,'I-pEC50'!$A:$IC,MATCH(DD$1,'I-pEC50'!$A$1:$IC$1,0),FALSE),"")</f>
        <v>10.1</v>
      </c>
      <c r="DE11" s="47" t="str">
        <f>_xlfn.IFNA(VLOOKUP($A11,'I-pEC50'!$A:$IC,MATCH(DE$1,'I-pEC50'!$A$1:$IC$1,0),FALSE),"")</f>
        <v/>
      </c>
      <c r="DF11" s="47" t="str">
        <f>_xlfn.IFNA(VLOOKUP($A11,'I-pEC50'!$A:$IC,MATCH(DF$1,'I-pEC50'!$A$1:$IC$1,0),FALSE),"")</f>
        <v/>
      </c>
      <c r="DG11" s="105" t="str">
        <f>_xlfn.IFNA(VLOOKUP($A11,'B-pEC50'!$A:$IC,MATCH(DG$1,'B-pEC50'!$A$1:$IC$1,0),FALSE),"")</f>
        <v/>
      </c>
      <c r="DH11" s="47">
        <f>_xlfn.IFNA(VLOOKUP($A11,'B-pEC50'!$A:$IC,MATCH(DH$1,'B-pEC50'!$A$1:$IC$1,0),FALSE),"")</f>
        <v>9.3140000000000001</v>
      </c>
      <c r="DI11" s="47" t="str">
        <f>_xlfn.IFNA(VLOOKUP($A11,'B-pEC50'!$A:$IC,MATCH(DI$1,'B-pEC50'!$A$1:$IC$1,0),FALSE),"")</f>
        <v/>
      </c>
      <c r="DJ11" s="47" t="str">
        <f>_xlfn.IFNA(VLOOKUP($A11,'B-pEC50'!$A:$IC,MATCH(DJ$1,'B-pEC50'!$A$1:$IC$1,0),FALSE),"")</f>
        <v/>
      </c>
      <c r="DK11" s="47" t="str">
        <f>_xlfn.IFNA(VLOOKUP($A11,'I-pEC50'!$A:$IC,MATCH(DK$1,'I-pEC50'!$A$1:$IC$1,0),FALSE),"")</f>
        <v/>
      </c>
      <c r="DL11" s="47">
        <f>_xlfn.IFNA(VLOOKUP($A11,'I-pEC50'!$A:$IC,MATCH(DL$1,'I-pEC50'!$A$1:$IC$1,0),FALSE),"")</f>
        <v>9.85</v>
      </c>
      <c r="DM11" s="47" t="str">
        <f>_xlfn.IFNA(VLOOKUP($A11,'I-pEC50'!$A:$IC,MATCH(DM$1,'I-pEC50'!$A$1:$IC$1,0),FALSE),"")</f>
        <v/>
      </c>
      <c r="DN11" s="47" t="str">
        <f>_xlfn.IFNA(VLOOKUP($A11,'I-pEC50'!$A:$IC,MATCH(DN$1,'I-pEC50'!$A$1:$IC$1,0),FALSE),"")</f>
        <v/>
      </c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</row>
    <row r="12" spans="1:139" s="49" customFormat="1" x14ac:dyDescent="0.2">
      <c r="A12" s="29" t="s">
        <v>191</v>
      </c>
      <c r="B12" s="333" t="str">
        <f>VLOOKUP($A12,BI!$A:$Q,MATCH(B$1,BI!$A$1:$Q$1,0),FALSE)</f>
        <v/>
      </c>
      <c r="C12" s="373" t="str">
        <f>VLOOKUP($A12,BI!$A:$Q,MATCH(C$1,BI!$A$1:$Q$1,0),FALSE)</f>
        <v/>
      </c>
      <c r="D12" s="373" t="str">
        <f>VLOOKUP($A12,BI!$A:$Q,MATCH(D$1,BI!$A$1:$Q$1,0),FALSE)</f>
        <v/>
      </c>
      <c r="E12" s="373" t="str">
        <f>VLOOKUP($A12,BI!$A:$Q,MATCH(E$1,BI!$A$1:$Q$1,0),FALSE)</f>
        <v/>
      </c>
      <c r="F12" s="373" t="str">
        <f>VLOOKUP($A12,BI!$A:$Q,MATCH(F$1,BI!$A$1:$Q$1,0),FALSE)</f>
        <v/>
      </c>
      <c r="G12" s="373" t="str">
        <f>VLOOKUP($A12,BI!$A:$Q,MATCH(G$1,BI!$A$1:$Q$1,0),FALSE)</f>
        <v/>
      </c>
      <c r="H12" s="373">
        <f>VLOOKUP($A12,BI!$A:$Q,MATCH(H$1,BI!$A$1:$Q$1,0),FALSE)</f>
        <v>1</v>
      </c>
      <c r="I12" s="373">
        <f>VLOOKUP($A12,BI!$A:$Q,MATCH(I$1,BI!$A$1:$Q$1,0),FALSE)</f>
        <v>1</v>
      </c>
      <c r="J12" s="373">
        <f>VLOOKUP($A12,BI!$A:$Q,MATCH(J$1,BI!$A$1:$Q$1,0),FALSE)</f>
        <v>1</v>
      </c>
      <c r="K12" s="373" t="str">
        <f>VLOOKUP($A12,BI!$A:$Q,MATCH(K$1,BI!$A$1:$Q$1,0),FALSE)</f>
        <v/>
      </c>
      <c r="L12" s="373" t="str">
        <f>VLOOKUP($A12,BI!$A:$Q,MATCH(L$1,BI!$A$1:$Q$1,0),FALSE)</f>
        <v/>
      </c>
      <c r="M12" s="373" t="str">
        <f>VLOOKUP($A12,BI!$A:$Q,MATCH(M$1,BI!$A$1:$Q$1,0),FALSE)</f>
        <v/>
      </c>
      <c r="N12" s="49">
        <f t="shared" si="1"/>
        <v>3</v>
      </c>
      <c r="O12" s="49" t="str">
        <f>VLOOKUP($A12,BI!$A:$Q,MATCH(O$1,BI!$A$1:$Q$1,0),FALSE)</f>
        <v/>
      </c>
      <c r="P12" s="37" t="str">
        <f>VLOOKUP($A12,BI!$A:$Q,MATCH(P$1,BI!$A$1:$Q$1,0),FALSE)</f>
        <v/>
      </c>
      <c r="Q12" s="37">
        <f>VLOOKUP($A12,BI!$A:$Q,MATCH(Q$1,BI!$A$1:$Q$1,0),FALSE)</f>
        <v>1</v>
      </c>
      <c r="R12" s="37" t="str">
        <f>VLOOKUP($A12,BI!$A:$Q,MATCH(R$1,BI!$A$1:$Q$1,0),FALSE)</f>
        <v/>
      </c>
      <c r="S12" s="37">
        <f t="shared" si="0"/>
        <v>1</v>
      </c>
      <c r="T12" s="61" cm="1">
        <f t="array" ref="T12">IFERROR(IF(N12&gt;2,RSQ(IF($B12:$M12&lt;&gt;"",AE12:AP12,""),IF($B12:$M12&lt;&gt;"",AQ12:BB12,"")),""),"")</f>
        <v>0.54078061798224075</v>
      </c>
      <c r="U12" s="51" cm="1">
        <f t="array" ref="U12">IFERROR(IF($N12&gt;2,RSQ(IF($AE12:$AP12&lt;&gt;"",BC12:BN12,""),IF($AE12:$AP12&lt;&gt;"",BO12:BZ12,"")),""),"")</f>
        <v>0.54078061798224009</v>
      </c>
      <c r="V12" s="51" cm="1">
        <f t="array" ref="V12">IFERROR(IF($N12&gt;2,RSQ(IF($B12:$M12&lt;&gt;"",CA12:CL12,""),IF($B12:$M12&lt;&gt;"",CM12:CX12,"")),""),"")</f>
        <v>0.54078061798224042</v>
      </c>
      <c r="W12" s="61" t="str" cm="1">
        <f t="array" ref="W12">IFERROR(IF(AND($S12&gt;2,$N12&gt;2),RSQ(IF($B12:$M12&lt;&gt;"",AE12:AP12,""),IF($B12:$M12&lt;&gt;"",AQ12:BB12,"")),""),"")</f>
        <v/>
      </c>
      <c r="X12" s="51" t="str" cm="1">
        <f t="array" ref="X12">IFERROR(IF(AND($S12&gt;2,$N12&gt;2),RSQ(IF($AE12:$AP12&lt;&gt;"",BC12:BN12,""),IF($AE12:$AP12&lt;&gt;"",BO12:BZ12,"")),""),"")</f>
        <v/>
      </c>
      <c r="Y12" s="61" t="str" cm="1">
        <f t="array" ref="Y12">IFERROR(IF(COUNT(C12:G12)&gt;2,RSQ(IF($C12:$G12&lt;&gt;"",AF12:AJ12,""),IF($C12:$G12&lt;&gt;"",AR12:AV12,"")),""),"")</f>
        <v/>
      </c>
      <c r="Z12" s="51" t="str" cm="1">
        <f t="array" ref="Z12">IFERROR(IF(COUNT(C12:G12)&gt;2,RSQ(IF($C12:$G12&lt;&gt;"",BD12:BH12,""),IF($C12:$G12&lt;&gt;"",BP12:BT12,"")),""),"")</f>
        <v/>
      </c>
      <c r="AA12" s="51" cm="1">
        <f t="array" ref="AA12">IFERROR(IF(COUNT(H12:K12)&gt;2,RSQ(IF($H12:$K12&lt;&gt;"",AK12:AN12,""),IF($H12:$K12&lt;&gt;"",AW12:AZ12,"")),""),"")</f>
        <v>0.54078061798224075</v>
      </c>
      <c r="AB12" s="51" cm="1">
        <f t="array" ref="AB12">IFERROR(IF(COUNT(H12:K12)&gt;2,RSQ(IF($H12:$K12&lt;&gt;"",BI12:BL12,""),IF($H12:$K12&lt;&gt;"",BU12:BX12,"")),""),"")</f>
        <v>0.54078061798224009</v>
      </c>
      <c r="AC12" s="61" t="str" cm="1">
        <f t="array" ref="AC12">IFERROR(IF($S12&gt;2,RSQ(IF($O12:$R12&lt;&gt;"",CY12:DB12,""),IF($O12:$R12&lt;&gt;"",DC12:DF12,"")),""),"")</f>
        <v/>
      </c>
      <c r="AD12" s="51" t="str" cm="1">
        <f t="array" ref="AD12">IFERROR(IF($S12&gt;2,RSQ(IF($O12:$R12&lt;&gt;"",DG12:DJ12,""),IF($O12:$R12&lt;&gt;"",DK12:DN12,"")),""),"")</f>
        <v/>
      </c>
      <c r="AE12" s="44" t="str">
        <f>_xlfn.IFNA(VLOOKUP($A12,'B-pEC50'!$A:$BM,MATCH(AE$1,'B-pEC50'!$A$1:$BM$1,0),FALSE),"")</f>
        <v/>
      </c>
      <c r="AF12" s="46" t="str">
        <f>_xlfn.IFNA(VLOOKUP($A12,'B-pEC50'!$A:$BM,MATCH(AF$1,'B-pEC50'!$A$1:$BM$1,0),FALSE),"")</f>
        <v/>
      </c>
      <c r="AG12" s="46" t="str">
        <f>_xlfn.IFNA(VLOOKUP($A12,'B-pEC50'!$A:$BM,MATCH(AG$1,'B-pEC50'!$A$1:$BM$1,0),FALSE),"")</f>
        <v/>
      </c>
      <c r="AH12" s="46" t="str">
        <f>_xlfn.IFNA(VLOOKUP($A12,'B-pEC50'!$A:$BM,MATCH(AH$1,'B-pEC50'!$A$1:$BM$1,0),FALSE),"")</f>
        <v/>
      </c>
      <c r="AI12" s="46" t="str">
        <f>_xlfn.IFNA(VLOOKUP($A12,'B-pEC50'!$A:$BM,MATCH(AI$1,'B-pEC50'!$A$1:$BM$1,0),FALSE),"")</f>
        <v/>
      </c>
      <c r="AJ12" s="46" t="str">
        <f>_xlfn.IFNA(VLOOKUP($A12,'B-pEC50'!$A:$BM,MATCH(AJ$1,'B-pEC50'!$A$1:$BM$1,0),FALSE),"")</f>
        <v/>
      </c>
      <c r="AK12" s="45">
        <f>_xlfn.IFNA(VLOOKUP($A12,'B-pEC50'!$A:$BM,MATCH(AK$1,'B-pEC50'!$A$1:$BM$1,0),FALSE),"")</f>
        <v>8.3840000000000003</v>
      </c>
      <c r="AL12" s="45">
        <f>_xlfn.IFNA(VLOOKUP($A12,'B-pEC50'!$A:$BM,MATCH(AL$1,'B-pEC50'!$A$1:$BM$1,0),FALSE),"")</f>
        <v>8.1929999999999996</v>
      </c>
      <c r="AM12" s="45">
        <f>_xlfn.IFNA(VLOOKUP($A12,'B-pEC50'!$A:$BM,MATCH(AM$1,'B-pEC50'!$A$1:$BM$1,0),FALSE),"")</f>
        <v>8.109</v>
      </c>
      <c r="AN12" s="46" t="str">
        <f>_xlfn.IFNA(VLOOKUP($A12,'B-pEC50'!$A:$BM,MATCH(AN$1,'B-pEC50'!$A$1:$BM$1,0),FALSE),"")</f>
        <v/>
      </c>
      <c r="AO12" s="45" t="str">
        <f>_xlfn.IFNA(VLOOKUP($A12,'B-pEC50'!$A:$BM,MATCH(AO$1,'B-pEC50'!$A$1:$BM$1,0),FALSE),"")</f>
        <v/>
      </c>
      <c r="AP12" s="45" t="str">
        <f>_xlfn.IFNA(VLOOKUP($A12,'B-pEC50'!$A:$BM,MATCH(AP$1,'B-pEC50'!$A$1:$BM$1,0),FALSE),"")</f>
        <v/>
      </c>
      <c r="AQ12" s="47" t="str">
        <f>_xlfn.IFNA(VLOOKUP($A12,'I-pEC50'!$A:$BM,MATCH(AQ$1,'I-pEC50'!$A$1:$BM$1,0),FALSE),"")</f>
        <v/>
      </c>
      <c r="AR12" s="47" t="str">
        <f>_xlfn.IFNA(VLOOKUP($A12,'I-pEC50'!$A:$BM,MATCH(AR$1,'I-pEC50'!$A$1:$BM$1,0),FALSE),"")</f>
        <v/>
      </c>
      <c r="AS12" s="47" t="str">
        <f>_xlfn.IFNA(VLOOKUP($A12,'I-pEC50'!$A:$BM,MATCH(AS$1,'I-pEC50'!$A$1:$BM$1,0),FALSE),"")</f>
        <v/>
      </c>
      <c r="AT12" s="47" t="str">
        <f>_xlfn.IFNA(VLOOKUP($A12,'I-pEC50'!$A:$BM,MATCH(AT$1,'I-pEC50'!$A$1:$BM$1,0),FALSE),"")</f>
        <v/>
      </c>
      <c r="AU12" s="47" t="str">
        <f>_xlfn.IFNA(VLOOKUP($A12,'I-pEC50'!$A:$BM,MATCH(AU$1,'I-pEC50'!$A$1:$BM$1,0),FALSE),"")</f>
        <v/>
      </c>
      <c r="AV12" s="47" t="str">
        <f>_xlfn.IFNA(VLOOKUP($A12,'I-pEC50'!$A:$BM,MATCH(AV$1,'I-pEC50'!$A$1:$BM$1,0),FALSE),"")</f>
        <v/>
      </c>
      <c r="AW12" s="47">
        <f>_xlfn.IFNA(VLOOKUP($A12,'I-pEC50'!$A:$BM,MATCH(AW$1,'I-pEC50'!$A$1:$BM$1,0),FALSE),"")</f>
        <v>8.57</v>
      </c>
      <c r="AX12" s="47">
        <f>_xlfn.IFNA(VLOOKUP($A12,'I-pEC50'!$A:$BM,MATCH(AX$1,'I-pEC50'!$A$1:$BM$1,0),FALSE),"")</f>
        <v>8.57</v>
      </c>
      <c r="AY12" s="47">
        <f>_xlfn.IFNA(VLOOKUP($A12,'I-pEC50'!$A:$BM,MATCH(AY$1,'I-pEC50'!$A$1:$BM$1,0),FALSE),"")</f>
        <v>7.95</v>
      </c>
      <c r="AZ12" s="47" t="str">
        <f>_xlfn.IFNA(VLOOKUP($A12,'I-pEC50'!$A:$BM,MATCH(AZ$1,'I-pEC50'!$A$1:$BM$1,0),FALSE),"")</f>
        <v/>
      </c>
      <c r="BA12" s="47" t="str">
        <f>_xlfn.IFNA(VLOOKUP($A12,'I-pEC50'!$A:$BM,MATCH(BA$1,'I-pEC50'!$A$1:$BM$1,0),FALSE),"")</f>
        <v/>
      </c>
      <c r="BB12" s="47" t="str">
        <f>_xlfn.IFNA(VLOOKUP($A12,'I-pEC50'!$A:$BM,MATCH(BB$1,'I-pEC50'!$A$1:$BM$1,0),FALSE),"")</f>
        <v/>
      </c>
      <c r="BC12" s="40" t="str">
        <f>_xlfn.IFNA(VLOOKUP($A12,'B-pEC50'!$A:$BM,MATCH(BC$1,'B-pEC50'!$A$1:$BM$1,0),FALSE),"")</f>
        <v/>
      </c>
      <c r="BD12" s="41" t="str">
        <f>_xlfn.IFNA(VLOOKUP($A12,'B-pEC50'!$A:$BM,MATCH(BD$1,'B-pEC50'!$A$1:$BM$1,0),FALSE),"")</f>
        <v/>
      </c>
      <c r="BE12" s="41" t="str">
        <f>_xlfn.IFNA(VLOOKUP($A12,'B-pEC50'!$A:$BM,MATCH(BE$1,'B-pEC50'!$A$1:$BM$1,0),FALSE),"")</f>
        <v/>
      </c>
      <c r="BF12" s="41" t="str">
        <f>_xlfn.IFNA(VLOOKUP($A12,'B-pEC50'!$A:$BM,MATCH(BF$1,'B-pEC50'!$A$1:$BM$1,0),FALSE),"")</f>
        <v/>
      </c>
      <c r="BG12" s="41" t="str">
        <f>_xlfn.IFNA(VLOOKUP($A12,'B-pEC50'!$A:$BM,MATCH(BG$1,'B-pEC50'!$A$1:$BM$1,0),FALSE),"")</f>
        <v/>
      </c>
      <c r="BH12" s="41" t="str">
        <f>_xlfn.IFNA(VLOOKUP($A12,'B-pEC50'!$A:$BM,MATCH(BH$1,'B-pEC50'!$A$1:$BM$1,0),FALSE),"")</f>
        <v/>
      </c>
      <c r="BI12" s="41">
        <f>_xlfn.IFNA(VLOOKUP($A12,'B-pEC50'!$A:$BM,MATCH(BI$1,'B-pEC50'!$A$1:$BM$1,0),FALSE),"")</f>
        <v>0.58047016274864383</v>
      </c>
      <c r="BJ12" s="41">
        <f>_xlfn.IFNA(VLOOKUP($A12,'B-pEC50'!$A:$BM,MATCH(BJ$1,'B-pEC50'!$A$1:$BM$1,0),FALSE),"")</f>
        <v>0.53729656419529825</v>
      </c>
      <c r="BK12" s="41">
        <f>_xlfn.IFNA(VLOOKUP($A12,'B-pEC50'!$A:$BM,MATCH(BK$1,'B-pEC50'!$A$1:$BM$1,0),FALSE),"")</f>
        <v>0.51830922242314648</v>
      </c>
      <c r="BL12" s="41" t="str">
        <f>_xlfn.IFNA(VLOOKUP($A12,'B-pEC50'!$A:$BM,MATCH(BL$1,'B-pEC50'!$A$1:$BM$1,0),FALSE),"")</f>
        <v/>
      </c>
      <c r="BM12" s="41" t="str">
        <f>_xlfn.IFNA(VLOOKUP($A12,'B-pEC50'!$A:$BM,MATCH(BM$1,'B-pEC50'!$A$1:$BM$1,0),FALSE),"")</f>
        <v/>
      </c>
      <c r="BN12" s="41" t="str">
        <f>_xlfn.IFNA(VLOOKUP($A12,'B-pEC50'!$A:$BM,MATCH(BN$1,'B-pEC50'!$A$1:$BM$1,0),FALSE),"")</f>
        <v/>
      </c>
      <c r="BO12" s="47" t="str">
        <f>_xlfn.IFNA(VLOOKUP($A12,'I-pEC50'!$A:$BM,MATCH(BO$1,'I-pEC50'!$A$1:$BM$1,0),FALSE),"")</f>
        <v/>
      </c>
      <c r="BP12" s="47" t="str">
        <f>_xlfn.IFNA(VLOOKUP($A12,'I-pEC50'!$A:$BM,MATCH(BP$1,'I-pEC50'!$A$1:$BM$1,0),FALSE),"")</f>
        <v/>
      </c>
      <c r="BQ12" s="47" t="str">
        <f>_xlfn.IFNA(VLOOKUP($A12,'I-pEC50'!$A:$BM,MATCH(BQ$1,'I-pEC50'!$A$1:$BM$1,0),FALSE),"")</f>
        <v/>
      </c>
      <c r="BR12" s="47" t="str">
        <f>_xlfn.IFNA(VLOOKUP($A12,'I-pEC50'!$A:$BM,MATCH(BR$1,'I-pEC50'!$A$1:$BM$1,0),FALSE),"")</f>
        <v/>
      </c>
      <c r="BS12" s="47" t="str">
        <f>_xlfn.IFNA(VLOOKUP($A12,'I-pEC50'!$A:$BM,MATCH(BS$1,'I-pEC50'!$A$1:$BM$1,0),FALSE),"")</f>
        <v/>
      </c>
      <c r="BT12" s="47" t="str">
        <f>_xlfn.IFNA(VLOOKUP($A12,'I-pEC50'!$A:$BM,MATCH(BT$1,'I-pEC50'!$A$1:$BM$1,0),FALSE),"")</f>
        <v/>
      </c>
      <c r="BU12" s="47">
        <f>_xlfn.IFNA(VLOOKUP($A12,'I-pEC50'!$A:$BM,MATCH(BU$1,'I-pEC50'!$A$1:$BM$1,0),FALSE),"")</f>
        <v>0.57365684575389964</v>
      </c>
      <c r="BV12" s="47">
        <f>_xlfn.IFNA(VLOOKUP($A12,'I-pEC50'!$A:$BM,MATCH(BV$1,'I-pEC50'!$A$1:$BM$1,0),FALSE),"")</f>
        <v>0.57365684575389964</v>
      </c>
      <c r="BW12" s="47">
        <f>_xlfn.IFNA(VLOOKUP($A12,'I-pEC50'!$A:$BM,MATCH(BW$1,'I-pEC50'!$A$1:$BM$1,0),FALSE),"")</f>
        <v>0.466204506065858</v>
      </c>
      <c r="BX12" s="47" t="str">
        <f>_xlfn.IFNA(VLOOKUP($A12,'I-pEC50'!$A:$BM,MATCH(BX$1,'I-pEC50'!$A$1:$BM$1,0),FALSE),"")</f>
        <v/>
      </c>
      <c r="BY12" s="47" t="str">
        <f>_xlfn.IFNA(VLOOKUP($A12,'I-pEC50'!$A:$BM,MATCH(BY$1,'I-pEC50'!$A$1:$BM$1,0),FALSE),"")</f>
        <v/>
      </c>
      <c r="BZ12" s="47" t="str">
        <f>_xlfn.IFNA(VLOOKUP($A12,'I-pEC50'!$A:$BM,MATCH(BZ$1,'I-pEC50'!$A$1:$BM$1,0),FALSE),"")</f>
        <v/>
      </c>
      <c r="CA12" s="40" t="str">
        <f>_xlfn.IFNA(VLOOKUP($A12,'B-pEC50'!$A:$BM,MATCH(CA$1,'B-pEC50'!$A$1:$BM$1,0),FALSE),"")</f>
        <v/>
      </c>
      <c r="CB12" s="41" t="str">
        <f>_xlfn.IFNA(VLOOKUP($A12,'B-pEC50'!$A:$BM,MATCH(CB$1,'B-pEC50'!$A$1:$BM$1,0),FALSE),"")</f>
        <v/>
      </c>
      <c r="CC12" s="41" t="str">
        <f>_xlfn.IFNA(VLOOKUP($A12,'B-pEC50'!$A:$BM,MATCH(CC$1,'B-pEC50'!$A$1:$BM$1,0),FALSE),"")</f>
        <v/>
      </c>
      <c r="CD12" s="41" t="str">
        <f>_xlfn.IFNA(VLOOKUP($A12,'B-pEC50'!$A:$BM,MATCH(CD$1,'B-pEC50'!$A$1:$BM$1,0),FALSE),"")</f>
        <v/>
      </c>
      <c r="CE12" s="41" t="str">
        <f>_xlfn.IFNA(VLOOKUP($A12,'B-pEC50'!$A:$BM,MATCH(CE$1,'B-pEC50'!$A$1:$BM$1,0),FALSE),"")</f>
        <v/>
      </c>
      <c r="CF12" s="41" t="str">
        <f>_xlfn.IFNA(VLOOKUP($A12,'B-pEC50'!$A:$BM,MATCH(CF$1,'B-pEC50'!$A$1:$BM$1,0),FALSE),"")</f>
        <v/>
      </c>
      <c r="CG12" s="41">
        <f>_xlfn.IFNA(VLOOKUP($A12,'B-pEC50'!$A:$BM,MATCH(CG$1,'B-pEC50'!$A$1:$BM$1,0),FALSE),"")</f>
        <v>1</v>
      </c>
      <c r="CH12" s="41">
        <f>_xlfn.IFNA(VLOOKUP($A12,'B-pEC50'!$A:$BM,MATCH(CH$1,'B-pEC50'!$A$1:$BM$1,0),FALSE),"")</f>
        <v>0.3054545454545437</v>
      </c>
      <c r="CI12" s="41">
        <f>_xlfn.IFNA(VLOOKUP($A12,'B-pEC50'!$A:$BM,MATCH(CI$1,'B-pEC50'!$A$1:$BM$1,0),FALSE),"")</f>
        <v>0</v>
      </c>
      <c r="CJ12" s="41" t="str">
        <f>_xlfn.IFNA(VLOOKUP($A12,'B-pEC50'!$A:$BM,MATCH(CJ$1,'B-pEC50'!$A$1:$BM$1,0),FALSE),"")</f>
        <v/>
      </c>
      <c r="CK12" s="41" t="str">
        <f>_xlfn.IFNA(VLOOKUP($A12,'B-pEC50'!$A:$BM,MATCH(CK$1,'B-pEC50'!$A$1:$BM$1,0),FALSE),"")</f>
        <v/>
      </c>
      <c r="CL12" s="41" t="str">
        <f>_xlfn.IFNA(VLOOKUP($A12,'B-pEC50'!$A:$BM,MATCH(CL$1,'B-pEC50'!$A$1:$BM$1,0),FALSE),"")</f>
        <v/>
      </c>
      <c r="CM12" s="47" t="str">
        <f>_xlfn.IFNA(VLOOKUP($A12,'I-pEC50'!$A:$BQ,MATCH(CM$1,'I-pEC50'!$A$1:$BQ$1,0),FALSE),"")</f>
        <v/>
      </c>
      <c r="CN12" s="47" t="str">
        <f>_xlfn.IFNA(VLOOKUP($A12,'I-pEC50'!$A:$BQ,MATCH(CN$1,'I-pEC50'!$A$1:$BQ$1,0),FALSE),"")</f>
        <v/>
      </c>
      <c r="CO12" s="47" t="str">
        <f>_xlfn.IFNA(VLOOKUP($A12,'I-pEC50'!$A:$BQ,MATCH(CO$1,'I-pEC50'!$A$1:$BQ$1,0),FALSE),"")</f>
        <v/>
      </c>
      <c r="CP12" s="47" t="str">
        <f>_xlfn.IFNA(VLOOKUP($A12,'I-pEC50'!$A:$BQ,MATCH(CP$1,'I-pEC50'!$A$1:$BQ$1,0),FALSE),"")</f>
        <v/>
      </c>
      <c r="CQ12" s="47" t="str">
        <f>_xlfn.IFNA(VLOOKUP($A12,'I-pEC50'!$A:$BQ,MATCH(CQ$1,'I-pEC50'!$A$1:$BQ$1,0),FALSE),"")</f>
        <v/>
      </c>
      <c r="CR12" s="47" t="str">
        <f>_xlfn.IFNA(VLOOKUP($A12,'I-pEC50'!$A:$BQ,MATCH(CR$1,'I-pEC50'!$A$1:$BQ$1,0),FALSE),"")</f>
        <v/>
      </c>
      <c r="CS12" s="47">
        <f>_xlfn.IFNA(VLOOKUP($A12,'I-pEC50'!$A:$BQ,MATCH(CS$1,'I-pEC50'!$A$1:$BQ$1,0),FALSE),"")</f>
        <v>1</v>
      </c>
      <c r="CT12" s="47">
        <f>_xlfn.IFNA(VLOOKUP($A12,'I-pEC50'!$A:$BQ,MATCH(CT$1,'I-pEC50'!$A$1:$BQ$1,0),FALSE),"")</f>
        <v>1</v>
      </c>
      <c r="CU12" s="47">
        <f>_xlfn.IFNA(VLOOKUP($A12,'I-pEC50'!$A:$BQ,MATCH(CU$1,'I-pEC50'!$A$1:$BQ$1,0),FALSE),"")</f>
        <v>0</v>
      </c>
      <c r="CV12" s="47" t="str">
        <f>_xlfn.IFNA(VLOOKUP($A12,'I-pEC50'!$A:$BQ,MATCH(CV$1,'I-pEC50'!$A$1:$BQ$1,0),FALSE),"")</f>
        <v/>
      </c>
      <c r="CW12" s="47" t="str">
        <f>_xlfn.IFNA(VLOOKUP($A12,'I-pEC50'!$A:$BQ,MATCH(CW$1,'I-pEC50'!$A$1:$BQ$1,0),FALSE),"")</f>
        <v/>
      </c>
      <c r="CX12" s="47" t="str">
        <f>_xlfn.IFNA(VLOOKUP($A12,'I-pEC50'!$A:$BQ,MATCH(CX$1,'I-pEC50'!$A$1:$BQ$1,0),FALSE),"")</f>
        <v/>
      </c>
      <c r="CY12" s="105" t="str">
        <f>_xlfn.IFNA(VLOOKUP($A12,'B-pEC50'!$A:$IC,MATCH(CY$1,'B-pEC50'!$A$1:$IC$1,0),FALSE),"")</f>
        <v/>
      </c>
      <c r="CZ12" s="47" t="str">
        <f>_xlfn.IFNA(VLOOKUP($A12,'B-pEC50'!$A:$IC,MATCH(CZ$1,'B-pEC50'!$A$1:$IC$1,0),FALSE),"")</f>
        <v/>
      </c>
      <c r="DA12" s="47">
        <f>_xlfn.IFNA(VLOOKUP($A12,'B-pEC50'!$A:$IC,MATCH(DA$1,'B-pEC50'!$A$1:$IC$1,0),FALSE),"")</f>
        <v>8.3840000000000003</v>
      </c>
      <c r="DB12" s="47" t="str">
        <f>_xlfn.IFNA(VLOOKUP($A12,'B-pEC50'!$A:$IC,MATCH(DB$1,'B-pEC50'!$A$1:$IC$1,0),FALSE),"")</f>
        <v/>
      </c>
      <c r="DC12" s="47" t="str">
        <f>_xlfn.IFNA(VLOOKUP($A12,'I-pEC50'!$A:$IC,MATCH(DC$1,'I-pEC50'!$A$1:$IC$1,0),FALSE),"")</f>
        <v/>
      </c>
      <c r="DD12" s="47" t="str">
        <f>_xlfn.IFNA(VLOOKUP($A12,'I-pEC50'!$A:$IC,MATCH(DD$1,'I-pEC50'!$A$1:$IC$1,0),FALSE),"")</f>
        <v/>
      </c>
      <c r="DE12" s="47">
        <f>_xlfn.IFNA(VLOOKUP($A12,'I-pEC50'!$A:$IC,MATCH(DE$1,'I-pEC50'!$A$1:$IC$1,0),FALSE),"")</f>
        <v>8.57</v>
      </c>
      <c r="DF12" s="47" t="str">
        <f>_xlfn.IFNA(VLOOKUP($A12,'I-pEC50'!$A:$IC,MATCH(DF$1,'I-pEC50'!$A$1:$IC$1,0),FALSE),"")</f>
        <v/>
      </c>
      <c r="DG12" s="105" t="str">
        <f>_xlfn.IFNA(VLOOKUP($A12,'B-pEC50'!$A:$IC,MATCH(DG$1,'B-pEC50'!$A$1:$IC$1,0),FALSE),"")</f>
        <v/>
      </c>
      <c r="DH12" s="47" t="str">
        <f>_xlfn.IFNA(VLOOKUP($A12,'B-pEC50'!$A:$IC,MATCH(DH$1,'B-pEC50'!$A$1:$IC$1,0),FALSE),"")</f>
        <v/>
      </c>
      <c r="DI12" s="47">
        <f>_xlfn.IFNA(VLOOKUP($A12,'B-pEC50'!$A:$IC,MATCH(DI$1,'B-pEC50'!$A$1:$IC$1,0),FALSE),"")</f>
        <v>8.2286666666666672</v>
      </c>
      <c r="DJ12" s="47" t="str">
        <f>_xlfn.IFNA(VLOOKUP($A12,'B-pEC50'!$A:$IC,MATCH(DJ$1,'B-pEC50'!$A$1:$IC$1,0),FALSE),"")</f>
        <v/>
      </c>
      <c r="DK12" s="47" t="str">
        <f>_xlfn.IFNA(VLOOKUP($A12,'I-pEC50'!$A:$IC,MATCH(DK$1,'I-pEC50'!$A$1:$IC$1,0),FALSE),"")</f>
        <v/>
      </c>
      <c r="DL12" s="47" t="str">
        <f>_xlfn.IFNA(VLOOKUP($A12,'I-pEC50'!$A:$IC,MATCH(DL$1,'I-pEC50'!$A$1:$IC$1,0),FALSE),"")</f>
        <v/>
      </c>
      <c r="DM12" s="47">
        <f>_xlfn.IFNA(VLOOKUP($A12,'I-pEC50'!$A:$IC,MATCH(DM$1,'I-pEC50'!$A$1:$IC$1,0),FALSE),"")</f>
        <v>8.3633333333333333</v>
      </c>
      <c r="DN12" s="47" t="str">
        <f>_xlfn.IFNA(VLOOKUP($A12,'I-pEC50'!$A:$IC,MATCH(DN$1,'I-pEC50'!$A$1:$IC$1,0),FALSE),"")</f>
        <v/>
      </c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</row>
    <row r="13" spans="1:139" s="49" customFormat="1" x14ac:dyDescent="0.2">
      <c r="A13" s="29" t="s">
        <v>115</v>
      </c>
      <c r="B13" s="333">
        <f>VLOOKUP($A13,BI!$A:$Q,MATCH(B$1,BI!$A$1:$Q$1,0),FALSE)</f>
        <v>1</v>
      </c>
      <c r="C13" s="373" t="str">
        <f>VLOOKUP($A13,BI!$A:$Q,MATCH(C$1,BI!$A$1:$Q$1,0),FALSE)</f>
        <v/>
      </c>
      <c r="D13" s="373" t="str">
        <f>VLOOKUP($A13,BI!$A:$Q,MATCH(D$1,BI!$A$1:$Q$1,0),FALSE)</f>
        <v/>
      </c>
      <c r="E13" s="373">
        <f>VLOOKUP($A13,BI!$A:$Q,MATCH(E$1,BI!$A$1:$Q$1,0),FALSE)</f>
        <v>1</v>
      </c>
      <c r="F13" s="373">
        <f>VLOOKUP($A13,BI!$A:$Q,MATCH(F$1,BI!$A$1:$Q$1,0),FALSE)</f>
        <v>1</v>
      </c>
      <c r="G13" s="373">
        <f>VLOOKUP($A13,BI!$A:$Q,MATCH(G$1,BI!$A$1:$Q$1,0),FALSE)</f>
        <v>1</v>
      </c>
      <c r="H13" s="373" t="str">
        <f>VLOOKUP($A13,BI!$A:$Q,MATCH(H$1,BI!$A$1:$Q$1,0),FALSE)</f>
        <v/>
      </c>
      <c r="I13" s="373" t="str">
        <f>VLOOKUP($A13,BI!$A:$Q,MATCH(I$1,BI!$A$1:$Q$1,0),FALSE)</f>
        <v/>
      </c>
      <c r="J13" s="373" t="str">
        <f>VLOOKUP($A13,BI!$A:$Q,MATCH(J$1,BI!$A$1:$Q$1,0),FALSE)</f>
        <v/>
      </c>
      <c r="K13" s="373" t="str">
        <f>VLOOKUP($A13,BI!$A:$Q,MATCH(K$1,BI!$A$1:$Q$1,0),FALSE)</f>
        <v/>
      </c>
      <c r="L13" s="373" t="str">
        <f>VLOOKUP($A13,BI!$A:$Q,MATCH(L$1,BI!$A$1:$Q$1,0),FALSE)</f>
        <v/>
      </c>
      <c r="M13" s="373" t="str">
        <f>VLOOKUP($A13,BI!$A:$Q,MATCH(M$1,BI!$A$1:$Q$1,0),FALSE)</f>
        <v/>
      </c>
      <c r="N13" s="49">
        <f t="shared" si="1"/>
        <v>4</v>
      </c>
      <c r="O13" s="49">
        <f>VLOOKUP($A13,BI!$A:$Q,MATCH(O$1,BI!$A$1:$Q$1,0),FALSE)</f>
        <v>1</v>
      </c>
      <c r="P13" s="37">
        <f>VLOOKUP($A13,BI!$A:$Q,MATCH(P$1,BI!$A$1:$Q$1,0),FALSE)</f>
        <v>1</v>
      </c>
      <c r="Q13" s="37" t="str">
        <f>VLOOKUP($A13,BI!$A:$Q,MATCH(Q$1,BI!$A$1:$Q$1,0),FALSE)</f>
        <v/>
      </c>
      <c r="R13" s="37" t="str">
        <f>VLOOKUP($A13,BI!$A:$Q,MATCH(R$1,BI!$A$1:$Q$1,0),FALSE)</f>
        <v/>
      </c>
      <c r="S13" s="37">
        <f t="shared" si="0"/>
        <v>2</v>
      </c>
      <c r="T13" s="61" cm="1">
        <f t="array" ref="T13">IFERROR(IF(N13&gt;2,RSQ(IF($B13:$M13&lt;&gt;"",AE13:AP13,""),IF($B13:$M13&lt;&gt;"",AQ13:BB13,"")),""),"")</f>
        <v>0.89878838419026608</v>
      </c>
      <c r="U13" s="51" cm="1">
        <f t="array" ref="U13">IFERROR(IF($N13&gt;2,RSQ(IF($AE13:$AP13&lt;&gt;"",BC13:BN13,""),IF($AE13:$AP13&lt;&gt;"",BO13:BZ13,"")),""),"")</f>
        <v>0.89878838419026652</v>
      </c>
      <c r="V13" s="51" cm="1">
        <f t="array" ref="V13">IFERROR(IF($N13&gt;2,RSQ(IF($B13:$M13&lt;&gt;"",CA13:CL13,""),IF($B13:$M13&lt;&gt;"",CM13:CX13,"")),""),"")</f>
        <v>0.89878838419026674</v>
      </c>
      <c r="W13" s="61" t="str" cm="1">
        <f t="array" ref="W13">IFERROR(IF(AND($S13&gt;2,$N13&gt;2),RSQ(IF($B13:$M13&lt;&gt;"",AE13:AP13,""),IF($B13:$M13&lt;&gt;"",AQ13:BB13,"")),""),"")</f>
        <v/>
      </c>
      <c r="X13" s="51" t="str" cm="1">
        <f t="array" ref="X13">IFERROR(IF(AND($S13&gt;2,$N13&gt;2),RSQ(IF($AE13:$AP13&lt;&gt;"",BC13:BN13,""),IF($AE13:$AP13&lt;&gt;"",BO13:BZ13,"")),""),"")</f>
        <v/>
      </c>
      <c r="Y13" s="61" cm="1">
        <f t="array" ref="Y13">IFERROR(IF(COUNT(C13:G13)&gt;2,RSQ(IF($C13:$G13&lt;&gt;"",AF13:AJ13,""),IF($C13:$G13&lt;&gt;"",AR13:AV13,"")),""),"")</f>
        <v>0.94095219043921963</v>
      </c>
      <c r="Z13" s="51" cm="1">
        <f t="array" ref="Z13">IFERROR(IF(COUNT(C13:G13)&gt;2,RSQ(IF($C13:$G13&lt;&gt;"",BD13:BH13,""),IF($C13:$G13&lt;&gt;"",BP13:BT13,"")),""),"")</f>
        <v>0.9409521904392194</v>
      </c>
      <c r="AA13" s="51" t="str" cm="1">
        <f t="array" ref="AA13">IFERROR(IF(COUNT(H13:K13)&gt;2,RSQ(IF($H13:$K13&lt;&gt;"",AK13:AN13,""),IF($H13:$K13&lt;&gt;"",AW13:AZ13,"")),""),"")</f>
        <v/>
      </c>
      <c r="AB13" s="51" t="str" cm="1">
        <f t="array" ref="AB13">IFERROR(IF(COUNT(H13:K13)&gt;2,RSQ(IF($H13:$K13&lt;&gt;"",BI13:BL13,""),IF($H13:$K13&lt;&gt;"",BU13:BX13,"")),""),"")</f>
        <v/>
      </c>
      <c r="AC13" s="61" t="str" cm="1">
        <f t="array" ref="AC13">IFERROR(IF($S13&gt;2,RSQ(IF($O13:$R13&lt;&gt;"",CY13:DB13,""),IF($O13:$R13&lt;&gt;"",DC13:DF13,"")),""),"")</f>
        <v/>
      </c>
      <c r="AD13" s="51" t="str" cm="1">
        <f t="array" ref="AD13">IFERROR(IF($S13&gt;2,RSQ(IF($O13:$R13&lt;&gt;"",DG13:DJ13,""),IF($O13:$R13&lt;&gt;"",DK13:DN13,"")),""),"")</f>
        <v/>
      </c>
      <c r="AE13" s="44">
        <f>_xlfn.IFNA(VLOOKUP($A13,'B-pEC50'!$A:$BM,MATCH(AE$1,'B-pEC50'!$A$1:$BM$1,0),FALSE),"")</f>
        <v>7.109</v>
      </c>
      <c r="AF13" s="46" t="str">
        <f>_xlfn.IFNA(VLOOKUP($A13,'B-pEC50'!$A:$BM,MATCH(AF$1,'B-pEC50'!$A$1:$BM$1,0),FALSE),"")</f>
        <v/>
      </c>
      <c r="AG13" s="46" t="str">
        <f>_xlfn.IFNA(VLOOKUP($A13,'B-pEC50'!$A:$BM,MATCH(AG$1,'B-pEC50'!$A$1:$BM$1,0),FALSE),"")</f>
        <v/>
      </c>
      <c r="AH13" s="46">
        <f>_xlfn.IFNA(VLOOKUP($A13,'B-pEC50'!$A:$BM,MATCH(AH$1,'B-pEC50'!$A$1:$BM$1,0),FALSE),"")</f>
        <v>5.73</v>
      </c>
      <c r="AI13" s="46">
        <f>_xlfn.IFNA(VLOOKUP($A13,'B-pEC50'!$A:$BM,MATCH(AI$1,'B-pEC50'!$A$1:$BM$1,0),FALSE),"")</f>
        <v>5.3570000000000002</v>
      </c>
      <c r="AJ13" s="46">
        <f>_xlfn.IFNA(VLOOKUP($A13,'B-pEC50'!$A:$BM,MATCH(AJ$1,'B-pEC50'!$A$1:$BM$1,0),FALSE),"")</f>
        <v>4.2539999999999996</v>
      </c>
      <c r="AK13" s="45" t="str">
        <f>_xlfn.IFNA(VLOOKUP($A13,'B-pEC50'!$A:$BM,MATCH(AK$1,'B-pEC50'!$A$1:$BM$1,0),FALSE),"")</f>
        <v/>
      </c>
      <c r="AL13" s="45" t="str">
        <f>_xlfn.IFNA(VLOOKUP($A13,'B-pEC50'!$A:$BM,MATCH(AL$1,'B-pEC50'!$A$1:$BM$1,0),FALSE),"")</f>
        <v/>
      </c>
      <c r="AM13" s="45" t="str">
        <f>_xlfn.IFNA(VLOOKUP($A13,'B-pEC50'!$A:$BM,MATCH(AM$1,'B-pEC50'!$A$1:$BM$1,0),FALSE),"")</f>
        <v/>
      </c>
      <c r="AN13" s="46" t="str">
        <f>_xlfn.IFNA(VLOOKUP($A13,'B-pEC50'!$A:$BM,MATCH(AN$1,'B-pEC50'!$A$1:$BM$1,0),FALSE),"")</f>
        <v/>
      </c>
      <c r="AO13" s="45" t="str">
        <f>_xlfn.IFNA(VLOOKUP($A13,'B-pEC50'!$A:$BM,MATCH(AO$1,'B-pEC50'!$A$1:$BM$1,0),FALSE),"")</f>
        <v/>
      </c>
      <c r="AP13" s="45" t="str">
        <f>_xlfn.IFNA(VLOOKUP($A13,'B-pEC50'!$A:$BM,MATCH(AP$1,'B-pEC50'!$A$1:$BM$1,0),FALSE),"")</f>
        <v/>
      </c>
      <c r="AQ13" s="47">
        <f>_xlfn.IFNA(VLOOKUP($A13,'I-pEC50'!$A:$BM,MATCH(AQ$1,'I-pEC50'!$A$1:$BM$1,0),FALSE),"")</f>
        <v>6.04</v>
      </c>
      <c r="AR13" s="47" t="str">
        <f>_xlfn.IFNA(VLOOKUP($A13,'I-pEC50'!$A:$BM,MATCH(AR$1,'I-pEC50'!$A$1:$BM$1,0),FALSE),"")</f>
        <v/>
      </c>
      <c r="AS13" s="47" t="str">
        <f>_xlfn.IFNA(VLOOKUP($A13,'I-pEC50'!$A:$BM,MATCH(AS$1,'I-pEC50'!$A$1:$BM$1,0),FALSE),"")</f>
        <v/>
      </c>
      <c r="AT13" s="47">
        <f>_xlfn.IFNA(VLOOKUP($A13,'I-pEC50'!$A:$BM,MATCH(AT$1,'I-pEC50'!$A$1:$BM$1,0),FALSE),"")</f>
        <v>5.67</v>
      </c>
      <c r="AU13" s="47">
        <f>_xlfn.IFNA(VLOOKUP($A13,'I-pEC50'!$A:$BM,MATCH(AU$1,'I-pEC50'!$A$1:$BM$1,0),FALSE),"")</f>
        <v>5.67</v>
      </c>
      <c r="AV13" s="47">
        <f>_xlfn.IFNA(VLOOKUP($A13,'I-pEC50'!$A:$BM,MATCH(AV$1,'I-pEC50'!$A$1:$BM$1,0),FALSE),"")</f>
        <v>5.56</v>
      </c>
      <c r="AW13" s="47" t="str">
        <f>_xlfn.IFNA(VLOOKUP($A13,'I-pEC50'!$A:$BM,MATCH(AW$1,'I-pEC50'!$A$1:$BM$1,0),FALSE),"")</f>
        <v/>
      </c>
      <c r="AX13" s="47" t="str">
        <f>_xlfn.IFNA(VLOOKUP($A13,'I-pEC50'!$A:$BM,MATCH(AX$1,'I-pEC50'!$A$1:$BM$1,0),FALSE),"")</f>
        <v/>
      </c>
      <c r="AY13" s="47" t="str">
        <f>_xlfn.IFNA(VLOOKUP($A13,'I-pEC50'!$A:$BM,MATCH(AY$1,'I-pEC50'!$A$1:$BM$1,0),FALSE),"")</f>
        <v/>
      </c>
      <c r="AZ13" s="47" t="str">
        <f>_xlfn.IFNA(VLOOKUP($A13,'I-pEC50'!$A:$BM,MATCH(AZ$1,'I-pEC50'!$A$1:$BM$1,0),FALSE),"")</f>
        <v/>
      </c>
      <c r="BA13" s="47" t="str">
        <f>_xlfn.IFNA(VLOOKUP($A13,'I-pEC50'!$A:$BM,MATCH(BA$1,'I-pEC50'!$A$1:$BM$1,0),FALSE),"")</f>
        <v/>
      </c>
      <c r="BB13" s="47" t="str">
        <f>_xlfn.IFNA(VLOOKUP($A13,'I-pEC50'!$A:$BM,MATCH(BB$1,'I-pEC50'!$A$1:$BM$1,0),FALSE),"")</f>
        <v/>
      </c>
      <c r="BC13" s="40">
        <f>_xlfn.IFNA(VLOOKUP($A13,'B-pEC50'!$A:$BM,MATCH(BC$1,'B-pEC50'!$A$1:$BM$1,0),FALSE),"")</f>
        <v>0.29226943942133815</v>
      </c>
      <c r="BD13" s="41" t="str">
        <f>_xlfn.IFNA(VLOOKUP($A13,'B-pEC50'!$A:$BM,MATCH(BD$1,'B-pEC50'!$A$1:$BM$1,0),FALSE),"")</f>
        <v/>
      </c>
      <c r="BE13" s="41" t="str">
        <f>_xlfn.IFNA(VLOOKUP($A13,'B-pEC50'!$A:$BM,MATCH(BE$1,'B-pEC50'!$A$1:$BM$1,0),FALSE),"")</f>
        <v/>
      </c>
      <c r="BF13" s="41">
        <f>_xlfn.IFNA(VLOOKUP($A13,'B-pEC50'!$A:$BM,MATCH(BF$1,'B-pEC50'!$A$1:$BM$1,0),FALSE),"")</f>
        <v>-1.9439421338155381E-2</v>
      </c>
      <c r="BG13" s="41">
        <f>_xlfn.IFNA(VLOOKUP($A13,'B-pEC50'!$A:$BM,MATCH(BG$1,'B-pEC50'!$A$1:$BM$1,0),FALSE),"")</f>
        <v>-0.10375226039782992</v>
      </c>
      <c r="BH13" s="41">
        <f>_xlfn.IFNA(VLOOKUP($A13,'B-pEC50'!$A:$BM,MATCH(BH$1,'B-pEC50'!$A$1:$BM$1,0),FALSE),"")</f>
        <v>-0.35307414104882462</v>
      </c>
      <c r="BI13" s="41" t="str">
        <f>_xlfn.IFNA(VLOOKUP($A13,'B-pEC50'!$A:$BM,MATCH(BI$1,'B-pEC50'!$A$1:$BM$1,0),FALSE),"")</f>
        <v/>
      </c>
      <c r="BJ13" s="41" t="str">
        <f>_xlfn.IFNA(VLOOKUP($A13,'B-pEC50'!$A:$BM,MATCH(BJ$1,'B-pEC50'!$A$1:$BM$1,0),FALSE),"")</f>
        <v/>
      </c>
      <c r="BK13" s="41" t="str">
        <f>_xlfn.IFNA(VLOOKUP($A13,'B-pEC50'!$A:$BM,MATCH(BK$1,'B-pEC50'!$A$1:$BM$1,0),FALSE),"")</f>
        <v/>
      </c>
      <c r="BL13" s="41" t="str">
        <f>_xlfn.IFNA(VLOOKUP($A13,'B-pEC50'!$A:$BM,MATCH(BL$1,'B-pEC50'!$A$1:$BM$1,0),FALSE),"")</f>
        <v/>
      </c>
      <c r="BM13" s="41" t="str">
        <f>_xlfn.IFNA(VLOOKUP($A13,'B-pEC50'!$A:$BM,MATCH(BM$1,'B-pEC50'!$A$1:$BM$1,0),FALSE),"")</f>
        <v/>
      </c>
      <c r="BN13" s="41" t="str">
        <f>_xlfn.IFNA(VLOOKUP($A13,'B-pEC50'!$A:$BM,MATCH(BN$1,'B-pEC50'!$A$1:$BM$1,0),FALSE),"")</f>
        <v/>
      </c>
      <c r="BO13" s="47">
        <f>_xlfn.IFNA(VLOOKUP($A13,'I-pEC50'!$A:$BM,MATCH(BO$1,'I-pEC50'!$A$1:$BM$1,0),FALSE),"")</f>
        <v>0.13518197573656851</v>
      </c>
      <c r="BP13" s="47" t="str">
        <f>_xlfn.IFNA(VLOOKUP($A13,'I-pEC50'!$A:$BM,MATCH(BP$1,'I-pEC50'!$A$1:$BM$1,0),FALSE),"")</f>
        <v/>
      </c>
      <c r="BQ13" s="47" t="str">
        <f>_xlfn.IFNA(VLOOKUP($A13,'I-pEC50'!$A:$BM,MATCH(BQ$1,'I-pEC50'!$A$1:$BM$1,0),FALSE),"")</f>
        <v/>
      </c>
      <c r="BR13" s="47">
        <f>_xlfn.IFNA(VLOOKUP($A13,'I-pEC50'!$A:$BM,MATCH(BR$1,'I-pEC50'!$A$1:$BM$1,0),FALSE),"")</f>
        <v>7.1057192374350112E-2</v>
      </c>
      <c r="BS13" s="47">
        <f>_xlfn.IFNA(VLOOKUP($A13,'I-pEC50'!$A:$BM,MATCH(BS$1,'I-pEC50'!$A$1:$BM$1,0),FALSE),"")</f>
        <v>7.1057192374350112E-2</v>
      </c>
      <c r="BT13" s="47">
        <f>_xlfn.IFNA(VLOOKUP($A13,'I-pEC50'!$A:$BM,MATCH(BT$1,'I-pEC50'!$A$1:$BM$1,0),FALSE),"")</f>
        <v>5.1993067590987839E-2</v>
      </c>
      <c r="BU13" s="47" t="str">
        <f>_xlfn.IFNA(VLOOKUP($A13,'I-pEC50'!$A:$BM,MATCH(BU$1,'I-pEC50'!$A$1:$BM$1,0),FALSE),"")</f>
        <v/>
      </c>
      <c r="BV13" s="47" t="str">
        <f>_xlfn.IFNA(VLOOKUP($A13,'I-pEC50'!$A:$BM,MATCH(BV$1,'I-pEC50'!$A$1:$BM$1,0),FALSE),"")</f>
        <v/>
      </c>
      <c r="BW13" s="47" t="str">
        <f>_xlfn.IFNA(VLOOKUP($A13,'I-pEC50'!$A:$BM,MATCH(BW$1,'I-pEC50'!$A$1:$BM$1,0),FALSE),"")</f>
        <v/>
      </c>
      <c r="BX13" s="47" t="str">
        <f>_xlfn.IFNA(VLOOKUP($A13,'I-pEC50'!$A:$BM,MATCH(BX$1,'I-pEC50'!$A$1:$BM$1,0),FALSE),"")</f>
        <v/>
      </c>
      <c r="BY13" s="47" t="str">
        <f>_xlfn.IFNA(VLOOKUP($A13,'I-pEC50'!$A:$BM,MATCH(BY$1,'I-pEC50'!$A$1:$BM$1,0),FALSE),"")</f>
        <v/>
      </c>
      <c r="BZ13" s="47" t="str">
        <f>_xlfn.IFNA(VLOOKUP($A13,'I-pEC50'!$A:$BM,MATCH(BZ$1,'I-pEC50'!$A$1:$BM$1,0),FALSE),"")</f>
        <v/>
      </c>
      <c r="CA13" s="40">
        <f>_xlfn.IFNA(VLOOKUP($A13,'B-pEC50'!$A:$BM,MATCH(CA$1,'B-pEC50'!$A$1:$BM$1,0),FALSE),"")</f>
        <v>1</v>
      </c>
      <c r="CB13" s="41" t="str">
        <f>_xlfn.IFNA(VLOOKUP($A13,'B-pEC50'!$A:$BM,MATCH(CB$1,'B-pEC50'!$A$1:$BM$1,0),FALSE),"")</f>
        <v/>
      </c>
      <c r="CC13" s="41" t="str">
        <f>_xlfn.IFNA(VLOOKUP($A13,'B-pEC50'!$A:$BM,MATCH(CC$1,'B-pEC50'!$A$1:$BM$1,0),FALSE),"")</f>
        <v/>
      </c>
      <c r="CD13" s="41">
        <f>_xlfn.IFNA(VLOOKUP($A13,'B-pEC50'!$A:$BM,MATCH(CD$1,'B-pEC50'!$A$1:$BM$1,0),FALSE),"")</f>
        <v>0.51698774080560439</v>
      </c>
      <c r="CE13" s="41">
        <f>_xlfn.IFNA(VLOOKUP($A13,'B-pEC50'!$A:$BM,MATCH(CE$1,'B-pEC50'!$A$1:$BM$1,0),FALSE),"")</f>
        <v>0.38633975481611227</v>
      </c>
      <c r="CF13" s="41">
        <f>_xlfn.IFNA(VLOOKUP($A13,'B-pEC50'!$A:$BM,MATCH(CF$1,'B-pEC50'!$A$1:$BM$1,0),FALSE),"")</f>
        <v>0</v>
      </c>
      <c r="CG13" s="41" t="str">
        <f>_xlfn.IFNA(VLOOKUP($A13,'B-pEC50'!$A:$BM,MATCH(CG$1,'B-pEC50'!$A$1:$BM$1,0),FALSE),"")</f>
        <v/>
      </c>
      <c r="CH13" s="41" t="str">
        <f>_xlfn.IFNA(VLOOKUP($A13,'B-pEC50'!$A:$BM,MATCH(CH$1,'B-pEC50'!$A$1:$BM$1,0),FALSE),"")</f>
        <v/>
      </c>
      <c r="CI13" s="41" t="str">
        <f>_xlfn.IFNA(VLOOKUP($A13,'B-pEC50'!$A:$BM,MATCH(CI$1,'B-pEC50'!$A$1:$BM$1,0),FALSE),"")</f>
        <v/>
      </c>
      <c r="CJ13" s="41" t="str">
        <f>_xlfn.IFNA(VLOOKUP($A13,'B-pEC50'!$A:$BM,MATCH(CJ$1,'B-pEC50'!$A$1:$BM$1,0),FALSE),"")</f>
        <v/>
      </c>
      <c r="CK13" s="41" t="str">
        <f>_xlfn.IFNA(VLOOKUP($A13,'B-pEC50'!$A:$BM,MATCH(CK$1,'B-pEC50'!$A$1:$BM$1,0),FALSE),"")</f>
        <v/>
      </c>
      <c r="CL13" s="41" t="str">
        <f>_xlfn.IFNA(VLOOKUP($A13,'B-pEC50'!$A:$BM,MATCH(CL$1,'B-pEC50'!$A$1:$BM$1,0),FALSE),"")</f>
        <v/>
      </c>
      <c r="CM13" s="47">
        <f>_xlfn.IFNA(VLOOKUP($A13,'I-pEC50'!$A:$BQ,MATCH(CM$1,'I-pEC50'!$A$1:$BQ$1,0),FALSE),"")</f>
        <v>1</v>
      </c>
      <c r="CN13" s="47" t="str">
        <f>_xlfn.IFNA(VLOOKUP($A13,'I-pEC50'!$A:$BQ,MATCH(CN$1,'I-pEC50'!$A$1:$BQ$1,0),FALSE),"")</f>
        <v/>
      </c>
      <c r="CO13" s="47" t="str">
        <f>_xlfn.IFNA(VLOOKUP($A13,'I-pEC50'!$A:$BQ,MATCH(CO$1,'I-pEC50'!$A$1:$BQ$1,0),FALSE),"")</f>
        <v/>
      </c>
      <c r="CP13" s="47">
        <f>_xlfn.IFNA(VLOOKUP($A13,'I-pEC50'!$A:$BQ,MATCH(CP$1,'I-pEC50'!$A$1:$BQ$1,0),FALSE),"")</f>
        <v>0.22916666666666713</v>
      </c>
      <c r="CQ13" s="47">
        <f>_xlfn.IFNA(VLOOKUP($A13,'I-pEC50'!$A:$BQ,MATCH(CQ$1,'I-pEC50'!$A$1:$BQ$1,0),FALSE),"")</f>
        <v>0.22916666666666713</v>
      </c>
      <c r="CR13" s="47">
        <f>_xlfn.IFNA(VLOOKUP($A13,'I-pEC50'!$A:$BQ,MATCH(CR$1,'I-pEC50'!$A$1:$BQ$1,0),FALSE),"")</f>
        <v>0</v>
      </c>
      <c r="CS13" s="47" t="str">
        <f>_xlfn.IFNA(VLOOKUP($A13,'I-pEC50'!$A:$BQ,MATCH(CS$1,'I-pEC50'!$A$1:$BQ$1,0),FALSE),"")</f>
        <v/>
      </c>
      <c r="CT13" s="47" t="str">
        <f>_xlfn.IFNA(VLOOKUP($A13,'I-pEC50'!$A:$BQ,MATCH(CT$1,'I-pEC50'!$A$1:$BQ$1,0),FALSE),"")</f>
        <v/>
      </c>
      <c r="CU13" s="47" t="str">
        <f>_xlfn.IFNA(VLOOKUP($A13,'I-pEC50'!$A:$BQ,MATCH(CU$1,'I-pEC50'!$A$1:$BQ$1,0),FALSE),"")</f>
        <v/>
      </c>
      <c r="CV13" s="47" t="str">
        <f>_xlfn.IFNA(VLOOKUP($A13,'I-pEC50'!$A:$BQ,MATCH(CV$1,'I-pEC50'!$A$1:$BQ$1,0),FALSE),"")</f>
        <v/>
      </c>
      <c r="CW13" s="47" t="str">
        <f>_xlfn.IFNA(VLOOKUP($A13,'I-pEC50'!$A:$BQ,MATCH(CW$1,'I-pEC50'!$A$1:$BQ$1,0),FALSE),"")</f>
        <v/>
      </c>
      <c r="CX13" s="47" t="str">
        <f>_xlfn.IFNA(VLOOKUP($A13,'I-pEC50'!$A:$BQ,MATCH(CX$1,'I-pEC50'!$A$1:$BQ$1,0),FALSE),"")</f>
        <v/>
      </c>
      <c r="CY13" s="105">
        <f>_xlfn.IFNA(VLOOKUP($A13,'B-pEC50'!$A:$IC,MATCH(CY$1,'B-pEC50'!$A$1:$IC$1,0),FALSE),"")</f>
        <v>7.109</v>
      </c>
      <c r="CZ13" s="47">
        <f>_xlfn.IFNA(VLOOKUP($A13,'B-pEC50'!$A:$IC,MATCH(CZ$1,'B-pEC50'!$A$1:$IC$1,0),FALSE),"")</f>
        <v>5.73</v>
      </c>
      <c r="DA13" s="47" t="str">
        <f>_xlfn.IFNA(VLOOKUP($A13,'B-pEC50'!$A:$IC,MATCH(DA$1,'B-pEC50'!$A$1:$IC$1,0),FALSE),"")</f>
        <v/>
      </c>
      <c r="DB13" s="47" t="str">
        <f>_xlfn.IFNA(VLOOKUP($A13,'B-pEC50'!$A:$IC,MATCH(DB$1,'B-pEC50'!$A$1:$IC$1,0),FALSE),"")</f>
        <v/>
      </c>
      <c r="DC13" s="47">
        <f>_xlfn.IFNA(VLOOKUP($A13,'I-pEC50'!$A:$IC,MATCH(DC$1,'I-pEC50'!$A$1:$IC$1,0),FALSE),"")</f>
        <v>6.04</v>
      </c>
      <c r="DD13" s="47">
        <f>_xlfn.IFNA(VLOOKUP($A13,'I-pEC50'!$A:$IC,MATCH(DD$1,'I-pEC50'!$A$1:$IC$1,0),FALSE),"")</f>
        <v>5.67</v>
      </c>
      <c r="DE13" s="47" t="str">
        <f>_xlfn.IFNA(VLOOKUP($A13,'I-pEC50'!$A:$IC,MATCH(DE$1,'I-pEC50'!$A$1:$IC$1,0),FALSE),"")</f>
        <v/>
      </c>
      <c r="DF13" s="47" t="str">
        <f>_xlfn.IFNA(VLOOKUP($A13,'I-pEC50'!$A:$IC,MATCH(DF$1,'I-pEC50'!$A$1:$IC$1,0),FALSE),"")</f>
        <v/>
      </c>
      <c r="DG13" s="105">
        <f>_xlfn.IFNA(VLOOKUP($A13,'B-pEC50'!$A:$IC,MATCH(DG$1,'B-pEC50'!$A$1:$IC$1,0),FALSE),"")</f>
        <v>7.109</v>
      </c>
      <c r="DH13" s="47">
        <f>_xlfn.IFNA(VLOOKUP($A13,'B-pEC50'!$A:$IC,MATCH(DH$1,'B-pEC50'!$A$1:$IC$1,0),FALSE),"")</f>
        <v>5.1136666666666661</v>
      </c>
      <c r="DI13" s="47" t="str">
        <f>_xlfn.IFNA(VLOOKUP($A13,'B-pEC50'!$A:$IC,MATCH(DI$1,'B-pEC50'!$A$1:$IC$1,0),FALSE),"")</f>
        <v/>
      </c>
      <c r="DJ13" s="47" t="str">
        <f>_xlfn.IFNA(VLOOKUP($A13,'B-pEC50'!$A:$IC,MATCH(DJ$1,'B-pEC50'!$A$1:$IC$1,0),FALSE),"")</f>
        <v/>
      </c>
      <c r="DK13" s="47">
        <f>_xlfn.IFNA(VLOOKUP($A13,'I-pEC50'!$A:$IC,MATCH(DK$1,'I-pEC50'!$A$1:$IC$1,0),FALSE),"")</f>
        <v>6.04</v>
      </c>
      <c r="DL13" s="47">
        <f>_xlfn.IFNA(VLOOKUP($A13,'I-pEC50'!$A:$IC,MATCH(DL$1,'I-pEC50'!$A$1:$IC$1,0),FALSE),"")</f>
        <v>5.6333333333333329</v>
      </c>
      <c r="DM13" s="47" t="str">
        <f>_xlfn.IFNA(VLOOKUP($A13,'I-pEC50'!$A:$IC,MATCH(DM$1,'I-pEC50'!$A$1:$IC$1,0),FALSE),"")</f>
        <v/>
      </c>
      <c r="DN13" s="47" t="str">
        <f>_xlfn.IFNA(VLOOKUP($A13,'I-pEC50'!$A:$IC,MATCH(DN$1,'I-pEC50'!$A$1:$IC$1,0),FALSE),"")</f>
        <v/>
      </c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</row>
    <row r="14" spans="1:139" s="49" customFormat="1" x14ac:dyDescent="0.2">
      <c r="A14" s="29" t="s">
        <v>123</v>
      </c>
      <c r="B14" s="333" t="str">
        <f>VLOOKUP($A14,BI!$A:$Q,MATCH(B$1,BI!$A$1:$Q$1,0),FALSE)</f>
        <v/>
      </c>
      <c r="C14" s="373">
        <f>VLOOKUP($A14,BI!$A:$Q,MATCH(C$1,BI!$A$1:$Q$1,0),FALSE)</f>
        <v>1</v>
      </c>
      <c r="D14" s="373">
        <f>VLOOKUP($A14,BI!$A:$Q,MATCH(D$1,BI!$A$1:$Q$1,0),FALSE)</f>
        <v>1</v>
      </c>
      <c r="E14" s="373">
        <f>VLOOKUP($A14,BI!$A:$Q,MATCH(E$1,BI!$A$1:$Q$1,0),FALSE)</f>
        <v>1</v>
      </c>
      <c r="F14" s="373">
        <f>VLOOKUP($A14,BI!$A:$Q,MATCH(F$1,BI!$A$1:$Q$1,0),FALSE)</f>
        <v>1</v>
      </c>
      <c r="G14" s="373">
        <f>VLOOKUP($A14,BI!$A:$Q,MATCH(G$1,BI!$A$1:$Q$1,0),FALSE)</f>
        <v>1</v>
      </c>
      <c r="H14" s="373">
        <f>VLOOKUP($A14,BI!$A:$Q,MATCH(H$1,BI!$A$1:$Q$1,0),FALSE)</f>
        <v>1</v>
      </c>
      <c r="I14" s="373">
        <f>VLOOKUP($A14,BI!$A:$Q,MATCH(I$1,BI!$A$1:$Q$1,0),FALSE)</f>
        <v>1</v>
      </c>
      <c r="J14" s="373">
        <f>VLOOKUP($A14,BI!$A:$Q,MATCH(J$1,BI!$A$1:$Q$1,0),FALSE)</f>
        <v>1</v>
      </c>
      <c r="K14" s="373">
        <f>VLOOKUP($A14,BI!$A:$Q,MATCH(K$1,BI!$A$1:$Q$1,0),FALSE)</f>
        <v>1</v>
      </c>
      <c r="L14" s="373">
        <f>VLOOKUP($A14,BI!$A:$Q,MATCH(L$1,BI!$A$1:$Q$1,0),FALSE)</f>
        <v>1</v>
      </c>
      <c r="M14" s="373">
        <f>VLOOKUP($A14,BI!$A:$Q,MATCH(M$1,BI!$A$1:$Q$1,0),FALSE)</f>
        <v>1</v>
      </c>
      <c r="O14" s="49" t="str">
        <f>VLOOKUP($A14,BI!$A:$Q,MATCH(O$1,BI!$A$1:$Q$1,0),FALSE)</f>
        <v/>
      </c>
      <c r="P14" s="37">
        <f>VLOOKUP($A14,BI!$A:$Q,MATCH(P$1,BI!$A$1:$Q$1,0),FALSE)</f>
        <v>1</v>
      </c>
      <c r="Q14" s="37">
        <f>VLOOKUP($A14,BI!$A:$Q,MATCH(Q$1,BI!$A$1:$Q$1,0),FALSE)</f>
        <v>1</v>
      </c>
      <c r="R14" s="37">
        <f>VLOOKUP($A14,BI!$A:$Q,MATCH(R$1,BI!$A$1:$Q$1,0),FALSE)</f>
        <v>1</v>
      </c>
      <c r="S14" s="37"/>
      <c r="T14" s="61"/>
      <c r="U14" s="51"/>
      <c r="V14" s="51"/>
      <c r="W14" s="61"/>
      <c r="X14" s="51"/>
      <c r="Y14" s="61"/>
      <c r="Z14" s="51"/>
      <c r="AA14" s="51"/>
      <c r="AB14" s="51"/>
      <c r="AC14" s="61"/>
      <c r="AD14" s="51"/>
      <c r="AE14" s="44" t="str">
        <f>_xlfn.IFNA(VLOOKUP($A14,'B-pEC50'!$A:$BM,MATCH(AE$1,'B-pEC50'!$A$1:$BM$1,0),FALSE),"")</f>
        <v/>
      </c>
      <c r="AF14" s="46">
        <f>_xlfn.IFNA(VLOOKUP($A14,'B-pEC50'!$A:$BM,MATCH(AF$1,'B-pEC50'!$A$1:$BM$1,0),FALSE),"")</f>
        <v>10.06</v>
      </c>
      <c r="AG14" s="46">
        <f>_xlfn.IFNA(VLOOKUP($A14,'B-pEC50'!$A:$BM,MATCH(AG$1,'B-pEC50'!$A$1:$BM$1,0),FALSE),"")</f>
        <v>10.34</v>
      </c>
      <c r="AH14" s="46">
        <f>_xlfn.IFNA(VLOOKUP($A14,'B-pEC50'!$A:$BM,MATCH(AH$1,'B-pEC50'!$A$1:$BM$1,0),FALSE),"")</f>
        <v>10.18</v>
      </c>
      <c r="AI14" s="46">
        <f>_xlfn.IFNA(VLOOKUP($A14,'B-pEC50'!$A:$BM,MATCH(AI$1,'B-pEC50'!$A$1:$BM$1,0),FALSE),"")</f>
        <v>10.47</v>
      </c>
      <c r="AJ14" s="46">
        <f>_xlfn.IFNA(VLOOKUP($A14,'B-pEC50'!$A:$BM,MATCH(AJ$1,'B-pEC50'!$A$1:$BM$1,0),FALSE),"")</f>
        <v>9.8469999999999995</v>
      </c>
      <c r="AK14" s="45">
        <f>_xlfn.IFNA(VLOOKUP($A14,'B-pEC50'!$A:$BM,MATCH(AK$1,'B-pEC50'!$A$1:$BM$1,0),FALSE),"")</f>
        <v>7.0880000000000001</v>
      </c>
      <c r="AL14" s="45">
        <f>_xlfn.IFNA(VLOOKUP($A14,'B-pEC50'!$A:$BM,MATCH(AL$1,'B-pEC50'!$A$1:$BM$1,0),FALSE),"")</f>
        <v>6.5609999999999999</v>
      </c>
      <c r="AM14" s="45">
        <f>_xlfn.IFNA(VLOOKUP($A14,'B-pEC50'!$A:$BM,MATCH(AM$1,'B-pEC50'!$A$1:$BM$1,0),FALSE),"")</f>
        <v>6.97</v>
      </c>
      <c r="AN14" s="46">
        <f>_xlfn.IFNA(VLOOKUP($A14,'B-pEC50'!$A:$BM,MATCH(AN$1,'B-pEC50'!$A$1:$BM$1,0),FALSE),"")</f>
        <v>9.8870000000000005</v>
      </c>
      <c r="AO14" s="45">
        <f>_xlfn.IFNA(VLOOKUP($A14,'B-pEC50'!$A:$BM,MATCH(AO$1,'B-pEC50'!$A$1:$BM$1,0),FALSE),"")</f>
        <v>9.5190000000000001</v>
      </c>
      <c r="AP14" s="45">
        <f>_xlfn.IFNA(VLOOKUP($A14,'B-pEC50'!$A:$BM,MATCH(AP$1,'B-pEC50'!$A$1:$BM$1,0),FALSE),"")</f>
        <v>9.0269999999999992</v>
      </c>
      <c r="AQ14" s="47" t="str">
        <f>_xlfn.IFNA(VLOOKUP($A14,'I-pEC50'!$A:$BM,MATCH(AQ$1,'I-pEC50'!$A$1:$BM$1,0),FALSE),"")</f>
        <v/>
      </c>
      <c r="AR14" s="47">
        <f>_xlfn.IFNA(VLOOKUP($A14,'I-pEC50'!$A:$BM,MATCH(AR$1,'I-pEC50'!$A$1:$BM$1,0),FALSE),"")</f>
        <v>8.67</v>
      </c>
      <c r="AS14" s="47">
        <f>_xlfn.IFNA(VLOOKUP($A14,'I-pEC50'!$A:$BM,MATCH(AS$1,'I-pEC50'!$A$1:$BM$1,0),FALSE),"")</f>
        <v>8.67</v>
      </c>
      <c r="AT14" s="47">
        <f>_xlfn.IFNA(VLOOKUP($A14,'I-pEC50'!$A:$BM,MATCH(AT$1,'I-pEC50'!$A$1:$BM$1,0),FALSE),"")</f>
        <v>8.58</v>
      </c>
      <c r="AU14" s="47">
        <f>_xlfn.IFNA(VLOOKUP($A14,'I-pEC50'!$A:$BM,MATCH(AU$1,'I-pEC50'!$A$1:$BM$1,0),FALSE),"")</f>
        <v>8.58</v>
      </c>
      <c r="AV14" s="47">
        <f>_xlfn.IFNA(VLOOKUP($A14,'I-pEC50'!$A:$BM,MATCH(AV$1,'I-pEC50'!$A$1:$BM$1,0),FALSE),"")</f>
        <v>8.4499999999999993</v>
      </c>
      <c r="AW14" s="47">
        <f>_xlfn.IFNA(VLOOKUP($A14,'I-pEC50'!$A:$BM,MATCH(AW$1,'I-pEC50'!$A$1:$BM$1,0),FALSE),"")</f>
        <v>8.4499999999999993</v>
      </c>
      <c r="AX14" s="47">
        <f>_xlfn.IFNA(VLOOKUP($A14,'I-pEC50'!$A:$BM,MATCH(AX$1,'I-pEC50'!$A$1:$BM$1,0),FALSE),"")</f>
        <v>8.4499999999999993</v>
      </c>
      <c r="AY14" s="47">
        <f>_xlfn.IFNA(VLOOKUP($A14,'I-pEC50'!$A:$BM,MATCH(AY$1,'I-pEC50'!$A$1:$BM$1,0),FALSE),"")</f>
        <v>8.41</v>
      </c>
      <c r="AZ14" s="47">
        <f>_xlfn.IFNA(VLOOKUP($A14,'I-pEC50'!$A:$BM,MATCH(AZ$1,'I-pEC50'!$A$1:$BM$1,0),FALSE),"")</f>
        <v>8.48</v>
      </c>
      <c r="BA14" s="47">
        <f>_xlfn.IFNA(VLOOKUP($A14,'I-pEC50'!$A:$BM,MATCH(BA$1,'I-pEC50'!$A$1:$BM$1,0),FALSE),"")</f>
        <v>8.59</v>
      </c>
      <c r="BB14" s="47">
        <f>_xlfn.IFNA(VLOOKUP($A14,'I-pEC50'!$A:$BM,MATCH(BB$1,'I-pEC50'!$A$1:$BM$1,0),FALSE),"")</f>
        <v>8.57</v>
      </c>
      <c r="BC14" s="40" t="str">
        <f>_xlfn.IFNA(VLOOKUP($A14,'B-pEC50'!$A:$BM,MATCH(BC$1,'B-pEC50'!$A$1:$BM$1,0),FALSE),"")</f>
        <v/>
      </c>
      <c r="BD14" s="41">
        <f>_xlfn.IFNA(VLOOKUP($A14,'B-pEC50'!$A:$BM,MATCH(BD$1,'B-pEC50'!$A$1:$BM$1,0),FALSE),"")</f>
        <v>0.95931283905967457</v>
      </c>
      <c r="BE14" s="41">
        <f>_xlfn.IFNA(VLOOKUP($A14,'B-pEC50'!$A:$BM,MATCH(BE$1,'B-pEC50'!$A$1:$BM$1,0),FALSE),"")</f>
        <v>1.0226039783001808</v>
      </c>
      <c r="BF14" s="41">
        <f>_xlfn.IFNA(VLOOKUP($A14,'B-pEC50'!$A:$BM,MATCH(BF$1,'B-pEC50'!$A$1:$BM$1,0),FALSE),"")</f>
        <v>0.98643761301989141</v>
      </c>
      <c r="BG14" s="41">
        <f>_xlfn.IFNA(VLOOKUP($A14,'B-pEC50'!$A:$BM,MATCH(BG$1,'B-pEC50'!$A$1:$BM$1,0),FALSE),"")</f>
        <v>1.0519891500904159</v>
      </c>
      <c r="BH14" s="41">
        <f>_xlfn.IFNA(VLOOKUP($A14,'B-pEC50'!$A:$BM,MATCH(BH$1,'B-pEC50'!$A$1:$BM$1,0),FALSE),"")</f>
        <v>0.91116636528028916</v>
      </c>
      <c r="BI14" s="41">
        <f>_xlfn.IFNA(VLOOKUP($A14,'B-pEC50'!$A:$BM,MATCH(BI$1,'B-pEC50'!$A$1:$BM$1,0),FALSE),"")</f>
        <v>0.28752260397830021</v>
      </c>
      <c r="BJ14" s="41">
        <f>_xlfn.IFNA(VLOOKUP($A14,'B-pEC50'!$A:$BM,MATCH(BJ$1,'B-pEC50'!$A$1:$BM$1,0),FALSE),"")</f>
        <v>0.16839963833634722</v>
      </c>
      <c r="BK14" s="41">
        <f>_xlfn.IFNA(VLOOKUP($A14,'B-pEC50'!$A:$BM,MATCH(BK$1,'B-pEC50'!$A$1:$BM$1,0),FALSE),"")</f>
        <v>0.26084990958408677</v>
      </c>
      <c r="BL14" s="41">
        <f>_xlfn.IFNA(VLOOKUP($A14,'B-pEC50'!$A:$BM,MATCH(BL$1,'B-pEC50'!$A$1:$BM$1,0),FALSE),"")</f>
        <v>0.9202079566003617</v>
      </c>
      <c r="BM14" s="41">
        <f>_xlfn.IFNA(VLOOKUP($A14,'B-pEC50'!$A:$BM,MATCH(BM$1,'B-pEC50'!$A$1:$BM$1,0),FALSE),"")</f>
        <v>0.83702531645569622</v>
      </c>
      <c r="BN14" s="41">
        <f>_xlfn.IFNA(VLOOKUP($A14,'B-pEC50'!$A:$BM,MATCH(BN$1,'B-pEC50'!$A$1:$BM$1,0),FALSE),"")</f>
        <v>0.72581374321880632</v>
      </c>
      <c r="BO14" s="47" t="str">
        <f>_xlfn.IFNA(VLOOKUP($A14,'I-pEC50'!$A:$BM,MATCH(BO$1,'I-pEC50'!$A$1:$BM$1,0),FALSE),"")</f>
        <v/>
      </c>
      <c r="BP14" s="47">
        <f>_xlfn.IFNA(VLOOKUP($A14,'I-pEC50'!$A:$BM,MATCH(BP$1,'I-pEC50'!$A$1:$BM$1,0),FALSE),"")</f>
        <v>0.59098786828422889</v>
      </c>
      <c r="BQ14" s="47">
        <f>_xlfn.IFNA(VLOOKUP($A14,'I-pEC50'!$A:$BM,MATCH(BQ$1,'I-pEC50'!$A$1:$BM$1,0),FALSE),"")</f>
        <v>0.59098786828422889</v>
      </c>
      <c r="BR14" s="47">
        <f>_xlfn.IFNA(VLOOKUP($A14,'I-pEC50'!$A:$BM,MATCH(BR$1,'I-pEC50'!$A$1:$BM$1,0),FALSE),"")</f>
        <v>0.57538994800693255</v>
      </c>
      <c r="BS14" s="47">
        <f>_xlfn.IFNA(VLOOKUP($A14,'I-pEC50'!$A:$BM,MATCH(BS$1,'I-pEC50'!$A$1:$BM$1,0),FALSE),"")</f>
        <v>0.57538994800693255</v>
      </c>
      <c r="BT14" s="47">
        <f>_xlfn.IFNA(VLOOKUP($A14,'I-pEC50'!$A:$BM,MATCH(BT$1,'I-pEC50'!$A$1:$BM$1,0),FALSE),"")</f>
        <v>0.55285961871750433</v>
      </c>
      <c r="BU14" s="47">
        <f>_xlfn.IFNA(VLOOKUP($A14,'I-pEC50'!$A:$BM,MATCH(BU$1,'I-pEC50'!$A$1:$BM$1,0),FALSE),"")</f>
        <v>0.55285961871750433</v>
      </c>
      <c r="BV14" s="47">
        <f>_xlfn.IFNA(VLOOKUP($A14,'I-pEC50'!$A:$BM,MATCH(BV$1,'I-pEC50'!$A$1:$BM$1,0),FALSE),"")</f>
        <v>0.55285961871750433</v>
      </c>
      <c r="BW14" s="47">
        <f>_xlfn.IFNA(VLOOKUP($A14,'I-pEC50'!$A:$BM,MATCH(BW$1,'I-pEC50'!$A$1:$BM$1,0),FALSE),"")</f>
        <v>0.54592720970537267</v>
      </c>
      <c r="BX14" s="47">
        <f>_xlfn.IFNA(VLOOKUP($A14,'I-pEC50'!$A:$BM,MATCH(BX$1,'I-pEC50'!$A$1:$BM$1,0),FALSE),"")</f>
        <v>0.5580589254766033</v>
      </c>
      <c r="BY14" s="47">
        <f>_xlfn.IFNA(VLOOKUP($A14,'I-pEC50'!$A:$BM,MATCH(BY$1,'I-pEC50'!$A$1:$BM$1,0),FALSE),"")</f>
        <v>0.57712305025996535</v>
      </c>
      <c r="BZ14" s="47">
        <f>_xlfn.IFNA(VLOOKUP($A14,'I-pEC50'!$A:$BM,MATCH(BZ$1,'I-pEC50'!$A$1:$BM$1,0),FALSE),"")</f>
        <v>0.57365684575389964</v>
      </c>
      <c r="CA14" s="40" t="str">
        <f>_xlfn.IFNA(VLOOKUP($A14,'B-pEC50'!$A:$BM,MATCH(CA$1,'B-pEC50'!$A$1:$BM$1,0),FALSE),"")</f>
        <v/>
      </c>
      <c r="CB14" s="41">
        <f>_xlfn.IFNA(VLOOKUP($A14,'B-pEC50'!$A:$BM,MATCH(CB$1,'B-pEC50'!$A$1:$BM$1,0),FALSE),"")</f>
        <v>0.89511383985674087</v>
      </c>
      <c r="CC14" s="41">
        <f>_xlfn.IFNA(VLOOKUP($A14,'B-pEC50'!$A:$BM,MATCH(CC$1,'B-pEC50'!$A$1:$BM$1,0),FALSE),"")</f>
        <v>0.96674341263750296</v>
      </c>
      <c r="CD14" s="41">
        <f>_xlfn.IFNA(VLOOKUP($A14,'B-pEC50'!$A:$BM,MATCH(CD$1,'B-pEC50'!$A$1:$BM$1,0),FALSE),"")</f>
        <v>0.92581222819135311</v>
      </c>
      <c r="CE14" s="41">
        <f>_xlfn.IFNA(VLOOKUP($A14,'B-pEC50'!$A:$BM,MATCH(CE$1,'B-pEC50'!$A$1:$BM$1,0),FALSE),"")</f>
        <v>1</v>
      </c>
      <c r="CF14" s="41">
        <f>_xlfn.IFNA(VLOOKUP($A14,'B-pEC50'!$A:$BM,MATCH(CF$1,'B-pEC50'!$A$1:$BM$1,0),FALSE),"")</f>
        <v>0.84062420056280351</v>
      </c>
      <c r="CG14" s="41">
        <f>_xlfn.IFNA(VLOOKUP($A14,'B-pEC50'!$A:$BM,MATCH(CG$1,'B-pEC50'!$A$1:$BM$1,0),FALSE),"")</f>
        <v>0.13481708876950627</v>
      </c>
      <c r="CH14" s="41">
        <f>_xlfn.IFNA(VLOOKUP($A14,'B-pEC50'!$A:$BM,MATCH(CH$1,'B-pEC50'!$A$1:$BM$1,0),FALSE),"")</f>
        <v>0</v>
      </c>
      <c r="CI14" s="41">
        <f>_xlfn.IFNA(VLOOKUP($A14,'B-pEC50'!$A:$BM,MATCH(CI$1,'B-pEC50'!$A$1:$BM$1,0),FALSE),"")</f>
        <v>0.10463034024047065</v>
      </c>
      <c r="CJ14" s="41">
        <f>_xlfn.IFNA(VLOOKUP($A14,'B-pEC50'!$A:$BM,MATCH(CJ$1,'B-pEC50'!$A$1:$BM$1,0),FALSE),"")</f>
        <v>0.85085699667434123</v>
      </c>
      <c r="CK14" s="41">
        <f>_xlfn.IFNA(VLOOKUP($A14,'B-pEC50'!$A:$BM,MATCH(CK$1,'B-pEC50'!$A$1:$BM$1,0),FALSE),"")</f>
        <v>0.75671527244819636</v>
      </c>
      <c r="CL14" s="41">
        <f>_xlfn.IFNA(VLOOKUP($A14,'B-pEC50'!$A:$BM,MATCH(CL$1,'B-pEC50'!$A$1:$BM$1,0),FALSE),"")</f>
        <v>0.63085188027628525</v>
      </c>
      <c r="CM14" s="47" t="str">
        <f>_xlfn.IFNA(VLOOKUP($A14,'I-pEC50'!$A:$BQ,MATCH(CM$1,'I-pEC50'!$A$1:$BQ$1,0),FALSE),"")</f>
        <v/>
      </c>
      <c r="CN14" s="47">
        <f>_xlfn.IFNA(VLOOKUP($A14,'I-pEC50'!$A:$BQ,MATCH(CN$1,'I-pEC50'!$A$1:$BQ$1,0),FALSE),"")</f>
        <v>1</v>
      </c>
      <c r="CO14" s="47">
        <f>_xlfn.IFNA(VLOOKUP($A14,'I-pEC50'!$A:$BQ,MATCH(CO$1,'I-pEC50'!$A$1:$BQ$1,0),FALSE),"")</f>
        <v>1</v>
      </c>
      <c r="CP14" s="47">
        <f>_xlfn.IFNA(VLOOKUP($A14,'I-pEC50'!$A:$BQ,MATCH(CP$1,'I-pEC50'!$A$1:$BQ$1,0),FALSE),"")</f>
        <v>0.65384615384615408</v>
      </c>
      <c r="CQ14" s="47">
        <f>_xlfn.IFNA(VLOOKUP($A14,'I-pEC50'!$A:$BQ,MATCH(CQ$1,'I-pEC50'!$A$1:$BQ$1,0),FALSE),"")</f>
        <v>0.65384615384615408</v>
      </c>
      <c r="CR14" s="47">
        <f>_xlfn.IFNA(VLOOKUP($A14,'I-pEC50'!$A:$BQ,MATCH(CR$1,'I-pEC50'!$A$1:$BQ$1,0),FALSE),"")</f>
        <v>0.15384615384615069</v>
      </c>
      <c r="CS14" s="47">
        <f>_xlfn.IFNA(VLOOKUP($A14,'I-pEC50'!$A:$BQ,MATCH(CS$1,'I-pEC50'!$A$1:$BQ$1,0),FALSE),"")</f>
        <v>0.15384615384615069</v>
      </c>
      <c r="CT14" s="47">
        <f>_xlfn.IFNA(VLOOKUP($A14,'I-pEC50'!$A:$BQ,MATCH(CT$1,'I-pEC50'!$A$1:$BQ$1,0),FALSE),"")</f>
        <v>0.15384615384615069</v>
      </c>
      <c r="CU14" s="47">
        <f>_xlfn.IFNA(VLOOKUP($A14,'I-pEC50'!$A:$BQ,MATCH(CU$1,'I-pEC50'!$A$1:$BQ$1,0),FALSE),"")</f>
        <v>0</v>
      </c>
      <c r="CV14" s="47">
        <f>_xlfn.IFNA(VLOOKUP($A14,'I-pEC50'!$A:$BQ,MATCH(CV$1,'I-pEC50'!$A$1:$BQ$1,0),FALSE),"")</f>
        <v>0.26923076923077055</v>
      </c>
      <c r="CW14" s="47">
        <f>_xlfn.IFNA(VLOOKUP($A14,'I-pEC50'!$A:$BQ,MATCH(CW$1,'I-pEC50'!$A$1:$BQ$1,0),FALSE),"")</f>
        <v>0.69230769230769174</v>
      </c>
      <c r="CX14" s="47">
        <f>_xlfn.IFNA(VLOOKUP($A14,'I-pEC50'!$A:$BQ,MATCH(CX$1,'I-pEC50'!$A$1:$BQ$1,0),FALSE),"")</f>
        <v>0.61538461538461642</v>
      </c>
      <c r="CY14" s="105"/>
      <c r="CZ14" s="47"/>
      <c r="DA14" s="47"/>
      <c r="DB14" s="47"/>
      <c r="DC14" s="47"/>
      <c r="DD14" s="47"/>
      <c r="DE14" s="47"/>
      <c r="DF14" s="47"/>
      <c r="DG14" s="105"/>
      <c r="DH14" s="47"/>
      <c r="DI14" s="47"/>
      <c r="DJ14" s="47"/>
      <c r="DK14" s="47"/>
      <c r="DL14" s="47"/>
      <c r="DM14" s="47"/>
      <c r="DN14" s="4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</row>
    <row r="15" spans="1:139" s="49" customFormat="1" x14ac:dyDescent="0.2">
      <c r="A15" s="29" t="s">
        <v>20</v>
      </c>
      <c r="B15" s="333">
        <f>VLOOKUP($A15,BI!$A:$Q,MATCH(B$1,BI!$A$1:$Q$1,0),FALSE)</f>
        <v>1</v>
      </c>
      <c r="C15" s="373" t="str">
        <f>VLOOKUP($A15,BI!$A:$Q,MATCH(C$1,BI!$A$1:$Q$1,0),FALSE)</f>
        <v/>
      </c>
      <c r="D15" s="373" t="str">
        <f>VLOOKUP($A15,BI!$A:$Q,MATCH(D$1,BI!$A$1:$Q$1,0),FALSE)</f>
        <v/>
      </c>
      <c r="E15" s="373" t="str">
        <f>VLOOKUP($A15,BI!$A:$Q,MATCH(E$1,BI!$A$1:$Q$1,0),FALSE)</f>
        <v/>
      </c>
      <c r="F15" s="373" t="str">
        <f>VLOOKUP($A15,BI!$A:$Q,MATCH(F$1,BI!$A$1:$Q$1,0),FALSE)</f>
        <v/>
      </c>
      <c r="G15" s="373" t="str">
        <f>VLOOKUP($A15,BI!$A:$Q,MATCH(G$1,BI!$A$1:$Q$1,0),FALSE)</f>
        <v/>
      </c>
      <c r="H15" s="373">
        <f>VLOOKUP($A15,BI!$A:$Q,MATCH(H$1,BI!$A$1:$Q$1,0),FALSE)</f>
        <v>1</v>
      </c>
      <c r="I15" s="373">
        <f>VLOOKUP($A15,BI!$A:$Q,MATCH(I$1,BI!$A$1:$Q$1,0),FALSE)</f>
        <v>1</v>
      </c>
      <c r="J15" s="373" t="str">
        <f>VLOOKUP($A15,BI!$A:$Q,MATCH(J$1,BI!$A$1:$Q$1,0),FALSE)</f>
        <v/>
      </c>
      <c r="K15" s="373" t="str">
        <f>VLOOKUP($A15,BI!$A:$Q,MATCH(K$1,BI!$A$1:$Q$1,0),FALSE)</f>
        <v/>
      </c>
      <c r="L15" s="373" t="str">
        <f>VLOOKUP($A15,BI!$A:$Q,MATCH(L$1,BI!$A$1:$Q$1,0),FALSE)</f>
        <v/>
      </c>
      <c r="M15" s="373" t="str">
        <f>VLOOKUP($A15,BI!$A:$Q,MATCH(M$1,BI!$A$1:$Q$1,0),FALSE)</f>
        <v/>
      </c>
      <c r="N15" s="49">
        <f t="shared" si="1"/>
        <v>3</v>
      </c>
      <c r="O15" s="49">
        <f>VLOOKUP($A15,BI!$A:$Q,MATCH(O$1,BI!$A$1:$Q$1,0),FALSE)</f>
        <v>1</v>
      </c>
      <c r="P15" s="37" t="str">
        <f>VLOOKUP($A15,BI!$A:$Q,MATCH(P$1,BI!$A$1:$Q$1,0),FALSE)</f>
        <v/>
      </c>
      <c r="Q15" s="37">
        <f>VLOOKUP($A15,BI!$A:$Q,MATCH(Q$1,BI!$A$1:$Q$1,0),FALSE)</f>
        <v>1</v>
      </c>
      <c r="R15" s="37" t="str">
        <f>VLOOKUP($A15,BI!$A:$Q,MATCH(R$1,BI!$A$1:$Q$1,0),FALSE)</f>
        <v/>
      </c>
      <c r="S15" s="37">
        <f t="shared" si="0"/>
        <v>2</v>
      </c>
      <c r="T15" s="61" cm="1">
        <f t="array" ref="T15">IFERROR(IF(N15&gt;2,RSQ(IF($B15:$M15&lt;&gt;"",AE15:AP15,""),IF($B15:$M15&lt;&gt;"",AQ15:BB15,"")),""),"")</f>
        <v>0.99886689204577706</v>
      </c>
      <c r="U15" s="51" cm="1">
        <f t="array" ref="U15">IFERROR(IF($N15&gt;2,RSQ(IF($AE15:$AP15&lt;&gt;"",BC15:BN15,""),IF($AE15:$AP15&lt;&gt;"",BO15:BZ15,"")),""),"")</f>
        <v>0.99886689204577683</v>
      </c>
      <c r="V15" s="51" cm="1">
        <f t="array" ref="V15">IFERROR(IF($N15&gt;2,RSQ(IF($B15:$M15&lt;&gt;"",CA15:CL15,""),IF($B15:$M15&lt;&gt;"",CM15:CX15,"")),""),"")</f>
        <v>0.99886689204577706</v>
      </c>
      <c r="W15" s="61" t="str" cm="1">
        <f t="array" ref="W15">IFERROR(IF(AND($S15&gt;2,$N15&gt;2),RSQ(IF($B15:$M15&lt;&gt;"",AE15:AP15,""),IF($B15:$M15&lt;&gt;"",AQ15:BB15,"")),""),"")</f>
        <v/>
      </c>
      <c r="X15" s="51" t="str" cm="1">
        <f t="array" ref="X15">IFERROR(IF(AND($S15&gt;2,$N15&gt;2),RSQ(IF($AE15:$AP15&lt;&gt;"",BC15:BN15,""),IF($AE15:$AP15&lt;&gt;"",BO15:BZ15,"")),""),"")</f>
        <v/>
      </c>
      <c r="Y15" s="61" t="str" cm="1">
        <f t="array" ref="Y15">IFERROR(IF(COUNT(C15:G15)&gt;2,RSQ(IF($C15:$G15&lt;&gt;"",AF15:AJ15,""),IF($C15:$G15&lt;&gt;"",AR15:AV15,"")),""),"")</f>
        <v/>
      </c>
      <c r="Z15" s="51" t="str" cm="1">
        <f t="array" ref="Z15">IFERROR(IF(COUNT(C15:G15)&gt;2,RSQ(IF($C15:$G15&lt;&gt;"",BD15:BH15,""),IF($C15:$G15&lt;&gt;"",BP15:BT15,"")),""),"")</f>
        <v/>
      </c>
      <c r="AA15" s="51" t="str" cm="1">
        <f t="array" ref="AA15">IFERROR(IF(COUNT(H15:K15)&gt;2,RSQ(IF($H15:$K15&lt;&gt;"",AK15:AN15,""),IF($H15:$K15&lt;&gt;"",AW15:AZ15,"")),""),"")</f>
        <v/>
      </c>
      <c r="AB15" s="51" t="str" cm="1">
        <f t="array" ref="AB15">IFERROR(IF(COUNT(H15:K15)&gt;2,RSQ(IF($H15:$K15&lt;&gt;"",BI15:BL15,""),IF($H15:$K15&lt;&gt;"",BU15:BX15,"")),""),"")</f>
        <v/>
      </c>
      <c r="AC15" s="61" t="str" cm="1">
        <f t="array" ref="AC15">IFERROR(IF($S15&gt;2,RSQ(IF($O15:$R15&lt;&gt;"",CY15:DB15,""),IF($O15:$R15&lt;&gt;"",DC15:DF15,"")),""),"")</f>
        <v/>
      </c>
      <c r="AD15" s="51" t="str" cm="1">
        <f t="array" ref="AD15">IFERROR(IF($S15&gt;2,RSQ(IF($O15:$R15&lt;&gt;"",DG15:DJ15,""),IF($O15:$R15&lt;&gt;"",DK15:DN15,"")),""),"")</f>
        <v/>
      </c>
      <c r="AE15" s="44">
        <f>_xlfn.IFNA(VLOOKUP($A15,'B-pEC50'!$A:$BM,MATCH(AE$1,'B-pEC50'!$A$1:$BM$1,0),FALSE),"")</f>
        <v>10.24</v>
      </c>
      <c r="AF15" s="46" t="str">
        <f>_xlfn.IFNA(VLOOKUP($A15,'B-pEC50'!$A:$BM,MATCH(AF$1,'B-pEC50'!$A$1:$BM$1,0),FALSE),"")</f>
        <v/>
      </c>
      <c r="AG15" s="46" t="str">
        <f>_xlfn.IFNA(VLOOKUP($A15,'B-pEC50'!$A:$BM,MATCH(AG$1,'B-pEC50'!$A$1:$BM$1,0),FALSE),"")</f>
        <v/>
      </c>
      <c r="AH15" s="46" t="str">
        <f>_xlfn.IFNA(VLOOKUP($A15,'B-pEC50'!$A:$BM,MATCH(AH$1,'B-pEC50'!$A$1:$BM$1,0),FALSE),"")</f>
        <v/>
      </c>
      <c r="AI15" s="46" t="str">
        <f>_xlfn.IFNA(VLOOKUP($A15,'B-pEC50'!$A:$BM,MATCH(AI$1,'B-pEC50'!$A$1:$BM$1,0),FALSE),"")</f>
        <v/>
      </c>
      <c r="AJ15" s="46" t="str">
        <f>_xlfn.IFNA(VLOOKUP($A15,'B-pEC50'!$A:$BM,MATCH(AJ$1,'B-pEC50'!$A$1:$BM$1,0),FALSE),"")</f>
        <v/>
      </c>
      <c r="AK15" s="45">
        <f>_xlfn.IFNA(VLOOKUP($A15,'B-pEC50'!$A:$BM,MATCH(AK$1,'B-pEC50'!$A$1:$BM$1,0),FALSE),"")</f>
        <v>7.87</v>
      </c>
      <c r="AL15" s="45">
        <f>_xlfn.IFNA(VLOOKUP($A15,'B-pEC50'!$A:$BM,MATCH(AL$1,'B-pEC50'!$A$1:$BM$1,0),FALSE),"")</f>
        <v>7.7759999999999998</v>
      </c>
      <c r="AM15" s="45" t="str">
        <f>_xlfn.IFNA(VLOOKUP($A15,'B-pEC50'!$A:$BM,MATCH(AM$1,'B-pEC50'!$A$1:$BM$1,0),FALSE),"")</f>
        <v/>
      </c>
      <c r="AN15" s="46" t="str">
        <f>_xlfn.IFNA(VLOOKUP($A15,'B-pEC50'!$A:$BM,MATCH(AN$1,'B-pEC50'!$A$1:$BM$1,0),FALSE),"")</f>
        <v/>
      </c>
      <c r="AO15" s="45" t="str">
        <f>_xlfn.IFNA(VLOOKUP($A15,'B-pEC50'!$A:$BM,MATCH(AO$1,'B-pEC50'!$A$1:$BM$1,0),FALSE),"")</f>
        <v/>
      </c>
      <c r="AP15" s="45" t="str">
        <f>_xlfn.IFNA(VLOOKUP($A15,'B-pEC50'!$A:$BM,MATCH(AP$1,'B-pEC50'!$A$1:$BM$1,0),FALSE),"")</f>
        <v/>
      </c>
      <c r="AQ15" s="47">
        <f>_xlfn.IFNA(VLOOKUP($A15,'I-pEC50'!$A:$BM,MATCH(AQ$1,'I-pEC50'!$A$1:$BM$1,0),FALSE),"")</f>
        <v>11.03</v>
      </c>
      <c r="AR15" s="47" t="str">
        <f>_xlfn.IFNA(VLOOKUP($A15,'I-pEC50'!$A:$BM,MATCH(AR$1,'I-pEC50'!$A$1:$BM$1,0),FALSE),"")</f>
        <v/>
      </c>
      <c r="AS15" s="47" t="str">
        <f>_xlfn.IFNA(VLOOKUP($A15,'I-pEC50'!$A:$BM,MATCH(AS$1,'I-pEC50'!$A$1:$BM$1,0),FALSE),"")</f>
        <v/>
      </c>
      <c r="AT15" s="47" t="str">
        <f>_xlfn.IFNA(VLOOKUP($A15,'I-pEC50'!$A:$BM,MATCH(AT$1,'I-pEC50'!$A$1:$BM$1,0),FALSE),"")</f>
        <v/>
      </c>
      <c r="AU15" s="47" t="str">
        <f>_xlfn.IFNA(VLOOKUP($A15,'I-pEC50'!$A:$BM,MATCH(AU$1,'I-pEC50'!$A$1:$BM$1,0),FALSE),"")</f>
        <v/>
      </c>
      <c r="AV15" s="47" t="str">
        <f>_xlfn.IFNA(VLOOKUP($A15,'I-pEC50'!$A:$BM,MATCH(AV$1,'I-pEC50'!$A$1:$BM$1,0),FALSE),"")</f>
        <v/>
      </c>
      <c r="AW15" s="47">
        <f>_xlfn.IFNA(VLOOKUP($A15,'I-pEC50'!$A:$BM,MATCH(AW$1,'I-pEC50'!$A$1:$BM$1,0),FALSE),"")</f>
        <v>9.09</v>
      </c>
      <c r="AX15" s="47">
        <f>_xlfn.IFNA(VLOOKUP($A15,'I-pEC50'!$A:$BM,MATCH(AX$1,'I-pEC50'!$A$1:$BM$1,0),FALSE),"")</f>
        <v>9.09</v>
      </c>
      <c r="AY15" s="47" t="str">
        <f>_xlfn.IFNA(VLOOKUP($A15,'I-pEC50'!$A:$BM,MATCH(AY$1,'I-pEC50'!$A$1:$BM$1,0),FALSE),"")</f>
        <v/>
      </c>
      <c r="AZ15" s="47" t="str">
        <f>_xlfn.IFNA(VLOOKUP($A15,'I-pEC50'!$A:$BM,MATCH(AZ$1,'I-pEC50'!$A$1:$BM$1,0),FALSE),"")</f>
        <v/>
      </c>
      <c r="BA15" s="47" t="str">
        <f>_xlfn.IFNA(VLOOKUP($A15,'I-pEC50'!$A:$BM,MATCH(BA$1,'I-pEC50'!$A$1:$BM$1,0),FALSE),"")</f>
        <v/>
      </c>
      <c r="BB15" s="47" t="str">
        <f>_xlfn.IFNA(VLOOKUP($A15,'I-pEC50'!$A:$BM,MATCH(BB$1,'I-pEC50'!$A$1:$BM$1,0),FALSE),"")</f>
        <v/>
      </c>
      <c r="BC15" s="40">
        <f>_xlfn.IFNA(VLOOKUP($A15,'B-pEC50'!$A:$BM,MATCH(BC$1,'B-pEC50'!$A$1:$BM$1,0),FALSE),"")</f>
        <v>1</v>
      </c>
      <c r="BD15" s="41" t="str">
        <f>_xlfn.IFNA(VLOOKUP($A15,'B-pEC50'!$A:$BM,MATCH(BD$1,'B-pEC50'!$A$1:$BM$1,0),FALSE),"")</f>
        <v/>
      </c>
      <c r="BE15" s="41" t="str">
        <f>_xlfn.IFNA(VLOOKUP($A15,'B-pEC50'!$A:$BM,MATCH(BE$1,'B-pEC50'!$A$1:$BM$1,0),FALSE),"")</f>
        <v/>
      </c>
      <c r="BF15" s="41" t="str">
        <f>_xlfn.IFNA(VLOOKUP($A15,'B-pEC50'!$A:$BM,MATCH(BF$1,'B-pEC50'!$A$1:$BM$1,0),FALSE),"")</f>
        <v/>
      </c>
      <c r="BG15" s="41" t="str">
        <f>_xlfn.IFNA(VLOOKUP($A15,'B-pEC50'!$A:$BM,MATCH(BG$1,'B-pEC50'!$A$1:$BM$1,0),FALSE),"")</f>
        <v/>
      </c>
      <c r="BH15" s="41" t="str">
        <f>_xlfn.IFNA(VLOOKUP($A15,'B-pEC50'!$A:$BM,MATCH(BH$1,'B-pEC50'!$A$1:$BM$1,0),FALSE),"")</f>
        <v/>
      </c>
      <c r="BI15" s="41">
        <f>_xlfn.IFNA(VLOOKUP($A15,'B-pEC50'!$A:$BM,MATCH(BI$1,'B-pEC50'!$A$1:$BM$1,0),FALSE),"")</f>
        <v>0.4642857142857143</v>
      </c>
      <c r="BJ15" s="41">
        <f>_xlfn.IFNA(VLOOKUP($A15,'B-pEC50'!$A:$BM,MATCH(BJ$1,'B-pEC50'!$A$1:$BM$1,0),FALSE),"")</f>
        <v>0.44303797468354428</v>
      </c>
      <c r="BK15" s="41" t="str">
        <f>_xlfn.IFNA(VLOOKUP($A15,'B-pEC50'!$A:$BM,MATCH(BK$1,'B-pEC50'!$A$1:$BM$1,0),FALSE),"")</f>
        <v/>
      </c>
      <c r="BL15" s="41" t="str">
        <f>_xlfn.IFNA(VLOOKUP($A15,'B-pEC50'!$A:$BM,MATCH(BL$1,'B-pEC50'!$A$1:$BM$1,0),FALSE),"")</f>
        <v/>
      </c>
      <c r="BM15" s="41" t="str">
        <f>_xlfn.IFNA(VLOOKUP($A15,'B-pEC50'!$A:$BM,MATCH(BM$1,'B-pEC50'!$A$1:$BM$1,0),FALSE),"")</f>
        <v/>
      </c>
      <c r="BN15" s="41" t="str">
        <f>_xlfn.IFNA(VLOOKUP($A15,'B-pEC50'!$A:$BM,MATCH(BN$1,'B-pEC50'!$A$1:$BM$1,0),FALSE),"")</f>
        <v/>
      </c>
      <c r="BO15" s="47">
        <f>_xlfn.IFNA(VLOOKUP($A15,'I-pEC50'!$A:$BM,MATCH(BO$1,'I-pEC50'!$A$1:$BM$1,0),FALSE),"")</f>
        <v>1</v>
      </c>
      <c r="BP15" s="47" t="str">
        <f>_xlfn.IFNA(VLOOKUP($A15,'I-pEC50'!$A:$BM,MATCH(BP$1,'I-pEC50'!$A$1:$BM$1,0),FALSE),"")</f>
        <v/>
      </c>
      <c r="BQ15" s="47" t="str">
        <f>_xlfn.IFNA(VLOOKUP($A15,'I-pEC50'!$A:$BM,MATCH(BQ$1,'I-pEC50'!$A$1:$BM$1,0),FALSE),"")</f>
        <v/>
      </c>
      <c r="BR15" s="47" t="str">
        <f>_xlfn.IFNA(VLOOKUP($A15,'I-pEC50'!$A:$BM,MATCH(BR$1,'I-pEC50'!$A$1:$BM$1,0),FALSE),"")</f>
        <v/>
      </c>
      <c r="BS15" s="47" t="str">
        <f>_xlfn.IFNA(VLOOKUP($A15,'I-pEC50'!$A:$BM,MATCH(BS$1,'I-pEC50'!$A$1:$BM$1,0),FALSE),"")</f>
        <v/>
      </c>
      <c r="BT15" s="47" t="str">
        <f>_xlfn.IFNA(VLOOKUP($A15,'I-pEC50'!$A:$BM,MATCH(BT$1,'I-pEC50'!$A$1:$BM$1,0),FALSE),"")</f>
        <v/>
      </c>
      <c r="BU15" s="47">
        <f>_xlfn.IFNA(VLOOKUP($A15,'I-pEC50'!$A:$BM,MATCH(BU$1,'I-pEC50'!$A$1:$BM$1,0),FALSE),"")</f>
        <v>0.66377816291161185</v>
      </c>
      <c r="BV15" s="47">
        <f>_xlfn.IFNA(VLOOKUP($A15,'I-pEC50'!$A:$BM,MATCH(BV$1,'I-pEC50'!$A$1:$BM$1,0),FALSE),"")</f>
        <v>0.66377816291161185</v>
      </c>
      <c r="BW15" s="47" t="str">
        <f>_xlfn.IFNA(VLOOKUP($A15,'I-pEC50'!$A:$BM,MATCH(BW$1,'I-pEC50'!$A$1:$BM$1,0),FALSE),"")</f>
        <v/>
      </c>
      <c r="BX15" s="47" t="str">
        <f>_xlfn.IFNA(VLOOKUP($A15,'I-pEC50'!$A:$BM,MATCH(BX$1,'I-pEC50'!$A$1:$BM$1,0),FALSE),"")</f>
        <v/>
      </c>
      <c r="BY15" s="47" t="str">
        <f>_xlfn.IFNA(VLOOKUP($A15,'I-pEC50'!$A:$BM,MATCH(BY$1,'I-pEC50'!$A$1:$BM$1,0),FALSE),"")</f>
        <v/>
      </c>
      <c r="BZ15" s="47" t="str">
        <f>_xlfn.IFNA(VLOOKUP($A15,'I-pEC50'!$A:$BM,MATCH(BZ$1,'I-pEC50'!$A$1:$BM$1,0),FALSE),"")</f>
        <v/>
      </c>
      <c r="CA15" s="40">
        <f>_xlfn.IFNA(VLOOKUP($A15,'B-pEC50'!$A:$BM,MATCH(CA$1,'B-pEC50'!$A$1:$BM$1,0),FALSE),"")</f>
        <v>1</v>
      </c>
      <c r="CB15" s="41" t="str">
        <f>_xlfn.IFNA(VLOOKUP($A15,'B-pEC50'!$A:$BM,MATCH(CB$1,'B-pEC50'!$A$1:$BM$1,0),FALSE),"")</f>
        <v/>
      </c>
      <c r="CC15" s="41" t="str">
        <f>_xlfn.IFNA(VLOOKUP($A15,'B-pEC50'!$A:$BM,MATCH(CC$1,'B-pEC50'!$A$1:$BM$1,0),FALSE),"")</f>
        <v/>
      </c>
      <c r="CD15" s="41" t="str">
        <f>_xlfn.IFNA(VLOOKUP($A15,'B-pEC50'!$A:$BM,MATCH(CD$1,'B-pEC50'!$A$1:$BM$1,0),FALSE),"")</f>
        <v/>
      </c>
      <c r="CE15" s="41" t="str">
        <f>_xlfn.IFNA(VLOOKUP($A15,'B-pEC50'!$A:$BM,MATCH(CE$1,'B-pEC50'!$A$1:$BM$1,0),FALSE),"")</f>
        <v/>
      </c>
      <c r="CF15" s="41" t="str">
        <f>_xlfn.IFNA(VLOOKUP($A15,'B-pEC50'!$A:$BM,MATCH(CF$1,'B-pEC50'!$A$1:$BM$1,0),FALSE),"")</f>
        <v/>
      </c>
      <c r="CG15" s="41">
        <f>_xlfn.IFNA(VLOOKUP($A15,'B-pEC50'!$A:$BM,MATCH(CG$1,'B-pEC50'!$A$1:$BM$1,0),FALSE),"")</f>
        <v>3.8149350649350766E-2</v>
      </c>
      <c r="CH15" s="41">
        <f>_xlfn.IFNA(VLOOKUP($A15,'B-pEC50'!$A:$BM,MATCH(CH$1,'B-pEC50'!$A$1:$BM$1,0),FALSE),"")</f>
        <v>0</v>
      </c>
      <c r="CI15" s="41" t="str">
        <f>_xlfn.IFNA(VLOOKUP($A15,'B-pEC50'!$A:$BM,MATCH(CI$1,'B-pEC50'!$A$1:$BM$1,0),FALSE),"")</f>
        <v/>
      </c>
      <c r="CJ15" s="41" t="str">
        <f>_xlfn.IFNA(VLOOKUP($A15,'B-pEC50'!$A:$BM,MATCH(CJ$1,'B-pEC50'!$A$1:$BM$1,0),FALSE),"")</f>
        <v/>
      </c>
      <c r="CK15" s="41" t="str">
        <f>_xlfn.IFNA(VLOOKUP($A15,'B-pEC50'!$A:$BM,MATCH(CK$1,'B-pEC50'!$A$1:$BM$1,0),FALSE),"")</f>
        <v/>
      </c>
      <c r="CL15" s="41" t="str">
        <f>_xlfn.IFNA(VLOOKUP($A15,'B-pEC50'!$A:$BM,MATCH(CL$1,'B-pEC50'!$A$1:$BM$1,0),FALSE),"")</f>
        <v/>
      </c>
      <c r="CM15" s="47">
        <f>_xlfn.IFNA(VLOOKUP($A15,'I-pEC50'!$A:$BQ,MATCH(CM$1,'I-pEC50'!$A$1:$BQ$1,0),FALSE),"")</f>
        <v>1</v>
      </c>
      <c r="CN15" s="47" t="str">
        <f>_xlfn.IFNA(VLOOKUP($A15,'I-pEC50'!$A:$BQ,MATCH(CN$1,'I-pEC50'!$A$1:$BQ$1,0),FALSE),"")</f>
        <v/>
      </c>
      <c r="CO15" s="47" t="str">
        <f>_xlfn.IFNA(VLOOKUP($A15,'I-pEC50'!$A:$BQ,MATCH(CO$1,'I-pEC50'!$A$1:$BQ$1,0),FALSE),"")</f>
        <v/>
      </c>
      <c r="CP15" s="47" t="str">
        <f>_xlfn.IFNA(VLOOKUP($A15,'I-pEC50'!$A:$BQ,MATCH(CP$1,'I-pEC50'!$A$1:$BQ$1,0),FALSE),"")</f>
        <v/>
      </c>
      <c r="CQ15" s="47" t="str">
        <f>_xlfn.IFNA(VLOOKUP($A15,'I-pEC50'!$A:$BQ,MATCH(CQ$1,'I-pEC50'!$A$1:$BQ$1,0),FALSE),"")</f>
        <v/>
      </c>
      <c r="CR15" s="47" t="str">
        <f>_xlfn.IFNA(VLOOKUP($A15,'I-pEC50'!$A:$BQ,MATCH(CR$1,'I-pEC50'!$A$1:$BQ$1,0),FALSE),"")</f>
        <v/>
      </c>
      <c r="CS15" s="47">
        <f>_xlfn.IFNA(VLOOKUP($A15,'I-pEC50'!$A:$BQ,MATCH(CS$1,'I-pEC50'!$A$1:$BQ$1,0),FALSE),"")</f>
        <v>0</v>
      </c>
      <c r="CT15" s="47">
        <f>_xlfn.IFNA(VLOOKUP($A15,'I-pEC50'!$A:$BQ,MATCH(CT$1,'I-pEC50'!$A$1:$BQ$1,0),FALSE),"")</f>
        <v>0</v>
      </c>
      <c r="CU15" s="47" t="str">
        <f>_xlfn.IFNA(VLOOKUP($A15,'I-pEC50'!$A:$BQ,MATCH(CU$1,'I-pEC50'!$A$1:$BQ$1,0),FALSE),"")</f>
        <v/>
      </c>
      <c r="CV15" s="47" t="str">
        <f>_xlfn.IFNA(VLOOKUP($A15,'I-pEC50'!$A:$BQ,MATCH(CV$1,'I-pEC50'!$A$1:$BQ$1,0),FALSE),"")</f>
        <v/>
      </c>
      <c r="CW15" s="47" t="str">
        <f>_xlfn.IFNA(VLOOKUP($A15,'I-pEC50'!$A:$BQ,MATCH(CW$1,'I-pEC50'!$A$1:$BQ$1,0),FALSE),"")</f>
        <v/>
      </c>
      <c r="CX15" s="47" t="str">
        <f>_xlfn.IFNA(VLOOKUP($A15,'I-pEC50'!$A:$BQ,MATCH(CX$1,'I-pEC50'!$A$1:$BQ$1,0),FALSE),"")</f>
        <v/>
      </c>
      <c r="CY15" s="105">
        <f>_xlfn.IFNA(VLOOKUP($A15,'B-pEC50'!$A:$IC,MATCH(CY$1,'B-pEC50'!$A$1:$IC$1,0),FALSE),"")</f>
        <v>10.24</v>
      </c>
      <c r="CZ15" s="47" t="str">
        <f>_xlfn.IFNA(VLOOKUP($A15,'B-pEC50'!$A:$IC,MATCH(CZ$1,'B-pEC50'!$A$1:$IC$1,0),FALSE),"")</f>
        <v/>
      </c>
      <c r="DA15" s="47">
        <f>_xlfn.IFNA(VLOOKUP($A15,'B-pEC50'!$A:$IC,MATCH(DA$1,'B-pEC50'!$A$1:$IC$1,0),FALSE),"")</f>
        <v>7.87</v>
      </c>
      <c r="DB15" s="47" t="str">
        <f>_xlfn.IFNA(VLOOKUP($A15,'B-pEC50'!$A:$IC,MATCH(DB$1,'B-pEC50'!$A$1:$IC$1,0),FALSE),"")</f>
        <v/>
      </c>
      <c r="DC15" s="47">
        <f>_xlfn.IFNA(VLOOKUP($A15,'I-pEC50'!$A:$IC,MATCH(DC$1,'I-pEC50'!$A$1:$IC$1,0),FALSE),"")</f>
        <v>11.03</v>
      </c>
      <c r="DD15" s="47" t="str">
        <f>_xlfn.IFNA(VLOOKUP($A15,'I-pEC50'!$A:$IC,MATCH(DD$1,'I-pEC50'!$A$1:$IC$1,0),FALSE),"")</f>
        <v/>
      </c>
      <c r="DE15" s="47">
        <f>_xlfn.IFNA(VLOOKUP($A15,'I-pEC50'!$A:$IC,MATCH(DE$1,'I-pEC50'!$A$1:$IC$1,0),FALSE),"")</f>
        <v>9.09</v>
      </c>
      <c r="DF15" s="47" t="str">
        <f>_xlfn.IFNA(VLOOKUP($A15,'I-pEC50'!$A:$IC,MATCH(DF$1,'I-pEC50'!$A$1:$IC$1,0),FALSE),"")</f>
        <v/>
      </c>
      <c r="DG15" s="105">
        <f>_xlfn.IFNA(VLOOKUP($A15,'B-pEC50'!$A:$IC,MATCH(DG$1,'B-pEC50'!$A$1:$IC$1,0),FALSE),"")</f>
        <v>10.24</v>
      </c>
      <c r="DH15" s="47" t="str">
        <f>_xlfn.IFNA(VLOOKUP($A15,'B-pEC50'!$A:$IC,MATCH(DH$1,'B-pEC50'!$A$1:$IC$1,0),FALSE),"")</f>
        <v/>
      </c>
      <c r="DI15" s="47">
        <f>_xlfn.IFNA(VLOOKUP($A15,'B-pEC50'!$A:$IC,MATCH(DI$1,'B-pEC50'!$A$1:$IC$1,0),FALSE),"")</f>
        <v>7.8230000000000004</v>
      </c>
      <c r="DJ15" s="47" t="str">
        <f>_xlfn.IFNA(VLOOKUP($A15,'B-pEC50'!$A:$IC,MATCH(DJ$1,'B-pEC50'!$A$1:$IC$1,0),FALSE),"")</f>
        <v/>
      </c>
      <c r="DK15" s="47">
        <f>_xlfn.IFNA(VLOOKUP($A15,'I-pEC50'!$A:$IC,MATCH(DK$1,'I-pEC50'!$A$1:$IC$1,0),FALSE),"")</f>
        <v>11.03</v>
      </c>
      <c r="DL15" s="47" t="str">
        <f>_xlfn.IFNA(VLOOKUP($A15,'I-pEC50'!$A:$IC,MATCH(DL$1,'I-pEC50'!$A$1:$IC$1,0),FALSE),"")</f>
        <v/>
      </c>
      <c r="DM15" s="47">
        <f>_xlfn.IFNA(VLOOKUP($A15,'I-pEC50'!$A:$IC,MATCH(DM$1,'I-pEC50'!$A$1:$IC$1,0),FALSE),"")</f>
        <v>9.09</v>
      </c>
      <c r="DN15" s="47" t="str">
        <f>_xlfn.IFNA(VLOOKUP($A15,'I-pEC50'!$A:$IC,MATCH(DN$1,'I-pEC50'!$A$1:$IC$1,0),FALSE),"")</f>
        <v/>
      </c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</row>
    <row r="16" spans="1:139" s="49" customFormat="1" x14ac:dyDescent="0.2">
      <c r="A16" s="29" t="s">
        <v>34</v>
      </c>
      <c r="B16" s="333" t="str">
        <f>VLOOKUP($A16,BI!$A:$Q,MATCH(B$1,BI!$A$1:$Q$1,0),FALSE)</f>
        <v/>
      </c>
      <c r="C16" s="373">
        <f>VLOOKUP($A16,BI!$A:$Q,MATCH(C$1,BI!$A$1:$Q$1,0),FALSE)</f>
        <v>1</v>
      </c>
      <c r="D16" s="373">
        <f>VLOOKUP($A16,BI!$A:$Q,MATCH(D$1,BI!$A$1:$Q$1,0),FALSE)</f>
        <v>1</v>
      </c>
      <c r="E16" s="373">
        <f>VLOOKUP($A16,BI!$A:$Q,MATCH(E$1,BI!$A$1:$Q$1,0),FALSE)</f>
        <v>1</v>
      </c>
      <c r="F16" s="373">
        <f>VLOOKUP($A16,BI!$A:$Q,MATCH(F$1,BI!$A$1:$Q$1,0),FALSE)</f>
        <v>1</v>
      </c>
      <c r="G16" s="373">
        <f>VLOOKUP($A16,BI!$A:$Q,MATCH(G$1,BI!$A$1:$Q$1,0),FALSE)</f>
        <v>1</v>
      </c>
      <c r="H16" s="373" t="str">
        <f>VLOOKUP($A16,BI!$A:$Q,MATCH(H$1,BI!$A$1:$Q$1,0),FALSE)</f>
        <v/>
      </c>
      <c r="I16" s="373" t="str">
        <f>VLOOKUP($A16,BI!$A:$Q,MATCH(I$1,BI!$A$1:$Q$1,0),FALSE)</f>
        <v/>
      </c>
      <c r="J16" s="373" t="str">
        <f>VLOOKUP($A16,BI!$A:$Q,MATCH(J$1,BI!$A$1:$Q$1,0),FALSE)</f>
        <v/>
      </c>
      <c r="K16" s="373" t="str">
        <f>VLOOKUP($A16,BI!$A:$Q,MATCH(K$1,BI!$A$1:$Q$1,0),FALSE)</f>
        <v/>
      </c>
      <c r="L16" s="373" t="str">
        <f>VLOOKUP($A16,BI!$A:$Q,MATCH(L$1,BI!$A$1:$Q$1,0),FALSE)</f>
        <v/>
      </c>
      <c r="M16" s="373" t="str">
        <f>VLOOKUP($A16,BI!$A:$Q,MATCH(M$1,BI!$A$1:$Q$1,0),FALSE)</f>
        <v/>
      </c>
      <c r="N16" s="49">
        <f t="shared" si="1"/>
        <v>5</v>
      </c>
      <c r="O16" s="49" t="str">
        <f>VLOOKUP($A16,BI!$A:$Q,MATCH(O$1,BI!$A$1:$Q$1,0),FALSE)</f>
        <v/>
      </c>
      <c r="P16" s="37">
        <f>VLOOKUP($A16,BI!$A:$Q,MATCH(P$1,BI!$A$1:$Q$1,0),FALSE)</f>
        <v>1</v>
      </c>
      <c r="Q16" s="37">
        <f>VLOOKUP($A16,BI!$A:$Q,MATCH(Q$1,BI!$A$1:$Q$1,0),FALSE)</f>
        <v>1</v>
      </c>
      <c r="R16" s="37" t="str">
        <f>VLOOKUP($A16,BI!$A:$Q,MATCH(R$1,BI!$A$1:$Q$1,0),FALSE)</f>
        <v/>
      </c>
      <c r="S16" s="37">
        <f t="shared" si="0"/>
        <v>2</v>
      </c>
      <c r="T16" s="61" cm="1">
        <f t="array" ref="T16">IFERROR(IF(N16&gt;2,RSQ(IF($B16:$M16&lt;&gt;"",AE16:AP16,""),IF($B16:$M16&lt;&gt;"",AQ16:BB16,"")),""),"")</f>
        <v>0.3225145807174048</v>
      </c>
      <c r="U16" s="51" cm="1">
        <f t="array" ref="U16">IFERROR(IF($N16&gt;2,RSQ(IF($AE16:$AP16&lt;&gt;"",BC16:BN16,""),IF($AE16:$AP16&lt;&gt;"",BO16:BZ16,"")),""),"")</f>
        <v>0.3225145807174048</v>
      </c>
      <c r="V16" s="51" cm="1">
        <f t="array" ref="V16">IFERROR(IF($N16&gt;2,RSQ(IF($B16:$M16&lt;&gt;"",CA16:CL16,""),IF($B16:$M16&lt;&gt;"",CM16:CX16,"")),""),"")</f>
        <v>0.32251458071740491</v>
      </c>
      <c r="W16" s="61" t="str" cm="1">
        <f t="array" ref="W16">IFERROR(IF(AND($S16&gt;2,$N16&gt;2),RSQ(IF($B16:$M16&lt;&gt;"",AE16:AP16,""),IF($B16:$M16&lt;&gt;"",AQ16:BB16,"")),""),"")</f>
        <v/>
      </c>
      <c r="X16" s="51" t="str" cm="1">
        <f t="array" ref="X16">IFERROR(IF(AND($S16&gt;2,$N16&gt;2),RSQ(IF($AE16:$AP16&lt;&gt;"",BC16:BN16,""),IF($AE16:$AP16&lt;&gt;"",BO16:BZ16,"")),""),"")</f>
        <v/>
      </c>
      <c r="Y16" s="61" cm="1">
        <f t="array" ref="Y16">IFERROR(IF(COUNT(C16:G16)&gt;2,RSQ(IF($C16:$G16&lt;&gt;"",AF16:AJ16,""),IF($C16:$G16&lt;&gt;"",AR16:AV16,"")),""),"")</f>
        <v>0.3225145807174048</v>
      </c>
      <c r="Z16" s="51" cm="1">
        <f t="array" ref="Z16">IFERROR(IF(COUNT(C16:G16)&gt;2,RSQ(IF($C16:$G16&lt;&gt;"",BD16:BH16,""),IF($C16:$G16&lt;&gt;"",BP16:BT16,"")),""),"")</f>
        <v>0.3225145807174048</v>
      </c>
      <c r="AA16" s="51" t="str" cm="1">
        <f t="array" ref="AA16">IFERROR(IF(COUNT(H16:K16)&gt;2,RSQ(IF($H16:$K16&lt;&gt;"",AK16:AN16,""),IF($H16:$K16&lt;&gt;"",AW16:AZ16,"")),""),"")</f>
        <v/>
      </c>
      <c r="AB16" s="51" t="str" cm="1">
        <f t="array" ref="AB16">IFERROR(IF(COUNT(H16:K16)&gt;2,RSQ(IF($H16:$K16&lt;&gt;"",BI16:BL16,""),IF($H16:$K16&lt;&gt;"",BU16:BX16,"")),""),"")</f>
        <v/>
      </c>
      <c r="AC16" s="61" t="str" cm="1">
        <f t="array" ref="AC16">IFERROR(IF($S16&gt;2,RSQ(IF($O16:$R16&lt;&gt;"",CY16:DB16,""),IF($O16:$R16&lt;&gt;"",DC16:DF16,"")),""),"")</f>
        <v/>
      </c>
      <c r="AD16" s="51" t="str" cm="1">
        <f t="array" ref="AD16">IFERROR(IF($S16&gt;2,RSQ(IF($O16:$R16&lt;&gt;"",DG16:DJ16,""),IF($O16:$R16&lt;&gt;"",DK16:DN16,"")),""),"")</f>
        <v/>
      </c>
      <c r="AE16" s="44" t="str">
        <f>_xlfn.IFNA(VLOOKUP($A16,'B-pEC50'!$A:$BM,MATCH(AE$1,'B-pEC50'!$A$1:$BM$1,0),FALSE),"")</f>
        <v/>
      </c>
      <c r="AF16" s="46">
        <f>_xlfn.IFNA(VLOOKUP($A16,'B-pEC50'!$A:$BM,MATCH(AF$1,'B-pEC50'!$A$1:$BM$1,0),FALSE),"")</f>
        <v>9.3559999999999999</v>
      </c>
      <c r="AG16" s="46">
        <f>_xlfn.IFNA(VLOOKUP($A16,'B-pEC50'!$A:$BM,MATCH(AG$1,'B-pEC50'!$A$1:$BM$1,0),FALSE),"")</f>
        <v>9.3360000000000003</v>
      </c>
      <c r="AH16" s="46">
        <f>_xlfn.IFNA(VLOOKUP($A16,'B-pEC50'!$A:$BM,MATCH(AH$1,'B-pEC50'!$A$1:$BM$1,0),FALSE),"")</f>
        <v>9.5749999999999993</v>
      </c>
      <c r="AI16" s="46">
        <f>_xlfn.IFNA(VLOOKUP($A16,'B-pEC50'!$A:$BM,MATCH(AI$1,'B-pEC50'!$A$1:$BM$1,0),FALSE),"")</f>
        <v>9.5969999999999995</v>
      </c>
      <c r="AJ16" s="46">
        <f>_xlfn.IFNA(VLOOKUP($A16,'B-pEC50'!$A:$BM,MATCH(AJ$1,'B-pEC50'!$A$1:$BM$1,0),FALSE),"")</f>
        <v>8.9320000000000004</v>
      </c>
      <c r="AK16" s="45" t="str">
        <f>_xlfn.IFNA(VLOOKUP($A16,'B-pEC50'!$A:$BM,MATCH(AK$1,'B-pEC50'!$A$1:$BM$1,0),FALSE),"")</f>
        <v/>
      </c>
      <c r="AL16" s="45" t="str">
        <f>_xlfn.IFNA(VLOOKUP($A16,'B-pEC50'!$A:$BM,MATCH(AL$1,'B-pEC50'!$A$1:$BM$1,0),FALSE),"")</f>
        <v/>
      </c>
      <c r="AM16" s="45" t="str">
        <f>_xlfn.IFNA(VLOOKUP($A16,'B-pEC50'!$A:$BM,MATCH(AM$1,'B-pEC50'!$A$1:$BM$1,0),FALSE),"")</f>
        <v/>
      </c>
      <c r="AN16" s="46" t="str">
        <f>_xlfn.IFNA(VLOOKUP($A16,'B-pEC50'!$A:$BM,MATCH(AN$1,'B-pEC50'!$A$1:$BM$1,0),FALSE),"")</f>
        <v/>
      </c>
      <c r="AO16" s="45" t="str">
        <f>_xlfn.IFNA(VLOOKUP($A16,'B-pEC50'!$A:$BM,MATCH(AO$1,'B-pEC50'!$A$1:$BM$1,0),FALSE),"")</f>
        <v/>
      </c>
      <c r="AP16" s="45" t="str">
        <f>_xlfn.IFNA(VLOOKUP($A16,'B-pEC50'!$A:$BM,MATCH(AP$1,'B-pEC50'!$A$1:$BM$1,0),FALSE),"")</f>
        <v/>
      </c>
      <c r="AQ16" s="47" t="str">
        <f>_xlfn.IFNA(VLOOKUP($A16,'I-pEC50'!$A:$BM,MATCH(AQ$1,'I-pEC50'!$A$1:$BM$1,0),FALSE),"")</f>
        <v/>
      </c>
      <c r="AR16" s="47">
        <f>_xlfn.IFNA(VLOOKUP($A16,'I-pEC50'!$A:$BM,MATCH(AR$1,'I-pEC50'!$A$1:$BM$1,0),FALSE),"")</f>
        <v>7.55</v>
      </c>
      <c r="AS16" s="47">
        <f>_xlfn.IFNA(VLOOKUP($A16,'I-pEC50'!$A:$BM,MATCH(AS$1,'I-pEC50'!$A$1:$BM$1,0),FALSE),"")</f>
        <v>7.55</v>
      </c>
      <c r="AT16" s="47">
        <f>_xlfn.IFNA(VLOOKUP($A16,'I-pEC50'!$A:$BM,MATCH(AT$1,'I-pEC50'!$A$1:$BM$1,0),FALSE),"")</f>
        <v>7.23</v>
      </c>
      <c r="AU16" s="47">
        <f>_xlfn.IFNA(VLOOKUP($A16,'I-pEC50'!$A:$BM,MATCH(AU$1,'I-pEC50'!$A$1:$BM$1,0),FALSE),"")</f>
        <v>7.23</v>
      </c>
      <c r="AV16" s="47">
        <f>_xlfn.IFNA(VLOOKUP($A16,'I-pEC50'!$A:$BM,MATCH(AV$1,'I-pEC50'!$A$1:$BM$1,0),FALSE),"")</f>
        <v>7.44</v>
      </c>
      <c r="AW16" s="47" t="str">
        <f>_xlfn.IFNA(VLOOKUP($A16,'I-pEC50'!$A:$BM,MATCH(AW$1,'I-pEC50'!$A$1:$BM$1,0),FALSE),"")</f>
        <v/>
      </c>
      <c r="AX16" s="47" t="str">
        <f>_xlfn.IFNA(VLOOKUP($A16,'I-pEC50'!$A:$BM,MATCH(AX$1,'I-pEC50'!$A$1:$BM$1,0),FALSE),"")</f>
        <v/>
      </c>
      <c r="AY16" s="47" t="str">
        <f>_xlfn.IFNA(VLOOKUP($A16,'I-pEC50'!$A:$BM,MATCH(AY$1,'I-pEC50'!$A$1:$BM$1,0),FALSE),"")</f>
        <v/>
      </c>
      <c r="AZ16" s="47" t="str">
        <f>_xlfn.IFNA(VLOOKUP($A16,'I-pEC50'!$A:$BM,MATCH(AZ$1,'I-pEC50'!$A$1:$BM$1,0),FALSE),"")</f>
        <v/>
      </c>
      <c r="BA16" s="47" t="str">
        <f>_xlfn.IFNA(VLOOKUP($A16,'I-pEC50'!$A:$BM,MATCH(BA$1,'I-pEC50'!$A$1:$BM$1,0),FALSE),"")</f>
        <v/>
      </c>
      <c r="BB16" s="47" t="str">
        <f>_xlfn.IFNA(VLOOKUP($A16,'I-pEC50'!$A:$BM,MATCH(BB$1,'I-pEC50'!$A$1:$BM$1,0),FALSE),"")</f>
        <v/>
      </c>
      <c r="BC16" s="40" t="str">
        <f>_xlfn.IFNA(VLOOKUP($A16,'B-pEC50'!$A:$BM,MATCH(BC$1,'B-pEC50'!$A$1:$BM$1,0),FALSE),"")</f>
        <v/>
      </c>
      <c r="BD16" s="41">
        <f>_xlfn.IFNA(VLOOKUP($A16,'B-pEC50'!$A:$BM,MATCH(BD$1,'B-pEC50'!$A$1:$BM$1,0),FALSE),"")</f>
        <v>0.80018083182640143</v>
      </c>
      <c r="BE16" s="41">
        <f>_xlfn.IFNA(VLOOKUP($A16,'B-pEC50'!$A:$BM,MATCH(BE$1,'B-pEC50'!$A$1:$BM$1,0),FALSE),"")</f>
        <v>0.79566003616636527</v>
      </c>
      <c r="BF16" s="41">
        <f>_xlfn.IFNA(VLOOKUP($A16,'B-pEC50'!$A:$BM,MATCH(BF$1,'B-pEC50'!$A$1:$BM$1,0),FALSE),"")</f>
        <v>0.84968354430379722</v>
      </c>
      <c r="BG16" s="41">
        <f>_xlfn.IFNA(VLOOKUP($A16,'B-pEC50'!$A:$BM,MATCH(BG$1,'B-pEC50'!$A$1:$BM$1,0),FALSE),"")</f>
        <v>0.85465641952983706</v>
      </c>
      <c r="BH16" s="41">
        <f>_xlfn.IFNA(VLOOKUP($A16,'B-pEC50'!$A:$BM,MATCH(BH$1,'B-pEC50'!$A$1:$BM$1,0),FALSE),"")</f>
        <v>0.70433996383363473</v>
      </c>
      <c r="BI16" s="41" t="str">
        <f>_xlfn.IFNA(VLOOKUP($A16,'B-pEC50'!$A:$BM,MATCH(BI$1,'B-pEC50'!$A$1:$BM$1,0),FALSE),"")</f>
        <v/>
      </c>
      <c r="BJ16" s="41" t="str">
        <f>_xlfn.IFNA(VLOOKUP($A16,'B-pEC50'!$A:$BM,MATCH(BJ$1,'B-pEC50'!$A$1:$BM$1,0),FALSE),"")</f>
        <v/>
      </c>
      <c r="BK16" s="41" t="str">
        <f>_xlfn.IFNA(VLOOKUP($A16,'B-pEC50'!$A:$BM,MATCH(BK$1,'B-pEC50'!$A$1:$BM$1,0),FALSE),"")</f>
        <v/>
      </c>
      <c r="BL16" s="41" t="str">
        <f>_xlfn.IFNA(VLOOKUP($A16,'B-pEC50'!$A:$BM,MATCH(BL$1,'B-pEC50'!$A$1:$BM$1,0),FALSE),"")</f>
        <v/>
      </c>
      <c r="BM16" s="41" t="str">
        <f>_xlfn.IFNA(VLOOKUP($A16,'B-pEC50'!$A:$BM,MATCH(BM$1,'B-pEC50'!$A$1:$BM$1,0),FALSE),"")</f>
        <v/>
      </c>
      <c r="BN16" s="41" t="str">
        <f>_xlfn.IFNA(VLOOKUP($A16,'B-pEC50'!$A:$BM,MATCH(BN$1,'B-pEC50'!$A$1:$BM$1,0),FALSE),"")</f>
        <v/>
      </c>
      <c r="BO16" s="47" t="str">
        <f>_xlfn.IFNA(VLOOKUP($A16,'I-pEC50'!$A:$BM,MATCH(BO$1,'I-pEC50'!$A$1:$BM$1,0),FALSE),"")</f>
        <v/>
      </c>
      <c r="BP16" s="47">
        <f>_xlfn.IFNA(VLOOKUP($A16,'I-pEC50'!$A:$BM,MATCH(BP$1,'I-pEC50'!$A$1:$BM$1,0),FALSE),"")</f>
        <v>0.39688041594454077</v>
      </c>
      <c r="BQ16" s="47">
        <f>_xlfn.IFNA(VLOOKUP($A16,'I-pEC50'!$A:$BM,MATCH(BQ$1,'I-pEC50'!$A$1:$BM$1,0),FALSE),"")</f>
        <v>0.39688041594454077</v>
      </c>
      <c r="BR16" s="47">
        <f>_xlfn.IFNA(VLOOKUP($A16,'I-pEC50'!$A:$BM,MATCH(BR$1,'I-pEC50'!$A$1:$BM$1,0),FALSE),"")</f>
        <v>0.34142114384748712</v>
      </c>
      <c r="BS16" s="47">
        <f>_xlfn.IFNA(VLOOKUP($A16,'I-pEC50'!$A:$BM,MATCH(BS$1,'I-pEC50'!$A$1:$BM$1,0),FALSE),"")</f>
        <v>0.34142114384748712</v>
      </c>
      <c r="BT16" s="47">
        <f>_xlfn.IFNA(VLOOKUP($A16,'I-pEC50'!$A:$BM,MATCH(BT$1,'I-pEC50'!$A$1:$BM$1,0),FALSE),"")</f>
        <v>0.37781629116117865</v>
      </c>
      <c r="BU16" s="47" t="str">
        <f>_xlfn.IFNA(VLOOKUP($A16,'I-pEC50'!$A:$BM,MATCH(BU$1,'I-pEC50'!$A$1:$BM$1,0),FALSE),"")</f>
        <v/>
      </c>
      <c r="BV16" s="47" t="str">
        <f>_xlfn.IFNA(VLOOKUP($A16,'I-pEC50'!$A:$BM,MATCH(BV$1,'I-pEC50'!$A$1:$BM$1,0),FALSE),"")</f>
        <v/>
      </c>
      <c r="BW16" s="47" t="str">
        <f>_xlfn.IFNA(VLOOKUP($A16,'I-pEC50'!$A:$BM,MATCH(BW$1,'I-pEC50'!$A$1:$BM$1,0),FALSE),"")</f>
        <v/>
      </c>
      <c r="BX16" s="47" t="str">
        <f>_xlfn.IFNA(VLOOKUP($A16,'I-pEC50'!$A:$BM,MATCH(BX$1,'I-pEC50'!$A$1:$BM$1,0),FALSE),"")</f>
        <v/>
      </c>
      <c r="BY16" s="47" t="str">
        <f>_xlfn.IFNA(VLOOKUP($A16,'I-pEC50'!$A:$BM,MATCH(BY$1,'I-pEC50'!$A$1:$BM$1,0),FALSE),"")</f>
        <v/>
      </c>
      <c r="BZ16" s="47" t="str">
        <f>_xlfn.IFNA(VLOOKUP($A16,'I-pEC50'!$A:$BM,MATCH(BZ$1,'I-pEC50'!$A$1:$BM$1,0),FALSE),"")</f>
        <v/>
      </c>
      <c r="CA16" s="40" t="str">
        <f>_xlfn.IFNA(VLOOKUP($A16,'B-pEC50'!$A:$BM,MATCH(CA$1,'B-pEC50'!$A$1:$BM$1,0),FALSE),"")</f>
        <v/>
      </c>
      <c r="CB16" s="41">
        <f>_xlfn.IFNA(VLOOKUP($A16,'B-pEC50'!$A:$BM,MATCH(CB$1,'B-pEC50'!$A$1:$BM$1,0),FALSE),"")</f>
        <v>0.63759398496240605</v>
      </c>
      <c r="CC16" s="41">
        <f>_xlfn.IFNA(VLOOKUP($A16,'B-pEC50'!$A:$BM,MATCH(CC$1,'B-pEC50'!$A$1:$BM$1,0),FALSE),"")</f>
        <v>0.6075187969924819</v>
      </c>
      <c r="CD16" s="41">
        <f>_xlfn.IFNA(VLOOKUP($A16,'B-pEC50'!$A:$BM,MATCH(CD$1,'B-pEC50'!$A$1:$BM$1,0),FALSE),"")</f>
        <v>0.96691729323308229</v>
      </c>
      <c r="CE16" s="41">
        <f>_xlfn.IFNA(VLOOKUP($A16,'B-pEC50'!$A:$BM,MATCH(CE$1,'B-pEC50'!$A$1:$BM$1,0),FALSE),"")</f>
        <v>1</v>
      </c>
      <c r="CF16" s="41">
        <f>_xlfn.IFNA(VLOOKUP($A16,'B-pEC50'!$A:$BM,MATCH(CF$1,'B-pEC50'!$A$1:$BM$1,0),FALSE),"")</f>
        <v>0</v>
      </c>
      <c r="CG16" s="41" t="str">
        <f>_xlfn.IFNA(VLOOKUP($A16,'B-pEC50'!$A:$BM,MATCH(CG$1,'B-pEC50'!$A$1:$BM$1,0),FALSE),"")</f>
        <v/>
      </c>
      <c r="CH16" s="41" t="str">
        <f>_xlfn.IFNA(VLOOKUP($A16,'B-pEC50'!$A:$BM,MATCH(CH$1,'B-pEC50'!$A$1:$BM$1,0),FALSE),"")</f>
        <v/>
      </c>
      <c r="CI16" s="41" t="str">
        <f>_xlfn.IFNA(VLOOKUP($A16,'B-pEC50'!$A:$BM,MATCH(CI$1,'B-pEC50'!$A$1:$BM$1,0),FALSE),"")</f>
        <v/>
      </c>
      <c r="CJ16" s="41" t="str">
        <f>_xlfn.IFNA(VLOOKUP($A16,'B-pEC50'!$A:$BM,MATCH(CJ$1,'B-pEC50'!$A$1:$BM$1,0),FALSE),"")</f>
        <v/>
      </c>
      <c r="CK16" s="41" t="str">
        <f>_xlfn.IFNA(VLOOKUP($A16,'B-pEC50'!$A:$BM,MATCH(CK$1,'B-pEC50'!$A$1:$BM$1,0),FALSE),"")</f>
        <v/>
      </c>
      <c r="CL16" s="41" t="str">
        <f>_xlfn.IFNA(VLOOKUP($A16,'B-pEC50'!$A:$BM,MATCH(CL$1,'B-pEC50'!$A$1:$BM$1,0),FALSE),"")</f>
        <v/>
      </c>
      <c r="CM16" s="47" t="str">
        <f>_xlfn.IFNA(VLOOKUP($A16,'I-pEC50'!$A:$BQ,MATCH(CM$1,'I-pEC50'!$A$1:$BQ$1,0),FALSE),"")</f>
        <v/>
      </c>
      <c r="CN16" s="47">
        <f>_xlfn.IFNA(VLOOKUP($A16,'I-pEC50'!$A:$BQ,MATCH(CN$1,'I-pEC50'!$A$1:$BQ$1,0),FALSE),"")</f>
        <v>1</v>
      </c>
      <c r="CO16" s="47">
        <f>_xlfn.IFNA(VLOOKUP($A16,'I-pEC50'!$A:$BQ,MATCH(CO$1,'I-pEC50'!$A$1:$BQ$1,0),FALSE),"")</f>
        <v>1</v>
      </c>
      <c r="CP16" s="47">
        <f>_xlfn.IFNA(VLOOKUP($A16,'I-pEC50'!$A:$BQ,MATCH(CP$1,'I-pEC50'!$A$1:$BQ$1,0),FALSE),"")</f>
        <v>0</v>
      </c>
      <c r="CQ16" s="47">
        <f>_xlfn.IFNA(VLOOKUP($A16,'I-pEC50'!$A:$BQ,MATCH(CQ$1,'I-pEC50'!$A$1:$BQ$1,0),FALSE),"")</f>
        <v>0</v>
      </c>
      <c r="CR16" s="47">
        <f>_xlfn.IFNA(VLOOKUP($A16,'I-pEC50'!$A:$BQ,MATCH(CR$1,'I-pEC50'!$A$1:$BQ$1,0),FALSE),"")</f>
        <v>0.65625000000000111</v>
      </c>
      <c r="CS16" s="47" t="str">
        <f>_xlfn.IFNA(VLOOKUP($A16,'I-pEC50'!$A:$BQ,MATCH(CS$1,'I-pEC50'!$A$1:$BQ$1,0),FALSE),"")</f>
        <v/>
      </c>
      <c r="CT16" s="47" t="str">
        <f>_xlfn.IFNA(VLOOKUP($A16,'I-pEC50'!$A:$BQ,MATCH(CT$1,'I-pEC50'!$A$1:$BQ$1,0),FALSE),"")</f>
        <v/>
      </c>
      <c r="CU16" s="47" t="str">
        <f>_xlfn.IFNA(VLOOKUP($A16,'I-pEC50'!$A:$BQ,MATCH(CU$1,'I-pEC50'!$A$1:$BQ$1,0),FALSE),"")</f>
        <v/>
      </c>
      <c r="CV16" s="47" t="str">
        <f>_xlfn.IFNA(VLOOKUP($A16,'I-pEC50'!$A:$BQ,MATCH(CV$1,'I-pEC50'!$A$1:$BQ$1,0),FALSE),"")</f>
        <v/>
      </c>
      <c r="CW16" s="47" t="str">
        <f>_xlfn.IFNA(VLOOKUP($A16,'I-pEC50'!$A:$BQ,MATCH(CW$1,'I-pEC50'!$A$1:$BQ$1,0),FALSE),"")</f>
        <v/>
      </c>
      <c r="CX16" s="47" t="str">
        <f>_xlfn.IFNA(VLOOKUP($A16,'I-pEC50'!$A:$BQ,MATCH(CX$1,'I-pEC50'!$A$1:$BQ$1,0),FALSE),"")</f>
        <v/>
      </c>
      <c r="CY16" s="105" t="str">
        <f>_xlfn.IFNA(VLOOKUP($A16,'B-pEC50'!$A:$IC,MATCH(CY$1,'B-pEC50'!$A$1:$IC$1,0),FALSE),"")</f>
        <v/>
      </c>
      <c r="CZ16" s="47">
        <f>_xlfn.IFNA(VLOOKUP($A16,'B-pEC50'!$A:$IC,MATCH(CZ$1,'B-pEC50'!$A$1:$IC$1,0),FALSE),"")</f>
        <v>9.5969999999999995</v>
      </c>
      <c r="DA16" s="47" t="str">
        <f>_xlfn.IFNA(VLOOKUP($A16,'B-pEC50'!$A:$IC,MATCH(DA$1,'B-pEC50'!$A$1:$IC$1,0),FALSE),"")</f>
        <v/>
      </c>
      <c r="DB16" s="47" t="str">
        <f>_xlfn.IFNA(VLOOKUP($A16,'B-pEC50'!$A:$IC,MATCH(DB$1,'B-pEC50'!$A$1:$IC$1,0),FALSE),"")</f>
        <v/>
      </c>
      <c r="DC16" s="47" t="str">
        <f>_xlfn.IFNA(VLOOKUP($A16,'I-pEC50'!$A:$IC,MATCH(DC$1,'I-pEC50'!$A$1:$IC$1,0),FALSE),"")</f>
        <v/>
      </c>
      <c r="DD16" s="47">
        <f>_xlfn.IFNA(VLOOKUP($A16,'I-pEC50'!$A:$IC,MATCH(DD$1,'I-pEC50'!$A$1:$IC$1,0),FALSE),"")</f>
        <v>7.55</v>
      </c>
      <c r="DE16" s="47" t="str">
        <f>_xlfn.IFNA(VLOOKUP($A16,'I-pEC50'!$A:$IC,MATCH(DE$1,'I-pEC50'!$A$1:$IC$1,0),FALSE),"")</f>
        <v/>
      </c>
      <c r="DF16" s="47" t="str">
        <f>_xlfn.IFNA(VLOOKUP($A16,'I-pEC50'!$A:$IC,MATCH(DF$1,'I-pEC50'!$A$1:$IC$1,0),FALSE),"")</f>
        <v/>
      </c>
      <c r="DG16" s="105" t="str">
        <f>_xlfn.IFNA(VLOOKUP($A16,'B-pEC50'!$A:$IC,MATCH(DG$1,'B-pEC50'!$A$1:$IC$1,0),FALSE),"")</f>
        <v/>
      </c>
      <c r="DH16" s="47">
        <f>_xlfn.IFNA(VLOOKUP($A16,'B-pEC50'!$A:$IC,MATCH(DH$1,'B-pEC50'!$A$1:$IC$1,0),FALSE),"")</f>
        <v>9.3591999999999995</v>
      </c>
      <c r="DI16" s="47" t="str">
        <f>_xlfn.IFNA(VLOOKUP($A16,'B-pEC50'!$A:$IC,MATCH(DI$1,'B-pEC50'!$A$1:$IC$1,0),FALSE),"")</f>
        <v/>
      </c>
      <c r="DJ16" s="47" t="str">
        <f>_xlfn.IFNA(VLOOKUP($A16,'B-pEC50'!$A:$IC,MATCH(DJ$1,'B-pEC50'!$A$1:$IC$1,0),FALSE),"")</f>
        <v/>
      </c>
      <c r="DK16" s="47" t="str">
        <f>_xlfn.IFNA(VLOOKUP($A16,'I-pEC50'!$A:$IC,MATCH(DK$1,'I-pEC50'!$A$1:$IC$1,0),FALSE),"")</f>
        <v/>
      </c>
      <c r="DL16" s="47">
        <f>_xlfn.IFNA(VLOOKUP($A16,'I-pEC50'!$A:$IC,MATCH(DL$1,'I-pEC50'!$A$1:$IC$1,0),FALSE),"")</f>
        <v>7.4</v>
      </c>
      <c r="DM16" s="47" t="str">
        <f>_xlfn.IFNA(VLOOKUP($A16,'I-pEC50'!$A:$IC,MATCH(DM$1,'I-pEC50'!$A$1:$IC$1,0),FALSE),"")</f>
        <v/>
      </c>
      <c r="DN16" s="47" t="str">
        <f>_xlfn.IFNA(VLOOKUP($A16,'I-pEC50'!$A:$IC,MATCH(DN$1,'I-pEC50'!$A$1:$IC$1,0),FALSE),"")</f>
        <v/>
      </c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</row>
    <row r="17" spans="1:139" s="49" customFormat="1" x14ac:dyDescent="0.2">
      <c r="A17" s="29" t="s">
        <v>58</v>
      </c>
      <c r="B17" s="333" t="str">
        <f>VLOOKUP($A17,BI!$A:$Q,MATCH(B$1,BI!$A$1:$Q$1,0),FALSE)</f>
        <v/>
      </c>
      <c r="C17" s="373">
        <f>VLOOKUP($A17,BI!$A:$Q,MATCH(C$1,BI!$A$1:$Q$1,0),FALSE)</f>
        <v>1</v>
      </c>
      <c r="D17" s="373">
        <f>VLOOKUP($A17,BI!$A:$Q,MATCH(D$1,BI!$A$1:$Q$1,0),FALSE)</f>
        <v>1</v>
      </c>
      <c r="E17" s="373">
        <f>VLOOKUP($A17,BI!$A:$Q,MATCH(E$1,BI!$A$1:$Q$1,0),FALSE)</f>
        <v>1</v>
      </c>
      <c r="F17" s="373">
        <f>VLOOKUP($A17,BI!$A:$Q,MATCH(F$1,BI!$A$1:$Q$1,0),FALSE)</f>
        <v>1</v>
      </c>
      <c r="G17" s="373">
        <f>VLOOKUP($A17,BI!$A:$Q,MATCH(G$1,BI!$A$1:$Q$1,0),FALSE)</f>
        <v>1</v>
      </c>
      <c r="H17" s="373" t="str">
        <f>VLOOKUP($A17,BI!$A:$Q,MATCH(H$1,BI!$A$1:$Q$1,0),FALSE)</f>
        <v/>
      </c>
      <c r="I17" s="373" t="str">
        <f>VLOOKUP($A17,BI!$A:$Q,MATCH(I$1,BI!$A$1:$Q$1,0),FALSE)</f>
        <v/>
      </c>
      <c r="J17" s="373" t="str">
        <f>VLOOKUP($A17,BI!$A:$Q,MATCH(J$1,BI!$A$1:$Q$1,0),FALSE)</f>
        <v/>
      </c>
      <c r="K17" s="373" t="str">
        <f>VLOOKUP($A17,BI!$A:$Q,MATCH(K$1,BI!$A$1:$Q$1,0),FALSE)</f>
        <v/>
      </c>
      <c r="L17" s="373" t="str">
        <f>VLOOKUP($A17,BI!$A:$Q,MATCH(L$1,BI!$A$1:$Q$1,0),FALSE)</f>
        <v/>
      </c>
      <c r="M17" s="373" t="str">
        <f>VLOOKUP($A17,BI!$A:$Q,MATCH(M$1,BI!$A$1:$Q$1,0),FALSE)</f>
        <v/>
      </c>
      <c r="N17" s="49">
        <f t="shared" si="1"/>
        <v>5</v>
      </c>
      <c r="O17" s="49" t="str">
        <f>VLOOKUP($A17,BI!$A:$Q,MATCH(O$1,BI!$A$1:$Q$1,0),FALSE)</f>
        <v/>
      </c>
      <c r="P17" s="37">
        <f>VLOOKUP($A17,BI!$A:$Q,MATCH(P$1,BI!$A$1:$Q$1,0),FALSE)</f>
        <v>1</v>
      </c>
      <c r="Q17" s="37">
        <f>VLOOKUP($A17,BI!$A:$Q,MATCH(Q$1,BI!$A$1:$Q$1,0),FALSE)</f>
        <v>1</v>
      </c>
      <c r="R17" s="37" t="str">
        <f>VLOOKUP($A17,BI!$A:$Q,MATCH(R$1,BI!$A$1:$Q$1,0),FALSE)</f>
        <v/>
      </c>
      <c r="S17" s="37">
        <f t="shared" si="0"/>
        <v>2</v>
      </c>
      <c r="T17" s="61" cm="1">
        <f t="array" ref="T17">IFERROR(IF(N17&gt;2,RSQ(IF($B17:$M17&lt;&gt;"",AE17:AP17,""),IF($B17:$M17&lt;&gt;"",AQ17:BB17,"")),""),"")</f>
        <v>3.4429226045760784E-2</v>
      </c>
      <c r="U17" s="51" cm="1">
        <f t="array" ref="U17">IFERROR(IF($N17&gt;2,RSQ(IF($AE17:$AP17&lt;&gt;"",BC17:BN17,""),IF($AE17:$AP17&lt;&gt;"",BO17:BZ17,"")),""),"")</f>
        <v>3.4429226045760888E-2</v>
      </c>
      <c r="V17" s="51" cm="1">
        <f t="array" ref="V17">IFERROR(IF($N17&gt;2,RSQ(IF($B17:$M17&lt;&gt;"",CA17:CL17,""),IF($B17:$M17&lt;&gt;"",CM17:CX17,"")),""),"")</f>
        <v>3.4429226045760784E-2</v>
      </c>
      <c r="W17" s="61" t="str" cm="1">
        <f t="array" ref="W17">IFERROR(IF(AND($S17&gt;2,$N17&gt;2),RSQ(IF($B17:$M17&lt;&gt;"",AE17:AP17,""),IF($B17:$M17&lt;&gt;"",AQ17:BB17,"")),""),"")</f>
        <v/>
      </c>
      <c r="X17" s="51" t="str" cm="1">
        <f t="array" ref="X17">IFERROR(IF(AND($S17&gt;2,$N17&gt;2),RSQ(IF($AE17:$AP17&lt;&gt;"",BC17:BN17,""),IF($AE17:$AP17&lt;&gt;"",BO17:BZ17,"")),""),"")</f>
        <v/>
      </c>
      <c r="Y17" s="61" cm="1">
        <f t="array" ref="Y17">IFERROR(IF(COUNT(C17:G17)&gt;2,RSQ(IF($C17:$G17&lt;&gt;"",AF17:AJ17,""),IF($C17:$G17&lt;&gt;"",AR17:AV17,"")),""),"")</f>
        <v>3.4429226045760784E-2</v>
      </c>
      <c r="Z17" s="51" cm="1">
        <f t="array" ref="Z17">IFERROR(IF(COUNT(C17:G17)&gt;2,RSQ(IF($C17:$G17&lt;&gt;"",BD17:BH17,""),IF($C17:$G17&lt;&gt;"",BP17:BT17,"")),""),"")</f>
        <v>3.4429226045760888E-2</v>
      </c>
      <c r="AA17" s="51" t="str" cm="1">
        <f t="array" ref="AA17">IFERROR(IF(COUNT(H17:K17)&gt;2,RSQ(IF($H17:$K17&lt;&gt;"",AK17:AN17,""),IF($H17:$K17&lt;&gt;"",AW17:AZ17,"")),""),"")</f>
        <v/>
      </c>
      <c r="AB17" s="51" t="str" cm="1">
        <f t="array" ref="AB17">IFERROR(IF(COUNT(H17:K17)&gt;2,RSQ(IF($H17:$K17&lt;&gt;"",BI17:BL17,""),IF($H17:$K17&lt;&gt;"",BU17:BX17,"")),""),"")</f>
        <v/>
      </c>
      <c r="AC17" s="61" t="str" cm="1">
        <f t="array" ref="AC17">IFERROR(IF($S17&gt;2,RSQ(IF($O17:$R17&lt;&gt;"",CY17:DB17,""),IF($O17:$R17&lt;&gt;"",DC17:DF17,"")),""),"")</f>
        <v/>
      </c>
      <c r="AD17" s="51" t="str" cm="1">
        <f t="array" ref="AD17">IFERROR(IF($S17&gt;2,RSQ(IF($O17:$R17&lt;&gt;"",DG17:DJ17,""),IF($O17:$R17&lt;&gt;"",DK17:DN17,"")),""),"")</f>
        <v/>
      </c>
      <c r="AE17" s="44" t="str">
        <f>_xlfn.IFNA(VLOOKUP($A17,'B-pEC50'!$A:$BM,MATCH(AE$1,'B-pEC50'!$A$1:$BM$1,0),FALSE),"")</f>
        <v/>
      </c>
      <c r="AF17" s="46">
        <f>_xlfn.IFNA(VLOOKUP($A17,'B-pEC50'!$A:$BM,MATCH(AF$1,'B-pEC50'!$A$1:$BM$1,0),FALSE),"")</f>
        <v>8.5969999999999995</v>
      </c>
      <c r="AG17" s="46">
        <f>_xlfn.IFNA(VLOOKUP($A17,'B-pEC50'!$A:$BM,MATCH(AG$1,'B-pEC50'!$A$1:$BM$1,0),FALSE),"")</f>
        <v>8.7629999999999999</v>
      </c>
      <c r="AH17" s="46">
        <f>_xlfn.IFNA(VLOOKUP($A17,'B-pEC50'!$A:$BM,MATCH(AH$1,'B-pEC50'!$A$1:$BM$1,0),FALSE),"")</f>
        <v>9.3979999999999997</v>
      </c>
      <c r="AI17" s="46">
        <f>_xlfn.IFNA(VLOOKUP($A17,'B-pEC50'!$A:$BM,MATCH(AI$1,'B-pEC50'!$A$1:$BM$1,0),FALSE),"")</f>
        <v>9.7579999999999991</v>
      </c>
      <c r="AJ17" s="46">
        <f>_xlfn.IFNA(VLOOKUP($A17,'B-pEC50'!$A:$BM,MATCH(AJ$1,'B-pEC50'!$A$1:$BM$1,0),FALSE),"")</f>
        <v>10.33</v>
      </c>
      <c r="AK17" s="45" t="str">
        <f>_xlfn.IFNA(VLOOKUP($A17,'B-pEC50'!$A:$BM,MATCH(AK$1,'B-pEC50'!$A$1:$BM$1,0),FALSE),"")</f>
        <v/>
      </c>
      <c r="AL17" s="45" t="str">
        <f>_xlfn.IFNA(VLOOKUP($A17,'B-pEC50'!$A:$BM,MATCH(AL$1,'B-pEC50'!$A$1:$BM$1,0),FALSE),"")</f>
        <v/>
      </c>
      <c r="AM17" s="45" t="str">
        <f>_xlfn.IFNA(VLOOKUP($A17,'B-pEC50'!$A:$BM,MATCH(AM$1,'B-pEC50'!$A$1:$BM$1,0),FALSE),"")</f>
        <v/>
      </c>
      <c r="AN17" s="46" t="str">
        <f>_xlfn.IFNA(VLOOKUP($A17,'B-pEC50'!$A:$BM,MATCH(AN$1,'B-pEC50'!$A$1:$BM$1,0),FALSE),"")</f>
        <v/>
      </c>
      <c r="AO17" s="45" t="str">
        <f>_xlfn.IFNA(VLOOKUP($A17,'B-pEC50'!$A:$BM,MATCH(AO$1,'B-pEC50'!$A$1:$BM$1,0),FALSE),"")</f>
        <v/>
      </c>
      <c r="AP17" s="45" t="str">
        <f>_xlfn.IFNA(VLOOKUP($A17,'B-pEC50'!$A:$BM,MATCH(AP$1,'B-pEC50'!$A$1:$BM$1,0),FALSE),"")</f>
        <v/>
      </c>
      <c r="AQ17" s="47" t="str">
        <f>_xlfn.IFNA(VLOOKUP($A17,'I-pEC50'!$A:$BM,MATCH(AQ$1,'I-pEC50'!$A$1:$BM$1,0),FALSE),"")</f>
        <v/>
      </c>
      <c r="AR17" s="47">
        <f>_xlfn.IFNA(VLOOKUP($A17,'I-pEC50'!$A:$BM,MATCH(AR$1,'I-pEC50'!$A$1:$BM$1,0),FALSE),"")</f>
        <v>7.17</v>
      </c>
      <c r="AS17" s="47">
        <f>_xlfn.IFNA(VLOOKUP($A17,'I-pEC50'!$A:$BM,MATCH(AS$1,'I-pEC50'!$A$1:$BM$1,0),FALSE),"")</f>
        <v>7.17</v>
      </c>
      <c r="AT17" s="47">
        <f>_xlfn.IFNA(VLOOKUP($A17,'I-pEC50'!$A:$BM,MATCH(AT$1,'I-pEC50'!$A$1:$BM$1,0),FALSE),"")</f>
        <v>6.86</v>
      </c>
      <c r="AU17" s="47">
        <f>_xlfn.IFNA(VLOOKUP($A17,'I-pEC50'!$A:$BM,MATCH(AU$1,'I-pEC50'!$A$1:$BM$1,0),FALSE),"")</f>
        <v>6.86</v>
      </c>
      <c r="AV17" s="47">
        <f>_xlfn.IFNA(VLOOKUP($A17,'I-pEC50'!$A:$BM,MATCH(AV$1,'I-pEC50'!$A$1:$BM$1,0),FALSE),"")</f>
        <v>7.44</v>
      </c>
      <c r="AW17" s="47" t="str">
        <f>_xlfn.IFNA(VLOOKUP($A17,'I-pEC50'!$A:$BM,MATCH(AW$1,'I-pEC50'!$A$1:$BM$1,0),FALSE),"")</f>
        <v/>
      </c>
      <c r="AX17" s="47" t="str">
        <f>_xlfn.IFNA(VLOOKUP($A17,'I-pEC50'!$A:$BM,MATCH(AX$1,'I-pEC50'!$A$1:$BM$1,0),FALSE),"")</f>
        <v/>
      </c>
      <c r="AY17" s="47" t="str">
        <f>_xlfn.IFNA(VLOOKUP($A17,'I-pEC50'!$A:$BM,MATCH(AY$1,'I-pEC50'!$A$1:$BM$1,0),FALSE),"")</f>
        <v/>
      </c>
      <c r="AZ17" s="47" t="str">
        <f>_xlfn.IFNA(VLOOKUP($A17,'I-pEC50'!$A:$BM,MATCH(AZ$1,'I-pEC50'!$A$1:$BM$1,0),FALSE),"")</f>
        <v/>
      </c>
      <c r="BA17" s="47" t="str">
        <f>_xlfn.IFNA(VLOOKUP($A17,'I-pEC50'!$A:$BM,MATCH(BA$1,'I-pEC50'!$A$1:$BM$1,0),FALSE),"")</f>
        <v/>
      </c>
      <c r="BB17" s="47" t="str">
        <f>_xlfn.IFNA(VLOOKUP($A17,'I-pEC50'!$A:$BM,MATCH(BB$1,'I-pEC50'!$A$1:$BM$1,0),FALSE),"")</f>
        <v/>
      </c>
      <c r="BC17" s="40" t="str">
        <f>_xlfn.IFNA(VLOOKUP($A17,'B-pEC50'!$A:$BM,MATCH(BC$1,'B-pEC50'!$A$1:$BM$1,0),FALSE),"")</f>
        <v/>
      </c>
      <c r="BD17" s="41">
        <f>_xlfn.IFNA(VLOOKUP($A17,'B-pEC50'!$A:$BM,MATCH(BD$1,'B-pEC50'!$A$1:$BM$1,0),FALSE),"")</f>
        <v>0.62861663652802879</v>
      </c>
      <c r="BE17" s="41">
        <f>_xlfn.IFNA(VLOOKUP($A17,'B-pEC50'!$A:$BM,MATCH(BE$1,'B-pEC50'!$A$1:$BM$1,0),FALSE),"")</f>
        <v>0.66613924050632911</v>
      </c>
      <c r="BF17" s="41">
        <f>_xlfn.IFNA(VLOOKUP($A17,'B-pEC50'!$A:$BM,MATCH(BF$1,'B-pEC50'!$A$1:$BM$1,0),FALSE),"")</f>
        <v>0.80967450271247732</v>
      </c>
      <c r="BG17" s="41">
        <f>_xlfn.IFNA(VLOOKUP($A17,'B-pEC50'!$A:$BM,MATCH(BG$1,'B-pEC50'!$A$1:$BM$1,0),FALSE),"")</f>
        <v>0.89104882459312817</v>
      </c>
      <c r="BH17" s="41">
        <f>_xlfn.IFNA(VLOOKUP($A17,'B-pEC50'!$A:$BM,MATCH(BH$1,'B-pEC50'!$A$1:$BM$1,0),FALSE),"")</f>
        <v>1.0203435804701628</v>
      </c>
      <c r="BI17" s="41" t="str">
        <f>_xlfn.IFNA(VLOOKUP($A17,'B-pEC50'!$A:$BM,MATCH(BI$1,'B-pEC50'!$A$1:$BM$1,0),FALSE),"")</f>
        <v/>
      </c>
      <c r="BJ17" s="41" t="str">
        <f>_xlfn.IFNA(VLOOKUP($A17,'B-pEC50'!$A:$BM,MATCH(BJ$1,'B-pEC50'!$A$1:$BM$1,0),FALSE),"")</f>
        <v/>
      </c>
      <c r="BK17" s="41" t="str">
        <f>_xlfn.IFNA(VLOOKUP($A17,'B-pEC50'!$A:$BM,MATCH(BK$1,'B-pEC50'!$A$1:$BM$1,0),FALSE),"")</f>
        <v/>
      </c>
      <c r="BL17" s="41" t="str">
        <f>_xlfn.IFNA(VLOOKUP($A17,'B-pEC50'!$A:$BM,MATCH(BL$1,'B-pEC50'!$A$1:$BM$1,0),FALSE),"")</f>
        <v/>
      </c>
      <c r="BM17" s="41" t="str">
        <f>_xlfn.IFNA(VLOOKUP($A17,'B-pEC50'!$A:$BM,MATCH(BM$1,'B-pEC50'!$A$1:$BM$1,0),FALSE),"")</f>
        <v/>
      </c>
      <c r="BN17" s="41" t="str">
        <f>_xlfn.IFNA(VLOOKUP($A17,'B-pEC50'!$A:$BM,MATCH(BN$1,'B-pEC50'!$A$1:$BM$1,0),FALSE),"")</f>
        <v/>
      </c>
      <c r="BO17" s="47" t="str">
        <f>_xlfn.IFNA(VLOOKUP($A17,'I-pEC50'!$A:$BM,MATCH(BO$1,'I-pEC50'!$A$1:$BM$1,0),FALSE),"")</f>
        <v/>
      </c>
      <c r="BP17" s="47">
        <f>_xlfn.IFNA(VLOOKUP($A17,'I-pEC50'!$A:$BM,MATCH(BP$1,'I-pEC50'!$A$1:$BM$1,0),FALSE),"")</f>
        <v>0.33102253032928947</v>
      </c>
      <c r="BQ17" s="47">
        <f>_xlfn.IFNA(VLOOKUP($A17,'I-pEC50'!$A:$BM,MATCH(BQ$1,'I-pEC50'!$A$1:$BM$1,0),FALSE),"")</f>
        <v>0.33102253032928947</v>
      </c>
      <c r="BR17" s="47">
        <f>_xlfn.IFNA(VLOOKUP($A17,'I-pEC50'!$A:$BM,MATCH(BR$1,'I-pEC50'!$A$1:$BM$1,0),FALSE),"")</f>
        <v>0.27729636048526873</v>
      </c>
      <c r="BS17" s="47">
        <f>_xlfn.IFNA(VLOOKUP($A17,'I-pEC50'!$A:$BM,MATCH(BS$1,'I-pEC50'!$A$1:$BM$1,0),FALSE),"")</f>
        <v>0.27729636048526873</v>
      </c>
      <c r="BT17" s="47">
        <f>_xlfn.IFNA(VLOOKUP($A17,'I-pEC50'!$A:$BM,MATCH(BT$1,'I-pEC50'!$A$1:$BM$1,0),FALSE),"")</f>
        <v>0.37781629116117865</v>
      </c>
      <c r="BU17" s="47" t="str">
        <f>_xlfn.IFNA(VLOOKUP($A17,'I-pEC50'!$A:$BM,MATCH(BU$1,'I-pEC50'!$A$1:$BM$1,0),FALSE),"")</f>
        <v/>
      </c>
      <c r="BV17" s="47" t="str">
        <f>_xlfn.IFNA(VLOOKUP($A17,'I-pEC50'!$A:$BM,MATCH(BV$1,'I-pEC50'!$A$1:$BM$1,0),FALSE),"")</f>
        <v/>
      </c>
      <c r="BW17" s="47" t="str">
        <f>_xlfn.IFNA(VLOOKUP($A17,'I-pEC50'!$A:$BM,MATCH(BW$1,'I-pEC50'!$A$1:$BM$1,0),FALSE),"")</f>
        <v/>
      </c>
      <c r="BX17" s="47" t="str">
        <f>_xlfn.IFNA(VLOOKUP($A17,'I-pEC50'!$A:$BM,MATCH(BX$1,'I-pEC50'!$A$1:$BM$1,0),FALSE),"")</f>
        <v/>
      </c>
      <c r="BY17" s="47" t="str">
        <f>_xlfn.IFNA(VLOOKUP($A17,'I-pEC50'!$A:$BM,MATCH(BY$1,'I-pEC50'!$A$1:$BM$1,0),FALSE),"")</f>
        <v/>
      </c>
      <c r="BZ17" s="47" t="str">
        <f>_xlfn.IFNA(VLOOKUP($A17,'I-pEC50'!$A:$BM,MATCH(BZ$1,'I-pEC50'!$A$1:$BM$1,0),FALSE),"")</f>
        <v/>
      </c>
      <c r="CA17" s="40" t="str">
        <f>_xlfn.IFNA(VLOOKUP($A17,'B-pEC50'!$A:$BM,MATCH(CA$1,'B-pEC50'!$A$1:$BM$1,0),FALSE),"")</f>
        <v/>
      </c>
      <c r="CB17" s="41">
        <f>_xlfn.IFNA(VLOOKUP($A17,'B-pEC50'!$A:$BM,MATCH(CB$1,'B-pEC50'!$A$1:$BM$1,0),FALSE),"")</f>
        <v>0</v>
      </c>
      <c r="CC17" s="41">
        <f>_xlfn.IFNA(VLOOKUP($A17,'B-pEC50'!$A:$BM,MATCH(CC$1,'B-pEC50'!$A$1:$BM$1,0),FALSE),"")</f>
        <v>9.5787651471437002E-2</v>
      </c>
      <c r="CD17" s="41">
        <f>_xlfn.IFNA(VLOOKUP($A17,'B-pEC50'!$A:$BM,MATCH(CD$1,'B-pEC50'!$A$1:$BM$1,0),FALSE),"")</f>
        <v>0.46220427005193299</v>
      </c>
      <c r="CE17" s="41">
        <f>_xlfn.IFNA(VLOOKUP($A17,'B-pEC50'!$A:$BM,MATCH(CE$1,'B-pEC50'!$A$1:$BM$1,0),FALSE),"")</f>
        <v>0.66993652625504863</v>
      </c>
      <c r="CF17" s="41">
        <f>_xlfn.IFNA(VLOOKUP($A17,'B-pEC50'!$A:$BM,MATCH(CF$1,'B-pEC50'!$A$1:$BM$1,0),FALSE),"")</f>
        <v>1</v>
      </c>
      <c r="CG17" s="41" t="str">
        <f>_xlfn.IFNA(VLOOKUP($A17,'B-pEC50'!$A:$BM,MATCH(CG$1,'B-pEC50'!$A$1:$BM$1,0),FALSE),"")</f>
        <v/>
      </c>
      <c r="CH17" s="41" t="str">
        <f>_xlfn.IFNA(VLOOKUP($A17,'B-pEC50'!$A:$BM,MATCH(CH$1,'B-pEC50'!$A$1:$BM$1,0),FALSE),"")</f>
        <v/>
      </c>
      <c r="CI17" s="41" t="str">
        <f>_xlfn.IFNA(VLOOKUP($A17,'B-pEC50'!$A:$BM,MATCH(CI$1,'B-pEC50'!$A$1:$BM$1,0),FALSE),"")</f>
        <v/>
      </c>
      <c r="CJ17" s="41" t="str">
        <f>_xlfn.IFNA(VLOOKUP($A17,'B-pEC50'!$A:$BM,MATCH(CJ$1,'B-pEC50'!$A$1:$BM$1,0),FALSE),"")</f>
        <v/>
      </c>
      <c r="CK17" s="41" t="str">
        <f>_xlfn.IFNA(VLOOKUP($A17,'B-pEC50'!$A:$BM,MATCH(CK$1,'B-pEC50'!$A$1:$BM$1,0),FALSE),"")</f>
        <v/>
      </c>
      <c r="CL17" s="41" t="str">
        <f>_xlfn.IFNA(VLOOKUP($A17,'B-pEC50'!$A:$BM,MATCH(CL$1,'B-pEC50'!$A$1:$BM$1,0),FALSE),"")</f>
        <v/>
      </c>
      <c r="CM17" s="47" t="str">
        <f>_xlfn.IFNA(VLOOKUP($A17,'I-pEC50'!$A:$BQ,MATCH(CM$1,'I-pEC50'!$A$1:$BQ$1,0),FALSE),"")</f>
        <v/>
      </c>
      <c r="CN17" s="47">
        <f>_xlfn.IFNA(VLOOKUP($A17,'I-pEC50'!$A:$BQ,MATCH(CN$1,'I-pEC50'!$A$1:$BQ$1,0),FALSE),"")</f>
        <v>0.53448275862068895</v>
      </c>
      <c r="CO17" s="47">
        <f>_xlfn.IFNA(VLOOKUP($A17,'I-pEC50'!$A:$BQ,MATCH(CO$1,'I-pEC50'!$A$1:$BQ$1,0),FALSE),"")</f>
        <v>0.53448275862068895</v>
      </c>
      <c r="CP17" s="47">
        <f>_xlfn.IFNA(VLOOKUP($A17,'I-pEC50'!$A:$BQ,MATCH(CP$1,'I-pEC50'!$A$1:$BQ$1,0),FALSE),"")</f>
        <v>0</v>
      </c>
      <c r="CQ17" s="47">
        <f>_xlfn.IFNA(VLOOKUP($A17,'I-pEC50'!$A:$BQ,MATCH(CQ$1,'I-pEC50'!$A$1:$BQ$1,0),FALSE),"")</f>
        <v>0</v>
      </c>
      <c r="CR17" s="47">
        <f>_xlfn.IFNA(VLOOKUP($A17,'I-pEC50'!$A:$BQ,MATCH(CR$1,'I-pEC50'!$A$1:$BQ$1,0),FALSE),"")</f>
        <v>1</v>
      </c>
      <c r="CS17" s="47" t="str">
        <f>_xlfn.IFNA(VLOOKUP($A17,'I-pEC50'!$A:$BQ,MATCH(CS$1,'I-pEC50'!$A$1:$BQ$1,0),FALSE),"")</f>
        <v/>
      </c>
      <c r="CT17" s="47" t="str">
        <f>_xlfn.IFNA(VLOOKUP($A17,'I-pEC50'!$A:$BQ,MATCH(CT$1,'I-pEC50'!$A$1:$BQ$1,0),FALSE),"")</f>
        <v/>
      </c>
      <c r="CU17" s="47" t="str">
        <f>_xlfn.IFNA(VLOOKUP($A17,'I-pEC50'!$A:$BQ,MATCH(CU$1,'I-pEC50'!$A$1:$BQ$1,0),FALSE),"")</f>
        <v/>
      </c>
      <c r="CV17" s="47" t="str">
        <f>_xlfn.IFNA(VLOOKUP($A17,'I-pEC50'!$A:$BQ,MATCH(CV$1,'I-pEC50'!$A$1:$BQ$1,0),FALSE),"")</f>
        <v/>
      </c>
      <c r="CW17" s="47" t="str">
        <f>_xlfn.IFNA(VLOOKUP($A17,'I-pEC50'!$A:$BQ,MATCH(CW$1,'I-pEC50'!$A$1:$BQ$1,0),FALSE),"")</f>
        <v/>
      </c>
      <c r="CX17" s="47" t="str">
        <f>_xlfn.IFNA(VLOOKUP($A17,'I-pEC50'!$A:$BQ,MATCH(CX$1,'I-pEC50'!$A$1:$BQ$1,0),FALSE),"")</f>
        <v/>
      </c>
      <c r="CY17" s="105" t="str">
        <f>_xlfn.IFNA(VLOOKUP($A17,'B-pEC50'!$A:$IC,MATCH(CY$1,'B-pEC50'!$A$1:$IC$1,0),FALSE),"")</f>
        <v/>
      </c>
      <c r="CZ17" s="47">
        <f>_xlfn.IFNA(VLOOKUP($A17,'B-pEC50'!$A:$IC,MATCH(CZ$1,'B-pEC50'!$A$1:$IC$1,0),FALSE),"")</f>
        <v>10.33</v>
      </c>
      <c r="DA17" s="47" t="str">
        <f>_xlfn.IFNA(VLOOKUP($A17,'B-pEC50'!$A:$IC,MATCH(DA$1,'B-pEC50'!$A$1:$IC$1,0),FALSE),"")</f>
        <v/>
      </c>
      <c r="DB17" s="47" t="str">
        <f>_xlfn.IFNA(VLOOKUP($A17,'B-pEC50'!$A:$IC,MATCH(DB$1,'B-pEC50'!$A$1:$IC$1,0),FALSE),"")</f>
        <v/>
      </c>
      <c r="DC17" s="47" t="str">
        <f>_xlfn.IFNA(VLOOKUP($A17,'I-pEC50'!$A:$IC,MATCH(DC$1,'I-pEC50'!$A$1:$IC$1,0),FALSE),"")</f>
        <v/>
      </c>
      <c r="DD17" s="47">
        <f>_xlfn.IFNA(VLOOKUP($A17,'I-pEC50'!$A:$IC,MATCH(DD$1,'I-pEC50'!$A$1:$IC$1,0),FALSE),"")</f>
        <v>7.44</v>
      </c>
      <c r="DE17" s="47" t="str">
        <f>_xlfn.IFNA(VLOOKUP($A17,'I-pEC50'!$A:$IC,MATCH(DE$1,'I-pEC50'!$A$1:$IC$1,0),FALSE),"")</f>
        <v/>
      </c>
      <c r="DF17" s="47" t="str">
        <f>_xlfn.IFNA(VLOOKUP($A17,'I-pEC50'!$A:$IC,MATCH(DF$1,'I-pEC50'!$A$1:$IC$1,0),FALSE),"")</f>
        <v/>
      </c>
      <c r="DG17" s="105" t="str">
        <f>_xlfn.IFNA(VLOOKUP($A17,'B-pEC50'!$A:$IC,MATCH(DG$1,'B-pEC50'!$A$1:$IC$1,0),FALSE),"")</f>
        <v/>
      </c>
      <c r="DH17" s="47">
        <f>_xlfn.IFNA(VLOOKUP($A17,'B-pEC50'!$A:$IC,MATCH(DH$1,'B-pEC50'!$A$1:$IC$1,0),FALSE),"")</f>
        <v>9.3691999999999993</v>
      </c>
      <c r="DI17" s="47" t="str">
        <f>_xlfn.IFNA(VLOOKUP($A17,'B-pEC50'!$A:$IC,MATCH(DI$1,'B-pEC50'!$A$1:$IC$1,0),FALSE),"")</f>
        <v/>
      </c>
      <c r="DJ17" s="47" t="str">
        <f>_xlfn.IFNA(VLOOKUP($A17,'B-pEC50'!$A:$IC,MATCH(DJ$1,'B-pEC50'!$A$1:$IC$1,0),FALSE),"")</f>
        <v/>
      </c>
      <c r="DK17" s="47" t="str">
        <f>_xlfn.IFNA(VLOOKUP($A17,'I-pEC50'!$A:$IC,MATCH(DK$1,'I-pEC50'!$A$1:$IC$1,0),FALSE),"")</f>
        <v/>
      </c>
      <c r="DL17" s="47">
        <f>_xlfn.IFNA(VLOOKUP($A17,'I-pEC50'!$A:$IC,MATCH(DL$1,'I-pEC50'!$A$1:$IC$1,0),FALSE),"")</f>
        <v>7.1</v>
      </c>
      <c r="DM17" s="47" t="str">
        <f>_xlfn.IFNA(VLOOKUP($A17,'I-pEC50'!$A:$IC,MATCH(DM$1,'I-pEC50'!$A$1:$IC$1,0),FALSE),"")</f>
        <v/>
      </c>
      <c r="DN17" s="47" t="str">
        <f>_xlfn.IFNA(VLOOKUP($A17,'I-pEC50'!$A:$IC,MATCH(DN$1,'I-pEC50'!$A$1:$IC$1,0),FALSE),"")</f>
        <v/>
      </c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</row>
    <row r="18" spans="1:139" s="49" customFormat="1" x14ac:dyDescent="0.2">
      <c r="A18" s="29" t="s">
        <v>1</v>
      </c>
      <c r="B18" s="333" t="str">
        <f>VLOOKUP($A18,BI!$A:$Q,MATCH(B$1,BI!$A$1:$Q$1,0),FALSE)</f>
        <v/>
      </c>
      <c r="C18" s="373">
        <f>VLOOKUP($A18,BI!$A:$Q,MATCH(C$1,BI!$A$1:$Q$1,0),FALSE)</f>
        <v>1</v>
      </c>
      <c r="D18" s="373">
        <f>VLOOKUP($A18,BI!$A:$Q,MATCH(D$1,BI!$A$1:$Q$1,0),FALSE)</f>
        <v>1</v>
      </c>
      <c r="E18" s="373">
        <f>VLOOKUP($A18,BI!$A:$Q,MATCH(E$1,BI!$A$1:$Q$1,0),FALSE)</f>
        <v>1</v>
      </c>
      <c r="F18" s="373">
        <f>VLOOKUP($A18,BI!$A:$Q,MATCH(F$1,BI!$A$1:$Q$1,0),FALSE)</f>
        <v>1</v>
      </c>
      <c r="G18" s="373">
        <f>VLOOKUP($A18,BI!$A:$Q,MATCH(G$1,BI!$A$1:$Q$1,0),FALSE)</f>
        <v>1</v>
      </c>
      <c r="H18" s="373" t="str">
        <f>VLOOKUP($A18,BI!$A:$Q,MATCH(H$1,BI!$A$1:$Q$1,0),FALSE)</f>
        <v/>
      </c>
      <c r="I18" s="373" t="str">
        <f>VLOOKUP($A18,BI!$A:$Q,MATCH(I$1,BI!$A$1:$Q$1,0),FALSE)</f>
        <v/>
      </c>
      <c r="J18" s="373" t="str">
        <f>VLOOKUP($A18,BI!$A:$Q,MATCH(J$1,BI!$A$1:$Q$1,0),FALSE)</f>
        <v/>
      </c>
      <c r="K18" s="373" t="str">
        <f>VLOOKUP($A18,BI!$A:$Q,MATCH(K$1,BI!$A$1:$Q$1,0),FALSE)</f>
        <v/>
      </c>
      <c r="L18" s="373">
        <f>VLOOKUP($A18,BI!$A:$Q,MATCH(L$1,BI!$A$1:$Q$1,0),FALSE)</f>
        <v>1</v>
      </c>
      <c r="M18" s="373" t="str">
        <f>VLOOKUP($A18,BI!$A:$Q,MATCH(M$1,BI!$A$1:$Q$1,0),FALSE)</f>
        <v/>
      </c>
      <c r="N18" s="49">
        <f t="shared" si="1"/>
        <v>6</v>
      </c>
      <c r="O18" s="49" t="str">
        <f>VLOOKUP($A18,BI!$A:$Q,MATCH(O$1,BI!$A$1:$Q$1,0),FALSE)</f>
        <v/>
      </c>
      <c r="P18" s="37">
        <f>VLOOKUP($A18,BI!$A:$Q,MATCH(P$1,BI!$A$1:$Q$1,0),FALSE)</f>
        <v>1</v>
      </c>
      <c r="Q18" s="37">
        <f>VLOOKUP($A18,BI!$A:$Q,MATCH(Q$1,BI!$A$1:$Q$1,0),FALSE)</f>
        <v>1</v>
      </c>
      <c r="R18" s="37">
        <f>VLOOKUP($A18,BI!$A:$Q,MATCH(R$1,BI!$A$1:$Q$1,0),FALSE)</f>
        <v>1</v>
      </c>
      <c r="S18" s="37">
        <f t="shared" si="0"/>
        <v>3</v>
      </c>
      <c r="T18" s="61" cm="1">
        <f t="array" ref="T18">IFERROR(IF(N18&gt;2,RSQ(IF($B18:$M18&lt;&gt;"",AE18:AP18,""),IF($B18:$M18&lt;&gt;"",AQ18:BB18,"")),""),"")</f>
        <v>0.57007687073096069</v>
      </c>
      <c r="U18" s="51" cm="1">
        <f t="array" ref="U18">IFERROR(IF($N18&gt;2,RSQ(IF($AE18:$AP18&lt;&gt;"",BC18:BN18,""),IF($AE18:$AP18&lt;&gt;"",BO18:BZ18,"")),""),"")</f>
        <v>0.57007687073096081</v>
      </c>
      <c r="V18" s="51" cm="1">
        <f t="array" ref="V18">IFERROR(IF($N18&gt;2,RSQ(IF($B18:$M18&lt;&gt;"",CA18:CL18,""),IF($B18:$M18&lt;&gt;"",CM18:CX18,"")),""),"")</f>
        <v>0.57007687073096069</v>
      </c>
      <c r="W18" s="61" cm="1">
        <f t="array" ref="W18">IFERROR(IF(AND($S18&gt;2,$N18&gt;2),RSQ(IF($B18:$M18&lt;&gt;"",AE18:AP18,""),IF($B18:$M18&lt;&gt;"",AQ18:BB18,"")),""),"")</f>
        <v>0.57007687073096069</v>
      </c>
      <c r="X18" s="51" cm="1">
        <f t="array" ref="X18">IFERROR(IF(AND($S18&gt;2,$N18&gt;2),RSQ(IF($AE18:$AP18&lt;&gt;"",BC18:BN18,""),IF($AE18:$AP18&lt;&gt;"",BO18:BZ18,"")),""),"")</f>
        <v>0.57007687073096081</v>
      </c>
      <c r="Y18" s="61" cm="1">
        <f t="array" ref="Y18">IFERROR(IF(COUNT(C18:G18)&gt;2,RSQ(IF($C18:$G18&lt;&gt;"",AF18:AJ18,""),IF($C18:$G18&lt;&gt;"",AR18:AV18,"")),""),"")</f>
        <v>0.31459849493661213</v>
      </c>
      <c r="Z18" s="51" cm="1">
        <f t="array" ref="Z18">IFERROR(IF(COUNT(C18:G18)&gt;2,RSQ(IF($C18:$G18&lt;&gt;"",BD18:BH18,""),IF($C18:$G18&lt;&gt;"",BP18:BT18,"")),""),"")</f>
        <v>0.31459849493661224</v>
      </c>
      <c r="AA18" s="51" t="str" cm="1">
        <f t="array" ref="AA18">IFERROR(IF(COUNT(H18:K18)&gt;2,RSQ(IF($H18:$K18&lt;&gt;"",AK18:AN18,""),IF($H18:$K18&lt;&gt;"",AW18:AZ18,"")),""),"")</f>
        <v/>
      </c>
      <c r="AB18" s="51" t="str" cm="1">
        <f t="array" ref="AB18">IFERROR(IF(COUNT(H18:K18)&gt;2,RSQ(IF($H18:$K18&lt;&gt;"",BI18:BL18,""),IF($H18:$K18&lt;&gt;"",BU18:BX18,"")),""),"")</f>
        <v/>
      </c>
      <c r="AC18" s="61" cm="1">
        <f t="array" ref="AC18">IFERROR(IF($S18&gt;2,RSQ(IF($O18:$R18&lt;&gt;"",CY18:DB18,""),IF($O18:$R18&lt;&gt;"",DC18:DF18,"")),""),"")</f>
        <v>1</v>
      </c>
      <c r="AD18" s="51" cm="1">
        <f t="array" ref="AD18">IFERROR(IF($S18&gt;2,RSQ(IF($O18:$R18&lt;&gt;"",DG18:DJ18,""),IF($O18:$R18&lt;&gt;"",DK18:DN18,"")),""),"")</f>
        <v>1.0000000000000004</v>
      </c>
      <c r="AE18" s="44" t="str">
        <f>_xlfn.IFNA(VLOOKUP($A18,'B-pEC50'!$A:$BM,MATCH(AE$1,'B-pEC50'!$A$1:$BM$1,0),FALSE),"")</f>
        <v/>
      </c>
      <c r="AF18" s="46">
        <f>_xlfn.IFNA(VLOOKUP($A18,'B-pEC50'!$A:$BM,MATCH(AF$1,'B-pEC50'!$A$1:$BM$1,0),FALSE),"")</f>
        <v>9.5139999999999993</v>
      </c>
      <c r="AG18" s="46">
        <f>_xlfn.IFNA(VLOOKUP($A18,'B-pEC50'!$A:$BM,MATCH(AG$1,'B-pEC50'!$A$1:$BM$1,0),FALSE),"")</f>
        <v>9.6129999999999995</v>
      </c>
      <c r="AH18" s="46">
        <f>_xlfn.IFNA(VLOOKUP($A18,'B-pEC50'!$A:$BM,MATCH(AH$1,'B-pEC50'!$A$1:$BM$1,0),FALSE),"")</f>
        <v>9.4469999999999992</v>
      </c>
      <c r="AI18" s="46">
        <f>_xlfn.IFNA(VLOOKUP($A18,'B-pEC50'!$A:$BM,MATCH(AI$1,'B-pEC50'!$A$1:$BM$1,0),FALSE),"")</f>
        <v>9.4380000000000006</v>
      </c>
      <c r="AJ18" s="46">
        <f>_xlfn.IFNA(VLOOKUP($A18,'B-pEC50'!$A:$BM,MATCH(AJ$1,'B-pEC50'!$A$1:$BM$1,0),FALSE),"")</f>
        <v>8.7929999999999993</v>
      </c>
      <c r="AK18" s="45" t="str">
        <f>_xlfn.IFNA(VLOOKUP($A18,'B-pEC50'!$A:$BM,MATCH(AK$1,'B-pEC50'!$A$1:$BM$1,0),FALSE),"")</f>
        <v/>
      </c>
      <c r="AL18" s="45" t="str">
        <f>_xlfn.IFNA(VLOOKUP($A18,'B-pEC50'!$A:$BM,MATCH(AL$1,'B-pEC50'!$A$1:$BM$1,0),FALSE),"")</f>
        <v/>
      </c>
      <c r="AM18" s="45" t="str">
        <f>_xlfn.IFNA(VLOOKUP($A18,'B-pEC50'!$A:$BM,MATCH(AM$1,'B-pEC50'!$A$1:$BM$1,0),FALSE),"")</f>
        <v/>
      </c>
      <c r="AN18" s="46" t="str">
        <f>_xlfn.IFNA(VLOOKUP($A18,'B-pEC50'!$A:$BM,MATCH(AN$1,'B-pEC50'!$A$1:$BM$1,0),FALSE),"")</f>
        <v/>
      </c>
      <c r="AO18" s="45">
        <f>_xlfn.IFNA(VLOOKUP($A18,'B-pEC50'!$A:$BM,MATCH(AO$1,'B-pEC50'!$A$1:$BM$1,0),FALSE),"")</f>
        <v>8.2349999999999994</v>
      </c>
      <c r="AP18" s="45" t="str">
        <f>_xlfn.IFNA(VLOOKUP($A18,'B-pEC50'!$A:$BM,MATCH(AP$1,'B-pEC50'!$A$1:$BM$1,0),FALSE),"")</f>
        <v/>
      </c>
      <c r="AQ18" s="47" t="str">
        <f>_xlfn.IFNA(VLOOKUP($A18,'I-pEC50'!$A:$BM,MATCH(AQ$1,'I-pEC50'!$A$1:$BM$1,0),FALSE),"")</f>
        <v/>
      </c>
      <c r="AR18" s="47">
        <f>_xlfn.IFNA(VLOOKUP($A18,'I-pEC50'!$A:$BM,MATCH(AR$1,'I-pEC50'!$A$1:$BM$1,0),FALSE),"")</f>
        <v>7.8</v>
      </c>
      <c r="AS18" s="47">
        <f>_xlfn.IFNA(VLOOKUP($A18,'I-pEC50'!$A:$BM,MATCH(AS$1,'I-pEC50'!$A$1:$BM$1,0),FALSE),"")</f>
        <v>7.8</v>
      </c>
      <c r="AT18" s="47">
        <f>_xlfn.IFNA(VLOOKUP($A18,'I-pEC50'!$A:$BM,MATCH(AT$1,'I-pEC50'!$A$1:$BM$1,0),FALSE),"")</f>
        <v>7</v>
      </c>
      <c r="AU18" s="47">
        <f>_xlfn.IFNA(VLOOKUP($A18,'I-pEC50'!$A:$BM,MATCH(AU$1,'I-pEC50'!$A$1:$BM$1,0),FALSE),"")</f>
        <v>7</v>
      </c>
      <c r="AV18" s="47">
        <f>_xlfn.IFNA(VLOOKUP($A18,'I-pEC50'!$A:$BM,MATCH(AV$1,'I-pEC50'!$A$1:$BM$1,0),FALSE),"")</f>
        <v>7.01</v>
      </c>
      <c r="AW18" s="47" t="str">
        <f>_xlfn.IFNA(VLOOKUP($A18,'I-pEC50'!$A:$BM,MATCH(AW$1,'I-pEC50'!$A$1:$BM$1,0),FALSE),"")</f>
        <v/>
      </c>
      <c r="AX18" s="47" t="str">
        <f>_xlfn.IFNA(VLOOKUP($A18,'I-pEC50'!$A:$BM,MATCH(AX$1,'I-pEC50'!$A$1:$BM$1,0),FALSE),"")</f>
        <v/>
      </c>
      <c r="AY18" s="47" t="str">
        <f>_xlfn.IFNA(VLOOKUP($A18,'I-pEC50'!$A:$BM,MATCH(AY$1,'I-pEC50'!$A$1:$BM$1,0),FALSE),"")</f>
        <v/>
      </c>
      <c r="AZ18" s="47" t="str">
        <f>_xlfn.IFNA(VLOOKUP($A18,'I-pEC50'!$A:$BM,MATCH(AZ$1,'I-pEC50'!$A$1:$BM$1,0),FALSE),"")</f>
        <v/>
      </c>
      <c r="BA18" s="47">
        <f>_xlfn.IFNA(VLOOKUP($A18,'I-pEC50'!$A:$BM,MATCH(BA$1,'I-pEC50'!$A$1:$BM$1,0),FALSE),"")</f>
        <v>6.58</v>
      </c>
      <c r="BB18" s="47" t="str">
        <f>_xlfn.IFNA(VLOOKUP($A18,'I-pEC50'!$A:$BM,MATCH(BB$1,'I-pEC50'!$A$1:$BM$1,0),FALSE),"")</f>
        <v/>
      </c>
      <c r="BC18" s="40" t="str">
        <f>_xlfn.IFNA(VLOOKUP($A18,'B-pEC50'!$A:$BM,MATCH(BC$1,'B-pEC50'!$A$1:$BM$1,0),FALSE),"")</f>
        <v/>
      </c>
      <c r="BD18" s="41">
        <f>_xlfn.IFNA(VLOOKUP($A18,'B-pEC50'!$A:$BM,MATCH(BD$1,'B-pEC50'!$A$1:$BM$1,0),FALSE),"")</f>
        <v>0.83589511754068702</v>
      </c>
      <c r="BE18" s="41">
        <f>_xlfn.IFNA(VLOOKUP($A18,'B-pEC50'!$A:$BM,MATCH(BE$1,'B-pEC50'!$A$1:$BM$1,0),FALSE),"")</f>
        <v>0.85827305605786608</v>
      </c>
      <c r="BF18" s="41">
        <f>_xlfn.IFNA(VLOOKUP($A18,'B-pEC50'!$A:$BM,MATCH(BF$1,'B-pEC50'!$A$1:$BM$1,0),FALSE),"")</f>
        <v>0.82075045207956576</v>
      </c>
      <c r="BG18" s="41">
        <f>_xlfn.IFNA(VLOOKUP($A18,'B-pEC50'!$A:$BM,MATCH(BG$1,'B-pEC50'!$A$1:$BM$1,0),FALSE),"")</f>
        <v>0.81871609403254986</v>
      </c>
      <c r="BH18" s="41">
        <f>_xlfn.IFNA(VLOOKUP($A18,'B-pEC50'!$A:$BM,MATCH(BH$1,'B-pEC50'!$A$1:$BM$1,0),FALSE),"")</f>
        <v>0.67292043399638313</v>
      </c>
      <c r="BI18" s="41" t="str">
        <f>_xlfn.IFNA(VLOOKUP($A18,'B-pEC50'!$A:$BM,MATCH(BI$1,'B-pEC50'!$A$1:$BM$1,0),FALSE),"")</f>
        <v/>
      </c>
      <c r="BJ18" s="41" t="str">
        <f>_xlfn.IFNA(VLOOKUP($A18,'B-pEC50'!$A:$BM,MATCH(BJ$1,'B-pEC50'!$A$1:$BM$1,0),FALSE),"")</f>
        <v/>
      </c>
      <c r="BK18" s="41" t="str">
        <f>_xlfn.IFNA(VLOOKUP($A18,'B-pEC50'!$A:$BM,MATCH(BK$1,'B-pEC50'!$A$1:$BM$1,0),FALSE),"")</f>
        <v/>
      </c>
      <c r="BL18" s="41" t="str">
        <f>_xlfn.IFNA(VLOOKUP($A18,'B-pEC50'!$A:$BM,MATCH(BL$1,'B-pEC50'!$A$1:$BM$1,0),FALSE),"")</f>
        <v/>
      </c>
      <c r="BM18" s="41">
        <f>_xlfn.IFNA(VLOOKUP($A18,'B-pEC50'!$A:$BM,MATCH(BM$1,'B-pEC50'!$A$1:$BM$1,0),FALSE),"")</f>
        <v>0.54679023508137414</v>
      </c>
      <c r="BN18" s="41" t="str">
        <f>_xlfn.IFNA(VLOOKUP($A18,'B-pEC50'!$A:$BM,MATCH(BN$1,'B-pEC50'!$A$1:$BM$1,0),FALSE),"")</f>
        <v/>
      </c>
      <c r="BO18" s="47" t="str">
        <f>_xlfn.IFNA(VLOOKUP($A18,'I-pEC50'!$A:$BM,MATCH(BO$1,'I-pEC50'!$A$1:$BM$1,0),FALSE),"")</f>
        <v/>
      </c>
      <c r="BP18" s="47">
        <f>_xlfn.IFNA(VLOOKUP($A18,'I-pEC50'!$A:$BM,MATCH(BP$1,'I-pEC50'!$A$1:$BM$1,0),FALSE),"")</f>
        <v>0.44020797227036401</v>
      </c>
      <c r="BQ18" s="47">
        <f>_xlfn.IFNA(VLOOKUP($A18,'I-pEC50'!$A:$BM,MATCH(BQ$1,'I-pEC50'!$A$1:$BM$1,0),FALSE),"")</f>
        <v>0.44020797227036401</v>
      </c>
      <c r="BR18" s="47">
        <f>_xlfn.IFNA(VLOOKUP($A18,'I-pEC50'!$A:$BM,MATCH(BR$1,'I-pEC50'!$A$1:$BM$1,0),FALSE),"")</f>
        <v>0.3015597920277297</v>
      </c>
      <c r="BS18" s="47">
        <f>_xlfn.IFNA(VLOOKUP($A18,'I-pEC50'!$A:$BM,MATCH(BS$1,'I-pEC50'!$A$1:$BM$1,0),FALSE),"")</f>
        <v>0.3015597920277297</v>
      </c>
      <c r="BT18" s="47">
        <f>_xlfn.IFNA(VLOOKUP($A18,'I-pEC50'!$A:$BM,MATCH(BT$1,'I-pEC50'!$A$1:$BM$1,0),FALSE),"")</f>
        <v>0.30329289428076261</v>
      </c>
      <c r="BU18" s="47" t="str">
        <f>_xlfn.IFNA(VLOOKUP($A18,'I-pEC50'!$A:$BM,MATCH(BU$1,'I-pEC50'!$A$1:$BM$1,0),FALSE),"")</f>
        <v/>
      </c>
      <c r="BV18" s="47" t="str">
        <f>_xlfn.IFNA(VLOOKUP($A18,'I-pEC50'!$A:$BM,MATCH(BV$1,'I-pEC50'!$A$1:$BM$1,0),FALSE),"")</f>
        <v/>
      </c>
      <c r="BW18" s="47" t="str">
        <f>_xlfn.IFNA(VLOOKUP($A18,'I-pEC50'!$A:$BM,MATCH(BW$1,'I-pEC50'!$A$1:$BM$1,0),FALSE),"")</f>
        <v/>
      </c>
      <c r="BX18" s="47" t="str">
        <f>_xlfn.IFNA(VLOOKUP($A18,'I-pEC50'!$A:$BM,MATCH(BX$1,'I-pEC50'!$A$1:$BM$1,0),FALSE),"")</f>
        <v/>
      </c>
      <c r="BY18" s="47">
        <f>_xlfn.IFNA(VLOOKUP($A18,'I-pEC50'!$A:$BM,MATCH(BY$1,'I-pEC50'!$A$1:$BM$1,0),FALSE),"")</f>
        <v>0.22876949740034669</v>
      </c>
      <c r="BZ18" s="47" t="str">
        <f>_xlfn.IFNA(VLOOKUP($A18,'I-pEC50'!$A:$BM,MATCH(BZ$1,'I-pEC50'!$A$1:$BM$1,0),FALSE),"")</f>
        <v/>
      </c>
      <c r="CA18" s="40" t="str">
        <f>_xlfn.IFNA(VLOOKUP($A18,'B-pEC50'!$A:$BM,MATCH(CA$1,'B-pEC50'!$A$1:$BM$1,0),FALSE),"")</f>
        <v/>
      </c>
      <c r="CB18" s="41">
        <f>_xlfn.IFNA(VLOOKUP($A18,'B-pEC50'!$A:$BM,MATCH(CB$1,'B-pEC50'!$A$1:$BM$1,0),FALSE),"")</f>
        <v>0.92815674891146571</v>
      </c>
      <c r="CC18" s="41">
        <f>_xlfn.IFNA(VLOOKUP($A18,'B-pEC50'!$A:$BM,MATCH(CC$1,'B-pEC50'!$A$1:$BM$1,0),FALSE),"")</f>
        <v>1</v>
      </c>
      <c r="CD18" s="41">
        <f>_xlfn.IFNA(VLOOKUP($A18,'B-pEC50'!$A:$BM,MATCH(CD$1,'B-pEC50'!$A$1:$BM$1,0),FALSE),"")</f>
        <v>0.87953555878084155</v>
      </c>
      <c r="CE18" s="41">
        <f>_xlfn.IFNA(VLOOKUP($A18,'B-pEC50'!$A:$BM,MATCH(CE$1,'B-pEC50'!$A$1:$BM$1,0),FALSE),"")</f>
        <v>0.8730043541364304</v>
      </c>
      <c r="CF18" s="41">
        <f>_xlfn.IFNA(VLOOKUP($A18,'B-pEC50'!$A:$BM,MATCH(CF$1,'B-pEC50'!$A$1:$BM$1,0),FALSE),"")</f>
        <v>0.40493468795355569</v>
      </c>
      <c r="CG18" s="41" t="str">
        <f>_xlfn.IFNA(VLOOKUP($A18,'B-pEC50'!$A:$BM,MATCH(CG$1,'B-pEC50'!$A$1:$BM$1,0),FALSE),"")</f>
        <v/>
      </c>
      <c r="CH18" s="41" t="str">
        <f>_xlfn.IFNA(VLOOKUP($A18,'B-pEC50'!$A:$BM,MATCH(CH$1,'B-pEC50'!$A$1:$BM$1,0),FALSE),"")</f>
        <v/>
      </c>
      <c r="CI18" s="41" t="str">
        <f>_xlfn.IFNA(VLOOKUP($A18,'B-pEC50'!$A:$BM,MATCH(CI$1,'B-pEC50'!$A$1:$BM$1,0),FALSE),"")</f>
        <v/>
      </c>
      <c r="CJ18" s="41" t="str">
        <f>_xlfn.IFNA(VLOOKUP($A18,'B-pEC50'!$A:$BM,MATCH(CJ$1,'B-pEC50'!$A$1:$BM$1,0),FALSE),"")</f>
        <v/>
      </c>
      <c r="CK18" s="41">
        <f>_xlfn.IFNA(VLOOKUP($A18,'B-pEC50'!$A:$BM,MATCH(CK$1,'B-pEC50'!$A$1:$BM$1,0),FALSE),"")</f>
        <v>0</v>
      </c>
      <c r="CL18" s="41" t="str">
        <f>_xlfn.IFNA(VLOOKUP($A18,'B-pEC50'!$A:$BM,MATCH(CL$1,'B-pEC50'!$A$1:$BM$1,0),FALSE),"")</f>
        <v/>
      </c>
      <c r="CM18" s="47" t="str">
        <f>_xlfn.IFNA(VLOOKUP($A18,'I-pEC50'!$A:$BQ,MATCH(CM$1,'I-pEC50'!$A$1:$BQ$1,0),FALSE),"")</f>
        <v/>
      </c>
      <c r="CN18" s="47">
        <f>_xlfn.IFNA(VLOOKUP($A18,'I-pEC50'!$A:$BQ,MATCH(CN$1,'I-pEC50'!$A$1:$BQ$1,0),FALSE),"")</f>
        <v>1</v>
      </c>
      <c r="CO18" s="47">
        <f>_xlfn.IFNA(VLOOKUP($A18,'I-pEC50'!$A:$BQ,MATCH(CO$1,'I-pEC50'!$A$1:$BQ$1,0),FALSE),"")</f>
        <v>1</v>
      </c>
      <c r="CP18" s="47">
        <f>_xlfn.IFNA(VLOOKUP($A18,'I-pEC50'!$A:$BQ,MATCH(CP$1,'I-pEC50'!$A$1:$BQ$1,0),FALSE),"")</f>
        <v>0.34426229508196721</v>
      </c>
      <c r="CQ18" s="47">
        <f>_xlfn.IFNA(VLOOKUP($A18,'I-pEC50'!$A:$BQ,MATCH(CQ$1,'I-pEC50'!$A$1:$BQ$1,0),FALSE),"")</f>
        <v>0.34426229508196721</v>
      </c>
      <c r="CR18" s="47">
        <f>_xlfn.IFNA(VLOOKUP($A18,'I-pEC50'!$A:$BQ,MATCH(CR$1,'I-pEC50'!$A$1:$BQ$1,0),FALSE),"")</f>
        <v>0.35245901639344246</v>
      </c>
      <c r="CS18" s="47" t="str">
        <f>_xlfn.IFNA(VLOOKUP($A18,'I-pEC50'!$A:$BQ,MATCH(CS$1,'I-pEC50'!$A$1:$BQ$1,0),FALSE),"")</f>
        <v/>
      </c>
      <c r="CT18" s="47" t="str">
        <f>_xlfn.IFNA(VLOOKUP($A18,'I-pEC50'!$A:$BQ,MATCH(CT$1,'I-pEC50'!$A$1:$BQ$1,0),FALSE),"")</f>
        <v/>
      </c>
      <c r="CU18" s="47" t="str">
        <f>_xlfn.IFNA(VLOOKUP($A18,'I-pEC50'!$A:$BQ,MATCH(CU$1,'I-pEC50'!$A$1:$BQ$1,0),FALSE),"")</f>
        <v/>
      </c>
      <c r="CV18" s="47" t="str">
        <f>_xlfn.IFNA(VLOOKUP($A18,'I-pEC50'!$A:$BQ,MATCH(CV$1,'I-pEC50'!$A$1:$BQ$1,0),FALSE),"")</f>
        <v/>
      </c>
      <c r="CW18" s="47">
        <f>_xlfn.IFNA(VLOOKUP($A18,'I-pEC50'!$A:$BQ,MATCH(CW$1,'I-pEC50'!$A$1:$BQ$1,0),FALSE),"")</f>
        <v>0</v>
      </c>
      <c r="CX18" s="47" t="str">
        <f>_xlfn.IFNA(VLOOKUP($A18,'I-pEC50'!$A:$BQ,MATCH(CX$1,'I-pEC50'!$A$1:$BQ$1,0),FALSE),"")</f>
        <v/>
      </c>
      <c r="CY18" s="105" t="str">
        <f>_xlfn.IFNA(VLOOKUP($A18,'B-pEC50'!$A:$IC,MATCH(CY$1,'B-pEC50'!$A$1:$IC$1,0),FALSE),"")</f>
        <v/>
      </c>
      <c r="CZ18" s="47">
        <f>_xlfn.IFNA(VLOOKUP($A18,'B-pEC50'!$A:$IC,MATCH(CZ$1,'B-pEC50'!$A$1:$IC$1,0),FALSE),"")</f>
        <v>9.6129999999999995</v>
      </c>
      <c r="DA18" s="47" t="str">
        <f>_xlfn.IFNA(VLOOKUP($A18,'B-pEC50'!$A:$IC,MATCH(DA$1,'B-pEC50'!$A$1:$IC$1,0),FALSE),"")</f>
        <v/>
      </c>
      <c r="DB18" s="47">
        <f>_xlfn.IFNA(VLOOKUP($A18,'B-pEC50'!$A:$IC,MATCH(DB$1,'B-pEC50'!$A$1:$IC$1,0),FALSE),"")</f>
        <v>8.2349999999999994</v>
      </c>
      <c r="DC18" s="47" t="str">
        <f>_xlfn.IFNA(VLOOKUP($A18,'I-pEC50'!$A:$IC,MATCH(DC$1,'I-pEC50'!$A$1:$IC$1,0),FALSE),"")</f>
        <v/>
      </c>
      <c r="DD18" s="47">
        <f>_xlfn.IFNA(VLOOKUP($A18,'I-pEC50'!$A:$IC,MATCH(DD$1,'I-pEC50'!$A$1:$IC$1,0),FALSE),"")</f>
        <v>7.8</v>
      </c>
      <c r="DE18" s="47" t="str">
        <f>_xlfn.IFNA(VLOOKUP($A18,'I-pEC50'!$A:$IC,MATCH(DE$1,'I-pEC50'!$A$1:$IC$1,0),FALSE),"")</f>
        <v/>
      </c>
      <c r="DF18" s="47">
        <f>_xlfn.IFNA(VLOOKUP($A18,'I-pEC50'!$A:$IC,MATCH(DF$1,'I-pEC50'!$A$1:$IC$1,0),FALSE),"")</f>
        <v>6.58</v>
      </c>
      <c r="DG18" s="105" t="str">
        <f>_xlfn.IFNA(VLOOKUP($A18,'B-pEC50'!$A:$IC,MATCH(DG$1,'B-pEC50'!$A$1:$IC$1,0),FALSE),"")</f>
        <v/>
      </c>
      <c r="DH18" s="47">
        <f>_xlfn.IFNA(VLOOKUP($A18,'B-pEC50'!$A:$IC,MATCH(DH$1,'B-pEC50'!$A$1:$IC$1,0),FALSE),"")</f>
        <v>9.3610000000000007</v>
      </c>
      <c r="DI18" s="47" t="str">
        <f>_xlfn.IFNA(VLOOKUP($A18,'B-pEC50'!$A:$IC,MATCH(DI$1,'B-pEC50'!$A$1:$IC$1,0),FALSE),"")</f>
        <v/>
      </c>
      <c r="DJ18" s="47">
        <f>_xlfn.IFNA(VLOOKUP($A18,'B-pEC50'!$A:$IC,MATCH(DJ$1,'B-pEC50'!$A$1:$IC$1,0),FALSE),"")</f>
        <v>8.2349999999999994</v>
      </c>
      <c r="DK18" s="47" t="str">
        <f>_xlfn.IFNA(VLOOKUP($A18,'I-pEC50'!$A:$IC,MATCH(DK$1,'I-pEC50'!$A$1:$IC$1,0),FALSE),"")</f>
        <v/>
      </c>
      <c r="DL18" s="47">
        <f>_xlfn.IFNA(VLOOKUP($A18,'I-pEC50'!$A:$IC,MATCH(DL$1,'I-pEC50'!$A$1:$IC$1,0),FALSE),"")</f>
        <v>7.3220000000000001</v>
      </c>
      <c r="DM18" s="47" t="str">
        <f>_xlfn.IFNA(VLOOKUP($A18,'I-pEC50'!$A:$IC,MATCH(DM$1,'I-pEC50'!$A$1:$IC$1,0),FALSE),"")</f>
        <v/>
      </c>
      <c r="DN18" s="47">
        <f>_xlfn.IFNA(VLOOKUP($A18,'I-pEC50'!$A:$IC,MATCH(DN$1,'I-pEC50'!$A$1:$IC$1,0),FALSE),"")</f>
        <v>6.58</v>
      </c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</row>
    <row r="19" spans="1:139" s="49" customFormat="1" x14ac:dyDescent="0.2">
      <c r="A19" s="29" t="s">
        <v>91</v>
      </c>
      <c r="B19" s="333" t="str">
        <f>VLOOKUP($A19,BI!$A:$Q,MATCH(B$1,BI!$A$1:$Q$1,0),FALSE)</f>
        <v/>
      </c>
      <c r="C19" s="373">
        <f>VLOOKUP($A19,BI!$A:$Q,MATCH(C$1,BI!$A$1:$Q$1,0),FALSE)</f>
        <v>1</v>
      </c>
      <c r="D19" s="373">
        <f>VLOOKUP($A19,BI!$A:$Q,MATCH(D$1,BI!$A$1:$Q$1,0),FALSE)</f>
        <v>1</v>
      </c>
      <c r="E19" s="373">
        <f>VLOOKUP($A19,BI!$A:$Q,MATCH(E$1,BI!$A$1:$Q$1,0),FALSE)</f>
        <v>1</v>
      </c>
      <c r="F19" s="373">
        <f>VLOOKUP($A19,BI!$A:$Q,MATCH(F$1,BI!$A$1:$Q$1,0),FALSE)</f>
        <v>1</v>
      </c>
      <c r="G19" s="373">
        <f>VLOOKUP($A19,BI!$A:$Q,MATCH(G$1,BI!$A$1:$Q$1,0),FALSE)</f>
        <v>1</v>
      </c>
      <c r="H19" s="373" t="str">
        <f>VLOOKUP($A19,BI!$A:$Q,MATCH(H$1,BI!$A$1:$Q$1,0),FALSE)</f>
        <v/>
      </c>
      <c r="I19" s="373" t="str">
        <f>VLOOKUP($A19,BI!$A:$Q,MATCH(I$1,BI!$A$1:$Q$1,0),FALSE)</f>
        <v/>
      </c>
      <c r="J19" s="373" t="str">
        <f>VLOOKUP($A19,BI!$A:$Q,MATCH(J$1,BI!$A$1:$Q$1,0),FALSE)</f>
        <v/>
      </c>
      <c r="K19" s="373" t="str">
        <f>VLOOKUP($A19,BI!$A:$Q,MATCH(K$1,BI!$A$1:$Q$1,0),FALSE)</f>
        <v/>
      </c>
      <c r="L19" s="373" t="str">
        <f>VLOOKUP($A19,BI!$A:$Q,MATCH(L$1,BI!$A$1:$Q$1,0),FALSE)</f>
        <v/>
      </c>
      <c r="M19" s="373" t="str">
        <f>VLOOKUP($A19,BI!$A:$Q,MATCH(M$1,BI!$A$1:$Q$1,0),FALSE)</f>
        <v/>
      </c>
      <c r="N19" s="49">
        <f t="shared" si="1"/>
        <v>5</v>
      </c>
      <c r="O19" s="49" t="str">
        <f>VLOOKUP($A19,BI!$A:$Q,MATCH(O$1,BI!$A$1:$Q$1,0),FALSE)</f>
        <v/>
      </c>
      <c r="P19" s="37">
        <f>VLOOKUP($A19,BI!$A:$Q,MATCH(P$1,BI!$A$1:$Q$1,0),FALSE)</f>
        <v>1</v>
      </c>
      <c r="Q19" s="37" t="str">
        <f>VLOOKUP($A19,BI!$A:$Q,MATCH(Q$1,BI!$A$1:$Q$1,0),FALSE)</f>
        <v/>
      </c>
      <c r="R19" s="37" t="str">
        <f>VLOOKUP($A19,BI!$A:$Q,MATCH(R$1,BI!$A$1:$Q$1,0),FALSE)</f>
        <v/>
      </c>
      <c r="S19" s="37">
        <f t="shared" si="0"/>
        <v>1</v>
      </c>
      <c r="T19" s="61" cm="1">
        <f t="array" ref="T19">IFERROR(IF(N19&gt;2,RSQ(IF($B19:$M19&lt;&gt;"",AE19:AP19,""),IF($B19:$M19&lt;&gt;"",AQ19:BB19,"")),""),"")</f>
        <v>0.63157201210215774</v>
      </c>
      <c r="U19" s="51" cm="1">
        <f t="array" ref="U19">IFERROR(IF($N19&gt;2,RSQ(IF($AE19:$AP19&lt;&gt;"",BC19:BN19,""),IF($AE19:$AP19&lt;&gt;"",BO19:BZ19,"")),""),"")</f>
        <v>0.63157201210215719</v>
      </c>
      <c r="V19" s="51" cm="1">
        <f t="array" ref="V19">IFERROR(IF($N19&gt;2,RSQ(IF($B19:$M19&lt;&gt;"",CA19:CL19,""),IF($B19:$M19&lt;&gt;"",CM19:CX19,"")),""),"")</f>
        <v>0.63157201210215752</v>
      </c>
      <c r="W19" s="61" t="str" cm="1">
        <f t="array" ref="W19">IFERROR(IF(AND($S19&gt;2,$N19&gt;2),RSQ(IF($B19:$M19&lt;&gt;"",AE19:AP19,""),IF($B19:$M19&lt;&gt;"",AQ19:BB19,"")),""),"")</f>
        <v/>
      </c>
      <c r="X19" s="51" t="str" cm="1">
        <f t="array" ref="X19">IFERROR(IF(AND($S19&gt;2,$N19&gt;2),RSQ(IF($AE19:$AP19&lt;&gt;"",BC19:BN19,""),IF($AE19:$AP19&lt;&gt;"",BO19:BZ19,"")),""),"")</f>
        <v/>
      </c>
      <c r="Y19" s="61" cm="1">
        <f t="array" ref="Y19">IFERROR(IF(COUNT(C19:G19)&gt;2,RSQ(IF($C19:$G19&lt;&gt;"",AF19:AJ19,""),IF($C19:$G19&lt;&gt;"",AR19:AV19,"")),""),"")</f>
        <v>0.63157201210215774</v>
      </c>
      <c r="Z19" s="51" cm="1">
        <f t="array" ref="Z19">IFERROR(IF(COUNT(C19:G19)&gt;2,RSQ(IF($C19:$G19&lt;&gt;"",BD19:BH19,""),IF($C19:$G19&lt;&gt;"",BP19:BT19,"")),""),"")</f>
        <v>0.63157201210215719</v>
      </c>
      <c r="AA19" s="51" t="str" cm="1">
        <f t="array" ref="AA19">IFERROR(IF(COUNT(H19:K19)&gt;2,RSQ(IF($H19:$K19&lt;&gt;"",AK19:AN19,""),IF($H19:$K19&lt;&gt;"",AW19:AZ19,"")),""),"")</f>
        <v/>
      </c>
      <c r="AB19" s="51" t="str" cm="1">
        <f t="array" ref="AB19">IFERROR(IF(COUNT(H19:K19)&gt;2,RSQ(IF($H19:$K19&lt;&gt;"",BI19:BL19,""),IF($H19:$K19&lt;&gt;"",BU19:BX19,"")),""),"")</f>
        <v/>
      </c>
      <c r="AC19" s="61" t="str" cm="1">
        <f t="array" ref="AC19">IFERROR(IF($S19&gt;2,RSQ(IF($O19:$R19&lt;&gt;"",CY19:DB19,""),IF($O19:$R19&lt;&gt;"",DC19:DF19,"")),""),"")</f>
        <v/>
      </c>
      <c r="AD19" s="51" t="str" cm="1">
        <f t="array" ref="AD19">IFERROR(IF($S19&gt;2,RSQ(IF($O19:$R19&lt;&gt;"",DG19:DJ19,""),IF($O19:$R19&lt;&gt;"",DK19:DN19,"")),""),"")</f>
        <v/>
      </c>
      <c r="AE19" s="44" t="str">
        <f>_xlfn.IFNA(VLOOKUP($A19,'B-pEC50'!$A:$BM,MATCH(AE$1,'B-pEC50'!$A$1:$BM$1,0),FALSE),"")</f>
        <v/>
      </c>
      <c r="AF19" s="46">
        <f>_xlfn.IFNA(VLOOKUP($A19,'B-pEC50'!$A:$BM,MATCH(AF$1,'B-pEC50'!$A$1:$BM$1,0),FALSE),"")</f>
        <v>8.1440000000000001</v>
      </c>
      <c r="AG19" s="46">
        <f>_xlfn.IFNA(VLOOKUP($A19,'B-pEC50'!$A:$BM,MATCH(AG$1,'B-pEC50'!$A$1:$BM$1,0),FALSE),"")</f>
        <v>7.9160000000000004</v>
      </c>
      <c r="AH19" s="46">
        <f>_xlfn.IFNA(VLOOKUP($A19,'B-pEC50'!$A:$BM,MATCH(AH$1,'B-pEC50'!$A$1:$BM$1,0),FALSE),"")</f>
        <v>8.6170000000000009</v>
      </c>
      <c r="AI19" s="46">
        <f>_xlfn.IFNA(VLOOKUP($A19,'B-pEC50'!$A:$BM,MATCH(AI$1,'B-pEC50'!$A$1:$BM$1,0),FALSE),"")</f>
        <v>9.0739999999999998</v>
      </c>
      <c r="AJ19" s="46">
        <f>_xlfn.IFNA(VLOOKUP($A19,'B-pEC50'!$A:$BM,MATCH(AJ$1,'B-pEC50'!$A$1:$BM$1,0),FALSE),"")</f>
        <v>8.2390000000000008</v>
      </c>
      <c r="AK19" s="45" t="str">
        <f>_xlfn.IFNA(VLOOKUP($A19,'B-pEC50'!$A:$BM,MATCH(AK$1,'B-pEC50'!$A$1:$BM$1,0),FALSE),"")</f>
        <v/>
      </c>
      <c r="AL19" s="45" t="str">
        <f>_xlfn.IFNA(VLOOKUP($A19,'B-pEC50'!$A:$BM,MATCH(AL$1,'B-pEC50'!$A$1:$BM$1,0),FALSE),"")</f>
        <v/>
      </c>
      <c r="AM19" s="45" t="str">
        <f>_xlfn.IFNA(VLOOKUP($A19,'B-pEC50'!$A:$BM,MATCH(AM$1,'B-pEC50'!$A$1:$BM$1,0),FALSE),"")</f>
        <v/>
      </c>
      <c r="AN19" s="46" t="str">
        <f>_xlfn.IFNA(VLOOKUP($A19,'B-pEC50'!$A:$BM,MATCH(AN$1,'B-pEC50'!$A$1:$BM$1,0),FALSE),"")</f>
        <v/>
      </c>
      <c r="AO19" s="45" t="str">
        <f>_xlfn.IFNA(VLOOKUP($A19,'B-pEC50'!$A:$BM,MATCH(AO$1,'B-pEC50'!$A$1:$BM$1,0),FALSE),"")</f>
        <v/>
      </c>
      <c r="AP19" s="45" t="str">
        <f>_xlfn.IFNA(VLOOKUP($A19,'B-pEC50'!$A:$BM,MATCH(AP$1,'B-pEC50'!$A$1:$BM$1,0),FALSE),"")</f>
        <v/>
      </c>
      <c r="AQ19" s="47" t="str">
        <f>_xlfn.IFNA(VLOOKUP($A19,'I-pEC50'!$A:$BM,MATCH(AQ$1,'I-pEC50'!$A$1:$BM$1,0),FALSE),"")</f>
        <v/>
      </c>
      <c r="AR19" s="47">
        <f>_xlfn.IFNA(VLOOKUP($A19,'I-pEC50'!$A:$BM,MATCH(AR$1,'I-pEC50'!$A$1:$BM$1,0),FALSE),"")</f>
        <v>7.96</v>
      </c>
      <c r="AS19" s="47">
        <f>_xlfn.IFNA(VLOOKUP($A19,'I-pEC50'!$A:$BM,MATCH(AS$1,'I-pEC50'!$A$1:$BM$1,0),FALSE),"")</f>
        <v>7.96</v>
      </c>
      <c r="AT19" s="47">
        <f>_xlfn.IFNA(VLOOKUP($A19,'I-pEC50'!$A:$BM,MATCH(AT$1,'I-pEC50'!$A$1:$BM$1,0),FALSE),"")</f>
        <v>7.75</v>
      </c>
      <c r="AU19" s="47">
        <f>_xlfn.IFNA(VLOOKUP($A19,'I-pEC50'!$A:$BM,MATCH(AU$1,'I-pEC50'!$A$1:$BM$1,0),FALSE),"")</f>
        <v>7.75</v>
      </c>
      <c r="AV19" s="47">
        <f>_xlfn.IFNA(VLOOKUP($A19,'I-pEC50'!$A:$BM,MATCH(AV$1,'I-pEC50'!$A$1:$BM$1,0),FALSE),"")</f>
        <v>7.78</v>
      </c>
      <c r="AW19" s="47" t="str">
        <f>_xlfn.IFNA(VLOOKUP($A19,'I-pEC50'!$A:$BM,MATCH(AW$1,'I-pEC50'!$A$1:$BM$1,0),FALSE),"")</f>
        <v/>
      </c>
      <c r="AX19" s="47" t="str">
        <f>_xlfn.IFNA(VLOOKUP($A19,'I-pEC50'!$A:$BM,MATCH(AX$1,'I-pEC50'!$A$1:$BM$1,0),FALSE),"")</f>
        <v/>
      </c>
      <c r="AY19" s="47" t="str">
        <f>_xlfn.IFNA(VLOOKUP($A19,'I-pEC50'!$A:$BM,MATCH(AY$1,'I-pEC50'!$A$1:$BM$1,0),FALSE),"")</f>
        <v/>
      </c>
      <c r="AZ19" s="47" t="str">
        <f>_xlfn.IFNA(VLOOKUP($A19,'I-pEC50'!$A:$BM,MATCH(AZ$1,'I-pEC50'!$A$1:$BM$1,0),FALSE),"")</f>
        <v/>
      </c>
      <c r="BA19" s="47" t="str">
        <f>_xlfn.IFNA(VLOOKUP($A19,'I-pEC50'!$A:$BM,MATCH(BA$1,'I-pEC50'!$A$1:$BM$1,0),FALSE),"")</f>
        <v/>
      </c>
      <c r="BB19" s="47" t="str">
        <f>_xlfn.IFNA(VLOOKUP($A19,'I-pEC50'!$A:$BM,MATCH(BB$1,'I-pEC50'!$A$1:$BM$1,0),FALSE),"")</f>
        <v/>
      </c>
      <c r="BC19" s="40" t="str">
        <f>_xlfn.IFNA(VLOOKUP($A19,'B-pEC50'!$A:$BM,MATCH(BC$1,'B-pEC50'!$A$1:$BM$1,0),FALSE),"")</f>
        <v/>
      </c>
      <c r="BD19" s="41">
        <f>_xlfn.IFNA(VLOOKUP($A19,'B-pEC50'!$A:$BM,MATCH(BD$1,'B-pEC50'!$A$1:$BM$1,0),FALSE),"")</f>
        <v>0.52622061482820981</v>
      </c>
      <c r="BE19" s="41">
        <f>_xlfn.IFNA(VLOOKUP($A19,'B-pEC50'!$A:$BM,MATCH(BE$1,'B-pEC50'!$A$1:$BM$1,0),FALSE),"")</f>
        <v>0.47468354430379756</v>
      </c>
      <c r="BF19" s="41">
        <f>_xlfn.IFNA(VLOOKUP($A19,'B-pEC50'!$A:$BM,MATCH(BF$1,'B-pEC50'!$A$1:$BM$1,0),FALSE),"")</f>
        <v>0.63313743218806529</v>
      </c>
      <c r="BG19" s="41">
        <f>_xlfn.IFNA(VLOOKUP($A19,'B-pEC50'!$A:$BM,MATCH(BG$1,'B-pEC50'!$A$1:$BM$1,0),FALSE),"")</f>
        <v>0.73643761301989141</v>
      </c>
      <c r="BH19" s="41">
        <f>_xlfn.IFNA(VLOOKUP($A19,'B-pEC50'!$A:$BM,MATCH(BH$1,'B-pEC50'!$A$1:$BM$1,0),FALSE),"")</f>
        <v>0.54769439421338173</v>
      </c>
      <c r="BI19" s="41" t="str">
        <f>_xlfn.IFNA(VLOOKUP($A19,'B-pEC50'!$A:$BM,MATCH(BI$1,'B-pEC50'!$A$1:$BM$1,0),FALSE),"")</f>
        <v/>
      </c>
      <c r="BJ19" s="41" t="str">
        <f>_xlfn.IFNA(VLOOKUP($A19,'B-pEC50'!$A:$BM,MATCH(BJ$1,'B-pEC50'!$A$1:$BM$1,0),FALSE),"")</f>
        <v/>
      </c>
      <c r="BK19" s="41" t="str">
        <f>_xlfn.IFNA(VLOOKUP($A19,'B-pEC50'!$A:$BM,MATCH(BK$1,'B-pEC50'!$A$1:$BM$1,0),FALSE),"")</f>
        <v/>
      </c>
      <c r="BL19" s="41" t="str">
        <f>_xlfn.IFNA(VLOOKUP($A19,'B-pEC50'!$A:$BM,MATCH(BL$1,'B-pEC50'!$A$1:$BM$1,0),FALSE),"")</f>
        <v/>
      </c>
      <c r="BM19" s="41" t="str">
        <f>_xlfn.IFNA(VLOOKUP($A19,'B-pEC50'!$A:$BM,MATCH(BM$1,'B-pEC50'!$A$1:$BM$1,0),FALSE),"")</f>
        <v/>
      </c>
      <c r="BN19" s="41" t="str">
        <f>_xlfn.IFNA(VLOOKUP($A19,'B-pEC50'!$A:$BM,MATCH(BN$1,'B-pEC50'!$A$1:$BM$1,0),FALSE),"")</f>
        <v/>
      </c>
      <c r="BO19" s="47" t="str">
        <f>_xlfn.IFNA(VLOOKUP($A19,'I-pEC50'!$A:$BM,MATCH(BO$1,'I-pEC50'!$A$1:$BM$1,0),FALSE),"")</f>
        <v/>
      </c>
      <c r="BP19" s="47">
        <f>_xlfn.IFNA(VLOOKUP($A19,'I-pEC50'!$A:$BM,MATCH(BP$1,'I-pEC50'!$A$1:$BM$1,0),FALSE),"")</f>
        <v>0.46793760831889086</v>
      </c>
      <c r="BQ19" s="47">
        <f>_xlfn.IFNA(VLOOKUP($A19,'I-pEC50'!$A:$BM,MATCH(BQ$1,'I-pEC50'!$A$1:$BM$1,0),FALSE),"")</f>
        <v>0.46793760831889086</v>
      </c>
      <c r="BR19" s="47">
        <f>_xlfn.IFNA(VLOOKUP($A19,'I-pEC50'!$A:$BM,MATCH(BR$1,'I-pEC50'!$A$1:$BM$1,0),FALSE),"")</f>
        <v>0.43154246100519938</v>
      </c>
      <c r="BS19" s="47">
        <f>_xlfn.IFNA(VLOOKUP($A19,'I-pEC50'!$A:$BM,MATCH(BS$1,'I-pEC50'!$A$1:$BM$1,0),FALSE),"")</f>
        <v>0.43154246100519938</v>
      </c>
      <c r="BT19" s="47">
        <f>_xlfn.IFNA(VLOOKUP($A19,'I-pEC50'!$A:$BM,MATCH(BT$1,'I-pEC50'!$A$1:$BM$1,0),FALSE),"")</f>
        <v>0.43674176776429818</v>
      </c>
      <c r="BU19" s="47" t="str">
        <f>_xlfn.IFNA(VLOOKUP($A19,'I-pEC50'!$A:$BM,MATCH(BU$1,'I-pEC50'!$A$1:$BM$1,0),FALSE),"")</f>
        <v/>
      </c>
      <c r="BV19" s="47" t="str">
        <f>_xlfn.IFNA(VLOOKUP($A19,'I-pEC50'!$A:$BM,MATCH(BV$1,'I-pEC50'!$A$1:$BM$1,0),FALSE),"")</f>
        <v/>
      </c>
      <c r="BW19" s="47" t="str">
        <f>_xlfn.IFNA(VLOOKUP($A19,'I-pEC50'!$A:$BM,MATCH(BW$1,'I-pEC50'!$A$1:$BM$1,0),FALSE),"")</f>
        <v/>
      </c>
      <c r="BX19" s="47" t="str">
        <f>_xlfn.IFNA(VLOOKUP($A19,'I-pEC50'!$A:$BM,MATCH(BX$1,'I-pEC50'!$A$1:$BM$1,0),FALSE),"")</f>
        <v/>
      </c>
      <c r="BY19" s="47" t="str">
        <f>_xlfn.IFNA(VLOOKUP($A19,'I-pEC50'!$A:$BM,MATCH(BY$1,'I-pEC50'!$A$1:$BM$1,0),FALSE),"")</f>
        <v/>
      </c>
      <c r="BZ19" s="47" t="str">
        <f>_xlfn.IFNA(VLOOKUP($A19,'I-pEC50'!$A:$BM,MATCH(BZ$1,'I-pEC50'!$A$1:$BM$1,0),FALSE),"")</f>
        <v/>
      </c>
      <c r="CA19" s="40" t="str">
        <f>_xlfn.IFNA(VLOOKUP($A19,'B-pEC50'!$A:$BM,MATCH(CA$1,'B-pEC50'!$A$1:$BM$1,0),FALSE),"")</f>
        <v/>
      </c>
      <c r="CB19" s="41">
        <f>_xlfn.IFNA(VLOOKUP($A19,'B-pEC50'!$A:$BM,MATCH(CB$1,'B-pEC50'!$A$1:$BM$1,0),FALSE),"")</f>
        <v>0.19689119170984445</v>
      </c>
      <c r="CC19" s="41">
        <f>_xlfn.IFNA(VLOOKUP($A19,'B-pEC50'!$A:$BM,MATCH(CC$1,'B-pEC50'!$A$1:$BM$1,0),FALSE),"")</f>
        <v>0</v>
      </c>
      <c r="CD19" s="41">
        <f>_xlfn.IFNA(VLOOKUP($A19,'B-pEC50'!$A:$BM,MATCH(CD$1,'B-pEC50'!$A$1:$BM$1,0),FALSE),"")</f>
        <v>0.60535405872193504</v>
      </c>
      <c r="CE19" s="41">
        <f>_xlfn.IFNA(VLOOKUP($A19,'B-pEC50'!$A:$BM,MATCH(CE$1,'B-pEC50'!$A$1:$BM$1,0),FALSE),"")</f>
        <v>1</v>
      </c>
      <c r="CF19" s="41">
        <f>_xlfn.IFNA(VLOOKUP($A19,'B-pEC50'!$A:$BM,MATCH(CF$1,'B-pEC50'!$A$1:$BM$1,0),FALSE),"")</f>
        <v>0.27892918825561358</v>
      </c>
      <c r="CG19" s="41" t="str">
        <f>_xlfn.IFNA(VLOOKUP($A19,'B-pEC50'!$A:$BM,MATCH(CG$1,'B-pEC50'!$A$1:$BM$1,0),FALSE),"")</f>
        <v/>
      </c>
      <c r="CH19" s="41" t="str">
        <f>_xlfn.IFNA(VLOOKUP($A19,'B-pEC50'!$A:$BM,MATCH(CH$1,'B-pEC50'!$A$1:$BM$1,0),FALSE),"")</f>
        <v/>
      </c>
      <c r="CI19" s="41" t="str">
        <f>_xlfn.IFNA(VLOOKUP($A19,'B-pEC50'!$A:$BM,MATCH(CI$1,'B-pEC50'!$A$1:$BM$1,0),FALSE),"")</f>
        <v/>
      </c>
      <c r="CJ19" s="41" t="str">
        <f>_xlfn.IFNA(VLOOKUP($A19,'B-pEC50'!$A:$BM,MATCH(CJ$1,'B-pEC50'!$A$1:$BM$1,0),FALSE),"")</f>
        <v/>
      </c>
      <c r="CK19" s="41" t="str">
        <f>_xlfn.IFNA(VLOOKUP($A19,'B-pEC50'!$A:$BM,MATCH(CK$1,'B-pEC50'!$A$1:$BM$1,0),FALSE),"")</f>
        <v/>
      </c>
      <c r="CL19" s="41" t="str">
        <f>_xlfn.IFNA(VLOOKUP($A19,'B-pEC50'!$A:$BM,MATCH(CL$1,'B-pEC50'!$A$1:$BM$1,0),FALSE),"")</f>
        <v/>
      </c>
      <c r="CM19" s="47" t="str">
        <f>_xlfn.IFNA(VLOOKUP($A19,'I-pEC50'!$A:$BQ,MATCH(CM$1,'I-pEC50'!$A$1:$BQ$1,0),FALSE),"")</f>
        <v/>
      </c>
      <c r="CN19" s="47">
        <f>_xlfn.IFNA(VLOOKUP($A19,'I-pEC50'!$A:$BQ,MATCH(CN$1,'I-pEC50'!$A$1:$BQ$1,0),FALSE),"")</f>
        <v>1</v>
      </c>
      <c r="CO19" s="47">
        <f>_xlfn.IFNA(VLOOKUP($A19,'I-pEC50'!$A:$BQ,MATCH(CO$1,'I-pEC50'!$A$1:$BQ$1,0),FALSE),"")</f>
        <v>1</v>
      </c>
      <c r="CP19" s="47">
        <f>_xlfn.IFNA(VLOOKUP($A19,'I-pEC50'!$A:$BQ,MATCH(CP$1,'I-pEC50'!$A$1:$BQ$1,0),FALSE),"")</f>
        <v>0</v>
      </c>
      <c r="CQ19" s="47">
        <f>_xlfn.IFNA(VLOOKUP($A19,'I-pEC50'!$A:$BQ,MATCH(CQ$1,'I-pEC50'!$A$1:$BQ$1,0),FALSE),"")</f>
        <v>0</v>
      </c>
      <c r="CR19" s="47">
        <f>_xlfn.IFNA(VLOOKUP($A19,'I-pEC50'!$A:$BQ,MATCH(CR$1,'I-pEC50'!$A$1:$BQ$1,0),FALSE),"")</f>
        <v>0.14285714285714407</v>
      </c>
      <c r="CS19" s="47" t="str">
        <f>_xlfn.IFNA(VLOOKUP($A19,'I-pEC50'!$A:$BQ,MATCH(CS$1,'I-pEC50'!$A$1:$BQ$1,0),FALSE),"")</f>
        <v/>
      </c>
      <c r="CT19" s="47" t="str">
        <f>_xlfn.IFNA(VLOOKUP($A19,'I-pEC50'!$A:$BQ,MATCH(CT$1,'I-pEC50'!$A$1:$BQ$1,0),FALSE),"")</f>
        <v/>
      </c>
      <c r="CU19" s="47" t="str">
        <f>_xlfn.IFNA(VLOOKUP($A19,'I-pEC50'!$A:$BQ,MATCH(CU$1,'I-pEC50'!$A$1:$BQ$1,0),FALSE),"")</f>
        <v/>
      </c>
      <c r="CV19" s="47" t="str">
        <f>_xlfn.IFNA(VLOOKUP($A19,'I-pEC50'!$A:$BQ,MATCH(CV$1,'I-pEC50'!$A$1:$BQ$1,0),FALSE),"")</f>
        <v/>
      </c>
      <c r="CW19" s="47" t="str">
        <f>_xlfn.IFNA(VLOOKUP($A19,'I-pEC50'!$A:$BQ,MATCH(CW$1,'I-pEC50'!$A$1:$BQ$1,0),FALSE),"")</f>
        <v/>
      </c>
      <c r="CX19" s="47" t="str">
        <f>_xlfn.IFNA(VLOOKUP($A19,'I-pEC50'!$A:$BQ,MATCH(CX$1,'I-pEC50'!$A$1:$BQ$1,0),FALSE),"")</f>
        <v/>
      </c>
      <c r="CY19" s="105" t="str">
        <f>_xlfn.IFNA(VLOOKUP($A19,'B-pEC50'!$A:$IC,MATCH(CY$1,'B-pEC50'!$A$1:$IC$1,0),FALSE),"")</f>
        <v/>
      </c>
      <c r="CZ19" s="47">
        <f>_xlfn.IFNA(VLOOKUP($A19,'B-pEC50'!$A:$IC,MATCH(CZ$1,'B-pEC50'!$A$1:$IC$1,0),FALSE),"")</f>
        <v>9.0739999999999998</v>
      </c>
      <c r="DA19" s="47" t="str">
        <f>_xlfn.IFNA(VLOOKUP($A19,'B-pEC50'!$A:$IC,MATCH(DA$1,'B-pEC50'!$A$1:$IC$1,0),FALSE),"")</f>
        <v/>
      </c>
      <c r="DB19" s="47" t="str">
        <f>_xlfn.IFNA(VLOOKUP($A19,'B-pEC50'!$A:$IC,MATCH(DB$1,'B-pEC50'!$A$1:$IC$1,0),FALSE),"")</f>
        <v/>
      </c>
      <c r="DC19" s="47" t="str">
        <f>_xlfn.IFNA(VLOOKUP($A19,'I-pEC50'!$A:$IC,MATCH(DC$1,'I-pEC50'!$A$1:$IC$1,0),FALSE),"")</f>
        <v/>
      </c>
      <c r="DD19" s="47">
        <f>_xlfn.IFNA(VLOOKUP($A19,'I-pEC50'!$A:$IC,MATCH(DD$1,'I-pEC50'!$A$1:$IC$1,0),FALSE),"")</f>
        <v>7.96</v>
      </c>
      <c r="DE19" s="47" t="str">
        <f>_xlfn.IFNA(VLOOKUP($A19,'I-pEC50'!$A:$IC,MATCH(DE$1,'I-pEC50'!$A$1:$IC$1,0),FALSE),"")</f>
        <v/>
      </c>
      <c r="DF19" s="47" t="str">
        <f>_xlfn.IFNA(VLOOKUP($A19,'I-pEC50'!$A:$IC,MATCH(DF$1,'I-pEC50'!$A$1:$IC$1,0),FALSE),"")</f>
        <v/>
      </c>
      <c r="DG19" s="105" t="str">
        <f>_xlfn.IFNA(VLOOKUP($A19,'B-pEC50'!$A:$IC,MATCH(DG$1,'B-pEC50'!$A$1:$IC$1,0),FALSE),"")</f>
        <v/>
      </c>
      <c r="DH19" s="47">
        <f>_xlfn.IFNA(VLOOKUP($A19,'B-pEC50'!$A:$IC,MATCH(DH$1,'B-pEC50'!$A$1:$IC$1,0),FALSE),"")</f>
        <v>8.3980000000000015</v>
      </c>
      <c r="DI19" s="47" t="str">
        <f>_xlfn.IFNA(VLOOKUP($A19,'B-pEC50'!$A:$IC,MATCH(DI$1,'B-pEC50'!$A$1:$IC$1,0),FALSE),"")</f>
        <v/>
      </c>
      <c r="DJ19" s="47" t="str">
        <f>_xlfn.IFNA(VLOOKUP($A19,'B-pEC50'!$A:$IC,MATCH(DJ$1,'B-pEC50'!$A$1:$IC$1,0),FALSE),"")</f>
        <v/>
      </c>
      <c r="DK19" s="47" t="str">
        <f>_xlfn.IFNA(VLOOKUP($A19,'I-pEC50'!$A:$IC,MATCH(DK$1,'I-pEC50'!$A$1:$IC$1,0),FALSE),"")</f>
        <v/>
      </c>
      <c r="DL19" s="47">
        <f>_xlfn.IFNA(VLOOKUP($A19,'I-pEC50'!$A:$IC,MATCH(DL$1,'I-pEC50'!$A$1:$IC$1,0),FALSE),"")</f>
        <v>7.8400000000000007</v>
      </c>
      <c r="DM19" s="47" t="str">
        <f>_xlfn.IFNA(VLOOKUP($A19,'I-pEC50'!$A:$IC,MATCH(DM$1,'I-pEC50'!$A$1:$IC$1,0),FALSE),"")</f>
        <v/>
      </c>
      <c r="DN19" s="47" t="str">
        <f>_xlfn.IFNA(VLOOKUP($A19,'I-pEC50'!$A:$IC,MATCH(DN$1,'I-pEC50'!$A$1:$IC$1,0),FALSE),"")</f>
        <v/>
      </c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</row>
    <row r="20" spans="1:139" s="49" customFormat="1" x14ac:dyDescent="0.2">
      <c r="A20" s="29" t="s">
        <v>101</v>
      </c>
      <c r="B20" s="333" t="str">
        <f>VLOOKUP($A20,BI!$A:$Q,MATCH(B$1,BI!$A$1:$Q$1,0),FALSE)</f>
        <v/>
      </c>
      <c r="C20" s="373">
        <f>VLOOKUP($A20,BI!$A:$Q,MATCH(C$1,BI!$A$1:$Q$1,0),FALSE)</f>
        <v>1</v>
      </c>
      <c r="D20" s="373">
        <f>VLOOKUP($A20,BI!$A:$Q,MATCH(D$1,BI!$A$1:$Q$1,0),FALSE)</f>
        <v>1</v>
      </c>
      <c r="E20" s="373">
        <f>VLOOKUP($A20,BI!$A:$Q,MATCH(E$1,BI!$A$1:$Q$1,0),FALSE)</f>
        <v>1</v>
      </c>
      <c r="F20" s="373">
        <f>VLOOKUP($A20,BI!$A:$Q,MATCH(F$1,BI!$A$1:$Q$1,0),FALSE)</f>
        <v>1</v>
      </c>
      <c r="G20" s="373">
        <f>VLOOKUP($A20,BI!$A:$Q,MATCH(G$1,BI!$A$1:$Q$1,0),FALSE)</f>
        <v>1</v>
      </c>
      <c r="H20" s="373" t="str">
        <f>VLOOKUP($A20,BI!$A:$Q,MATCH(H$1,BI!$A$1:$Q$1,0),FALSE)</f>
        <v/>
      </c>
      <c r="I20" s="373" t="str">
        <f>VLOOKUP($A20,BI!$A:$Q,MATCH(I$1,BI!$A$1:$Q$1,0),FALSE)</f>
        <v/>
      </c>
      <c r="J20" s="373" t="str">
        <f>VLOOKUP($A20,BI!$A:$Q,MATCH(J$1,BI!$A$1:$Q$1,0),FALSE)</f>
        <v/>
      </c>
      <c r="K20" s="373" t="str">
        <f>VLOOKUP($A20,BI!$A:$Q,MATCH(K$1,BI!$A$1:$Q$1,0),FALSE)</f>
        <v/>
      </c>
      <c r="L20" s="373">
        <f>VLOOKUP($A20,BI!$A:$Q,MATCH(L$1,BI!$A$1:$Q$1,0),FALSE)</f>
        <v>1</v>
      </c>
      <c r="M20" s="373">
        <f>VLOOKUP($A20,BI!$A:$Q,MATCH(M$1,BI!$A$1:$Q$1,0),FALSE)</f>
        <v>1</v>
      </c>
      <c r="N20" s="49">
        <f t="shared" si="1"/>
        <v>7</v>
      </c>
      <c r="O20" s="49" t="str">
        <f>VLOOKUP($A20,BI!$A:$Q,MATCH(O$1,BI!$A$1:$Q$1,0),FALSE)</f>
        <v/>
      </c>
      <c r="P20" s="37">
        <f>VLOOKUP($A20,BI!$A:$Q,MATCH(P$1,BI!$A$1:$Q$1,0),FALSE)</f>
        <v>1</v>
      </c>
      <c r="Q20" s="37" t="str">
        <f>VLOOKUP($A20,BI!$A:$Q,MATCH(Q$1,BI!$A$1:$Q$1,0),FALSE)</f>
        <v/>
      </c>
      <c r="R20" s="37">
        <f>VLOOKUP($A20,BI!$A:$Q,MATCH(R$1,BI!$A$1:$Q$1,0),FALSE)</f>
        <v>1</v>
      </c>
      <c r="S20" s="37">
        <f t="shared" si="0"/>
        <v>2</v>
      </c>
      <c r="T20" s="61" cm="1">
        <f t="array" ref="T20">IFERROR(IF(N20&gt;2,RSQ(IF($B20:$M20&lt;&gt;"",AE20:AP20,""),IF($B20:$M20&lt;&gt;"",AQ20:BB20,"")),""),"")</f>
        <v>2.374891185097441E-2</v>
      </c>
      <c r="U20" s="51" cm="1">
        <f t="array" ref="U20">IFERROR(IF($N20&gt;2,RSQ(IF($AE20:$AP20&lt;&gt;"",BC20:BN20,""),IF($AE20:$AP20&lt;&gt;"",BO20:BZ20,"")),""),"")</f>
        <v>2.3748911850974386E-2</v>
      </c>
      <c r="V20" s="51" cm="1">
        <f t="array" ref="V20">IFERROR(IF($N20&gt;2,RSQ(IF($B20:$M20&lt;&gt;"",CA20:CL20,""),IF($B20:$M20&lt;&gt;"",CM20:CX20,"")),""),"")</f>
        <v>2.3748911850974386E-2</v>
      </c>
      <c r="W20" s="61" t="str" cm="1">
        <f t="array" ref="W20">IFERROR(IF(AND($S20&gt;2,$N20&gt;2),RSQ(IF($B20:$M20&lt;&gt;"",AE20:AP20,""),IF($B20:$M20&lt;&gt;"",AQ20:BB20,"")),""),"")</f>
        <v/>
      </c>
      <c r="X20" s="51" t="str" cm="1">
        <f t="array" ref="X20">IFERROR(IF(AND($S20&gt;2,$N20&gt;2),RSQ(IF($AE20:$AP20&lt;&gt;"",BC20:BN20,""),IF($AE20:$AP20&lt;&gt;"",BO20:BZ20,"")),""),"")</f>
        <v/>
      </c>
      <c r="Y20" s="61" cm="1">
        <f t="array" ref="Y20">IFERROR(IF(COUNT(C20:G20)&gt;2,RSQ(IF($C20:$G20&lt;&gt;"",AF20:AJ20,""),IF($C20:$G20&lt;&gt;"",AR20:AV20,"")),""),"")</f>
        <v>1.2432509235578259E-3</v>
      </c>
      <c r="Z20" s="51" cm="1">
        <f t="array" ref="Z20">IFERROR(IF(COUNT(C20:G20)&gt;2,RSQ(IF($C20:$G20&lt;&gt;"",BD20:BH20,""),IF($C20:$G20&lt;&gt;"",BP20:BT20,"")),""),"")</f>
        <v>1.2432509235578307E-3</v>
      </c>
      <c r="AA20" s="51" t="str" cm="1">
        <f t="array" ref="AA20">IFERROR(IF(COUNT(H20:K20)&gt;2,RSQ(IF($H20:$K20&lt;&gt;"",AK20:AN20,""),IF($H20:$K20&lt;&gt;"",AW20:AZ20,"")),""),"")</f>
        <v/>
      </c>
      <c r="AB20" s="51" t="str" cm="1">
        <f t="array" ref="AB20">IFERROR(IF(COUNT(H20:K20)&gt;2,RSQ(IF($H20:$K20&lt;&gt;"",BI20:BL20,""),IF($H20:$K20&lt;&gt;"",BU20:BX20,"")),""),"")</f>
        <v/>
      </c>
      <c r="AC20" s="61" t="str" cm="1">
        <f t="array" ref="AC20">IFERROR(IF($S20&gt;2,RSQ(IF($O20:$R20&lt;&gt;"",CY20:DB20,""),IF($O20:$R20&lt;&gt;"",DC20:DF20,"")),""),"")</f>
        <v/>
      </c>
      <c r="AD20" s="51" t="str" cm="1">
        <f t="array" ref="AD20">IFERROR(IF($S20&gt;2,RSQ(IF($O20:$R20&lt;&gt;"",DG20:DJ20,""),IF($O20:$R20&lt;&gt;"",DK20:DN20,"")),""),"")</f>
        <v/>
      </c>
      <c r="AE20" s="44" t="str">
        <f>_xlfn.IFNA(VLOOKUP($A20,'B-pEC50'!$A:$BM,MATCH(AE$1,'B-pEC50'!$A$1:$BM$1,0),FALSE),"")</f>
        <v/>
      </c>
      <c r="AF20" s="46">
        <f>_xlfn.IFNA(VLOOKUP($A20,'B-pEC50'!$A:$BM,MATCH(AF$1,'B-pEC50'!$A$1:$BM$1,0),FALSE),"")</f>
        <v>5.25</v>
      </c>
      <c r="AG20" s="46">
        <f>_xlfn.IFNA(VLOOKUP($A20,'B-pEC50'!$A:$BM,MATCH(AG$1,'B-pEC50'!$A$1:$BM$1,0),FALSE),"")</f>
        <v>5.5229999999999997</v>
      </c>
      <c r="AH20" s="46">
        <f>_xlfn.IFNA(VLOOKUP($A20,'B-pEC50'!$A:$BM,MATCH(AH$1,'B-pEC50'!$A$1:$BM$1,0),FALSE),"")</f>
        <v>5.6550000000000002</v>
      </c>
      <c r="AI20" s="46">
        <f>_xlfn.IFNA(VLOOKUP($A20,'B-pEC50'!$A:$BM,MATCH(AI$1,'B-pEC50'!$A$1:$BM$1,0),FALSE),"")</f>
        <v>5.6289999999999996</v>
      </c>
      <c r="AJ20" s="46">
        <f>_xlfn.IFNA(VLOOKUP($A20,'B-pEC50'!$A:$BM,MATCH(AJ$1,'B-pEC50'!$A$1:$BM$1,0),FALSE),"")</f>
        <v>5.173</v>
      </c>
      <c r="AK20" s="45" t="str">
        <f>_xlfn.IFNA(VLOOKUP($A20,'B-pEC50'!$A:$BM,MATCH(AK$1,'B-pEC50'!$A$1:$BM$1,0),FALSE),"")</f>
        <v/>
      </c>
      <c r="AL20" s="45" t="str">
        <f>_xlfn.IFNA(VLOOKUP($A20,'B-pEC50'!$A:$BM,MATCH(AL$1,'B-pEC50'!$A$1:$BM$1,0),FALSE),"")</f>
        <v/>
      </c>
      <c r="AM20" s="45" t="str">
        <f>_xlfn.IFNA(VLOOKUP($A20,'B-pEC50'!$A:$BM,MATCH(AM$1,'B-pEC50'!$A$1:$BM$1,0),FALSE),"")</f>
        <v/>
      </c>
      <c r="AN20" s="46" t="str">
        <f>_xlfn.IFNA(VLOOKUP($A20,'B-pEC50'!$A:$BM,MATCH(AN$1,'B-pEC50'!$A$1:$BM$1,0),FALSE),"")</f>
        <v/>
      </c>
      <c r="AO20" s="45">
        <f>_xlfn.IFNA(VLOOKUP($A20,'B-pEC50'!$A:$BM,MATCH(AO$1,'B-pEC50'!$A$1:$BM$1,0),FALSE),"")</f>
        <v>5.3029999999999999</v>
      </c>
      <c r="AP20" s="45">
        <f>_xlfn.IFNA(VLOOKUP($A20,'B-pEC50'!$A:$BM,MATCH(AP$1,'B-pEC50'!$A$1:$BM$1,0),FALSE),"")</f>
        <v>4.0339999999999998</v>
      </c>
      <c r="AQ20" s="47" t="str">
        <f>_xlfn.IFNA(VLOOKUP($A20,'I-pEC50'!$A:$BM,MATCH(AQ$1,'I-pEC50'!$A$1:$BM$1,0),FALSE),"")</f>
        <v/>
      </c>
      <c r="AR20" s="47">
        <f>_xlfn.IFNA(VLOOKUP($A20,'I-pEC50'!$A:$BM,MATCH(AR$1,'I-pEC50'!$A$1:$BM$1,0),FALSE),"")</f>
        <v>4.5199999999999996</v>
      </c>
      <c r="AS20" s="47">
        <f>_xlfn.IFNA(VLOOKUP($A20,'I-pEC50'!$A:$BM,MATCH(AS$1,'I-pEC50'!$A$1:$BM$1,0),FALSE),"")</f>
        <v>4.5199999999999996</v>
      </c>
      <c r="AT20" s="47">
        <f>_xlfn.IFNA(VLOOKUP($A20,'I-pEC50'!$A:$BM,MATCH(AT$1,'I-pEC50'!$A$1:$BM$1,0),FALSE),"")</f>
        <v>4.08</v>
      </c>
      <c r="AU20" s="47">
        <f>_xlfn.IFNA(VLOOKUP($A20,'I-pEC50'!$A:$BM,MATCH(AU$1,'I-pEC50'!$A$1:$BM$1,0),FALSE),"")</f>
        <v>4.08</v>
      </c>
      <c r="AV20" s="47">
        <f>_xlfn.IFNA(VLOOKUP($A20,'I-pEC50'!$A:$BM,MATCH(AV$1,'I-pEC50'!$A$1:$BM$1,0),FALSE),"")</f>
        <v>3.92</v>
      </c>
      <c r="AW20" s="47" t="str">
        <f>_xlfn.IFNA(VLOOKUP($A20,'I-pEC50'!$A:$BM,MATCH(AW$1,'I-pEC50'!$A$1:$BM$1,0),FALSE),"")</f>
        <v/>
      </c>
      <c r="AX20" s="47" t="str">
        <f>_xlfn.IFNA(VLOOKUP($A20,'I-pEC50'!$A:$BM,MATCH(AX$1,'I-pEC50'!$A$1:$BM$1,0),FALSE),"")</f>
        <v/>
      </c>
      <c r="AY20" s="47" t="str">
        <f>_xlfn.IFNA(VLOOKUP($A20,'I-pEC50'!$A:$BM,MATCH(AY$1,'I-pEC50'!$A$1:$BM$1,0),FALSE),"")</f>
        <v/>
      </c>
      <c r="AZ20" s="47" t="str">
        <f>_xlfn.IFNA(VLOOKUP($A20,'I-pEC50'!$A:$BM,MATCH(AZ$1,'I-pEC50'!$A$1:$BM$1,0),FALSE),"")</f>
        <v/>
      </c>
      <c r="BA20" s="47">
        <f>_xlfn.IFNA(VLOOKUP($A20,'I-pEC50'!$A:$BM,MATCH(BA$1,'I-pEC50'!$A$1:$BM$1,0),FALSE),"")</f>
        <v>3.88</v>
      </c>
      <c r="BB20" s="47">
        <f>_xlfn.IFNA(VLOOKUP($A20,'I-pEC50'!$A:$BM,MATCH(BB$1,'I-pEC50'!$A$1:$BM$1,0),FALSE),"")</f>
        <v>4.08</v>
      </c>
      <c r="BC20" s="40" t="str">
        <f>_xlfn.IFNA(VLOOKUP($A20,'B-pEC50'!$A:$BM,MATCH(BC$1,'B-pEC50'!$A$1:$BM$1,0),FALSE),"")</f>
        <v/>
      </c>
      <c r="BD20" s="41">
        <f>_xlfn.IFNA(VLOOKUP($A20,'B-pEC50'!$A:$BM,MATCH(BD$1,'B-pEC50'!$A$1:$BM$1,0),FALSE),"")</f>
        <v>-0.12793851717902346</v>
      </c>
      <c r="BE20" s="41">
        <f>_xlfn.IFNA(VLOOKUP($A20,'B-pEC50'!$A:$BM,MATCH(BE$1,'B-pEC50'!$A$1:$BM$1,0),FALSE),"")</f>
        <v>-6.6229656419529867E-2</v>
      </c>
      <c r="BF20" s="41">
        <f>_xlfn.IFNA(VLOOKUP($A20,'B-pEC50'!$A:$BM,MATCH(BF$1,'B-pEC50'!$A$1:$BM$1,0),FALSE),"")</f>
        <v>-3.6392405063291042E-2</v>
      </c>
      <c r="BG20" s="41">
        <f>_xlfn.IFNA(VLOOKUP($A20,'B-pEC50'!$A:$BM,MATCH(BG$1,'B-pEC50'!$A$1:$BM$1,0),FALSE),"")</f>
        <v>-4.2269439421338213E-2</v>
      </c>
      <c r="BH20" s="41">
        <f>_xlfn.IFNA(VLOOKUP($A20,'B-pEC50'!$A:$BM,MATCH(BH$1,'B-pEC50'!$A$1:$BM$1,0),FALSE),"")</f>
        <v>-0.14534358047016269</v>
      </c>
      <c r="BI20" s="41" t="str">
        <f>_xlfn.IFNA(VLOOKUP($A20,'B-pEC50'!$A:$BM,MATCH(BI$1,'B-pEC50'!$A$1:$BM$1,0),FALSE),"")</f>
        <v/>
      </c>
      <c r="BJ20" s="41" t="str">
        <f>_xlfn.IFNA(VLOOKUP($A20,'B-pEC50'!$A:$BM,MATCH(BJ$1,'B-pEC50'!$A$1:$BM$1,0),FALSE),"")</f>
        <v/>
      </c>
      <c r="BK20" s="41" t="str">
        <f>_xlfn.IFNA(VLOOKUP($A20,'B-pEC50'!$A:$BM,MATCH(BK$1,'B-pEC50'!$A$1:$BM$1,0),FALSE),"")</f>
        <v/>
      </c>
      <c r="BL20" s="41" t="str">
        <f>_xlfn.IFNA(VLOOKUP($A20,'B-pEC50'!$A:$BM,MATCH(BL$1,'B-pEC50'!$A$1:$BM$1,0),FALSE),"")</f>
        <v/>
      </c>
      <c r="BM20" s="41">
        <f>_xlfn.IFNA(VLOOKUP($A20,'B-pEC50'!$A:$BM,MATCH(BM$1,'B-pEC50'!$A$1:$BM$1,0),FALSE),"")</f>
        <v>-0.11595840867992764</v>
      </c>
      <c r="BN20" s="41">
        <f>_xlfn.IFNA(VLOOKUP($A20,'B-pEC50'!$A:$BM,MATCH(BN$1,'B-pEC50'!$A$1:$BM$1,0),FALSE),"")</f>
        <v>-0.40280289330922242</v>
      </c>
      <c r="BO20" s="47" t="str">
        <f>_xlfn.IFNA(VLOOKUP($A20,'I-pEC50'!$A:$BM,MATCH(BO$1,'I-pEC50'!$A$1:$BM$1,0),FALSE),"")</f>
        <v/>
      </c>
      <c r="BP20" s="47">
        <f>_xlfn.IFNA(VLOOKUP($A20,'I-pEC50'!$A:$BM,MATCH(BP$1,'I-pEC50'!$A$1:$BM$1,0),FALSE),"")</f>
        <v>-0.1282495667244368</v>
      </c>
      <c r="BQ20" s="47">
        <f>_xlfn.IFNA(VLOOKUP($A20,'I-pEC50'!$A:$BM,MATCH(BQ$1,'I-pEC50'!$A$1:$BM$1,0),FALSE),"")</f>
        <v>-0.1282495667244368</v>
      </c>
      <c r="BR20" s="47">
        <f>_xlfn.IFNA(VLOOKUP($A20,'I-pEC50'!$A:$BM,MATCH(BR$1,'I-pEC50'!$A$1:$BM$1,0),FALSE),"")</f>
        <v>-0.20450606585788558</v>
      </c>
      <c r="BS20" s="47">
        <f>_xlfn.IFNA(VLOOKUP($A20,'I-pEC50'!$A:$BM,MATCH(BS$1,'I-pEC50'!$A$1:$BM$1,0),FALSE),"")</f>
        <v>-0.20450606585788558</v>
      </c>
      <c r="BT20" s="47">
        <f>_xlfn.IFNA(VLOOKUP($A20,'I-pEC50'!$A:$BM,MATCH(BT$1,'I-pEC50'!$A$1:$BM$1,0),FALSE),"")</f>
        <v>-0.23223570190641246</v>
      </c>
      <c r="BU20" s="47" t="str">
        <f>_xlfn.IFNA(VLOOKUP($A20,'I-pEC50'!$A:$BM,MATCH(BU$1,'I-pEC50'!$A$1:$BM$1,0),FALSE),"")</f>
        <v/>
      </c>
      <c r="BV20" s="47" t="str">
        <f>_xlfn.IFNA(VLOOKUP($A20,'I-pEC50'!$A:$BM,MATCH(BV$1,'I-pEC50'!$A$1:$BM$1,0),FALSE),"")</f>
        <v/>
      </c>
      <c r="BW20" s="47" t="str">
        <f>_xlfn.IFNA(VLOOKUP($A20,'I-pEC50'!$A:$BM,MATCH(BW$1,'I-pEC50'!$A$1:$BM$1,0),FALSE),"")</f>
        <v/>
      </c>
      <c r="BX20" s="47" t="str">
        <f>_xlfn.IFNA(VLOOKUP($A20,'I-pEC50'!$A:$BM,MATCH(BX$1,'I-pEC50'!$A$1:$BM$1,0),FALSE),"")</f>
        <v/>
      </c>
      <c r="BY20" s="47">
        <f>_xlfn.IFNA(VLOOKUP($A20,'I-pEC50'!$A:$BM,MATCH(BY$1,'I-pEC50'!$A$1:$BM$1,0),FALSE),"")</f>
        <v>-0.2391681109185442</v>
      </c>
      <c r="BZ20" s="47">
        <f>_xlfn.IFNA(VLOOKUP($A20,'I-pEC50'!$A:$BM,MATCH(BZ$1,'I-pEC50'!$A$1:$BM$1,0),FALSE),"")</f>
        <v>-0.20450606585788558</v>
      </c>
      <c r="CA20" s="40" t="str">
        <f>_xlfn.IFNA(VLOOKUP($A20,'B-pEC50'!$A:$BM,MATCH(CA$1,'B-pEC50'!$A$1:$BM$1,0),FALSE),"")</f>
        <v/>
      </c>
      <c r="CB20" s="41">
        <f>_xlfn.IFNA(VLOOKUP($A20,'B-pEC50'!$A:$BM,MATCH(CB$1,'B-pEC50'!$A$1:$BM$1,0),FALSE),"")</f>
        <v>0.75015422578655144</v>
      </c>
      <c r="CC20" s="41">
        <f>_xlfn.IFNA(VLOOKUP($A20,'B-pEC50'!$A:$BM,MATCH(CC$1,'B-pEC50'!$A$1:$BM$1,0),FALSE),"")</f>
        <v>0.91856878470080161</v>
      </c>
      <c r="CD20" s="41">
        <f>_xlfn.IFNA(VLOOKUP($A20,'B-pEC50'!$A:$BM,MATCH(CD$1,'B-pEC50'!$A$1:$BM$1,0),FALSE),"")</f>
        <v>1</v>
      </c>
      <c r="CE20" s="41">
        <f>_xlfn.IFNA(VLOOKUP($A20,'B-pEC50'!$A:$BM,MATCH(CE$1,'B-pEC50'!$A$1:$BM$1,0),FALSE),"")</f>
        <v>0.98396051819864239</v>
      </c>
      <c r="CF20" s="41">
        <f>_xlfn.IFNA(VLOOKUP($A20,'B-pEC50'!$A:$BM,MATCH(CF$1,'B-pEC50'!$A$1:$BM$1,0),FALSE),"")</f>
        <v>0.70265268352868593</v>
      </c>
      <c r="CG20" s="41" t="str">
        <f>_xlfn.IFNA(VLOOKUP($A20,'B-pEC50'!$A:$BM,MATCH(CG$1,'B-pEC50'!$A$1:$BM$1,0),FALSE),"")</f>
        <v/>
      </c>
      <c r="CH20" s="41" t="str">
        <f>_xlfn.IFNA(VLOOKUP($A20,'B-pEC50'!$A:$BM,MATCH(CH$1,'B-pEC50'!$A$1:$BM$1,0),FALSE),"")</f>
        <v/>
      </c>
      <c r="CI20" s="41" t="str">
        <f>_xlfn.IFNA(VLOOKUP($A20,'B-pEC50'!$A:$BM,MATCH(CI$1,'B-pEC50'!$A$1:$BM$1,0),FALSE),"")</f>
        <v/>
      </c>
      <c r="CJ20" s="41" t="str">
        <f>_xlfn.IFNA(VLOOKUP($A20,'B-pEC50'!$A:$BM,MATCH(CJ$1,'B-pEC50'!$A$1:$BM$1,0),FALSE),"")</f>
        <v/>
      </c>
      <c r="CK20" s="41">
        <f>_xlfn.IFNA(VLOOKUP($A20,'B-pEC50'!$A:$BM,MATCH(CK$1,'B-pEC50'!$A$1:$BM$1,0),FALSE),"")</f>
        <v>0.78285009253547178</v>
      </c>
      <c r="CL20" s="41">
        <f>_xlfn.IFNA(VLOOKUP($A20,'B-pEC50'!$A:$BM,MATCH(CL$1,'B-pEC50'!$A$1:$BM$1,0),FALSE),"")</f>
        <v>0</v>
      </c>
      <c r="CM20" s="47" t="str">
        <f>_xlfn.IFNA(VLOOKUP($A20,'I-pEC50'!$A:$BQ,MATCH(CM$1,'I-pEC50'!$A$1:$BQ$1,0),FALSE),"")</f>
        <v/>
      </c>
      <c r="CN20" s="47">
        <f>_xlfn.IFNA(VLOOKUP($A20,'I-pEC50'!$A:$BQ,MATCH(CN$1,'I-pEC50'!$A$1:$BQ$1,0),FALSE),"")</f>
        <v>1</v>
      </c>
      <c r="CO20" s="47">
        <f>_xlfn.IFNA(VLOOKUP($A20,'I-pEC50'!$A:$BQ,MATCH(CO$1,'I-pEC50'!$A$1:$BQ$1,0),FALSE),"")</f>
        <v>1</v>
      </c>
      <c r="CP20" s="47">
        <f>_xlfn.IFNA(VLOOKUP($A20,'I-pEC50'!$A:$BQ,MATCH(CP$1,'I-pEC50'!$A$1:$BQ$1,0),FALSE),"")</f>
        <v>0.31250000000000044</v>
      </c>
      <c r="CQ20" s="47">
        <f>_xlfn.IFNA(VLOOKUP($A20,'I-pEC50'!$A:$BQ,MATCH(CQ$1,'I-pEC50'!$A$1:$BQ$1,0),FALSE),"")</f>
        <v>0.31250000000000044</v>
      </c>
      <c r="CR20" s="47">
        <f>_xlfn.IFNA(VLOOKUP($A20,'I-pEC50'!$A:$BQ,MATCH(CR$1,'I-pEC50'!$A$1:$BQ$1,0),FALSE),"")</f>
        <v>6.2500000000000083E-2</v>
      </c>
      <c r="CS20" s="47" t="str">
        <f>_xlfn.IFNA(VLOOKUP($A20,'I-pEC50'!$A:$BQ,MATCH(CS$1,'I-pEC50'!$A$1:$BQ$1,0),FALSE),"")</f>
        <v/>
      </c>
      <c r="CT20" s="47" t="str">
        <f>_xlfn.IFNA(VLOOKUP($A20,'I-pEC50'!$A:$BQ,MATCH(CT$1,'I-pEC50'!$A$1:$BQ$1,0),FALSE),"")</f>
        <v/>
      </c>
      <c r="CU20" s="47" t="str">
        <f>_xlfn.IFNA(VLOOKUP($A20,'I-pEC50'!$A:$BQ,MATCH(CU$1,'I-pEC50'!$A$1:$BQ$1,0),FALSE),"")</f>
        <v/>
      </c>
      <c r="CV20" s="47" t="str">
        <f>_xlfn.IFNA(VLOOKUP($A20,'I-pEC50'!$A:$BQ,MATCH(CV$1,'I-pEC50'!$A$1:$BQ$1,0),FALSE),"")</f>
        <v/>
      </c>
      <c r="CW20" s="47">
        <f>_xlfn.IFNA(VLOOKUP($A20,'I-pEC50'!$A:$BQ,MATCH(CW$1,'I-pEC50'!$A$1:$BQ$1,0),FALSE),"")</f>
        <v>0</v>
      </c>
      <c r="CX20" s="47">
        <f>_xlfn.IFNA(VLOOKUP($A20,'I-pEC50'!$A:$BQ,MATCH(CX$1,'I-pEC50'!$A$1:$BQ$1,0),FALSE),"")</f>
        <v>0.31250000000000044</v>
      </c>
      <c r="CY20" s="105" t="str">
        <f>_xlfn.IFNA(VLOOKUP($A20,'B-pEC50'!$A:$IC,MATCH(CY$1,'B-pEC50'!$A$1:$IC$1,0),FALSE),"")</f>
        <v/>
      </c>
      <c r="CZ20" s="47">
        <f>_xlfn.IFNA(VLOOKUP($A20,'B-pEC50'!$A:$IC,MATCH(CZ$1,'B-pEC50'!$A$1:$IC$1,0),FALSE),"")</f>
        <v>5.6550000000000002</v>
      </c>
      <c r="DA20" s="47" t="str">
        <f>_xlfn.IFNA(VLOOKUP($A20,'B-pEC50'!$A:$IC,MATCH(DA$1,'B-pEC50'!$A$1:$IC$1,0),FALSE),"")</f>
        <v/>
      </c>
      <c r="DB20" s="47">
        <f>_xlfn.IFNA(VLOOKUP($A20,'B-pEC50'!$A:$IC,MATCH(DB$1,'B-pEC50'!$A$1:$IC$1,0),FALSE),"")</f>
        <v>5.3029999999999999</v>
      </c>
      <c r="DC20" s="47" t="str">
        <f>_xlfn.IFNA(VLOOKUP($A20,'I-pEC50'!$A:$IC,MATCH(DC$1,'I-pEC50'!$A$1:$IC$1,0),FALSE),"")</f>
        <v/>
      </c>
      <c r="DD20" s="47">
        <f>_xlfn.IFNA(VLOOKUP($A20,'I-pEC50'!$A:$IC,MATCH(DD$1,'I-pEC50'!$A$1:$IC$1,0),FALSE),"")</f>
        <v>4.5199999999999996</v>
      </c>
      <c r="DE20" s="47" t="str">
        <f>_xlfn.IFNA(VLOOKUP($A20,'I-pEC50'!$A:$IC,MATCH(DE$1,'I-pEC50'!$A$1:$IC$1,0),FALSE),"")</f>
        <v/>
      </c>
      <c r="DF20" s="47">
        <f>_xlfn.IFNA(VLOOKUP($A20,'I-pEC50'!$A:$IC,MATCH(DF$1,'I-pEC50'!$A$1:$IC$1,0),FALSE),"")</f>
        <v>4.08</v>
      </c>
      <c r="DG20" s="105" t="str">
        <f>_xlfn.IFNA(VLOOKUP($A20,'B-pEC50'!$A:$IC,MATCH(DG$1,'B-pEC50'!$A$1:$IC$1,0),FALSE),"")</f>
        <v/>
      </c>
      <c r="DH20" s="47">
        <f>_xlfn.IFNA(VLOOKUP($A20,'B-pEC50'!$A:$IC,MATCH(DH$1,'B-pEC50'!$A$1:$IC$1,0),FALSE),"")</f>
        <v>5.4460000000000006</v>
      </c>
      <c r="DI20" s="47" t="str">
        <f>_xlfn.IFNA(VLOOKUP($A20,'B-pEC50'!$A:$IC,MATCH(DI$1,'B-pEC50'!$A$1:$IC$1,0),FALSE),"")</f>
        <v/>
      </c>
      <c r="DJ20" s="47">
        <f>_xlfn.IFNA(VLOOKUP($A20,'B-pEC50'!$A:$IC,MATCH(DJ$1,'B-pEC50'!$A$1:$IC$1,0),FALSE),"")</f>
        <v>4.6684999999999999</v>
      </c>
      <c r="DK20" s="47" t="str">
        <f>_xlfn.IFNA(VLOOKUP($A20,'I-pEC50'!$A:$IC,MATCH(DK$1,'I-pEC50'!$A$1:$IC$1,0),FALSE),"")</f>
        <v/>
      </c>
      <c r="DL20" s="47">
        <f>_xlfn.IFNA(VLOOKUP($A20,'I-pEC50'!$A:$IC,MATCH(DL$1,'I-pEC50'!$A$1:$IC$1,0),FALSE),"")</f>
        <v>4.2239999999999993</v>
      </c>
      <c r="DM20" s="47" t="str">
        <f>_xlfn.IFNA(VLOOKUP($A20,'I-pEC50'!$A:$IC,MATCH(DM$1,'I-pEC50'!$A$1:$IC$1,0),FALSE),"")</f>
        <v/>
      </c>
      <c r="DN20" s="47">
        <f>_xlfn.IFNA(VLOOKUP($A20,'I-pEC50'!$A:$IC,MATCH(DN$1,'I-pEC50'!$A$1:$IC$1,0),FALSE),"")</f>
        <v>3.98</v>
      </c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</row>
    <row r="21" spans="1:139" s="49" customFormat="1" x14ac:dyDescent="0.2">
      <c r="A21" s="29" t="s">
        <v>147</v>
      </c>
      <c r="B21" s="333" t="str">
        <f>VLOOKUP($A21,BI!$A:$Q,MATCH(B$1,BI!$A$1:$Q$1,0),FALSE)</f>
        <v/>
      </c>
      <c r="C21" s="373">
        <f>VLOOKUP($A21,BI!$A:$Q,MATCH(C$1,BI!$A$1:$Q$1,0),FALSE)</f>
        <v>1</v>
      </c>
      <c r="D21" s="373">
        <f>VLOOKUP($A21,BI!$A:$Q,MATCH(D$1,BI!$A$1:$Q$1,0),FALSE)</f>
        <v>1</v>
      </c>
      <c r="E21" s="373">
        <f>VLOOKUP($A21,BI!$A:$Q,MATCH(E$1,BI!$A$1:$Q$1,0),FALSE)</f>
        <v>1</v>
      </c>
      <c r="F21" s="373">
        <f>VLOOKUP($A21,BI!$A:$Q,MATCH(F$1,BI!$A$1:$Q$1,0),FALSE)</f>
        <v>1</v>
      </c>
      <c r="G21" s="373">
        <f>VLOOKUP($A21,BI!$A:$Q,MATCH(G$1,BI!$A$1:$Q$1,0),FALSE)</f>
        <v>1</v>
      </c>
      <c r="H21" s="373" t="str">
        <f>VLOOKUP($A21,BI!$A:$Q,MATCH(H$1,BI!$A$1:$Q$1,0),FALSE)</f>
        <v/>
      </c>
      <c r="I21" s="373" t="str">
        <f>VLOOKUP($A21,BI!$A:$Q,MATCH(I$1,BI!$A$1:$Q$1,0),FALSE)</f>
        <v/>
      </c>
      <c r="J21" s="373" t="str">
        <f>VLOOKUP($A21,BI!$A:$Q,MATCH(J$1,BI!$A$1:$Q$1,0),FALSE)</f>
        <v/>
      </c>
      <c r="K21" s="373" t="str">
        <f>VLOOKUP($A21,BI!$A:$Q,MATCH(K$1,BI!$A$1:$Q$1,0),FALSE)</f>
        <v/>
      </c>
      <c r="L21" s="373" t="str">
        <f>VLOOKUP($A21,BI!$A:$Q,MATCH(L$1,BI!$A$1:$Q$1,0),FALSE)</f>
        <v/>
      </c>
      <c r="M21" s="373" t="str">
        <f>VLOOKUP($A21,BI!$A:$Q,MATCH(M$1,BI!$A$1:$Q$1,0),FALSE)</f>
        <v/>
      </c>
      <c r="N21" s="49">
        <f t="shared" si="1"/>
        <v>5</v>
      </c>
      <c r="O21" s="49" t="str">
        <f>VLOOKUP($A21,BI!$A:$Q,MATCH(O$1,BI!$A$1:$Q$1,0),FALSE)</f>
        <v/>
      </c>
      <c r="P21" s="37">
        <f>VLOOKUP($A21,BI!$A:$Q,MATCH(P$1,BI!$A$1:$Q$1,0),FALSE)</f>
        <v>1</v>
      </c>
      <c r="Q21" s="37" t="str">
        <f>VLOOKUP($A21,BI!$A:$Q,MATCH(Q$1,BI!$A$1:$Q$1,0),FALSE)</f>
        <v/>
      </c>
      <c r="R21" s="37" t="str">
        <f>VLOOKUP($A21,BI!$A:$Q,MATCH(R$1,BI!$A$1:$Q$1,0),FALSE)</f>
        <v/>
      </c>
      <c r="S21" s="37">
        <f t="shared" si="0"/>
        <v>1</v>
      </c>
      <c r="T21" s="61" cm="1">
        <f t="array" ref="T21">IFERROR(IF(N21&gt;2,RSQ(IF($B21:$M21&lt;&gt;"",AE21:AP21,""),IF($B21:$M21&lt;&gt;"",AQ21:BB21,"")),""),"")</f>
        <v>0.15210060775090753</v>
      </c>
      <c r="U21" s="51" cm="1">
        <f t="array" ref="U21">IFERROR(IF($N21&gt;2,RSQ(IF($AE21:$AP21&lt;&gt;"",BC21:BN21,""),IF($AE21:$AP21&lt;&gt;"",BO21:BZ21,"")),""),"")</f>
        <v>0.15210060775090883</v>
      </c>
      <c r="V21" s="51" cm="1">
        <f t="array" ref="V21">IFERROR(IF($N21&gt;2,RSQ(IF($B21:$M21&lt;&gt;"",CA21:CL21,""),IF($B21:$M21&lt;&gt;"",CM21:CX21,"")),""),"")</f>
        <v>0.15210060775090758</v>
      </c>
      <c r="W21" s="61" t="str" cm="1">
        <f t="array" ref="W21">IFERROR(IF(AND($S21&gt;2,$N21&gt;2),RSQ(IF($B21:$M21&lt;&gt;"",AE21:AP21,""),IF($B21:$M21&lt;&gt;"",AQ21:BB21,"")),""),"")</f>
        <v/>
      </c>
      <c r="X21" s="51" t="str" cm="1">
        <f t="array" ref="X21">IFERROR(IF(AND($S21&gt;2,$N21&gt;2),RSQ(IF($AE21:$AP21&lt;&gt;"",BC21:BN21,""),IF($AE21:$AP21&lt;&gt;"",BO21:BZ21,"")),""),"")</f>
        <v/>
      </c>
      <c r="Y21" s="61" cm="1">
        <f t="array" ref="Y21">IFERROR(IF(COUNT(C21:G21)&gt;2,RSQ(IF($C21:$G21&lt;&gt;"",AF21:AJ21,""),IF($C21:$G21&lt;&gt;"",AR21:AV21,"")),""),"")</f>
        <v>0.15210060775090753</v>
      </c>
      <c r="Z21" s="51" cm="1">
        <f t="array" ref="Z21">IFERROR(IF(COUNT(C21:G21)&gt;2,RSQ(IF($C21:$G21&lt;&gt;"",BD21:BH21,""),IF($C21:$G21&lt;&gt;"",BP21:BT21,"")),""),"")</f>
        <v>0.15210060775090883</v>
      </c>
      <c r="AA21" s="51" t="str" cm="1">
        <f t="array" ref="AA21">IFERROR(IF(COUNT(H21:K21)&gt;2,RSQ(IF($H21:$K21&lt;&gt;"",AK21:AN21,""),IF($H21:$K21&lt;&gt;"",AW21:AZ21,"")),""),"")</f>
        <v/>
      </c>
      <c r="AB21" s="51" t="str" cm="1">
        <f t="array" ref="AB21">IFERROR(IF(COUNT(H21:K21)&gt;2,RSQ(IF($H21:$K21&lt;&gt;"",BI21:BL21,""),IF($H21:$K21&lt;&gt;"",BU21:BX21,"")),""),"")</f>
        <v/>
      </c>
      <c r="AC21" s="61" t="str" cm="1">
        <f t="array" ref="AC21">IFERROR(IF($S21&gt;2,RSQ(IF($O21:$R21&lt;&gt;"",CY21:DB21,""),IF($O21:$R21&lt;&gt;"",DC21:DF21,"")),""),"")</f>
        <v/>
      </c>
      <c r="AD21" s="51" t="str" cm="1">
        <f t="array" ref="AD21">IFERROR(IF($S21&gt;2,RSQ(IF($O21:$R21&lt;&gt;"",DG21:DJ21,""),IF($O21:$R21&lt;&gt;"",DK21:DN21,"")),""),"")</f>
        <v/>
      </c>
      <c r="AE21" s="44" t="str">
        <f>_xlfn.IFNA(VLOOKUP($A21,'B-pEC50'!$A:$BM,MATCH(AE$1,'B-pEC50'!$A$1:$BM$1,0),FALSE),"")</f>
        <v/>
      </c>
      <c r="AF21" s="46">
        <f>_xlfn.IFNA(VLOOKUP($A21,'B-pEC50'!$A:$BM,MATCH(AF$1,'B-pEC50'!$A$1:$BM$1,0),FALSE),"")</f>
        <v>7.13</v>
      </c>
      <c r="AG21" s="46">
        <f>_xlfn.IFNA(VLOOKUP($A21,'B-pEC50'!$A:$BM,MATCH(AG$1,'B-pEC50'!$A$1:$BM$1,0),FALSE),"")</f>
        <v>7.2670000000000003</v>
      </c>
      <c r="AH21" s="46">
        <f>_xlfn.IFNA(VLOOKUP($A21,'B-pEC50'!$A:$BM,MATCH(AH$1,'B-pEC50'!$A$1:$BM$1,0),FALSE),"")</f>
        <v>7.7670000000000003</v>
      </c>
      <c r="AI21" s="46">
        <f>_xlfn.IFNA(VLOOKUP($A21,'B-pEC50'!$A:$BM,MATCH(AI$1,'B-pEC50'!$A$1:$BM$1,0),FALSE),"")</f>
        <v>8.1430000000000007</v>
      </c>
      <c r="AJ21" s="46">
        <f>_xlfn.IFNA(VLOOKUP($A21,'B-pEC50'!$A:$BM,MATCH(AJ$1,'B-pEC50'!$A$1:$BM$1,0),FALSE),"")</f>
        <v>8.57</v>
      </c>
      <c r="AK21" s="45" t="str">
        <f>_xlfn.IFNA(VLOOKUP($A21,'B-pEC50'!$A:$BM,MATCH(AK$1,'B-pEC50'!$A$1:$BM$1,0),FALSE),"")</f>
        <v/>
      </c>
      <c r="AL21" s="45" t="str">
        <f>_xlfn.IFNA(VLOOKUP($A21,'B-pEC50'!$A:$BM,MATCH(AL$1,'B-pEC50'!$A$1:$BM$1,0),FALSE),"")</f>
        <v/>
      </c>
      <c r="AM21" s="45" t="str">
        <f>_xlfn.IFNA(VLOOKUP($A21,'B-pEC50'!$A:$BM,MATCH(AM$1,'B-pEC50'!$A$1:$BM$1,0),FALSE),"")</f>
        <v/>
      </c>
      <c r="AN21" s="46" t="str">
        <f>_xlfn.IFNA(VLOOKUP($A21,'B-pEC50'!$A:$BM,MATCH(AN$1,'B-pEC50'!$A$1:$BM$1,0),FALSE),"")</f>
        <v/>
      </c>
      <c r="AO21" s="45" t="str">
        <f>_xlfn.IFNA(VLOOKUP($A21,'B-pEC50'!$A:$BM,MATCH(AO$1,'B-pEC50'!$A$1:$BM$1,0),FALSE),"")</f>
        <v/>
      </c>
      <c r="AP21" s="45" t="str">
        <f>_xlfn.IFNA(VLOOKUP($A21,'B-pEC50'!$A:$BM,MATCH(AP$1,'B-pEC50'!$A$1:$BM$1,0),FALSE),"")</f>
        <v/>
      </c>
      <c r="AQ21" s="47" t="str">
        <f>_xlfn.IFNA(VLOOKUP($A21,'I-pEC50'!$A:$BM,MATCH(AQ$1,'I-pEC50'!$A$1:$BM$1,0),FALSE),"")</f>
        <v/>
      </c>
      <c r="AR21" s="47">
        <f>_xlfn.IFNA(VLOOKUP($A21,'I-pEC50'!$A:$BM,MATCH(AR$1,'I-pEC50'!$A$1:$BM$1,0),FALSE),"")</f>
        <v>7.85</v>
      </c>
      <c r="AS21" s="47">
        <f>_xlfn.IFNA(VLOOKUP($A21,'I-pEC50'!$A:$BM,MATCH(AS$1,'I-pEC50'!$A$1:$BM$1,0),FALSE),"")</f>
        <v>7.85</v>
      </c>
      <c r="AT21" s="47">
        <f>_xlfn.IFNA(VLOOKUP($A21,'I-pEC50'!$A:$BM,MATCH(AT$1,'I-pEC50'!$A$1:$BM$1,0),FALSE),"")</f>
        <v>7.8</v>
      </c>
      <c r="AU21" s="47">
        <f>_xlfn.IFNA(VLOOKUP($A21,'I-pEC50'!$A:$BM,MATCH(AU$1,'I-pEC50'!$A$1:$BM$1,0),FALSE),"")</f>
        <v>7.8</v>
      </c>
      <c r="AV21" s="47">
        <f>_xlfn.IFNA(VLOOKUP($A21,'I-pEC50'!$A:$BM,MATCH(AV$1,'I-pEC50'!$A$1:$BM$1,0),FALSE),"")</f>
        <v>7.94</v>
      </c>
      <c r="AW21" s="47" t="str">
        <f>_xlfn.IFNA(VLOOKUP($A21,'I-pEC50'!$A:$BM,MATCH(AW$1,'I-pEC50'!$A$1:$BM$1,0),FALSE),"")</f>
        <v/>
      </c>
      <c r="AX21" s="47" t="str">
        <f>_xlfn.IFNA(VLOOKUP($A21,'I-pEC50'!$A:$BM,MATCH(AX$1,'I-pEC50'!$A$1:$BM$1,0),FALSE),"")</f>
        <v/>
      </c>
      <c r="AY21" s="47" t="str">
        <f>_xlfn.IFNA(VLOOKUP($A21,'I-pEC50'!$A:$BM,MATCH(AY$1,'I-pEC50'!$A$1:$BM$1,0),FALSE),"")</f>
        <v/>
      </c>
      <c r="AZ21" s="47" t="str">
        <f>_xlfn.IFNA(VLOOKUP($A21,'I-pEC50'!$A:$BM,MATCH(AZ$1,'I-pEC50'!$A$1:$BM$1,0),FALSE),"")</f>
        <v/>
      </c>
      <c r="BA21" s="47" t="str">
        <f>_xlfn.IFNA(VLOOKUP($A21,'I-pEC50'!$A:$BM,MATCH(BA$1,'I-pEC50'!$A$1:$BM$1,0),FALSE),"")</f>
        <v/>
      </c>
      <c r="BB21" s="47" t="str">
        <f>_xlfn.IFNA(VLOOKUP($A21,'I-pEC50'!$A:$BM,MATCH(BB$1,'I-pEC50'!$A$1:$BM$1,0),FALSE),"")</f>
        <v/>
      </c>
      <c r="BC21" s="40" t="str">
        <f>_xlfn.IFNA(VLOOKUP($A21,'B-pEC50'!$A:$BM,MATCH(BC$1,'B-pEC50'!$A$1:$BM$1,0),FALSE),"")</f>
        <v/>
      </c>
      <c r="BD21" s="41">
        <f>_xlfn.IFNA(VLOOKUP($A21,'B-pEC50'!$A:$BM,MATCH(BD$1,'B-pEC50'!$A$1:$BM$1,0),FALSE),"")</f>
        <v>0.2970162748643761</v>
      </c>
      <c r="BE21" s="41">
        <f>_xlfn.IFNA(VLOOKUP($A21,'B-pEC50'!$A:$BM,MATCH(BE$1,'B-pEC50'!$A$1:$BM$1,0),FALSE),"")</f>
        <v>0.32798372513562396</v>
      </c>
      <c r="BF21" s="41">
        <f>_xlfn.IFNA(VLOOKUP($A21,'B-pEC50'!$A:$BM,MATCH(BF$1,'B-pEC50'!$A$1:$BM$1,0),FALSE),"")</f>
        <v>0.4410036166365281</v>
      </c>
      <c r="BG21" s="41">
        <f>_xlfn.IFNA(VLOOKUP($A21,'B-pEC50'!$A:$BM,MATCH(BG$1,'B-pEC50'!$A$1:$BM$1,0),FALSE),"")</f>
        <v>0.52599457504520808</v>
      </c>
      <c r="BH21" s="41">
        <f>_xlfn.IFNA(VLOOKUP($A21,'B-pEC50'!$A:$BM,MATCH(BH$1,'B-pEC50'!$A$1:$BM$1,0),FALSE),"")</f>
        <v>0.62251356238698019</v>
      </c>
      <c r="BI21" s="41" t="str">
        <f>_xlfn.IFNA(VLOOKUP($A21,'B-pEC50'!$A:$BM,MATCH(BI$1,'B-pEC50'!$A$1:$BM$1,0),FALSE),"")</f>
        <v/>
      </c>
      <c r="BJ21" s="41" t="str">
        <f>_xlfn.IFNA(VLOOKUP($A21,'B-pEC50'!$A:$BM,MATCH(BJ$1,'B-pEC50'!$A$1:$BM$1,0),FALSE),"")</f>
        <v/>
      </c>
      <c r="BK21" s="41" t="str">
        <f>_xlfn.IFNA(VLOOKUP($A21,'B-pEC50'!$A:$BM,MATCH(BK$1,'B-pEC50'!$A$1:$BM$1,0),FALSE),"")</f>
        <v/>
      </c>
      <c r="BL21" s="41" t="str">
        <f>_xlfn.IFNA(VLOOKUP($A21,'B-pEC50'!$A:$BM,MATCH(BL$1,'B-pEC50'!$A$1:$BM$1,0),FALSE),"")</f>
        <v/>
      </c>
      <c r="BM21" s="41" t="str">
        <f>_xlfn.IFNA(VLOOKUP($A21,'B-pEC50'!$A:$BM,MATCH(BM$1,'B-pEC50'!$A$1:$BM$1,0),FALSE),"")</f>
        <v/>
      </c>
      <c r="BN21" s="41" t="str">
        <f>_xlfn.IFNA(VLOOKUP($A21,'B-pEC50'!$A:$BM,MATCH(BN$1,'B-pEC50'!$A$1:$BM$1,0),FALSE),"")</f>
        <v/>
      </c>
      <c r="BO21" s="47" t="str">
        <f>_xlfn.IFNA(VLOOKUP($A21,'I-pEC50'!$A:$BM,MATCH(BO$1,'I-pEC50'!$A$1:$BM$1,0),FALSE),"")</f>
        <v/>
      </c>
      <c r="BP21" s="47">
        <f>_xlfn.IFNA(VLOOKUP($A21,'I-pEC50'!$A:$BM,MATCH(BP$1,'I-pEC50'!$A$1:$BM$1,0),FALSE),"")</f>
        <v>0.44887348353552858</v>
      </c>
      <c r="BQ21" s="47">
        <f>_xlfn.IFNA(VLOOKUP($A21,'I-pEC50'!$A:$BM,MATCH(BQ$1,'I-pEC50'!$A$1:$BM$1,0),FALSE),"")</f>
        <v>0.44887348353552858</v>
      </c>
      <c r="BR21" s="47">
        <f>_xlfn.IFNA(VLOOKUP($A21,'I-pEC50'!$A:$BM,MATCH(BR$1,'I-pEC50'!$A$1:$BM$1,0),FALSE),"")</f>
        <v>0.44020797227036401</v>
      </c>
      <c r="BS21" s="47">
        <f>_xlfn.IFNA(VLOOKUP($A21,'I-pEC50'!$A:$BM,MATCH(BS$1,'I-pEC50'!$A$1:$BM$1,0),FALSE),"")</f>
        <v>0.44020797227036401</v>
      </c>
      <c r="BT21" s="47">
        <f>_xlfn.IFNA(VLOOKUP($A21,'I-pEC50'!$A:$BM,MATCH(BT$1,'I-pEC50'!$A$1:$BM$1,0),FALSE),"")</f>
        <v>0.46447140381282509</v>
      </c>
      <c r="BU21" s="47" t="str">
        <f>_xlfn.IFNA(VLOOKUP($A21,'I-pEC50'!$A:$BM,MATCH(BU$1,'I-pEC50'!$A$1:$BM$1,0),FALSE),"")</f>
        <v/>
      </c>
      <c r="BV21" s="47" t="str">
        <f>_xlfn.IFNA(VLOOKUP($A21,'I-pEC50'!$A:$BM,MATCH(BV$1,'I-pEC50'!$A$1:$BM$1,0),FALSE),"")</f>
        <v/>
      </c>
      <c r="BW21" s="47" t="str">
        <f>_xlfn.IFNA(VLOOKUP($A21,'I-pEC50'!$A:$BM,MATCH(BW$1,'I-pEC50'!$A$1:$BM$1,0),FALSE),"")</f>
        <v/>
      </c>
      <c r="BX21" s="47" t="str">
        <f>_xlfn.IFNA(VLOOKUP($A21,'I-pEC50'!$A:$BM,MATCH(BX$1,'I-pEC50'!$A$1:$BM$1,0),FALSE),"")</f>
        <v/>
      </c>
      <c r="BY21" s="47" t="str">
        <f>_xlfn.IFNA(VLOOKUP($A21,'I-pEC50'!$A:$BM,MATCH(BY$1,'I-pEC50'!$A$1:$BM$1,0),FALSE),"")</f>
        <v/>
      </c>
      <c r="BZ21" s="47" t="str">
        <f>_xlfn.IFNA(VLOOKUP($A21,'I-pEC50'!$A:$BM,MATCH(BZ$1,'I-pEC50'!$A$1:$BM$1,0),FALSE),"")</f>
        <v/>
      </c>
      <c r="CA21" s="40" t="str">
        <f>_xlfn.IFNA(VLOOKUP($A21,'B-pEC50'!$A:$BM,MATCH(CA$1,'B-pEC50'!$A$1:$BM$1,0),FALSE),"")</f>
        <v/>
      </c>
      <c r="CB21" s="41">
        <f>_xlfn.IFNA(VLOOKUP($A21,'B-pEC50'!$A:$BM,MATCH(CB$1,'B-pEC50'!$A$1:$BM$1,0),FALSE),"")</f>
        <v>0</v>
      </c>
      <c r="CC21" s="41">
        <f>_xlfn.IFNA(VLOOKUP($A21,'B-pEC50'!$A:$BM,MATCH(CC$1,'B-pEC50'!$A$1:$BM$1,0),FALSE),"")</f>
        <v>9.5138888888889175E-2</v>
      </c>
      <c r="CD21" s="41">
        <f>_xlfn.IFNA(VLOOKUP($A21,'B-pEC50'!$A:$BM,MATCH(CD$1,'B-pEC50'!$A$1:$BM$1,0),FALSE),"")</f>
        <v>0.44236111111111132</v>
      </c>
      <c r="CE21" s="41">
        <f>_xlfn.IFNA(VLOOKUP($A21,'B-pEC50'!$A:$BM,MATCH(CE$1,'B-pEC50'!$A$1:$BM$1,0),FALSE),"")</f>
        <v>0.70347222222222261</v>
      </c>
      <c r="CF21" s="41">
        <f>_xlfn.IFNA(VLOOKUP($A21,'B-pEC50'!$A:$BM,MATCH(CF$1,'B-pEC50'!$A$1:$BM$1,0),FALSE),"")</f>
        <v>1</v>
      </c>
      <c r="CG21" s="41" t="str">
        <f>_xlfn.IFNA(VLOOKUP($A21,'B-pEC50'!$A:$BM,MATCH(CG$1,'B-pEC50'!$A$1:$BM$1,0),FALSE),"")</f>
        <v/>
      </c>
      <c r="CH21" s="41" t="str">
        <f>_xlfn.IFNA(VLOOKUP($A21,'B-pEC50'!$A:$BM,MATCH(CH$1,'B-pEC50'!$A$1:$BM$1,0),FALSE),"")</f>
        <v/>
      </c>
      <c r="CI21" s="41" t="str">
        <f>_xlfn.IFNA(VLOOKUP($A21,'B-pEC50'!$A:$BM,MATCH(CI$1,'B-pEC50'!$A$1:$BM$1,0),FALSE),"")</f>
        <v/>
      </c>
      <c r="CJ21" s="41" t="str">
        <f>_xlfn.IFNA(VLOOKUP($A21,'B-pEC50'!$A:$BM,MATCH(CJ$1,'B-pEC50'!$A$1:$BM$1,0),FALSE),"")</f>
        <v/>
      </c>
      <c r="CK21" s="41" t="str">
        <f>_xlfn.IFNA(VLOOKUP($A21,'B-pEC50'!$A:$BM,MATCH(CK$1,'B-pEC50'!$A$1:$BM$1,0),FALSE),"")</f>
        <v/>
      </c>
      <c r="CL21" s="41" t="str">
        <f>_xlfn.IFNA(VLOOKUP($A21,'B-pEC50'!$A:$BM,MATCH(CL$1,'B-pEC50'!$A$1:$BM$1,0),FALSE),"")</f>
        <v/>
      </c>
      <c r="CM21" s="47" t="str">
        <f>_xlfn.IFNA(VLOOKUP($A21,'I-pEC50'!$A:$BQ,MATCH(CM$1,'I-pEC50'!$A$1:$BQ$1,0),FALSE),"")</f>
        <v/>
      </c>
      <c r="CN21" s="47">
        <f>_xlfn.IFNA(VLOOKUP($A21,'I-pEC50'!$A:$BQ,MATCH(CN$1,'I-pEC50'!$A$1:$BQ$1,0),FALSE),"")</f>
        <v>0.35714285714285443</v>
      </c>
      <c r="CO21" s="47">
        <f>_xlfn.IFNA(VLOOKUP($A21,'I-pEC50'!$A:$BQ,MATCH(CO$1,'I-pEC50'!$A$1:$BQ$1,0),FALSE),"")</f>
        <v>0.35714285714285443</v>
      </c>
      <c r="CP21" s="47">
        <f>_xlfn.IFNA(VLOOKUP($A21,'I-pEC50'!$A:$BQ,MATCH(CP$1,'I-pEC50'!$A$1:$BQ$1,0),FALSE),"")</f>
        <v>0</v>
      </c>
      <c r="CQ21" s="47">
        <f>_xlfn.IFNA(VLOOKUP($A21,'I-pEC50'!$A:$BQ,MATCH(CQ$1,'I-pEC50'!$A$1:$BQ$1,0),FALSE),"")</f>
        <v>0</v>
      </c>
      <c r="CR21" s="47">
        <f>_xlfn.IFNA(VLOOKUP($A21,'I-pEC50'!$A:$BQ,MATCH(CR$1,'I-pEC50'!$A$1:$BQ$1,0),FALSE),"")</f>
        <v>1</v>
      </c>
      <c r="CS21" s="47" t="str">
        <f>_xlfn.IFNA(VLOOKUP($A21,'I-pEC50'!$A:$BQ,MATCH(CS$1,'I-pEC50'!$A$1:$BQ$1,0),FALSE),"")</f>
        <v/>
      </c>
      <c r="CT21" s="47" t="str">
        <f>_xlfn.IFNA(VLOOKUP($A21,'I-pEC50'!$A:$BQ,MATCH(CT$1,'I-pEC50'!$A$1:$BQ$1,0),FALSE),"")</f>
        <v/>
      </c>
      <c r="CU21" s="47" t="str">
        <f>_xlfn.IFNA(VLOOKUP($A21,'I-pEC50'!$A:$BQ,MATCH(CU$1,'I-pEC50'!$A$1:$BQ$1,0),FALSE),"")</f>
        <v/>
      </c>
      <c r="CV21" s="47" t="str">
        <f>_xlfn.IFNA(VLOOKUP($A21,'I-pEC50'!$A:$BQ,MATCH(CV$1,'I-pEC50'!$A$1:$BQ$1,0),FALSE),"")</f>
        <v/>
      </c>
      <c r="CW21" s="47" t="str">
        <f>_xlfn.IFNA(VLOOKUP($A21,'I-pEC50'!$A:$BQ,MATCH(CW$1,'I-pEC50'!$A$1:$BQ$1,0),FALSE),"")</f>
        <v/>
      </c>
      <c r="CX21" s="47" t="str">
        <f>_xlfn.IFNA(VLOOKUP($A21,'I-pEC50'!$A:$BQ,MATCH(CX$1,'I-pEC50'!$A$1:$BQ$1,0),FALSE),"")</f>
        <v/>
      </c>
      <c r="CY21" s="105" t="str">
        <f>_xlfn.IFNA(VLOOKUP($A21,'B-pEC50'!$A:$IC,MATCH(CY$1,'B-pEC50'!$A$1:$IC$1,0),FALSE),"")</f>
        <v/>
      </c>
      <c r="CZ21" s="47">
        <f>_xlfn.IFNA(VLOOKUP($A21,'B-pEC50'!$A:$IC,MATCH(CZ$1,'B-pEC50'!$A$1:$IC$1,0),FALSE),"")</f>
        <v>8.57</v>
      </c>
      <c r="DA21" s="47" t="str">
        <f>_xlfn.IFNA(VLOOKUP($A21,'B-pEC50'!$A:$IC,MATCH(DA$1,'B-pEC50'!$A$1:$IC$1,0),FALSE),"")</f>
        <v/>
      </c>
      <c r="DB21" s="47" t="str">
        <f>_xlfn.IFNA(VLOOKUP($A21,'B-pEC50'!$A:$IC,MATCH(DB$1,'B-pEC50'!$A$1:$IC$1,0),FALSE),"")</f>
        <v/>
      </c>
      <c r="DC21" s="47" t="str">
        <f>_xlfn.IFNA(VLOOKUP($A21,'I-pEC50'!$A:$IC,MATCH(DC$1,'I-pEC50'!$A$1:$IC$1,0),FALSE),"")</f>
        <v/>
      </c>
      <c r="DD21" s="47">
        <f>_xlfn.IFNA(VLOOKUP($A21,'I-pEC50'!$A:$IC,MATCH(DD$1,'I-pEC50'!$A$1:$IC$1,0),FALSE),"")</f>
        <v>7.94</v>
      </c>
      <c r="DE21" s="47" t="str">
        <f>_xlfn.IFNA(VLOOKUP($A21,'I-pEC50'!$A:$IC,MATCH(DE$1,'I-pEC50'!$A$1:$IC$1,0),FALSE),"")</f>
        <v/>
      </c>
      <c r="DF21" s="47" t="str">
        <f>_xlfn.IFNA(VLOOKUP($A21,'I-pEC50'!$A:$IC,MATCH(DF$1,'I-pEC50'!$A$1:$IC$1,0),FALSE),"")</f>
        <v/>
      </c>
      <c r="DG21" s="105" t="str">
        <f>_xlfn.IFNA(VLOOKUP($A21,'B-pEC50'!$A:$IC,MATCH(DG$1,'B-pEC50'!$A$1:$IC$1,0),FALSE),"")</f>
        <v/>
      </c>
      <c r="DH21" s="47">
        <f>_xlfn.IFNA(VLOOKUP($A21,'B-pEC50'!$A:$IC,MATCH(DH$1,'B-pEC50'!$A$1:$IC$1,0),FALSE),"")</f>
        <v>7.7754000000000003</v>
      </c>
      <c r="DI21" s="47" t="str">
        <f>_xlfn.IFNA(VLOOKUP($A21,'B-pEC50'!$A:$IC,MATCH(DI$1,'B-pEC50'!$A$1:$IC$1,0),FALSE),"")</f>
        <v/>
      </c>
      <c r="DJ21" s="47" t="str">
        <f>_xlfn.IFNA(VLOOKUP($A21,'B-pEC50'!$A:$IC,MATCH(DJ$1,'B-pEC50'!$A$1:$IC$1,0),FALSE),"")</f>
        <v/>
      </c>
      <c r="DK21" s="47" t="str">
        <f>_xlfn.IFNA(VLOOKUP($A21,'I-pEC50'!$A:$IC,MATCH(DK$1,'I-pEC50'!$A$1:$IC$1,0),FALSE),"")</f>
        <v/>
      </c>
      <c r="DL21" s="47">
        <f>_xlfn.IFNA(VLOOKUP($A21,'I-pEC50'!$A:$IC,MATCH(DL$1,'I-pEC50'!$A$1:$IC$1,0),FALSE),"")</f>
        <v>7.8480000000000008</v>
      </c>
      <c r="DM21" s="47" t="str">
        <f>_xlfn.IFNA(VLOOKUP($A21,'I-pEC50'!$A:$IC,MATCH(DM$1,'I-pEC50'!$A$1:$IC$1,0),FALSE),"")</f>
        <v/>
      </c>
      <c r="DN21" s="47" t="str">
        <f>_xlfn.IFNA(VLOOKUP($A21,'I-pEC50'!$A:$IC,MATCH(DN$1,'I-pEC50'!$A$1:$IC$1,0),FALSE),"")</f>
        <v/>
      </c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</row>
    <row r="22" spans="1:139" s="49" customFormat="1" x14ac:dyDescent="0.2">
      <c r="A22" s="29" t="s">
        <v>49</v>
      </c>
      <c r="B22" s="333" t="str">
        <f>VLOOKUP($A22,BI!$A:$Q,MATCH(B$1,BI!$A$1:$Q$1,0),FALSE)</f>
        <v/>
      </c>
      <c r="C22" s="373" t="str">
        <f>VLOOKUP($A22,BI!$A:$Q,MATCH(C$1,BI!$A$1:$Q$1,0),FALSE)</f>
        <v/>
      </c>
      <c r="D22" s="373" t="str">
        <f>VLOOKUP($A22,BI!$A:$Q,MATCH(D$1,BI!$A$1:$Q$1,0),FALSE)</f>
        <v/>
      </c>
      <c r="E22" s="373">
        <f>VLOOKUP($A22,BI!$A:$Q,MATCH(E$1,BI!$A$1:$Q$1,0),FALSE)</f>
        <v>1</v>
      </c>
      <c r="F22" s="373">
        <f>VLOOKUP($A22,BI!$A:$Q,MATCH(F$1,BI!$A$1:$Q$1,0),FALSE)</f>
        <v>1</v>
      </c>
      <c r="G22" s="373">
        <f>VLOOKUP($A22,BI!$A:$Q,MATCH(G$1,BI!$A$1:$Q$1,0),FALSE)</f>
        <v>1</v>
      </c>
      <c r="H22" s="373" t="str">
        <f>VLOOKUP($A22,BI!$A:$Q,MATCH(H$1,BI!$A$1:$Q$1,0),FALSE)</f>
        <v/>
      </c>
      <c r="I22" s="373" t="str">
        <f>VLOOKUP($A22,BI!$A:$Q,MATCH(I$1,BI!$A$1:$Q$1,0),FALSE)</f>
        <v/>
      </c>
      <c r="J22" s="373" t="str">
        <f>VLOOKUP($A22,BI!$A:$Q,MATCH(J$1,BI!$A$1:$Q$1,0),FALSE)</f>
        <v/>
      </c>
      <c r="K22" s="373">
        <f>VLOOKUP($A22,BI!$A:$Q,MATCH(K$1,BI!$A$1:$Q$1,0),FALSE)</f>
        <v>1</v>
      </c>
      <c r="L22" s="373">
        <f>VLOOKUP($A22,BI!$A:$Q,MATCH(L$1,BI!$A$1:$Q$1,0),FALSE)</f>
        <v>1</v>
      </c>
      <c r="M22" s="373" t="str">
        <f>VLOOKUP($A22,BI!$A:$Q,MATCH(M$1,BI!$A$1:$Q$1,0),FALSE)</f>
        <v/>
      </c>
      <c r="N22" s="49">
        <f t="shared" si="1"/>
        <v>5</v>
      </c>
      <c r="O22" s="49" t="str">
        <f>VLOOKUP($A22,BI!$A:$Q,MATCH(O$1,BI!$A$1:$Q$1,0),FALSE)</f>
        <v/>
      </c>
      <c r="P22" s="37">
        <f>VLOOKUP($A22,BI!$A:$Q,MATCH(P$1,BI!$A$1:$Q$1,0),FALSE)</f>
        <v>1</v>
      </c>
      <c r="Q22" s="37">
        <f>VLOOKUP($A22,BI!$A:$Q,MATCH(Q$1,BI!$A$1:$Q$1,0),FALSE)</f>
        <v>1</v>
      </c>
      <c r="R22" s="37">
        <f>VLOOKUP($A22,BI!$A:$Q,MATCH(R$1,BI!$A$1:$Q$1,0),FALSE)</f>
        <v>1</v>
      </c>
      <c r="S22" s="37">
        <f t="shared" si="0"/>
        <v>3</v>
      </c>
      <c r="T22" s="61" cm="1">
        <f t="array" ref="T22">IFERROR(IF(N22&gt;2,RSQ(IF($B22:$M22&lt;&gt;"",AE22:AP22,""),IF($B22:$M22&lt;&gt;"",AQ22:BB22,"")),""),"")</f>
        <v>0.40880892339369296</v>
      </c>
      <c r="U22" s="51" cm="1">
        <f t="array" ref="U22">IFERROR(IF($N22&gt;2,RSQ(IF($AE22:$AP22&lt;&gt;"",BC22:BN22,""),IF($AE22:$AP22&lt;&gt;"",BO22:BZ22,"")),""),"")</f>
        <v>0.40880892339369279</v>
      </c>
      <c r="V22" s="51" cm="1">
        <f t="array" ref="V22">IFERROR(IF($N22&gt;2,RSQ(IF($B22:$M22&lt;&gt;"",CA22:CL22,""),IF($B22:$M22&lt;&gt;"",CM22:CX22,"")),""),"")</f>
        <v>0.40880892339369296</v>
      </c>
      <c r="W22" s="61" cm="1">
        <f t="array" ref="W22">IFERROR(IF(AND($S22&gt;2,$N22&gt;2),RSQ(IF($B22:$M22&lt;&gt;"",AE22:AP22,""),IF($B22:$M22&lt;&gt;"",AQ22:BB22,"")),""),"")</f>
        <v>0.40880892339369296</v>
      </c>
      <c r="X22" s="51" cm="1">
        <f t="array" ref="X22">IFERROR(IF(AND($S22&gt;2,$N22&gt;2),RSQ(IF($AE22:$AP22&lt;&gt;"",BC22:BN22,""),IF($AE22:$AP22&lt;&gt;"",BO22:BZ22,"")),""),"")</f>
        <v>0.40880892339369279</v>
      </c>
      <c r="Y22" s="61" cm="1">
        <f t="array" ref="Y22">IFERROR(IF(COUNT(C22:G22)&gt;2,RSQ(IF($C22:$G22&lt;&gt;"",AF22:AJ22,""),IF($C22:$G22&lt;&gt;"",AR22:AV22,"")),""),"")</f>
        <v>0.5554370249910946</v>
      </c>
      <c r="Z22" s="51" cm="1">
        <f t="array" ref="Z22">IFERROR(IF(COUNT(C22:G22)&gt;2,RSQ(IF($C22:$G22&lt;&gt;"",BD22:BH22,""),IF($C22:$G22&lt;&gt;"",BP22:BT22,"")),""),"")</f>
        <v>0.55543702499109449</v>
      </c>
      <c r="AA22" s="51" t="str" cm="1">
        <f t="array" ref="AA22">IFERROR(IF(COUNT(H22:K22)&gt;2,RSQ(IF($H22:$K22&lt;&gt;"",AK22:AN22,""),IF($H22:$K22&lt;&gt;"",AW22:AZ22,"")),""),"")</f>
        <v/>
      </c>
      <c r="AB22" s="51" t="str" cm="1">
        <f t="array" ref="AB22">IFERROR(IF(COUNT(H22:K22)&gt;2,RSQ(IF($H22:$K22&lt;&gt;"",BI22:BL22,""),IF($H22:$K22&lt;&gt;"",BU22:BX22,"")),""),"")</f>
        <v/>
      </c>
      <c r="AC22" s="61" cm="1">
        <f t="array" ref="AC22">IFERROR(IF($S22&gt;2,RSQ(IF($O22:$R22&lt;&gt;"",CY22:DB22,""),IF($O22:$R22&lt;&gt;"",DC22:DF22,"")),""),"")</f>
        <v>0.4930131107765704</v>
      </c>
      <c r="AD22" s="51" cm="1">
        <f t="array" ref="AD22">IFERROR(IF($S22&gt;2,RSQ(IF($O22:$R22&lt;&gt;"",DG22:DJ22,""),IF($O22:$R22&lt;&gt;"",DK22:DN22,"")),""),"")</f>
        <v>0.37365200616275851</v>
      </c>
      <c r="AE22" s="44" t="str">
        <f>_xlfn.IFNA(VLOOKUP($A22,'B-pEC50'!$A:$BM,MATCH(AE$1,'B-pEC50'!$A$1:$BM$1,0),FALSE),"")</f>
        <v/>
      </c>
      <c r="AF22" s="46" t="str">
        <f>_xlfn.IFNA(VLOOKUP($A22,'B-pEC50'!$A:$BM,MATCH(AF$1,'B-pEC50'!$A$1:$BM$1,0),FALSE),"")</f>
        <v/>
      </c>
      <c r="AG22" s="46" t="str">
        <f>_xlfn.IFNA(VLOOKUP($A22,'B-pEC50'!$A:$BM,MATCH(AG$1,'B-pEC50'!$A$1:$BM$1,0),FALSE),"")</f>
        <v/>
      </c>
      <c r="AH22" s="46">
        <f>_xlfn.IFNA(VLOOKUP($A22,'B-pEC50'!$A:$BM,MATCH(AH$1,'B-pEC50'!$A$1:$BM$1,0),FALSE),"")</f>
        <v>7.6760000000000002</v>
      </c>
      <c r="AI22" s="46">
        <f>_xlfn.IFNA(VLOOKUP($A22,'B-pEC50'!$A:$BM,MATCH(AI$1,'B-pEC50'!$A$1:$BM$1,0),FALSE),"")</f>
        <v>7.3789999999999996</v>
      </c>
      <c r="AJ22" s="46">
        <f>_xlfn.IFNA(VLOOKUP($A22,'B-pEC50'!$A:$BM,MATCH(AJ$1,'B-pEC50'!$A$1:$BM$1,0),FALSE),"")</f>
        <v>7.24</v>
      </c>
      <c r="AK22" s="45" t="str">
        <f>_xlfn.IFNA(VLOOKUP($A22,'B-pEC50'!$A:$BM,MATCH(AK$1,'B-pEC50'!$A$1:$BM$1,0),FALSE),"")</f>
        <v/>
      </c>
      <c r="AL22" s="45" t="str">
        <f>_xlfn.IFNA(VLOOKUP($A22,'B-pEC50'!$A:$BM,MATCH(AL$1,'B-pEC50'!$A$1:$BM$1,0),FALSE),"")</f>
        <v/>
      </c>
      <c r="AM22" s="45" t="str">
        <f>_xlfn.IFNA(VLOOKUP($A22,'B-pEC50'!$A:$BM,MATCH(AM$1,'B-pEC50'!$A$1:$BM$1,0),FALSE),"")</f>
        <v/>
      </c>
      <c r="AN22" s="46">
        <f>_xlfn.IFNA(VLOOKUP($A22,'B-pEC50'!$A:$BM,MATCH(AN$1,'B-pEC50'!$A$1:$BM$1,0),FALSE),"")</f>
        <v>7.6989999999999998</v>
      </c>
      <c r="AO22" s="45">
        <f>_xlfn.IFNA(VLOOKUP($A22,'B-pEC50'!$A:$BM,MATCH(AO$1,'B-pEC50'!$A$1:$BM$1,0),FALSE),"")</f>
        <v>5.8890000000000002</v>
      </c>
      <c r="AP22" s="45" t="str">
        <f>_xlfn.IFNA(VLOOKUP($A22,'B-pEC50'!$A:$BM,MATCH(AP$1,'B-pEC50'!$A$1:$BM$1,0),FALSE),"")</f>
        <v/>
      </c>
      <c r="AQ22" s="47" t="str">
        <f>_xlfn.IFNA(VLOOKUP($A22,'I-pEC50'!$A:$BM,MATCH(AQ$1,'I-pEC50'!$A$1:$BM$1,0),FALSE),"")</f>
        <v/>
      </c>
      <c r="AR22" s="47" t="str">
        <f>_xlfn.IFNA(VLOOKUP($A22,'I-pEC50'!$A:$BM,MATCH(AR$1,'I-pEC50'!$A$1:$BM$1,0),FALSE),"")</f>
        <v/>
      </c>
      <c r="AS22" s="47" t="str">
        <f>_xlfn.IFNA(VLOOKUP($A22,'I-pEC50'!$A:$BM,MATCH(AS$1,'I-pEC50'!$A$1:$BM$1,0),FALSE),"")</f>
        <v/>
      </c>
      <c r="AT22" s="47">
        <f>_xlfn.IFNA(VLOOKUP($A22,'I-pEC50'!$A:$BM,MATCH(AT$1,'I-pEC50'!$A$1:$BM$1,0),FALSE),"")</f>
        <v>7.54</v>
      </c>
      <c r="AU22" s="47">
        <f>_xlfn.IFNA(VLOOKUP($A22,'I-pEC50'!$A:$BM,MATCH(AU$1,'I-pEC50'!$A$1:$BM$1,0),FALSE),"")</f>
        <v>7.54</v>
      </c>
      <c r="AV22" s="47">
        <f>_xlfn.IFNA(VLOOKUP($A22,'I-pEC50'!$A:$BM,MATCH(AV$1,'I-pEC50'!$A$1:$BM$1,0),FALSE),"")</f>
        <v>7.44</v>
      </c>
      <c r="AW22" s="47" t="str">
        <f>_xlfn.IFNA(VLOOKUP($A22,'I-pEC50'!$A:$BM,MATCH(AW$1,'I-pEC50'!$A$1:$BM$1,0),FALSE),"")</f>
        <v/>
      </c>
      <c r="AX22" s="47" t="str">
        <f>_xlfn.IFNA(VLOOKUP($A22,'I-pEC50'!$A:$BM,MATCH(AX$1,'I-pEC50'!$A$1:$BM$1,0),FALSE),"")</f>
        <v/>
      </c>
      <c r="AY22" s="47" t="str">
        <f>_xlfn.IFNA(VLOOKUP($A22,'I-pEC50'!$A:$BM,MATCH(AY$1,'I-pEC50'!$A$1:$BM$1,0),FALSE),"")</f>
        <v/>
      </c>
      <c r="AZ22" s="47">
        <f>_xlfn.IFNA(VLOOKUP($A22,'I-pEC50'!$A:$BM,MATCH(AZ$1,'I-pEC50'!$A$1:$BM$1,0),FALSE),"")</f>
        <v>6.2</v>
      </c>
      <c r="BA22" s="47">
        <f>_xlfn.IFNA(VLOOKUP($A22,'I-pEC50'!$A:$BM,MATCH(BA$1,'I-pEC50'!$A$1:$BM$1,0),FALSE),"")</f>
        <v>5.7</v>
      </c>
      <c r="BB22" s="47" t="str">
        <f>_xlfn.IFNA(VLOOKUP($A22,'I-pEC50'!$A:$BM,MATCH(BB$1,'I-pEC50'!$A$1:$BM$1,0),FALSE),"")</f>
        <v/>
      </c>
      <c r="BC22" s="40" t="str">
        <f>_xlfn.IFNA(VLOOKUP($A22,'B-pEC50'!$A:$BM,MATCH(BC$1,'B-pEC50'!$A$1:$BM$1,0),FALSE),"")</f>
        <v/>
      </c>
      <c r="BD22" s="41" t="str">
        <f>_xlfn.IFNA(VLOOKUP($A22,'B-pEC50'!$A:$BM,MATCH(BD$1,'B-pEC50'!$A$1:$BM$1,0),FALSE),"")</f>
        <v/>
      </c>
      <c r="BE22" s="41" t="str">
        <f>_xlfn.IFNA(VLOOKUP($A22,'B-pEC50'!$A:$BM,MATCH(BE$1,'B-pEC50'!$A$1:$BM$1,0),FALSE),"")</f>
        <v/>
      </c>
      <c r="BF22" s="41">
        <f>_xlfn.IFNA(VLOOKUP($A22,'B-pEC50'!$A:$BM,MATCH(BF$1,'B-pEC50'!$A$1:$BM$1,0),FALSE),"")</f>
        <v>0.42043399638336348</v>
      </c>
      <c r="BG22" s="41">
        <f>_xlfn.IFNA(VLOOKUP($A22,'B-pEC50'!$A:$BM,MATCH(BG$1,'B-pEC50'!$A$1:$BM$1,0),FALSE),"")</f>
        <v>0.35330018083182629</v>
      </c>
      <c r="BH22" s="41">
        <f>_xlfn.IFNA(VLOOKUP($A22,'B-pEC50'!$A:$BM,MATCH(BH$1,'B-pEC50'!$A$1:$BM$1,0),FALSE),"")</f>
        <v>0.32188065099457508</v>
      </c>
      <c r="BI22" s="41" t="str">
        <f>_xlfn.IFNA(VLOOKUP($A22,'B-pEC50'!$A:$BM,MATCH(BI$1,'B-pEC50'!$A$1:$BM$1,0),FALSE),"")</f>
        <v/>
      </c>
      <c r="BJ22" s="41" t="str">
        <f>_xlfn.IFNA(VLOOKUP($A22,'B-pEC50'!$A:$BM,MATCH(BJ$1,'B-pEC50'!$A$1:$BM$1,0),FALSE),"")</f>
        <v/>
      </c>
      <c r="BK22" s="41" t="str">
        <f>_xlfn.IFNA(VLOOKUP($A22,'B-pEC50'!$A:$BM,MATCH(BK$1,'B-pEC50'!$A$1:$BM$1,0),FALSE),"")</f>
        <v/>
      </c>
      <c r="BL22" s="41">
        <f>_xlfn.IFNA(VLOOKUP($A22,'B-pEC50'!$A:$BM,MATCH(BL$1,'B-pEC50'!$A$1:$BM$1,0),FALSE),"")</f>
        <v>0.42563291139240506</v>
      </c>
      <c r="BM22" s="41">
        <f>_xlfn.IFNA(VLOOKUP($A22,'B-pEC50'!$A:$BM,MATCH(BM$1,'B-pEC50'!$A$1:$BM$1,0),FALSE),"")</f>
        <v>1.6500904159132097E-2</v>
      </c>
      <c r="BN22" s="41" t="str">
        <f>_xlfn.IFNA(VLOOKUP($A22,'B-pEC50'!$A:$BM,MATCH(BN$1,'B-pEC50'!$A$1:$BM$1,0),FALSE),"")</f>
        <v/>
      </c>
      <c r="BO22" s="47" t="str">
        <f>_xlfn.IFNA(VLOOKUP($A22,'I-pEC50'!$A:$BM,MATCH(BO$1,'I-pEC50'!$A$1:$BM$1,0),FALSE),"")</f>
        <v/>
      </c>
      <c r="BP22" s="47" t="str">
        <f>_xlfn.IFNA(VLOOKUP($A22,'I-pEC50'!$A:$BM,MATCH(BP$1,'I-pEC50'!$A$1:$BM$1,0),FALSE),"")</f>
        <v/>
      </c>
      <c r="BQ22" s="47" t="str">
        <f>_xlfn.IFNA(VLOOKUP($A22,'I-pEC50'!$A:$BM,MATCH(BQ$1,'I-pEC50'!$A$1:$BM$1,0),FALSE),"")</f>
        <v/>
      </c>
      <c r="BR22" s="47">
        <f>_xlfn.IFNA(VLOOKUP($A22,'I-pEC50'!$A:$BM,MATCH(BR$1,'I-pEC50'!$A$1:$BM$1,0),FALSE),"")</f>
        <v>0.39514731369150785</v>
      </c>
      <c r="BS22" s="47">
        <f>_xlfn.IFNA(VLOOKUP($A22,'I-pEC50'!$A:$BM,MATCH(BS$1,'I-pEC50'!$A$1:$BM$1,0),FALSE),"")</f>
        <v>0.39514731369150785</v>
      </c>
      <c r="BT22" s="47">
        <f>_xlfn.IFNA(VLOOKUP($A22,'I-pEC50'!$A:$BM,MATCH(BT$1,'I-pEC50'!$A$1:$BM$1,0),FALSE),"")</f>
        <v>0.37781629116117865</v>
      </c>
      <c r="BU22" s="47" t="str">
        <f>_xlfn.IFNA(VLOOKUP($A22,'I-pEC50'!$A:$BM,MATCH(BU$1,'I-pEC50'!$A$1:$BM$1,0),FALSE),"")</f>
        <v/>
      </c>
      <c r="BV22" s="47" t="str">
        <f>_xlfn.IFNA(VLOOKUP($A22,'I-pEC50'!$A:$BM,MATCH(BV$1,'I-pEC50'!$A$1:$BM$1,0),FALSE),"")</f>
        <v/>
      </c>
      <c r="BW22" s="47" t="str">
        <f>_xlfn.IFNA(VLOOKUP($A22,'I-pEC50'!$A:$BM,MATCH(BW$1,'I-pEC50'!$A$1:$BM$1,0),FALSE),"")</f>
        <v/>
      </c>
      <c r="BX22" s="47">
        <f>_xlfn.IFNA(VLOOKUP($A22,'I-pEC50'!$A:$BM,MATCH(BX$1,'I-pEC50'!$A$1:$BM$1,0),FALSE),"")</f>
        <v>0.16291161178509539</v>
      </c>
      <c r="BY22" s="47">
        <f>_xlfn.IFNA(VLOOKUP($A22,'I-pEC50'!$A:$BM,MATCH(BY$1,'I-pEC50'!$A$1:$BM$1,0),FALSE),"")</f>
        <v>7.6256499133448952E-2</v>
      </c>
      <c r="BZ22" s="47" t="str">
        <f>_xlfn.IFNA(VLOOKUP($A22,'I-pEC50'!$A:$BM,MATCH(BZ$1,'I-pEC50'!$A$1:$BM$1,0),FALSE),"")</f>
        <v/>
      </c>
      <c r="CA22" s="40" t="str">
        <f>_xlfn.IFNA(VLOOKUP($A22,'B-pEC50'!$A:$BM,MATCH(CA$1,'B-pEC50'!$A$1:$BM$1,0),FALSE),"")</f>
        <v/>
      </c>
      <c r="CB22" s="41" t="str">
        <f>_xlfn.IFNA(VLOOKUP($A22,'B-pEC50'!$A:$BM,MATCH(CB$1,'B-pEC50'!$A$1:$BM$1,0),FALSE),"")</f>
        <v/>
      </c>
      <c r="CC22" s="41" t="str">
        <f>_xlfn.IFNA(VLOOKUP($A22,'B-pEC50'!$A:$BM,MATCH(CC$1,'B-pEC50'!$A$1:$BM$1,0),FALSE),"")</f>
        <v/>
      </c>
      <c r="CD22" s="41">
        <f>_xlfn.IFNA(VLOOKUP($A22,'B-pEC50'!$A:$BM,MATCH(CD$1,'B-pEC50'!$A$1:$BM$1,0),FALSE),"")</f>
        <v>0.98729281767955823</v>
      </c>
      <c r="CE22" s="41">
        <f>_xlfn.IFNA(VLOOKUP($A22,'B-pEC50'!$A:$BM,MATCH(CE$1,'B-pEC50'!$A$1:$BM$1,0),FALSE),"")</f>
        <v>0.82320441988950255</v>
      </c>
      <c r="CF22" s="41">
        <f>_xlfn.IFNA(VLOOKUP($A22,'B-pEC50'!$A:$BM,MATCH(CF$1,'B-pEC50'!$A$1:$BM$1,0),FALSE),"")</f>
        <v>0.74640883977900563</v>
      </c>
      <c r="CG22" s="41" t="str">
        <f>_xlfn.IFNA(VLOOKUP($A22,'B-pEC50'!$A:$BM,MATCH(CG$1,'B-pEC50'!$A$1:$BM$1,0),FALSE),"")</f>
        <v/>
      </c>
      <c r="CH22" s="41" t="str">
        <f>_xlfn.IFNA(VLOOKUP($A22,'B-pEC50'!$A:$BM,MATCH(CH$1,'B-pEC50'!$A$1:$BM$1,0),FALSE),"")</f>
        <v/>
      </c>
      <c r="CI22" s="41" t="str">
        <f>_xlfn.IFNA(VLOOKUP($A22,'B-pEC50'!$A:$BM,MATCH(CI$1,'B-pEC50'!$A$1:$BM$1,0),FALSE),"")</f>
        <v/>
      </c>
      <c r="CJ22" s="41">
        <f>_xlfn.IFNA(VLOOKUP($A22,'B-pEC50'!$A:$BM,MATCH(CJ$1,'B-pEC50'!$A$1:$BM$1,0),FALSE),"")</f>
        <v>1</v>
      </c>
      <c r="CK22" s="41">
        <f>_xlfn.IFNA(VLOOKUP($A22,'B-pEC50'!$A:$BM,MATCH(CK$1,'B-pEC50'!$A$1:$BM$1,0),FALSE),"")</f>
        <v>0</v>
      </c>
      <c r="CL22" s="41" t="str">
        <f>_xlfn.IFNA(VLOOKUP($A22,'B-pEC50'!$A:$BM,MATCH(CL$1,'B-pEC50'!$A$1:$BM$1,0),FALSE),"")</f>
        <v/>
      </c>
      <c r="CM22" s="47" t="str">
        <f>_xlfn.IFNA(VLOOKUP($A22,'I-pEC50'!$A:$BQ,MATCH(CM$1,'I-pEC50'!$A$1:$BQ$1,0),FALSE),"")</f>
        <v/>
      </c>
      <c r="CN22" s="47" t="str">
        <f>_xlfn.IFNA(VLOOKUP($A22,'I-pEC50'!$A:$BQ,MATCH(CN$1,'I-pEC50'!$A$1:$BQ$1,0),FALSE),"")</f>
        <v/>
      </c>
      <c r="CO22" s="47" t="str">
        <f>_xlfn.IFNA(VLOOKUP($A22,'I-pEC50'!$A:$BQ,MATCH(CO$1,'I-pEC50'!$A$1:$BQ$1,0),FALSE),"")</f>
        <v/>
      </c>
      <c r="CP22" s="47">
        <f>_xlfn.IFNA(VLOOKUP($A22,'I-pEC50'!$A:$BQ,MATCH(CP$1,'I-pEC50'!$A$1:$BQ$1,0),FALSE),"")</f>
        <v>1</v>
      </c>
      <c r="CQ22" s="47">
        <f>_xlfn.IFNA(VLOOKUP($A22,'I-pEC50'!$A:$BQ,MATCH(CQ$1,'I-pEC50'!$A$1:$BQ$1,0),FALSE),"")</f>
        <v>1</v>
      </c>
      <c r="CR22" s="47">
        <f>_xlfn.IFNA(VLOOKUP($A22,'I-pEC50'!$A:$BQ,MATCH(CR$1,'I-pEC50'!$A$1:$BQ$1,0),FALSE),"")</f>
        <v>0.94565217391304368</v>
      </c>
      <c r="CS22" s="47" t="str">
        <f>_xlfn.IFNA(VLOOKUP($A22,'I-pEC50'!$A:$BQ,MATCH(CS$1,'I-pEC50'!$A$1:$BQ$1,0),FALSE),"")</f>
        <v/>
      </c>
      <c r="CT22" s="47" t="str">
        <f>_xlfn.IFNA(VLOOKUP($A22,'I-pEC50'!$A:$BQ,MATCH(CT$1,'I-pEC50'!$A$1:$BQ$1,0),FALSE),"")</f>
        <v/>
      </c>
      <c r="CU22" s="47" t="str">
        <f>_xlfn.IFNA(VLOOKUP($A22,'I-pEC50'!$A:$BQ,MATCH(CU$1,'I-pEC50'!$A$1:$BQ$1,0),FALSE),"")</f>
        <v/>
      </c>
      <c r="CV22" s="47">
        <f>_xlfn.IFNA(VLOOKUP($A22,'I-pEC50'!$A:$BQ,MATCH(CV$1,'I-pEC50'!$A$1:$BQ$1,0),FALSE),"")</f>
        <v>0.27173913043478265</v>
      </c>
      <c r="CW22" s="47">
        <f>_xlfn.IFNA(VLOOKUP($A22,'I-pEC50'!$A:$BQ,MATCH(CW$1,'I-pEC50'!$A$1:$BQ$1,0),FALSE),"")</f>
        <v>0</v>
      </c>
      <c r="CX22" s="47" t="str">
        <f>_xlfn.IFNA(VLOOKUP($A22,'I-pEC50'!$A:$BQ,MATCH(CX$1,'I-pEC50'!$A$1:$BQ$1,0),FALSE),"")</f>
        <v/>
      </c>
      <c r="CY22" s="105" t="str">
        <f>_xlfn.IFNA(VLOOKUP($A22,'B-pEC50'!$A:$IC,MATCH(CY$1,'B-pEC50'!$A$1:$IC$1,0),FALSE),"")</f>
        <v/>
      </c>
      <c r="CZ22" s="47">
        <f>_xlfn.IFNA(VLOOKUP($A22,'B-pEC50'!$A:$IC,MATCH(CZ$1,'B-pEC50'!$A$1:$IC$1,0),FALSE),"")</f>
        <v>7.6760000000000002</v>
      </c>
      <c r="DA22" s="47">
        <f>_xlfn.IFNA(VLOOKUP($A22,'B-pEC50'!$A:$IC,MATCH(DA$1,'B-pEC50'!$A$1:$IC$1,0),FALSE),"")</f>
        <v>7.6989999999999998</v>
      </c>
      <c r="DB22" s="47">
        <f>_xlfn.IFNA(VLOOKUP($A22,'B-pEC50'!$A:$IC,MATCH(DB$1,'B-pEC50'!$A$1:$IC$1,0),FALSE),"")</f>
        <v>5.8890000000000002</v>
      </c>
      <c r="DC22" s="47" t="str">
        <f>_xlfn.IFNA(VLOOKUP($A22,'I-pEC50'!$A:$IC,MATCH(DC$1,'I-pEC50'!$A$1:$IC$1,0),FALSE),"")</f>
        <v/>
      </c>
      <c r="DD22" s="47">
        <f>_xlfn.IFNA(VLOOKUP($A22,'I-pEC50'!$A:$IC,MATCH(DD$1,'I-pEC50'!$A$1:$IC$1,0),FALSE),"")</f>
        <v>7.54</v>
      </c>
      <c r="DE22" s="47">
        <f>_xlfn.IFNA(VLOOKUP($A22,'I-pEC50'!$A:$IC,MATCH(DE$1,'I-pEC50'!$A$1:$IC$1,0),FALSE),"")</f>
        <v>6.2</v>
      </c>
      <c r="DF22" s="47">
        <f>_xlfn.IFNA(VLOOKUP($A22,'I-pEC50'!$A:$IC,MATCH(DF$1,'I-pEC50'!$A$1:$IC$1,0),FALSE),"")</f>
        <v>5.7</v>
      </c>
      <c r="DG22" s="105" t="str">
        <f>_xlfn.IFNA(VLOOKUP($A22,'B-pEC50'!$A:$IC,MATCH(DG$1,'B-pEC50'!$A$1:$IC$1,0),FALSE),"")</f>
        <v/>
      </c>
      <c r="DH22" s="47">
        <f>_xlfn.IFNA(VLOOKUP($A22,'B-pEC50'!$A:$IC,MATCH(DH$1,'B-pEC50'!$A$1:$IC$1,0),FALSE),"")</f>
        <v>7.4316666666666675</v>
      </c>
      <c r="DI22" s="47">
        <f>_xlfn.IFNA(VLOOKUP($A22,'B-pEC50'!$A:$IC,MATCH(DI$1,'B-pEC50'!$A$1:$IC$1,0),FALSE),"")</f>
        <v>7.6989999999999998</v>
      </c>
      <c r="DJ22" s="47">
        <f>_xlfn.IFNA(VLOOKUP($A22,'B-pEC50'!$A:$IC,MATCH(DJ$1,'B-pEC50'!$A$1:$IC$1,0),FALSE),"")</f>
        <v>5.8890000000000002</v>
      </c>
      <c r="DK22" s="47" t="str">
        <f>_xlfn.IFNA(VLOOKUP($A22,'I-pEC50'!$A:$IC,MATCH(DK$1,'I-pEC50'!$A$1:$IC$1,0),FALSE),"")</f>
        <v/>
      </c>
      <c r="DL22" s="47">
        <f>_xlfn.IFNA(VLOOKUP($A22,'I-pEC50'!$A:$IC,MATCH(DL$1,'I-pEC50'!$A$1:$IC$1,0),FALSE),"")</f>
        <v>7.5066666666666668</v>
      </c>
      <c r="DM22" s="47">
        <f>_xlfn.IFNA(VLOOKUP($A22,'I-pEC50'!$A:$IC,MATCH(DM$1,'I-pEC50'!$A$1:$IC$1,0),FALSE),"")</f>
        <v>6.2</v>
      </c>
      <c r="DN22" s="47">
        <f>_xlfn.IFNA(VLOOKUP($A22,'I-pEC50'!$A:$IC,MATCH(DN$1,'I-pEC50'!$A$1:$IC$1,0),FALSE),"")</f>
        <v>5.7</v>
      </c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</row>
    <row r="23" spans="1:139" s="49" customFormat="1" x14ac:dyDescent="0.2">
      <c r="A23" s="29" t="s">
        <v>19</v>
      </c>
      <c r="B23" s="333" t="str">
        <f>VLOOKUP($A23,BI!$A:$Q,MATCH(B$1,BI!$A$1:$Q$1,0),FALSE)</f>
        <v/>
      </c>
      <c r="C23" s="373">
        <f>VLOOKUP($A23,BI!$A:$Q,MATCH(C$1,BI!$A$1:$Q$1,0),FALSE)</f>
        <v>1</v>
      </c>
      <c r="D23" s="373">
        <f>VLOOKUP($A23,BI!$A:$Q,MATCH(D$1,BI!$A$1:$Q$1,0),FALSE)</f>
        <v>1</v>
      </c>
      <c r="E23" s="373">
        <f>VLOOKUP($A23,BI!$A:$Q,MATCH(E$1,BI!$A$1:$Q$1,0),FALSE)</f>
        <v>1</v>
      </c>
      <c r="F23" s="373">
        <f>VLOOKUP($A23,BI!$A:$Q,MATCH(F$1,BI!$A$1:$Q$1,0),FALSE)</f>
        <v>1</v>
      </c>
      <c r="G23" s="373" t="str">
        <f>VLOOKUP($A23,BI!$A:$Q,MATCH(G$1,BI!$A$1:$Q$1,0),FALSE)</f>
        <v/>
      </c>
      <c r="H23" s="373" t="str">
        <f>VLOOKUP($A23,BI!$A:$Q,MATCH(H$1,BI!$A$1:$Q$1,0),FALSE)</f>
        <v/>
      </c>
      <c r="I23" s="373" t="str">
        <f>VLOOKUP($A23,BI!$A:$Q,MATCH(I$1,BI!$A$1:$Q$1,0),FALSE)</f>
        <v/>
      </c>
      <c r="J23" s="373" t="str">
        <f>VLOOKUP($A23,BI!$A:$Q,MATCH(J$1,BI!$A$1:$Q$1,0),FALSE)</f>
        <v/>
      </c>
      <c r="K23" s="373" t="str">
        <f>VLOOKUP($A23,BI!$A:$Q,MATCH(K$1,BI!$A$1:$Q$1,0),FALSE)</f>
        <v/>
      </c>
      <c r="L23" s="373">
        <f>VLOOKUP($A23,BI!$A:$Q,MATCH(L$1,BI!$A$1:$Q$1,0),FALSE)</f>
        <v>1</v>
      </c>
      <c r="M23" s="373">
        <f>VLOOKUP($A23,BI!$A:$Q,MATCH(M$1,BI!$A$1:$Q$1,0),FALSE)</f>
        <v>1</v>
      </c>
      <c r="N23" s="49">
        <f t="shared" si="1"/>
        <v>6</v>
      </c>
      <c r="O23" s="49" t="str">
        <f>VLOOKUP($A23,BI!$A:$Q,MATCH(O$1,BI!$A$1:$Q$1,0),FALSE)</f>
        <v/>
      </c>
      <c r="P23" s="37">
        <f>VLOOKUP($A23,BI!$A:$Q,MATCH(P$1,BI!$A$1:$Q$1,0),FALSE)</f>
        <v>1</v>
      </c>
      <c r="Q23" s="37" t="str">
        <f>VLOOKUP($A23,BI!$A:$Q,MATCH(Q$1,BI!$A$1:$Q$1,0),FALSE)</f>
        <v/>
      </c>
      <c r="R23" s="37">
        <f>VLOOKUP($A23,BI!$A:$Q,MATCH(R$1,BI!$A$1:$Q$1,0),FALSE)</f>
        <v>1</v>
      </c>
      <c r="S23" s="37">
        <f t="shared" si="0"/>
        <v>2</v>
      </c>
      <c r="T23" s="61" cm="1">
        <f t="array" ref="T23">IFERROR(IF(N23&gt;2,RSQ(IF($B23:$M23&lt;&gt;"",AE23:AP23,""),IF($B23:$M23&lt;&gt;"",AQ23:BB23,"")),""),"")</f>
        <v>0.80712148921901783</v>
      </c>
      <c r="U23" s="51" cm="1">
        <f t="array" ref="U23">IFERROR(IF($N23&gt;2,RSQ(IF($AE23:$AP23&lt;&gt;"",BC23:BN23,""),IF($AE23:$AP23&lt;&gt;"",BO23:BZ23,"")),""),"")</f>
        <v>0.80712148921901827</v>
      </c>
      <c r="V23" s="51" cm="1">
        <f t="array" ref="V23">IFERROR(IF($N23&gt;2,RSQ(IF($B23:$M23&lt;&gt;"",CA23:CL23,""),IF($B23:$M23&lt;&gt;"",CM23:CX23,"")),""),"")</f>
        <v>0.80712148921901761</v>
      </c>
      <c r="W23" s="61" t="str" cm="1">
        <f t="array" ref="W23">IFERROR(IF(AND($S23&gt;2,$N23&gt;2),RSQ(IF($B23:$M23&lt;&gt;"",AE23:AP23,""),IF($B23:$M23&lt;&gt;"",AQ23:BB23,"")),""),"")</f>
        <v/>
      </c>
      <c r="X23" s="51" t="str" cm="1">
        <f t="array" ref="X23">IFERROR(IF(AND($S23&gt;2,$N23&gt;2),RSQ(IF($AE23:$AP23&lt;&gt;"",BC23:BN23,""),IF($AE23:$AP23&lt;&gt;"",BO23:BZ23,"")),""),"")</f>
        <v/>
      </c>
      <c r="Y23" s="61" cm="1">
        <f t="array" ref="Y23">IFERROR(IF(COUNT(C23:G23)&gt;2,RSQ(IF($C23:$G23&lt;&gt;"",AF23:AJ23,""),IF($C23:$G23&lt;&gt;"",AR23:AV23,"")),""),"")</f>
        <v>7.6326382530276515E-2</v>
      </c>
      <c r="Z23" s="51" cm="1">
        <f t="array" ref="Z23">IFERROR(IF(COUNT(C23:G23)&gt;2,RSQ(IF($C23:$G23&lt;&gt;"",BD23:BH23,""),IF($C23:$G23&lt;&gt;"",BP23:BT23,"")),""),"")</f>
        <v>7.6326382530276488E-2</v>
      </c>
      <c r="AA23" s="51" t="str" cm="1">
        <f t="array" ref="AA23">IFERROR(IF(COUNT(H23:K23)&gt;2,RSQ(IF($H23:$K23&lt;&gt;"",AK23:AN23,""),IF($H23:$K23&lt;&gt;"",AW23:AZ23,"")),""),"")</f>
        <v/>
      </c>
      <c r="AB23" s="51" t="str" cm="1">
        <f t="array" ref="AB23">IFERROR(IF(COUNT(H23:K23)&gt;2,RSQ(IF($H23:$K23&lt;&gt;"",BI23:BL23,""),IF($H23:$K23&lt;&gt;"",BU23:BX23,"")),""),"")</f>
        <v/>
      </c>
      <c r="AC23" s="61" t="str" cm="1">
        <f t="array" ref="AC23">IFERROR(IF($S23&gt;2,RSQ(IF($O23:$R23&lt;&gt;"",CY23:DB23,""),IF($O23:$R23&lt;&gt;"",DC23:DF23,"")),""),"")</f>
        <v/>
      </c>
      <c r="AD23" s="51" t="str" cm="1">
        <f t="array" ref="AD23">IFERROR(IF($S23&gt;2,RSQ(IF($O23:$R23&lt;&gt;"",DG23:DJ23,""),IF($O23:$R23&lt;&gt;"",DK23:DN23,"")),""),"")</f>
        <v/>
      </c>
      <c r="AE23" s="44" t="str">
        <f>_xlfn.IFNA(VLOOKUP($A23,'B-pEC50'!$A:$BM,MATCH(AE$1,'B-pEC50'!$A$1:$BM$1,0),FALSE),"")</f>
        <v/>
      </c>
      <c r="AF23" s="46">
        <f>_xlfn.IFNA(VLOOKUP($A23,'B-pEC50'!$A:$BM,MATCH(AF$1,'B-pEC50'!$A$1:$BM$1,0),FALSE),"")</f>
        <v>8.1509999999999998</v>
      </c>
      <c r="AG23" s="46">
        <f>_xlfn.IFNA(VLOOKUP($A23,'B-pEC50'!$A:$BM,MATCH(AG$1,'B-pEC50'!$A$1:$BM$1,0),FALSE),"")</f>
        <v>7.9489999999999998</v>
      </c>
      <c r="AH23" s="46">
        <f>_xlfn.IFNA(VLOOKUP($A23,'B-pEC50'!$A:$BM,MATCH(AH$1,'B-pEC50'!$A$1:$BM$1,0),FALSE),"")</f>
        <v>7.7480000000000002</v>
      </c>
      <c r="AI23" s="46">
        <f>_xlfn.IFNA(VLOOKUP($A23,'B-pEC50'!$A:$BM,MATCH(AI$1,'B-pEC50'!$A$1:$BM$1,0),FALSE),"")</f>
        <v>8.1639999999999997</v>
      </c>
      <c r="AJ23" s="46" t="str">
        <f>_xlfn.IFNA(VLOOKUP($A23,'B-pEC50'!$A:$BM,MATCH(AJ$1,'B-pEC50'!$A$1:$BM$1,0),FALSE),"")</f>
        <v/>
      </c>
      <c r="AK23" s="45" t="str">
        <f>_xlfn.IFNA(VLOOKUP($A23,'B-pEC50'!$A:$BM,MATCH(AK$1,'B-pEC50'!$A$1:$BM$1,0),FALSE),"")</f>
        <v/>
      </c>
      <c r="AL23" s="45" t="str">
        <f>_xlfn.IFNA(VLOOKUP($A23,'B-pEC50'!$A:$BM,MATCH(AL$1,'B-pEC50'!$A$1:$BM$1,0),FALSE),"")</f>
        <v/>
      </c>
      <c r="AM23" s="45" t="str">
        <f>_xlfn.IFNA(VLOOKUP($A23,'B-pEC50'!$A:$BM,MATCH(AM$1,'B-pEC50'!$A$1:$BM$1,0),FALSE),"")</f>
        <v/>
      </c>
      <c r="AN23" s="46" t="str">
        <f>_xlfn.IFNA(VLOOKUP($A23,'B-pEC50'!$A:$BM,MATCH(AN$1,'B-pEC50'!$A$1:$BM$1,0),FALSE),"")</f>
        <v/>
      </c>
      <c r="AO23" s="45">
        <f>_xlfn.IFNA(VLOOKUP($A23,'B-pEC50'!$A:$BM,MATCH(AO$1,'B-pEC50'!$A$1:$BM$1,0),FALSE),"")</f>
        <v>7.1820000000000004</v>
      </c>
      <c r="AP23" s="45">
        <f>_xlfn.IFNA(VLOOKUP($A23,'B-pEC50'!$A:$BM,MATCH(AP$1,'B-pEC50'!$A$1:$BM$1,0),FALSE),"")</f>
        <v>6.8609999999999998</v>
      </c>
      <c r="AQ23" s="47" t="str">
        <f>_xlfn.IFNA(VLOOKUP($A23,'I-pEC50'!$A:$BM,MATCH(AQ$1,'I-pEC50'!$A$1:$BM$1,0),FALSE),"")</f>
        <v/>
      </c>
      <c r="AR23" s="47">
        <f>_xlfn.IFNA(VLOOKUP($A23,'I-pEC50'!$A:$BM,MATCH(AR$1,'I-pEC50'!$A$1:$BM$1,0),FALSE),"")</f>
        <v>7.1</v>
      </c>
      <c r="AS23" s="47">
        <f>_xlfn.IFNA(VLOOKUP($A23,'I-pEC50'!$A:$BM,MATCH(AS$1,'I-pEC50'!$A$1:$BM$1,0),FALSE),"")</f>
        <v>7.1</v>
      </c>
      <c r="AT23" s="47">
        <f>_xlfn.IFNA(VLOOKUP($A23,'I-pEC50'!$A:$BM,MATCH(AT$1,'I-pEC50'!$A$1:$BM$1,0),FALSE),"")</f>
        <v>6.76</v>
      </c>
      <c r="AU23" s="47">
        <f>_xlfn.IFNA(VLOOKUP($A23,'I-pEC50'!$A:$BM,MATCH(AU$1,'I-pEC50'!$A$1:$BM$1,0),FALSE),"")</f>
        <v>6.76</v>
      </c>
      <c r="AV23" s="47" t="str">
        <f>_xlfn.IFNA(VLOOKUP($A23,'I-pEC50'!$A:$BM,MATCH(AV$1,'I-pEC50'!$A$1:$BM$1,0),FALSE),"")</f>
        <v/>
      </c>
      <c r="AW23" s="47" t="str">
        <f>_xlfn.IFNA(VLOOKUP($A23,'I-pEC50'!$A:$BM,MATCH(AW$1,'I-pEC50'!$A$1:$BM$1,0),FALSE),"")</f>
        <v/>
      </c>
      <c r="AX23" s="47" t="str">
        <f>_xlfn.IFNA(VLOOKUP($A23,'I-pEC50'!$A:$BM,MATCH(AX$1,'I-pEC50'!$A$1:$BM$1,0),FALSE),"")</f>
        <v/>
      </c>
      <c r="AY23" s="47" t="str">
        <f>_xlfn.IFNA(VLOOKUP($A23,'I-pEC50'!$A:$BM,MATCH(AY$1,'I-pEC50'!$A$1:$BM$1,0),FALSE),"")</f>
        <v/>
      </c>
      <c r="AZ23" s="47" t="str">
        <f>_xlfn.IFNA(VLOOKUP($A23,'I-pEC50'!$A:$BM,MATCH(AZ$1,'I-pEC50'!$A$1:$BM$1,0),FALSE),"")</f>
        <v/>
      </c>
      <c r="BA23" s="47">
        <f>_xlfn.IFNA(VLOOKUP($A23,'I-pEC50'!$A:$BM,MATCH(BA$1,'I-pEC50'!$A$1:$BM$1,0),FALSE),"")</f>
        <v>6.5</v>
      </c>
      <c r="BB23" s="47">
        <f>_xlfn.IFNA(VLOOKUP($A23,'I-pEC50'!$A:$BM,MATCH(BB$1,'I-pEC50'!$A$1:$BM$1,0),FALSE),"")</f>
        <v>6.01</v>
      </c>
      <c r="BC23" s="40" t="str">
        <f>_xlfn.IFNA(VLOOKUP($A23,'B-pEC50'!$A:$BM,MATCH(BC$1,'B-pEC50'!$A$1:$BM$1,0),FALSE),"")</f>
        <v/>
      </c>
      <c r="BD23" s="41">
        <f>_xlfn.IFNA(VLOOKUP($A23,'B-pEC50'!$A:$BM,MATCH(BD$1,'B-pEC50'!$A$1:$BM$1,0),FALSE),"")</f>
        <v>0.52780289330922237</v>
      </c>
      <c r="BE23" s="41">
        <f>_xlfn.IFNA(VLOOKUP($A23,'B-pEC50'!$A:$BM,MATCH(BE$1,'B-pEC50'!$A$1:$BM$1,0),FALSE),"")</f>
        <v>0.4821428571428571</v>
      </c>
      <c r="BF23" s="41">
        <f>_xlfn.IFNA(VLOOKUP($A23,'B-pEC50'!$A:$BM,MATCH(BF$1,'B-pEC50'!$A$1:$BM$1,0),FALSE),"")</f>
        <v>0.43670886075949372</v>
      </c>
      <c r="BG23" s="41">
        <f>_xlfn.IFNA(VLOOKUP($A23,'B-pEC50'!$A:$BM,MATCH(BG$1,'B-pEC50'!$A$1:$BM$1,0),FALSE),"")</f>
        <v>0.53074141048824586</v>
      </c>
      <c r="BH23" s="41" t="str">
        <f>_xlfn.IFNA(VLOOKUP($A23,'B-pEC50'!$A:$BM,MATCH(BH$1,'B-pEC50'!$A$1:$BM$1,0),FALSE),"")</f>
        <v/>
      </c>
      <c r="BI23" s="41" t="str">
        <f>_xlfn.IFNA(VLOOKUP($A23,'B-pEC50'!$A:$BM,MATCH(BI$1,'B-pEC50'!$A$1:$BM$1,0),FALSE),"")</f>
        <v/>
      </c>
      <c r="BJ23" s="41" t="str">
        <f>_xlfn.IFNA(VLOOKUP($A23,'B-pEC50'!$A:$BM,MATCH(BJ$1,'B-pEC50'!$A$1:$BM$1,0),FALSE),"")</f>
        <v/>
      </c>
      <c r="BK23" s="41" t="str">
        <f>_xlfn.IFNA(VLOOKUP($A23,'B-pEC50'!$A:$BM,MATCH(BK$1,'B-pEC50'!$A$1:$BM$1,0),FALSE),"")</f>
        <v/>
      </c>
      <c r="BL23" s="41" t="str">
        <f>_xlfn.IFNA(VLOOKUP($A23,'B-pEC50'!$A:$BM,MATCH(BL$1,'B-pEC50'!$A$1:$BM$1,0),FALSE),"")</f>
        <v/>
      </c>
      <c r="BM23" s="41">
        <f>_xlfn.IFNA(VLOOKUP($A23,'B-pEC50'!$A:$BM,MATCH(BM$1,'B-pEC50'!$A$1:$BM$1,0),FALSE),"")</f>
        <v>0.30877034358047029</v>
      </c>
      <c r="BN23" s="41">
        <f>_xlfn.IFNA(VLOOKUP($A23,'B-pEC50'!$A:$BM,MATCH(BN$1,'B-pEC50'!$A$1:$BM$1,0),FALSE),"")</f>
        <v>0.23621157323688965</v>
      </c>
      <c r="BO23" s="47" t="str">
        <f>_xlfn.IFNA(VLOOKUP($A23,'I-pEC50'!$A:$BM,MATCH(BO$1,'I-pEC50'!$A$1:$BM$1,0),FALSE),"")</f>
        <v/>
      </c>
      <c r="BP23" s="47">
        <f>_xlfn.IFNA(VLOOKUP($A23,'I-pEC50'!$A:$BM,MATCH(BP$1,'I-pEC50'!$A$1:$BM$1,0),FALSE),"")</f>
        <v>0.3188908145580589</v>
      </c>
      <c r="BQ23" s="47">
        <f>_xlfn.IFNA(VLOOKUP($A23,'I-pEC50'!$A:$BM,MATCH(BQ$1,'I-pEC50'!$A$1:$BM$1,0),FALSE),"")</f>
        <v>0.3188908145580589</v>
      </c>
      <c r="BR23" s="47">
        <f>_xlfn.IFNA(VLOOKUP($A23,'I-pEC50'!$A:$BM,MATCH(BR$1,'I-pEC50'!$A$1:$BM$1,0),FALSE),"")</f>
        <v>0.25996533795493937</v>
      </c>
      <c r="BS23" s="47">
        <f>_xlfn.IFNA(VLOOKUP($A23,'I-pEC50'!$A:$BM,MATCH(BS$1,'I-pEC50'!$A$1:$BM$1,0),FALSE),"")</f>
        <v>0.25996533795493937</v>
      </c>
      <c r="BT23" s="47" t="str">
        <f>_xlfn.IFNA(VLOOKUP($A23,'I-pEC50'!$A:$BM,MATCH(BT$1,'I-pEC50'!$A$1:$BM$1,0),FALSE),"")</f>
        <v/>
      </c>
      <c r="BU23" s="47" t="str">
        <f>_xlfn.IFNA(VLOOKUP($A23,'I-pEC50'!$A:$BM,MATCH(BU$1,'I-pEC50'!$A$1:$BM$1,0),FALSE),"")</f>
        <v/>
      </c>
      <c r="BV23" s="47" t="str">
        <f>_xlfn.IFNA(VLOOKUP($A23,'I-pEC50'!$A:$BM,MATCH(BV$1,'I-pEC50'!$A$1:$BM$1,0),FALSE),"")</f>
        <v/>
      </c>
      <c r="BW23" s="47" t="str">
        <f>_xlfn.IFNA(VLOOKUP($A23,'I-pEC50'!$A:$BM,MATCH(BW$1,'I-pEC50'!$A$1:$BM$1,0),FALSE),"")</f>
        <v/>
      </c>
      <c r="BX23" s="47" t="str">
        <f>_xlfn.IFNA(VLOOKUP($A23,'I-pEC50'!$A:$BM,MATCH(BX$1,'I-pEC50'!$A$1:$BM$1,0),FALSE),"")</f>
        <v/>
      </c>
      <c r="BY23" s="47">
        <f>_xlfn.IFNA(VLOOKUP($A23,'I-pEC50'!$A:$BM,MATCH(BY$1,'I-pEC50'!$A$1:$BM$1,0),FALSE),"")</f>
        <v>0.21490467937608324</v>
      </c>
      <c r="BZ23" s="47">
        <f>_xlfn.IFNA(VLOOKUP($A23,'I-pEC50'!$A:$BM,MATCH(BZ$1,'I-pEC50'!$A$1:$BM$1,0),FALSE),"")</f>
        <v>0.12998266897746968</v>
      </c>
      <c r="CA23" s="40" t="str">
        <f>_xlfn.IFNA(VLOOKUP($A23,'B-pEC50'!$A:$BM,MATCH(CA$1,'B-pEC50'!$A$1:$BM$1,0),FALSE),"")</f>
        <v/>
      </c>
      <c r="CB23" s="41">
        <f>_xlfn.IFNA(VLOOKUP($A23,'B-pEC50'!$A:$BM,MATCH(CB$1,'B-pEC50'!$A$1:$BM$1,0),FALSE),"")</f>
        <v>0.99002302379125107</v>
      </c>
      <c r="CC23" s="41">
        <f>_xlfn.IFNA(VLOOKUP($A23,'B-pEC50'!$A:$BM,MATCH(CC$1,'B-pEC50'!$A$1:$BM$1,0),FALSE),"")</f>
        <v>0.83499616270145827</v>
      </c>
      <c r="CD23" s="41">
        <f>_xlfn.IFNA(VLOOKUP($A23,'B-pEC50'!$A:$BM,MATCH(CD$1,'B-pEC50'!$A$1:$BM$1,0),FALSE),"")</f>
        <v>0.68073676132003114</v>
      </c>
      <c r="CE23" s="41">
        <f>_xlfn.IFNA(VLOOKUP($A23,'B-pEC50'!$A:$BM,MATCH(CE$1,'B-pEC50'!$A$1:$BM$1,0),FALSE),"")</f>
        <v>1</v>
      </c>
      <c r="CF23" s="41" t="str">
        <f>_xlfn.IFNA(VLOOKUP($A23,'B-pEC50'!$A:$BM,MATCH(CF$1,'B-pEC50'!$A$1:$BM$1,0),FALSE),"")</f>
        <v/>
      </c>
      <c r="CG23" s="41" t="str">
        <f>_xlfn.IFNA(VLOOKUP($A23,'B-pEC50'!$A:$BM,MATCH(CG$1,'B-pEC50'!$A$1:$BM$1,0),FALSE),"")</f>
        <v/>
      </c>
      <c r="CH23" s="41" t="str">
        <f>_xlfn.IFNA(VLOOKUP($A23,'B-pEC50'!$A:$BM,MATCH(CH$1,'B-pEC50'!$A$1:$BM$1,0),FALSE),"")</f>
        <v/>
      </c>
      <c r="CI23" s="41" t="str">
        <f>_xlfn.IFNA(VLOOKUP($A23,'B-pEC50'!$A:$BM,MATCH(CI$1,'B-pEC50'!$A$1:$BM$1,0),FALSE),"")</f>
        <v/>
      </c>
      <c r="CJ23" s="41" t="str">
        <f>_xlfn.IFNA(VLOOKUP($A23,'B-pEC50'!$A:$BM,MATCH(CJ$1,'B-pEC50'!$A$1:$BM$1,0),FALSE),"")</f>
        <v/>
      </c>
      <c r="CK23" s="41">
        <f>_xlfn.IFNA(VLOOKUP($A23,'B-pEC50'!$A:$BM,MATCH(CK$1,'B-pEC50'!$A$1:$BM$1,0),FALSE),"")</f>
        <v>0.24635456638526526</v>
      </c>
      <c r="CL23" s="41">
        <f>_xlfn.IFNA(VLOOKUP($A23,'B-pEC50'!$A:$BM,MATCH(CL$1,'B-pEC50'!$A$1:$BM$1,0),FALSE),"")</f>
        <v>0</v>
      </c>
      <c r="CM23" s="47" t="str">
        <f>_xlfn.IFNA(VLOOKUP($A23,'I-pEC50'!$A:$BQ,MATCH(CM$1,'I-pEC50'!$A$1:$BQ$1,0),FALSE),"")</f>
        <v/>
      </c>
      <c r="CN23" s="47">
        <f>_xlfn.IFNA(VLOOKUP($A23,'I-pEC50'!$A:$BQ,MATCH(CN$1,'I-pEC50'!$A$1:$BQ$1,0),FALSE),"")</f>
        <v>1</v>
      </c>
      <c r="CO23" s="47">
        <f>_xlfn.IFNA(VLOOKUP($A23,'I-pEC50'!$A:$BQ,MATCH(CO$1,'I-pEC50'!$A$1:$BQ$1,0),FALSE),"")</f>
        <v>1</v>
      </c>
      <c r="CP23" s="47">
        <f>_xlfn.IFNA(VLOOKUP($A23,'I-pEC50'!$A:$BQ,MATCH(CP$1,'I-pEC50'!$A$1:$BQ$1,0),FALSE),"")</f>
        <v>0.68807339449541294</v>
      </c>
      <c r="CQ23" s="47">
        <f>_xlfn.IFNA(VLOOKUP($A23,'I-pEC50'!$A:$BQ,MATCH(CQ$1,'I-pEC50'!$A$1:$BQ$1,0),FALSE),"")</f>
        <v>0.68807339449541294</v>
      </c>
      <c r="CR23" s="47" t="str">
        <f>_xlfn.IFNA(VLOOKUP($A23,'I-pEC50'!$A:$BQ,MATCH(CR$1,'I-pEC50'!$A$1:$BQ$1,0),FALSE),"")</f>
        <v/>
      </c>
      <c r="CS23" s="47" t="str">
        <f>_xlfn.IFNA(VLOOKUP($A23,'I-pEC50'!$A:$BQ,MATCH(CS$1,'I-pEC50'!$A$1:$BQ$1,0),FALSE),"")</f>
        <v/>
      </c>
      <c r="CT23" s="47" t="str">
        <f>_xlfn.IFNA(VLOOKUP($A23,'I-pEC50'!$A:$BQ,MATCH(CT$1,'I-pEC50'!$A$1:$BQ$1,0),FALSE),"")</f>
        <v/>
      </c>
      <c r="CU23" s="47" t="str">
        <f>_xlfn.IFNA(VLOOKUP($A23,'I-pEC50'!$A:$BQ,MATCH(CU$1,'I-pEC50'!$A$1:$BQ$1,0),FALSE),"")</f>
        <v/>
      </c>
      <c r="CV23" s="47" t="str">
        <f>_xlfn.IFNA(VLOOKUP($A23,'I-pEC50'!$A:$BQ,MATCH(CV$1,'I-pEC50'!$A$1:$BQ$1,0),FALSE),"")</f>
        <v/>
      </c>
      <c r="CW23" s="47">
        <f>_xlfn.IFNA(VLOOKUP($A23,'I-pEC50'!$A:$BQ,MATCH(CW$1,'I-pEC50'!$A$1:$BQ$1,0),FALSE),"")</f>
        <v>0.44954128440366997</v>
      </c>
      <c r="CX23" s="47">
        <f>_xlfn.IFNA(VLOOKUP($A23,'I-pEC50'!$A:$BQ,MATCH(CX$1,'I-pEC50'!$A$1:$BQ$1,0),FALSE),"")</f>
        <v>0</v>
      </c>
      <c r="CY23" s="105" t="str">
        <f>_xlfn.IFNA(VLOOKUP($A23,'B-pEC50'!$A:$IC,MATCH(CY$1,'B-pEC50'!$A$1:$IC$1,0),FALSE),"")</f>
        <v/>
      </c>
      <c r="CZ23" s="47">
        <f>_xlfn.IFNA(VLOOKUP($A23,'B-pEC50'!$A:$IC,MATCH(CZ$1,'B-pEC50'!$A$1:$IC$1,0),FALSE),"")</f>
        <v>8.1639999999999997</v>
      </c>
      <c r="DA23" s="47" t="str">
        <f>_xlfn.IFNA(VLOOKUP($A23,'B-pEC50'!$A:$IC,MATCH(DA$1,'B-pEC50'!$A$1:$IC$1,0),FALSE),"")</f>
        <v/>
      </c>
      <c r="DB23" s="47">
        <f>_xlfn.IFNA(VLOOKUP($A23,'B-pEC50'!$A:$IC,MATCH(DB$1,'B-pEC50'!$A$1:$IC$1,0),FALSE),"")</f>
        <v>7.1820000000000004</v>
      </c>
      <c r="DC23" s="47" t="str">
        <f>_xlfn.IFNA(VLOOKUP($A23,'I-pEC50'!$A:$IC,MATCH(DC$1,'I-pEC50'!$A$1:$IC$1,0),FALSE),"")</f>
        <v/>
      </c>
      <c r="DD23" s="47">
        <f>_xlfn.IFNA(VLOOKUP($A23,'I-pEC50'!$A:$IC,MATCH(DD$1,'I-pEC50'!$A$1:$IC$1,0),FALSE),"")</f>
        <v>7.1</v>
      </c>
      <c r="DE23" s="47" t="str">
        <f>_xlfn.IFNA(VLOOKUP($A23,'I-pEC50'!$A:$IC,MATCH(DE$1,'I-pEC50'!$A$1:$IC$1,0),FALSE),"")</f>
        <v/>
      </c>
      <c r="DF23" s="47">
        <f>_xlfn.IFNA(VLOOKUP($A23,'I-pEC50'!$A:$IC,MATCH(DF$1,'I-pEC50'!$A$1:$IC$1,0),FALSE),"")</f>
        <v>6.5</v>
      </c>
      <c r="DG23" s="105" t="str">
        <f>_xlfn.IFNA(VLOOKUP($A23,'B-pEC50'!$A:$IC,MATCH(DG$1,'B-pEC50'!$A$1:$IC$1,0),FALSE),"")</f>
        <v/>
      </c>
      <c r="DH23" s="47">
        <f>_xlfn.IFNA(VLOOKUP($A23,'B-pEC50'!$A:$IC,MATCH(DH$1,'B-pEC50'!$A$1:$IC$1,0),FALSE),"")</f>
        <v>8.0030000000000001</v>
      </c>
      <c r="DI23" s="47" t="str">
        <f>_xlfn.IFNA(VLOOKUP($A23,'B-pEC50'!$A:$IC,MATCH(DI$1,'B-pEC50'!$A$1:$IC$1,0),FALSE),"")</f>
        <v/>
      </c>
      <c r="DJ23" s="47">
        <f>_xlfn.IFNA(VLOOKUP($A23,'B-pEC50'!$A:$IC,MATCH(DJ$1,'B-pEC50'!$A$1:$IC$1,0),FALSE),"")</f>
        <v>7.0214999999999996</v>
      </c>
      <c r="DK23" s="47" t="str">
        <f>_xlfn.IFNA(VLOOKUP($A23,'I-pEC50'!$A:$IC,MATCH(DK$1,'I-pEC50'!$A$1:$IC$1,0),FALSE),"")</f>
        <v/>
      </c>
      <c r="DL23" s="47">
        <f>_xlfn.IFNA(VLOOKUP($A23,'I-pEC50'!$A:$IC,MATCH(DL$1,'I-pEC50'!$A$1:$IC$1,0),FALSE),"")</f>
        <v>6.93</v>
      </c>
      <c r="DM23" s="47" t="str">
        <f>_xlfn.IFNA(VLOOKUP($A23,'I-pEC50'!$A:$IC,MATCH(DM$1,'I-pEC50'!$A$1:$IC$1,0),FALSE),"")</f>
        <v/>
      </c>
      <c r="DN23" s="47">
        <f>_xlfn.IFNA(VLOOKUP($A23,'I-pEC50'!$A:$IC,MATCH(DN$1,'I-pEC50'!$A$1:$IC$1,0),FALSE),"")</f>
        <v>6.2549999999999999</v>
      </c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</row>
    <row r="24" spans="1:139" s="49" customFormat="1" x14ac:dyDescent="0.2">
      <c r="A24" s="29" t="s">
        <v>53</v>
      </c>
      <c r="B24" s="333">
        <f>VLOOKUP($A24,BI!$A:$Q,MATCH(B$1,BI!$A$1:$Q$1,0),FALSE)</f>
        <v>1</v>
      </c>
      <c r="C24" s="373">
        <f>VLOOKUP($A24,BI!$A:$Q,MATCH(C$1,BI!$A$1:$Q$1,0),FALSE)</f>
        <v>1</v>
      </c>
      <c r="D24" s="373" t="str">
        <f>VLOOKUP($A24,BI!$A:$Q,MATCH(D$1,BI!$A$1:$Q$1,0),FALSE)</f>
        <v/>
      </c>
      <c r="E24" s="373">
        <f>VLOOKUP($A24,BI!$A:$Q,MATCH(E$1,BI!$A$1:$Q$1,0),FALSE)</f>
        <v>1</v>
      </c>
      <c r="F24" s="373" t="str">
        <f>VLOOKUP($A24,BI!$A:$Q,MATCH(F$1,BI!$A$1:$Q$1,0),FALSE)</f>
        <v/>
      </c>
      <c r="G24" s="373" t="str">
        <f>VLOOKUP($A24,BI!$A:$Q,MATCH(G$1,BI!$A$1:$Q$1,0),FALSE)</f>
        <v/>
      </c>
      <c r="H24" s="373">
        <f>VLOOKUP($A24,BI!$A:$Q,MATCH(H$1,BI!$A$1:$Q$1,0),FALSE)</f>
        <v>1</v>
      </c>
      <c r="I24" s="373">
        <f>VLOOKUP($A24,BI!$A:$Q,MATCH(I$1,BI!$A$1:$Q$1,0),FALSE)</f>
        <v>1</v>
      </c>
      <c r="J24" s="373">
        <f>VLOOKUP($A24,BI!$A:$Q,MATCH(J$1,BI!$A$1:$Q$1,0),FALSE)</f>
        <v>1</v>
      </c>
      <c r="K24" s="373">
        <f>VLOOKUP($A24,BI!$A:$Q,MATCH(K$1,BI!$A$1:$Q$1,0),FALSE)</f>
        <v>1</v>
      </c>
      <c r="L24" s="373" t="str">
        <f>VLOOKUP($A24,BI!$A:$Q,MATCH(L$1,BI!$A$1:$Q$1,0),FALSE)</f>
        <v/>
      </c>
      <c r="M24" s="373" t="str">
        <f>VLOOKUP($A24,BI!$A:$Q,MATCH(M$1,BI!$A$1:$Q$1,0),FALSE)</f>
        <v/>
      </c>
      <c r="N24" s="49">
        <f t="shared" si="1"/>
        <v>7</v>
      </c>
      <c r="O24" s="49">
        <f>VLOOKUP($A24,BI!$A:$Q,MATCH(O$1,BI!$A$1:$Q$1,0),FALSE)</f>
        <v>1</v>
      </c>
      <c r="P24" s="37">
        <f>VLOOKUP($A24,BI!$A:$Q,MATCH(P$1,BI!$A$1:$Q$1,0),FALSE)</f>
        <v>1</v>
      </c>
      <c r="Q24" s="37">
        <f>VLOOKUP($A24,BI!$A:$Q,MATCH(Q$1,BI!$A$1:$Q$1,0),FALSE)</f>
        <v>1</v>
      </c>
      <c r="R24" s="37" t="str">
        <f>VLOOKUP($A24,BI!$A:$Q,MATCH(R$1,BI!$A$1:$Q$1,0),FALSE)</f>
        <v/>
      </c>
      <c r="S24" s="37">
        <f t="shared" si="0"/>
        <v>3</v>
      </c>
      <c r="T24" s="61" cm="1">
        <f t="array" ref="T24">IFERROR(IF(N24&gt;2,RSQ(IF($B24:$M24&lt;&gt;"",AE24:AP24,""),IF($B24:$M24&lt;&gt;"",AQ24:BB24,"")),""),"")</f>
        <v>0.16791493380145917</v>
      </c>
      <c r="U24" s="51" cm="1">
        <f t="array" ref="U24">IFERROR(IF($N24&gt;2,RSQ(IF($AE24:$AP24&lt;&gt;"",BC24:BN24,""),IF($AE24:$AP24&lt;&gt;"",BO24:BZ24,"")),""),"")</f>
        <v>0.16791493380145894</v>
      </c>
      <c r="V24" s="51" cm="1">
        <f t="array" ref="V24">IFERROR(IF($N24&gt;2,RSQ(IF($B24:$M24&lt;&gt;"",CA24:CL24,""),IF($B24:$M24&lt;&gt;"",CM24:CX24,"")),""),"")</f>
        <v>0.16791493380145914</v>
      </c>
      <c r="W24" s="61" cm="1">
        <f t="array" ref="W24">IFERROR(IF(AND($S24&gt;2,$N24&gt;2),RSQ(IF($B24:$M24&lt;&gt;"",AE24:AP24,""),IF($B24:$M24&lt;&gt;"",AQ24:BB24,"")),""),"")</f>
        <v>0.16791493380145917</v>
      </c>
      <c r="X24" s="51" cm="1">
        <f t="array" ref="X24">IFERROR(IF(AND($S24&gt;2,$N24&gt;2),RSQ(IF($AE24:$AP24&lt;&gt;"",BC24:BN24,""),IF($AE24:$AP24&lt;&gt;"",BO24:BZ24,"")),""),"")</f>
        <v>0.16791493380145894</v>
      </c>
      <c r="Y24" s="61" t="str" cm="1">
        <f t="array" ref="Y24">IFERROR(IF(COUNT(C24:G24)&gt;2,RSQ(IF($C24:$G24&lt;&gt;"",AF24:AJ24,""),IF($C24:$G24&lt;&gt;"",AR24:AV24,"")),""),"")</f>
        <v/>
      </c>
      <c r="Z24" s="51" t="str" cm="1">
        <f t="array" ref="Z24">IFERROR(IF(COUNT(C24:G24)&gt;2,RSQ(IF($C24:$G24&lt;&gt;"",BD24:BH24,""),IF($C24:$G24&lt;&gt;"",BP24:BT24,"")),""),"")</f>
        <v/>
      </c>
      <c r="AA24" s="51" cm="1">
        <f t="array" ref="AA24">IFERROR(IF(COUNT(H24:K24)&gt;2,RSQ(IF($H24:$K24&lt;&gt;"",AK24:AN24,""),IF($H24:$K24&lt;&gt;"",AW24:AZ24,"")),""),"")</f>
        <v>0.25237939185801223</v>
      </c>
      <c r="AB24" s="51" cm="1">
        <f t="array" ref="AB24">IFERROR(IF(COUNT(H24:K24)&gt;2,RSQ(IF($H24:$K24&lt;&gt;"",BI24:BL24,""),IF($H24:$K24&lt;&gt;"",BU24:BX24,"")),""),"")</f>
        <v>0.252379391858012</v>
      </c>
      <c r="AC24" s="61" cm="1">
        <f t="array" ref="AC24">IFERROR(IF($S24&gt;2,RSQ(IF($O24:$R24&lt;&gt;"",CY24:DB24,""),IF($O24:$R24&lt;&gt;"",DC24:DF24,"")),""),"")</f>
        <v>9.4599500413451269E-3</v>
      </c>
      <c r="AD24" s="51" cm="1">
        <f t="array" ref="AD24">IFERROR(IF($S24&gt;2,RSQ(IF($O24:$R24&lt;&gt;"",DG24:DJ24,""),IF($O24:$R24&lt;&gt;"",DK24:DN24,"")),""),"")</f>
        <v>0.33497052549250189</v>
      </c>
      <c r="AE24" s="44">
        <f>_xlfn.IFNA(VLOOKUP($A24,'B-pEC50'!$A:$BM,MATCH(AE$1,'B-pEC50'!$A$1:$BM$1,0),FALSE),"")</f>
        <v>6.8220000000000001</v>
      </c>
      <c r="AF24" s="46">
        <f>_xlfn.IFNA(VLOOKUP($A24,'B-pEC50'!$A:$BM,MATCH(AF$1,'B-pEC50'!$A$1:$BM$1,0),FALSE),"")</f>
        <v>7.2450000000000001</v>
      </c>
      <c r="AG24" s="46" t="str">
        <f>_xlfn.IFNA(VLOOKUP($A24,'B-pEC50'!$A:$BM,MATCH(AG$1,'B-pEC50'!$A$1:$BM$1,0),FALSE),"")</f>
        <v/>
      </c>
      <c r="AH24" s="46">
        <f>_xlfn.IFNA(VLOOKUP($A24,'B-pEC50'!$A:$BM,MATCH(AH$1,'B-pEC50'!$A$1:$BM$1,0),FALSE),"")</f>
        <v>7.4359999999999999</v>
      </c>
      <c r="AI24" s="46" t="str">
        <f>_xlfn.IFNA(VLOOKUP($A24,'B-pEC50'!$A:$BM,MATCH(AI$1,'B-pEC50'!$A$1:$BM$1,0),FALSE),"")</f>
        <v/>
      </c>
      <c r="AJ24" s="46" t="str">
        <f>_xlfn.IFNA(VLOOKUP($A24,'B-pEC50'!$A:$BM,MATCH(AJ$1,'B-pEC50'!$A$1:$BM$1,0),FALSE),"")</f>
        <v/>
      </c>
      <c r="AK24" s="45">
        <f>_xlfn.IFNA(VLOOKUP($A24,'B-pEC50'!$A:$BM,MATCH(AK$1,'B-pEC50'!$A$1:$BM$1,0),FALSE),"")</f>
        <v>7.7409999999999997</v>
      </c>
      <c r="AL24" s="45">
        <f>_xlfn.IFNA(VLOOKUP($A24,'B-pEC50'!$A:$BM,MATCH(AL$1,'B-pEC50'!$A$1:$BM$1,0),FALSE),"")</f>
        <v>7.6760000000000002</v>
      </c>
      <c r="AM24" s="45">
        <f>_xlfn.IFNA(VLOOKUP($A24,'B-pEC50'!$A:$BM,MATCH(AM$1,'B-pEC50'!$A$1:$BM$1,0),FALSE),"")</f>
        <v>6.7130000000000001</v>
      </c>
      <c r="AN24" s="46">
        <f>_xlfn.IFNA(VLOOKUP($A24,'B-pEC50'!$A:$BM,MATCH(AN$1,'B-pEC50'!$A$1:$BM$1,0),FALSE),"")</f>
        <v>7.782</v>
      </c>
      <c r="AO24" s="45" t="str">
        <f>_xlfn.IFNA(VLOOKUP($A24,'B-pEC50'!$A:$BM,MATCH(AO$1,'B-pEC50'!$A$1:$BM$1,0),FALSE),"")</f>
        <v/>
      </c>
      <c r="AP24" s="45" t="str">
        <f>_xlfn.IFNA(VLOOKUP($A24,'B-pEC50'!$A:$BM,MATCH(AP$1,'B-pEC50'!$A$1:$BM$1,0),FALSE),"")</f>
        <v/>
      </c>
      <c r="AQ24" s="47">
        <f>_xlfn.IFNA(VLOOKUP($A24,'I-pEC50'!$A:$BM,MATCH(AQ$1,'I-pEC50'!$A$1:$BM$1,0),FALSE),"")</f>
        <v>8.57</v>
      </c>
      <c r="AR24" s="47">
        <f>_xlfn.IFNA(VLOOKUP($A24,'I-pEC50'!$A:$BM,MATCH(AR$1,'I-pEC50'!$A$1:$BM$1,0),FALSE),"")</f>
        <v>7.1</v>
      </c>
      <c r="AS24" s="47">
        <f>_xlfn.IFNA(VLOOKUP($A24,'I-pEC50'!$A:$BM,MATCH(AS$1,'I-pEC50'!$A$1:$BM$1,0),FALSE),"")</f>
        <v>7.1</v>
      </c>
      <c r="AT24" s="47">
        <f>_xlfn.IFNA(VLOOKUP($A24,'I-pEC50'!$A:$BM,MATCH(AT$1,'I-pEC50'!$A$1:$BM$1,0),FALSE),"")</f>
        <v>6.71</v>
      </c>
      <c r="AU24" s="47" t="str">
        <f>_xlfn.IFNA(VLOOKUP($A24,'I-pEC50'!$A:$BM,MATCH(AU$1,'I-pEC50'!$A$1:$BM$1,0),FALSE),"")</f>
        <v/>
      </c>
      <c r="AV24" s="47" t="str">
        <f>_xlfn.IFNA(VLOOKUP($A24,'I-pEC50'!$A:$BM,MATCH(AV$1,'I-pEC50'!$A$1:$BM$1,0),FALSE),"")</f>
        <v/>
      </c>
      <c r="AW24" s="47">
        <f>_xlfn.IFNA(VLOOKUP($A24,'I-pEC50'!$A:$BM,MATCH(AW$1,'I-pEC50'!$A$1:$BM$1,0),FALSE),"")</f>
        <v>8.4499999999999993</v>
      </c>
      <c r="AX24" s="47">
        <f>_xlfn.IFNA(VLOOKUP($A24,'I-pEC50'!$A:$BM,MATCH(AX$1,'I-pEC50'!$A$1:$BM$1,0),FALSE),"")</f>
        <v>8.4499999999999993</v>
      </c>
      <c r="AY24" s="47">
        <f>_xlfn.IFNA(VLOOKUP($A24,'I-pEC50'!$A:$BM,MATCH(AY$1,'I-pEC50'!$A$1:$BM$1,0),FALSE),"")</f>
        <v>8.68</v>
      </c>
      <c r="AZ24" s="47">
        <f>_xlfn.IFNA(VLOOKUP($A24,'I-pEC50'!$A:$BM,MATCH(AZ$1,'I-pEC50'!$A$1:$BM$1,0),FALSE),"")</f>
        <v>6.72</v>
      </c>
      <c r="BA24" s="47" t="str">
        <f>_xlfn.IFNA(VLOOKUP($A24,'I-pEC50'!$A:$BM,MATCH(BA$1,'I-pEC50'!$A$1:$BM$1,0),FALSE),"")</f>
        <v/>
      </c>
      <c r="BB24" s="47" t="str">
        <f>_xlfn.IFNA(VLOOKUP($A24,'I-pEC50'!$A:$BM,MATCH(BB$1,'I-pEC50'!$A$1:$BM$1,0),FALSE),"")</f>
        <v/>
      </c>
      <c r="BC24" s="40">
        <f>_xlfn.IFNA(VLOOKUP($A24,'B-pEC50'!$A:$BM,MATCH(BC$1,'B-pEC50'!$A$1:$BM$1,0),FALSE),"")</f>
        <v>0.22739602169981921</v>
      </c>
      <c r="BD24" s="41">
        <f>_xlfn.IFNA(VLOOKUP($A24,'B-pEC50'!$A:$BM,MATCH(BD$1,'B-pEC50'!$A$1:$BM$1,0),FALSE),"")</f>
        <v>0.32301084990958412</v>
      </c>
      <c r="BE24" s="41" t="str">
        <f>_xlfn.IFNA(VLOOKUP($A24,'B-pEC50'!$A:$BM,MATCH(BE$1,'B-pEC50'!$A$1:$BM$1,0),FALSE),"")</f>
        <v/>
      </c>
      <c r="BF24" s="41">
        <f>_xlfn.IFNA(VLOOKUP($A24,'B-pEC50'!$A:$BM,MATCH(BF$1,'B-pEC50'!$A$1:$BM$1,0),FALSE),"")</f>
        <v>0.36618444846292947</v>
      </c>
      <c r="BG24" s="41" t="str">
        <f>_xlfn.IFNA(VLOOKUP($A24,'B-pEC50'!$A:$BM,MATCH(BG$1,'B-pEC50'!$A$1:$BM$1,0),FALSE),"")</f>
        <v/>
      </c>
      <c r="BH24" s="41" t="str">
        <f>_xlfn.IFNA(VLOOKUP($A24,'B-pEC50'!$A:$BM,MATCH(BH$1,'B-pEC50'!$A$1:$BM$1,0),FALSE),"")</f>
        <v/>
      </c>
      <c r="BI24" s="41">
        <f>_xlfn.IFNA(VLOOKUP($A24,'B-pEC50'!$A:$BM,MATCH(BI$1,'B-pEC50'!$A$1:$BM$1,0),FALSE),"")</f>
        <v>0.43512658227848094</v>
      </c>
      <c r="BJ24" s="41">
        <f>_xlfn.IFNA(VLOOKUP($A24,'B-pEC50'!$A:$BM,MATCH(BJ$1,'B-pEC50'!$A$1:$BM$1,0),FALSE),"")</f>
        <v>0.42043399638336348</v>
      </c>
      <c r="BK24" s="41">
        <f>_xlfn.IFNA(VLOOKUP($A24,'B-pEC50'!$A:$BM,MATCH(BK$1,'B-pEC50'!$A$1:$BM$1,0),FALSE),"")</f>
        <v>0.20275768535262209</v>
      </c>
      <c r="BL24" s="41">
        <f>_xlfn.IFNA(VLOOKUP($A24,'B-pEC50'!$A:$BM,MATCH(BL$1,'B-pEC50'!$A$1:$BM$1,0),FALSE),"")</f>
        <v>0.44439421338155516</v>
      </c>
      <c r="BM24" s="41" t="str">
        <f>_xlfn.IFNA(VLOOKUP($A24,'B-pEC50'!$A:$BM,MATCH(BM$1,'B-pEC50'!$A$1:$BM$1,0),FALSE),"")</f>
        <v/>
      </c>
      <c r="BN24" s="41" t="str">
        <f>_xlfn.IFNA(VLOOKUP($A24,'B-pEC50'!$A:$BM,MATCH(BN$1,'B-pEC50'!$A$1:$BM$1,0),FALSE),"")</f>
        <v/>
      </c>
      <c r="BO24" s="47">
        <f>_xlfn.IFNA(VLOOKUP($A24,'I-pEC50'!$A:$BM,MATCH(BO$1,'I-pEC50'!$A$1:$BM$1,0),FALSE),"")</f>
        <v>0.57365684575389964</v>
      </c>
      <c r="BP24" s="47">
        <f>_xlfn.IFNA(VLOOKUP($A24,'I-pEC50'!$A:$BM,MATCH(BP$1,'I-pEC50'!$A$1:$BM$1,0),FALSE),"")</f>
        <v>0.3188908145580589</v>
      </c>
      <c r="BQ24" s="47">
        <f>_xlfn.IFNA(VLOOKUP($A24,'I-pEC50'!$A:$BM,MATCH(BQ$1,'I-pEC50'!$A$1:$BM$1,0),FALSE),"")</f>
        <v>0.3188908145580589</v>
      </c>
      <c r="BR24" s="47">
        <f>_xlfn.IFNA(VLOOKUP($A24,'I-pEC50'!$A:$BM,MATCH(BR$1,'I-pEC50'!$A$1:$BM$1,0),FALSE),"")</f>
        <v>0.25129982668977474</v>
      </c>
      <c r="BS24" s="47" t="str">
        <f>_xlfn.IFNA(VLOOKUP($A24,'I-pEC50'!$A:$BM,MATCH(BS$1,'I-pEC50'!$A$1:$BM$1,0),FALSE),"")</f>
        <v/>
      </c>
      <c r="BT24" s="47" t="str">
        <f>_xlfn.IFNA(VLOOKUP($A24,'I-pEC50'!$A:$BM,MATCH(BT$1,'I-pEC50'!$A$1:$BM$1,0),FALSE),"")</f>
        <v/>
      </c>
      <c r="BU24" s="47">
        <f>_xlfn.IFNA(VLOOKUP($A24,'I-pEC50'!$A:$BM,MATCH(BU$1,'I-pEC50'!$A$1:$BM$1,0),FALSE),"")</f>
        <v>0.55285961871750433</v>
      </c>
      <c r="BV24" s="47">
        <f>_xlfn.IFNA(VLOOKUP($A24,'I-pEC50'!$A:$BM,MATCH(BV$1,'I-pEC50'!$A$1:$BM$1,0),FALSE),"")</f>
        <v>0.55285961871750433</v>
      </c>
      <c r="BW24" s="47">
        <f>_xlfn.IFNA(VLOOKUP($A24,'I-pEC50'!$A:$BM,MATCH(BW$1,'I-pEC50'!$A$1:$BM$1,0),FALSE),"")</f>
        <v>0.59272097053726169</v>
      </c>
      <c r="BX24" s="47">
        <f>_xlfn.IFNA(VLOOKUP($A24,'I-pEC50'!$A:$BM,MATCH(BX$1,'I-pEC50'!$A$1:$BM$1,0),FALSE),"")</f>
        <v>0.25303292894280766</v>
      </c>
      <c r="BY24" s="47" t="str">
        <f>_xlfn.IFNA(VLOOKUP($A24,'I-pEC50'!$A:$BM,MATCH(BY$1,'I-pEC50'!$A$1:$BM$1,0),FALSE),"")</f>
        <v/>
      </c>
      <c r="BZ24" s="47" t="str">
        <f>_xlfn.IFNA(VLOOKUP($A24,'I-pEC50'!$A:$BM,MATCH(BZ$1,'I-pEC50'!$A$1:$BM$1,0),FALSE),"")</f>
        <v/>
      </c>
      <c r="CA24" s="40">
        <f>_xlfn.IFNA(VLOOKUP($A24,'B-pEC50'!$A:$BM,MATCH(CA$1,'B-pEC50'!$A$1:$BM$1,0),FALSE),"")</f>
        <v>0.10196445275958839</v>
      </c>
      <c r="CB24" s="41">
        <f>_xlfn.IFNA(VLOOKUP($A24,'B-pEC50'!$A:$BM,MATCH(CB$1,'B-pEC50'!$A$1:$BM$1,0),FALSE),"")</f>
        <v>0.49766136576239484</v>
      </c>
      <c r="CC24" s="41" t="str">
        <f>_xlfn.IFNA(VLOOKUP($A24,'B-pEC50'!$A:$BM,MATCH(CC$1,'B-pEC50'!$A$1:$BM$1,0),FALSE),"")</f>
        <v/>
      </c>
      <c r="CD24" s="41">
        <f>_xlfn.IFNA(VLOOKUP($A24,'B-pEC50'!$A:$BM,MATCH(CD$1,'B-pEC50'!$A$1:$BM$1,0),FALSE),"")</f>
        <v>0.67633302151543484</v>
      </c>
      <c r="CE24" s="41" t="str">
        <f>_xlfn.IFNA(VLOOKUP($A24,'B-pEC50'!$A:$BM,MATCH(CE$1,'B-pEC50'!$A$1:$BM$1,0),FALSE),"")</f>
        <v/>
      </c>
      <c r="CF24" s="41" t="str">
        <f>_xlfn.IFNA(VLOOKUP($A24,'B-pEC50'!$A:$BM,MATCH(CF$1,'B-pEC50'!$A$1:$BM$1,0),FALSE),"")</f>
        <v/>
      </c>
      <c r="CG24" s="41">
        <f>_xlfn.IFNA(VLOOKUP($A24,'B-pEC50'!$A:$BM,MATCH(CG$1,'B-pEC50'!$A$1:$BM$1,0),FALSE),"")</f>
        <v>0.96164639850327371</v>
      </c>
      <c r="CH24" s="41">
        <f>_xlfn.IFNA(VLOOKUP($A24,'B-pEC50'!$A:$BM,MATCH(CH$1,'B-pEC50'!$A$1:$BM$1,0),FALSE),"")</f>
        <v>0.90084190832553801</v>
      </c>
      <c r="CI24" s="41">
        <f>_xlfn.IFNA(VLOOKUP($A24,'B-pEC50'!$A:$BM,MATCH(CI$1,'B-pEC50'!$A$1:$BM$1,0),FALSE),"")</f>
        <v>0</v>
      </c>
      <c r="CJ24" s="41">
        <f>_xlfn.IFNA(VLOOKUP($A24,'B-pEC50'!$A:$BM,MATCH(CJ$1,'B-pEC50'!$A$1:$BM$1,0),FALSE),"")</f>
        <v>1</v>
      </c>
      <c r="CK24" s="41" t="str">
        <f>_xlfn.IFNA(VLOOKUP($A24,'B-pEC50'!$A:$BM,MATCH(CK$1,'B-pEC50'!$A$1:$BM$1,0),FALSE),"")</f>
        <v/>
      </c>
      <c r="CL24" s="41" t="str">
        <f>_xlfn.IFNA(VLOOKUP($A24,'B-pEC50'!$A:$BM,MATCH(CL$1,'B-pEC50'!$A$1:$BM$1,0),FALSE),"")</f>
        <v/>
      </c>
      <c r="CM24" s="47">
        <f>_xlfn.IFNA(VLOOKUP($A24,'I-pEC50'!$A:$BQ,MATCH(CM$1,'I-pEC50'!$A$1:$BQ$1,0),FALSE),"")</f>
        <v>0.94416243654822363</v>
      </c>
      <c r="CN24" s="47">
        <f>_xlfn.IFNA(VLOOKUP($A24,'I-pEC50'!$A:$BQ,MATCH(CN$1,'I-pEC50'!$A$1:$BQ$1,0),FALSE),"")</f>
        <v>0.19796954314720799</v>
      </c>
      <c r="CO24" s="47">
        <f>_xlfn.IFNA(VLOOKUP($A24,'I-pEC50'!$A:$BQ,MATCH(CO$1,'I-pEC50'!$A$1:$BQ$1,0),FALSE),"")</f>
        <v>0.19796954314720799</v>
      </c>
      <c r="CP24" s="47">
        <f>_xlfn.IFNA(VLOOKUP($A24,'I-pEC50'!$A:$BQ,MATCH(CP$1,'I-pEC50'!$A$1:$BQ$1,0),FALSE),"")</f>
        <v>0</v>
      </c>
      <c r="CQ24" s="47" t="str">
        <f>_xlfn.IFNA(VLOOKUP($A24,'I-pEC50'!$A:$BQ,MATCH(CQ$1,'I-pEC50'!$A$1:$BQ$1,0),FALSE),"")</f>
        <v/>
      </c>
      <c r="CR24" s="47" t="str">
        <f>_xlfn.IFNA(VLOOKUP($A24,'I-pEC50'!$A:$BQ,MATCH(CR$1,'I-pEC50'!$A$1:$BQ$1,0),FALSE),"")</f>
        <v/>
      </c>
      <c r="CS24" s="47">
        <f>_xlfn.IFNA(VLOOKUP($A24,'I-pEC50'!$A:$BQ,MATCH(CS$1,'I-pEC50'!$A$1:$BQ$1,0),FALSE),"")</f>
        <v>0.88324873096446677</v>
      </c>
      <c r="CT24" s="47">
        <f>_xlfn.IFNA(VLOOKUP($A24,'I-pEC50'!$A:$BQ,MATCH(CT$1,'I-pEC50'!$A$1:$BQ$1,0),FALSE),"")</f>
        <v>0.88324873096446677</v>
      </c>
      <c r="CU24" s="47">
        <f>_xlfn.IFNA(VLOOKUP($A24,'I-pEC50'!$A:$BQ,MATCH(CU$1,'I-pEC50'!$A$1:$BQ$1,0),FALSE),"")</f>
        <v>1</v>
      </c>
      <c r="CV24" s="47">
        <f>_xlfn.IFNA(VLOOKUP($A24,'I-pEC50'!$A:$BQ,MATCH(CV$1,'I-pEC50'!$A$1:$BQ$1,0),FALSE),"")</f>
        <v>5.0761421319795875E-3</v>
      </c>
      <c r="CW24" s="47" t="str">
        <f>_xlfn.IFNA(VLOOKUP($A24,'I-pEC50'!$A:$BQ,MATCH(CW$1,'I-pEC50'!$A$1:$BQ$1,0),FALSE),"")</f>
        <v/>
      </c>
      <c r="CX24" s="47" t="str">
        <f>_xlfn.IFNA(VLOOKUP($A24,'I-pEC50'!$A:$BQ,MATCH(CX$1,'I-pEC50'!$A$1:$BQ$1,0),FALSE),"")</f>
        <v/>
      </c>
      <c r="CY24" s="105">
        <f>_xlfn.IFNA(VLOOKUP($A24,'B-pEC50'!$A:$IC,MATCH(CY$1,'B-pEC50'!$A$1:$IC$1,0),FALSE),"")</f>
        <v>6.8220000000000001</v>
      </c>
      <c r="CZ24" s="47">
        <f>_xlfn.IFNA(VLOOKUP($A24,'B-pEC50'!$A:$IC,MATCH(CZ$1,'B-pEC50'!$A$1:$IC$1,0),FALSE),"")</f>
        <v>7.4359999999999999</v>
      </c>
      <c r="DA24" s="47">
        <f>_xlfn.IFNA(VLOOKUP($A24,'B-pEC50'!$A:$IC,MATCH(DA$1,'B-pEC50'!$A$1:$IC$1,0),FALSE),"")</f>
        <v>7.782</v>
      </c>
      <c r="DB24" s="47" t="str">
        <f>_xlfn.IFNA(VLOOKUP($A24,'B-pEC50'!$A:$IC,MATCH(DB$1,'B-pEC50'!$A$1:$IC$1,0),FALSE),"")</f>
        <v/>
      </c>
      <c r="DC24" s="47">
        <f>_xlfn.IFNA(VLOOKUP($A24,'I-pEC50'!$A:$IC,MATCH(DC$1,'I-pEC50'!$A$1:$IC$1,0),FALSE),"")</f>
        <v>8.57</v>
      </c>
      <c r="DD24" s="47">
        <f>_xlfn.IFNA(VLOOKUP($A24,'I-pEC50'!$A:$IC,MATCH(DD$1,'I-pEC50'!$A$1:$IC$1,0),FALSE),"")</f>
        <v>7.1</v>
      </c>
      <c r="DE24" s="47">
        <f>_xlfn.IFNA(VLOOKUP($A24,'I-pEC50'!$A:$IC,MATCH(DE$1,'I-pEC50'!$A$1:$IC$1,0),FALSE),"")</f>
        <v>8.68</v>
      </c>
      <c r="DF24" s="47" t="str">
        <f>_xlfn.IFNA(VLOOKUP($A24,'I-pEC50'!$A:$IC,MATCH(DF$1,'I-pEC50'!$A$1:$IC$1,0),FALSE),"")</f>
        <v/>
      </c>
      <c r="DG24" s="105">
        <f>_xlfn.IFNA(VLOOKUP($A24,'B-pEC50'!$A:$IC,MATCH(DG$1,'B-pEC50'!$A$1:$IC$1,0),FALSE),"")</f>
        <v>6.8220000000000001</v>
      </c>
      <c r="DH24" s="47">
        <f>_xlfn.IFNA(VLOOKUP($A24,'B-pEC50'!$A:$IC,MATCH(DH$1,'B-pEC50'!$A$1:$IC$1,0),FALSE),"")</f>
        <v>7.3405000000000005</v>
      </c>
      <c r="DI24" s="47">
        <f>_xlfn.IFNA(VLOOKUP($A24,'B-pEC50'!$A:$IC,MATCH(DI$1,'B-pEC50'!$A$1:$IC$1,0),FALSE),"")</f>
        <v>7.4779999999999998</v>
      </c>
      <c r="DJ24" s="47" t="str">
        <f>_xlfn.IFNA(VLOOKUP($A24,'B-pEC50'!$A:$IC,MATCH(DJ$1,'B-pEC50'!$A$1:$IC$1,0),FALSE),"")</f>
        <v/>
      </c>
      <c r="DK24" s="47">
        <f>_xlfn.IFNA(VLOOKUP($A24,'I-pEC50'!$A:$IC,MATCH(DK$1,'I-pEC50'!$A$1:$IC$1,0),FALSE),"")</f>
        <v>8.57</v>
      </c>
      <c r="DL24" s="47">
        <f>_xlfn.IFNA(VLOOKUP($A24,'I-pEC50'!$A:$IC,MATCH(DL$1,'I-pEC50'!$A$1:$IC$1,0),FALSE),"")</f>
        <v>6.9049999999999994</v>
      </c>
      <c r="DM24" s="47">
        <f>_xlfn.IFNA(VLOOKUP($A24,'I-pEC50'!$A:$IC,MATCH(DM$1,'I-pEC50'!$A$1:$IC$1,0),FALSE),"")</f>
        <v>8.0749999999999993</v>
      </c>
      <c r="DN24" s="47" t="str">
        <f>_xlfn.IFNA(VLOOKUP($A24,'I-pEC50'!$A:$IC,MATCH(DN$1,'I-pEC50'!$A$1:$IC$1,0),FALSE),"")</f>
        <v/>
      </c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</row>
    <row r="25" spans="1:139" s="49" customFormat="1" x14ac:dyDescent="0.2">
      <c r="A25" s="29" t="s">
        <v>57</v>
      </c>
      <c r="B25" s="333" t="str">
        <f>VLOOKUP($A25,BI!$A:$Q,MATCH(B$1,BI!$A$1:$Q$1,0),FALSE)</f>
        <v/>
      </c>
      <c r="C25" s="373">
        <f>VLOOKUP($A25,BI!$A:$Q,MATCH(C$1,BI!$A$1:$Q$1,0),FALSE)</f>
        <v>1</v>
      </c>
      <c r="D25" s="373">
        <f>VLOOKUP($A25,BI!$A:$Q,MATCH(D$1,BI!$A$1:$Q$1,0),FALSE)</f>
        <v>1</v>
      </c>
      <c r="E25" s="373">
        <f>VLOOKUP($A25,BI!$A:$Q,MATCH(E$1,BI!$A$1:$Q$1,0),FALSE)</f>
        <v>1</v>
      </c>
      <c r="F25" s="373">
        <f>VLOOKUP($A25,BI!$A:$Q,MATCH(F$1,BI!$A$1:$Q$1,0),FALSE)</f>
        <v>1</v>
      </c>
      <c r="G25" s="373">
        <f>VLOOKUP($A25,BI!$A:$Q,MATCH(G$1,BI!$A$1:$Q$1,0),FALSE)</f>
        <v>1</v>
      </c>
      <c r="H25" s="373" t="str">
        <f>VLOOKUP($A25,BI!$A:$Q,MATCH(H$1,BI!$A$1:$Q$1,0),FALSE)</f>
        <v/>
      </c>
      <c r="I25" s="373" t="str">
        <f>VLOOKUP($A25,BI!$A:$Q,MATCH(I$1,BI!$A$1:$Q$1,0),FALSE)</f>
        <v/>
      </c>
      <c r="J25" s="373" t="str">
        <f>VLOOKUP($A25,BI!$A:$Q,MATCH(J$1,BI!$A$1:$Q$1,0),FALSE)</f>
        <v/>
      </c>
      <c r="K25" s="373">
        <f>VLOOKUP($A25,BI!$A:$Q,MATCH(K$1,BI!$A$1:$Q$1,0),FALSE)</f>
        <v>1</v>
      </c>
      <c r="L25" s="373" t="str">
        <f>VLOOKUP($A25,BI!$A:$Q,MATCH(L$1,BI!$A$1:$Q$1,0),FALSE)</f>
        <v/>
      </c>
      <c r="M25" s="373" t="str">
        <f>VLOOKUP($A25,BI!$A:$Q,MATCH(M$1,BI!$A$1:$Q$1,0),FALSE)</f>
        <v/>
      </c>
      <c r="N25" s="49">
        <f t="shared" si="1"/>
        <v>6</v>
      </c>
      <c r="O25" s="49" t="str">
        <f>VLOOKUP($A25,BI!$A:$Q,MATCH(O$1,BI!$A$1:$Q$1,0),FALSE)</f>
        <v/>
      </c>
      <c r="P25" s="37">
        <f>VLOOKUP($A25,BI!$A:$Q,MATCH(P$1,BI!$A$1:$Q$1,0),FALSE)</f>
        <v>1</v>
      </c>
      <c r="Q25" s="37">
        <f>VLOOKUP($A25,BI!$A:$Q,MATCH(Q$1,BI!$A$1:$Q$1,0),FALSE)</f>
        <v>1</v>
      </c>
      <c r="R25" s="37" t="str">
        <f>VLOOKUP($A25,BI!$A:$Q,MATCH(R$1,BI!$A$1:$Q$1,0),FALSE)</f>
        <v/>
      </c>
      <c r="S25" s="37">
        <f t="shared" si="0"/>
        <v>2</v>
      </c>
      <c r="T25" s="61" cm="1">
        <f t="array" ref="T25">IFERROR(IF(N25&gt;2,RSQ(IF($B25:$M25&lt;&gt;"",AE25:AP25,""),IF($B25:$M25&lt;&gt;"",AQ25:BB25,"")),""),"")</f>
        <v>0.57139511696944822</v>
      </c>
      <c r="U25" s="51" cm="1">
        <f t="array" ref="U25">IFERROR(IF($N25&gt;2,RSQ(IF($AE25:$AP25&lt;&gt;"",BC25:BN25,""),IF($AE25:$AP25&lt;&gt;"",BO25:BZ25,"")),""),"")</f>
        <v>0.57139511696944856</v>
      </c>
      <c r="V25" s="51" cm="1">
        <f t="array" ref="V25">IFERROR(IF($N25&gt;2,RSQ(IF($B25:$M25&lt;&gt;"",CA25:CL25,""),IF($B25:$M25&lt;&gt;"",CM25:CX25,"")),""),"")</f>
        <v>0.57139511696944845</v>
      </c>
      <c r="W25" s="61" t="str" cm="1">
        <f t="array" ref="W25">IFERROR(IF(AND($S25&gt;2,$N25&gt;2),RSQ(IF($B25:$M25&lt;&gt;"",AE25:AP25,""),IF($B25:$M25&lt;&gt;"",AQ25:BB25,"")),""),"")</f>
        <v/>
      </c>
      <c r="X25" s="51" t="str" cm="1">
        <f t="array" ref="X25">IFERROR(IF(AND($S25&gt;2,$N25&gt;2),RSQ(IF($AE25:$AP25&lt;&gt;"",BC25:BN25,""),IF($AE25:$AP25&lt;&gt;"",BO25:BZ25,"")),""),"")</f>
        <v/>
      </c>
      <c r="Y25" s="61" cm="1">
        <f t="array" ref="Y25">IFERROR(IF(COUNT(C25:G25)&gt;2,RSQ(IF($C25:$G25&lt;&gt;"",AF25:AJ25,""),IF($C25:$G25&lt;&gt;"",AR25:AV25,"")),""),"")</f>
        <v>0.86041252057101714</v>
      </c>
      <c r="Z25" s="51" cm="1">
        <f t="array" ref="Z25">IFERROR(IF(COUNT(C25:G25)&gt;2,RSQ(IF($C25:$G25&lt;&gt;"",BD25:BH25,""),IF($C25:$G25&lt;&gt;"",BP25:BT25,"")),""),"")</f>
        <v>0.86041252057101758</v>
      </c>
      <c r="AA25" s="51" t="str" cm="1">
        <f t="array" ref="AA25">IFERROR(IF(COUNT(H25:K25)&gt;2,RSQ(IF($H25:$K25&lt;&gt;"",AK25:AN25,""),IF($H25:$K25&lt;&gt;"",AW25:AZ25,"")),""),"")</f>
        <v/>
      </c>
      <c r="AB25" s="51" t="str" cm="1">
        <f t="array" ref="AB25">IFERROR(IF(COUNT(H25:K25)&gt;2,RSQ(IF($H25:$K25&lt;&gt;"",BI25:BL25,""),IF($H25:$K25&lt;&gt;"",BU25:BX25,"")),""),"")</f>
        <v/>
      </c>
      <c r="AC25" s="61" t="str" cm="1">
        <f t="array" ref="AC25">IFERROR(IF($S25&gt;2,RSQ(IF($O25:$R25&lt;&gt;"",CY25:DB25,""),IF($O25:$R25&lt;&gt;"",DC25:DF25,"")),""),"")</f>
        <v/>
      </c>
      <c r="AD25" s="51" t="str" cm="1">
        <f t="array" ref="AD25">IFERROR(IF($S25&gt;2,RSQ(IF($O25:$R25&lt;&gt;"",DG25:DJ25,""),IF($O25:$R25&lt;&gt;"",DK25:DN25,"")),""),"")</f>
        <v/>
      </c>
      <c r="AE25" s="44" t="str">
        <f>_xlfn.IFNA(VLOOKUP($A25,'B-pEC50'!$A:$BM,MATCH(AE$1,'B-pEC50'!$A$1:$BM$1,0),FALSE),"")</f>
        <v/>
      </c>
      <c r="AF25" s="46">
        <f>_xlfn.IFNA(VLOOKUP($A25,'B-pEC50'!$A:$BM,MATCH(AF$1,'B-pEC50'!$A$1:$BM$1,0),FALSE),"")</f>
        <v>7.6710000000000003</v>
      </c>
      <c r="AG25" s="46">
        <f>_xlfn.IFNA(VLOOKUP($A25,'B-pEC50'!$A:$BM,MATCH(AG$1,'B-pEC50'!$A$1:$BM$1,0),FALSE),"")</f>
        <v>7.609</v>
      </c>
      <c r="AH25" s="46">
        <f>_xlfn.IFNA(VLOOKUP($A25,'B-pEC50'!$A:$BM,MATCH(AH$1,'B-pEC50'!$A$1:$BM$1,0),FALSE),"")</f>
        <v>8.2829999999999995</v>
      </c>
      <c r="AI25" s="46">
        <f>_xlfn.IFNA(VLOOKUP($A25,'B-pEC50'!$A:$BM,MATCH(AI$1,'B-pEC50'!$A$1:$BM$1,0),FALSE),"")</f>
        <v>8.5670000000000002</v>
      </c>
      <c r="AJ25" s="46">
        <f>_xlfn.IFNA(VLOOKUP($A25,'B-pEC50'!$A:$BM,MATCH(AJ$1,'B-pEC50'!$A$1:$BM$1,0),FALSE),"")</f>
        <v>8.9540000000000006</v>
      </c>
      <c r="AK25" s="45" t="str">
        <f>_xlfn.IFNA(VLOOKUP($A25,'B-pEC50'!$A:$BM,MATCH(AK$1,'B-pEC50'!$A$1:$BM$1,0),FALSE),"")</f>
        <v/>
      </c>
      <c r="AL25" s="45" t="str">
        <f>_xlfn.IFNA(VLOOKUP($A25,'B-pEC50'!$A:$BM,MATCH(AL$1,'B-pEC50'!$A$1:$BM$1,0),FALSE),"")</f>
        <v/>
      </c>
      <c r="AM25" s="45" t="str">
        <f>_xlfn.IFNA(VLOOKUP($A25,'B-pEC50'!$A:$BM,MATCH(AM$1,'B-pEC50'!$A$1:$BM$1,0),FALSE),"")</f>
        <v/>
      </c>
      <c r="AN25" s="46">
        <f>_xlfn.IFNA(VLOOKUP($A25,'B-pEC50'!$A:$BM,MATCH(AN$1,'B-pEC50'!$A$1:$BM$1,0),FALSE),"")</f>
        <v>6.5430000000000001</v>
      </c>
      <c r="AO25" s="45" t="str">
        <f>_xlfn.IFNA(VLOOKUP($A25,'B-pEC50'!$A:$BM,MATCH(AO$1,'B-pEC50'!$A$1:$BM$1,0),FALSE),"")</f>
        <v/>
      </c>
      <c r="AP25" s="45" t="str">
        <f>_xlfn.IFNA(VLOOKUP($A25,'B-pEC50'!$A:$BM,MATCH(AP$1,'B-pEC50'!$A$1:$BM$1,0),FALSE),"")</f>
        <v/>
      </c>
      <c r="AQ25" s="47" t="str">
        <f>_xlfn.IFNA(VLOOKUP($A25,'I-pEC50'!$A:$BM,MATCH(AQ$1,'I-pEC50'!$A$1:$BM$1,0),FALSE),"")</f>
        <v/>
      </c>
      <c r="AR25" s="47">
        <f>_xlfn.IFNA(VLOOKUP($A25,'I-pEC50'!$A:$BM,MATCH(AR$1,'I-pEC50'!$A$1:$BM$1,0),FALSE),"")</f>
        <v>8.14</v>
      </c>
      <c r="AS25" s="47">
        <f>_xlfn.IFNA(VLOOKUP($A25,'I-pEC50'!$A:$BM,MATCH(AS$1,'I-pEC50'!$A$1:$BM$1,0),FALSE),"")</f>
        <v>8.14</v>
      </c>
      <c r="AT25" s="47">
        <f>_xlfn.IFNA(VLOOKUP($A25,'I-pEC50'!$A:$BM,MATCH(AT$1,'I-pEC50'!$A$1:$BM$1,0),FALSE),"")</f>
        <v>8.1</v>
      </c>
      <c r="AU25" s="47">
        <f>_xlfn.IFNA(VLOOKUP($A25,'I-pEC50'!$A:$BM,MATCH(AU$1,'I-pEC50'!$A$1:$BM$1,0),FALSE),"")</f>
        <v>8.1</v>
      </c>
      <c r="AV25" s="47">
        <f>_xlfn.IFNA(VLOOKUP($A25,'I-pEC50'!$A:$BM,MATCH(AV$1,'I-pEC50'!$A$1:$BM$1,0),FALSE),"")</f>
        <v>8.02</v>
      </c>
      <c r="AW25" s="47" t="str">
        <f>_xlfn.IFNA(VLOOKUP($A25,'I-pEC50'!$A:$BM,MATCH(AW$1,'I-pEC50'!$A$1:$BM$1,0),FALSE),"")</f>
        <v/>
      </c>
      <c r="AX25" s="47" t="str">
        <f>_xlfn.IFNA(VLOOKUP($A25,'I-pEC50'!$A:$BM,MATCH(AX$1,'I-pEC50'!$A$1:$BM$1,0),FALSE),"")</f>
        <v/>
      </c>
      <c r="AY25" s="47" t="str">
        <f>_xlfn.IFNA(VLOOKUP($A25,'I-pEC50'!$A:$BM,MATCH(AY$1,'I-pEC50'!$A$1:$BM$1,0),FALSE),"")</f>
        <v/>
      </c>
      <c r="AZ25" s="47">
        <f>_xlfn.IFNA(VLOOKUP($A25,'I-pEC50'!$A:$BM,MATCH(AZ$1,'I-pEC50'!$A$1:$BM$1,0),FALSE),"")</f>
        <v>6.58</v>
      </c>
      <c r="BA25" s="47" t="str">
        <f>_xlfn.IFNA(VLOOKUP($A25,'I-pEC50'!$A:$BM,MATCH(BA$1,'I-pEC50'!$A$1:$BM$1,0),FALSE),"")</f>
        <v/>
      </c>
      <c r="BB25" s="47" t="str">
        <f>_xlfn.IFNA(VLOOKUP($A25,'I-pEC50'!$A:$BM,MATCH(BB$1,'I-pEC50'!$A$1:$BM$1,0),FALSE),"")</f>
        <v/>
      </c>
      <c r="BC25" s="40" t="str">
        <f>_xlfn.IFNA(VLOOKUP($A25,'B-pEC50'!$A:$BM,MATCH(BC$1,'B-pEC50'!$A$1:$BM$1,0),FALSE),"")</f>
        <v/>
      </c>
      <c r="BD25" s="41">
        <f>_xlfn.IFNA(VLOOKUP($A25,'B-pEC50'!$A:$BM,MATCH(BD$1,'B-pEC50'!$A$1:$BM$1,0),FALSE),"")</f>
        <v>0.4193037974683545</v>
      </c>
      <c r="BE25" s="41">
        <f>_xlfn.IFNA(VLOOKUP($A25,'B-pEC50'!$A:$BM,MATCH(BE$1,'B-pEC50'!$A$1:$BM$1,0),FALSE),"")</f>
        <v>0.40528933092224234</v>
      </c>
      <c r="BF25" s="41">
        <f>_xlfn.IFNA(VLOOKUP($A25,'B-pEC50'!$A:$BM,MATCH(BF$1,'B-pEC50'!$A$1:$BM$1,0),FALSE),"")</f>
        <v>0.55764014466546097</v>
      </c>
      <c r="BG25" s="41">
        <f>_xlfn.IFNA(VLOOKUP($A25,'B-pEC50'!$A:$BM,MATCH(BG$1,'B-pEC50'!$A$1:$BM$1,0),FALSE),"")</f>
        <v>0.62183544303797467</v>
      </c>
      <c r="BH25" s="41">
        <f>_xlfn.IFNA(VLOOKUP($A25,'B-pEC50'!$A:$BM,MATCH(BH$1,'B-pEC50'!$A$1:$BM$1,0),FALSE),"")</f>
        <v>0.70931283905967457</v>
      </c>
      <c r="BI25" s="41" t="str">
        <f>_xlfn.IFNA(VLOOKUP($A25,'B-pEC50'!$A:$BM,MATCH(BI$1,'B-pEC50'!$A$1:$BM$1,0),FALSE),"")</f>
        <v/>
      </c>
      <c r="BJ25" s="41" t="str">
        <f>_xlfn.IFNA(VLOOKUP($A25,'B-pEC50'!$A:$BM,MATCH(BJ$1,'B-pEC50'!$A$1:$BM$1,0),FALSE),"")</f>
        <v/>
      </c>
      <c r="BK25" s="41" t="str">
        <f>_xlfn.IFNA(VLOOKUP($A25,'B-pEC50'!$A:$BM,MATCH(BK$1,'B-pEC50'!$A$1:$BM$1,0),FALSE),"")</f>
        <v/>
      </c>
      <c r="BL25" s="41">
        <f>_xlfn.IFNA(VLOOKUP($A25,'B-pEC50'!$A:$BM,MATCH(BL$1,'B-pEC50'!$A$1:$BM$1,0),FALSE),"")</f>
        <v>0.16433092224231471</v>
      </c>
      <c r="BM25" s="41" t="str">
        <f>_xlfn.IFNA(VLOOKUP($A25,'B-pEC50'!$A:$BM,MATCH(BM$1,'B-pEC50'!$A$1:$BM$1,0),FALSE),"")</f>
        <v/>
      </c>
      <c r="BN25" s="41" t="str">
        <f>_xlfn.IFNA(VLOOKUP($A25,'B-pEC50'!$A:$BM,MATCH(BN$1,'B-pEC50'!$A$1:$BM$1,0),FALSE),"")</f>
        <v/>
      </c>
      <c r="BO25" s="47" t="str">
        <f>_xlfn.IFNA(VLOOKUP($A25,'I-pEC50'!$A:$BM,MATCH(BO$1,'I-pEC50'!$A$1:$BM$1,0),FALSE),"")</f>
        <v/>
      </c>
      <c r="BP25" s="47">
        <f>_xlfn.IFNA(VLOOKUP($A25,'I-pEC50'!$A:$BM,MATCH(BP$1,'I-pEC50'!$A$1:$BM$1,0),FALSE),"")</f>
        <v>0.49913344887348371</v>
      </c>
      <c r="BQ25" s="47">
        <f>_xlfn.IFNA(VLOOKUP($A25,'I-pEC50'!$A:$BM,MATCH(BQ$1,'I-pEC50'!$A$1:$BM$1,0),FALSE),"")</f>
        <v>0.49913344887348371</v>
      </c>
      <c r="BR25" s="47">
        <f>_xlfn.IFNA(VLOOKUP($A25,'I-pEC50'!$A:$BM,MATCH(BR$1,'I-pEC50'!$A$1:$BM$1,0),FALSE),"")</f>
        <v>0.49220103986135183</v>
      </c>
      <c r="BS25" s="47">
        <f>_xlfn.IFNA(VLOOKUP($A25,'I-pEC50'!$A:$BM,MATCH(BS$1,'I-pEC50'!$A$1:$BM$1,0),FALSE),"")</f>
        <v>0.49220103986135183</v>
      </c>
      <c r="BT25" s="47">
        <f>_xlfn.IFNA(VLOOKUP($A25,'I-pEC50'!$A:$BM,MATCH(BT$1,'I-pEC50'!$A$1:$BM$1,0),FALSE),"")</f>
        <v>0.4783362218370884</v>
      </c>
      <c r="BU25" s="47" t="str">
        <f>_xlfn.IFNA(VLOOKUP($A25,'I-pEC50'!$A:$BM,MATCH(BU$1,'I-pEC50'!$A$1:$BM$1,0),FALSE),"")</f>
        <v/>
      </c>
      <c r="BV25" s="47" t="str">
        <f>_xlfn.IFNA(VLOOKUP($A25,'I-pEC50'!$A:$BM,MATCH(BV$1,'I-pEC50'!$A$1:$BM$1,0),FALSE),"")</f>
        <v/>
      </c>
      <c r="BW25" s="47" t="str">
        <f>_xlfn.IFNA(VLOOKUP($A25,'I-pEC50'!$A:$BM,MATCH(BW$1,'I-pEC50'!$A$1:$BM$1,0),FALSE),"")</f>
        <v/>
      </c>
      <c r="BX25" s="47">
        <f>_xlfn.IFNA(VLOOKUP($A25,'I-pEC50'!$A:$BM,MATCH(BX$1,'I-pEC50'!$A$1:$BM$1,0),FALSE),"")</f>
        <v>0.22876949740034669</v>
      </c>
      <c r="BY25" s="47" t="str">
        <f>_xlfn.IFNA(VLOOKUP($A25,'I-pEC50'!$A:$BM,MATCH(BY$1,'I-pEC50'!$A$1:$BM$1,0),FALSE),"")</f>
        <v/>
      </c>
      <c r="BZ25" s="47" t="str">
        <f>_xlfn.IFNA(VLOOKUP($A25,'I-pEC50'!$A:$BM,MATCH(BZ$1,'I-pEC50'!$A$1:$BM$1,0),FALSE),"")</f>
        <v/>
      </c>
      <c r="CA25" s="40" t="str">
        <f>_xlfn.IFNA(VLOOKUP($A25,'B-pEC50'!$A:$BM,MATCH(CA$1,'B-pEC50'!$A$1:$BM$1,0),FALSE),"")</f>
        <v/>
      </c>
      <c r="CB25" s="41">
        <f>_xlfn.IFNA(VLOOKUP($A25,'B-pEC50'!$A:$BM,MATCH(CB$1,'B-pEC50'!$A$1:$BM$1,0),FALSE),"")</f>
        <v>0.46785566155122349</v>
      </c>
      <c r="CC25" s="41">
        <f>_xlfn.IFNA(VLOOKUP($A25,'B-pEC50'!$A:$BM,MATCH(CC$1,'B-pEC50'!$A$1:$BM$1,0),FALSE),"")</f>
        <v>0.44214019079220224</v>
      </c>
      <c r="CD25" s="41">
        <f>_xlfn.IFNA(VLOOKUP($A25,'B-pEC50'!$A:$BM,MATCH(CD$1,'B-pEC50'!$A$1:$BM$1,0),FALSE),"")</f>
        <v>0.7216922438822061</v>
      </c>
      <c r="CE25" s="41">
        <f>_xlfn.IFNA(VLOOKUP($A25,'B-pEC50'!$A:$BM,MATCH(CE$1,'B-pEC50'!$A$1:$BM$1,0),FALSE),"")</f>
        <v>0.83948569058481937</v>
      </c>
      <c r="CF25" s="41">
        <f>_xlfn.IFNA(VLOOKUP($A25,'B-pEC50'!$A:$BM,MATCH(CF$1,'B-pEC50'!$A$1:$BM$1,0),FALSE),"")</f>
        <v>1</v>
      </c>
      <c r="CG25" s="41" t="str">
        <f>_xlfn.IFNA(VLOOKUP($A25,'B-pEC50'!$A:$BM,MATCH(CG$1,'B-pEC50'!$A$1:$BM$1,0),FALSE),"")</f>
        <v/>
      </c>
      <c r="CH25" s="41" t="str">
        <f>_xlfn.IFNA(VLOOKUP($A25,'B-pEC50'!$A:$BM,MATCH(CH$1,'B-pEC50'!$A$1:$BM$1,0),FALSE),"")</f>
        <v/>
      </c>
      <c r="CI25" s="41" t="str">
        <f>_xlfn.IFNA(VLOOKUP($A25,'B-pEC50'!$A:$BM,MATCH(CI$1,'B-pEC50'!$A$1:$BM$1,0),FALSE),"")</f>
        <v/>
      </c>
      <c r="CJ25" s="41">
        <f>_xlfn.IFNA(VLOOKUP($A25,'B-pEC50'!$A:$BM,MATCH(CJ$1,'B-pEC50'!$A$1:$BM$1,0),FALSE),"")</f>
        <v>0</v>
      </c>
      <c r="CK25" s="41" t="str">
        <f>_xlfn.IFNA(VLOOKUP($A25,'B-pEC50'!$A:$BM,MATCH(CK$1,'B-pEC50'!$A$1:$BM$1,0),FALSE),"")</f>
        <v/>
      </c>
      <c r="CL25" s="41" t="str">
        <f>_xlfn.IFNA(VLOOKUP($A25,'B-pEC50'!$A:$BM,MATCH(CL$1,'B-pEC50'!$A$1:$BM$1,0),FALSE),"")</f>
        <v/>
      </c>
      <c r="CM25" s="47" t="str">
        <f>_xlfn.IFNA(VLOOKUP($A25,'I-pEC50'!$A:$BQ,MATCH(CM$1,'I-pEC50'!$A$1:$BQ$1,0),FALSE),"")</f>
        <v/>
      </c>
      <c r="CN25" s="47">
        <f>_xlfn.IFNA(VLOOKUP($A25,'I-pEC50'!$A:$BQ,MATCH(CN$1,'I-pEC50'!$A$1:$BQ$1,0),FALSE),"")</f>
        <v>1</v>
      </c>
      <c r="CO25" s="47">
        <f>_xlfn.IFNA(VLOOKUP($A25,'I-pEC50'!$A:$BQ,MATCH(CO$1,'I-pEC50'!$A$1:$BQ$1,0),FALSE),"")</f>
        <v>1</v>
      </c>
      <c r="CP25" s="47">
        <f>_xlfn.IFNA(VLOOKUP($A25,'I-pEC50'!$A:$BQ,MATCH(CP$1,'I-pEC50'!$A$1:$BQ$1,0),FALSE),"")</f>
        <v>0.97435897435897378</v>
      </c>
      <c r="CQ25" s="47">
        <f>_xlfn.IFNA(VLOOKUP($A25,'I-pEC50'!$A:$BQ,MATCH(CQ$1,'I-pEC50'!$A$1:$BQ$1,0),FALSE),"")</f>
        <v>0.97435897435897378</v>
      </c>
      <c r="CR25" s="47">
        <f>_xlfn.IFNA(VLOOKUP($A25,'I-pEC50'!$A:$BQ,MATCH(CR$1,'I-pEC50'!$A$1:$BQ$1,0),FALSE),"")</f>
        <v>0.92307692307692246</v>
      </c>
      <c r="CS25" s="47" t="str">
        <f>_xlfn.IFNA(VLOOKUP($A25,'I-pEC50'!$A:$BQ,MATCH(CS$1,'I-pEC50'!$A$1:$BQ$1,0),FALSE),"")</f>
        <v/>
      </c>
      <c r="CT25" s="47" t="str">
        <f>_xlfn.IFNA(VLOOKUP($A25,'I-pEC50'!$A:$BQ,MATCH(CT$1,'I-pEC50'!$A$1:$BQ$1,0),FALSE),"")</f>
        <v/>
      </c>
      <c r="CU25" s="47" t="str">
        <f>_xlfn.IFNA(VLOOKUP($A25,'I-pEC50'!$A:$BQ,MATCH(CU$1,'I-pEC50'!$A$1:$BQ$1,0),FALSE),"")</f>
        <v/>
      </c>
      <c r="CV25" s="47">
        <f>_xlfn.IFNA(VLOOKUP($A25,'I-pEC50'!$A:$BQ,MATCH(CV$1,'I-pEC50'!$A$1:$BQ$1,0),FALSE),"")</f>
        <v>0</v>
      </c>
      <c r="CW25" s="47" t="str">
        <f>_xlfn.IFNA(VLOOKUP($A25,'I-pEC50'!$A:$BQ,MATCH(CW$1,'I-pEC50'!$A$1:$BQ$1,0),FALSE),"")</f>
        <v/>
      </c>
      <c r="CX25" s="47" t="str">
        <f>_xlfn.IFNA(VLOOKUP($A25,'I-pEC50'!$A:$BQ,MATCH(CX$1,'I-pEC50'!$A$1:$BQ$1,0),FALSE),"")</f>
        <v/>
      </c>
      <c r="CY25" s="105" t="str">
        <f>_xlfn.IFNA(VLOOKUP($A25,'B-pEC50'!$A:$IC,MATCH(CY$1,'B-pEC50'!$A$1:$IC$1,0),FALSE),"")</f>
        <v/>
      </c>
      <c r="CZ25" s="47">
        <f>_xlfn.IFNA(VLOOKUP($A25,'B-pEC50'!$A:$IC,MATCH(CZ$1,'B-pEC50'!$A$1:$IC$1,0),FALSE),"")</f>
        <v>8.9540000000000006</v>
      </c>
      <c r="DA25" s="47">
        <f>_xlfn.IFNA(VLOOKUP($A25,'B-pEC50'!$A:$IC,MATCH(DA$1,'B-pEC50'!$A$1:$IC$1,0),FALSE),"")</f>
        <v>6.5430000000000001</v>
      </c>
      <c r="DB25" s="47" t="str">
        <f>_xlfn.IFNA(VLOOKUP($A25,'B-pEC50'!$A:$IC,MATCH(DB$1,'B-pEC50'!$A$1:$IC$1,0),FALSE),"")</f>
        <v/>
      </c>
      <c r="DC25" s="47" t="str">
        <f>_xlfn.IFNA(VLOOKUP($A25,'I-pEC50'!$A:$IC,MATCH(DC$1,'I-pEC50'!$A$1:$IC$1,0),FALSE),"")</f>
        <v/>
      </c>
      <c r="DD25" s="47">
        <f>_xlfn.IFNA(VLOOKUP($A25,'I-pEC50'!$A:$IC,MATCH(DD$1,'I-pEC50'!$A$1:$IC$1,0),FALSE),"")</f>
        <v>8.14</v>
      </c>
      <c r="DE25" s="47">
        <f>_xlfn.IFNA(VLOOKUP($A25,'I-pEC50'!$A:$IC,MATCH(DE$1,'I-pEC50'!$A$1:$IC$1,0),FALSE),"")</f>
        <v>6.58</v>
      </c>
      <c r="DF25" s="47" t="str">
        <f>_xlfn.IFNA(VLOOKUP($A25,'I-pEC50'!$A:$IC,MATCH(DF$1,'I-pEC50'!$A$1:$IC$1,0),FALSE),"")</f>
        <v/>
      </c>
      <c r="DG25" s="105" t="str">
        <f>_xlfn.IFNA(VLOOKUP($A25,'B-pEC50'!$A:$IC,MATCH(DG$1,'B-pEC50'!$A$1:$IC$1,0),FALSE),"")</f>
        <v/>
      </c>
      <c r="DH25" s="47">
        <f>_xlfn.IFNA(VLOOKUP($A25,'B-pEC50'!$A:$IC,MATCH(DH$1,'B-pEC50'!$A$1:$IC$1,0),FALSE),"")</f>
        <v>8.216800000000001</v>
      </c>
      <c r="DI25" s="47">
        <f>_xlfn.IFNA(VLOOKUP($A25,'B-pEC50'!$A:$IC,MATCH(DI$1,'B-pEC50'!$A$1:$IC$1,0),FALSE),"")</f>
        <v>6.5430000000000001</v>
      </c>
      <c r="DJ25" s="47" t="str">
        <f>_xlfn.IFNA(VLOOKUP($A25,'B-pEC50'!$A:$IC,MATCH(DJ$1,'B-pEC50'!$A$1:$IC$1,0),FALSE),"")</f>
        <v/>
      </c>
      <c r="DK25" s="47" t="str">
        <f>_xlfn.IFNA(VLOOKUP($A25,'I-pEC50'!$A:$IC,MATCH(DK$1,'I-pEC50'!$A$1:$IC$1,0),FALSE),"")</f>
        <v/>
      </c>
      <c r="DL25" s="47">
        <f>_xlfn.IFNA(VLOOKUP($A25,'I-pEC50'!$A:$IC,MATCH(DL$1,'I-pEC50'!$A$1:$IC$1,0),FALSE),"")</f>
        <v>8.1</v>
      </c>
      <c r="DM25" s="47">
        <f>_xlfn.IFNA(VLOOKUP($A25,'I-pEC50'!$A:$IC,MATCH(DM$1,'I-pEC50'!$A$1:$IC$1,0),FALSE),"")</f>
        <v>6.58</v>
      </c>
      <c r="DN25" s="47" t="str">
        <f>_xlfn.IFNA(VLOOKUP($A25,'I-pEC50'!$A:$IC,MATCH(DN$1,'I-pEC50'!$A$1:$IC$1,0),FALSE),"")</f>
        <v/>
      </c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</row>
    <row r="26" spans="1:139" s="49" customFormat="1" x14ac:dyDescent="0.2">
      <c r="A26" s="29" t="s">
        <v>78</v>
      </c>
      <c r="B26" s="333" t="str">
        <f>VLOOKUP($A26,BI!$A:$Q,MATCH(B$1,BI!$A$1:$Q$1,0),FALSE)</f>
        <v/>
      </c>
      <c r="C26" s="373">
        <f>VLOOKUP($A26,BI!$A:$Q,MATCH(C$1,BI!$A$1:$Q$1,0),FALSE)</f>
        <v>1</v>
      </c>
      <c r="D26" s="373">
        <f>VLOOKUP($A26,BI!$A:$Q,MATCH(D$1,BI!$A$1:$Q$1,0),FALSE)</f>
        <v>1</v>
      </c>
      <c r="E26" s="373">
        <f>VLOOKUP($A26,BI!$A:$Q,MATCH(E$1,BI!$A$1:$Q$1,0),FALSE)</f>
        <v>1</v>
      </c>
      <c r="F26" s="373">
        <f>VLOOKUP($A26,BI!$A:$Q,MATCH(F$1,BI!$A$1:$Q$1,0),FALSE)</f>
        <v>1</v>
      </c>
      <c r="G26" s="373">
        <f>VLOOKUP($A26,BI!$A:$Q,MATCH(G$1,BI!$A$1:$Q$1,0),FALSE)</f>
        <v>1</v>
      </c>
      <c r="H26" s="373" t="str">
        <f>VLOOKUP($A26,BI!$A:$Q,MATCH(H$1,BI!$A$1:$Q$1,0),FALSE)</f>
        <v/>
      </c>
      <c r="I26" s="373" t="str">
        <f>VLOOKUP($A26,BI!$A:$Q,MATCH(I$1,BI!$A$1:$Q$1,0),FALSE)</f>
        <v/>
      </c>
      <c r="J26" s="373" t="str">
        <f>VLOOKUP($A26,BI!$A:$Q,MATCH(J$1,BI!$A$1:$Q$1,0),FALSE)</f>
        <v/>
      </c>
      <c r="K26" s="373" t="str">
        <f>VLOOKUP($A26,BI!$A:$Q,MATCH(K$1,BI!$A$1:$Q$1,0),FALSE)</f>
        <v/>
      </c>
      <c r="L26" s="373">
        <f>VLOOKUP($A26,BI!$A:$Q,MATCH(L$1,BI!$A$1:$Q$1,0),FALSE)</f>
        <v>1</v>
      </c>
      <c r="M26" s="373" t="str">
        <f>VLOOKUP($A26,BI!$A:$Q,MATCH(M$1,BI!$A$1:$Q$1,0),FALSE)</f>
        <v/>
      </c>
      <c r="N26" s="49">
        <f t="shared" si="1"/>
        <v>6</v>
      </c>
      <c r="O26" s="49" t="str">
        <f>VLOOKUP($A26,BI!$A:$Q,MATCH(O$1,BI!$A$1:$Q$1,0),FALSE)</f>
        <v/>
      </c>
      <c r="P26" s="37">
        <f>VLOOKUP($A26,BI!$A:$Q,MATCH(P$1,BI!$A$1:$Q$1,0),FALSE)</f>
        <v>1</v>
      </c>
      <c r="Q26" s="37" t="str">
        <f>VLOOKUP($A26,BI!$A:$Q,MATCH(Q$1,BI!$A$1:$Q$1,0),FALSE)</f>
        <v/>
      </c>
      <c r="R26" s="37">
        <f>VLOOKUP($A26,BI!$A:$Q,MATCH(R$1,BI!$A$1:$Q$1,0),FALSE)</f>
        <v>1</v>
      </c>
      <c r="S26" s="37">
        <f t="shared" si="0"/>
        <v>2</v>
      </c>
      <c r="T26" s="61" cm="1">
        <f t="array" ref="T26">IFERROR(IF(N26&gt;2,RSQ(IF($B26:$M26&lt;&gt;"",AE26:AP26,""),IF($B26:$M26&lt;&gt;"",AQ26:BB26,"")),""),"")</f>
        <v>0.57529164886777884</v>
      </c>
      <c r="U26" s="51" cm="1">
        <f t="array" ref="U26">IFERROR(IF($N26&gt;2,RSQ(IF($AE26:$AP26&lt;&gt;"",BC26:BN26,""),IF($AE26:$AP26&lt;&gt;"",BO26:BZ26,"")),""),"")</f>
        <v>0.57529164886777895</v>
      </c>
      <c r="V26" s="51" cm="1">
        <f t="array" ref="V26">IFERROR(IF($N26&gt;2,RSQ(IF($B26:$M26&lt;&gt;"",CA26:CL26,""),IF($B26:$M26&lt;&gt;"",CM26:CX26,"")),""),"")</f>
        <v>0.57529164886777884</v>
      </c>
      <c r="W26" s="61" t="str" cm="1">
        <f t="array" ref="W26">IFERROR(IF(AND($S26&gt;2,$N26&gt;2),RSQ(IF($B26:$M26&lt;&gt;"",AE26:AP26,""),IF($B26:$M26&lt;&gt;"",AQ26:BB26,"")),""),"")</f>
        <v/>
      </c>
      <c r="X26" s="51" t="str" cm="1">
        <f t="array" ref="X26">IFERROR(IF(AND($S26&gt;2,$N26&gt;2),RSQ(IF($AE26:$AP26&lt;&gt;"",BC26:BN26,""),IF($AE26:$AP26&lt;&gt;"",BO26:BZ26,"")),""),"")</f>
        <v/>
      </c>
      <c r="Y26" s="61" cm="1">
        <f t="array" ref="Y26">IFERROR(IF(COUNT(C26:G26)&gt;2,RSQ(IF($C26:$G26&lt;&gt;"",AF26:AJ26,""),IF($C26:$G26&lt;&gt;"",AR26:AV26,"")),""),"")</f>
        <v>0.33713315674388117</v>
      </c>
      <c r="Z26" s="51" cm="1">
        <f t="array" ref="Z26">IFERROR(IF(COUNT(C26:G26)&gt;2,RSQ(IF($C26:$G26&lt;&gt;"",BD26:BH26,""),IF($C26:$G26&lt;&gt;"",BP26:BT26,"")),""),"")</f>
        <v>0.33713315674388183</v>
      </c>
      <c r="AA26" s="51" t="str" cm="1">
        <f t="array" ref="AA26">IFERROR(IF(COUNT(H26:K26)&gt;2,RSQ(IF($H26:$K26&lt;&gt;"",AK26:AN26,""),IF($H26:$K26&lt;&gt;"",AW26:AZ26,"")),""),"")</f>
        <v/>
      </c>
      <c r="AB26" s="51" t="str" cm="1">
        <f t="array" ref="AB26">IFERROR(IF(COUNT(H26:K26)&gt;2,RSQ(IF($H26:$K26&lt;&gt;"",BI26:BL26,""),IF($H26:$K26&lt;&gt;"",BU26:BX26,"")),""),"")</f>
        <v/>
      </c>
      <c r="AC26" s="61" t="str" cm="1">
        <f t="array" ref="AC26">IFERROR(IF($S26&gt;2,RSQ(IF($O26:$R26&lt;&gt;"",CY26:DB26,""),IF($O26:$R26&lt;&gt;"",DC26:DF26,"")),""),"")</f>
        <v/>
      </c>
      <c r="AD26" s="51" t="str" cm="1">
        <f t="array" ref="AD26">IFERROR(IF($S26&gt;2,RSQ(IF($O26:$R26&lt;&gt;"",DG26:DJ26,""),IF($O26:$R26&lt;&gt;"",DK26:DN26,"")),""),"")</f>
        <v/>
      </c>
      <c r="AE26" s="44" t="str">
        <f>_xlfn.IFNA(VLOOKUP($A26,'B-pEC50'!$A:$BM,MATCH(AE$1,'B-pEC50'!$A$1:$BM$1,0),FALSE),"")</f>
        <v/>
      </c>
      <c r="AF26" s="46">
        <f>_xlfn.IFNA(VLOOKUP($A26,'B-pEC50'!$A:$BM,MATCH(AF$1,'B-pEC50'!$A$1:$BM$1,0),FALSE),"")</f>
        <v>9.7449999999999992</v>
      </c>
      <c r="AG26" s="46">
        <f>_xlfn.IFNA(VLOOKUP($A26,'B-pEC50'!$A:$BM,MATCH(AG$1,'B-pEC50'!$A$1:$BM$1,0),FALSE),"")</f>
        <v>9.7539999999999996</v>
      </c>
      <c r="AH26" s="46">
        <f>_xlfn.IFNA(VLOOKUP($A26,'B-pEC50'!$A:$BM,MATCH(AH$1,'B-pEC50'!$A$1:$BM$1,0),FALSE),"")</f>
        <v>9.1590000000000007</v>
      </c>
      <c r="AI26" s="46">
        <f>_xlfn.IFNA(VLOOKUP($A26,'B-pEC50'!$A:$BM,MATCH(AI$1,'B-pEC50'!$A$1:$BM$1,0),FALSE),"")</f>
        <v>9.7469999999999999</v>
      </c>
      <c r="AJ26" s="46">
        <f>_xlfn.IFNA(VLOOKUP($A26,'B-pEC50'!$A:$BM,MATCH(AJ$1,'B-pEC50'!$A$1:$BM$1,0),FALSE),"")</f>
        <v>9.157</v>
      </c>
      <c r="AK26" s="45" t="str">
        <f>_xlfn.IFNA(VLOOKUP($A26,'B-pEC50'!$A:$BM,MATCH(AK$1,'B-pEC50'!$A$1:$BM$1,0),FALSE),"")</f>
        <v/>
      </c>
      <c r="AL26" s="45" t="str">
        <f>_xlfn.IFNA(VLOOKUP($A26,'B-pEC50'!$A:$BM,MATCH(AL$1,'B-pEC50'!$A$1:$BM$1,0),FALSE),"")</f>
        <v/>
      </c>
      <c r="AM26" s="45" t="str">
        <f>_xlfn.IFNA(VLOOKUP($A26,'B-pEC50'!$A:$BM,MATCH(AM$1,'B-pEC50'!$A$1:$BM$1,0),FALSE),"")</f>
        <v/>
      </c>
      <c r="AN26" s="46" t="str">
        <f>_xlfn.IFNA(VLOOKUP($A26,'B-pEC50'!$A:$BM,MATCH(AN$1,'B-pEC50'!$A$1:$BM$1,0),FALSE),"")</f>
        <v/>
      </c>
      <c r="AO26" s="45">
        <f>_xlfn.IFNA(VLOOKUP($A26,'B-pEC50'!$A:$BM,MATCH(AO$1,'B-pEC50'!$A$1:$BM$1,0),FALSE),"")</f>
        <v>8.9809999999999999</v>
      </c>
      <c r="AP26" s="45" t="str">
        <f>_xlfn.IFNA(VLOOKUP($A26,'B-pEC50'!$A:$BM,MATCH(AP$1,'B-pEC50'!$A$1:$BM$1,0),FALSE),"")</f>
        <v/>
      </c>
      <c r="AQ26" s="47" t="str">
        <f>_xlfn.IFNA(VLOOKUP($A26,'I-pEC50'!$A:$BM,MATCH(AQ$1,'I-pEC50'!$A$1:$BM$1,0),FALSE),"")</f>
        <v/>
      </c>
      <c r="AR26" s="47">
        <f>_xlfn.IFNA(VLOOKUP($A26,'I-pEC50'!$A:$BM,MATCH(AR$1,'I-pEC50'!$A$1:$BM$1,0),FALSE),"")</f>
        <v>8.44</v>
      </c>
      <c r="AS26" s="47">
        <f>_xlfn.IFNA(VLOOKUP($A26,'I-pEC50'!$A:$BM,MATCH(AS$1,'I-pEC50'!$A$1:$BM$1,0),FALSE),"")</f>
        <v>8.44</v>
      </c>
      <c r="AT26" s="47">
        <f>_xlfn.IFNA(VLOOKUP($A26,'I-pEC50'!$A:$BM,MATCH(AT$1,'I-pEC50'!$A$1:$BM$1,0),FALSE),"")</f>
        <v>8.4600000000000009</v>
      </c>
      <c r="AU26" s="47">
        <f>_xlfn.IFNA(VLOOKUP($A26,'I-pEC50'!$A:$BM,MATCH(AU$1,'I-pEC50'!$A$1:$BM$1,0),FALSE),"")</f>
        <v>8.4600000000000009</v>
      </c>
      <c r="AV26" s="47">
        <f>_xlfn.IFNA(VLOOKUP($A26,'I-pEC50'!$A:$BM,MATCH(AV$1,'I-pEC50'!$A$1:$BM$1,0),FALSE),"")</f>
        <v>8.1300000000000008</v>
      </c>
      <c r="AW26" s="47" t="str">
        <f>_xlfn.IFNA(VLOOKUP($A26,'I-pEC50'!$A:$BM,MATCH(AW$1,'I-pEC50'!$A$1:$BM$1,0),FALSE),"")</f>
        <v/>
      </c>
      <c r="AX26" s="47" t="str">
        <f>_xlfn.IFNA(VLOOKUP($A26,'I-pEC50'!$A:$BM,MATCH(AX$1,'I-pEC50'!$A$1:$BM$1,0),FALSE),"")</f>
        <v/>
      </c>
      <c r="AY26" s="47" t="str">
        <f>_xlfn.IFNA(VLOOKUP($A26,'I-pEC50'!$A:$BM,MATCH(AY$1,'I-pEC50'!$A$1:$BM$1,0),FALSE),"")</f>
        <v/>
      </c>
      <c r="AZ26" s="47" t="str">
        <f>_xlfn.IFNA(VLOOKUP($A26,'I-pEC50'!$A:$BM,MATCH(AZ$1,'I-pEC50'!$A$1:$BM$1,0),FALSE),"")</f>
        <v/>
      </c>
      <c r="BA26" s="47">
        <f>_xlfn.IFNA(VLOOKUP($A26,'I-pEC50'!$A:$BM,MATCH(BA$1,'I-pEC50'!$A$1:$BM$1,0),FALSE),"")</f>
        <v>8</v>
      </c>
      <c r="BB26" s="47" t="str">
        <f>_xlfn.IFNA(VLOOKUP($A26,'I-pEC50'!$A:$BM,MATCH(BB$1,'I-pEC50'!$A$1:$BM$1,0),FALSE),"")</f>
        <v/>
      </c>
      <c r="BC26" s="40" t="str">
        <f>_xlfn.IFNA(VLOOKUP($A26,'B-pEC50'!$A:$BM,MATCH(BC$1,'B-pEC50'!$A$1:$BM$1,0),FALSE),"")</f>
        <v/>
      </c>
      <c r="BD26" s="41">
        <f>_xlfn.IFNA(VLOOKUP($A26,'B-pEC50'!$A:$BM,MATCH(BD$1,'B-pEC50'!$A$1:$BM$1,0),FALSE),"")</f>
        <v>0.88811030741410468</v>
      </c>
      <c r="BE26" s="41">
        <f>_xlfn.IFNA(VLOOKUP($A26,'B-pEC50'!$A:$BM,MATCH(BE$1,'B-pEC50'!$A$1:$BM$1,0),FALSE),"")</f>
        <v>0.89014466546112103</v>
      </c>
      <c r="BF26" s="41">
        <f>_xlfn.IFNA(VLOOKUP($A26,'B-pEC50'!$A:$BM,MATCH(BF$1,'B-pEC50'!$A$1:$BM$1,0),FALSE),"")</f>
        <v>0.75565099457504536</v>
      </c>
      <c r="BG26" s="41">
        <f>_xlfn.IFNA(VLOOKUP($A26,'B-pEC50'!$A:$BM,MATCH(BG$1,'B-pEC50'!$A$1:$BM$1,0),FALSE),"")</f>
        <v>0.88856238698010848</v>
      </c>
      <c r="BH26" s="41">
        <f>_xlfn.IFNA(VLOOKUP($A26,'B-pEC50'!$A:$BM,MATCH(BH$1,'B-pEC50'!$A$1:$BM$1,0),FALSE),"")</f>
        <v>0.75519891500904157</v>
      </c>
      <c r="BI26" s="41" t="str">
        <f>_xlfn.IFNA(VLOOKUP($A26,'B-pEC50'!$A:$BM,MATCH(BI$1,'B-pEC50'!$A$1:$BM$1,0),FALSE),"")</f>
        <v/>
      </c>
      <c r="BJ26" s="41" t="str">
        <f>_xlfn.IFNA(VLOOKUP($A26,'B-pEC50'!$A:$BM,MATCH(BJ$1,'B-pEC50'!$A$1:$BM$1,0),FALSE),"")</f>
        <v/>
      </c>
      <c r="BK26" s="41" t="str">
        <f>_xlfn.IFNA(VLOOKUP($A26,'B-pEC50'!$A:$BM,MATCH(BK$1,'B-pEC50'!$A$1:$BM$1,0),FALSE),"")</f>
        <v/>
      </c>
      <c r="BL26" s="41" t="str">
        <f>_xlfn.IFNA(VLOOKUP($A26,'B-pEC50'!$A:$BM,MATCH(BL$1,'B-pEC50'!$A$1:$BM$1,0),FALSE),"")</f>
        <v/>
      </c>
      <c r="BM26" s="41">
        <f>_xlfn.IFNA(VLOOKUP($A26,'B-pEC50'!$A:$BM,MATCH(BM$1,'B-pEC50'!$A$1:$BM$1,0),FALSE),"")</f>
        <v>0.71541591320072329</v>
      </c>
      <c r="BN26" s="41" t="str">
        <f>_xlfn.IFNA(VLOOKUP($A26,'B-pEC50'!$A:$BM,MATCH(BN$1,'B-pEC50'!$A$1:$BM$1,0),FALSE),"")</f>
        <v/>
      </c>
      <c r="BO26" s="47" t="str">
        <f>_xlfn.IFNA(VLOOKUP($A26,'I-pEC50'!$A:$BM,MATCH(BO$1,'I-pEC50'!$A$1:$BM$1,0),FALSE),"")</f>
        <v/>
      </c>
      <c r="BP26" s="47">
        <f>_xlfn.IFNA(VLOOKUP($A26,'I-pEC50'!$A:$BM,MATCH(BP$1,'I-pEC50'!$A$1:$BM$1,0),FALSE),"")</f>
        <v>0.55112651646447142</v>
      </c>
      <c r="BQ26" s="47">
        <f>_xlfn.IFNA(VLOOKUP($A26,'I-pEC50'!$A:$BM,MATCH(BQ$1,'I-pEC50'!$A$1:$BM$1,0),FALSE),"")</f>
        <v>0.55112651646447142</v>
      </c>
      <c r="BR26" s="47">
        <f>_xlfn.IFNA(VLOOKUP($A26,'I-pEC50'!$A:$BM,MATCH(BR$1,'I-pEC50'!$A$1:$BM$1,0),FALSE),"")</f>
        <v>0.55459272097053747</v>
      </c>
      <c r="BS26" s="47">
        <f>_xlfn.IFNA(VLOOKUP($A26,'I-pEC50'!$A:$BM,MATCH(BS$1,'I-pEC50'!$A$1:$BM$1,0),FALSE),"")</f>
        <v>0.55459272097053747</v>
      </c>
      <c r="BT26" s="47">
        <f>_xlfn.IFNA(VLOOKUP($A26,'I-pEC50'!$A:$BM,MATCH(BT$1,'I-pEC50'!$A$1:$BM$1,0),FALSE),"")</f>
        <v>0.4974003466204508</v>
      </c>
      <c r="BU26" s="47" t="str">
        <f>_xlfn.IFNA(VLOOKUP($A26,'I-pEC50'!$A:$BM,MATCH(BU$1,'I-pEC50'!$A$1:$BM$1,0),FALSE),"")</f>
        <v/>
      </c>
      <c r="BV26" s="47" t="str">
        <f>_xlfn.IFNA(VLOOKUP($A26,'I-pEC50'!$A:$BM,MATCH(BV$1,'I-pEC50'!$A$1:$BM$1,0),FALSE),"")</f>
        <v/>
      </c>
      <c r="BW26" s="47" t="str">
        <f>_xlfn.IFNA(VLOOKUP($A26,'I-pEC50'!$A:$BM,MATCH(BW$1,'I-pEC50'!$A$1:$BM$1,0),FALSE),"")</f>
        <v/>
      </c>
      <c r="BX26" s="47" t="str">
        <f>_xlfn.IFNA(VLOOKUP($A26,'I-pEC50'!$A:$BM,MATCH(BX$1,'I-pEC50'!$A$1:$BM$1,0),FALSE),"")</f>
        <v/>
      </c>
      <c r="BY26" s="47">
        <f>_xlfn.IFNA(VLOOKUP($A26,'I-pEC50'!$A:$BM,MATCH(BY$1,'I-pEC50'!$A$1:$BM$1,0),FALSE),"")</f>
        <v>0.47487001733102258</v>
      </c>
      <c r="BZ26" s="47" t="str">
        <f>_xlfn.IFNA(VLOOKUP($A26,'I-pEC50'!$A:$BM,MATCH(BZ$1,'I-pEC50'!$A$1:$BM$1,0),FALSE),"")</f>
        <v/>
      </c>
      <c r="CA26" s="40" t="str">
        <f>_xlfn.IFNA(VLOOKUP($A26,'B-pEC50'!$A:$BM,MATCH(CA$1,'B-pEC50'!$A$1:$BM$1,0),FALSE),"")</f>
        <v/>
      </c>
      <c r="CB26" s="41">
        <f>_xlfn.IFNA(VLOOKUP($A26,'B-pEC50'!$A:$BM,MATCH(CB$1,'B-pEC50'!$A$1:$BM$1,0),FALSE),"")</f>
        <v>0.98835705045278088</v>
      </c>
      <c r="CC26" s="41">
        <f>_xlfn.IFNA(VLOOKUP($A26,'B-pEC50'!$A:$BM,MATCH(CC$1,'B-pEC50'!$A$1:$BM$1,0),FALSE),"")</f>
        <v>1</v>
      </c>
      <c r="CD26" s="41">
        <f>_xlfn.IFNA(VLOOKUP($A26,'B-pEC50'!$A:$BM,MATCH(CD$1,'B-pEC50'!$A$1:$BM$1,0),FALSE),"")</f>
        <v>0.23027166882276959</v>
      </c>
      <c r="CE26" s="41">
        <f>_xlfn.IFNA(VLOOKUP($A26,'B-pEC50'!$A:$BM,MATCH(CE$1,'B-pEC50'!$A$1:$BM$1,0),FALSE),"")</f>
        <v>0.99094437257438595</v>
      </c>
      <c r="CF26" s="41">
        <f>_xlfn.IFNA(VLOOKUP($A26,'B-pEC50'!$A:$BM,MATCH(CF$1,'B-pEC50'!$A$1:$BM$1,0),FALSE),"")</f>
        <v>0.22768434670116458</v>
      </c>
      <c r="CG26" s="41" t="str">
        <f>_xlfn.IFNA(VLOOKUP($A26,'B-pEC50'!$A:$BM,MATCH(CG$1,'B-pEC50'!$A$1:$BM$1,0),FALSE),"")</f>
        <v/>
      </c>
      <c r="CH26" s="41" t="str">
        <f>_xlfn.IFNA(VLOOKUP($A26,'B-pEC50'!$A:$BM,MATCH(CH$1,'B-pEC50'!$A$1:$BM$1,0),FALSE),"")</f>
        <v/>
      </c>
      <c r="CI26" s="41" t="str">
        <f>_xlfn.IFNA(VLOOKUP($A26,'B-pEC50'!$A:$BM,MATCH(CI$1,'B-pEC50'!$A$1:$BM$1,0),FALSE),"")</f>
        <v/>
      </c>
      <c r="CJ26" s="41" t="str">
        <f>_xlfn.IFNA(VLOOKUP($A26,'B-pEC50'!$A:$BM,MATCH(CJ$1,'B-pEC50'!$A$1:$BM$1,0),FALSE),"")</f>
        <v/>
      </c>
      <c r="CK26" s="41">
        <f>_xlfn.IFNA(VLOOKUP($A26,'B-pEC50'!$A:$BM,MATCH(CK$1,'B-pEC50'!$A$1:$BM$1,0),FALSE),"")</f>
        <v>0</v>
      </c>
      <c r="CL26" s="41" t="str">
        <f>_xlfn.IFNA(VLOOKUP($A26,'B-pEC50'!$A:$BM,MATCH(CL$1,'B-pEC50'!$A$1:$BM$1,0),FALSE),"")</f>
        <v/>
      </c>
      <c r="CM26" s="47" t="str">
        <f>_xlfn.IFNA(VLOOKUP($A26,'I-pEC50'!$A:$BQ,MATCH(CM$1,'I-pEC50'!$A$1:$BQ$1,0),FALSE),"")</f>
        <v/>
      </c>
      <c r="CN26" s="47">
        <f>_xlfn.IFNA(VLOOKUP($A26,'I-pEC50'!$A:$BQ,MATCH(CN$1,'I-pEC50'!$A$1:$BQ$1,0),FALSE),"")</f>
        <v>0.95652173913043192</v>
      </c>
      <c r="CO26" s="47">
        <f>_xlfn.IFNA(VLOOKUP($A26,'I-pEC50'!$A:$BQ,MATCH(CO$1,'I-pEC50'!$A$1:$BQ$1,0),FALSE),"")</f>
        <v>0.95652173913043192</v>
      </c>
      <c r="CP26" s="47">
        <f>_xlfn.IFNA(VLOOKUP($A26,'I-pEC50'!$A:$BQ,MATCH(CP$1,'I-pEC50'!$A$1:$BQ$1,0),FALSE),"")</f>
        <v>1</v>
      </c>
      <c r="CQ26" s="47">
        <f>_xlfn.IFNA(VLOOKUP($A26,'I-pEC50'!$A:$BQ,MATCH(CQ$1,'I-pEC50'!$A$1:$BQ$1,0),FALSE),"")</f>
        <v>1</v>
      </c>
      <c r="CR26" s="47">
        <f>_xlfn.IFNA(VLOOKUP($A26,'I-pEC50'!$A:$BQ,MATCH(CR$1,'I-pEC50'!$A$1:$BQ$1,0),FALSE),"")</f>
        <v>0.28260869565217511</v>
      </c>
      <c r="CS26" s="47" t="str">
        <f>_xlfn.IFNA(VLOOKUP($A26,'I-pEC50'!$A:$BQ,MATCH(CS$1,'I-pEC50'!$A$1:$BQ$1,0),FALSE),"")</f>
        <v/>
      </c>
      <c r="CT26" s="47" t="str">
        <f>_xlfn.IFNA(VLOOKUP($A26,'I-pEC50'!$A:$BQ,MATCH(CT$1,'I-pEC50'!$A$1:$BQ$1,0),FALSE),"")</f>
        <v/>
      </c>
      <c r="CU26" s="47" t="str">
        <f>_xlfn.IFNA(VLOOKUP($A26,'I-pEC50'!$A:$BQ,MATCH(CU$1,'I-pEC50'!$A$1:$BQ$1,0),FALSE),"")</f>
        <v/>
      </c>
      <c r="CV26" s="47" t="str">
        <f>_xlfn.IFNA(VLOOKUP($A26,'I-pEC50'!$A:$BQ,MATCH(CV$1,'I-pEC50'!$A$1:$BQ$1,0),FALSE),"")</f>
        <v/>
      </c>
      <c r="CW26" s="47">
        <f>_xlfn.IFNA(VLOOKUP($A26,'I-pEC50'!$A:$BQ,MATCH(CW$1,'I-pEC50'!$A$1:$BQ$1,0),FALSE),"")</f>
        <v>0</v>
      </c>
      <c r="CX26" s="47" t="str">
        <f>_xlfn.IFNA(VLOOKUP($A26,'I-pEC50'!$A:$BQ,MATCH(CX$1,'I-pEC50'!$A$1:$BQ$1,0),FALSE),"")</f>
        <v/>
      </c>
      <c r="CY26" s="105" t="str">
        <f>_xlfn.IFNA(VLOOKUP($A26,'B-pEC50'!$A:$IC,MATCH(CY$1,'B-pEC50'!$A$1:$IC$1,0),FALSE),"")</f>
        <v/>
      </c>
      <c r="CZ26" s="47">
        <f>_xlfn.IFNA(VLOOKUP($A26,'B-pEC50'!$A:$IC,MATCH(CZ$1,'B-pEC50'!$A$1:$IC$1,0),FALSE),"")</f>
        <v>9.7539999999999996</v>
      </c>
      <c r="DA26" s="47" t="str">
        <f>_xlfn.IFNA(VLOOKUP($A26,'B-pEC50'!$A:$IC,MATCH(DA$1,'B-pEC50'!$A$1:$IC$1,0),FALSE),"")</f>
        <v/>
      </c>
      <c r="DB26" s="47">
        <f>_xlfn.IFNA(VLOOKUP($A26,'B-pEC50'!$A:$IC,MATCH(DB$1,'B-pEC50'!$A$1:$IC$1,0),FALSE),"")</f>
        <v>8.9809999999999999</v>
      </c>
      <c r="DC26" s="47" t="str">
        <f>_xlfn.IFNA(VLOOKUP($A26,'I-pEC50'!$A:$IC,MATCH(DC$1,'I-pEC50'!$A$1:$IC$1,0),FALSE),"")</f>
        <v/>
      </c>
      <c r="DD26" s="47">
        <f>_xlfn.IFNA(VLOOKUP($A26,'I-pEC50'!$A:$IC,MATCH(DD$1,'I-pEC50'!$A$1:$IC$1,0),FALSE),"")</f>
        <v>8.4600000000000009</v>
      </c>
      <c r="DE26" s="47" t="str">
        <f>_xlfn.IFNA(VLOOKUP($A26,'I-pEC50'!$A:$IC,MATCH(DE$1,'I-pEC50'!$A$1:$IC$1,0),FALSE),"")</f>
        <v/>
      </c>
      <c r="DF26" s="47">
        <f>_xlfn.IFNA(VLOOKUP($A26,'I-pEC50'!$A:$IC,MATCH(DF$1,'I-pEC50'!$A$1:$IC$1,0),FALSE),"")</f>
        <v>8</v>
      </c>
      <c r="DG26" s="105" t="str">
        <f>_xlfn.IFNA(VLOOKUP($A26,'B-pEC50'!$A:$IC,MATCH(DG$1,'B-pEC50'!$A$1:$IC$1,0),FALSE),"")</f>
        <v/>
      </c>
      <c r="DH26" s="47">
        <f>_xlfn.IFNA(VLOOKUP($A26,'B-pEC50'!$A:$IC,MATCH(DH$1,'B-pEC50'!$A$1:$IC$1,0),FALSE),"")</f>
        <v>9.5123999999999995</v>
      </c>
      <c r="DI26" s="47" t="str">
        <f>_xlfn.IFNA(VLOOKUP($A26,'B-pEC50'!$A:$IC,MATCH(DI$1,'B-pEC50'!$A$1:$IC$1,0),FALSE),"")</f>
        <v/>
      </c>
      <c r="DJ26" s="47">
        <f>_xlfn.IFNA(VLOOKUP($A26,'B-pEC50'!$A:$IC,MATCH(DJ$1,'B-pEC50'!$A$1:$IC$1,0),FALSE),"")</f>
        <v>8.9809999999999999</v>
      </c>
      <c r="DK26" s="47" t="str">
        <f>_xlfn.IFNA(VLOOKUP($A26,'I-pEC50'!$A:$IC,MATCH(DK$1,'I-pEC50'!$A$1:$IC$1,0),FALSE),"")</f>
        <v/>
      </c>
      <c r="DL26" s="47">
        <f>_xlfn.IFNA(VLOOKUP($A26,'I-pEC50'!$A:$IC,MATCH(DL$1,'I-pEC50'!$A$1:$IC$1,0),FALSE),"")</f>
        <v>8.3859999999999992</v>
      </c>
      <c r="DM26" s="47" t="str">
        <f>_xlfn.IFNA(VLOOKUP($A26,'I-pEC50'!$A:$IC,MATCH(DM$1,'I-pEC50'!$A$1:$IC$1,0),FALSE),"")</f>
        <v/>
      </c>
      <c r="DN26" s="47">
        <f>_xlfn.IFNA(VLOOKUP($A26,'I-pEC50'!$A:$IC,MATCH(DN$1,'I-pEC50'!$A$1:$IC$1,0),FALSE),"")</f>
        <v>8</v>
      </c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</row>
    <row r="27" spans="1:139" s="49" customFormat="1" x14ac:dyDescent="0.2">
      <c r="A27" s="29" t="s">
        <v>151</v>
      </c>
      <c r="B27" s="333" t="str">
        <f>VLOOKUP($A27,BI!$A:$Q,MATCH(B$1,BI!$A$1:$Q$1,0),FALSE)</f>
        <v/>
      </c>
      <c r="C27" s="373">
        <f>VLOOKUP($A27,BI!$A:$Q,MATCH(C$1,BI!$A$1:$Q$1,0),FALSE)</f>
        <v>1</v>
      </c>
      <c r="D27" s="373">
        <f>VLOOKUP($A27,BI!$A:$Q,MATCH(D$1,BI!$A$1:$Q$1,0),FALSE)</f>
        <v>1</v>
      </c>
      <c r="E27" s="373">
        <f>VLOOKUP($A27,BI!$A:$Q,MATCH(E$1,BI!$A$1:$Q$1,0),FALSE)</f>
        <v>1</v>
      </c>
      <c r="F27" s="373">
        <f>VLOOKUP($A27,BI!$A:$Q,MATCH(F$1,BI!$A$1:$Q$1,0),FALSE)</f>
        <v>1</v>
      </c>
      <c r="G27" s="373">
        <f>VLOOKUP($A27,BI!$A:$Q,MATCH(G$1,BI!$A$1:$Q$1,0),FALSE)</f>
        <v>1</v>
      </c>
      <c r="H27" s="373" t="str">
        <f>VLOOKUP($A27,BI!$A:$Q,MATCH(H$1,BI!$A$1:$Q$1,0),FALSE)</f>
        <v/>
      </c>
      <c r="I27" s="373" t="str">
        <f>VLOOKUP($A27,BI!$A:$Q,MATCH(I$1,BI!$A$1:$Q$1,0),FALSE)</f>
        <v/>
      </c>
      <c r="J27" s="373" t="str">
        <f>VLOOKUP($A27,BI!$A:$Q,MATCH(J$1,BI!$A$1:$Q$1,0),FALSE)</f>
        <v/>
      </c>
      <c r="K27" s="373" t="str">
        <f>VLOOKUP($A27,BI!$A:$Q,MATCH(K$1,BI!$A$1:$Q$1,0),FALSE)</f>
        <v/>
      </c>
      <c r="L27" s="373" t="str">
        <f>VLOOKUP($A27,BI!$A:$Q,MATCH(L$1,BI!$A$1:$Q$1,0),FALSE)</f>
        <v/>
      </c>
      <c r="M27" s="373" t="str">
        <f>VLOOKUP($A27,BI!$A:$Q,MATCH(M$1,BI!$A$1:$Q$1,0),FALSE)</f>
        <v/>
      </c>
      <c r="N27" s="49">
        <f t="shared" si="1"/>
        <v>5</v>
      </c>
      <c r="O27" s="49" t="str">
        <f>VLOOKUP($A27,BI!$A:$Q,MATCH(O$1,BI!$A$1:$Q$1,0),FALSE)</f>
        <v/>
      </c>
      <c r="P27" s="37">
        <f>VLOOKUP($A27,BI!$A:$Q,MATCH(P$1,BI!$A$1:$Q$1,0),FALSE)</f>
        <v>1</v>
      </c>
      <c r="Q27" s="37">
        <f>VLOOKUP($A27,BI!$A:$Q,MATCH(Q$1,BI!$A$1:$Q$1,0),FALSE)</f>
        <v>1</v>
      </c>
      <c r="R27" s="37" t="str">
        <f>VLOOKUP($A27,BI!$A:$Q,MATCH(R$1,BI!$A$1:$Q$1,0),FALSE)</f>
        <v/>
      </c>
      <c r="S27" s="37">
        <f t="shared" si="0"/>
        <v>2</v>
      </c>
      <c r="T27" s="61" cm="1">
        <f t="array" ref="T27">IFERROR(IF(N27&gt;2,RSQ(IF($B27:$M27&lt;&gt;"",AE27:AP27,""),IF($B27:$M27&lt;&gt;"",AQ27:BB27,"")),""),"")</f>
        <v>0.12486157950369929</v>
      </c>
      <c r="U27" s="51" cm="1">
        <f t="array" ref="U27">IFERROR(IF($N27&gt;2,RSQ(IF($AE27:$AP27&lt;&gt;"",BC27:BN27,""),IF($AE27:$AP27&lt;&gt;"",BO27:BZ27,"")),""),"")</f>
        <v>0.12486157950369889</v>
      </c>
      <c r="V27" s="51" cm="1">
        <f t="array" ref="V27">IFERROR(IF($N27&gt;2,RSQ(IF($B27:$M27&lt;&gt;"",CA27:CL27,""),IF($B27:$M27&lt;&gt;"",CM27:CX27,"")),""),"")</f>
        <v>0.12486157950369925</v>
      </c>
      <c r="W27" s="61" t="str" cm="1">
        <f t="array" ref="W27">IFERROR(IF(AND($S27&gt;2,$N27&gt;2),RSQ(IF($B27:$M27&lt;&gt;"",AE27:AP27,""),IF($B27:$M27&lt;&gt;"",AQ27:BB27,"")),""),"")</f>
        <v/>
      </c>
      <c r="X27" s="51" t="str" cm="1">
        <f t="array" ref="X27">IFERROR(IF(AND($S27&gt;2,$N27&gt;2),RSQ(IF($AE27:$AP27&lt;&gt;"",BC27:BN27,""),IF($AE27:$AP27&lt;&gt;"",BO27:BZ27,"")),""),"")</f>
        <v/>
      </c>
      <c r="Y27" s="61" cm="1">
        <f t="array" ref="Y27">IFERROR(IF(COUNT(C27:G27)&gt;2,RSQ(IF($C27:$G27&lt;&gt;"",AF27:AJ27,""),IF($C27:$G27&lt;&gt;"",AR27:AV27,"")),""),"")</f>
        <v>0.12486157950369929</v>
      </c>
      <c r="Z27" s="51" cm="1">
        <f t="array" ref="Z27">IFERROR(IF(COUNT(C27:G27)&gt;2,RSQ(IF($C27:$G27&lt;&gt;"",BD27:BH27,""),IF($C27:$G27&lt;&gt;"",BP27:BT27,"")),""),"")</f>
        <v>0.12486157950369889</v>
      </c>
      <c r="AA27" s="51" t="str" cm="1">
        <f t="array" ref="AA27">IFERROR(IF(COUNT(H27:K27)&gt;2,RSQ(IF($H27:$K27&lt;&gt;"",AK27:AN27,""),IF($H27:$K27&lt;&gt;"",AW27:AZ27,"")),""),"")</f>
        <v/>
      </c>
      <c r="AB27" s="51" t="str" cm="1">
        <f t="array" ref="AB27">IFERROR(IF(COUNT(H27:K27)&gt;2,RSQ(IF($H27:$K27&lt;&gt;"",BI27:BL27,""),IF($H27:$K27&lt;&gt;"",BU27:BX27,"")),""),"")</f>
        <v/>
      </c>
      <c r="AC27" s="61" t="str" cm="1">
        <f t="array" ref="AC27">IFERROR(IF($S27&gt;2,RSQ(IF($O27:$R27&lt;&gt;"",CY27:DB27,""),IF($O27:$R27&lt;&gt;"",DC27:DF27,"")),""),"")</f>
        <v/>
      </c>
      <c r="AD27" s="51" t="str" cm="1">
        <f t="array" ref="AD27">IFERROR(IF($S27&gt;2,RSQ(IF($O27:$R27&lt;&gt;"",DG27:DJ27,""),IF($O27:$R27&lt;&gt;"",DK27:DN27,"")),""),"")</f>
        <v/>
      </c>
      <c r="AE27" s="44" t="str">
        <f>_xlfn.IFNA(VLOOKUP($A27,'B-pEC50'!$A:$BM,MATCH(AE$1,'B-pEC50'!$A$1:$BM$1,0),FALSE),"")</f>
        <v/>
      </c>
      <c r="AF27" s="46">
        <f>_xlfn.IFNA(VLOOKUP($A27,'B-pEC50'!$A:$BM,MATCH(AF$1,'B-pEC50'!$A$1:$BM$1,0),FALSE),"")</f>
        <v>10.16</v>
      </c>
      <c r="AG27" s="46">
        <f>_xlfn.IFNA(VLOOKUP($A27,'B-pEC50'!$A:$BM,MATCH(AG$1,'B-pEC50'!$A$1:$BM$1,0),FALSE),"")</f>
        <v>10.220000000000001</v>
      </c>
      <c r="AH27" s="46">
        <f>_xlfn.IFNA(VLOOKUP($A27,'B-pEC50'!$A:$BM,MATCH(AH$1,'B-pEC50'!$A$1:$BM$1,0),FALSE),"")</f>
        <v>10.36</v>
      </c>
      <c r="AI27" s="46">
        <f>_xlfn.IFNA(VLOOKUP($A27,'B-pEC50'!$A:$BM,MATCH(AI$1,'B-pEC50'!$A$1:$BM$1,0),FALSE),"")</f>
        <v>10.65</v>
      </c>
      <c r="AJ27" s="46">
        <f>_xlfn.IFNA(VLOOKUP($A27,'B-pEC50'!$A:$BM,MATCH(AJ$1,'B-pEC50'!$A$1:$BM$1,0),FALSE),"")</f>
        <v>11.25</v>
      </c>
      <c r="AK27" s="45" t="str">
        <f>_xlfn.IFNA(VLOOKUP($A27,'B-pEC50'!$A:$BM,MATCH(AK$1,'B-pEC50'!$A$1:$BM$1,0),FALSE),"")</f>
        <v/>
      </c>
      <c r="AL27" s="45" t="str">
        <f>_xlfn.IFNA(VLOOKUP($A27,'B-pEC50'!$A:$BM,MATCH(AL$1,'B-pEC50'!$A$1:$BM$1,0),FALSE),"")</f>
        <v/>
      </c>
      <c r="AM27" s="45" t="str">
        <f>_xlfn.IFNA(VLOOKUP($A27,'B-pEC50'!$A:$BM,MATCH(AM$1,'B-pEC50'!$A$1:$BM$1,0),FALSE),"")</f>
        <v/>
      </c>
      <c r="AN27" s="46" t="str">
        <f>_xlfn.IFNA(VLOOKUP($A27,'B-pEC50'!$A:$BM,MATCH(AN$1,'B-pEC50'!$A$1:$BM$1,0),FALSE),"")</f>
        <v/>
      </c>
      <c r="AO27" s="45" t="str">
        <f>_xlfn.IFNA(VLOOKUP($A27,'B-pEC50'!$A:$BM,MATCH(AO$1,'B-pEC50'!$A$1:$BM$1,0),FALSE),"")</f>
        <v/>
      </c>
      <c r="AP27" s="45" t="str">
        <f>_xlfn.IFNA(VLOOKUP($A27,'B-pEC50'!$A:$BM,MATCH(AP$1,'B-pEC50'!$A$1:$BM$1,0),FALSE),"")</f>
        <v/>
      </c>
      <c r="AQ27" s="47" t="str">
        <f>_xlfn.IFNA(VLOOKUP($A27,'I-pEC50'!$A:$BM,MATCH(AQ$1,'I-pEC50'!$A$1:$BM$1,0),FALSE),"")</f>
        <v/>
      </c>
      <c r="AR27" s="47">
        <f>_xlfn.IFNA(VLOOKUP($A27,'I-pEC50'!$A:$BM,MATCH(AR$1,'I-pEC50'!$A$1:$BM$1,0),FALSE),"")</f>
        <v>7.84</v>
      </c>
      <c r="AS27" s="47">
        <f>_xlfn.IFNA(VLOOKUP($A27,'I-pEC50'!$A:$BM,MATCH(AS$1,'I-pEC50'!$A$1:$BM$1,0),FALSE),"")</f>
        <v>7.84</v>
      </c>
      <c r="AT27" s="47">
        <f>_xlfn.IFNA(VLOOKUP($A27,'I-pEC50'!$A:$BM,MATCH(AT$1,'I-pEC50'!$A$1:$BM$1,0),FALSE),"")</f>
        <v>7.52</v>
      </c>
      <c r="AU27" s="47">
        <f>_xlfn.IFNA(VLOOKUP($A27,'I-pEC50'!$A:$BM,MATCH(AU$1,'I-pEC50'!$A$1:$BM$1,0),FALSE),"")</f>
        <v>7.52</v>
      </c>
      <c r="AV27" s="47">
        <f>_xlfn.IFNA(VLOOKUP($A27,'I-pEC50'!$A:$BM,MATCH(AV$1,'I-pEC50'!$A$1:$BM$1,0),FALSE),"")</f>
        <v>7.68</v>
      </c>
      <c r="AW27" s="47" t="str">
        <f>_xlfn.IFNA(VLOOKUP($A27,'I-pEC50'!$A:$BM,MATCH(AW$1,'I-pEC50'!$A$1:$BM$1,0),FALSE),"")</f>
        <v/>
      </c>
      <c r="AX27" s="47" t="str">
        <f>_xlfn.IFNA(VLOOKUP($A27,'I-pEC50'!$A:$BM,MATCH(AX$1,'I-pEC50'!$A$1:$BM$1,0),FALSE),"")</f>
        <v/>
      </c>
      <c r="AY27" s="47" t="str">
        <f>_xlfn.IFNA(VLOOKUP($A27,'I-pEC50'!$A:$BM,MATCH(AY$1,'I-pEC50'!$A$1:$BM$1,0),FALSE),"")</f>
        <v/>
      </c>
      <c r="AZ27" s="47" t="str">
        <f>_xlfn.IFNA(VLOOKUP($A27,'I-pEC50'!$A:$BM,MATCH(AZ$1,'I-pEC50'!$A$1:$BM$1,0),FALSE),"")</f>
        <v/>
      </c>
      <c r="BA27" s="47" t="str">
        <f>_xlfn.IFNA(VLOOKUP($A27,'I-pEC50'!$A:$BM,MATCH(BA$1,'I-pEC50'!$A$1:$BM$1,0),FALSE),"")</f>
        <v/>
      </c>
      <c r="BB27" s="47" t="str">
        <f>_xlfn.IFNA(VLOOKUP($A27,'I-pEC50'!$A:$BM,MATCH(BB$1,'I-pEC50'!$A$1:$BM$1,0),FALSE),"")</f>
        <v/>
      </c>
      <c r="BC27" s="40" t="str">
        <f>_xlfn.IFNA(VLOOKUP($A27,'B-pEC50'!$A:$BM,MATCH(BC$1,'B-pEC50'!$A$1:$BM$1,0),FALSE),"")</f>
        <v/>
      </c>
      <c r="BD27" s="41">
        <f>_xlfn.IFNA(VLOOKUP($A27,'B-pEC50'!$A:$BM,MATCH(BD$1,'B-pEC50'!$A$1:$BM$1,0),FALSE),"")</f>
        <v>0.98191681735985537</v>
      </c>
      <c r="BE27" s="41">
        <f>_xlfn.IFNA(VLOOKUP($A27,'B-pEC50'!$A:$BM,MATCH(BE$1,'B-pEC50'!$A$1:$BM$1,0),FALSE),"")</f>
        <v>0.99547920433996395</v>
      </c>
      <c r="BF27" s="41">
        <f>_xlfn.IFNA(VLOOKUP($A27,'B-pEC50'!$A:$BM,MATCH(BF$1,'B-pEC50'!$A$1:$BM$1,0),FALSE),"")</f>
        <v>1.0271247739602167</v>
      </c>
      <c r="BG27" s="41">
        <f>_xlfn.IFNA(VLOOKUP($A27,'B-pEC50'!$A:$BM,MATCH(BG$1,'B-pEC50'!$A$1:$BM$1,0),FALSE),"")</f>
        <v>1.0926763110307414</v>
      </c>
      <c r="BH27" s="41">
        <f>_xlfn.IFNA(VLOOKUP($A27,'B-pEC50'!$A:$BM,MATCH(BH$1,'B-pEC50'!$A$1:$BM$1,0),FALSE),"")</f>
        <v>1.2283001808318263</v>
      </c>
      <c r="BI27" s="41" t="str">
        <f>_xlfn.IFNA(VLOOKUP($A27,'B-pEC50'!$A:$BM,MATCH(BI$1,'B-pEC50'!$A$1:$BM$1,0),FALSE),"")</f>
        <v/>
      </c>
      <c r="BJ27" s="41" t="str">
        <f>_xlfn.IFNA(VLOOKUP($A27,'B-pEC50'!$A:$BM,MATCH(BJ$1,'B-pEC50'!$A$1:$BM$1,0),FALSE),"")</f>
        <v/>
      </c>
      <c r="BK27" s="41" t="str">
        <f>_xlfn.IFNA(VLOOKUP($A27,'B-pEC50'!$A:$BM,MATCH(BK$1,'B-pEC50'!$A$1:$BM$1,0),FALSE),"")</f>
        <v/>
      </c>
      <c r="BL27" s="41" t="str">
        <f>_xlfn.IFNA(VLOOKUP($A27,'B-pEC50'!$A:$BM,MATCH(BL$1,'B-pEC50'!$A$1:$BM$1,0),FALSE),"")</f>
        <v/>
      </c>
      <c r="BM27" s="41" t="str">
        <f>_xlfn.IFNA(VLOOKUP($A27,'B-pEC50'!$A:$BM,MATCH(BM$1,'B-pEC50'!$A$1:$BM$1,0),FALSE),"")</f>
        <v/>
      </c>
      <c r="BN27" s="41" t="str">
        <f>_xlfn.IFNA(VLOOKUP($A27,'B-pEC50'!$A:$BM,MATCH(BN$1,'B-pEC50'!$A$1:$BM$1,0),FALSE),"")</f>
        <v/>
      </c>
      <c r="BO27" s="47" t="str">
        <f>_xlfn.IFNA(VLOOKUP($A27,'I-pEC50'!$A:$BM,MATCH(BO$1,'I-pEC50'!$A$1:$BM$1,0),FALSE),"")</f>
        <v/>
      </c>
      <c r="BP27" s="47">
        <f>_xlfn.IFNA(VLOOKUP($A27,'I-pEC50'!$A:$BM,MATCH(BP$1,'I-pEC50'!$A$1:$BM$1,0),FALSE),"")</f>
        <v>0.44714038128249572</v>
      </c>
      <c r="BQ27" s="47">
        <f>_xlfn.IFNA(VLOOKUP($A27,'I-pEC50'!$A:$BM,MATCH(BQ$1,'I-pEC50'!$A$1:$BM$1,0),FALSE),"")</f>
        <v>0.44714038128249572</v>
      </c>
      <c r="BR27" s="47">
        <f>_xlfn.IFNA(VLOOKUP($A27,'I-pEC50'!$A:$BM,MATCH(BR$1,'I-pEC50'!$A$1:$BM$1,0),FALSE),"")</f>
        <v>0.39168110918544191</v>
      </c>
      <c r="BS27" s="47">
        <f>_xlfn.IFNA(VLOOKUP($A27,'I-pEC50'!$A:$BM,MATCH(BS$1,'I-pEC50'!$A$1:$BM$1,0),FALSE),"")</f>
        <v>0.39168110918544191</v>
      </c>
      <c r="BT27" s="47">
        <f>_xlfn.IFNA(VLOOKUP($A27,'I-pEC50'!$A:$BM,MATCH(BT$1,'I-pEC50'!$A$1:$BM$1,0),FALSE),"")</f>
        <v>0.41941074523396882</v>
      </c>
      <c r="BU27" s="47" t="str">
        <f>_xlfn.IFNA(VLOOKUP($A27,'I-pEC50'!$A:$BM,MATCH(BU$1,'I-pEC50'!$A$1:$BM$1,0),FALSE),"")</f>
        <v/>
      </c>
      <c r="BV27" s="47" t="str">
        <f>_xlfn.IFNA(VLOOKUP($A27,'I-pEC50'!$A:$BM,MATCH(BV$1,'I-pEC50'!$A$1:$BM$1,0),FALSE),"")</f>
        <v/>
      </c>
      <c r="BW27" s="47" t="str">
        <f>_xlfn.IFNA(VLOOKUP($A27,'I-pEC50'!$A:$BM,MATCH(BW$1,'I-pEC50'!$A$1:$BM$1,0),FALSE),"")</f>
        <v/>
      </c>
      <c r="BX27" s="47" t="str">
        <f>_xlfn.IFNA(VLOOKUP($A27,'I-pEC50'!$A:$BM,MATCH(BX$1,'I-pEC50'!$A$1:$BM$1,0),FALSE),"")</f>
        <v/>
      </c>
      <c r="BY27" s="47" t="str">
        <f>_xlfn.IFNA(VLOOKUP($A27,'I-pEC50'!$A:$BM,MATCH(BY$1,'I-pEC50'!$A$1:$BM$1,0),FALSE),"")</f>
        <v/>
      </c>
      <c r="BZ27" s="47" t="str">
        <f>_xlfn.IFNA(VLOOKUP($A27,'I-pEC50'!$A:$BM,MATCH(BZ$1,'I-pEC50'!$A$1:$BM$1,0),FALSE),"")</f>
        <v/>
      </c>
      <c r="CA27" s="40" t="str">
        <f>_xlfn.IFNA(VLOOKUP($A27,'B-pEC50'!$A:$BM,MATCH(CA$1,'B-pEC50'!$A$1:$BM$1,0),FALSE),"")</f>
        <v/>
      </c>
      <c r="CB27" s="41">
        <f>_xlfn.IFNA(VLOOKUP($A27,'B-pEC50'!$A:$BM,MATCH(CB$1,'B-pEC50'!$A$1:$BM$1,0),FALSE),"")</f>
        <v>0</v>
      </c>
      <c r="CC27" s="41">
        <f>_xlfn.IFNA(VLOOKUP($A27,'B-pEC50'!$A:$BM,MATCH(CC$1,'B-pEC50'!$A$1:$BM$1,0),FALSE),"")</f>
        <v>5.5045871559633489E-2</v>
      </c>
      <c r="CD27" s="41">
        <f>_xlfn.IFNA(VLOOKUP($A27,'B-pEC50'!$A:$BM,MATCH(CD$1,'B-pEC50'!$A$1:$BM$1,0),FALSE),"")</f>
        <v>0.18348623853210946</v>
      </c>
      <c r="CE27" s="41">
        <f>_xlfn.IFNA(VLOOKUP($A27,'B-pEC50'!$A:$BM,MATCH(CE$1,'B-pEC50'!$A$1:$BM$1,0),FALSE),"")</f>
        <v>0.44954128440366997</v>
      </c>
      <c r="CF27" s="41">
        <f>_xlfn.IFNA(VLOOKUP($A27,'B-pEC50'!$A:$BM,MATCH(CF$1,'B-pEC50'!$A$1:$BM$1,0),FALSE),"")</f>
        <v>1</v>
      </c>
      <c r="CG27" s="41" t="str">
        <f>_xlfn.IFNA(VLOOKUP($A27,'B-pEC50'!$A:$BM,MATCH(CG$1,'B-pEC50'!$A$1:$BM$1,0),FALSE),"")</f>
        <v/>
      </c>
      <c r="CH27" s="41" t="str">
        <f>_xlfn.IFNA(VLOOKUP($A27,'B-pEC50'!$A:$BM,MATCH(CH$1,'B-pEC50'!$A$1:$BM$1,0),FALSE),"")</f>
        <v/>
      </c>
      <c r="CI27" s="41" t="str">
        <f>_xlfn.IFNA(VLOOKUP($A27,'B-pEC50'!$A:$BM,MATCH(CI$1,'B-pEC50'!$A$1:$BM$1,0),FALSE),"")</f>
        <v/>
      </c>
      <c r="CJ27" s="41" t="str">
        <f>_xlfn.IFNA(VLOOKUP($A27,'B-pEC50'!$A:$BM,MATCH(CJ$1,'B-pEC50'!$A$1:$BM$1,0),FALSE),"")</f>
        <v/>
      </c>
      <c r="CK27" s="41" t="str">
        <f>_xlfn.IFNA(VLOOKUP($A27,'B-pEC50'!$A:$BM,MATCH(CK$1,'B-pEC50'!$A$1:$BM$1,0),FALSE),"")</f>
        <v/>
      </c>
      <c r="CL27" s="41" t="str">
        <f>_xlfn.IFNA(VLOOKUP($A27,'B-pEC50'!$A:$BM,MATCH(CL$1,'B-pEC50'!$A$1:$BM$1,0),FALSE),"")</f>
        <v/>
      </c>
      <c r="CM27" s="47" t="str">
        <f>_xlfn.IFNA(VLOOKUP($A27,'I-pEC50'!$A:$BQ,MATCH(CM$1,'I-pEC50'!$A$1:$BQ$1,0),FALSE),"")</f>
        <v/>
      </c>
      <c r="CN27" s="47">
        <f>_xlfn.IFNA(VLOOKUP($A27,'I-pEC50'!$A:$BQ,MATCH(CN$1,'I-pEC50'!$A$1:$BQ$1,0),FALSE),"")</f>
        <v>1</v>
      </c>
      <c r="CO27" s="47">
        <f>_xlfn.IFNA(VLOOKUP($A27,'I-pEC50'!$A:$BQ,MATCH(CO$1,'I-pEC50'!$A$1:$BQ$1,0),FALSE),"")</f>
        <v>1</v>
      </c>
      <c r="CP27" s="47">
        <f>_xlfn.IFNA(VLOOKUP($A27,'I-pEC50'!$A:$BQ,MATCH(CP$1,'I-pEC50'!$A$1:$BQ$1,0),FALSE),"")</f>
        <v>0</v>
      </c>
      <c r="CQ27" s="47">
        <f>_xlfn.IFNA(VLOOKUP($A27,'I-pEC50'!$A:$BQ,MATCH(CQ$1,'I-pEC50'!$A$1:$BQ$1,0),FALSE),"")</f>
        <v>0</v>
      </c>
      <c r="CR27" s="47">
        <f>_xlfn.IFNA(VLOOKUP($A27,'I-pEC50'!$A:$BQ,MATCH(CR$1,'I-pEC50'!$A$1:$BQ$1,0),FALSE),"")</f>
        <v>0.5</v>
      </c>
      <c r="CS27" s="47" t="str">
        <f>_xlfn.IFNA(VLOOKUP($A27,'I-pEC50'!$A:$BQ,MATCH(CS$1,'I-pEC50'!$A$1:$BQ$1,0),FALSE),"")</f>
        <v/>
      </c>
      <c r="CT27" s="47" t="str">
        <f>_xlfn.IFNA(VLOOKUP($A27,'I-pEC50'!$A:$BQ,MATCH(CT$1,'I-pEC50'!$A$1:$BQ$1,0),FALSE),"")</f>
        <v/>
      </c>
      <c r="CU27" s="47" t="str">
        <f>_xlfn.IFNA(VLOOKUP($A27,'I-pEC50'!$A:$BQ,MATCH(CU$1,'I-pEC50'!$A$1:$BQ$1,0),FALSE),"")</f>
        <v/>
      </c>
      <c r="CV27" s="47" t="str">
        <f>_xlfn.IFNA(VLOOKUP($A27,'I-pEC50'!$A:$BQ,MATCH(CV$1,'I-pEC50'!$A$1:$BQ$1,0),FALSE),"")</f>
        <v/>
      </c>
      <c r="CW27" s="47" t="str">
        <f>_xlfn.IFNA(VLOOKUP($A27,'I-pEC50'!$A:$BQ,MATCH(CW$1,'I-pEC50'!$A$1:$BQ$1,0),FALSE),"")</f>
        <v/>
      </c>
      <c r="CX27" s="47" t="str">
        <f>_xlfn.IFNA(VLOOKUP($A27,'I-pEC50'!$A:$BQ,MATCH(CX$1,'I-pEC50'!$A$1:$BQ$1,0),FALSE),"")</f>
        <v/>
      </c>
      <c r="CY27" s="105" t="str">
        <f>_xlfn.IFNA(VLOOKUP($A27,'B-pEC50'!$A:$IC,MATCH(CY$1,'B-pEC50'!$A$1:$IC$1,0),FALSE),"")</f>
        <v/>
      </c>
      <c r="CZ27" s="47">
        <f>_xlfn.IFNA(VLOOKUP($A27,'B-pEC50'!$A:$IC,MATCH(CZ$1,'B-pEC50'!$A$1:$IC$1,0),FALSE),"")</f>
        <v>11.25</v>
      </c>
      <c r="DA27" s="47" t="str">
        <f>_xlfn.IFNA(VLOOKUP($A27,'B-pEC50'!$A:$IC,MATCH(DA$1,'B-pEC50'!$A$1:$IC$1,0),FALSE),"")</f>
        <v/>
      </c>
      <c r="DB27" s="47" t="str">
        <f>_xlfn.IFNA(VLOOKUP($A27,'B-pEC50'!$A:$IC,MATCH(DB$1,'B-pEC50'!$A$1:$IC$1,0),FALSE),"")</f>
        <v/>
      </c>
      <c r="DC27" s="47" t="str">
        <f>_xlfn.IFNA(VLOOKUP($A27,'I-pEC50'!$A:$IC,MATCH(DC$1,'I-pEC50'!$A$1:$IC$1,0),FALSE),"")</f>
        <v/>
      </c>
      <c r="DD27" s="47">
        <f>_xlfn.IFNA(VLOOKUP($A27,'I-pEC50'!$A:$IC,MATCH(DD$1,'I-pEC50'!$A$1:$IC$1,0),FALSE),"")</f>
        <v>7.84</v>
      </c>
      <c r="DE27" s="47" t="str">
        <f>_xlfn.IFNA(VLOOKUP($A27,'I-pEC50'!$A:$IC,MATCH(DE$1,'I-pEC50'!$A$1:$IC$1,0),FALSE),"")</f>
        <v/>
      </c>
      <c r="DF27" s="47" t="str">
        <f>_xlfn.IFNA(VLOOKUP($A27,'I-pEC50'!$A:$IC,MATCH(DF$1,'I-pEC50'!$A$1:$IC$1,0),FALSE),"")</f>
        <v/>
      </c>
      <c r="DG27" s="105" t="str">
        <f>_xlfn.IFNA(VLOOKUP($A27,'B-pEC50'!$A:$IC,MATCH(DG$1,'B-pEC50'!$A$1:$IC$1,0),FALSE),"")</f>
        <v/>
      </c>
      <c r="DH27" s="47">
        <f>_xlfn.IFNA(VLOOKUP($A27,'B-pEC50'!$A:$IC,MATCH(DH$1,'B-pEC50'!$A$1:$IC$1,0),FALSE),"")</f>
        <v>10.528</v>
      </c>
      <c r="DI27" s="47" t="str">
        <f>_xlfn.IFNA(VLOOKUP($A27,'B-pEC50'!$A:$IC,MATCH(DI$1,'B-pEC50'!$A$1:$IC$1,0),FALSE),"")</f>
        <v/>
      </c>
      <c r="DJ27" s="47" t="str">
        <f>_xlfn.IFNA(VLOOKUP($A27,'B-pEC50'!$A:$IC,MATCH(DJ$1,'B-pEC50'!$A$1:$IC$1,0),FALSE),"")</f>
        <v/>
      </c>
      <c r="DK27" s="47" t="str">
        <f>_xlfn.IFNA(VLOOKUP($A27,'I-pEC50'!$A:$IC,MATCH(DK$1,'I-pEC50'!$A$1:$IC$1,0),FALSE),"")</f>
        <v/>
      </c>
      <c r="DL27" s="47">
        <f>_xlfn.IFNA(VLOOKUP($A27,'I-pEC50'!$A:$IC,MATCH(DL$1,'I-pEC50'!$A$1:$IC$1,0),FALSE),"")</f>
        <v>7.68</v>
      </c>
      <c r="DM27" s="47" t="str">
        <f>_xlfn.IFNA(VLOOKUP($A27,'I-pEC50'!$A:$IC,MATCH(DM$1,'I-pEC50'!$A$1:$IC$1,0),FALSE),"")</f>
        <v/>
      </c>
      <c r="DN27" s="47" t="str">
        <f>_xlfn.IFNA(VLOOKUP($A27,'I-pEC50'!$A:$IC,MATCH(DN$1,'I-pEC50'!$A$1:$IC$1,0),FALSE),"")</f>
        <v/>
      </c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</row>
    <row r="28" spans="1:139" s="49" customFormat="1" x14ac:dyDescent="0.2">
      <c r="A28" s="29" t="s">
        <v>33</v>
      </c>
      <c r="B28" s="333" t="str">
        <f>VLOOKUP($A28,BI!$A:$Q,MATCH(B$1,BI!$A$1:$Q$1,0),FALSE)</f>
        <v/>
      </c>
      <c r="C28" s="373">
        <f>VLOOKUP($A28,BI!$A:$Q,MATCH(C$1,BI!$A$1:$Q$1,0),FALSE)</f>
        <v>1</v>
      </c>
      <c r="D28" s="373">
        <f>VLOOKUP($A28,BI!$A:$Q,MATCH(D$1,BI!$A$1:$Q$1,0),FALSE)</f>
        <v>1</v>
      </c>
      <c r="E28" s="373">
        <f>VLOOKUP($A28,BI!$A:$Q,MATCH(E$1,BI!$A$1:$Q$1,0),FALSE)</f>
        <v>1</v>
      </c>
      <c r="F28" s="373">
        <f>VLOOKUP($A28,BI!$A:$Q,MATCH(F$1,BI!$A$1:$Q$1,0),FALSE)</f>
        <v>1</v>
      </c>
      <c r="G28" s="373">
        <f>VLOOKUP($A28,BI!$A:$Q,MATCH(G$1,BI!$A$1:$Q$1,0),FALSE)</f>
        <v>1</v>
      </c>
      <c r="H28" s="373" t="str">
        <f>VLOOKUP($A28,BI!$A:$Q,MATCH(H$1,BI!$A$1:$Q$1,0),FALSE)</f>
        <v/>
      </c>
      <c r="I28" s="373" t="str">
        <f>VLOOKUP($A28,BI!$A:$Q,MATCH(I$1,BI!$A$1:$Q$1,0),FALSE)</f>
        <v/>
      </c>
      <c r="J28" s="373">
        <f>VLOOKUP($A28,BI!$A:$Q,MATCH(J$1,BI!$A$1:$Q$1,0),FALSE)</f>
        <v>1</v>
      </c>
      <c r="K28" s="373">
        <f>VLOOKUP($A28,BI!$A:$Q,MATCH(K$1,BI!$A$1:$Q$1,0),FALSE)</f>
        <v>1</v>
      </c>
      <c r="L28" s="373" t="str">
        <f>VLOOKUP($A28,BI!$A:$Q,MATCH(L$1,BI!$A$1:$Q$1,0),FALSE)</f>
        <v/>
      </c>
      <c r="M28" s="373" t="str">
        <f>VLOOKUP($A28,BI!$A:$Q,MATCH(M$1,BI!$A$1:$Q$1,0),FALSE)</f>
        <v/>
      </c>
      <c r="N28" s="49">
        <f t="shared" si="1"/>
        <v>7</v>
      </c>
      <c r="O28" s="49" t="str">
        <f>VLOOKUP($A28,BI!$A:$Q,MATCH(O$1,BI!$A$1:$Q$1,0),FALSE)</f>
        <v/>
      </c>
      <c r="P28" s="37">
        <f>VLOOKUP($A28,BI!$A:$Q,MATCH(P$1,BI!$A$1:$Q$1,0),FALSE)</f>
        <v>1</v>
      </c>
      <c r="Q28" s="37">
        <f>VLOOKUP($A28,BI!$A:$Q,MATCH(Q$1,BI!$A$1:$Q$1,0),FALSE)</f>
        <v>1</v>
      </c>
      <c r="R28" s="37" t="str">
        <f>VLOOKUP($A28,BI!$A:$Q,MATCH(R$1,BI!$A$1:$Q$1,0),FALSE)</f>
        <v/>
      </c>
      <c r="S28" s="37">
        <f t="shared" si="0"/>
        <v>2</v>
      </c>
      <c r="T28" s="61" cm="1">
        <f t="array" ref="T28">IFERROR(IF(N28&gt;2,RSQ(IF($B28:$M28&lt;&gt;"",AE28:AP28,""),IF($B28:$M28&lt;&gt;"",AQ28:BB28,"")),""),"")</f>
        <v>7.6043397320562645E-2</v>
      </c>
      <c r="U28" s="51" cm="1">
        <f t="array" ref="U28">IFERROR(IF($N28&gt;2,RSQ(IF($AE28:$AP28&lt;&gt;"",BC28:BN28,""),IF($AE28:$AP28&lt;&gt;"",BO28:BZ28,"")),""),"")</f>
        <v>7.6043397320562686E-2</v>
      </c>
      <c r="V28" s="51" cm="1">
        <f t="array" ref="V28">IFERROR(IF($N28&gt;2,RSQ(IF($B28:$M28&lt;&gt;"",CA28:CL28,""),IF($B28:$M28&lt;&gt;"",CM28:CX28,"")),""),"")</f>
        <v>7.6043397320562589E-2</v>
      </c>
      <c r="W28" s="61" t="str" cm="1">
        <f t="array" ref="W28">IFERROR(IF(AND($S28&gt;2,$N28&gt;2),RSQ(IF($B28:$M28&lt;&gt;"",AE28:AP28,""),IF($B28:$M28&lt;&gt;"",AQ28:BB28,"")),""),"")</f>
        <v/>
      </c>
      <c r="X28" s="51" t="str" cm="1">
        <f t="array" ref="X28">IFERROR(IF(AND($S28&gt;2,$N28&gt;2),RSQ(IF($AE28:$AP28&lt;&gt;"",BC28:BN28,""),IF($AE28:$AP28&lt;&gt;"",BO28:BZ28,"")),""),"")</f>
        <v/>
      </c>
      <c r="Y28" s="61" cm="1">
        <f t="array" ref="Y28">IFERROR(IF(COUNT(C28:G28)&gt;2,RSQ(IF($C28:$G28&lt;&gt;"",AF28:AJ28,""),IF($C28:$G28&lt;&gt;"",AR28:AV28,"")),""),"")</f>
        <v>5.7866392877962206E-2</v>
      </c>
      <c r="Z28" s="51" cm="1">
        <f t="array" ref="Z28">IFERROR(IF(COUNT(C28:G28)&gt;2,RSQ(IF($C28:$G28&lt;&gt;"",BD28:BH28,""),IF($C28:$G28&lt;&gt;"",BP28:BT28,"")),""),"")</f>
        <v>5.7866392877962046E-2</v>
      </c>
      <c r="AA28" s="51" t="str" cm="1">
        <f t="array" ref="AA28">IFERROR(IF(COUNT(H28:K28)&gt;2,RSQ(IF($H28:$K28&lt;&gt;"",AK28:AN28,""),IF($H28:$K28&lt;&gt;"",AW28:AZ28,"")),""),"")</f>
        <v/>
      </c>
      <c r="AB28" s="51" t="str" cm="1">
        <f t="array" ref="AB28">IFERROR(IF(COUNT(H28:K28)&gt;2,RSQ(IF($H28:$K28&lt;&gt;"",BI28:BL28,""),IF($H28:$K28&lt;&gt;"",BU28:BX28,"")),""),"")</f>
        <v/>
      </c>
      <c r="AC28" s="61" t="str" cm="1">
        <f t="array" ref="AC28">IFERROR(IF($S28&gt;2,RSQ(IF($O28:$R28&lt;&gt;"",CY28:DB28,""),IF($O28:$R28&lt;&gt;"",DC28:DF28,"")),""),"")</f>
        <v/>
      </c>
      <c r="AD28" s="51" t="str" cm="1">
        <f t="array" ref="AD28">IFERROR(IF($S28&gt;2,RSQ(IF($O28:$R28&lt;&gt;"",DG28:DJ28,""),IF($O28:$R28&lt;&gt;"",DK28:DN28,"")),""),"")</f>
        <v/>
      </c>
      <c r="AE28" s="44" t="str">
        <f>_xlfn.IFNA(VLOOKUP($A28,'B-pEC50'!$A:$BM,MATCH(AE$1,'B-pEC50'!$A$1:$BM$1,0),FALSE),"")</f>
        <v/>
      </c>
      <c r="AF28" s="46">
        <f>_xlfn.IFNA(VLOOKUP($A28,'B-pEC50'!$A:$BM,MATCH(AF$1,'B-pEC50'!$A$1:$BM$1,0),FALSE),"")</f>
        <v>7.7850000000000001</v>
      </c>
      <c r="AG28" s="46">
        <f>_xlfn.IFNA(VLOOKUP($A28,'B-pEC50'!$A:$BM,MATCH(AG$1,'B-pEC50'!$A$1:$BM$1,0),FALSE),"")</f>
        <v>7.4219999999999997</v>
      </c>
      <c r="AH28" s="46">
        <f>_xlfn.IFNA(VLOOKUP($A28,'B-pEC50'!$A:$BM,MATCH(AH$1,'B-pEC50'!$A$1:$BM$1,0),FALSE),"")</f>
        <v>8.6129999999999995</v>
      </c>
      <c r="AI28" s="46">
        <f>_xlfn.IFNA(VLOOKUP($A28,'B-pEC50'!$A:$BM,MATCH(AI$1,'B-pEC50'!$A$1:$BM$1,0),FALSE),"")</f>
        <v>8.7110000000000003</v>
      </c>
      <c r="AJ28" s="46">
        <f>_xlfn.IFNA(VLOOKUP($A28,'B-pEC50'!$A:$BM,MATCH(AJ$1,'B-pEC50'!$A$1:$BM$1,0),FALSE),"")</f>
        <v>8.5920000000000005</v>
      </c>
      <c r="AK28" s="45" t="str">
        <f>_xlfn.IFNA(VLOOKUP($A28,'B-pEC50'!$A:$BM,MATCH(AK$1,'B-pEC50'!$A$1:$BM$1,0),FALSE),"")</f>
        <v/>
      </c>
      <c r="AL28" s="45" t="str">
        <f>_xlfn.IFNA(VLOOKUP($A28,'B-pEC50'!$A:$BM,MATCH(AL$1,'B-pEC50'!$A$1:$BM$1,0),FALSE),"")</f>
        <v/>
      </c>
      <c r="AM28" s="45">
        <f>_xlfn.IFNA(VLOOKUP($A28,'B-pEC50'!$A:$BM,MATCH(AM$1,'B-pEC50'!$A$1:$BM$1,0),FALSE),"")</f>
        <v>6.2149999999999999</v>
      </c>
      <c r="AN28" s="46">
        <f>_xlfn.IFNA(VLOOKUP($A28,'B-pEC50'!$A:$BM,MATCH(AN$1,'B-pEC50'!$A$1:$BM$1,0),FALSE),"")</f>
        <v>6.835</v>
      </c>
      <c r="AO28" s="45" t="str">
        <f>_xlfn.IFNA(VLOOKUP($A28,'B-pEC50'!$A:$BM,MATCH(AO$1,'B-pEC50'!$A$1:$BM$1,0),FALSE),"")</f>
        <v/>
      </c>
      <c r="AP28" s="45" t="str">
        <f>_xlfn.IFNA(VLOOKUP($A28,'B-pEC50'!$A:$BM,MATCH(AP$1,'B-pEC50'!$A$1:$BM$1,0),FALSE),"")</f>
        <v/>
      </c>
      <c r="AQ28" s="47" t="str">
        <f>_xlfn.IFNA(VLOOKUP($A28,'I-pEC50'!$A:$BM,MATCH(AQ$1,'I-pEC50'!$A$1:$BM$1,0),FALSE),"")</f>
        <v/>
      </c>
      <c r="AR28" s="47">
        <f>_xlfn.IFNA(VLOOKUP($A28,'I-pEC50'!$A:$BM,MATCH(AR$1,'I-pEC50'!$A$1:$BM$1,0),FALSE),"")</f>
        <v>6.35</v>
      </c>
      <c r="AS28" s="47">
        <f>_xlfn.IFNA(VLOOKUP($A28,'I-pEC50'!$A:$BM,MATCH(AS$1,'I-pEC50'!$A$1:$BM$1,0),FALSE),"")</f>
        <v>6.35</v>
      </c>
      <c r="AT28" s="47">
        <f>_xlfn.IFNA(VLOOKUP($A28,'I-pEC50'!$A:$BM,MATCH(AT$1,'I-pEC50'!$A$1:$BM$1,0),FALSE),"")</f>
        <v>6.5</v>
      </c>
      <c r="AU28" s="47">
        <f>_xlfn.IFNA(VLOOKUP($A28,'I-pEC50'!$A:$BM,MATCH(AU$1,'I-pEC50'!$A$1:$BM$1,0),FALSE),"")</f>
        <v>6.5</v>
      </c>
      <c r="AV28" s="47">
        <f>_xlfn.IFNA(VLOOKUP($A28,'I-pEC50'!$A:$BM,MATCH(AV$1,'I-pEC50'!$A$1:$BM$1,0),FALSE),"")</f>
        <v>6.19</v>
      </c>
      <c r="AW28" s="47" t="str">
        <f>_xlfn.IFNA(VLOOKUP($A28,'I-pEC50'!$A:$BM,MATCH(AW$1,'I-pEC50'!$A$1:$BM$1,0),FALSE),"")</f>
        <v/>
      </c>
      <c r="AX28" s="47" t="str">
        <f>_xlfn.IFNA(VLOOKUP($A28,'I-pEC50'!$A:$BM,MATCH(AX$1,'I-pEC50'!$A$1:$BM$1,0),FALSE),"")</f>
        <v/>
      </c>
      <c r="AY28" s="47">
        <f>_xlfn.IFNA(VLOOKUP($A28,'I-pEC50'!$A:$BM,MATCH(AY$1,'I-pEC50'!$A$1:$BM$1,0),FALSE),"")</f>
        <v>7.07</v>
      </c>
      <c r="AZ28" s="47">
        <f>_xlfn.IFNA(VLOOKUP($A28,'I-pEC50'!$A:$BM,MATCH(AZ$1,'I-pEC50'!$A$1:$BM$1,0),FALSE),"")</f>
        <v>5.92</v>
      </c>
      <c r="BA28" s="47" t="str">
        <f>_xlfn.IFNA(VLOOKUP($A28,'I-pEC50'!$A:$BM,MATCH(BA$1,'I-pEC50'!$A$1:$BM$1,0),FALSE),"")</f>
        <v/>
      </c>
      <c r="BB28" s="47" t="str">
        <f>_xlfn.IFNA(VLOOKUP($A28,'I-pEC50'!$A:$BM,MATCH(BB$1,'I-pEC50'!$A$1:$BM$1,0),FALSE),"")</f>
        <v/>
      </c>
      <c r="BC28" s="40" t="str">
        <f>_xlfn.IFNA(VLOOKUP($A28,'B-pEC50'!$A:$BM,MATCH(BC$1,'B-pEC50'!$A$1:$BM$1,0),FALSE),"")</f>
        <v/>
      </c>
      <c r="BD28" s="41">
        <f>_xlfn.IFNA(VLOOKUP($A28,'B-pEC50'!$A:$BM,MATCH(BD$1,'B-pEC50'!$A$1:$BM$1,0),FALSE),"")</f>
        <v>0.44507233273056063</v>
      </c>
      <c r="BE28" s="41">
        <f>_xlfn.IFNA(VLOOKUP($A28,'B-pEC50'!$A:$BM,MATCH(BE$1,'B-pEC50'!$A$1:$BM$1,0),FALSE),"")</f>
        <v>0.36301989150090408</v>
      </c>
      <c r="BF28" s="41">
        <f>_xlfn.IFNA(VLOOKUP($A28,'B-pEC50'!$A:$BM,MATCH(BF$1,'B-pEC50'!$A$1:$BM$1,0),FALSE),"")</f>
        <v>0.6322332730560577</v>
      </c>
      <c r="BG28" s="41">
        <f>_xlfn.IFNA(VLOOKUP($A28,'B-pEC50'!$A:$BM,MATCH(BG$1,'B-pEC50'!$A$1:$BM$1,0),FALSE),"")</f>
        <v>0.65438517179023514</v>
      </c>
      <c r="BH28" s="41">
        <f>_xlfn.IFNA(VLOOKUP($A28,'B-pEC50'!$A:$BM,MATCH(BH$1,'B-pEC50'!$A$1:$BM$1,0),FALSE),"")</f>
        <v>0.62748643761302003</v>
      </c>
      <c r="BI28" s="41" t="str">
        <f>_xlfn.IFNA(VLOOKUP($A28,'B-pEC50'!$A:$BM,MATCH(BI$1,'B-pEC50'!$A$1:$BM$1,0),FALSE),"")</f>
        <v/>
      </c>
      <c r="BJ28" s="41" t="str">
        <f>_xlfn.IFNA(VLOOKUP($A28,'B-pEC50'!$A:$BM,MATCH(BJ$1,'B-pEC50'!$A$1:$BM$1,0),FALSE),"")</f>
        <v/>
      </c>
      <c r="BK28" s="41">
        <f>_xlfn.IFNA(VLOOKUP($A28,'B-pEC50'!$A:$BM,MATCH(BK$1,'B-pEC50'!$A$1:$BM$1,0),FALSE),"")</f>
        <v>9.0189873417721514E-2</v>
      </c>
      <c r="BL28" s="41">
        <f>_xlfn.IFNA(VLOOKUP($A28,'B-pEC50'!$A:$BM,MATCH(BL$1,'B-pEC50'!$A$1:$BM$1,0),FALSE),"")</f>
        <v>0.2303345388788427</v>
      </c>
      <c r="BM28" s="41" t="str">
        <f>_xlfn.IFNA(VLOOKUP($A28,'B-pEC50'!$A:$BM,MATCH(BM$1,'B-pEC50'!$A$1:$BM$1,0),FALSE),"")</f>
        <v/>
      </c>
      <c r="BN28" s="41" t="str">
        <f>_xlfn.IFNA(VLOOKUP($A28,'B-pEC50'!$A:$BM,MATCH(BN$1,'B-pEC50'!$A$1:$BM$1,0),FALSE),"")</f>
        <v/>
      </c>
      <c r="BO28" s="47" t="str">
        <f>_xlfn.IFNA(VLOOKUP($A28,'I-pEC50'!$A:$BM,MATCH(BO$1,'I-pEC50'!$A$1:$BM$1,0),FALSE),"")</f>
        <v/>
      </c>
      <c r="BP28" s="47">
        <f>_xlfn.IFNA(VLOOKUP($A28,'I-pEC50'!$A:$BM,MATCH(BP$1,'I-pEC50'!$A$1:$BM$1,0),FALSE),"")</f>
        <v>0.18890814558058924</v>
      </c>
      <c r="BQ28" s="47">
        <f>_xlfn.IFNA(VLOOKUP($A28,'I-pEC50'!$A:$BM,MATCH(BQ$1,'I-pEC50'!$A$1:$BM$1,0),FALSE),"")</f>
        <v>0.18890814558058924</v>
      </c>
      <c r="BR28" s="47">
        <f>_xlfn.IFNA(VLOOKUP($A28,'I-pEC50'!$A:$BM,MATCH(BR$1,'I-pEC50'!$A$1:$BM$1,0),FALSE),"")</f>
        <v>0.21490467937608324</v>
      </c>
      <c r="BS28" s="47">
        <f>_xlfn.IFNA(VLOOKUP($A28,'I-pEC50'!$A:$BM,MATCH(BS$1,'I-pEC50'!$A$1:$BM$1,0),FALSE),"")</f>
        <v>0.21490467937608324</v>
      </c>
      <c r="BT28" s="47">
        <f>_xlfn.IFNA(VLOOKUP($A28,'I-pEC50'!$A:$BM,MATCH(BT$1,'I-pEC50'!$A$1:$BM$1,0),FALSE),"")</f>
        <v>0.1611785095320625</v>
      </c>
      <c r="BU28" s="47" t="str">
        <f>_xlfn.IFNA(VLOOKUP($A28,'I-pEC50'!$A:$BM,MATCH(BU$1,'I-pEC50'!$A$1:$BM$1,0),FALSE),"")</f>
        <v/>
      </c>
      <c r="BV28" s="47" t="str">
        <f>_xlfn.IFNA(VLOOKUP($A28,'I-pEC50'!$A:$BM,MATCH(BV$1,'I-pEC50'!$A$1:$BM$1,0),FALSE),"")</f>
        <v/>
      </c>
      <c r="BW28" s="47">
        <f>_xlfn.IFNA(VLOOKUP($A28,'I-pEC50'!$A:$BM,MATCH(BW$1,'I-pEC50'!$A$1:$BM$1,0),FALSE),"")</f>
        <v>0.31369150779896027</v>
      </c>
      <c r="BX28" s="47">
        <f>_xlfn.IFNA(VLOOKUP($A28,'I-pEC50'!$A:$BM,MATCH(BX$1,'I-pEC50'!$A$1:$BM$1,0),FALSE),"")</f>
        <v>0.11438474870017334</v>
      </c>
      <c r="BY28" s="47" t="str">
        <f>_xlfn.IFNA(VLOOKUP($A28,'I-pEC50'!$A:$BM,MATCH(BY$1,'I-pEC50'!$A$1:$BM$1,0),FALSE),"")</f>
        <v/>
      </c>
      <c r="BZ28" s="47" t="str">
        <f>_xlfn.IFNA(VLOOKUP($A28,'I-pEC50'!$A:$BM,MATCH(BZ$1,'I-pEC50'!$A$1:$BM$1,0),FALSE),"")</f>
        <v/>
      </c>
      <c r="CA28" s="40" t="str">
        <f>_xlfn.IFNA(VLOOKUP($A28,'B-pEC50'!$A:$BM,MATCH(CA$1,'B-pEC50'!$A$1:$BM$1,0),FALSE),"")</f>
        <v/>
      </c>
      <c r="CB28" s="41">
        <f>_xlfn.IFNA(VLOOKUP($A28,'B-pEC50'!$A:$BM,MATCH(CB$1,'B-pEC50'!$A$1:$BM$1,0),FALSE),"")</f>
        <v>0.62900641025641024</v>
      </c>
      <c r="CC28" s="41">
        <f>_xlfn.IFNA(VLOOKUP($A28,'B-pEC50'!$A:$BM,MATCH(CC$1,'B-pEC50'!$A$1:$BM$1,0),FALSE),"")</f>
        <v>0.48357371794871779</v>
      </c>
      <c r="CD28" s="41">
        <f>_xlfn.IFNA(VLOOKUP($A28,'B-pEC50'!$A:$BM,MATCH(CD$1,'B-pEC50'!$A$1:$BM$1,0),FALSE),"")</f>
        <v>0.96073717948717918</v>
      </c>
      <c r="CE28" s="41">
        <f>_xlfn.IFNA(VLOOKUP($A28,'B-pEC50'!$A:$BM,MATCH(CE$1,'B-pEC50'!$A$1:$BM$1,0),FALSE),"")</f>
        <v>1</v>
      </c>
      <c r="CF28" s="41">
        <f>_xlfn.IFNA(VLOOKUP($A28,'B-pEC50'!$A:$BM,MATCH(CF$1,'B-pEC50'!$A$1:$BM$1,0),FALSE),"")</f>
        <v>0.95232371794871806</v>
      </c>
      <c r="CG28" s="41" t="str">
        <f>_xlfn.IFNA(VLOOKUP($A28,'B-pEC50'!$A:$BM,MATCH(CG$1,'B-pEC50'!$A$1:$BM$1,0),FALSE),"")</f>
        <v/>
      </c>
      <c r="CH28" s="41" t="str">
        <f>_xlfn.IFNA(VLOOKUP($A28,'B-pEC50'!$A:$BM,MATCH(CH$1,'B-pEC50'!$A$1:$BM$1,0),FALSE),"")</f>
        <v/>
      </c>
      <c r="CI28" s="41">
        <f>_xlfn.IFNA(VLOOKUP($A28,'B-pEC50'!$A:$BM,MATCH(CI$1,'B-pEC50'!$A$1:$BM$1,0),FALSE),"")</f>
        <v>0</v>
      </c>
      <c r="CJ28" s="41">
        <f>_xlfn.IFNA(VLOOKUP($A28,'B-pEC50'!$A:$BM,MATCH(CJ$1,'B-pEC50'!$A$1:$BM$1,0),FALSE),"")</f>
        <v>0.2483974358974359</v>
      </c>
      <c r="CK28" s="41" t="str">
        <f>_xlfn.IFNA(VLOOKUP($A28,'B-pEC50'!$A:$BM,MATCH(CK$1,'B-pEC50'!$A$1:$BM$1,0),FALSE),"")</f>
        <v/>
      </c>
      <c r="CL28" s="41" t="str">
        <f>_xlfn.IFNA(VLOOKUP($A28,'B-pEC50'!$A:$BM,MATCH(CL$1,'B-pEC50'!$A$1:$BM$1,0),FALSE),"")</f>
        <v/>
      </c>
      <c r="CM28" s="47" t="str">
        <f>_xlfn.IFNA(VLOOKUP($A28,'I-pEC50'!$A:$BQ,MATCH(CM$1,'I-pEC50'!$A$1:$BQ$1,0),FALSE),"")</f>
        <v/>
      </c>
      <c r="CN28" s="47">
        <f>_xlfn.IFNA(VLOOKUP($A28,'I-pEC50'!$A:$BQ,MATCH(CN$1,'I-pEC50'!$A$1:$BQ$1,0),FALSE),"")</f>
        <v>0.37391304347826049</v>
      </c>
      <c r="CO28" s="47">
        <f>_xlfn.IFNA(VLOOKUP($A28,'I-pEC50'!$A:$BQ,MATCH(CO$1,'I-pEC50'!$A$1:$BQ$1,0),FALSE),"")</f>
        <v>0.37391304347826049</v>
      </c>
      <c r="CP28" s="47">
        <f>_xlfn.IFNA(VLOOKUP($A28,'I-pEC50'!$A:$BQ,MATCH(CP$1,'I-pEC50'!$A$1:$BQ$1,0),FALSE),"")</f>
        <v>0.50434782608695639</v>
      </c>
      <c r="CQ28" s="47">
        <f>_xlfn.IFNA(VLOOKUP($A28,'I-pEC50'!$A:$BQ,MATCH(CQ$1,'I-pEC50'!$A$1:$BQ$1,0),FALSE),"")</f>
        <v>0.50434782608695639</v>
      </c>
      <c r="CR28" s="47">
        <f>_xlfn.IFNA(VLOOKUP($A28,'I-pEC50'!$A:$BQ,MATCH(CR$1,'I-pEC50'!$A$1:$BQ$1,0),FALSE),"")</f>
        <v>0.23478260869565251</v>
      </c>
      <c r="CS28" s="47" t="str">
        <f>_xlfn.IFNA(VLOOKUP($A28,'I-pEC50'!$A:$BQ,MATCH(CS$1,'I-pEC50'!$A$1:$BQ$1,0),FALSE),"")</f>
        <v/>
      </c>
      <c r="CT28" s="47" t="str">
        <f>_xlfn.IFNA(VLOOKUP($A28,'I-pEC50'!$A:$BQ,MATCH(CT$1,'I-pEC50'!$A$1:$BQ$1,0),FALSE),"")</f>
        <v/>
      </c>
      <c r="CU28" s="47">
        <f>_xlfn.IFNA(VLOOKUP($A28,'I-pEC50'!$A:$BQ,MATCH(CU$1,'I-pEC50'!$A$1:$BQ$1,0),FALSE),"")</f>
        <v>1</v>
      </c>
      <c r="CV28" s="47">
        <f>_xlfn.IFNA(VLOOKUP($A28,'I-pEC50'!$A:$BQ,MATCH(CV$1,'I-pEC50'!$A$1:$BQ$1,0),FALSE),"")</f>
        <v>0</v>
      </c>
      <c r="CW28" s="47" t="str">
        <f>_xlfn.IFNA(VLOOKUP($A28,'I-pEC50'!$A:$BQ,MATCH(CW$1,'I-pEC50'!$A$1:$BQ$1,0),FALSE),"")</f>
        <v/>
      </c>
      <c r="CX28" s="47" t="str">
        <f>_xlfn.IFNA(VLOOKUP($A28,'I-pEC50'!$A:$BQ,MATCH(CX$1,'I-pEC50'!$A$1:$BQ$1,0),FALSE),"")</f>
        <v/>
      </c>
      <c r="CY28" s="105" t="str">
        <f>_xlfn.IFNA(VLOOKUP($A28,'B-pEC50'!$A:$IC,MATCH(CY$1,'B-pEC50'!$A$1:$IC$1,0),FALSE),"")</f>
        <v/>
      </c>
      <c r="CZ28" s="47">
        <f>_xlfn.IFNA(VLOOKUP($A28,'B-pEC50'!$A:$IC,MATCH(CZ$1,'B-pEC50'!$A$1:$IC$1,0),FALSE),"")</f>
        <v>8.7110000000000003</v>
      </c>
      <c r="DA28" s="47">
        <f>_xlfn.IFNA(VLOOKUP($A28,'B-pEC50'!$A:$IC,MATCH(DA$1,'B-pEC50'!$A$1:$IC$1,0),FALSE),"")</f>
        <v>6.835</v>
      </c>
      <c r="DB28" s="47" t="str">
        <f>_xlfn.IFNA(VLOOKUP($A28,'B-pEC50'!$A:$IC,MATCH(DB$1,'B-pEC50'!$A$1:$IC$1,0),FALSE),"")</f>
        <v/>
      </c>
      <c r="DC28" s="47" t="str">
        <f>_xlfn.IFNA(VLOOKUP($A28,'I-pEC50'!$A:$IC,MATCH(DC$1,'I-pEC50'!$A$1:$IC$1,0),FALSE),"")</f>
        <v/>
      </c>
      <c r="DD28" s="47">
        <f>_xlfn.IFNA(VLOOKUP($A28,'I-pEC50'!$A:$IC,MATCH(DD$1,'I-pEC50'!$A$1:$IC$1,0),FALSE),"")</f>
        <v>6.5</v>
      </c>
      <c r="DE28" s="47">
        <f>_xlfn.IFNA(VLOOKUP($A28,'I-pEC50'!$A:$IC,MATCH(DE$1,'I-pEC50'!$A$1:$IC$1,0),FALSE),"")</f>
        <v>7.07</v>
      </c>
      <c r="DF28" s="47" t="str">
        <f>_xlfn.IFNA(VLOOKUP($A28,'I-pEC50'!$A:$IC,MATCH(DF$1,'I-pEC50'!$A$1:$IC$1,0),FALSE),"")</f>
        <v/>
      </c>
      <c r="DG28" s="105" t="str">
        <f>_xlfn.IFNA(VLOOKUP($A28,'B-pEC50'!$A:$IC,MATCH(DG$1,'B-pEC50'!$A$1:$IC$1,0),FALSE),"")</f>
        <v/>
      </c>
      <c r="DH28" s="47">
        <f>_xlfn.IFNA(VLOOKUP($A28,'B-pEC50'!$A:$IC,MATCH(DH$1,'B-pEC50'!$A$1:$IC$1,0),FALSE),"")</f>
        <v>8.2245999999999988</v>
      </c>
      <c r="DI28" s="47">
        <f>_xlfn.IFNA(VLOOKUP($A28,'B-pEC50'!$A:$IC,MATCH(DI$1,'B-pEC50'!$A$1:$IC$1,0),FALSE),"")</f>
        <v>6.5250000000000004</v>
      </c>
      <c r="DJ28" s="47" t="str">
        <f>_xlfn.IFNA(VLOOKUP($A28,'B-pEC50'!$A:$IC,MATCH(DJ$1,'B-pEC50'!$A$1:$IC$1,0),FALSE),"")</f>
        <v/>
      </c>
      <c r="DK28" s="47" t="str">
        <f>_xlfn.IFNA(VLOOKUP($A28,'I-pEC50'!$A:$IC,MATCH(DK$1,'I-pEC50'!$A$1:$IC$1,0),FALSE),"")</f>
        <v/>
      </c>
      <c r="DL28" s="47">
        <f>_xlfn.IFNA(VLOOKUP($A28,'I-pEC50'!$A:$IC,MATCH(DL$1,'I-pEC50'!$A$1:$IC$1,0),FALSE),"")</f>
        <v>6.3780000000000001</v>
      </c>
      <c r="DM28" s="47">
        <f>_xlfn.IFNA(VLOOKUP($A28,'I-pEC50'!$A:$IC,MATCH(DM$1,'I-pEC50'!$A$1:$IC$1,0),FALSE),"")</f>
        <v>6.4950000000000001</v>
      </c>
      <c r="DN28" s="47" t="str">
        <f>_xlfn.IFNA(VLOOKUP($A28,'I-pEC50'!$A:$IC,MATCH(DN$1,'I-pEC50'!$A$1:$IC$1,0),FALSE),"")</f>
        <v/>
      </c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</row>
    <row r="29" spans="1:139" s="49" customFormat="1" x14ac:dyDescent="0.2">
      <c r="A29" s="29" t="s">
        <v>39</v>
      </c>
      <c r="B29" s="333" t="str">
        <f>VLOOKUP($A29,BI!$A:$Q,MATCH(B$1,BI!$A$1:$Q$1,0),FALSE)</f>
        <v/>
      </c>
      <c r="C29" s="373" t="str">
        <f>VLOOKUP($A29,BI!$A:$Q,MATCH(C$1,BI!$A$1:$Q$1,0),FALSE)</f>
        <v/>
      </c>
      <c r="D29" s="373" t="str">
        <f>VLOOKUP($A29,BI!$A:$Q,MATCH(D$1,BI!$A$1:$Q$1,0),FALSE)</f>
        <v/>
      </c>
      <c r="E29" s="373" t="str">
        <f>VLOOKUP($A29,BI!$A:$Q,MATCH(E$1,BI!$A$1:$Q$1,0),FALSE)</f>
        <v/>
      </c>
      <c r="F29" s="373">
        <f>VLOOKUP($A29,BI!$A:$Q,MATCH(F$1,BI!$A$1:$Q$1,0),FALSE)</f>
        <v>1</v>
      </c>
      <c r="G29" s="373">
        <f>VLOOKUP($A29,BI!$A:$Q,MATCH(G$1,BI!$A$1:$Q$1,0),FALSE)</f>
        <v>1</v>
      </c>
      <c r="H29" s="373">
        <f>VLOOKUP($A29,BI!$A:$Q,MATCH(H$1,BI!$A$1:$Q$1,0),FALSE)</f>
        <v>1</v>
      </c>
      <c r="I29" s="373">
        <f>VLOOKUP($A29,BI!$A:$Q,MATCH(I$1,BI!$A$1:$Q$1,0),FALSE)</f>
        <v>1</v>
      </c>
      <c r="J29" s="373">
        <f>VLOOKUP($A29,BI!$A:$Q,MATCH(J$1,BI!$A$1:$Q$1,0),FALSE)</f>
        <v>1</v>
      </c>
      <c r="K29" s="373">
        <f>VLOOKUP($A29,BI!$A:$Q,MATCH(K$1,BI!$A$1:$Q$1,0),FALSE)</f>
        <v>1</v>
      </c>
      <c r="L29" s="373" t="str">
        <f>VLOOKUP($A29,BI!$A:$Q,MATCH(L$1,BI!$A$1:$Q$1,0),FALSE)</f>
        <v/>
      </c>
      <c r="M29" s="373" t="str">
        <f>VLOOKUP($A29,BI!$A:$Q,MATCH(M$1,BI!$A$1:$Q$1,0),FALSE)</f>
        <v/>
      </c>
      <c r="N29" s="49">
        <f t="shared" si="1"/>
        <v>6</v>
      </c>
      <c r="O29" s="49" t="str">
        <f>VLOOKUP($A29,BI!$A:$Q,MATCH(O$1,BI!$A$1:$Q$1,0),FALSE)</f>
        <v/>
      </c>
      <c r="P29" s="37">
        <f>VLOOKUP($A29,BI!$A:$Q,MATCH(P$1,BI!$A$1:$Q$1,0),FALSE)</f>
        <v>1</v>
      </c>
      <c r="Q29" s="37">
        <f>VLOOKUP($A29,BI!$A:$Q,MATCH(Q$1,BI!$A$1:$Q$1,0),FALSE)</f>
        <v>1</v>
      </c>
      <c r="R29" s="37" t="str">
        <f>VLOOKUP($A29,BI!$A:$Q,MATCH(R$1,BI!$A$1:$Q$1,0),FALSE)</f>
        <v/>
      </c>
      <c r="S29" s="37">
        <f t="shared" si="0"/>
        <v>2</v>
      </c>
      <c r="T29" s="61" cm="1">
        <f t="array" ref="T29">IFERROR(IF(N29&gt;2,RSQ(IF($B29:$M29&lt;&gt;"",AE29:AP29,""),IF($B29:$M29&lt;&gt;"",AQ29:BB29,"")),""),"")</f>
        <v>0.67062148094642637</v>
      </c>
      <c r="U29" s="51" cm="1">
        <f t="array" ref="U29">IFERROR(IF($N29&gt;2,RSQ(IF($AE29:$AP29&lt;&gt;"",BC29:BN29,""),IF($AE29:$AP29&lt;&gt;"",BO29:BZ29,"")),""),"")</f>
        <v>0.67062148094642637</v>
      </c>
      <c r="V29" s="51" cm="1">
        <f t="array" ref="V29">IFERROR(IF($N29&gt;2,RSQ(IF($B29:$M29&lt;&gt;"",CA29:CL29,""),IF($B29:$M29&lt;&gt;"",CM29:CX29,"")),""),"")</f>
        <v>0.67062148094642637</v>
      </c>
      <c r="W29" s="61" t="str" cm="1">
        <f t="array" ref="W29">IFERROR(IF(AND($S29&gt;2,$N29&gt;2),RSQ(IF($B29:$M29&lt;&gt;"",AE29:AP29,""),IF($B29:$M29&lt;&gt;"",AQ29:BB29,"")),""),"")</f>
        <v/>
      </c>
      <c r="X29" s="51" t="str" cm="1">
        <f t="array" ref="X29">IFERROR(IF(AND($S29&gt;2,$N29&gt;2),RSQ(IF($AE29:$AP29&lt;&gt;"",BC29:BN29,""),IF($AE29:$AP29&lt;&gt;"",BO29:BZ29,"")),""),"")</f>
        <v/>
      </c>
      <c r="Y29" s="61" t="str" cm="1">
        <f t="array" ref="Y29">IFERROR(IF(COUNT(C29:G29)&gt;2,RSQ(IF($C29:$G29&lt;&gt;"",AF29:AJ29,""),IF($C29:$G29&lt;&gt;"",AR29:AV29,"")),""),"")</f>
        <v/>
      </c>
      <c r="Z29" s="51" t="str" cm="1">
        <f t="array" ref="Z29">IFERROR(IF(COUNT(C29:G29)&gt;2,RSQ(IF($C29:$G29&lt;&gt;"",BD29:BH29,""),IF($C29:$G29&lt;&gt;"",BP29:BT29,"")),""),"")</f>
        <v/>
      </c>
      <c r="AA29" s="51" cm="1">
        <f t="array" ref="AA29">IFERROR(IF(COUNT(H29:K29)&gt;2,RSQ(IF($H29:$K29&lt;&gt;"",AK29:AN29,""),IF($H29:$K29&lt;&gt;"",AW29:AZ29,"")),""),"")</f>
        <v>0.75866120281808946</v>
      </c>
      <c r="AB29" s="51" cm="1">
        <f t="array" ref="AB29">IFERROR(IF(COUNT(H29:K29)&gt;2,RSQ(IF($H29:$K29&lt;&gt;"",BI29:BL29,""),IF($H29:$K29&lt;&gt;"",BU29:BX29,"")),""),"")</f>
        <v>0.75866120281809002</v>
      </c>
      <c r="AC29" s="61" t="str" cm="1">
        <f t="array" ref="AC29">IFERROR(IF($S29&gt;2,RSQ(IF($O29:$R29&lt;&gt;"",CY29:DB29,""),IF($O29:$R29&lt;&gt;"",DC29:DF29,"")),""),"")</f>
        <v/>
      </c>
      <c r="AD29" s="51" t="str" cm="1">
        <f t="array" ref="AD29">IFERROR(IF($S29&gt;2,RSQ(IF($O29:$R29&lt;&gt;"",DG29:DJ29,""),IF($O29:$R29&lt;&gt;"",DK29:DN29,"")),""),"")</f>
        <v/>
      </c>
      <c r="AE29" s="44" t="str">
        <f>_xlfn.IFNA(VLOOKUP($A29,'B-pEC50'!$A:$BM,MATCH(AE$1,'B-pEC50'!$A$1:$BM$1,0),FALSE),"")</f>
        <v/>
      </c>
      <c r="AF29" s="46" t="str">
        <f>_xlfn.IFNA(VLOOKUP($A29,'B-pEC50'!$A:$BM,MATCH(AF$1,'B-pEC50'!$A$1:$BM$1,0),FALSE),"")</f>
        <v/>
      </c>
      <c r="AG29" s="46" t="str">
        <f>_xlfn.IFNA(VLOOKUP($A29,'B-pEC50'!$A:$BM,MATCH(AG$1,'B-pEC50'!$A$1:$BM$1,0),FALSE),"")</f>
        <v/>
      </c>
      <c r="AH29" s="46" t="str">
        <f>_xlfn.IFNA(VLOOKUP($A29,'B-pEC50'!$A:$BM,MATCH(AH$1,'B-pEC50'!$A$1:$BM$1,0),FALSE),"")</f>
        <v/>
      </c>
      <c r="AI29" s="46">
        <f>_xlfn.IFNA(VLOOKUP($A29,'B-pEC50'!$A:$BM,MATCH(AI$1,'B-pEC50'!$A$1:$BM$1,0),FALSE),"")</f>
        <v>7.7789999999999999</v>
      </c>
      <c r="AJ29" s="46">
        <f>_xlfn.IFNA(VLOOKUP($A29,'B-pEC50'!$A:$BM,MATCH(AJ$1,'B-pEC50'!$A$1:$BM$1,0),FALSE),"")</f>
        <v>8.77</v>
      </c>
      <c r="AK29" s="45">
        <f>_xlfn.IFNA(VLOOKUP($A29,'B-pEC50'!$A:$BM,MATCH(AK$1,'B-pEC50'!$A$1:$BM$1,0),FALSE),"")</f>
        <v>8.5470000000000006</v>
      </c>
      <c r="AL29" s="45">
        <f>_xlfn.IFNA(VLOOKUP($A29,'B-pEC50'!$A:$BM,MATCH(AL$1,'B-pEC50'!$A$1:$BM$1,0),FALSE),"")</f>
        <v>8.4770000000000003</v>
      </c>
      <c r="AM29" s="45">
        <f>_xlfn.IFNA(VLOOKUP($A29,'B-pEC50'!$A:$BM,MATCH(AM$1,'B-pEC50'!$A$1:$BM$1,0),FALSE),"")</f>
        <v>8.19</v>
      </c>
      <c r="AN29" s="46">
        <f>_xlfn.IFNA(VLOOKUP($A29,'B-pEC50'!$A:$BM,MATCH(AN$1,'B-pEC50'!$A$1:$BM$1,0),FALSE),"")</f>
        <v>7.9349999999999996</v>
      </c>
      <c r="AO29" s="45" t="str">
        <f>_xlfn.IFNA(VLOOKUP($A29,'B-pEC50'!$A:$BM,MATCH(AO$1,'B-pEC50'!$A$1:$BM$1,0),FALSE),"")</f>
        <v/>
      </c>
      <c r="AP29" s="45" t="str">
        <f>_xlfn.IFNA(VLOOKUP($A29,'B-pEC50'!$A:$BM,MATCH(AP$1,'B-pEC50'!$A$1:$BM$1,0),FALSE),"")</f>
        <v/>
      </c>
      <c r="AQ29" s="47" t="str">
        <f>_xlfn.IFNA(VLOOKUP($A29,'I-pEC50'!$A:$BM,MATCH(AQ$1,'I-pEC50'!$A$1:$BM$1,0),FALSE),"")</f>
        <v/>
      </c>
      <c r="AR29" s="47" t="str">
        <f>_xlfn.IFNA(VLOOKUP($A29,'I-pEC50'!$A:$BM,MATCH(AR$1,'I-pEC50'!$A$1:$BM$1,0),FALSE),"")</f>
        <v/>
      </c>
      <c r="AS29" s="47" t="str">
        <f>_xlfn.IFNA(VLOOKUP($A29,'I-pEC50'!$A:$BM,MATCH(AS$1,'I-pEC50'!$A$1:$BM$1,0),FALSE),"")</f>
        <v/>
      </c>
      <c r="AT29" s="47" t="str">
        <f>_xlfn.IFNA(VLOOKUP($A29,'I-pEC50'!$A:$BM,MATCH(AT$1,'I-pEC50'!$A$1:$BM$1,0),FALSE),"")</f>
        <v/>
      </c>
      <c r="AU29" s="47">
        <f>_xlfn.IFNA(VLOOKUP($A29,'I-pEC50'!$A:$BM,MATCH(AU$1,'I-pEC50'!$A$1:$BM$1,0),FALSE),"")</f>
        <v>7.45</v>
      </c>
      <c r="AV29" s="47">
        <f>_xlfn.IFNA(VLOOKUP($A29,'I-pEC50'!$A:$BM,MATCH(AV$1,'I-pEC50'!$A$1:$BM$1,0),FALSE),"")</f>
        <v>8.35</v>
      </c>
      <c r="AW29" s="47">
        <f>_xlfn.IFNA(VLOOKUP($A29,'I-pEC50'!$A:$BM,MATCH(AW$1,'I-pEC50'!$A$1:$BM$1,0),FALSE),"")</f>
        <v>8.58</v>
      </c>
      <c r="AX29" s="47">
        <f>_xlfn.IFNA(VLOOKUP($A29,'I-pEC50'!$A:$BM,MATCH(AX$1,'I-pEC50'!$A$1:$BM$1,0),FALSE),"")</f>
        <v>8.58</v>
      </c>
      <c r="AY29" s="47">
        <f>_xlfn.IFNA(VLOOKUP($A29,'I-pEC50'!$A:$BM,MATCH(AY$1,'I-pEC50'!$A$1:$BM$1,0),FALSE),"")</f>
        <v>8.51</v>
      </c>
      <c r="AZ29" s="47">
        <f>_xlfn.IFNA(VLOOKUP($A29,'I-pEC50'!$A:$BM,MATCH(AZ$1,'I-pEC50'!$A$1:$BM$1,0),FALSE),"")</f>
        <v>7.61</v>
      </c>
      <c r="BA29" s="47" t="str">
        <f>_xlfn.IFNA(VLOOKUP($A29,'I-pEC50'!$A:$BM,MATCH(BA$1,'I-pEC50'!$A$1:$BM$1,0),FALSE),"")</f>
        <v/>
      </c>
      <c r="BB29" s="47" t="str">
        <f>_xlfn.IFNA(VLOOKUP($A29,'I-pEC50'!$A:$BM,MATCH(BB$1,'I-pEC50'!$A$1:$BM$1,0),FALSE),"")</f>
        <v/>
      </c>
      <c r="BC29" s="40" t="str">
        <f>_xlfn.IFNA(VLOOKUP($A29,'B-pEC50'!$A:$BM,MATCH(BC$1,'B-pEC50'!$A$1:$BM$1,0),FALSE),"")</f>
        <v/>
      </c>
      <c r="BD29" s="41" t="str">
        <f>_xlfn.IFNA(VLOOKUP($A29,'B-pEC50'!$A:$BM,MATCH(BD$1,'B-pEC50'!$A$1:$BM$1,0),FALSE),"")</f>
        <v/>
      </c>
      <c r="BE29" s="41" t="str">
        <f>_xlfn.IFNA(VLOOKUP($A29,'B-pEC50'!$A:$BM,MATCH(BE$1,'B-pEC50'!$A$1:$BM$1,0),FALSE),"")</f>
        <v/>
      </c>
      <c r="BF29" s="41" t="str">
        <f>_xlfn.IFNA(VLOOKUP($A29,'B-pEC50'!$A:$BM,MATCH(BF$1,'B-pEC50'!$A$1:$BM$1,0),FALSE),"")</f>
        <v/>
      </c>
      <c r="BG29" s="41">
        <f>_xlfn.IFNA(VLOOKUP($A29,'B-pEC50'!$A:$BM,MATCH(BG$1,'B-pEC50'!$A$1:$BM$1,0),FALSE),"")</f>
        <v>0.44371609403254969</v>
      </c>
      <c r="BH29" s="41">
        <f>_xlfn.IFNA(VLOOKUP($A29,'B-pEC50'!$A:$BM,MATCH(BH$1,'B-pEC50'!$A$1:$BM$1,0),FALSE),"")</f>
        <v>0.66772151898734167</v>
      </c>
      <c r="BI29" s="41">
        <f>_xlfn.IFNA(VLOOKUP($A29,'B-pEC50'!$A:$BM,MATCH(BI$1,'B-pEC50'!$A$1:$BM$1,0),FALSE),"")</f>
        <v>0.61731464737793862</v>
      </c>
      <c r="BJ29" s="41">
        <f>_xlfn.IFNA(VLOOKUP($A29,'B-pEC50'!$A:$BM,MATCH(BJ$1,'B-pEC50'!$A$1:$BM$1,0),FALSE),"")</f>
        <v>0.60149186256781195</v>
      </c>
      <c r="BK29" s="41">
        <f>_xlfn.IFNA(VLOOKUP($A29,'B-pEC50'!$A:$BM,MATCH(BK$1,'B-pEC50'!$A$1:$BM$1,0),FALSE),"")</f>
        <v>0.53661844484629284</v>
      </c>
      <c r="BL29" s="41">
        <f>_xlfn.IFNA(VLOOKUP($A29,'B-pEC50'!$A:$BM,MATCH(BL$1,'B-pEC50'!$A$1:$BM$1,0),FALSE),"")</f>
        <v>0.47897830018083176</v>
      </c>
      <c r="BM29" s="41" t="str">
        <f>_xlfn.IFNA(VLOOKUP($A29,'B-pEC50'!$A:$BM,MATCH(BM$1,'B-pEC50'!$A$1:$BM$1,0),FALSE),"")</f>
        <v/>
      </c>
      <c r="BN29" s="41" t="str">
        <f>_xlfn.IFNA(VLOOKUP($A29,'B-pEC50'!$A:$BM,MATCH(BN$1,'B-pEC50'!$A$1:$BM$1,0),FALSE),"")</f>
        <v/>
      </c>
      <c r="BO29" s="47" t="str">
        <f>_xlfn.IFNA(VLOOKUP($A29,'I-pEC50'!$A:$BM,MATCH(BO$1,'I-pEC50'!$A$1:$BM$1,0),FALSE),"")</f>
        <v/>
      </c>
      <c r="BP29" s="47" t="str">
        <f>_xlfn.IFNA(VLOOKUP($A29,'I-pEC50'!$A:$BM,MATCH(BP$1,'I-pEC50'!$A$1:$BM$1,0),FALSE),"")</f>
        <v/>
      </c>
      <c r="BQ29" s="47" t="str">
        <f>_xlfn.IFNA(VLOOKUP($A29,'I-pEC50'!$A:$BM,MATCH(BQ$1,'I-pEC50'!$A$1:$BM$1,0),FALSE),"")</f>
        <v/>
      </c>
      <c r="BR29" s="47" t="str">
        <f>_xlfn.IFNA(VLOOKUP($A29,'I-pEC50'!$A:$BM,MATCH(BR$1,'I-pEC50'!$A$1:$BM$1,0),FALSE),"")</f>
        <v/>
      </c>
      <c r="BS29" s="47">
        <f>_xlfn.IFNA(VLOOKUP($A29,'I-pEC50'!$A:$BM,MATCH(BS$1,'I-pEC50'!$A$1:$BM$1,0),FALSE),"")</f>
        <v>0.37954939341421151</v>
      </c>
      <c r="BT29" s="47">
        <f>_xlfn.IFNA(VLOOKUP($A29,'I-pEC50'!$A:$BM,MATCH(BT$1,'I-pEC50'!$A$1:$BM$1,0),FALSE),"")</f>
        <v>0.53552859618717508</v>
      </c>
      <c r="BU29" s="47">
        <f>_xlfn.IFNA(VLOOKUP($A29,'I-pEC50'!$A:$BM,MATCH(BU$1,'I-pEC50'!$A$1:$BM$1,0),FALSE),"")</f>
        <v>0.57538994800693255</v>
      </c>
      <c r="BV29" s="47">
        <f>_xlfn.IFNA(VLOOKUP($A29,'I-pEC50'!$A:$BM,MATCH(BV$1,'I-pEC50'!$A$1:$BM$1,0),FALSE),"")</f>
        <v>0.57538994800693255</v>
      </c>
      <c r="BW29" s="47">
        <f>_xlfn.IFNA(VLOOKUP($A29,'I-pEC50'!$A:$BM,MATCH(BW$1,'I-pEC50'!$A$1:$BM$1,0),FALSE),"")</f>
        <v>0.56325823223570193</v>
      </c>
      <c r="BX29" s="47">
        <f>_xlfn.IFNA(VLOOKUP($A29,'I-pEC50'!$A:$BM,MATCH(BX$1,'I-pEC50'!$A$1:$BM$1,0),FALSE),"")</f>
        <v>0.40727902946273842</v>
      </c>
      <c r="BY29" s="47" t="str">
        <f>_xlfn.IFNA(VLOOKUP($A29,'I-pEC50'!$A:$BM,MATCH(BY$1,'I-pEC50'!$A$1:$BM$1,0),FALSE),"")</f>
        <v/>
      </c>
      <c r="BZ29" s="47" t="str">
        <f>_xlfn.IFNA(VLOOKUP($A29,'I-pEC50'!$A:$BM,MATCH(BZ$1,'I-pEC50'!$A$1:$BM$1,0),FALSE),"")</f>
        <v/>
      </c>
      <c r="CA29" s="40" t="str">
        <f>_xlfn.IFNA(VLOOKUP($A29,'B-pEC50'!$A:$BM,MATCH(CA$1,'B-pEC50'!$A$1:$BM$1,0),FALSE),"")</f>
        <v/>
      </c>
      <c r="CB29" s="41" t="str">
        <f>_xlfn.IFNA(VLOOKUP($A29,'B-pEC50'!$A:$BM,MATCH(CB$1,'B-pEC50'!$A$1:$BM$1,0),FALSE),"")</f>
        <v/>
      </c>
      <c r="CC29" s="41" t="str">
        <f>_xlfn.IFNA(VLOOKUP($A29,'B-pEC50'!$A:$BM,MATCH(CC$1,'B-pEC50'!$A$1:$BM$1,0),FALSE),"")</f>
        <v/>
      </c>
      <c r="CD29" s="41" t="str">
        <f>_xlfn.IFNA(VLOOKUP($A29,'B-pEC50'!$A:$BM,MATCH(CD$1,'B-pEC50'!$A$1:$BM$1,0),FALSE),"")</f>
        <v/>
      </c>
      <c r="CE29" s="41">
        <f>_xlfn.IFNA(VLOOKUP($A29,'B-pEC50'!$A:$BM,MATCH(CE$1,'B-pEC50'!$A$1:$BM$1,0),FALSE),"")</f>
        <v>0</v>
      </c>
      <c r="CF29" s="41">
        <f>_xlfn.IFNA(VLOOKUP($A29,'B-pEC50'!$A:$BM,MATCH(CF$1,'B-pEC50'!$A$1:$BM$1,0),FALSE),"")</f>
        <v>1</v>
      </c>
      <c r="CG29" s="41">
        <f>_xlfn.IFNA(VLOOKUP($A29,'B-pEC50'!$A:$BM,MATCH(CG$1,'B-pEC50'!$A$1:$BM$1,0),FALSE),"")</f>
        <v>0.77497477295661044</v>
      </c>
      <c r="CH29" s="41">
        <f>_xlfn.IFNA(VLOOKUP($A29,'B-pEC50'!$A:$BM,MATCH(CH$1,'B-pEC50'!$A$1:$BM$1,0),FALSE),"")</f>
        <v>0.70433905146316911</v>
      </c>
      <c r="CI29" s="41">
        <f>_xlfn.IFNA(VLOOKUP($A29,'B-pEC50'!$A:$BM,MATCH(CI$1,'B-pEC50'!$A$1:$BM$1,0),FALSE),"")</f>
        <v>0.4147325933400603</v>
      </c>
      <c r="CJ29" s="41">
        <f>_xlfn.IFNA(VLOOKUP($A29,'B-pEC50'!$A:$BM,MATCH(CJ$1,'B-pEC50'!$A$1:$BM$1,0),FALSE),"")</f>
        <v>0.15741675075681105</v>
      </c>
      <c r="CK29" s="41" t="str">
        <f>_xlfn.IFNA(VLOOKUP($A29,'B-pEC50'!$A:$BM,MATCH(CK$1,'B-pEC50'!$A$1:$BM$1,0),FALSE),"")</f>
        <v/>
      </c>
      <c r="CL29" s="41" t="str">
        <f>_xlfn.IFNA(VLOOKUP($A29,'B-pEC50'!$A:$BM,MATCH(CL$1,'B-pEC50'!$A$1:$BM$1,0),FALSE),"")</f>
        <v/>
      </c>
      <c r="CM29" s="47" t="str">
        <f>_xlfn.IFNA(VLOOKUP($A29,'I-pEC50'!$A:$BQ,MATCH(CM$1,'I-pEC50'!$A$1:$BQ$1,0),FALSE),"")</f>
        <v/>
      </c>
      <c r="CN29" s="47" t="str">
        <f>_xlfn.IFNA(VLOOKUP($A29,'I-pEC50'!$A:$BQ,MATCH(CN$1,'I-pEC50'!$A$1:$BQ$1,0),FALSE),"")</f>
        <v/>
      </c>
      <c r="CO29" s="47" t="str">
        <f>_xlfn.IFNA(VLOOKUP($A29,'I-pEC50'!$A:$BQ,MATCH(CO$1,'I-pEC50'!$A$1:$BQ$1,0),FALSE),"")</f>
        <v/>
      </c>
      <c r="CP29" s="47" t="str">
        <f>_xlfn.IFNA(VLOOKUP($A29,'I-pEC50'!$A:$BQ,MATCH(CP$1,'I-pEC50'!$A$1:$BQ$1,0),FALSE),"")</f>
        <v/>
      </c>
      <c r="CQ29" s="47">
        <f>_xlfn.IFNA(VLOOKUP($A29,'I-pEC50'!$A:$BQ,MATCH(CQ$1,'I-pEC50'!$A$1:$BQ$1,0),FALSE),"")</f>
        <v>0</v>
      </c>
      <c r="CR29" s="47">
        <f>_xlfn.IFNA(VLOOKUP($A29,'I-pEC50'!$A:$BQ,MATCH(CR$1,'I-pEC50'!$A$1:$BQ$1,0),FALSE),"")</f>
        <v>0.79646017699115002</v>
      </c>
      <c r="CS29" s="47">
        <f>_xlfn.IFNA(VLOOKUP($A29,'I-pEC50'!$A:$BQ,MATCH(CS$1,'I-pEC50'!$A$1:$BQ$1,0),FALSE),"")</f>
        <v>1</v>
      </c>
      <c r="CT29" s="47">
        <f>_xlfn.IFNA(VLOOKUP($A29,'I-pEC50'!$A:$BQ,MATCH(CT$1,'I-pEC50'!$A$1:$BQ$1,0),FALSE),"")</f>
        <v>1</v>
      </c>
      <c r="CU29" s="47">
        <f>_xlfn.IFNA(VLOOKUP($A29,'I-pEC50'!$A:$BQ,MATCH(CU$1,'I-pEC50'!$A$1:$BQ$1,0),FALSE),"")</f>
        <v>0.93805309734513254</v>
      </c>
      <c r="CV29" s="47">
        <f>_xlfn.IFNA(VLOOKUP($A29,'I-pEC50'!$A:$BQ,MATCH(CV$1,'I-pEC50'!$A$1:$BQ$1,0),FALSE),"")</f>
        <v>0.14159292035398244</v>
      </c>
      <c r="CW29" s="47" t="str">
        <f>_xlfn.IFNA(VLOOKUP($A29,'I-pEC50'!$A:$BQ,MATCH(CW$1,'I-pEC50'!$A$1:$BQ$1,0),FALSE),"")</f>
        <v/>
      </c>
      <c r="CX29" s="47" t="str">
        <f>_xlfn.IFNA(VLOOKUP($A29,'I-pEC50'!$A:$BQ,MATCH(CX$1,'I-pEC50'!$A$1:$BQ$1,0),FALSE),"")</f>
        <v/>
      </c>
      <c r="CY29" s="105" t="str">
        <f>_xlfn.IFNA(VLOOKUP($A29,'B-pEC50'!$A:$IC,MATCH(CY$1,'B-pEC50'!$A$1:$IC$1,0),FALSE),"")</f>
        <v/>
      </c>
      <c r="CZ29" s="47">
        <f>_xlfn.IFNA(VLOOKUP($A29,'B-pEC50'!$A:$IC,MATCH(CZ$1,'B-pEC50'!$A$1:$IC$1,0),FALSE),"")</f>
        <v>8.77</v>
      </c>
      <c r="DA29" s="47">
        <f>_xlfn.IFNA(VLOOKUP($A29,'B-pEC50'!$A:$IC,MATCH(DA$1,'B-pEC50'!$A$1:$IC$1,0),FALSE),"")</f>
        <v>8.5470000000000006</v>
      </c>
      <c r="DB29" s="47" t="str">
        <f>_xlfn.IFNA(VLOOKUP($A29,'B-pEC50'!$A:$IC,MATCH(DB$1,'B-pEC50'!$A$1:$IC$1,0),FALSE),"")</f>
        <v/>
      </c>
      <c r="DC29" s="47" t="str">
        <f>_xlfn.IFNA(VLOOKUP($A29,'I-pEC50'!$A:$IC,MATCH(DC$1,'I-pEC50'!$A$1:$IC$1,0),FALSE),"")</f>
        <v/>
      </c>
      <c r="DD29" s="47">
        <f>_xlfn.IFNA(VLOOKUP($A29,'I-pEC50'!$A:$IC,MATCH(DD$1,'I-pEC50'!$A$1:$IC$1,0),FALSE),"")</f>
        <v>8.35</v>
      </c>
      <c r="DE29" s="47">
        <f>_xlfn.IFNA(VLOOKUP($A29,'I-pEC50'!$A:$IC,MATCH(DE$1,'I-pEC50'!$A$1:$IC$1,0),FALSE),"")</f>
        <v>8.58</v>
      </c>
      <c r="DF29" s="47" t="str">
        <f>_xlfn.IFNA(VLOOKUP($A29,'I-pEC50'!$A:$IC,MATCH(DF$1,'I-pEC50'!$A$1:$IC$1,0),FALSE),"")</f>
        <v/>
      </c>
      <c r="DG29" s="105" t="str">
        <f>_xlfn.IFNA(VLOOKUP($A29,'B-pEC50'!$A:$IC,MATCH(DG$1,'B-pEC50'!$A$1:$IC$1,0),FALSE),"")</f>
        <v/>
      </c>
      <c r="DH29" s="47">
        <f>_xlfn.IFNA(VLOOKUP($A29,'B-pEC50'!$A:$IC,MATCH(DH$1,'B-pEC50'!$A$1:$IC$1,0),FALSE),"")</f>
        <v>8.2744999999999997</v>
      </c>
      <c r="DI29" s="47">
        <f>_xlfn.IFNA(VLOOKUP($A29,'B-pEC50'!$A:$IC,MATCH(DI$1,'B-pEC50'!$A$1:$IC$1,0),FALSE),"")</f>
        <v>8.2872500000000002</v>
      </c>
      <c r="DJ29" s="47" t="str">
        <f>_xlfn.IFNA(VLOOKUP($A29,'B-pEC50'!$A:$IC,MATCH(DJ$1,'B-pEC50'!$A$1:$IC$1,0),FALSE),"")</f>
        <v/>
      </c>
      <c r="DK29" s="47" t="str">
        <f>_xlfn.IFNA(VLOOKUP($A29,'I-pEC50'!$A:$IC,MATCH(DK$1,'I-pEC50'!$A$1:$IC$1,0),FALSE),"")</f>
        <v/>
      </c>
      <c r="DL29" s="47">
        <f>_xlfn.IFNA(VLOOKUP($A29,'I-pEC50'!$A:$IC,MATCH(DL$1,'I-pEC50'!$A$1:$IC$1,0),FALSE),"")</f>
        <v>7.9</v>
      </c>
      <c r="DM29" s="47">
        <f>_xlfn.IFNA(VLOOKUP($A29,'I-pEC50'!$A:$IC,MATCH(DM$1,'I-pEC50'!$A$1:$IC$1,0),FALSE),"")</f>
        <v>8.32</v>
      </c>
      <c r="DN29" s="47" t="str">
        <f>_xlfn.IFNA(VLOOKUP($A29,'I-pEC50'!$A:$IC,MATCH(DN$1,'I-pEC50'!$A$1:$IC$1,0),FALSE),"")</f>
        <v/>
      </c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</row>
    <row r="30" spans="1:139" s="49" customFormat="1" x14ac:dyDescent="0.2">
      <c r="A30" s="29" t="s">
        <v>153</v>
      </c>
      <c r="B30" s="333" t="str">
        <f>VLOOKUP($A30,BI!$A:$Q,MATCH(B$1,BI!$A$1:$Q$1,0),FALSE)</f>
        <v/>
      </c>
      <c r="C30" s="373">
        <f>VLOOKUP($A30,BI!$A:$Q,MATCH(C$1,BI!$A$1:$Q$1,0),FALSE)</f>
        <v>1</v>
      </c>
      <c r="D30" s="373">
        <f>VLOOKUP($A30,BI!$A:$Q,MATCH(D$1,BI!$A$1:$Q$1,0),FALSE)</f>
        <v>1</v>
      </c>
      <c r="E30" s="373">
        <f>VLOOKUP($A30,BI!$A:$Q,MATCH(E$1,BI!$A$1:$Q$1,0),FALSE)</f>
        <v>1</v>
      </c>
      <c r="F30" s="373">
        <f>VLOOKUP($A30,BI!$A:$Q,MATCH(F$1,BI!$A$1:$Q$1,0),FALSE)</f>
        <v>1</v>
      </c>
      <c r="G30" s="373">
        <f>VLOOKUP($A30,BI!$A:$Q,MATCH(G$1,BI!$A$1:$Q$1,0),FALSE)</f>
        <v>1</v>
      </c>
      <c r="H30" s="373" t="str">
        <f>VLOOKUP($A30,BI!$A:$Q,MATCH(H$1,BI!$A$1:$Q$1,0),FALSE)</f>
        <v/>
      </c>
      <c r="I30" s="373" t="str">
        <f>VLOOKUP($A30,BI!$A:$Q,MATCH(I$1,BI!$A$1:$Q$1,0),FALSE)</f>
        <v/>
      </c>
      <c r="J30" s="373">
        <f>VLOOKUP($A30,BI!$A:$Q,MATCH(J$1,BI!$A$1:$Q$1,0),FALSE)</f>
        <v>1</v>
      </c>
      <c r="K30" s="373">
        <f>VLOOKUP($A30,BI!$A:$Q,MATCH(K$1,BI!$A$1:$Q$1,0),FALSE)</f>
        <v>1</v>
      </c>
      <c r="L30" s="373" t="str">
        <f>VLOOKUP($A30,BI!$A:$Q,MATCH(L$1,BI!$A$1:$Q$1,0),FALSE)</f>
        <v/>
      </c>
      <c r="M30" s="373" t="str">
        <f>VLOOKUP($A30,BI!$A:$Q,MATCH(M$1,BI!$A$1:$Q$1,0),FALSE)</f>
        <v/>
      </c>
      <c r="N30" s="49">
        <f t="shared" si="1"/>
        <v>7</v>
      </c>
      <c r="O30" s="49" t="str">
        <f>VLOOKUP($A30,BI!$A:$Q,MATCH(O$1,BI!$A$1:$Q$1,0),FALSE)</f>
        <v/>
      </c>
      <c r="P30" s="37">
        <f>VLOOKUP($A30,BI!$A:$Q,MATCH(P$1,BI!$A$1:$Q$1,0),FALSE)</f>
        <v>1</v>
      </c>
      <c r="Q30" s="37">
        <f>VLOOKUP($A30,BI!$A:$Q,MATCH(Q$1,BI!$A$1:$Q$1,0),FALSE)</f>
        <v>1</v>
      </c>
      <c r="R30" s="37" t="str">
        <f>VLOOKUP($A30,BI!$A:$Q,MATCH(R$1,BI!$A$1:$Q$1,0),FALSE)</f>
        <v/>
      </c>
      <c r="S30" s="37">
        <f t="shared" si="0"/>
        <v>2</v>
      </c>
      <c r="T30" s="61" cm="1">
        <f t="array" ref="T30">IFERROR(IF(N30&gt;2,RSQ(IF($B30:$M30&lt;&gt;"",AE30:AP30,""),IF($B30:$M30&lt;&gt;"",AQ30:BB30,"")),""),"")</f>
        <v>0.11524753900695965</v>
      </c>
      <c r="U30" s="51" cm="1">
        <f t="array" ref="U30">IFERROR(IF($N30&gt;2,RSQ(IF($AE30:$AP30&lt;&gt;"",BC30:BN30,""),IF($AE30:$AP30&lt;&gt;"",BO30:BZ30,"")),""),"")</f>
        <v>0.11524753900695976</v>
      </c>
      <c r="V30" s="51" cm="1">
        <f t="array" ref="V30">IFERROR(IF($N30&gt;2,RSQ(IF($B30:$M30&lt;&gt;"",CA30:CL30,""),IF($B30:$M30&lt;&gt;"",CM30:CX30,"")),""),"")</f>
        <v>0.11524753900695961</v>
      </c>
      <c r="W30" s="61" t="str" cm="1">
        <f t="array" ref="W30">IFERROR(IF(AND($S30&gt;2,$N30&gt;2),RSQ(IF($B30:$M30&lt;&gt;"",AE30:AP30,""),IF($B30:$M30&lt;&gt;"",AQ30:BB30,"")),""),"")</f>
        <v/>
      </c>
      <c r="X30" s="51" t="str" cm="1">
        <f t="array" ref="X30">IFERROR(IF(AND($S30&gt;2,$N30&gt;2),RSQ(IF($AE30:$AP30&lt;&gt;"",BC30:BN30,""),IF($AE30:$AP30&lt;&gt;"",BO30:BZ30,"")),""),"")</f>
        <v/>
      </c>
      <c r="Y30" s="61" cm="1">
        <f t="array" ref="Y30">IFERROR(IF(COUNT(C30:G30)&gt;2,RSQ(IF($C30:$G30&lt;&gt;"",AF30:AJ30,""),IF($C30:$G30&lt;&gt;"",AR30:AV30,"")),""),"")</f>
        <v>3.1771352290577294E-2</v>
      </c>
      <c r="Z30" s="51" cm="1">
        <f t="array" ref="Z30">IFERROR(IF(COUNT(C30:G30)&gt;2,RSQ(IF($C30:$G30&lt;&gt;"",BD30:BH30,""),IF($C30:$G30&lt;&gt;"",BP30:BT30,"")),""),"")</f>
        <v>3.1771352290577259E-2</v>
      </c>
      <c r="AA30" s="51" t="str" cm="1">
        <f t="array" ref="AA30">IFERROR(IF(COUNT(H30:K30)&gt;2,RSQ(IF($H30:$K30&lt;&gt;"",AK30:AN30,""),IF($H30:$K30&lt;&gt;"",AW30:AZ30,"")),""),"")</f>
        <v/>
      </c>
      <c r="AB30" s="51" t="str" cm="1">
        <f t="array" ref="AB30">IFERROR(IF(COUNT(H30:K30)&gt;2,RSQ(IF($H30:$K30&lt;&gt;"",BI30:BL30,""),IF($H30:$K30&lt;&gt;"",BU30:BX30,"")),""),"")</f>
        <v/>
      </c>
      <c r="AC30" s="61" t="str" cm="1">
        <f t="array" ref="AC30">IFERROR(IF($S30&gt;2,RSQ(IF($O30:$R30&lt;&gt;"",CY30:DB30,""),IF($O30:$R30&lt;&gt;"",DC30:DF30,"")),""),"")</f>
        <v/>
      </c>
      <c r="AD30" s="51" t="str" cm="1">
        <f t="array" ref="AD30">IFERROR(IF($S30&gt;2,RSQ(IF($O30:$R30&lt;&gt;"",DG30:DJ30,""),IF($O30:$R30&lt;&gt;"",DK30:DN30,"")),""),"")</f>
        <v/>
      </c>
      <c r="AE30" s="44" t="str">
        <f>_xlfn.IFNA(VLOOKUP($A30,'B-pEC50'!$A:$BM,MATCH(AE$1,'B-pEC50'!$A$1:$BM$1,0),FALSE),"")</f>
        <v/>
      </c>
      <c r="AF30" s="46">
        <f>_xlfn.IFNA(VLOOKUP($A30,'B-pEC50'!$A:$BM,MATCH(AF$1,'B-pEC50'!$A$1:$BM$1,0),FALSE),"")</f>
        <v>10.24</v>
      </c>
      <c r="AG30" s="46">
        <f>_xlfn.IFNA(VLOOKUP($A30,'B-pEC50'!$A:$BM,MATCH(AG$1,'B-pEC50'!$A$1:$BM$1,0),FALSE),"")</f>
        <v>10.130000000000001</v>
      </c>
      <c r="AH30" s="46">
        <f>_xlfn.IFNA(VLOOKUP($A30,'B-pEC50'!$A:$BM,MATCH(AH$1,'B-pEC50'!$A$1:$BM$1,0),FALSE),"")</f>
        <v>10.41</v>
      </c>
      <c r="AI30" s="46">
        <f>_xlfn.IFNA(VLOOKUP($A30,'B-pEC50'!$A:$BM,MATCH(AI$1,'B-pEC50'!$A$1:$BM$1,0),FALSE),"")</f>
        <v>10.82</v>
      </c>
      <c r="AJ30" s="46">
        <f>_xlfn.IFNA(VLOOKUP($A30,'B-pEC50'!$A:$BM,MATCH(AJ$1,'B-pEC50'!$A$1:$BM$1,0),FALSE),"")</f>
        <v>11.37</v>
      </c>
      <c r="AK30" s="45" t="str">
        <f>_xlfn.IFNA(VLOOKUP($A30,'B-pEC50'!$A:$BM,MATCH(AK$1,'B-pEC50'!$A$1:$BM$1,0),FALSE),"")</f>
        <v/>
      </c>
      <c r="AL30" s="45" t="str">
        <f>_xlfn.IFNA(VLOOKUP($A30,'B-pEC50'!$A:$BM,MATCH(AL$1,'B-pEC50'!$A$1:$BM$1,0),FALSE),"")</f>
        <v/>
      </c>
      <c r="AM30" s="45">
        <f>_xlfn.IFNA(VLOOKUP($A30,'B-pEC50'!$A:$BM,MATCH(AM$1,'B-pEC50'!$A$1:$BM$1,0),FALSE),"")</f>
        <v>8.2260000000000009</v>
      </c>
      <c r="AN30" s="46">
        <f>_xlfn.IFNA(VLOOKUP($A30,'B-pEC50'!$A:$BM,MATCH(AN$1,'B-pEC50'!$A$1:$BM$1,0),FALSE),"")</f>
        <v>9.2460000000000004</v>
      </c>
      <c r="AO30" s="45" t="str">
        <f>_xlfn.IFNA(VLOOKUP($A30,'B-pEC50'!$A:$BM,MATCH(AO$1,'B-pEC50'!$A$1:$BM$1,0),FALSE),"")</f>
        <v/>
      </c>
      <c r="AP30" s="45" t="str">
        <f>_xlfn.IFNA(VLOOKUP($A30,'B-pEC50'!$A:$BM,MATCH(AP$1,'B-pEC50'!$A$1:$BM$1,0),FALSE),"")</f>
        <v/>
      </c>
      <c r="AQ30" s="47" t="str">
        <f>_xlfn.IFNA(VLOOKUP($A30,'I-pEC50'!$A:$BM,MATCH(AQ$1,'I-pEC50'!$A$1:$BM$1,0),FALSE),"")</f>
        <v/>
      </c>
      <c r="AR30" s="47">
        <f>_xlfn.IFNA(VLOOKUP($A30,'I-pEC50'!$A:$BM,MATCH(AR$1,'I-pEC50'!$A$1:$BM$1,0),FALSE),"")</f>
        <v>9</v>
      </c>
      <c r="AS30" s="47">
        <f>_xlfn.IFNA(VLOOKUP($A30,'I-pEC50'!$A:$BM,MATCH(AS$1,'I-pEC50'!$A$1:$BM$1,0),FALSE),"")</f>
        <v>9</v>
      </c>
      <c r="AT30" s="47">
        <f>_xlfn.IFNA(VLOOKUP($A30,'I-pEC50'!$A:$BM,MATCH(AT$1,'I-pEC50'!$A$1:$BM$1,0),FALSE),"")</f>
        <v>8.74</v>
      </c>
      <c r="AU30" s="47">
        <f>_xlfn.IFNA(VLOOKUP($A30,'I-pEC50'!$A:$BM,MATCH(AU$1,'I-pEC50'!$A$1:$BM$1,0),FALSE),"")</f>
        <v>8.74</v>
      </c>
      <c r="AV30" s="47">
        <f>_xlfn.IFNA(VLOOKUP($A30,'I-pEC50'!$A:$BM,MATCH(AV$1,'I-pEC50'!$A$1:$BM$1,0),FALSE),"")</f>
        <v>9.09</v>
      </c>
      <c r="AW30" s="47" t="str">
        <f>_xlfn.IFNA(VLOOKUP($A30,'I-pEC50'!$A:$BM,MATCH(AW$1,'I-pEC50'!$A$1:$BM$1,0),FALSE),"")</f>
        <v/>
      </c>
      <c r="AX30" s="47" t="str">
        <f>_xlfn.IFNA(VLOOKUP($A30,'I-pEC50'!$A:$BM,MATCH(AX$1,'I-pEC50'!$A$1:$BM$1,0),FALSE),"")</f>
        <v/>
      </c>
      <c r="AY30" s="47">
        <f>_xlfn.IFNA(VLOOKUP($A30,'I-pEC50'!$A:$BM,MATCH(AY$1,'I-pEC50'!$A$1:$BM$1,0),FALSE),"")</f>
        <v>8.94</v>
      </c>
      <c r="AZ30" s="47">
        <f>_xlfn.IFNA(VLOOKUP($A30,'I-pEC50'!$A:$BM,MATCH(AZ$1,'I-pEC50'!$A$1:$BM$1,0),FALSE),"")</f>
        <v>7.43</v>
      </c>
      <c r="BA30" s="47" t="str">
        <f>_xlfn.IFNA(VLOOKUP($A30,'I-pEC50'!$A:$BM,MATCH(BA$1,'I-pEC50'!$A$1:$BM$1,0),FALSE),"")</f>
        <v/>
      </c>
      <c r="BB30" s="47" t="str">
        <f>_xlfn.IFNA(VLOOKUP($A30,'I-pEC50'!$A:$BM,MATCH(BB$1,'I-pEC50'!$A$1:$BM$1,0),FALSE),"")</f>
        <v/>
      </c>
      <c r="BC30" s="40" t="str">
        <f>_xlfn.IFNA(VLOOKUP($A30,'B-pEC50'!$A:$BM,MATCH(BC$1,'B-pEC50'!$A$1:$BM$1,0),FALSE),"")</f>
        <v/>
      </c>
      <c r="BD30" s="41">
        <f>_xlfn.IFNA(VLOOKUP($A30,'B-pEC50'!$A:$BM,MATCH(BD$1,'B-pEC50'!$A$1:$BM$1,0),FALSE),"")</f>
        <v>1</v>
      </c>
      <c r="BE30" s="41">
        <f>_xlfn.IFNA(VLOOKUP($A30,'B-pEC50'!$A:$BM,MATCH(BE$1,'B-pEC50'!$A$1:$BM$1,0),FALSE),"")</f>
        <v>0.97513562386980124</v>
      </c>
      <c r="BF30" s="41">
        <f>_xlfn.IFNA(VLOOKUP($A30,'B-pEC50'!$A:$BM,MATCH(BF$1,'B-pEC50'!$A$1:$BM$1,0),FALSE),"")</f>
        <v>1.0384267631103075</v>
      </c>
      <c r="BG30" s="41">
        <f>_xlfn.IFNA(VLOOKUP($A30,'B-pEC50'!$A:$BM,MATCH(BG$1,'B-pEC50'!$A$1:$BM$1,0),FALSE),"")</f>
        <v>1.1311030741410488</v>
      </c>
      <c r="BH30" s="41">
        <f>_xlfn.IFNA(VLOOKUP($A30,'B-pEC50'!$A:$BM,MATCH(BH$1,'B-pEC50'!$A$1:$BM$1,0),FALSE),"")</f>
        <v>1.2554249547920431</v>
      </c>
      <c r="BI30" s="41" t="str">
        <f>_xlfn.IFNA(VLOOKUP($A30,'B-pEC50'!$A:$BM,MATCH(BI$1,'B-pEC50'!$A$1:$BM$1,0),FALSE),"")</f>
        <v/>
      </c>
      <c r="BJ30" s="41" t="str">
        <f>_xlfn.IFNA(VLOOKUP($A30,'B-pEC50'!$A:$BM,MATCH(BJ$1,'B-pEC50'!$A$1:$BM$1,0),FALSE),"")</f>
        <v/>
      </c>
      <c r="BK30" s="41">
        <f>_xlfn.IFNA(VLOOKUP($A30,'B-pEC50'!$A:$BM,MATCH(BK$1,'B-pEC50'!$A$1:$BM$1,0),FALSE),"")</f>
        <v>0.54475587703435824</v>
      </c>
      <c r="BL30" s="41">
        <f>_xlfn.IFNA(VLOOKUP($A30,'B-pEC50'!$A:$BM,MATCH(BL$1,'B-pEC50'!$A$1:$BM$1,0),FALSE),"")</f>
        <v>0.77531645569620256</v>
      </c>
      <c r="BM30" s="41" t="str">
        <f>_xlfn.IFNA(VLOOKUP($A30,'B-pEC50'!$A:$BM,MATCH(BM$1,'B-pEC50'!$A$1:$BM$1,0),FALSE),"")</f>
        <v/>
      </c>
      <c r="BN30" s="41" t="str">
        <f>_xlfn.IFNA(VLOOKUP($A30,'B-pEC50'!$A:$BM,MATCH(BN$1,'B-pEC50'!$A$1:$BM$1,0),FALSE),"")</f>
        <v/>
      </c>
      <c r="BO30" s="47" t="str">
        <f>_xlfn.IFNA(VLOOKUP($A30,'I-pEC50'!$A:$BM,MATCH(BO$1,'I-pEC50'!$A$1:$BM$1,0),FALSE),"")</f>
        <v/>
      </c>
      <c r="BP30" s="47">
        <f>_xlfn.IFNA(VLOOKUP($A30,'I-pEC50'!$A:$BM,MATCH(BP$1,'I-pEC50'!$A$1:$BM$1,0),FALSE),"")</f>
        <v>0.64818024263431551</v>
      </c>
      <c r="BQ30" s="47">
        <f>_xlfn.IFNA(VLOOKUP($A30,'I-pEC50'!$A:$BM,MATCH(BQ$1,'I-pEC50'!$A$1:$BM$1,0),FALSE),"")</f>
        <v>0.64818024263431551</v>
      </c>
      <c r="BR30" s="47">
        <f>_xlfn.IFNA(VLOOKUP($A30,'I-pEC50'!$A:$BM,MATCH(BR$1,'I-pEC50'!$A$1:$BM$1,0),FALSE),"")</f>
        <v>0.6031195840554594</v>
      </c>
      <c r="BS30" s="47">
        <f>_xlfn.IFNA(VLOOKUP($A30,'I-pEC50'!$A:$BM,MATCH(BS$1,'I-pEC50'!$A$1:$BM$1,0),FALSE),"")</f>
        <v>0.6031195840554594</v>
      </c>
      <c r="BT30" s="47">
        <f>_xlfn.IFNA(VLOOKUP($A30,'I-pEC50'!$A:$BM,MATCH(BT$1,'I-pEC50'!$A$1:$BM$1,0),FALSE),"")</f>
        <v>0.66377816291161185</v>
      </c>
      <c r="BU30" s="47" t="str">
        <f>_xlfn.IFNA(VLOOKUP($A30,'I-pEC50'!$A:$BM,MATCH(BU$1,'I-pEC50'!$A$1:$BM$1,0),FALSE),"")</f>
        <v/>
      </c>
      <c r="BV30" s="47" t="str">
        <f>_xlfn.IFNA(VLOOKUP($A30,'I-pEC50'!$A:$BM,MATCH(BV$1,'I-pEC50'!$A$1:$BM$1,0),FALSE),"")</f>
        <v/>
      </c>
      <c r="BW30" s="47">
        <f>_xlfn.IFNA(VLOOKUP($A30,'I-pEC50'!$A:$BM,MATCH(BW$1,'I-pEC50'!$A$1:$BM$1,0),FALSE),"")</f>
        <v>0.6377816291161178</v>
      </c>
      <c r="BX30" s="47">
        <f>_xlfn.IFNA(VLOOKUP($A30,'I-pEC50'!$A:$BM,MATCH(BX$1,'I-pEC50'!$A$1:$BM$1,0),FALSE),"")</f>
        <v>0.37608318890814557</v>
      </c>
      <c r="BY30" s="47" t="str">
        <f>_xlfn.IFNA(VLOOKUP($A30,'I-pEC50'!$A:$BM,MATCH(BY$1,'I-pEC50'!$A$1:$BM$1,0),FALSE),"")</f>
        <v/>
      </c>
      <c r="BZ30" s="47" t="str">
        <f>_xlfn.IFNA(VLOOKUP($A30,'I-pEC50'!$A:$BM,MATCH(BZ$1,'I-pEC50'!$A$1:$BM$1,0),FALSE),"")</f>
        <v/>
      </c>
      <c r="CA30" s="40" t="str">
        <f>_xlfn.IFNA(VLOOKUP($A30,'B-pEC50'!$A:$BM,MATCH(CA$1,'B-pEC50'!$A$1:$BM$1,0),FALSE),"")</f>
        <v/>
      </c>
      <c r="CB30" s="41">
        <f>_xlfn.IFNA(VLOOKUP($A30,'B-pEC50'!$A:$BM,MATCH(CB$1,'B-pEC50'!$A$1:$BM$1,0),FALSE),"")</f>
        <v>0.64058524173027998</v>
      </c>
      <c r="CC30" s="41">
        <f>_xlfn.IFNA(VLOOKUP($A30,'B-pEC50'!$A:$BM,MATCH(CC$1,'B-pEC50'!$A$1:$BM$1,0),FALSE),"")</f>
        <v>0.60559796437659064</v>
      </c>
      <c r="CD30" s="41">
        <f>_xlfn.IFNA(VLOOKUP($A30,'B-pEC50'!$A:$BM,MATCH(CD$1,'B-pEC50'!$A$1:$BM$1,0),FALSE),"")</f>
        <v>0.69465648854961848</v>
      </c>
      <c r="CE30" s="41">
        <f>_xlfn.IFNA(VLOOKUP($A30,'B-pEC50'!$A:$BM,MATCH(CE$1,'B-pEC50'!$A$1:$BM$1,0),FALSE),"")</f>
        <v>0.82506361323155242</v>
      </c>
      <c r="CF30" s="41">
        <f>_xlfn.IFNA(VLOOKUP($A30,'B-pEC50'!$A:$BM,MATCH(CF$1,'B-pEC50'!$A$1:$BM$1,0),FALSE),"")</f>
        <v>1</v>
      </c>
      <c r="CG30" s="41" t="str">
        <f>_xlfn.IFNA(VLOOKUP($A30,'B-pEC50'!$A:$BM,MATCH(CG$1,'B-pEC50'!$A$1:$BM$1,0),FALSE),"")</f>
        <v/>
      </c>
      <c r="CH30" s="41" t="str">
        <f>_xlfn.IFNA(VLOOKUP($A30,'B-pEC50'!$A:$BM,MATCH(CH$1,'B-pEC50'!$A$1:$BM$1,0),FALSE),"")</f>
        <v/>
      </c>
      <c r="CI30" s="41">
        <f>_xlfn.IFNA(VLOOKUP($A30,'B-pEC50'!$A:$BM,MATCH(CI$1,'B-pEC50'!$A$1:$BM$1,0),FALSE),"")</f>
        <v>0</v>
      </c>
      <c r="CJ30" s="41">
        <f>_xlfn.IFNA(VLOOKUP($A30,'B-pEC50'!$A:$BM,MATCH(CJ$1,'B-pEC50'!$A$1:$BM$1,0),FALSE),"")</f>
        <v>0.32442748091603058</v>
      </c>
      <c r="CK30" s="41" t="str">
        <f>_xlfn.IFNA(VLOOKUP($A30,'B-pEC50'!$A:$BM,MATCH(CK$1,'B-pEC50'!$A$1:$BM$1,0),FALSE),"")</f>
        <v/>
      </c>
      <c r="CL30" s="41" t="str">
        <f>_xlfn.IFNA(VLOOKUP($A30,'B-pEC50'!$A:$BM,MATCH(CL$1,'B-pEC50'!$A$1:$BM$1,0),FALSE),"")</f>
        <v/>
      </c>
      <c r="CM30" s="47" t="str">
        <f>_xlfn.IFNA(VLOOKUP($A30,'I-pEC50'!$A:$BQ,MATCH(CM$1,'I-pEC50'!$A$1:$BQ$1,0),FALSE),"")</f>
        <v/>
      </c>
      <c r="CN30" s="47">
        <f>_xlfn.IFNA(VLOOKUP($A30,'I-pEC50'!$A:$BQ,MATCH(CN$1,'I-pEC50'!$A$1:$BQ$1,0),FALSE),"")</f>
        <v>0.94578313253012058</v>
      </c>
      <c r="CO30" s="47">
        <f>_xlfn.IFNA(VLOOKUP($A30,'I-pEC50'!$A:$BQ,MATCH(CO$1,'I-pEC50'!$A$1:$BQ$1,0),FALSE),"")</f>
        <v>0.94578313253012058</v>
      </c>
      <c r="CP30" s="47">
        <f>_xlfn.IFNA(VLOOKUP($A30,'I-pEC50'!$A:$BQ,MATCH(CP$1,'I-pEC50'!$A$1:$BQ$1,0),FALSE),"")</f>
        <v>0.78915662650602436</v>
      </c>
      <c r="CQ30" s="47">
        <f>_xlfn.IFNA(VLOOKUP($A30,'I-pEC50'!$A:$BQ,MATCH(CQ$1,'I-pEC50'!$A$1:$BQ$1,0),FALSE),"")</f>
        <v>0.78915662650602436</v>
      </c>
      <c r="CR30" s="47">
        <f>_xlfn.IFNA(VLOOKUP($A30,'I-pEC50'!$A:$BQ,MATCH(CR$1,'I-pEC50'!$A$1:$BQ$1,0),FALSE),"")</f>
        <v>1</v>
      </c>
      <c r="CS30" s="47" t="str">
        <f>_xlfn.IFNA(VLOOKUP($A30,'I-pEC50'!$A:$BQ,MATCH(CS$1,'I-pEC50'!$A$1:$BQ$1,0),FALSE),"")</f>
        <v/>
      </c>
      <c r="CT30" s="47" t="str">
        <f>_xlfn.IFNA(VLOOKUP($A30,'I-pEC50'!$A:$BQ,MATCH(CT$1,'I-pEC50'!$A$1:$BQ$1,0),FALSE),"")</f>
        <v/>
      </c>
      <c r="CU30" s="47">
        <f>_xlfn.IFNA(VLOOKUP($A30,'I-pEC50'!$A:$BQ,MATCH(CU$1,'I-pEC50'!$A$1:$BQ$1,0),FALSE),"")</f>
        <v>0.90963855421686723</v>
      </c>
      <c r="CV30" s="47">
        <f>_xlfn.IFNA(VLOOKUP($A30,'I-pEC50'!$A:$BQ,MATCH(CV$1,'I-pEC50'!$A$1:$BQ$1,0),FALSE),"")</f>
        <v>0</v>
      </c>
      <c r="CW30" s="47" t="str">
        <f>_xlfn.IFNA(VLOOKUP($A30,'I-pEC50'!$A:$BQ,MATCH(CW$1,'I-pEC50'!$A$1:$BQ$1,0),FALSE),"")</f>
        <v/>
      </c>
      <c r="CX30" s="47" t="str">
        <f>_xlfn.IFNA(VLOOKUP($A30,'I-pEC50'!$A:$BQ,MATCH(CX$1,'I-pEC50'!$A$1:$BQ$1,0),FALSE),"")</f>
        <v/>
      </c>
      <c r="CY30" s="105" t="str">
        <f>_xlfn.IFNA(VLOOKUP($A30,'B-pEC50'!$A:$IC,MATCH(CY$1,'B-pEC50'!$A$1:$IC$1,0),FALSE),"")</f>
        <v/>
      </c>
      <c r="CZ30" s="47">
        <f>_xlfn.IFNA(VLOOKUP($A30,'B-pEC50'!$A:$IC,MATCH(CZ$1,'B-pEC50'!$A$1:$IC$1,0),FALSE),"")</f>
        <v>11.37</v>
      </c>
      <c r="DA30" s="47">
        <f>_xlfn.IFNA(VLOOKUP($A30,'B-pEC50'!$A:$IC,MATCH(DA$1,'B-pEC50'!$A$1:$IC$1,0),FALSE),"")</f>
        <v>9.2460000000000004</v>
      </c>
      <c r="DB30" s="47" t="str">
        <f>_xlfn.IFNA(VLOOKUP($A30,'B-pEC50'!$A:$IC,MATCH(DB$1,'B-pEC50'!$A$1:$IC$1,0),FALSE),"")</f>
        <v/>
      </c>
      <c r="DC30" s="47" t="str">
        <f>_xlfn.IFNA(VLOOKUP($A30,'I-pEC50'!$A:$IC,MATCH(DC$1,'I-pEC50'!$A$1:$IC$1,0),FALSE),"")</f>
        <v/>
      </c>
      <c r="DD30" s="47">
        <f>_xlfn.IFNA(VLOOKUP($A30,'I-pEC50'!$A:$IC,MATCH(DD$1,'I-pEC50'!$A$1:$IC$1,0),FALSE),"")</f>
        <v>9.09</v>
      </c>
      <c r="DE30" s="47">
        <f>_xlfn.IFNA(VLOOKUP($A30,'I-pEC50'!$A:$IC,MATCH(DE$1,'I-pEC50'!$A$1:$IC$1,0),FALSE),"")</f>
        <v>8.94</v>
      </c>
      <c r="DF30" s="47" t="str">
        <f>_xlfn.IFNA(VLOOKUP($A30,'I-pEC50'!$A:$IC,MATCH(DF$1,'I-pEC50'!$A$1:$IC$1,0),FALSE),"")</f>
        <v/>
      </c>
      <c r="DG30" s="105" t="str">
        <f>_xlfn.IFNA(VLOOKUP($A30,'B-pEC50'!$A:$IC,MATCH(DG$1,'B-pEC50'!$A$1:$IC$1,0),FALSE),"")</f>
        <v/>
      </c>
      <c r="DH30" s="47">
        <f>_xlfn.IFNA(VLOOKUP($A30,'B-pEC50'!$A:$IC,MATCH(DH$1,'B-pEC50'!$A$1:$IC$1,0),FALSE),"")</f>
        <v>10.593999999999999</v>
      </c>
      <c r="DI30" s="47">
        <f>_xlfn.IFNA(VLOOKUP($A30,'B-pEC50'!$A:$IC,MATCH(DI$1,'B-pEC50'!$A$1:$IC$1,0),FALSE),"")</f>
        <v>8.7360000000000007</v>
      </c>
      <c r="DJ30" s="47" t="str">
        <f>_xlfn.IFNA(VLOOKUP($A30,'B-pEC50'!$A:$IC,MATCH(DJ$1,'B-pEC50'!$A$1:$IC$1,0),FALSE),"")</f>
        <v/>
      </c>
      <c r="DK30" s="47" t="str">
        <f>_xlfn.IFNA(VLOOKUP($A30,'I-pEC50'!$A:$IC,MATCH(DK$1,'I-pEC50'!$A$1:$IC$1,0),FALSE),"")</f>
        <v/>
      </c>
      <c r="DL30" s="47">
        <f>_xlfn.IFNA(VLOOKUP($A30,'I-pEC50'!$A:$IC,MATCH(DL$1,'I-pEC50'!$A$1:$IC$1,0),FALSE),"")</f>
        <v>8.9140000000000015</v>
      </c>
      <c r="DM30" s="47">
        <f>_xlfn.IFNA(VLOOKUP($A30,'I-pEC50'!$A:$IC,MATCH(DM$1,'I-pEC50'!$A$1:$IC$1,0),FALSE),"")</f>
        <v>8.1849999999999987</v>
      </c>
      <c r="DN30" s="47" t="str">
        <f>_xlfn.IFNA(VLOOKUP($A30,'I-pEC50'!$A:$IC,MATCH(DN$1,'I-pEC50'!$A$1:$IC$1,0),FALSE),"")</f>
        <v/>
      </c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</row>
    <row r="31" spans="1:139" s="49" customFormat="1" x14ac:dyDescent="0.2">
      <c r="A31" s="29" t="s">
        <v>182</v>
      </c>
      <c r="B31" s="333" t="str">
        <f>VLOOKUP($A31,BI!$A:$Q,MATCH(B$1,BI!$A$1:$Q$1,0),FALSE)</f>
        <v/>
      </c>
      <c r="C31" s="373">
        <f>VLOOKUP($A31,BI!$A:$Q,MATCH(C$1,BI!$A$1:$Q$1,0),FALSE)</f>
        <v>1</v>
      </c>
      <c r="D31" s="373">
        <f>VLOOKUP($A31,BI!$A:$Q,MATCH(D$1,BI!$A$1:$Q$1,0),FALSE)</f>
        <v>1</v>
      </c>
      <c r="E31" s="373">
        <f>VLOOKUP($A31,BI!$A:$Q,MATCH(E$1,BI!$A$1:$Q$1,0),FALSE)</f>
        <v>1</v>
      </c>
      <c r="F31" s="373">
        <f>VLOOKUP($A31,BI!$A:$Q,MATCH(F$1,BI!$A$1:$Q$1,0),FALSE)</f>
        <v>1</v>
      </c>
      <c r="G31" s="373">
        <f>VLOOKUP($A31,BI!$A:$Q,MATCH(G$1,BI!$A$1:$Q$1,0),FALSE)</f>
        <v>1</v>
      </c>
      <c r="H31" s="373" t="str">
        <f>VLOOKUP($A31,BI!$A:$Q,MATCH(H$1,BI!$A$1:$Q$1,0),FALSE)</f>
        <v/>
      </c>
      <c r="I31" s="373" t="str">
        <f>VLOOKUP($A31,BI!$A:$Q,MATCH(I$1,BI!$A$1:$Q$1,0),FALSE)</f>
        <v/>
      </c>
      <c r="J31" s="373">
        <f>VLOOKUP($A31,BI!$A:$Q,MATCH(J$1,BI!$A$1:$Q$1,0),FALSE)</f>
        <v>1</v>
      </c>
      <c r="K31" s="373">
        <f>VLOOKUP($A31,BI!$A:$Q,MATCH(K$1,BI!$A$1:$Q$1,0),FALSE)</f>
        <v>1</v>
      </c>
      <c r="L31" s="373" t="str">
        <f>VLOOKUP($A31,BI!$A:$Q,MATCH(L$1,BI!$A$1:$Q$1,0),FALSE)</f>
        <v/>
      </c>
      <c r="M31" s="373" t="str">
        <f>VLOOKUP($A31,BI!$A:$Q,MATCH(M$1,BI!$A$1:$Q$1,0),FALSE)</f>
        <v/>
      </c>
      <c r="N31" s="49">
        <f t="shared" si="1"/>
        <v>7</v>
      </c>
      <c r="O31" s="49" t="str">
        <f>VLOOKUP($A31,BI!$A:$Q,MATCH(O$1,BI!$A$1:$Q$1,0),FALSE)</f>
        <v/>
      </c>
      <c r="P31" s="37">
        <f>VLOOKUP($A31,BI!$A:$Q,MATCH(P$1,BI!$A$1:$Q$1,0),FALSE)</f>
        <v>1</v>
      </c>
      <c r="Q31" s="37">
        <f>VLOOKUP($A31,BI!$A:$Q,MATCH(Q$1,BI!$A$1:$Q$1,0),FALSE)</f>
        <v>1</v>
      </c>
      <c r="R31" s="37" t="str">
        <f>VLOOKUP($A31,BI!$A:$Q,MATCH(R$1,BI!$A$1:$Q$1,0),FALSE)</f>
        <v/>
      </c>
      <c r="S31" s="37">
        <f t="shared" si="0"/>
        <v>2</v>
      </c>
      <c r="T31" s="61" cm="1">
        <f t="array" ref="T31">IFERROR(IF(N31&gt;2,RSQ(IF($B31:$M31&lt;&gt;"",AE31:AP31,""),IF($B31:$M31&lt;&gt;"",AQ31:BB31,"")),""),"")</f>
        <v>9.7725712446127544E-3</v>
      </c>
      <c r="U31" s="51" cm="1">
        <f t="array" ref="U31">IFERROR(IF($N31&gt;2,RSQ(IF($AE31:$AP31&lt;&gt;"",BC31:BN31,""),IF($AE31:$AP31&lt;&gt;"",BO31:BZ31,"")),""),"")</f>
        <v>9.7725712446126555E-3</v>
      </c>
      <c r="V31" s="51" cm="1">
        <f t="array" ref="V31">IFERROR(IF($N31&gt;2,RSQ(IF($B31:$M31&lt;&gt;"",CA31:CL31,""),IF($B31:$M31&lt;&gt;"",CM31:CX31,"")),""),"")</f>
        <v>9.7725712446127735E-3</v>
      </c>
      <c r="W31" s="61" t="str" cm="1">
        <f t="array" ref="W31">IFERROR(IF(AND($S31&gt;2,$N31&gt;2),RSQ(IF($B31:$M31&lt;&gt;"",AE31:AP31,""),IF($B31:$M31&lt;&gt;"",AQ31:BB31,"")),""),"")</f>
        <v/>
      </c>
      <c r="X31" s="51" t="str" cm="1">
        <f t="array" ref="X31">IFERROR(IF(AND($S31&gt;2,$N31&gt;2),RSQ(IF($AE31:$AP31&lt;&gt;"",BC31:BN31,""),IF($AE31:$AP31&lt;&gt;"",BO31:BZ31,"")),""),"")</f>
        <v/>
      </c>
      <c r="Y31" s="61" cm="1">
        <f t="array" ref="Y31">IFERROR(IF(COUNT(C31:G31)&gt;2,RSQ(IF($C31:$G31&lt;&gt;"",AF31:AJ31,""),IF($C31:$G31&lt;&gt;"",AR31:AV31,"")),""),"")</f>
        <v>0.50751633056719803</v>
      </c>
      <c r="Z31" s="51" cm="1">
        <f t="array" ref="Z31">IFERROR(IF(COUNT(C31:G31)&gt;2,RSQ(IF($C31:$G31&lt;&gt;"",BD31:BH31,""),IF($C31:$G31&lt;&gt;"",BP31:BT31,"")),""),"")</f>
        <v>0.50751633056719836</v>
      </c>
      <c r="AA31" s="51" t="str" cm="1">
        <f t="array" ref="AA31">IFERROR(IF(COUNT(H31:K31)&gt;2,RSQ(IF($H31:$K31&lt;&gt;"",AK31:AN31,""),IF($H31:$K31&lt;&gt;"",AW31:AZ31,"")),""),"")</f>
        <v/>
      </c>
      <c r="AB31" s="51" t="str" cm="1">
        <f t="array" ref="AB31">IFERROR(IF(COUNT(H31:K31)&gt;2,RSQ(IF($H31:$K31&lt;&gt;"",BI31:BL31,""),IF($H31:$K31&lt;&gt;"",BU31:BX31,"")),""),"")</f>
        <v/>
      </c>
      <c r="AC31" s="61" t="str" cm="1">
        <f t="array" ref="AC31">IFERROR(IF($S31&gt;2,RSQ(IF($O31:$R31&lt;&gt;"",CY31:DB31,""),IF($O31:$R31&lt;&gt;"",DC31:DF31,"")),""),"")</f>
        <v/>
      </c>
      <c r="AD31" s="51" t="str" cm="1">
        <f t="array" ref="AD31">IFERROR(IF($S31&gt;2,RSQ(IF($O31:$R31&lt;&gt;"",DG31:DJ31,""),IF($O31:$R31&lt;&gt;"",DK31:DN31,"")),""),"")</f>
        <v/>
      </c>
      <c r="AE31" s="44" t="str">
        <f>_xlfn.IFNA(VLOOKUP($A31,'B-pEC50'!$A:$BM,MATCH(AE$1,'B-pEC50'!$A$1:$BM$1,0),FALSE),"")</f>
        <v/>
      </c>
      <c r="AF31" s="46">
        <f>_xlfn.IFNA(VLOOKUP($A31,'B-pEC50'!$A:$BM,MATCH(AF$1,'B-pEC50'!$A$1:$BM$1,0),FALSE),"")</f>
        <v>10.210000000000001</v>
      </c>
      <c r="AG31" s="46">
        <f>_xlfn.IFNA(VLOOKUP($A31,'B-pEC50'!$A:$BM,MATCH(AG$1,'B-pEC50'!$A$1:$BM$1,0),FALSE),"")</f>
        <v>10.41</v>
      </c>
      <c r="AH31" s="46">
        <f>_xlfn.IFNA(VLOOKUP($A31,'B-pEC50'!$A:$BM,MATCH(AH$1,'B-pEC50'!$A$1:$BM$1,0),FALSE),"")</f>
        <v>10.1</v>
      </c>
      <c r="AI31" s="46">
        <f>_xlfn.IFNA(VLOOKUP($A31,'B-pEC50'!$A:$BM,MATCH(AI$1,'B-pEC50'!$A$1:$BM$1,0),FALSE),"")</f>
        <v>10.52</v>
      </c>
      <c r="AJ31" s="46">
        <f>_xlfn.IFNA(VLOOKUP($A31,'B-pEC50'!$A:$BM,MATCH(AJ$1,'B-pEC50'!$A$1:$BM$1,0),FALSE),"")</f>
        <v>11.26</v>
      </c>
      <c r="AK31" s="45" t="str">
        <f>_xlfn.IFNA(VLOOKUP($A31,'B-pEC50'!$A:$BM,MATCH(AK$1,'B-pEC50'!$A$1:$BM$1,0),FALSE),"")</f>
        <v/>
      </c>
      <c r="AL31" s="45" t="str">
        <f>_xlfn.IFNA(VLOOKUP($A31,'B-pEC50'!$A:$BM,MATCH(AL$1,'B-pEC50'!$A$1:$BM$1,0),FALSE),"")</f>
        <v/>
      </c>
      <c r="AM31" s="45">
        <f>_xlfn.IFNA(VLOOKUP($A31,'B-pEC50'!$A:$BM,MATCH(AM$1,'B-pEC50'!$A$1:$BM$1,0),FALSE),"")</f>
        <v>7.8330000000000002</v>
      </c>
      <c r="AN31" s="46">
        <f>_xlfn.IFNA(VLOOKUP($A31,'B-pEC50'!$A:$BM,MATCH(AN$1,'B-pEC50'!$A$1:$BM$1,0),FALSE),"")</f>
        <v>8.1760000000000002</v>
      </c>
      <c r="AO31" s="45" t="str">
        <f>_xlfn.IFNA(VLOOKUP($A31,'B-pEC50'!$A:$BM,MATCH(AO$1,'B-pEC50'!$A$1:$BM$1,0),FALSE),"")</f>
        <v/>
      </c>
      <c r="AP31" s="45" t="str">
        <f>_xlfn.IFNA(VLOOKUP($A31,'B-pEC50'!$A:$BM,MATCH(AP$1,'B-pEC50'!$A$1:$BM$1,0),FALSE),"")</f>
        <v/>
      </c>
      <c r="AQ31" s="47" t="str">
        <f>_xlfn.IFNA(VLOOKUP($A31,'I-pEC50'!$A:$BM,MATCH(AQ$1,'I-pEC50'!$A$1:$BM$1,0),FALSE),"")</f>
        <v/>
      </c>
      <c r="AR31" s="47">
        <f>_xlfn.IFNA(VLOOKUP($A31,'I-pEC50'!$A:$BM,MATCH(AR$1,'I-pEC50'!$A$1:$BM$1,0),FALSE),"")</f>
        <v>8.59</v>
      </c>
      <c r="AS31" s="47">
        <f>_xlfn.IFNA(VLOOKUP($A31,'I-pEC50'!$A:$BM,MATCH(AS$1,'I-pEC50'!$A$1:$BM$1,0),FALSE),"")</f>
        <v>8.59</v>
      </c>
      <c r="AT31" s="47">
        <f>_xlfn.IFNA(VLOOKUP($A31,'I-pEC50'!$A:$BM,MATCH(AT$1,'I-pEC50'!$A$1:$BM$1,0),FALSE),"")</f>
        <v>8.42</v>
      </c>
      <c r="AU31" s="47">
        <f>_xlfn.IFNA(VLOOKUP($A31,'I-pEC50'!$A:$BM,MATCH(AU$1,'I-pEC50'!$A$1:$BM$1,0),FALSE),"")</f>
        <v>8.42</v>
      </c>
      <c r="AV31" s="47">
        <f>_xlfn.IFNA(VLOOKUP($A31,'I-pEC50'!$A:$BM,MATCH(AV$1,'I-pEC50'!$A$1:$BM$1,0),FALSE),"")</f>
        <v>8.2799999999999994</v>
      </c>
      <c r="AW31" s="47" t="str">
        <f>_xlfn.IFNA(VLOOKUP($A31,'I-pEC50'!$A:$BM,MATCH(AW$1,'I-pEC50'!$A$1:$BM$1,0),FALSE),"")</f>
        <v/>
      </c>
      <c r="AX31" s="47" t="str">
        <f>_xlfn.IFNA(VLOOKUP($A31,'I-pEC50'!$A:$BM,MATCH(AX$1,'I-pEC50'!$A$1:$BM$1,0),FALSE),"")</f>
        <v/>
      </c>
      <c r="AY31" s="47">
        <f>_xlfn.IFNA(VLOOKUP($A31,'I-pEC50'!$A:$BM,MATCH(AY$1,'I-pEC50'!$A$1:$BM$1,0),FALSE),"")</f>
        <v>8.65</v>
      </c>
      <c r="AZ31" s="47">
        <f>_xlfn.IFNA(VLOOKUP($A31,'I-pEC50'!$A:$BM,MATCH(AZ$1,'I-pEC50'!$A$1:$BM$1,0),FALSE),"")</f>
        <v>8.02</v>
      </c>
      <c r="BA31" s="47" t="str">
        <f>_xlfn.IFNA(VLOOKUP($A31,'I-pEC50'!$A:$BM,MATCH(BA$1,'I-pEC50'!$A$1:$BM$1,0),FALSE),"")</f>
        <v/>
      </c>
      <c r="BB31" s="47" t="str">
        <f>_xlfn.IFNA(VLOOKUP($A31,'I-pEC50'!$A:$BM,MATCH(BB$1,'I-pEC50'!$A$1:$BM$1,0),FALSE),"")</f>
        <v/>
      </c>
      <c r="BC31" s="40" t="str">
        <f>_xlfn.IFNA(VLOOKUP($A31,'B-pEC50'!$A:$BM,MATCH(BC$1,'B-pEC50'!$A$1:$BM$1,0),FALSE),"")</f>
        <v/>
      </c>
      <c r="BD31" s="41">
        <f>_xlfn.IFNA(VLOOKUP($A31,'B-pEC50'!$A:$BM,MATCH(BD$1,'B-pEC50'!$A$1:$BM$1,0),FALSE),"")</f>
        <v>0.99321880650994587</v>
      </c>
      <c r="BE31" s="41">
        <f>_xlfn.IFNA(VLOOKUP($A31,'B-pEC50'!$A:$BM,MATCH(BE$1,'B-pEC50'!$A$1:$BM$1,0),FALSE),"")</f>
        <v>1.0384267631103075</v>
      </c>
      <c r="BF31" s="41">
        <f>_xlfn.IFNA(VLOOKUP($A31,'B-pEC50'!$A:$BM,MATCH(BF$1,'B-pEC50'!$A$1:$BM$1,0),FALSE),"")</f>
        <v>0.96835443037974667</v>
      </c>
      <c r="BG31" s="41">
        <f>_xlfn.IFNA(VLOOKUP($A31,'B-pEC50'!$A:$BM,MATCH(BG$1,'B-pEC50'!$A$1:$BM$1,0),FALSE),"")</f>
        <v>1.0632911392405062</v>
      </c>
      <c r="BH31" s="41">
        <f>_xlfn.IFNA(VLOOKUP($A31,'B-pEC50'!$A:$BM,MATCH(BH$1,'B-pEC50'!$A$1:$BM$1,0),FALSE),"")</f>
        <v>1.2305605786618443</v>
      </c>
      <c r="BI31" s="41" t="str">
        <f>_xlfn.IFNA(VLOOKUP($A31,'B-pEC50'!$A:$BM,MATCH(BI$1,'B-pEC50'!$A$1:$BM$1,0),FALSE),"")</f>
        <v/>
      </c>
      <c r="BJ31" s="41" t="str">
        <f>_xlfn.IFNA(VLOOKUP($A31,'B-pEC50'!$A:$BM,MATCH(BJ$1,'B-pEC50'!$A$1:$BM$1,0),FALSE),"")</f>
        <v/>
      </c>
      <c r="BK31" s="41">
        <f>_xlfn.IFNA(VLOOKUP($A31,'B-pEC50'!$A:$BM,MATCH(BK$1,'B-pEC50'!$A$1:$BM$1,0),FALSE),"")</f>
        <v>0.4559222423146474</v>
      </c>
      <c r="BL31" s="41">
        <f>_xlfn.IFNA(VLOOKUP($A31,'B-pEC50'!$A:$BM,MATCH(BL$1,'B-pEC50'!$A$1:$BM$1,0),FALSE),"")</f>
        <v>0.53345388788426762</v>
      </c>
      <c r="BM31" s="41" t="str">
        <f>_xlfn.IFNA(VLOOKUP($A31,'B-pEC50'!$A:$BM,MATCH(BM$1,'B-pEC50'!$A$1:$BM$1,0),FALSE),"")</f>
        <v/>
      </c>
      <c r="BN31" s="41" t="str">
        <f>_xlfn.IFNA(VLOOKUP($A31,'B-pEC50'!$A:$BM,MATCH(BN$1,'B-pEC50'!$A$1:$BM$1,0),FALSE),"")</f>
        <v/>
      </c>
      <c r="BO31" s="47" t="str">
        <f>_xlfn.IFNA(VLOOKUP($A31,'I-pEC50'!$A:$BM,MATCH(BO$1,'I-pEC50'!$A$1:$BM$1,0),FALSE),"")</f>
        <v/>
      </c>
      <c r="BP31" s="47">
        <f>_xlfn.IFNA(VLOOKUP($A31,'I-pEC50'!$A:$BM,MATCH(BP$1,'I-pEC50'!$A$1:$BM$1,0),FALSE),"")</f>
        <v>0.57712305025996535</v>
      </c>
      <c r="BQ31" s="47">
        <f>_xlfn.IFNA(VLOOKUP($A31,'I-pEC50'!$A:$BM,MATCH(BQ$1,'I-pEC50'!$A$1:$BM$1,0),FALSE),"")</f>
        <v>0.57712305025996535</v>
      </c>
      <c r="BR31" s="47">
        <f>_xlfn.IFNA(VLOOKUP($A31,'I-pEC50'!$A:$BM,MATCH(BR$1,'I-pEC50'!$A$1:$BM$1,0),FALSE),"")</f>
        <v>0.54766031195840559</v>
      </c>
      <c r="BS31" s="47">
        <f>_xlfn.IFNA(VLOOKUP($A31,'I-pEC50'!$A:$BM,MATCH(BS$1,'I-pEC50'!$A$1:$BM$1,0),FALSE),"")</f>
        <v>0.54766031195840559</v>
      </c>
      <c r="BT31" s="47">
        <f>_xlfn.IFNA(VLOOKUP($A31,'I-pEC50'!$A:$BM,MATCH(BT$1,'I-pEC50'!$A$1:$BM$1,0),FALSE),"")</f>
        <v>0.52339688041594445</v>
      </c>
      <c r="BU31" s="47" t="str">
        <f>_xlfn.IFNA(VLOOKUP($A31,'I-pEC50'!$A:$BM,MATCH(BU$1,'I-pEC50'!$A$1:$BM$1,0),FALSE),"")</f>
        <v/>
      </c>
      <c r="BV31" s="47" t="str">
        <f>_xlfn.IFNA(VLOOKUP($A31,'I-pEC50'!$A:$BM,MATCH(BV$1,'I-pEC50'!$A$1:$BM$1,0),FALSE),"")</f>
        <v/>
      </c>
      <c r="BW31" s="47">
        <f>_xlfn.IFNA(VLOOKUP($A31,'I-pEC50'!$A:$BM,MATCH(BW$1,'I-pEC50'!$A$1:$BM$1,0),FALSE),"")</f>
        <v>0.58752166377816306</v>
      </c>
      <c r="BX31" s="47">
        <f>_xlfn.IFNA(VLOOKUP($A31,'I-pEC50'!$A:$BM,MATCH(BX$1,'I-pEC50'!$A$1:$BM$1,0),FALSE),"")</f>
        <v>0.4783362218370884</v>
      </c>
      <c r="BY31" s="47" t="str">
        <f>_xlfn.IFNA(VLOOKUP($A31,'I-pEC50'!$A:$BM,MATCH(BY$1,'I-pEC50'!$A$1:$BM$1,0),FALSE),"")</f>
        <v/>
      </c>
      <c r="BZ31" s="47" t="str">
        <f>_xlfn.IFNA(VLOOKUP($A31,'I-pEC50'!$A:$BM,MATCH(BZ$1,'I-pEC50'!$A$1:$BM$1,0),FALSE),"")</f>
        <v/>
      </c>
      <c r="CA31" s="40" t="str">
        <f>_xlfn.IFNA(VLOOKUP($A31,'B-pEC50'!$A:$BM,MATCH(CA$1,'B-pEC50'!$A$1:$BM$1,0),FALSE),"")</f>
        <v/>
      </c>
      <c r="CB31" s="41">
        <f>_xlfn.IFNA(VLOOKUP($A31,'B-pEC50'!$A:$BM,MATCH(CB$1,'B-pEC50'!$A$1:$BM$1,0),FALSE),"")</f>
        <v>0.69360957105339971</v>
      </c>
      <c r="CC31" s="41">
        <f>_xlfn.IFNA(VLOOKUP($A31,'B-pEC50'!$A:$BM,MATCH(CC$1,'B-pEC50'!$A$1:$BM$1,0),FALSE),"")</f>
        <v>0.75196965275751393</v>
      </c>
      <c r="CD31" s="41">
        <f>_xlfn.IFNA(VLOOKUP($A31,'B-pEC50'!$A:$BM,MATCH(CD$1,'B-pEC50'!$A$1:$BM$1,0),FALSE),"")</f>
        <v>0.66151152611613651</v>
      </c>
      <c r="CE31" s="41">
        <f>_xlfn.IFNA(VLOOKUP($A31,'B-pEC50'!$A:$BM,MATCH(CE$1,'B-pEC50'!$A$1:$BM$1,0),FALSE),"")</f>
        <v>0.78406769769477669</v>
      </c>
      <c r="CF31" s="41">
        <f>_xlfn.IFNA(VLOOKUP($A31,'B-pEC50'!$A:$BM,MATCH(CF$1,'B-pEC50'!$A$1:$BM$1,0),FALSE),"")</f>
        <v>1</v>
      </c>
      <c r="CG31" s="41" t="str">
        <f>_xlfn.IFNA(VLOOKUP($A31,'B-pEC50'!$A:$BM,MATCH(CG$1,'B-pEC50'!$A$1:$BM$1,0),FALSE),"")</f>
        <v/>
      </c>
      <c r="CH31" s="41" t="str">
        <f>_xlfn.IFNA(VLOOKUP($A31,'B-pEC50'!$A:$BM,MATCH(CH$1,'B-pEC50'!$A$1:$BM$1,0),FALSE),"")</f>
        <v/>
      </c>
      <c r="CI31" s="41">
        <f>_xlfn.IFNA(VLOOKUP($A31,'B-pEC50'!$A:$BM,MATCH(CI$1,'B-pEC50'!$A$1:$BM$1,0),FALSE),"")</f>
        <v>0</v>
      </c>
      <c r="CJ31" s="41">
        <f>_xlfn.IFNA(VLOOKUP($A31,'B-pEC50'!$A:$BM,MATCH(CJ$1,'B-pEC50'!$A$1:$BM$1,0),FALSE),"")</f>
        <v>0.10008754012255618</v>
      </c>
      <c r="CK31" s="41" t="str">
        <f>_xlfn.IFNA(VLOOKUP($A31,'B-pEC50'!$A:$BM,MATCH(CK$1,'B-pEC50'!$A$1:$BM$1,0),FALSE),"")</f>
        <v/>
      </c>
      <c r="CL31" s="41" t="str">
        <f>_xlfn.IFNA(VLOOKUP($A31,'B-pEC50'!$A:$BM,MATCH(CL$1,'B-pEC50'!$A$1:$BM$1,0),FALSE),"")</f>
        <v/>
      </c>
      <c r="CM31" s="47" t="str">
        <f>_xlfn.IFNA(VLOOKUP($A31,'I-pEC50'!$A:$BQ,MATCH(CM$1,'I-pEC50'!$A$1:$BQ$1,0),FALSE),"")</f>
        <v/>
      </c>
      <c r="CN31" s="47">
        <f>_xlfn.IFNA(VLOOKUP($A31,'I-pEC50'!$A:$BQ,MATCH(CN$1,'I-pEC50'!$A$1:$BQ$1,0),FALSE),"")</f>
        <v>0.9047619047619041</v>
      </c>
      <c r="CO31" s="47">
        <f>_xlfn.IFNA(VLOOKUP($A31,'I-pEC50'!$A:$BQ,MATCH(CO$1,'I-pEC50'!$A$1:$BQ$1,0),FALSE),"")</f>
        <v>0.9047619047619041</v>
      </c>
      <c r="CP31" s="47">
        <f>_xlfn.IFNA(VLOOKUP($A31,'I-pEC50'!$A:$BQ,MATCH(CP$1,'I-pEC50'!$A$1:$BQ$1,0),FALSE),"")</f>
        <v>0.63492063492063466</v>
      </c>
      <c r="CQ31" s="47">
        <f>_xlfn.IFNA(VLOOKUP($A31,'I-pEC50'!$A:$BQ,MATCH(CQ$1,'I-pEC50'!$A$1:$BQ$1,0),FALSE),"")</f>
        <v>0.63492063492063466</v>
      </c>
      <c r="CR31" s="47">
        <f>_xlfn.IFNA(VLOOKUP($A31,'I-pEC50'!$A:$BQ,MATCH(CR$1,'I-pEC50'!$A$1:$BQ$1,0),FALSE),"")</f>
        <v>0.41269841269841184</v>
      </c>
      <c r="CS31" s="47" t="str">
        <f>_xlfn.IFNA(VLOOKUP($A31,'I-pEC50'!$A:$BQ,MATCH(CS$1,'I-pEC50'!$A$1:$BQ$1,0),FALSE),"")</f>
        <v/>
      </c>
      <c r="CT31" s="47" t="str">
        <f>_xlfn.IFNA(VLOOKUP($A31,'I-pEC50'!$A:$BQ,MATCH(CT$1,'I-pEC50'!$A$1:$BQ$1,0),FALSE),"")</f>
        <v/>
      </c>
      <c r="CU31" s="47">
        <f>_xlfn.IFNA(VLOOKUP($A31,'I-pEC50'!$A:$BQ,MATCH(CU$1,'I-pEC50'!$A$1:$BQ$1,0),FALSE),"")</f>
        <v>1</v>
      </c>
      <c r="CV31" s="47">
        <f>_xlfn.IFNA(VLOOKUP($A31,'I-pEC50'!$A:$BQ,MATCH(CV$1,'I-pEC50'!$A$1:$BQ$1,0),FALSE),"")</f>
        <v>0</v>
      </c>
      <c r="CW31" s="47" t="str">
        <f>_xlfn.IFNA(VLOOKUP($A31,'I-pEC50'!$A:$BQ,MATCH(CW$1,'I-pEC50'!$A$1:$BQ$1,0),FALSE),"")</f>
        <v/>
      </c>
      <c r="CX31" s="47" t="str">
        <f>_xlfn.IFNA(VLOOKUP($A31,'I-pEC50'!$A:$BQ,MATCH(CX$1,'I-pEC50'!$A$1:$BQ$1,0),FALSE),"")</f>
        <v/>
      </c>
      <c r="CY31" s="105" t="str">
        <f>_xlfn.IFNA(VLOOKUP($A31,'B-pEC50'!$A:$IC,MATCH(CY$1,'B-pEC50'!$A$1:$IC$1,0),FALSE),"")</f>
        <v/>
      </c>
      <c r="CZ31" s="47">
        <f>_xlfn.IFNA(VLOOKUP($A31,'B-pEC50'!$A:$IC,MATCH(CZ$1,'B-pEC50'!$A$1:$IC$1,0),FALSE),"")</f>
        <v>11.26</v>
      </c>
      <c r="DA31" s="47">
        <f>_xlfn.IFNA(VLOOKUP($A31,'B-pEC50'!$A:$IC,MATCH(DA$1,'B-pEC50'!$A$1:$IC$1,0),FALSE),"")</f>
        <v>8.1760000000000002</v>
      </c>
      <c r="DB31" s="47" t="str">
        <f>_xlfn.IFNA(VLOOKUP($A31,'B-pEC50'!$A:$IC,MATCH(DB$1,'B-pEC50'!$A$1:$IC$1,0),FALSE),"")</f>
        <v/>
      </c>
      <c r="DC31" s="47" t="str">
        <f>_xlfn.IFNA(VLOOKUP($A31,'I-pEC50'!$A:$IC,MATCH(DC$1,'I-pEC50'!$A$1:$IC$1,0),FALSE),"")</f>
        <v/>
      </c>
      <c r="DD31" s="47">
        <f>_xlfn.IFNA(VLOOKUP($A31,'I-pEC50'!$A:$IC,MATCH(DD$1,'I-pEC50'!$A$1:$IC$1,0),FALSE),"")</f>
        <v>8.59</v>
      </c>
      <c r="DE31" s="47">
        <f>_xlfn.IFNA(VLOOKUP($A31,'I-pEC50'!$A:$IC,MATCH(DE$1,'I-pEC50'!$A$1:$IC$1,0),FALSE),"")</f>
        <v>8.65</v>
      </c>
      <c r="DF31" s="47" t="str">
        <f>_xlfn.IFNA(VLOOKUP($A31,'I-pEC50'!$A:$IC,MATCH(DF$1,'I-pEC50'!$A$1:$IC$1,0),FALSE),"")</f>
        <v/>
      </c>
      <c r="DG31" s="105" t="str">
        <f>_xlfn.IFNA(VLOOKUP($A31,'B-pEC50'!$A:$IC,MATCH(DG$1,'B-pEC50'!$A$1:$IC$1,0),FALSE),"")</f>
        <v/>
      </c>
      <c r="DH31" s="47">
        <f>_xlfn.IFNA(VLOOKUP($A31,'B-pEC50'!$A:$IC,MATCH(DH$1,'B-pEC50'!$A$1:$IC$1,0),FALSE),"")</f>
        <v>10.499999999999998</v>
      </c>
      <c r="DI31" s="47">
        <f>_xlfn.IFNA(VLOOKUP($A31,'B-pEC50'!$A:$IC,MATCH(DI$1,'B-pEC50'!$A$1:$IC$1,0),FALSE),"")</f>
        <v>8.0045000000000002</v>
      </c>
      <c r="DJ31" s="47" t="str">
        <f>_xlfn.IFNA(VLOOKUP($A31,'B-pEC50'!$A:$IC,MATCH(DJ$1,'B-pEC50'!$A$1:$IC$1,0),FALSE),"")</f>
        <v/>
      </c>
      <c r="DK31" s="47" t="str">
        <f>_xlfn.IFNA(VLOOKUP($A31,'I-pEC50'!$A:$IC,MATCH(DK$1,'I-pEC50'!$A$1:$IC$1,0),FALSE),"")</f>
        <v/>
      </c>
      <c r="DL31" s="47">
        <f>_xlfn.IFNA(VLOOKUP($A31,'I-pEC50'!$A:$IC,MATCH(DL$1,'I-pEC50'!$A$1:$IC$1,0),FALSE),"")</f>
        <v>8.4600000000000009</v>
      </c>
      <c r="DM31" s="47">
        <f>_xlfn.IFNA(VLOOKUP($A31,'I-pEC50'!$A:$IC,MATCH(DM$1,'I-pEC50'!$A$1:$IC$1,0),FALSE),"")</f>
        <v>8.3350000000000009</v>
      </c>
      <c r="DN31" s="47" t="str">
        <f>_xlfn.IFNA(VLOOKUP($A31,'I-pEC50'!$A:$IC,MATCH(DN$1,'I-pEC50'!$A$1:$IC$1,0),FALSE),"")</f>
        <v/>
      </c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</row>
    <row r="32" spans="1:139" s="49" customFormat="1" x14ac:dyDescent="0.2">
      <c r="A32" s="29" t="s">
        <v>38</v>
      </c>
      <c r="B32" s="333" t="str">
        <f>VLOOKUP($A32,BI!$A:$Q,MATCH(B$1,BI!$A$1:$Q$1,0),FALSE)</f>
        <v/>
      </c>
      <c r="C32" s="373">
        <f>VLOOKUP($A32,BI!$A:$Q,MATCH(C$1,BI!$A$1:$Q$1,0),FALSE)</f>
        <v>1</v>
      </c>
      <c r="D32" s="373">
        <f>VLOOKUP($A32,BI!$A:$Q,MATCH(D$1,BI!$A$1:$Q$1,0),FALSE)</f>
        <v>1</v>
      </c>
      <c r="E32" s="373">
        <f>VLOOKUP($A32,BI!$A:$Q,MATCH(E$1,BI!$A$1:$Q$1,0),FALSE)</f>
        <v>1</v>
      </c>
      <c r="F32" s="373">
        <f>VLOOKUP($A32,BI!$A:$Q,MATCH(F$1,BI!$A$1:$Q$1,0),FALSE)</f>
        <v>1</v>
      </c>
      <c r="G32" s="373">
        <f>VLOOKUP($A32,BI!$A:$Q,MATCH(G$1,BI!$A$1:$Q$1,0),FALSE)</f>
        <v>1</v>
      </c>
      <c r="H32" s="373">
        <f>VLOOKUP($A32,BI!$A:$Q,MATCH(H$1,BI!$A$1:$Q$1,0),FALSE)</f>
        <v>1</v>
      </c>
      <c r="I32" s="373">
        <f>VLOOKUP($A32,BI!$A:$Q,MATCH(I$1,BI!$A$1:$Q$1,0),FALSE)</f>
        <v>1</v>
      </c>
      <c r="J32" s="373">
        <f>VLOOKUP($A32,BI!$A:$Q,MATCH(J$1,BI!$A$1:$Q$1,0),FALSE)</f>
        <v>1</v>
      </c>
      <c r="K32" s="373">
        <f>VLOOKUP($A32,BI!$A:$Q,MATCH(K$1,BI!$A$1:$Q$1,0),FALSE)</f>
        <v>1</v>
      </c>
      <c r="L32" s="373" t="str">
        <f>VLOOKUP($A32,BI!$A:$Q,MATCH(L$1,BI!$A$1:$Q$1,0),FALSE)</f>
        <v/>
      </c>
      <c r="M32" s="373" t="str">
        <f>VLOOKUP($A32,BI!$A:$Q,MATCH(M$1,BI!$A$1:$Q$1,0),FALSE)</f>
        <v/>
      </c>
      <c r="N32" s="49">
        <f t="shared" si="1"/>
        <v>9</v>
      </c>
      <c r="O32" s="49" t="str">
        <f>VLOOKUP($A32,BI!$A:$Q,MATCH(O$1,BI!$A$1:$Q$1,0),FALSE)</f>
        <v/>
      </c>
      <c r="P32" s="37">
        <f>VLOOKUP($A32,BI!$A:$Q,MATCH(P$1,BI!$A$1:$Q$1,0),FALSE)</f>
        <v>1</v>
      </c>
      <c r="Q32" s="37">
        <f>VLOOKUP($A32,BI!$A:$Q,MATCH(Q$1,BI!$A$1:$Q$1,0),FALSE)</f>
        <v>1</v>
      </c>
      <c r="R32" s="37" t="str">
        <f>VLOOKUP($A32,BI!$A:$Q,MATCH(R$1,BI!$A$1:$Q$1,0),FALSE)</f>
        <v/>
      </c>
      <c r="S32" s="37">
        <f t="shared" si="0"/>
        <v>2</v>
      </c>
      <c r="T32" s="61" cm="1">
        <f t="array" ref="T32">IFERROR(IF(N32&gt;2,RSQ(IF($B32:$M32&lt;&gt;"",AE32:AP32,""),IF($B32:$M32&lt;&gt;"",AQ32:BB32,"")),""),"")</f>
        <v>0.57319988585429327</v>
      </c>
      <c r="U32" s="51" cm="1">
        <f t="array" ref="U32">IFERROR(IF($N32&gt;2,RSQ(IF($AE32:$AP32&lt;&gt;"",BC32:BN32,""),IF($AE32:$AP32&lt;&gt;"",BO32:BZ32,"")),""),"")</f>
        <v>0.57319988585429316</v>
      </c>
      <c r="V32" s="51" cm="1">
        <f t="array" ref="V32">IFERROR(IF($N32&gt;2,RSQ(IF($B32:$M32&lt;&gt;"",CA32:CL32,""),IF($B32:$M32&lt;&gt;"",CM32:CX32,"")),""),"")</f>
        <v>0.57319988585429316</v>
      </c>
      <c r="W32" s="61" t="str" cm="1">
        <f t="array" ref="W32">IFERROR(IF(AND($S32&gt;2,$N32&gt;2),RSQ(IF($B32:$M32&lt;&gt;"",AE32:AP32,""),IF($B32:$M32&lt;&gt;"",AQ32:BB32,"")),""),"")</f>
        <v/>
      </c>
      <c r="X32" s="51" t="str" cm="1">
        <f t="array" ref="X32">IFERROR(IF(AND($S32&gt;2,$N32&gt;2),RSQ(IF($AE32:$AP32&lt;&gt;"",BC32:BN32,""),IF($AE32:$AP32&lt;&gt;"",BO32:BZ32,"")),""),"")</f>
        <v/>
      </c>
      <c r="Y32" s="61" cm="1">
        <f t="array" ref="Y32">IFERROR(IF(COUNT(C32:G32)&gt;2,RSQ(IF($C32:$G32&lt;&gt;"",AF32:AJ32,""),IF($C32:$G32&lt;&gt;"",AR32:AV32,"")),""),"")</f>
        <v>0.49486617339671463</v>
      </c>
      <c r="Z32" s="51" cm="1">
        <f t="array" ref="Z32">IFERROR(IF(COUNT(C32:G32)&gt;2,RSQ(IF($C32:$G32&lt;&gt;"",BD32:BH32,""),IF($C32:$G32&lt;&gt;"",BP32:BT32,"")),""),"")</f>
        <v>0.4948661733967149</v>
      </c>
      <c r="AA32" s="51" cm="1">
        <f t="array" ref="AA32">IFERROR(IF(COUNT(H32:K32)&gt;2,RSQ(IF($H32:$K32&lt;&gt;"",AK32:AN32,""),IF($H32:$K32&lt;&gt;"",AW32:AZ32,"")),""),"")</f>
        <v>0.85976390824073301</v>
      </c>
      <c r="AB32" s="51" cm="1">
        <f t="array" ref="AB32">IFERROR(IF(COUNT(H32:K32)&gt;2,RSQ(IF($H32:$K32&lt;&gt;"",BI32:BL32,""),IF($H32:$K32&lt;&gt;"",BU32:BX32,"")),""),"")</f>
        <v>0.85976390824073323</v>
      </c>
      <c r="AC32" s="61" t="str" cm="1">
        <f t="array" ref="AC32">IFERROR(IF($S32&gt;2,RSQ(IF($O32:$R32&lt;&gt;"",CY32:DB32,""),IF($O32:$R32&lt;&gt;"",DC32:DF32,"")),""),"")</f>
        <v/>
      </c>
      <c r="AD32" s="51" t="str" cm="1">
        <f t="array" ref="AD32">IFERROR(IF($S32&gt;2,RSQ(IF($O32:$R32&lt;&gt;"",DG32:DJ32,""),IF($O32:$R32&lt;&gt;"",DK32:DN32,"")),""),"")</f>
        <v/>
      </c>
      <c r="AE32" s="44" t="str">
        <f>_xlfn.IFNA(VLOOKUP($A32,'B-pEC50'!$A:$BM,MATCH(AE$1,'B-pEC50'!$A$1:$BM$1,0),FALSE),"")</f>
        <v/>
      </c>
      <c r="AF32" s="46">
        <f>_xlfn.IFNA(VLOOKUP($A32,'B-pEC50'!$A:$BM,MATCH(AF$1,'B-pEC50'!$A$1:$BM$1,0),FALSE),"")</f>
        <v>6.9</v>
      </c>
      <c r="AG32" s="46">
        <f>_xlfn.IFNA(VLOOKUP($A32,'B-pEC50'!$A:$BM,MATCH(AG$1,'B-pEC50'!$A$1:$BM$1,0),FALSE),"")</f>
        <v>6.9050000000000002</v>
      </c>
      <c r="AH32" s="46">
        <f>_xlfn.IFNA(VLOOKUP($A32,'B-pEC50'!$A:$BM,MATCH(AH$1,'B-pEC50'!$A$1:$BM$1,0),FALSE),"")</f>
        <v>6.7990000000000004</v>
      </c>
      <c r="AI32" s="46">
        <f>_xlfn.IFNA(VLOOKUP($A32,'B-pEC50'!$A:$BM,MATCH(AI$1,'B-pEC50'!$A$1:$BM$1,0),FALSE),"")</f>
        <v>6.9210000000000003</v>
      </c>
      <c r="AJ32" s="46">
        <f>_xlfn.IFNA(VLOOKUP($A32,'B-pEC50'!$A:$BM,MATCH(AJ$1,'B-pEC50'!$A$1:$BM$1,0),FALSE),"")</f>
        <v>7.4480000000000004</v>
      </c>
      <c r="AK32" s="45">
        <f>_xlfn.IFNA(VLOOKUP($A32,'B-pEC50'!$A:$BM,MATCH(AK$1,'B-pEC50'!$A$1:$BM$1,0),FALSE),"")</f>
        <v>9.282</v>
      </c>
      <c r="AL32" s="45">
        <f>_xlfn.IFNA(VLOOKUP($A32,'B-pEC50'!$A:$BM,MATCH(AL$1,'B-pEC50'!$A$1:$BM$1,0),FALSE),"")</f>
        <v>9.4949999999999992</v>
      </c>
      <c r="AM32" s="45">
        <f>_xlfn.IFNA(VLOOKUP($A32,'B-pEC50'!$A:$BM,MATCH(AM$1,'B-pEC50'!$A$1:$BM$1,0),FALSE),"")</f>
        <v>9.2279999999999998</v>
      </c>
      <c r="AN32" s="46">
        <f>_xlfn.IFNA(VLOOKUP($A32,'B-pEC50'!$A:$BM,MATCH(AN$1,'B-pEC50'!$A$1:$BM$1,0),FALSE),"")</f>
        <v>8.1229999999999993</v>
      </c>
      <c r="AO32" s="45" t="str">
        <f>_xlfn.IFNA(VLOOKUP($A32,'B-pEC50'!$A:$BM,MATCH(AO$1,'B-pEC50'!$A$1:$BM$1,0),FALSE),"")</f>
        <v/>
      </c>
      <c r="AP32" s="45" t="str">
        <f>_xlfn.IFNA(VLOOKUP($A32,'B-pEC50'!$A:$BM,MATCH(AP$1,'B-pEC50'!$A$1:$BM$1,0),FALSE),"")</f>
        <v/>
      </c>
      <c r="AQ32" s="47" t="str">
        <f>_xlfn.IFNA(VLOOKUP($A32,'I-pEC50'!$A:$BM,MATCH(AQ$1,'I-pEC50'!$A$1:$BM$1,0),FALSE),"")</f>
        <v/>
      </c>
      <c r="AR32" s="47">
        <f>_xlfn.IFNA(VLOOKUP($A32,'I-pEC50'!$A:$BM,MATCH(AR$1,'I-pEC50'!$A$1:$BM$1,0),FALSE),"")</f>
        <v>7.56</v>
      </c>
      <c r="AS32" s="47">
        <f>_xlfn.IFNA(VLOOKUP($A32,'I-pEC50'!$A:$BM,MATCH(AS$1,'I-pEC50'!$A$1:$BM$1,0),FALSE),"")</f>
        <v>7.56</v>
      </c>
      <c r="AT32" s="47">
        <f>_xlfn.IFNA(VLOOKUP($A32,'I-pEC50'!$A:$BM,MATCH(AT$1,'I-pEC50'!$A$1:$BM$1,0),FALSE),"")</f>
        <v>6.89</v>
      </c>
      <c r="AU32" s="47">
        <f>_xlfn.IFNA(VLOOKUP($A32,'I-pEC50'!$A:$BM,MATCH(AU$1,'I-pEC50'!$A$1:$BM$1,0),FALSE),"")</f>
        <v>6.89</v>
      </c>
      <c r="AV32" s="47">
        <f>_xlfn.IFNA(VLOOKUP($A32,'I-pEC50'!$A:$BM,MATCH(AV$1,'I-pEC50'!$A$1:$BM$1,0),FALSE),"")</f>
        <v>7.87</v>
      </c>
      <c r="AW32" s="47">
        <f>_xlfn.IFNA(VLOOKUP($A32,'I-pEC50'!$A:$BM,MATCH(AW$1,'I-pEC50'!$A$1:$BM$1,0),FALSE),"")</f>
        <v>8.17</v>
      </c>
      <c r="AX32" s="47">
        <f>_xlfn.IFNA(VLOOKUP($A32,'I-pEC50'!$A:$BM,MATCH(AX$1,'I-pEC50'!$A$1:$BM$1,0),FALSE),"")</f>
        <v>8.17</v>
      </c>
      <c r="AY32" s="47">
        <f>_xlfn.IFNA(VLOOKUP($A32,'I-pEC50'!$A:$BM,MATCH(AY$1,'I-pEC50'!$A$1:$BM$1,0),FALSE),"")</f>
        <v>8.49</v>
      </c>
      <c r="AZ32" s="47">
        <f>_xlfn.IFNA(VLOOKUP($A32,'I-pEC50'!$A:$BM,MATCH(AZ$1,'I-pEC50'!$A$1:$BM$1,0),FALSE),"")</f>
        <v>7.01</v>
      </c>
      <c r="BA32" s="47" t="str">
        <f>_xlfn.IFNA(VLOOKUP($A32,'I-pEC50'!$A:$BM,MATCH(BA$1,'I-pEC50'!$A$1:$BM$1,0),FALSE),"")</f>
        <v/>
      </c>
      <c r="BB32" s="47" t="str">
        <f>_xlfn.IFNA(VLOOKUP($A32,'I-pEC50'!$A:$BM,MATCH(BB$1,'I-pEC50'!$A$1:$BM$1,0),FALSE),"")</f>
        <v/>
      </c>
      <c r="BC32" s="40" t="str">
        <f>_xlfn.IFNA(VLOOKUP($A32,'B-pEC50'!$A:$BM,MATCH(BC$1,'B-pEC50'!$A$1:$BM$1,0),FALSE),"")</f>
        <v/>
      </c>
      <c r="BD32" s="41">
        <f>_xlfn.IFNA(VLOOKUP($A32,'B-pEC50'!$A:$BM,MATCH(BD$1,'B-pEC50'!$A$1:$BM$1,0),FALSE),"")</f>
        <v>0.24502712477396033</v>
      </c>
      <c r="BE32" s="41">
        <f>_xlfn.IFNA(VLOOKUP($A32,'B-pEC50'!$A:$BM,MATCH(BE$1,'B-pEC50'!$A$1:$BM$1,0),FALSE),"")</f>
        <v>0.24615732368896934</v>
      </c>
      <c r="BF32" s="41">
        <f>_xlfn.IFNA(VLOOKUP($A32,'B-pEC50'!$A:$BM,MATCH(BF$1,'B-pEC50'!$A$1:$BM$1,0),FALSE),"")</f>
        <v>0.22219710669077769</v>
      </c>
      <c r="BG32" s="41">
        <f>_xlfn.IFNA(VLOOKUP($A32,'B-pEC50'!$A:$BM,MATCH(BG$1,'B-pEC50'!$A$1:$BM$1,0),FALSE),"")</f>
        <v>0.24977396021699827</v>
      </c>
      <c r="BH32" s="41">
        <f>_xlfn.IFNA(VLOOKUP($A32,'B-pEC50'!$A:$BM,MATCH(BH$1,'B-pEC50'!$A$1:$BM$1,0),FALSE),"")</f>
        <v>0.36889692585895129</v>
      </c>
      <c r="BI32" s="41">
        <f>_xlfn.IFNA(VLOOKUP($A32,'B-pEC50'!$A:$BM,MATCH(BI$1,'B-pEC50'!$A$1:$BM$1,0),FALSE),"")</f>
        <v>0.78345388788426762</v>
      </c>
      <c r="BJ32" s="41">
        <f>_xlfn.IFNA(VLOOKUP($A32,'B-pEC50'!$A:$BM,MATCH(BJ$1,'B-pEC50'!$A$1:$BM$1,0),FALSE),"")</f>
        <v>0.83160036166365259</v>
      </c>
      <c r="BK32" s="41">
        <f>_xlfn.IFNA(VLOOKUP($A32,'B-pEC50'!$A:$BM,MATCH(BK$1,'B-pEC50'!$A$1:$BM$1,0),FALSE),"")</f>
        <v>0.77124773960216986</v>
      </c>
      <c r="BL32" s="41">
        <f>_xlfn.IFNA(VLOOKUP($A32,'B-pEC50'!$A:$BM,MATCH(BL$1,'B-pEC50'!$A$1:$BM$1,0),FALSE),"")</f>
        <v>0.52147377938517159</v>
      </c>
      <c r="BM32" s="41" t="str">
        <f>_xlfn.IFNA(VLOOKUP($A32,'B-pEC50'!$A:$BM,MATCH(BM$1,'B-pEC50'!$A$1:$BM$1,0),FALSE),"")</f>
        <v/>
      </c>
      <c r="BN32" s="41" t="str">
        <f>_xlfn.IFNA(VLOOKUP($A32,'B-pEC50'!$A:$BM,MATCH(BN$1,'B-pEC50'!$A$1:$BM$1,0),FALSE),"")</f>
        <v/>
      </c>
      <c r="BO32" s="47" t="str">
        <f>_xlfn.IFNA(VLOOKUP($A32,'I-pEC50'!$A:$BM,MATCH(BO$1,'I-pEC50'!$A$1:$BM$1,0),FALSE),"")</f>
        <v/>
      </c>
      <c r="BP32" s="47">
        <f>_xlfn.IFNA(VLOOKUP($A32,'I-pEC50'!$A:$BM,MATCH(BP$1,'I-pEC50'!$A$1:$BM$1,0),FALSE),"")</f>
        <v>0.39861351819757368</v>
      </c>
      <c r="BQ32" s="47">
        <f>_xlfn.IFNA(VLOOKUP($A32,'I-pEC50'!$A:$BM,MATCH(BQ$1,'I-pEC50'!$A$1:$BM$1,0),FALSE),"")</f>
        <v>0.39861351819757368</v>
      </c>
      <c r="BR32" s="47">
        <f>_xlfn.IFNA(VLOOKUP($A32,'I-pEC50'!$A:$BM,MATCH(BR$1,'I-pEC50'!$A$1:$BM$1,0),FALSE),"")</f>
        <v>0.28249566724436742</v>
      </c>
      <c r="BS32" s="47">
        <f>_xlfn.IFNA(VLOOKUP($A32,'I-pEC50'!$A:$BM,MATCH(BS$1,'I-pEC50'!$A$1:$BM$1,0),FALSE),"")</f>
        <v>0.28249566724436742</v>
      </c>
      <c r="BT32" s="47">
        <f>_xlfn.IFNA(VLOOKUP($A32,'I-pEC50'!$A:$BM,MATCH(BT$1,'I-pEC50'!$A$1:$BM$1,0),FALSE),"")</f>
        <v>0.45233968804159452</v>
      </c>
      <c r="BU32" s="47">
        <f>_xlfn.IFNA(VLOOKUP($A32,'I-pEC50'!$A:$BM,MATCH(BU$1,'I-pEC50'!$A$1:$BM$1,0),FALSE),"")</f>
        <v>0.5043327556325824</v>
      </c>
      <c r="BV32" s="47">
        <f>_xlfn.IFNA(VLOOKUP($A32,'I-pEC50'!$A:$BM,MATCH(BV$1,'I-pEC50'!$A$1:$BM$1,0),FALSE),"")</f>
        <v>0.5043327556325824</v>
      </c>
      <c r="BW32" s="47">
        <f>_xlfn.IFNA(VLOOKUP($A32,'I-pEC50'!$A:$BM,MATCH(BW$1,'I-pEC50'!$A$1:$BM$1,0),FALSE),"")</f>
        <v>0.55979202772963621</v>
      </c>
      <c r="BX32" s="47">
        <f>_xlfn.IFNA(VLOOKUP($A32,'I-pEC50'!$A:$BM,MATCH(BX$1,'I-pEC50'!$A$1:$BM$1,0),FALSE),"")</f>
        <v>0.30329289428076261</v>
      </c>
      <c r="BY32" s="47" t="str">
        <f>_xlfn.IFNA(VLOOKUP($A32,'I-pEC50'!$A:$BM,MATCH(BY$1,'I-pEC50'!$A$1:$BM$1,0),FALSE),"")</f>
        <v/>
      </c>
      <c r="BZ32" s="47" t="str">
        <f>_xlfn.IFNA(VLOOKUP($A32,'I-pEC50'!$A:$BM,MATCH(BZ$1,'I-pEC50'!$A$1:$BM$1,0),FALSE),"")</f>
        <v/>
      </c>
      <c r="CA32" s="40" t="str">
        <f>_xlfn.IFNA(VLOOKUP($A32,'B-pEC50'!$A:$BM,MATCH(CA$1,'B-pEC50'!$A$1:$BM$1,0),FALSE),"")</f>
        <v/>
      </c>
      <c r="CB32" s="41">
        <f>_xlfn.IFNA(VLOOKUP($A32,'B-pEC50'!$A:$BM,MATCH(CB$1,'B-pEC50'!$A$1:$BM$1,0),FALSE),"")</f>
        <v>3.7462908011869446E-2</v>
      </c>
      <c r="CC32" s="41">
        <f>_xlfn.IFNA(VLOOKUP($A32,'B-pEC50'!$A:$BM,MATCH(CC$1,'B-pEC50'!$A$1:$BM$1,0),FALSE),"")</f>
        <v>3.9317507418397596E-2</v>
      </c>
      <c r="CD32" s="41">
        <f>_xlfn.IFNA(VLOOKUP($A32,'B-pEC50'!$A:$BM,MATCH(CD$1,'B-pEC50'!$A$1:$BM$1,0),FALSE),"")</f>
        <v>0</v>
      </c>
      <c r="CE32" s="41">
        <f>_xlfn.IFNA(VLOOKUP($A32,'B-pEC50'!$A:$BM,MATCH(CE$1,'B-pEC50'!$A$1:$BM$1,0),FALSE),"")</f>
        <v>4.5252225519287814E-2</v>
      </c>
      <c r="CF32" s="41">
        <f>_xlfn.IFNA(VLOOKUP($A32,'B-pEC50'!$A:$BM,MATCH(CF$1,'B-pEC50'!$A$1:$BM$1,0),FALSE),"")</f>
        <v>0.24072700296735916</v>
      </c>
      <c r="CG32" s="41">
        <f>_xlfn.IFNA(VLOOKUP($A32,'B-pEC50'!$A:$BM,MATCH(CG$1,'B-pEC50'!$A$1:$BM$1,0),FALSE),"")</f>
        <v>0.92099406528189942</v>
      </c>
      <c r="CH32" s="41">
        <f>_xlfn.IFNA(VLOOKUP($A32,'B-pEC50'!$A:$BM,MATCH(CH$1,'B-pEC50'!$A$1:$BM$1,0),FALSE),"")</f>
        <v>1</v>
      </c>
      <c r="CI32" s="41">
        <f>_xlfn.IFNA(VLOOKUP($A32,'B-pEC50'!$A:$BM,MATCH(CI$1,'B-pEC50'!$A$1:$BM$1,0),FALSE),"")</f>
        <v>0.90096439169139486</v>
      </c>
      <c r="CJ32" s="41">
        <f>_xlfn.IFNA(VLOOKUP($A32,'B-pEC50'!$A:$BM,MATCH(CJ$1,'B-pEC50'!$A$1:$BM$1,0),FALSE),"")</f>
        <v>0.49109792284866449</v>
      </c>
      <c r="CK32" s="41" t="str">
        <f>_xlfn.IFNA(VLOOKUP($A32,'B-pEC50'!$A:$BM,MATCH(CK$1,'B-pEC50'!$A$1:$BM$1,0),FALSE),"")</f>
        <v/>
      </c>
      <c r="CL32" s="41" t="str">
        <f>_xlfn.IFNA(VLOOKUP($A32,'B-pEC50'!$A:$BM,MATCH(CL$1,'B-pEC50'!$A$1:$BM$1,0),FALSE),"")</f>
        <v/>
      </c>
      <c r="CM32" s="47" t="str">
        <f>_xlfn.IFNA(VLOOKUP($A32,'I-pEC50'!$A:$BQ,MATCH(CM$1,'I-pEC50'!$A$1:$BQ$1,0),FALSE),"")</f>
        <v/>
      </c>
      <c r="CN32" s="47">
        <f>_xlfn.IFNA(VLOOKUP($A32,'I-pEC50'!$A:$BQ,MATCH(CN$1,'I-pEC50'!$A$1:$BQ$1,0),FALSE),"")</f>
        <v>0.41874999999999979</v>
      </c>
      <c r="CO32" s="47">
        <f>_xlfn.IFNA(VLOOKUP($A32,'I-pEC50'!$A:$BQ,MATCH(CO$1,'I-pEC50'!$A$1:$BQ$1,0),FALSE),"")</f>
        <v>0.41874999999999979</v>
      </c>
      <c r="CP32" s="47">
        <f>_xlfn.IFNA(VLOOKUP($A32,'I-pEC50'!$A:$BQ,MATCH(CP$1,'I-pEC50'!$A$1:$BQ$1,0),FALSE),"")</f>
        <v>0</v>
      </c>
      <c r="CQ32" s="47">
        <f>_xlfn.IFNA(VLOOKUP($A32,'I-pEC50'!$A:$BQ,MATCH(CQ$1,'I-pEC50'!$A$1:$BQ$1,0),FALSE),"")</f>
        <v>0</v>
      </c>
      <c r="CR32" s="47">
        <f>_xlfn.IFNA(VLOOKUP($A32,'I-pEC50'!$A:$BQ,MATCH(CR$1,'I-pEC50'!$A$1:$BQ$1,0),FALSE),"")</f>
        <v>0.61250000000000004</v>
      </c>
      <c r="CS32" s="47">
        <f>_xlfn.IFNA(VLOOKUP($A32,'I-pEC50'!$A:$BQ,MATCH(CS$1,'I-pEC50'!$A$1:$BQ$1,0),FALSE),"")</f>
        <v>0.79999999999999993</v>
      </c>
      <c r="CT32" s="47">
        <f>_xlfn.IFNA(VLOOKUP($A32,'I-pEC50'!$A:$BQ,MATCH(CT$1,'I-pEC50'!$A$1:$BQ$1,0),FALSE),"")</f>
        <v>0.79999999999999993</v>
      </c>
      <c r="CU32" s="47">
        <f>_xlfn.IFNA(VLOOKUP($A32,'I-pEC50'!$A:$BQ,MATCH(CU$1,'I-pEC50'!$A$1:$BQ$1,0),FALSE),"")</f>
        <v>1</v>
      </c>
      <c r="CV32" s="47">
        <f>_xlfn.IFNA(VLOOKUP($A32,'I-pEC50'!$A:$BQ,MATCH(CV$1,'I-pEC50'!$A$1:$BQ$1,0),FALSE),"")</f>
        <v>7.5000000000000039E-2</v>
      </c>
      <c r="CW32" s="47" t="str">
        <f>_xlfn.IFNA(VLOOKUP($A32,'I-pEC50'!$A:$BQ,MATCH(CW$1,'I-pEC50'!$A$1:$BQ$1,0),FALSE),"")</f>
        <v/>
      </c>
      <c r="CX32" s="47" t="str">
        <f>_xlfn.IFNA(VLOOKUP($A32,'I-pEC50'!$A:$BQ,MATCH(CX$1,'I-pEC50'!$A$1:$BQ$1,0),FALSE),"")</f>
        <v/>
      </c>
      <c r="CY32" s="105" t="str">
        <f>_xlfn.IFNA(VLOOKUP($A32,'B-pEC50'!$A:$IC,MATCH(CY$1,'B-pEC50'!$A$1:$IC$1,0),FALSE),"")</f>
        <v/>
      </c>
      <c r="CZ32" s="47">
        <f>_xlfn.IFNA(VLOOKUP($A32,'B-pEC50'!$A:$IC,MATCH(CZ$1,'B-pEC50'!$A$1:$IC$1,0),FALSE),"")</f>
        <v>7.4480000000000004</v>
      </c>
      <c r="DA32" s="47">
        <f>_xlfn.IFNA(VLOOKUP($A32,'B-pEC50'!$A:$IC,MATCH(DA$1,'B-pEC50'!$A$1:$IC$1,0),FALSE),"")</f>
        <v>9.4949999999999992</v>
      </c>
      <c r="DB32" s="47" t="str">
        <f>_xlfn.IFNA(VLOOKUP($A32,'B-pEC50'!$A:$IC,MATCH(DB$1,'B-pEC50'!$A$1:$IC$1,0),FALSE),"")</f>
        <v/>
      </c>
      <c r="DC32" s="47" t="str">
        <f>_xlfn.IFNA(VLOOKUP($A32,'I-pEC50'!$A:$IC,MATCH(DC$1,'I-pEC50'!$A$1:$IC$1,0),FALSE),"")</f>
        <v/>
      </c>
      <c r="DD32" s="47">
        <f>_xlfn.IFNA(VLOOKUP($A32,'I-pEC50'!$A:$IC,MATCH(DD$1,'I-pEC50'!$A$1:$IC$1,0),FALSE),"")</f>
        <v>7.87</v>
      </c>
      <c r="DE32" s="47">
        <f>_xlfn.IFNA(VLOOKUP($A32,'I-pEC50'!$A:$IC,MATCH(DE$1,'I-pEC50'!$A$1:$IC$1,0),FALSE),"")</f>
        <v>8.49</v>
      </c>
      <c r="DF32" s="47" t="str">
        <f>_xlfn.IFNA(VLOOKUP($A32,'I-pEC50'!$A:$IC,MATCH(DF$1,'I-pEC50'!$A$1:$IC$1,0),FALSE),"")</f>
        <v/>
      </c>
      <c r="DG32" s="105" t="str">
        <f>_xlfn.IFNA(VLOOKUP($A32,'B-pEC50'!$A:$IC,MATCH(DG$1,'B-pEC50'!$A$1:$IC$1,0),FALSE),"")</f>
        <v/>
      </c>
      <c r="DH32" s="47">
        <f>_xlfn.IFNA(VLOOKUP($A32,'B-pEC50'!$A:$IC,MATCH(DH$1,'B-pEC50'!$A$1:$IC$1,0),FALSE),"")</f>
        <v>6.9946000000000002</v>
      </c>
      <c r="DI32" s="47">
        <f>_xlfn.IFNA(VLOOKUP($A32,'B-pEC50'!$A:$IC,MATCH(DI$1,'B-pEC50'!$A$1:$IC$1,0),FALSE),"")</f>
        <v>9.032</v>
      </c>
      <c r="DJ32" s="47" t="str">
        <f>_xlfn.IFNA(VLOOKUP($A32,'B-pEC50'!$A:$IC,MATCH(DJ$1,'B-pEC50'!$A$1:$IC$1,0),FALSE),"")</f>
        <v/>
      </c>
      <c r="DK32" s="47" t="str">
        <f>_xlfn.IFNA(VLOOKUP($A32,'I-pEC50'!$A:$IC,MATCH(DK$1,'I-pEC50'!$A$1:$IC$1,0),FALSE),"")</f>
        <v/>
      </c>
      <c r="DL32" s="47">
        <f>_xlfn.IFNA(VLOOKUP($A32,'I-pEC50'!$A:$IC,MATCH(DL$1,'I-pEC50'!$A$1:$IC$1,0),FALSE),"")</f>
        <v>7.3539999999999992</v>
      </c>
      <c r="DM32" s="47">
        <f>_xlfn.IFNA(VLOOKUP($A32,'I-pEC50'!$A:$IC,MATCH(DM$1,'I-pEC50'!$A$1:$IC$1,0),FALSE),"")</f>
        <v>7.9599999999999991</v>
      </c>
      <c r="DN32" s="47" t="str">
        <f>_xlfn.IFNA(VLOOKUP($A32,'I-pEC50'!$A:$IC,MATCH(DN$1,'I-pEC50'!$A$1:$IC$1,0),FALSE),"")</f>
        <v/>
      </c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</row>
    <row r="33" spans="1:139" s="49" customFormat="1" x14ac:dyDescent="0.2">
      <c r="A33" s="29" t="s">
        <v>47</v>
      </c>
      <c r="B33" s="333" t="str">
        <f>VLOOKUP($A33,BI!$A:$Q,MATCH(B$1,BI!$A$1:$Q$1,0),FALSE)</f>
        <v/>
      </c>
      <c r="C33" s="373">
        <f>VLOOKUP($A33,BI!$A:$Q,MATCH(C$1,BI!$A$1:$Q$1,0),FALSE)</f>
        <v>1</v>
      </c>
      <c r="D33" s="373">
        <f>VLOOKUP($A33,BI!$A:$Q,MATCH(D$1,BI!$A$1:$Q$1,0),FALSE)</f>
        <v>1</v>
      </c>
      <c r="E33" s="373">
        <f>VLOOKUP($A33,BI!$A:$Q,MATCH(E$1,BI!$A$1:$Q$1,0),FALSE)</f>
        <v>1</v>
      </c>
      <c r="F33" s="373">
        <f>VLOOKUP($A33,BI!$A:$Q,MATCH(F$1,BI!$A$1:$Q$1,0),FALSE)</f>
        <v>1</v>
      </c>
      <c r="G33" s="373">
        <f>VLOOKUP($A33,BI!$A:$Q,MATCH(G$1,BI!$A$1:$Q$1,0),FALSE)</f>
        <v>1</v>
      </c>
      <c r="H33" s="373">
        <f>VLOOKUP($A33,BI!$A:$Q,MATCH(H$1,BI!$A$1:$Q$1,0),FALSE)</f>
        <v>1</v>
      </c>
      <c r="I33" s="373" t="str">
        <f>VLOOKUP($A33,BI!$A:$Q,MATCH(I$1,BI!$A$1:$Q$1,0),FALSE)</f>
        <v/>
      </c>
      <c r="J33" s="373">
        <f>VLOOKUP($A33,BI!$A:$Q,MATCH(J$1,BI!$A$1:$Q$1,0),FALSE)</f>
        <v>1</v>
      </c>
      <c r="K33" s="373">
        <f>VLOOKUP($A33,BI!$A:$Q,MATCH(K$1,BI!$A$1:$Q$1,0),FALSE)</f>
        <v>1</v>
      </c>
      <c r="L33" s="373" t="str">
        <f>VLOOKUP($A33,BI!$A:$Q,MATCH(L$1,BI!$A$1:$Q$1,0),FALSE)</f>
        <v/>
      </c>
      <c r="M33" s="373" t="str">
        <f>VLOOKUP($A33,BI!$A:$Q,MATCH(M$1,BI!$A$1:$Q$1,0),FALSE)</f>
        <v/>
      </c>
      <c r="N33" s="49">
        <f t="shared" si="1"/>
        <v>8</v>
      </c>
      <c r="O33" s="49" t="str">
        <f>VLOOKUP($A33,BI!$A:$Q,MATCH(O$1,BI!$A$1:$Q$1,0),FALSE)</f>
        <v/>
      </c>
      <c r="P33" s="37">
        <f>VLOOKUP($A33,BI!$A:$Q,MATCH(P$1,BI!$A$1:$Q$1,0),FALSE)</f>
        <v>1</v>
      </c>
      <c r="Q33" s="37">
        <f>VLOOKUP($A33,BI!$A:$Q,MATCH(Q$1,BI!$A$1:$Q$1,0),FALSE)</f>
        <v>1</v>
      </c>
      <c r="R33" s="37" t="str">
        <f>VLOOKUP($A33,BI!$A:$Q,MATCH(R$1,BI!$A$1:$Q$1,0),FALSE)</f>
        <v/>
      </c>
      <c r="S33" s="37">
        <f t="shared" si="0"/>
        <v>2</v>
      </c>
      <c r="T33" s="61" cm="1">
        <f t="array" ref="T33">IFERROR(IF(N33&gt;2,RSQ(IF($B33:$M33&lt;&gt;"",AE33:AP33,""),IF($B33:$M33&lt;&gt;"",AQ33:BB33,"")),""),"")</f>
        <v>0.49052236346660222</v>
      </c>
      <c r="U33" s="51" cm="1">
        <f t="array" ref="U33">IFERROR(IF($N33&gt;2,RSQ(IF($AE33:$AP33&lt;&gt;"",BC33:BN33,""),IF($AE33:$AP33&lt;&gt;"",BO33:BZ33,"")),""),"")</f>
        <v>0.49052236346660266</v>
      </c>
      <c r="V33" s="51" cm="1">
        <f t="array" ref="V33">IFERROR(IF($N33&gt;2,RSQ(IF($B33:$M33&lt;&gt;"",CA33:CL33,""),IF($B33:$M33&lt;&gt;"",CM33:CX33,"")),""),"")</f>
        <v>0.49052236346660255</v>
      </c>
      <c r="W33" s="61" t="str" cm="1">
        <f t="array" ref="W33">IFERROR(IF(AND($S33&gt;2,$N33&gt;2),RSQ(IF($B33:$M33&lt;&gt;"",AE33:AP33,""),IF($B33:$M33&lt;&gt;"",AQ33:BB33,"")),""),"")</f>
        <v/>
      </c>
      <c r="X33" s="51" t="str" cm="1">
        <f t="array" ref="X33">IFERROR(IF(AND($S33&gt;2,$N33&gt;2),RSQ(IF($AE33:$AP33&lt;&gt;"",BC33:BN33,""),IF($AE33:$AP33&lt;&gt;"",BO33:BZ33,"")),""),"")</f>
        <v/>
      </c>
      <c r="Y33" s="61" cm="1">
        <f t="array" ref="Y33">IFERROR(IF(COUNT(C33:G33)&gt;2,RSQ(IF($C33:$G33&lt;&gt;"",AF33:AJ33,""),IF($C33:$G33&lt;&gt;"",AR33:AV33,"")),""),"")</f>
        <v>0.17584160646350475</v>
      </c>
      <c r="Z33" s="51" cm="1">
        <f t="array" ref="Z33">IFERROR(IF(COUNT(C33:G33)&gt;2,RSQ(IF($C33:$G33&lt;&gt;"",BD33:BH33,""),IF($C33:$G33&lt;&gt;"",BP33:BT33,"")),""),"")</f>
        <v>0.1758416064635045</v>
      </c>
      <c r="AA33" s="51" cm="1">
        <f t="array" ref="AA33">IFERROR(IF(COUNT(H33:K33)&gt;2,RSQ(IF($H33:$K33&lt;&gt;"",AK33:AN33,""),IF($H33:$K33&lt;&gt;"",AW33:AZ33,"")),""),"")</f>
        <v>0.98458005891586342</v>
      </c>
      <c r="AB33" s="51" cm="1">
        <f t="array" ref="AB33">IFERROR(IF(COUNT(H33:K33)&gt;2,RSQ(IF($H33:$K33&lt;&gt;"",BI33:BL33,""),IF($H33:$K33&lt;&gt;"",BU33:BX33,"")),""),"")</f>
        <v>0.98458005891586275</v>
      </c>
      <c r="AC33" s="61" t="str" cm="1">
        <f t="array" ref="AC33">IFERROR(IF($S33&gt;2,RSQ(IF($O33:$R33&lt;&gt;"",CY33:DB33,""),IF($O33:$R33&lt;&gt;"",DC33:DF33,"")),""),"")</f>
        <v/>
      </c>
      <c r="AD33" s="51" t="str" cm="1">
        <f t="array" ref="AD33">IFERROR(IF($S33&gt;2,RSQ(IF($O33:$R33&lt;&gt;"",DG33:DJ33,""),IF($O33:$R33&lt;&gt;"",DK33:DN33,"")),""),"")</f>
        <v/>
      </c>
      <c r="AE33" s="44" t="str">
        <f>_xlfn.IFNA(VLOOKUP($A33,'B-pEC50'!$A:$BM,MATCH(AE$1,'B-pEC50'!$A$1:$BM$1,0),FALSE),"")</f>
        <v/>
      </c>
      <c r="AF33" s="46">
        <f>_xlfn.IFNA(VLOOKUP($A33,'B-pEC50'!$A:$BM,MATCH(AF$1,'B-pEC50'!$A$1:$BM$1,0),FALSE),"")</f>
        <v>8.2360000000000007</v>
      </c>
      <c r="AG33" s="46">
        <f>_xlfn.IFNA(VLOOKUP($A33,'B-pEC50'!$A:$BM,MATCH(AG$1,'B-pEC50'!$A$1:$BM$1,0),FALSE),"")</f>
        <v>8.4030000000000005</v>
      </c>
      <c r="AH33" s="46">
        <f>_xlfn.IFNA(VLOOKUP($A33,'B-pEC50'!$A:$BM,MATCH(AH$1,'B-pEC50'!$A$1:$BM$1,0),FALSE),"")</f>
        <v>8.5630000000000006</v>
      </c>
      <c r="AI33" s="46">
        <f>_xlfn.IFNA(VLOOKUP($A33,'B-pEC50'!$A:$BM,MATCH(AI$1,'B-pEC50'!$A$1:$BM$1,0),FALSE),"")</f>
        <v>9.1709999999999994</v>
      </c>
      <c r="AJ33" s="46">
        <f>_xlfn.IFNA(VLOOKUP($A33,'B-pEC50'!$A:$BM,MATCH(AJ$1,'B-pEC50'!$A$1:$BM$1,0),FALSE),"")</f>
        <v>8.6720000000000006</v>
      </c>
      <c r="AK33" s="45">
        <f>_xlfn.IFNA(VLOOKUP($A33,'B-pEC50'!$A:$BM,MATCH(AK$1,'B-pEC50'!$A$1:$BM$1,0),FALSE),"")</f>
        <v>5.7220000000000004</v>
      </c>
      <c r="AL33" s="45" t="str">
        <f>_xlfn.IFNA(VLOOKUP($A33,'B-pEC50'!$A:$BM,MATCH(AL$1,'B-pEC50'!$A$1:$BM$1,0),FALSE),"")</f>
        <v/>
      </c>
      <c r="AM33" s="45">
        <f>_xlfn.IFNA(VLOOKUP($A33,'B-pEC50'!$A:$BM,MATCH(AM$1,'B-pEC50'!$A$1:$BM$1,0),FALSE),"")</f>
        <v>5.7329999999999997</v>
      </c>
      <c r="AN33" s="46">
        <f>_xlfn.IFNA(VLOOKUP($A33,'B-pEC50'!$A:$BM,MATCH(AN$1,'B-pEC50'!$A$1:$BM$1,0),FALSE),"")</f>
        <v>6.9450000000000003</v>
      </c>
      <c r="AO33" s="45" t="str">
        <f>_xlfn.IFNA(VLOOKUP($A33,'B-pEC50'!$A:$BM,MATCH(AO$1,'B-pEC50'!$A$1:$BM$1,0),FALSE),"")</f>
        <v/>
      </c>
      <c r="AP33" s="45" t="str">
        <f>_xlfn.IFNA(VLOOKUP($A33,'B-pEC50'!$A:$BM,MATCH(AP$1,'B-pEC50'!$A$1:$BM$1,0),FALSE),"")</f>
        <v/>
      </c>
      <c r="AQ33" s="47" t="str">
        <f>_xlfn.IFNA(VLOOKUP($A33,'I-pEC50'!$A:$BM,MATCH(AQ$1,'I-pEC50'!$A$1:$BM$1,0),FALSE),"")</f>
        <v/>
      </c>
      <c r="AR33" s="47">
        <f>_xlfn.IFNA(VLOOKUP($A33,'I-pEC50'!$A:$BM,MATCH(AR$1,'I-pEC50'!$A$1:$BM$1,0),FALSE),"")</f>
        <v>7.77</v>
      </c>
      <c r="AS33" s="47">
        <f>_xlfn.IFNA(VLOOKUP($A33,'I-pEC50'!$A:$BM,MATCH(AS$1,'I-pEC50'!$A$1:$BM$1,0),FALSE),"")</f>
        <v>7.77</v>
      </c>
      <c r="AT33" s="47">
        <f>_xlfn.IFNA(VLOOKUP($A33,'I-pEC50'!$A:$BM,MATCH(AT$1,'I-pEC50'!$A$1:$BM$1,0),FALSE),"")</f>
        <v>7.47</v>
      </c>
      <c r="AU33" s="47">
        <f>_xlfn.IFNA(VLOOKUP($A33,'I-pEC50'!$A:$BM,MATCH(AU$1,'I-pEC50'!$A$1:$BM$1,0),FALSE),"")</f>
        <v>7.47</v>
      </c>
      <c r="AV33" s="47">
        <f>_xlfn.IFNA(VLOOKUP($A33,'I-pEC50'!$A:$BM,MATCH(AV$1,'I-pEC50'!$A$1:$BM$1,0),FALSE),"")</f>
        <v>6.91</v>
      </c>
      <c r="AW33" s="47">
        <f>_xlfn.IFNA(VLOOKUP($A33,'I-pEC50'!$A:$BM,MATCH(AW$1,'I-pEC50'!$A$1:$BM$1,0),FALSE),"")</f>
        <v>6.52</v>
      </c>
      <c r="AX33" s="47">
        <f>_xlfn.IFNA(VLOOKUP($A33,'I-pEC50'!$A:$BM,MATCH(AX$1,'I-pEC50'!$A$1:$BM$1,0),FALSE),"")</f>
        <v>6.52</v>
      </c>
      <c r="AY33" s="47">
        <f>_xlfn.IFNA(VLOOKUP($A33,'I-pEC50'!$A:$BM,MATCH(AY$1,'I-pEC50'!$A$1:$BM$1,0),FALSE),"")</f>
        <v>6.61</v>
      </c>
      <c r="AZ33" s="47">
        <f>_xlfn.IFNA(VLOOKUP($A33,'I-pEC50'!$A:$BM,MATCH(AZ$1,'I-pEC50'!$A$1:$BM$1,0),FALSE),"")</f>
        <v>5.9</v>
      </c>
      <c r="BA33" s="47" t="str">
        <f>_xlfn.IFNA(VLOOKUP($A33,'I-pEC50'!$A:$BM,MATCH(BA$1,'I-pEC50'!$A$1:$BM$1,0),FALSE),"")</f>
        <v/>
      </c>
      <c r="BB33" s="47" t="str">
        <f>_xlfn.IFNA(VLOOKUP($A33,'I-pEC50'!$A:$BM,MATCH(BB$1,'I-pEC50'!$A$1:$BM$1,0),FALSE),"")</f>
        <v/>
      </c>
      <c r="BC33" s="40" t="str">
        <f>_xlfn.IFNA(VLOOKUP($A33,'B-pEC50'!$A:$BM,MATCH(BC$1,'B-pEC50'!$A$1:$BM$1,0),FALSE),"")</f>
        <v/>
      </c>
      <c r="BD33" s="41">
        <f>_xlfn.IFNA(VLOOKUP($A33,'B-pEC50'!$A:$BM,MATCH(BD$1,'B-pEC50'!$A$1:$BM$1,0),FALSE),"")</f>
        <v>0.54701627486437632</v>
      </c>
      <c r="BE33" s="41">
        <f>_xlfn.IFNA(VLOOKUP($A33,'B-pEC50'!$A:$BM,MATCH(BE$1,'B-pEC50'!$A$1:$BM$1,0),FALSE),"")</f>
        <v>0.58476491862567825</v>
      </c>
      <c r="BF33" s="41">
        <f>_xlfn.IFNA(VLOOKUP($A33,'B-pEC50'!$A:$BM,MATCH(BF$1,'B-pEC50'!$A$1:$BM$1,0),FALSE),"")</f>
        <v>0.62093128390596752</v>
      </c>
      <c r="BG33" s="41">
        <f>_xlfn.IFNA(VLOOKUP($A33,'B-pEC50'!$A:$BM,MATCH(BG$1,'B-pEC50'!$A$1:$BM$1,0),FALSE),"")</f>
        <v>0.75836347197106679</v>
      </c>
      <c r="BH33" s="41">
        <f>_xlfn.IFNA(VLOOKUP($A33,'B-pEC50'!$A:$BM,MATCH(BH$1,'B-pEC50'!$A$1:$BM$1,0),FALSE),"")</f>
        <v>0.64556962025316467</v>
      </c>
      <c r="BI33" s="41">
        <f>_xlfn.IFNA(VLOOKUP($A33,'B-pEC50'!$A:$BM,MATCH(BI$1,'B-pEC50'!$A$1:$BM$1,0),FALSE),"")</f>
        <v>-2.1247739602169847E-2</v>
      </c>
      <c r="BJ33" s="41" t="str">
        <f>_xlfn.IFNA(VLOOKUP($A33,'B-pEC50'!$A:$BM,MATCH(BJ$1,'B-pEC50'!$A$1:$BM$1,0),FALSE),"")</f>
        <v/>
      </c>
      <c r="BK33" s="41">
        <f>_xlfn.IFNA(VLOOKUP($A33,'B-pEC50'!$A:$BM,MATCH(BK$1,'B-pEC50'!$A$1:$BM$1,0),FALSE),"")</f>
        <v>-1.8761301989150131E-2</v>
      </c>
      <c r="BL33" s="41">
        <f>_xlfn.IFNA(VLOOKUP($A33,'B-pEC50'!$A:$BM,MATCH(BL$1,'B-pEC50'!$A$1:$BM$1,0),FALSE),"")</f>
        <v>0.25519891500904168</v>
      </c>
      <c r="BM33" s="41" t="str">
        <f>_xlfn.IFNA(VLOOKUP($A33,'B-pEC50'!$A:$BM,MATCH(BM$1,'B-pEC50'!$A$1:$BM$1,0),FALSE),"")</f>
        <v/>
      </c>
      <c r="BN33" s="41" t="str">
        <f>_xlfn.IFNA(VLOOKUP($A33,'B-pEC50'!$A:$BM,MATCH(BN$1,'B-pEC50'!$A$1:$BM$1,0),FALSE),"")</f>
        <v/>
      </c>
      <c r="BO33" s="47" t="str">
        <f>_xlfn.IFNA(VLOOKUP($A33,'I-pEC50'!$A:$BM,MATCH(BO$1,'I-pEC50'!$A$1:$BM$1,0),FALSE),"")</f>
        <v/>
      </c>
      <c r="BP33" s="47">
        <f>_xlfn.IFNA(VLOOKUP($A33,'I-pEC50'!$A:$BM,MATCH(BP$1,'I-pEC50'!$A$1:$BM$1,0),FALSE),"")</f>
        <v>0.43500866551126516</v>
      </c>
      <c r="BQ33" s="47">
        <f>_xlfn.IFNA(VLOOKUP($A33,'I-pEC50'!$A:$BM,MATCH(BQ$1,'I-pEC50'!$A$1:$BM$1,0),FALSE),"")</f>
        <v>0.43500866551126516</v>
      </c>
      <c r="BR33" s="47">
        <f>_xlfn.IFNA(VLOOKUP($A33,'I-pEC50'!$A:$BM,MATCH(BR$1,'I-pEC50'!$A$1:$BM$1,0),FALSE),"")</f>
        <v>0.38301559792027734</v>
      </c>
      <c r="BS33" s="47">
        <f>_xlfn.IFNA(VLOOKUP($A33,'I-pEC50'!$A:$BM,MATCH(BS$1,'I-pEC50'!$A$1:$BM$1,0),FALSE),"")</f>
        <v>0.38301559792027734</v>
      </c>
      <c r="BT33" s="47">
        <f>_xlfn.IFNA(VLOOKUP($A33,'I-pEC50'!$A:$BM,MATCH(BT$1,'I-pEC50'!$A$1:$BM$1,0),FALSE),"")</f>
        <v>0.28596187175043336</v>
      </c>
      <c r="BU33" s="47">
        <f>_xlfn.IFNA(VLOOKUP($A33,'I-pEC50'!$A:$BM,MATCH(BU$1,'I-pEC50'!$A$1:$BM$1,0),FALSE),"")</f>
        <v>0.21837088388214904</v>
      </c>
      <c r="BV33" s="47">
        <f>_xlfn.IFNA(VLOOKUP($A33,'I-pEC50'!$A:$BM,MATCH(BV$1,'I-pEC50'!$A$1:$BM$1,0),FALSE),"")</f>
        <v>0.21837088388214904</v>
      </c>
      <c r="BW33" s="47">
        <f>_xlfn.IFNA(VLOOKUP($A33,'I-pEC50'!$A:$BM,MATCH(BW$1,'I-pEC50'!$A$1:$BM$1,0),FALSE),"")</f>
        <v>0.23396880415944551</v>
      </c>
      <c r="BX33" s="47">
        <f>_xlfn.IFNA(VLOOKUP($A33,'I-pEC50'!$A:$BM,MATCH(BX$1,'I-pEC50'!$A$1:$BM$1,0),FALSE),"")</f>
        <v>0.11091854419410756</v>
      </c>
      <c r="BY33" s="47" t="str">
        <f>_xlfn.IFNA(VLOOKUP($A33,'I-pEC50'!$A:$BM,MATCH(BY$1,'I-pEC50'!$A$1:$BM$1,0),FALSE),"")</f>
        <v/>
      </c>
      <c r="BZ33" s="47" t="str">
        <f>_xlfn.IFNA(VLOOKUP($A33,'I-pEC50'!$A:$BM,MATCH(BZ$1,'I-pEC50'!$A$1:$BM$1,0),FALSE),"")</f>
        <v/>
      </c>
      <c r="CA33" s="40" t="str">
        <f>_xlfn.IFNA(VLOOKUP($A33,'B-pEC50'!$A:$BM,MATCH(CA$1,'B-pEC50'!$A$1:$BM$1,0),FALSE),"")</f>
        <v/>
      </c>
      <c r="CB33" s="41">
        <f>_xlfn.IFNA(VLOOKUP($A33,'B-pEC50'!$A:$BM,MATCH(CB$1,'B-pEC50'!$A$1:$BM$1,0),FALSE),"")</f>
        <v>0.72890692954479586</v>
      </c>
      <c r="CC33" s="41">
        <f>_xlfn.IFNA(VLOOKUP($A33,'B-pEC50'!$A:$BM,MATCH(CC$1,'B-pEC50'!$A$1:$BM$1,0),FALSE),"")</f>
        <v>0.77732676138011048</v>
      </c>
      <c r="CD33" s="41">
        <f>_xlfn.IFNA(VLOOKUP($A33,'B-pEC50'!$A:$BM,MATCH(CD$1,'B-pEC50'!$A$1:$BM$1,0),FALSE),"")</f>
        <v>0.8237170194259209</v>
      </c>
      <c r="CE33" s="41">
        <f>_xlfn.IFNA(VLOOKUP($A33,'B-pEC50'!$A:$BM,MATCH(CE$1,'B-pEC50'!$A$1:$BM$1,0),FALSE),"")</f>
        <v>1</v>
      </c>
      <c r="CF33" s="41">
        <f>_xlfn.IFNA(VLOOKUP($A33,'B-pEC50'!$A:$BM,MATCH(CF$1,'B-pEC50'!$A$1:$BM$1,0),FALSE),"")</f>
        <v>0.85532038271962918</v>
      </c>
      <c r="CG33" s="41">
        <f>_xlfn.IFNA(VLOOKUP($A33,'B-pEC50'!$A:$BM,MATCH(CG$1,'B-pEC50'!$A$1:$BM$1,0),FALSE),"")</f>
        <v>0</v>
      </c>
      <c r="CH33" s="41" t="str">
        <f>_xlfn.IFNA(VLOOKUP($A33,'B-pEC50'!$A:$BM,MATCH(CH$1,'B-pEC50'!$A$1:$BM$1,0),FALSE),"")</f>
        <v/>
      </c>
      <c r="CI33" s="41">
        <f>_xlfn.IFNA(VLOOKUP($A33,'B-pEC50'!$A:$BM,MATCH(CI$1,'B-pEC50'!$A$1:$BM$1,0),FALSE),"")</f>
        <v>3.1893302406492421E-3</v>
      </c>
      <c r="CJ33" s="41">
        <f>_xlfn.IFNA(VLOOKUP($A33,'B-pEC50'!$A:$BM,MATCH(CJ$1,'B-pEC50'!$A$1:$BM$1,0),FALSE),"")</f>
        <v>0.35459553493766316</v>
      </c>
      <c r="CK33" s="41" t="str">
        <f>_xlfn.IFNA(VLOOKUP($A33,'B-pEC50'!$A:$BM,MATCH(CK$1,'B-pEC50'!$A$1:$BM$1,0),FALSE),"")</f>
        <v/>
      </c>
      <c r="CL33" s="41" t="str">
        <f>_xlfn.IFNA(VLOOKUP($A33,'B-pEC50'!$A:$BM,MATCH(CL$1,'B-pEC50'!$A$1:$BM$1,0),FALSE),"")</f>
        <v/>
      </c>
      <c r="CM33" s="47" t="str">
        <f>_xlfn.IFNA(VLOOKUP($A33,'I-pEC50'!$A:$BQ,MATCH(CM$1,'I-pEC50'!$A$1:$BQ$1,0),FALSE),"")</f>
        <v/>
      </c>
      <c r="CN33" s="47">
        <f>_xlfn.IFNA(VLOOKUP($A33,'I-pEC50'!$A:$BQ,MATCH(CN$1,'I-pEC50'!$A$1:$BQ$1,0),FALSE),"")</f>
        <v>1</v>
      </c>
      <c r="CO33" s="47">
        <f>_xlfn.IFNA(VLOOKUP($A33,'I-pEC50'!$A:$BQ,MATCH(CO$1,'I-pEC50'!$A$1:$BQ$1,0),FALSE),"")</f>
        <v>1</v>
      </c>
      <c r="CP33" s="47">
        <f>_xlfn.IFNA(VLOOKUP($A33,'I-pEC50'!$A:$BQ,MATCH(CP$1,'I-pEC50'!$A$1:$BQ$1,0),FALSE),"")</f>
        <v>0.83957219251336901</v>
      </c>
      <c r="CQ33" s="47">
        <f>_xlfn.IFNA(VLOOKUP($A33,'I-pEC50'!$A:$BQ,MATCH(CQ$1,'I-pEC50'!$A$1:$BQ$1,0),FALSE),"")</f>
        <v>0.83957219251336901</v>
      </c>
      <c r="CR33" s="47">
        <f>_xlfn.IFNA(VLOOKUP($A33,'I-pEC50'!$A:$BQ,MATCH(CR$1,'I-pEC50'!$A$1:$BQ$1,0),FALSE),"")</f>
        <v>0.54010695187165791</v>
      </c>
      <c r="CS33" s="47">
        <f>_xlfn.IFNA(VLOOKUP($A33,'I-pEC50'!$A:$BQ,MATCH(CS$1,'I-pEC50'!$A$1:$BQ$1,0),FALSE),"")</f>
        <v>0.33155080213903715</v>
      </c>
      <c r="CT33" s="47">
        <f>_xlfn.IFNA(VLOOKUP($A33,'I-pEC50'!$A:$BQ,MATCH(CT$1,'I-pEC50'!$A$1:$BQ$1,0),FALSE),"")</f>
        <v>0.33155080213903715</v>
      </c>
      <c r="CU33" s="47">
        <f>_xlfn.IFNA(VLOOKUP($A33,'I-pEC50'!$A:$BQ,MATCH(CU$1,'I-pEC50'!$A$1:$BQ$1,0),FALSE),"")</f>
        <v>0.37967914438502687</v>
      </c>
      <c r="CV33" s="47">
        <f>_xlfn.IFNA(VLOOKUP($A33,'I-pEC50'!$A:$BQ,MATCH(CV$1,'I-pEC50'!$A$1:$BQ$1,0),FALSE),"")</f>
        <v>0</v>
      </c>
      <c r="CW33" s="47" t="str">
        <f>_xlfn.IFNA(VLOOKUP($A33,'I-pEC50'!$A:$BQ,MATCH(CW$1,'I-pEC50'!$A$1:$BQ$1,0),FALSE),"")</f>
        <v/>
      </c>
      <c r="CX33" s="47" t="str">
        <f>_xlfn.IFNA(VLOOKUP($A33,'I-pEC50'!$A:$BQ,MATCH(CX$1,'I-pEC50'!$A$1:$BQ$1,0),FALSE),"")</f>
        <v/>
      </c>
      <c r="CY33" s="105" t="str">
        <f>_xlfn.IFNA(VLOOKUP($A33,'B-pEC50'!$A:$IC,MATCH(CY$1,'B-pEC50'!$A$1:$IC$1,0),FALSE),"")</f>
        <v/>
      </c>
      <c r="CZ33" s="47">
        <f>_xlfn.IFNA(VLOOKUP($A33,'B-pEC50'!$A:$IC,MATCH(CZ$1,'B-pEC50'!$A$1:$IC$1,0),FALSE),"")</f>
        <v>9.1709999999999994</v>
      </c>
      <c r="DA33" s="47">
        <f>_xlfn.IFNA(VLOOKUP($A33,'B-pEC50'!$A:$IC,MATCH(DA$1,'B-pEC50'!$A$1:$IC$1,0),FALSE),"")</f>
        <v>6.9450000000000003</v>
      </c>
      <c r="DB33" s="47" t="str">
        <f>_xlfn.IFNA(VLOOKUP($A33,'B-pEC50'!$A:$IC,MATCH(DB$1,'B-pEC50'!$A$1:$IC$1,0),FALSE),"")</f>
        <v/>
      </c>
      <c r="DC33" s="47" t="str">
        <f>_xlfn.IFNA(VLOOKUP($A33,'I-pEC50'!$A:$IC,MATCH(DC$1,'I-pEC50'!$A$1:$IC$1,0),FALSE),"")</f>
        <v/>
      </c>
      <c r="DD33" s="47">
        <f>_xlfn.IFNA(VLOOKUP($A33,'I-pEC50'!$A:$IC,MATCH(DD$1,'I-pEC50'!$A$1:$IC$1,0),FALSE),"")</f>
        <v>7.77</v>
      </c>
      <c r="DE33" s="47">
        <f>_xlfn.IFNA(VLOOKUP($A33,'I-pEC50'!$A:$IC,MATCH(DE$1,'I-pEC50'!$A$1:$IC$1,0),FALSE),"")</f>
        <v>6.61</v>
      </c>
      <c r="DF33" s="47" t="str">
        <f>_xlfn.IFNA(VLOOKUP($A33,'I-pEC50'!$A:$IC,MATCH(DF$1,'I-pEC50'!$A$1:$IC$1,0),FALSE),"")</f>
        <v/>
      </c>
      <c r="DG33" s="105" t="str">
        <f>_xlfn.IFNA(VLOOKUP($A33,'B-pEC50'!$A:$IC,MATCH(DG$1,'B-pEC50'!$A$1:$IC$1,0),FALSE),"")</f>
        <v/>
      </c>
      <c r="DH33" s="47">
        <f>_xlfn.IFNA(VLOOKUP($A33,'B-pEC50'!$A:$IC,MATCH(DH$1,'B-pEC50'!$A$1:$IC$1,0),FALSE),"")</f>
        <v>8.609</v>
      </c>
      <c r="DI33" s="47">
        <f>_xlfn.IFNA(VLOOKUP($A33,'B-pEC50'!$A:$IC,MATCH(DI$1,'B-pEC50'!$A$1:$IC$1,0),FALSE),"")</f>
        <v>6.1333333333333329</v>
      </c>
      <c r="DJ33" s="47" t="str">
        <f>_xlfn.IFNA(VLOOKUP($A33,'B-pEC50'!$A:$IC,MATCH(DJ$1,'B-pEC50'!$A$1:$IC$1,0),FALSE),"")</f>
        <v/>
      </c>
      <c r="DK33" s="47" t="str">
        <f>_xlfn.IFNA(VLOOKUP($A33,'I-pEC50'!$A:$IC,MATCH(DK$1,'I-pEC50'!$A$1:$IC$1,0),FALSE),"")</f>
        <v/>
      </c>
      <c r="DL33" s="47">
        <f>_xlfn.IFNA(VLOOKUP($A33,'I-pEC50'!$A:$IC,MATCH(DL$1,'I-pEC50'!$A$1:$IC$1,0),FALSE),"")</f>
        <v>7.4779999999999998</v>
      </c>
      <c r="DM33" s="47">
        <f>_xlfn.IFNA(VLOOKUP($A33,'I-pEC50'!$A:$IC,MATCH(DM$1,'I-pEC50'!$A$1:$IC$1,0),FALSE),"")</f>
        <v>6.3433333333333337</v>
      </c>
      <c r="DN33" s="47" t="str">
        <f>_xlfn.IFNA(VLOOKUP($A33,'I-pEC50'!$A:$IC,MATCH(DN$1,'I-pEC50'!$A$1:$IC$1,0),FALSE),"")</f>
        <v/>
      </c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</row>
    <row r="34" spans="1:139" s="49" customFormat="1" x14ac:dyDescent="0.2">
      <c r="A34" s="29" t="s">
        <v>40</v>
      </c>
      <c r="B34" s="333" t="str">
        <f>VLOOKUP($A34,BI!$A:$Q,MATCH(B$1,BI!$A$1:$Q$1,0),FALSE)</f>
        <v/>
      </c>
      <c r="C34" s="373">
        <f>VLOOKUP($A34,BI!$A:$Q,MATCH(C$1,BI!$A$1:$Q$1,0),FALSE)</f>
        <v>1</v>
      </c>
      <c r="D34" s="373">
        <f>VLOOKUP($A34,BI!$A:$Q,MATCH(D$1,BI!$A$1:$Q$1,0),FALSE)</f>
        <v>1</v>
      </c>
      <c r="E34" s="373">
        <f>VLOOKUP($A34,BI!$A:$Q,MATCH(E$1,BI!$A$1:$Q$1,0),FALSE)</f>
        <v>1</v>
      </c>
      <c r="F34" s="373">
        <f>VLOOKUP($A34,BI!$A:$Q,MATCH(F$1,BI!$A$1:$Q$1,0),FALSE)</f>
        <v>1</v>
      </c>
      <c r="G34" s="373">
        <f>VLOOKUP($A34,BI!$A:$Q,MATCH(G$1,BI!$A$1:$Q$1,0),FALSE)</f>
        <v>1</v>
      </c>
      <c r="H34" s="373" t="str">
        <f>VLOOKUP($A34,BI!$A:$Q,MATCH(H$1,BI!$A$1:$Q$1,0),FALSE)</f>
        <v/>
      </c>
      <c r="I34" s="373" t="str">
        <f>VLOOKUP($A34,BI!$A:$Q,MATCH(I$1,BI!$A$1:$Q$1,0),FALSE)</f>
        <v/>
      </c>
      <c r="J34" s="373" t="str">
        <f>VLOOKUP($A34,BI!$A:$Q,MATCH(J$1,BI!$A$1:$Q$1,0),FALSE)</f>
        <v/>
      </c>
      <c r="K34" s="373">
        <f>VLOOKUP($A34,BI!$A:$Q,MATCH(K$1,BI!$A$1:$Q$1,0),FALSE)</f>
        <v>1</v>
      </c>
      <c r="L34" s="373">
        <f>VLOOKUP($A34,BI!$A:$Q,MATCH(L$1,BI!$A$1:$Q$1,0),FALSE)</f>
        <v>1</v>
      </c>
      <c r="M34" s="373">
        <f>VLOOKUP($A34,BI!$A:$Q,MATCH(M$1,BI!$A$1:$Q$1,0),FALSE)</f>
        <v>1</v>
      </c>
      <c r="N34" s="49">
        <f t="shared" si="1"/>
        <v>8</v>
      </c>
      <c r="O34" s="49" t="str">
        <f>VLOOKUP($A34,BI!$A:$Q,MATCH(O$1,BI!$A$1:$Q$1,0),FALSE)</f>
        <v/>
      </c>
      <c r="P34" s="37">
        <f>VLOOKUP($A34,BI!$A:$Q,MATCH(P$1,BI!$A$1:$Q$1,0),FALSE)</f>
        <v>1</v>
      </c>
      <c r="Q34" s="37">
        <f>VLOOKUP($A34,BI!$A:$Q,MATCH(Q$1,BI!$A$1:$Q$1,0),FALSE)</f>
        <v>1</v>
      </c>
      <c r="R34" s="37">
        <f>VLOOKUP($A34,BI!$A:$Q,MATCH(R$1,BI!$A$1:$Q$1,0),FALSE)</f>
        <v>1</v>
      </c>
      <c r="S34" s="37">
        <f t="shared" si="0"/>
        <v>3</v>
      </c>
      <c r="T34" s="61" cm="1">
        <f t="array" ref="T34">IFERROR(IF(N34&gt;2,RSQ(IF($B34:$M34&lt;&gt;"",AE34:AP34,""),IF($B34:$M34&lt;&gt;"",AQ34:BB34,"")),""),"")</f>
        <v>4.0324842340235378E-3</v>
      </c>
      <c r="U34" s="51" cm="1">
        <f t="array" ref="U34">IFERROR(IF($N34&gt;2,RSQ(IF($AE34:$AP34&lt;&gt;"",BC34:BN34,""),IF($AE34:$AP34&lt;&gt;"",BO34:BZ34,"")),""),"")</f>
        <v>4.0324842340235274E-3</v>
      </c>
      <c r="V34" s="51" cm="1">
        <f t="array" ref="V34">IFERROR(IF($N34&gt;2,RSQ(IF($B34:$M34&lt;&gt;"",CA34:CL34,""),IF($B34:$M34&lt;&gt;"",CM34:CX34,"")),""),"")</f>
        <v>4.0324842340235378E-3</v>
      </c>
      <c r="W34" s="61" cm="1">
        <f t="array" ref="W34">IFERROR(IF(AND($S34&gt;2,$N34&gt;2),RSQ(IF($B34:$M34&lt;&gt;"",AE34:AP34,""),IF($B34:$M34&lt;&gt;"",AQ34:BB34,"")),""),"")</f>
        <v>4.0324842340235378E-3</v>
      </c>
      <c r="X34" s="51" cm="1">
        <f t="array" ref="X34">IFERROR(IF(AND($S34&gt;2,$N34&gt;2),RSQ(IF($AE34:$AP34&lt;&gt;"",BC34:BN34,""),IF($AE34:$AP34&lt;&gt;"",BO34:BZ34,"")),""),"")</f>
        <v>4.0324842340235274E-3</v>
      </c>
      <c r="Y34" s="61" cm="1">
        <f t="array" ref="Y34">IFERROR(IF(COUNT(C34:G34)&gt;2,RSQ(IF($C34:$G34&lt;&gt;"",AF34:AJ34,""),IF($C34:$G34&lt;&gt;"",AR34:AV34,"")),""),"")</f>
        <v>0.58993575146646626</v>
      </c>
      <c r="Z34" s="51" cm="1">
        <f t="array" ref="Z34">IFERROR(IF(COUNT(C34:G34)&gt;2,RSQ(IF($C34:$G34&lt;&gt;"",BD34:BH34,""),IF($C34:$G34&lt;&gt;"",BP34:BT34,"")),""),"")</f>
        <v>0.58993575146646637</v>
      </c>
      <c r="AA34" s="51" t="str" cm="1">
        <f t="array" ref="AA34">IFERROR(IF(COUNT(H34:K34)&gt;2,RSQ(IF($H34:$K34&lt;&gt;"",AK34:AN34,""),IF($H34:$K34&lt;&gt;"",AW34:AZ34,"")),""),"")</f>
        <v/>
      </c>
      <c r="AB34" s="51" t="str" cm="1">
        <f t="array" ref="AB34">IFERROR(IF(COUNT(H34:K34)&gt;2,RSQ(IF($H34:$K34&lt;&gt;"",BI34:BL34,""),IF($H34:$K34&lt;&gt;"",BU34:BX34,"")),""),"")</f>
        <v/>
      </c>
      <c r="AC34" s="61" cm="1">
        <f t="array" ref="AC34">IFERROR(IF($S34&gt;2,RSQ(IF($O34:$R34&lt;&gt;"",CY34:DB34,""),IF($O34:$R34&lt;&gt;"",DC34:DF34,"")),""),"")</f>
        <v>0.99977259242999927</v>
      </c>
      <c r="AD34" s="51" cm="1">
        <f t="array" ref="AD34">IFERROR(IF($S34&gt;2,RSQ(IF($O34:$R34&lt;&gt;"",DG34:DJ34,""),IF($O34:$R34&lt;&gt;"",DK34:DN34,"")),""),"")</f>
        <v>1.4103124221278057E-2</v>
      </c>
      <c r="AE34" s="44" t="str">
        <f>_xlfn.IFNA(VLOOKUP($A34,'B-pEC50'!$A:$BM,MATCH(AE$1,'B-pEC50'!$A$1:$BM$1,0),FALSE),"")</f>
        <v/>
      </c>
      <c r="AF34" s="46">
        <f>_xlfn.IFNA(VLOOKUP($A34,'B-pEC50'!$A:$BM,MATCH(AF$1,'B-pEC50'!$A$1:$BM$1,0),FALSE),"")</f>
        <v>7.2450000000000001</v>
      </c>
      <c r="AG34" s="46">
        <f>_xlfn.IFNA(VLOOKUP($A34,'B-pEC50'!$A:$BM,MATCH(AG$1,'B-pEC50'!$A$1:$BM$1,0),FALSE),"")</f>
        <v>7.27</v>
      </c>
      <c r="AH34" s="46">
        <f>_xlfn.IFNA(VLOOKUP($A34,'B-pEC50'!$A:$BM,MATCH(AH$1,'B-pEC50'!$A$1:$BM$1,0),FALSE),"")</f>
        <v>7.37</v>
      </c>
      <c r="AI34" s="46">
        <f>_xlfn.IFNA(VLOOKUP($A34,'B-pEC50'!$A:$BM,MATCH(AI$1,'B-pEC50'!$A$1:$BM$1,0),FALSE),"")</f>
        <v>7.5449999999999999</v>
      </c>
      <c r="AJ34" s="46">
        <f>_xlfn.IFNA(VLOOKUP($A34,'B-pEC50'!$A:$BM,MATCH(AJ$1,'B-pEC50'!$A$1:$BM$1,0),FALSE),"")</f>
        <v>9.2759999999999998</v>
      </c>
      <c r="AK34" s="45" t="str">
        <f>_xlfn.IFNA(VLOOKUP($A34,'B-pEC50'!$A:$BM,MATCH(AK$1,'B-pEC50'!$A$1:$BM$1,0),FALSE),"")</f>
        <v/>
      </c>
      <c r="AL34" s="45" t="str">
        <f>_xlfn.IFNA(VLOOKUP($A34,'B-pEC50'!$A:$BM,MATCH(AL$1,'B-pEC50'!$A$1:$BM$1,0),FALSE),"")</f>
        <v/>
      </c>
      <c r="AM34" s="45" t="str">
        <f>_xlfn.IFNA(VLOOKUP($A34,'B-pEC50'!$A:$BM,MATCH(AM$1,'B-pEC50'!$A$1:$BM$1,0),FALSE),"")</f>
        <v/>
      </c>
      <c r="AN34" s="46">
        <f>_xlfn.IFNA(VLOOKUP($A34,'B-pEC50'!$A:$BM,MATCH(AN$1,'B-pEC50'!$A$1:$BM$1,0),FALSE),"")</f>
        <v>8.625</v>
      </c>
      <c r="AO34" s="45">
        <f>_xlfn.IFNA(VLOOKUP($A34,'B-pEC50'!$A:$BM,MATCH(AO$1,'B-pEC50'!$A$1:$BM$1,0),FALSE),"")</f>
        <v>8.1460000000000008</v>
      </c>
      <c r="AP34" s="45">
        <f>_xlfn.IFNA(VLOOKUP($A34,'B-pEC50'!$A:$BM,MATCH(AP$1,'B-pEC50'!$A$1:$BM$1,0),FALSE),"")</f>
        <v>7.6429999999999998</v>
      </c>
      <c r="AQ34" s="47" t="str">
        <f>_xlfn.IFNA(VLOOKUP($A34,'I-pEC50'!$A:$BM,MATCH(AQ$1,'I-pEC50'!$A$1:$BM$1,0),FALSE),"")</f>
        <v/>
      </c>
      <c r="AR34" s="47">
        <f>_xlfn.IFNA(VLOOKUP($A34,'I-pEC50'!$A:$BM,MATCH(AR$1,'I-pEC50'!$A$1:$BM$1,0),FALSE),"")</f>
        <v>8.75</v>
      </c>
      <c r="AS34" s="47">
        <f>_xlfn.IFNA(VLOOKUP($A34,'I-pEC50'!$A:$BM,MATCH(AS$1,'I-pEC50'!$A$1:$BM$1,0),FALSE),"")</f>
        <v>8.75</v>
      </c>
      <c r="AT34" s="47">
        <f>_xlfn.IFNA(VLOOKUP($A34,'I-pEC50'!$A:$BM,MATCH(AT$1,'I-pEC50'!$A$1:$BM$1,0),FALSE),"")</f>
        <v>8.57</v>
      </c>
      <c r="AU34" s="47">
        <f>_xlfn.IFNA(VLOOKUP($A34,'I-pEC50'!$A:$BM,MATCH(AU$1,'I-pEC50'!$A$1:$BM$1,0),FALSE),"")</f>
        <v>8.57</v>
      </c>
      <c r="AV34" s="47">
        <f>_xlfn.IFNA(VLOOKUP($A34,'I-pEC50'!$A:$BM,MATCH(AV$1,'I-pEC50'!$A$1:$BM$1,0),FALSE),"")</f>
        <v>8.9700000000000006</v>
      </c>
      <c r="AW34" s="47" t="str">
        <f>_xlfn.IFNA(VLOOKUP($A34,'I-pEC50'!$A:$BM,MATCH(AW$1,'I-pEC50'!$A$1:$BM$1,0),FALSE),"")</f>
        <v/>
      </c>
      <c r="AX34" s="47" t="str">
        <f>_xlfn.IFNA(VLOOKUP($A34,'I-pEC50'!$A:$BM,MATCH(AX$1,'I-pEC50'!$A$1:$BM$1,0),FALSE),"")</f>
        <v/>
      </c>
      <c r="AY34" s="47" t="str">
        <f>_xlfn.IFNA(VLOOKUP($A34,'I-pEC50'!$A:$BM,MATCH(AY$1,'I-pEC50'!$A$1:$BM$1,0),FALSE),"")</f>
        <v/>
      </c>
      <c r="AZ34" s="47">
        <f>_xlfn.IFNA(VLOOKUP($A34,'I-pEC50'!$A:$BM,MATCH(AZ$1,'I-pEC50'!$A$1:$BM$1,0),FALSE),"")</f>
        <v>8.31</v>
      </c>
      <c r="BA34" s="47">
        <f>_xlfn.IFNA(VLOOKUP($A34,'I-pEC50'!$A:$BM,MATCH(BA$1,'I-pEC50'!$A$1:$BM$1,0),FALSE),"")</f>
        <v>7.85</v>
      </c>
      <c r="BB34" s="47">
        <f>_xlfn.IFNA(VLOOKUP($A34,'I-pEC50'!$A:$BM,MATCH(BB$1,'I-pEC50'!$A$1:$BM$1,0),FALSE),"")</f>
        <v>7.81</v>
      </c>
      <c r="BC34" s="40" t="str">
        <f>_xlfn.IFNA(VLOOKUP($A34,'B-pEC50'!$A:$BM,MATCH(BC$1,'B-pEC50'!$A$1:$BM$1,0),FALSE),"")</f>
        <v/>
      </c>
      <c r="BD34" s="41">
        <f>_xlfn.IFNA(VLOOKUP($A34,'B-pEC50'!$A:$BM,MATCH(BD$1,'B-pEC50'!$A$1:$BM$1,0),FALSE),"")</f>
        <v>0.32301084990958412</v>
      </c>
      <c r="BE34" s="41">
        <f>_xlfn.IFNA(VLOOKUP($A34,'B-pEC50'!$A:$BM,MATCH(BE$1,'B-pEC50'!$A$1:$BM$1,0),FALSE),"")</f>
        <v>0.32866184448462921</v>
      </c>
      <c r="BF34" s="41">
        <f>_xlfn.IFNA(VLOOKUP($A34,'B-pEC50'!$A:$BM,MATCH(BF$1,'B-pEC50'!$A$1:$BM$1,0),FALSE),"")</f>
        <v>0.35126582278481017</v>
      </c>
      <c r="BG34" s="41">
        <f>_xlfn.IFNA(VLOOKUP($A34,'B-pEC50'!$A:$BM,MATCH(BG$1,'B-pEC50'!$A$1:$BM$1,0),FALSE),"")</f>
        <v>0.39082278481012656</v>
      </c>
      <c r="BH34" s="41">
        <f>_xlfn.IFNA(VLOOKUP($A34,'B-pEC50'!$A:$BM,MATCH(BH$1,'B-pEC50'!$A$1:$BM$1,0),FALSE),"")</f>
        <v>0.78209764918625668</v>
      </c>
      <c r="BI34" s="41" t="str">
        <f>_xlfn.IFNA(VLOOKUP($A34,'B-pEC50'!$A:$BM,MATCH(BI$1,'B-pEC50'!$A$1:$BM$1,0),FALSE),"")</f>
        <v/>
      </c>
      <c r="BJ34" s="41" t="str">
        <f>_xlfn.IFNA(VLOOKUP($A34,'B-pEC50'!$A:$BM,MATCH(BJ$1,'B-pEC50'!$A$1:$BM$1,0),FALSE),"")</f>
        <v/>
      </c>
      <c r="BK34" s="41" t="str">
        <f>_xlfn.IFNA(VLOOKUP($A34,'B-pEC50'!$A:$BM,MATCH(BK$1,'B-pEC50'!$A$1:$BM$1,0),FALSE),"")</f>
        <v/>
      </c>
      <c r="BL34" s="41">
        <f>_xlfn.IFNA(VLOOKUP($A34,'B-pEC50'!$A:$BM,MATCH(BL$1,'B-pEC50'!$A$1:$BM$1,0),FALSE),"")</f>
        <v>0.63494575045207957</v>
      </c>
      <c r="BM34" s="41">
        <f>_xlfn.IFNA(VLOOKUP($A34,'B-pEC50'!$A:$BM,MATCH(BM$1,'B-pEC50'!$A$1:$BM$1,0),FALSE),"")</f>
        <v>0.5266726943942136</v>
      </c>
      <c r="BN34" s="41">
        <f>_xlfn.IFNA(VLOOKUP($A34,'B-pEC50'!$A:$BM,MATCH(BN$1,'B-pEC50'!$A$1:$BM$1,0),FALSE),"")</f>
        <v>0.41297468354430378</v>
      </c>
      <c r="BO34" s="47" t="str">
        <f>_xlfn.IFNA(VLOOKUP($A34,'I-pEC50'!$A:$BM,MATCH(BO$1,'I-pEC50'!$A$1:$BM$1,0),FALSE),"")</f>
        <v/>
      </c>
      <c r="BP34" s="47">
        <f>_xlfn.IFNA(VLOOKUP($A34,'I-pEC50'!$A:$BM,MATCH(BP$1,'I-pEC50'!$A$1:$BM$1,0),FALSE),"")</f>
        <v>0.60485268630849232</v>
      </c>
      <c r="BQ34" s="47">
        <f>_xlfn.IFNA(VLOOKUP($A34,'I-pEC50'!$A:$BM,MATCH(BQ$1,'I-pEC50'!$A$1:$BM$1,0),FALSE),"")</f>
        <v>0.60485268630849232</v>
      </c>
      <c r="BR34" s="47">
        <f>_xlfn.IFNA(VLOOKUP($A34,'I-pEC50'!$A:$BM,MATCH(BR$1,'I-pEC50'!$A$1:$BM$1,0),FALSE),"")</f>
        <v>0.57365684575389964</v>
      </c>
      <c r="BS34" s="47">
        <f>_xlfn.IFNA(VLOOKUP($A34,'I-pEC50'!$A:$BM,MATCH(BS$1,'I-pEC50'!$A$1:$BM$1,0),FALSE),"")</f>
        <v>0.57365684575389964</v>
      </c>
      <c r="BT34" s="47">
        <f>_xlfn.IFNA(VLOOKUP($A34,'I-pEC50'!$A:$BM,MATCH(BT$1,'I-pEC50'!$A$1:$BM$1,0),FALSE),"")</f>
        <v>0.64298093587521687</v>
      </c>
      <c r="BU34" s="47" t="str">
        <f>_xlfn.IFNA(VLOOKUP($A34,'I-pEC50'!$A:$BM,MATCH(BU$1,'I-pEC50'!$A$1:$BM$1,0),FALSE),"")</f>
        <v/>
      </c>
      <c r="BV34" s="47" t="str">
        <f>_xlfn.IFNA(VLOOKUP($A34,'I-pEC50'!$A:$BM,MATCH(BV$1,'I-pEC50'!$A$1:$BM$1,0),FALSE),"")</f>
        <v/>
      </c>
      <c r="BW34" s="47" t="str">
        <f>_xlfn.IFNA(VLOOKUP($A34,'I-pEC50'!$A:$BM,MATCH(BW$1,'I-pEC50'!$A$1:$BM$1,0),FALSE),"")</f>
        <v/>
      </c>
      <c r="BX34" s="47">
        <f>_xlfn.IFNA(VLOOKUP($A34,'I-pEC50'!$A:$BM,MATCH(BX$1,'I-pEC50'!$A$1:$BM$1,0),FALSE),"")</f>
        <v>0.52859618717504353</v>
      </c>
      <c r="BY34" s="47">
        <f>_xlfn.IFNA(VLOOKUP($A34,'I-pEC50'!$A:$BM,MATCH(BY$1,'I-pEC50'!$A$1:$BM$1,0),FALSE),"")</f>
        <v>0.44887348353552858</v>
      </c>
      <c r="BZ34" s="47">
        <f>_xlfn.IFNA(VLOOKUP($A34,'I-pEC50'!$A:$BM,MATCH(BZ$1,'I-pEC50'!$A$1:$BM$1,0),FALSE),"")</f>
        <v>0.44194107452339687</v>
      </c>
      <c r="CA34" s="40" t="str">
        <f>_xlfn.IFNA(VLOOKUP($A34,'B-pEC50'!$A:$BM,MATCH(CA$1,'B-pEC50'!$A$1:$BM$1,0),FALSE),"")</f>
        <v/>
      </c>
      <c r="CB34" s="41">
        <f>_xlfn.IFNA(VLOOKUP($A34,'B-pEC50'!$A:$BM,MATCH(CB$1,'B-pEC50'!$A$1:$BM$1,0),FALSE),"")</f>
        <v>0</v>
      </c>
      <c r="CC34" s="41">
        <f>_xlfn.IFNA(VLOOKUP($A34,'B-pEC50'!$A:$BM,MATCH(CC$1,'B-pEC50'!$A$1:$BM$1,0),FALSE),"")</f>
        <v>1.2309207287050454E-2</v>
      </c>
      <c r="CD34" s="41">
        <f>_xlfn.IFNA(VLOOKUP($A34,'B-pEC50'!$A:$BM,MATCH(CD$1,'B-pEC50'!$A$1:$BM$1,0),FALSE),"")</f>
        <v>6.1546036435253582E-2</v>
      </c>
      <c r="CE34" s="41">
        <f>_xlfn.IFNA(VLOOKUP($A34,'B-pEC50'!$A:$BM,MATCH(CE$1,'B-pEC50'!$A$1:$BM$1,0),FALSE),"")</f>
        <v>0.14771048744460849</v>
      </c>
      <c r="CF34" s="41">
        <f>_xlfn.IFNA(VLOOKUP($A34,'B-pEC50'!$A:$BM,MATCH(CF$1,'B-pEC50'!$A$1:$BM$1,0),FALSE),"")</f>
        <v>1</v>
      </c>
      <c r="CG34" s="41" t="str">
        <f>_xlfn.IFNA(VLOOKUP($A34,'B-pEC50'!$A:$BM,MATCH(CG$1,'B-pEC50'!$A$1:$BM$1,0),FALSE),"")</f>
        <v/>
      </c>
      <c r="CH34" s="41" t="str">
        <f>_xlfn.IFNA(VLOOKUP($A34,'B-pEC50'!$A:$BM,MATCH(CH$1,'B-pEC50'!$A$1:$BM$1,0),FALSE),"")</f>
        <v/>
      </c>
      <c r="CI34" s="41" t="str">
        <f>_xlfn.IFNA(VLOOKUP($A34,'B-pEC50'!$A:$BM,MATCH(CI$1,'B-pEC50'!$A$1:$BM$1,0),FALSE),"")</f>
        <v/>
      </c>
      <c r="CJ34" s="41">
        <f>_xlfn.IFNA(VLOOKUP($A34,'B-pEC50'!$A:$BM,MATCH(CJ$1,'B-pEC50'!$A$1:$BM$1,0),FALSE),"")</f>
        <v>0.67946824224519942</v>
      </c>
      <c r="CK34" s="41">
        <f>_xlfn.IFNA(VLOOKUP($A34,'B-pEC50'!$A:$BM,MATCH(CK$1,'B-pEC50'!$A$1:$BM$1,0),FALSE),"")</f>
        <v>0.44362383062530814</v>
      </c>
      <c r="CL34" s="41">
        <f>_xlfn.IFNA(VLOOKUP($A34,'B-pEC50'!$A:$BM,MATCH(CL$1,'B-pEC50'!$A$1:$BM$1,0),FALSE),"")</f>
        <v>0.19596258000984723</v>
      </c>
      <c r="CM34" s="47" t="str">
        <f>_xlfn.IFNA(VLOOKUP($A34,'I-pEC50'!$A:$BQ,MATCH(CM$1,'I-pEC50'!$A$1:$BQ$1,0),FALSE),"")</f>
        <v/>
      </c>
      <c r="CN34" s="47">
        <f>_xlfn.IFNA(VLOOKUP($A34,'I-pEC50'!$A:$BQ,MATCH(CN$1,'I-pEC50'!$A$1:$BQ$1,0),FALSE),"")</f>
        <v>0.81034482758620652</v>
      </c>
      <c r="CO34" s="47">
        <f>_xlfn.IFNA(VLOOKUP($A34,'I-pEC50'!$A:$BQ,MATCH(CO$1,'I-pEC50'!$A$1:$BQ$1,0),FALSE),"")</f>
        <v>0.81034482758620652</v>
      </c>
      <c r="CP34" s="47">
        <f>_xlfn.IFNA(VLOOKUP($A34,'I-pEC50'!$A:$BQ,MATCH(CP$1,'I-pEC50'!$A$1:$BQ$1,0),FALSE),"")</f>
        <v>0.65517241379310343</v>
      </c>
      <c r="CQ34" s="47">
        <f>_xlfn.IFNA(VLOOKUP($A34,'I-pEC50'!$A:$BQ,MATCH(CQ$1,'I-pEC50'!$A$1:$BQ$1,0),FALSE),"")</f>
        <v>0.65517241379310343</v>
      </c>
      <c r="CR34" s="47">
        <f>_xlfn.IFNA(VLOOKUP($A34,'I-pEC50'!$A:$BQ,MATCH(CR$1,'I-pEC50'!$A$1:$BQ$1,0),FALSE),"")</f>
        <v>1</v>
      </c>
      <c r="CS34" s="47" t="str">
        <f>_xlfn.IFNA(VLOOKUP($A34,'I-pEC50'!$A:$BQ,MATCH(CS$1,'I-pEC50'!$A$1:$BQ$1,0),FALSE),"")</f>
        <v/>
      </c>
      <c r="CT34" s="47" t="str">
        <f>_xlfn.IFNA(VLOOKUP($A34,'I-pEC50'!$A:$BQ,MATCH(CT$1,'I-pEC50'!$A$1:$BQ$1,0),FALSE),"")</f>
        <v/>
      </c>
      <c r="CU34" s="47" t="str">
        <f>_xlfn.IFNA(VLOOKUP($A34,'I-pEC50'!$A:$BQ,MATCH(CU$1,'I-pEC50'!$A$1:$BQ$1,0),FALSE),"")</f>
        <v/>
      </c>
      <c r="CV34" s="47">
        <f>_xlfn.IFNA(VLOOKUP($A34,'I-pEC50'!$A:$BQ,MATCH(CV$1,'I-pEC50'!$A$1:$BQ$1,0),FALSE),"")</f>
        <v>0.43103448275862105</v>
      </c>
      <c r="CW34" s="47">
        <f>_xlfn.IFNA(VLOOKUP($A34,'I-pEC50'!$A:$BQ,MATCH(CW$1,'I-pEC50'!$A$1:$BQ$1,0),FALSE),"")</f>
        <v>3.4482758620689655E-2</v>
      </c>
      <c r="CX34" s="47">
        <f>_xlfn.IFNA(VLOOKUP($A34,'I-pEC50'!$A:$BQ,MATCH(CX$1,'I-pEC50'!$A$1:$BQ$1,0),FALSE),"")</f>
        <v>0</v>
      </c>
      <c r="CY34" s="105" t="str">
        <f>_xlfn.IFNA(VLOOKUP($A34,'B-pEC50'!$A:$IC,MATCH(CY$1,'B-pEC50'!$A$1:$IC$1,0),FALSE),"")</f>
        <v/>
      </c>
      <c r="CZ34" s="47">
        <f>_xlfn.IFNA(VLOOKUP($A34,'B-pEC50'!$A:$IC,MATCH(CZ$1,'B-pEC50'!$A$1:$IC$1,0),FALSE),"")</f>
        <v>9.2759999999999998</v>
      </c>
      <c r="DA34" s="47">
        <f>_xlfn.IFNA(VLOOKUP($A34,'B-pEC50'!$A:$IC,MATCH(DA$1,'B-pEC50'!$A$1:$IC$1,0),FALSE),"")</f>
        <v>8.625</v>
      </c>
      <c r="DB34" s="47">
        <f>_xlfn.IFNA(VLOOKUP($A34,'B-pEC50'!$A:$IC,MATCH(DB$1,'B-pEC50'!$A$1:$IC$1,0),FALSE),"")</f>
        <v>8.1460000000000008</v>
      </c>
      <c r="DC34" s="47" t="str">
        <f>_xlfn.IFNA(VLOOKUP($A34,'I-pEC50'!$A:$IC,MATCH(DC$1,'I-pEC50'!$A$1:$IC$1,0),FALSE),"")</f>
        <v/>
      </c>
      <c r="DD34" s="47">
        <f>_xlfn.IFNA(VLOOKUP($A34,'I-pEC50'!$A:$IC,MATCH(DD$1,'I-pEC50'!$A$1:$IC$1,0),FALSE),"")</f>
        <v>8.9700000000000006</v>
      </c>
      <c r="DE34" s="47">
        <f>_xlfn.IFNA(VLOOKUP($A34,'I-pEC50'!$A:$IC,MATCH(DE$1,'I-pEC50'!$A$1:$IC$1,0),FALSE),"")</f>
        <v>8.31</v>
      </c>
      <c r="DF34" s="47">
        <f>_xlfn.IFNA(VLOOKUP($A34,'I-pEC50'!$A:$IC,MATCH(DF$1,'I-pEC50'!$A$1:$IC$1,0),FALSE),"")</f>
        <v>7.85</v>
      </c>
      <c r="DG34" s="105" t="str">
        <f>_xlfn.IFNA(VLOOKUP($A34,'B-pEC50'!$A:$IC,MATCH(DG$1,'B-pEC50'!$A$1:$IC$1,0),FALSE),"")</f>
        <v/>
      </c>
      <c r="DH34" s="47">
        <f>_xlfn.IFNA(VLOOKUP($A34,'B-pEC50'!$A:$IC,MATCH(DH$1,'B-pEC50'!$A$1:$IC$1,0),FALSE),"")</f>
        <v>7.741200000000001</v>
      </c>
      <c r="DI34" s="47">
        <f>_xlfn.IFNA(VLOOKUP($A34,'B-pEC50'!$A:$IC,MATCH(DI$1,'B-pEC50'!$A$1:$IC$1,0),FALSE),"")</f>
        <v>8.625</v>
      </c>
      <c r="DJ34" s="47">
        <f>_xlfn.IFNA(VLOOKUP($A34,'B-pEC50'!$A:$IC,MATCH(DJ$1,'B-pEC50'!$A$1:$IC$1,0),FALSE),"")</f>
        <v>7.8945000000000007</v>
      </c>
      <c r="DK34" s="47" t="str">
        <f>_xlfn.IFNA(VLOOKUP($A34,'I-pEC50'!$A:$IC,MATCH(DK$1,'I-pEC50'!$A$1:$IC$1,0),FALSE),"")</f>
        <v/>
      </c>
      <c r="DL34" s="47">
        <f>_xlfn.IFNA(VLOOKUP($A34,'I-pEC50'!$A:$IC,MATCH(DL$1,'I-pEC50'!$A$1:$IC$1,0),FALSE),"")</f>
        <v>8.7219999999999995</v>
      </c>
      <c r="DM34" s="47">
        <f>_xlfn.IFNA(VLOOKUP($A34,'I-pEC50'!$A:$IC,MATCH(DM$1,'I-pEC50'!$A$1:$IC$1,0),FALSE),"")</f>
        <v>8.31</v>
      </c>
      <c r="DN34" s="47">
        <f>_xlfn.IFNA(VLOOKUP($A34,'I-pEC50'!$A:$IC,MATCH(DN$1,'I-pEC50'!$A$1:$IC$1,0),FALSE),"")</f>
        <v>7.83</v>
      </c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</row>
    <row r="35" spans="1:139" s="49" customFormat="1" x14ac:dyDescent="0.2">
      <c r="A35" s="29" t="s">
        <v>45</v>
      </c>
      <c r="B35" s="333">
        <f>VLOOKUP($A35,BI!$A:$Q,MATCH(B$1,BI!$A$1:$Q$1,0),FALSE)</f>
        <v>1</v>
      </c>
      <c r="C35" s="373">
        <f>VLOOKUP($A35,BI!$A:$Q,MATCH(C$1,BI!$A$1:$Q$1,0),FALSE)</f>
        <v>1</v>
      </c>
      <c r="D35" s="373">
        <f>VLOOKUP($A35,BI!$A:$Q,MATCH(D$1,BI!$A$1:$Q$1,0),FALSE)</f>
        <v>1</v>
      </c>
      <c r="E35" s="373">
        <f>VLOOKUP($A35,BI!$A:$Q,MATCH(E$1,BI!$A$1:$Q$1,0),FALSE)</f>
        <v>1</v>
      </c>
      <c r="F35" s="373">
        <f>VLOOKUP($A35,BI!$A:$Q,MATCH(F$1,BI!$A$1:$Q$1,0),FALSE)</f>
        <v>1</v>
      </c>
      <c r="G35" s="373">
        <f>VLOOKUP($A35,BI!$A:$Q,MATCH(G$1,BI!$A$1:$Q$1,0),FALSE)</f>
        <v>1</v>
      </c>
      <c r="H35" s="373" t="str">
        <f>VLOOKUP($A35,BI!$A:$Q,MATCH(H$1,BI!$A$1:$Q$1,0),FALSE)</f>
        <v/>
      </c>
      <c r="I35" s="373" t="str">
        <f>VLOOKUP($A35,BI!$A:$Q,MATCH(I$1,BI!$A$1:$Q$1,0),FALSE)</f>
        <v/>
      </c>
      <c r="J35" s="373">
        <f>VLOOKUP($A35,BI!$A:$Q,MATCH(J$1,BI!$A$1:$Q$1,0),FALSE)</f>
        <v>1</v>
      </c>
      <c r="K35" s="373">
        <f>VLOOKUP($A35,BI!$A:$Q,MATCH(K$1,BI!$A$1:$Q$1,0),FALSE)</f>
        <v>1</v>
      </c>
      <c r="L35" s="373" t="str">
        <f>VLOOKUP($A35,BI!$A:$Q,MATCH(L$1,BI!$A$1:$Q$1,0),FALSE)</f>
        <v/>
      </c>
      <c r="M35" s="373" t="str">
        <f>VLOOKUP($A35,BI!$A:$Q,MATCH(M$1,BI!$A$1:$Q$1,0),FALSE)</f>
        <v/>
      </c>
      <c r="N35" s="49">
        <f t="shared" ref="N35:N52" si="2">COUNT(B35:M35)</f>
        <v>8</v>
      </c>
      <c r="O35" s="49">
        <f>VLOOKUP($A35,BI!$A:$Q,MATCH(O$1,BI!$A$1:$Q$1,0),FALSE)</f>
        <v>1</v>
      </c>
      <c r="P35" s="37">
        <f>VLOOKUP($A35,BI!$A:$Q,MATCH(P$1,BI!$A$1:$Q$1,0),FALSE)</f>
        <v>1</v>
      </c>
      <c r="Q35" s="37">
        <f>VLOOKUP($A35,BI!$A:$Q,MATCH(Q$1,BI!$A$1:$Q$1,0),FALSE)</f>
        <v>1</v>
      </c>
      <c r="R35" s="37" t="str">
        <f>VLOOKUP($A35,BI!$A:$Q,MATCH(R$1,BI!$A$1:$Q$1,0),FALSE)</f>
        <v/>
      </c>
      <c r="S35" s="37">
        <f t="shared" ref="S35:S52" si="3">COUNT(O35:R35)</f>
        <v>3</v>
      </c>
      <c r="T35" s="61" cm="1">
        <f t="array" ref="T35">IFERROR(IF(N35&gt;2,RSQ(IF($B35:$M35&lt;&gt;"",AE35:AP35,""),IF($B35:$M35&lt;&gt;"",AQ35:BB35,"")),""),"")</f>
        <v>0.41602210592821343</v>
      </c>
      <c r="U35" s="51" cm="1">
        <f t="array" ref="U35">IFERROR(IF($N35&gt;2,RSQ(IF($AE35:$AP35&lt;&gt;"",BC35:BN35,""),IF($AE35:$AP35&lt;&gt;"",BO35:BZ35,"")),""),"")</f>
        <v>0.41602210592821343</v>
      </c>
      <c r="V35" s="51" cm="1">
        <f t="array" ref="V35">IFERROR(IF($N35&gt;2,RSQ(IF($B35:$M35&lt;&gt;"",CA35:CL35,""),IF($B35:$M35&lt;&gt;"",CM35:CX35,"")),""),"")</f>
        <v>0.41602210592821331</v>
      </c>
      <c r="W35" s="61" cm="1">
        <f t="array" ref="W35">IFERROR(IF(AND($S35&gt;2,$N35&gt;2),RSQ(IF($B35:$M35&lt;&gt;"",AE35:AP35,""),IF($B35:$M35&lt;&gt;"",AQ35:BB35,"")),""),"")</f>
        <v>0.41602210592821343</v>
      </c>
      <c r="X35" s="51" cm="1">
        <f t="array" ref="X35">IFERROR(IF(AND($S35&gt;2,$N35&gt;2),RSQ(IF($AE35:$AP35&lt;&gt;"",BC35:BN35,""),IF($AE35:$AP35&lt;&gt;"",BO35:BZ35,"")),""),"")</f>
        <v>0.41602210592821343</v>
      </c>
      <c r="Y35" s="61" cm="1">
        <f t="array" ref="Y35">IFERROR(IF(COUNT(C35:G35)&gt;2,RSQ(IF($C35:$G35&lt;&gt;"",AF35:AJ35,""),IF($C35:$G35&lt;&gt;"",AR35:AV35,"")),""),"")</f>
        <v>0.22408345406209623</v>
      </c>
      <c r="Z35" s="51" cm="1">
        <f t="array" ref="Z35">IFERROR(IF(COUNT(C35:G35)&gt;2,RSQ(IF($C35:$G35&lt;&gt;"",BD35:BH35,""),IF($C35:$G35&lt;&gt;"",BP35:BT35,"")),""),"")</f>
        <v>0.22408345406209634</v>
      </c>
      <c r="AA35" s="51" t="str" cm="1">
        <f t="array" ref="AA35">IFERROR(IF(COUNT(H35:K35)&gt;2,RSQ(IF($H35:$K35&lt;&gt;"",AK35:AN35,""),IF($H35:$K35&lt;&gt;"",AW35:AZ35,"")),""),"")</f>
        <v/>
      </c>
      <c r="AB35" s="51" t="str" cm="1">
        <f t="array" ref="AB35">IFERROR(IF(COUNT(H35:K35)&gt;2,RSQ(IF($H35:$K35&lt;&gt;"",BI35:BL35,""),IF($H35:$K35&lt;&gt;"",BU35:BX35,"")),""),"")</f>
        <v/>
      </c>
      <c r="AC35" s="61" cm="1">
        <f t="array" ref="AC35">IFERROR(IF($S35&gt;2,RSQ(IF($O35:$R35&lt;&gt;"",CY35:DB35,""),IF($O35:$R35&lt;&gt;"",DC35:DF35,"")),""),"")</f>
        <v>0.98408566673839304</v>
      </c>
      <c r="AD35" s="51" cm="1">
        <f t="array" ref="AD35">IFERROR(IF($S35&gt;2,RSQ(IF($O35:$R35&lt;&gt;"",DG35:DJ35,""),IF($O35:$R35&lt;&gt;"",DK35:DN35,"")),""),"")</f>
        <v>0.99276862102508767</v>
      </c>
      <c r="AE35" s="44">
        <f>_xlfn.IFNA(VLOOKUP($A35,'B-pEC50'!$A:$BM,MATCH(AE$1,'B-pEC50'!$A$1:$BM$1,0),FALSE),"")</f>
        <v>6.0730000000000004</v>
      </c>
      <c r="AF35" s="46">
        <f>_xlfn.IFNA(VLOOKUP($A35,'B-pEC50'!$A:$BM,MATCH(AF$1,'B-pEC50'!$A$1:$BM$1,0),FALSE),"")</f>
        <v>8.07</v>
      </c>
      <c r="AG35" s="46">
        <f>_xlfn.IFNA(VLOOKUP($A35,'B-pEC50'!$A:$BM,MATCH(AG$1,'B-pEC50'!$A$1:$BM$1,0),FALSE),"")</f>
        <v>7.9450000000000003</v>
      </c>
      <c r="AH35" s="46">
        <f>_xlfn.IFNA(VLOOKUP($A35,'B-pEC50'!$A:$BM,MATCH(AH$1,'B-pEC50'!$A$1:$BM$1,0),FALSE),"")</f>
        <v>8.6340000000000003</v>
      </c>
      <c r="AI35" s="46">
        <f>_xlfn.IFNA(VLOOKUP($A35,'B-pEC50'!$A:$BM,MATCH(AI$1,'B-pEC50'!$A$1:$BM$1,0),FALSE),"")</f>
        <v>9.0549999999999997</v>
      </c>
      <c r="AJ35" s="46">
        <f>_xlfn.IFNA(VLOOKUP($A35,'B-pEC50'!$A:$BM,MATCH(AJ$1,'B-pEC50'!$A$1:$BM$1,0),FALSE),"")</f>
        <v>8.5169999999999995</v>
      </c>
      <c r="AK35" s="45" t="str">
        <f>_xlfn.IFNA(VLOOKUP($A35,'B-pEC50'!$A:$BM,MATCH(AK$1,'B-pEC50'!$A$1:$BM$1,0),FALSE),"")</f>
        <v/>
      </c>
      <c r="AL35" s="45" t="str">
        <f>_xlfn.IFNA(VLOOKUP($A35,'B-pEC50'!$A:$BM,MATCH(AL$1,'B-pEC50'!$A$1:$BM$1,0),FALSE),"")</f>
        <v/>
      </c>
      <c r="AM35" s="45">
        <f>_xlfn.IFNA(VLOOKUP($A35,'B-pEC50'!$A:$BM,MATCH(AM$1,'B-pEC50'!$A$1:$BM$1,0),FALSE),"")</f>
        <v>5.4420000000000002</v>
      </c>
      <c r="AN35" s="46">
        <f>_xlfn.IFNA(VLOOKUP($A35,'B-pEC50'!$A:$BM,MATCH(AN$1,'B-pEC50'!$A$1:$BM$1,0),FALSE),"")</f>
        <v>7.484</v>
      </c>
      <c r="AO35" s="45" t="str">
        <f>_xlfn.IFNA(VLOOKUP($A35,'B-pEC50'!$A:$BM,MATCH(AO$1,'B-pEC50'!$A$1:$BM$1,0),FALSE),"")</f>
        <v/>
      </c>
      <c r="AP35" s="45" t="str">
        <f>_xlfn.IFNA(VLOOKUP($A35,'B-pEC50'!$A:$BM,MATCH(AP$1,'B-pEC50'!$A$1:$BM$1,0),FALSE),"")</f>
        <v/>
      </c>
      <c r="AQ35" s="47">
        <f>_xlfn.IFNA(VLOOKUP($A35,'I-pEC50'!$A:$BM,MATCH(AQ$1,'I-pEC50'!$A$1:$BM$1,0),FALSE),"")</f>
        <v>5.26</v>
      </c>
      <c r="AR35" s="47">
        <f>_xlfn.IFNA(VLOOKUP($A35,'I-pEC50'!$A:$BM,MATCH(AR$1,'I-pEC50'!$A$1:$BM$1,0),FALSE),"")</f>
        <v>7.66</v>
      </c>
      <c r="AS35" s="47">
        <f>_xlfn.IFNA(VLOOKUP($A35,'I-pEC50'!$A:$BM,MATCH(AS$1,'I-pEC50'!$A$1:$BM$1,0),FALSE),"")</f>
        <v>7.66</v>
      </c>
      <c r="AT35" s="47">
        <f>_xlfn.IFNA(VLOOKUP($A35,'I-pEC50'!$A:$BM,MATCH(AT$1,'I-pEC50'!$A$1:$BM$1,0),FALSE),"")</f>
        <v>7.26</v>
      </c>
      <c r="AU35" s="47">
        <f>_xlfn.IFNA(VLOOKUP($A35,'I-pEC50'!$A:$BM,MATCH(AU$1,'I-pEC50'!$A$1:$BM$1,0),FALSE),"")</f>
        <v>7.26</v>
      </c>
      <c r="AV35" s="47">
        <f>_xlfn.IFNA(VLOOKUP($A35,'I-pEC50'!$A:$BM,MATCH(AV$1,'I-pEC50'!$A$1:$BM$1,0),FALSE),"")</f>
        <v>6.49</v>
      </c>
      <c r="AW35" s="47" t="str">
        <f>_xlfn.IFNA(VLOOKUP($A35,'I-pEC50'!$A:$BM,MATCH(AW$1,'I-pEC50'!$A$1:$BM$1,0),FALSE),"")</f>
        <v/>
      </c>
      <c r="AX35" s="47" t="str">
        <f>_xlfn.IFNA(VLOOKUP($A35,'I-pEC50'!$A:$BM,MATCH(AX$1,'I-pEC50'!$A$1:$BM$1,0),FALSE),"")</f>
        <v/>
      </c>
      <c r="AY35" s="47">
        <f>_xlfn.IFNA(VLOOKUP($A35,'I-pEC50'!$A:$BM,MATCH(AY$1,'I-pEC50'!$A$1:$BM$1,0),FALSE),"")</f>
        <v>6.13</v>
      </c>
      <c r="AZ35" s="47">
        <f>_xlfn.IFNA(VLOOKUP($A35,'I-pEC50'!$A:$BM,MATCH(AZ$1,'I-pEC50'!$A$1:$BM$1,0),FALSE),"")</f>
        <v>5.38</v>
      </c>
      <c r="BA35" s="47" t="str">
        <f>_xlfn.IFNA(VLOOKUP($A35,'I-pEC50'!$A:$BM,MATCH(BA$1,'I-pEC50'!$A$1:$BM$1,0),FALSE),"")</f>
        <v/>
      </c>
      <c r="BB35" s="47" t="str">
        <f>_xlfn.IFNA(VLOOKUP($A35,'I-pEC50'!$A:$BM,MATCH(BB$1,'I-pEC50'!$A$1:$BM$1,0),FALSE),"")</f>
        <v/>
      </c>
      <c r="BC35" s="40">
        <f>_xlfn.IFNA(VLOOKUP($A35,'B-pEC50'!$A:$BM,MATCH(BC$1,'B-pEC50'!$A$1:$BM$1,0),FALSE),"")</f>
        <v>5.8092224231464859E-2</v>
      </c>
      <c r="BD35" s="41">
        <f>_xlfn.IFNA(VLOOKUP($A35,'B-pEC50'!$A:$BM,MATCH(BD$1,'B-pEC50'!$A$1:$BM$1,0),FALSE),"")</f>
        <v>0.509493670886076</v>
      </c>
      <c r="BE35" s="41">
        <f>_xlfn.IFNA(VLOOKUP($A35,'B-pEC50'!$A:$BM,MATCH(BE$1,'B-pEC50'!$A$1:$BM$1,0),FALSE),"")</f>
        <v>0.48123869801084995</v>
      </c>
      <c r="BF35" s="41">
        <f>_xlfn.IFNA(VLOOKUP($A35,'B-pEC50'!$A:$BM,MATCH(BF$1,'B-pEC50'!$A$1:$BM$1,0),FALSE),"")</f>
        <v>0.63698010849909592</v>
      </c>
      <c r="BG35" s="41">
        <f>_xlfn.IFNA(VLOOKUP($A35,'B-pEC50'!$A:$BM,MATCH(BG$1,'B-pEC50'!$A$1:$BM$1,0),FALSE),"")</f>
        <v>0.7321428571428571</v>
      </c>
      <c r="BH35" s="41">
        <f>_xlfn.IFNA(VLOOKUP($A35,'B-pEC50'!$A:$BM,MATCH(BH$1,'B-pEC50'!$A$1:$BM$1,0),FALSE),"")</f>
        <v>0.61053345388788416</v>
      </c>
      <c r="BI35" s="41" t="str">
        <f>_xlfn.IFNA(VLOOKUP($A35,'B-pEC50'!$A:$BM,MATCH(BI$1,'B-pEC50'!$A$1:$BM$1,0),FALSE),"")</f>
        <v/>
      </c>
      <c r="BJ35" s="41" t="str">
        <f>_xlfn.IFNA(VLOOKUP($A35,'B-pEC50'!$A:$BM,MATCH(BJ$1,'B-pEC50'!$A$1:$BM$1,0),FALSE),"")</f>
        <v/>
      </c>
      <c r="BK35" s="41">
        <f>_xlfn.IFNA(VLOOKUP($A35,'B-pEC50'!$A:$BM,MATCH(BK$1,'B-pEC50'!$A$1:$BM$1,0),FALSE),"")</f>
        <v>-8.4538878842676232E-2</v>
      </c>
      <c r="BL35" s="41">
        <f>_xlfn.IFNA(VLOOKUP($A35,'B-pEC50'!$A:$BM,MATCH(BL$1,'B-pEC50'!$A$1:$BM$1,0),FALSE),"")</f>
        <v>0.37703435804701629</v>
      </c>
      <c r="BM35" s="41" t="str">
        <f>_xlfn.IFNA(VLOOKUP($A35,'B-pEC50'!$A:$BM,MATCH(BM$1,'B-pEC50'!$A$1:$BM$1,0),FALSE),"")</f>
        <v/>
      </c>
      <c r="BN35" s="41" t="str">
        <f>_xlfn.IFNA(VLOOKUP($A35,'B-pEC50'!$A:$BM,MATCH(BN$1,'B-pEC50'!$A$1:$BM$1,0),FALSE),"")</f>
        <v/>
      </c>
      <c r="BO35" s="47">
        <f>_xlfn.IFNA(VLOOKUP($A35,'I-pEC50'!$A:$BM,MATCH(BO$1,'I-pEC50'!$A$1:$BM$1,0),FALSE),"")</f>
        <v>0</v>
      </c>
      <c r="BP35" s="47">
        <f>_xlfn.IFNA(VLOOKUP($A35,'I-pEC50'!$A:$BM,MATCH(BP$1,'I-pEC50'!$A$1:$BM$1,0),FALSE),"")</f>
        <v>0.41594454072790304</v>
      </c>
      <c r="BQ35" s="47">
        <f>_xlfn.IFNA(VLOOKUP($A35,'I-pEC50'!$A:$BM,MATCH(BQ$1,'I-pEC50'!$A$1:$BM$1,0),FALSE),"")</f>
        <v>0.41594454072790304</v>
      </c>
      <c r="BR35" s="47">
        <f>_xlfn.IFNA(VLOOKUP($A35,'I-pEC50'!$A:$BM,MATCH(BR$1,'I-pEC50'!$A$1:$BM$1,0),FALSE),"")</f>
        <v>0.34662045060658581</v>
      </c>
      <c r="BS35" s="47">
        <f>_xlfn.IFNA(VLOOKUP($A35,'I-pEC50'!$A:$BM,MATCH(BS$1,'I-pEC50'!$A$1:$BM$1,0),FALSE),"")</f>
        <v>0.34662045060658581</v>
      </c>
      <c r="BT35" s="47">
        <f>_xlfn.IFNA(VLOOKUP($A35,'I-pEC50'!$A:$BM,MATCH(BT$1,'I-pEC50'!$A$1:$BM$1,0),FALSE),"")</f>
        <v>0.21317157712305035</v>
      </c>
      <c r="BU35" s="47" t="str">
        <f>_xlfn.IFNA(VLOOKUP($A35,'I-pEC50'!$A:$BM,MATCH(BU$1,'I-pEC50'!$A$1:$BM$1,0),FALSE),"")</f>
        <v/>
      </c>
      <c r="BV35" s="47" t="str">
        <f>_xlfn.IFNA(VLOOKUP($A35,'I-pEC50'!$A:$BM,MATCH(BV$1,'I-pEC50'!$A$1:$BM$1,0),FALSE),"")</f>
        <v/>
      </c>
      <c r="BW35" s="47">
        <f>_xlfn.IFNA(VLOOKUP($A35,'I-pEC50'!$A:$BM,MATCH(BW$1,'I-pEC50'!$A$1:$BM$1,0),FALSE),"")</f>
        <v>0.15077989601386485</v>
      </c>
      <c r="BX35" s="47">
        <f>_xlfn.IFNA(VLOOKUP($A35,'I-pEC50'!$A:$BM,MATCH(BX$1,'I-pEC50'!$A$1:$BM$1,0),FALSE),"")</f>
        <v>2.0797227036395166E-2</v>
      </c>
      <c r="BY35" s="47" t="str">
        <f>_xlfn.IFNA(VLOOKUP($A35,'I-pEC50'!$A:$BM,MATCH(BY$1,'I-pEC50'!$A$1:$BM$1,0),FALSE),"")</f>
        <v/>
      </c>
      <c r="BZ35" s="47" t="str">
        <f>_xlfn.IFNA(VLOOKUP($A35,'I-pEC50'!$A:$BM,MATCH(BZ$1,'I-pEC50'!$A$1:$BM$1,0),FALSE),"")</f>
        <v/>
      </c>
      <c r="CA35" s="40">
        <f>_xlfn.IFNA(VLOOKUP($A35,'B-pEC50'!$A:$BM,MATCH(CA$1,'B-pEC50'!$A$1:$BM$1,0),FALSE),"")</f>
        <v>0.174647107666759</v>
      </c>
      <c r="CB35" s="41">
        <f>_xlfn.IFNA(VLOOKUP($A35,'B-pEC50'!$A:$BM,MATCH(CB$1,'B-pEC50'!$A$1:$BM$1,0),FALSE),"")</f>
        <v>0.72737337392748425</v>
      </c>
      <c r="CC35" s="41">
        <f>_xlfn.IFNA(VLOOKUP($A35,'B-pEC50'!$A:$BM,MATCH(CC$1,'B-pEC50'!$A$1:$BM$1,0),FALSE),"")</f>
        <v>0.6927760863548299</v>
      </c>
      <c r="CD35" s="41">
        <f>_xlfn.IFNA(VLOOKUP($A35,'B-pEC50'!$A:$BM,MATCH(CD$1,'B-pEC50'!$A$1:$BM$1,0),FALSE),"")</f>
        <v>0.88347633545530047</v>
      </c>
      <c r="CE35" s="41">
        <f>_xlfn.IFNA(VLOOKUP($A35,'B-pEC50'!$A:$BM,MATCH(CE$1,'B-pEC50'!$A$1:$BM$1,0),FALSE),"")</f>
        <v>1</v>
      </c>
      <c r="CF35" s="41">
        <f>_xlfn.IFNA(VLOOKUP($A35,'B-pEC50'!$A:$BM,MATCH(CF$1,'B-pEC50'!$A$1:$BM$1,0),FALSE),"")</f>
        <v>0.85109327428729575</v>
      </c>
      <c r="CG35" s="41" t="str">
        <f>_xlfn.IFNA(VLOOKUP($A35,'B-pEC50'!$A:$BM,MATCH(CG$1,'B-pEC50'!$A$1:$BM$1,0),FALSE),"")</f>
        <v/>
      </c>
      <c r="CH35" s="41" t="str">
        <f>_xlfn.IFNA(VLOOKUP($A35,'B-pEC50'!$A:$BM,MATCH(CH$1,'B-pEC50'!$A$1:$BM$1,0),FALSE),"")</f>
        <v/>
      </c>
      <c r="CI35" s="41">
        <f>_xlfn.IFNA(VLOOKUP($A35,'B-pEC50'!$A:$BM,MATCH(CI$1,'B-pEC50'!$A$1:$BM$1,0),FALSE),"")</f>
        <v>0</v>
      </c>
      <c r="CJ35" s="41">
        <f>_xlfn.IFNA(VLOOKUP($A35,'B-pEC50'!$A:$BM,MATCH(CJ$1,'B-pEC50'!$A$1:$BM$1,0),FALSE),"")</f>
        <v>0.56518128978688076</v>
      </c>
      <c r="CK35" s="41" t="str">
        <f>_xlfn.IFNA(VLOOKUP($A35,'B-pEC50'!$A:$BM,MATCH(CK$1,'B-pEC50'!$A$1:$BM$1,0),FALSE),"")</f>
        <v/>
      </c>
      <c r="CL35" s="41" t="str">
        <f>_xlfn.IFNA(VLOOKUP($A35,'B-pEC50'!$A:$BM,MATCH(CL$1,'B-pEC50'!$A$1:$BM$1,0),FALSE),"")</f>
        <v/>
      </c>
      <c r="CM35" s="47">
        <f>_xlfn.IFNA(VLOOKUP($A35,'I-pEC50'!$A:$BQ,MATCH(CM$1,'I-pEC50'!$A$1:$BQ$1,0),FALSE),"")</f>
        <v>0</v>
      </c>
      <c r="CN35" s="47">
        <f>_xlfn.IFNA(VLOOKUP($A35,'I-pEC50'!$A:$BQ,MATCH(CN$1,'I-pEC50'!$A$1:$BQ$1,0),FALSE),"")</f>
        <v>1</v>
      </c>
      <c r="CO35" s="47">
        <f>_xlfn.IFNA(VLOOKUP($A35,'I-pEC50'!$A:$BQ,MATCH(CO$1,'I-pEC50'!$A$1:$BQ$1,0),FALSE),"")</f>
        <v>1</v>
      </c>
      <c r="CP35" s="47">
        <f>_xlfn.IFNA(VLOOKUP($A35,'I-pEC50'!$A:$BQ,MATCH(CP$1,'I-pEC50'!$A$1:$BQ$1,0),FALSE),"")</f>
        <v>0.83333333333333326</v>
      </c>
      <c r="CQ35" s="47">
        <f>_xlfn.IFNA(VLOOKUP($A35,'I-pEC50'!$A:$BQ,MATCH(CQ$1,'I-pEC50'!$A$1:$BQ$1,0),FALSE),"")</f>
        <v>0.83333333333333326</v>
      </c>
      <c r="CR35" s="47">
        <f>_xlfn.IFNA(VLOOKUP($A35,'I-pEC50'!$A:$BQ,MATCH(CR$1,'I-pEC50'!$A$1:$BQ$1,0),FALSE),"")</f>
        <v>0.51250000000000007</v>
      </c>
      <c r="CS35" s="47" t="str">
        <f>_xlfn.IFNA(VLOOKUP($A35,'I-pEC50'!$A:$BQ,MATCH(CS$1,'I-pEC50'!$A$1:$BQ$1,0),FALSE),"")</f>
        <v/>
      </c>
      <c r="CT35" s="47" t="str">
        <f>_xlfn.IFNA(VLOOKUP($A35,'I-pEC50'!$A:$BQ,MATCH(CT$1,'I-pEC50'!$A$1:$BQ$1,0),FALSE),"")</f>
        <v/>
      </c>
      <c r="CU35" s="47">
        <f>_xlfn.IFNA(VLOOKUP($A35,'I-pEC50'!$A:$BQ,MATCH(CU$1,'I-pEC50'!$A$1:$BQ$1,0),FALSE),"")</f>
        <v>0.36249999999999999</v>
      </c>
      <c r="CV35" s="47">
        <f>_xlfn.IFNA(VLOOKUP($A35,'I-pEC50'!$A:$BQ,MATCH(CV$1,'I-pEC50'!$A$1:$BQ$1,0),FALSE),"")</f>
        <v>5.0000000000000037E-2</v>
      </c>
      <c r="CW35" s="47" t="str">
        <f>_xlfn.IFNA(VLOOKUP($A35,'I-pEC50'!$A:$BQ,MATCH(CW$1,'I-pEC50'!$A$1:$BQ$1,0),FALSE),"")</f>
        <v/>
      </c>
      <c r="CX35" s="47" t="str">
        <f>_xlfn.IFNA(VLOOKUP($A35,'I-pEC50'!$A:$BQ,MATCH(CX$1,'I-pEC50'!$A$1:$BQ$1,0),FALSE),"")</f>
        <v/>
      </c>
      <c r="CY35" s="105">
        <f>_xlfn.IFNA(VLOOKUP($A35,'B-pEC50'!$A:$IC,MATCH(CY$1,'B-pEC50'!$A$1:$IC$1,0),FALSE),"")</f>
        <v>6.0730000000000004</v>
      </c>
      <c r="CZ35" s="47">
        <f>_xlfn.IFNA(VLOOKUP($A35,'B-pEC50'!$A:$IC,MATCH(CZ$1,'B-pEC50'!$A$1:$IC$1,0),FALSE),"")</f>
        <v>9.0549999999999997</v>
      </c>
      <c r="DA35" s="47">
        <f>_xlfn.IFNA(VLOOKUP($A35,'B-pEC50'!$A:$IC,MATCH(DA$1,'B-pEC50'!$A$1:$IC$1,0),FALSE),"")</f>
        <v>7.484</v>
      </c>
      <c r="DB35" s="47" t="str">
        <f>_xlfn.IFNA(VLOOKUP($A35,'B-pEC50'!$A:$IC,MATCH(DB$1,'B-pEC50'!$A$1:$IC$1,0),FALSE),"")</f>
        <v/>
      </c>
      <c r="DC35" s="47">
        <f>_xlfn.IFNA(VLOOKUP($A35,'I-pEC50'!$A:$IC,MATCH(DC$1,'I-pEC50'!$A$1:$IC$1,0),FALSE),"")</f>
        <v>5.26</v>
      </c>
      <c r="DD35" s="47">
        <f>_xlfn.IFNA(VLOOKUP($A35,'I-pEC50'!$A:$IC,MATCH(DD$1,'I-pEC50'!$A$1:$IC$1,0),FALSE),"")</f>
        <v>7.66</v>
      </c>
      <c r="DE35" s="47">
        <f>_xlfn.IFNA(VLOOKUP($A35,'I-pEC50'!$A:$IC,MATCH(DE$1,'I-pEC50'!$A$1:$IC$1,0),FALSE),"")</f>
        <v>6.13</v>
      </c>
      <c r="DF35" s="47" t="str">
        <f>_xlfn.IFNA(VLOOKUP($A35,'I-pEC50'!$A:$IC,MATCH(DF$1,'I-pEC50'!$A$1:$IC$1,0),FALSE),"")</f>
        <v/>
      </c>
      <c r="DG35" s="105">
        <f>_xlfn.IFNA(VLOOKUP($A35,'B-pEC50'!$A:$IC,MATCH(DG$1,'B-pEC50'!$A$1:$IC$1,0),FALSE),"")</f>
        <v>6.0730000000000004</v>
      </c>
      <c r="DH35" s="47">
        <f>_xlfn.IFNA(VLOOKUP($A35,'B-pEC50'!$A:$IC,MATCH(DH$1,'B-pEC50'!$A$1:$IC$1,0),FALSE),"")</f>
        <v>8.4442000000000004</v>
      </c>
      <c r="DI35" s="47">
        <f>_xlfn.IFNA(VLOOKUP($A35,'B-pEC50'!$A:$IC,MATCH(DI$1,'B-pEC50'!$A$1:$IC$1,0),FALSE),"")</f>
        <v>6.4630000000000001</v>
      </c>
      <c r="DJ35" s="47" t="str">
        <f>_xlfn.IFNA(VLOOKUP($A35,'B-pEC50'!$A:$IC,MATCH(DJ$1,'B-pEC50'!$A$1:$IC$1,0),FALSE),"")</f>
        <v/>
      </c>
      <c r="DK35" s="47">
        <f>_xlfn.IFNA(VLOOKUP($A35,'I-pEC50'!$A:$IC,MATCH(DK$1,'I-pEC50'!$A$1:$IC$1,0),FALSE),"")</f>
        <v>5.26</v>
      </c>
      <c r="DL35" s="47">
        <f>_xlfn.IFNA(VLOOKUP($A35,'I-pEC50'!$A:$IC,MATCH(DL$1,'I-pEC50'!$A$1:$IC$1,0),FALSE),"")</f>
        <v>7.266</v>
      </c>
      <c r="DM35" s="47">
        <f>_xlfn.IFNA(VLOOKUP($A35,'I-pEC50'!$A:$IC,MATCH(DM$1,'I-pEC50'!$A$1:$IC$1,0),FALSE),"")</f>
        <v>5.7549999999999999</v>
      </c>
      <c r="DN35" s="47" t="str">
        <f>_xlfn.IFNA(VLOOKUP($A35,'I-pEC50'!$A:$IC,MATCH(DN$1,'I-pEC50'!$A$1:$IC$1,0),FALSE),"")</f>
        <v/>
      </c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</row>
    <row r="36" spans="1:139" s="49" customFormat="1" x14ac:dyDescent="0.2">
      <c r="A36" s="29" t="s">
        <v>14</v>
      </c>
      <c r="B36" s="333" t="str">
        <f>VLOOKUP($A36,BI!$A:$Q,MATCH(B$1,BI!$A$1:$Q$1,0),FALSE)</f>
        <v/>
      </c>
      <c r="C36" s="373">
        <f>VLOOKUP($A36,BI!$A:$Q,MATCH(C$1,BI!$A$1:$Q$1,0),FALSE)</f>
        <v>1</v>
      </c>
      <c r="D36" s="373" t="str">
        <f>VLOOKUP($A36,BI!$A:$Q,MATCH(D$1,BI!$A$1:$Q$1,0),FALSE)</f>
        <v/>
      </c>
      <c r="E36" s="373">
        <f>VLOOKUP($A36,BI!$A:$Q,MATCH(E$1,BI!$A$1:$Q$1,0),FALSE)</f>
        <v>1</v>
      </c>
      <c r="F36" s="373" t="str">
        <f>VLOOKUP($A36,BI!$A:$Q,MATCH(F$1,BI!$A$1:$Q$1,0),FALSE)</f>
        <v/>
      </c>
      <c r="G36" s="373" t="str">
        <f>VLOOKUP($A36,BI!$A:$Q,MATCH(G$1,BI!$A$1:$Q$1,0),FALSE)</f>
        <v/>
      </c>
      <c r="H36" s="373">
        <f>VLOOKUP($A36,BI!$A:$Q,MATCH(H$1,BI!$A$1:$Q$1,0),FALSE)</f>
        <v>1</v>
      </c>
      <c r="I36" s="373">
        <f>VLOOKUP($A36,BI!$A:$Q,MATCH(I$1,BI!$A$1:$Q$1,0),FALSE)</f>
        <v>1</v>
      </c>
      <c r="J36" s="373">
        <f>VLOOKUP($A36,BI!$A:$Q,MATCH(J$1,BI!$A$1:$Q$1,0),FALSE)</f>
        <v>1</v>
      </c>
      <c r="K36" s="373">
        <f>VLOOKUP($A36,BI!$A:$Q,MATCH(K$1,BI!$A$1:$Q$1,0),FALSE)</f>
        <v>1</v>
      </c>
      <c r="L36" s="373" t="str">
        <f>VLOOKUP($A36,BI!$A:$Q,MATCH(L$1,BI!$A$1:$Q$1,0),FALSE)</f>
        <v/>
      </c>
      <c r="M36" s="373">
        <f>VLOOKUP($A36,BI!$A:$Q,MATCH(M$1,BI!$A$1:$Q$1,0),FALSE)</f>
        <v>1</v>
      </c>
      <c r="N36" s="49">
        <f t="shared" si="2"/>
        <v>7</v>
      </c>
      <c r="O36" s="49" t="str">
        <f>VLOOKUP($A36,BI!$A:$Q,MATCH(O$1,BI!$A$1:$Q$1,0),FALSE)</f>
        <v/>
      </c>
      <c r="P36" s="37">
        <f>VLOOKUP($A36,BI!$A:$Q,MATCH(P$1,BI!$A$1:$Q$1,0),FALSE)</f>
        <v>1</v>
      </c>
      <c r="Q36" s="37">
        <f>VLOOKUP($A36,BI!$A:$Q,MATCH(Q$1,BI!$A$1:$Q$1,0),FALSE)</f>
        <v>1</v>
      </c>
      <c r="R36" s="37">
        <f>VLOOKUP($A36,BI!$A:$Q,MATCH(R$1,BI!$A$1:$Q$1,0),FALSE)</f>
        <v>1</v>
      </c>
      <c r="S36" s="37">
        <f t="shared" si="3"/>
        <v>3</v>
      </c>
      <c r="T36" s="61" cm="1">
        <f t="array" ref="T36">IFERROR(IF(N36&gt;2,RSQ(IF($B36:$M36&lt;&gt;"",AE36:AP36,""),IF($B36:$M36&lt;&gt;"",AQ36:BB36,"")),""),"")</f>
        <v>1.0143423982733437E-3</v>
      </c>
      <c r="U36" s="51" cm="1">
        <f t="array" ref="U36">IFERROR(IF($N36&gt;2,RSQ(IF($AE36:$AP36&lt;&gt;"",BC36:BN36,""),IF($AE36:$AP36&lt;&gt;"",BO36:BZ36,"")),""),"")</f>
        <v>1.0143423982733534E-3</v>
      </c>
      <c r="V36" s="51" cm="1">
        <f t="array" ref="V36">IFERROR(IF($N36&gt;2,RSQ(IF($B36:$M36&lt;&gt;"",CA36:CL36,""),IF($B36:$M36&lt;&gt;"",CM36:CX36,"")),""),"")</f>
        <v>1.0143423982733445E-3</v>
      </c>
      <c r="W36" s="61" cm="1">
        <f t="array" ref="W36">IFERROR(IF(AND($S36&gt;2,$N36&gt;2),RSQ(IF($B36:$M36&lt;&gt;"",AE36:AP36,""),IF($B36:$M36&lt;&gt;"",AQ36:BB36,"")),""),"")</f>
        <v>1.0143423982733437E-3</v>
      </c>
      <c r="X36" s="51" cm="1">
        <f t="array" ref="X36">IFERROR(IF(AND($S36&gt;2,$N36&gt;2),RSQ(IF($AE36:$AP36&lt;&gt;"",BC36:BN36,""),IF($AE36:$AP36&lt;&gt;"",BO36:BZ36,"")),""),"")</f>
        <v>1.0143423982733534E-3</v>
      </c>
      <c r="Y36" s="61" t="str" cm="1">
        <f t="array" ref="Y36">IFERROR(IF(COUNT(C36:G36)&gt;2,RSQ(IF($C36:$G36&lt;&gt;"",AF36:AJ36,""),IF($C36:$G36&lt;&gt;"",AR36:AV36,"")),""),"")</f>
        <v/>
      </c>
      <c r="Z36" s="51" t="str" cm="1">
        <f t="array" ref="Z36">IFERROR(IF(COUNT(C36:G36)&gt;2,RSQ(IF($C36:$G36&lt;&gt;"",BD36:BH36,""),IF($C36:$G36&lt;&gt;"",BP36:BT36,"")),""),"")</f>
        <v/>
      </c>
      <c r="AA36" s="51" cm="1">
        <f t="array" ref="AA36">IFERROR(IF(COUNT(H36:K36)&gt;2,RSQ(IF($H36:$K36&lt;&gt;"",AK36:AN36,""),IF($H36:$K36&lt;&gt;"",AW36:AZ36,"")),""),"")</f>
        <v>0.84737085189506167</v>
      </c>
      <c r="AB36" s="51" cm="1">
        <f t="array" ref="AB36">IFERROR(IF(COUNT(H36:K36)&gt;2,RSQ(IF($H36:$K36&lt;&gt;"",BI36:BL36,""),IF($H36:$K36&lt;&gt;"",BU36:BX36,"")),""),"")</f>
        <v>0.84737085189506112</v>
      </c>
      <c r="AC36" s="61" cm="1">
        <f t="array" ref="AC36">IFERROR(IF($S36&gt;2,RSQ(IF($O36:$R36&lt;&gt;"",CY36:DB36,""),IF($O36:$R36&lt;&gt;"",DC36:DF36,"")),""),"")</f>
        <v>5.8334237540723914E-2</v>
      </c>
      <c r="AD36" s="51" cm="1">
        <f t="array" ref="AD36">IFERROR(IF($S36&gt;2,RSQ(IF($O36:$R36&lt;&gt;"",DG36:DJ36,""),IF($O36:$R36&lt;&gt;"",DK36:DN36,"")),""),"")</f>
        <v>0.23909392752921618</v>
      </c>
      <c r="AE36" s="44" t="str">
        <f>_xlfn.IFNA(VLOOKUP($A36,'B-pEC50'!$A:$BM,MATCH(AE$1,'B-pEC50'!$A$1:$BM$1,0),FALSE),"")</f>
        <v/>
      </c>
      <c r="AF36" s="46">
        <f>_xlfn.IFNA(VLOOKUP($A36,'B-pEC50'!$A:$BM,MATCH(AF$1,'B-pEC50'!$A$1:$BM$1,0),FALSE),"")</f>
        <v>9.1969999999999992</v>
      </c>
      <c r="AG36" s="46" t="str">
        <f>_xlfn.IFNA(VLOOKUP($A36,'B-pEC50'!$A:$BM,MATCH(AG$1,'B-pEC50'!$A$1:$BM$1,0),FALSE),"")</f>
        <v/>
      </c>
      <c r="AH36" s="46">
        <f>_xlfn.IFNA(VLOOKUP($A36,'B-pEC50'!$A:$BM,MATCH(AH$1,'B-pEC50'!$A$1:$BM$1,0),FALSE),"")</f>
        <v>8.8870000000000005</v>
      </c>
      <c r="AI36" s="46" t="str">
        <f>_xlfn.IFNA(VLOOKUP($A36,'B-pEC50'!$A:$BM,MATCH(AI$1,'B-pEC50'!$A$1:$BM$1,0),FALSE),"")</f>
        <v/>
      </c>
      <c r="AJ36" s="46" t="str">
        <f>_xlfn.IFNA(VLOOKUP($A36,'B-pEC50'!$A:$BM,MATCH(AJ$1,'B-pEC50'!$A$1:$BM$1,0),FALSE),"")</f>
        <v/>
      </c>
      <c r="AK36" s="45">
        <f>_xlfn.IFNA(VLOOKUP($A36,'B-pEC50'!$A:$BM,MATCH(AK$1,'B-pEC50'!$A$1:$BM$1,0),FALSE),"")</f>
        <v>7.5149999999999997</v>
      </c>
      <c r="AL36" s="45">
        <f>_xlfn.IFNA(VLOOKUP($A36,'B-pEC50'!$A:$BM,MATCH(AL$1,'B-pEC50'!$A$1:$BM$1,0),FALSE),"")</f>
        <v>6.9210000000000003</v>
      </c>
      <c r="AM36" s="45">
        <f>_xlfn.IFNA(VLOOKUP($A36,'B-pEC50'!$A:$BM,MATCH(AM$1,'B-pEC50'!$A$1:$BM$1,0),FALSE),"")</f>
        <v>5.6289999999999996</v>
      </c>
      <c r="AN36" s="46">
        <f>_xlfn.IFNA(VLOOKUP($A36,'B-pEC50'!$A:$BM,MATCH(AN$1,'B-pEC50'!$A$1:$BM$1,0),FALSE),"")</f>
        <v>6.3079999999999998</v>
      </c>
      <c r="AO36" s="45" t="str">
        <f>_xlfn.IFNA(VLOOKUP($A36,'B-pEC50'!$A:$BM,MATCH(AO$1,'B-pEC50'!$A$1:$BM$1,0),FALSE),"")</f>
        <v/>
      </c>
      <c r="AP36" s="45">
        <f>_xlfn.IFNA(VLOOKUP($A36,'B-pEC50'!$A:$BM,MATCH(AP$1,'B-pEC50'!$A$1:$BM$1,0),FALSE),"")</f>
        <v>8.3539999999999992</v>
      </c>
      <c r="AQ36" s="47" t="str">
        <f>_xlfn.IFNA(VLOOKUP($A36,'I-pEC50'!$A:$BM,MATCH(AQ$1,'I-pEC50'!$A$1:$BM$1,0),FALSE),"")</f>
        <v/>
      </c>
      <c r="AR36" s="47">
        <f>_xlfn.IFNA(VLOOKUP($A36,'I-pEC50'!$A:$BM,MATCH(AR$1,'I-pEC50'!$A$1:$BM$1,0),FALSE),"")</f>
        <v>7.89</v>
      </c>
      <c r="AS36" s="47">
        <f>_xlfn.IFNA(VLOOKUP($A36,'I-pEC50'!$A:$BM,MATCH(AS$1,'I-pEC50'!$A$1:$BM$1,0),FALSE),"")</f>
        <v>7.89</v>
      </c>
      <c r="AT36" s="47">
        <f>_xlfn.IFNA(VLOOKUP($A36,'I-pEC50'!$A:$BM,MATCH(AT$1,'I-pEC50'!$A$1:$BM$1,0),FALSE),"")</f>
        <v>8.06</v>
      </c>
      <c r="AU36" s="47" t="str">
        <f>_xlfn.IFNA(VLOOKUP($A36,'I-pEC50'!$A:$BM,MATCH(AU$1,'I-pEC50'!$A$1:$BM$1,0),FALSE),"")</f>
        <v/>
      </c>
      <c r="AV36" s="47" t="str">
        <f>_xlfn.IFNA(VLOOKUP($A36,'I-pEC50'!$A:$BM,MATCH(AV$1,'I-pEC50'!$A$1:$BM$1,0),FALSE),"")</f>
        <v/>
      </c>
      <c r="AW36" s="47">
        <f>_xlfn.IFNA(VLOOKUP($A36,'I-pEC50'!$A:$BM,MATCH(AW$1,'I-pEC50'!$A$1:$BM$1,0),FALSE),"")</f>
        <v>7.66</v>
      </c>
      <c r="AX36" s="47">
        <f>_xlfn.IFNA(VLOOKUP($A36,'I-pEC50'!$A:$BM,MATCH(AX$1,'I-pEC50'!$A$1:$BM$1,0),FALSE),"")</f>
        <v>7.66</v>
      </c>
      <c r="AY36" s="47">
        <f>_xlfn.IFNA(VLOOKUP($A36,'I-pEC50'!$A:$BM,MATCH(AY$1,'I-pEC50'!$A$1:$BM$1,0),FALSE),"")</f>
        <v>8.11</v>
      </c>
      <c r="AZ36" s="47">
        <f>_xlfn.IFNA(VLOOKUP($A36,'I-pEC50'!$A:$BM,MATCH(AZ$1,'I-pEC50'!$A$1:$BM$1,0),FALSE),"")</f>
        <v>8.0500000000000007</v>
      </c>
      <c r="BA36" s="47" t="str">
        <f>_xlfn.IFNA(VLOOKUP($A36,'I-pEC50'!$A:$BM,MATCH(BA$1,'I-pEC50'!$A$1:$BM$1,0),FALSE),"")</f>
        <v/>
      </c>
      <c r="BB36" s="47">
        <f>_xlfn.IFNA(VLOOKUP($A36,'I-pEC50'!$A:$BM,MATCH(BB$1,'I-pEC50'!$A$1:$BM$1,0),FALSE),"")</f>
        <v>8.26</v>
      </c>
      <c r="BC36" s="40" t="str">
        <f>_xlfn.IFNA(VLOOKUP($A36,'B-pEC50'!$A:$BM,MATCH(BC$1,'B-pEC50'!$A$1:$BM$1,0),FALSE),"")</f>
        <v/>
      </c>
      <c r="BD36" s="41">
        <f>_xlfn.IFNA(VLOOKUP($A36,'B-pEC50'!$A:$BM,MATCH(BD$1,'B-pEC50'!$A$1:$BM$1,0),FALSE),"")</f>
        <v>0.76424050632911367</v>
      </c>
      <c r="BE36" s="41" t="str">
        <f>_xlfn.IFNA(VLOOKUP($A36,'B-pEC50'!$A:$BM,MATCH(BE$1,'B-pEC50'!$A$1:$BM$1,0),FALSE),"")</f>
        <v/>
      </c>
      <c r="BF36" s="41">
        <f>_xlfn.IFNA(VLOOKUP($A36,'B-pEC50'!$A:$BM,MATCH(BF$1,'B-pEC50'!$A$1:$BM$1,0),FALSE),"")</f>
        <v>0.69416817359855343</v>
      </c>
      <c r="BG36" s="41" t="str">
        <f>_xlfn.IFNA(VLOOKUP($A36,'B-pEC50'!$A:$BM,MATCH(BG$1,'B-pEC50'!$A$1:$BM$1,0),FALSE),"")</f>
        <v/>
      </c>
      <c r="BH36" s="41" t="str">
        <f>_xlfn.IFNA(VLOOKUP($A36,'B-pEC50'!$A:$BM,MATCH(BH$1,'B-pEC50'!$A$1:$BM$1,0),FALSE),"")</f>
        <v/>
      </c>
      <c r="BI36" s="41">
        <f>_xlfn.IFNA(VLOOKUP($A36,'B-pEC50'!$A:$BM,MATCH(BI$1,'B-pEC50'!$A$1:$BM$1,0),FALSE),"")</f>
        <v>0.38404159132007226</v>
      </c>
      <c r="BJ36" s="41">
        <f>_xlfn.IFNA(VLOOKUP($A36,'B-pEC50'!$A:$BM,MATCH(BJ$1,'B-pEC50'!$A$1:$BM$1,0),FALSE),"")</f>
        <v>0.24977396021699827</v>
      </c>
      <c r="BK36" s="41">
        <f>_xlfn.IFNA(VLOOKUP($A36,'B-pEC50'!$A:$BM,MATCH(BK$1,'B-pEC50'!$A$1:$BM$1,0),FALSE),"")</f>
        <v>-4.2269439421338213E-2</v>
      </c>
      <c r="BL36" s="41">
        <f>_xlfn.IFNA(VLOOKUP($A36,'B-pEC50'!$A:$BM,MATCH(BL$1,'B-pEC50'!$A$1:$BM$1,0),FALSE),"")</f>
        <v>0.11121157323688968</v>
      </c>
      <c r="BM36" s="41" t="str">
        <f>_xlfn.IFNA(VLOOKUP($A36,'B-pEC50'!$A:$BM,MATCH(BM$1,'B-pEC50'!$A$1:$BM$1,0),FALSE),"")</f>
        <v/>
      </c>
      <c r="BN36" s="41">
        <f>_xlfn.IFNA(VLOOKUP($A36,'B-pEC50'!$A:$BM,MATCH(BN$1,'B-pEC50'!$A$1:$BM$1,0),FALSE),"")</f>
        <v>0.57368896925858937</v>
      </c>
      <c r="BO36" s="47" t="str">
        <f>_xlfn.IFNA(VLOOKUP($A36,'I-pEC50'!$A:$BM,MATCH(BO$1,'I-pEC50'!$A$1:$BM$1,0),FALSE),"")</f>
        <v/>
      </c>
      <c r="BP36" s="47">
        <f>_xlfn.IFNA(VLOOKUP($A36,'I-pEC50'!$A:$BM,MATCH(BP$1,'I-pEC50'!$A$1:$BM$1,0),FALSE),"")</f>
        <v>0.45580589254766035</v>
      </c>
      <c r="BQ36" s="47">
        <f>_xlfn.IFNA(VLOOKUP($A36,'I-pEC50'!$A:$BM,MATCH(BQ$1,'I-pEC50'!$A$1:$BM$1,0),FALSE),"")</f>
        <v>0.45580589254766035</v>
      </c>
      <c r="BR36" s="47">
        <f>_xlfn.IFNA(VLOOKUP($A36,'I-pEC50'!$A:$BM,MATCH(BR$1,'I-pEC50'!$A$1:$BM$1,0),FALSE),"")</f>
        <v>0.48526863084922028</v>
      </c>
      <c r="BS36" s="47" t="str">
        <f>_xlfn.IFNA(VLOOKUP($A36,'I-pEC50'!$A:$BM,MATCH(BS$1,'I-pEC50'!$A$1:$BM$1,0),FALSE),"")</f>
        <v/>
      </c>
      <c r="BT36" s="47" t="str">
        <f>_xlfn.IFNA(VLOOKUP($A36,'I-pEC50'!$A:$BM,MATCH(BT$1,'I-pEC50'!$A$1:$BM$1,0),FALSE),"")</f>
        <v/>
      </c>
      <c r="BU36" s="47">
        <f>_xlfn.IFNA(VLOOKUP($A36,'I-pEC50'!$A:$BM,MATCH(BU$1,'I-pEC50'!$A$1:$BM$1,0),FALSE),"")</f>
        <v>0.41594454072790304</v>
      </c>
      <c r="BV36" s="47">
        <f>_xlfn.IFNA(VLOOKUP($A36,'I-pEC50'!$A:$BM,MATCH(BV$1,'I-pEC50'!$A$1:$BM$1,0),FALSE),"")</f>
        <v>0.41594454072790304</v>
      </c>
      <c r="BW36" s="47">
        <f>_xlfn.IFNA(VLOOKUP($A36,'I-pEC50'!$A:$BM,MATCH(BW$1,'I-pEC50'!$A$1:$BM$1,0),FALSE),"")</f>
        <v>0.49393414211438474</v>
      </c>
      <c r="BX36" s="47">
        <f>_xlfn.IFNA(VLOOKUP($A36,'I-pEC50'!$A:$BM,MATCH(BX$1,'I-pEC50'!$A$1:$BM$1,0),FALSE),"")</f>
        <v>0.48353552859618737</v>
      </c>
      <c r="BY36" s="47" t="str">
        <f>_xlfn.IFNA(VLOOKUP($A36,'I-pEC50'!$A:$BM,MATCH(BY$1,'I-pEC50'!$A$1:$BM$1,0),FALSE),"")</f>
        <v/>
      </c>
      <c r="BZ36" s="47">
        <f>_xlfn.IFNA(VLOOKUP($A36,'I-pEC50'!$A:$BM,MATCH(BZ$1,'I-pEC50'!$A$1:$BM$1,0),FALSE),"")</f>
        <v>0.51993067590987874</v>
      </c>
      <c r="CA36" s="40" t="str">
        <f>_xlfn.IFNA(VLOOKUP($A36,'B-pEC50'!$A:$BM,MATCH(CA$1,'B-pEC50'!$A$1:$BM$1,0),FALSE),"")</f>
        <v/>
      </c>
      <c r="CB36" s="41">
        <f>_xlfn.IFNA(VLOOKUP($A36,'B-pEC50'!$A:$BM,MATCH(CB$1,'B-pEC50'!$A$1:$BM$1,0),FALSE),"")</f>
        <v>1</v>
      </c>
      <c r="CC36" s="41" t="str">
        <f>_xlfn.IFNA(VLOOKUP($A36,'B-pEC50'!$A:$BM,MATCH(CC$1,'B-pEC50'!$A$1:$BM$1,0),FALSE),"")</f>
        <v/>
      </c>
      <c r="CD36" s="41">
        <f>_xlfn.IFNA(VLOOKUP($A36,'B-pEC50'!$A:$BM,MATCH(CD$1,'B-pEC50'!$A$1:$BM$1,0),FALSE),"")</f>
        <v>0.91311659192825145</v>
      </c>
      <c r="CE36" s="41" t="str">
        <f>_xlfn.IFNA(VLOOKUP($A36,'B-pEC50'!$A:$BM,MATCH(CE$1,'B-pEC50'!$A$1:$BM$1,0),FALSE),"")</f>
        <v/>
      </c>
      <c r="CF36" s="41" t="str">
        <f>_xlfn.IFNA(VLOOKUP($A36,'B-pEC50'!$A:$BM,MATCH(CF$1,'B-pEC50'!$A$1:$BM$1,0),FALSE),"")</f>
        <v/>
      </c>
      <c r="CG36" s="41">
        <f>_xlfn.IFNA(VLOOKUP($A36,'B-pEC50'!$A:$BM,MATCH(CG$1,'B-pEC50'!$A$1:$BM$1,0),FALSE),"")</f>
        <v>0.5285874439461884</v>
      </c>
      <c r="CH36" s="41">
        <f>_xlfn.IFNA(VLOOKUP($A36,'B-pEC50'!$A:$BM,MATCH(CH$1,'B-pEC50'!$A$1:$BM$1,0),FALSE),"")</f>
        <v>0.36210762331838586</v>
      </c>
      <c r="CI36" s="41">
        <f>_xlfn.IFNA(VLOOKUP($A36,'B-pEC50'!$A:$BM,MATCH(CI$1,'B-pEC50'!$A$1:$BM$1,0),FALSE),"")</f>
        <v>0</v>
      </c>
      <c r="CJ36" s="41">
        <f>_xlfn.IFNA(VLOOKUP($A36,'B-pEC50'!$A:$BM,MATCH(CJ$1,'B-pEC50'!$A$1:$BM$1,0),FALSE),"")</f>
        <v>0.19030269058295973</v>
      </c>
      <c r="CK36" s="41" t="str">
        <f>_xlfn.IFNA(VLOOKUP($A36,'B-pEC50'!$A:$BM,MATCH(CK$1,'B-pEC50'!$A$1:$BM$1,0),FALSE),"")</f>
        <v/>
      </c>
      <c r="CL36" s="41">
        <f>_xlfn.IFNA(VLOOKUP($A36,'B-pEC50'!$A:$BM,MATCH(CL$1,'B-pEC50'!$A$1:$BM$1,0),FALSE),"")</f>
        <v>0.76373318385650224</v>
      </c>
      <c r="CM36" s="47" t="str">
        <f>_xlfn.IFNA(VLOOKUP($A36,'I-pEC50'!$A:$BQ,MATCH(CM$1,'I-pEC50'!$A$1:$BQ$1,0),FALSE),"")</f>
        <v/>
      </c>
      <c r="CN36" s="47">
        <f>_xlfn.IFNA(VLOOKUP($A36,'I-pEC50'!$A:$BQ,MATCH(CN$1,'I-pEC50'!$A$1:$BQ$1,0),FALSE),"")</f>
        <v>0.3833333333333328</v>
      </c>
      <c r="CO36" s="47">
        <f>_xlfn.IFNA(VLOOKUP($A36,'I-pEC50'!$A:$BQ,MATCH(CO$1,'I-pEC50'!$A$1:$BQ$1,0),FALSE),"")</f>
        <v>0.3833333333333328</v>
      </c>
      <c r="CP36" s="47">
        <f>_xlfn.IFNA(VLOOKUP($A36,'I-pEC50'!$A:$BQ,MATCH(CP$1,'I-pEC50'!$A$1:$BQ$1,0),FALSE),"")</f>
        <v>0.66666666666666763</v>
      </c>
      <c r="CQ36" s="47" t="str">
        <f>_xlfn.IFNA(VLOOKUP($A36,'I-pEC50'!$A:$BQ,MATCH(CQ$1,'I-pEC50'!$A$1:$BQ$1,0),FALSE),"")</f>
        <v/>
      </c>
      <c r="CR36" s="47" t="str">
        <f>_xlfn.IFNA(VLOOKUP($A36,'I-pEC50'!$A:$BQ,MATCH(CR$1,'I-pEC50'!$A$1:$BQ$1,0),FALSE),"")</f>
        <v/>
      </c>
      <c r="CS36" s="47">
        <f>_xlfn.IFNA(VLOOKUP($A36,'I-pEC50'!$A:$BQ,MATCH(CS$1,'I-pEC50'!$A$1:$BQ$1,0),FALSE),"")</f>
        <v>0</v>
      </c>
      <c r="CT36" s="47">
        <f>_xlfn.IFNA(VLOOKUP($A36,'I-pEC50'!$A:$BQ,MATCH(CT$1,'I-pEC50'!$A$1:$BQ$1,0),FALSE),"")</f>
        <v>0</v>
      </c>
      <c r="CU36" s="47">
        <f>_xlfn.IFNA(VLOOKUP($A36,'I-pEC50'!$A:$BQ,MATCH(CU$1,'I-pEC50'!$A$1:$BQ$1,0),FALSE),"")</f>
        <v>0.74999999999999922</v>
      </c>
      <c r="CV36" s="47">
        <f>_xlfn.IFNA(VLOOKUP($A36,'I-pEC50'!$A:$BQ,MATCH(CV$1,'I-pEC50'!$A$1:$BQ$1,0),FALSE),"")</f>
        <v>0.65000000000000135</v>
      </c>
      <c r="CW36" s="47" t="str">
        <f>_xlfn.IFNA(VLOOKUP($A36,'I-pEC50'!$A:$BQ,MATCH(CW$1,'I-pEC50'!$A$1:$BQ$1,0),FALSE),"")</f>
        <v/>
      </c>
      <c r="CX36" s="47">
        <f>_xlfn.IFNA(VLOOKUP($A36,'I-pEC50'!$A:$BQ,MATCH(CX$1,'I-pEC50'!$A$1:$BQ$1,0),FALSE),"")</f>
        <v>1</v>
      </c>
      <c r="CY36" s="105" t="str">
        <f>_xlfn.IFNA(VLOOKUP($A36,'B-pEC50'!$A:$IC,MATCH(CY$1,'B-pEC50'!$A$1:$IC$1,0),FALSE),"")</f>
        <v/>
      </c>
      <c r="CZ36" s="47">
        <f>_xlfn.IFNA(VLOOKUP($A36,'B-pEC50'!$A:$IC,MATCH(CZ$1,'B-pEC50'!$A$1:$IC$1,0),FALSE),"")</f>
        <v>9.1969999999999992</v>
      </c>
      <c r="DA36" s="47">
        <f>_xlfn.IFNA(VLOOKUP($A36,'B-pEC50'!$A:$IC,MATCH(DA$1,'B-pEC50'!$A$1:$IC$1,0),FALSE),"")</f>
        <v>7.5149999999999997</v>
      </c>
      <c r="DB36" s="47">
        <f>_xlfn.IFNA(VLOOKUP($A36,'B-pEC50'!$A:$IC,MATCH(DB$1,'B-pEC50'!$A$1:$IC$1,0),FALSE),"")</f>
        <v>8.3539999999999992</v>
      </c>
      <c r="DC36" s="47" t="str">
        <f>_xlfn.IFNA(VLOOKUP($A36,'I-pEC50'!$A:$IC,MATCH(DC$1,'I-pEC50'!$A$1:$IC$1,0),FALSE),"")</f>
        <v/>
      </c>
      <c r="DD36" s="47">
        <f>_xlfn.IFNA(VLOOKUP($A36,'I-pEC50'!$A:$IC,MATCH(DD$1,'I-pEC50'!$A$1:$IC$1,0),FALSE),"")</f>
        <v>8.06</v>
      </c>
      <c r="DE36" s="47">
        <f>_xlfn.IFNA(VLOOKUP($A36,'I-pEC50'!$A:$IC,MATCH(DE$1,'I-pEC50'!$A$1:$IC$1,0),FALSE),"")</f>
        <v>8.11</v>
      </c>
      <c r="DF36" s="47">
        <f>_xlfn.IFNA(VLOOKUP($A36,'I-pEC50'!$A:$IC,MATCH(DF$1,'I-pEC50'!$A$1:$IC$1,0),FALSE),"")</f>
        <v>8.26</v>
      </c>
      <c r="DG36" s="105" t="str">
        <f>_xlfn.IFNA(VLOOKUP($A36,'B-pEC50'!$A:$IC,MATCH(DG$1,'B-pEC50'!$A$1:$IC$1,0),FALSE),"")</f>
        <v/>
      </c>
      <c r="DH36" s="47">
        <f>_xlfn.IFNA(VLOOKUP($A36,'B-pEC50'!$A:$IC,MATCH(DH$1,'B-pEC50'!$A$1:$IC$1,0),FALSE),"")</f>
        <v>9.0419999999999998</v>
      </c>
      <c r="DI36" s="47">
        <f>_xlfn.IFNA(VLOOKUP($A36,'B-pEC50'!$A:$IC,MATCH(DI$1,'B-pEC50'!$A$1:$IC$1,0),FALSE),"")</f>
        <v>6.5932499999999994</v>
      </c>
      <c r="DJ36" s="47">
        <f>_xlfn.IFNA(VLOOKUP($A36,'B-pEC50'!$A:$IC,MATCH(DJ$1,'B-pEC50'!$A$1:$IC$1,0),FALSE),"")</f>
        <v>8.3539999999999992</v>
      </c>
      <c r="DK36" s="47" t="str">
        <f>_xlfn.IFNA(VLOOKUP($A36,'I-pEC50'!$A:$IC,MATCH(DK$1,'I-pEC50'!$A$1:$IC$1,0),FALSE),"")</f>
        <v/>
      </c>
      <c r="DL36" s="47">
        <f>_xlfn.IFNA(VLOOKUP($A36,'I-pEC50'!$A:$IC,MATCH(DL$1,'I-pEC50'!$A$1:$IC$1,0),FALSE),"")</f>
        <v>7.9749999999999996</v>
      </c>
      <c r="DM36" s="47">
        <f>_xlfn.IFNA(VLOOKUP($A36,'I-pEC50'!$A:$IC,MATCH(DM$1,'I-pEC50'!$A$1:$IC$1,0),FALSE),"")</f>
        <v>7.87</v>
      </c>
      <c r="DN36" s="47">
        <f>_xlfn.IFNA(VLOOKUP($A36,'I-pEC50'!$A:$IC,MATCH(DN$1,'I-pEC50'!$A$1:$IC$1,0),FALSE),"")</f>
        <v>8.26</v>
      </c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</row>
    <row r="37" spans="1:139" s="49" customFormat="1" x14ac:dyDescent="0.2">
      <c r="A37" s="29" t="s">
        <v>174</v>
      </c>
      <c r="B37" s="333" t="str">
        <f>VLOOKUP($A37,BI!$A:$Q,MATCH(B$1,BI!$A$1:$Q$1,0),FALSE)</f>
        <v/>
      </c>
      <c r="C37" s="373" t="str">
        <f>VLOOKUP($A37,BI!$A:$Q,MATCH(C$1,BI!$A$1:$Q$1,0),FALSE)</f>
        <v/>
      </c>
      <c r="D37" s="373" t="str">
        <f>VLOOKUP($A37,BI!$A:$Q,MATCH(D$1,BI!$A$1:$Q$1,0),FALSE)</f>
        <v/>
      </c>
      <c r="E37" s="373">
        <f>VLOOKUP($A37,BI!$A:$Q,MATCH(E$1,BI!$A$1:$Q$1,0),FALSE)</f>
        <v>1</v>
      </c>
      <c r="F37" s="373">
        <f>VLOOKUP($A37,BI!$A:$Q,MATCH(F$1,BI!$A$1:$Q$1,0),FALSE)</f>
        <v>1</v>
      </c>
      <c r="G37" s="373">
        <f>VLOOKUP($A37,BI!$A:$Q,MATCH(G$1,BI!$A$1:$Q$1,0),FALSE)</f>
        <v>1</v>
      </c>
      <c r="H37" s="373">
        <f>VLOOKUP($A37,BI!$A:$Q,MATCH(H$1,BI!$A$1:$Q$1,0),FALSE)</f>
        <v>1</v>
      </c>
      <c r="I37" s="373">
        <f>VLOOKUP($A37,BI!$A:$Q,MATCH(I$1,BI!$A$1:$Q$1,0),FALSE)</f>
        <v>1</v>
      </c>
      <c r="J37" s="373">
        <f>VLOOKUP($A37,BI!$A:$Q,MATCH(J$1,BI!$A$1:$Q$1,0),FALSE)</f>
        <v>1</v>
      </c>
      <c r="K37" s="373">
        <f>VLOOKUP($A37,BI!$A:$Q,MATCH(K$1,BI!$A$1:$Q$1,0),FALSE)</f>
        <v>1</v>
      </c>
      <c r="L37" s="373">
        <f>VLOOKUP($A37,BI!$A:$Q,MATCH(L$1,BI!$A$1:$Q$1,0),FALSE)</f>
        <v>1</v>
      </c>
      <c r="M37" s="373">
        <f>VLOOKUP($A37,BI!$A:$Q,MATCH(M$1,BI!$A$1:$Q$1,0),FALSE)</f>
        <v>1</v>
      </c>
      <c r="N37" s="49">
        <f t="shared" si="2"/>
        <v>9</v>
      </c>
      <c r="O37" s="49" t="str">
        <f>VLOOKUP($A37,BI!$A:$Q,MATCH(O$1,BI!$A$1:$Q$1,0),FALSE)</f>
        <v/>
      </c>
      <c r="P37" s="37">
        <f>VLOOKUP($A37,BI!$A:$Q,MATCH(P$1,BI!$A$1:$Q$1,0),FALSE)</f>
        <v>1</v>
      </c>
      <c r="Q37" s="37">
        <f>VLOOKUP($A37,BI!$A:$Q,MATCH(Q$1,BI!$A$1:$Q$1,0),FALSE)</f>
        <v>1</v>
      </c>
      <c r="R37" s="37">
        <f>VLOOKUP($A37,BI!$A:$Q,MATCH(R$1,BI!$A$1:$Q$1,0),FALSE)</f>
        <v>1</v>
      </c>
      <c r="S37" s="37">
        <f t="shared" si="3"/>
        <v>3</v>
      </c>
      <c r="T37" s="61" cm="1">
        <f t="array" ref="T37">IFERROR(IF(N37&gt;2,RSQ(IF($B37:$M37&lt;&gt;"",AE37:AP37,""),IF($B37:$M37&lt;&gt;"",AQ37:BB37,"")),""),"")</f>
        <v>0.38542021997993908</v>
      </c>
      <c r="U37" s="51" cm="1">
        <f t="array" ref="U37">IFERROR(IF($N37&gt;2,RSQ(IF($AE37:$AP37&lt;&gt;"",BC37:BN37,""),IF($AE37:$AP37&lt;&gt;"",BO37:BZ37,"")),""),"")</f>
        <v>0.38542021997993919</v>
      </c>
      <c r="V37" s="51" cm="1">
        <f t="array" ref="V37">IFERROR(IF($N37&gt;2,RSQ(IF($B37:$M37&lt;&gt;"",CA37:CL37,""),IF($B37:$M37&lt;&gt;"",CM37:CX37,"")),""),"")</f>
        <v>0.38542021997993908</v>
      </c>
      <c r="W37" s="61" cm="1">
        <f t="array" ref="W37">IFERROR(IF(AND($S37&gt;2,$N37&gt;2),RSQ(IF($B37:$M37&lt;&gt;"",AE37:AP37,""),IF($B37:$M37&lt;&gt;"",AQ37:BB37,"")),""),"")</f>
        <v>0.38542021997993908</v>
      </c>
      <c r="X37" s="51" cm="1">
        <f t="array" ref="X37">IFERROR(IF(AND($S37&gt;2,$N37&gt;2),RSQ(IF($AE37:$AP37&lt;&gt;"",BC37:BN37,""),IF($AE37:$AP37&lt;&gt;"",BO37:BZ37,"")),""),"")</f>
        <v>0.38542021997993919</v>
      </c>
      <c r="Y37" s="61" cm="1">
        <f t="array" ref="Y37">IFERROR(IF(COUNT(C37:G37)&gt;2,RSQ(IF($C37:$G37&lt;&gt;"",AF37:AJ37,""),IF($C37:$G37&lt;&gt;"",AR37:AV37,"")),""),"")</f>
        <v>0.98558907273787622</v>
      </c>
      <c r="Z37" s="51" cm="1">
        <f t="array" ref="Z37">IFERROR(IF(COUNT(C37:G37)&gt;2,RSQ(IF($C37:$G37&lt;&gt;"",BD37:BH37,""),IF($C37:$G37&lt;&gt;"",BP37:BT37,"")),""),"")</f>
        <v>0.98558907273787599</v>
      </c>
      <c r="AA37" s="51" cm="1">
        <f t="array" ref="AA37">IFERROR(IF(COUNT(H37:K37)&gt;2,RSQ(IF($H37:$K37&lt;&gt;"",AK37:AN37,""),IF($H37:$K37&lt;&gt;"",AW37:AZ37,"")),""),"")</f>
        <v>0.16244083856355113</v>
      </c>
      <c r="AB37" s="51" cm="1">
        <f t="array" ref="AB37">IFERROR(IF(COUNT(H37:K37)&gt;2,RSQ(IF($H37:$K37&lt;&gt;"",BI37:BL37,""),IF($H37:$K37&lt;&gt;"",BU37:BX37,"")),""),"")</f>
        <v>0.16244083856355107</v>
      </c>
      <c r="AC37" s="61" cm="1">
        <f t="array" ref="AC37">IFERROR(IF($S37&gt;2,RSQ(IF($O37:$R37&lt;&gt;"",CY37:DB37,""),IF($O37:$R37&lt;&gt;"",DC37:DF37,"")),""),"")</f>
        <v>0.73157740205447264</v>
      </c>
      <c r="AD37" s="51" cm="1">
        <f t="array" ref="AD37">IFERROR(IF($S37&gt;2,RSQ(IF($O37:$R37&lt;&gt;"",DG37:DJ37,""),IF($O37:$R37&lt;&gt;"",DK37:DN37,"")),""),"")</f>
        <v>0.64431950368198643</v>
      </c>
      <c r="AE37" s="44" t="str">
        <f>_xlfn.IFNA(VLOOKUP($A37,'B-pEC50'!$A:$BM,MATCH(AE$1,'B-pEC50'!$A$1:$BM$1,0),FALSE),"")</f>
        <v/>
      </c>
      <c r="AF37" s="46" t="str">
        <f>_xlfn.IFNA(VLOOKUP($A37,'B-pEC50'!$A:$BM,MATCH(AF$1,'B-pEC50'!$A$1:$BM$1,0),FALSE),"")</f>
        <v/>
      </c>
      <c r="AG37" s="46" t="str">
        <f>_xlfn.IFNA(VLOOKUP($A37,'B-pEC50'!$A:$BM,MATCH(AG$1,'B-pEC50'!$A$1:$BM$1,0),FALSE),"")</f>
        <v/>
      </c>
      <c r="AH37" s="46">
        <f>_xlfn.IFNA(VLOOKUP($A37,'B-pEC50'!$A:$BM,MATCH(AH$1,'B-pEC50'!$A$1:$BM$1,0),FALSE),"")</f>
        <v>6.92</v>
      </c>
      <c r="AI37" s="46">
        <f>_xlfn.IFNA(VLOOKUP($A37,'B-pEC50'!$A:$BM,MATCH(AI$1,'B-pEC50'!$A$1:$BM$1,0),FALSE),"")</f>
        <v>6.9909999999999997</v>
      </c>
      <c r="AJ37" s="46">
        <f>_xlfn.IFNA(VLOOKUP($A37,'B-pEC50'!$A:$BM,MATCH(AJ$1,'B-pEC50'!$A$1:$BM$1,0),FALSE),"")</f>
        <v>7.4640000000000004</v>
      </c>
      <c r="AK37" s="45">
        <f>_xlfn.IFNA(VLOOKUP($A37,'B-pEC50'!$A:$BM,MATCH(AK$1,'B-pEC50'!$A$1:$BM$1,0),FALSE),"")</f>
        <v>8.734</v>
      </c>
      <c r="AL37" s="45">
        <f>_xlfn.IFNA(VLOOKUP($A37,'B-pEC50'!$A:$BM,MATCH(AL$1,'B-pEC50'!$A$1:$BM$1,0),FALSE),"")</f>
        <v>8.6639999999999997</v>
      </c>
      <c r="AM37" s="45">
        <f>_xlfn.IFNA(VLOOKUP($A37,'B-pEC50'!$A:$BM,MATCH(AM$1,'B-pEC50'!$A$1:$BM$1,0),FALSE),"")</f>
        <v>8.1739999999999995</v>
      </c>
      <c r="AN37" s="46">
        <f>_xlfn.IFNA(VLOOKUP($A37,'B-pEC50'!$A:$BM,MATCH(AN$1,'B-pEC50'!$A$1:$BM$1,0),FALSE),"")</f>
        <v>8.8770000000000007</v>
      </c>
      <c r="AO37" s="45">
        <f>_xlfn.IFNA(VLOOKUP($A37,'B-pEC50'!$A:$BM,MATCH(AO$1,'B-pEC50'!$A$1:$BM$1,0),FALSE),"")</f>
        <v>8.3789999999999996</v>
      </c>
      <c r="AP37" s="45">
        <f>_xlfn.IFNA(VLOOKUP($A37,'B-pEC50'!$A:$BM,MATCH(AP$1,'B-pEC50'!$A$1:$BM$1,0),FALSE),"")</f>
        <v>8.7769999999999992</v>
      </c>
      <c r="AQ37" s="47" t="str">
        <f>_xlfn.IFNA(VLOOKUP($A37,'I-pEC50'!$A:$BM,MATCH(AQ$1,'I-pEC50'!$A$1:$BM$1,0),FALSE),"")</f>
        <v/>
      </c>
      <c r="AR37" s="47" t="str">
        <f>_xlfn.IFNA(VLOOKUP($A37,'I-pEC50'!$A:$BM,MATCH(AR$1,'I-pEC50'!$A$1:$BM$1,0),FALSE),"")</f>
        <v/>
      </c>
      <c r="AS37" s="47" t="str">
        <f>_xlfn.IFNA(VLOOKUP($A37,'I-pEC50'!$A:$BM,MATCH(AS$1,'I-pEC50'!$A$1:$BM$1,0),FALSE),"")</f>
        <v/>
      </c>
      <c r="AT37" s="47">
        <f>_xlfn.IFNA(VLOOKUP($A37,'I-pEC50'!$A:$BM,MATCH(AT$1,'I-pEC50'!$A$1:$BM$1,0),FALSE),"")</f>
        <v>7.59</v>
      </c>
      <c r="AU37" s="47">
        <f>_xlfn.IFNA(VLOOKUP($A37,'I-pEC50'!$A:$BM,MATCH(AU$1,'I-pEC50'!$A$1:$BM$1,0),FALSE),"")</f>
        <v>7.59</v>
      </c>
      <c r="AV37" s="47">
        <f>_xlfn.IFNA(VLOOKUP($A37,'I-pEC50'!$A:$BM,MATCH(AV$1,'I-pEC50'!$A$1:$BM$1,0),FALSE),"")</f>
        <v>7.34</v>
      </c>
      <c r="AW37" s="47">
        <f>_xlfn.IFNA(VLOOKUP($A37,'I-pEC50'!$A:$BM,MATCH(AW$1,'I-pEC50'!$A$1:$BM$1,0),FALSE),"")</f>
        <v>9.09</v>
      </c>
      <c r="AX37" s="47">
        <f>_xlfn.IFNA(VLOOKUP($A37,'I-pEC50'!$A:$BM,MATCH(AX$1,'I-pEC50'!$A$1:$BM$1,0),FALSE),"")</f>
        <v>9.09</v>
      </c>
      <c r="AY37" s="47">
        <f>_xlfn.IFNA(VLOOKUP($A37,'I-pEC50'!$A:$BM,MATCH(AY$1,'I-pEC50'!$A$1:$BM$1,0),FALSE),"")</f>
        <v>8.84</v>
      </c>
      <c r="AZ37" s="47">
        <f>_xlfn.IFNA(VLOOKUP($A37,'I-pEC50'!$A:$BM,MATCH(AZ$1,'I-pEC50'!$A$1:$BM$1,0),FALSE),"")</f>
        <v>7.86</v>
      </c>
      <c r="BA37" s="47">
        <f>_xlfn.IFNA(VLOOKUP($A37,'I-pEC50'!$A:$BM,MATCH(BA$1,'I-pEC50'!$A$1:$BM$1,0),FALSE),"")</f>
        <v>7.71</v>
      </c>
      <c r="BB37" s="47">
        <f>_xlfn.IFNA(VLOOKUP($A37,'I-pEC50'!$A:$BM,MATCH(BB$1,'I-pEC50'!$A$1:$BM$1,0),FALSE),"")</f>
        <v>8.23</v>
      </c>
      <c r="BC37" s="40" t="str">
        <f>_xlfn.IFNA(VLOOKUP($A37,'B-pEC50'!$A:$BM,MATCH(BC$1,'B-pEC50'!$A$1:$BM$1,0),FALSE),"")</f>
        <v/>
      </c>
      <c r="BD37" s="41" t="str">
        <f>_xlfn.IFNA(VLOOKUP($A37,'B-pEC50'!$A:$BM,MATCH(BD$1,'B-pEC50'!$A$1:$BM$1,0),FALSE),"")</f>
        <v/>
      </c>
      <c r="BE37" s="41" t="str">
        <f>_xlfn.IFNA(VLOOKUP($A37,'B-pEC50'!$A:$BM,MATCH(BE$1,'B-pEC50'!$A$1:$BM$1,0),FALSE),"")</f>
        <v/>
      </c>
      <c r="BF37" s="41">
        <f>_xlfn.IFNA(VLOOKUP($A37,'B-pEC50'!$A:$BM,MATCH(BF$1,'B-pEC50'!$A$1:$BM$1,0),FALSE),"")</f>
        <v>0.24954792043399637</v>
      </c>
      <c r="BG37" s="41">
        <f>_xlfn.IFNA(VLOOKUP($A37,'B-pEC50'!$A:$BM,MATCH(BG$1,'B-pEC50'!$A$1:$BM$1,0),FALSE),"")</f>
        <v>0.26559674502712471</v>
      </c>
      <c r="BH37" s="41">
        <f>_xlfn.IFNA(VLOOKUP($A37,'B-pEC50'!$A:$BM,MATCH(BH$1,'B-pEC50'!$A$1:$BM$1,0),FALSE),"")</f>
        <v>0.37251356238698019</v>
      </c>
      <c r="BI37" s="41">
        <f>_xlfn.IFNA(VLOOKUP($A37,'B-pEC50'!$A:$BM,MATCH(BI$1,'B-pEC50'!$A$1:$BM$1,0),FALSE),"")</f>
        <v>0.6595840867992766</v>
      </c>
      <c r="BJ37" s="41">
        <f>_xlfn.IFNA(VLOOKUP($A37,'B-pEC50'!$A:$BM,MATCH(BJ$1,'B-pEC50'!$A$1:$BM$1,0),FALSE),"")</f>
        <v>0.64376130198915005</v>
      </c>
      <c r="BK37" s="41">
        <f>_xlfn.IFNA(VLOOKUP($A37,'B-pEC50'!$A:$BM,MATCH(BK$1,'B-pEC50'!$A$1:$BM$1,0),FALSE),"")</f>
        <v>0.53300180831826394</v>
      </c>
      <c r="BL37" s="41">
        <f>_xlfn.IFNA(VLOOKUP($A37,'B-pEC50'!$A:$BM,MATCH(BL$1,'B-pEC50'!$A$1:$BM$1,0),FALSE),"")</f>
        <v>0.69190777576853535</v>
      </c>
      <c r="BM37" s="41">
        <f>_xlfn.IFNA(VLOOKUP($A37,'B-pEC50'!$A:$BM,MATCH(BM$1,'B-pEC50'!$A$1:$BM$1,0),FALSE),"")</f>
        <v>0.57933996383363462</v>
      </c>
      <c r="BN37" s="41">
        <f>_xlfn.IFNA(VLOOKUP($A37,'B-pEC50'!$A:$BM,MATCH(BN$1,'B-pEC50'!$A$1:$BM$1,0),FALSE),"")</f>
        <v>0.66930379746835422</v>
      </c>
      <c r="BO37" s="47" t="str">
        <f>_xlfn.IFNA(VLOOKUP($A37,'I-pEC50'!$A:$BM,MATCH(BO$1,'I-pEC50'!$A$1:$BM$1,0),FALSE),"")</f>
        <v/>
      </c>
      <c r="BP37" s="47" t="str">
        <f>_xlfn.IFNA(VLOOKUP($A37,'I-pEC50'!$A:$BM,MATCH(BP$1,'I-pEC50'!$A$1:$BM$1,0),FALSE),"")</f>
        <v/>
      </c>
      <c r="BQ37" s="47" t="str">
        <f>_xlfn.IFNA(VLOOKUP($A37,'I-pEC50'!$A:$BM,MATCH(BQ$1,'I-pEC50'!$A$1:$BM$1,0),FALSE),"")</f>
        <v/>
      </c>
      <c r="BR37" s="47">
        <f>_xlfn.IFNA(VLOOKUP($A37,'I-pEC50'!$A:$BM,MATCH(BR$1,'I-pEC50'!$A$1:$BM$1,0),FALSE),"")</f>
        <v>0.40381282495667248</v>
      </c>
      <c r="BS37" s="47">
        <f>_xlfn.IFNA(VLOOKUP($A37,'I-pEC50'!$A:$BM,MATCH(BS$1,'I-pEC50'!$A$1:$BM$1,0),FALSE),"")</f>
        <v>0.40381282495667248</v>
      </c>
      <c r="BT37" s="47">
        <f>_xlfn.IFNA(VLOOKUP($A37,'I-pEC50'!$A:$BM,MATCH(BT$1,'I-pEC50'!$A$1:$BM$1,0),FALSE),"")</f>
        <v>0.36048526863084923</v>
      </c>
      <c r="BU37" s="47">
        <f>_xlfn.IFNA(VLOOKUP($A37,'I-pEC50'!$A:$BM,MATCH(BU$1,'I-pEC50'!$A$1:$BM$1,0),FALSE),"")</f>
        <v>0.66377816291161185</v>
      </c>
      <c r="BV37" s="47">
        <f>_xlfn.IFNA(VLOOKUP($A37,'I-pEC50'!$A:$BM,MATCH(BV$1,'I-pEC50'!$A$1:$BM$1,0),FALSE),"")</f>
        <v>0.66377816291161185</v>
      </c>
      <c r="BW37" s="47">
        <f>_xlfn.IFNA(VLOOKUP($A37,'I-pEC50'!$A:$BM,MATCH(BW$1,'I-pEC50'!$A$1:$BM$1,0),FALSE),"")</f>
        <v>0.62045060658578866</v>
      </c>
      <c r="BX37" s="47">
        <f>_xlfn.IFNA(VLOOKUP($A37,'I-pEC50'!$A:$BM,MATCH(BX$1,'I-pEC50'!$A$1:$BM$1,0),FALSE),"")</f>
        <v>0.45060658578856166</v>
      </c>
      <c r="BY37" s="47">
        <f>_xlfn.IFNA(VLOOKUP($A37,'I-pEC50'!$A:$BM,MATCH(BY$1,'I-pEC50'!$A$1:$BM$1,0),FALSE),"")</f>
        <v>0.42461005199306767</v>
      </c>
      <c r="BZ37" s="47">
        <f>_xlfn.IFNA(VLOOKUP($A37,'I-pEC50'!$A:$BM,MATCH(BZ$1,'I-pEC50'!$A$1:$BM$1,0),FALSE),"")</f>
        <v>0.51473136915077999</v>
      </c>
      <c r="CA37" s="40" t="str">
        <f>_xlfn.IFNA(VLOOKUP($A37,'B-pEC50'!$A:$BM,MATCH(CA$1,'B-pEC50'!$A$1:$BM$1,0),FALSE),"")</f>
        <v/>
      </c>
      <c r="CB37" s="41" t="str">
        <f>_xlfn.IFNA(VLOOKUP($A37,'B-pEC50'!$A:$BM,MATCH(CB$1,'B-pEC50'!$A$1:$BM$1,0),FALSE),"")</f>
        <v/>
      </c>
      <c r="CC37" s="41" t="str">
        <f>_xlfn.IFNA(VLOOKUP($A37,'B-pEC50'!$A:$BM,MATCH(CC$1,'B-pEC50'!$A$1:$BM$1,0),FALSE),"")</f>
        <v/>
      </c>
      <c r="CD37" s="41">
        <f>_xlfn.IFNA(VLOOKUP($A37,'B-pEC50'!$A:$BM,MATCH(CD$1,'B-pEC50'!$A$1:$BM$1,0),FALSE),"")</f>
        <v>0</v>
      </c>
      <c r="CE37" s="41">
        <f>_xlfn.IFNA(VLOOKUP($A37,'B-pEC50'!$A:$BM,MATCH(CE$1,'B-pEC50'!$A$1:$BM$1,0),FALSE),"")</f>
        <v>3.6280020439447981E-2</v>
      </c>
      <c r="CF37" s="41">
        <f>_xlfn.IFNA(VLOOKUP($A37,'B-pEC50'!$A:$BM,MATCH(CF$1,'B-pEC50'!$A$1:$BM$1,0),FALSE),"")</f>
        <v>0.27797649463464502</v>
      </c>
      <c r="CG37" s="41">
        <f>_xlfn.IFNA(VLOOKUP($A37,'B-pEC50'!$A:$BM,MATCH(CG$1,'B-pEC50'!$A$1:$BM$1,0),FALSE),"")</f>
        <v>0.92692897291773091</v>
      </c>
      <c r="CH37" s="41">
        <f>_xlfn.IFNA(VLOOKUP($A37,'B-pEC50'!$A:$BM,MATCH(CH$1,'B-pEC50'!$A$1:$BM$1,0),FALSE),"")</f>
        <v>0.89115993868165511</v>
      </c>
      <c r="CI37" s="41">
        <f>_xlfn.IFNA(VLOOKUP($A37,'B-pEC50'!$A:$BM,MATCH(CI$1,'B-pEC50'!$A$1:$BM$1,0),FALSE),"")</f>
        <v>0.64077669902912571</v>
      </c>
      <c r="CJ37" s="41">
        <f>_xlfn.IFNA(VLOOKUP($A37,'B-pEC50'!$A:$BM,MATCH(CJ$1,'B-pEC50'!$A$1:$BM$1,0),FALSE),"")</f>
        <v>1</v>
      </c>
      <c r="CK37" s="41">
        <f>_xlfn.IFNA(VLOOKUP($A37,'B-pEC50'!$A:$BM,MATCH(CK$1,'B-pEC50'!$A$1:$BM$1,0),FALSE),"")</f>
        <v>0.74552887072049012</v>
      </c>
      <c r="CL37" s="41">
        <f>_xlfn.IFNA(VLOOKUP($A37,'B-pEC50'!$A:$BM,MATCH(CL$1,'B-pEC50'!$A$1:$BM$1,0),FALSE),"")</f>
        <v>0.94890137966274835</v>
      </c>
      <c r="CM37" s="47" t="str">
        <f>_xlfn.IFNA(VLOOKUP($A37,'I-pEC50'!$A:$BQ,MATCH(CM$1,'I-pEC50'!$A$1:$BQ$1,0),FALSE),"")</f>
        <v/>
      </c>
      <c r="CN37" s="47" t="str">
        <f>_xlfn.IFNA(VLOOKUP($A37,'I-pEC50'!$A:$BQ,MATCH(CN$1,'I-pEC50'!$A$1:$BQ$1,0),FALSE),"")</f>
        <v/>
      </c>
      <c r="CO37" s="47" t="str">
        <f>_xlfn.IFNA(VLOOKUP($A37,'I-pEC50'!$A:$BQ,MATCH(CO$1,'I-pEC50'!$A$1:$BQ$1,0),FALSE),"")</f>
        <v/>
      </c>
      <c r="CP37" s="47">
        <f>_xlfn.IFNA(VLOOKUP($A37,'I-pEC50'!$A:$BQ,MATCH(CP$1,'I-pEC50'!$A$1:$BQ$1,0),FALSE),"")</f>
        <v>0.14285714285714285</v>
      </c>
      <c r="CQ37" s="47">
        <f>_xlfn.IFNA(VLOOKUP($A37,'I-pEC50'!$A:$BQ,MATCH(CQ$1,'I-pEC50'!$A$1:$BQ$1,0),FALSE),"")</f>
        <v>0.14285714285714285</v>
      </c>
      <c r="CR37" s="47">
        <f>_xlfn.IFNA(VLOOKUP($A37,'I-pEC50'!$A:$BQ,MATCH(CR$1,'I-pEC50'!$A$1:$BQ$1,0),FALSE),"")</f>
        <v>0</v>
      </c>
      <c r="CS37" s="47">
        <f>_xlfn.IFNA(VLOOKUP($A37,'I-pEC50'!$A:$BQ,MATCH(CS$1,'I-pEC50'!$A$1:$BQ$1,0),FALSE),"")</f>
        <v>1</v>
      </c>
      <c r="CT37" s="47">
        <f>_xlfn.IFNA(VLOOKUP($A37,'I-pEC50'!$A:$BQ,MATCH(CT$1,'I-pEC50'!$A$1:$BQ$1,0),FALSE),"")</f>
        <v>1</v>
      </c>
      <c r="CU37" s="47">
        <f>_xlfn.IFNA(VLOOKUP($A37,'I-pEC50'!$A:$BQ,MATCH(CU$1,'I-pEC50'!$A$1:$BQ$1,0),FALSE),"")</f>
        <v>0.8571428571428571</v>
      </c>
      <c r="CV37" s="47">
        <f>_xlfn.IFNA(VLOOKUP($A37,'I-pEC50'!$A:$BQ,MATCH(CV$1,'I-pEC50'!$A$1:$BQ$1,0),FALSE),"")</f>
        <v>0.29714285714285743</v>
      </c>
      <c r="CW37" s="47">
        <f>_xlfn.IFNA(VLOOKUP($A37,'I-pEC50'!$A:$BQ,MATCH(CW$1,'I-pEC50'!$A$1:$BQ$1,0),FALSE),"")</f>
        <v>0.21142857142857149</v>
      </c>
      <c r="CX37" s="47">
        <f>_xlfn.IFNA(VLOOKUP($A37,'I-pEC50'!$A:$BQ,MATCH(CX$1,'I-pEC50'!$A$1:$BQ$1,0),FALSE),"")</f>
        <v>0.5085714285714289</v>
      </c>
      <c r="CY37" s="105" t="str">
        <f>_xlfn.IFNA(VLOOKUP($A37,'B-pEC50'!$A:$IC,MATCH(CY$1,'B-pEC50'!$A$1:$IC$1,0),FALSE),"")</f>
        <v/>
      </c>
      <c r="CZ37" s="47">
        <f>_xlfn.IFNA(VLOOKUP($A37,'B-pEC50'!$A:$IC,MATCH(CZ$1,'B-pEC50'!$A$1:$IC$1,0),FALSE),"")</f>
        <v>7.4640000000000004</v>
      </c>
      <c r="DA37" s="47">
        <f>_xlfn.IFNA(VLOOKUP($A37,'B-pEC50'!$A:$IC,MATCH(DA$1,'B-pEC50'!$A$1:$IC$1,0),FALSE),"")</f>
        <v>8.8770000000000007</v>
      </c>
      <c r="DB37" s="47">
        <f>_xlfn.IFNA(VLOOKUP($A37,'B-pEC50'!$A:$IC,MATCH(DB$1,'B-pEC50'!$A$1:$IC$1,0),FALSE),"")</f>
        <v>8.7769999999999992</v>
      </c>
      <c r="DC37" s="47" t="str">
        <f>_xlfn.IFNA(VLOOKUP($A37,'I-pEC50'!$A:$IC,MATCH(DC$1,'I-pEC50'!$A$1:$IC$1,0),FALSE),"")</f>
        <v/>
      </c>
      <c r="DD37" s="47">
        <f>_xlfn.IFNA(VLOOKUP($A37,'I-pEC50'!$A:$IC,MATCH(DD$1,'I-pEC50'!$A$1:$IC$1,0),FALSE),"")</f>
        <v>7.59</v>
      </c>
      <c r="DE37" s="47">
        <f>_xlfn.IFNA(VLOOKUP($A37,'I-pEC50'!$A:$IC,MATCH(DE$1,'I-pEC50'!$A$1:$IC$1,0),FALSE),"")</f>
        <v>9.09</v>
      </c>
      <c r="DF37" s="47">
        <f>_xlfn.IFNA(VLOOKUP($A37,'I-pEC50'!$A:$IC,MATCH(DF$1,'I-pEC50'!$A$1:$IC$1,0),FALSE),"")</f>
        <v>8.23</v>
      </c>
      <c r="DG37" s="105" t="str">
        <f>_xlfn.IFNA(VLOOKUP($A37,'B-pEC50'!$A:$IC,MATCH(DG$1,'B-pEC50'!$A$1:$IC$1,0),FALSE),"")</f>
        <v/>
      </c>
      <c r="DH37" s="47">
        <f>_xlfn.IFNA(VLOOKUP($A37,'B-pEC50'!$A:$IC,MATCH(DH$1,'B-pEC50'!$A$1:$IC$1,0),FALSE),"")</f>
        <v>7.125</v>
      </c>
      <c r="DI37" s="47">
        <f>_xlfn.IFNA(VLOOKUP($A37,'B-pEC50'!$A:$IC,MATCH(DI$1,'B-pEC50'!$A$1:$IC$1,0),FALSE),"")</f>
        <v>8.6122499999999995</v>
      </c>
      <c r="DJ37" s="47">
        <f>_xlfn.IFNA(VLOOKUP($A37,'B-pEC50'!$A:$IC,MATCH(DJ$1,'B-pEC50'!$A$1:$IC$1,0),FALSE),"")</f>
        <v>8.5779999999999994</v>
      </c>
      <c r="DK37" s="47" t="str">
        <f>_xlfn.IFNA(VLOOKUP($A37,'I-pEC50'!$A:$IC,MATCH(DK$1,'I-pEC50'!$A$1:$IC$1,0),FALSE),"")</f>
        <v/>
      </c>
      <c r="DL37" s="47">
        <f>_xlfn.IFNA(VLOOKUP($A37,'I-pEC50'!$A:$IC,MATCH(DL$1,'I-pEC50'!$A$1:$IC$1,0),FALSE),"")</f>
        <v>7.5066666666666668</v>
      </c>
      <c r="DM37" s="47">
        <f>_xlfn.IFNA(VLOOKUP($A37,'I-pEC50'!$A:$IC,MATCH(DM$1,'I-pEC50'!$A$1:$IC$1,0),FALSE),"")</f>
        <v>8.7200000000000006</v>
      </c>
      <c r="DN37" s="47">
        <f>_xlfn.IFNA(VLOOKUP($A37,'I-pEC50'!$A:$IC,MATCH(DN$1,'I-pEC50'!$A$1:$IC$1,0),FALSE),"")</f>
        <v>7.9700000000000006</v>
      </c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</row>
    <row r="38" spans="1:139" s="49" customFormat="1" x14ac:dyDescent="0.2">
      <c r="A38" s="29" t="s">
        <v>46</v>
      </c>
      <c r="B38" s="333" t="str">
        <f>VLOOKUP($A38,BI!$A:$Q,MATCH(B$1,BI!$A$1:$Q$1,0),FALSE)</f>
        <v/>
      </c>
      <c r="C38" s="373">
        <f>VLOOKUP($A38,BI!$A:$Q,MATCH(C$1,BI!$A$1:$Q$1,0),FALSE)</f>
        <v>1</v>
      </c>
      <c r="D38" s="373">
        <f>VLOOKUP($A38,BI!$A:$Q,MATCH(D$1,BI!$A$1:$Q$1,0),FALSE)</f>
        <v>1</v>
      </c>
      <c r="E38" s="373">
        <f>VLOOKUP($A38,BI!$A:$Q,MATCH(E$1,BI!$A$1:$Q$1,0),FALSE)</f>
        <v>1</v>
      </c>
      <c r="F38" s="373">
        <f>VLOOKUP($A38,BI!$A:$Q,MATCH(F$1,BI!$A$1:$Q$1,0),FALSE)</f>
        <v>1</v>
      </c>
      <c r="G38" s="373">
        <f>VLOOKUP($A38,BI!$A:$Q,MATCH(G$1,BI!$A$1:$Q$1,0),FALSE)</f>
        <v>1</v>
      </c>
      <c r="H38" s="373">
        <f>VLOOKUP($A38,BI!$A:$Q,MATCH(H$1,BI!$A$1:$Q$1,0),FALSE)</f>
        <v>1</v>
      </c>
      <c r="I38" s="373">
        <f>VLOOKUP($A38,BI!$A:$Q,MATCH(I$1,BI!$A$1:$Q$1,0),FALSE)</f>
        <v>1</v>
      </c>
      <c r="J38" s="373">
        <f>VLOOKUP($A38,BI!$A:$Q,MATCH(J$1,BI!$A$1:$Q$1,0),FALSE)</f>
        <v>1</v>
      </c>
      <c r="K38" s="373">
        <f>VLOOKUP($A38,BI!$A:$Q,MATCH(K$1,BI!$A$1:$Q$1,0),FALSE)</f>
        <v>1</v>
      </c>
      <c r="L38" s="373" t="str">
        <f>VLOOKUP($A38,BI!$A:$Q,MATCH(L$1,BI!$A$1:$Q$1,0),FALSE)</f>
        <v/>
      </c>
      <c r="M38" s="373" t="str">
        <f>VLOOKUP($A38,BI!$A:$Q,MATCH(M$1,BI!$A$1:$Q$1,0),FALSE)</f>
        <v/>
      </c>
      <c r="N38" s="49">
        <f t="shared" si="2"/>
        <v>9</v>
      </c>
      <c r="O38" s="49" t="str">
        <f>VLOOKUP($A38,BI!$A:$Q,MATCH(O$1,BI!$A$1:$Q$1,0),FALSE)</f>
        <v/>
      </c>
      <c r="P38" s="37">
        <f>VLOOKUP($A38,BI!$A:$Q,MATCH(P$1,BI!$A$1:$Q$1,0),FALSE)</f>
        <v>1</v>
      </c>
      <c r="Q38" s="37">
        <f>VLOOKUP($A38,BI!$A:$Q,MATCH(Q$1,BI!$A$1:$Q$1,0),FALSE)</f>
        <v>1</v>
      </c>
      <c r="R38" s="37" t="str">
        <f>VLOOKUP($A38,BI!$A:$Q,MATCH(R$1,BI!$A$1:$Q$1,0),FALSE)</f>
        <v/>
      </c>
      <c r="S38" s="37">
        <f t="shared" si="3"/>
        <v>2</v>
      </c>
      <c r="T38" s="61" cm="1">
        <f t="array" ref="T38">IFERROR(IF(N38&gt;2,RSQ(IF($B38:$M38&lt;&gt;"",AE38:AP38,""),IF($B38:$M38&lt;&gt;"",AQ38:BB38,"")),""),"")</f>
        <v>0.39601072681667387</v>
      </c>
      <c r="U38" s="51" cm="1">
        <f t="array" ref="U38">IFERROR(IF($N38&gt;2,RSQ(IF($AE38:$AP38&lt;&gt;"",BC38:BN38,""),IF($AE38:$AP38&lt;&gt;"",BO38:BZ38,"")),""),"")</f>
        <v>0.39601072681667432</v>
      </c>
      <c r="V38" s="51" cm="1">
        <f t="array" ref="V38">IFERROR(IF($N38&gt;2,RSQ(IF($B38:$M38&lt;&gt;"",CA38:CL38,""),IF($B38:$M38&lt;&gt;"",CM38:CX38,"")),""),"")</f>
        <v>0.39601072681667415</v>
      </c>
      <c r="W38" s="61" t="str" cm="1">
        <f t="array" ref="W38">IFERROR(IF(AND($S38&gt;2,$N38&gt;2),RSQ(IF($B38:$M38&lt;&gt;"",AE38:AP38,""),IF($B38:$M38&lt;&gt;"",AQ38:BB38,"")),""),"")</f>
        <v/>
      </c>
      <c r="X38" s="51" t="str" cm="1">
        <f t="array" ref="X38">IFERROR(IF(AND($S38&gt;2,$N38&gt;2),RSQ(IF($AE38:$AP38&lt;&gt;"",BC38:BN38,""),IF($AE38:$AP38&lt;&gt;"",BO38:BZ38,"")),""),"")</f>
        <v/>
      </c>
      <c r="Y38" s="61" cm="1">
        <f t="array" ref="Y38">IFERROR(IF(COUNT(C38:G38)&gt;2,RSQ(IF($C38:$G38&lt;&gt;"",AF38:AJ38,""),IF($C38:$G38&lt;&gt;"",AR38:AV38,"")),""),"")</f>
        <v>0.75674110500448299</v>
      </c>
      <c r="Z38" s="51" cm="1">
        <f t="array" ref="Z38">IFERROR(IF(COUNT(C38:G38)&gt;2,RSQ(IF($C38:$G38&lt;&gt;"",BD38:BH38,""),IF($C38:$G38&lt;&gt;"",BP38:BT38,"")),""),"")</f>
        <v>0.75674110500448344</v>
      </c>
      <c r="AA38" s="51" cm="1">
        <f t="array" ref="AA38">IFERROR(IF(COUNT(H38:K38)&gt;2,RSQ(IF($H38:$K38&lt;&gt;"",AK38:AN38,""),IF($H38:$K38&lt;&gt;"",AW38:AZ38,"")),""),"")</f>
        <v>0.46563176796787042</v>
      </c>
      <c r="AB38" s="51" cm="1">
        <f t="array" ref="AB38">IFERROR(IF(COUNT(H38:K38)&gt;2,RSQ(IF($H38:$K38&lt;&gt;"",BI38:BL38,""),IF($H38:$K38&lt;&gt;"",BU38:BX38,"")),""),"")</f>
        <v>0.46563176796787026</v>
      </c>
      <c r="AC38" s="61" t="str" cm="1">
        <f t="array" ref="AC38">IFERROR(IF($S38&gt;2,RSQ(IF($O38:$R38&lt;&gt;"",CY38:DB38,""),IF($O38:$R38&lt;&gt;"",DC38:DF38,"")),""),"")</f>
        <v/>
      </c>
      <c r="AD38" s="51" t="str" cm="1">
        <f t="array" ref="AD38">IFERROR(IF($S38&gt;2,RSQ(IF($O38:$R38&lt;&gt;"",DG38:DJ38,""),IF($O38:$R38&lt;&gt;"",DK38:DN38,"")),""),"")</f>
        <v/>
      </c>
      <c r="AE38" s="44" t="str">
        <f>_xlfn.IFNA(VLOOKUP($A38,'B-pEC50'!$A:$BM,MATCH(AE$1,'B-pEC50'!$A$1:$BM$1,0),FALSE),"")</f>
        <v/>
      </c>
      <c r="AF38" s="46">
        <f>_xlfn.IFNA(VLOOKUP($A38,'B-pEC50'!$A:$BM,MATCH(AF$1,'B-pEC50'!$A$1:$BM$1,0),FALSE),"")</f>
        <v>5.8730000000000002</v>
      </c>
      <c r="AG38" s="46">
        <f>_xlfn.IFNA(VLOOKUP($A38,'B-pEC50'!$A:$BM,MATCH(AG$1,'B-pEC50'!$A$1:$BM$1,0),FALSE),"")</f>
        <v>5.835</v>
      </c>
      <c r="AH38" s="46">
        <f>_xlfn.IFNA(VLOOKUP($A38,'B-pEC50'!$A:$BM,MATCH(AH$1,'B-pEC50'!$A$1:$BM$1,0),FALSE),"")</f>
        <v>5.9569999999999999</v>
      </c>
      <c r="AI38" s="46">
        <f>_xlfn.IFNA(VLOOKUP($A38,'B-pEC50'!$A:$BM,MATCH(AI$1,'B-pEC50'!$A$1:$BM$1,0),FALSE),"")</f>
        <v>5.9480000000000004</v>
      </c>
      <c r="AJ38" s="46">
        <f>_xlfn.IFNA(VLOOKUP($A38,'B-pEC50'!$A:$BM,MATCH(AJ$1,'B-pEC50'!$A$1:$BM$1,0),FALSE),"")</f>
        <v>5.976</v>
      </c>
      <c r="AK38" s="45">
        <f>_xlfn.IFNA(VLOOKUP($A38,'B-pEC50'!$A:$BM,MATCH(AK$1,'B-pEC50'!$A$1:$BM$1,0),FALSE),"")</f>
        <v>7.327</v>
      </c>
      <c r="AL38" s="45">
        <f>_xlfn.IFNA(VLOOKUP($A38,'B-pEC50'!$A:$BM,MATCH(AL$1,'B-pEC50'!$A$1:$BM$1,0),FALSE),"")</f>
        <v>7.5039999999999996</v>
      </c>
      <c r="AM38" s="45">
        <f>_xlfn.IFNA(VLOOKUP($A38,'B-pEC50'!$A:$BM,MATCH(AM$1,'B-pEC50'!$A$1:$BM$1,0),FALSE),"")</f>
        <v>7.3659999999999997</v>
      </c>
      <c r="AN38" s="46">
        <f>_xlfn.IFNA(VLOOKUP($A38,'B-pEC50'!$A:$BM,MATCH(AN$1,'B-pEC50'!$A$1:$BM$1,0),FALSE),"")</f>
        <v>7.56</v>
      </c>
      <c r="AO38" s="45" t="str">
        <f>_xlfn.IFNA(VLOOKUP($A38,'B-pEC50'!$A:$BM,MATCH(AO$1,'B-pEC50'!$A$1:$BM$1,0),FALSE),"")</f>
        <v/>
      </c>
      <c r="AP38" s="45" t="str">
        <f>_xlfn.IFNA(VLOOKUP($A38,'B-pEC50'!$A:$BM,MATCH(AP$1,'B-pEC50'!$A$1:$BM$1,0),FALSE),"")</f>
        <v/>
      </c>
      <c r="AQ38" s="47" t="str">
        <f>_xlfn.IFNA(VLOOKUP($A38,'I-pEC50'!$A:$BM,MATCH(AQ$1,'I-pEC50'!$A$1:$BM$1,0),FALSE),"")</f>
        <v/>
      </c>
      <c r="AR38" s="47">
        <f>_xlfn.IFNA(VLOOKUP($A38,'I-pEC50'!$A:$BM,MATCH(AR$1,'I-pEC50'!$A$1:$BM$1,0),FALSE),"")</f>
        <v>8.08</v>
      </c>
      <c r="AS38" s="47">
        <f>_xlfn.IFNA(VLOOKUP($A38,'I-pEC50'!$A:$BM,MATCH(AS$1,'I-pEC50'!$A$1:$BM$1,0),FALSE),"")</f>
        <v>8.08</v>
      </c>
      <c r="AT38" s="47">
        <f>_xlfn.IFNA(VLOOKUP($A38,'I-pEC50'!$A:$BM,MATCH(AT$1,'I-pEC50'!$A$1:$BM$1,0),FALSE),"")</f>
        <v>7.4</v>
      </c>
      <c r="AU38" s="47">
        <f>_xlfn.IFNA(VLOOKUP($A38,'I-pEC50'!$A:$BM,MATCH(AU$1,'I-pEC50'!$A$1:$BM$1,0),FALSE),"")</f>
        <v>7.4</v>
      </c>
      <c r="AV38" s="47">
        <f>_xlfn.IFNA(VLOOKUP($A38,'I-pEC50'!$A:$BM,MATCH(AV$1,'I-pEC50'!$A$1:$BM$1,0),FALSE),"")</f>
        <v>7.65</v>
      </c>
      <c r="AW38" s="47">
        <f>_xlfn.IFNA(VLOOKUP($A38,'I-pEC50'!$A:$BM,MATCH(AW$1,'I-pEC50'!$A$1:$BM$1,0),FALSE),"")</f>
        <v>8.66</v>
      </c>
      <c r="AX38" s="47">
        <f>_xlfn.IFNA(VLOOKUP($A38,'I-pEC50'!$A:$BM,MATCH(AX$1,'I-pEC50'!$A$1:$BM$1,0),FALSE),"")</f>
        <v>8.66</v>
      </c>
      <c r="AY38" s="47">
        <f>_xlfn.IFNA(VLOOKUP($A38,'I-pEC50'!$A:$BM,MATCH(AY$1,'I-pEC50'!$A$1:$BM$1,0),FALSE),"")</f>
        <v>8.5</v>
      </c>
      <c r="AZ38" s="47">
        <f>_xlfn.IFNA(VLOOKUP($A38,'I-pEC50'!$A:$BM,MATCH(AZ$1,'I-pEC50'!$A$1:$BM$1,0),FALSE),"")</f>
        <v>7.71</v>
      </c>
      <c r="BA38" s="47" t="str">
        <f>_xlfn.IFNA(VLOOKUP($A38,'I-pEC50'!$A:$BM,MATCH(BA$1,'I-pEC50'!$A$1:$BM$1,0),FALSE),"")</f>
        <v/>
      </c>
      <c r="BB38" s="47" t="str">
        <f>_xlfn.IFNA(VLOOKUP($A38,'I-pEC50'!$A:$BM,MATCH(BB$1,'I-pEC50'!$A$1:$BM$1,0),FALSE),"")</f>
        <v/>
      </c>
      <c r="BC38" s="40" t="str">
        <f>_xlfn.IFNA(VLOOKUP($A38,'B-pEC50'!$A:$BM,MATCH(BC$1,'B-pEC50'!$A$1:$BM$1,0),FALSE),"")</f>
        <v/>
      </c>
      <c r="BD38" s="41">
        <f>_xlfn.IFNA(VLOOKUP($A38,'B-pEC50'!$A:$BM,MATCH(BD$1,'B-pEC50'!$A$1:$BM$1,0),FALSE),"")</f>
        <v>1.2884267631103159E-2</v>
      </c>
      <c r="BE38" s="41">
        <f>_xlfn.IFNA(VLOOKUP($A38,'B-pEC50'!$A:$BM,MATCH(BE$1,'B-pEC50'!$A$1:$BM$1,0),FALSE),"")</f>
        <v>4.2947558770343869E-3</v>
      </c>
      <c r="BF38" s="41">
        <f>_xlfn.IFNA(VLOOKUP($A38,'B-pEC50'!$A:$BM,MATCH(BF$1,'B-pEC50'!$A$1:$BM$1,0),FALSE),"")</f>
        <v>3.1871609403254973E-2</v>
      </c>
      <c r="BG38" s="41">
        <f>_xlfn.IFNA(VLOOKUP($A38,'B-pEC50'!$A:$BM,MATCH(BG$1,'B-pEC50'!$A$1:$BM$1,0),FALSE),"")</f>
        <v>2.9837251356238822E-2</v>
      </c>
      <c r="BH38" s="41">
        <f>_xlfn.IFNA(VLOOKUP($A38,'B-pEC50'!$A:$BM,MATCH(BH$1,'B-pEC50'!$A$1:$BM$1,0),FALSE),"")</f>
        <v>3.616636528028936E-2</v>
      </c>
      <c r="BI38" s="41">
        <f>_xlfn.IFNA(VLOOKUP($A38,'B-pEC50'!$A:$BM,MATCH(BI$1,'B-pEC50'!$A$1:$BM$1,0),FALSE),"")</f>
        <v>0.34154611211573238</v>
      </c>
      <c r="BJ38" s="41">
        <f>_xlfn.IFNA(VLOOKUP($A38,'B-pEC50'!$A:$BM,MATCH(BJ$1,'B-pEC50'!$A$1:$BM$1,0),FALSE),"")</f>
        <v>0.38155515370705234</v>
      </c>
      <c r="BK38" s="41">
        <f>_xlfn.IFNA(VLOOKUP($A38,'B-pEC50'!$A:$BM,MATCH(BK$1,'B-pEC50'!$A$1:$BM$1,0),FALSE),"")</f>
        <v>0.3503616636528028</v>
      </c>
      <c r="BL38" s="41">
        <f>_xlfn.IFNA(VLOOKUP($A38,'B-pEC50'!$A:$BM,MATCH(BL$1,'B-pEC50'!$A$1:$BM$1,0),FALSE),"")</f>
        <v>0.39421338155515362</v>
      </c>
      <c r="BM38" s="41" t="str">
        <f>_xlfn.IFNA(VLOOKUP($A38,'B-pEC50'!$A:$BM,MATCH(BM$1,'B-pEC50'!$A$1:$BM$1,0),FALSE),"")</f>
        <v/>
      </c>
      <c r="BN38" s="41" t="str">
        <f>_xlfn.IFNA(VLOOKUP($A38,'B-pEC50'!$A:$BM,MATCH(BN$1,'B-pEC50'!$A$1:$BM$1,0),FALSE),"")</f>
        <v/>
      </c>
      <c r="BO38" s="47" t="str">
        <f>_xlfn.IFNA(VLOOKUP($A38,'I-pEC50'!$A:$BM,MATCH(BO$1,'I-pEC50'!$A$1:$BM$1,0),FALSE),"")</f>
        <v/>
      </c>
      <c r="BP38" s="47">
        <f>_xlfn.IFNA(VLOOKUP($A38,'I-pEC50'!$A:$BM,MATCH(BP$1,'I-pEC50'!$A$1:$BM$1,0),FALSE),"")</f>
        <v>0.48873483535528606</v>
      </c>
      <c r="BQ38" s="47">
        <f>_xlfn.IFNA(VLOOKUP($A38,'I-pEC50'!$A:$BM,MATCH(BQ$1,'I-pEC50'!$A$1:$BM$1,0),FALSE),"")</f>
        <v>0.48873483535528606</v>
      </c>
      <c r="BR38" s="47">
        <f>_xlfn.IFNA(VLOOKUP($A38,'I-pEC50'!$A:$BM,MATCH(BR$1,'I-pEC50'!$A$1:$BM$1,0),FALSE),"")</f>
        <v>0.37088388214904694</v>
      </c>
      <c r="BS38" s="47">
        <f>_xlfn.IFNA(VLOOKUP($A38,'I-pEC50'!$A:$BM,MATCH(BS$1,'I-pEC50'!$A$1:$BM$1,0),FALSE),"")</f>
        <v>0.37088388214904694</v>
      </c>
      <c r="BT38" s="47">
        <f>_xlfn.IFNA(VLOOKUP($A38,'I-pEC50'!$A:$BM,MATCH(BT$1,'I-pEC50'!$A$1:$BM$1,0),FALSE),"")</f>
        <v>0.41421143847487013</v>
      </c>
      <c r="BU38" s="47">
        <f>_xlfn.IFNA(VLOOKUP($A38,'I-pEC50'!$A:$BM,MATCH(BU$1,'I-pEC50'!$A$1:$BM$1,0),FALSE),"")</f>
        <v>0.58925476603119598</v>
      </c>
      <c r="BV38" s="47">
        <f>_xlfn.IFNA(VLOOKUP($A38,'I-pEC50'!$A:$BM,MATCH(BV$1,'I-pEC50'!$A$1:$BM$1,0),FALSE),"")</f>
        <v>0.58925476603119598</v>
      </c>
      <c r="BW38" s="47">
        <f>_xlfn.IFNA(VLOOKUP($A38,'I-pEC50'!$A:$BM,MATCH(BW$1,'I-pEC50'!$A$1:$BM$1,0),FALSE),"")</f>
        <v>0.56152512998266901</v>
      </c>
      <c r="BX38" s="47">
        <f>_xlfn.IFNA(VLOOKUP($A38,'I-pEC50'!$A:$BM,MATCH(BX$1,'I-pEC50'!$A$1:$BM$1,0),FALSE),"")</f>
        <v>0.42461005199306767</v>
      </c>
      <c r="BY38" s="47" t="str">
        <f>_xlfn.IFNA(VLOOKUP($A38,'I-pEC50'!$A:$BM,MATCH(BY$1,'I-pEC50'!$A$1:$BM$1,0),FALSE),"")</f>
        <v/>
      </c>
      <c r="BZ38" s="47" t="str">
        <f>_xlfn.IFNA(VLOOKUP($A38,'I-pEC50'!$A:$BM,MATCH(BZ$1,'I-pEC50'!$A$1:$BM$1,0),FALSE),"")</f>
        <v/>
      </c>
      <c r="CA38" s="40" t="str">
        <f>_xlfn.IFNA(VLOOKUP($A38,'B-pEC50'!$A:$BM,MATCH(CA$1,'B-pEC50'!$A$1:$BM$1,0),FALSE),"")</f>
        <v/>
      </c>
      <c r="CB38" s="41">
        <f>_xlfn.IFNA(VLOOKUP($A38,'B-pEC50'!$A:$BM,MATCH(CB$1,'B-pEC50'!$A$1:$BM$1,0),FALSE),"")</f>
        <v>2.202898550724653E-2</v>
      </c>
      <c r="CC38" s="41">
        <f>_xlfn.IFNA(VLOOKUP($A38,'B-pEC50'!$A:$BM,MATCH(CC$1,'B-pEC50'!$A$1:$BM$1,0),FALSE),"")</f>
        <v>0</v>
      </c>
      <c r="CD38" s="41">
        <f>_xlfn.IFNA(VLOOKUP($A38,'B-pEC50'!$A:$BM,MATCH(CD$1,'B-pEC50'!$A$1:$BM$1,0),FALSE),"")</f>
        <v>7.0724637681159372E-2</v>
      </c>
      <c r="CE38" s="41">
        <f>_xlfn.IFNA(VLOOKUP($A38,'B-pEC50'!$A:$BM,MATCH(CE$1,'B-pEC50'!$A$1:$BM$1,0),FALSE),"")</f>
        <v>6.5507246376811865E-2</v>
      </c>
      <c r="CF38" s="41">
        <f>_xlfn.IFNA(VLOOKUP($A38,'B-pEC50'!$A:$BM,MATCH(CF$1,'B-pEC50'!$A$1:$BM$1,0),FALSE),"")</f>
        <v>8.1739130434782634E-2</v>
      </c>
      <c r="CG38" s="41">
        <f>_xlfn.IFNA(VLOOKUP($A38,'B-pEC50'!$A:$BM,MATCH(CG$1,'B-pEC50'!$A$1:$BM$1,0),FALSE),"")</f>
        <v>0.86492753623188423</v>
      </c>
      <c r="CH38" s="41">
        <f>_xlfn.IFNA(VLOOKUP($A38,'B-pEC50'!$A:$BM,MATCH(CH$1,'B-pEC50'!$A$1:$BM$1,0),FALSE),"")</f>
        <v>0.96753623188405791</v>
      </c>
      <c r="CI38" s="41">
        <f>_xlfn.IFNA(VLOOKUP($A38,'B-pEC50'!$A:$BM,MATCH(CI$1,'B-pEC50'!$A$1:$BM$1,0),FALSE),"")</f>
        <v>0.88753623188405795</v>
      </c>
      <c r="CJ38" s="41">
        <f>_xlfn.IFNA(VLOOKUP($A38,'B-pEC50'!$A:$BM,MATCH(CJ$1,'B-pEC50'!$A$1:$BM$1,0),FALSE),"")</f>
        <v>1</v>
      </c>
      <c r="CK38" s="41" t="str">
        <f>_xlfn.IFNA(VLOOKUP($A38,'B-pEC50'!$A:$BM,MATCH(CK$1,'B-pEC50'!$A$1:$BM$1,0),FALSE),"")</f>
        <v/>
      </c>
      <c r="CL38" s="41" t="str">
        <f>_xlfn.IFNA(VLOOKUP($A38,'B-pEC50'!$A:$BM,MATCH(CL$1,'B-pEC50'!$A$1:$BM$1,0),FALSE),"")</f>
        <v/>
      </c>
      <c r="CM38" s="47" t="str">
        <f>_xlfn.IFNA(VLOOKUP($A38,'I-pEC50'!$A:$BQ,MATCH(CM$1,'I-pEC50'!$A$1:$BQ$1,0),FALSE),"")</f>
        <v/>
      </c>
      <c r="CN38" s="47">
        <f>_xlfn.IFNA(VLOOKUP($A38,'I-pEC50'!$A:$BQ,MATCH(CN$1,'I-pEC50'!$A$1:$BQ$1,0),FALSE),"")</f>
        <v>0.53968253968253954</v>
      </c>
      <c r="CO38" s="47">
        <f>_xlfn.IFNA(VLOOKUP($A38,'I-pEC50'!$A:$BQ,MATCH(CO$1,'I-pEC50'!$A$1:$BQ$1,0),FALSE),"")</f>
        <v>0.53968253968253954</v>
      </c>
      <c r="CP38" s="47">
        <f>_xlfn.IFNA(VLOOKUP($A38,'I-pEC50'!$A:$BQ,MATCH(CP$1,'I-pEC50'!$A$1:$BQ$1,0),FALSE),"")</f>
        <v>0</v>
      </c>
      <c r="CQ38" s="47">
        <f>_xlfn.IFNA(VLOOKUP($A38,'I-pEC50'!$A:$BQ,MATCH(CQ$1,'I-pEC50'!$A$1:$BQ$1,0),FALSE),"")</f>
        <v>0</v>
      </c>
      <c r="CR38" s="47">
        <f>_xlfn.IFNA(VLOOKUP($A38,'I-pEC50'!$A:$BQ,MATCH(CR$1,'I-pEC50'!$A$1:$BQ$1,0),FALSE),"")</f>
        <v>0.19841269841269846</v>
      </c>
      <c r="CS38" s="47">
        <f>_xlfn.IFNA(VLOOKUP($A38,'I-pEC50'!$A:$BQ,MATCH(CS$1,'I-pEC50'!$A$1:$BQ$1,0),FALSE),"")</f>
        <v>1</v>
      </c>
      <c r="CT38" s="47">
        <f>_xlfn.IFNA(VLOOKUP($A38,'I-pEC50'!$A:$BQ,MATCH(CT$1,'I-pEC50'!$A$1:$BQ$1,0),FALSE),"")</f>
        <v>1</v>
      </c>
      <c r="CU38" s="47">
        <f>_xlfn.IFNA(VLOOKUP($A38,'I-pEC50'!$A:$BQ,MATCH(CU$1,'I-pEC50'!$A$1:$BQ$1,0),FALSE),"")</f>
        <v>0.87301587301587291</v>
      </c>
      <c r="CV38" s="47">
        <f>_xlfn.IFNA(VLOOKUP($A38,'I-pEC50'!$A:$BQ,MATCH(CV$1,'I-pEC50'!$A$1:$BQ$1,0),FALSE),"")</f>
        <v>0.24603174603174577</v>
      </c>
      <c r="CW38" s="47" t="str">
        <f>_xlfn.IFNA(VLOOKUP($A38,'I-pEC50'!$A:$BQ,MATCH(CW$1,'I-pEC50'!$A$1:$BQ$1,0),FALSE),"")</f>
        <v/>
      </c>
      <c r="CX38" s="47" t="str">
        <f>_xlfn.IFNA(VLOOKUP($A38,'I-pEC50'!$A:$BQ,MATCH(CX$1,'I-pEC50'!$A$1:$BQ$1,0),FALSE),"")</f>
        <v/>
      </c>
      <c r="CY38" s="105" t="str">
        <f>_xlfn.IFNA(VLOOKUP($A38,'B-pEC50'!$A:$IC,MATCH(CY$1,'B-pEC50'!$A$1:$IC$1,0),FALSE),"")</f>
        <v/>
      </c>
      <c r="CZ38" s="47">
        <f>_xlfn.IFNA(VLOOKUP($A38,'B-pEC50'!$A:$IC,MATCH(CZ$1,'B-pEC50'!$A$1:$IC$1,0),FALSE),"")</f>
        <v>5.976</v>
      </c>
      <c r="DA38" s="47">
        <f>_xlfn.IFNA(VLOOKUP($A38,'B-pEC50'!$A:$IC,MATCH(DA$1,'B-pEC50'!$A$1:$IC$1,0),FALSE),"")</f>
        <v>7.56</v>
      </c>
      <c r="DB38" s="47" t="str">
        <f>_xlfn.IFNA(VLOOKUP($A38,'B-pEC50'!$A:$IC,MATCH(DB$1,'B-pEC50'!$A$1:$IC$1,0),FALSE),"")</f>
        <v/>
      </c>
      <c r="DC38" s="47" t="str">
        <f>_xlfn.IFNA(VLOOKUP($A38,'I-pEC50'!$A:$IC,MATCH(DC$1,'I-pEC50'!$A$1:$IC$1,0),FALSE),"")</f>
        <v/>
      </c>
      <c r="DD38" s="47">
        <f>_xlfn.IFNA(VLOOKUP($A38,'I-pEC50'!$A:$IC,MATCH(DD$1,'I-pEC50'!$A$1:$IC$1,0),FALSE),"")</f>
        <v>8.08</v>
      </c>
      <c r="DE38" s="47">
        <f>_xlfn.IFNA(VLOOKUP($A38,'I-pEC50'!$A:$IC,MATCH(DE$1,'I-pEC50'!$A$1:$IC$1,0),FALSE),"")</f>
        <v>8.66</v>
      </c>
      <c r="DF38" s="47" t="str">
        <f>_xlfn.IFNA(VLOOKUP($A38,'I-pEC50'!$A:$IC,MATCH(DF$1,'I-pEC50'!$A$1:$IC$1,0),FALSE),"")</f>
        <v/>
      </c>
      <c r="DG38" s="105" t="str">
        <f>_xlfn.IFNA(VLOOKUP($A38,'B-pEC50'!$A:$IC,MATCH(DG$1,'B-pEC50'!$A$1:$IC$1,0),FALSE),"")</f>
        <v/>
      </c>
      <c r="DH38" s="47">
        <f>_xlfn.IFNA(VLOOKUP($A38,'B-pEC50'!$A:$IC,MATCH(DH$1,'B-pEC50'!$A$1:$IC$1,0),FALSE),"")</f>
        <v>5.9177999999999997</v>
      </c>
      <c r="DI38" s="47">
        <f>_xlfn.IFNA(VLOOKUP($A38,'B-pEC50'!$A:$IC,MATCH(DI$1,'B-pEC50'!$A$1:$IC$1,0),FALSE),"")</f>
        <v>7.4392499999999995</v>
      </c>
      <c r="DJ38" s="47" t="str">
        <f>_xlfn.IFNA(VLOOKUP($A38,'B-pEC50'!$A:$IC,MATCH(DJ$1,'B-pEC50'!$A$1:$IC$1,0),FALSE),"")</f>
        <v/>
      </c>
      <c r="DK38" s="47" t="str">
        <f>_xlfn.IFNA(VLOOKUP($A38,'I-pEC50'!$A:$IC,MATCH(DK$1,'I-pEC50'!$A$1:$IC$1,0),FALSE),"")</f>
        <v/>
      </c>
      <c r="DL38" s="47">
        <f>_xlfn.IFNA(VLOOKUP($A38,'I-pEC50'!$A:$IC,MATCH(DL$1,'I-pEC50'!$A$1:$IC$1,0),FALSE),"")</f>
        <v>7.7219999999999995</v>
      </c>
      <c r="DM38" s="47">
        <f>_xlfn.IFNA(VLOOKUP($A38,'I-pEC50'!$A:$IC,MATCH(DM$1,'I-pEC50'!$A$1:$IC$1,0),FALSE),"")</f>
        <v>8.3825000000000003</v>
      </c>
      <c r="DN38" s="47" t="str">
        <f>_xlfn.IFNA(VLOOKUP($A38,'I-pEC50'!$A:$IC,MATCH(DN$1,'I-pEC50'!$A$1:$IC$1,0),FALSE),"")</f>
        <v/>
      </c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</row>
    <row r="39" spans="1:139" s="49" customFormat="1" x14ac:dyDescent="0.2">
      <c r="A39" s="29" t="s">
        <v>121</v>
      </c>
      <c r="B39" s="333" t="str">
        <f>VLOOKUP($A39,BI!$A:$Q,MATCH(B$1,BI!$A$1:$Q$1,0),FALSE)</f>
        <v/>
      </c>
      <c r="C39" s="373">
        <f>VLOOKUP($A39,BI!$A:$Q,MATCH(C$1,BI!$A$1:$Q$1,0),FALSE)</f>
        <v>1</v>
      </c>
      <c r="D39" s="373">
        <f>VLOOKUP($A39,BI!$A:$Q,MATCH(D$1,BI!$A$1:$Q$1,0),FALSE)</f>
        <v>1</v>
      </c>
      <c r="E39" s="373">
        <f>VLOOKUP($A39,BI!$A:$Q,MATCH(E$1,BI!$A$1:$Q$1,0),FALSE)</f>
        <v>1</v>
      </c>
      <c r="F39" s="373">
        <f>VLOOKUP($A39,BI!$A:$Q,MATCH(F$1,BI!$A$1:$Q$1,0),FALSE)</f>
        <v>1</v>
      </c>
      <c r="G39" s="373">
        <f>VLOOKUP($A39,BI!$A:$Q,MATCH(G$1,BI!$A$1:$Q$1,0),FALSE)</f>
        <v>1</v>
      </c>
      <c r="H39" s="373">
        <f>VLOOKUP($A39,BI!$A:$Q,MATCH(H$1,BI!$A$1:$Q$1,0),FALSE)</f>
        <v>1</v>
      </c>
      <c r="I39" s="373">
        <f>VLOOKUP($A39,BI!$A:$Q,MATCH(I$1,BI!$A$1:$Q$1,0),FALSE)</f>
        <v>1</v>
      </c>
      <c r="J39" s="373">
        <f>VLOOKUP($A39,BI!$A:$Q,MATCH(J$1,BI!$A$1:$Q$1,0),FALSE)</f>
        <v>1</v>
      </c>
      <c r="K39" s="373">
        <f>VLOOKUP($A39,BI!$A:$Q,MATCH(K$1,BI!$A$1:$Q$1,0),FALSE)</f>
        <v>1</v>
      </c>
      <c r="L39" s="373" t="str">
        <f>VLOOKUP($A39,BI!$A:$Q,MATCH(L$1,BI!$A$1:$Q$1,0),FALSE)</f>
        <v/>
      </c>
      <c r="M39" s="373" t="str">
        <f>VLOOKUP($A39,BI!$A:$Q,MATCH(M$1,BI!$A$1:$Q$1,0),FALSE)</f>
        <v/>
      </c>
      <c r="N39" s="49">
        <f t="shared" si="2"/>
        <v>9</v>
      </c>
      <c r="O39" s="49" t="str">
        <f>VLOOKUP($A39,BI!$A:$Q,MATCH(O$1,BI!$A$1:$Q$1,0),FALSE)</f>
        <v/>
      </c>
      <c r="P39" s="37">
        <f>VLOOKUP($A39,BI!$A:$Q,MATCH(P$1,BI!$A$1:$Q$1,0),FALSE)</f>
        <v>1</v>
      </c>
      <c r="Q39" s="37">
        <f>VLOOKUP($A39,BI!$A:$Q,MATCH(Q$1,BI!$A$1:$Q$1,0),FALSE)</f>
        <v>1</v>
      </c>
      <c r="R39" s="37" t="str">
        <f>VLOOKUP($A39,BI!$A:$Q,MATCH(R$1,BI!$A$1:$Q$1,0),FALSE)</f>
        <v/>
      </c>
      <c r="S39" s="37">
        <f t="shared" si="3"/>
        <v>2</v>
      </c>
      <c r="T39" s="61" cm="1">
        <f t="array" ref="T39">IFERROR(IF(N39&gt;2,RSQ(IF($B39:$M39&lt;&gt;"",AE39:AP39,""),IF($B39:$M39&lt;&gt;"",AQ39:BB39,"")),""),"")</f>
        <v>0.84031749684019041</v>
      </c>
      <c r="U39" s="51" cm="1">
        <f t="array" ref="U39">IFERROR(IF($N39&gt;2,RSQ(IF($AE39:$AP39&lt;&gt;"",BC39:BN39,""),IF($AE39:$AP39&lt;&gt;"",BO39:BZ39,"")),""),"")</f>
        <v>0.84031749684018997</v>
      </c>
      <c r="V39" s="51" cm="1">
        <f t="array" ref="V39">IFERROR(IF($N39&gt;2,RSQ(IF($B39:$M39&lt;&gt;"",CA39:CL39,""),IF($B39:$M39&lt;&gt;"",CM39:CX39,"")),""),"")</f>
        <v>0.84031749684019064</v>
      </c>
      <c r="W39" s="61" t="str" cm="1">
        <f t="array" ref="W39">IFERROR(IF(AND($S39&gt;2,$N39&gt;2),RSQ(IF($B39:$M39&lt;&gt;"",AE39:AP39,""),IF($B39:$M39&lt;&gt;"",AQ39:BB39,"")),""),"")</f>
        <v/>
      </c>
      <c r="X39" s="51" t="str" cm="1">
        <f t="array" ref="X39">IFERROR(IF(AND($S39&gt;2,$N39&gt;2),RSQ(IF($AE39:$AP39&lt;&gt;"",BC39:BN39,""),IF($AE39:$AP39&lt;&gt;"",BO39:BZ39,"")),""),"")</f>
        <v/>
      </c>
      <c r="Y39" s="61" cm="1">
        <f t="array" ref="Y39">IFERROR(IF(COUNT(C39:G39)&gt;2,RSQ(IF($C39:$G39&lt;&gt;"",AF39:AJ39,""),IF($C39:$G39&lt;&gt;"",AR39:AV39,"")),""),"")</f>
        <v>0.15465755889737465</v>
      </c>
      <c r="Z39" s="51" cm="1">
        <f t="array" ref="Z39">IFERROR(IF(COUNT(C39:G39)&gt;2,RSQ(IF($C39:$G39&lt;&gt;"",BD39:BH39,""),IF($C39:$G39&lt;&gt;"",BP39:BT39,"")),""),"")</f>
        <v>0.15465755889737351</v>
      </c>
      <c r="AA39" s="51" cm="1">
        <f t="array" ref="AA39">IFERROR(IF(COUNT(H39:K39)&gt;2,RSQ(IF($H39:$K39&lt;&gt;"",AK39:AN39,""),IF($H39:$K39&lt;&gt;"",AW39:AZ39,"")),""),"")</f>
        <v>0.67722221110984249</v>
      </c>
      <c r="AB39" s="51" cm="1">
        <f t="array" ref="AB39">IFERROR(IF(COUNT(H39:K39)&gt;2,RSQ(IF($H39:$K39&lt;&gt;"",BI39:BL39,""),IF($H39:$K39&lt;&gt;"",BU39:BX39,"")),""),"")</f>
        <v>0.67722221110984238</v>
      </c>
      <c r="AC39" s="61" t="str" cm="1">
        <f t="array" ref="AC39">IFERROR(IF($S39&gt;2,RSQ(IF($O39:$R39&lt;&gt;"",CY39:DB39,""),IF($O39:$R39&lt;&gt;"",DC39:DF39,"")),""),"")</f>
        <v/>
      </c>
      <c r="AD39" s="51" t="str" cm="1">
        <f t="array" ref="AD39">IFERROR(IF($S39&gt;2,RSQ(IF($O39:$R39&lt;&gt;"",DG39:DJ39,""),IF($O39:$R39&lt;&gt;"",DK39:DN39,"")),""),"")</f>
        <v/>
      </c>
      <c r="AE39" s="44" t="str">
        <f>_xlfn.IFNA(VLOOKUP($A39,'B-pEC50'!$A:$BM,MATCH(AE$1,'B-pEC50'!$A$1:$BM$1,0),FALSE),"")</f>
        <v/>
      </c>
      <c r="AF39" s="46">
        <f>_xlfn.IFNA(VLOOKUP($A39,'B-pEC50'!$A:$BM,MATCH(AF$1,'B-pEC50'!$A$1:$BM$1,0),FALSE),"")</f>
        <v>8.1620000000000008</v>
      </c>
      <c r="AG39" s="46">
        <f>_xlfn.IFNA(VLOOKUP($A39,'B-pEC50'!$A:$BM,MATCH(AG$1,'B-pEC50'!$A$1:$BM$1,0),FALSE),"")</f>
        <v>8.5760000000000005</v>
      </c>
      <c r="AH39" s="46">
        <f>_xlfn.IFNA(VLOOKUP($A39,'B-pEC50'!$A:$BM,MATCH(AH$1,'B-pEC50'!$A$1:$BM$1,0),FALSE),"")</f>
        <v>8.1010000000000009</v>
      </c>
      <c r="AI39" s="46">
        <f>_xlfn.IFNA(VLOOKUP($A39,'B-pEC50'!$A:$BM,MATCH(AI$1,'B-pEC50'!$A$1:$BM$1,0),FALSE),"")</f>
        <v>8.4510000000000005</v>
      </c>
      <c r="AJ39" s="46">
        <f>_xlfn.IFNA(VLOOKUP($A39,'B-pEC50'!$A:$BM,MATCH(AJ$1,'B-pEC50'!$A$1:$BM$1,0),FALSE),"")</f>
        <v>8.9629999999999992</v>
      </c>
      <c r="AK39" s="45">
        <f>_xlfn.IFNA(VLOOKUP($A39,'B-pEC50'!$A:$BM,MATCH(AK$1,'B-pEC50'!$A$1:$BM$1,0),FALSE),"")</f>
        <v>7.2469999999999999</v>
      </c>
      <c r="AL39" s="45">
        <f>_xlfn.IFNA(VLOOKUP($A39,'B-pEC50'!$A:$BM,MATCH(AL$1,'B-pEC50'!$A$1:$BM$1,0),FALSE),"")</f>
        <v>7.0549999999999997</v>
      </c>
      <c r="AM39" s="45">
        <f>_xlfn.IFNA(VLOOKUP($A39,'B-pEC50'!$A:$BM,MATCH(AM$1,'B-pEC50'!$A$1:$BM$1,0),FALSE),"")</f>
        <v>7.01</v>
      </c>
      <c r="AN39" s="46">
        <f>_xlfn.IFNA(VLOOKUP($A39,'B-pEC50'!$A:$BM,MATCH(AN$1,'B-pEC50'!$A$1:$BM$1,0),FALSE),"")</f>
        <v>7.4829999999999997</v>
      </c>
      <c r="AO39" s="45" t="str">
        <f>_xlfn.IFNA(VLOOKUP($A39,'B-pEC50'!$A:$BM,MATCH(AO$1,'B-pEC50'!$A$1:$BM$1,0),FALSE),"")</f>
        <v/>
      </c>
      <c r="AP39" s="45" t="str">
        <f>_xlfn.IFNA(VLOOKUP($A39,'B-pEC50'!$A:$BM,MATCH(AP$1,'B-pEC50'!$A$1:$BM$1,0),FALSE),"")</f>
        <v/>
      </c>
      <c r="AQ39" s="47" t="str">
        <f>_xlfn.IFNA(VLOOKUP($A39,'I-pEC50'!$A:$BM,MATCH(AQ$1,'I-pEC50'!$A$1:$BM$1,0),FALSE),"")</f>
        <v/>
      </c>
      <c r="AR39" s="47">
        <f>_xlfn.IFNA(VLOOKUP($A39,'I-pEC50'!$A:$BM,MATCH(AR$1,'I-pEC50'!$A$1:$BM$1,0),FALSE),"")</f>
        <v>8.58</v>
      </c>
      <c r="AS39" s="47">
        <f>_xlfn.IFNA(VLOOKUP($A39,'I-pEC50'!$A:$BM,MATCH(AS$1,'I-pEC50'!$A$1:$BM$1,0),FALSE),"")</f>
        <v>8.58</v>
      </c>
      <c r="AT39" s="47">
        <f>_xlfn.IFNA(VLOOKUP($A39,'I-pEC50'!$A:$BM,MATCH(AT$1,'I-pEC50'!$A$1:$BM$1,0),FALSE),"")</f>
        <v>8.41</v>
      </c>
      <c r="AU39" s="47">
        <f>_xlfn.IFNA(VLOOKUP($A39,'I-pEC50'!$A:$BM,MATCH(AU$1,'I-pEC50'!$A$1:$BM$1,0),FALSE),"")</f>
        <v>8.41</v>
      </c>
      <c r="AV39" s="47">
        <f>_xlfn.IFNA(VLOOKUP($A39,'I-pEC50'!$A:$BM,MATCH(AV$1,'I-pEC50'!$A$1:$BM$1,0),FALSE),"")</f>
        <v>8.35</v>
      </c>
      <c r="AW39" s="47">
        <f>_xlfn.IFNA(VLOOKUP($A39,'I-pEC50'!$A:$BM,MATCH(AW$1,'I-pEC50'!$A$1:$BM$1,0),FALSE),"")</f>
        <v>9.41</v>
      </c>
      <c r="AX39" s="47">
        <f>_xlfn.IFNA(VLOOKUP($A39,'I-pEC50'!$A:$BM,MATCH(AX$1,'I-pEC50'!$A$1:$BM$1,0),FALSE),"")</f>
        <v>9.41</v>
      </c>
      <c r="AY39" s="47">
        <f>_xlfn.IFNA(VLOOKUP($A39,'I-pEC50'!$A:$BM,MATCH(AY$1,'I-pEC50'!$A$1:$BM$1,0),FALSE),"")</f>
        <v>9.32</v>
      </c>
      <c r="AZ39" s="47">
        <f>_xlfn.IFNA(VLOOKUP($A39,'I-pEC50'!$A:$BM,MATCH(AZ$1,'I-pEC50'!$A$1:$BM$1,0),FALSE),"")</f>
        <v>8.82</v>
      </c>
      <c r="BA39" s="47" t="str">
        <f>_xlfn.IFNA(VLOOKUP($A39,'I-pEC50'!$A:$BM,MATCH(BA$1,'I-pEC50'!$A$1:$BM$1,0),FALSE),"")</f>
        <v/>
      </c>
      <c r="BB39" s="47" t="str">
        <f>_xlfn.IFNA(VLOOKUP($A39,'I-pEC50'!$A:$BM,MATCH(BB$1,'I-pEC50'!$A$1:$BM$1,0),FALSE),"")</f>
        <v/>
      </c>
      <c r="BC39" s="40" t="str">
        <f>_xlfn.IFNA(VLOOKUP($A39,'B-pEC50'!$A:$BM,MATCH(BC$1,'B-pEC50'!$A$1:$BM$1,0),FALSE),"")</f>
        <v/>
      </c>
      <c r="BD39" s="41">
        <f>_xlfn.IFNA(VLOOKUP($A39,'B-pEC50'!$A:$BM,MATCH(BD$1,'B-pEC50'!$A$1:$BM$1,0),FALSE),"")</f>
        <v>0.53028933092224251</v>
      </c>
      <c r="BE39" s="41">
        <f>_xlfn.IFNA(VLOOKUP($A39,'B-pEC50'!$A:$BM,MATCH(BE$1,'B-pEC50'!$A$1:$BM$1,0),FALSE),"")</f>
        <v>0.62386980108499102</v>
      </c>
      <c r="BF39" s="41">
        <f>_xlfn.IFNA(VLOOKUP($A39,'B-pEC50'!$A:$BM,MATCH(BF$1,'B-pEC50'!$A$1:$BM$1,0),FALSE),"")</f>
        <v>0.51650090415913219</v>
      </c>
      <c r="BG39" s="41">
        <f>_xlfn.IFNA(VLOOKUP($A39,'B-pEC50'!$A:$BM,MATCH(BG$1,'B-pEC50'!$A$1:$BM$1,0),FALSE),"")</f>
        <v>0.59561482820976497</v>
      </c>
      <c r="BH39" s="41">
        <f>_xlfn.IFNA(VLOOKUP($A39,'B-pEC50'!$A:$BM,MATCH(BH$1,'B-pEC50'!$A$1:$BM$1,0),FALSE),"")</f>
        <v>0.71134719710669059</v>
      </c>
      <c r="BI39" s="41">
        <f>_xlfn.IFNA(VLOOKUP($A39,'B-pEC50'!$A:$BM,MATCH(BI$1,'B-pEC50'!$A$1:$BM$1,0),FALSE),"")</f>
        <v>0.32346292947558769</v>
      </c>
      <c r="BJ39" s="41">
        <f>_xlfn.IFNA(VLOOKUP($A39,'B-pEC50'!$A:$BM,MATCH(BJ$1,'B-pEC50'!$A$1:$BM$1,0),FALSE),"")</f>
        <v>0.28006329113924044</v>
      </c>
      <c r="BK39" s="41">
        <f>_xlfn.IFNA(VLOOKUP($A39,'B-pEC50'!$A:$BM,MATCH(BK$1,'B-pEC50'!$A$1:$BM$1,0),FALSE),"")</f>
        <v>0.26989150090415909</v>
      </c>
      <c r="BL39" s="41">
        <f>_xlfn.IFNA(VLOOKUP($A39,'B-pEC50'!$A:$BM,MATCH(BL$1,'B-pEC50'!$A$1:$BM$1,0),FALSE),"")</f>
        <v>0.3768083182640144</v>
      </c>
      <c r="BM39" s="41" t="str">
        <f>_xlfn.IFNA(VLOOKUP($A39,'B-pEC50'!$A:$BM,MATCH(BM$1,'B-pEC50'!$A$1:$BM$1,0),FALSE),"")</f>
        <v/>
      </c>
      <c r="BN39" s="41" t="str">
        <f>_xlfn.IFNA(VLOOKUP($A39,'B-pEC50'!$A:$BM,MATCH(BN$1,'B-pEC50'!$A$1:$BM$1,0),FALSE),"")</f>
        <v/>
      </c>
      <c r="BO39" s="47" t="str">
        <f>_xlfn.IFNA(VLOOKUP($A39,'I-pEC50'!$A:$BM,MATCH(BO$1,'I-pEC50'!$A$1:$BM$1,0),FALSE),"")</f>
        <v/>
      </c>
      <c r="BP39" s="47">
        <f>_xlfn.IFNA(VLOOKUP($A39,'I-pEC50'!$A:$BM,MATCH(BP$1,'I-pEC50'!$A$1:$BM$1,0),FALSE),"")</f>
        <v>0.57538994800693255</v>
      </c>
      <c r="BQ39" s="47">
        <f>_xlfn.IFNA(VLOOKUP($A39,'I-pEC50'!$A:$BM,MATCH(BQ$1,'I-pEC50'!$A$1:$BM$1,0),FALSE),"")</f>
        <v>0.57538994800693255</v>
      </c>
      <c r="BR39" s="47">
        <f>_xlfn.IFNA(VLOOKUP($A39,'I-pEC50'!$A:$BM,MATCH(BR$1,'I-pEC50'!$A$1:$BM$1,0),FALSE),"")</f>
        <v>0.54592720970537267</v>
      </c>
      <c r="BS39" s="47">
        <f>_xlfn.IFNA(VLOOKUP($A39,'I-pEC50'!$A:$BM,MATCH(BS$1,'I-pEC50'!$A$1:$BM$1,0),FALSE),"")</f>
        <v>0.54592720970537267</v>
      </c>
      <c r="BT39" s="47">
        <f>_xlfn.IFNA(VLOOKUP($A39,'I-pEC50'!$A:$BM,MATCH(BT$1,'I-pEC50'!$A$1:$BM$1,0),FALSE),"")</f>
        <v>0.53552859618717508</v>
      </c>
      <c r="BU39" s="47">
        <f>_xlfn.IFNA(VLOOKUP($A39,'I-pEC50'!$A:$BM,MATCH(BU$1,'I-pEC50'!$A$1:$BM$1,0),FALSE),"")</f>
        <v>0.71923743500866566</v>
      </c>
      <c r="BV39" s="47">
        <f>_xlfn.IFNA(VLOOKUP($A39,'I-pEC50'!$A:$BM,MATCH(BV$1,'I-pEC50'!$A$1:$BM$1,0),FALSE),"")</f>
        <v>0.71923743500866566</v>
      </c>
      <c r="BW39" s="47">
        <f>_xlfn.IFNA(VLOOKUP($A39,'I-pEC50'!$A:$BM,MATCH(BW$1,'I-pEC50'!$A$1:$BM$1,0),FALSE),"")</f>
        <v>0.70363951473136932</v>
      </c>
      <c r="BX39" s="47">
        <f>_xlfn.IFNA(VLOOKUP($A39,'I-pEC50'!$A:$BM,MATCH(BX$1,'I-pEC50'!$A$1:$BM$1,0),FALSE),"")</f>
        <v>0.61698440207972283</v>
      </c>
      <c r="BY39" s="47" t="str">
        <f>_xlfn.IFNA(VLOOKUP($A39,'I-pEC50'!$A:$BM,MATCH(BY$1,'I-pEC50'!$A$1:$BM$1,0),FALSE),"")</f>
        <v/>
      </c>
      <c r="BZ39" s="47" t="str">
        <f>_xlfn.IFNA(VLOOKUP($A39,'I-pEC50'!$A:$BM,MATCH(BZ$1,'I-pEC50'!$A$1:$BM$1,0),FALSE),"")</f>
        <v/>
      </c>
      <c r="CA39" s="40" t="str">
        <f>_xlfn.IFNA(VLOOKUP($A39,'B-pEC50'!$A:$BM,MATCH(CA$1,'B-pEC50'!$A$1:$BM$1,0),FALSE),"")</f>
        <v/>
      </c>
      <c r="CB39" s="41">
        <f>_xlfn.IFNA(VLOOKUP($A39,'B-pEC50'!$A:$BM,MATCH(CB$1,'B-pEC50'!$A$1:$BM$1,0),FALSE),"")</f>
        <v>0.5898617511520744</v>
      </c>
      <c r="CC39" s="41">
        <f>_xlfn.IFNA(VLOOKUP($A39,'B-pEC50'!$A:$BM,MATCH(CC$1,'B-pEC50'!$A$1:$BM$1,0),FALSE),"")</f>
        <v>0.80184331797235087</v>
      </c>
      <c r="CD39" s="41">
        <f>_xlfn.IFNA(VLOOKUP($A39,'B-pEC50'!$A:$BM,MATCH(CD$1,'B-pEC50'!$A$1:$BM$1,0),FALSE),"")</f>
        <v>0.55862775217614002</v>
      </c>
      <c r="CE39" s="41">
        <f>_xlfn.IFNA(VLOOKUP($A39,'B-pEC50'!$A:$BM,MATCH(CE$1,'B-pEC50'!$A$1:$BM$1,0),FALSE),"")</f>
        <v>0.73783922171019001</v>
      </c>
      <c r="CF39" s="41">
        <f>_xlfn.IFNA(VLOOKUP($A39,'B-pEC50'!$A:$BM,MATCH(CF$1,'B-pEC50'!$A$1:$BM$1,0),FALSE),"")</f>
        <v>1</v>
      </c>
      <c r="CG39" s="41">
        <f>_xlfn.IFNA(VLOOKUP($A39,'B-pEC50'!$A:$BM,MATCH(CG$1,'B-pEC50'!$A$1:$BM$1,0),FALSE),"")</f>
        <v>0.12135176651305693</v>
      </c>
      <c r="CH39" s="41">
        <f>_xlfn.IFNA(VLOOKUP($A39,'B-pEC50'!$A:$BM,MATCH(CH$1,'B-pEC50'!$A$1:$BM$1,0),FALSE),"")</f>
        <v>2.304147465437785E-2</v>
      </c>
      <c r="CI39" s="41">
        <f>_xlfn.IFNA(VLOOKUP($A39,'B-pEC50'!$A:$BM,MATCH(CI$1,'B-pEC50'!$A$1:$BM$1,0),FALSE),"")</f>
        <v>0</v>
      </c>
      <c r="CJ39" s="41">
        <f>_xlfn.IFNA(VLOOKUP($A39,'B-pEC50'!$A:$BM,MATCH(CJ$1,'B-pEC50'!$A$1:$BM$1,0),FALSE),"")</f>
        <v>0.24219150025601638</v>
      </c>
      <c r="CK39" s="41" t="str">
        <f>_xlfn.IFNA(VLOOKUP($A39,'B-pEC50'!$A:$BM,MATCH(CK$1,'B-pEC50'!$A$1:$BM$1,0),FALSE),"")</f>
        <v/>
      </c>
      <c r="CL39" s="41" t="str">
        <f>_xlfn.IFNA(VLOOKUP($A39,'B-pEC50'!$A:$BM,MATCH(CL$1,'B-pEC50'!$A$1:$BM$1,0),FALSE),"")</f>
        <v/>
      </c>
      <c r="CM39" s="47" t="str">
        <f>_xlfn.IFNA(VLOOKUP($A39,'I-pEC50'!$A:$BQ,MATCH(CM$1,'I-pEC50'!$A$1:$BQ$1,0),FALSE),"")</f>
        <v/>
      </c>
      <c r="CN39" s="47">
        <f>_xlfn.IFNA(VLOOKUP($A39,'I-pEC50'!$A:$BQ,MATCH(CN$1,'I-pEC50'!$A$1:$BQ$1,0),FALSE),"")</f>
        <v>0.21698113207547201</v>
      </c>
      <c r="CO39" s="47">
        <f>_xlfn.IFNA(VLOOKUP($A39,'I-pEC50'!$A:$BQ,MATCH(CO$1,'I-pEC50'!$A$1:$BQ$1,0),FALSE),"")</f>
        <v>0.21698113207547201</v>
      </c>
      <c r="CP39" s="47">
        <f>_xlfn.IFNA(VLOOKUP($A39,'I-pEC50'!$A:$BQ,MATCH(CP$1,'I-pEC50'!$A$1:$BQ$1,0),FALSE),"")</f>
        <v>5.6603773584906106E-2</v>
      </c>
      <c r="CQ39" s="47">
        <f>_xlfn.IFNA(VLOOKUP($A39,'I-pEC50'!$A:$BQ,MATCH(CQ$1,'I-pEC50'!$A$1:$BQ$1,0),FALSE),"")</f>
        <v>5.6603773584906106E-2</v>
      </c>
      <c r="CR39" s="47">
        <f>_xlfn.IFNA(VLOOKUP($A39,'I-pEC50'!$A:$BQ,MATCH(CR$1,'I-pEC50'!$A$1:$BQ$1,0),FALSE),"")</f>
        <v>0</v>
      </c>
      <c r="CS39" s="47">
        <f>_xlfn.IFNA(VLOOKUP($A39,'I-pEC50'!$A:$BQ,MATCH(CS$1,'I-pEC50'!$A$1:$BQ$1,0),FALSE),"")</f>
        <v>1</v>
      </c>
      <c r="CT39" s="47">
        <f>_xlfn.IFNA(VLOOKUP($A39,'I-pEC50'!$A:$BQ,MATCH(CT$1,'I-pEC50'!$A$1:$BQ$1,0),FALSE),"")</f>
        <v>1</v>
      </c>
      <c r="CU39" s="47">
        <f>_xlfn.IFNA(VLOOKUP($A39,'I-pEC50'!$A:$BQ,MATCH(CU$1,'I-pEC50'!$A$1:$BQ$1,0),FALSE),"")</f>
        <v>0.91509433962264164</v>
      </c>
      <c r="CV39" s="47">
        <f>_xlfn.IFNA(VLOOKUP($A39,'I-pEC50'!$A:$BQ,MATCH(CV$1,'I-pEC50'!$A$1:$BQ$1,0),FALSE),"")</f>
        <v>0.44339622641509474</v>
      </c>
      <c r="CW39" s="47" t="str">
        <f>_xlfn.IFNA(VLOOKUP($A39,'I-pEC50'!$A:$BQ,MATCH(CW$1,'I-pEC50'!$A$1:$BQ$1,0),FALSE),"")</f>
        <v/>
      </c>
      <c r="CX39" s="47" t="str">
        <f>_xlfn.IFNA(VLOOKUP($A39,'I-pEC50'!$A:$BQ,MATCH(CX$1,'I-pEC50'!$A$1:$BQ$1,0),FALSE),"")</f>
        <v/>
      </c>
      <c r="CY39" s="105" t="str">
        <f>_xlfn.IFNA(VLOOKUP($A39,'B-pEC50'!$A:$IC,MATCH(CY$1,'B-pEC50'!$A$1:$IC$1,0),FALSE),"")</f>
        <v/>
      </c>
      <c r="CZ39" s="47">
        <f>_xlfn.IFNA(VLOOKUP($A39,'B-pEC50'!$A:$IC,MATCH(CZ$1,'B-pEC50'!$A$1:$IC$1,0),FALSE),"")</f>
        <v>8.9629999999999992</v>
      </c>
      <c r="DA39" s="47">
        <f>_xlfn.IFNA(VLOOKUP($A39,'B-pEC50'!$A:$IC,MATCH(DA$1,'B-pEC50'!$A$1:$IC$1,0),FALSE),"")</f>
        <v>7.4829999999999997</v>
      </c>
      <c r="DB39" s="47" t="str">
        <f>_xlfn.IFNA(VLOOKUP($A39,'B-pEC50'!$A:$IC,MATCH(DB$1,'B-pEC50'!$A$1:$IC$1,0),FALSE),"")</f>
        <v/>
      </c>
      <c r="DC39" s="47" t="str">
        <f>_xlfn.IFNA(VLOOKUP($A39,'I-pEC50'!$A:$IC,MATCH(DC$1,'I-pEC50'!$A$1:$IC$1,0),FALSE),"")</f>
        <v/>
      </c>
      <c r="DD39" s="47">
        <f>_xlfn.IFNA(VLOOKUP($A39,'I-pEC50'!$A:$IC,MATCH(DD$1,'I-pEC50'!$A$1:$IC$1,0),FALSE),"")</f>
        <v>8.58</v>
      </c>
      <c r="DE39" s="47">
        <f>_xlfn.IFNA(VLOOKUP($A39,'I-pEC50'!$A:$IC,MATCH(DE$1,'I-pEC50'!$A$1:$IC$1,0),FALSE),"")</f>
        <v>9.41</v>
      </c>
      <c r="DF39" s="47" t="str">
        <f>_xlfn.IFNA(VLOOKUP($A39,'I-pEC50'!$A:$IC,MATCH(DF$1,'I-pEC50'!$A$1:$IC$1,0),FALSE),"")</f>
        <v/>
      </c>
      <c r="DG39" s="105" t="str">
        <f>_xlfn.IFNA(VLOOKUP($A39,'B-pEC50'!$A:$IC,MATCH(DG$1,'B-pEC50'!$A$1:$IC$1,0),FALSE),"")</f>
        <v/>
      </c>
      <c r="DH39" s="47">
        <f>_xlfn.IFNA(VLOOKUP($A39,'B-pEC50'!$A:$IC,MATCH(DH$1,'B-pEC50'!$A$1:$IC$1,0),FALSE),"")</f>
        <v>8.4505999999999997</v>
      </c>
      <c r="DI39" s="47">
        <f>_xlfn.IFNA(VLOOKUP($A39,'B-pEC50'!$A:$IC,MATCH(DI$1,'B-pEC50'!$A$1:$IC$1,0),FALSE),"")</f>
        <v>7.1987499999999995</v>
      </c>
      <c r="DJ39" s="47" t="str">
        <f>_xlfn.IFNA(VLOOKUP($A39,'B-pEC50'!$A:$IC,MATCH(DJ$1,'B-pEC50'!$A$1:$IC$1,0),FALSE),"")</f>
        <v/>
      </c>
      <c r="DK39" s="47" t="str">
        <f>_xlfn.IFNA(VLOOKUP($A39,'I-pEC50'!$A:$IC,MATCH(DK$1,'I-pEC50'!$A$1:$IC$1,0),FALSE),"")</f>
        <v/>
      </c>
      <c r="DL39" s="47">
        <f>_xlfn.IFNA(VLOOKUP($A39,'I-pEC50'!$A:$IC,MATCH(DL$1,'I-pEC50'!$A$1:$IC$1,0),FALSE),"")</f>
        <v>8.4660000000000011</v>
      </c>
      <c r="DM39" s="47">
        <f>_xlfn.IFNA(VLOOKUP($A39,'I-pEC50'!$A:$IC,MATCH(DM$1,'I-pEC50'!$A$1:$IC$1,0),FALSE),"")</f>
        <v>9.24</v>
      </c>
      <c r="DN39" s="47" t="str">
        <f>_xlfn.IFNA(VLOOKUP($A39,'I-pEC50'!$A:$IC,MATCH(DN$1,'I-pEC50'!$A$1:$IC$1,0),FALSE),"")</f>
        <v/>
      </c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</row>
    <row r="40" spans="1:139" s="49" customFormat="1" x14ac:dyDescent="0.2">
      <c r="A40" s="29" t="s">
        <v>30</v>
      </c>
      <c r="B40" s="333" t="str">
        <f>VLOOKUP($A40,BI!$A:$Q,MATCH(B$1,BI!$A$1:$Q$1,0),FALSE)</f>
        <v/>
      </c>
      <c r="C40" s="373">
        <f>VLOOKUP($A40,BI!$A:$Q,MATCH(C$1,BI!$A$1:$Q$1,0),FALSE)</f>
        <v>1</v>
      </c>
      <c r="D40" s="373">
        <f>VLOOKUP($A40,BI!$A:$Q,MATCH(D$1,BI!$A$1:$Q$1,0),FALSE)</f>
        <v>1</v>
      </c>
      <c r="E40" s="373">
        <f>VLOOKUP($A40,BI!$A:$Q,MATCH(E$1,BI!$A$1:$Q$1,0),FALSE)</f>
        <v>1</v>
      </c>
      <c r="F40" s="373">
        <f>VLOOKUP($A40,BI!$A:$Q,MATCH(F$1,BI!$A$1:$Q$1,0),FALSE)</f>
        <v>1</v>
      </c>
      <c r="G40" s="373">
        <f>VLOOKUP($A40,BI!$A:$Q,MATCH(G$1,BI!$A$1:$Q$1,0),FALSE)</f>
        <v>1</v>
      </c>
      <c r="H40" s="373">
        <f>VLOOKUP($A40,BI!$A:$Q,MATCH(H$1,BI!$A$1:$Q$1,0),FALSE)</f>
        <v>1</v>
      </c>
      <c r="I40" s="373">
        <f>VLOOKUP($A40,BI!$A:$Q,MATCH(I$1,BI!$A$1:$Q$1,0),FALSE)</f>
        <v>1</v>
      </c>
      <c r="J40" s="373">
        <f>VLOOKUP($A40,BI!$A:$Q,MATCH(J$1,BI!$A$1:$Q$1,0),FALSE)</f>
        <v>1</v>
      </c>
      <c r="K40" s="373">
        <f>VLOOKUP($A40,BI!$A:$Q,MATCH(K$1,BI!$A$1:$Q$1,0),FALSE)</f>
        <v>1</v>
      </c>
      <c r="L40" s="373" t="str">
        <f>VLOOKUP($A40,BI!$A:$Q,MATCH(L$1,BI!$A$1:$Q$1,0),FALSE)</f>
        <v/>
      </c>
      <c r="M40" s="373" t="str">
        <f>VLOOKUP($A40,BI!$A:$Q,MATCH(M$1,BI!$A$1:$Q$1,0),FALSE)</f>
        <v/>
      </c>
      <c r="N40" s="49">
        <f t="shared" si="2"/>
        <v>9</v>
      </c>
      <c r="O40" s="49" t="str">
        <f>VLOOKUP($A40,BI!$A:$Q,MATCH(O$1,BI!$A$1:$Q$1,0),FALSE)</f>
        <v/>
      </c>
      <c r="P40" s="37">
        <f>VLOOKUP($A40,BI!$A:$Q,MATCH(P$1,BI!$A$1:$Q$1,0),FALSE)</f>
        <v>1</v>
      </c>
      <c r="Q40" s="37">
        <f>VLOOKUP($A40,BI!$A:$Q,MATCH(Q$1,BI!$A$1:$Q$1,0),FALSE)</f>
        <v>1</v>
      </c>
      <c r="R40" s="37" t="str">
        <f>VLOOKUP($A40,BI!$A:$Q,MATCH(R$1,BI!$A$1:$Q$1,0),FALSE)</f>
        <v/>
      </c>
      <c r="S40" s="37">
        <f t="shared" si="3"/>
        <v>2</v>
      </c>
      <c r="T40" s="61" cm="1">
        <f t="array" ref="T40">IFERROR(IF(N40&gt;2,RSQ(IF($B40:$M40&lt;&gt;"",AE40:AP40,""),IF($B40:$M40&lt;&gt;"",AQ40:BB40,"")),""),"")</f>
        <v>0.7012803656356259</v>
      </c>
      <c r="U40" s="51" cm="1">
        <f t="array" ref="U40">IFERROR(IF($N40&gt;2,RSQ(IF($AE40:$AP40&lt;&gt;"",BC40:BN40,""),IF($AE40:$AP40&lt;&gt;"",BO40:BZ40,"")),""),"")</f>
        <v>0.70128036563562623</v>
      </c>
      <c r="V40" s="51" cm="1">
        <f t="array" ref="V40">IFERROR(IF($N40&gt;2,RSQ(IF($B40:$M40&lt;&gt;"",CA40:CL40,""),IF($B40:$M40&lt;&gt;"",CM40:CX40,"")),""),"")</f>
        <v>0.70128036563562623</v>
      </c>
      <c r="W40" s="61" t="str" cm="1">
        <f t="array" ref="W40">IFERROR(IF(AND($S40&gt;2,$N40&gt;2),RSQ(IF($B40:$M40&lt;&gt;"",AE40:AP40,""),IF($B40:$M40&lt;&gt;"",AQ40:BB40,"")),""),"")</f>
        <v/>
      </c>
      <c r="X40" s="51" t="str" cm="1">
        <f t="array" ref="X40">IFERROR(IF(AND($S40&gt;2,$N40&gt;2),RSQ(IF($AE40:$AP40&lt;&gt;"",BC40:BN40,""),IF($AE40:$AP40&lt;&gt;"",BO40:BZ40,"")),""),"")</f>
        <v/>
      </c>
      <c r="Y40" s="61" cm="1">
        <f t="array" ref="Y40">IFERROR(IF(COUNT(C40:G40)&gt;2,RSQ(IF($C40:$G40&lt;&gt;"",AF40:AJ40,""),IF($C40:$G40&lt;&gt;"",AR40:AV40,"")),""),"")</f>
        <v>0.74924494129072072</v>
      </c>
      <c r="Z40" s="51" cm="1">
        <f t="array" ref="Z40">IFERROR(IF(COUNT(C40:G40)&gt;2,RSQ(IF($C40:$G40&lt;&gt;"",BD40:BH40,""),IF($C40:$G40&lt;&gt;"",BP40:BT40,"")),""),"")</f>
        <v>0.74924494129072094</v>
      </c>
      <c r="AA40" s="51" cm="1">
        <f t="array" ref="AA40">IFERROR(IF(COUNT(H40:K40)&gt;2,RSQ(IF($H40:$K40&lt;&gt;"",AK40:AN40,""),IF($H40:$K40&lt;&gt;"",AW40:AZ40,"")),""),"")</f>
        <v>0.95803414431448619</v>
      </c>
      <c r="AB40" s="51" cm="1">
        <f t="array" ref="AB40">IFERROR(IF(COUNT(H40:K40)&gt;2,RSQ(IF($H40:$K40&lt;&gt;"",BI40:BL40,""),IF($H40:$K40&lt;&gt;"",BU40:BX40,"")),""),"")</f>
        <v>0.95803414431448597</v>
      </c>
      <c r="AC40" s="61" t="str" cm="1">
        <f t="array" ref="AC40">IFERROR(IF($S40&gt;2,RSQ(IF($O40:$R40&lt;&gt;"",CY40:DB40,""),IF($O40:$R40&lt;&gt;"",DC40:DF40,"")),""),"")</f>
        <v/>
      </c>
      <c r="AD40" s="51" t="str" cm="1">
        <f t="array" ref="AD40">IFERROR(IF($S40&gt;2,RSQ(IF($O40:$R40&lt;&gt;"",DG40:DJ40,""),IF($O40:$R40&lt;&gt;"",DK40:DN40,"")),""),"")</f>
        <v/>
      </c>
      <c r="AE40" s="44" t="str">
        <f>_xlfn.IFNA(VLOOKUP($A40,'B-pEC50'!$A:$BM,MATCH(AE$1,'B-pEC50'!$A$1:$BM$1,0),FALSE),"")</f>
        <v/>
      </c>
      <c r="AF40" s="46">
        <f>_xlfn.IFNA(VLOOKUP($A40,'B-pEC50'!$A:$BM,MATCH(AF$1,'B-pEC50'!$A$1:$BM$1,0),FALSE),"")</f>
        <v>7.8049999999999997</v>
      </c>
      <c r="AG40" s="46">
        <f>_xlfn.IFNA(VLOOKUP($A40,'B-pEC50'!$A:$BM,MATCH(AG$1,'B-pEC50'!$A$1:$BM$1,0),FALSE),"")</f>
        <v>7.907</v>
      </c>
      <c r="AH40" s="46">
        <f>_xlfn.IFNA(VLOOKUP($A40,'B-pEC50'!$A:$BM,MATCH(AH$1,'B-pEC50'!$A$1:$BM$1,0),FALSE),"")</f>
        <v>8.1310000000000002</v>
      </c>
      <c r="AI40" s="46">
        <f>_xlfn.IFNA(VLOOKUP($A40,'B-pEC50'!$A:$BM,MATCH(AI$1,'B-pEC50'!$A$1:$BM$1,0),FALSE),"")</f>
        <v>8.0530000000000008</v>
      </c>
      <c r="AJ40" s="46">
        <f>_xlfn.IFNA(VLOOKUP($A40,'B-pEC50'!$A:$BM,MATCH(AJ$1,'B-pEC50'!$A$1:$BM$1,0),FALSE),"")</f>
        <v>7.9960000000000004</v>
      </c>
      <c r="AK40" s="45">
        <f>_xlfn.IFNA(VLOOKUP($A40,'B-pEC50'!$A:$BM,MATCH(AK$1,'B-pEC50'!$A$1:$BM$1,0),FALSE),"")</f>
        <v>8.7789999999999999</v>
      </c>
      <c r="AL40" s="45">
        <f>_xlfn.IFNA(VLOOKUP($A40,'B-pEC50'!$A:$BM,MATCH(AL$1,'B-pEC50'!$A$1:$BM$1,0),FALSE),"")</f>
        <v>8.8260000000000005</v>
      </c>
      <c r="AM40" s="45">
        <f>_xlfn.IFNA(VLOOKUP($A40,'B-pEC50'!$A:$BM,MATCH(AM$1,'B-pEC50'!$A$1:$BM$1,0),FALSE),"")</f>
        <v>8.1869999999999994</v>
      </c>
      <c r="AN40" s="46">
        <f>_xlfn.IFNA(VLOOKUP($A40,'B-pEC50'!$A:$BM,MATCH(AN$1,'B-pEC50'!$A$1:$BM$1,0),FALSE),"")</f>
        <v>8.01</v>
      </c>
      <c r="AO40" s="45" t="str">
        <f>_xlfn.IFNA(VLOOKUP($A40,'B-pEC50'!$A:$BM,MATCH(AO$1,'B-pEC50'!$A$1:$BM$1,0),FALSE),"")</f>
        <v/>
      </c>
      <c r="AP40" s="45" t="str">
        <f>_xlfn.IFNA(VLOOKUP($A40,'B-pEC50'!$A:$BM,MATCH(AP$1,'B-pEC50'!$A$1:$BM$1,0),FALSE),"")</f>
        <v/>
      </c>
      <c r="AQ40" s="47" t="str">
        <f>_xlfn.IFNA(VLOOKUP($A40,'I-pEC50'!$A:$BM,MATCH(AQ$1,'I-pEC50'!$A$1:$BM$1,0),FALSE),"")</f>
        <v/>
      </c>
      <c r="AR40" s="47">
        <f>_xlfn.IFNA(VLOOKUP($A40,'I-pEC50'!$A:$BM,MATCH(AR$1,'I-pEC50'!$A$1:$BM$1,0),FALSE),"")</f>
        <v>9.3000000000000007</v>
      </c>
      <c r="AS40" s="47">
        <f>_xlfn.IFNA(VLOOKUP($A40,'I-pEC50'!$A:$BM,MATCH(AS$1,'I-pEC50'!$A$1:$BM$1,0),FALSE),"")</f>
        <v>9.3000000000000007</v>
      </c>
      <c r="AT40" s="47">
        <f>_xlfn.IFNA(VLOOKUP($A40,'I-pEC50'!$A:$BM,MATCH(AT$1,'I-pEC50'!$A$1:$BM$1,0),FALSE),"")</f>
        <v>8.68</v>
      </c>
      <c r="AU40" s="47">
        <f>_xlfn.IFNA(VLOOKUP($A40,'I-pEC50'!$A:$BM,MATCH(AU$1,'I-pEC50'!$A$1:$BM$1,0),FALSE),"")</f>
        <v>8.68</v>
      </c>
      <c r="AV40" s="47">
        <f>_xlfn.IFNA(VLOOKUP($A40,'I-pEC50'!$A:$BM,MATCH(AV$1,'I-pEC50'!$A$1:$BM$1,0),FALSE),"")</f>
        <v>8.64</v>
      </c>
      <c r="AW40" s="47">
        <f>_xlfn.IFNA(VLOOKUP($A40,'I-pEC50'!$A:$BM,MATCH(AW$1,'I-pEC50'!$A$1:$BM$1,0),FALSE),"")</f>
        <v>10.59</v>
      </c>
      <c r="AX40" s="47">
        <f>_xlfn.IFNA(VLOOKUP($A40,'I-pEC50'!$A:$BM,MATCH(AX$1,'I-pEC50'!$A$1:$BM$1,0),FALSE),"")</f>
        <v>10.59</v>
      </c>
      <c r="AY40" s="47">
        <f>_xlfn.IFNA(VLOOKUP($A40,'I-pEC50'!$A:$BM,MATCH(AY$1,'I-pEC50'!$A$1:$BM$1,0),FALSE),"")</f>
        <v>9.42</v>
      </c>
      <c r="AZ40" s="47">
        <f>_xlfn.IFNA(VLOOKUP($A40,'I-pEC50'!$A:$BM,MATCH(AZ$1,'I-pEC50'!$A$1:$BM$1,0),FALSE),"")</f>
        <v>8.51</v>
      </c>
      <c r="BA40" s="47" t="str">
        <f>_xlfn.IFNA(VLOOKUP($A40,'I-pEC50'!$A:$BM,MATCH(BA$1,'I-pEC50'!$A$1:$BM$1,0),FALSE),"")</f>
        <v/>
      </c>
      <c r="BB40" s="47" t="str">
        <f>_xlfn.IFNA(VLOOKUP($A40,'I-pEC50'!$A:$BM,MATCH(BB$1,'I-pEC50'!$A$1:$BM$1,0),FALSE),"")</f>
        <v/>
      </c>
      <c r="BC40" s="40" t="str">
        <f>_xlfn.IFNA(VLOOKUP($A40,'B-pEC50'!$A:$BM,MATCH(BC$1,'B-pEC50'!$A$1:$BM$1,0),FALSE),"")</f>
        <v/>
      </c>
      <c r="BD40" s="41">
        <f>_xlfn.IFNA(VLOOKUP($A40,'B-pEC50'!$A:$BM,MATCH(BD$1,'B-pEC50'!$A$1:$BM$1,0),FALSE),"")</f>
        <v>0.44959312839059667</v>
      </c>
      <c r="BE40" s="41">
        <f>_xlfn.IFNA(VLOOKUP($A40,'B-pEC50'!$A:$BM,MATCH(BE$1,'B-pEC50'!$A$1:$BM$1,0),FALSE),"")</f>
        <v>0.47264918625678121</v>
      </c>
      <c r="BF40" s="41">
        <f>_xlfn.IFNA(VLOOKUP($A40,'B-pEC50'!$A:$BM,MATCH(BF$1,'B-pEC50'!$A$1:$BM$1,0),FALSE),"")</f>
        <v>0.52328209764918632</v>
      </c>
      <c r="BG40" s="41">
        <f>_xlfn.IFNA(VLOOKUP($A40,'B-pEC50'!$A:$BM,MATCH(BG$1,'B-pEC50'!$A$1:$BM$1,0),FALSE),"")</f>
        <v>0.50565099457504536</v>
      </c>
      <c r="BH40" s="41">
        <f>_xlfn.IFNA(VLOOKUP($A40,'B-pEC50'!$A:$BM,MATCH(BH$1,'B-pEC50'!$A$1:$BM$1,0),FALSE),"")</f>
        <v>0.49276672694394225</v>
      </c>
      <c r="BI40" s="41">
        <f>_xlfn.IFNA(VLOOKUP($A40,'B-pEC50'!$A:$BM,MATCH(BI$1,'B-pEC50'!$A$1:$BM$1,0),FALSE),"")</f>
        <v>0.66975587703435802</v>
      </c>
      <c r="BJ40" s="41">
        <f>_xlfn.IFNA(VLOOKUP($A40,'B-pEC50'!$A:$BM,MATCH(BJ$1,'B-pEC50'!$A$1:$BM$1,0),FALSE),"")</f>
        <v>0.68037974683544311</v>
      </c>
      <c r="BK40" s="41">
        <f>_xlfn.IFNA(VLOOKUP($A40,'B-pEC50'!$A:$BM,MATCH(BK$1,'B-pEC50'!$A$1:$BM$1,0),FALSE),"")</f>
        <v>0.53594032549728743</v>
      </c>
      <c r="BL40" s="41">
        <f>_xlfn.IFNA(VLOOKUP($A40,'B-pEC50'!$A:$BM,MATCH(BL$1,'B-pEC50'!$A$1:$BM$1,0),FALSE),"")</f>
        <v>0.49593128390596741</v>
      </c>
      <c r="BM40" s="41" t="str">
        <f>_xlfn.IFNA(VLOOKUP($A40,'B-pEC50'!$A:$BM,MATCH(BM$1,'B-pEC50'!$A$1:$BM$1,0),FALSE),"")</f>
        <v/>
      </c>
      <c r="BN40" s="41" t="str">
        <f>_xlfn.IFNA(VLOOKUP($A40,'B-pEC50'!$A:$BM,MATCH(BN$1,'B-pEC50'!$A$1:$BM$1,0),FALSE),"")</f>
        <v/>
      </c>
      <c r="BO40" s="47" t="str">
        <f>_xlfn.IFNA(VLOOKUP($A40,'I-pEC50'!$A:$BM,MATCH(BO$1,'I-pEC50'!$A$1:$BM$1,0),FALSE),"")</f>
        <v/>
      </c>
      <c r="BP40" s="47">
        <f>_xlfn.IFNA(VLOOKUP($A40,'I-pEC50'!$A:$BM,MATCH(BP$1,'I-pEC50'!$A$1:$BM$1,0),FALSE),"")</f>
        <v>0.70017331022530349</v>
      </c>
      <c r="BQ40" s="47">
        <f>_xlfn.IFNA(VLOOKUP($A40,'I-pEC50'!$A:$BM,MATCH(BQ$1,'I-pEC50'!$A$1:$BM$1,0),FALSE),"")</f>
        <v>0.70017331022530349</v>
      </c>
      <c r="BR40" s="47">
        <f>_xlfn.IFNA(VLOOKUP($A40,'I-pEC50'!$A:$BM,MATCH(BR$1,'I-pEC50'!$A$1:$BM$1,0),FALSE),"")</f>
        <v>0.59272097053726169</v>
      </c>
      <c r="BS40" s="47">
        <f>_xlfn.IFNA(VLOOKUP($A40,'I-pEC50'!$A:$BM,MATCH(BS$1,'I-pEC50'!$A$1:$BM$1,0),FALSE),"")</f>
        <v>0.59272097053726169</v>
      </c>
      <c r="BT40" s="47">
        <f>_xlfn.IFNA(VLOOKUP($A40,'I-pEC50'!$A:$BM,MATCH(BT$1,'I-pEC50'!$A$1:$BM$1,0),FALSE),"")</f>
        <v>0.58578856152513015</v>
      </c>
      <c r="BU40" s="47">
        <f>_xlfn.IFNA(VLOOKUP($A40,'I-pEC50'!$A:$BM,MATCH(BU$1,'I-pEC50'!$A$1:$BM$1,0),FALSE),"")</f>
        <v>0.92374350086655121</v>
      </c>
      <c r="BV40" s="47">
        <f>_xlfn.IFNA(VLOOKUP($A40,'I-pEC50'!$A:$BM,MATCH(BV$1,'I-pEC50'!$A$1:$BM$1,0),FALSE),"")</f>
        <v>0.92374350086655121</v>
      </c>
      <c r="BW40" s="47">
        <f>_xlfn.IFNA(VLOOKUP($A40,'I-pEC50'!$A:$BM,MATCH(BW$1,'I-pEC50'!$A$1:$BM$1,0),FALSE),"")</f>
        <v>0.72097053726169846</v>
      </c>
      <c r="BX40" s="47">
        <f>_xlfn.IFNA(VLOOKUP($A40,'I-pEC50'!$A:$BM,MATCH(BX$1,'I-pEC50'!$A$1:$BM$1,0),FALSE),"")</f>
        <v>0.56325823223570193</v>
      </c>
      <c r="BY40" s="47" t="str">
        <f>_xlfn.IFNA(VLOOKUP($A40,'I-pEC50'!$A:$BM,MATCH(BY$1,'I-pEC50'!$A$1:$BM$1,0),FALSE),"")</f>
        <v/>
      </c>
      <c r="BZ40" s="47" t="str">
        <f>_xlfn.IFNA(VLOOKUP($A40,'I-pEC50'!$A:$BM,MATCH(BZ$1,'I-pEC50'!$A$1:$BM$1,0),FALSE),"")</f>
        <v/>
      </c>
      <c r="CA40" s="40" t="str">
        <f>_xlfn.IFNA(VLOOKUP($A40,'B-pEC50'!$A:$BM,MATCH(CA$1,'B-pEC50'!$A$1:$BM$1,0),FALSE),"")</f>
        <v/>
      </c>
      <c r="CB40" s="41">
        <f>_xlfn.IFNA(VLOOKUP($A40,'B-pEC50'!$A:$BM,MATCH(CB$1,'B-pEC50'!$A$1:$BM$1,0),FALSE),"")</f>
        <v>0</v>
      </c>
      <c r="CC40" s="41">
        <f>_xlfn.IFNA(VLOOKUP($A40,'B-pEC50'!$A:$BM,MATCH(CC$1,'B-pEC50'!$A$1:$BM$1,0),FALSE),"")</f>
        <v>9.9902056807052136E-2</v>
      </c>
      <c r="CD40" s="41">
        <f>_xlfn.IFNA(VLOOKUP($A40,'B-pEC50'!$A:$BM,MATCH(CD$1,'B-pEC50'!$A$1:$BM$1,0),FALSE),"")</f>
        <v>0.31929480901077401</v>
      </c>
      <c r="CE40" s="41">
        <f>_xlfn.IFNA(VLOOKUP($A40,'B-pEC50'!$A:$BM,MATCH(CE$1,'B-pEC50'!$A$1:$BM$1,0),FALSE),"")</f>
        <v>0.24289911851126436</v>
      </c>
      <c r="CF40" s="41">
        <f>_xlfn.IFNA(VLOOKUP($A40,'B-pEC50'!$A:$BM,MATCH(CF$1,'B-pEC50'!$A$1:$BM$1,0),FALSE),"")</f>
        <v>0.18707149853085267</v>
      </c>
      <c r="CG40" s="41">
        <f>_xlfn.IFNA(VLOOKUP($A40,'B-pEC50'!$A:$BM,MATCH(CG$1,'B-pEC50'!$A$1:$BM$1,0),FALSE),"")</f>
        <v>0.95396669931439715</v>
      </c>
      <c r="CH40" s="41">
        <f>_xlfn.IFNA(VLOOKUP($A40,'B-pEC50'!$A:$BM,MATCH(CH$1,'B-pEC50'!$A$1:$BM$1,0),FALSE),"")</f>
        <v>1</v>
      </c>
      <c r="CI40" s="41">
        <f>_xlfn.IFNA(VLOOKUP($A40,'B-pEC50'!$A:$BM,MATCH(CI$1,'B-pEC50'!$A$1:$BM$1,0),FALSE),"")</f>
        <v>0.37414299706170362</v>
      </c>
      <c r="CJ40" s="41">
        <f>_xlfn.IFNA(VLOOKUP($A40,'B-pEC50'!$A:$BM,MATCH(CJ$1,'B-pEC50'!$A$1:$BM$1,0),FALSE),"")</f>
        <v>0.20078354554358463</v>
      </c>
      <c r="CK40" s="41" t="str">
        <f>_xlfn.IFNA(VLOOKUP($A40,'B-pEC50'!$A:$BM,MATCH(CK$1,'B-pEC50'!$A$1:$BM$1,0),FALSE),"")</f>
        <v/>
      </c>
      <c r="CL40" s="41" t="str">
        <f>_xlfn.IFNA(VLOOKUP($A40,'B-pEC50'!$A:$BM,MATCH(CL$1,'B-pEC50'!$A$1:$BM$1,0),FALSE),"")</f>
        <v/>
      </c>
      <c r="CM40" s="47" t="str">
        <f>_xlfn.IFNA(VLOOKUP($A40,'I-pEC50'!$A:$BQ,MATCH(CM$1,'I-pEC50'!$A$1:$BQ$1,0),FALSE),"")</f>
        <v/>
      </c>
      <c r="CN40" s="47">
        <f>_xlfn.IFNA(VLOOKUP($A40,'I-pEC50'!$A:$BQ,MATCH(CN$1,'I-pEC50'!$A$1:$BQ$1,0),FALSE),"")</f>
        <v>0.37980769230769273</v>
      </c>
      <c r="CO40" s="47">
        <f>_xlfn.IFNA(VLOOKUP($A40,'I-pEC50'!$A:$BQ,MATCH(CO$1,'I-pEC50'!$A$1:$BQ$1,0),FALSE),"")</f>
        <v>0.37980769230769273</v>
      </c>
      <c r="CP40" s="47">
        <f>_xlfn.IFNA(VLOOKUP($A40,'I-pEC50'!$A:$BQ,MATCH(CP$1,'I-pEC50'!$A$1:$BQ$1,0),FALSE),"")</f>
        <v>8.173076923076919E-2</v>
      </c>
      <c r="CQ40" s="47">
        <f>_xlfn.IFNA(VLOOKUP($A40,'I-pEC50'!$A:$BQ,MATCH(CQ$1,'I-pEC50'!$A$1:$BQ$1,0),FALSE),"")</f>
        <v>8.173076923076919E-2</v>
      </c>
      <c r="CR40" s="47">
        <f>_xlfn.IFNA(VLOOKUP($A40,'I-pEC50'!$A:$BQ,MATCH(CR$1,'I-pEC50'!$A$1:$BQ$1,0),FALSE),"")</f>
        <v>6.2500000000000375E-2</v>
      </c>
      <c r="CS40" s="47">
        <f>_xlfn.IFNA(VLOOKUP($A40,'I-pEC50'!$A:$BQ,MATCH(CS$1,'I-pEC50'!$A$1:$BQ$1,0),FALSE),"")</f>
        <v>1</v>
      </c>
      <c r="CT40" s="47">
        <f>_xlfn.IFNA(VLOOKUP($A40,'I-pEC50'!$A:$BQ,MATCH(CT$1,'I-pEC50'!$A$1:$BQ$1,0),FALSE),"")</f>
        <v>1</v>
      </c>
      <c r="CU40" s="47">
        <f>_xlfn.IFNA(VLOOKUP($A40,'I-pEC50'!$A:$BQ,MATCH(CU$1,'I-pEC50'!$A$1:$BQ$1,0),FALSE),"")</f>
        <v>0.43750000000000006</v>
      </c>
      <c r="CV40" s="47">
        <f>_xlfn.IFNA(VLOOKUP($A40,'I-pEC50'!$A:$BQ,MATCH(CV$1,'I-pEC50'!$A$1:$BQ$1,0),FALSE),"")</f>
        <v>0</v>
      </c>
      <c r="CW40" s="47" t="str">
        <f>_xlfn.IFNA(VLOOKUP($A40,'I-pEC50'!$A:$BQ,MATCH(CW$1,'I-pEC50'!$A$1:$BQ$1,0),FALSE),"")</f>
        <v/>
      </c>
      <c r="CX40" s="47" t="str">
        <f>_xlfn.IFNA(VLOOKUP($A40,'I-pEC50'!$A:$BQ,MATCH(CX$1,'I-pEC50'!$A$1:$BQ$1,0),FALSE),"")</f>
        <v/>
      </c>
      <c r="CY40" s="105" t="str">
        <f>_xlfn.IFNA(VLOOKUP($A40,'B-pEC50'!$A:$IC,MATCH(CY$1,'B-pEC50'!$A$1:$IC$1,0),FALSE),"")</f>
        <v/>
      </c>
      <c r="CZ40" s="47">
        <f>_xlfn.IFNA(VLOOKUP($A40,'B-pEC50'!$A:$IC,MATCH(CZ$1,'B-pEC50'!$A$1:$IC$1,0),FALSE),"")</f>
        <v>8.1310000000000002</v>
      </c>
      <c r="DA40" s="47">
        <f>_xlfn.IFNA(VLOOKUP($A40,'B-pEC50'!$A:$IC,MATCH(DA$1,'B-pEC50'!$A$1:$IC$1,0),FALSE),"")</f>
        <v>8.8260000000000005</v>
      </c>
      <c r="DB40" s="47" t="str">
        <f>_xlfn.IFNA(VLOOKUP($A40,'B-pEC50'!$A:$IC,MATCH(DB$1,'B-pEC50'!$A$1:$IC$1,0),FALSE),"")</f>
        <v/>
      </c>
      <c r="DC40" s="47" t="str">
        <f>_xlfn.IFNA(VLOOKUP($A40,'I-pEC50'!$A:$IC,MATCH(DC$1,'I-pEC50'!$A$1:$IC$1,0),FALSE),"")</f>
        <v/>
      </c>
      <c r="DD40" s="47">
        <f>_xlfn.IFNA(VLOOKUP($A40,'I-pEC50'!$A:$IC,MATCH(DD$1,'I-pEC50'!$A$1:$IC$1,0),FALSE),"")</f>
        <v>9.3000000000000007</v>
      </c>
      <c r="DE40" s="47">
        <f>_xlfn.IFNA(VLOOKUP($A40,'I-pEC50'!$A:$IC,MATCH(DE$1,'I-pEC50'!$A$1:$IC$1,0),FALSE),"")</f>
        <v>10.59</v>
      </c>
      <c r="DF40" s="47" t="str">
        <f>_xlfn.IFNA(VLOOKUP($A40,'I-pEC50'!$A:$IC,MATCH(DF$1,'I-pEC50'!$A$1:$IC$1,0),FALSE),"")</f>
        <v/>
      </c>
      <c r="DG40" s="105" t="str">
        <f>_xlfn.IFNA(VLOOKUP($A40,'B-pEC50'!$A:$IC,MATCH(DG$1,'B-pEC50'!$A$1:$IC$1,0),FALSE),"")</f>
        <v/>
      </c>
      <c r="DH40" s="47">
        <f>_xlfn.IFNA(VLOOKUP($A40,'B-pEC50'!$A:$IC,MATCH(DH$1,'B-pEC50'!$A$1:$IC$1,0),FALSE),"")</f>
        <v>7.9784000000000006</v>
      </c>
      <c r="DI40" s="47">
        <f>_xlfn.IFNA(VLOOKUP($A40,'B-pEC50'!$A:$IC,MATCH(DI$1,'B-pEC50'!$A$1:$IC$1,0),FALSE),"")</f>
        <v>8.4504999999999999</v>
      </c>
      <c r="DJ40" s="47" t="str">
        <f>_xlfn.IFNA(VLOOKUP($A40,'B-pEC50'!$A:$IC,MATCH(DJ$1,'B-pEC50'!$A$1:$IC$1,0),FALSE),"")</f>
        <v/>
      </c>
      <c r="DK40" s="47" t="str">
        <f>_xlfn.IFNA(VLOOKUP($A40,'I-pEC50'!$A:$IC,MATCH(DK$1,'I-pEC50'!$A$1:$IC$1,0),FALSE),"")</f>
        <v/>
      </c>
      <c r="DL40" s="47">
        <f>_xlfn.IFNA(VLOOKUP($A40,'I-pEC50'!$A:$IC,MATCH(DL$1,'I-pEC50'!$A$1:$IC$1,0),FALSE),"")</f>
        <v>8.92</v>
      </c>
      <c r="DM40" s="47">
        <f>_xlfn.IFNA(VLOOKUP($A40,'I-pEC50'!$A:$IC,MATCH(DM$1,'I-pEC50'!$A$1:$IC$1,0),FALSE),"")</f>
        <v>9.7774999999999999</v>
      </c>
      <c r="DN40" s="47" t="str">
        <f>_xlfn.IFNA(VLOOKUP($A40,'I-pEC50'!$A:$IC,MATCH(DN$1,'I-pEC50'!$A$1:$IC$1,0),FALSE),"")</f>
        <v/>
      </c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</row>
    <row r="41" spans="1:139" s="49" customFormat="1" x14ac:dyDescent="0.2">
      <c r="A41" s="29" t="s">
        <v>15</v>
      </c>
      <c r="B41" s="333" t="str">
        <f>VLOOKUP($A41,BI!$A:$Q,MATCH(B$1,BI!$A$1:$Q$1,0),FALSE)</f>
        <v/>
      </c>
      <c r="C41" s="373">
        <f>VLOOKUP($A41,BI!$A:$Q,MATCH(C$1,BI!$A$1:$Q$1,0),FALSE)</f>
        <v>1</v>
      </c>
      <c r="D41" s="373">
        <f>VLOOKUP($A41,BI!$A:$Q,MATCH(D$1,BI!$A$1:$Q$1,0),FALSE)</f>
        <v>1</v>
      </c>
      <c r="E41" s="373">
        <f>VLOOKUP($A41,BI!$A:$Q,MATCH(E$1,BI!$A$1:$Q$1,0),FALSE)</f>
        <v>1</v>
      </c>
      <c r="F41" s="373">
        <f>VLOOKUP($A41,BI!$A:$Q,MATCH(F$1,BI!$A$1:$Q$1,0),FALSE)</f>
        <v>1</v>
      </c>
      <c r="G41" s="373" t="str">
        <f>VLOOKUP($A41,BI!$A:$Q,MATCH(G$1,BI!$A$1:$Q$1,0),FALSE)</f>
        <v/>
      </c>
      <c r="H41" s="373">
        <f>VLOOKUP($A41,BI!$A:$Q,MATCH(H$1,BI!$A$1:$Q$1,0),FALSE)</f>
        <v>1</v>
      </c>
      <c r="I41" s="373">
        <f>VLOOKUP($A41,BI!$A:$Q,MATCH(I$1,BI!$A$1:$Q$1,0),FALSE)</f>
        <v>1</v>
      </c>
      <c r="J41" s="373">
        <f>VLOOKUP($A41,BI!$A:$Q,MATCH(J$1,BI!$A$1:$Q$1,0),FALSE)</f>
        <v>1</v>
      </c>
      <c r="K41" s="373">
        <f>VLOOKUP($A41,BI!$A:$Q,MATCH(K$1,BI!$A$1:$Q$1,0),FALSE)</f>
        <v>1</v>
      </c>
      <c r="L41" s="373" t="str">
        <f>VLOOKUP($A41,BI!$A:$Q,MATCH(L$1,BI!$A$1:$Q$1,0),FALSE)</f>
        <v/>
      </c>
      <c r="M41" s="373">
        <f>VLOOKUP($A41,BI!$A:$Q,MATCH(M$1,BI!$A$1:$Q$1,0),FALSE)</f>
        <v>1</v>
      </c>
      <c r="N41" s="49">
        <f t="shared" si="2"/>
        <v>9</v>
      </c>
      <c r="O41" s="49" t="str">
        <f>VLOOKUP($A41,BI!$A:$Q,MATCH(O$1,BI!$A$1:$Q$1,0),FALSE)</f>
        <v/>
      </c>
      <c r="P41" s="37">
        <f>VLOOKUP($A41,BI!$A:$Q,MATCH(P$1,BI!$A$1:$Q$1,0),FALSE)</f>
        <v>1</v>
      </c>
      <c r="Q41" s="37">
        <f>VLOOKUP($A41,BI!$A:$Q,MATCH(Q$1,BI!$A$1:$Q$1,0),FALSE)</f>
        <v>1</v>
      </c>
      <c r="R41" s="37">
        <f>VLOOKUP($A41,BI!$A:$Q,MATCH(R$1,BI!$A$1:$Q$1,0),FALSE)</f>
        <v>1</v>
      </c>
      <c r="S41" s="37">
        <f t="shared" si="3"/>
        <v>3</v>
      </c>
      <c r="T41" s="61" cm="1">
        <f t="array" ref="T41">IFERROR(IF(N41&gt;2,RSQ(IF($B41:$M41&lt;&gt;"",AE41:AP41,""),IF($B41:$M41&lt;&gt;"",AQ41:BB41,"")),""),"")</f>
        <v>9.2427404758565479E-2</v>
      </c>
      <c r="U41" s="51" cm="1">
        <f t="array" ref="U41">IFERROR(IF($N41&gt;2,RSQ(IF($AE41:$AP41&lt;&gt;"",BC41:BN41,""),IF($AE41:$AP41&lt;&gt;"",BO41:BZ41,"")),""),"")</f>
        <v>9.2427404758566159E-2</v>
      </c>
      <c r="V41" s="51" cm="1">
        <f t="array" ref="V41">IFERROR(IF($N41&gt;2,RSQ(IF($B41:$M41&lt;&gt;"",CA41:CL41,""),IF($B41:$M41&lt;&gt;"",CM41:CX41,"")),""),"")</f>
        <v>9.2427404758565548E-2</v>
      </c>
      <c r="W41" s="61" cm="1">
        <f t="array" ref="W41">IFERROR(IF(AND($S41&gt;2,$N41&gt;2),RSQ(IF($B41:$M41&lt;&gt;"",AE41:AP41,""),IF($B41:$M41&lt;&gt;"",AQ41:BB41,"")),""),"")</f>
        <v>9.2427404758565479E-2</v>
      </c>
      <c r="X41" s="51" cm="1">
        <f t="array" ref="X41">IFERROR(IF(AND($S41&gt;2,$N41&gt;2),RSQ(IF($AE41:$AP41&lt;&gt;"",BC41:BN41,""),IF($AE41:$AP41&lt;&gt;"",BO41:BZ41,"")),""),"")</f>
        <v>9.2427404758566159E-2</v>
      </c>
      <c r="Y41" s="61" cm="1">
        <f t="array" ref="Y41">IFERROR(IF(COUNT(C41:G41)&gt;2,RSQ(IF($C41:$G41&lt;&gt;"",AF41:AJ41,""),IF($C41:$G41&lt;&gt;"",AR41:AV41,"")),""),"")</f>
        <v>0.18445437406802195</v>
      </c>
      <c r="Z41" s="51" cm="1">
        <f t="array" ref="Z41">IFERROR(IF(COUNT(C41:G41)&gt;2,RSQ(IF($C41:$G41&lt;&gt;"",BD41:BH41,""),IF($C41:$G41&lt;&gt;"",BP41:BT41,"")),""),"")</f>
        <v>0.18445437406802195</v>
      </c>
      <c r="AA41" s="51" cm="1">
        <f t="array" ref="AA41">IFERROR(IF(COUNT(H41:K41)&gt;2,RSQ(IF($H41:$K41&lt;&gt;"",AK41:AN41,""),IF($H41:$K41&lt;&gt;"",AW41:AZ41,"")),""),"")</f>
        <v>1.4226446402173216E-4</v>
      </c>
      <c r="AB41" s="51" cm="1">
        <f t="array" ref="AB41">IFERROR(IF(COUNT(H41:K41)&gt;2,RSQ(IF($H41:$K41&lt;&gt;"",BI41:BL41,""),IF($H41:$K41&lt;&gt;"",BU41:BX41,"")),""),"")</f>
        <v>1.4226446402170462E-4</v>
      </c>
      <c r="AC41" s="61" cm="1">
        <f t="array" ref="AC41">IFERROR(IF($S41&gt;2,RSQ(IF($O41:$R41&lt;&gt;"",CY41:DB41,""),IF($O41:$R41&lt;&gt;"",DC41:DF41,"")),""),"")</f>
        <v>0.33891805363673017</v>
      </c>
      <c r="AD41" s="51" cm="1">
        <f t="array" ref="AD41">IFERROR(IF($S41&gt;2,RSQ(IF($O41:$R41&lt;&gt;"",DG41:DJ41,""),IF($O41:$R41&lt;&gt;"",DK41:DN41,"")),""),"")</f>
        <v>0.89012606087757629</v>
      </c>
      <c r="AE41" s="44" t="str">
        <f>_xlfn.IFNA(VLOOKUP($A41,'B-pEC50'!$A:$BM,MATCH(AE$1,'B-pEC50'!$A$1:$BM$1,0),FALSE),"")</f>
        <v/>
      </c>
      <c r="AF41" s="46">
        <f>_xlfn.IFNA(VLOOKUP($A41,'B-pEC50'!$A:$BM,MATCH(AF$1,'B-pEC50'!$A$1:$BM$1,0),FALSE),"")</f>
        <v>8.4320000000000004</v>
      </c>
      <c r="AG41" s="46">
        <f>_xlfn.IFNA(VLOOKUP($A41,'B-pEC50'!$A:$BM,MATCH(AG$1,'B-pEC50'!$A$1:$BM$1,0),FALSE),"")</f>
        <v>8.4760000000000009</v>
      </c>
      <c r="AH41" s="46">
        <f>_xlfn.IFNA(VLOOKUP($A41,'B-pEC50'!$A:$BM,MATCH(AH$1,'B-pEC50'!$A$1:$BM$1,0),FALSE),"")</f>
        <v>8.3420000000000005</v>
      </c>
      <c r="AI41" s="46">
        <f>_xlfn.IFNA(VLOOKUP($A41,'B-pEC50'!$A:$BM,MATCH(AI$1,'B-pEC50'!$A$1:$BM$1,0),FALSE),"")</f>
        <v>9.0289999999999999</v>
      </c>
      <c r="AJ41" s="46" t="str">
        <f>_xlfn.IFNA(VLOOKUP($A41,'B-pEC50'!$A:$BM,MATCH(AJ$1,'B-pEC50'!$A$1:$BM$1,0),FALSE),"")</f>
        <v/>
      </c>
      <c r="AK41" s="45">
        <f>_xlfn.IFNA(VLOOKUP($A41,'B-pEC50'!$A:$BM,MATCH(AK$1,'B-pEC50'!$A$1:$BM$1,0),FALSE),"")</f>
        <v>7.2770000000000001</v>
      </c>
      <c r="AL41" s="45">
        <f>_xlfn.IFNA(VLOOKUP($A41,'B-pEC50'!$A:$BM,MATCH(AL$1,'B-pEC50'!$A$1:$BM$1,0),FALSE),"")</f>
        <v>7.0529999999999999</v>
      </c>
      <c r="AM41" s="45">
        <f>_xlfn.IFNA(VLOOKUP($A41,'B-pEC50'!$A:$BM,MATCH(AM$1,'B-pEC50'!$A$1:$BM$1,0),FALSE),"")</f>
        <v>7.3540000000000001</v>
      </c>
      <c r="AN41" s="46">
        <f>_xlfn.IFNA(VLOOKUP($A41,'B-pEC50'!$A:$BM,MATCH(AN$1,'B-pEC50'!$A$1:$BM$1,0),FALSE),"")</f>
        <v>6.4790000000000001</v>
      </c>
      <c r="AO41" s="45" t="str">
        <f>_xlfn.IFNA(VLOOKUP($A41,'B-pEC50'!$A:$BM,MATCH(AO$1,'B-pEC50'!$A$1:$BM$1,0),FALSE),"")</f>
        <v/>
      </c>
      <c r="AP41" s="45">
        <f>_xlfn.IFNA(VLOOKUP($A41,'B-pEC50'!$A:$BM,MATCH(AP$1,'B-pEC50'!$A$1:$BM$1,0),FALSE),"")</f>
        <v>9.1460000000000008</v>
      </c>
      <c r="AQ41" s="47" t="str">
        <f>_xlfn.IFNA(VLOOKUP($A41,'I-pEC50'!$A:$BM,MATCH(AQ$1,'I-pEC50'!$A$1:$BM$1,0),FALSE),"")</f>
        <v/>
      </c>
      <c r="AR41" s="47">
        <f>_xlfn.IFNA(VLOOKUP($A41,'I-pEC50'!$A:$BM,MATCH(AR$1,'I-pEC50'!$A$1:$BM$1,0),FALSE),"")</f>
        <v>8.33</v>
      </c>
      <c r="AS41" s="47">
        <f>_xlfn.IFNA(VLOOKUP($A41,'I-pEC50'!$A:$BM,MATCH(AS$1,'I-pEC50'!$A$1:$BM$1,0),FALSE),"")</f>
        <v>8.33</v>
      </c>
      <c r="AT41" s="47">
        <f>_xlfn.IFNA(VLOOKUP($A41,'I-pEC50'!$A:$BM,MATCH(AT$1,'I-pEC50'!$A$1:$BM$1,0),FALSE),"")</f>
        <v>8.49</v>
      </c>
      <c r="AU41" s="47">
        <f>_xlfn.IFNA(VLOOKUP($A41,'I-pEC50'!$A:$BM,MATCH(AU$1,'I-pEC50'!$A$1:$BM$1,0),FALSE),"")</f>
        <v>8.49</v>
      </c>
      <c r="AV41" s="47" t="str">
        <f>_xlfn.IFNA(VLOOKUP($A41,'I-pEC50'!$A:$BM,MATCH(AV$1,'I-pEC50'!$A$1:$BM$1,0),FALSE),"")</f>
        <v/>
      </c>
      <c r="AW41" s="47">
        <f>_xlfn.IFNA(VLOOKUP($A41,'I-pEC50'!$A:$BM,MATCH(AW$1,'I-pEC50'!$A$1:$BM$1,0),FALSE),"")</f>
        <v>8.43</v>
      </c>
      <c r="AX41" s="47">
        <f>_xlfn.IFNA(VLOOKUP($A41,'I-pEC50'!$A:$BM,MATCH(AX$1,'I-pEC50'!$A$1:$BM$1,0),FALSE),"")</f>
        <v>8.43</v>
      </c>
      <c r="AY41" s="47">
        <f>_xlfn.IFNA(VLOOKUP($A41,'I-pEC50'!$A:$BM,MATCH(AY$1,'I-pEC50'!$A$1:$BM$1,0),FALSE),"")</f>
        <v>8.32</v>
      </c>
      <c r="AZ41" s="47">
        <f>_xlfn.IFNA(VLOOKUP($A41,'I-pEC50'!$A:$BM,MATCH(AZ$1,'I-pEC50'!$A$1:$BM$1,0),FALSE),"")</f>
        <v>8.3699999999999992</v>
      </c>
      <c r="BA41" s="47" t="str">
        <f>_xlfn.IFNA(VLOOKUP($A41,'I-pEC50'!$A:$BM,MATCH(BA$1,'I-pEC50'!$A$1:$BM$1,0),FALSE),"")</f>
        <v/>
      </c>
      <c r="BB41" s="47">
        <f>_xlfn.IFNA(VLOOKUP($A41,'I-pEC50'!$A:$BM,MATCH(BB$1,'I-pEC50'!$A$1:$BM$1,0),FALSE),"")</f>
        <v>8.44</v>
      </c>
      <c r="BC41" s="40" t="str">
        <f>_xlfn.IFNA(VLOOKUP($A41,'B-pEC50'!$A:$BM,MATCH(BC$1,'B-pEC50'!$A$1:$BM$1,0),FALSE),"")</f>
        <v/>
      </c>
      <c r="BD41" s="41">
        <f>_xlfn.IFNA(VLOOKUP($A41,'B-pEC50'!$A:$BM,MATCH(BD$1,'B-pEC50'!$A$1:$BM$1,0),FALSE),"")</f>
        <v>0.59132007233273065</v>
      </c>
      <c r="BE41" s="41">
        <f>_xlfn.IFNA(VLOOKUP($A41,'B-pEC50'!$A:$BM,MATCH(BE$1,'B-pEC50'!$A$1:$BM$1,0),FALSE),"")</f>
        <v>0.60126582278481033</v>
      </c>
      <c r="BF41" s="41">
        <f>_xlfn.IFNA(VLOOKUP($A41,'B-pEC50'!$A:$BM,MATCH(BF$1,'B-pEC50'!$A$1:$BM$1,0),FALSE),"")</f>
        <v>0.57097649186256794</v>
      </c>
      <c r="BG41" s="41">
        <f>_xlfn.IFNA(VLOOKUP($A41,'B-pEC50'!$A:$BM,MATCH(BG$1,'B-pEC50'!$A$1:$BM$1,0),FALSE),"")</f>
        <v>0.72626582278481011</v>
      </c>
      <c r="BH41" s="41" t="str">
        <f>_xlfn.IFNA(VLOOKUP($A41,'B-pEC50'!$A:$BM,MATCH(BH$1,'B-pEC50'!$A$1:$BM$1,0),FALSE),"")</f>
        <v/>
      </c>
      <c r="BI41" s="41">
        <f>_xlfn.IFNA(VLOOKUP($A41,'B-pEC50'!$A:$BM,MATCH(BI$1,'B-pEC50'!$A$1:$BM$1,0),FALSE),"")</f>
        <v>0.33024412296564198</v>
      </c>
      <c r="BJ41" s="41">
        <f>_xlfn.IFNA(VLOOKUP($A41,'B-pEC50'!$A:$BM,MATCH(BJ$1,'B-pEC50'!$A$1:$BM$1,0),FALSE),"")</f>
        <v>0.27961121157323687</v>
      </c>
      <c r="BK41" s="41">
        <f>_xlfn.IFNA(VLOOKUP($A41,'B-pEC50'!$A:$BM,MATCH(BK$1,'B-pEC50'!$A$1:$BM$1,0),FALSE),"")</f>
        <v>0.34764918625678121</v>
      </c>
      <c r="BL41" s="41">
        <f>_xlfn.IFNA(VLOOKUP($A41,'B-pEC50'!$A:$BM,MATCH(BL$1,'B-pEC50'!$A$1:$BM$1,0),FALSE),"")</f>
        <v>0.14986437613019896</v>
      </c>
      <c r="BM41" s="41" t="str">
        <f>_xlfn.IFNA(VLOOKUP($A41,'B-pEC50'!$A:$BM,MATCH(BM$1,'B-pEC50'!$A$1:$BM$1,0),FALSE),"")</f>
        <v/>
      </c>
      <c r="BN41" s="41">
        <f>_xlfn.IFNA(VLOOKUP($A41,'B-pEC50'!$A:$BM,MATCH(BN$1,'B-pEC50'!$A$1:$BM$1,0),FALSE),"")</f>
        <v>0.75271247739602187</v>
      </c>
      <c r="BO41" s="47" t="str">
        <f>_xlfn.IFNA(VLOOKUP($A41,'I-pEC50'!$A:$BM,MATCH(BO$1,'I-pEC50'!$A$1:$BM$1,0),FALSE),"")</f>
        <v/>
      </c>
      <c r="BP41" s="47">
        <f>_xlfn.IFNA(VLOOKUP($A41,'I-pEC50'!$A:$BM,MATCH(BP$1,'I-pEC50'!$A$1:$BM$1,0),FALSE),"")</f>
        <v>0.53206239168110925</v>
      </c>
      <c r="BQ41" s="47">
        <f>_xlfn.IFNA(VLOOKUP($A41,'I-pEC50'!$A:$BM,MATCH(BQ$1,'I-pEC50'!$A$1:$BM$1,0),FALSE),"")</f>
        <v>0.53206239168110925</v>
      </c>
      <c r="BR41" s="47">
        <f>_xlfn.IFNA(VLOOKUP($A41,'I-pEC50'!$A:$BM,MATCH(BR$1,'I-pEC50'!$A$1:$BM$1,0),FALSE),"")</f>
        <v>0.55979202772963621</v>
      </c>
      <c r="BS41" s="47">
        <f>_xlfn.IFNA(VLOOKUP($A41,'I-pEC50'!$A:$BM,MATCH(BS$1,'I-pEC50'!$A$1:$BM$1,0),FALSE),"")</f>
        <v>0.55979202772963621</v>
      </c>
      <c r="BT41" s="47" t="str">
        <f>_xlfn.IFNA(VLOOKUP($A41,'I-pEC50'!$A:$BM,MATCH(BT$1,'I-pEC50'!$A$1:$BM$1,0),FALSE),"")</f>
        <v/>
      </c>
      <c r="BU41" s="47">
        <f>_xlfn.IFNA(VLOOKUP($A41,'I-pEC50'!$A:$BM,MATCH(BU$1,'I-pEC50'!$A$1:$BM$1,0),FALSE),"")</f>
        <v>0.5493934142114385</v>
      </c>
      <c r="BV41" s="47">
        <f>_xlfn.IFNA(VLOOKUP($A41,'I-pEC50'!$A:$BM,MATCH(BV$1,'I-pEC50'!$A$1:$BM$1,0),FALSE),"")</f>
        <v>0.5493934142114385</v>
      </c>
      <c r="BW41" s="47">
        <f>_xlfn.IFNA(VLOOKUP($A41,'I-pEC50'!$A:$BM,MATCH(BW$1,'I-pEC50'!$A$1:$BM$1,0),FALSE),"")</f>
        <v>0.53032928942807633</v>
      </c>
      <c r="BX41" s="47">
        <f>_xlfn.IFNA(VLOOKUP($A41,'I-pEC50'!$A:$BM,MATCH(BX$1,'I-pEC50'!$A$1:$BM$1,0),FALSE),"")</f>
        <v>0.53899480069324079</v>
      </c>
      <c r="BY41" s="47" t="str">
        <f>_xlfn.IFNA(VLOOKUP($A41,'I-pEC50'!$A:$BM,MATCH(BY$1,'I-pEC50'!$A$1:$BM$1,0),FALSE),"")</f>
        <v/>
      </c>
      <c r="BZ41" s="47">
        <f>_xlfn.IFNA(VLOOKUP($A41,'I-pEC50'!$A:$BM,MATCH(BZ$1,'I-pEC50'!$A$1:$BM$1,0),FALSE),"")</f>
        <v>0.55112651646447142</v>
      </c>
      <c r="CA41" s="40" t="str">
        <f>_xlfn.IFNA(VLOOKUP($A41,'B-pEC50'!$A:$BM,MATCH(CA$1,'B-pEC50'!$A$1:$BM$1,0),FALSE),"")</f>
        <v/>
      </c>
      <c r="CB41" s="41">
        <f>_xlfn.IFNA(VLOOKUP($A41,'B-pEC50'!$A:$BM,MATCH(CB$1,'B-pEC50'!$A$1:$BM$1,0),FALSE),"")</f>
        <v>0.73228346456692905</v>
      </c>
      <c r="CC41" s="41">
        <f>_xlfn.IFNA(VLOOKUP($A41,'B-pEC50'!$A:$BM,MATCH(CC$1,'B-pEC50'!$A$1:$BM$1,0),FALSE),"")</f>
        <v>0.74878140232470947</v>
      </c>
      <c r="CD41" s="41">
        <f>_xlfn.IFNA(VLOOKUP($A41,'B-pEC50'!$A:$BM,MATCH(CD$1,'B-pEC50'!$A$1:$BM$1,0),FALSE),"")</f>
        <v>0.69853768278965123</v>
      </c>
      <c r="CE41" s="41">
        <f>_xlfn.IFNA(VLOOKUP($A41,'B-pEC50'!$A:$BM,MATCH(CE$1,'B-pEC50'!$A$1:$BM$1,0),FALSE),"")</f>
        <v>0.95613048368953846</v>
      </c>
      <c r="CF41" s="41" t="str">
        <f>_xlfn.IFNA(VLOOKUP($A41,'B-pEC50'!$A:$BM,MATCH(CF$1,'B-pEC50'!$A$1:$BM$1,0),FALSE),"")</f>
        <v/>
      </c>
      <c r="CG41" s="41">
        <f>_xlfn.IFNA(VLOOKUP($A41,'B-pEC50'!$A:$BM,MATCH(CG$1,'B-pEC50'!$A$1:$BM$1,0),FALSE),"")</f>
        <v>0.29921259842519676</v>
      </c>
      <c r="CH41" s="41">
        <f>_xlfn.IFNA(VLOOKUP($A41,'B-pEC50'!$A:$BM,MATCH(CH$1,'B-pEC50'!$A$1:$BM$1,0),FALSE),"")</f>
        <v>0.21522309711286078</v>
      </c>
      <c r="CI41" s="41">
        <f>_xlfn.IFNA(VLOOKUP($A41,'B-pEC50'!$A:$BM,MATCH(CI$1,'B-pEC50'!$A$1:$BM$1,0),FALSE),"")</f>
        <v>0.32808398950131223</v>
      </c>
      <c r="CJ41" s="41">
        <f>_xlfn.IFNA(VLOOKUP($A41,'B-pEC50'!$A:$BM,MATCH(CJ$1,'B-pEC50'!$A$1:$BM$1,0),FALSE),"")</f>
        <v>0</v>
      </c>
      <c r="CK41" s="41" t="str">
        <f>_xlfn.IFNA(VLOOKUP($A41,'B-pEC50'!$A:$BM,MATCH(CK$1,'B-pEC50'!$A$1:$BM$1,0),FALSE),"")</f>
        <v/>
      </c>
      <c r="CL41" s="41">
        <f>_xlfn.IFNA(VLOOKUP($A41,'B-pEC50'!$A:$BM,MATCH(CL$1,'B-pEC50'!$A$1:$BM$1,0),FALSE),"")</f>
        <v>1</v>
      </c>
      <c r="CM41" s="47" t="str">
        <f>_xlfn.IFNA(VLOOKUP($A41,'I-pEC50'!$A:$BQ,MATCH(CM$1,'I-pEC50'!$A$1:$BQ$1,0),FALSE),"")</f>
        <v/>
      </c>
      <c r="CN41" s="47">
        <f>_xlfn.IFNA(VLOOKUP($A41,'I-pEC50'!$A:$BQ,MATCH(CN$1,'I-pEC50'!$A$1:$BQ$1,0),FALSE),"")</f>
        <v>5.8823529411763477E-2</v>
      </c>
      <c r="CO41" s="47">
        <f>_xlfn.IFNA(VLOOKUP($A41,'I-pEC50'!$A:$BQ,MATCH(CO$1,'I-pEC50'!$A$1:$BQ$1,0),FALSE),"")</f>
        <v>5.8823529411763477E-2</v>
      </c>
      <c r="CP41" s="47">
        <f>_xlfn.IFNA(VLOOKUP($A41,'I-pEC50'!$A:$BQ,MATCH(CP$1,'I-pEC50'!$A$1:$BQ$1,0),FALSE),"")</f>
        <v>1</v>
      </c>
      <c r="CQ41" s="47">
        <f>_xlfn.IFNA(VLOOKUP($A41,'I-pEC50'!$A:$BQ,MATCH(CQ$1,'I-pEC50'!$A$1:$BQ$1,0),FALSE),"")</f>
        <v>1</v>
      </c>
      <c r="CR41" s="47" t="str">
        <f>_xlfn.IFNA(VLOOKUP($A41,'I-pEC50'!$A:$BQ,MATCH(CR$1,'I-pEC50'!$A$1:$BQ$1,0),FALSE),"")</f>
        <v/>
      </c>
      <c r="CS41" s="47">
        <f>_xlfn.IFNA(VLOOKUP($A41,'I-pEC50'!$A:$BQ,MATCH(CS$1,'I-pEC50'!$A$1:$BQ$1,0),FALSE),"")</f>
        <v>0.64705882352940869</v>
      </c>
      <c r="CT41" s="47">
        <f>_xlfn.IFNA(VLOOKUP($A41,'I-pEC50'!$A:$BQ,MATCH(CT$1,'I-pEC50'!$A$1:$BQ$1,0),FALSE),"")</f>
        <v>0.64705882352940869</v>
      </c>
      <c r="CU41" s="47">
        <f>_xlfn.IFNA(VLOOKUP($A41,'I-pEC50'!$A:$BQ,MATCH(CU$1,'I-pEC50'!$A$1:$BQ$1,0),FALSE),"")</f>
        <v>0</v>
      </c>
      <c r="CV41" s="47">
        <f>_xlfn.IFNA(VLOOKUP($A41,'I-pEC50'!$A:$BQ,MATCH(CV$1,'I-pEC50'!$A$1:$BQ$1,0),FALSE),"")</f>
        <v>0.29411764705881738</v>
      </c>
      <c r="CW41" s="47" t="str">
        <f>_xlfn.IFNA(VLOOKUP($A41,'I-pEC50'!$A:$BQ,MATCH(CW$1,'I-pEC50'!$A$1:$BQ$1,0),FALSE),"")</f>
        <v/>
      </c>
      <c r="CX41" s="47">
        <f>_xlfn.IFNA(VLOOKUP($A41,'I-pEC50'!$A:$BQ,MATCH(CX$1,'I-pEC50'!$A$1:$BQ$1,0),FALSE),"")</f>
        <v>0.70588235294117219</v>
      </c>
      <c r="CY41" s="105" t="str">
        <f>_xlfn.IFNA(VLOOKUP($A41,'B-pEC50'!$A:$IC,MATCH(CY$1,'B-pEC50'!$A$1:$IC$1,0),FALSE),"")</f>
        <v/>
      </c>
      <c r="CZ41" s="47">
        <f>_xlfn.IFNA(VLOOKUP($A41,'B-pEC50'!$A:$IC,MATCH(CZ$1,'B-pEC50'!$A$1:$IC$1,0),FALSE),"")</f>
        <v>9.0289999999999999</v>
      </c>
      <c r="DA41" s="47">
        <f>_xlfn.IFNA(VLOOKUP($A41,'B-pEC50'!$A:$IC,MATCH(DA$1,'B-pEC50'!$A$1:$IC$1,0),FALSE),"")</f>
        <v>7.3540000000000001</v>
      </c>
      <c r="DB41" s="47">
        <f>_xlfn.IFNA(VLOOKUP($A41,'B-pEC50'!$A:$IC,MATCH(DB$1,'B-pEC50'!$A$1:$IC$1,0),FALSE),"")</f>
        <v>9.1460000000000008</v>
      </c>
      <c r="DC41" s="47" t="str">
        <f>_xlfn.IFNA(VLOOKUP($A41,'I-pEC50'!$A:$IC,MATCH(DC$1,'I-pEC50'!$A$1:$IC$1,0),FALSE),"")</f>
        <v/>
      </c>
      <c r="DD41" s="47">
        <f>_xlfn.IFNA(VLOOKUP($A41,'I-pEC50'!$A:$IC,MATCH(DD$1,'I-pEC50'!$A$1:$IC$1,0),FALSE),"")</f>
        <v>8.49</v>
      </c>
      <c r="DE41" s="47">
        <f>_xlfn.IFNA(VLOOKUP($A41,'I-pEC50'!$A:$IC,MATCH(DE$1,'I-pEC50'!$A$1:$IC$1,0),FALSE),"")</f>
        <v>8.43</v>
      </c>
      <c r="DF41" s="47">
        <f>_xlfn.IFNA(VLOOKUP($A41,'I-pEC50'!$A:$IC,MATCH(DF$1,'I-pEC50'!$A$1:$IC$1,0),FALSE),"")</f>
        <v>8.44</v>
      </c>
      <c r="DG41" s="105" t="str">
        <f>_xlfn.IFNA(VLOOKUP($A41,'B-pEC50'!$A:$IC,MATCH(DG$1,'B-pEC50'!$A$1:$IC$1,0),FALSE),"")</f>
        <v/>
      </c>
      <c r="DH41" s="47">
        <f>_xlfn.IFNA(VLOOKUP($A41,'B-pEC50'!$A:$IC,MATCH(DH$1,'B-pEC50'!$A$1:$IC$1,0),FALSE),"")</f>
        <v>8.5697499999999991</v>
      </c>
      <c r="DI41" s="47">
        <f>_xlfn.IFNA(VLOOKUP($A41,'B-pEC50'!$A:$IC,MATCH(DI$1,'B-pEC50'!$A$1:$IC$1,0),FALSE),"")</f>
        <v>7.0407500000000001</v>
      </c>
      <c r="DJ41" s="47">
        <f>_xlfn.IFNA(VLOOKUP($A41,'B-pEC50'!$A:$IC,MATCH(DJ$1,'B-pEC50'!$A$1:$IC$1,0),FALSE),"")</f>
        <v>9.1460000000000008</v>
      </c>
      <c r="DK41" s="47" t="str">
        <f>_xlfn.IFNA(VLOOKUP($A41,'I-pEC50'!$A:$IC,MATCH(DK$1,'I-pEC50'!$A$1:$IC$1,0),FALSE),"")</f>
        <v/>
      </c>
      <c r="DL41" s="47">
        <f>_xlfn.IFNA(VLOOKUP($A41,'I-pEC50'!$A:$IC,MATCH(DL$1,'I-pEC50'!$A$1:$IC$1,0),FALSE),"")</f>
        <v>8.41</v>
      </c>
      <c r="DM41" s="47">
        <f>_xlfn.IFNA(VLOOKUP($A41,'I-pEC50'!$A:$IC,MATCH(DM$1,'I-pEC50'!$A$1:$IC$1,0),FALSE),"")</f>
        <v>8.3874999999999993</v>
      </c>
      <c r="DN41" s="47">
        <f>_xlfn.IFNA(VLOOKUP($A41,'I-pEC50'!$A:$IC,MATCH(DN$1,'I-pEC50'!$A$1:$IC$1,0),FALSE),"")</f>
        <v>8.44</v>
      </c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</row>
    <row r="42" spans="1:139" s="49" customFormat="1" x14ac:dyDescent="0.2">
      <c r="A42" s="29" t="s">
        <v>170</v>
      </c>
      <c r="B42" s="333" t="str">
        <f>VLOOKUP($A42,BI!$A:$Q,MATCH(B$1,BI!$A$1:$Q$1,0),FALSE)</f>
        <v/>
      </c>
      <c r="C42" s="373">
        <f>VLOOKUP($A42,BI!$A:$Q,MATCH(C$1,BI!$A$1:$Q$1,0),FALSE)</f>
        <v>1</v>
      </c>
      <c r="D42" s="373">
        <f>VLOOKUP($A42,BI!$A:$Q,MATCH(D$1,BI!$A$1:$Q$1,0),FALSE)</f>
        <v>1</v>
      </c>
      <c r="E42" s="373">
        <f>VLOOKUP($A42,BI!$A:$Q,MATCH(E$1,BI!$A$1:$Q$1,0),FALSE)</f>
        <v>1</v>
      </c>
      <c r="F42" s="373">
        <f>VLOOKUP($A42,BI!$A:$Q,MATCH(F$1,BI!$A$1:$Q$1,0),FALSE)</f>
        <v>1</v>
      </c>
      <c r="G42" s="373" t="str">
        <f>VLOOKUP($A42,BI!$A:$Q,MATCH(G$1,BI!$A$1:$Q$1,0),FALSE)</f>
        <v/>
      </c>
      <c r="H42" s="373">
        <f>VLOOKUP($A42,BI!$A:$Q,MATCH(H$1,BI!$A$1:$Q$1,0),FALSE)</f>
        <v>1</v>
      </c>
      <c r="I42" s="373">
        <f>VLOOKUP($A42,BI!$A:$Q,MATCH(I$1,BI!$A$1:$Q$1,0),FALSE)</f>
        <v>1</v>
      </c>
      <c r="J42" s="373">
        <f>VLOOKUP($A42,BI!$A:$Q,MATCH(J$1,BI!$A$1:$Q$1,0),FALSE)</f>
        <v>1</v>
      </c>
      <c r="K42" s="373">
        <f>VLOOKUP($A42,BI!$A:$Q,MATCH(K$1,BI!$A$1:$Q$1,0),FALSE)</f>
        <v>1</v>
      </c>
      <c r="L42" s="373">
        <f>VLOOKUP($A42,BI!$A:$Q,MATCH(L$1,BI!$A$1:$Q$1,0),FALSE)</f>
        <v>1</v>
      </c>
      <c r="M42" s="373">
        <f>VLOOKUP($A42,BI!$A:$Q,MATCH(M$1,BI!$A$1:$Q$1,0),FALSE)</f>
        <v>1</v>
      </c>
      <c r="N42" s="49">
        <f t="shared" si="2"/>
        <v>10</v>
      </c>
      <c r="O42" s="49" t="str">
        <f>VLOOKUP($A42,BI!$A:$Q,MATCH(O$1,BI!$A$1:$Q$1,0),FALSE)</f>
        <v/>
      </c>
      <c r="P42" s="37">
        <f>VLOOKUP($A42,BI!$A:$Q,MATCH(P$1,BI!$A$1:$Q$1,0),FALSE)</f>
        <v>1</v>
      </c>
      <c r="Q42" s="37">
        <f>VLOOKUP($A42,BI!$A:$Q,MATCH(Q$1,BI!$A$1:$Q$1,0),FALSE)</f>
        <v>1</v>
      </c>
      <c r="R42" s="37">
        <f>VLOOKUP($A42,BI!$A:$Q,MATCH(R$1,BI!$A$1:$Q$1,0),FALSE)</f>
        <v>1</v>
      </c>
      <c r="S42" s="37">
        <f t="shared" si="3"/>
        <v>3</v>
      </c>
      <c r="T42" s="61" cm="1">
        <f t="array" ref="T42">IFERROR(IF(N42&gt;2,RSQ(IF($B42:$M42&lt;&gt;"",AE42:AP42,""),IF($B42:$M42&lt;&gt;"",AQ42:BB42,"")),""),"")</f>
        <v>4.8868304246428837E-2</v>
      </c>
      <c r="U42" s="51" cm="1">
        <f t="array" ref="U42">IFERROR(IF($N42&gt;2,RSQ(IF($AE42:$AP42&lt;&gt;"",BC42:BN42,""),IF($AE42:$AP42&lt;&gt;"",BO42:BZ42,"")),""),"")</f>
        <v>4.8868304246428775E-2</v>
      </c>
      <c r="V42" s="51" cm="1">
        <f t="array" ref="V42">IFERROR(IF($N42&gt;2,RSQ(IF($B42:$M42&lt;&gt;"",CA42:CL42,""),IF($B42:$M42&lt;&gt;"",CM42:CX42,"")),""),"")</f>
        <v>4.8868304246428872E-2</v>
      </c>
      <c r="W42" s="61" cm="1">
        <f t="array" ref="W42">IFERROR(IF(AND($S42&gt;2,$N42&gt;2),RSQ(IF($B42:$M42&lt;&gt;"",AE42:AP42,""),IF($B42:$M42&lt;&gt;"",AQ42:BB42,"")),""),"")</f>
        <v>4.8868304246428837E-2</v>
      </c>
      <c r="X42" s="51" cm="1">
        <f t="array" ref="X42">IFERROR(IF(AND($S42&gt;2,$N42&gt;2),RSQ(IF($AE42:$AP42&lt;&gt;"",BC42:BN42,""),IF($AE42:$AP42&lt;&gt;"",BO42:BZ42,"")),""),"")</f>
        <v>4.8868304246428775E-2</v>
      </c>
      <c r="Y42" s="61" cm="1">
        <f t="array" ref="Y42">IFERROR(IF(COUNT(C42:G42)&gt;2,RSQ(IF($C42:$G42&lt;&gt;"",AF42:AJ42,""),IF($C42:$G42&lt;&gt;"",AR42:AV42,"")),""),"")</f>
        <v>0.54246468851287399</v>
      </c>
      <c r="Z42" s="51" cm="1">
        <f t="array" ref="Z42">IFERROR(IF(COUNT(C42:G42)&gt;2,RSQ(IF($C42:$G42&lt;&gt;"",BD42:BH42,""),IF($C42:$G42&lt;&gt;"",BP42:BT42,"")),""),"")</f>
        <v>0.54246468851287399</v>
      </c>
      <c r="AA42" s="51" cm="1">
        <f t="array" ref="AA42">IFERROR(IF(COUNT(H42:K42)&gt;2,RSQ(IF($H42:$K42&lt;&gt;"",AK42:AN42,""),IF($H42:$K42&lt;&gt;"",AW42:AZ42,"")),""),"")</f>
        <v>0.67707519153907103</v>
      </c>
      <c r="AB42" s="51" cm="1">
        <f t="array" ref="AB42">IFERROR(IF(COUNT(H42:K42)&gt;2,RSQ(IF($H42:$K42&lt;&gt;"",BI42:BL42,""),IF($H42:$K42&lt;&gt;"",BU42:BX42,"")),""),"")</f>
        <v>0.67707519153907103</v>
      </c>
      <c r="AC42" s="61" cm="1">
        <f t="array" ref="AC42">IFERROR(IF($S42&gt;2,RSQ(IF($O42:$R42&lt;&gt;"",CY42:DB42,""),IF($O42:$R42&lt;&gt;"",DC42:DF42,"")),""),"")</f>
        <v>0.52925044758455775</v>
      </c>
      <c r="AD42" s="51" cm="1">
        <f t="array" ref="AD42">IFERROR(IF($S42&gt;2,RSQ(IF($O42:$R42&lt;&gt;"",DG42:DJ42,""),IF($O42:$R42&lt;&gt;"",DK42:DN42,"")),""),"")</f>
        <v>0.52789404539514551</v>
      </c>
      <c r="AE42" s="44" t="str">
        <f>_xlfn.IFNA(VLOOKUP($A42,'B-pEC50'!$A:$BM,MATCH(AE$1,'B-pEC50'!$A$1:$BM$1,0),FALSE),"")</f>
        <v/>
      </c>
      <c r="AF42" s="46">
        <f>_xlfn.IFNA(VLOOKUP($A42,'B-pEC50'!$A:$BM,MATCH(AF$1,'B-pEC50'!$A$1:$BM$1,0),FALSE),"")</f>
        <v>6.43</v>
      </c>
      <c r="AG42" s="46">
        <f>_xlfn.IFNA(VLOOKUP($A42,'B-pEC50'!$A:$BM,MATCH(AG$1,'B-pEC50'!$A$1:$BM$1,0),FALSE),"")</f>
        <v>7.3659999999999997</v>
      </c>
      <c r="AH42" s="46">
        <f>_xlfn.IFNA(VLOOKUP($A42,'B-pEC50'!$A:$BM,MATCH(AH$1,'B-pEC50'!$A$1:$BM$1,0),FALSE),"")</f>
        <v>8</v>
      </c>
      <c r="AI42" s="46">
        <f>_xlfn.IFNA(VLOOKUP($A42,'B-pEC50'!$A:$BM,MATCH(AI$1,'B-pEC50'!$A$1:$BM$1,0),FALSE),"")</f>
        <v>7.46</v>
      </c>
      <c r="AJ42" s="46" t="str">
        <f>_xlfn.IFNA(VLOOKUP($A42,'B-pEC50'!$A:$BM,MATCH(AJ$1,'B-pEC50'!$A$1:$BM$1,0),FALSE),"")</f>
        <v/>
      </c>
      <c r="AK42" s="45">
        <f>_xlfn.IFNA(VLOOKUP($A42,'B-pEC50'!$A:$BM,MATCH(AK$1,'B-pEC50'!$A$1:$BM$1,0),FALSE),"")</f>
        <v>8.3209999999999997</v>
      </c>
      <c r="AL42" s="45">
        <f>_xlfn.IFNA(VLOOKUP($A42,'B-pEC50'!$A:$BM,MATCH(AL$1,'B-pEC50'!$A$1:$BM$1,0),FALSE),"")</f>
        <v>8.2739999999999991</v>
      </c>
      <c r="AM42" s="45">
        <f>_xlfn.IFNA(VLOOKUP($A42,'B-pEC50'!$A:$BM,MATCH(AM$1,'B-pEC50'!$A$1:$BM$1,0),FALSE),"")</f>
        <v>7.9459999999999997</v>
      </c>
      <c r="AN42" s="46">
        <f>_xlfn.IFNA(VLOOKUP($A42,'B-pEC50'!$A:$BM,MATCH(AN$1,'B-pEC50'!$A$1:$BM$1,0),FALSE),"")</f>
        <v>9.2929999999999993</v>
      </c>
      <c r="AO42" s="45">
        <f>_xlfn.IFNA(VLOOKUP($A42,'B-pEC50'!$A:$BM,MATCH(AO$1,'B-pEC50'!$A$1:$BM$1,0),FALSE),"")</f>
        <v>9.5139999999999993</v>
      </c>
      <c r="AP42" s="45">
        <f>_xlfn.IFNA(VLOOKUP($A42,'B-pEC50'!$A:$BM,MATCH(AP$1,'B-pEC50'!$A$1:$BM$1,0),FALSE),"")</f>
        <v>8.0370000000000008</v>
      </c>
      <c r="AQ42" s="47" t="str">
        <f>_xlfn.IFNA(VLOOKUP($A42,'I-pEC50'!$A:$BM,MATCH(AQ$1,'I-pEC50'!$A$1:$BM$1,0),FALSE),"")</f>
        <v/>
      </c>
      <c r="AR42" s="47">
        <f>_xlfn.IFNA(VLOOKUP($A42,'I-pEC50'!$A:$BM,MATCH(AR$1,'I-pEC50'!$A$1:$BM$1,0),FALSE),"")</f>
        <v>8.0399999999999991</v>
      </c>
      <c r="AS42" s="47">
        <f>_xlfn.IFNA(VLOOKUP($A42,'I-pEC50'!$A:$BM,MATCH(AS$1,'I-pEC50'!$A$1:$BM$1,0),FALSE),"")</f>
        <v>8.0399999999999991</v>
      </c>
      <c r="AT42" s="47">
        <f>_xlfn.IFNA(VLOOKUP($A42,'I-pEC50'!$A:$BM,MATCH(AT$1,'I-pEC50'!$A$1:$BM$1,0),FALSE),"")</f>
        <v>7.78</v>
      </c>
      <c r="AU42" s="47">
        <f>_xlfn.IFNA(VLOOKUP($A42,'I-pEC50'!$A:$BM,MATCH(AU$1,'I-pEC50'!$A$1:$BM$1,0),FALSE),"")</f>
        <v>7.78</v>
      </c>
      <c r="AV42" s="47" t="str">
        <f>_xlfn.IFNA(VLOOKUP($A42,'I-pEC50'!$A:$BM,MATCH(AV$1,'I-pEC50'!$A$1:$BM$1,0),FALSE),"")</f>
        <v/>
      </c>
      <c r="AW42" s="47">
        <f>_xlfn.IFNA(VLOOKUP($A42,'I-pEC50'!$A:$BM,MATCH(AW$1,'I-pEC50'!$A$1:$BM$1,0),FALSE),"")</f>
        <v>8.93</v>
      </c>
      <c r="AX42" s="47">
        <f>_xlfn.IFNA(VLOOKUP($A42,'I-pEC50'!$A:$BM,MATCH(AX$1,'I-pEC50'!$A$1:$BM$1,0),FALSE),"")</f>
        <v>8.93</v>
      </c>
      <c r="AY42" s="47">
        <f>_xlfn.IFNA(VLOOKUP($A42,'I-pEC50'!$A:$BM,MATCH(AY$1,'I-pEC50'!$A$1:$BM$1,0),FALSE),"")</f>
        <v>8.59</v>
      </c>
      <c r="AZ42" s="47">
        <f>_xlfn.IFNA(VLOOKUP($A42,'I-pEC50'!$A:$BM,MATCH(AZ$1,'I-pEC50'!$A$1:$BM$1,0),FALSE),"")</f>
        <v>7.83</v>
      </c>
      <c r="BA42" s="47">
        <f>_xlfn.IFNA(VLOOKUP($A42,'I-pEC50'!$A:$BM,MATCH(BA$1,'I-pEC50'!$A$1:$BM$1,0),FALSE),"")</f>
        <v>8.41</v>
      </c>
      <c r="BB42" s="47">
        <f>_xlfn.IFNA(VLOOKUP($A42,'I-pEC50'!$A:$BM,MATCH(BB$1,'I-pEC50'!$A$1:$BM$1,0),FALSE),"")</f>
        <v>8.0399999999999991</v>
      </c>
      <c r="BC42" s="40" t="str">
        <f>_xlfn.IFNA(VLOOKUP($A42,'B-pEC50'!$A:$BM,MATCH(BC$1,'B-pEC50'!$A$1:$BM$1,0),FALSE),"")</f>
        <v/>
      </c>
      <c r="BD42" s="41">
        <f>_xlfn.IFNA(VLOOKUP($A42,'B-pEC50'!$A:$BM,MATCH(BD$1,'B-pEC50'!$A$1:$BM$1,0),FALSE),"")</f>
        <v>0.13878842676311026</v>
      </c>
      <c r="BE42" s="41">
        <f>_xlfn.IFNA(VLOOKUP($A42,'B-pEC50'!$A:$BM,MATCH(BE$1,'B-pEC50'!$A$1:$BM$1,0),FALSE),"")</f>
        <v>0.3503616636528028</v>
      </c>
      <c r="BF42" s="41">
        <f>_xlfn.IFNA(VLOOKUP($A42,'B-pEC50'!$A:$BM,MATCH(BF$1,'B-pEC50'!$A$1:$BM$1,0),FALSE),"")</f>
        <v>0.49367088607594939</v>
      </c>
      <c r="BG42" s="41">
        <f>_xlfn.IFNA(VLOOKUP($A42,'B-pEC50'!$A:$BM,MATCH(BG$1,'B-pEC50'!$A$1:$BM$1,0),FALSE),"")</f>
        <v>0.37160940325497288</v>
      </c>
      <c r="BH42" s="41" t="str">
        <f>_xlfn.IFNA(VLOOKUP($A42,'B-pEC50'!$A:$BM,MATCH(BH$1,'B-pEC50'!$A$1:$BM$1,0),FALSE),"")</f>
        <v/>
      </c>
      <c r="BI42" s="41">
        <f>_xlfn.IFNA(VLOOKUP($A42,'B-pEC50'!$A:$BM,MATCH(BI$1,'B-pEC50'!$A$1:$BM$1,0),FALSE),"")</f>
        <v>0.56622965641952971</v>
      </c>
      <c r="BJ42" s="41">
        <f>_xlfn.IFNA(VLOOKUP($A42,'B-pEC50'!$A:$BM,MATCH(BJ$1,'B-pEC50'!$A$1:$BM$1,0),FALSE),"")</f>
        <v>0.55560578661844462</v>
      </c>
      <c r="BK42" s="41">
        <f>_xlfn.IFNA(VLOOKUP($A42,'B-pEC50'!$A:$BM,MATCH(BK$1,'B-pEC50'!$A$1:$BM$1,0),FALSE),"")</f>
        <v>0.48146473779385163</v>
      </c>
      <c r="BL42" s="41">
        <f>_xlfn.IFNA(VLOOKUP($A42,'B-pEC50'!$A:$BM,MATCH(BL$1,'B-pEC50'!$A$1:$BM$1,0),FALSE),"")</f>
        <v>0.78594032549728732</v>
      </c>
      <c r="BM42" s="41">
        <f>_xlfn.IFNA(VLOOKUP($A42,'B-pEC50'!$A:$BM,MATCH(BM$1,'B-pEC50'!$A$1:$BM$1,0),FALSE),"")</f>
        <v>0.83589511754068702</v>
      </c>
      <c r="BN42" s="41">
        <f>_xlfn.IFNA(VLOOKUP($A42,'B-pEC50'!$A:$BM,MATCH(BN$1,'B-pEC50'!$A$1:$BM$1,0),FALSE),"")</f>
        <v>0.50203435804701646</v>
      </c>
      <c r="BO42" s="47" t="str">
        <f>_xlfn.IFNA(VLOOKUP($A42,'I-pEC50'!$A:$BM,MATCH(BO$1,'I-pEC50'!$A$1:$BM$1,0),FALSE),"")</f>
        <v/>
      </c>
      <c r="BP42" s="47">
        <f>_xlfn.IFNA(VLOOKUP($A42,'I-pEC50'!$A:$BM,MATCH(BP$1,'I-pEC50'!$A$1:$BM$1,0),FALSE),"")</f>
        <v>0.48180242634315418</v>
      </c>
      <c r="BQ42" s="47">
        <f>_xlfn.IFNA(VLOOKUP($A42,'I-pEC50'!$A:$BM,MATCH(BQ$1,'I-pEC50'!$A$1:$BM$1,0),FALSE),"")</f>
        <v>0.48180242634315418</v>
      </c>
      <c r="BR42" s="47">
        <f>_xlfn.IFNA(VLOOKUP($A42,'I-pEC50'!$A:$BM,MATCH(BR$1,'I-pEC50'!$A$1:$BM$1,0),FALSE),"")</f>
        <v>0.43674176776429818</v>
      </c>
      <c r="BS42" s="47">
        <f>_xlfn.IFNA(VLOOKUP($A42,'I-pEC50'!$A:$BM,MATCH(BS$1,'I-pEC50'!$A$1:$BM$1,0),FALSE),"")</f>
        <v>0.43674176776429818</v>
      </c>
      <c r="BT42" s="47" t="str">
        <f>_xlfn.IFNA(VLOOKUP($A42,'I-pEC50'!$A:$BM,MATCH(BT$1,'I-pEC50'!$A$1:$BM$1,0),FALSE),"")</f>
        <v/>
      </c>
      <c r="BU42" s="47">
        <f>_xlfn.IFNA(VLOOKUP($A42,'I-pEC50'!$A:$BM,MATCH(BU$1,'I-pEC50'!$A$1:$BM$1,0),FALSE),"")</f>
        <v>0.636048526863085</v>
      </c>
      <c r="BV42" s="47">
        <f>_xlfn.IFNA(VLOOKUP($A42,'I-pEC50'!$A:$BM,MATCH(BV$1,'I-pEC50'!$A$1:$BM$1,0),FALSE),"")</f>
        <v>0.636048526863085</v>
      </c>
      <c r="BW42" s="47">
        <f>_xlfn.IFNA(VLOOKUP($A42,'I-pEC50'!$A:$BM,MATCH(BW$1,'I-pEC50'!$A$1:$BM$1,0),FALSE),"")</f>
        <v>0.57712305025996535</v>
      </c>
      <c r="BX42" s="47">
        <f>_xlfn.IFNA(VLOOKUP($A42,'I-pEC50'!$A:$BM,MATCH(BX$1,'I-pEC50'!$A$1:$BM$1,0),FALSE),"")</f>
        <v>0.44540727902946281</v>
      </c>
      <c r="BY42" s="47">
        <f>_xlfn.IFNA(VLOOKUP($A42,'I-pEC50'!$A:$BM,MATCH(BY$1,'I-pEC50'!$A$1:$BM$1,0),FALSE),"")</f>
        <v>0.54592720970537267</v>
      </c>
      <c r="BZ42" s="47">
        <f>_xlfn.IFNA(VLOOKUP($A42,'I-pEC50'!$A:$BM,MATCH(BZ$1,'I-pEC50'!$A$1:$BM$1,0),FALSE),"")</f>
        <v>0.48180242634315418</v>
      </c>
      <c r="CA42" s="40" t="str">
        <f>_xlfn.IFNA(VLOOKUP($A42,'B-pEC50'!$A:$BM,MATCH(CA$1,'B-pEC50'!$A$1:$BM$1,0),FALSE),"")</f>
        <v/>
      </c>
      <c r="CB42" s="41">
        <f>_xlfn.IFNA(VLOOKUP($A42,'B-pEC50'!$A:$BM,MATCH(CB$1,'B-pEC50'!$A$1:$BM$1,0),FALSE),"")</f>
        <v>0</v>
      </c>
      <c r="CC42" s="41">
        <f>_xlfn.IFNA(VLOOKUP($A42,'B-pEC50'!$A:$BM,MATCH(CC$1,'B-pEC50'!$A$1:$BM$1,0),FALSE),"")</f>
        <v>0.30350194552529186</v>
      </c>
      <c r="CD42" s="41">
        <f>_xlfn.IFNA(VLOOKUP($A42,'B-pEC50'!$A:$BM,MATCH(CD$1,'B-pEC50'!$A$1:$BM$1,0),FALSE),"")</f>
        <v>0.50907911802853456</v>
      </c>
      <c r="CE42" s="41">
        <f>_xlfn.IFNA(VLOOKUP($A42,'B-pEC50'!$A:$BM,MATCH(CE$1,'B-pEC50'!$A$1:$BM$1,0),FALSE),"")</f>
        <v>0.33398184176394308</v>
      </c>
      <c r="CF42" s="41" t="str">
        <f>_xlfn.IFNA(VLOOKUP($A42,'B-pEC50'!$A:$BM,MATCH(CF$1,'B-pEC50'!$A$1:$BM$1,0),FALSE),"")</f>
        <v/>
      </c>
      <c r="CG42" s="41">
        <f>_xlfn.IFNA(VLOOKUP($A42,'B-pEC50'!$A:$BM,MATCH(CG$1,'B-pEC50'!$A$1:$BM$1,0),FALSE),"")</f>
        <v>0.61316472114137488</v>
      </c>
      <c r="CH42" s="41">
        <f>_xlfn.IFNA(VLOOKUP($A42,'B-pEC50'!$A:$BM,MATCH(CH$1,'B-pEC50'!$A$1:$BM$1,0),FALSE),"")</f>
        <v>0.59792477302204916</v>
      </c>
      <c r="CI42" s="41">
        <f>_xlfn.IFNA(VLOOKUP($A42,'B-pEC50'!$A:$BM,MATCH(CI$1,'B-pEC50'!$A$1:$BM$1,0),FALSE),"")</f>
        <v>0.49156939040207531</v>
      </c>
      <c r="CJ42" s="41">
        <f>_xlfn.IFNA(VLOOKUP($A42,'B-pEC50'!$A:$BM,MATCH(CJ$1,'B-pEC50'!$A$1:$BM$1,0),FALSE),"")</f>
        <v>0.92833981841763935</v>
      </c>
      <c r="CK42" s="41">
        <f>_xlfn.IFNA(VLOOKUP($A42,'B-pEC50'!$A:$BM,MATCH(CK$1,'B-pEC50'!$A$1:$BM$1,0),FALSE),"")</f>
        <v>1</v>
      </c>
      <c r="CL42" s="41">
        <f>_xlfn.IFNA(VLOOKUP($A42,'B-pEC50'!$A:$BM,MATCH(CL$1,'B-pEC50'!$A$1:$BM$1,0),FALSE),"")</f>
        <v>0.5210765239948123</v>
      </c>
      <c r="CM42" s="47" t="str">
        <f>_xlfn.IFNA(VLOOKUP($A42,'I-pEC50'!$A:$BQ,MATCH(CM$1,'I-pEC50'!$A$1:$BQ$1,0),FALSE),"")</f>
        <v/>
      </c>
      <c r="CN42" s="47">
        <f>_xlfn.IFNA(VLOOKUP($A42,'I-pEC50'!$A:$BQ,MATCH(CN$1,'I-pEC50'!$A$1:$BQ$1,0),FALSE),"")</f>
        <v>0.22608695652173827</v>
      </c>
      <c r="CO42" s="47">
        <f>_xlfn.IFNA(VLOOKUP($A42,'I-pEC50'!$A:$BQ,MATCH(CO$1,'I-pEC50'!$A$1:$BQ$1,0),FALSE),"")</f>
        <v>0.22608695652173827</v>
      </c>
      <c r="CP42" s="47">
        <f>_xlfn.IFNA(VLOOKUP($A42,'I-pEC50'!$A:$BQ,MATCH(CP$1,'I-pEC50'!$A$1:$BQ$1,0),FALSE),"")</f>
        <v>0</v>
      </c>
      <c r="CQ42" s="47">
        <f>_xlfn.IFNA(VLOOKUP($A42,'I-pEC50'!$A:$BQ,MATCH(CQ$1,'I-pEC50'!$A$1:$BQ$1,0),FALSE),"")</f>
        <v>0</v>
      </c>
      <c r="CR42" s="47" t="str">
        <f>_xlfn.IFNA(VLOOKUP($A42,'I-pEC50'!$A:$BQ,MATCH(CR$1,'I-pEC50'!$A$1:$BQ$1,0),FALSE),"")</f>
        <v/>
      </c>
      <c r="CS42" s="47">
        <f>_xlfn.IFNA(VLOOKUP($A42,'I-pEC50'!$A:$BQ,MATCH(CS$1,'I-pEC50'!$A$1:$BQ$1,0),FALSE),"")</f>
        <v>1</v>
      </c>
      <c r="CT42" s="47">
        <f>_xlfn.IFNA(VLOOKUP($A42,'I-pEC50'!$A:$BQ,MATCH(CT$1,'I-pEC50'!$A$1:$BQ$1,0),FALSE),"")</f>
        <v>1</v>
      </c>
      <c r="CU42" s="47">
        <f>_xlfn.IFNA(VLOOKUP($A42,'I-pEC50'!$A:$BQ,MATCH(CU$1,'I-pEC50'!$A$1:$BQ$1,0),FALSE),"")</f>
        <v>0.70434782608695656</v>
      </c>
      <c r="CV42" s="47">
        <f>_xlfn.IFNA(VLOOKUP($A42,'I-pEC50'!$A:$BQ,MATCH(CV$1,'I-pEC50'!$A$1:$BQ$1,0),FALSE),"")</f>
        <v>4.3478260869565084E-2</v>
      </c>
      <c r="CW42" s="47">
        <f>_xlfn.IFNA(VLOOKUP($A42,'I-pEC50'!$A:$BQ,MATCH(CW$1,'I-pEC50'!$A$1:$BQ$1,0),FALSE),"")</f>
        <v>0.54782608695652191</v>
      </c>
      <c r="CX42" s="47">
        <f>_xlfn.IFNA(VLOOKUP($A42,'I-pEC50'!$A:$BQ,MATCH(CX$1,'I-pEC50'!$A$1:$BQ$1,0),FALSE),"")</f>
        <v>0.22608695652173827</v>
      </c>
      <c r="CY42" s="105" t="str">
        <f>_xlfn.IFNA(VLOOKUP($A42,'B-pEC50'!$A:$IC,MATCH(CY$1,'B-pEC50'!$A$1:$IC$1,0),FALSE),"")</f>
        <v/>
      </c>
      <c r="CZ42" s="47">
        <f>_xlfn.IFNA(VLOOKUP($A42,'B-pEC50'!$A:$IC,MATCH(CZ$1,'B-pEC50'!$A$1:$IC$1,0),FALSE),"")</f>
        <v>8</v>
      </c>
      <c r="DA42" s="47">
        <f>_xlfn.IFNA(VLOOKUP($A42,'B-pEC50'!$A:$IC,MATCH(DA$1,'B-pEC50'!$A$1:$IC$1,0),FALSE),"")</f>
        <v>9.2929999999999993</v>
      </c>
      <c r="DB42" s="47">
        <f>_xlfn.IFNA(VLOOKUP($A42,'B-pEC50'!$A:$IC,MATCH(DB$1,'B-pEC50'!$A$1:$IC$1,0),FALSE),"")</f>
        <v>9.5139999999999993</v>
      </c>
      <c r="DC42" s="47" t="str">
        <f>_xlfn.IFNA(VLOOKUP($A42,'I-pEC50'!$A:$IC,MATCH(DC$1,'I-pEC50'!$A$1:$IC$1,0),FALSE),"")</f>
        <v/>
      </c>
      <c r="DD42" s="47">
        <f>_xlfn.IFNA(VLOOKUP($A42,'I-pEC50'!$A:$IC,MATCH(DD$1,'I-pEC50'!$A$1:$IC$1,0),FALSE),"")</f>
        <v>8.0399999999999991</v>
      </c>
      <c r="DE42" s="47">
        <f>_xlfn.IFNA(VLOOKUP($A42,'I-pEC50'!$A:$IC,MATCH(DE$1,'I-pEC50'!$A$1:$IC$1,0),FALSE),"")</f>
        <v>8.93</v>
      </c>
      <c r="DF42" s="47">
        <f>_xlfn.IFNA(VLOOKUP($A42,'I-pEC50'!$A:$IC,MATCH(DF$1,'I-pEC50'!$A$1:$IC$1,0),FALSE),"")</f>
        <v>8.41</v>
      </c>
      <c r="DG42" s="105" t="str">
        <f>_xlfn.IFNA(VLOOKUP($A42,'B-pEC50'!$A:$IC,MATCH(DG$1,'B-pEC50'!$A$1:$IC$1,0),FALSE),"")</f>
        <v/>
      </c>
      <c r="DH42" s="47">
        <f>_xlfn.IFNA(VLOOKUP($A42,'B-pEC50'!$A:$IC,MATCH(DH$1,'B-pEC50'!$A$1:$IC$1,0),FALSE),"")</f>
        <v>7.3140000000000001</v>
      </c>
      <c r="DI42" s="47">
        <f>_xlfn.IFNA(VLOOKUP($A42,'B-pEC50'!$A:$IC,MATCH(DI$1,'B-pEC50'!$A$1:$IC$1,0),FALSE),"")</f>
        <v>8.458499999999999</v>
      </c>
      <c r="DJ42" s="47">
        <f>_xlfn.IFNA(VLOOKUP($A42,'B-pEC50'!$A:$IC,MATCH(DJ$1,'B-pEC50'!$A$1:$IC$1,0),FALSE),"")</f>
        <v>8.775500000000001</v>
      </c>
      <c r="DK42" s="47" t="str">
        <f>_xlfn.IFNA(VLOOKUP($A42,'I-pEC50'!$A:$IC,MATCH(DK$1,'I-pEC50'!$A$1:$IC$1,0),FALSE),"")</f>
        <v/>
      </c>
      <c r="DL42" s="47">
        <f>_xlfn.IFNA(VLOOKUP($A42,'I-pEC50'!$A:$IC,MATCH(DL$1,'I-pEC50'!$A$1:$IC$1,0),FALSE),"")</f>
        <v>7.91</v>
      </c>
      <c r="DM42" s="47">
        <f>_xlfn.IFNA(VLOOKUP($A42,'I-pEC50'!$A:$IC,MATCH(DM$1,'I-pEC50'!$A$1:$IC$1,0),FALSE),"")</f>
        <v>8.57</v>
      </c>
      <c r="DN42" s="47">
        <f>_xlfn.IFNA(VLOOKUP($A42,'I-pEC50'!$A:$IC,MATCH(DN$1,'I-pEC50'!$A$1:$IC$1,0),FALSE),"")</f>
        <v>8.2249999999999996</v>
      </c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</row>
    <row r="43" spans="1:139" s="49" customFormat="1" x14ac:dyDescent="0.2">
      <c r="A43" s="29" t="s">
        <v>44</v>
      </c>
      <c r="B43" s="333">
        <f>VLOOKUP($A43,BI!$A:$Q,MATCH(B$1,BI!$A$1:$Q$1,0),FALSE)</f>
        <v>1</v>
      </c>
      <c r="C43" s="373">
        <f>VLOOKUP($A43,BI!$A:$Q,MATCH(C$1,BI!$A$1:$Q$1,0),FALSE)</f>
        <v>1</v>
      </c>
      <c r="D43" s="373">
        <f>VLOOKUP($A43,BI!$A:$Q,MATCH(D$1,BI!$A$1:$Q$1,0),FALSE)</f>
        <v>1</v>
      </c>
      <c r="E43" s="373">
        <f>VLOOKUP($A43,BI!$A:$Q,MATCH(E$1,BI!$A$1:$Q$1,0),FALSE)</f>
        <v>1</v>
      </c>
      <c r="F43" s="373">
        <f>VLOOKUP($A43,BI!$A:$Q,MATCH(F$1,BI!$A$1:$Q$1,0),FALSE)</f>
        <v>1</v>
      </c>
      <c r="G43" s="373">
        <f>VLOOKUP($A43,BI!$A:$Q,MATCH(G$1,BI!$A$1:$Q$1,0),FALSE)</f>
        <v>1</v>
      </c>
      <c r="H43" s="373">
        <f>VLOOKUP($A43,BI!$A:$Q,MATCH(H$1,BI!$A$1:$Q$1,0),FALSE)</f>
        <v>1</v>
      </c>
      <c r="I43" s="373">
        <f>VLOOKUP($A43,BI!$A:$Q,MATCH(I$1,BI!$A$1:$Q$1,0),FALSE)</f>
        <v>1</v>
      </c>
      <c r="J43" s="373">
        <f>VLOOKUP($A43,BI!$A:$Q,MATCH(J$1,BI!$A$1:$Q$1,0),FALSE)</f>
        <v>1</v>
      </c>
      <c r="K43" s="373">
        <f>VLOOKUP($A43,BI!$A:$Q,MATCH(K$1,BI!$A$1:$Q$1,0),FALSE)</f>
        <v>1</v>
      </c>
      <c r="L43" s="373" t="str">
        <f>VLOOKUP($A43,BI!$A:$Q,MATCH(L$1,BI!$A$1:$Q$1,0),FALSE)</f>
        <v/>
      </c>
      <c r="M43" s="373" t="str">
        <f>VLOOKUP($A43,BI!$A:$Q,MATCH(M$1,BI!$A$1:$Q$1,0),FALSE)</f>
        <v/>
      </c>
      <c r="N43" s="49">
        <f t="shared" si="2"/>
        <v>10</v>
      </c>
      <c r="O43" s="49">
        <f>VLOOKUP($A43,BI!$A:$Q,MATCH(O$1,BI!$A$1:$Q$1,0),FALSE)</f>
        <v>1</v>
      </c>
      <c r="P43" s="37">
        <f>VLOOKUP($A43,BI!$A:$Q,MATCH(P$1,BI!$A$1:$Q$1,0),FALSE)</f>
        <v>1</v>
      </c>
      <c r="Q43" s="37">
        <f>VLOOKUP($A43,BI!$A:$Q,MATCH(Q$1,BI!$A$1:$Q$1,0),FALSE)</f>
        <v>1</v>
      </c>
      <c r="R43" s="37" t="str">
        <f>VLOOKUP($A43,BI!$A:$Q,MATCH(R$1,BI!$A$1:$Q$1,0),FALSE)</f>
        <v/>
      </c>
      <c r="S43" s="37">
        <f t="shared" si="3"/>
        <v>3</v>
      </c>
      <c r="T43" s="61" cm="1">
        <f t="array" ref="T43">IFERROR(IF(N43&gt;2,RSQ(IF($B43:$M43&lt;&gt;"",AE43:AP43,""),IF($B43:$M43&lt;&gt;"",AQ43:BB43,"")),""),"")</f>
        <v>0.29315254811589381</v>
      </c>
      <c r="U43" s="51" cm="1">
        <f t="array" ref="U43">IFERROR(IF($N43&gt;2,RSQ(IF($AE43:$AP43&lt;&gt;"",BC43:BN43,""),IF($AE43:$AP43&lt;&gt;"",BO43:BZ43,"")),""),"")</f>
        <v>0.29315254811589381</v>
      </c>
      <c r="V43" s="51" cm="1">
        <f t="array" ref="V43">IFERROR(IF($N43&gt;2,RSQ(IF($B43:$M43&lt;&gt;"",CA43:CL43,""),IF($B43:$M43&lt;&gt;"",CM43:CX43,"")),""),"")</f>
        <v>0.2931525481158937</v>
      </c>
      <c r="W43" s="61" cm="1">
        <f t="array" ref="W43">IFERROR(IF(AND($S43&gt;2,$N43&gt;2),RSQ(IF($B43:$M43&lt;&gt;"",AE43:AP43,""),IF($B43:$M43&lt;&gt;"",AQ43:BB43,"")),""),"")</f>
        <v>0.29315254811589381</v>
      </c>
      <c r="X43" s="51" cm="1">
        <f t="array" ref="X43">IFERROR(IF(AND($S43&gt;2,$N43&gt;2),RSQ(IF($AE43:$AP43&lt;&gt;"",BC43:BN43,""),IF($AE43:$AP43&lt;&gt;"",BO43:BZ43,"")),""),"")</f>
        <v>0.29315254811589381</v>
      </c>
      <c r="Y43" s="61" cm="1">
        <f t="array" ref="Y43">IFERROR(IF(COUNT(C43:G43)&gt;2,RSQ(IF($C43:$G43&lt;&gt;"",AF43:AJ43,""),IF($C43:$G43&lt;&gt;"",AR43:AV43,"")),""),"")</f>
        <v>2.5417689141836949E-2</v>
      </c>
      <c r="Z43" s="51" cm="1">
        <f t="array" ref="Z43">IFERROR(IF(COUNT(C43:G43)&gt;2,RSQ(IF($C43:$G43&lt;&gt;"",BD43:BH43,""),IF($C43:$G43&lt;&gt;"",BP43:BT43,"")),""),"")</f>
        <v>2.5417689141836824E-2</v>
      </c>
      <c r="AA43" s="51" cm="1">
        <f t="array" ref="AA43">IFERROR(IF(COUNT(H43:K43)&gt;2,RSQ(IF($H43:$K43&lt;&gt;"",AK43:AN43,""),IF($H43:$K43&lt;&gt;"",AW43:AZ43,"")),""),"")</f>
        <v>0.39378663779485629</v>
      </c>
      <c r="AB43" s="51" cm="1">
        <f t="array" ref="AB43">IFERROR(IF(COUNT(H43:K43)&gt;2,RSQ(IF($H43:$K43&lt;&gt;"",BI43:BL43,""),IF($H43:$K43&lt;&gt;"",BU43:BX43,"")),""),"")</f>
        <v>0.39378663779485618</v>
      </c>
      <c r="AC43" s="61" cm="1">
        <f t="array" ref="AC43">IFERROR(IF($S43&gt;2,RSQ(IF($O43:$R43&lt;&gt;"",CY43:DB43,""),IF($O43:$R43&lt;&gt;"",DC43:DF43,"")),""),"")</f>
        <v>0.64588971288227692</v>
      </c>
      <c r="AD43" s="51" cm="1">
        <f t="array" ref="AD43">IFERROR(IF($S43&gt;2,RSQ(IF($O43:$R43&lt;&gt;"",DG43:DJ43,""),IF($O43:$R43&lt;&gt;"",DK43:DN43,"")),""),"")</f>
        <v>0.55746884880754444</v>
      </c>
      <c r="AE43" s="44">
        <f>_xlfn.IFNA(VLOOKUP($A43,'B-pEC50'!$A:$BM,MATCH(AE$1,'B-pEC50'!$A$1:$BM$1,0),FALSE),"")</f>
        <v>6.1109999999999998</v>
      </c>
      <c r="AF43" s="46">
        <f>_xlfn.IFNA(VLOOKUP($A43,'B-pEC50'!$A:$BM,MATCH(AF$1,'B-pEC50'!$A$1:$BM$1,0),FALSE),"")</f>
        <v>5.4690000000000003</v>
      </c>
      <c r="AG43" s="46">
        <f>_xlfn.IFNA(VLOOKUP($A43,'B-pEC50'!$A:$BM,MATCH(AG$1,'B-pEC50'!$A$1:$BM$1,0),FALSE),"")</f>
        <v>5.34</v>
      </c>
      <c r="AH43" s="46">
        <f>_xlfn.IFNA(VLOOKUP($A43,'B-pEC50'!$A:$BM,MATCH(AH$1,'B-pEC50'!$A$1:$BM$1,0),FALSE),"")</f>
        <v>5.2709999999999999</v>
      </c>
      <c r="AI43" s="46">
        <f>_xlfn.IFNA(VLOOKUP($A43,'B-pEC50'!$A:$BM,MATCH(AI$1,'B-pEC50'!$A$1:$BM$1,0),FALSE),"")</f>
        <v>5.3979999999999997</v>
      </c>
      <c r="AJ43" s="46">
        <f>_xlfn.IFNA(VLOOKUP($A43,'B-pEC50'!$A:$BM,MATCH(AJ$1,'B-pEC50'!$A$1:$BM$1,0),FALSE),"")</f>
        <v>5.9139999999999997</v>
      </c>
      <c r="AK43" s="45">
        <f>_xlfn.IFNA(VLOOKUP($A43,'B-pEC50'!$A:$BM,MATCH(AK$1,'B-pEC50'!$A$1:$BM$1,0),FALSE),"")</f>
        <v>7.8220000000000001</v>
      </c>
      <c r="AL43" s="45">
        <f>_xlfn.IFNA(VLOOKUP($A43,'B-pEC50'!$A:$BM,MATCH(AL$1,'B-pEC50'!$A$1:$BM$1,0),FALSE),"")</f>
        <v>8.0030000000000001</v>
      </c>
      <c r="AM43" s="45">
        <f>_xlfn.IFNA(VLOOKUP($A43,'B-pEC50'!$A:$BM,MATCH(AM$1,'B-pEC50'!$A$1:$BM$1,0),FALSE),"")</f>
        <v>7.7709999999999999</v>
      </c>
      <c r="AN43" s="46">
        <f>_xlfn.IFNA(VLOOKUP($A43,'B-pEC50'!$A:$BM,MATCH(AN$1,'B-pEC50'!$A$1:$BM$1,0),FALSE),"")</f>
        <v>7.7220000000000004</v>
      </c>
      <c r="AO43" s="45" t="str">
        <f>_xlfn.IFNA(VLOOKUP($A43,'B-pEC50'!$A:$BM,MATCH(AO$1,'B-pEC50'!$A$1:$BM$1,0),FALSE),"")</f>
        <v/>
      </c>
      <c r="AP43" s="45" t="str">
        <f>_xlfn.IFNA(VLOOKUP($A43,'B-pEC50'!$A:$BM,MATCH(AP$1,'B-pEC50'!$A$1:$BM$1,0),FALSE),"")</f>
        <v/>
      </c>
      <c r="AQ43" s="47">
        <f>_xlfn.IFNA(VLOOKUP($A43,'I-pEC50'!$A:$BM,MATCH(AQ$1,'I-pEC50'!$A$1:$BM$1,0),FALSE),"")</f>
        <v>6.5</v>
      </c>
      <c r="AR43" s="47">
        <f>_xlfn.IFNA(VLOOKUP($A43,'I-pEC50'!$A:$BM,MATCH(AR$1,'I-pEC50'!$A$1:$BM$1,0),FALSE),"")</f>
        <v>7.25</v>
      </c>
      <c r="AS43" s="47">
        <f>_xlfn.IFNA(VLOOKUP($A43,'I-pEC50'!$A:$BM,MATCH(AS$1,'I-pEC50'!$A$1:$BM$1,0),FALSE),"")</f>
        <v>7.25</v>
      </c>
      <c r="AT43" s="47">
        <f>_xlfn.IFNA(VLOOKUP($A43,'I-pEC50'!$A:$BM,MATCH(AT$1,'I-pEC50'!$A$1:$BM$1,0),FALSE),"")</f>
        <v>6.66</v>
      </c>
      <c r="AU43" s="47">
        <f>_xlfn.IFNA(VLOOKUP($A43,'I-pEC50'!$A:$BM,MATCH(AU$1,'I-pEC50'!$A$1:$BM$1,0),FALSE),"")</f>
        <v>6.66</v>
      </c>
      <c r="AV43" s="47">
        <f>_xlfn.IFNA(VLOOKUP($A43,'I-pEC50'!$A:$BM,MATCH(AV$1,'I-pEC50'!$A$1:$BM$1,0),FALSE),"")</f>
        <v>6.97</v>
      </c>
      <c r="AW43" s="47">
        <f>_xlfn.IFNA(VLOOKUP($A43,'I-pEC50'!$A:$BM,MATCH(AW$1,'I-pEC50'!$A$1:$BM$1,0),FALSE),"")</f>
        <v>7.93</v>
      </c>
      <c r="AX43" s="47">
        <f>_xlfn.IFNA(VLOOKUP($A43,'I-pEC50'!$A:$BM,MATCH(AX$1,'I-pEC50'!$A$1:$BM$1,0),FALSE),"")</f>
        <v>7.93</v>
      </c>
      <c r="AY43" s="47">
        <f>_xlfn.IFNA(VLOOKUP($A43,'I-pEC50'!$A:$BM,MATCH(AY$1,'I-pEC50'!$A$1:$BM$1,0),FALSE),"")</f>
        <v>7.8</v>
      </c>
      <c r="AZ43" s="47">
        <f>_xlfn.IFNA(VLOOKUP($A43,'I-pEC50'!$A:$BM,MATCH(AZ$1,'I-pEC50'!$A$1:$BM$1,0),FALSE),"")</f>
        <v>6.42</v>
      </c>
      <c r="BA43" s="47" t="str">
        <f>_xlfn.IFNA(VLOOKUP($A43,'I-pEC50'!$A:$BM,MATCH(BA$1,'I-pEC50'!$A$1:$BM$1,0),FALSE),"")</f>
        <v/>
      </c>
      <c r="BB43" s="47" t="str">
        <f>_xlfn.IFNA(VLOOKUP($A43,'I-pEC50'!$A:$BM,MATCH(BB$1,'I-pEC50'!$A$1:$BM$1,0),FALSE),"")</f>
        <v/>
      </c>
      <c r="BC43" s="40">
        <f>_xlfn.IFNA(VLOOKUP($A43,'B-pEC50'!$A:$BM,MATCH(BC$1,'B-pEC50'!$A$1:$BM$1,0),FALSE),"")</f>
        <v>6.6681735985533439E-2</v>
      </c>
      <c r="BD43" s="41">
        <f>_xlfn.IFNA(VLOOKUP($A43,'B-pEC50'!$A:$BM,MATCH(BD$1,'B-pEC50'!$A$1:$BM$1,0),FALSE),"")</f>
        <v>-7.8435804701627379E-2</v>
      </c>
      <c r="BE43" s="41">
        <f>_xlfn.IFNA(VLOOKUP($A43,'B-pEC50'!$A:$BM,MATCH(BE$1,'B-pEC50'!$A$1:$BM$1,0),FALSE),"")</f>
        <v>-0.10759493670886075</v>
      </c>
      <c r="BF43" s="41">
        <f>_xlfn.IFNA(VLOOKUP($A43,'B-pEC50'!$A:$BM,MATCH(BF$1,'B-pEC50'!$A$1:$BM$1,0),FALSE),"")</f>
        <v>-0.12319168173598551</v>
      </c>
      <c r="BG43" s="41">
        <f>_xlfn.IFNA(VLOOKUP($A43,'B-pEC50'!$A:$BM,MATCH(BG$1,'B-pEC50'!$A$1:$BM$1,0),FALSE),"")</f>
        <v>-9.4484629294755901E-2</v>
      </c>
      <c r="BH43" s="41">
        <f>_xlfn.IFNA(VLOOKUP($A43,'B-pEC50'!$A:$BM,MATCH(BH$1,'B-pEC50'!$A$1:$BM$1,0),FALSE),"")</f>
        <v>2.2151898734177184E-2</v>
      </c>
      <c r="BI43" s="41">
        <f>_xlfn.IFNA(VLOOKUP($A43,'B-pEC50'!$A:$BM,MATCH(BI$1,'B-pEC50'!$A$1:$BM$1,0),FALSE),"")</f>
        <v>0.45343580470162748</v>
      </c>
      <c r="BJ43" s="41">
        <f>_xlfn.IFNA(VLOOKUP($A43,'B-pEC50'!$A:$BM,MATCH(BJ$1,'B-pEC50'!$A$1:$BM$1,0),FALSE),"")</f>
        <v>0.4943490054249548</v>
      </c>
      <c r="BK43" s="41">
        <f>_xlfn.IFNA(VLOOKUP($A43,'B-pEC50'!$A:$BM,MATCH(BK$1,'B-pEC50'!$A$1:$BM$1,0),FALSE),"")</f>
        <v>0.44190777576853524</v>
      </c>
      <c r="BL43" s="41">
        <f>_xlfn.IFNA(VLOOKUP($A43,'B-pEC50'!$A:$BM,MATCH(BL$1,'B-pEC50'!$A$1:$BM$1,0),FALSE),"")</f>
        <v>0.43083182640144674</v>
      </c>
      <c r="BM43" s="41" t="str">
        <f>_xlfn.IFNA(VLOOKUP($A43,'B-pEC50'!$A:$BM,MATCH(BM$1,'B-pEC50'!$A$1:$BM$1,0),FALSE),"")</f>
        <v/>
      </c>
      <c r="BN43" s="41" t="str">
        <f>_xlfn.IFNA(VLOOKUP($A43,'B-pEC50'!$A:$BM,MATCH(BN$1,'B-pEC50'!$A$1:$BM$1,0),FALSE),"")</f>
        <v/>
      </c>
      <c r="BO43" s="47">
        <f>_xlfn.IFNA(VLOOKUP($A43,'I-pEC50'!$A:$BM,MATCH(BO$1,'I-pEC50'!$A$1:$BM$1,0),FALSE),"")</f>
        <v>0.21490467937608324</v>
      </c>
      <c r="BP43" s="47">
        <f>_xlfn.IFNA(VLOOKUP($A43,'I-pEC50'!$A:$BM,MATCH(BP$1,'I-pEC50'!$A$1:$BM$1,0),FALSE),"")</f>
        <v>0.34488734835355295</v>
      </c>
      <c r="BQ43" s="47">
        <f>_xlfn.IFNA(VLOOKUP($A43,'I-pEC50'!$A:$BM,MATCH(BQ$1,'I-pEC50'!$A$1:$BM$1,0),FALSE),"")</f>
        <v>0.34488734835355295</v>
      </c>
      <c r="BR43" s="47">
        <f>_xlfn.IFNA(VLOOKUP($A43,'I-pEC50'!$A:$BM,MATCH(BR$1,'I-pEC50'!$A$1:$BM$1,0),FALSE),"")</f>
        <v>0.24263431542461014</v>
      </c>
      <c r="BS43" s="47">
        <f>_xlfn.IFNA(VLOOKUP($A43,'I-pEC50'!$A:$BM,MATCH(BS$1,'I-pEC50'!$A$1:$BM$1,0),FALSE),"")</f>
        <v>0.24263431542461014</v>
      </c>
      <c r="BT43" s="47">
        <f>_xlfn.IFNA(VLOOKUP($A43,'I-pEC50'!$A:$BM,MATCH(BT$1,'I-pEC50'!$A$1:$BM$1,0),FALSE),"")</f>
        <v>0.29636048526863085</v>
      </c>
      <c r="BU43" s="47">
        <f>_xlfn.IFNA(VLOOKUP($A43,'I-pEC50'!$A:$BM,MATCH(BU$1,'I-pEC50'!$A$1:$BM$1,0),FALSE),"")</f>
        <v>0.46273830155979206</v>
      </c>
      <c r="BV43" s="47">
        <f>_xlfn.IFNA(VLOOKUP($A43,'I-pEC50'!$A:$BM,MATCH(BV$1,'I-pEC50'!$A$1:$BM$1,0),FALSE),"")</f>
        <v>0.46273830155979206</v>
      </c>
      <c r="BW43" s="47">
        <f>_xlfn.IFNA(VLOOKUP($A43,'I-pEC50'!$A:$BM,MATCH(BW$1,'I-pEC50'!$A$1:$BM$1,0),FALSE),"")</f>
        <v>0.44020797227036401</v>
      </c>
      <c r="BX43" s="47">
        <f>_xlfn.IFNA(VLOOKUP($A43,'I-pEC50'!$A:$BM,MATCH(BX$1,'I-pEC50'!$A$1:$BM$1,0),FALSE),"")</f>
        <v>0.20103986135181981</v>
      </c>
      <c r="BY43" s="47" t="str">
        <f>_xlfn.IFNA(VLOOKUP($A43,'I-pEC50'!$A:$BM,MATCH(BY$1,'I-pEC50'!$A$1:$BM$1,0),FALSE),"")</f>
        <v/>
      </c>
      <c r="BZ43" s="47" t="str">
        <f>_xlfn.IFNA(VLOOKUP($A43,'I-pEC50'!$A:$BM,MATCH(BZ$1,'I-pEC50'!$A$1:$BM$1,0),FALSE),"")</f>
        <v/>
      </c>
      <c r="CA43" s="40">
        <f>_xlfn.IFNA(VLOOKUP($A43,'B-pEC50'!$A:$BM,MATCH(CA$1,'B-pEC50'!$A$1:$BM$1,0),FALSE),"")</f>
        <v>0.30746705710102479</v>
      </c>
      <c r="CB43" s="41">
        <f>_xlfn.IFNA(VLOOKUP($A43,'B-pEC50'!$A:$BM,MATCH(CB$1,'B-pEC50'!$A$1:$BM$1,0),FALSE),"")</f>
        <v>7.2474377745241722E-2</v>
      </c>
      <c r="CC43" s="41">
        <f>_xlfn.IFNA(VLOOKUP($A43,'B-pEC50'!$A:$BM,MATCH(CC$1,'B-pEC50'!$A$1:$BM$1,0),FALSE),"")</f>
        <v>2.5256222547584167E-2</v>
      </c>
      <c r="CD43" s="41">
        <f>_xlfn.IFNA(VLOOKUP($A43,'B-pEC50'!$A:$BM,MATCH(CD$1,'B-pEC50'!$A$1:$BM$1,0),FALSE),"")</f>
        <v>0</v>
      </c>
      <c r="CE43" s="41">
        <f>_xlfn.IFNA(VLOOKUP($A43,'B-pEC50'!$A:$BM,MATCH(CE$1,'B-pEC50'!$A$1:$BM$1,0),FALSE),"")</f>
        <v>4.6486090775988205E-2</v>
      </c>
      <c r="CF43" s="41">
        <f>_xlfn.IFNA(VLOOKUP($A43,'B-pEC50'!$A:$BM,MATCH(CF$1,'B-pEC50'!$A$1:$BM$1,0),FALSE),"")</f>
        <v>0.23535871156661778</v>
      </c>
      <c r="CG43" s="41">
        <f>_xlfn.IFNA(VLOOKUP($A43,'B-pEC50'!$A:$BM,MATCH(CG$1,'B-pEC50'!$A$1:$BM$1,0),FALSE),"")</f>
        <v>0.93374816983894582</v>
      </c>
      <c r="CH43" s="41">
        <f>_xlfn.IFNA(VLOOKUP($A43,'B-pEC50'!$A:$BM,MATCH(CH$1,'B-pEC50'!$A$1:$BM$1,0),FALSE),"")</f>
        <v>1</v>
      </c>
      <c r="CI43" s="41">
        <f>_xlfn.IFNA(VLOOKUP($A43,'B-pEC50'!$A:$BM,MATCH(CI$1,'B-pEC50'!$A$1:$BM$1,0),FALSE),"")</f>
        <v>0.91508052708638354</v>
      </c>
      <c r="CJ43" s="41">
        <f>_xlfn.IFNA(VLOOKUP($A43,'B-pEC50'!$A:$BM,MATCH(CJ$1,'B-pEC50'!$A$1:$BM$1,0),FALSE),"")</f>
        <v>0.89714494875549056</v>
      </c>
      <c r="CK43" s="41" t="str">
        <f>_xlfn.IFNA(VLOOKUP($A43,'B-pEC50'!$A:$BM,MATCH(CK$1,'B-pEC50'!$A$1:$BM$1,0),FALSE),"")</f>
        <v/>
      </c>
      <c r="CL43" s="41" t="str">
        <f>_xlfn.IFNA(VLOOKUP($A43,'B-pEC50'!$A:$BM,MATCH(CL$1,'B-pEC50'!$A$1:$BM$1,0),FALSE),"")</f>
        <v/>
      </c>
      <c r="CM43" s="47">
        <f>_xlfn.IFNA(VLOOKUP($A43,'I-pEC50'!$A:$BQ,MATCH(CM$1,'I-pEC50'!$A$1:$BQ$1,0),FALSE),"")</f>
        <v>5.2980132450331181E-2</v>
      </c>
      <c r="CN43" s="47">
        <f>_xlfn.IFNA(VLOOKUP($A43,'I-pEC50'!$A:$BQ,MATCH(CN$1,'I-pEC50'!$A$1:$BQ$1,0),FALSE),"")</f>
        <v>0.54966887417218557</v>
      </c>
      <c r="CO43" s="47">
        <f>_xlfn.IFNA(VLOOKUP($A43,'I-pEC50'!$A:$BQ,MATCH(CO$1,'I-pEC50'!$A$1:$BQ$1,0),FALSE),"")</f>
        <v>0.54966887417218557</v>
      </c>
      <c r="CP43" s="47">
        <f>_xlfn.IFNA(VLOOKUP($A43,'I-pEC50'!$A:$BQ,MATCH(CP$1,'I-pEC50'!$A$1:$BQ$1,0),FALSE),"")</f>
        <v>0.15894039735099355</v>
      </c>
      <c r="CQ43" s="47">
        <f>_xlfn.IFNA(VLOOKUP($A43,'I-pEC50'!$A:$BQ,MATCH(CQ$1,'I-pEC50'!$A$1:$BQ$1,0),FALSE),"")</f>
        <v>0.15894039735099355</v>
      </c>
      <c r="CR43" s="47">
        <f>_xlfn.IFNA(VLOOKUP($A43,'I-pEC50'!$A:$BQ,MATCH(CR$1,'I-pEC50'!$A$1:$BQ$1,0),FALSE),"")</f>
        <v>0.36423841059602641</v>
      </c>
      <c r="CS43" s="47">
        <f>_xlfn.IFNA(VLOOKUP($A43,'I-pEC50'!$A:$BQ,MATCH(CS$1,'I-pEC50'!$A$1:$BQ$1,0),FALSE),"")</f>
        <v>1</v>
      </c>
      <c r="CT43" s="47">
        <f>_xlfn.IFNA(VLOOKUP($A43,'I-pEC50'!$A:$BQ,MATCH(CT$1,'I-pEC50'!$A$1:$BQ$1,0),FALSE),"")</f>
        <v>1</v>
      </c>
      <c r="CU43" s="47">
        <f>_xlfn.IFNA(VLOOKUP($A43,'I-pEC50'!$A:$BQ,MATCH(CU$1,'I-pEC50'!$A$1:$BQ$1,0),FALSE),"")</f>
        <v>0.91390728476821192</v>
      </c>
      <c r="CV43" s="47">
        <f>_xlfn.IFNA(VLOOKUP($A43,'I-pEC50'!$A:$BQ,MATCH(CV$1,'I-pEC50'!$A$1:$BQ$1,0),FALSE),"")</f>
        <v>0</v>
      </c>
      <c r="CW43" s="47" t="str">
        <f>_xlfn.IFNA(VLOOKUP($A43,'I-pEC50'!$A:$BQ,MATCH(CW$1,'I-pEC50'!$A$1:$BQ$1,0),FALSE),"")</f>
        <v/>
      </c>
      <c r="CX43" s="47" t="str">
        <f>_xlfn.IFNA(VLOOKUP($A43,'I-pEC50'!$A:$BQ,MATCH(CX$1,'I-pEC50'!$A$1:$BQ$1,0),FALSE),"")</f>
        <v/>
      </c>
      <c r="CY43" s="105">
        <f>_xlfn.IFNA(VLOOKUP($A43,'B-pEC50'!$A:$IC,MATCH(CY$1,'B-pEC50'!$A$1:$IC$1,0),FALSE),"")</f>
        <v>6.1109999999999998</v>
      </c>
      <c r="CZ43" s="47">
        <f>_xlfn.IFNA(VLOOKUP($A43,'B-pEC50'!$A:$IC,MATCH(CZ$1,'B-pEC50'!$A$1:$IC$1,0),FALSE),"")</f>
        <v>5.9139999999999997</v>
      </c>
      <c r="DA43" s="47">
        <f>_xlfn.IFNA(VLOOKUP($A43,'B-pEC50'!$A:$IC,MATCH(DA$1,'B-pEC50'!$A$1:$IC$1,0),FALSE),"")</f>
        <v>8.0030000000000001</v>
      </c>
      <c r="DB43" s="47" t="str">
        <f>_xlfn.IFNA(VLOOKUP($A43,'B-pEC50'!$A:$IC,MATCH(DB$1,'B-pEC50'!$A$1:$IC$1,0),FALSE),"")</f>
        <v/>
      </c>
      <c r="DC43" s="47">
        <f>_xlfn.IFNA(VLOOKUP($A43,'I-pEC50'!$A:$IC,MATCH(DC$1,'I-pEC50'!$A$1:$IC$1,0),FALSE),"")</f>
        <v>6.5</v>
      </c>
      <c r="DD43" s="47">
        <f>_xlfn.IFNA(VLOOKUP($A43,'I-pEC50'!$A:$IC,MATCH(DD$1,'I-pEC50'!$A$1:$IC$1,0),FALSE),"")</f>
        <v>7.25</v>
      </c>
      <c r="DE43" s="47">
        <f>_xlfn.IFNA(VLOOKUP($A43,'I-pEC50'!$A:$IC,MATCH(DE$1,'I-pEC50'!$A$1:$IC$1,0),FALSE),"")</f>
        <v>7.93</v>
      </c>
      <c r="DF43" s="47" t="str">
        <f>_xlfn.IFNA(VLOOKUP($A43,'I-pEC50'!$A:$IC,MATCH(DF$1,'I-pEC50'!$A$1:$IC$1,0),FALSE),"")</f>
        <v/>
      </c>
      <c r="DG43" s="105">
        <f>_xlfn.IFNA(VLOOKUP($A43,'B-pEC50'!$A:$IC,MATCH(DG$1,'B-pEC50'!$A$1:$IC$1,0),FALSE),"")</f>
        <v>6.1109999999999998</v>
      </c>
      <c r="DH43" s="47">
        <f>_xlfn.IFNA(VLOOKUP($A43,'B-pEC50'!$A:$IC,MATCH(DH$1,'B-pEC50'!$A$1:$IC$1,0),FALSE),"")</f>
        <v>5.4784000000000006</v>
      </c>
      <c r="DI43" s="47">
        <f>_xlfn.IFNA(VLOOKUP($A43,'B-pEC50'!$A:$IC,MATCH(DI$1,'B-pEC50'!$A$1:$IC$1,0),FALSE),"")</f>
        <v>7.8295000000000003</v>
      </c>
      <c r="DJ43" s="47" t="str">
        <f>_xlfn.IFNA(VLOOKUP($A43,'B-pEC50'!$A:$IC,MATCH(DJ$1,'B-pEC50'!$A$1:$IC$1,0),FALSE),"")</f>
        <v/>
      </c>
      <c r="DK43" s="47">
        <f>_xlfn.IFNA(VLOOKUP($A43,'I-pEC50'!$A:$IC,MATCH(DK$1,'I-pEC50'!$A$1:$IC$1,0),FALSE),"")</f>
        <v>6.5</v>
      </c>
      <c r="DL43" s="47">
        <f>_xlfn.IFNA(VLOOKUP($A43,'I-pEC50'!$A:$IC,MATCH(DL$1,'I-pEC50'!$A$1:$IC$1,0),FALSE),"")</f>
        <v>6.9580000000000002</v>
      </c>
      <c r="DM43" s="47">
        <f>_xlfn.IFNA(VLOOKUP($A43,'I-pEC50'!$A:$IC,MATCH(DM$1,'I-pEC50'!$A$1:$IC$1,0),FALSE),"")</f>
        <v>7.52</v>
      </c>
      <c r="DN43" s="47" t="str">
        <f>_xlfn.IFNA(VLOOKUP($A43,'I-pEC50'!$A:$IC,MATCH(DN$1,'I-pEC50'!$A$1:$IC$1,0),FALSE),"")</f>
        <v/>
      </c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</row>
    <row r="44" spans="1:139" s="49" customFormat="1" x14ac:dyDescent="0.2">
      <c r="A44" s="29" t="s">
        <v>62</v>
      </c>
      <c r="B44" s="333" t="str">
        <f>VLOOKUP($A44,BI!$A:$Q,MATCH(B$1,BI!$A$1:$Q$1,0),FALSE)</f>
        <v/>
      </c>
      <c r="C44" s="373">
        <f>VLOOKUP($A44,BI!$A:$Q,MATCH(C$1,BI!$A$1:$Q$1,0),FALSE)</f>
        <v>1</v>
      </c>
      <c r="D44" s="373">
        <f>VLOOKUP($A44,BI!$A:$Q,MATCH(D$1,BI!$A$1:$Q$1,0),FALSE)</f>
        <v>1</v>
      </c>
      <c r="E44" s="373">
        <f>VLOOKUP($A44,BI!$A:$Q,MATCH(E$1,BI!$A$1:$Q$1,0),FALSE)</f>
        <v>1</v>
      </c>
      <c r="F44" s="373">
        <f>VLOOKUP($A44,BI!$A:$Q,MATCH(F$1,BI!$A$1:$Q$1,0),FALSE)</f>
        <v>1</v>
      </c>
      <c r="G44" s="373">
        <f>VLOOKUP($A44,BI!$A:$Q,MATCH(G$1,BI!$A$1:$Q$1,0),FALSE)</f>
        <v>1</v>
      </c>
      <c r="H44" s="373">
        <f>VLOOKUP($A44,BI!$A:$Q,MATCH(H$1,BI!$A$1:$Q$1,0),FALSE)</f>
        <v>1</v>
      </c>
      <c r="I44" s="373">
        <f>VLOOKUP($A44,BI!$A:$Q,MATCH(I$1,BI!$A$1:$Q$1,0),FALSE)</f>
        <v>1</v>
      </c>
      <c r="J44" s="373">
        <f>VLOOKUP($A44,BI!$A:$Q,MATCH(J$1,BI!$A$1:$Q$1,0),FALSE)</f>
        <v>1</v>
      </c>
      <c r="K44" s="373">
        <f>VLOOKUP($A44,BI!$A:$Q,MATCH(K$1,BI!$A$1:$Q$1,0),FALSE)</f>
        <v>1</v>
      </c>
      <c r="L44" s="373">
        <f>VLOOKUP($A44,BI!$A:$Q,MATCH(L$1,BI!$A$1:$Q$1,0),FALSE)</f>
        <v>1</v>
      </c>
      <c r="M44" s="373">
        <f>VLOOKUP($A44,BI!$A:$Q,MATCH(M$1,BI!$A$1:$Q$1,0),FALSE)</f>
        <v>1</v>
      </c>
      <c r="N44" s="49">
        <f t="shared" si="2"/>
        <v>11</v>
      </c>
      <c r="O44" s="49" t="str">
        <f>VLOOKUP($A44,BI!$A:$Q,MATCH(O$1,BI!$A$1:$Q$1,0),FALSE)</f>
        <v/>
      </c>
      <c r="P44" s="37">
        <f>VLOOKUP($A44,BI!$A:$Q,MATCH(P$1,BI!$A$1:$Q$1,0),FALSE)</f>
        <v>1</v>
      </c>
      <c r="Q44" s="37">
        <f>VLOOKUP($A44,BI!$A:$Q,MATCH(Q$1,BI!$A$1:$Q$1,0),FALSE)</f>
        <v>1</v>
      </c>
      <c r="R44" s="37">
        <f>VLOOKUP($A44,BI!$A:$Q,MATCH(R$1,BI!$A$1:$Q$1,0),FALSE)</f>
        <v>1</v>
      </c>
      <c r="S44" s="37">
        <f t="shared" si="3"/>
        <v>3</v>
      </c>
      <c r="T44" s="61" cm="1">
        <f t="array" ref="T44">IFERROR(IF(N44&gt;2,RSQ(IF($B44:$M44&lt;&gt;"",AE44:AP44,""),IF($B44:$M44&lt;&gt;"",AQ44:BB44,"")),""),"")</f>
        <v>0.43538004741334446</v>
      </c>
      <c r="U44" s="51" cm="1">
        <f t="array" ref="U44">IFERROR(IF($N44&gt;2,RSQ(IF($AE44:$AP44&lt;&gt;"",BC44:BN44,""),IF($AE44:$AP44&lt;&gt;"",BO44:BZ44,"")),""),"")</f>
        <v>0.43538004741334413</v>
      </c>
      <c r="V44" s="51" cm="1">
        <f t="array" ref="V44">IFERROR(IF($N44&gt;2,RSQ(IF($B44:$M44&lt;&gt;"",CA44:CL44,""),IF($B44:$M44&lt;&gt;"",CM44:CX44,"")),""),"")</f>
        <v>0.43538004741334457</v>
      </c>
      <c r="W44" s="61" cm="1">
        <f t="array" ref="W44">IFERROR(IF(AND($S44&gt;2,$N44&gt;2),RSQ(IF($B44:$M44&lt;&gt;"",AE44:AP44,""),IF($B44:$M44&lt;&gt;"",AQ44:BB44,"")),""),"")</f>
        <v>0.43538004741334446</v>
      </c>
      <c r="X44" s="51" cm="1">
        <f t="array" ref="X44">IFERROR(IF(AND($S44&gt;2,$N44&gt;2),RSQ(IF($AE44:$AP44&lt;&gt;"",BC44:BN44,""),IF($AE44:$AP44&lt;&gt;"",BO44:BZ44,"")),""),"")</f>
        <v>0.43538004741334413</v>
      </c>
      <c r="Y44" s="61" cm="1">
        <f t="array" ref="Y44">IFERROR(IF(COUNT(C44:G44)&gt;2,RSQ(IF($C44:$G44&lt;&gt;"",AF44:AJ44,""),IF($C44:$G44&lt;&gt;"",AR44:AV44,"")),""),"")</f>
        <v>7.3306706291793852E-2</v>
      </c>
      <c r="Z44" s="51" cm="1">
        <f t="array" ref="Z44">IFERROR(IF(COUNT(C44:G44)&gt;2,RSQ(IF($C44:$G44&lt;&gt;"",BD44:BH44,""),IF($C44:$G44&lt;&gt;"",BP44:BT44,"")),""),"")</f>
        <v>7.33067062917937E-2</v>
      </c>
      <c r="AA44" s="51" cm="1">
        <f t="array" ref="AA44">IFERROR(IF(COUNT(H44:K44)&gt;2,RSQ(IF($H44:$K44&lt;&gt;"",AK44:AN44,""),IF($H44:$K44&lt;&gt;"",AW44:AZ44,"")),""),"")</f>
        <v>0.79071931158429609</v>
      </c>
      <c r="AB44" s="51" cm="1">
        <f t="array" ref="AB44">IFERROR(IF(COUNT(H44:K44)&gt;2,RSQ(IF($H44:$K44&lt;&gt;"",BI44:BL44,""),IF($H44:$K44&lt;&gt;"",BU44:BX44,"")),""),"")</f>
        <v>0.7907193115842972</v>
      </c>
      <c r="AC44" s="61" cm="1">
        <f t="array" ref="AC44">IFERROR(IF($S44&gt;2,RSQ(IF($O44:$R44&lt;&gt;"",CY44:DB44,""),IF($O44:$R44&lt;&gt;"",DC44:DF44,"")),""),"")</f>
        <v>6.053500898034872E-2</v>
      </c>
      <c r="AD44" s="51" cm="1">
        <f t="array" ref="AD44">IFERROR(IF($S44&gt;2,RSQ(IF($O44:$R44&lt;&gt;"",DG44:DJ44,""),IF($O44:$R44&lt;&gt;"",DK44:DN44,"")),""),"")</f>
        <v>0.47982332603839711</v>
      </c>
      <c r="AE44" s="44" t="str">
        <f>_xlfn.IFNA(VLOOKUP($A44,'B-pEC50'!$A:$BM,MATCH(AE$1,'B-pEC50'!$A$1:$BM$1,0),FALSE),"")</f>
        <v/>
      </c>
      <c r="AF44" s="46">
        <f>_xlfn.IFNA(VLOOKUP($A44,'B-pEC50'!$A:$BM,MATCH(AF$1,'B-pEC50'!$A$1:$BM$1,0),FALSE),"")</f>
        <v>8.2680000000000007</v>
      </c>
      <c r="AG44" s="46">
        <f>_xlfn.IFNA(VLOOKUP($A44,'B-pEC50'!$A:$BM,MATCH(AG$1,'B-pEC50'!$A$1:$BM$1,0),FALSE),"")</f>
        <v>8.1639999999999997</v>
      </c>
      <c r="AH44" s="46">
        <f>_xlfn.IFNA(VLOOKUP($A44,'B-pEC50'!$A:$BM,MATCH(AH$1,'B-pEC50'!$A$1:$BM$1,0),FALSE),"")</f>
        <v>8.4209999999999994</v>
      </c>
      <c r="AI44" s="46">
        <f>_xlfn.IFNA(VLOOKUP($A44,'B-pEC50'!$A:$BM,MATCH(AI$1,'B-pEC50'!$A$1:$BM$1,0),FALSE),"")</f>
        <v>8.2690000000000001</v>
      </c>
      <c r="AJ44" s="46">
        <f>_xlfn.IFNA(VLOOKUP($A44,'B-pEC50'!$A:$BM,MATCH(AJ$1,'B-pEC50'!$A$1:$BM$1,0),FALSE),"")</f>
        <v>7.86</v>
      </c>
      <c r="AK44" s="45">
        <f>_xlfn.IFNA(VLOOKUP($A44,'B-pEC50'!$A:$BM,MATCH(AK$1,'B-pEC50'!$A$1:$BM$1,0),FALSE),"")</f>
        <v>9.3510000000000009</v>
      </c>
      <c r="AL44" s="45">
        <f>_xlfn.IFNA(VLOOKUP($A44,'B-pEC50'!$A:$BM,MATCH(AL$1,'B-pEC50'!$A$1:$BM$1,0),FALSE),"")</f>
        <v>9.3360000000000003</v>
      </c>
      <c r="AM44" s="45">
        <f>_xlfn.IFNA(VLOOKUP($A44,'B-pEC50'!$A:$BM,MATCH(AM$1,'B-pEC50'!$A$1:$BM$1,0),FALSE),"")</f>
        <v>8.8480000000000008</v>
      </c>
      <c r="AN44" s="46">
        <f>_xlfn.IFNA(VLOOKUP($A44,'B-pEC50'!$A:$BM,MATCH(AN$1,'B-pEC50'!$A$1:$BM$1,0),FALSE),"")</f>
        <v>8.9190000000000005</v>
      </c>
      <c r="AO44" s="45">
        <f>_xlfn.IFNA(VLOOKUP($A44,'B-pEC50'!$A:$BM,MATCH(AO$1,'B-pEC50'!$A$1:$BM$1,0),FALSE),"")</f>
        <v>9.07</v>
      </c>
      <c r="AP44" s="45">
        <f>_xlfn.IFNA(VLOOKUP($A44,'B-pEC50'!$A:$BM,MATCH(AP$1,'B-pEC50'!$A$1:$BM$1,0),FALSE),"")</f>
        <v>8.7289999999999992</v>
      </c>
      <c r="AQ44" s="47" t="str">
        <f>_xlfn.IFNA(VLOOKUP($A44,'I-pEC50'!$A:$BM,MATCH(AQ$1,'I-pEC50'!$A$1:$BM$1,0),FALSE),"")</f>
        <v/>
      </c>
      <c r="AR44" s="47">
        <f>_xlfn.IFNA(VLOOKUP($A44,'I-pEC50'!$A:$BM,MATCH(AR$1,'I-pEC50'!$A$1:$BM$1,0),FALSE),"")</f>
        <v>10.01</v>
      </c>
      <c r="AS44" s="47">
        <f>_xlfn.IFNA(VLOOKUP($A44,'I-pEC50'!$A:$BM,MATCH(AS$1,'I-pEC50'!$A$1:$BM$1,0),FALSE),"")</f>
        <v>10.01</v>
      </c>
      <c r="AT44" s="47">
        <f>_xlfn.IFNA(VLOOKUP($A44,'I-pEC50'!$A:$BM,MATCH(AT$1,'I-pEC50'!$A$1:$BM$1,0),FALSE),"")</f>
        <v>9</v>
      </c>
      <c r="AU44" s="47">
        <f>_xlfn.IFNA(VLOOKUP($A44,'I-pEC50'!$A:$BM,MATCH(AU$1,'I-pEC50'!$A$1:$BM$1,0),FALSE),"")</f>
        <v>9</v>
      </c>
      <c r="AV44" s="47">
        <f>_xlfn.IFNA(VLOOKUP($A44,'I-pEC50'!$A:$BM,MATCH(AV$1,'I-pEC50'!$A$1:$BM$1,0),FALSE),"")</f>
        <v>8.6999999999999993</v>
      </c>
      <c r="AW44" s="47">
        <f>_xlfn.IFNA(VLOOKUP($A44,'I-pEC50'!$A:$BM,MATCH(AW$1,'I-pEC50'!$A$1:$BM$1,0),FALSE),"")</f>
        <v>10.48</v>
      </c>
      <c r="AX44" s="47">
        <f>_xlfn.IFNA(VLOOKUP($A44,'I-pEC50'!$A:$BM,MATCH(AX$1,'I-pEC50'!$A$1:$BM$1,0),FALSE),"")</f>
        <v>10.48</v>
      </c>
      <c r="AY44" s="47">
        <f>_xlfn.IFNA(VLOOKUP($A44,'I-pEC50'!$A:$BM,MATCH(AY$1,'I-pEC50'!$A$1:$BM$1,0),FALSE),"")</f>
        <v>10.37</v>
      </c>
      <c r="AZ44" s="47">
        <f>_xlfn.IFNA(VLOOKUP($A44,'I-pEC50'!$A:$BM,MATCH(AZ$1,'I-pEC50'!$A$1:$BM$1,0),FALSE),"")</f>
        <v>10.44</v>
      </c>
      <c r="BA44" s="47">
        <f>_xlfn.IFNA(VLOOKUP($A44,'I-pEC50'!$A:$BM,MATCH(BA$1,'I-pEC50'!$A$1:$BM$1,0),FALSE),"")</f>
        <v>9.4499999999999993</v>
      </c>
      <c r="BB44" s="47">
        <f>_xlfn.IFNA(VLOOKUP($A44,'I-pEC50'!$A:$BM,MATCH(BB$1,'I-pEC50'!$A$1:$BM$1,0),FALSE),"")</f>
        <v>9.2799999999999994</v>
      </c>
      <c r="BC44" s="40" t="str">
        <f>_xlfn.IFNA(VLOOKUP($A44,'B-pEC50'!$A:$BM,MATCH(BC$1,'B-pEC50'!$A$1:$BM$1,0),FALSE),"")</f>
        <v/>
      </c>
      <c r="BD44" s="41">
        <f>_xlfn.IFNA(VLOOKUP($A44,'B-pEC50'!$A:$BM,MATCH(BD$1,'B-pEC50'!$A$1:$BM$1,0),FALSE),"")</f>
        <v>0.55424954792043413</v>
      </c>
      <c r="BE44" s="41">
        <f>_xlfn.IFNA(VLOOKUP($A44,'B-pEC50'!$A:$BM,MATCH(BE$1,'B-pEC50'!$A$1:$BM$1,0),FALSE),"")</f>
        <v>0.53074141048824586</v>
      </c>
      <c r="BF44" s="41">
        <f>_xlfn.IFNA(VLOOKUP($A44,'B-pEC50'!$A:$BM,MATCH(BF$1,'B-pEC50'!$A$1:$BM$1,0),FALSE),"")</f>
        <v>0.58883363471971051</v>
      </c>
      <c r="BG44" s="41">
        <f>_xlfn.IFNA(VLOOKUP($A44,'B-pEC50'!$A:$BM,MATCH(BG$1,'B-pEC50'!$A$1:$BM$1,0),FALSE),"")</f>
        <v>0.55447558770343586</v>
      </c>
      <c r="BH44" s="41">
        <f>_xlfn.IFNA(VLOOKUP($A44,'B-pEC50'!$A:$BM,MATCH(BH$1,'B-pEC50'!$A$1:$BM$1,0),FALSE),"")</f>
        <v>0.46202531645569628</v>
      </c>
      <c r="BI44" s="41">
        <f>_xlfn.IFNA(VLOOKUP($A44,'B-pEC50'!$A:$BM,MATCH(BI$1,'B-pEC50'!$A$1:$BM$1,0),FALSE),"")</f>
        <v>0.79905063291139256</v>
      </c>
      <c r="BJ44" s="41">
        <f>_xlfn.IFNA(VLOOKUP($A44,'B-pEC50'!$A:$BM,MATCH(BJ$1,'B-pEC50'!$A$1:$BM$1,0),FALSE),"")</f>
        <v>0.79566003616636527</v>
      </c>
      <c r="BK44" s="41">
        <f>_xlfn.IFNA(VLOOKUP($A44,'B-pEC50'!$A:$BM,MATCH(BK$1,'B-pEC50'!$A$1:$BM$1,0),FALSE),"")</f>
        <v>0.68535262206148295</v>
      </c>
      <c r="BL44" s="41">
        <f>_xlfn.IFNA(VLOOKUP($A44,'B-pEC50'!$A:$BM,MATCH(BL$1,'B-pEC50'!$A$1:$BM$1,0),FALSE),"")</f>
        <v>0.70140144665461135</v>
      </c>
      <c r="BM44" s="41">
        <f>_xlfn.IFNA(VLOOKUP($A44,'B-pEC50'!$A:$BM,MATCH(BM$1,'B-pEC50'!$A$1:$BM$1,0),FALSE),"")</f>
        <v>0.73553345388788427</v>
      </c>
      <c r="BN44" s="41">
        <f>_xlfn.IFNA(VLOOKUP($A44,'B-pEC50'!$A:$BM,MATCH(BN$1,'B-pEC50'!$A$1:$BM$1,0),FALSE),"")</f>
        <v>0.6584538878842674</v>
      </c>
      <c r="BO44" s="47" t="str">
        <f>_xlfn.IFNA(VLOOKUP($A44,'I-pEC50'!$A:$BM,MATCH(BO$1,'I-pEC50'!$A$1:$BM$1,0),FALSE),"")</f>
        <v/>
      </c>
      <c r="BP44" s="47">
        <f>_xlfn.IFNA(VLOOKUP($A44,'I-pEC50'!$A:$BM,MATCH(BP$1,'I-pEC50'!$A$1:$BM$1,0),FALSE),"")</f>
        <v>0.8232235701906413</v>
      </c>
      <c r="BQ44" s="47">
        <f>_xlfn.IFNA(VLOOKUP($A44,'I-pEC50'!$A:$BM,MATCH(BQ$1,'I-pEC50'!$A$1:$BM$1,0),FALSE),"")</f>
        <v>0.8232235701906413</v>
      </c>
      <c r="BR44" s="47">
        <f>_xlfn.IFNA(VLOOKUP($A44,'I-pEC50'!$A:$BM,MATCH(BR$1,'I-pEC50'!$A$1:$BM$1,0),FALSE),"")</f>
        <v>0.64818024263431551</v>
      </c>
      <c r="BS44" s="47">
        <f>_xlfn.IFNA(VLOOKUP($A44,'I-pEC50'!$A:$BM,MATCH(BS$1,'I-pEC50'!$A$1:$BM$1,0),FALSE),"")</f>
        <v>0.64818024263431551</v>
      </c>
      <c r="BT44" s="47">
        <f>_xlfn.IFNA(VLOOKUP($A44,'I-pEC50'!$A:$BM,MATCH(BT$1,'I-pEC50'!$A$1:$BM$1,0),FALSE),"")</f>
        <v>0.59618717504332752</v>
      </c>
      <c r="BU44" s="47">
        <f>_xlfn.IFNA(VLOOKUP($A44,'I-pEC50'!$A:$BM,MATCH(BU$1,'I-pEC50'!$A$1:$BM$1,0),FALSE),"")</f>
        <v>0.90467937608318905</v>
      </c>
      <c r="BV44" s="47">
        <f>_xlfn.IFNA(VLOOKUP($A44,'I-pEC50'!$A:$BM,MATCH(BV$1,'I-pEC50'!$A$1:$BM$1,0),FALSE),"")</f>
        <v>0.90467937608318905</v>
      </c>
      <c r="BW44" s="47">
        <f>_xlfn.IFNA(VLOOKUP($A44,'I-pEC50'!$A:$BM,MATCH(BW$1,'I-pEC50'!$A$1:$BM$1,0),FALSE),"")</f>
        <v>0.88561525129982666</v>
      </c>
      <c r="BX44" s="47">
        <f>_xlfn.IFNA(VLOOKUP($A44,'I-pEC50'!$A:$BM,MATCH(BX$1,'I-pEC50'!$A$1:$BM$1,0),FALSE),"")</f>
        <v>0.89774696707105717</v>
      </c>
      <c r="BY44" s="47">
        <f>_xlfn.IFNA(VLOOKUP($A44,'I-pEC50'!$A:$BM,MATCH(BY$1,'I-pEC50'!$A$1:$BM$1,0),FALSE),"")</f>
        <v>0.72616984402079721</v>
      </c>
      <c r="BZ44" s="47">
        <f>_xlfn.IFNA(VLOOKUP($A44,'I-pEC50'!$A:$BM,MATCH(BZ$1,'I-pEC50'!$A$1:$BM$1,0),FALSE),"")</f>
        <v>0.69670710571923744</v>
      </c>
      <c r="CA44" s="40" t="str">
        <f>_xlfn.IFNA(VLOOKUP($A44,'B-pEC50'!$A:$BM,MATCH(CA$1,'B-pEC50'!$A$1:$BM$1,0),FALSE),"")</f>
        <v/>
      </c>
      <c r="CB44" s="41">
        <f>_xlfn.IFNA(VLOOKUP($A44,'B-pEC50'!$A:$BM,MATCH(CB$1,'B-pEC50'!$A$1:$BM$1,0),FALSE),"")</f>
        <v>0.27364185110663997</v>
      </c>
      <c r="CC44" s="41">
        <f>_xlfn.IFNA(VLOOKUP($A44,'B-pEC50'!$A:$BM,MATCH(CC$1,'B-pEC50'!$A$1:$BM$1,0),FALSE),"")</f>
        <v>0.20389000670690763</v>
      </c>
      <c r="CD44" s="41">
        <f>_xlfn.IFNA(VLOOKUP($A44,'B-pEC50'!$A:$BM,MATCH(CD$1,'B-pEC50'!$A$1:$BM$1,0),FALSE),"")</f>
        <v>0.37625754527162902</v>
      </c>
      <c r="CE44" s="41">
        <f>_xlfn.IFNA(VLOOKUP($A44,'B-pEC50'!$A:$BM,MATCH(CE$1,'B-pEC50'!$A$1:$BM$1,0),FALSE),"")</f>
        <v>0.2743125419181755</v>
      </c>
      <c r="CF44" s="41">
        <f>_xlfn.IFNA(VLOOKUP($A44,'B-pEC50'!$A:$BM,MATCH(CF$1,'B-pEC50'!$A$1:$BM$1,0),FALSE),"")</f>
        <v>0</v>
      </c>
      <c r="CG44" s="41">
        <f>_xlfn.IFNA(VLOOKUP($A44,'B-pEC50'!$A:$BM,MATCH(CG$1,'B-pEC50'!$A$1:$BM$1,0),FALSE),"")</f>
        <v>1</v>
      </c>
      <c r="CH44" s="41">
        <f>_xlfn.IFNA(VLOOKUP($A44,'B-pEC50'!$A:$BM,MATCH(CH$1,'B-pEC50'!$A$1:$BM$1,0),FALSE),"")</f>
        <v>0.98993963782696137</v>
      </c>
      <c r="CI44" s="41">
        <f>_xlfn.IFNA(VLOOKUP($A44,'B-pEC50'!$A:$BM,MATCH(CI$1,'B-pEC50'!$A$1:$BM$1,0),FALSE),"")</f>
        <v>0.66264252179745142</v>
      </c>
      <c r="CJ44" s="41">
        <f>_xlfn.IFNA(VLOOKUP($A44,'B-pEC50'!$A:$BM,MATCH(CJ$1,'B-pEC50'!$A$1:$BM$1,0),FALSE),"")</f>
        <v>0.71026156941649887</v>
      </c>
      <c r="CK44" s="41">
        <f>_xlfn.IFNA(VLOOKUP($A44,'B-pEC50'!$A:$BM,MATCH(CK$1,'B-pEC50'!$A$1:$BM$1,0),FALSE),"")</f>
        <v>0.81153588195841686</v>
      </c>
      <c r="CL44" s="41">
        <f>_xlfn.IFNA(VLOOKUP($A44,'B-pEC50'!$A:$BM,MATCH(CL$1,'B-pEC50'!$A$1:$BM$1,0),FALSE),"")</f>
        <v>0.58283031522468043</v>
      </c>
      <c r="CM44" s="47" t="str">
        <f>_xlfn.IFNA(VLOOKUP($A44,'I-pEC50'!$A:$BQ,MATCH(CM$1,'I-pEC50'!$A$1:$BQ$1,0),FALSE),"")</f>
        <v/>
      </c>
      <c r="CN44" s="47">
        <f>_xlfn.IFNA(VLOOKUP($A44,'I-pEC50'!$A:$BQ,MATCH(CN$1,'I-pEC50'!$A$1:$BQ$1,0),FALSE),"")</f>
        <v>0.73595505617977508</v>
      </c>
      <c r="CO44" s="47">
        <f>_xlfn.IFNA(VLOOKUP($A44,'I-pEC50'!$A:$BQ,MATCH(CO$1,'I-pEC50'!$A$1:$BQ$1,0),FALSE),"")</f>
        <v>0.73595505617977508</v>
      </c>
      <c r="CP44" s="47">
        <f>_xlfn.IFNA(VLOOKUP($A44,'I-pEC50'!$A:$BQ,MATCH(CP$1,'I-pEC50'!$A$1:$BQ$1,0),FALSE),"")</f>
        <v>0.16853932584269693</v>
      </c>
      <c r="CQ44" s="47">
        <f>_xlfn.IFNA(VLOOKUP($A44,'I-pEC50'!$A:$BQ,MATCH(CQ$1,'I-pEC50'!$A$1:$BQ$1,0),FALSE),"")</f>
        <v>0.16853932584269693</v>
      </c>
      <c r="CR44" s="47">
        <f>_xlfn.IFNA(VLOOKUP($A44,'I-pEC50'!$A:$BQ,MATCH(CR$1,'I-pEC50'!$A$1:$BQ$1,0),FALSE),"")</f>
        <v>0</v>
      </c>
      <c r="CS44" s="47">
        <f>_xlfn.IFNA(VLOOKUP($A44,'I-pEC50'!$A:$BQ,MATCH(CS$1,'I-pEC50'!$A$1:$BQ$1,0),FALSE),"")</f>
        <v>1</v>
      </c>
      <c r="CT44" s="47">
        <f>_xlfn.IFNA(VLOOKUP($A44,'I-pEC50'!$A:$BQ,MATCH(CT$1,'I-pEC50'!$A$1:$BQ$1,0),FALSE),"")</f>
        <v>1</v>
      </c>
      <c r="CU44" s="47">
        <f>_xlfn.IFNA(VLOOKUP($A44,'I-pEC50'!$A:$BQ,MATCH(CU$1,'I-pEC50'!$A$1:$BQ$1,0),FALSE),"")</f>
        <v>0.93820224719101064</v>
      </c>
      <c r="CV44" s="47">
        <f>_xlfn.IFNA(VLOOKUP($A44,'I-pEC50'!$A:$BQ,MATCH(CV$1,'I-pEC50'!$A$1:$BQ$1,0),FALSE),"")</f>
        <v>0.97752808988763995</v>
      </c>
      <c r="CW44" s="47">
        <f>_xlfn.IFNA(VLOOKUP($A44,'I-pEC50'!$A:$BQ,MATCH(CW$1,'I-pEC50'!$A$1:$BQ$1,0),FALSE),"")</f>
        <v>0.42134831460674133</v>
      </c>
      <c r="CX44" s="47">
        <f>_xlfn.IFNA(VLOOKUP($A44,'I-pEC50'!$A:$BQ,MATCH(CX$1,'I-pEC50'!$A$1:$BQ$1,0),FALSE),"")</f>
        <v>0.32584269662921334</v>
      </c>
      <c r="CY44" s="105" t="str">
        <f>_xlfn.IFNA(VLOOKUP($A44,'B-pEC50'!$A:$IC,MATCH(CY$1,'B-pEC50'!$A$1:$IC$1,0),FALSE),"")</f>
        <v/>
      </c>
      <c r="CZ44" s="47">
        <f>_xlfn.IFNA(VLOOKUP($A44,'B-pEC50'!$A:$IC,MATCH(CZ$1,'B-pEC50'!$A$1:$IC$1,0),FALSE),"")</f>
        <v>8.4209999999999994</v>
      </c>
      <c r="DA44" s="47">
        <f>_xlfn.IFNA(VLOOKUP($A44,'B-pEC50'!$A:$IC,MATCH(DA$1,'B-pEC50'!$A$1:$IC$1,0),FALSE),"")</f>
        <v>9.3510000000000009</v>
      </c>
      <c r="DB44" s="47">
        <f>_xlfn.IFNA(VLOOKUP($A44,'B-pEC50'!$A:$IC,MATCH(DB$1,'B-pEC50'!$A$1:$IC$1,0),FALSE),"")</f>
        <v>9.07</v>
      </c>
      <c r="DC44" s="47" t="str">
        <f>_xlfn.IFNA(VLOOKUP($A44,'I-pEC50'!$A:$IC,MATCH(DC$1,'I-pEC50'!$A$1:$IC$1,0),FALSE),"")</f>
        <v/>
      </c>
      <c r="DD44" s="47">
        <f>_xlfn.IFNA(VLOOKUP($A44,'I-pEC50'!$A:$IC,MATCH(DD$1,'I-pEC50'!$A$1:$IC$1,0),FALSE),"")</f>
        <v>10.01</v>
      </c>
      <c r="DE44" s="47">
        <f>_xlfn.IFNA(VLOOKUP($A44,'I-pEC50'!$A:$IC,MATCH(DE$1,'I-pEC50'!$A$1:$IC$1,0),FALSE),"")</f>
        <v>10.48</v>
      </c>
      <c r="DF44" s="47">
        <f>_xlfn.IFNA(VLOOKUP($A44,'I-pEC50'!$A:$IC,MATCH(DF$1,'I-pEC50'!$A$1:$IC$1,0),FALSE),"")</f>
        <v>9.4499999999999993</v>
      </c>
      <c r="DG44" s="105" t="str">
        <f>_xlfn.IFNA(VLOOKUP($A44,'B-pEC50'!$A:$IC,MATCH(DG$1,'B-pEC50'!$A$1:$IC$1,0),FALSE),"")</f>
        <v/>
      </c>
      <c r="DH44" s="47">
        <f>_xlfn.IFNA(VLOOKUP($A44,'B-pEC50'!$A:$IC,MATCH(DH$1,'B-pEC50'!$A$1:$IC$1,0),FALSE),"")</f>
        <v>8.1964000000000006</v>
      </c>
      <c r="DI44" s="47">
        <f>_xlfn.IFNA(VLOOKUP($A44,'B-pEC50'!$A:$IC,MATCH(DI$1,'B-pEC50'!$A$1:$IC$1,0),FALSE),"")</f>
        <v>9.1135000000000019</v>
      </c>
      <c r="DJ44" s="47">
        <f>_xlfn.IFNA(VLOOKUP($A44,'B-pEC50'!$A:$IC,MATCH(DJ$1,'B-pEC50'!$A$1:$IC$1,0),FALSE),"")</f>
        <v>8.8994999999999997</v>
      </c>
      <c r="DK44" s="47" t="str">
        <f>_xlfn.IFNA(VLOOKUP($A44,'I-pEC50'!$A:$IC,MATCH(DK$1,'I-pEC50'!$A$1:$IC$1,0),FALSE),"")</f>
        <v/>
      </c>
      <c r="DL44" s="47">
        <f>_xlfn.IFNA(VLOOKUP($A44,'I-pEC50'!$A:$IC,MATCH(DL$1,'I-pEC50'!$A$1:$IC$1,0),FALSE),"")</f>
        <v>9.3439999999999994</v>
      </c>
      <c r="DM44" s="47">
        <f>_xlfn.IFNA(VLOOKUP($A44,'I-pEC50'!$A:$IC,MATCH(DM$1,'I-pEC50'!$A$1:$IC$1,0),FALSE),"")</f>
        <v>10.442499999999999</v>
      </c>
      <c r="DN44" s="47">
        <f>_xlfn.IFNA(VLOOKUP($A44,'I-pEC50'!$A:$IC,MATCH(DN$1,'I-pEC50'!$A$1:$IC$1,0),FALSE),"")</f>
        <v>9.3649999999999984</v>
      </c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</row>
    <row r="45" spans="1:139" s="49" customFormat="1" x14ac:dyDescent="0.2">
      <c r="A45" s="29" t="s">
        <v>177</v>
      </c>
      <c r="B45" s="333" t="str">
        <f>VLOOKUP($A45,BI!$A:$Q,MATCH(B$1,BI!$A$1:$Q$1,0),FALSE)</f>
        <v/>
      </c>
      <c r="C45" s="373">
        <f>VLOOKUP($A45,BI!$A:$Q,MATCH(C$1,BI!$A$1:$Q$1,0),FALSE)</f>
        <v>1</v>
      </c>
      <c r="D45" s="373">
        <f>VLOOKUP($A45,BI!$A:$Q,MATCH(D$1,BI!$A$1:$Q$1,0),FALSE)</f>
        <v>1</v>
      </c>
      <c r="E45" s="373">
        <f>VLOOKUP($A45,BI!$A:$Q,MATCH(E$1,BI!$A$1:$Q$1,0),FALSE)</f>
        <v>1</v>
      </c>
      <c r="F45" s="373">
        <f>VLOOKUP($A45,BI!$A:$Q,MATCH(F$1,BI!$A$1:$Q$1,0),FALSE)</f>
        <v>1</v>
      </c>
      <c r="G45" s="373">
        <f>VLOOKUP($A45,BI!$A:$Q,MATCH(G$1,BI!$A$1:$Q$1,0),FALSE)</f>
        <v>1</v>
      </c>
      <c r="H45" s="373">
        <f>VLOOKUP($A45,BI!$A:$Q,MATCH(H$1,BI!$A$1:$Q$1,0),FALSE)</f>
        <v>1</v>
      </c>
      <c r="I45" s="373">
        <f>VLOOKUP($A45,BI!$A:$Q,MATCH(I$1,BI!$A$1:$Q$1,0),FALSE)</f>
        <v>1</v>
      </c>
      <c r="J45" s="373">
        <f>VLOOKUP($A45,BI!$A:$Q,MATCH(J$1,BI!$A$1:$Q$1,0),FALSE)</f>
        <v>1</v>
      </c>
      <c r="K45" s="373">
        <f>VLOOKUP($A45,BI!$A:$Q,MATCH(K$1,BI!$A$1:$Q$1,0),FALSE)</f>
        <v>1</v>
      </c>
      <c r="L45" s="373" t="str">
        <f>VLOOKUP($A45,BI!$A:$Q,MATCH(L$1,BI!$A$1:$Q$1,0),FALSE)</f>
        <v/>
      </c>
      <c r="M45" s="373">
        <f>VLOOKUP($A45,BI!$A:$Q,MATCH(M$1,BI!$A$1:$Q$1,0),FALSE)</f>
        <v>1</v>
      </c>
      <c r="N45" s="49">
        <f t="shared" si="2"/>
        <v>10</v>
      </c>
      <c r="O45" s="49" t="str">
        <f>VLOOKUP($A45,BI!$A:$Q,MATCH(O$1,BI!$A$1:$Q$1,0),FALSE)</f>
        <v/>
      </c>
      <c r="P45" s="37">
        <f>VLOOKUP($A45,BI!$A:$Q,MATCH(P$1,BI!$A$1:$Q$1,0),FALSE)</f>
        <v>1</v>
      </c>
      <c r="Q45" s="37">
        <f>VLOOKUP($A45,BI!$A:$Q,MATCH(Q$1,BI!$A$1:$Q$1,0),FALSE)</f>
        <v>1</v>
      </c>
      <c r="R45" s="37">
        <f>VLOOKUP($A45,BI!$A:$Q,MATCH(R$1,BI!$A$1:$Q$1,0),FALSE)</f>
        <v>1</v>
      </c>
      <c r="S45" s="37">
        <f t="shared" si="3"/>
        <v>3</v>
      </c>
      <c r="T45" s="61" cm="1">
        <f t="array" ref="T45">IFERROR(IF(N45&gt;2,RSQ(IF($B45:$M45&lt;&gt;"",AE45:AP45,""),IF($B45:$M45&lt;&gt;"",AQ45:BB45,"")),""),"")</f>
        <v>0.1896179062855477</v>
      </c>
      <c r="U45" s="51" cm="1">
        <f t="array" ref="U45">IFERROR(IF($N45&gt;2,RSQ(IF($AE45:$AP45&lt;&gt;"",BC45:BN45,""),IF($AE45:$AP45&lt;&gt;"",BO45:BZ45,"")),""),"")</f>
        <v>0.18961790628554767</v>
      </c>
      <c r="V45" s="51" cm="1">
        <f t="array" ref="V45">IFERROR(IF($N45&gt;2,RSQ(IF($B45:$M45&lt;&gt;"",CA45:CL45,""),IF($B45:$M45&lt;&gt;"",CM45:CX45,"")),""),"")</f>
        <v>0.18961790628554781</v>
      </c>
      <c r="W45" s="61" cm="1">
        <f t="array" ref="W45">IFERROR(IF(AND($S45&gt;2,$N45&gt;2),RSQ(IF($B45:$M45&lt;&gt;"",AE45:AP45,""),IF($B45:$M45&lt;&gt;"",AQ45:BB45,"")),""),"")</f>
        <v>0.1896179062855477</v>
      </c>
      <c r="X45" s="51" cm="1">
        <f t="array" ref="X45">IFERROR(IF(AND($S45&gt;2,$N45&gt;2),RSQ(IF($AE45:$AP45&lt;&gt;"",BC45:BN45,""),IF($AE45:$AP45&lt;&gt;"",BO45:BZ45,"")),""),"")</f>
        <v>0.18961790628554767</v>
      </c>
      <c r="Y45" s="61" cm="1">
        <f t="array" ref="Y45">IFERROR(IF(COUNT(C45:G45)&gt;2,RSQ(IF($C45:$G45&lt;&gt;"",AF45:AJ45,""),IF($C45:$G45&lt;&gt;"",AR45:AV45,"")),""),"")</f>
        <v>0.85011995243274729</v>
      </c>
      <c r="Z45" s="51" cm="1">
        <f t="array" ref="Z45">IFERROR(IF(COUNT(C45:G45)&gt;2,RSQ(IF($C45:$G45&lt;&gt;"",BD45:BH45,""),IF($C45:$G45&lt;&gt;"",BP45:BT45,"")),""),"")</f>
        <v>0.85011995243274752</v>
      </c>
      <c r="AA45" s="51" cm="1">
        <f t="array" ref="AA45">IFERROR(IF(COUNT(H45:K45)&gt;2,RSQ(IF($H45:$K45&lt;&gt;"",AK45:AN45,""),IF($H45:$K45&lt;&gt;"",AW45:AZ45,"")),""),"")</f>
        <v>0.3909939770136876</v>
      </c>
      <c r="AB45" s="51" cm="1">
        <f t="array" ref="AB45">IFERROR(IF(COUNT(H45:K45)&gt;2,RSQ(IF($H45:$K45&lt;&gt;"",BI45:BL45,""),IF($H45:$K45&lt;&gt;"",BU45:BX45,"")),""),"")</f>
        <v>0.39099397701368732</v>
      </c>
      <c r="AC45" s="61" cm="1">
        <f t="array" ref="AC45">IFERROR(IF($S45&gt;2,RSQ(IF($O45:$R45&lt;&gt;"",CY45:DB45,""),IF($O45:$R45&lt;&gt;"",DC45:DF45,"")),""),"")</f>
        <v>0.94463229639517943</v>
      </c>
      <c r="AD45" s="51" cm="1">
        <f t="array" ref="AD45">IFERROR(IF($S45&gt;2,RSQ(IF($O45:$R45&lt;&gt;"",DG45:DJ45,""),IF($O45:$R45&lt;&gt;"",DK45:DN45,"")),""),"")</f>
        <v>0.10578774084040073</v>
      </c>
      <c r="AE45" s="44" t="str">
        <f>_xlfn.IFNA(VLOOKUP($A45,'B-pEC50'!$A:$BM,MATCH(AE$1,'B-pEC50'!$A$1:$BM$1,0),FALSE),"")</f>
        <v/>
      </c>
      <c r="AF45" s="46">
        <f>_xlfn.IFNA(VLOOKUP($A45,'B-pEC50'!$A:$BM,MATCH(AF$1,'B-pEC50'!$A$1:$BM$1,0),FALSE),"")</f>
        <v>3.9990000000000001</v>
      </c>
      <c r="AG45" s="46">
        <f>_xlfn.IFNA(VLOOKUP($A45,'B-pEC50'!$A:$BM,MATCH(AG$1,'B-pEC50'!$A$1:$BM$1,0),FALSE),"")</f>
        <v>5.04</v>
      </c>
      <c r="AH45" s="46">
        <f>_xlfn.IFNA(VLOOKUP($A45,'B-pEC50'!$A:$BM,MATCH(AH$1,'B-pEC50'!$A$1:$BM$1,0),FALSE),"")</f>
        <v>5.8860000000000001</v>
      </c>
      <c r="AI45" s="46">
        <f>_xlfn.IFNA(VLOOKUP($A45,'B-pEC50'!$A:$BM,MATCH(AI$1,'B-pEC50'!$A$1:$BM$1,0),FALSE),"")</f>
        <v>6.0030000000000001</v>
      </c>
      <c r="AJ45" s="46">
        <f>_xlfn.IFNA(VLOOKUP($A45,'B-pEC50'!$A:$BM,MATCH(AJ$1,'B-pEC50'!$A$1:$BM$1,0),FALSE),"")</f>
        <v>6.4119999999999999</v>
      </c>
      <c r="AK45" s="45">
        <f>_xlfn.IFNA(VLOOKUP($A45,'B-pEC50'!$A:$BM,MATCH(AK$1,'B-pEC50'!$A$1:$BM$1,0),FALSE),"")</f>
        <v>6.7210000000000001</v>
      </c>
      <c r="AL45" s="45">
        <f>_xlfn.IFNA(VLOOKUP($A45,'B-pEC50'!$A:$BM,MATCH(AL$1,'B-pEC50'!$A$1:$BM$1,0),FALSE),"")</f>
        <v>6.5469999999999997</v>
      </c>
      <c r="AM45" s="45">
        <f>_xlfn.IFNA(VLOOKUP($A45,'B-pEC50'!$A:$BM,MATCH(AM$1,'B-pEC50'!$A$1:$BM$1,0),FALSE),"")</f>
        <v>5.7439999999999998</v>
      </c>
      <c r="AN45" s="46">
        <f>_xlfn.IFNA(VLOOKUP($A45,'B-pEC50'!$A:$BM,MATCH(AN$1,'B-pEC50'!$A$1:$BM$1,0),FALSE),"")</f>
        <v>6.2210000000000001</v>
      </c>
      <c r="AO45" s="45" t="str">
        <f>_xlfn.IFNA(VLOOKUP($A45,'B-pEC50'!$A:$BM,MATCH(AO$1,'B-pEC50'!$A$1:$BM$1,0),FALSE),"")</f>
        <v/>
      </c>
      <c r="AP45" s="45">
        <f>_xlfn.IFNA(VLOOKUP($A45,'B-pEC50'!$A:$BM,MATCH(AP$1,'B-pEC50'!$A$1:$BM$1,0),FALSE),"")</f>
        <v>7.1070000000000002</v>
      </c>
      <c r="AQ45" s="47" t="str">
        <f>_xlfn.IFNA(VLOOKUP($A45,'I-pEC50'!$A:$BM,MATCH(AQ$1,'I-pEC50'!$A$1:$BM$1,0),FALSE),"")</f>
        <v/>
      </c>
      <c r="AR45" s="47">
        <f>_xlfn.IFNA(VLOOKUP($A45,'I-pEC50'!$A:$BM,MATCH(AR$1,'I-pEC50'!$A$1:$BM$1,0),FALSE),"")</f>
        <v>7.85</v>
      </c>
      <c r="AS45" s="47">
        <f>_xlfn.IFNA(VLOOKUP($A45,'I-pEC50'!$A:$BM,MATCH(AS$1,'I-pEC50'!$A$1:$BM$1,0),FALSE),"")</f>
        <v>7.85</v>
      </c>
      <c r="AT45" s="47">
        <f>_xlfn.IFNA(VLOOKUP($A45,'I-pEC50'!$A:$BM,MATCH(AT$1,'I-pEC50'!$A$1:$BM$1,0),FALSE),"")</f>
        <v>7.43</v>
      </c>
      <c r="AU45" s="47">
        <f>_xlfn.IFNA(VLOOKUP($A45,'I-pEC50'!$A:$BM,MATCH(AU$1,'I-pEC50'!$A$1:$BM$1,0),FALSE),"")</f>
        <v>7.43</v>
      </c>
      <c r="AV45" s="47">
        <f>_xlfn.IFNA(VLOOKUP($A45,'I-pEC50'!$A:$BM,MATCH(AV$1,'I-pEC50'!$A$1:$BM$1,0),FALSE),"")</f>
        <v>7.32</v>
      </c>
      <c r="AW45" s="47">
        <f>_xlfn.IFNA(VLOOKUP($A45,'I-pEC50'!$A:$BM,MATCH(AW$1,'I-pEC50'!$A$1:$BM$1,0),FALSE),"")</f>
        <v>7.65</v>
      </c>
      <c r="AX45" s="47">
        <f>_xlfn.IFNA(VLOOKUP($A45,'I-pEC50'!$A:$BM,MATCH(AX$1,'I-pEC50'!$A$1:$BM$1,0),FALSE),"")</f>
        <v>7.65</v>
      </c>
      <c r="AY45" s="47">
        <f>_xlfn.IFNA(VLOOKUP($A45,'I-pEC50'!$A:$BM,MATCH(AY$1,'I-pEC50'!$A$1:$BM$1,0),FALSE),"")</f>
        <v>7.39</v>
      </c>
      <c r="AZ45" s="47">
        <f>_xlfn.IFNA(VLOOKUP($A45,'I-pEC50'!$A:$BM,MATCH(AZ$1,'I-pEC50'!$A$1:$BM$1,0),FALSE),"")</f>
        <v>7.79</v>
      </c>
      <c r="BA45" s="47" t="str">
        <f>_xlfn.IFNA(VLOOKUP($A45,'I-pEC50'!$A:$BM,MATCH(BA$1,'I-pEC50'!$A$1:$BM$1,0),FALSE),"")</f>
        <v/>
      </c>
      <c r="BB45" s="47">
        <f>_xlfn.IFNA(VLOOKUP($A45,'I-pEC50'!$A:$BM,MATCH(BB$1,'I-pEC50'!$A$1:$BM$1,0),FALSE),"")</f>
        <v>7.59</v>
      </c>
      <c r="BC45" s="40" t="str">
        <f>_xlfn.IFNA(VLOOKUP($A45,'B-pEC50'!$A:$BM,MATCH(BC$1,'B-pEC50'!$A$1:$BM$1,0),FALSE),"")</f>
        <v/>
      </c>
      <c r="BD45" s="41">
        <f>_xlfn.IFNA(VLOOKUP($A45,'B-pEC50'!$A:$BM,MATCH(BD$1,'B-pEC50'!$A$1:$BM$1,0),FALSE),"")</f>
        <v>-0.41071428571428564</v>
      </c>
      <c r="BE45" s="41">
        <f>_xlfn.IFNA(VLOOKUP($A45,'B-pEC50'!$A:$BM,MATCH(BE$1,'B-pEC50'!$A$1:$BM$1,0),FALSE),"")</f>
        <v>-0.17540687160940319</v>
      </c>
      <c r="BF45" s="41">
        <f>_xlfn.IFNA(VLOOKUP($A45,'B-pEC50'!$A:$BM,MATCH(BF$1,'B-pEC50'!$A$1:$BM$1,0),FALSE),"")</f>
        <v>1.5822784810126646E-2</v>
      </c>
      <c r="BG45" s="41">
        <f>_xlfn.IFNA(VLOOKUP($A45,'B-pEC50'!$A:$BM,MATCH(BG$1,'B-pEC50'!$A$1:$BM$1,0),FALSE),"")</f>
        <v>4.2269439421338213E-2</v>
      </c>
      <c r="BH45" s="41">
        <f>_xlfn.IFNA(VLOOKUP($A45,'B-pEC50'!$A:$BM,MATCH(BH$1,'B-pEC50'!$A$1:$BM$1,0),FALSE),"")</f>
        <v>0.13471971066907776</v>
      </c>
      <c r="BI45" s="41">
        <f>_xlfn.IFNA(VLOOKUP($A45,'B-pEC50'!$A:$BM,MATCH(BI$1,'B-pEC50'!$A$1:$BM$1,0),FALSE),"")</f>
        <v>0.20456600361663657</v>
      </c>
      <c r="BJ45" s="41">
        <f>_xlfn.IFNA(VLOOKUP($A45,'B-pEC50'!$A:$BM,MATCH(BJ$1,'B-pEC50'!$A$1:$BM$1,0),FALSE),"")</f>
        <v>0.16523508137432183</v>
      </c>
      <c r="BK45" s="41">
        <f>_xlfn.IFNA(VLOOKUP($A45,'B-pEC50'!$A:$BM,MATCH(BK$1,'B-pEC50'!$A$1:$BM$1,0),FALSE),"")</f>
        <v>-1.627486437613021E-2</v>
      </c>
      <c r="BL45" s="41">
        <f>_xlfn.IFNA(VLOOKUP($A45,'B-pEC50'!$A:$BM,MATCH(BL$1,'B-pEC50'!$A$1:$BM$1,0),FALSE),"")</f>
        <v>9.1546112115732423E-2</v>
      </c>
      <c r="BM45" s="41" t="str">
        <f>_xlfn.IFNA(VLOOKUP($A45,'B-pEC50'!$A:$BM,MATCH(BM$1,'B-pEC50'!$A$1:$BM$1,0),FALSE),"")</f>
        <v/>
      </c>
      <c r="BN45" s="41">
        <f>_xlfn.IFNA(VLOOKUP($A45,'B-pEC50'!$A:$BM,MATCH(BN$1,'B-pEC50'!$A$1:$BM$1,0),FALSE),"")</f>
        <v>0.29181735985533458</v>
      </c>
      <c r="BO45" s="47" t="str">
        <f>_xlfn.IFNA(VLOOKUP($A45,'I-pEC50'!$A:$BM,MATCH(BO$1,'I-pEC50'!$A$1:$BM$1,0),FALSE),"")</f>
        <v/>
      </c>
      <c r="BP45" s="47">
        <f>_xlfn.IFNA(VLOOKUP($A45,'I-pEC50'!$A:$BM,MATCH(BP$1,'I-pEC50'!$A$1:$BM$1,0),FALSE),"")</f>
        <v>0.44887348353552858</v>
      </c>
      <c r="BQ45" s="47">
        <f>_xlfn.IFNA(VLOOKUP($A45,'I-pEC50'!$A:$BM,MATCH(BQ$1,'I-pEC50'!$A$1:$BM$1,0),FALSE),"")</f>
        <v>0.44887348353552858</v>
      </c>
      <c r="BR45" s="47">
        <f>_xlfn.IFNA(VLOOKUP($A45,'I-pEC50'!$A:$BM,MATCH(BR$1,'I-pEC50'!$A$1:$BM$1,0),FALSE),"")</f>
        <v>0.37608318890814557</v>
      </c>
      <c r="BS45" s="47">
        <f>_xlfn.IFNA(VLOOKUP($A45,'I-pEC50'!$A:$BM,MATCH(BS$1,'I-pEC50'!$A$1:$BM$1,0),FALSE),"")</f>
        <v>0.37608318890814557</v>
      </c>
      <c r="BT45" s="47">
        <f>_xlfn.IFNA(VLOOKUP($A45,'I-pEC50'!$A:$BM,MATCH(BT$1,'I-pEC50'!$A$1:$BM$1,0),FALSE),"")</f>
        <v>0.35701906412478346</v>
      </c>
      <c r="BU45" s="47">
        <f>_xlfn.IFNA(VLOOKUP($A45,'I-pEC50'!$A:$BM,MATCH(BU$1,'I-pEC50'!$A$1:$BM$1,0),FALSE),"")</f>
        <v>0.41421143847487013</v>
      </c>
      <c r="BV45" s="47">
        <f>_xlfn.IFNA(VLOOKUP($A45,'I-pEC50'!$A:$BM,MATCH(BV$1,'I-pEC50'!$A$1:$BM$1,0),FALSE),"")</f>
        <v>0.41421143847487013</v>
      </c>
      <c r="BW45" s="47">
        <f>_xlfn.IFNA(VLOOKUP($A45,'I-pEC50'!$A:$BM,MATCH(BW$1,'I-pEC50'!$A$1:$BM$1,0),FALSE),"")</f>
        <v>0.36915077989601386</v>
      </c>
      <c r="BX45" s="47">
        <f>_xlfn.IFNA(VLOOKUP($A45,'I-pEC50'!$A:$BM,MATCH(BX$1,'I-pEC50'!$A$1:$BM$1,0),FALSE),"")</f>
        <v>0.4384748700173311</v>
      </c>
      <c r="BY45" s="47" t="str">
        <f>_xlfn.IFNA(VLOOKUP($A45,'I-pEC50'!$A:$BM,MATCH(BY$1,'I-pEC50'!$A$1:$BM$1,0),FALSE),"")</f>
        <v/>
      </c>
      <c r="BZ45" s="47">
        <f>_xlfn.IFNA(VLOOKUP($A45,'I-pEC50'!$A:$BM,MATCH(BZ$1,'I-pEC50'!$A$1:$BM$1,0),FALSE),"")</f>
        <v>0.40381282495667248</v>
      </c>
      <c r="CA45" s="40" t="str">
        <f>_xlfn.IFNA(VLOOKUP($A45,'B-pEC50'!$A:$BM,MATCH(CA$1,'B-pEC50'!$A$1:$BM$1,0),FALSE),"")</f>
        <v/>
      </c>
      <c r="CB45" s="41">
        <f>_xlfn.IFNA(VLOOKUP($A45,'B-pEC50'!$A:$BM,MATCH(CB$1,'B-pEC50'!$A$1:$BM$1,0),FALSE),"")</f>
        <v>0</v>
      </c>
      <c r="CC45" s="41">
        <f>_xlfn.IFNA(VLOOKUP($A45,'B-pEC50'!$A:$BM,MATCH(CC$1,'B-pEC50'!$A$1:$BM$1,0),FALSE),"")</f>
        <v>0.33494208494208488</v>
      </c>
      <c r="CD45" s="41">
        <f>_xlfn.IFNA(VLOOKUP($A45,'B-pEC50'!$A:$BM,MATCH(CD$1,'B-pEC50'!$A$1:$BM$1,0),FALSE),"")</f>
        <v>0.6071428571428571</v>
      </c>
      <c r="CE45" s="41">
        <f>_xlfn.IFNA(VLOOKUP($A45,'B-pEC50'!$A:$BM,MATCH(CE$1,'B-pEC50'!$A$1:$BM$1,0),FALSE),"")</f>
        <v>0.64478764478764472</v>
      </c>
      <c r="CF45" s="41">
        <f>_xlfn.IFNA(VLOOKUP($A45,'B-pEC50'!$A:$BM,MATCH(CF$1,'B-pEC50'!$A$1:$BM$1,0),FALSE),"")</f>
        <v>0.77638352638352626</v>
      </c>
      <c r="CG45" s="41">
        <f>_xlfn.IFNA(VLOOKUP($A45,'B-pEC50'!$A:$BM,MATCH(CG$1,'B-pEC50'!$A$1:$BM$1,0),FALSE),"")</f>
        <v>0.87580437580437576</v>
      </c>
      <c r="CH45" s="41">
        <f>_xlfn.IFNA(VLOOKUP($A45,'B-pEC50'!$A:$BM,MATCH(CH$1,'B-pEC50'!$A$1:$BM$1,0),FALSE),"")</f>
        <v>0.81981981981981966</v>
      </c>
      <c r="CI45" s="41">
        <f>_xlfn.IFNA(VLOOKUP($A45,'B-pEC50'!$A:$BM,MATCH(CI$1,'B-pEC50'!$A$1:$BM$1,0),FALSE),"")</f>
        <v>0.56145431145431135</v>
      </c>
      <c r="CJ45" s="41">
        <f>_xlfn.IFNA(VLOOKUP($A45,'B-pEC50'!$A:$BM,MATCH(CJ$1,'B-pEC50'!$A$1:$BM$1,0),FALSE),"")</f>
        <v>0.71492921492921491</v>
      </c>
      <c r="CK45" s="41" t="str">
        <f>_xlfn.IFNA(VLOOKUP($A45,'B-pEC50'!$A:$BM,MATCH(CK$1,'B-pEC50'!$A$1:$BM$1,0),FALSE),"")</f>
        <v/>
      </c>
      <c r="CL45" s="41">
        <f>_xlfn.IFNA(VLOOKUP($A45,'B-pEC50'!$A:$BM,MATCH(CL$1,'B-pEC50'!$A$1:$BM$1,0),FALSE),"")</f>
        <v>1</v>
      </c>
      <c r="CM45" s="47" t="str">
        <f>_xlfn.IFNA(VLOOKUP($A45,'I-pEC50'!$A:$BQ,MATCH(CM$1,'I-pEC50'!$A$1:$BQ$1,0),FALSE),"")</f>
        <v/>
      </c>
      <c r="CN45" s="47">
        <f>_xlfn.IFNA(VLOOKUP($A45,'I-pEC50'!$A:$BQ,MATCH(CN$1,'I-pEC50'!$A$1:$BQ$1,0),FALSE),"")</f>
        <v>1</v>
      </c>
      <c r="CO45" s="47">
        <f>_xlfn.IFNA(VLOOKUP($A45,'I-pEC50'!$A:$BQ,MATCH(CO$1,'I-pEC50'!$A$1:$BQ$1,0),FALSE),"")</f>
        <v>1</v>
      </c>
      <c r="CP45" s="47">
        <f>_xlfn.IFNA(VLOOKUP($A45,'I-pEC50'!$A:$BQ,MATCH(CP$1,'I-pEC50'!$A$1:$BQ$1,0),FALSE),"")</f>
        <v>0.20754716981131993</v>
      </c>
      <c r="CQ45" s="47">
        <f>_xlfn.IFNA(VLOOKUP($A45,'I-pEC50'!$A:$BQ,MATCH(CQ$1,'I-pEC50'!$A$1:$BQ$1,0),FALSE),"")</f>
        <v>0.20754716981131993</v>
      </c>
      <c r="CR45" s="47">
        <f>_xlfn.IFNA(VLOOKUP($A45,'I-pEC50'!$A:$BQ,MATCH(CR$1,'I-pEC50'!$A$1:$BQ$1,0),FALSE),"")</f>
        <v>0</v>
      </c>
      <c r="CS45" s="47">
        <f>_xlfn.IFNA(VLOOKUP($A45,'I-pEC50'!$A:$BQ,MATCH(CS$1,'I-pEC50'!$A$1:$BQ$1,0),FALSE),"")</f>
        <v>0.62264150943396313</v>
      </c>
      <c r="CT45" s="47">
        <f>_xlfn.IFNA(VLOOKUP($A45,'I-pEC50'!$A:$BQ,MATCH(CT$1,'I-pEC50'!$A$1:$BQ$1,0),FALSE),"")</f>
        <v>0.62264150943396313</v>
      </c>
      <c r="CU45" s="47">
        <f>_xlfn.IFNA(VLOOKUP($A45,'I-pEC50'!$A:$BQ,MATCH(CU$1,'I-pEC50'!$A$1:$BQ$1,0),FALSE),"")</f>
        <v>0.13207547169811223</v>
      </c>
      <c r="CV45" s="47">
        <f>_xlfn.IFNA(VLOOKUP($A45,'I-pEC50'!$A:$BQ,MATCH(CV$1,'I-pEC50'!$A$1:$BQ$1,0),FALSE),"")</f>
        <v>0.88679245283018926</v>
      </c>
      <c r="CW45" s="47" t="str">
        <f>_xlfn.IFNA(VLOOKUP($A45,'I-pEC50'!$A:$BQ,MATCH(CW$1,'I-pEC50'!$A$1:$BQ$1,0),FALSE),"")</f>
        <v/>
      </c>
      <c r="CX45" s="47">
        <f>_xlfn.IFNA(VLOOKUP($A45,'I-pEC50'!$A:$BQ,MATCH(CX$1,'I-pEC50'!$A$1:$BQ$1,0),FALSE),"")</f>
        <v>0.50943396226415072</v>
      </c>
      <c r="CY45" s="105" t="str">
        <f>_xlfn.IFNA(VLOOKUP($A45,'B-pEC50'!$A:$IC,MATCH(CY$1,'B-pEC50'!$A$1:$IC$1,0),FALSE),"")</f>
        <v/>
      </c>
      <c r="CZ45" s="47">
        <f>_xlfn.IFNA(VLOOKUP($A45,'B-pEC50'!$A:$IC,MATCH(CZ$1,'B-pEC50'!$A$1:$IC$1,0),FALSE),"")</f>
        <v>6.4119999999999999</v>
      </c>
      <c r="DA45" s="47">
        <f>_xlfn.IFNA(VLOOKUP($A45,'B-pEC50'!$A:$IC,MATCH(DA$1,'B-pEC50'!$A$1:$IC$1,0),FALSE),"")</f>
        <v>6.7210000000000001</v>
      </c>
      <c r="DB45" s="47">
        <f>_xlfn.IFNA(VLOOKUP($A45,'B-pEC50'!$A:$IC,MATCH(DB$1,'B-pEC50'!$A$1:$IC$1,0),FALSE),"")</f>
        <v>7.1070000000000002</v>
      </c>
      <c r="DC45" s="47" t="str">
        <f>_xlfn.IFNA(VLOOKUP($A45,'I-pEC50'!$A:$IC,MATCH(DC$1,'I-pEC50'!$A$1:$IC$1,0),FALSE),"")</f>
        <v/>
      </c>
      <c r="DD45" s="47">
        <f>_xlfn.IFNA(VLOOKUP($A45,'I-pEC50'!$A:$IC,MATCH(DD$1,'I-pEC50'!$A$1:$IC$1,0),FALSE),"")</f>
        <v>7.85</v>
      </c>
      <c r="DE45" s="47">
        <f>_xlfn.IFNA(VLOOKUP($A45,'I-pEC50'!$A:$IC,MATCH(DE$1,'I-pEC50'!$A$1:$IC$1,0),FALSE),"")</f>
        <v>7.79</v>
      </c>
      <c r="DF45" s="47">
        <f>_xlfn.IFNA(VLOOKUP($A45,'I-pEC50'!$A:$IC,MATCH(DF$1,'I-pEC50'!$A$1:$IC$1,0),FALSE),"")</f>
        <v>7.59</v>
      </c>
      <c r="DG45" s="105" t="str">
        <f>_xlfn.IFNA(VLOOKUP($A45,'B-pEC50'!$A:$IC,MATCH(DG$1,'B-pEC50'!$A$1:$IC$1,0),FALSE),"")</f>
        <v/>
      </c>
      <c r="DH45" s="47">
        <f>_xlfn.IFNA(VLOOKUP($A45,'B-pEC50'!$A:$IC,MATCH(DH$1,'B-pEC50'!$A$1:$IC$1,0),FALSE),"")</f>
        <v>5.468</v>
      </c>
      <c r="DI45" s="47">
        <f>_xlfn.IFNA(VLOOKUP($A45,'B-pEC50'!$A:$IC,MATCH(DI$1,'B-pEC50'!$A$1:$IC$1,0),FALSE),"")</f>
        <v>6.3082500000000001</v>
      </c>
      <c r="DJ45" s="47">
        <f>_xlfn.IFNA(VLOOKUP($A45,'B-pEC50'!$A:$IC,MATCH(DJ$1,'B-pEC50'!$A$1:$IC$1,0),FALSE),"")</f>
        <v>7.1070000000000002</v>
      </c>
      <c r="DK45" s="47" t="str">
        <f>_xlfn.IFNA(VLOOKUP($A45,'I-pEC50'!$A:$IC,MATCH(DK$1,'I-pEC50'!$A$1:$IC$1,0),FALSE),"")</f>
        <v/>
      </c>
      <c r="DL45" s="47">
        <f>_xlfn.IFNA(VLOOKUP($A45,'I-pEC50'!$A:$IC,MATCH(DL$1,'I-pEC50'!$A$1:$IC$1,0),FALSE),"")</f>
        <v>7.5759999999999987</v>
      </c>
      <c r="DM45" s="47">
        <f>_xlfn.IFNA(VLOOKUP($A45,'I-pEC50'!$A:$IC,MATCH(DM$1,'I-pEC50'!$A$1:$IC$1,0),FALSE),"")</f>
        <v>7.62</v>
      </c>
      <c r="DN45" s="47">
        <f>_xlfn.IFNA(VLOOKUP($A45,'I-pEC50'!$A:$IC,MATCH(DN$1,'I-pEC50'!$A$1:$IC$1,0),FALSE),"")</f>
        <v>7.59</v>
      </c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</row>
    <row r="46" spans="1:139" s="49" customFormat="1" x14ac:dyDescent="0.2">
      <c r="A46" s="29" t="s">
        <v>122</v>
      </c>
      <c r="B46" s="333" t="str">
        <f>VLOOKUP($A46,BI!$A:$Q,MATCH(B$1,BI!$A$1:$Q$1,0),FALSE)</f>
        <v/>
      </c>
      <c r="C46" s="373">
        <f>VLOOKUP($A46,BI!$A:$Q,MATCH(C$1,BI!$A$1:$Q$1,0),FALSE)</f>
        <v>1</v>
      </c>
      <c r="D46" s="373">
        <f>VLOOKUP($A46,BI!$A:$Q,MATCH(D$1,BI!$A$1:$Q$1,0),FALSE)</f>
        <v>1</v>
      </c>
      <c r="E46" s="373">
        <f>VLOOKUP($A46,BI!$A:$Q,MATCH(E$1,BI!$A$1:$Q$1,0),FALSE)</f>
        <v>1</v>
      </c>
      <c r="F46" s="373">
        <f>VLOOKUP($A46,BI!$A:$Q,MATCH(F$1,BI!$A$1:$Q$1,0),FALSE)</f>
        <v>1</v>
      </c>
      <c r="G46" s="373">
        <f>VLOOKUP($A46,BI!$A:$Q,MATCH(G$1,BI!$A$1:$Q$1,0),FALSE)</f>
        <v>1</v>
      </c>
      <c r="H46" s="373">
        <f>VLOOKUP($A46,BI!$A:$Q,MATCH(H$1,BI!$A$1:$Q$1,0),FALSE)</f>
        <v>1</v>
      </c>
      <c r="I46" s="373">
        <f>VLOOKUP($A46,BI!$A:$Q,MATCH(I$1,BI!$A$1:$Q$1,0),FALSE)</f>
        <v>1</v>
      </c>
      <c r="J46" s="373">
        <f>VLOOKUP($A46,BI!$A:$Q,MATCH(J$1,BI!$A$1:$Q$1,0),FALSE)</f>
        <v>1</v>
      </c>
      <c r="K46" s="373">
        <f>VLOOKUP($A46,BI!$A:$Q,MATCH(K$1,BI!$A$1:$Q$1,0),FALSE)</f>
        <v>1</v>
      </c>
      <c r="L46" s="373">
        <f>VLOOKUP($A46,BI!$A:$Q,MATCH(L$1,BI!$A$1:$Q$1,0),FALSE)</f>
        <v>1</v>
      </c>
      <c r="M46" s="373">
        <f>VLOOKUP($A46,BI!$A:$Q,MATCH(M$1,BI!$A$1:$Q$1,0),FALSE)</f>
        <v>1</v>
      </c>
      <c r="N46" s="49">
        <f t="shared" si="2"/>
        <v>11</v>
      </c>
      <c r="O46" s="49" t="str">
        <f>VLOOKUP($A46,BI!$A:$Q,MATCH(O$1,BI!$A$1:$Q$1,0),FALSE)</f>
        <v/>
      </c>
      <c r="P46" s="37">
        <f>VLOOKUP($A46,BI!$A:$Q,MATCH(P$1,BI!$A$1:$Q$1,0),FALSE)</f>
        <v>1</v>
      </c>
      <c r="Q46" s="37">
        <f>VLOOKUP($A46,BI!$A:$Q,MATCH(Q$1,BI!$A$1:$Q$1,0),FALSE)</f>
        <v>1</v>
      </c>
      <c r="R46" s="37">
        <f>VLOOKUP($A46,BI!$A:$Q,MATCH(R$1,BI!$A$1:$Q$1,0),FALSE)</f>
        <v>1</v>
      </c>
      <c r="S46" s="37">
        <f t="shared" si="3"/>
        <v>3</v>
      </c>
      <c r="T46" s="61" cm="1">
        <f t="array" ref="T46">IFERROR(IF(N46&gt;2,RSQ(IF($B46:$M46&lt;&gt;"",AE46:AP46,""),IF($B46:$M46&lt;&gt;"",AQ46:BB46,"")),""),"")</f>
        <v>6.2594648503588396E-2</v>
      </c>
      <c r="U46" s="51" cm="1">
        <f t="array" ref="U46">IFERROR(IF($N46&gt;2,RSQ(IF($AE46:$AP46&lt;&gt;"",BC46:BN46,""),IF($AE46:$AP46&lt;&gt;"",BO46:BZ46,"")),""),"")</f>
        <v>6.2594648503588479E-2</v>
      </c>
      <c r="V46" s="51" cm="1">
        <f t="array" ref="V46">IFERROR(IF($N46&gt;2,RSQ(IF($B46:$M46&lt;&gt;"",CA46:CL46,""),IF($B46:$M46&lt;&gt;"",CM46:CX46,"")),""),"")</f>
        <v>6.2594648503588424E-2</v>
      </c>
      <c r="W46" s="61" cm="1">
        <f t="array" ref="W46">IFERROR(IF(AND($S46&gt;2,$N46&gt;2),RSQ(IF($B46:$M46&lt;&gt;"",AE46:AP46,""),IF($B46:$M46&lt;&gt;"",AQ46:BB46,"")),""),"")</f>
        <v>6.2594648503588396E-2</v>
      </c>
      <c r="X46" s="51" cm="1">
        <f t="array" ref="X46">IFERROR(IF(AND($S46&gt;2,$N46&gt;2),RSQ(IF($AE46:$AP46&lt;&gt;"",BC46:BN46,""),IF($AE46:$AP46&lt;&gt;"",BO46:BZ46,"")),""),"")</f>
        <v>6.2594648503588479E-2</v>
      </c>
      <c r="Y46" s="61" cm="1">
        <f t="array" ref="Y46">IFERROR(IF(COUNT(C46:G46)&gt;2,RSQ(IF($C46:$G46&lt;&gt;"",AF46:AJ46,""),IF($C46:$G46&lt;&gt;"",AR46:AV46,"")),""),"")</f>
        <v>0.83452746094505004</v>
      </c>
      <c r="Z46" s="51" cm="1">
        <f t="array" ref="Z46">IFERROR(IF(COUNT(C46:G46)&gt;2,RSQ(IF($C46:$G46&lt;&gt;"",BD46:BH46,""),IF($C46:$G46&lt;&gt;"",BP46:BT46,"")),""),"")</f>
        <v>0.83452746094505004</v>
      </c>
      <c r="AA46" s="51" cm="1">
        <f t="array" ref="AA46">IFERROR(IF(COUNT(H46:K46)&gt;2,RSQ(IF($H46:$K46&lt;&gt;"",AK46:AN46,""),IF($H46:$K46&lt;&gt;"",AW46:AZ46,"")),""),"")</f>
        <v>0.79052104418696956</v>
      </c>
      <c r="AB46" s="51" cm="1">
        <f t="array" ref="AB46">IFERROR(IF(COUNT(H46:K46)&gt;2,RSQ(IF($H46:$K46&lt;&gt;"",BI46:BL46,""),IF($H46:$K46&lt;&gt;"",BU46:BX46,"")),""),"")</f>
        <v>0.79052104418696978</v>
      </c>
      <c r="AC46" s="61" cm="1">
        <f t="array" ref="AC46">IFERROR(IF($S46&gt;2,RSQ(IF($O46:$R46&lt;&gt;"",CY46:DB46,""),IF($O46:$R46&lt;&gt;"",DC46:DF46,"")),""),"")</f>
        <v>0.11288004138492927</v>
      </c>
      <c r="AD46" s="51" cm="1">
        <f t="array" ref="AD46">IFERROR(IF($S46&gt;2,RSQ(IF($O46:$R46&lt;&gt;"",DG46:DJ46,""),IF($O46:$R46&lt;&gt;"",DK46:DN46,"")),""),"")</f>
        <v>6.7900214157931432E-3</v>
      </c>
      <c r="AE46" s="44" t="str">
        <f>_xlfn.IFNA(VLOOKUP($A46,'B-pEC50'!$A:$BM,MATCH(AE$1,'B-pEC50'!$A$1:$BM$1,0),FALSE),"")</f>
        <v/>
      </c>
      <c r="AF46" s="46">
        <f>_xlfn.IFNA(VLOOKUP($A46,'B-pEC50'!$A:$BM,MATCH(AF$1,'B-pEC50'!$A$1:$BM$1,0),FALSE),"")</f>
        <v>7.18</v>
      </c>
      <c r="AG46" s="46">
        <f>_xlfn.IFNA(VLOOKUP($A46,'B-pEC50'!$A:$BM,MATCH(AG$1,'B-pEC50'!$A$1:$BM$1,0),FALSE),"")</f>
        <v>7.2880000000000003</v>
      </c>
      <c r="AH46" s="46">
        <f>_xlfn.IFNA(VLOOKUP($A46,'B-pEC50'!$A:$BM,MATCH(AH$1,'B-pEC50'!$A$1:$BM$1,0),FALSE),"")</f>
        <v>7.4029999999999996</v>
      </c>
      <c r="AI46" s="46">
        <f>_xlfn.IFNA(VLOOKUP($A46,'B-pEC50'!$A:$BM,MATCH(AI$1,'B-pEC50'!$A$1:$BM$1,0),FALSE),"")</f>
        <v>7.7969999999999997</v>
      </c>
      <c r="AJ46" s="46">
        <f>_xlfn.IFNA(VLOOKUP($A46,'B-pEC50'!$A:$BM,MATCH(AJ$1,'B-pEC50'!$A$1:$BM$1,0),FALSE),"")</f>
        <v>9.0869999999999997</v>
      </c>
      <c r="AK46" s="45">
        <f>_xlfn.IFNA(VLOOKUP($A46,'B-pEC50'!$A:$BM,MATCH(AK$1,'B-pEC50'!$A$1:$BM$1,0),FALSE),"")</f>
        <v>8.9339999999999993</v>
      </c>
      <c r="AL46" s="45">
        <f>_xlfn.IFNA(VLOOKUP($A46,'B-pEC50'!$A:$BM,MATCH(AL$1,'B-pEC50'!$A$1:$BM$1,0),FALSE),"")</f>
        <v>8.4969999999999999</v>
      </c>
      <c r="AM46" s="45">
        <f>_xlfn.IFNA(VLOOKUP($A46,'B-pEC50'!$A:$BM,MATCH(AM$1,'B-pEC50'!$A$1:$BM$1,0),FALSE),"")</f>
        <v>8.9719999999999995</v>
      </c>
      <c r="AN46" s="46">
        <f>_xlfn.IFNA(VLOOKUP($A46,'B-pEC50'!$A:$BM,MATCH(AN$1,'B-pEC50'!$A$1:$BM$1,0),FALSE),"")</f>
        <v>9.6180000000000003</v>
      </c>
      <c r="AO46" s="45">
        <f>_xlfn.IFNA(VLOOKUP($A46,'B-pEC50'!$A:$BM,MATCH(AO$1,'B-pEC50'!$A$1:$BM$1,0),FALSE),"")</f>
        <v>9.6319999999999997</v>
      </c>
      <c r="AP46" s="45">
        <f>_xlfn.IFNA(VLOOKUP($A46,'B-pEC50'!$A:$BM,MATCH(AP$1,'B-pEC50'!$A$1:$BM$1,0),FALSE),"")</f>
        <v>8.1630000000000003</v>
      </c>
      <c r="AQ46" s="47" t="str">
        <f>_xlfn.IFNA(VLOOKUP($A46,'I-pEC50'!$A:$BM,MATCH(AQ$1,'I-pEC50'!$A$1:$BM$1,0),FALSE),"")</f>
        <v/>
      </c>
      <c r="AR46" s="47">
        <f>_xlfn.IFNA(VLOOKUP($A46,'I-pEC50'!$A:$BM,MATCH(AR$1,'I-pEC50'!$A$1:$BM$1,0),FALSE),"")</f>
        <v>7.4</v>
      </c>
      <c r="AS46" s="47">
        <f>_xlfn.IFNA(VLOOKUP($A46,'I-pEC50'!$A:$BM,MATCH(AS$1,'I-pEC50'!$A$1:$BM$1,0),FALSE),"")</f>
        <v>7.4</v>
      </c>
      <c r="AT46" s="47">
        <f>_xlfn.IFNA(VLOOKUP($A46,'I-pEC50'!$A:$BM,MATCH(AT$1,'I-pEC50'!$A$1:$BM$1,0),FALSE),"")</f>
        <v>7.28</v>
      </c>
      <c r="AU46" s="47">
        <f>_xlfn.IFNA(VLOOKUP($A46,'I-pEC50'!$A:$BM,MATCH(AU$1,'I-pEC50'!$A$1:$BM$1,0),FALSE),"")</f>
        <v>7.28</v>
      </c>
      <c r="AV46" s="47">
        <f>_xlfn.IFNA(VLOOKUP($A46,'I-pEC50'!$A:$BM,MATCH(AV$1,'I-pEC50'!$A$1:$BM$1,0),FALSE),"")</f>
        <v>8.31</v>
      </c>
      <c r="AW46" s="47">
        <f>_xlfn.IFNA(VLOOKUP($A46,'I-pEC50'!$A:$BM,MATCH(AW$1,'I-pEC50'!$A$1:$BM$1,0),FALSE),"")</f>
        <v>8.64</v>
      </c>
      <c r="AX46" s="47">
        <f>_xlfn.IFNA(VLOOKUP($A46,'I-pEC50'!$A:$BM,MATCH(AX$1,'I-pEC50'!$A$1:$BM$1,0),FALSE),"")</f>
        <v>8.64</v>
      </c>
      <c r="AY46" s="47">
        <f>_xlfn.IFNA(VLOOKUP($A46,'I-pEC50'!$A:$BM,MATCH(AY$1,'I-pEC50'!$A$1:$BM$1,0),FALSE),"")</f>
        <v>8.61</v>
      </c>
      <c r="AZ46" s="47">
        <f>_xlfn.IFNA(VLOOKUP($A46,'I-pEC50'!$A:$BM,MATCH(AZ$1,'I-pEC50'!$A$1:$BM$1,0),FALSE),"")</f>
        <v>7.09</v>
      </c>
      <c r="BA46" s="47">
        <f>_xlfn.IFNA(VLOOKUP($A46,'I-pEC50'!$A:$BM,MATCH(BA$1,'I-pEC50'!$A$1:$BM$1,0),FALSE),"")</f>
        <v>7.09</v>
      </c>
      <c r="BB46" s="47">
        <f>_xlfn.IFNA(VLOOKUP($A46,'I-pEC50'!$A:$BM,MATCH(BB$1,'I-pEC50'!$A$1:$BM$1,0),FALSE),"")</f>
        <v>6.58</v>
      </c>
      <c r="BC46" s="40" t="str">
        <f>_xlfn.IFNA(VLOOKUP($A46,'B-pEC50'!$A:$BM,MATCH(BC$1,'B-pEC50'!$A$1:$BM$1,0),FALSE),"")</f>
        <v/>
      </c>
      <c r="BD46" s="41">
        <f>_xlfn.IFNA(VLOOKUP($A46,'B-pEC50'!$A:$BM,MATCH(BD$1,'B-pEC50'!$A$1:$BM$1,0),FALSE),"")</f>
        <v>0.30831826401446649</v>
      </c>
      <c r="BE46" s="41">
        <f>_xlfn.IFNA(VLOOKUP($A46,'B-pEC50'!$A:$BM,MATCH(BE$1,'B-pEC50'!$A$1:$BM$1,0),FALSE),"")</f>
        <v>0.3327305605786619</v>
      </c>
      <c r="BF46" s="41">
        <f>_xlfn.IFNA(VLOOKUP($A46,'B-pEC50'!$A:$BM,MATCH(BF$1,'B-pEC50'!$A$1:$BM$1,0),FALSE),"")</f>
        <v>0.35872513562386971</v>
      </c>
      <c r="BG46" s="41">
        <f>_xlfn.IFNA(VLOOKUP($A46,'B-pEC50'!$A:$BM,MATCH(BG$1,'B-pEC50'!$A$1:$BM$1,0),FALSE),"")</f>
        <v>0.44778481012658222</v>
      </c>
      <c r="BH46" s="41">
        <f>_xlfn.IFNA(VLOOKUP($A46,'B-pEC50'!$A:$BM,MATCH(BH$1,'B-pEC50'!$A$1:$BM$1,0),FALSE),"")</f>
        <v>0.7393761301989149</v>
      </c>
      <c r="BI46" s="41">
        <f>_xlfn.IFNA(VLOOKUP($A46,'B-pEC50'!$A:$BM,MATCH(BI$1,'B-pEC50'!$A$1:$BM$1,0),FALSE),"")</f>
        <v>0.70479204339963819</v>
      </c>
      <c r="BJ46" s="41">
        <f>_xlfn.IFNA(VLOOKUP($A46,'B-pEC50'!$A:$BM,MATCH(BJ$1,'B-pEC50'!$A$1:$BM$1,0),FALSE),"")</f>
        <v>0.60601265822784811</v>
      </c>
      <c r="BK46" s="41">
        <f>_xlfn.IFNA(VLOOKUP($A46,'B-pEC50'!$A:$BM,MATCH(BK$1,'B-pEC50'!$A$1:$BM$1,0),FALSE),"")</f>
        <v>0.71338155515370694</v>
      </c>
      <c r="BL46" s="41">
        <f>_xlfn.IFNA(VLOOKUP($A46,'B-pEC50'!$A:$BM,MATCH(BL$1,'B-pEC50'!$A$1:$BM$1,0),FALSE),"")</f>
        <v>0.85940325497287529</v>
      </c>
      <c r="BM46" s="41">
        <f>_xlfn.IFNA(VLOOKUP($A46,'B-pEC50'!$A:$BM,MATCH(BM$1,'B-pEC50'!$A$1:$BM$1,0),FALSE),"")</f>
        <v>0.8625678119349004</v>
      </c>
      <c r="BN46" s="41">
        <f>_xlfn.IFNA(VLOOKUP($A46,'B-pEC50'!$A:$BM,MATCH(BN$1,'B-pEC50'!$A$1:$BM$1,0),FALSE),"")</f>
        <v>0.53051537070524413</v>
      </c>
      <c r="BO46" s="47" t="str">
        <f>_xlfn.IFNA(VLOOKUP($A46,'I-pEC50'!$A:$BM,MATCH(BO$1,'I-pEC50'!$A$1:$BM$1,0),FALSE),"")</f>
        <v/>
      </c>
      <c r="BP46" s="47">
        <f>_xlfn.IFNA(VLOOKUP($A46,'I-pEC50'!$A:$BM,MATCH(BP$1,'I-pEC50'!$A$1:$BM$1,0),FALSE),"")</f>
        <v>0.37088388214904694</v>
      </c>
      <c r="BQ46" s="47">
        <f>_xlfn.IFNA(VLOOKUP($A46,'I-pEC50'!$A:$BM,MATCH(BQ$1,'I-pEC50'!$A$1:$BM$1,0),FALSE),"")</f>
        <v>0.37088388214904694</v>
      </c>
      <c r="BR46" s="47">
        <f>_xlfn.IFNA(VLOOKUP($A46,'I-pEC50'!$A:$BM,MATCH(BR$1,'I-pEC50'!$A$1:$BM$1,0),FALSE),"")</f>
        <v>0.35008665511265175</v>
      </c>
      <c r="BS46" s="47">
        <f>_xlfn.IFNA(VLOOKUP($A46,'I-pEC50'!$A:$BM,MATCH(BS$1,'I-pEC50'!$A$1:$BM$1,0),FALSE),"")</f>
        <v>0.35008665511265175</v>
      </c>
      <c r="BT46" s="47">
        <f>_xlfn.IFNA(VLOOKUP($A46,'I-pEC50'!$A:$BM,MATCH(BT$1,'I-pEC50'!$A$1:$BM$1,0),FALSE),"")</f>
        <v>0.52859618717504353</v>
      </c>
      <c r="BU46" s="47">
        <f>_xlfn.IFNA(VLOOKUP($A46,'I-pEC50'!$A:$BM,MATCH(BU$1,'I-pEC50'!$A$1:$BM$1,0),FALSE),"")</f>
        <v>0.58578856152513015</v>
      </c>
      <c r="BV46" s="47">
        <f>_xlfn.IFNA(VLOOKUP($A46,'I-pEC50'!$A:$BM,MATCH(BV$1,'I-pEC50'!$A$1:$BM$1,0),FALSE),"")</f>
        <v>0.58578856152513015</v>
      </c>
      <c r="BW46" s="47">
        <f>_xlfn.IFNA(VLOOKUP($A46,'I-pEC50'!$A:$BM,MATCH(BW$1,'I-pEC50'!$A$1:$BM$1,0),FALSE),"")</f>
        <v>0.58058925476603118</v>
      </c>
      <c r="BX46" s="47">
        <f>_xlfn.IFNA(VLOOKUP($A46,'I-pEC50'!$A:$BM,MATCH(BX$1,'I-pEC50'!$A$1:$BM$1,0),FALSE),"")</f>
        <v>0.31715771230502604</v>
      </c>
      <c r="BY46" s="47">
        <f>_xlfn.IFNA(VLOOKUP($A46,'I-pEC50'!$A:$BM,MATCH(BY$1,'I-pEC50'!$A$1:$BM$1,0),FALSE),"")</f>
        <v>0.31715771230502604</v>
      </c>
      <c r="BZ46" s="47">
        <f>_xlfn.IFNA(VLOOKUP($A46,'I-pEC50'!$A:$BM,MATCH(BZ$1,'I-pEC50'!$A$1:$BM$1,0),FALSE),"")</f>
        <v>0.22876949740034669</v>
      </c>
      <c r="CA46" s="40" t="str">
        <f>_xlfn.IFNA(VLOOKUP($A46,'B-pEC50'!$A:$BM,MATCH(CA$1,'B-pEC50'!$A$1:$BM$1,0),FALSE),"")</f>
        <v/>
      </c>
      <c r="CB46" s="41">
        <f>_xlfn.IFNA(VLOOKUP($A46,'B-pEC50'!$A:$BM,MATCH(CB$1,'B-pEC50'!$A$1:$BM$1,0),FALSE),"")</f>
        <v>0</v>
      </c>
      <c r="CC46" s="41">
        <f>_xlfn.IFNA(VLOOKUP($A46,'B-pEC50'!$A:$BM,MATCH(CC$1,'B-pEC50'!$A$1:$BM$1,0),FALSE),"")</f>
        <v>4.40456769983689E-2</v>
      </c>
      <c r="CD46" s="41">
        <f>_xlfn.IFNA(VLOOKUP($A46,'B-pEC50'!$A:$BM,MATCH(CD$1,'B-pEC50'!$A$1:$BM$1,0),FALSE),"")</f>
        <v>9.0946166394779718E-2</v>
      </c>
      <c r="CE46" s="41">
        <f>_xlfn.IFNA(VLOOKUP($A46,'B-pEC50'!$A:$BM,MATCH(CE$1,'B-pEC50'!$A$1:$BM$1,0),FALSE),"")</f>
        <v>0.25163132137030997</v>
      </c>
      <c r="CF46" s="41">
        <f>_xlfn.IFNA(VLOOKUP($A46,'B-pEC50'!$A:$BM,MATCH(CF$1,'B-pEC50'!$A$1:$BM$1,0),FALSE),"")</f>
        <v>0.77773246329526924</v>
      </c>
      <c r="CG46" s="41">
        <f>_xlfn.IFNA(VLOOKUP($A46,'B-pEC50'!$A:$BM,MATCH(CG$1,'B-pEC50'!$A$1:$BM$1,0),FALSE),"")</f>
        <v>0.71533442088091337</v>
      </c>
      <c r="CH46" s="41">
        <f>_xlfn.IFNA(VLOOKUP($A46,'B-pEC50'!$A:$BM,MATCH(CH$1,'B-pEC50'!$A$1:$BM$1,0),FALSE),"")</f>
        <v>0.53711256117455142</v>
      </c>
      <c r="CI46" s="41">
        <f>_xlfn.IFNA(VLOOKUP($A46,'B-pEC50'!$A:$BM,MATCH(CI$1,'B-pEC50'!$A$1:$BM$1,0),FALSE),"")</f>
        <v>0.73083197389885801</v>
      </c>
      <c r="CJ46" s="41">
        <f>_xlfn.IFNA(VLOOKUP($A46,'B-pEC50'!$A:$BM,MATCH(CJ$1,'B-pEC50'!$A$1:$BM$1,0),FALSE),"")</f>
        <v>0.99429037520391539</v>
      </c>
      <c r="CK46" s="41">
        <f>_xlfn.IFNA(VLOOKUP($A46,'B-pEC50'!$A:$BM,MATCH(CK$1,'B-pEC50'!$A$1:$BM$1,0),FALSE),"")</f>
        <v>1</v>
      </c>
      <c r="CL46" s="41">
        <f>_xlfn.IFNA(VLOOKUP($A46,'B-pEC50'!$A:$BM,MATCH(CL$1,'B-pEC50'!$A$1:$BM$1,0),FALSE),"")</f>
        <v>0.40089722675367068</v>
      </c>
      <c r="CM46" s="47" t="str">
        <f>_xlfn.IFNA(VLOOKUP($A46,'I-pEC50'!$A:$BQ,MATCH(CM$1,'I-pEC50'!$A$1:$BQ$1,0),FALSE),"")</f>
        <v/>
      </c>
      <c r="CN46" s="47">
        <f>_xlfn.IFNA(VLOOKUP($A46,'I-pEC50'!$A:$BQ,MATCH(CN$1,'I-pEC50'!$A$1:$BQ$1,0),FALSE),"")</f>
        <v>0.39805825242718451</v>
      </c>
      <c r="CO46" s="47">
        <f>_xlfn.IFNA(VLOOKUP($A46,'I-pEC50'!$A:$BQ,MATCH(CO$1,'I-pEC50'!$A$1:$BQ$1,0),FALSE),"")</f>
        <v>0.39805825242718451</v>
      </c>
      <c r="CP46" s="47">
        <f>_xlfn.IFNA(VLOOKUP($A46,'I-pEC50'!$A:$BQ,MATCH(CP$1,'I-pEC50'!$A$1:$BQ$1,0),FALSE),"")</f>
        <v>0.33980582524271846</v>
      </c>
      <c r="CQ46" s="47">
        <f>_xlfn.IFNA(VLOOKUP($A46,'I-pEC50'!$A:$BQ,MATCH(CQ$1,'I-pEC50'!$A$1:$BQ$1,0),FALSE),"")</f>
        <v>0.33980582524271846</v>
      </c>
      <c r="CR46" s="47">
        <f>_xlfn.IFNA(VLOOKUP($A46,'I-pEC50'!$A:$BQ,MATCH(CR$1,'I-pEC50'!$A$1:$BQ$1,0),FALSE),"")</f>
        <v>0.83980582524271841</v>
      </c>
      <c r="CS46" s="47">
        <f>_xlfn.IFNA(VLOOKUP($A46,'I-pEC50'!$A:$BQ,MATCH(CS$1,'I-pEC50'!$A$1:$BQ$1,0),FALSE),"")</f>
        <v>1</v>
      </c>
      <c r="CT46" s="47">
        <f>_xlfn.IFNA(VLOOKUP($A46,'I-pEC50'!$A:$BQ,MATCH(CT$1,'I-pEC50'!$A$1:$BQ$1,0),FALSE),"")</f>
        <v>1</v>
      </c>
      <c r="CU46" s="47">
        <f>_xlfn.IFNA(VLOOKUP($A46,'I-pEC50'!$A:$BQ,MATCH(CU$1,'I-pEC50'!$A$1:$BQ$1,0),FALSE),"")</f>
        <v>0.98543689320388295</v>
      </c>
      <c r="CV46" s="47">
        <f>_xlfn.IFNA(VLOOKUP($A46,'I-pEC50'!$A:$BQ,MATCH(CV$1,'I-pEC50'!$A$1:$BQ$1,0),FALSE),"")</f>
        <v>0.24757281553398042</v>
      </c>
      <c r="CW46" s="47">
        <f>_xlfn.IFNA(VLOOKUP($A46,'I-pEC50'!$A:$BQ,MATCH(CW$1,'I-pEC50'!$A$1:$BQ$1,0),FALSE),"")</f>
        <v>0.24757281553398042</v>
      </c>
      <c r="CX46" s="47">
        <f>_xlfn.IFNA(VLOOKUP($A46,'I-pEC50'!$A:$BQ,MATCH(CX$1,'I-pEC50'!$A$1:$BQ$1,0),FALSE),"")</f>
        <v>0</v>
      </c>
      <c r="CY46" s="105" t="str">
        <f>_xlfn.IFNA(VLOOKUP($A46,'B-pEC50'!$A:$IC,MATCH(CY$1,'B-pEC50'!$A$1:$IC$1,0),FALSE),"")</f>
        <v/>
      </c>
      <c r="CZ46" s="47">
        <f>_xlfn.IFNA(VLOOKUP($A46,'B-pEC50'!$A:$IC,MATCH(CZ$1,'B-pEC50'!$A$1:$IC$1,0),FALSE),"")</f>
        <v>9.0869999999999997</v>
      </c>
      <c r="DA46" s="47">
        <f>_xlfn.IFNA(VLOOKUP($A46,'B-pEC50'!$A:$IC,MATCH(DA$1,'B-pEC50'!$A$1:$IC$1,0),FALSE),"")</f>
        <v>9.6180000000000003</v>
      </c>
      <c r="DB46" s="47">
        <f>_xlfn.IFNA(VLOOKUP($A46,'B-pEC50'!$A:$IC,MATCH(DB$1,'B-pEC50'!$A$1:$IC$1,0),FALSE),"")</f>
        <v>9.6319999999999997</v>
      </c>
      <c r="DC46" s="47" t="str">
        <f>_xlfn.IFNA(VLOOKUP($A46,'I-pEC50'!$A:$IC,MATCH(DC$1,'I-pEC50'!$A$1:$IC$1,0),FALSE),"")</f>
        <v/>
      </c>
      <c r="DD46" s="47">
        <f>_xlfn.IFNA(VLOOKUP($A46,'I-pEC50'!$A:$IC,MATCH(DD$1,'I-pEC50'!$A$1:$IC$1,0),FALSE),"")</f>
        <v>8.31</v>
      </c>
      <c r="DE46" s="47">
        <f>_xlfn.IFNA(VLOOKUP($A46,'I-pEC50'!$A:$IC,MATCH(DE$1,'I-pEC50'!$A$1:$IC$1,0),FALSE),"")</f>
        <v>8.64</v>
      </c>
      <c r="DF46" s="47">
        <f>_xlfn.IFNA(VLOOKUP($A46,'I-pEC50'!$A:$IC,MATCH(DF$1,'I-pEC50'!$A$1:$IC$1,0),FALSE),"")</f>
        <v>7.09</v>
      </c>
      <c r="DG46" s="105" t="str">
        <f>_xlfn.IFNA(VLOOKUP($A46,'B-pEC50'!$A:$IC,MATCH(DG$1,'B-pEC50'!$A$1:$IC$1,0),FALSE),"")</f>
        <v/>
      </c>
      <c r="DH46" s="47">
        <f>_xlfn.IFNA(VLOOKUP($A46,'B-pEC50'!$A:$IC,MATCH(DH$1,'B-pEC50'!$A$1:$IC$1,0),FALSE),"")</f>
        <v>7.7509999999999994</v>
      </c>
      <c r="DI46" s="47">
        <f>_xlfn.IFNA(VLOOKUP($A46,'B-pEC50'!$A:$IC,MATCH(DI$1,'B-pEC50'!$A$1:$IC$1,0),FALSE),"")</f>
        <v>9.0052500000000002</v>
      </c>
      <c r="DJ46" s="47">
        <f>_xlfn.IFNA(VLOOKUP($A46,'B-pEC50'!$A:$IC,MATCH(DJ$1,'B-pEC50'!$A$1:$IC$1,0),FALSE),"")</f>
        <v>8.8975000000000009</v>
      </c>
      <c r="DK46" s="47" t="str">
        <f>_xlfn.IFNA(VLOOKUP($A46,'I-pEC50'!$A:$IC,MATCH(DK$1,'I-pEC50'!$A$1:$IC$1,0),FALSE),"")</f>
        <v/>
      </c>
      <c r="DL46" s="47">
        <f>_xlfn.IFNA(VLOOKUP($A46,'I-pEC50'!$A:$IC,MATCH(DL$1,'I-pEC50'!$A$1:$IC$1,0),FALSE),"")</f>
        <v>7.5340000000000007</v>
      </c>
      <c r="DM46" s="47">
        <f>_xlfn.IFNA(VLOOKUP($A46,'I-pEC50'!$A:$IC,MATCH(DM$1,'I-pEC50'!$A$1:$IC$1,0),FALSE),"")</f>
        <v>8.245000000000001</v>
      </c>
      <c r="DN46" s="47">
        <f>_xlfn.IFNA(VLOOKUP($A46,'I-pEC50'!$A:$IC,MATCH(DN$1,'I-pEC50'!$A$1:$IC$1,0),FALSE),"")</f>
        <v>6.835</v>
      </c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</row>
    <row r="47" spans="1:139" s="49" customFormat="1" x14ac:dyDescent="0.2">
      <c r="A47" s="29" t="s">
        <v>155</v>
      </c>
      <c r="B47" s="333" t="str">
        <f>VLOOKUP($A47,BI!$A:$Q,MATCH(B$1,BI!$A$1:$Q$1,0),FALSE)</f>
        <v/>
      </c>
      <c r="C47" s="373">
        <f>VLOOKUP($A47,BI!$A:$Q,MATCH(C$1,BI!$A$1:$Q$1,0),FALSE)</f>
        <v>1</v>
      </c>
      <c r="D47" s="373">
        <f>VLOOKUP($A47,BI!$A:$Q,MATCH(D$1,BI!$A$1:$Q$1,0),FALSE)</f>
        <v>1</v>
      </c>
      <c r="E47" s="373">
        <f>VLOOKUP($A47,BI!$A:$Q,MATCH(E$1,BI!$A$1:$Q$1,0),FALSE)</f>
        <v>1</v>
      </c>
      <c r="F47" s="373">
        <f>VLOOKUP($A47,BI!$A:$Q,MATCH(F$1,BI!$A$1:$Q$1,0),FALSE)</f>
        <v>1</v>
      </c>
      <c r="G47" s="373">
        <f>VLOOKUP($A47,BI!$A:$Q,MATCH(G$1,BI!$A$1:$Q$1,0),FALSE)</f>
        <v>1</v>
      </c>
      <c r="H47" s="373">
        <f>VLOOKUP($A47,BI!$A:$Q,MATCH(H$1,BI!$A$1:$Q$1,0),FALSE)</f>
        <v>1</v>
      </c>
      <c r="I47" s="373">
        <f>VLOOKUP($A47,BI!$A:$Q,MATCH(I$1,BI!$A$1:$Q$1,0),FALSE)</f>
        <v>1</v>
      </c>
      <c r="J47" s="373">
        <f>VLOOKUP($A47,BI!$A:$Q,MATCH(J$1,BI!$A$1:$Q$1,0),FALSE)</f>
        <v>1</v>
      </c>
      <c r="K47" s="373">
        <f>VLOOKUP($A47,BI!$A:$Q,MATCH(K$1,BI!$A$1:$Q$1,0),FALSE)</f>
        <v>1</v>
      </c>
      <c r="L47" s="373">
        <f>VLOOKUP($A47,BI!$A:$Q,MATCH(L$1,BI!$A$1:$Q$1,0),FALSE)</f>
        <v>1</v>
      </c>
      <c r="M47" s="373">
        <f>VLOOKUP($A47,BI!$A:$Q,MATCH(M$1,BI!$A$1:$Q$1,0),FALSE)</f>
        <v>1</v>
      </c>
      <c r="N47" s="49">
        <f t="shared" si="2"/>
        <v>11</v>
      </c>
      <c r="O47" s="49" t="str">
        <f>VLOOKUP($A47,BI!$A:$Q,MATCH(O$1,BI!$A$1:$Q$1,0),FALSE)</f>
        <v/>
      </c>
      <c r="P47" s="37">
        <f>VLOOKUP($A47,BI!$A:$Q,MATCH(P$1,BI!$A$1:$Q$1,0),FALSE)</f>
        <v>1</v>
      </c>
      <c r="Q47" s="37">
        <f>VLOOKUP($A47,BI!$A:$Q,MATCH(Q$1,BI!$A$1:$Q$1,0),FALSE)</f>
        <v>1</v>
      </c>
      <c r="R47" s="37">
        <f>VLOOKUP($A47,BI!$A:$Q,MATCH(R$1,BI!$A$1:$Q$1,0),FALSE)</f>
        <v>1</v>
      </c>
      <c r="S47" s="37">
        <f t="shared" si="3"/>
        <v>3</v>
      </c>
      <c r="T47" s="61" cm="1">
        <f t="array" ref="T47">IFERROR(IF(N47&gt;2,RSQ(IF($B47:$M47&lt;&gt;"",AE47:AP47,""),IF($B47:$M47&lt;&gt;"",AQ47:BB47,"")),""),"")</f>
        <v>0.38701680884597323</v>
      </c>
      <c r="U47" s="51" cm="1">
        <f t="array" ref="U47">IFERROR(IF($N47&gt;2,RSQ(IF($AE47:$AP47&lt;&gt;"",BC47:BN47,""),IF($AE47:$AP47&lt;&gt;"",BO47:BZ47,"")),""),"")</f>
        <v>0.38701680884597334</v>
      </c>
      <c r="V47" s="51" cm="1">
        <f t="array" ref="V47">IFERROR(IF($N47&gt;2,RSQ(IF($B47:$M47&lt;&gt;"",CA47:CL47,""),IF($B47:$M47&lt;&gt;"",CM47:CX47,"")),""),"")</f>
        <v>0.38701680884597323</v>
      </c>
      <c r="W47" s="61" cm="1">
        <f t="array" ref="W47">IFERROR(IF(AND($S47&gt;2,$N47&gt;2),RSQ(IF($B47:$M47&lt;&gt;"",AE47:AP47,""),IF($B47:$M47&lt;&gt;"",AQ47:BB47,"")),""),"")</f>
        <v>0.38701680884597323</v>
      </c>
      <c r="X47" s="51" cm="1">
        <f t="array" ref="X47">IFERROR(IF(AND($S47&gt;2,$N47&gt;2),RSQ(IF($AE47:$AP47&lt;&gt;"",BC47:BN47,""),IF($AE47:$AP47&lt;&gt;"",BO47:BZ47,"")),""),"")</f>
        <v>0.38701680884597334</v>
      </c>
      <c r="Y47" s="61" cm="1">
        <f t="array" ref="Y47">IFERROR(IF(COUNT(C47:G47)&gt;2,RSQ(IF($C47:$G47&lt;&gt;"",AF47:AJ47,""),IF($C47:$G47&lt;&gt;"",AR47:AV47,"")),""),"")</f>
        <v>0.40259287396158377</v>
      </c>
      <c r="Z47" s="51" cm="1">
        <f t="array" ref="Z47">IFERROR(IF(COUNT(C47:G47)&gt;2,RSQ(IF($C47:$G47&lt;&gt;"",BD47:BH47,""),IF($C47:$G47&lt;&gt;"",BP47:BT47,"")),""),"")</f>
        <v>0.40259287396158333</v>
      </c>
      <c r="AA47" s="51" cm="1">
        <f t="array" ref="AA47">IFERROR(IF(COUNT(H47:K47)&gt;2,RSQ(IF($H47:$K47&lt;&gt;"",AK47:AN47,""),IF($H47:$K47&lt;&gt;"",AW47:AZ47,"")),""),"")</f>
        <v>0.86037451179997815</v>
      </c>
      <c r="AB47" s="51" cm="1">
        <f t="array" ref="AB47">IFERROR(IF(COUNT(H47:K47)&gt;2,RSQ(IF($H47:$K47&lt;&gt;"",BI47:BL47,""),IF($H47:$K47&lt;&gt;"",BU47:BX47,"")),""),"")</f>
        <v>0.8603745117999777</v>
      </c>
      <c r="AC47" s="61" cm="1">
        <f t="array" ref="AC47">IFERROR(IF($S47&gt;2,RSQ(IF($O47:$R47&lt;&gt;"",CY47:DB47,""),IF($O47:$R47&lt;&gt;"",DC47:DF47,"")),""),"")</f>
        <v>0.44463935092164053</v>
      </c>
      <c r="AD47" s="51" cm="1">
        <f t="array" ref="AD47">IFERROR(IF($S47&gt;2,RSQ(IF($O47:$R47&lt;&gt;"",DG47:DJ47,""),IF($O47:$R47&lt;&gt;"",DK47:DN47,"")),""),"")</f>
        <v>0.69862454878835689</v>
      </c>
      <c r="AE47" s="44" t="str">
        <f>_xlfn.IFNA(VLOOKUP($A47,'B-pEC50'!$A:$BM,MATCH(AE$1,'B-pEC50'!$A$1:$BM$1,0),FALSE),"")</f>
        <v/>
      </c>
      <c r="AF47" s="46">
        <f>_xlfn.IFNA(VLOOKUP($A47,'B-pEC50'!$A:$BM,MATCH(AF$1,'B-pEC50'!$A$1:$BM$1,0),FALSE),"")</f>
        <v>7.5620000000000003</v>
      </c>
      <c r="AG47" s="46">
        <f>_xlfn.IFNA(VLOOKUP($A47,'B-pEC50'!$A:$BM,MATCH(AG$1,'B-pEC50'!$A$1:$BM$1,0),FALSE),"")</f>
        <v>7.601</v>
      </c>
      <c r="AH47" s="46">
        <f>_xlfn.IFNA(VLOOKUP($A47,'B-pEC50'!$A:$BM,MATCH(AH$1,'B-pEC50'!$A$1:$BM$1,0),FALSE),"")</f>
        <v>7.9989999999999997</v>
      </c>
      <c r="AI47" s="46">
        <f>_xlfn.IFNA(VLOOKUP($A47,'B-pEC50'!$A:$BM,MATCH(AI$1,'B-pEC50'!$A$1:$BM$1,0),FALSE),"")</f>
        <v>8.3409999999999993</v>
      </c>
      <c r="AJ47" s="46">
        <f>_xlfn.IFNA(VLOOKUP($A47,'B-pEC50'!$A:$BM,MATCH(AJ$1,'B-pEC50'!$A$1:$BM$1,0),FALSE),"")</f>
        <v>9.2390000000000008</v>
      </c>
      <c r="AK47" s="45">
        <f>_xlfn.IFNA(VLOOKUP($A47,'B-pEC50'!$A:$BM,MATCH(AK$1,'B-pEC50'!$A$1:$BM$1,0),FALSE),"")</f>
        <v>9.5470000000000006</v>
      </c>
      <c r="AL47" s="45">
        <f>_xlfn.IFNA(VLOOKUP($A47,'B-pEC50'!$A:$BM,MATCH(AL$1,'B-pEC50'!$A$1:$BM$1,0),FALSE),"")</f>
        <v>9.3789999999999996</v>
      </c>
      <c r="AM47" s="45">
        <f>_xlfn.IFNA(VLOOKUP($A47,'B-pEC50'!$A:$BM,MATCH(AM$1,'B-pEC50'!$A$1:$BM$1,0),FALSE),"")</f>
        <v>8.8439999999999994</v>
      </c>
      <c r="AN47" s="46">
        <f>_xlfn.IFNA(VLOOKUP($A47,'B-pEC50'!$A:$BM,MATCH(AN$1,'B-pEC50'!$A$1:$BM$1,0),FALSE),"")</f>
        <v>7.6609999999999996</v>
      </c>
      <c r="AO47" s="45">
        <f>_xlfn.IFNA(VLOOKUP($A47,'B-pEC50'!$A:$BM,MATCH(AO$1,'B-pEC50'!$A$1:$BM$1,0),FALSE),"")</f>
        <v>7.6479999999999997</v>
      </c>
      <c r="AP47" s="45">
        <f>_xlfn.IFNA(VLOOKUP($A47,'B-pEC50'!$A:$BM,MATCH(AP$1,'B-pEC50'!$A$1:$BM$1,0),FALSE),"")</f>
        <v>6.41</v>
      </c>
      <c r="AQ47" s="47" t="str">
        <f>_xlfn.IFNA(VLOOKUP($A47,'I-pEC50'!$A:$BM,MATCH(AQ$1,'I-pEC50'!$A$1:$BM$1,0),FALSE),"")</f>
        <v/>
      </c>
      <c r="AR47" s="47">
        <f>_xlfn.IFNA(VLOOKUP($A47,'I-pEC50'!$A:$BM,MATCH(AR$1,'I-pEC50'!$A$1:$BM$1,0),FALSE),"")</f>
        <v>7.53</v>
      </c>
      <c r="AS47" s="47">
        <f>_xlfn.IFNA(VLOOKUP($A47,'I-pEC50'!$A:$BM,MATCH(AS$1,'I-pEC50'!$A$1:$BM$1,0),FALSE),"")</f>
        <v>7.53</v>
      </c>
      <c r="AT47" s="47">
        <f>_xlfn.IFNA(VLOOKUP($A47,'I-pEC50'!$A:$BM,MATCH(AT$1,'I-pEC50'!$A$1:$BM$1,0),FALSE),"")</f>
        <v>7.4</v>
      </c>
      <c r="AU47" s="47">
        <f>_xlfn.IFNA(VLOOKUP($A47,'I-pEC50'!$A:$BM,MATCH(AU$1,'I-pEC50'!$A$1:$BM$1,0),FALSE),"")</f>
        <v>7.4</v>
      </c>
      <c r="AV47" s="47">
        <f>_xlfn.IFNA(VLOOKUP($A47,'I-pEC50'!$A:$BM,MATCH(AV$1,'I-pEC50'!$A$1:$BM$1,0),FALSE),"")</f>
        <v>7.79</v>
      </c>
      <c r="AW47" s="47">
        <f>_xlfn.IFNA(VLOOKUP($A47,'I-pEC50'!$A:$BM,MATCH(AW$1,'I-pEC50'!$A$1:$BM$1,0),FALSE),"")</f>
        <v>8.2200000000000006</v>
      </c>
      <c r="AX47" s="47">
        <f>_xlfn.IFNA(VLOOKUP($A47,'I-pEC50'!$A:$BM,MATCH(AX$1,'I-pEC50'!$A$1:$BM$1,0),FALSE),"")</f>
        <v>8.2200000000000006</v>
      </c>
      <c r="AY47" s="47">
        <f>_xlfn.IFNA(VLOOKUP($A47,'I-pEC50'!$A:$BM,MATCH(AY$1,'I-pEC50'!$A$1:$BM$1,0),FALSE),"")</f>
        <v>8.25</v>
      </c>
      <c r="AZ47" s="47">
        <f>_xlfn.IFNA(VLOOKUP($A47,'I-pEC50'!$A:$BM,MATCH(AZ$1,'I-pEC50'!$A$1:$BM$1,0),FALSE),"")</f>
        <v>7.06</v>
      </c>
      <c r="BA47" s="47">
        <f>_xlfn.IFNA(VLOOKUP($A47,'I-pEC50'!$A:$BM,MATCH(BA$1,'I-pEC50'!$A$1:$BM$1,0),FALSE),"")</f>
        <v>7.23</v>
      </c>
      <c r="BB47" s="47">
        <f>_xlfn.IFNA(VLOOKUP($A47,'I-pEC50'!$A:$BM,MATCH(BB$1,'I-pEC50'!$A$1:$BM$1,0),FALSE),"")</f>
        <v>7.76</v>
      </c>
      <c r="BC47" s="40" t="str">
        <f>_xlfn.IFNA(VLOOKUP($A47,'B-pEC50'!$A:$BM,MATCH(BC$1,'B-pEC50'!$A$1:$BM$1,0),FALSE),"")</f>
        <v/>
      </c>
      <c r="BD47" s="41">
        <f>_xlfn.IFNA(VLOOKUP($A47,'B-pEC50'!$A:$BM,MATCH(BD$1,'B-pEC50'!$A$1:$BM$1,0),FALSE),"")</f>
        <v>0.39466546112115741</v>
      </c>
      <c r="BE47" s="41">
        <f>_xlfn.IFNA(VLOOKUP($A47,'B-pEC50'!$A:$BM,MATCH(BE$1,'B-pEC50'!$A$1:$BM$1,0),FALSE),"")</f>
        <v>0.40348101265822783</v>
      </c>
      <c r="BF47" s="41">
        <f>_xlfn.IFNA(VLOOKUP($A47,'B-pEC50'!$A:$BM,MATCH(BF$1,'B-pEC50'!$A$1:$BM$1,0),FALSE),"")</f>
        <v>0.49344484629294749</v>
      </c>
      <c r="BG47" s="41">
        <f>_xlfn.IFNA(VLOOKUP($A47,'B-pEC50'!$A:$BM,MATCH(BG$1,'B-pEC50'!$A$1:$BM$1,0),FALSE),"")</f>
        <v>0.57075045207956587</v>
      </c>
      <c r="BH47" s="41">
        <f>_xlfn.IFNA(VLOOKUP($A47,'B-pEC50'!$A:$BM,MATCH(BH$1,'B-pEC50'!$A$1:$BM$1,0),FALSE),"")</f>
        <v>0.77373417721519</v>
      </c>
      <c r="BI47" s="41">
        <f>_xlfn.IFNA(VLOOKUP($A47,'B-pEC50'!$A:$BM,MATCH(BI$1,'B-pEC50'!$A$1:$BM$1,0),FALSE),"")</f>
        <v>0.84335443037974689</v>
      </c>
      <c r="BJ47" s="41">
        <f>_xlfn.IFNA(VLOOKUP($A47,'B-pEC50'!$A:$BM,MATCH(BJ$1,'B-pEC50'!$A$1:$BM$1,0),FALSE),"")</f>
        <v>0.80537974683544289</v>
      </c>
      <c r="BK47" s="41">
        <f>_xlfn.IFNA(VLOOKUP($A47,'B-pEC50'!$A:$BM,MATCH(BK$1,'B-pEC50'!$A$1:$BM$1,0),FALSE),"")</f>
        <v>0.68444846292947548</v>
      </c>
      <c r="BL47" s="41">
        <f>_xlfn.IFNA(VLOOKUP($A47,'B-pEC50'!$A:$BM,MATCH(BL$1,'B-pEC50'!$A$1:$BM$1,0),FALSE),"")</f>
        <v>0.41704339963833625</v>
      </c>
      <c r="BM47" s="41">
        <f>_xlfn.IFNA(VLOOKUP($A47,'B-pEC50'!$A:$BM,MATCH(BM$1,'B-pEC50'!$A$1:$BM$1,0),FALSE),"")</f>
        <v>0.41410488245931276</v>
      </c>
      <c r="BN47" s="41">
        <f>_xlfn.IFNA(VLOOKUP($A47,'B-pEC50'!$A:$BM,MATCH(BN$1,'B-pEC50'!$A$1:$BM$1,0),FALSE),"")</f>
        <v>0.13426763110307419</v>
      </c>
      <c r="BO47" s="47" t="str">
        <f>_xlfn.IFNA(VLOOKUP($A47,'I-pEC50'!$A:$BM,MATCH(BO$1,'I-pEC50'!$A$1:$BM$1,0),FALSE),"")</f>
        <v/>
      </c>
      <c r="BP47" s="47">
        <f>_xlfn.IFNA(VLOOKUP($A47,'I-pEC50'!$A:$BM,MATCH(BP$1,'I-pEC50'!$A$1:$BM$1,0),FALSE),"")</f>
        <v>0.39341421143847499</v>
      </c>
      <c r="BQ47" s="47">
        <f>_xlfn.IFNA(VLOOKUP($A47,'I-pEC50'!$A:$BM,MATCH(BQ$1,'I-pEC50'!$A$1:$BM$1,0),FALSE),"")</f>
        <v>0.39341421143847499</v>
      </c>
      <c r="BR47" s="47">
        <f>_xlfn.IFNA(VLOOKUP($A47,'I-pEC50'!$A:$BM,MATCH(BR$1,'I-pEC50'!$A$1:$BM$1,0),FALSE),"")</f>
        <v>0.37088388214904694</v>
      </c>
      <c r="BS47" s="47">
        <f>_xlfn.IFNA(VLOOKUP($A47,'I-pEC50'!$A:$BM,MATCH(BS$1,'I-pEC50'!$A$1:$BM$1,0),FALSE),"")</f>
        <v>0.37088388214904694</v>
      </c>
      <c r="BT47" s="47">
        <f>_xlfn.IFNA(VLOOKUP($A47,'I-pEC50'!$A:$BM,MATCH(BT$1,'I-pEC50'!$A$1:$BM$1,0),FALSE),"")</f>
        <v>0.4384748700173311</v>
      </c>
      <c r="BU47" s="47">
        <f>_xlfn.IFNA(VLOOKUP($A47,'I-pEC50'!$A:$BM,MATCH(BU$1,'I-pEC50'!$A$1:$BM$1,0),FALSE),"")</f>
        <v>0.51299826689774719</v>
      </c>
      <c r="BV47" s="47">
        <f>_xlfn.IFNA(VLOOKUP($A47,'I-pEC50'!$A:$BM,MATCH(BV$1,'I-pEC50'!$A$1:$BM$1,0),FALSE),"")</f>
        <v>0.51299826689774719</v>
      </c>
      <c r="BW47" s="47">
        <f>_xlfn.IFNA(VLOOKUP($A47,'I-pEC50'!$A:$BM,MATCH(BW$1,'I-pEC50'!$A$1:$BM$1,0),FALSE),"")</f>
        <v>0.51819757365684582</v>
      </c>
      <c r="BX47" s="47">
        <f>_xlfn.IFNA(VLOOKUP($A47,'I-pEC50'!$A:$BM,MATCH(BX$1,'I-pEC50'!$A$1:$BM$1,0),FALSE),"")</f>
        <v>0.31195840554592719</v>
      </c>
      <c r="BY47" s="47">
        <f>_xlfn.IFNA(VLOOKUP($A47,'I-pEC50'!$A:$BM,MATCH(BY$1,'I-pEC50'!$A$1:$BM$1,0),FALSE),"")</f>
        <v>0.34142114384748712</v>
      </c>
      <c r="BZ47" s="47">
        <f>_xlfn.IFNA(VLOOKUP($A47,'I-pEC50'!$A:$BM,MATCH(BZ$1,'I-pEC50'!$A$1:$BM$1,0),FALSE),"")</f>
        <v>0.43327556325823224</v>
      </c>
      <c r="CA47" s="40" t="str">
        <f>_xlfn.IFNA(VLOOKUP($A47,'B-pEC50'!$A:$BM,MATCH(CA$1,'B-pEC50'!$A$1:$BM$1,0),FALSE),"")</f>
        <v/>
      </c>
      <c r="CB47" s="41">
        <f>_xlfn.IFNA(VLOOKUP($A47,'B-pEC50'!$A:$BM,MATCH(CB$1,'B-pEC50'!$A$1:$BM$1,0),FALSE),"")</f>
        <v>0.36722983742429072</v>
      </c>
      <c r="CC47" s="41">
        <f>_xlfn.IFNA(VLOOKUP($A47,'B-pEC50'!$A:$BM,MATCH(CC$1,'B-pEC50'!$A$1:$BM$1,0),FALSE),"")</f>
        <v>0.37966209754542546</v>
      </c>
      <c r="CD47" s="41">
        <f>_xlfn.IFNA(VLOOKUP($A47,'B-pEC50'!$A:$BM,MATCH(CD$1,'B-pEC50'!$A$1:$BM$1,0),FALSE),"")</f>
        <v>0.50653490596110906</v>
      </c>
      <c r="CE47" s="41">
        <f>_xlfn.IFNA(VLOOKUP($A47,'B-pEC50'!$A:$BM,MATCH(CE$1,'B-pEC50'!$A$1:$BM$1,0),FALSE),"")</f>
        <v>0.61555626394644525</v>
      </c>
      <c r="CF47" s="41">
        <f>_xlfn.IFNA(VLOOKUP($A47,'B-pEC50'!$A:$BM,MATCH(CF$1,'B-pEC50'!$A$1:$BM$1,0),FALSE),"")</f>
        <v>0.90181702263308905</v>
      </c>
      <c r="CG47" s="41">
        <f>_xlfn.IFNA(VLOOKUP($A47,'B-pEC50'!$A:$BM,MATCH(CG$1,'B-pEC50'!$A$1:$BM$1,0),FALSE),"")</f>
        <v>1</v>
      </c>
      <c r="CH47" s="41">
        <f>_xlfn.IFNA(VLOOKUP($A47,'B-pEC50'!$A:$BM,MATCH(CH$1,'B-pEC50'!$A$1:$BM$1,0),FALSE),"")</f>
        <v>0.94644564870895731</v>
      </c>
      <c r="CI47" s="41">
        <f>_xlfn.IFNA(VLOOKUP($A47,'B-pEC50'!$A:$BM,MATCH(CI$1,'B-pEC50'!$A$1:$BM$1,0),FALSE),"")</f>
        <v>0.77590054191903057</v>
      </c>
      <c r="CJ47" s="41">
        <f>_xlfn.IFNA(VLOOKUP($A47,'B-pEC50'!$A:$BM,MATCH(CJ$1,'B-pEC50'!$A$1:$BM$1,0),FALSE),"")</f>
        <v>0.39878865157794047</v>
      </c>
      <c r="CK47" s="41">
        <f>_xlfn.IFNA(VLOOKUP($A47,'B-pEC50'!$A:$BM,MATCH(CK$1,'B-pEC50'!$A$1:$BM$1,0),FALSE),"")</f>
        <v>0.39464456487089555</v>
      </c>
      <c r="CL47" s="41">
        <f>_xlfn.IFNA(VLOOKUP($A47,'B-pEC50'!$A:$BM,MATCH(CL$1,'B-pEC50'!$A$1:$BM$1,0),FALSE),"")</f>
        <v>0</v>
      </c>
      <c r="CM47" s="47" t="str">
        <f>_xlfn.IFNA(VLOOKUP($A47,'I-pEC50'!$A:$BQ,MATCH(CM$1,'I-pEC50'!$A$1:$BQ$1,0),FALSE),"")</f>
        <v/>
      </c>
      <c r="CN47" s="47">
        <f>_xlfn.IFNA(VLOOKUP($A47,'I-pEC50'!$A:$BQ,MATCH(CN$1,'I-pEC50'!$A$1:$BQ$1,0),FALSE),"")</f>
        <v>0.39495798319327774</v>
      </c>
      <c r="CO47" s="47">
        <f>_xlfn.IFNA(VLOOKUP($A47,'I-pEC50'!$A:$BQ,MATCH(CO$1,'I-pEC50'!$A$1:$BQ$1,0),FALSE),"")</f>
        <v>0.39495798319327774</v>
      </c>
      <c r="CP47" s="47">
        <f>_xlfn.IFNA(VLOOKUP($A47,'I-pEC50'!$A:$BQ,MATCH(CP$1,'I-pEC50'!$A$1:$BQ$1,0),FALSE),"")</f>
        <v>0.28571428571428625</v>
      </c>
      <c r="CQ47" s="47">
        <f>_xlfn.IFNA(VLOOKUP($A47,'I-pEC50'!$A:$BQ,MATCH(CQ$1,'I-pEC50'!$A$1:$BQ$1,0),FALSE),"")</f>
        <v>0.28571428571428625</v>
      </c>
      <c r="CR47" s="47">
        <f>_xlfn.IFNA(VLOOKUP($A47,'I-pEC50'!$A:$BQ,MATCH(CR$1,'I-pEC50'!$A$1:$BQ$1,0),FALSE),"")</f>
        <v>0.61344537815126066</v>
      </c>
      <c r="CS47" s="47">
        <f>_xlfn.IFNA(VLOOKUP($A47,'I-pEC50'!$A:$BQ,MATCH(CS$1,'I-pEC50'!$A$1:$BQ$1,0),FALSE),"")</f>
        <v>0.97478991596638709</v>
      </c>
      <c r="CT47" s="47">
        <f>_xlfn.IFNA(VLOOKUP($A47,'I-pEC50'!$A:$BQ,MATCH(CT$1,'I-pEC50'!$A$1:$BQ$1,0),FALSE),"")</f>
        <v>0.97478991596638709</v>
      </c>
      <c r="CU47" s="47">
        <f>_xlfn.IFNA(VLOOKUP($A47,'I-pEC50'!$A:$BQ,MATCH(CU$1,'I-pEC50'!$A$1:$BQ$1,0),FALSE),"")</f>
        <v>1</v>
      </c>
      <c r="CV47" s="47">
        <f>_xlfn.IFNA(VLOOKUP($A47,'I-pEC50'!$A:$BQ,MATCH(CV$1,'I-pEC50'!$A$1:$BQ$1,0),FALSE),"")</f>
        <v>0</v>
      </c>
      <c r="CW47" s="47">
        <f>_xlfn.IFNA(VLOOKUP($A47,'I-pEC50'!$A:$BQ,MATCH(CW$1,'I-pEC50'!$A$1:$BQ$1,0),FALSE),"")</f>
        <v>0.14285714285714349</v>
      </c>
      <c r="CX47" s="47">
        <f>_xlfn.IFNA(VLOOKUP($A47,'I-pEC50'!$A:$BQ,MATCH(CX$1,'I-pEC50'!$A$1:$BQ$1,0),FALSE),"")</f>
        <v>0.58823529411764697</v>
      </c>
      <c r="CY47" s="105" t="str">
        <f>_xlfn.IFNA(VLOOKUP($A47,'B-pEC50'!$A:$IC,MATCH(CY$1,'B-pEC50'!$A$1:$IC$1,0),FALSE),"")</f>
        <v/>
      </c>
      <c r="CZ47" s="47">
        <f>_xlfn.IFNA(VLOOKUP($A47,'B-pEC50'!$A:$IC,MATCH(CZ$1,'B-pEC50'!$A$1:$IC$1,0),FALSE),"")</f>
        <v>9.2390000000000008</v>
      </c>
      <c r="DA47" s="47">
        <f>_xlfn.IFNA(VLOOKUP($A47,'B-pEC50'!$A:$IC,MATCH(DA$1,'B-pEC50'!$A$1:$IC$1,0),FALSE),"")</f>
        <v>9.5470000000000006</v>
      </c>
      <c r="DB47" s="47">
        <f>_xlfn.IFNA(VLOOKUP($A47,'B-pEC50'!$A:$IC,MATCH(DB$1,'B-pEC50'!$A$1:$IC$1,0),FALSE),"")</f>
        <v>7.6479999999999997</v>
      </c>
      <c r="DC47" s="47" t="str">
        <f>_xlfn.IFNA(VLOOKUP($A47,'I-pEC50'!$A:$IC,MATCH(DC$1,'I-pEC50'!$A$1:$IC$1,0),FALSE),"")</f>
        <v/>
      </c>
      <c r="DD47" s="47">
        <f>_xlfn.IFNA(VLOOKUP($A47,'I-pEC50'!$A:$IC,MATCH(DD$1,'I-pEC50'!$A$1:$IC$1,0),FALSE),"")</f>
        <v>7.79</v>
      </c>
      <c r="DE47" s="47">
        <f>_xlfn.IFNA(VLOOKUP($A47,'I-pEC50'!$A:$IC,MATCH(DE$1,'I-pEC50'!$A$1:$IC$1,0),FALSE),"")</f>
        <v>8.25</v>
      </c>
      <c r="DF47" s="47">
        <f>_xlfn.IFNA(VLOOKUP($A47,'I-pEC50'!$A:$IC,MATCH(DF$1,'I-pEC50'!$A$1:$IC$1,0),FALSE),"")</f>
        <v>7.76</v>
      </c>
      <c r="DG47" s="105" t="str">
        <f>_xlfn.IFNA(VLOOKUP($A47,'B-pEC50'!$A:$IC,MATCH(DG$1,'B-pEC50'!$A$1:$IC$1,0),FALSE),"")</f>
        <v/>
      </c>
      <c r="DH47" s="47">
        <f>_xlfn.IFNA(VLOOKUP($A47,'B-pEC50'!$A:$IC,MATCH(DH$1,'B-pEC50'!$A$1:$IC$1,0),FALSE),"")</f>
        <v>8.1484000000000005</v>
      </c>
      <c r="DI47" s="47">
        <f>_xlfn.IFNA(VLOOKUP($A47,'B-pEC50'!$A:$IC,MATCH(DI$1,'B-pEC50'!$A$1:$IC$1,0),FALSE),"")</f>
        <v>8.8577500000000011</v>
      </c>
      <c r="DJ47" s="47">
        <f>_xlfn.IFNA(VLOOKUP($A47,'B-pEC50'!$A:$IC,MATCH(DJ$1,'B-pEC50'!$A$1:$IC$1,0),FALSE),"")</f>
        <v>7.0289999999999999</v>
      </c>
      <c r="DK47" s="47" t="str">
        <f>_xlfn.IFNA(VLOOKUP($A47,'I-pEC50'!$A:$IC,MATCH(DK$1,'I-pEC50'!$A$1:$IC$1,0),FALSE),"")</f>
        <v/>
      </c>
      <c r="DL47" s="47">
        <f>_xlfn.IFNA(VLOOKUP($A47,'I-pEC50'!$A:$IC,MATCH(DL$1,'I-pEC50'!$A$1:$IC$1,0),FALSE),"")</f>
        <v>7.5299999999999994</v>
      </c>
      <c r="DM47" s="47">
        <f>_xlfn.IFNA(VLOOKUP($A47,'I-pEC50'!$A:$IC,MATCH(DM$1,'I-pEC50'!$A$1:$IC$1,0),FALSE),"")</f>
        <v>7.9375</v>
      </c>
      <c r="DN47" s="47">
        <f>_xlfn.IFNA(VLOOKUP($A47,'I-pEC50'!$A:$IC,MATCH(DN$1,'I-pEC50'!$A$1:$IC$1,0),FALSE),"")</f>
        <v>7.4950000000000001</v>
      </c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</row>
    <row r="48" spans="1:139" s="49" customFormat="1" x14ac:dyDescent="0.2">
      <c r="A48" s="29" t="s">
        <v>178</v>
      </c>
      <c r="B48" s="333" t="str">
        <f>VLOOKUP($A48,BI!$A:$Q,MATCH(B$1,BI!$A$1:$Q$1,0),FALSE)</f>
        <v/>
      </c>
      <c r="C48" s="373">
        <f>VLOOKUP($A48,BI!$A:$Q,MATCH(C$1,BI!$A$1:$Q$1,0),FALSE)</f>
        <v>1</v>
      </c>
      <c r="D48" s="373">
        <f>VLOOKUP($A48,BI!$A:$Q,MATCH(D$1,BI!$A$1:$Q$1,0),FALSE)</f>
        <v>1</v>
      </c>
      <c r="E48" s="373">
        <f>VLOOKUP($A48,BI!$A:$Q,MATCH(E$1,BI!$A$1:$Q$1,0),FALSE)</f>
        <v>1</v>
      </c>
      <c r="F48" s="373">
        <f>VLOOKUP($A48,BI!$A:$Q,MATCH(F$1,BI!$A$1:$Q$1,0),FALSE)</f>
        <v>1</v>
      </c>
      <c r="G48" s="373">
        <f>VLOOKUP($A48,BI!$A:$Q,MATCH(G$1,BI!$A$1:$Q$1,0),FALSE)</f>
        <v>1</v>
      </c>
      <c r="H48" s="373">
        <f>VLOOKUP($A48,BI!$A:$Q,MATCH(H$1,BI!$A$1:$Q$1,0),FALSE)</f>
        <v>1</v>
      </c>
      <c r="I48" s="373">
        <f>VLOOKUP($A48,BI!$A:$Q,MATCH(I$1,BI!$A$1:$Q$1,0),FALSE)</f>
        <v>1</v>
      </c>
      <c r="J48" s="373">
        <f>VLOOKUP($A48,BI!$A:$Q,MATCH(J$1,BI!$A$1:$Q$1,0),FALSE)</f>
        <v>1</v>
      </c>
      <c r="K48" s="373">
        <f>VLOOKUP($A48,BI!$A:$Q,MATCH(K$1,BI!$A$1:$Q$1,0),FALSE)</f>
        <v>1</v>
      </c>
      <c r="L48" s="373">
        <f>VLOOKUP($A48,BI!$A:$Q,MATCH(L$1,BI!$A$1:$Q$1,0),FALSE)</f>
        <v>1</v>
      </c>
      <c r="M48" s="373">
        <f>VLOOKUP($A48,BI!$A:$Q,MATCH(M$1,BI!$A$1:$Q$1,0),FALSE)</f>
        <v>1</v>
      </c>
      <c r="N48" s="49">
        <f t="shared" si="2"/>
        <v>11</v>
      </c>
      <c r="O48" s="49" t="str">
        <f>VLOOKUP($A48,BI!$A:$Q,MATCH(O$1,BI!$A$1:$Q$1,0),FALSE)</f>
        <v/>
      </c>
      <c r="P48" s="37">
        <f>VLOOKUP($A48,BI!$A:$Q,MATCH(P$1,BI!$A$1:$Q$1,0),FALSE)</f>
        <v>1</v>
      </c>
      <c r="Q48" s="37">
        <f>VLOOKUP($A48,BI!$A:$Q,MATCH(Q$1,BI!$A$1:$Q$1,0),FALSE)</f>
        <v>1</v>
      </c>
      <c r="R48" s="37">
        <f>VLOOKUP($A48,BI!$A:$Q,MATCH(R$1,BI!$A$1:$Q$1,0),FALSE)</f>
        <v>1</v>
      </c>
      <c r="S48" s="37">
        <f t="shared" si="3"/>
        <v>3</v>
      </c>
      <c r="T48" s="61" cm="1">
        <f t="array" ref="T48">IFERROR(IF(N48&gt;2,RSQ(IF($B48:$M48&lt;&gt;"",AE48:AP48,""),IF($B48:$M48&lt;&gt;"",AQ48:BB48,"")),""),"")</f>
        <v>7.8123290078206311E-3</v>
      </c>
      <c r="U48" s="51" cm="1">
        <f t="array" ref="U48">IFERROR(IF($N48&gt;2,RSQ(IF($AE48:$AP48&lt;&gt;"",BC48:BN48,""),IF($AE48:$AP48&lt;&gt;"",BO48:BZ48,"")),""),"")</f>
        <v>7.8123290078206554E-3</v>
      </c>
      <c r="V48" s="51" cm="1">
        <f t="array" ref="V48">IFERROR(IF($N48&gt;2,RSQ(IF($B48:$M48&lt;&gt;"",CA48:CL48,""),IF($B48:$M48&lt;&gt;"",CM48:CX48,"")),""),"")</f>
        <v>7.8123290078206059E-3</v>
      </c>
      <c r="W48" s="61" cm="1">
        <f t="array" ref="W48">IFERROR(IF(AND($S48&gt;2,$N48&gt;2),RSQ(IF($B48:$M48&lt;&gt;"",AE48:AP48,""),IF($B48:$M48&lt;&gt;"",AQ48:BB48,"")),""),"")</f>
        <v>7.8123290078206311E-3</v>
      </c>
      <c r="X48" s="51" cm="1">
        <f t="array" ref="X48">IFERROR(IF(AND($S48&gt;2,$N48&gt;2),RSQ(IF($AE48:$AP48&lt;&gt;"",BC48:BN48,""),IF($AE48:$AP48&lt;&gt;"",BO48:BZ48,"")),""),"")</f>
        <v>7.8123290078206554E-3</v>
      </c>
      <c r="Y48" s="61" cm="1">
        <f t="array" ref="Y48">IFERROR(IF(COUNT(C48:G48)&gt;2,RSQ(IF($C48:$G48&lt;&gt;"",AF48:AJ48,""),IF($C48:$G48&lt;&gt;"",AR48:AV48,"")),""),"")</f>
        <v>0.7242451824075048</v>
      </c>
      <c r="Z48" s="51" cm="1">
        <f t="array" ref="Z48">IFERROR(IF(COUNT(C48:G48)&gt;2,RSQ(IF($C48:$G48&lt;&gt;"",BD48:BH48,""),IF($C48:$G48&lt;&gt;"",BP48:BT48,"")),""),"")</f>
        <v>0.72424518240750513</v>
      </c>
      <c r="AA48" s="51" cm="1">
        <f t="array" ref="AA48">IFERROR(IF(COUNT(H48:K48)&gt;2,RSQ(IF($H48:$K48&lt;&gt;"",AK48:AN48,""),IF($H48:$K48&lt;&gt;"",AW48:AZ48,"")),""),"")</f>
        <v>8.6726870326387442E-2</v>
      </c>
      <c r="AB48" s="51" cm="1">
        <f t="array" ref="AB48">IFERROR(IF(COUNT(H48:K48)&gt;2,RSQ(IF($H48:$K48&lt;&gt;"",BI48:BL48,""),IF($H48:$K48&lt;&gt;"",BU48:BX48,"")),""),"")</f>
        <v>8.6726870326387442E-2</v>
      </c>
      <c r="AC48" s="61" cm="1">
        <f t="array" ref="AC48">IFERROR(IF($S48&gt;2,RSQ(IF($O48:$R48&lt;&gt;"",CY48:DB48,""),IF($O48:$R48&lt;&gt;"",DC48:DF48,"")),""),"")</f>
        <v>1.0695958099958985E-3</v>
      </c>
      <c r="AD48" s="51" cm="1">
        <f t="array" ref="AD48">IFERROR(IF($S48&gt;2,RSQ(IF($O48:$R48&lt;&gt;"",DG48:DJ48,""),IF($O48:$R48&lt;&gt;"",DK48:DN48,"")),""),"")</f>
        <v>0.69633460482207921</v>
      </c>
      <c r="AE48" s="44" t="str">
        <f>_xlfn.IFNA(VLOOKUP($A48,'B-pEC50'!$A:$BM,MATCH(AE$1,'B-pEC50'!$A$1:$BM$1,0),FALSE),"")</f>
        <v/>
      </c>
      <c r="AF48" s="46">
        <f>_xlfn.IFNA(VLOOKUP($A48,'B-pEC50'!$A:$BM,MATCH(AF$1,'B-pEC50'!$A$1:$BM$1,0),FALSE),"")</f>
        <v>5.3159999999999998</v>
      </c>
      <c r="AG48" s="46">
        <f>_xlfn.IFNA(VLOOKUP($A48,'B-pEC50'!$A:$BM,MATCH(AG$1,'B-pEC50'!$A$1:$BM$1,0),FALSE),"")</f>
        <v>5.6459999999999999</v>
      </c>
      <c r="AH48" s="46">
        <f>_xlfn.IFNA(VLOOKUP($A48,'B-pEC50'!$A:$BM,MATCH(AH$1,'B-pEC50'!$A$1:$BM$1,0),FALSE),"")</f>
        <v>5.851</v>
      </c>
      <c r="AI48" s="46">
        <f>_xlfn.IFNA(VLOOKUP($A48,'B-pEC50'!$A:$BM,MATCH(AI$1,'B-pEC50'!$A$1:$BM$1,0),FALSE),"")</f>
        <v>6.3209999999999997</v>
      </c>
      <c r="AJ48" s="46">
        <f>_xlfn.IFNA(VLOOKUP($A48,'B-pEC50'!$A:$BM,MATCH(AJ$1,'B-pEC50'!$A$1:$BM$1,0),FALSE),"")</f>
        <v>6.226</v>
      </c>
      <c r="AK48" s="45">
        <f>_xlfn.IFNA(VLOOKUP($A48,'B-pEC50'!$A:$BM,MATCH(AK$1,'B-pEC50'!$A$1:$BM$1,0),FALSE),"")</f>
        <v>5.1790000000000003</v>
      </c>
      <c r="AL48" s="45">
        <f>_xlfn.IFNA(VLOOKUP($A48,'B-pEC50'!$A:$BM,MATCH(AL$1,'B-pEC50'!$A$1:$BM$1,0),FALSE),"")</f>
        <v>5.9569999999999999</v>
      </c>
      <c r="AM48" s="45">
        <f>_xlfn.IFNA(VLOOKUP($A48,'B-pEC50'!$A:$BM,MATCH(AM$1,'B-pEC50'!$A$1:$BM$1,0),FALSE),"")</f>
        <v>5.4640000000000004</v>
      </c>
      <c r="AN48" s="46">
        <f>_xlfn.IFNA(VLOOKUP($A48,'B-pEC50'!$A:$BM,MATCH(AN$1,'B-pEC50'!$A$1:$BM$1,0),FALSE),"")</f>
        <v>5.8070000000000004</v>
      </c>
      <c r="AO48" s="45">
        <f>_xlfn.IFNA(VLOOKUP($A48,'B-pEC50'!$A:$BM,MATCH(AO$1,'B-pEC50'!$A$1:$BM$1,0),FALSE),"")</f>
        <v>7.7880000000000003</v>
      </c>
      <c r="AP48" s="45">
        <f>_xlfn.IFNA(VLOOKUP($A48,'B-pEC50'!$A:$BM,MATCH(AP$1,'B-pEC50'!$A$1:$BM$1,0),FALSE),"")</f>
        <v>6.867</v>
      </c>
      <c r="AQ48" s="47" t="str">
        <f>_xlfn.IFNA(VLOOKUP($A48,'I-pEC50'!$A:$BM,MATCH(AQ$1,'I-pEC50'!$A$1:$BM$1,0),FALSE),"")</f>
        <v/>
      </c>
      <c r="AR48" s="47">
        <f>_xlfn.IFNA(VLOOKUP($A48,'I-pEC50'!$A:$BM,MATCH(AR$1,'I-pEC50'!$A$1:$BM$1,0),FALSE),"")</f>
        <v>6.48</v>
      </c>
      <c r="AS48" s="47">
        <f>_xlfn.IFNA(VLOOKUP($A48,'I-pEC50'!$A:$BM,MATCH(AS$1,'I-pEC50'!$A$1:$BM$1,0),FALSE),"")</f>
        <v>6.48</v>
      </c>
      <c r="AT48" s="47">
        <f>_xlfn.IFNA(VLOOKUP($A48,'I-pEC50'!$A:$BM,MATCH(AT$1,'I-pEC50'!$A$1:$BM$1,0),FALSE),"")</f>
        <v>6.1</v>
      </c>
      <c r="AU48" s="47">
        <f>_xlfn.IFNA(VLOOKUP($A48,'I-pEC50'!$A:$BM,MATCH(AU$1,'I-pEC50'!$A$1:$BM$1,0),FALSE),"")</f>
        <v>6.1</v>
      </c>
      <c r="AV48" s="47">
        <f>_xlfn.IFNA(VLOOKUP($A48,'I-pEC50'!$A:$BM,MATCH(AV$1,'I-pEC50'!$A$1:$BM$1,0),FALSE),"")</f>
        <v>6.13</v>
      </c>
      <c r="AW48" s="47">
        <f>_xlfn.IFNA(VLOOKUP($A48,'I-pEC50'!$A:$BM,MATCH(AW$1,'I-pEC50'!$A$1:$BM$1,0),FALSE),"")</f>
        <v>6.37</v>
      </c>
      <c r="AX48" s="47">
        <f>_xlfn.IFNA(VLOOKUP($A48,'I-pEC50'!$A:$BM,MATCH(AX$1,'I-pEC50'!$A$1:$BM$1,0),FALSE),"")</f>
        <v>6.37</v>
      </c>
      <c r="AY48" s="47">
        <f>_xlfn.IFNA(VLOOKUP($A48,'I-pEC50'!$A:$BM,MATCH(AY$1,'I-pEC50'!$A$1:$BM$1,0),FALSE),"")</f>
        <v>6.28</v>
      </c>
      <c r="AZ48" s="47">
        <f>_xlfn.IFNA(VLOOKUP($A48,'I-pEC50'!$A:$BM,MATCH(AZ$1,'I-pEC50'!$A$1:$BM$1,0),FALSE),"")</f>
        <v>6.16</v>
      </c>
      <c r="BA48" s="47">
        <f>_xlfn.IFNA(VLOOKUP($A48,'I-pEC50'!$A:$BM,MATCH(BA$1,'I-pEC50'!$A$1:$BM$1,0),FALSE),"")</f>
        <v>6.41</v>
      </c>
      <c r="BB48" s="47">
        <f>_xlfn.IFNA(VLOOKUP($A48,'I-pEC50'!$A:$BM,MATCH(BB$1,'I-pEC50'!$A$1:$BM$1,0),FALSE),"")</f>
        <v>6.28</v>
      </c>
      <c r="BC48" s="40" t="str">
        <f>_xlfn.IFNA(VLOOKUP($A48,'B-pEC50'!$A:$BM,MATCH(BC$1,'B-pEC50'!$A$1:$BM$1,0),FALSE),"")</f>
        <v/>
      </c>
      <c r="BD48" s="41">
        <f>_xlfn.IFNA(VLOOKUP($A48,'B-pEC50'!$A:$BM,MATCH(BD$1,'B-pEC50'!$A$1:$BM$1,0),FALSE),"")</f>
        <v>-0.11301989150090415</v>
      </c>
      <c r="BE48" s="41">
        <f>_xlfn.IFNA(VLOOKUP($A48,'B-pEC50'!$A:$BM,MATCH(BE$1,'B-pEC50'!$A$1:$BM$1,0),FALSE),"")</f>
        <v>-3.8426763110307398E-2</v>
      </c>
      <c r="BF48" s="41">
        <f>_xlfn.IFNA(VLOOKUP($A48,'B-pEC50'!$A:$BM,MATCH(BF$1,'B-pEC50'!$A$1:$BM$1,0),FALSE),"")</f>
        <v>7.9113924050633229E-3</v>
      </c>
      <c r="BG48" s="41">
        <f>_xlfn.IFNA(VLOOKUP($A48,'B-pEC50'!$A:$BM,MATCH(BG$1,'B-pEC50'!$A$1:$BM$1,0),FALSE),"")</f>
        <v>0.11415009041591316</v>
      </c>
      <c r="BH48" s="41">
        <f>_xlfn.IFNA(VLOOKUP($A48,'B-pEC50'!$A:$BM,MATCH(BH$1,'B-pEC50'!$A$1:$BM$1,0),FALSE),"")</f>
        <v>9.2676311030741435E-2</v>
      </c>
      <c r="BI48" s="41">
        <f>_xlfn.IFNA(VLOOKUP($A48,'B-pEC50'!$A:$BM,MATCH(BI$1,'B-pEC50'!$A$1:$BM$1,0),FALSE),"")</f>
        <v>-0.14398734177215178</v>
      </c>
      <c r="BJ48" s="41">
        <f>_xlfn.IFNA(VLOOKUP($A48,'B-pEC50'!$A:$BM,MATCH(BJ$1,'B-pEC50'!$A$1:$BM$1,0),FALSE),"")</f>
        <v>3.1871609403254973E-2</v>
      </c>
      <c r="BK48" s="41">
        <f>_xlfn.IFNA(VLOOKUP($A48,'B-pEC50'!$A:$BM,MATCH(BK$1,'B-pEC50'!$A$1:$BM$1,0),FALSE),"")</f>
        <v>-7.9566003616636391E-2</v>
      </c>
      <c r="BL48" s="41">
        <f>_xlfn.IFNA(VLOOKUP($A48,'B-pEC50'!$A:$BM,MATCH(BL$1,'B-pEC50'!$A$1:$BM$1,0),FALSE),"")</f>
        <v>-2.034358047016151E-3</v>
      </c>
      <c r="BM48" s="41">
        <f>_xlfn.IFNA(VLOOKUP($A48,'B-pEC50'!$A:$BM,MATCH(BM$1,'B-pEC50'!$A$1:$BM$1,0),FALSE),"")</f>
        <v>0.44575045207956604</v>
      </c>
      <c r="BN48" s="41">
        <f>_xlfn.IFNA(VLOOKUP($A48,'B-pEC50'!$A:$BM,MATCH(BN$1,'B-pEC50'!$A$1:$BM$1,0),FALSE),"")</f>
        <v>0.23756781193490056</v>
      </c>
      <c r="BO48" s="47" t="str">
        <f>_xlfn.IFNA(VLOOKUP($A48,'I-pEC50'!$A:$BM,MATCH(BO$1,'I-pEC50'!$A$1:$BM$1,0),FALSE),"")</f>
        <v/>
      </c>
      <c r="BP48" s="47">
        <f>_xlfn.IFNA(VLOOKUP($A48,'I-pEC50'!$A:$BM,MATCH(BP$1,'I-pEC50'!$A$1:$BM$1,0),FALSE),"")</f>
        <v>0.21143847487001746</v>
      </c>
      <c r="BQ48" s="47">
        <f>_xlfn.IFNA(VLOOKUP($A48,'I-pEC50'!$A:$BM,MATCH(BQ$1,'I-pEC50'!$A$1:$BM$1,0),FALSE),"")</f>
        <v>0.21143847487001746</v>
      </c>
      <c r="BR48" s="47">
        <f>_xlfn.IFNA(VLOOKUP($A48,'I-pEC50'!$A:$BM,MATCH(BR$1,'I-pEC50'!$A$1:$BM$1,0),FALSE),"")</f>
        <v>0.14558058925476602</v>
      </c>
      <c r="BS48" s="47">
        <f>_xlfn.IFNA(VLOOKUP($A48,'I-pEC50'!$A:$BM,MATCH(BS$1,'I-pEC50'!$A$1:$BM$1,0),FALSE),"")</f>
        <v>0.14558058925476602</v>
      </c>
      <c r="BT48" s="47">
        <f>_xlfn.IFNA(VLOOKUP($A48,'I-pEC50'!$A:$BM,MATCH(BT$1,'I-pEC50'!$A$1:$BM$1,0),FALSE),"")</f>
        <v>0.15077989601386485</v>
      </c>
      <c r="BU48" s="47">
        <f>_xlfn.IFNA(VLOOKUP($A48,'I-pEC50'!$A:$BM,MATCH(BU$1,'I-pEC50'!$A$1:$BM$1,0),FALSE),"")</f>
        <v>0.19237435008665518</v>
      </c>
      <c r="BV48" s="47">
        <f>_xlfn.IFNA(VLOOKUP($A48,'I-pEC50'!$A:$BM,MATCH(BV$1,'I-pEC50'!$A$1:$BM$1,0),FALSE),"")</f>
        <v>0.19237435008665518</v>
      </c>
      <c r="BW48" s="47">
        <f>_xlfn.IFNA(VLOOKUP($A48,'I-pEC50'!$A:$BM,MATCH(BW$1,'I-pEC50'!$A$1:$BM$1,0),FALSE),"")</f>
        <v>0.17677642980935884</v>
      </c>
      <c r="BX48" s="47">
        <f>_xlfn.IFNA(VLOOKUP($A48,'I-pEC50'!$A:$BM,MATCH(BX$1,'I-pEC50'!$A$1:$BM$1,0),FALSE),"")</f>
        <v>0.15597920277296368</v>
      </c>
      <c r="BY48" s="47">
        <f>_xlfn.IFNA(VLOOKUP($A48,'I-pEC50'!$A:$BM,MATCH(BY$1,'I-pEC50'!$A$1:$BM$1,0),FALSE),"")</f>
        <v>0.1993067590987869</v>
      </c>
      <c r="BZ48" s="47">
        <f>_xlfn.IFNA(VLOOKUP($A48,'I-pEC50'!$A:$BM,MATCH(BZ$1,'I-pEC50'!$A$1:$BM$1,0),FALSE),"")</f>
        <v>0.17677642980935884</v>
      </c>
      <c r="CA48" s="40" t="str">
        <f>_xlfn.IFNA(VLOOKUP($A48,'B-pEC50'!$A:$BM,MATCH(CA$1,'B-pEC50'!$A$1:$BM$1,0),FALSE),"")</f>
        <v/>
      </c>
      <c r="CB48" s="41">
        <f>_xlfn.IFNA(VLOOKUP($A48,'B-pEC50'!$A:$BM,MATCH(CB$1,'B-pEC50'!$A$1:$BM$1,0),FALSE),"")</f>
        <v>5.2510540436948853E-2</v>
      </c>
      <c r="CC48" s="41">
        <f>_xlfn.IFNA(VLOOKUP($A48,'B-pEC50'!$A:$BM,MATCH(CC$1,'B-pEC50'!$A$1:$BM$1,0),FALSE),"")</f>
        <v>0.17899578382522024</v>
      </c>
      <c r="CD48" s="41">
        <f>_xlfn.IFNA(VLOOKUP($A48,'B-pEC50'!$A:$BM,MATCH(CD$1,'B-pEC50'!$A$1:$BM$1,0),FALSE),"")</f>
        <v>0.25756995017247974</v>
      </c>
      <c r="CE48" s="41">
        <f>_xlfn.IFNA(VLOOKUP($A48,'B-pEC50'!$A:$BM,MATCH(CE$1,'B-pEC50'!$A$1:$BM$1,0),FALSE),"")</f>
        <v>0.43771559984668434</v>
      </c>
      <c r="CF48" s="41">
        <f>_xlfn.IFNA(VLOOKUP($A48,'B-pEC50'!$A:$BM,MATCH(CF$1,'B-pEC50'!$A$1:$BM$1,0),FALSE),"")</f>
        <v>0.4013031812955154</v>
      </c>
      <c r="CG48" s="41">
        <f>_xlfn.IFNA(VLOOKUP($A48,'B-pEC50'!$A:$BM,MATCH(CG$1,'B-pEC50'!$A$1:$BM$1,0),FALSE),"")</f>
        <v>0</v>
      </c>
      <c r="CH48" s="41">
        <f>_xlfn.IFNA(VLOOKUP($A48,'B-pEC50'!$A:$BM,MATCH(CH$1,'B-pEC50'!$A$1:$BM$1,0),FALSE),"")</f>
        <v>0.29819854350325781</v>
      </c>
      <c r="CI48" s="41">
        <f>_xlfn.IFNA(VLOOKUP($A48,'B-pEC50'!$A:$BM,MATCH(CI$1,'B-pEC50'!$A$1:$BM$1,0),FALSE),"")</f>
        <v>0.10923725565350714</v>
      </c>
      <c r="CJ48" s="41">
        <f>_xlfn.IFNA(VLOOKUP($A48,'B-pEC50'!$A:$BM,MATCH(CJ$1,'B-pEC50'!$A$1:$BM$1,0),FALSE),"")</f>
        <v>0.24070525105404375</v>
      </c>
      <c r="CK48" s="41">
        <f>_xlfn.IFNA(VLOOKUP($A48,'B-pEC50'!$A:$BM,MATCH(CK$1,'B-pEC50'!$A$1:$BM$1,0),FALSE),"")</f>
        <v>1</v>
      </c>
      <c r="CL48" s="41">
        <f>_xlfn.IFNA(VLOOKUP($A48,'B-pEC50'!$A:$BM,MATCH(CL$1,'B-pEC50'!$A$1:$BM$1,0),FALSE),"")</f>
        <v>0.64699118436182435</v>
      </c>
      <c r="CM48" s="47" t="str">
        <f>_xlfn.IFNA(VLOOKUP($A48,'I-pEC50'!$A:$BQ,MATCH(CM$1,'I-pEC50'!$A$1:$BQ$1,0),FALSE),"")</f>
        <v/>
      </c>
      <c r="CN48" s="47">
        <f>_xlfn.IFNA(VLOOKUP($A48,'I-pEC50'!$A:$BQ,MATCH(CN$1,'I-pEC50'!$A$1:$BQ$1,0),FALSE),"")</f>
        <v>1</v>
      </c>
      <c r="CO48" s="47">
        <f>_xlfn.IFNA(VLOOKUP($A48,'I-pEC50'!$A:$BQ,MATCH(CO$1,'I-pEC50'!$A$1:$BQ$1,0),FALSE),"")</f>
        <v>1</v>
      </c>
      <c r="CP48" s="47">
        <f>_xlfn.IFNA(VLOOKUP($A48,'I-pEC50'!$A:$BQ,MATCH(CP$1,'I-pEC50'!$A$1:$BQ$1,0),FALSE),"")</f>
        <v>0</v>
      </c>
      <c r="CQ48" s="47">
        <f>_xlfn.IFNA(VLOOKUP($A48,'I-pEC50'!$A:$BQ,MATCH(CQ$1,'I-pEC50'!$A$1:$BQ$1,0),FALSE),"")</f>
        <v>0</v>
      </c>
      <c r="CR48" s="47">
        <f>_xlfn.IFNA(VLOOKUP($A48,'I-pEC50'!$A:$BQ,MATCH(CR$1,'I-pEC50'!$A$1:$BQ$1,0),FALSE),"")</f>
        <v>7.8947368421053127E-2</v>
      </c>
      <c r="CS48" s="47">
        <f>_xlfn.IFNA(VLOOKUP($A48,'I-pEC50'!$A:$BQ,MATCH(CS$1,'I-pEC50'!$A$1:$BQ$1,0),FALSE),"")</f>
        <v>0.71052631578947345</v>
      </c>
      <c r="CT48" s="47">
        <f>_xlfn.IFNA(VLOOKUP($A48,'I-pEC50'!$A:$BQ,MATCH(CT$1,'I-pEC50'!$A$1:$BQ$1,0),FALSE),"")</f>
        <v>0.71052631578947345</v>
      </c>
      <c r="CU48" s="47">
        <f>_xlfn.IFNA(VLOOKUP($A48,'I-pEC50'!$A:$BQ,MATCH(CU$1,'I-pEC50'!$A$1:$BQ$1,0),FALSE),"")</f>
        <v>0.47368421052631643</v>
      </c>
      <c r="CV48" s="47">
        <f>_xlfn.IFNA(VLOOKUP($A48,'I-pEC50'!$A:$BQ,MATCH(CV$1,'I-pEC50'!$A$1:$BQ$1,0),FALSE),"")</f>
        <v>0.15789473684210625</v>
      </c>
      <c r="CW48" s="47">
        <f>_xlfn.IFNA(VLOOKUP($A48,'I-pEC50'!$A:$BQ,MATCH(CW$1,'I-pEC50'!$A$1:$BQ$1,0),FALSE),"")</f>
        <v>0.81578947368421018</v>
      </c>
      <c r="CX48" s="47">
        <f>_xlfn.IFNA(VLOOKUP($A48,'I-pEC50'!$A:$BQ,MATCH(CX$1,'I-pEC50'!$A$1:$BQ$1,0),FALSE),"")</f>
        <v>0.47368421052631643</v>
      </c>
      <c r="CY48" s="105" t="str">
        <f>_xlfn.IFNA(VLOOKUP($A48,'B-pEC50'!$A:$IC,MATCH(CY$1,'B-pEC50'!$A$1:$IC$1,0),FALSE),"")</f>
        <v/>
      </c>
      <c r="CZ48" s="47">
        <f>_xlfn.IFNA(VLOOKUP($A48,'B-pEC50'!$A:$IC,MATCH(CZ$1,'B-pEC50'!$A$1:$IC$1,0),FALSE),"")</f>
        <v>6.3209999999999997</v>
      </c>
      <c r="DA48" s="47">
        <f>_xlfn.IFNA(VLOOKUP($A48,'B-pEC50'!$A:$IC,MATCH(DA$1,'B-pEC50'!$A$1:$IC$1,0),FALSE),"")</f>
        <v>5.9569999999999999</v>
      </c>
      <c r="DB48" s="47">
        <f>_xlfn.IFNA(VLOOKUP($A48,'B-pEC50'!$A:$IC,MATCH(DB$1,'B-pEC50'!$A$1:$IC$1,0),FALSE),"")</f>
        <v>7.7880000000000003</v>
      </c>
      <c r="DC48" s="47" t="str">
        <f>_xlfn.IFNA(VLOOKUP($A48,'I-pEC50'!$A:$IC,MATCH(DC$1,'I-pEC50'!$A$1:$IC$1,0),FALSE),"")</f>
        <v/>
      </c>
      <c r="DD48" s="47">
        <f>_xlfn.IFNA(VLOOKUP($A48,'I-pEC50'!$A:$IC,MATCH(DD$1,'I-pEC50'!$A$1:$IC$1,0),FALSE),"")</f>
        <v>6.48</v>
      </c>
      <c r="DE48" s="47">
        <f>_xlfn.IFNA(VLOOKUP($A48,'I-pEC50'!$A:$IC,MATCH(DE$1,'I-pEC50'!$A$1:$IC$1,0),FALSE),"")</f>
        <v>6.37</v>
      </c>
      <c r="DF48" s="47">
        <f>_xlfn.IFNA(VLOOKUP($A48,'I-pEC50'!$A:$IC,MATCH(DF$1,'I-pEC50'!$A$1:$IC$1,0),FALSE),"")</f>
        <v>6.41</v>
      </c>
      <c r="DG48" s="105" t="str">
        <f>_xlfn.IFNA(VLOOKUP($A48,'B-pEC50'!$A:$IC,MATCH(DG$1,'B-pEC50'!$A$1:$IC$1,0),FALSE),"")</f>
        <v/>
      </c>
      <c r="DH48" s="47">
        <f>_xlfn.IFNA(VLOOKUP($A48,'B-pEC50'!$A:$IC,MATCH(DH$1,'B-pEC50'!$A$1:$IC$1,0),FALSE),"")</f>
        <v>5.8719999999999999</v>
      </c>
      <c r="DI48" s="47">
        <f>_xlfn.IFNA(VLOOKUP($A48,'B-pEC50'!$A:$IC,MATCH(DI$1,'B-pEC50'!$A$1:$IC$1,0),FALSE),"")</f>
        <v>5.6017500000000009</v>
      </c>
      <c r="DJ48" s="47">
        <f>_xlfn.IFNA(VLOOKUP($A48,'B-pEC50'!$A:$IC,MATCH(DJ$1,'B-pEC50'!$A$1:$IC$1,0),FALSE),"")</f>
        <v>7.3275000000000006</v>
      </c>
      <c r="DK48" s="47" t="str">
        <f>_xlfn.IFNA(VLOOKUP($A48,'I-pEC50'!$A:$IC,MATCH(DK$1,'I-pEC50'!$A$1:$IC$1,0),FALSE),"")</f>
        <v/>
      </c>
      <c r="DL48" s="47">
        <f>_xlfn.IFNA(VLOOKUP($A48,'I-pEC50'!$A:$IC,MATCH(DL$1,'I-pEC50'!$A$1:$IC$1,0),FALSE),"")</f>
        <v>6.2580000000000009</v>
      </c>
      <c r="DM48" s="47">
        <f>_xlfn.IFNA(VLOOKUP($A48,'I-pEC50'!$A:$IC,MATCH(DM$1,'I-pEC50'!$A$1:$IC$1,0),FALSE),"")</f>
        <v>6.2949999999999999</v>
      </c>
      <c r="DN48" s="47">
        <f>_xlfn.IFNA(VLOOKUP($A48,'I-pEC50'!$A:$IC,MATCH(DN$1,'I-pEC50'!$A$1:$IC$1,0),FALSE),"")</f>
        <v>6.3450000000000006</v>
      </c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</row>
    <row r="49" spans="1:139" s="49" customFormat="1" x14ac:dyDescent="0.2">
      <c r="A49" s="29" t="s">
        <v>56</v>
      </c>
      <c r="B49" s="333">
        <f>VLOOKUP($A49,BI!$A:$Q,MATCH(B$1,BI!$A$1:$Q$1,0),FALSE)</f>
        <v>1</v>
      </c>
      <c r="C49" s="373">
        <f>VLOOKUP($A49,BI!$A:$Q,MATCH(C$1,BI!$A$1:$Q$1,0),FALSE)</f>
        <v>1</v>
      </c>
      <c r="D49" s="373">
        <f>VLOOKUP($A49,BI!$A:$Q,MATCH(D$1,BI!$A$1:$Q$1,0),FALSE)</f>
        <v>1</v>
      </c>
      <c r="E49" s="373">
        <f>VLOOKUP($A49,BI!$A:$Q,MATCH(E$1,BI!$A$1:$Q$1,0),FALSE)</f>
        <v>1</v>
      </c>
      <c r="F49" s="373">
        <f>VLOOKUP($A49,BI!$A:$Q,MATCH(F$1,BI!$A$1:$Q$1,0),FALSE)</f>
        <v>1</v>
      </c>
      <c r="G49" s="373">
        <f>VLOOKUP($A49,BI!$A:$Q,MATCH(G$1,BI!$A$1:$Q$1,0),FALSE)</f>
        <v>1</v>
      </c>
      <c r="H49" s="373">
        <f>VLOOKUP($A49,BI!$A:$Q,MATCH(H$1,BI!$A$1:$Q$1,0),FALSE)</f>
        <v>1</v>
      </c>
      <c r="I49" s="373">
        <f>VLOOKUP($A49,BI!$A:$Q,MATCH(I$1,BI!$A$1:$Q$1,0),FALSE)</f>
        <v>1</v>
      </c>
      <c r="J49" s="373">
        <f>VLOOKUP($A49,BI!$A:$Q,MATCH(J$1,BI!$A$1:$Q$1,0),FALSE)</f>
        <v>1</v>
      </c>
      <c r="K49" s="373">
        <f>VLOOKUP($A49,BI!$A:$Q,MATCH(K$1,BI!$A$1:$Q$1,0),FALSE)</f>
        <v>1</v>
      </c>
      <c r="L49" s="373">
        <f>VLOOKUP($A49,BI!$A:$Q,MATCH(L$1,BI!$A$1:$Q$1,0),FALSE)</f>
        <v>1</v>
      </c>
      <c r="M49" s="373">
        <f>VLOOKUP($A49,BI!$A:$Q,MATCH(M$1,BI!$A$1:$Q$1,0),FALSE)</f>
        <v>1</v>
      </c>
      <c r="N49" s="49">
        <f t="shared" si="2"/>
        <v>12</v>
      </c>
      <c r="O49" s="49">
        <f>VLOOKUP($A49,BI!$A:$Q,MATCH(O$1,BI!$A$1:$Q$1,0),FALSE)</f>
        <v>1</v>
      </c>
      <c r="P49" s="37">
        <f>VLOOKUP($A49,BI!$A:$Q,MATCH(P$1,BI!$A$1:$Q$1,0),FALSE)</f>
        <v>1</v>
      </c>
      <c r="Q49" s="37">
        <f>VLOOKUP($A49,BI!$A:$Q,MATCH(Q$1,BI!$A$1:$Q$1,0),FALSE)</f>
        <v>1</v>
      </c>
      <c r="R49" s="37">
        <f>VLOOKUP($A49,BI!$A:$Q,MATCH(R$1,BI!$A$1:$Q$1,0),FALSE)</f>
        <v>1</v>
      </c>
      <c r="S49" s="37">
        <f t="shared" si="3"/>
        <v>4</v>
      </c>
      <c r="T49" s="61" cm="1">
        <f t="array" ref="T49">IFERROR(IF(N49&gt;2,RSQ(IF($B49:$M49&lt;&gt;"",AE49:AP49,""),IF($B49:$M49&lt;&gt;"",AQ49:BB49,"")),""),"")</f>
        <v>0.93231271089364887</v>
      </c>
      <c r="U49" s="51" cm="1">
        <f t="array" ref="U49">IFERROR(IF($N49&gt;2,RSQ(IF($AE49:$AP49&lt;&gt;"",BC49:BN49,""),IF($AE49:$AP49&lt;&gt;"",BO49:BZ49,"")),""),"")</f>
        <v>0.93231271089364864</v>
      </c>
      <c r="V49" s="51" cm="1">
        <f t="array" ref="V49">IFERROR(IF($N49&gt;2,RSQ(IF($B49:$M49&lt;&gt;"",CA49:CL49,""),IF($B49:$M49&lt;&gt;"",CM49:CX49,"")),""),"")</f>
        <v>0.93231271089364864</v>
      </c>
      <c r="W49" s="61" cm="1">
        <f t="array" ref="W49">IFERROR(IF(AND($S49&gt;2,$N49&gt;2),RSQ(IF($B49:$M49&lt;&gt;"",AE49:AP49,""),IF($B49:$M49&lt;&gt;"",AQ49:BB49,"")),""),"")</f>
        <v>0.93231271089364887</v>
      </c>
      <c r="X49" s="51" cm="1">
        <f t="array" ref="X49">IFERROR(IF(AND($S49&gt;2,$N49&gt;2),RSQ(IF($AE49:$AP49&lt;&gt;"",BC49:BN49,""),IF($AE49:$AP49&lt;&gt;"",BO49:BZ49,"")),""),"")</f>
        <v>0.93231271089364864</v>
      </c>
      <c r="Y49" s="61" cm="1">
        <f t="array" ref="Y49">IFERROR(IF(COUNT(C49:G49)&gt;2,RSQ(IF($C49:$G49&lt;&gt;"",AF49:AJ49,""),IF($C49:$G49&lt;&gt;"",AR49:AV49,"")),""),"")</f>
        <v>0.32752373820124187</v>
      </c>
      <c r="Z49" s="51" cm="1">
        <f t="array" ref="Z49">IFERROR(IF(COUNT(C49:G49)&gt;2,RSQ(IF($C49:$G49&lt;&gt;"",BD49:BH49,""),IF($C49:$G49&lt;&gt;"",BP49:BT49,"")),""),"")</f>
        <v>0.32752373820124209</v>
      </c>
      <c r="AA49" s="51" cm="1">
        <f t="array" ref="AA49">IFERROR(IF(COUNT(H49:K49)&gt;2,RSQ(IF($H49:$K49&lt;&gt;"",AK49:AN49,""),IF($H49:$K49&lt;&gt;"",AW49:AZ49,"")),""),"")</f>
        <v>0.30812199352012376</v>
      </c>
      <c r="AB49" s="51" cm="1">
        <f t="array" ref="AB49">IFERROR(IF(COUNT(H49:K49)&gt;2,RSQ(IF($H49:$K49&lt;&gt;"",BI49:BL49,""),IF($H49:$K49&lt;&gt;"",BU49:BX49,"")),""),"")</f>
        <v>0.30812199352012398</v>
      </c>
      <c r="AC49" s="61" cm="1">
        <f t="array" ref="AC49">IFERROR(IF($S49&gt;2,RSQ(IF($O49:$R49&lt;&gt;"",CY49:DB49,""),IF($O49:$R49&lt;&gt;"",DC49:DF49,"")),""),"")</f>
        <v>0.97607308932594039</v>
      </c>
      <c r="AD49" s="51" cm="1">
        <f t="array" ref="AD49">IFERROR(IF($S49&gt;2,RSQ(IF($O49:$R49&lt;&gt;"",DG49:DJ49,""),IF($O49:$R49&lt;&gt;"",DK49:DN49,"")),""),"")</f>
        <v>0.94240041606254621</v>
      </c>
      <c r="AE49" s="44">
        <f>_xlfn.IFNA(VLOOKUP($A49,'B-pEC50'!$A:$BM,MATCH(AE$1,'B-pEC50'!$A$1:$BM$1,0),FALSE),"")</f>
        <v>5.8620000000000001</v>
      </c>
      <c r="AF49" s="46">
        <f>_xlfn.IFNA(VLOOKUP($A49,'B-pEC50'!$A:$BM,MATCH(AF$1,'B-pEC50'!$A$1:$BM$1,0),FALSE),"")</f>
        <v>8.5169999999999995</v>
      </c>
      <c r="AG49" s="46">
        <f>_xlfn.IFNA(VLOOKUP($A49,'B-pEC50'!$A:$BM,MATCH(AG$1,'B-pEC50'!$A$1:$BM$1,0),FALSE),"")</f>
        <v>8.5730000000000004</v>
      </c>
      <c r="AH49" s="46">
        <f>_xlfn.IFNA(VLOOKUP($A49,'B-pEC50'!$A:$BM,MATCH(AH$1,'B-pEC50'!$A$1:$BM$1,0),FALSE),"")</f>
        <v>8.859</v>
      </c>
      <c r="AI49" s="46">
        <f>_xlfn.IFNA(VLOOKUP($A49,'B-pEC50'!$A:$BM,MATCH(AI$1,'B-pEC50'!$A$1:$BM$1,0),FALSE),"")</f>
        <v>9.1460000000000008</v>
      </c>
      <c r="AJ49" s="46">
        <f>_xlfn.IFNA(VLOOKUP($A49,'B-pEC50'!$A:$BM,MATCH(AJ$1,'B-pEC50'!$A$1:$BM$1,0),FALSE),"")</f>
        <v>10.029999999999999</v>
      </c>
      <c r="AK49" s="45">
        <f>_xlfn.IFNA(VLOOKUP($A49,'B-pEC50'!$A:$BM,MATCH(AK$1,'B-pEC50'!$A$1:$BM$1,0),FALSE),"")</f>
        <v>5.8460000000000001</v>
      </c>
      <c r="AL49" s="45">
        <f>_xlfn.IFNA(VLOOKUP($A49,'B-pEC50'!$A:$BM,MATCH(AL$1,'B-pEC50'!$A$1:$BM$1,0),FALSE),"")</f>
        <v>5.9889999999999999</v>
      </c>
      <c r="AM49" s="45">
        <f>_xlfn.IFNA(VLOOKUP($A49,'B-pEC50'!$A:$BM,MATCH(AM$1,'B-pEC50'!$A$1:$BM$1,0),FALSE),"")</f>
        <v>5.649</v>
      </c>
      <c r="AN49" s="46">
        <f>_xlfn.IFNA(VLOOKUP($A49,'B-pEC50'!$A:$BM,MATCH(AN$1,'B-pEC50'!$A$1:$BM$1,0),FALSE),"")</f>
        <v>6.32</v>
      </c>
      <c r="AO49" s="45">
        <f>_xlfn.IFNA(VLOOKUP($A49,'B-pEC50'!$A:$BM,MATCH(AO$1,'B-pEC50'!$A$1:$BM$1,0),FALSE),"")</f>
        <v>6.194</v>
      </c>
      <c r="AP49" s="45">
        <f>_xlfn.IFNA(VLOOKUP($A49,'B-pEC50'!$A:$BM,MATCH(AP$1,'B-pEC50'!$A$1:$BM$1,0),FALSE),"")</f>
        <v>5.6550000000000002</v>
      </c>
      <c r="AQ49" s="47">
        <f>_xlfn.IFNA(VLOOKUP($A49,'I-pEC50'!$A:$BM,MATCH(AQ$1,'I-pEC50'!$A$1:$BM$1,0),FALSE),"")</f>
        <v>5.79</v>
      </c>
      <c r="AR49" s="47">
        <f>_xlfn.IFNA(VLOOKUP($A49,'I-pEC50'!$A:$BM,MATCH(AR$1,'I-pEC50'!$A$1:$BM$1,0),FALSE),"")</f>
        <v>8.07</v>
      </c>
      <c r="AS49" s="47">
        <f>_xlfn.IFNA(VLOOKUP($A49,'I-pEC50'!$A:$BM,MATCH(AS$1,'I-pEC50'!$A$1:$BM$1,0),FALSE),"")</f>
        <v>8.07</v>
      </c>
      <c r="AT49" s="47">
        <f>_xlfn.IFNA(VLOOKUP($A49,'I-pEC50'!$A:$BM,MATCH(AT$1,'I-pEC50'!$A$1:$BM$1,0),FALSE),"")</f>
        <v>7.73</v>
      </c>
      <c r="AU49" s="47">
        <f>_xlfn.IFNA(VLOOKUP($A49,'I-pEC50'!$A:$BM,MATCH(AU$1,'I-pEC50'!$A$1:$BM$1,0),FALSE),"")</f>
        <v>7.73</v>
      </c>
      <c r="AV49" s="47">
        <f>_xlfn.IFNA(VLOOKUP($A49,'I-pEC50'!$A:$BM,MATCH(AV$1,'I-pEC50'!$A$1:$BM$1,0),FALSE),"")</f>
        <v>8.5</v>
      </c>
      <c r="AW49" s="47">
        <f>_xlfn.IFNA(VLOOKUP($A49,'I-pEC50'!$A:$BM,MATCH(AW$1,'I-pEC50'!$A$1:$BM$1,0),FALSE),"")</f>
        <v>6.08</v>
      </c>
      <c r="AX49" s="47">
        <f>_xlfn.IFNA(VLOOKUP($A49,'I-pEC50'!$A:$BM,MATCH(AX$1,'I-pEC50'!$A$1:$BM$1,0),FALSE),"")</f>
        <v>6.08</v>
      </c>
      <c r="AY49" s="47">
        <f>_xlfn.IFNA(VLOOKUP($A49,'I-pEC50'!$A:$BM,MATCH(AY$1,'I-pEC50'!$A$1:$BM$1,0),FALSE),"")</f>
        <v>6.19</v>
      </c>
      <c r="AZ49" s="47">
        <f>_xlfn.IFNA(VLOOKUP($A49,'I-pEC50'!$A:$BM,MATCH(AZ$1,'I-pEC50'!$A$1:$BM$1,0),FALSE),"")</f>
        <v>6.31</v>
      </c>
      <c r="BA49" s="47">
        <f>_xlfn.IFNA(VLOOKUP($A49,'I-pEC50'!$A:$BM,MATCH(BA$1,'I-pEC50'!$A$1:$BM$1,0),FALSE),"")</f>
        <v>6.44</v>
      </c>
      <c r="BB49" s="47">
        <f>_xlfn.IFNA(VLOOKUP($A49,'I-pEC50'!$A:$BM,MATCH(BB$1,'I-pEC50'!$A$1:$BM$1,0),FALSE),"")</f>
        <v>6.37</v>
      </c>
      <c r="BC49" s="40">
        <f>_xlfn.IFNA(VLOOKUP($A49,'B-pEC50'!$A:$BM,MATCH(BC$1,'B-pEC50'!$A$1:$BM$1,0),FALSE),"")</f>
        <v>1.0397830018083242E-2</v>
      </c>
      <c r="BD49" s="41">
        <f>_xlfn.IFNA(VLOOKUP($A49,'B-pEC50'!$A:$BM,MATCH(BD$1,'B-pEC50'!$A$1:$BM$1,0),FALSE),"")</f>
        <v>0.61053345388788416</v>
      </c>
      <c r="BE49" s="41">
        <f>_xlfn.IFNA(VLOOKUP($A49,'B-pEC50'!$A:$BM,MATCH(BE$1,'B-pEC50'!$A$1:$BM$1,0),FALSE),"")</f>
        <v>0.6231916817359856</v>
      </c>
      <c r="BF49" s="41">
        <f>_xlfn.IFNA(VLOOKUP($A49,'B-pEC50'!$A:$BM,MATCH(BF$1,'B-pEC50'!$A$1:$BM$1,0),FALSE),"")</f>
        <v>0.68783905967450265</v>
      </c>
      <c r="BG49" s="41">
        <f>_xlfn.IFNA(VLOOKUP($A49,'B-pEC50'!$A:$BM,MATCH(BG$1,'B-pEC50'!$A$1:$BM$1,0),FALSE),"")</f>
        <v>0.75271247739602187</v>
      </c>
      <c r="BH49" s="41">
        <f>_xlfn.IFNA(VLOOKUP($A49,'B-pEC50'!$A:$BM,MATCH(BH$1,'B-pEC50'!$A$1:$BM$1,0),FALSE),"")</f>
        <v>0.95253164556962011</v>
      </c>
      <c r="BI49" s="41">
        <f>_xlfn.IFNA(VLOOKUP($A49,'B-pEC50'!$A:$BM,MATCH(BI$1,'B-pEC50'!$A$1:$BM$1,0),FALSE),"")</f>
        <v>6.7811934900543049E-3</v>
      </c>
      <c r="BJ49" s="41">
        <f>_xlfn.IFNA(VLOOKUP($A49,'B-pEC50'!$A:$BM,MATCH(BJ$1,'B-pEC50'!$A$1:$BM$1,0),FALSE),"")</f>
        <v>3.9104882459312845E-2</v>
      </c>
      <c r="BK49" s="41">
        <f>_xlfn.IFNA(VLOOKUP($A49,'B-pEC50'!$A:$BM,MATCH(BK$1,'B-pEC50'!$A$1:$BM$1,0),FALSE),"")</f>
        <v>-3.7748643761301943E-2</v>
      </c>
      <c r="BL49" s="41">
        <f>_xlfn.IFNA(VLOOKUP($A49,'B-pEC50'!$A:$BM,MATCH(BL$1,'B-pEC50'!$A$1:$BM$1,0),FALSE),"")</f>
        <v>0.11392405063291149</v>
      </c>
      <c r="BM49" s="41">
        <f>_xlfn.IFNA(VLOOKUP($A49,'B-pEC50'!$A:$BM,MATCH(BM$1,'B-pEC50'!$A$1:$BM$1,0),FALSE),"")</f>
        <v>8.5443037974683569E-2</v>
      </c>
      <c r="BN49" s="41">
        <f>_xlfn.IFNA(VLOOKUP($A49,'B-pEC50'!$A:$BM,MATCH(BN$1,'B-pEC50'!$A$1:$BM$1,0),FALSE),"")</f>
        <v>-3.6392405063291042E-2</v>
      </c>
      <c r="BO49" s="47">
        <f>_xlfn.IFNA(VLOOKUP($A49,'I-pEC50'!$A:$BM,MATCH(BO$1,'I-pEC50'!$A$1:$BM$1,0),FALSE),"")</f>
        <v>9.1854419410745278E-2</v>
      </c>
      <c r="BP49" s="47">
        <f>_xlfn.IFNA(VLOOKUP($A49,'I-pEC50'!$A:$BM,MATCH(BP$1,'I-pEC50'!$A$1:$BM$1,0),FALSE),"")</f>
        <v>0.48700173310225314</v>
      </c>
      <c r="BQ49" s="47">
        <f>_xlfn.IFNA(VLOOKUP($A49,'I-pEC50'!$A:$BM,MATCH(BQ$1,'I-pEC50'!$A$1:$BM$1,0),FALSE),"")</f>
        <v>0.48700173310225314</v>
      </c>
      <c r="BR49" s="47">
        <f>_xlfn.IFNA(VLOOKUP($A49,'I-pEC50'!$A:$BM,MATCH(BR$1,'I-pEC50'!$A$1:$BM$1,0),FALSE),"")</f>
        <v>0.42807625649913361</v>
      </c>
      <c r="BS49" s="47">
        <f>_xlfn.IFNA(VLOOKUP($A49,'I-pEC50'!$A:$BM,MATCH(BS$1,'I-pEC50'!$A$1:$BM$1,0),FALSE),"")</f>
        <v>0.42807625649913361</v>
      </c>
      <c r="BT49" s="47">
        <f>_xlfn.IFNA(VLOOKUP($A49,'I-pEC50'!$A:$BM,MATCH(BT$1,'I-pEC50'!$A$1:$BM$1,0),FALSE),"")</f>
        <v>0.56152512998266901</v>
      </c>
      <c r="BU49" s="47">
        <f>_xlfn.IFNA(VLOOKUP($A49,'I-pEC50'!$A:$BM,MATCH(BU$1,'I-pEC50'!$A$1:$BM$1,0),FALSE),"")</f>
        <v>0.14211438474870022</v>
      </c>
      <c r="BV49" s="47">
        <f>_xlfn.IFNA(VLOOKUP($A49,'I-pEC50'!$A:$BM,MATCH(BV$1,'I-pEC50'!$A$1:$BM$1,0),FALSE),"")</f>
        <v>0.14211438474870022</v>
      </c>
      <c r="BW49" s="47">
        <f>_xlfn.IFNA(VLOOKUP($A49,'I-pEC50'!$A:$BM,MATCH(BW$1,'I-pEC50'!$A$1:$BM$1,0),FALSE),"")</f>
        <v>0.1611785095320625</v>
      </c>
      <c r="BX49" s="47">
        <f>_xlfn.IFNA(VLOOKUP($A49,'I-pEC50'!$A:$BM,MATCH(BX$1,'I-pEC50'!$A$1:$BM$1,0),FALSE),"")</f>
        <v>0.18197573656845753</v>
      </c>
      <c r="BY49" s="47">
        <f>_xlfn.IFNA(VLOOKUP($A49,'I-pEC50'!$A:$BM,MATCH(BY$1,'I-pEC50'!$A$1:$BM$1,0),FALSE),"")</f>
        <v>0.20450606585788572</v>
      </c>
      <c r="BZ49" s="47">
        <f>_xlfn.IFNA(VLOOKUP($A49,'I-pEC50'!$A:$BM,MATCH(BZ$1,'I-pEC50'!$A$1:$BM$1,0),FALSE),"")</f>
        <v>0.19237435008665518</v>
      </c>
      <c r="CA49" s="40">
        <f>_xlfn.IFNA(VLOOKUP($A49,'B-pEC50'!$A:$BM,MATCH(CA$1,'B-pEC50'!$A$1:$BM$1,0),FALSE),"")</f>
        <v>4.8619036749600573E-2</v>
      </c>
      <c r="CB49" s="41">
        <f>_xlfn.IFNA(VLOOKUP($A49,'B-pEC50'!$A:$BM,MATCH(CB$1,'B-pEC50'!$A$1:$BM$1,0),FALSE),"")</f>
        <v>0.65464505820588903</v>
      </c>
      <c r="CC49" s="41">
        <f>_xlfn.IFNA(VLOOKUP($A49,'B-pEC50'!$A:$BM,MATCH(CC$1,'B-pEC50'!$A$1:$BM$1,0),FALSE),"")</f>
        <v>0.66742752796165272</v>
      </c>
      <c r="CD49" s="41">
        <f>_xlfn.IFNA(VLOOKUP($A49,'B-pEC50'!$A:$BM,MATCH(CD$1,'B-pEC50'!$A$1:$BM$1,0),FALSE),"")</f>
        <v>0.73270942707144493</v>
      </c>
      <c r="CE49" s="41">
        <f>_xlfn.IFNA(VLOOKUP($A49,'B-pEC50'!$A:$BM,MATCH(CE$1,'B-pEC50'!$A$1:$BM$1,0),FALSE),"")</f>
        <v>0.79821958456973319</v>
      </c>
      <c r="CF49" s="41">
        <f>_xlfn.IFNA(VLOOKUP($A49,'B-pEC50'!$A:$BM,MATCH(CF$1,'B-pEC50'!$A$1:$BM$1,0),FALSE),"")</f>
        <v>1</v>
      </c>
      <c r="CG49" s="41">
        <f>_xlfn.IFNA(VLOOKUP($A49,'B-pEC50'!$A:$BM,MATCH(CG$1,'B-pEC50'!$A$1:$BM$1,0),FALSE),"")</f>
        <v>4.4966902533668134E-2</v>
      </c>
      <c r="CH49" s="41">
        <f>_xlfn.IFNA(VLOOKUP($A49,'B-pEC50'!$A:$BM,MATCH(CH$1,'B-pEC50'!$A$1:$BM$1,0),FALSE),"")</f>
        <v>7.760785208856423E-2</v>
      </c>
      <c r="CI49" s="41">
        <f>_xlfn.IFNA(VLOOKUP($A49,'B-pEC50'!$A:$BM,MATCH(CI$1,'B-pEC50'!$A$1:$BM$1,0),FALSE),"")</f>
        <v>0</v>
      </c>
      <c r="CJ49" s="41">
        <f>_xlfn.IFNA(VLOOKUP($A49,'B-pEC50'!$A:$BM,MATCH(CJ$1,'B-pEC50'!$A$1:$BM$1,0),FALSE),"")</f>
        <v>0.15316137868066659</v>
      </c>
      <c r="CK49" s="41">
        <f>_xlfn.IFNA(VLOOKUP($A49,'B-pEC50'!$A:$BM,MATCH(CK$1,'B-pEC50'!$A$1:$BM$1,0),FALSE),"")</f>
        <v>0.12440082173019859</v>
      </c>
      <c r="CL49" s="41">
        <f>_xlfn.IFNA(VLOOKUP($A49,'B-pEC50'!$A:$BM,MATCH(CL$1,'B-pEC50'!$A$1:$BM$1,0),FALSE),"")</f>
        <v>1.3695503309747155E-3</v>
      </c>
      <c r="CM49" s="47">
        <f>_xlfn.IFNA(VLOOKUP($A49,'I-pEC50'!$A:$BQ,MATCH(CM$1,'I-pEC50'!$A$1:$BQ$1,0),FALSE),"")</f>
        <v>0</v>
      </c>
      <c r="CN49" s="47">
        <f>_xlfn.IFNA(VLOOKUP($A49,'I-pEC50'!$A:$BQ,MATCH(CN$1,'I-pEC50'!$A$1:$BQ$1,0),FALSE),"")</f>
        <v>0.84132841328413299</v>
      </c>
      <c r="CO49" s="47">
        <f>_xlfn.IFNA(VLOOKUP($A49,'I-pEC50'!$A:$BQ,MATCH(CO$1,'I-pEC50'!$A$1:$BQ$1,0),FALSE),"")</f>
        <v>0.84132841328413299</v>
      </c>
      <c r="CP49" s="47">
        <f>_xlfn.IFNA(VLOOKUP($A49,'I-pEC50'!$A:$BQ,MATCH(CP$1,'I-pEC50'!$A$1:$BQ$1,0),FALSE),"")</f>
        <v>0.7158671586715869</v>
      </c>
      <c r="CQ49" s="47">
        <f>_xlfn.IFNA(VLOOKUP($A49,'I-pEC50'!$A:$BQ,MATCH(CQ$1,'I-pEC50'!$A$1:$BQ$1,0),FALSE),"")</f>
        <v>0.7158671586715869</v>
      </c>
      <c r="CR49" s="47">
        <f>_xlfn.IFNA(VLOOKUP($A49,'I-pEC50'!$A:$BQ,MATCH(CR$1,'I-pEC50'!$A$1:$BQ$1,0),FALSE),"")</f>
        <v>1</v>
      </c>
      <c r="CS49" s="47">
        <f>_xlfn.IFNA(VLOOKUP($A49,'I-pEC50'!$A:$BQ,MATCH(CS$1,'I-pEC50'!$A$1:$BQ$1,0),FALSE),"")</f>
        <v>0.10701107011070111</v>
      </c>
      <c r="CT49" s="47">
        <f>_xlfn.IFNA(VLOOKUP($A49,'I-pEC50'!$A:$BQ,MATCH(CT$1,'I-pEC50'!$A$1:$BQ$1,0),FALSE),"")</f>
        <v>0.10701107011070111</v>
      </c>
      <c r="CU49" s="47">
        <f>_xlfn.IFNA(VLOOKUP($A49,'I-pEC50'!$A:$BQ,MATCH(CU$1,'I-pEC50'!$A$1:$BQ$1,0),FALSE),"")</f>
        <v>0.14760147601476029</v>
      </c>
      <c r="CV49" s="47">
        <f>_xlfn.IFNA(VLOOKUP($A49,'I-pEC50'!$A:$BQ,MATCH(CV$1,'I-pEC50'!$A$1:$BQ$1,0),FALSE),"")</f>
        <v>0.19188191881918804</v>
      </c>
      <c r="CW49" s="47">
        <f>_xlfn.IFNA(VLOOKUP($A49,'I-pEC50'!$A:$BQ,MATCH(CW$1,'I-pEC50'!$A$1:$BQ$1,0),FALSE),"")</f>
        <v>0.23985239852398538</v>
      </c>
      <c r="CX49" s="47">
        <f>_xlfn.IFNA(VLOOKUP($A49,'I-pEC50'!$A:$BQ,MATCH(CX$1,'I-pEC50'!$A$1:$BQ$1,0),FALSE),"")</f>
        <v>0.21402214022140223</v>
      </c>
      <c r="CY49" s="105">
        <f>_xlfn.IFNA(VLOOKUP($A49,'B-pEC50'!$A:$IC,MATCH(CY$1,'B-pEC50'!$A$1:$IC$1,0),FALSE),"")</f>
        <v>5.8620000000000001</v>
      </c>
      <c r="CZ49" s="47">
        <f>_xlfn.IFNA(VLOOKUP($A49,'B-pEC50'!$A:$IC,MATCH(CZ$1,'B-pEC50'!$A$1:$IC$1,0),FALSE),"")</f>
        <v>10.029999999999999</v>
      </c>
      <c r="DA49" s="47">
        <f>_xlfn.IFNA(VLOOKUP($A49,'B-pEC50'!$A:$IC,MATCH(DA$1,'B-pEC50'!$A$1:$IC$1,0),FALSE),"")</f>
        <v>6.32</v>
      </c>
      <c r="DB49" s="47">
        <f>_xlfn.IFNA(VLOOKUP($A49,'B-pEC50'!$A:$IC,MATCH(DB$1,'B-pEC50'!$A$1:$IC$1,0),FALSE),"")</f>
        <v>6.194</v>
      </c>
      <c r="DC49" s="47">
        <f>_xlfn.IFNA(VLOOKUP($A49,'I-pEC50'!$A:$IC,MATCH(DC$1,'I-pEC50'!$A$1:$IC$1,0),FALSE),"")</f>
        <v>5.79</v>
      </c>
      <c r="DD49" s="47">
        <f>_xlfn.IFNA(VLOOKUP($A49,'I-pEC50'!$A:$IC,MATCH(DD$1,'I-pEC50'!$A$1:$IC$1,0),FALSE),"")</f>
        <v>8.5</v>
      </c>
      <c r="DE49" s="47">
        <f>_xlfn.IFNA(VLOOKUP($A49,'I-pEC50'!$A:$IC,MATCH(DE$1,'I-pEC50'!$A$1:$IC$1,0),FALSE),"")</f>
        <v>6.31</v>
      </c>
      <c r="DF49" s="47">
        <f>_xlfn.IFNA(VLOOKUP($A49,'I-pEC50'!$A:$IC,MATCH(DF$1,'I-pEC50'!$A$1:$IC$1,0),FALSE),"")</f>
        <v>6.44</v>
      </c>
      <c r="DG49" s="105">
        <f>_xlfn.IFNA(VLOOKUP($A49,'B-pEC50'!$A:$IC,MATCH(DG$1,'B-pEC50'!$A$1:$IC$1,0),FALSE),"")</f>
        <v>5.8620000000000001</v>
      </c>
      <c r="DH49" s="47">
        <f>_xlfn.IFNA(VLOOKUP($A49,'B-pEC50'!$A:$IC,MATCH(DH$1,'B-pEC50'!$A$1:$IC$1,0),FALSE),"")</f>
        <v>9.0250000000000004</v>
      </c>
      <c r="DI49" s="47">
        <f>_xlfn.IFNA(VLOOKUP($A49,'B-pEC50'!$A:$IC,MATCH(DI$1,'B-pEC50'!$A$1:$IC$1,0),FALSE),"")</f>
        <v>5.9510000000000005</v>
      </c>
      <c r="DJ49" s="47">
        <f>_xlfn.IFNA(VLOOKUP($A49,'B-pEC50'!$A:$IC,MATCH(DJ$1,'B-pEC50'!$A$1:$IC$1,0),FALSE),"")</f>
        <v>5.9245000000000001</v>
      </c>
      <c r="DK49" s="47">
        <f>_xlfn.IFNA(VLOOKUP($A49,'I-pEC50'!$A:$IC,MATCH(DK$1,'I-pEC50'!$A$1:$IC$1,0),FALSE),"")</f>
        <v>5.79</v>
      </c>
      <c r="DL49" s="47">
        <f>_xlfn.IFNA(VLOOKUP($A49,'I-pEC50'!$A:$IC,MATCH(DL$1,'I-pEC50'!$A$1:$IC$1,0),FALSE),"")</f>
        <v>8.02</v>
      </c>
      <c r="DM49" s="47">
        <f>_xlfn.IFNA(VLOOKUP($A49,'I-pEC50'!$A:$IC,MATCH(DM$1,'I-pEC50'!$A$1:$IC$1,0),FALSE),"")</f>
        <v>6.165</v>
      </c>
      <c r="DN49" s="47">
        <f>_xlfn.IFNA(VLOOKUP($A49,'I-pEC50'!$A:$IC,MATCH(DN$1,'I-pEC50'!$A$1:$IC$1,0),FALSE),"")</f>
        <v>6.4050000000000002</v>
      </c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</row>
    <row r="50" spans="1:139" s="49" customFormat="1" x14ac:dyDescent="0.2">
      <c r="A50" s="29" t="s">
        <v>72</v>
      </c>
      <c r="B50" s="333">
        <f>VLOOKUP($A50,BI!$A:$Q,MATCH(B$1,BI!$A$1:$Q$1,0),FALSE)</f>
        <v>1</v>
      </c>
      <c r="C50" s="373">
        <f>VLOOKUP($A50,BI!$A:$Q,MATCH(C$1,BI!$A$1:$Q$1,0),FALSE)</f>
        <v>1</v>
      </c>
      <c r="D50" s="373">
        <f>VLOOKUP($A50,BI!$A:$Q,MATCH(D$1,BI!$A$1:$Q$1,0),FALSE)</f>
        <v>1</v>
      </c>
      <c r="E50" s="373">
        <f>VLOOKUP($A50,BI!$A:$Q,MATCH(E$1,BI!$A$1:$Q$1,0),FALSE)</f>
        <v>1</v>
      </c>
      <c r="F50" s="373">
        <f>VLOOKUP($A50,BI!$A:$Q,MATCH(F$1,BI!$A$1:$Q$1,0),FALSE)</f>
        <v>1</v>
      </c>
      <c r="G50" s="373">
        <f>VLOOKUP($A50,BI!$A:$Q,MATCH(G$1,BI!$A$1:$Q$1,0),FALSE)</f>
        <v>1</v>
      </c>
      <c r="H50" s="373">
        <f>VLOOKUP($A50,BI!$A:$Q,MATCH(H$1,BI!$A$1:$Q$1,0),FALSE)</f>
        <v>1</v>
      </c>
      <c r="I50" s="373">
        <f>VLOOKUP($A50,BI!$A:$Q,MATCH(I$1,BI!$A$1:$Q$1,0),FALSE)</f>
        <v>1</v>
      </c>
      <c r="J50" s="373">
        <f>VLOOKUP($A50,BI!$A:$Q,MATCH(J$1,BI!$A$1:$Q$1,0),FALSE)</f>
        <v>1</v>
      </c>
      <c r="K50" s="373">
        <f>VLOOKUP($A50,BI!$A:$Q,MATCH(K$1,BI!$A$1:$Q$1,0),FALSE)</f>
        <v>1</v>
      </c>
      <c r="L50" s="373">
        <f>VLOOKUP($A50,BI!$A:$Q,MATCH(L$1,BI!$A$1:$Q$1,0),FALSE)</f>
        <v>1</v>
      </c>
      <c r="M50" s="373">
        <f>VLOOKUP($A50,BI!$A:$Q,MATCH(M$1,BI!$A$1:$Q$1,0),FALSE)</f>
        <v>1</v>
      </c>
      <c r="N50" s="49">
        <f t="shared" si="2"/>
        <v>12</v>
      </c>
      <c r="O50" s="49">
        <f>VLOOKUP($A50,BI!$A:$Q,MATCH(O$1,BI!$A$1:$Q$1,0),FALSE)</f>
        <v>1</v>
      </c>
      <c r="P50" s="37">
        <f>VLOOKUP($A50,BI!$A:$Q,MATCH(P$1,BI!$A$1:$Q$1,0),FALSE)</f>
        <v>1</v>
      </c>
      <c r="Q50" s="37">
        <f>VLOOKUP($A50,BI!$A:$Q,MATCH(Q$1,BI!$A$1:$Q$1,0),FALSE)</f>
        <v>1</v>
      </c>
      <c r="R50" s="37">
        <f>VLOOKUP($A50,BI!$A:$Q,MATCH(R$1,BI!$A$1:$Q$1,0),FALSE)</f>
        <v>1</v>
      </c>
      <c r="S50" s="37">
        <f t="shared" si="3"/>
        <v>4</v>
      </c>
      <c r="T50" s="61" cm="1">
        <f t="array" ref="T50">IFERROR(IF(N50&gt;2,RSQ(IF($B50:$M50&lt;&gt;"",AE50:AP50,""),IF($B50:$M50&lt;&gt;"",AQ50:BB50,"")),""),"")</f>
        <v>0.1287960396119309</v>
      </c>
      <c r="U50" s="51" cm="1">
        <f t="array" ref="U50">IFERROR(IF($N50&gt;2,RSQ(IF($AE50:$AP50&lt;&gt;"",BC50:BN50,""),IF($AE50:$AP50&lt;&gt;"",BO50:BZ50,"")),""),"")</f>
        <v>0.1287960396119307</v>
      </c>
      <c r="V50" s="51" cm="1">
        <f t="array" ref="V50">IFERROR(IF($N50&gt;2,RSQ(IF($B50:$M50&lt;&gt;"",CA50:CL50,""),IF($B50:$M50&lt;&gt;"",CM50:CX50,"")),""),"")</f>
        <v>0.1287960396119309</v>
      </c>
      <c r="W50" s="61" cm="1">
        <f t="array" ref="W50">IFERROR(IF(AND($S50&gt;2,$N50&gt;2),RSQ(IF($B50:$M50&lt;&gt;"",AE50:AP50,""),IF($B50:$M50&lt;&gt;"",AQ50:BB50,"")),""),"")</f>
        <v>0.1287960396119309</v>
      </c>
      <c r="X50" s="51" cm="1">
        <f t="array" ref="X50">IFERROR(IF(AND($S50&gt;2,$N50&gt;2),RSQ(IF($AE50:$AP50&lt;&gt;"",BC50:BN50,""),IF($AE50:$AP50&lt;&gt;"",BO50:BZ50,"")),""),"")</f>
        <v>0.1287960396119307</v>
      </c>
      <c r="Y50" s="61" cm="1">
        <f t="array" ref="Y50">IFERROR(IF(COUNT(C50:G50)&gt;2,RSQ(IF($C50:$G50&lt;&gt;"",AF50:AJ50,""),IF($C50:$G50&lt;&gt;"",AR50:AV50,"")),""),"")</f>
        <v>4.0809877545938495E-3</v>
      </c>
      <c r="Z50" s="51" cm="1">
        <f t="array" ref="Z50">IFERROR(IF(COUNT(C50:G50)&gt;2,RSQ(IF($C50:$G50&lt;&gt;"",BD50:BH50,""),IF($C50:$G50&lt;&gt;"",BP50:BT50,"")),""),"")</f>
        <v>4.0809877545938634E-3</v>
      </c>
      <c r="AA50" s="51" cm="1">
        <f t="array" ref="AA50">IFERROR(IF(COUNT(H50:K50)&gt;2,RSQ(IF($H50:$K50&lt;&gt;"",AK50:AN50,""),IF($H50:$K50&lt;&gt;"",AW50:AZ50,"")),""),"")</f>
        <v>0.90570962465140514</v>
      </c>
      <c r="AB50" s="51" cm="1">
        <f t="array" ref="AB50">IFERROR(IF(COUNT(H50:K50)&gt;2,RSQ(IF($H50:$K50&lt;&gt;"",BI50:BL50,""),IF($H50:$K50&lt;&gt;"",BU50:BX50,"")),""),"")</f>
        <v>0.9057096246514047</v>
      </c>
      <c r="AC50" s="61" cm="1">
        <f t="array" ref="AC50">IFERROR(IF($S50&gt;2,RSQ(IF($O50:$R50&lt;&gt;"",CY50:DB50,""),IF($O50:$R50&lt;&gt;"",DC50:DF50,"")),""),"")</f>
        <v>1.8287881122283944E-3</v>
      </c>
      <c r="AD50" s="51" cm="1">
        <f t="array" ref="AD50">IFERROR(IF($S50&gt;2,RSQ(IF($O50:$R50&lt;&gt;"",DG50:DJ50,""),IF($O50:$R50&lt;&gt;"",DK50:DN50,"")),""),"")</f>
        <v>3.6714601205440831E-4</v>
      </c>
      <c r="AE50" s="44">
        <f>_xlfn.IFNA(VLOOKUP($A50,'B-pEC50'!$A:$BM,MATCH(AE$1,'B-pEC50'!$A$1:$BM$1,0),FALSE),"")</f>
        <v>8.4770000000000003</v>
      </c>
      <c r="AF50" s="46">
        <f>_xlfn.IFNA(VLOOKUP($A50,'B-pEC50'!$A:$BM,MATCH(AF$1,'B-pEC50'!$A$1:$BM$1,0),FALSE),"")</f>
        <v>8.6950000000000003</v>
      </c>
      <c r="AG50" s="46">
        <f>_xlfn.IFNA(VLOOKUP($A50,'B-pEC50'!$A:$BM,MATCH(AG$1,'B-pEC50'!$A$1:$BM$1,0),FALSE),"")</f>
        <v>8.8520000000000003</v>
      </c>
      <c r="AH50" s="46">
        <f>_xlfn.IFNA(VLOOKUP($A50,'B-pEC50'!$A:$BM,MATCH(AH$1,'B-pEC50'!$A$1:$BM$1,0),FALSE),"")</f>
        <v>9.1289999999999996</v>
      </c>
      <c r="AI50" s="46">
        <f>_xlfn.IFNA(VLOOKUP($A50,'B-pEC50'!$A:$BM,MATCH(AI$1,'B-pEC50'!$A$1:$BM$1,0),FALSE),"")</f>
        <v>9.0380000000000003</v>
      </c>
      <c r="AJ50" s="46">
        <f>_xlfn.IFNA(VLOOKUP($A50,'B-pEC50'!$A:$BM,MATCH(AJ$1,'B-pEC50'!$A$1:$BM$1,0),FALSE),"")</f>
        <v>8.5329999999999995</v>
      </c>
      <c r="AK50" s="45">
        <f>_xlfn.IFNA(VLOOKUP($A50,'B-pEC50'!$A:$BM,MATCH(AK$1,'B-pEC50'!$A$1:$BM$1,0),FALSE),"")</f>
        <v>9.7289999999999992</v>
      </c>
      <c r="AL50" s="45">
        <f>_xlfn.IFNA(VLOOKUP($A50,'B-pEC50'!$A:$BM,MATCH(AL$1,'B-pEC50'!$A$1:$BM$1,0),FALSE),"")</f>
        <v>9.8859999999999992</v>
      </c>
      <c r="AM50" s="45">
        <f>_xlfn.IFNA(VLOOKUP($A50,'B-pEC50'!$A:$BM,MATCH(AM$1,'B-pEC50'!$A$1:$BM$1,0),FALSE),"")</f>
        <v>9.9250000000000007</v>
      </c>
      <c r="AN50" s="46">
        <f>_xlfn.IFNA(VLOOKUP($A50,'B-pEC50'!$A:$BM,MATCH(AN$1,'B-pEC50'!$A$1:$BM$1,0),FALSE),"")</f>
        <v>8.9109999999999996</v>
      </c>
      <c r="AO50" s="45">
        <f>_xlfn.IFNA(VLOOKUP($A50,'B-pEC50'!$A:$BM,MATCH(AO$1,'B-pEC50'!$A$1:$BM$1,0),FALSE),"")</f>
        <v>10.62</v>
      </c>
      <c r="AP50" s="45">
        <f>_xlfn.IFNA(VLOOKUP($A50,'B-pEC50'!$A:$BM,MATCH(AP$1,'B-pEC50'!$A$1:$BM$1,0),FALSE),"")</f>
        <v>9.1880000000000006</v>
      </c>
      <c r="AQ50" s="47">
        <f>_xlfn.IFNA(VLOOKUP($A50,'I-pEC50'!$A:$BM,MATCH(AQ$1,'I-pEC50'!$A$1:$BM$1,0),FALSE),"")</f>
        <v>10.44</v>
      </c>
      <c r="AR50" s="47">
        <f>_xlfn.IFNA(VLOOKUP($A50,'I-pEC50'!$A:$BM,MATCH(AR$1,'I-pEC50'!$A$1:$BM$1,0),FALSE),"")</f>
        <v>10.85</v>
      </c>
      <c r="AS50" s="47">
        <f>_xlfn.IFNA(VLOOKUP($A50,'I-pEC50'!$A:$BM,MATCH(AS$1,'I-pEC50'!$A$1:$BM$1,0),FALSE),"")</f>
        <v>10.85</v>
      </c>
      <c r="AT50" s="47">
        <f>_xlfn.IFNA(VLOOKUP($A50,'I-pEC50'!$A:$BM,MATCH(AT$1,'I-pEC50'!$A$1:$BM$1,0),FALSE),"")</f>
        <v>10.220000000000001</v>
      </c>
      <c r="AU50" s="47">
        <f>_xlfn.IFNA(VLOOKUP($A50,'I-pEC50'!$A:$BM,MATCH(AU$1,'I-pEC50'!$A$1:$BM$1,0),FALSE),"")</f>
        <v>10.220000000000001</v>
      </c>
      <c r="AV50" s="47">
        <f>_xlfn.IFNA(VLOOKUP($A50,'I-pEC50'!$A:$BM,MATCH(AV$1,'I-pEC50'!$A$1:$BM$1,0),FALSE),"")</f>
        <v>9.83</v>
      </c>
      <c r="AW50" s="47">
        <f>_xlfn.IFNA(VLOOKUP($A50,'I-pEC50'!$A:$BM,MATCH(AW$1,'I-pEC50'!$A$1:$BM$1,0),FALSE),"")</f>
        <v>10.83</v>
      </c>
      <c r="AX50" s="47">
        <f>_xlfn.IFNA(VLOOKUP($A50,'I-pEC50'!$A:$BM,MATCH(AX$1,'I-pEC50'!$A$1:$BM$1,0),FALSE),"")</f>
        <v>10.83</v>
      </c>
      <c r="AY50" s="47">
        <f>_xlfn.IFNA(VLOOKUP($A50,'I-pEC50'!$A:$BM,MATCH(AY$1,'I-pEC50'!$A$1:$BM$1,0),FALSE),"")</f>
        <v>11.12</v>
      </c>
      <c r="AZ50" s="47">
        <f>_xlfn.IFNA(VLOOKUP($A50,'I-pEC50'!$A:$BM,MATCH(AZ$1,'I-pEC50'!$A$1:$BM$1,0),FALSE),"")</f>
        <v>10.28</v>
      </c>
      <c r="BA50" s="47">
        <f>_xlfn.IFNA(VLOOKUP($A50,'I-pEC50'!$A:$BM,MATCH(BA$1,'I-pEC50'!$A$1:$BM$1,0),FALSE),"")</f>
        <v>10.39</v>
      </c>
      <c r="BB50" s="47">
        <f>_xlfn.IFNA(VLOOKUP($A50,'I-pEC50'!$A:$BM,MATCH(BB$1,'I-pEC50'!$A$1:$BM$1,0),FALSE),"")</f>
        <v>10.039999999999999</v>
      </c>
      <c r="BC50" s="40">
        <f>_xlfn.IFNA(VLOOKUP($A50,'B-pEC50'!$A:$BM,MATCH(BC$1,'B-pEC50'!$A$1:$BM$1,0),FALSE),"")</f>
        <v>0.60149186256781195</v>
      </c>
      <c r="BD50" s="41">
        <f>_xlfn.IFNA(VLOOKUP($A50,'B-pEC50'!$A:$BM,MATCH(BD$1,'B-pEC50'!$A$1:$BM$1,0),FALSE),"")</f>
        <v>0.65076853526220624</v>
      </c>
      <c r="BE50" s="41">
        <f>_xlfn.IFNA(VLOOKUP($A50,'B-pEC50'!$A:$BM,MATCH(BE$1,'B-pEC50'!$A$1:$BM$1,0),FALSE),"")</f>
        <v>0.6862567811934901</v>
      </c>
      <c r="BF50" s="41">
        <f>_xlfn.IFNA(VLOOKUP($A50,'B-pEC50'!$A:$BM,MATCH(BF$1,'B-pEC50'!$A$1:$BM$1,0),FALSE),"")</f>
        <v>0.74886980108499079</v>
      </c>
      <c r="BG50" s="41">
        <f>_xlfn.IFNA(VLOOKUP($A50,'B-pEC50'!$A:$BM,MATCH(BG$1,'B-pEC50'!$A$1:$BM$1,0),FALSE),"")</f>
        <v>0.72830018083182646</v>
      </c>
      <c r="BH50" s="41">
        <f>_xlfn.IFNA(VLOOKUP($A50,'B-pEC50'!$A:$BM,MATCH(BH$1,'B-pEC50'!$A$1:$BM$1,0),FALSE),"")</f>
        <v>0.61415009041591306</v>
      </c>
      <c r="BI50" s="41">
        <f>_xlfn.IFNA(VLOOKUP($A50,'B-pEC50'!$A:$BM,MATCH(BI$1,'B-pEC50'!$A$1:$BM$1,0),FALSE),"")</f>
        <v>0.88449367088607578</v>
      </c>
      <c r="BJ50" s="41">
        <f>_xlfn.IFNA(VLOOKUP($A50,'B-pEC50'!$A:$BM,MATCH(BJ$1,'B-pEC50'!$A$1:$BM$1,0),FALSE),"")</f>
        <v>0.91998191681735964</v>
      </c>
      <c r="BK50" s="41">
        <f>_xlfn.IFNA(VLOOKUP($A50,'B-pEC50'!$A:$BM,MATCH(BK$1,'B-pEC50'!$A$1:$BM$1,0),FALSE),"")</f>
        <v>0.92879746835443044</v>
      </c>
      <c r="BL50" s="41">
        <f>_xlfn.IFNA(VLOOKUP($A50,'B-pEC50'!$A:$BM,MATCH(BL$1,'B-pEC50'!$A$1:$BM$1,0),FALSE),"")</f>
        <v>0.69959312839059662</v>
      </c>
      <c r="BM50" s="41">
        <f>_xlfn.IFNA(VLOOKUP($A50,'B-pEC50'!$A:$BM,MATCH(BM$1,'B-pEC50'!$A$1:$BM$1,0),FALSE),"")</f>
        <v>1.085895117540687</v>
      </c>
      <c r="BN50" s="41">
        <f>_xlfn.IFNA(VLOOKUP($A50,'B-pEC50'!$A:$BM,MATCH(BN$1,'B-pEC50'!$A$1:$BM$1,0),FALSE),"")</f>
        <v>0.76220614828209776</v>
      </c>
      <c r="BO50" s="47">
        <f>_xlfn.IFNA(VLOOKUP($A50,'I-pEC50'!$A:$BM,MATCH(BO$1,'I-pEC50'!$A$1:$BM$1,0),FALSE),"")</f>
        <v>0.89774696707105717</v>
      </c>
      <c r="BP50" s="47">
        <f>_xlfn.IFNA(VLOOKUP($A50,'I-pEC50'!$A:$BM,MATCH(BP$1,'I-pEC50'!$A$1:$BM$1,0),FALSE),"")</f>
        <v>0.96880415944540732</v>
      </c>
      <c r="BQ50" s="47">
        <f>_xlfn.IFNA(VLOOKUP($A50,'I-pEC50'!$A:$BM,MATCH(BQ$1,'I-pEC50'!$A$1:$BM$1,0),FALSE),"")</f>
        <v>0.96880415944540732</v>
      </c>
      <c r="BR50" s="47">
        <f>_xlfn.IFNA(VLOOKUP($A50,'I-pEC50'!$A:$BM,MATCH(BR$1,'I-pEC50'!$A$1:$BM$1,0),FALSE),"")</f>
        <v>0.85961871750433294</v>
      </c>
      <c r="BS50" s="47">
        <f>_xlfn.IFNA(VLOOKUP($A50,'I-pEC50'!$A:$BM,MATCH(BS$1,'I-pEC50'!$A$1:$BM$1,0),FALSE),"")</f>
        <v>0.85961871750433294</v>
      </c>
      <c r="BT50" s="47">
        <f>_xlfn.IFNA(VLOOKUP($A50,'I-pEC50'!$A:$BM,MATCH(BT$1,'I-pEC50'!$A$1:$BM$1,0),FALSE),"")</f>
        <v>0.79202772963604862</v>
      </c>
      <c r="BU50" s="47">
        <f>_xlfn.IFNA(VLOOKUP($A50,'I-pEC50'!$A:$BM,MATCH(BU$1,'I-pEC50'!$A$1:$BM$1,0),FALSE),"")</f>
        <v>0.96533795493934149</v>
      </c>
      <c r="BV50" s="47">
        <f>_xlfn.IFNA(VLOOKUP($A50,'I-pEC50'!$A:$BM,MATCH(BV$1,'I-pEC50'!$A$1:$BM$1,0),FALSE),"")</f>
        <v>0.96533795493934149</v>
      </c>
      <c r="BW50" s="47">
        <f>_xlfn.IFNA(VLOOKUP($A50,'I-pEC50'!$A:$BM,MATCH(BW$1,'I-pEC50'!$A$1:$BM$1,0),FALSE),"")</f>
        <v>1.0155979202772962</v>
      </c>
      <c r="BX50" s="47">
        <f>_xlfn.IFNA(VLOOKUP($A50,'I-pEC50'!$A:$BM,MATCH(BX$1,'I-pEC50'!$A$1:$BM$1,0),FALSE),"")</f>
        <v>0.87001733102253032</v>
      </c>
      <c r="BY50" s="47">
        <f>_xlfn.IFNA(VLOOKUP($A50,'I-pEC50'!$A:$BM,MATCH(BY$1,'I-pEC50'!$A$1:$BM$1,0),FALSE),"")</f>
        <v>0.88908145580589271</v>
      </c>
      <c r="BZ50" s="47">
        <f>_xlfn.IFNA(VLOOKUP($A50,'I-pEC50'!$A:$BM,MATCH(BZ$1,'I-pEC50'!$A$1:$BM$1,0),FALSE),"")</f>
        <v>0.82842287694974004</v>
      </c>
      <c r="CA50" s="40">
        <f>_xlfn.IFNA(VLOOKUP($A50,'B-pEC50'!$A:$BM,MATCH(CA$1,'B-pEC50'!$A$1:$BM$1,0),FALSE),"")</f>
        <v>0</v>
      </c>
      <c r="CB50" s="41">
        <f>_xlfn.IFNA(VLOOKUP($A50,'B-pEC50'!$A:$BM,MATCH(CB$1,'B-pEC50'!$A$1:$BM$1,0),FALSE),"")</f>
        <v>0.10172655156322916</v>
      </c>
      <c r="CC50" s="41">
        <f>_xlfn.IFNA(VLOOKUP($A50,'B-pEC50'!$A:$BM,MATCH(CC$1,'B-pEC50'!$A$1:$BM$1,0),FALSE),"")</f>
        <v>0.17498833411105935</v>
      </c>
      <c r="CD50" s="41">
        <f>_xlfn.IFNA(VLOOKUP($A50,'B-pEC50'!$A:$BM,MATCH(CD$1,'B-pEC50'!$A$1:$BM$1,0),FALSE),"")</f>
        <v>0.30424638357442818</v>
      </c>
      <c r="CE50" s="41">
        <f>_xlfn.IFNA(VLOOKUP($A50,'B-pEC50'!$A:$BM,MATCH(CE$1,'B-pEC50'!$A$1:$BM$1,0),FALSE),"")</f>
        <v>0.26178254783014476</v>
      </c>
      <c r="CF50" s="41">
        <f>_xlfn.IFNA(VLOOKUP($A50,'B-pEC50'!$A:$BM,MATCH(CF$1,'B-pEC50'!$A$1:$BM$1,0),FALSE),"")</f>
        <v>2.6131591227251137E-2</v>
      </c>
      <c r="CG50" s="41">
        <f>_xlfn.IFNA(VLOOKUP($A50,'B-pEC50'!$A:$BM,MATCH(CG$1,'B-pEC50'!$A$1:$BM$1,0),FALSE),"")</f>
        <v>0.58422771815212293</v>
      </c>
      <c r="CH50" s="41">
        <f>_xlfn.IFNA(VLOOKUP($A50,'B-pEC50'!$A:$BM,MATCH(CH$1,'B-pEC50'!$A$1:$BM$1,0),FALSE),"")</f>
        <v>0.65748950069995316</v>
      </c>
      <c r="CI50" s="41">
        <f>_xlfn.IFNA(VLOOKUP($A50,'B-pEC50'!$A:$BM,MATCH(CI$1,'B-pEC50'!$A$1:$BM$1,0),FALSE),"")</f>
        <v>0.67568828744750398</v>
      </c>
      <c r="CJ50" s="41">
        <f>_xlfn.IFNA(VLOOKUP($A50,'B-pEC50'!$A:$BM,MATCH(CJ$1,'B-pEC50'!$A$1:$BM$1,0),FALSE),"")</f>
        <v>0.20251983201119902</v>
      </c>
      <c r="CK50" s="41">
        <f>_xlfn.IFNA(VLOOKUP($A50,'B-pEC50'!$A:$BM,MATCH(CK$1,'B-pEC50'!$A$1:$BM$1,0),FALSE),"")</f>
        <v>1</v>
      </c>
      <c r="CL50" s="41">
        <f>_xlfn.IFNA(VLOOKUP($A50,'B-pEC50'!$A:$BM,MATCH(CL$1,'B-pEC50'!$A$1:$BM$1,0),FALSE),"")</f>
        <v>0.33177788147456866</v>
      </c>
      <c r="CM50" s="47">
        <f>_xlfn.IFNA(VLOOKUP($A50,'I-pEC50'!$A:$BQ,MATCH(CM$1,'I-pEC50'!$A$1:$BQ$1,0),FALSE),"")</f>
        <v>0.47286821705426346</v>
      </c>
      <c r="CN50" s="47">
        <f>_xlfn.IFNA(VLOOKUP($A50,'I-pEC50'!$A:$BQ,MATCH(CN$1,'I-pEC50'!$A$1:$BQ$1,0),FALSE),"")</f>
        <v>0.79069767441860483</v>
      </c>
      <c r="CO50" s="47">
        <f>_xlfn.IFNA(VLOOKUP($A50,'I-pEC50'!$A:$BQ,MATCH(CO$1,'I-pEC50'!$A$1:$BQ$1,0),FALSE),"")</f>
        <v>0.79069767441860483</v>
      </c>
      <c r="CP50" s="47">
        <f>_xlfn.IFNA(VLOOKUP($A50,'I-pEC50'!$A:$BQ,MATCH(CP$1,'I-pEC50'!$A$1:$BQ$1,0),FALSE),"")</f>
        <v>0.30232558139534949</v>
      </c>
      <c r="CQ50" s="47">
        <f>_xlfn.IFNA(VLOOKUP($A50,'I-pEC50'!$A:$BQ,MATCH(CQ$1,'I-pEC50'!$A$1:$BQ$1,0),FALSE),"")</f>
        <v>0.30232558139534949</v>
      </c>
      <c r="CR50" s="47">
        <f>_xlfn.IFNA(VLOOKUP($A50,'I-pEC50'!$A:$BQ,MATCH(CR$1,'I-pEC50'!$A$1:$BQ$1,0),FALSE),"")</f>
        <v>0</v>
      </c>
      <c r="CS50" s="47">
        <f>_xlfn.IFNA(VLOOKUP($A50,'I-pEC50'!$A:$BQ,MATCH(CS$1,'I-pEC50'!$A$1:$BQ$1,0),FALSE),"")</f>
        <v>0.77519379844961289</v>
      </c>
      <c r="CT50" s="47">
        <f>_xlfn.IFNA(VLOOKUP($A50,'I-pEC50'!$A:$BQ,MATCH(CT$1,'I-pEC50'!$A$1:$BQ$1,0),FALSE),"")</f>
        <v>0.77519379844961289</v>
      </c>
      <c r="CU50" s="47">
        <f>_xlfn.IFNA(VLOOKUP($A50,'I-pEC50'!$A:$BQ,MATCH(CU$1,'I-pEC50'!$A$1:$BQ$1,0),FALSE),"")</f>
        <v>1</v>
      </c>
      <c r="CV50" s="47">
        <f>_xlfn.IFNA(VLOOKUP($A50,'I-pEC50'!$A:$BQ,MATCH(CV$1,'I-pEC50'!$A$1:$BQ$1,0),FALSE),"")</f>
        <v>0.34883720930232526</v>
      </c>
      <c r="CW50" s="47">
        <f>_xlfn.IFNA(VLOOKUP($A50,'I-pEC50'!$A:$BQ,MATCH(CW$1,'I-pEC50'!$A$1:$BQ$1,0),FALSE),"")</f>
        <v>0.43410852713178361</v>
      </c>
      <c r="CX50" s="47">
        <f>_xlfn.IFNA(VLOOKUP($A50,'I-pEC50'!$A:$BQ,MATCH(CX$1,'I-pEC50'!$A$1:$BQ$1,0),FALSE),"")</f>
        <v>0.16279069767441801</v>
      </c>
      <c r="CY50" s="105">
        <f>_xlfn.IFNA(VLOOKUP($A50,'B-pEC50'!$A:$IC,MATCH(CY$1,'B-pEC50'!$A$1:$IC$1,0),FALSE),"")</f>
        <v>8.4770000000000003</v>
      </c>
      <c r="CZ50" s="47">
        <f>_xlfn.IFNA(VLOOKUP($A50,'B-pEC50'!$A:$IC,MATCH(CZ$1,'B-pEC50'!$A$1:$IC$1,0),FALSE),"")</f>
        <v>9.1289999999999996</v>
      </c>
      <c r="DA50" s="47">
        <f>_xlfn.IFNA(VLOOKUP($A50,'B-pEC50'!$A:$IC,MATCH(DA$1,'B-pEC50'!$A$1:$IC$1,0),FALSE),"")</f>
        <v>9.9250000000000007</v>
      </c>
      <c r="DB50" s="47">
        <f>_xlfn.IFNA(VLOOKUP($A50,'B-pEC50'!$A:$IC,MATCH(DB$1,'B-pEC50'!$A$1:$IC$1,0),FALSE),"")</f>
        <v>10.62</v>
      </c>
      <c r="DC50" s="47">
        <f>_xlfn.IFNA(VLOOKUP($A50,'I-pEC50'!$A:$IC,MATCH(DC$1,'I-pEC50'!$A$1:$IC$1,0),FALSE),"")</f>
        <v>10.44</v>
      </c>
      <c r="DD50" s="47">
        <f>_xlfn.IFNA(VLOOKUP($A50,'I-pEC50'!$A:$IC,MATCH(DD$1,'I-pEC50'!$A$1:$IC$1,0),FALSE),"")</f>
        <v>10.85</v>
      </c>
      <c r="DE50" s="47">
        <f>_xlfn.IFNA(VLOOKUP($A50,'I-pEC50'!$A:$IC,MATCH(DE$1,'I-pEC50'!$A$1:$IC$1,0),FALSE),"")</f>
        <v>11.12</v>
      </c>
      <c r="DF50" s="47">
        <f>_xlfn.IFNA(VLOOKUP($A50,'I-pEC50'!$A:$IC,MATCH(DF$1,'I-pEC50'!$A$1:$IC$1,0),FALSE),"")</f>
        <v>10.39</v>
      </c>
      <c r="DG50" s="105">
        <f>_xlfn.IFNA(VLOOKUP($A50,'B-pEC50'!$A:$IC,MATCH(DG$1,'B-pEC50'!$A$1:$IC$1,0),FALSE),"")</f>
        <v>8.4770000000000003</v>
      </c>
      <c r="DH50" s="47">
        <f>_xlfn.IFNA(VLOOKUP($A50,'B-pEC50'!$A:$IC,MATCH(DH$1,'B-pEC50'!$A$1:$IC$1,0),FALSE),"")</f>
        <v>8.8493999999999993</v>
      </c>
      <c r="DI50" s="47">
        <f>_xlfn.IFNA(VLOOKUP($A50,'B-pEC50'!$A:$IC,MATCH(DI$1,'B-pEC50'!$A$1:$IC$1,0),FALSE),"")</f>
        <v>9.6127500000000001</v>
      </c>
      <c r="DJ50" s="47">
        <f>_xlfn.IFNA(VLOOKUP($A50,'B-pEC50'!$A:$IC,MATCH(DJ$1,'B-pEC50'!$A$1:$IC$1,0),FALSE),"")</f>
        <v>9.9039999999999999</v>
      </c>
      <c r="DK50" s="47">
        <f>_xlfn.IFNA(VLOOKUP($A50,'I-pEC50'!$A:$IC,MATCH(DK$1,'I-pEC50'!$A$1:$IC$1,0),FALSE),"")</f>
        <v>10.44</v>
      </c>
      <c r="DL50" s="47">
        <f>_xlfn.IFNA(VLOOKUP($A50,'I-pEC50'!$A:$IC,MATCH(DL$1,'I-pEC50'!$A$1:$IC$1,0),FALSE),"")</f>
        <v>10.394</v>
      </c>
      <c r="DM50" s="47">
        <f>_xlfn.IFNA(VLOOKUP($A50,'I-pEC50'!$A:$IC,MATCH(DM$1,'I-pEC50'!$A$1:$IC$1,0),FALSE),"")</f>
        <v>10.765000000000001</v>
      </c>
      <c r="DN50" s="47">
        <f>_xlfn.IFNA(VLOOKUP($A50,'I-pEC50'!$A:$IC,MATCH(DN$1,'I-pEC50'!$A$1:$IC$1,0),FALSE),"")</f>
        <v>10.215</v>
      </c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</row>
    <row r="51" spans="1:139" s="49" customFormat="1" x14ac:dyDescent="0.2">
      <c r="A51" s="29" t="s">
        <v>95</v>
      </c>
      <c r="B51" s="333">
        <f>VLOOKUP($A51,BI!$A:$Q,MATCH(B$1,BI!$A$1:$Q$1,0),FALSE)</f>
        <v>1</v>
      </c>
      <c r="C51" s="373">
        <f>VLOOKUP($A51,BI!$A:$Q,MATCH(C$1,BI!$A$1:$Q$1,0),FALSE)</f>
        <v>1</v>
      </c>
      <c r="D51" s="373">
        <f>VLOOKUP($A51,BI!$A:$Q,MATCH(D$1,BI!$A$1:$Q$1,0),FALSE)</f>
        <v>1</v>
      </c>
      <c r="E51" s="373">
        <f>VLOOKUP($A51,BI!$A:$Q,MATCH(E$1,BI!$A$1:$Q$1,0),FALSE)</f>
        <v>1</v>
      </c>
      <c r="F51" s="373">
        <f>VLOOKUP($A51,BI!$A:$Q,MATCH(F$1,BI!$A$1:$Q$1,0),FALSE)</f>
        <v>1</v>
      </c>
      <c r="G51" s="373">
        <f>VLOOKUP($A51,BI!$A:$Q,MATCH(G$1,BI!$A$1:$Q$1,0),FALSE)</f>
        <v>1</v>
      </c>
      <c r="H51" s="373">
        <f>VLOOKUP($A51,BI!$A:$Q,MATCH(H$1,BI!$A$1:$Q$1,0),FALSE)</f>
        <v>1</v>
      </c>
      <c r="I51" s="373">
        <f>VLOOKUP($A51,BI!$A:$Q,MATCH(I$1,BI!$A$1:$Q$1,0),FALSE)</f>
        <v>1</v>
      </c>
      <c r="J51" s="373">
        <f>VLOOKUP($A51,BI!$A:$Q,MATCH(J$1,BI!$A$1:$Q$1,0),FALSE)</f>
        <v>1</v>
      </c>
      <c r="K51" s="373">
        <f>VLOOKUP($A51,BI!$A:$Q,MATCH(K$1,BI!$A$1:$Q$1,0),FALSE)</f>
        <v>1</v>
      </c>
      <c r="L51" s="373">
        <f>VLOOKUP($A51,BI!$A:$Q,MATCH(L$1,BI!$A$1:$Q$1,0),FALSE)</f>
        <v>1</v>
      </c>
      <c r="M51" s="373">
        <f>VLOOKUP($A51,BI!$A:$Q,MATCH(M$1,BI!$A$1:$Q$1,0),FALSE)</f>
        <v>1</v>
      </c>
      <c r="N51" s="49">
        <f t="shared" si="2"/>
        <v>12</v>
      </c>
      <c r="O51" s="49">
        <f>VLOOKUP($A51,BI!$A:$Q,MATCH(O$1,BI!$A$1:$Q$1,0),FALSE)</f>
        <v>1</v>
      </c>
      <c r="P51" s="37">
        <f>VLOOKUP($A51,BI!$A:$Q,MATCH(P$1,BI!$A$1:$Q$1,0),FALSE)</f>
        <v>1</v>
      </c>
      <c r="Q51" s="37">
        <f>VLOOKUP($A51,BI!$A:$Q,MATCH(Q$1,BI!$A$1:$Q$1,0),FALSE)</f>
        <v>1</v>
      </c>
      <c r="R51" s="37">
        <f>VLOOKUP($A51,BI!$A:$Q,MATCH(R$1,BI!$A$1:$Q$1,0),FALSE)</f>
        <v>1</v>
      </c>
      <c r="S51" s="37">
        <f t="shared" si="3"/>
        <v>4</v>
      </c>
      <c r="T51" s="61" cm="1">
        <f t="array" ref="T51">IFERROR(IF(N51&gt;2,RSQ(IF($B51:$M51&lt;&gt;"",AE51:AP51,""),IF($B51:$M51&lt;&gt;"",AQ51:BB51,"")),""),"")</f>
        <v>0.20373936208133717</v>
      </c>
      <c r="U51" s="51" cm="1">
        <f t="array" ref="U51">IFERROR(IF($N51&gt;2,RSQ(IF($AE51:$AP51&lt;&gt;"",BC51:BN51,""),IF($AE51:$AP51&lt;&gt;"",BO51:BZ51,"")),""),"")</f>
        <v>0.20373936208133667</v>
      </c>
      <c r="V51" s="51" cm="1">
        <f t="array" ref="V51">IFERROR(IF($N51&gt;2,RSQ(IF($B51:$M51&lt;&gt;"",CA51:CL51,""),IF($B51:$M51&lt;&gt;"",CM51:CX51,"")),""),"")</f>
        <v>0.20373936208133708</v>
      </c>
      <c r="W51" s="61" cm="1">
        <f t="array" ref="W51">IFERROR(IF(AND($S51&gt;2,$N51&gt;2),RSQ(IF($B51:$M51&lt;&gt;"",AE51:AP51,""),IF($B51:$M51&lt;&gt;"",AQ51:BB51,"")),""),"")</f>
        <v>0.20373936208133717</v>
      </c>
      <c r="X51" s="51" cm="1">
        <f t="array" ref="X51">IFERROR(IF(AND($S51&gt;2,$N51&gt;2),RSQ(IF($AE51:$AP51&lt;&gt;"",BC51:BN51,""),IF($AE51:$AP51&lt;&gt;"",BO51:BZ51,"")),""),"")</f>
        <v>0.20373936208133667</v>
      </c>
      <c r="Y51" s="61" cm="1">
        <f t="array" ref="Y51">IFERROR(IF(COUNT(C51:G51)&gt;2,RSQ(IF($C51:$G51&lt;&gt;"",AF51:AJ51,""),IF($C51:$G51&lt;&gt;"",AR51:AV51,"")),""),"")</f>
        <v>7.0431767338209689E-2</v>
      </c>
      <c r="Z51" s="51" cm="1">
        <f t="array" ref="Z51">IFERROR(IF(COUNT(C51:G51)&gt;2,RSQ(IF($C51:$G51&lt;&gt;"",BD51:BH51,""),IF($C51:$G51&lt;&gt;"",BP51:BT51,"")),""),"")</f>
        <v>7.0431767338210091E-2</v>
      </c>
      <c r="AA51" s="51" cm="1">
        <f t="array" ref="AA51">IFERROR(IF(COUNT(H51:K51)&gt;2,RSQ(IF($H51:$K51&lt;&gt;"",AK51:AN51,""),IF($H51:$K51&lt;&gt;"",AW51:AZ51,"")),""),"")</f>
        <v>0.96413625821496607</v>
      </c>
      <c r="AB51" s="51" cm="1">
        <f t="array" ref="AB51">IFERROR(IF(COUNT(H51:K51)&gt;2,RSQ(IF($H51:$K51&lt;&gt;"",BI51:BL51,""),IF($H51:$K51&lt;&gt;"",BU51:BX51,"")),""),"")</f>
        <v>0.96413625821496629</v>
      </c>
      <c r="AC51" s="61" cm="1">
        <f t="array" ref="AC51">IFERROR(IF($S51&gt;2,RSQ(IF($O51:$R51&lt;&gt;"",CY51:DB51,""),IF($O51:$R51&lt;&gt;"",DC51:DF51,"")),""),"")</f>
        <v>0.58827665978349564</v>
      </c>
      <c r="AD51" s="51" cm="1">
        <f t="array" ref="AD51">IFERROR(IF($S51&gt;2,RSQ(IF($O51:$R51&lt;&gt;"",DG51:DJ51,""),IF($O51:$R51&lt;&gt;"",DK51:DN51,"")),""),"")</f>
        <v>0.49129675371798714</v>
      </c>
      <c r="AE51" s="44">
        <f>_xlfn.IFNA(VLOOKUP($A51,'B-pEC50'!$A:$BM,MATCH(AE$1,'B-pEC50'!$A$1:$BM$1,0),FALSE),"")</f>
        <v>8.5730000000000004</v>
      </c>
      <c r="AF51" s="46">
        <f>_xlfn.IFNA(VLOOKUP($A51,'B-pEC50'!$A:$BM,MATCH(AF$1,'B-pEC50'!$A$1:$BM$1,0),FALSE),"")</f>
        <v>9.3729999999999993</v>
      </c>
      <c r="AG51" s="46">
        <f>_xlfn.IFNA(VLOOKUP($A51,'B-pEC50'!$A:$BM,MATCH(AG$1,'B-pEC50'!$A$1:$BM$1,0),FALSE),"")</f>
        <v>9.65</v>
      </c>
      <c r="AH51" s="46">
        <f>_xlfn.IFNA(VLOOKUP($A51,'B-pEC50'!$A:$BM,MATCH(AH$1,'B-pEC50'!$A$1:$BM$1,0),FALSE),"")</f>
        <v>9.76</v>
      </c>
      <c r="AI51" s="46">
        <f>_xlfn.IFNA(VLOOKUP($A51,'B-pEC50'!$A:$BM,MATCH(AI$1,'B-pEC50'!$A$1:$BM$1,0),FALSE),"")</f>
        <v>9.9440000000000008</v>
      </c>
      <c r="AJ51" s="46">
        <f>_xlfn.IFNA(VLOOKUP($A51,'B-pEC50'!$A:$BM,MATCH(AJ$1,'B-pEC50'!$A$1:$BM$1,0),FALSE),"")</f>
        <v>10.46</v>
      </c>
      <c r="AK51" s="45">
        <f>_xlfn.IFNA(VLOOKUP($A51,'B-pEC50'!$A:$BM,MATCH(AK$1,'B-pEC50'!$A$1:$BM$1,0),FALSE),"")</f>
        <v>9.8149999999999995</v>
      </c>
      <c r="AL51" s="45">
        <f>_xlfn.IFNA(VLOOKUP($A51,'B-pEC50'!$A:$BM,MATCH(AL$1,'B-pEC50'!$A$1:$BM$1,0),FALSE),"")</f>
        <v>9.6769999999999996</v>
      </c>
      <c r="AM51" s="45">
        <f>_xlfn.IFNA(VLOOKUP($A51,'B-pEC50'!$A:$BM,MATCH(AM$1,'B-pEC50'!$A$1:$BM$1,0),FALSE),"")</f>
        <v>9.7520000000000007</v>
      </c>
      <c r="AN51" s="46">
        <f>_xlfn.IFNA(VLOOKUP($A51,'B-pEC50'!$A:$BM,MATCH(AN$1,'B-pEC50'!$A$1:$BM$1,0),FALSE),"")</f>
        <v>8.6419999999999995</v>
      </c>
      <c r="AO51" s="45">
        <f>_xlfn.IFNA(VLOOKUP($A51,'B-pEC50'!$A:$BM,MATCH(AO$1,'B-pEC50'!$A$1:$BM$1,0),FALSE),"")</f>
        <v>11.33</v>
      </c>
      <c r="AP51" s="45">
        <f>_xlfn.IFNA(VLOOKUP($A51,'B-pEC50'!$A:$BM,MATCH(AP$1,'B-pEC50'!$A$1:$BM$1,0),FALSE),"")</f>
        <v>9.8079999999999998</v>
      </c>
      <c r="AQ51" s="47">
        <f>_xlfn.IFNA(VLOOKUP($A51,'I-pEC50'!$A:$BM,MATCH(AQ$1,'I-pEC50'!$A$1:$BM$1,0),FALSE),"")</f>
        <v>9.84</v>
      </c>
      <c r="AR51" s="47">
        <f>_xlfn.IFNA(VLOOKUP($A51,'I-pEC50'!$A:$BM,MATCH(AR$1,'I-pEC50'!$A$1:$BM$1,0),FALSE),"")</f>
        <v>10.43</v>
      </c>
      <c r="AS51" s="47">
        <f>_xlfn.IFNA(VLOOKUP($A51,'I-pEC50'!$A:$BM,MATCH(AS$1,'I-pEC50'!$A$1:$BM$1,0),FALSE),"")</f>
        <v>10.43</v>
      </c>
      <c r="AT51" s="47">
        <f>_xlfn.IFNA(VLOOKUP($A51,'I-pEC50'!$A:$BM,MATCH(AT$1,'I-pEC50'!$A$1:$BM$1,0),FALSE),"")</f>
        <v>9.8699999999999992</v>
      </c>
      <c r="AU51" s="47">
        <f>_xlfn.IFNA(VLOOKUP($A51,'I-pEC50'!$A:$BM,MATCH(AU$1,'I-pEC50'!$A$1:$BM$1,0),FALSE),"")</f>
        <v>9.8699999999999992</v>
      </c>
      <c r="AV51" s="47">
        <f>_xlfn.IFNA(VLOOKUP($A51,'I-pEC50'!$A:$BM,MATCH(AV$1,'I-pEC50'!$A$1:$BM$1,0),FALSE),"")</f>
        <v>10.26</v>
      </c>
      <c r="AW51" s="47">
        <f>_xlfn.IFNA(VLOOKUP($A51,'I-pEC50'!$A:$BM,MATCH(AW$1,'I-pEC50'!$A$1:$BM$1,0),FALSE),"")</f>
        <v>10.39</v>
      </c>
      <c r="AX51" s="47">
        <f>_xlfn.IFNA(VLOOKUP($A51,'I-pEC50'!$A:$BM,MATCH(AX$1,'I-pEC50'!$A$1:$BM$1,0),FALSE),"")</f>
        <v>10.39</v>
      </c>
      <c r="AY51" s="47">
        <f>_xlfn.IFNA(VLOOKUP($A51,'I-pEC50'!$A:$BM,MATCH(AY$1,'I-pEC50'!$A$1:$BM$1,0),FALSE),"")</f>
        <v>10.5</v>
      </c>
      <c r="AZ51" s="47">
        <f>_xlfn.IFNA(VLOOKUP($A51,'I-pEC50'!$A:$BM,MATCH(AZ$1,'I-pEC50'!$A$1:$BM$1,0),FALSE),"")</f>
        <v>9.81</v>
      </c>
      <c r="BA51" s="47">
        <f>_xlfn.IFNA(VLOOKUP($A51,'I-pEC50'!$A:$BM,MATCH(BA$1,'I-pEC50'!$A$1:$BM$1,0),FALSE),"")</f>
        <v>10.4</v>
      </c>
      <c r="BB51" s="47">
        <f>_xlfn.IFNA(VLOOKUP($A51,'I-pEC50'!$A:$BM,MATCH(BB$1,'I-pEC50'!$A$1:$BM$1,0),FALSE),"")</f>
        <v>9.94</v>
      </c>
      <c r="BC51" s="40">
        <f>_xlfn.IFNA(VLOOKUP($A51,'B-pEC50'!$A:$BM,MATCH(BC$1,'B-pEC50'!$A$1:$BM$1,0),FALSE),"")</f>
        <v>0.6231916817359856</v>
      </c>
      <c r="BD51" s="41">
        <f>_xlfn.IFNA(VLOOKUP($A51,'B-pEC50'!$A:$BM,MATCH(BD$1,'B-pEC50'!$A$1:$BM$1,0),FALSE),"")</f>
        <v>0.80402350813743195</v>
      </c>
      <c r="BE51" s="41">
        <f>_xlfn.IFNA(VLOOKUP($A51,'B-pEC50'!$A:$BM,MATCH(BE$1,'B-pEC50'!$A$1:$BM$1,0),FALSE),"")</f>
        <v>0.8666365280289331</v>
      </c>
      <c r="BF51" s="41">
        <f>_xlfn.IFNA(VLOOKUP($A51,'B-pEC50'!$A:$BM,MATCH(BF$1,'B-pEC50'!$A$1:$BM$1,0),FALSE),"")</f>
        <v>0.89150090415913197</v>
      </c>
      <c r="BG51" s="41">
        <f>_xlfn.IFNA(VLOOKUP($A51,'B-pEC50'!$A:$BM,MATCH(BG$1,'B-pEC50'!$A$1:$BM$1,0),FALSE),"")</f>
        <v>0.93309222423146487</v>
      </c>
      <c r="BH51" s="41">
        <f>_xlfn.IFNA(VLOOKUP($A51,'B-pEC50'!$A:$BM,MATCH(BH$1,'B-pEC50'!$A$1:$BM$1,0),FALSE),"")</f>
        <v>1.049728752260398</v>
      </c>
      <c r="BI51" s="41">
        <f>_xlfn.IFNA(VLOOKUP($A51,'B-pEC50'!$A:$BM,MATCH(BI$1,'B-pEC50'!$A$1:$BM$1,0),FALSE),"")</f>
        <v>0.90393309222423135</v>
      </c>
      <c r="BJ51" s="41">
        <f>_xlfn.IFNA(VLOOKUP($A51,'B-pEC50'!$A:$BM,MATCH(BJ$1,'B-pEC50'!$A$1:$BM$1,0),FALSE),"")</f>
        <v>0.87273960216998181</v>
      </c>
      <c r="BK51" s="41">
        <f>_xlfn.IFNA(VLOOKUP($A51,'B-pEC50'!$A:$BM,MATCH(BK$1,'B-pEC50'!$A$1:$BM$1,0),FALSE),"")</f>
        <v>0.88969258589511768</v>
      </c>
      <c r="BL51" s="41">
        <f>_xlfn.IFNA(VLOOKUP($A51,'B-pEC50'!$A:$BM,MATCH(BL$1,'B-pEC50'!$A$1:$BM$1,0),FALSE),"")</f>
        <v>0.63878842676311021</v>
      </c>
      <c r="BM51" s="41">
        <f>_xlfn.IFNA(VLOOKUP($A51,'B-pEC50'!$A:$BM,MATCH(BM$1,'B-pEC50'!$A$1:$BM$1,0),FALSE),"")</f>
        <v>1.246383363471971</v>
      </c>
      <c r="BN51" s="41">
        <f>_xlfn.IFNA(VLOOKUP($A51,'B-pEC50'!$A:$BM,MATCH(BN$1,'B-pEC50'!$A$1:$BM$1,0),FALSE),"")</f>
        <v>0.90235081374321868</v>
      </c>
      <c r="BO51" s="47">
        <f>_xlfn.IFNA(VLOOKUP($A51,'I-pEC50'!$A:$BM,MATCH(BO$1,'I-pEC50'!$A$1:$BM$1,0),FALSE),"")</f>
        <v>0.79376083188908153</v>
      </c>
      <c r="BP51" s="47">
        <f>_xlfn.IFNA(VLOOKUP($A51,'I-pEC50'!$A:$BM,MATCH(BP$1,'I-pEC50'!$A$1:$BM$1,0),FALSE),"")</f>
        <v>0.89601386481802436</v>
      </c>
      <c r="BQ51" s="47">
        <f>_xlfn.IFNA(VLOOKUP($A51,'I-pEC50'!$A:$BM,MATCH(BQ$1,'I-pEC50'!$A$1:$BM$1,0),FALSE),"")</f>
        <v>0.89601386481802436</v>
      </c>
      <c r="BR51" s="47">
        <f>_xlfn.IFNA(VLOOKUP($A51,'I-pEC50'!$A:$BM,MATCH(BR$1,'I-pEC50'!$A$1:$BM$1,0),FALSE),"")</f>
        <v>0.79896013864818016</v>
      </c>
      <c r="BS51" s="47">
        <f>_xlfn.IFNA(VLOOKUP($A51,'I-pEC50'!$A:$BM,MATCH(BS$1,'I-pEC50'!$A$1:$BM$1,0),FALSE),"")</f>
        <v>0.79896013864818016</v>
      </c>
      <c r="BT51" s="47">
        <f>_xlfn.IFNA(VLOOKUP($A51,'I-pEC50'!$A:$BM,MATCH(BT$1,'I-pEC50'!$A$1:$BM$1,0),FALSE),"")</f>
        <v>0.86655112651646449</v>
      </c>
      <c r="BU51" s="47">
        <f>_xlfn.IFNA(VLOOKUP($A51,'I-pEC50'!$A:$BM,MATCH(BU$1,'I-pEC50'!$A$1:$BM$1,0),FALSE),"")</f>
        <v>0.88908145580589271</v>
      </c>
      <c r="BV51" s="47">
        <f>_xlfn.IFNA(VLOOKUP($A51,'I-pEC50'!$A:$BM,MATCH(BV$1,'I-pEC50'!$A$1:$BM$1,0),FALSE),"")</f>
        <v>0.88908145580589271</v>
      </c>
      <c r="BW51" s="47">
        <f>_xlfn.IFNA(VLOOKUP($A51,'I-pEC50'!$A:$BM,MATCH(BW$1,'I-pEC50'!$A$1:$BM$1,0),FALSE),"")</f>
        <v>0.90814558058925487</v>
      </c>
      <c r="BX51" s="47">
        <f>_xlfn.IFNA(VLOOKUP($A51,'I-pEC50'!$A:$BM,MATCH(BX$1,'I-pEC50'!$A$1:$BM$1,0),FALSE),"")</f>
        <v>0.7885615251299829</v>
      </c>
      <c r="BY51" s="47">
        <f>_xlfn.IFNA(VLOOKUP($A51,'I-pEC50'!$A:$BM,MATCH(BY$1,'I-pEC50'!$A$1:$BM$1,0),FALSE),"")</f>
        <v>0.89081455805892562</v>
      </c>
      <c r="BZ51" s="47">
        <f>_xlfn.IFNA(VLOOKUP($A51,'I-pEC50'!$A:$BM,MATCH(BZ$1,'I-pEC50'!$A$1:$BM$1,0),FALSE),"")</f>
        <v>0.81109185441941078</v>
      </c>
      <c r="CA51" s="40">
        <f>_xlfn.IFNA(VLOOKUP($A51,'B-pEC50'!$A:$BM,MATCH(CA$1,'B-pEC50'!$A$1:$BM$1,0),FALSE),"")</f>
        <v>0</v>
      </c>
      <c r="CB51" s="41">
        <f>_xlfn.IFNA(VLOOKUP($A51,'B-pEC50'!$A:$BM,MATCH(CB$1,'B-pEC50'!$A$1:$BM$1,0),FALSE),"")</f>
        <v>0.29017047515415273</v>
      </c>
      <c r="CC51" s="41">
        <f>_xlfn.IFNA(VLOOKUP($A51,'B-pEC50'!$A:$BM,MATCH(CC$1,'B-pEC50'!$A$1:$BM$1,0),FALSE),"")</f>
        <v>0.39064200217627859</v>
      </c>
      <c r="CD51" s="41">
        <f>_xlfn.IFNA(VLOOKUP($A51,'B-pEC50'!$A:$BM,MATCH(CD$1,'B-pEC50'!$A$1:$BM$1,0),FALSE),"")</f>
        <v>0.43054044250997442</v>
      </c>
      <c r="CE51" s="41">
        <f>_xlfn.IFNA(VLOOKUP($A51,'B-pEC50'!$A:$BM,MATCH(CE$1,'B-pEC50'!$A$1:$BM$1,0),FALSE),"")</f>
        <v>0.49727965179543004</v>
      </c>
      <c r="CF51" s="41">
        <f>_xlfn.IFNA(VLOOKUP($A51,'B-pEC50'!$A:$BM,MATCH(CF$1,'B-pEC50'!$A$1:$BM$1,0),FALSE),"")</f>
        <v>0.68443960826985883</v>
      </c>
      <c r="CG51" s="41">
        <f>_xlfn.IFNA(VLOOKUP($A51,'B-pEC50'!$A:$BM,MATCH(CG$1,'B-pEC50'!$A$1:$BM$1,0),FALSE),"")</f>
        <v>0.45048966267682239</v>
      </c>
      <c r="CH51" s="41">
        <f>_xlfn.IFNA(VLOOKUP($A51,'B-pEC50'!$A:$BM,MATCH(CH$1,'B-pEC50'!$A$1:$BM$1,0),FALSE),"")</f>
        <v>0.40043525571273098</v>
      </c>
      <c r="CI51" s="41">
        <f>_xlfn.IFNA(VLOOKUP($A51,'B-pEC50'!$A:$BM,MATCH(CI$1,'B-pEC50'!$A$1:$BM$1,0),FALSE),"")</f>
        <v>0.42763873775843325</v>
      </c>
      <c r="CJ51" s="41">
        <f>_xlfn.IFNA(VLOOKUP($A51,'B-pEC50'!$A:$BM,MATCH(CJ$1,'B-pEC50'!$A$1:$BM$1,0),FALSE),"")</f>
        <v>2.5027203482045363E-2</v>
      </c>
      <c r="CK51" s="41">
        <f>_xlfn.IFNA(VLOOKUP($A51,'B-pEC50'!$A:$BM,MATCH(CK$1,'B-pEC50'!$A$1:$BM$1,0),FALSE),"")</f>
        <v>1</v>
      </c>
      <c r="CL51" s="41">
        <f>_xlfn.IFNA(VLOOKUP($A51,'B-pEC50'!$A:$BM,MATCH(CL$1,'B-pEC50'!$A$1:$BM$1,0),FALSE),"")</f>
        <v>0.44795067101922365</v>
      </c>
      <c r="CM51" s="47">
        <f>_xlfn.IFNA(VLOOKUP($A51,'I-pEC50'!$A:$BQ,MATCH(CM$1,'I-pEC50'!$A$1:$BQ$1,0),FALSE),"")</f>
        <v>4.3478260869564321E-2</v>
      </c>
      <c r="CN51" s="47">
        <f>_xlfn.IFNA(VLOOKUP($A51,'I-pEC50'!$A:$BQ,MATCH(CN$1,'I-pEC50'!$A$1:$BQ$1,0),FALSE),"")</f>
        <v>0.89855072463768071</v>
      </c>
      <c r="CO51" s="47">
        <f>_xlfn.IFNA(VLOOKUP($A51,'I-pEC50'!$A:$BQ,MATCH(CO$1,'I-pEC50'!$A$1:$BQ$1,0),FALSE),"")</f>
        <v>0.89855072463768071</v>
      </c>
      <c r="CP51" s="47">
        <f>_xlfn.IFNA(VLOOKUP($A51,'I-pEC50'!$A:$BQ,MATCH(CP$1,'I-pEC50'!$A$1:$BQ$1,0),FALSE),"")</f>
        <v>8.6956521739128642E-2</v>
      </c>
      <c r="CQ51" s="47">
        <f>_xlfn.IFNA(VLOOKUP($A51,'I-pEC50'!$A:$BQ,MATCH(CQ$1,'I-pEC50'!$A$1:$BQ$1,0),FALSE),"")</f>
        <v>8.6956521739128642E-2</v>
      </c>
      <c r="CR51" s="47">
        <f>_xlfn.IFNA(VLOOKUP($A51,'I-pEC50'!$A:$BQ,MATCH(CR$1,'I-pEC50'!$A$1:$BQ$1,0),FALSE),"")</f>
        <v>0.65217391304347772</v>
      </c>
      <c r="CS51" s="47">
        <f>_xlfn.IFNA(VLOOKUP($A51,'I-pEC50'!$A:$BQ,MATCH(CS$1,'I-pEC50'!$A$1:$BQ$1,0),FALSE),"")</f>
        <v>0.84057971014492827</v>
      </c>
      <c r="CT51" s="47">
        <f>_xlfn.IFNA(VLOOKUP($A51,'I-pEC50'!$A:$BQ,MATCH(CT$1,'I-pEC50'!$A$1:$BQ$1,0),FALSE),"")</f>
        <v>0.84057971014492827</v>
      </c>
      <c r="CU51" s="47">
        <f>_xlfn.IFNA(VLOOKUP($A51,'I-pEC50'!$A:$BQ,MATCH(CU$1,'I-pEC50'!$A$1:$BQ$1,0),FALSE),"")</f>
        <v>1</v>
      </c>
      <c r="CV51" s="47">
        <f>_xlfn.IFNA(VLOOKUP($A51,'I-pEC50'!$A:$BQ,MATCH(CV$1,'I-pEC50'!$A$1:$BQ$1,0),FALSE),"")</f>
        <v>0</v>
      </c>
      <c r="CW51" s="47">
        <f>_xlfn.IFNA(VLOOKUP($A51,'I-pEC50'!$A:$BQ,MATCH(CW$1,'I-pEC50'!$A$1:$BQ$1,0),FALSE),"")</f>
        <v>0.8550724637681163</v>
      </c>
      <c r="CX51" s="47">
        <f>_xlfn.IFNA(VLOOKUP($A51,'I-pEC50'!$A:$BQ,MATCH(CX$1,'I-pEC50'!$A$1:$BQ$1,0),FALSE),"")</f>
        <v>0.18840579710144797</v>
      </c>
      <c r="CY51" s="105">
        <f>_xlfn.IFNA(VLOOKUP($A51,'B-pEC50'!$A:$IC,MATCH(CY$1,'B-pEC50'!$A$1:$IC$1,0),FALSE),"")</f>
        <v>8.5730000000000004</v>
      </c>
      <c r="CZ51" s="47">
        <f>_xlfn.IFNA(VLOOKUP($A51,'B-pEC50'!$A:$IC,MATCH(CZ$1,'B-pEC50'!$A$1:$IC$1,0),FALSE),"")</f>
        <v>10.46</v>
      </c>
      <c r="DA51" s="47">
        <f>_xlfn.IFNA(VLOOKUP($A51,'B-pEC50'!$A:$IC,MATCH(DA$1,'B-pEC50'!$A$1:$IC$1,0),FALSE),"")</f>
        <v>9.8149999999999995</v>
      </c>
      <c r="DB51" s="47">
        <f>_xlfn.IFNA(VLOOKUP($A51,'B-pEC50'!$A:$IC,MATCH(DB$1,'B-pEC50'!$A$1:$IC$1,0),FALSE),"")</f>
        <v>11.33</v>
      </c>
      <c r="DC51" s="47">
        <f>_xlfn.IFNA(VLOOKUP($A51,'I-pEC50'!$A:$IC,MATCH(DC$1,'I-pEC50'!$A$1:$IC$1,0),FALSE),"")</f>
        <v>9.84</v>
      </c>
      <c r="DD51" s="47">
        <f>_xlfn.IFNA(VLOOKUP($A51,'I-pEC50'!$A:$IC,MATCH(DD$1,'I-pEC50'!$A$1:$IC$1,0),FALSE),"")</f>
        <v>10.43</v>
      </c>
      <c r="DE51" s="47">
        <f>_xlfn.IFNA(VLOOKUP($A51,'I-pEC50'!$A:$IC,MATCH(DE$1,'I-pEC50'!$A$1:$IC$1,0),FALSE),"")</f>
        <v>10.5</v>
      </c>
      <c r="DF51" s="47">
        <f>_xlfn.IFNA(VLOOKUP($A51,'I-pEC50'!$A:$IC,MATCH(DF$1,'I-pEC50'!$A$1:$IC$1,0),FALSE),"")</f>
        <v>10.4</v>
      </c>
      <c r="DG51" s="105">
        <f>_xlfn.IFNA(VLOOKUP($A51,'B-pEC50'!$A:$IC,MATCH(DG$1,'B-pEC50'!$A$1:$IC$1,0),FALSE),"")</f>
        <v>8.5730000000000004</v>
      </c>
      <c r="DH51" s="47">
        <f>_xlfn.IFNA(VLOOKUP($A51,'B-pEC50'!$A:$IC,MATCH(DH$1,'B-pEC50'!$A$1:$IC$1,0),FALSE),"")</f>
        <v>9.8374000000000006</v>
      </c>
      <c r="DI51" s="47">
        <f>_xlfn.IFNA(VLOOKUP($A51,'B-pEC50'!$A:$IC,MATCH(DI$1,'B-pEC50'!$A$1:$IC$1,0),FALSE),"")</f>
        <v>9.4714999999999989</v>
      </c>
      <c r="DJ51" s="47">
        <f>_xlfn.IFNA(VLOOKUP($A51,'B-pEC50'!$A:$IC,MATCH(DJ$1,'B-pEC50'!$A$1:$IC$1,0),FALSE),"")</f>
        <v>10.568999999999999</v>
      </c>
      <c r="DK51" s="47">
        <f>_xlfn.IFNA(VLOOKUP($A51,'I-pEC50'!$A:$IC,MATCH(DK$1,'I-pEC50'!$A$1:$IC$1,0),FALSE),"")</f>
        <v>9.84</v>
      </c>
      <c r="DL51" s="47">
        <f>_xlfn.IFNA(VLOOKUP($A51,'I-pEC50'!$A:$IC,MATCH(DL$1,'I-pEC50'!$A$1:$IC$1,0),FALSE),"")</f>
        <v>10.171999999999999</v>
      </c>
      <c r="DM51" s="47">
        <f>_xlfn.IFNA(VLOOKUP($A51,'I-pEC50'!$A:$IC,MATCH(DM$1,'I-pEC50'!$A$1:$IC$1,0),FALSE),"")</f>
        <v>10.272500000000001</v>
      </c>
      <c r="DN51" s="47">
        <f>_xlfn.IFNA(VLOOKUP($A51,'I-pEC50'!$A:$IC,MATCH(DN$1,'I-pEC50'!$A$1:$IC$1,0),FALSE),"")</f>
        <v>10.17</v>
      </c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</row>
    <row r="52" spans="1:139" s="49" customFormat="1" x14ac:dyDescent="0.2">
      <c r="A52" s="29" t="s">
        <v>114</v>
      </c>
      <c r="B52" s="333">
        <f>VLOOKUP($A52,BI!$A:$Q,MATCH(B$1,BI!$A$1:$Q$1,0),FALSE)</f>
        <v>1</v>
      </c>
      <c r="C52" s="373">
        <f>VLOOKUP($A52,BI!$A:$Q,MATCH(C$1,BI!$A$1:$Q$1,0),FALSE)</f>
        <v>1</v>
      </c>
      <c r="D52" s="373">
        <f>VLOOKUP($A52,BI!$A:$Q,MATCH(D$1,BI!$A$1:$Q$1,0),FALSE)</f>
        <v>1</v>
      </c>
      <c r="E52" s="373">
        <f>VLOOKUP($A52,BI!$A:$Q,MATCH(E$1,BI!$A$1:$Q$1,0),FALSE)</f>
        <v>1</v>
      </c>
      <c r="F52" s="373">
        <f>VLOOKUP($A52,BI!$A:$Q,MATCH(F$1,BI!$A$1:$Q$1,0),FALSE)</f>
        <v>1</v>
      </c>
      <c r="G52" s="373">
        <f>VLOOKUP($A52,BI!$A:$Q,MATCH(G$1,BI!$A$1:$Q$1,0),FALSE)</f>
        <v>1</v>
      </c>
      <c r="H52" s="373">
        <f>VLOOKUP($A52,BI!$A:$Q,MATCH(H$1,BI!$A$1:$Q$1,0),FALSE)</f>
        <v>1</v>
      </c>
      <c r="I52" s="373">
        <f>VLOOKUP($A52,BI!$A:$Q,MATCH(I$1,BI!$A$1:$Q$1,0),FALSE)</f>
        <v>1</v>
      </c>
      <c r="J52" s="373">
        <f>VLOOKUP($A52,BI!$A:$Q,MATCH(J$1,BI!$A$1:$Q$1,0),FALSE)</f>
        <v>1</v>
      </c>
      <c r="K52" s="373">
        <f>VLOOKUP($A52,BI!$A:$Q,MATCH(K$1,BI!$A$1:$Q$1,0),FALSE)</f>
        <v>1</v>
      </c>
      <c r="L52" s="373">
        <f>VLOOKUP($A52,BI!$A:$Q,MATCH(L$1,BI!$A$1:$Q$1,0),FALSE)</f>
        <v>1</v>
      </c>
      <c r="M52" s="373">
        <f>VLOOKUP($A52,BI!$A:$Q,MATCH(M$1,BI!$A$1:$Q$1,0),FALSE)</f>
        <v>1</v>
      </c>
      <c r="N52" s="49">
        <f t="shared" si="2"/>
        <v>12</v>
      </c>
      <c r="O52" s="49">
        <f>VLOOKUP($A52,BI!$A:$Q,MATCH(O$1,BI!$A$1:$Q$1,0),FALSE)</f>
        <v>1</v>
      </c>
      <c r="P52" s="37">
        <f>VLOOKUP($A52,BI!$A:$Q,MATCH(P$1,BI!$A$1:$Q$1,0),FALSE)</f>
        <v>1</v>
      </c>
      <c r="Q52" s="37">
        <f>VLOOKUP($A52,BI!$A:$Q,MATCH(Q$1,BI!$A$1:$Q$1,0),FALSE)</f>
        <v>1</v>
      </c>
      <c r="R52" s="37">
        <f>VLOOKUP($A52,BI!$A:$Q,MATCH(R$1,BI!$A$1:$Q$1,0),FALSE)</f>
        <v>1</v>
      </c>
      <c r="S52" s="37">
        <f t="shared" si="3"/>
        <v>4</v>
      </c>
      <c r="T52" s="61" cm="1">
        <f t="array" ref="T52">IFERROR(IF(N52&gt;2,RSQ(IF($B52:$M52&lt;&gt;"",AE52:AP52,""),IF($B52:$M52&lt;&gt;"",AQ52:BB52,"")),""),"")</f>
        <v>0.19925770359338915</v>
      </c>
      <c r="U52" s="51" cm="1">
        <f t="array" ref="U52">IFERROR(IF($N52&gt;2,RSQ(IF($AE52:$AP52&lt;&gt;"",BC52:BN52,""),IF($AE52:$AP52&lt;&gt;"",BO52:BZ52,"")),""),"")</f>
        <v>0.19925770359338921</v>
      </c>
      <c r="V52" s="51" cm="1">
        <f t="array" ref="V52">IFERROR(IF($N52&gt;2,RSQ(IF($B52:$M52&lt;&gt;"",CA52:CL52,""),IF($B52:$M52&lt;&gt;"",CM52:CX52,"")),""),"")</f>
        <v>0.19925770359338915</v>
      </c>
      <c r="W52" s="61" cm="1">
        <f t="array" ref="W52">IFERROR(IF(AND($S52&gt;2,$N52&gt;2),RSQ(IF($B52:$M52&lt;&gt;"",AE52:AP52,""),IF($B52:$M52&lt;&gt;"",AQ52:BB52,"")),""),"")</f>
        <v>0.19925770359338915</v>
      </c>
      <c r="X52" s="51" cm="1">
        <f t="array" ref="X52">IFERROR(IF(AND($S52&gt;2,$N52&gt;2),RSQ(IF($AE52:$AP52&lt;&gt;"",BC52:BN52,""),IF($AE52:$AP52&lt;&gt;"",BO52:BZ52,"")),""),"")</f>
        <v>0.19925770359338921</v>
      </c>
      <c r="Y52" s="61" cm="1">
        <f t="array" ref="Y52">IFERROR(IF(COUNT(C52:G52)&gt;2,RSQ(IF($C52:$G52&lt;&gt;"",AF52:AJ52,""),IF($C52:$G52&lt;&gt;"",AR52:AV52,"")),""),"")</f>
        <v>1.5552276468759613E-2</v>
      </c>
      <c r="Z52" s="51" cm="1">
        <f t="array" ref="Z52">IFERROR(IF(COUNT(C52:G52)&gt;2,RSQ(IF($C52:$G52&lt;&gt;"",BD52:BH52,""),IF($C52:$G52&lt;&gt;"",BP52:BT52,"")),""),"")</f>
        <v>1.5552276468759568E-2</v>
      </c>
      <c r="AA52" s="51" cm="1">
        <f t="array" ref="AA52">IFERROR(IF(COUNT(H52:K52)&gt;2,RSQ(IF($H52:$K52&lt;&gt;"",AK52:AN52,""),IF($H52:$K52&lt;&gt;"",AW52:AZ52,"")),""),"")</f>
        <v>0.89695131507160075</v>
      </c>
      <c r="AB52" s="51" cm="1">
        <f t="array" ref="AB52">IFERROR(IF(COUNT(H52:K52)&gt;2,RSQ(IF($H52:$K52&lt;&gt;"",BI52:BL52,""),IF($H52:$K52&lt;&gt;"",BU52:BX52,"")),""),"")</f>
        <v>0.89695131507160164</v>
      </c>
      <c r="AC52" s="61" cm="1">
        <f t="array" ref="AC52">IFERROR(IF($S52&gt;2,RSQ(IF($O52:$R52&lt;&gt;"",CY52:DB52,""),IF($O52:$R52&lt;&gt;"",DC52:DF52,"")),""),"")</f>
        <v>0.32468144852216341</v>
      </c>
      <c r="AD52" s="51" cm="1">
        <f t="array" ref="AD52">IFERROR(IF($S52&gt;2,RSQ(IF($O52:$R52&lt;&gt;"",DG52:DJ52,""),IF($O52:$R52&lt;&gt;"",DK52:DN52,"")),""),"")</f>
        <v>0.30807775917851615</v>
      </c>
      <c r="AE52" s="44">
        <f>_xlfn.IFNA(VLOOKUP($A52,'B-pEC50'!$A:$BM,MATCH(AE$1,'B-pEC50'!$A$1:$BM$1,0),FALSE),"")</f>
        <v>5.8159999999999998</v>
      </c>
      <c r="AF52" s="46">
        <f>_xlfn.IFNA(VLOOKUP($A52,'B-pEC50'!$A:$BM,MATCH(AF$1,'B-pEC50'!$A$1:$BM$1,0),FALSE),"")</f>
        <v>6.407</v>
      </c>
      <c r="AG52" s="46">
        <f>_xlfn.IFNA(VLOOKUP($A52,'B-pEC50'!$A:$BM,MATCH(AG$1,'B-pEC50'!$A$1:$BM$1,0),FALSE),"")</f>
        <v>6.3840000000000003</v>
      </c>
      <c r="AH52" s="46">
        <f>_xlfn.IFNA(VLOOKUP($A52,'B-pEC50'!$A:$BM,MATCH(AH$1,'B-pEC50'!$A$1:$BM$1,0),FALSE),"")</f>
        <v>6.4160000000000004</v>
      </c>
      <c r="AI52" s="46">
        <f>_xlfn.IFNA(VLOOKUP($A52,'B-pEC50'!$A:$BM,MATCH(AI$1,'B-pEC50'!$A$1:$BM$1,0),FALSE),"")</f>
        <v>6.3659999999999997</v>
      </c>
      <c r="AJ52" s="46">
        <f>_xlfn.IFNA(VLOOKUP($A52,'B-pEC50'!$A:$BM,MATCH(AJ$1,'B-pEC50'!$A$1:$BM$1,0),FALSE),"")</f>
        <v>7.1929999999999996</v>
      </c>
      <c r="AK52" s="45">
        <f>_xlfn.IFNA(VLOOKUP($A52,'B-pEC50'!$A:$BM,MATCH(AK$1,'B-pEC50'!$A$1:$BM$1,0),FALSE),"")</f>
        <v>7.8719999999999999</v>
      </c>
      <c r="AL52" s="45">
        <f>_xlfn.IFNA(VLOOKUP($A52,'B-pEC50'!$A:$BM,MATCH(AL$1,'B-pEC50'!$A$1:$BM$1,0),FALSE),"")</f>
        <v>8.0239999999999991</v>
      </c>
      <c r="AM52" s="45">
        <f>_xlfn.IFNA(VLOOKUP($A52,'B-pEC50'!$A:$BM,MATCH(AM$1,'B-pEC50'!$A$1:$BM$1,0),FALSE),"")</f>
        <v>8.1560000000000006</v>
      </c>
      <c r="AN52" s="46">
        <f>_xlfn.IFNA(VLOOKUP($A52,'B-pEC50'!$A:$BM,MATCH(AN$1,'B-pEC50'!$A$1:$BM$1,0),FALSE),"")</f>
        <v>8.6039999999999992</v>
      </c>
      <c r="AO52" s="45">
        <f>_xlfn.IFNA(VLOOKUP($A52,'B-pEC50'!$A:$BM,MATCH(AO$1,'B-pEC50'!$A$1:$BM$1,0),FALSE),"")</f>
        <v>6.782</v>
      </c>
      <c r="AP52" s="45">
        <f>_xlfn.IFNA(VLOOKUP($A52,'B-pEC50'!$A:$BM,MATCH(AP$1,'B-pEC50'!$A$1:$BM$1,0),FALSE),"")</f>
        <v>5.7190000000000003</v>
      </c>
      <c r="AQ52" s="47">
        <f>_xlfn.IFNA(VLOOKUP($A52,'I-pEC50'!$A:$BM,MATCH(AQ$1,'I-pEC50'!$A$1:$BM$1,0),FALSE),"")</f>
        <v>7.27</v>
      </c>
      <c r="AR52" s="47">
        <f>_xlfn.IFNA(VLOOKUP($A52,'I-pEC50'!$A:$BM,MATCH(AR$1,'I-pEC50'!$A$1:$BM$1,0),FALSE),"")</f>
        <v>8.0299999999999994</v>
      </c>
      <c r="AS52" s="47">
        <f>_xlfn.IFNA(VLOOKUP($A52,'I-pEC50'!$A:$BM,MATCH(AS$1,'I-pEC50'!$A$1:$BM$1,0),FALSE),"")</f>
        <v>8.0299999999999994</v>
      </c>
      <c r="AT52" s="47">
        <f>_xlfn.IFNA(VLOOKUP($A52,'I-pEC50'!$A:$BM,MATCH(AT$1,'I-pEC50'!$A$1:$BM$1,0),FALSE),"")</f>
        <v>7.32</v>
      </c>
      <c r="AU52" s="47">
        <f>_xlfn.IFNA(VLOOKUP($A52,'I-pEC50'!$A:$BM,MATCH(AU$1,'I-pEC50'!$A$1:$BM$1,0),FALSE),"")</f>
        <v>7.32</v>
      </c>
      <c r="AV52" s="47">
        <f>_xlfn.IFNA(VLOOKUP($A52,'I-pEC50'!$A:$BM,MATCH(AV$1,'I-pEC50'!$A$1:$BM$1,0),FALSE),"")</f>
        <v>7.57</v>
      </c>
      <c r="AW52" s="47">
        <f>_xlfn.IFNA(VLOOKUP($A52,'I-pEC50'!$A:$BM,MATCH(AW$1,'I-pEC50'!$A$1:$BM$1,0),FALSE),"")</f>
        <v>8.0299999999999994</v>
      </c>
      <c r="AX52" s="47">
        <f>_xlfn.IFNA(VLOOKUP($A52,'I-pEC50'!$A:$BM,MATCH(AX$1,'I-pEC50'!$A$1:$BM$1,0),FALSE),"")</f>
        <v>8.0299999999999994</v>
      </c>
      <c r="AY52" s="47">
        <f>_xlfn.IFNA(VLOOKUP($A52,'I-pEC50'!$A:$BM,MATCH(AY$1,'I-pEC50'!$A$1:$BM$1,0),FALSE),"")</f>
        <v>7.98</v>
      </c>
      <c r="AZ52" s="47">
        <f>_xlfn.IFNA(VLOOKUP($A52,'I-pEC50'!$A:$BM,MATCH(AZ$1,'I-pEC50'!$A$1:$BM$1,0),FALSE),"")</f>
        <v>7.24</v>
      </c>
      <c r="BA52" s="47">
        <f>_xlfn.IFNA(VLOOKUP($A52,'I-pEC50'!$A:$BM,MATCH(BA$1,'I-pEC50'!$A$1:$BM$1,0),FALSE),"")</f>
        <v>6.48</v>
      </c>
      <c r="BB52" s="47">
        <f>_xlfn.IFNA(VLOOKUP($A52,'I-pEC50'!$A:$BM,MATCH(BB$1,'I-pEC50'!$A$1:$BM$1,0),FALSE),"")</f>
        <v>5.99</v>
      </c>
      <c r="BC52" s="40">
        <f>_xlfn.IFNA(VLOOKUP($A52,'B-pEC50'!$A:$BM,MATCH(BC$1,'B-pEC50'!$A$1:$BM$1,0),FALSE),"")</f>
        <v>0</v>
      </c>
      <c r="BD52" s="41">
        <f>_xlfn.IFNA(VLOOKUP($A52,'B-pEC50'!$A:$BM,MATCH(BD$1,'B-pEC50'!$A$1:$BM$1,0),FALSE),"")</f>
        <v>0.13358951175406875</v>
      </c>
      <c r="BE52" s="41">
        <f>_xlfn.IFNA(VLOOKUP($A52,'B-pEC50'!$A:$BM,MATCH(BE$1,'B-pEC50'!$A$1:$BM$1,0),FALSE),"")</f>
        <v>0.12839059674502723</v>
      </c>
      <c r="BF52" s="41">
        <f>_xlfn.IFNA(VLOOKUP($A52,'B-pEC50'!$A:$BM,MATCH(BF$1,'B-pEC50'!$A$1:$BM$1,0),FALSE),"")</f>
        <v>0.1356238698010851</v>
      </c>
      <c r="BG52" s="41">
        <f>_xlfn.IFNA(VLOOKUP($A52,'B-pEC50'!$A:$BM,MATCH(BG$1,'B-pEC50'!$A$1:$BM$1,0),FALSE),"")</f>
        <v>0.12432188065099452</v>
      </c>
      <c r="BH52" s="41">
        <f>_xlfn.IFNA(VLOOKUP($A52,'B-pEC50'!$A:$BM,MATCH(BH$1,'B-pEC50'!$A$1:$BM$1,0),FALSE),"")</f>
        <v>0.31125678119348998</v>
      </c>
      <c r="BI52" s="41">
        <f>_xlfn.IFNA(VLOOKUP($A52,'B-pEC50'!$A:$BM,MATCH(BI$1,'B-pEC50'!$A$1:$BM$1,0),FALSE),"")</f>
        <v>0.46473779385171787</v>
      </c>
      <c r="BJ52" s="41">
        <f>_xlfn.IFNA(VLOOKUP($A52,'B-pEC50'!$A:$BM,MATCH(BJ$1,'B-pEC50'!$A$1:$BM$1,0),FALSE),"")</f>
        <v>0.49909584086799258</v>
      </c>
      <c r="BK52" s="41">
        <f>_xlfn.IFNA(VLOOKUP($A52,'B-pEC50'!$A:$BM,MATCH(BK$1,'B-pEC50'!$A$1:$BM$1,0),FALSE),"")</f>
        <v>0.52893309222423157</v>
      </c>
      <c r="BL52" s="41">
        <f>_xlfn.IFNA(VLOOKUP($A52,'B-pEC50'!$A:$BM,MATCH(BL$1,'B-pEC50'!$A$1:$BM$1,0),FALSE),"")</f>
        <v>0.63019891500904135</v>
      </c>
      <c r="BM52" s="41">
        <f>_xlfn.IFNA(VLOOKUP($A52,'B-pEC50'!$A:$BM,MATCH(BM$1,'B-pEC50'!$A$1:$BM$1,0),FALSE),"")</f>
        <v>0.21835443037974686</v>
      </c>
      <c r="BN52" s="41">
        <f>_xlfn.IFNA(VLOOKUP($A52,'B-pEC50'!$A:$BM,MATCH(BN$1,'B-pEC50'!$A$1:$BM$1,0),FALSE),"")</f>
        <v>-2.1925858951175298E-2</v>
      </c>
      <c r="BO52" s="47">
        <f>_xlfn.IFNA(VLOOKUP($A52,'I-pEC50'!$A:$BM,MATCH(BO$1,'I-pEC50'!$A$1:$BM$1,0),FALSE),"")</f>
        <v>0.34835355285961872</v>
      </c>
      <c r="BP52" s="47">
        <f>_xlfn.IFNA(VLOOKUP($A52,'I-pEC50'!$A:$BM,MATCH(BP$1,'I-pEC50'!$A$1:$BM$1,0),FALSE),"")</f>
        <v>0.48006932409012126</v>
      </c>
      <c r="BQ52" s="47">
        <f>_xlfn.IFNA(VLOOKUP($A52,'I-pEC50'!$A:$BM,MATCH(BQ$1,'I-pEC50'!$A$1:$BM$1,0),FALSE),"")</f>
        <v>0.48006932409012126</v>
      </c>
      <c r="BR52" s="47">
        <f>_xlfn.IFNA(VLOOKUP($A52,'I-pEC50'!$A:$BM,MATCH(BR$1,'I-pEC50'!$A$1:$BM$1,0),FALSE),"")</f>
        <v>0.35701906412478346</v>
      </c>
      <c r="BS52" s="47">
        <f>_xlfn.IFNA(VLOOKUP($A52,'I-pEC50'!$A:$BM,MATCH(BS$1,'I-pEC50'!$A$1:$BM$1,0),FALSE),"")</f>
        <v>0.35701906412478346</v>
      </c>
      <c r="BT52" s="47">
        <f>_xlfn.IFNA(VLOOKUP($A52,'I-pEC50'!$A:$BM,MATCH(BT$1,'I-pEC50'!$A$1:$BM$1,0),FALSE),"")</f>
        <v>0.4003466204506067</v>
      </c>
      <c r="BU52" s="47">
        <f>_xlfn.IFNA(VLOOKUP($A52,'I-pEC50'!$A:$BM,MATCH(BU$1,'I-pEC50'!$A$1:$BM$1,0),FALSE),"")</f>
        <v>0.48006932409012126</v>
      </c>
      <c r="BV52" s="47">
        <f>_xlfn.IFNA(VLOOKUP($A52,'I-pEC50'!$A:$BM,MATCH(BV$1,'I-pEC50'!$A$1:$BM$1,0),FALSE),"")</f>
        <v>0.48006932409012126</v>
      </c>
      <c r="BW52" s="47">
        <f>_xlfn.IFNA(VLOOKUP($A52,'I-pEC50'!$A:$BM,MATCH(BW$1,'I-pEC50'!$A$1:$BM$1,0),FALSE),"")</f>
        <v>0.4714038128249568</v>
      </c>
      <c r="BX52" s="47">
        <f>_xlfn.IFNA(VLOOKUP($A52,'I-pEC50'!$A:$BM,MATCH(BX$1,'I-pEC50'!$A$1:$BM$1,0),FALSE),"")</f>
        <v>0.34315424610052003</v>
      </c>
      <c r="BY52" s="47">
        <f>_xlfn.IFNA(VLOOKUP($A52,'I-pEC50'!$A:$BM,MATCH(BY$1,'I-pEC50'!$A$1:$BM$1,0),FALSE),"")</f>
        <v>0.21143847487001746</v>
      </c>
      <c r="BZ52" s="47">
        <f>_xlfn.IFNA(VLOOKUP($A52,'I-pEC50'!$A:$BM,MATCH(BZ$1,'I-pEC50'!$A$1:$BM$1,0),FALSE),"")</f>
        <v>0.12651646447140388</v>
      </c>
      <c r="CA52" s="40">
        <f>_xlfn.IFNA(VLOOKUP($A52,'B-pEC50'!$A:$BM,MATCH(CA$1,'B-pEC50'!$A$1:$BM$1,0),FALSE),"")</f>
        <v>3.3622183708838675E-2</v>
      </c>
      <c r="CB52" s="41">
        <f>_xlfn.IFNA(VLOOKUP($A52,'B-pEC50'!$A:$BM,MATCH(CB$1,'B-pEC50'!$A$1:$BM$1,0),FALSE),"")</f>
        <v>0.23847487001733103</v>
      </c>
      <c r="CC52" s="41">
        <f>_xlfn.IFNA(VLOOKUP($A52,'B-pEC50'!$A:$BM,MATCH(CC$1,'B-pEC50'!$A$1:$BM$1,0),FALSE),"")</f>
        <v>0.23050259965337966</v>
      </c>
      <c r="CD52" s="41">
        <f>_xlfn.IFNA(VLOOKUP($A52,'B-pEC50'!$A:$BM,MATCH(CD$1,'B-pEC50'!$A$1:$BM$1,0),FALSE),"")</f>
        <v>0.2415944540727904</v>
      </c>
      <c r="CE52" s="41">
        <f>_xlfn.IFNA(VLOOKUP($A52,'B-pEC50'!$A:$BM,MATCH(CE$1,'B-pEC50'!$A$1:$BM$1,0),FALSE),"")</f>
        <v>0.22426343154246087</v>
      </c>
      <c r="CF52" s="41">
        <f>_xlfn.IFNA(VLOOKUP($A52,'B-pEC50'!$A:$BM,MATCH(CF$1,'B-pEC50'!$A$1:$BM$1,0),FALSE),"")</f>
        <v>0.51091854419410743</v>
      </c>
      <c r="CG52" s="41">
        <f>_xlfn.IFNA(VLOOKUP($A52,'B-pEC50'!$A:$BM,MATCH(CG$1,'B-pEC50'!$A$1:$BM$1,0),FALSE),"")</f>
        <v>0.74627383015597937</v>
      </c>
      <c r="CH52" s="41">
        <f>_xlfn.IFNA(VLOOKUP($A52,'B-pEC50'!$A:$BM,MATCH(CH$1,'B-pEC50'!$A$1:$BM$1,0),FALSE),"")</f>
        <v>0.79896013864818016</v>
      </c>
      <c r="CI52" s="41">
        <f>_xlfn.IFNA(VLOOKUP($A52,'B-pEC50'!$A:$BM,MATCH(CI$1,'B-pEC50'!$A$1:$BM$1,0),FALSE),"")</f>
        <v>0.84471403812824997</v>
      </c>
      <c r="CJ52" s="41">
        <f>_xlfn.IFNA(VLOOKUP($A52,'B-pEC50'!$A:$BM,MATCH(CJ$1,'B-pEC50'!$A$1:$BM$1,0),FALSE),"")</f>
        <v>1</v>
      </c>
      <c r="CK52" s="41">
        <f>_xlfn.IFNA(VLOOKUP($A52,'B-pEC50'!$A:$BM,MATCH(CK$1,'B-pEC50'!$A$1:$BM$1,0),FALSE),"")</f>
        <v>0.36845753899480072</v>
      </c>
      <c r="CL52" s="41">
        <f>_xlfn.IFNA(VLOOKUP($A52,'B-pEC50'!$A:$BM,MATCH(CL$1,'B-pEC50'!$A$1:$BM$1,0),FALSE),"")</f>
        <v>0</v>
      </c>
      <c r="CM52" s="47">
        <f>_xlfn.IFNA(VLOOKUP($A52,'I-pEC50'!$A:$BQ,MATCH(CM$1,'I-pEC50'!$A$1:$BQ$1,0),FALSE),"")</f>
        <v>0.62745098039215685</v>
      </c>
      <c r="CN52" s="47">
        <f>_xlfn.IFNA(VLOOKUP($A52,'I-pEC50'!$A:$BQ,MATCH(CN$1,'I-pEC50'!$A$1:$BQ$1,0),FALSE),"")</f>
        <v>1</v>
      </c>
      <c r="CO52" s="47">
        <f>_xlfn.IFNA(VLOOKUP($A52,'I-pEC50'!$A:$BQ,MATCH(CO$1,'I-pEC50'!$A$1:$BQ$1,0),FALSE),"")</f>
        <v>1</v>
      </c>
      <c r="CP52" s="47">
        <f>_xlfn.IFNA(VLOOKUP($A52,'I-pEC50'!$A:$BQ,MATCH(CP$1,'I-pEC50'!$A$1:$BQ$1,0),FALSE),"")</f>
        <v>0.65196078431372584</v>
      </c>
      <c r="CQ52" s="47">
        <f>_xlfn.IFNA(VLOOKUP($A52,'I-pEC50'!$A:$BQ,MATCH(CQ$1,'I-pEC50'!$A$1:$BQ$1,0),FALSE),"")</f>
        <v>0.65196078431372584</v>
      </c>
      <c r="CR52" s="47">
        <f>_xlfn.IFNA(VLOOKUP($A52,'I-pEC50'!$A:$BQ,MATCH(CR$1,'I-pEC50'!$A$1:$BQ$1,0),FALSE),"")</f>
        <v>0.77450980392156898</v>
      </c>
      <c r="CS52" s="47">
        <f>_xlfn.IFNA(VLOOKUP($A52,'I-pEC50'!$A:$BQ,MATCH(CS$1,'I-pEC50'!$A$1:$BQ$1,0),FALSE),"")</f>
        <v>1</v>
      </c>
      <c r="CT52" s="47">
        <f>_xlfn.IFNA(VLOOKUP($A52,'I-pEC50'!$A:$BQ,MATCH(CT$1,'I-pEC50'!$A$1:$BQ$1,0),FALSE),"")</f>
        <v>1</v>
      </c>
      <c r="CU52" s="47">
        <f>_xlfn.IFNA(VLOOKUP($A52,'I-pEC50'!$A:$BQ,MATCH(CU$1,'I-pEC50'!$A$1:$BQ$1,0),FALSE),"")</f>
        <v>0.9754901960784319</v>
      </c>
      <c r="CV52" s="47">
        <f>_xlfn.IFNA(VLOOKUP($A52,'I-pEC50'!$A:$BQ,MATCH(CV$1,'I-pEC50'!$A$1:$BQ$1,0),FALSE),"")</f>
        <v>0.61274509803921595</v>
      </c>
      <c r="CW52" s="47">
        <f>_xlfn.IFNA(VLOOKUP($A52,'I-pEC50'!$A:$BQ,MATCH(CW$1,'I-pEC50'!$A$1:$BQ$1,0),FALSE),"")</f>
        <v>0.24019607843137275</v>
      </c>
      <c r="CX52" s="47">
        <f>_xlfn.IFNA(VLOOKUP($A52,'I-pEC50'!$A:$BQ,MATCH(CX$1,'I-pEC50'!$A$1:$BQ$1,0),FALSE),"")</f>
        <v>0</v>
      </c>
      <c r="CY52" s="105">
        <f>_xlfn.IFNA(VLOOKUP($A52,'B-pEC50'!$A:$IC,MATCH(CY$1,'B-pEC50'!$A$1:$IC$1,0),FALSE),"")</f>
        <v>5.8159999999999998</v>
      </c>
      <c r="CZ52" s="47">
        <f>_xlfn.IFNA(VLOOKUP($A52,'B-pEC50'!$A:$IC,MATCH(CZ$1,'B-pEC50'!$A$1:$IC$1,0),FALSE),"")</f>
        <v>7.1929999999999996</v>
      </c>
      <c r="DA52" s="47">
        <f>_xlfn.IFNA(VLOOKUP($A52,'B-pEC50'!$A:$IC,MATCH(DA$1,'B-pEC50'!$A$1:$IC$1,0),FALSE),"")</f>
        <v>8.6039999999999992</v>
      </c>
      <c r="DB52" s="47">
        <f>_xlfn.IFNA(VLOOKUP($A52,'B-pEC50'!$A:$IC,MATCH(DB$1,'B-pEC50'!$A$1:$IC$1,0),FALSE),"")</f>
        <v>6.782</v>
      </c>
      <c r="DC52" s="47">
        <f>_xlfn.IFNA(VLOOKUP($A52,'I-pEC50'!$A:$IC,MATCH(DC$1,'I-pEC50'!$A$1:$IC$1,0),FALSE),"")</f>
        <v>7.27</v>
      </c>
      <c r="DD52" s="47">
        <f>_xlfn.IFNA(VLOOKUP($A52,'I-pEC50'!$A:$IC,MATCH(DD$1,'I-pEC50'!$A$1:$IC$1,0),FALSE),"")</f>
        <v>8.0299999999999994</v>
      </c>
      <c r="DE52" s="47">
        <f>_xlfn.IFNA(VLOOKUP($A52,'I-pEC50'!$A:$IC,MATCH(DE$1,'I-pEC50'!$A$1:$IC$1,0),FALSE),"")</f>
        <v>8.0299999999999994</v>
      </c>
      <c r="DF52" s="47">
        <f>_xlfn.IFNA(VLOOKUP($A52,'I-pEC50'!$A:$IC,MATCH(DF$1,'I-pEC50'!$A$1:$IC$1,0),FALSE),"")</f>
        <v>6.48</v>
      </c>
      <c r="DG52" s="105">
        <f>_xlfn.IFNA(VLOOKUP($A52,'B-pEC50'!$A:$IC,MATCH(DG$1,'B-pEC50'!$A$1:$IC$1,0),FALSE),"")</f>
        <v>5.8159999999999998</v>
      </c>
      <c r="DH52" s="47">
        <f>_xlfn.IFNA(VLOOKUP($A52,'B-pEC50'!$A:$IC,MATCH(DH$1,'B-pEC50'!$A$1:$IC$1,0),FALSE),"")</f>
        <v>6.5531999999999995</v>
      </c>
      <c r="DI52" s="47">
        <f>_xlfn.IFNA(VLOOKUP($A52,'B-pEC50'!$A:$IC,MATCH(DI$1,'B-pEC50'!$A$1:$IC$1,0),FALSE),"")</f>
        <v>8.1639999999999997</v>
      </c>
      <c r="DJ52" s="47">
        <f>_xlfn.IFNA(VLOOKUP($A52,'B-pEC50'!$A:$IC,MATCH(DJ$1,'B-pEC50'!$A$1:$IC$1,0),FALSE),"")</f>
        <v>6.2505000000000006</v>
      </c>
      <c r="DK52" s="47">
        <f>_xlfn.IFNA(VLOOKUP($A52,'I-pEC50'!$A:$IC,MATCH(DK$1,'I-pEC50'!$A$1:$IC$1,0),FALSE),"")</f>
        <v>7.27</v>
      </c>
      <c r="DL52" s="47">
        <f>_xlfn.IFNA(VLOOKUP($A52,'I-pEC50'!$A:$IC,MATCH(DL$1,'I-pEC50'!$A$1:$IC$1,0),FALSE),"")</f>
        <v>7.653999999999999</v>
      </c>
      <c r="DM52" s="47">
        <f>_xlfn.IFNA(VLOOKUP($A52,'I-pEC50'!$A:$IC,MATCH(DM$1,'I-pEC50'!$A$1:$IC$1,0),FALSE),"")</f>
        <v>7.82</v>
      </c>
      <c r="DN52" s="47">
        <f>_xlfn.IFNA(VLOOKUP($A52,'I-pEC50'!$A:$IC,MATCH(DN$1,'I-pEC50'!$A$1:$IC$1,0),FALSE),"")</f>
        <v>6.2350000000000003</v>
      </c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</row>
    <row r="53" spans="1:139" s="79" customFormat="1" x14ac:dyDescent="0.2">
      <c r="A53" s="72"/>
      <c r="B53" s="150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0"/>
      <c r="O53" s="150"/>
      <c r="P53" s="151"/>
      <c r="Q53" s="151"/>
      <c r="R53" s="151"/>
      <c r="S53" s="36"/>
      <c r="U53" s="74"/>
      <c r="V53" s="74"/>
      <c r="X53" s="74"/>
      <c r="Z53" s="74"/>
      <c r="AA53" s="72"/>
      <c r="AB53" s="74"/>
      <c r="AC53" s="135"/>
      <c r="AD53" s="128"/>
      <c r="AE53" s="136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72"/>
      <c r="BC53" s="133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72"/>
      <c r="BP53" s="154"/>
      <c r="BQ53" s="154"/>
      <c r="BR53" s="154"/>
      <c r="BS53" s="23"/>
      <c r="BT53" s="76"/>
      <c r="BU53" s="76"/>
      <c r="BV53" s="76"/>
      <c r="BW53" s="76"/>
      <c r="BX53" s="76"/>
      <c r="BY53" s="76"/>
      <c r="BZ53" s="76"/>
      <c r="CA53" s="77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106"/>
      <c r="CZ53" s="72"/>
      <c r="DA53" s="72"/>
      <c r="DB53" s="72"/>
      <c r="DC53" s="72"/>
      <c r="DD53" s="72"/>
      <c r="DE53" s="72"/>
      <c r="DF53" s="72"/>
      <c r="DG53" s="106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</row>
    <row r="54" spans="1:139" s="54" customFormat="1" x14ac:dyDescent="0.2">
      <c r="A54" s="25"/>
      <c r="B54" s="56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6"/>
      <c r="O54" s="56"/>
      <c r="P54" s="57"/>
      <c r="Q54" s="57"/>
      <c r="R54" s="57"/>
      <c r="S54" s="118"/>
      <c r="U54" s="25"/>
      <c r="V54" s="25"/>
      <c r="X54" s="25"/>
      <c r="Z54" s="25"/>
      <c r="AA54" s="25"/>
      <c r="AB54" s="25"/>
      <c r="AC54" s="61" t="str" cm="1">
        <f t="array" ref="AC54">IF($S54&gt;2,RSQ(IF($CY54:$DB54&lt;&gt;"",CY54:DB54,""),IF($CY54:$DB54&lt;&gt;"",DC54:DF54,"")),"")</f>
        <v/>
      </c>
      <c r="AD54" s="51" t="str" cm="1">
        <f t="array" ref="AD54">IF($S54&gt;2,RSQ(IF($CY54:$DB54&lt;&gt;"",#REF!,""),IF($CY54:$DB54&lt;&gt;"",#REF!,"")),"")</f>
        <v/>
      </c>
      <c r="AE54" s="119" cm="1">
        <f t="array" ref="AE54">RSQ(IF($B$2:$B$52=1,AE$2:AE$52),IF($B$2:$B$52=1,AQ$2:AQ$52))</f>
        <v>0.41407314241231064</v>
      </c>
      <c r="AF54" s="71" cm="1">
        <f t="array" ref="AF54">RSQ(IF($C$2:$C$52=1,AF$2:AF$52),IF($C$2:$C$52=1,AR$2:AR$52))</f>
        <v>0.29870054036021293</v>
      </c>
      <c r="AG54" s="71" cm="1">
        <f t="array" ref="AG54">RSQ(IF($D$2:$D$52=1,AG$2:AG$52),IF($D$2:$D$52=1,AS$2:AS$52))</f>
        <v>0.34269886530118709</v>
      </c>
      <c r="AH54" s="71" cm="1">
        <f t="array" ref="AH54">RSQ(IF($D$2:$D$52=1,AH$2:AH$52),IF($D$2:$D$52=1,AT$2:AT$52))</f>
        <v>0.37188324623063918</v>
      </c>
      <c r="AI54" s="71" cm="1">
        <f t="array" ref="AI54">RSQ(IF($F$2:$F$52=1,AI$2:AI$52),IF($F$2:$F$52=1,AU$2:AU$52))</f>
        <v>0.37481820994134685</v>
      </c>
      <c r="AJ54" s="71" cm="1">
        <f t="array" ref="AJ54">RSQ(IF($G$2:$G$52=1,AJ$2:AJ$52),IF($G$2:$G$52=1,AV$2:AV$52))</f>
        <v>0.30970021482031646</v>
      </c>
      <c r="AK54" s="71" cm="1">
        <f t="array" ref="AK54">RSQ(IF($H$2:$H$52=1,AK$2:AK$52),IF($H$2:$H$52=1,AW$2:AW$52))</f>
        <v>0.70993116377130083</v>
      </c>
      <c r="AL54" s="71" cm="1">
        <f t="array" ref="AL54">RSQ(IF($I$2:$I$52=1,AL$2:AL$52),IF($I$2:$I$52=1,AX$2:AX$52))</f>
        <v>0.64958806142008663</v>
      </c>
      <c r="AM54" s="71" cm="1">
        <f t="array" ref="AM54">RSQ(IF($J$2:$J$52=1,AM$2:AM$52),IF($J$2:$J$52=1,AY$2:AY$52))</f>
        <v>0.64959590363234831</v>
      </c>
      <c r="AN54" s="71" cm="1">
        <f t="array" ref="AN54">RSQ(IF($K$2:$K$52=1,AN$2:AN$52),IF($K$2:$K$52=1,AZ$2:AZ$52))</f>
        <v>0.1996775950919181</v>
      </c>
      <c r="AO54" s="71" cm="1">
        <f t="array" ref="AO54">RSQ(IF($L$2:$L$52=1,AO$2:AO$52),IF($L$2:$L$52=1,BA$2:BA$52))</f>
        <v>0.81748599800641863</v>
      </c>
      <c r="AP54" s="71" cm="1">
        <f t="array" ref="AP54">RSQ(IF($M$2:$M$52=1,AP$2:AP$52),IF($M$2:$M$52=1,BB$2:BB$52))</f>
        <v>0.79631942471110118</v>
      </c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119" cm="1">
        <f t="array" ref="BC54">RSQ(IF($B$2:$B$52=1,BC$2:BC$52),IF($B$2:$B$52=1,BO$2:BO$52))</f>
        <v>0.4140731424123103</v>
      </c>
      <c r="BD54" s="71" cm="1">
        <f t="array" ref="BD54">RSQ(IF($C$2:$C$52=1,BD$2:BD$52),IF($C$2:$C$52=1,BP$2:BP$52))</f>
        <v>0.29870054036021332</v>
      </c>
      <c r="BE54" s="71" cm="1">
        <f t="array" ref="BE54">RSQ(IF($D$2:$D$52=1,BE$2:BE$52),IF($D$2:$D$52=1,BQ$2:BQ$52))</f>
        <v>0.34269886530118721</v>
      </c>
      <c r="BF54" s="71" cm="1">
        <f t="array" ref="BF54">RSQ(IF($D$2:$D$52=1,BF$2:BF$52),IF($D$2:$D$52=1,BR$2:BR$52))</f>
        <v>0.37188324623063906</v>
      </c>
      <c r="BG54" s="71" cm="1">
        <f t="array" ref="BG54">RSQ(IF($F$2:$F$52=1,BG$2:BG$52),IF($F$2:$F$52=1,BS$2:BS$52))</f>
        <v>0.37481820994134701</v>
      </c>
      <c r="BH54" s="71" cm="1">
        <f t="array" ref="BH54">RSQ(IF($G$2:$G$52=1,BH$2:BH$52),IF($G$2:$G$52=1,BT$2:BT$52))</f>
        <v>0.30970021482031684</v>
      </c>
      <c r="BI54" s="71" cm="1">
        <f t="array" ref="BI54">RSQ(IF($H$2:$H$52=1,BI$2:BI$52),IF($H$2:$H$52=1,BU$2:BU$52))</f>
        <v>0.70993116377130139</v>
      </c>
      <c r="BJ54" s="71" cm="1">
        <f t="array" ref="BJ54">RSQ(IF($I$2:$I$52=1,BJ$2:BJ$52),IF($I$2:$I$52=1,BV$2:BV$52))</f>
        <v>0.64958806142008707</v>
      </c>
      <c r="BK54" s="71" cm="1">
        <f t="array" ref="BK54">RSQ(IF($J$2:$J$52=1,BK$2:BK$52),IF($J$2:$J$52=1,BW$2:BW$52))</f>
        <v>0.64959590363234831</v>
      </c>
      <c r="BL54" s="71" cm="1">
        <f t="array" ref="BL54">RSQ(IF($K$2:$K$52=1,BL$2:BL$52),IF($K$2:$K$52=1,BX$2:BX$52))</f>
        <v>0.19967759509191815</v>
      </c>
      <c r="BM54" s="71" cm="1">
        <f t="array" ref="BM54">RSQ(IF($L$2:$L$52=1,BM$2:BM$52),IF($L$2:$L$52=1,BY$2:BY$52))</f>
        <v>0.81748599800641819</v>
      </c>
      <c r="BN54" s="71" cm="1">
        <f t="array" ref="BN54">RSQ(IF($M$2:$M$52=1,BN$2:BN$52),IF($M$2:$M$52=1,BZ$2:BZ$52))</f>
        <v>0.79631942471110162</v>
      </c>
      <c r="BO54" s="25"/>
      <c r="BP54" s="155"/>
      <c r="BQ54" s="155"/>
      <c r="BR54" s="155"/>
      <c r="BS54" s="76"/>
      <c r="BT54" s="25"/>
      <c r="BU54" s="25"/>
      <c r="BV54" s="25"/>
      <c r="BW54" s="25"/>
      <c r="BX54" s="25"/>
      <c r="BY54" s="25"/>
      <c r="BZ54" s="25"/>
      <c r="CA54" s="119" cm="1">
        <f t="array" ref="CA54">RSQ(IF($B$2:$B$52=1,CA$2:CA$52),IF($B$2:$B$52=1,CM$2:CM$52))</f>
        <v>8.7590745218483798E-2</v>
      </c>
      <c r="CB54" s="71" cm="1">
        <f t="array" ref="CB54">RSQ(IF($C$2:$C$52=1,CB$2:CB$52),IF($C$2:$C$52=1,CN$2:CN$52))</f>
        <v>6.6793066424640529E-2</v>
      </c>
      <c r="CC54" s="71" cm="1">
        <f t="array" ref="CC54">RSQ(IF($D$2:$D$52=1,CC$2:CC$52),IF($D$2:$D$52=1,CO$2:CO$52))</f>
        <v>0.14890390153453581</v>
      </c>
      <c r="CD54" s="71" cm="1">
        <f t="array" ref="CD54">RSQ(IF($D$2:$D$52=1,CD$2:CD$52),IF($D$2:$D$52=1,CP$2:CP$52))</f>
        <v>0.11500556944024636</v>
      </c>
      <c r="CE54" s="71" cm="1">
        <f t="array" ref="CE54">RSQ(IF($F$2:$F$52=1,CE$2:CE$52),IF($F$2:$F$52=1,CQ$2:CQ$52))</f>
        <v>0.15245286911987424</v>
      </c>
      <c r="CF54" s="71" cm="1">
        <f t="array" ref="CF54">RSQ(IF($G$2:$G$52=1,CF$2:CF$52),IF($G$2:$G$52=1,CR$2:CR$52))</f>
        <v>0.15939734304686312</v>
      </c>
      <c r="CG54" s="71" cm="1">
        <f t="array" ref="CG54">RSQ(IF($H$2:$H$52=1,CG$2:CG$52),IF($H$2:$H$52=1,CS$2:CS$52))</f>
        <v>0.45452635370573902</v>
      </c>
      <c r="CH54" s="71" cm="1">
        <f t="array" ref="CH54">RSQ(IF($I$2:$I$52=1,CH$2:CH$52),IF($I$2:$I$52=1,CT$2:CT$52))</f>
        <v>0.40236223964750251</v>
      </c>
      <c r="CI54" s="71" cm="1">
        <f t="array" ref="CI54">RSQ(IF($J$2:$J$52=1,CI$2:CI$52),IF($J$2:$J$52=1,CU$2:CU$52))</f>
        <v>0.15377628869949292</v>
      </c>
      <c r="CJ54" s="71" cm="1">
        <f t="array" ref="CJ54">RSQ(IF($K$2:$K$52=1,CJ$2:CJ$52),IF($K$2:$K$52=1,CV$2:CV$52))</f>
        <v>5.7707897920238838E-2</v>
      </c>
      <c r="CK54" s="71" cm="1">
        <f t="array" ref="CK54">RSQ(IF($L$2:$L$52=1,CK$2:CK$52),IF($L$2:$L$52=1,CW$2:CW$52))</f>
        <v>0.43820152744178476</v>
      </c>
      <c r="CL54" s="71" cm="1">
        <f t="array" ref="CL54">RSQ(IF($L$2:$L$52=1,CL$2:CL$52),IF($L$2:$L$52=1,CX$2:CX$52))</f>
        <v>0.20807537055759004</v>
      </c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147" cm="1">
        <f t="array" ref="CY54">RSQ(IF($O$2:$O$52=1,CY$2:CY$52),IF($O$2:$O$52=1,DC$2:DC$52))</f>
        <v>0.41407314241231064</v>
      </c>
      <c r="CZ54" s="51" cm="1">
        <f t="array" ref="CZ54">RSQ(IF($O$2:$O$52=1,CZ$2:CZ$52),IF($O$2:$O$52=1,DD$2:DD$52))</f>
        <v>0.6744767656884233</v>
      </c>
      <c r="DA54" s="51" cm="1">
        <f t="array" ref="DA54">RSQ(IF($O$2:$O$52=1,DA$2:DA$52),IF($O$2:$O$52=1,DE$2:DE$52))</f>
        <v>0.77880216109177425</v>
      </c>
      <c r="DB54" s="51" cm="1">
        <f t="array" ref="DB54">RSQ(IF($O$2:$O$52=1,DB$2:DB$52),IF($O$2:$O$52=1,DF$2:DF$52))</f>
        <v>0.98097593005038297</v>
      </c>
      <c r="DC54" s="25"/>
      <c r="DD54" s="25"/>
      <c r="DE54" s="25"/>
      <c r="DF54" s="25"/>
      <c r="DG54" s="122" cm="1">
        <f t="array" ref="DG54">RSQ(IF($O$2:$O$52=1,DG$2:DG$52),IF($O$2:$O$52=1,DK$2:DK$52))</f>
        <v>0.41407314241231064</v>
      </c>
      <c r="DH54" s="25" cm="1">
        <f t="array" ref="DH54">RSQ(IF($O$2:$O$52=1,DH$2:DH$52),IF($O$2:$O$52=1,DL$2:DL$52))</f>
        <v>0.67734063543465695</v>
      </c>
      <c r="DI54" s="25" cm="1">
        <f t="array" ref="DI54">RSQ(IF($O$2:$O$52=1,DI$2:DI$52),IF($O$2:$O$52=1,DM$2:DM$52))</f>
        <v>0.87923789363310889</v>
      </c>
      <c r="DJ54" s="25" cm="1">
        <f t="array" ref="DJ54">RSQ(IF($O$2:$O$52=1,DJ$2:DJ$52),IF($O$2:$O$52=1,DN$2:DN$52))</f>
        <v>0.97808812037913595</v>
      </c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</row>
    <row r="55" spans="1:139" s="54" customFormat="1" x14ac:dyDescent="0.2">
      <c r="A55" s="25"/>
      <c r="B55" s="56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6"/>
      <c r="O55" s="56"/>
      <c r="P55" s="57"/>
      <c r="Q55" s="57"/>
      <c r="R55" s="57"/>
      <c r="S55" s="118"/>
      <c r="U55" s="25"/>
      <c r="V55" s="25"/>
      <c r="X55" s="25"/>
      <c r="Z55" s="25"/>
      <c r="AA55" s="25"/>
      <c r="AB55" s="25"/>
      <c r="AC55" s="61"/>
      <c r="AD55" s="51"/>
      <c r="AE55" s="119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6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25"/>
      <c r="BP55" s="155"/>
      <c r="BQ55" s="155"/>
      <c r="BR55" s="155"/>
      <c r="BS55" s="76"/>
      <c r="BT55" s="25"/>
      <c r="BU55" s="25"/>
      <c r="BV55" s="25"/>
      <c r="BW55" s="25"/>
      <c r="BX55" s="25"/>
      <c r="BY55" s="25"/>
      <c r="BZ55" s="25"/>
      <c r="CA55" s="119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128" t="s">
        <v>327</v>
      </c>
      <c r="CY55" s="147"/>
      <c r="CZ55" s="51"/>
      <c r="DA55" s="51"/>
      <c r="DB55" s="51"/>
      <c r="DC55" s="180" t="s">
        <v>211</v>
      </c>
      <c r="DD55" s="25"/>
      <c r="DE55" s="25"/>
      <c r="DF55" s="25"/>
      <c r="DG55" s="122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</row>
    <row r="56" spans="1:139" s="54" customFormat="1" x14ac:dyDescent="0.2">
      <c r="A56" s="25"/>
      <c r="B56" s="127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1"/>
      <c r="O56" s="121"/>
      <c r="P56" s="118"/>
      <c r="Q56" s="118"/>
      <c r="R56" s="118"/>
      <c r="S56" s="74" t="s">
        <v>682</v>
      </c>
      <c r="U56" s="25"/>
      <c r="V56" s="25"/>
      <c r="X56" s="25"/>
      <c r="Z56" s="25"/>
      <c r="AA56" s="25"/>
      <c r="AB56" s="25"/>
      <c r="AC56" s="61"/>
      <c r="AD56" s="51"/>
      <c r="AE56" s="152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138" t="s">
        <v>683</v>
      </c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3" t="s">
        <v>211</v>
      </c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128" t="s">
        <v>212</v>
      </c>
      <c r="CY56" s="122">
        <f>CY54</f>
        <v>0.41407314241231064</v>
      </c>
      <c r="CZ56" s="25">
        <f t="shared" ref="CZ56:DB56" si="4">CZ54</f>
        <v>0.6744767656884233</v>
      </c>
      <c r="DA56" s="25">
        <f t="shared" si="4"/>
        <v>0.77880216109177425</v>
      </c>
      <c r="DB56" s="25">
        <f t="shared" si="4"/>
        <v>0.98097593005038297</v>
      </c>
      <c r="DC56" s="25">
        <f>AVERAGE(CY56:DB56)</f>
        <v>0.71208199981072273</v>
      </c>
      <c r="DD56" s="158" t="s">
        <v>946</v>
      </c>
      <c r="DE56" s="25"/>
      <c r="DF56" s="25"/>
      <c r="DG56" s="122"/>
      <c r="DH56" s="25"/>
      <c r="DI56" s="25"/>
      <c r="DJ56" s="25"/>
      <c r="DK56" s="72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</row>
    <row r="57" spans="1:139" s="54" customFormat="1" x14ac:dyDescent="0.2">
      <c r="A57" s="25"/>
      <c r="B57" s="127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O57" s="121"/>
      <c r="P57" s="118"/>
      <c r="Q57" s="118"/>
      <c r="R57" s="118"/>
      <c r="S57" s="25" t="s">
        <v>277</v>
      </c>
      <c r="T57" s="392">
        <f t="shared" ref="T57:AD57" si="5">AVERAGE(T2:T52)</f>
        <v>0.3677363042320389</v>
      </c>
      <c r="U57" s="386">
        <f t="shared" si="5"/>
        <v>0.36773630423203907</v>
      </c>
      <c r="V57" s="25">
        <f t="shared" si="5"/>
        <v>0.36773630423203901</v>
      </c>
      <c r="W57" s="54">
        <f t="shared" si="5"/>
        <v>0.2888802662655085</v>
      </c>
      <c r="X57" s="25">
        <f t="shared" si="5"/>
        <v>0.2888802662655085</v>
      </c>
      <c r="Y57" s="54">
        <f t="shared" si="5"/>
        <v>0.36880373317084603</v>
      </c>
      <c r="Z57" s="25">
        <f t="shared" si="5"/>
        <v>0.36880373317084592</v>
      </c>
      <c r="AA57" s="25">
        <f t="shared" si="5"/>
        <v>0.61691472699241434</v>
      </c>
      <c r="AB57" s="25">
        <f t="shared" si="5"/>
        <v>0.61691472699241423</v>
      </c>
      <c r="AC57" s="392">
        <f t="shared" si="5"/>
        <v>0.55658715695095407</v>
      </c>
      <c r="AD57" s="386">
        <f t="shared" si="5"/>
        <v>0.55926813545769216</v>
      </c>
      <c r="AE57" s="393" t="s">
        <v>952</v>
      </c>
      <c r="AF57" s="153"/>
      <c r="AG57" s="129"/>
      <c r="AH57" s="129"/>
      <c r="AI57" s="53"/>
      <c r="AJ57" s="53"/>
      <c r="AK57" s="53"/>
      <c r="AL57" s="53"/>
      <c r="AM57" s="53"/>
      <c r="AN57" s="53"/>
      <c r="AO57" s="25"/>
      <c r="AP57" s="53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128" t="s">
        <v>198</v>
      </c>
      <c r="BC57" s="54">
        <f t="shared" ref="BC57:BN57" si="6">AE54</f>
        <v>0.41407314241231064</v>
      </c>
      <c r="BD57" s="25">
        <f t="shared" si="6"/>
        <v>0.29870054036021293</v>
      </c>
      <c r="BE57" s="25">
        <f t="shared" si="6"/>
        <v>0.34269886530118709</v>
      </c>
      <c r="BF57" s="25">
        <f t="shared" si="6"/>
        <v>0.37188324623063918</v>
      </c>
      <c r="BG57" s="25">
        <f t="shared" si="6"/>
        <v>0.37481820994134685</v>
      </c>
      <c r="BH57" s="25">
        <f t="shared" si="6"/>
        <v>0.30970021482031646</v>
      </c>
      <c r="BI57" s="25">
        <f t="shared" si="6"/>
        <v>0.70993116377130083</v>
      </c>
      <c r="BJ57" s="25">
        <f t="shared" si="6"/>
        <v>0.64958806142008663</v>
      </c>
      <c r="BK57" s="25">
        <f t="shared" si="6"/>
        <v>0.64959590363234831</v>
      </c>
      <c r="BL57" s="25">
        <f t="shared" si="6"/>
        <v>0.1996775950919181</v>
      </c>
      <c r="BM57" s="25">
        <f t="shared" si="6"/>
        <v>0.81748599800641863</v>
      </c>
      <c r="BN57" s="25">
        <f t="shared" si="6"/>
        <v>0.79631942471110118</v>
      </c>
      <c r="BO57" s="61">
        <f>AVERAGE(BC57:BN57)</f>
        <v>0.49453936380826558</v>
      </c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128" t="s">
        <v>211</v>
      </c>
      <c r="CY57" s="122">
        <f>DG54</f>
        <v>0.41407314241231064</v>
      </c>
      <c r="CZ57" s="25">
        <f t="shared" ref="CZ57:DB57" si="7">DH54</f>
        <v>0.67734063543465695</v>
      </c>
      <c r="DA57" s="25">
        <f t="shared" si="7"/>
        <v>0.87923789363310889</v>
      </c>
      <c r="DB57" s="25">
        <f t="shared" si="7"/>
        <v>0.97808812037913595</v>
      </c>
      <c r="DC57" s="386">
        <f>AVERAGE(CY57:DB57)</f>
        <v>0.73718494796480305</v>
      </c>
      <c r="DD57" s="25"/>
      <c r="DE57" s="25"/>
      <c r="DF57" s="25"/>
      <c r="DG57" s="122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</row>
    <row r="58" spans="1:139" s="54" customFormat="1" x14ac:dyDescent="0.2">
      <c r="A58" s="25"/>
      <c r="B58" s="127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O58" s="121"/>
      <c r="P58" s="118"/>
      <c r="Q58" s="118"/>
      <c r="R58" s="118"/>
      <c r="S58" s="51" t="s">
        <v>684</v>
      </c>
      <c r="T58" s="54" cm="1">
        <f t="array" ref="T58">IFERROR(AVERAGE(IF($N$2:$N$52=3,T$2:T$52,"")),"")</f>
        <v>0.7698237550140089</v>
      </c>
      <c r="U58" s="25" cm="1">
        <f t="array" ref="U58">IFERROR(AVERAGE(IF($N$2:$N$52=3,U$2:U$52,"")),"")</f>
        <v>0.76982375501400846</v>
      </c>
      <c r="V58" s="25" cm="1">
        <f t="array" ref="V58">IFERROR(AVERAGE(IF($N$2:$N$52=3,V$2:V$52,"")),"")</f>
        <v>0.76982375501400879</v>
      </c>
      <c r="W58" s="54" t="str" cm="1">
        <f t="array" ref="W58">IFERROR(AVERAGE(IF($N$2:$N$52=3,W$2:W$52,"")),"")</f>
        <v/>
      </c>
      <c r="X58" s="25" t="str" cm="1">
        <f t="array" ref="X58">IFERROR(AVERAGE(IF($N$2:$N$52=3,X$2:X$52,"")),"")</f>
        <v/>
      </c>
      <c r="Y58" s="54" t="str" cm="1">
        <f t="array" ref="Y58">IFERROR(AVERAGE(IF($N$2:$N$52=3,Y$2:Y$52,"")),"")</f>
        <v/>
      </c>
      <c r="Z58" s="25" t="str" cm="1">
        <f t="array" ref="Z58">IFERROR(AVERAGE(IF($N$2:$N$52=3,Z$2:Z$52,"")),"")</f>
        <v/>
      </c>
      <c r="AA58" s="25" cm="1">
        <f t="array" ref="AA58">IFERROR(AVERAGE(IF($N$2:$N$52=3,AA$2:AA$52,"")),"")</f>
        <v>0.54078061798224075</v>
      </c>
      <c r="AB58" s="25" cm="1">
        <f t="array" ref="AB58">IFERROR(AVERAGE(IF($N$2:$N$52=3,AB$2:AB$52,"")),"")</f>
        <v>0.54078061798224009</v>
      </c>
      <c r="AC58" s="54" t="str" cm="1">
        <f t="array" ref="AC58">IFERROR(AVERAGE(IF($N$2:$N$52=3,AC$2:AC$52,"")),"")</f>
        <v/>
      </c>
      <c r="AD58" s="25" t="str" cm="1">
        <f t="array" ref="AD58">IFERROR(AVERAGE(IF($N$2:$N$52=3,AD$2:AD$52,"")),"")</f>
        <v/>
      </c>
      <c r="AE58" s="393" t="s">
        <v>953</v>
      </c>
      <c r="AF58" s="158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128" t="s">
        <v>261</v>
      </c>
      <c r="BC58" s="142">
        <f t="shared" ref="BC58:BN58" si="8">BC54</f>
        <v>0.4140731424123103</v>
      </c>
      <c r="BD58" s="143">
        <f t="shared" si="8"/>
        <v>0.29870054036021332</v>
      </c>
      <c r="BE58" s="143">
        <f t="shared" si="8"/>
        <v>0.34269886530118721</v>
      </c>
      <c r="BF58" s="143">
        <f t="shared" ref="BF58" si="9">BF54</f>
        <v>0.37188324623063906</v>
      </c>
      <c r="BG58" s="143">
        <f t="shared" si="8"/>
        <v>0.37481820994134701</v>
      </c>
      <c r="BH58" s="143">
        <f t="shared" si="8"/>
        <v>0.30970021482031684</v>
      </c>
      <c r="BI58" s="143">
        <f t="shared" si="8"/>
        <v>0.70993116377130139</v>
      </c>
      <c r="BJ58" s="143">
        <f t="shared" si="8"/>
        <v>0.64958806142008707</v>
      </c>
      <c r="BK58" s="143">
        <f t="shared" si="8"/>
        <v>0.64959590363234831</v>
      </c>
      <c r="BL58" s="143">
        <f t="shared" si="8"/>
        <v>0.19967759509191815</v>
      </c>
      <c r="BM58" s="143">
        <f t="shared" si="8"/>
        <v>0.81748599800641819</v>
      </c>
      <c r="BN58" s="143">
        <f t="shared" si="8"/>
        <v>0.79631942471110162</v>
      </c>
      <c r="BO58" s="61">
        <f t="shared" ref="BO58:BO62" si="10">AVERAGE(BC58:BN58)</f>
        <v>0.49453936380826574</v>
      </c>
      <c r="BP58" s="156"/>
      <c r="BQ58" s="156"/>
      <c r="BR58" s="156"/>
      <c r="BS58" s="25"/>
      <c r="BT58" s="25"/>
      <c r="BU58" s="25"/>
      <c r="BV58" s="25"/>
      <c r="BW58" s="25"/>
      <c r="BX58" s="25"/>
      <c r="BY58" s="25"/>
      <c r="BZ58" s="25"/>
      <c r="CA58" s="127"/>
      <c r="CB58" s="120"/>
      <c r="CC58" s="120"/>
      <c r="CD58" s="120"/>
      <c r="CE58" s="120"/>
      <c r="CF58" s="120"/>
      <c r="CG58" s="120"/>
      <c r="CH58" s="120"/>
      <c r="CI58" s="120"/>
      <c r="CJ58" s="120"/>
      <c r="CK58" s="120"/>
      <c r="CL58" s="120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128"/>
      <c r="CY58" s="147"/>
      <c r="CZ58" s="51"/>
      <c r="DA58" s="51"/>
      <c r="DB58" s="51"/>
      <c r="DC58" s="51"/>
      <c r="DD58" s="25"/>
      <c r="DE58" s="25"/>
      <c r="DF58" s="25"/>
      <c r="DG58" s="122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</row>
    <row r="59" spans="1:139" s="54" customFormat="1" x14ac:dyDescent="0.2">
      <c r="A59" s="25"/>
      <c r="B59" s="127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O59" s="121"/>
      <c r="P59" s="118"/>
      <c r="Q59" s="118"/>
      <c r="R59" s="118"/>
      <c r="S59" s="51" t="s">
        <v>685</v>
      </c>
      <c r="T59" s="54" cm="1">
        <f t="array" ref="T59">IFERROR(AVERAGE(IF($N$2:$N$52=4,T$2:T$52,"")),"")</f>
        <v>0.53623548555861889</v>
      </c>
      <c r="U59" s="25" cm="1">
        <f t="array" ref="U59">IFERROR(AVERAGE(IF($N$2:$N$52=4,U$2:U$52,"")),"")</f>
        <v>0.53623548555861866</v>
      </c>
      <c r="V59" s="25" cm="1">
        <f t="array" ref="V59">IFERROR(AVERAGE(IF($N$2:$N$52=4,V$2:V$52,"")),"")</f>
        <v>0.53623548555861889</v>
      </c>
      <c r="W59" s="54" cm="1">
        <f t="array" ref="W59">IFERROR(AVERAGE(IF($N$2:$N$52=4,W$2:W$52,"")),"")</f>
        <v>0.84333963148613977</v>
      </c>
      <c r="X59" s="25" cm="1">
        <f t="array" ref="X59">IFERROR(AVERAGE(IF($N$2:$N$52=4,X$2:X$52,"")),"")</f>
        <v>0.84333963148614022</v>
      </c>
      <c r="Y59" s="54" cm="1">
        <f t="array" ref="Y59">IFERROR(AVERAGE(IF($N$2:$N$52=4,Y$2:Y$52,"")),"")</f>
        <v>0.45633939896015246</v>
      </c>
      <c r="Z59" s="25" cm="1">
        <f t="array" ref="Z59">IFERROR(AVERAGE(IF($N$2:$N$52=4,Z$2:Z$52,"")),"")</f>
        <v>0.45633939896015213</v>
      </c>
      <c r="AA59" s="25" t="str" cm="1">
        <f t="array" ref="AA59">IFERROR(AVERAGE(IF($N$2:$N$52=4,AA$2:AA$52,"")),"")</f>
        <v/>
      </c>
      <c r="AB59" s="25" t="str" cm="1">
        <f t="array" ref="AB59">IFERROR(AVERAGE(IF($N$2:$N$52=4,AB$2:AB$52,"")),"")</f>
        <v/>
      </c>
      <c r="AC59" s="54" cm="1">
        <f t="array" ref="AC59">IFERROR(AVERAGE(IF($N$2:$N$52=4,AC$2:AC$52,"")),"")</f>
        <v>1</v>
      </c>
      <c r="AD59" s="25" cm="1">
        <f t="array" ref="AD59">IFERROR(AVERAGE(IF($N$2:$N$52=4,AD$2:AD$52,"")),"")</f>
        <v>1</v>
      </c>
      <c r="AF59" s="158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128"/>
      <c r="BC59" s="6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153"/>
      <c r="BQ59" s="156"/>
      <c r="BR59" s="156"/>
      <c r="BS59" s="25"/>
      <c r="BT59" s="25"/>
      <c r="BU59" s="25"/>
      <c r="BV59" s="25"/>
      <c r="BW59" s="25"/>
      <c r="BX59" s="25"/>
      <c r="BY59" s="25"/>
      <c r="BZ59" s="25"/>
      <c r="CA59" s="127"/>
      <c r="CB59" s="120"/>
      <c r="CC59" s="120"/>
      <c r="CD59" s="120"/>
      <c r="CE59" s="120"/>
      <c r="CF59" s="120"/>
      <c r="CG59" s="120"/>
      <c r="CH59" s="120"/>
      <c r="CI59" s="120"/>
      <c r="CJ59" s="120"/>
      <c r="CK59" s="120"/>
      <c r="CL59" s="120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128"/>
      <c r="CY59" s="147"/>
      <c r="CZ59" s="51"/>
      <c r="DA59" s="51"/>
      <c r="DB59" s="51"/>
      <c r="DC59" s="51"/>
      <c r="DD59" s="25"/>
      <c r="DE59" s="25"/>
      <c r="DF59" s="25"/>
      <c r="DG59" s="122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</row>
    <row r="60" spans="1:139" s="54" customFormat="1" x14ac:dyDescent="0.2">
      <c r="A60" s="130"/>
      <c r="B60" s="127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O60" s="121"/>
      <c r="P60" s="118"/>
      <c r="Q60" s="118"/>
      <c r="R60" s="118"/>
      <c r="S60" s="51" t="s">
        <v>686</v>
      </c>
      <c r="T60" s="54" cm="1">
        <f t="array" ref="T60">IFERROR(AVERAGE(IF($N$2:$N$52=5,T$2:T$52,"")),"")</f>
        <v>0.27875414116444824</v>
      </c>
      <c r="U60" s="25" cm="1">
        <f t="array" ref="U60">IFERROR(AVERAGE(IF($N$2:$N$52=5,U$2:U$52,"")),"")</f>
        <v>0.27875414116444835</v>
      </c>
      <c r="V60" s="25" cm="1">
        <f t="array" ref="V60">IFERROR(AVERAGE(IF($N$2:$N$52=5,V$2:V$52,"")),"")</f>
        <v>0.27875414116444819</v>
      </c>
      <c r="W60" s="54" cm="1">
        <f t="array" ref="W60">IFERROR(AVERAGE(IF($N$2:$N$52=5,W$2:W$52,"")),"")</f>
        <v>0.40880892339369296</v>
      </c>
      <c r="X60" s="25" cm="1">
        <f t="array" ref="X60">IFERROR(AVERAGE(IF($N$2:$N$52=5,X$2:X$52,"")),"")</f>
        <v>0.40880892339369279</v>
      </c>
      <c r="Y60" s="54" cm="1">
        <f t="array" ref="Y60">IFERROR(AVERAGE(IF($N$2:$N$52=5,Y$2:Y$52,"")),"")</f>
        <v>0.29970101282121991</v>
      </c>
      <c r="Z60" s="25" cm="1">
        <f t="array" ref="Z60">IFERROR(AVERAGE(IF($N$2:$N$52=5,Z$2:Z$52,"")),"")</f>
        <v>0.29970101282121997</v>
      </c>
      <c r="AA60" s="25" t="str" cm="1">
        <f t="array" ref="AA60">IFERROR(AVERAGE(IF($N$2:$N$52=5,AA$2:AA$52,"")),"")</f>
        <v/>
      </c>
      <c r="AB60" s="25" t="str" cm="1">
        <f t="array" ref="AB60">IFERROR(AVERAGE(IF($N$2:$N$52=5,AB$2:AB$52,"")),"")</f>
        <v/>
      </c>
      <c r="AC60" s="54" cm="1">
        <f t="array" ref="AC60">IFERROR(AVERAGE(IF($N$2:$N$52=5,AC$2:AC$52,"")),"")</f>
        <v>0.4930131107765704</v>
      </c>
      <c r="AD60" s="25" cm="1">
        <f t="array" ref="AD60">IFERROR(AVERAGE(IF($N$2:$N$52=5,AD$2:AD$52,"")),"")</f>
        <v>0.37365200616275851</v>
      </c>
      <c r="AF60" s="159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128"/>
      <c r="BC60" s="144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5"/>
      <c r="BO60" s="51"/>
      <c r="BP60" s="156"/>
      <c r="BQ60" s="156"/>
      <c r="BR60" s="156"/>
      <c r="BS60" s="25"/>
      <c r="BT60" s="25"/>
      <c r="BU60" s="25"/>
      <c r="BV60" s="25"/>
      <c r="BW60" s="25"/>
      <c r="BX60" s="25"/>
      <c r="BY60" s="25"/>
      <c r="BZ60" s="25"/>
      <c r="CA60" s="127"/>
      <c r="CB60" s="120"/>
      <c r="CC60" s="120"/>
      <c r="CD60" s="120"/>
      <c r="CE60" s="120"/>
      <c r="CF60" s="120"/>
      <c r="CG60" s="120"/>
      <c r="CH60" s="120"/>
      <c r="CI60" s="120"/>
      <c r="CJ60" s="120"/>
      <c r="CK60" s="120"/>
      <c r="CL60" s="120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128"/>
      <c r="CY60" s="147"/>
      <c r="CZ60" s="51"/>
      <c r="DA60" s="51"/>
      <c r="DB60" s="51"/>
      <c r="DC60" s="51"/>
      <c r="DD60" s="25"/>
      <c r="DE60" s="25"/>
      <c r="DF60" s="25"/>
      <c r="DG60" s="122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</row>
    <row r="61" spans="1:139" s="54" customFormat="1" x14ac:dyDescent="0.2">
      <c r="A61" s="130"/>
      <c r="B61" s="127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O61" s="121"/>
      <c r="P61" s="118"/>
      <c r="Q61" s="118"/>
      <c r="R61" s="118"/>
      <c r="S61" s="51" t="s">
        <v>687</v>
      </c>
      <c r="T61" s="54" cm="1">
        <f t="array" ref="T61">IFERROR(AVERAGE(IF($N$2:$N$52=6,T$2:T$52,"")),"")</f>
        <v>0.63890132134672639</v>
      </c>
      <c r="U61" s="25" cm="1">
        <f t="array" ref="U61">IFERROR(AVERAGE(IF($N$2:$N$52=6,U$2:U$52,"")),"")</f>
        <v>0.63890132134672661</v>
      </c>
      <c r="V61" s="25" cm="1">
        <f t="array" ref="V61">IFERROR(AVERAGE(IF($N$2:$N$52=6,V$2:V$52,"")),"")</f>
        <v>0.63890132134672639</v>
      </c>
      <c r="W61" s="54" cm="1">
        <f t="array" ref="W61">IFERROR(AVERAGE(IF($N$2:$N$52=6,W$2:W$52,"")),"")</f>
        <v>0.57007687073096069</v>
      </c>
      <c r="X61" s="25" cm="1">
        <f t="array" ref="X61">IFERROR(AVERAGE(IF($N$2:$N$52=6,X$2:X$52,"")),"")</f>
        <v>0.57007687073096081</v>
      </c>
      <c r="Y61" s="54" cm="1">
        <f t="array" ref="Y61">IFERROR(AVERAGE(IF($N$2:$N$52=6,Y$2:Y$52,"")),"")</f>
        <v>0.3971176386954467</v>
      </c>
      <c r="Z61" s="25" cm="1">
        <f t="array" ref="Z61">IFERROR(AVERAGE(IF($N$2:$N$52=6,Z$2:Z$52,"")),"")</f>
        <v>0.39711763869544703</v>
      </c>
      <c r="AA61" s="25" cm="1">
        <f t="array" ref="AA61">IFERROR(AVERAGE(IF($N$2:$N$52=6,AA$2:AA$52,"")),"")</f>
        <v>0.75866120281808946</v>
      </c>
      <c r="AB61" s="25" cm="1">
        <f t="array" ref="AB61">IFERROR(AVERAGE(IF($N$2:$N$52=6,AB$2:AB$52,"")),"")</f>
        <v>0.75866120281809002</v>
      </c>
      <c r="AC61" s="54" cm="1">
        <f t="array" ref="AC61">IFERROR(AVERAGE(IF($N$2:$N$52=6,AC$2:AC$52,"")),"")</f>
        <v>1</v>
      </c>
      <c r="AD61" s="25" cm="1">
        <f t="array" ref="AD61">IFERROR(AVERAGE(IF($N$2:$N$52=6,AD$2:AD$52,"")),"")</f>
        <v>1.0000000000000004</v>
      </c>
      <c r="AF61" s="159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128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51"/>
      <c r="BP61" s="158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122"/>
      <c r="CZ61" s="25"/>
      <c r="DA61" s="25"/>
      <c r="DB61" s="25"/>
      <c r="DC61" s="25"/>
      <c r="DD61" s="25"/>
      <c r="DE61" s="25"/>
      <c r="DF61" s="25"/>
      <c r="DG61" s="122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</row>
    <row r="62" spans="1:139" s="54" customFormat="1" x14ac:dyDescent="0.2">
      <c r="A62" s="130"/>
      <c r="B62" s="127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O62" s="121"/>
      <c r="P62" s="118"/>
      <c r="Q62" s="118"/>
      <c r="R62" s="118"/>
      <c r="S62" s="51" t="s">
        <v>688</v>
      </c>
      <c r="T62" s="54" cm="1">
        <f t="array" ref="T62">IFERROR(AVERAGE(IF($N$2:$N$52=7,T$2:T$52,"")),"")</f>
        <v>6.5623615937140334E-2</v>
      </c>
      <c r="U62" s="25" cm="1">
        <f t="array" ref="U62">IFERROR(AVERAGE(IF($N$2:$N$52=7,U$2:U$52,"")),"")</f>
        <v>6.5623615937140306E-2</v>
      </c>
      <c r="V62" s="25" cm="1">
        <f t="array" ref="V62">IFERROR(AVERAGE(IF($N$2:$N$52=7,V$2:V$52,"")),"")</f>
        <v>6.5623615937140306E-2</v>
      </c>
      <c r="W62" s="54" cm="1">
        <f t="array" ref="W62">IFERROR(AVERAGE(IF($N$2:$N$52=7,W$2:W$52,"")),"")</f>
        <v>8.4464638099866249E-2</v>
      </c>
      <c r="X62" s="25" cm="1">
        <f t="array" ref="X62">IFERROR(AVERAGE(IF($N$2:$N$52=7,X$2:X$52,"")),"")</f>
        <v>8.4464638099866152E-2</v>
      </c>
      <c r="Y62" s="54" cm="1">
        <f t="array" ref="Y62">IFERROR(AVERAGE(IF($N$2:$N$52=7,Y$2:Y$52,"")),"")</f>
        <v>0.14959933166482384</v>
      </c>
      <c r="Z62" s="25" cm="1">
        <f t="array" ref="Z62">IFERROR(AVERAGE(IF($N$2:$N$52=7,Z$2:Z$52,"")),"")</f>
        <v>0.14959933166482386</v>
      </c>
      <c r="AA62" s="25" cm="1">
        <f t="array" ref="AA62">IFERROR(AVERAGE(IF($N$2:$N$52=7,AA$2:AA$52,"")),"")</f>
        <v>0.54987512187653698</v>
      </c>
      <c r="AB62" s="25" cm="1">
        <f t="array" ref="AB62">IFERROR(AVERAGE(IF($N$2:$N$52=7,AB$2:AB$52,"")),"")</f>
        <v>0.54987512187653653</v>
      </c>
      <c r="AC62" s="54" cm="1">
        <f t="array" ref="AC62">IFERROR(AVERAGE(IF($N$2:$N$52=7,AC$2:AC$52,"")),"")</f>
        <v>3.3897093791034519E-2</v>
      </c>
      <c r="AD62" s="25" cm="1">
        <f t="array" ref="AD62">IFERROR(AVERAGE(IF($N$2:$N$52=7,AD$2:AD$52,"")),"")</f>
        <v>0.28703222651085902</v>
      </c>
      <c r="AF62" s="159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132" t="s">
        <v>504</v>
      </c>
      <c r="BC62" s="144">
        <f>CA54</f>
        <v>8.7590745218483798E-2</v>
      </c>
      <c r="BD62" s="145">
        <f>CB54</f>
        <v>6.6793066424640529E-2</v>
      </c>
      <c r="BE62" s="145">
        <f t="shared" ref="BE62:BF62" si="11">CC54</f>
        <v>0.14890390153453581</v>
      </c>
      <c r="BF62" s="145">
        <f t="shared" si="11"/>
        <v>0.11500556944024636</v>
      </c>
      <c r="BG62" s="145">
        <f t="shared" ref="BG62:BN62" si="12">CE54</f>
        <v>0.15245286911987424</v>
      </c>
      <c r="BH62" s="145">
        <f t="shared" si="12"/>
        <v>0.15939734304686312</v>
      </c>
      <c r="BI62" s="145">
        <f t="shared" si="12"/>
        <v>0.45452635370573902</v>
      </c>
      <c r="BJ62" s="145">
        <f t="shared" si="12"/>
        <v>0.40236223964750251</v>
      </c>
      <c r="BK62" s="145">
        <f t="shared" si="12"/>
        <v>0.15377628869949292</v>
      </c>
      <c r="BL62" s="145">
        <f t="shared" si="12"/>
        <v>5.7707897920238838E-2</v>
      </c>
      <c r="BM62" s="145">
        <f t="shared" si="12"/>
        <v>0.43820152744178476</v>
      </c>
      <c r="BN62" s="145">
        <f t="shared" si="12"/>
        <v>0.20807537055759004</v>
      </c>
      <c r="BO62" s="61">
        <f t="shared" si="10"/>
        <v>0.20373276439641597</v>
      </c>
      <c r="BP62" s="158" t="s">
        <v>278</v>
      </c>
      <c r="BQ62" s="156"/>
      <c r="BR62" s="156"/>
      <c r="BS62" s="25"/>
      <c r="BT62" s="25"/>
      <c r="BU62" s="25"/>
      <c r="BV62" s="25"/>
      <c r="BW62" s="25"/>
      <c r="BX62" s="25"/>
      <c r="BY62" s="25"/>
      <c r="BZ62" s="25"/>
      <c r="CA62" s="127"/>
      <c r="CB62" s="120"/>
      <c r="CC62" s="120"/>
      <c r="CD62" s="120"/>
      <c r="CE62" s="120"/>
      <c r="CF62" s="120"/>
      <c r="CG62" s="120"/>
      <c r="CH62" s="120"/>
      <c r="CI62" s="120"/>
      <c r="CJ62" s="120"/>
      <c r="CK62" s="120"/>
      <c r="CL62" s="120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122"/>
      <c r="CZ62" s="25"/>
      <c r="DA62" s="25"/>
      <c r="DB62" s="25"/>
      <c r="DC62" s="25"/>
      <c r="DD62" s="25"/>
      <c r="DE62" s="25"/>
      <c r="DF62" s="25"/>
      <c r="DG62" s="122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</row>
    <row r="63" spans="1:139" s="54" customFormat="1" x14ac:dyDescent="0.2">
      <c r="A63" s="130"/>
      <c r="B63" s="127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O63" s="121"/>
      <c r="P63" s="118"/>
      <c r="Q63" s="118"/>
      <c r="R63" s="118"/>
      <c r="S63" s="51" t="s">
        <v>689</v>
      </c>
      <c r="T63" s="54" cm="1">
        <f t="array" ref="T63">IFERROR(AVERAGE(IF($N$2:$N$52=8,T$2:T$52,"")),"")</f>
        <v>0.30352565120961306</v>
      </c>
      <c r="U63" s="25" cm="1">
        <f t="array" ref="U63">IFERROR(AVERAGE(IF($N$2:$N$52=8,U$2:U$52,"")),"")</f>
        <v>0.30352565120961322</v>
      </c>
      <c r="V63" s="25" cm="1">
        <f t="array" ref="V63">IFERROR(AVERAGE(IF($N$2:$N$52=8,V$2:V$52,"")),"")</f>
        <v>0.30352565120961311</v>
      </c>
      <c r="W63" s="54" cm="1">
        <f t="array" ref="W63">IFERROR(AVERAGE(IF($N$2:$N$52=8,W$2:W$52,"")),"")</f>
        <v>0.21002729508111848</v>
      </c>
      <c r="X63" s="25" cm="1">
        <f t="array" ref="X63">IFERROR(AVERAGE(IF($N$2:$N$52=8,X$2:X$52,"")),"")</f>
        <v>0.21002729508111848</v>
      </c>
      <c r="Y63" s="54" cm="1">
        <f t="array" ref="Y63">IFERROR(AVERAGE(IF($N$2:$N$52=8,Y$2:Y$52,"")),"")</f>
        <v>0.32995360399735579</v>
      </c>
      <c r="Z63" s="25" cm="1">
        <f t="array" ref="Z63">IFERROR(AVERAGE(IF($N$2:$N$52=8,Z$2:Z$52,"")),"")</f>
        <v>0.32995360399735579</v>
      </c>
      <c r="AA63" s="25" cm="1">
        <f t="array" ref="AA63">IFERROR(AVERAGE(IF($N$2:$N$52=8,AA$2:AA$52,"")),"")</f>
        <v>0.98458005891586342</v>
      </c>
      <c r="AB63" s="25" cm="1">
        <f t="array" ref="AB63">IFERROR(AVERAGE(IF($N$2:$N$52=8,AB$2:AB$52,"")),"")</f>
        <v>0.98458005891586275</v>
      </c>
      <c r="AC63" s="54" cm="1">
        <f t="array" ref="AC63">IFERROR(AVERAGE(IF($N$2:$N$52=8,AC$2:AC$52,"")),"")</f>
        <v>0.9919291295841961</v>
      </c>
      <c r="AD63" s="25" cm="1">
        <f t="array" ref="AD63">IFERROR(AVERAGE(IF($N$2:$N$52=8,AD$2:AD$52,"")),"")</f>
        <v>0.5034358726231829</v>
      </c>
      <c r="AF63" s="159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72"/>
      <c r="BC63" s="139"/>
      <c r="BD63" s="120"/>
      <c r="BE63" s="120"/>
      <c r="BF63" s="120"/>
      <c r="BG63" s="120"/>
      <c r="BH63" s="120"/>
      <c r="BI63" s="120"/>
      <c r="BJ63" s="120"/>
      <c r="BK63" s="120"/>
      <c r="BL63" s="120"/>
      <c r="BM63" s="120"/>
      <c r="BN63" s="120"/>
      <c r="BO63" s="23"/>
      <c r="BP63" s="156"/>
      <c r="BQ63" s="156"/>
      <c r="BR63" s="156"/>
      <c r="BS63" s="25"/>
      <c r="BT63" s="25"/>
      <c r="BU63" s="25"/>
      <c r="BV63" s="25"/>
      <c r="BW63" s="25"/>
      <c r="BX63" s="25"/>
      <c r="BY63" s="25"/>
      <c r="BZ63" s="25"/>
      <c r="CA63" s="127"/>
      <c r="CB63" s="120"/>
      <c r="CC63" s="120"/>
      <c r="CD63" s="120"/>
      <c r="CE63" s="120"/>
      <c r="CF63" s="120"/>
      <c r="CG63" s="120"/>
      <c r="CH63" s="120"/>
      <c r="CI63" s="120"/>
      <c r="CJ63" s="120"/>
      <c r="CK63" s="120"/>
      <c r="CL63" s="120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128"/>
      <c r="CY63" s="122"/>
      <c r="CZ63" s="25"/>
      <c r="DA63" s="25"/>
      <c r="DB63" s="25"/>
      <c r="DC63" s="25"/>
      <c r="DD63" s="25"/>
      <c r="DE63" s="25"/>
      <c r="DF63" s="25"/>
      <c r="DG63" s="122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</row>
    <row r="64" spans="1:139" s="54" customFormat="1" x14ac:dyDescent="0.2">
      <c r="A64" s="130"/>
      <c r="B64" s="127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O64" s="121"/>
      <c r="P64" s="118"/>
      <c r="Q64" s="118"/>
      <c r="R64" s="118"/>
      <c r="S64" s="51" t="s">
        <v>690</v>
      </c>
      <c r="T64" s="54" cm="1">
        <f t="array" ref="T64">IFERROR(AVERAGE(IF($N$2:$N$52=9,T$2:T$52,"")),"")</f>
        <v>0.49810934998088136</v>
      </c>
      <c r="U64" s="25" cm="1">
        <f t="array" ref="U64">IFERROR(AVERAGE(IF($N$2:$N$52=9,U$2:U$52,"")),"")</f>
        <v>0.49810934998088152</v>
      </c>
      <c r="V64" s="25" cm="1">
        <f t="array" ref="V64">IFERROR(AVERAGE(IF($N$2:$N$52=9,V$2:V$52,"")),"")</f>
        <v>0.49810934998088152</v>
      </c>
      <c r="W64" s="54" cm="1">
        <f t="array" ref="W64">IFERROR(AVERAGE(IF($N$2:$N$52=9,W$2:W$52,"")),"")</f>
        <v>0.23892381236925228</v>
      </c>
      <c r="X64" s="25" cm="1">
        <f t="array" ref="X64">IFERROR(AVERAGE(IF($N$2:$N$52=9,X$2:X$52,"")),"")</f>
        <v>0.23892381236925267</v>
      </c>
      <c r="Y64" s="54" cm="1">
        <f t="array" ref="Y64">IFERROR(AVERAGE(IF($N$2:$N$52=9,Y$2:Y$52,"")),"")</f>
        <v>0.55425887089919856</v>
      </c>
      <c r="Z64" s="25" cm="1">
        <f t="array" ref="Z64">IFERROR(AVERAGE(IF($N$2:$N$52=9,Z$2:Z$52,"")),"")</f>
        <v>0.55425887089919845</v>
      </c>
      <c r="AA64" s="25" cm="1">
        <f t="array" ref="AA64">IFERROR(AVERAGE(IF($N$2:$N$52=9,AA$2:AA$52,"")),"")</f>
        <v>0.52053918911008412</v>
      </c>
      <c r="AB64" s="25" cm="1">
        <f t="array" ref="AB64">IFERROR(AVERAGE(IF($N$2:$N$52=9,AB$2:AB$52,"")),"")</f>
        <v>0.52053918911008401</v>
      </c>
      <c r="AC64" s="54" cm="1">
        <f t="array" ref="AC64">IFERROR(AVERAGE(IF($N$2:$N$52=9,AC$2:AC$52,"")),"")</f>
        <v>0.53524772784560137</v>
      </c>
      <c r="AD64" s="25" cm="1">
        <f t="array" ref="AD64">IFERROR(AVERAGE(IF($N$2:$N$52=9,AD$2:AD$52,"")),"")</f>
        <v>0.76722278227978136</v>
      </c>
      <c r="AF64" s="159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72"/>
      <c r="BC64" s="139"/>
      <c r="BD64" s="120"/>
      <c r="BE64" s="120"/>
      <c r="BF64" s="120"/>
      <c r="BG64" s="120"/>
      <c r="BH64" s="120"/>
      <c r="BI64" s="120"/>
      <c r="BJ64" s="120"/>
      <c r="BK64" s="120"/>
      <c r="BL64" s="120"/>
      <c r="BM64" s="120"/>
      <c r="BN64" s="120"/>
      <c r="BO64" s="23"/>
      <c r="BP64" s="156"/>
      <c r="BQ64" s="156"/>
      <c r="BR64" s="156"/>
      <c r="BS64" s="25"/>
      <c r="BT64" s="25"/>
      <c r="BU64" s="25"/>
      <c r="BV64" s="25"/>
      <c r="BW64" s="25"/>
      <c r="BX64" s="25"/>
      <c r="BY64" s="25"/>
      <c r="BZ64" s="25"/>
      <c r="CA64" s="127"/>
      <c r="CB64" s="120"/>
      <c r="CC64" s="120"/>
      <c r="CD64" s="120"/>
      <c r="CE64" s="120"/>
      <c r="CF64" s="120"/>
      <c r="CG64" s="120"/>
      <c r="CH64" s="120"/>
      <c r="CI64" s="120"/>
      <c r="CJ64" s="120"/>
      <c r="CK64" s="120"/>
      <c r="CL64" s="120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76"/>
      <c r="CY64" s="106"/>
      <c r="CZ64" s="72"/>
      <c r="DA64" s="72"/>
      <c r="DB64" s="72"/>
      <c r="DC64" s="25"/>
      <c r="DD64" s="25"/>
      <c r="DE64" s="25"/>
      <c r="DF64" s="25"/>
      <c r="DG64" s="106"/>
      <c r="DH64" s="72"/>
      <c r="DI64" s="72"/>
      <c r="DJ64" s="72"/>
      <c r="DK64" s="72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</row>
    <row r="65" spans="1:139" s="54" customFormat="1" x14ac:dyDescent="0.2">
      <c r="A65" s="130"/>
      <c r="B65" s="127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O65" s="121"/>
      <c r="P65" s="118"/>
      <c r="Q65" s="118"/>
      <c r="R65" s="118"/>
      <c r="S65" s="51" t="s">
        <v>691</v>
      </c>
      <c r="T65" s="54" cm="1">
        <f t="array" ref="T65">IFERROR(AVERAGE(IF($N$2:$N$52=10,T$2:T$52,"")),"")</f>
        <v>0.17721291954929011</v>
      </c>
      <c r="U65" s="25" cm="1">
        <f t="array" ref="U65">IFERROR(AVERAGE(IF($N$2:$N$52=10,U$2:U$52,"")),"")</f>
        <v>0.17721291954929008</v>
      </c>
      <c r="V65" s="25" cm="1">
        <f t="array" ref="V65">IFERROR(AVERAGE(IF($N$2:$N$52=10,V$2:V$52,"")),"")</f>
        <v>0.17721291954929011</v>
      </c>
      <c r="W65" s="54" cm="1">
        <f t="array" ref="W65">IFERROR(AVERAGE(IF($N$2:$N$52=10,W$2:W$52,"")),"")</f>
        <v>0.17721291954929011</v>
      </c>
      <c r="X65" s="25" cm="1">
        <f t="array" ref="X65">IFERROR(AVERAGE(IF($N$2:$N$52=10,X$2:X$52,"")),"")</f>
        <v>0.17721291954929008</v>
      </c>
      <c r="Y65" s="54" cm="1">
        <f t="array" ref="Y65">IFERROR(AVERAGE(IF($N$2:$N$52=10,Y$2:Y$52,"")),"")</f>
        <v>0.47266744336248606</v>
      </c>
      <c r="Z65" s="25" cm="1">
        <f t="array" ref="Z65">IFERROR(AVERAGE(IF($N$2:$N$52=10,Z$2:Z$52,"")),"")</f>
        <v>0.47266744336248606</v>
      </c>
      <c r="AA65" s="25" cm="1">
        <f t="array" ref="AA65">IFERROR(AVERAGE(IF($N$2:$N$52=10,AA$2:AA$52,"")),"")</f>
        <v>0.48728526878253836</v>
      </c>
      <c r="AB65" s="25" cm="1">
        <f t="array" ref="AB65">IFERROR(AVERAGE(IF($N$2:$N$52=10,AB$2:AB$52,"")),"")</f>
        <v>0.48728526878253814</v>
      </c>
      <c r="AC65" s="54" cm="1">
        <f t="array" ref="AC65">IFERROR(AVERAGE(IF($N$2:$N$52=10,AC$2:AC$52,"")),"")</f>
        <v>0.70659081895400477</v>
      </c>
      <c r="AD65" s="25" cm="1">
        <f t="array" ref="AD65">IFERROR(AVERAGE(IF($N$2:$N$52=10,AD$2:AD$52,"")),"")</f>
        <v>0.39705021168103022</v>
      </c>
      <c r="AF65" s="159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128"/>
      <c r="BC65" s="61"/>
      <c r="BD65" s="51"/>
      <c r="BE65" s="51"/>
      <c r="BF65" s="51"/>
      <c r="BG65" s="51"/>
      <c r="BH65" s="51"/>
      <c r="BI65" s="51"/>
      <c r="BJ65" s="51"/>
      <c r="BK65" s="51"/>
      <c r="BL65" s="51"/>
      <c r="BM65" s="51"/>
      <c r="BN65" s="51"/>
      <c r="BO65" s="51"/>
      <c r="BP65" s="156"/>
      <c r="BQ65" s="156"/>
      <c r="BR65" s="156"/>
      <c r="BS65" s="25"/>
      <c r="BT65" s="25"/>
      <c r="BU65" s="25"/>
      <c r="BV65" s="25"/>
      <c r="BW65" s="25"/>
      <c r="BX65" s="25"/>
      <c r="BY65" s="25"/>
      <c r="BZ65" s="25"/>
      <c r="CA65" s="127"/>
      <c r="CB65" s="120"/>
      <c r="CC65" s="120"/>
      <c r="CD65" s="120"/>
      <c r="CE65" s="120"/>
      <c r="CF65" s="120"/>
      <c r="CG65" s="120"/>
      <c r="CH65" s="120"/>
      <c r="CI65" s="120"/>
      <c r="CJ65" s="120"/>
      <c r="CK65" s="120"/>
      <c r="CL65" s="120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128"/>
      <c r="CY65" s="147"/>
      <c r="CZ65" s="51"/>
      <c r="DA65" s="51"/>
      <c r="DB65" s="51"/>
      <c r="DC65" s="51"/>
      <c r="DD65" s="25"/>
      <c r="DE65" s="25"/>
      <c r="DF65" s="25"/>
      <c r="DG65" s="122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</row>
    <row r="66" spans="1:139" s="54" customFormat="1" x14ac:dyDescent="0.2">
      <c r="A66" s="130"/>
      <c r="B66" s="127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O66" s="121"/>
      <c r="P66" s="118"/>
      <c r="Q66" s="118"/>
      <c r="R66" s="118"/>
      <c r="S66" s="51" t="s">
        <v>692</v>
      </c>
      <c r="T66" s="54" cm="1">
        <f t="array" ref="T66">IFERROR(AVERAGE(IF($N$2:$N$52=11,T$2:T$52,"")),"")</f>
        <v>0.22320095844268167</v>
      </c>
      <c r="U66" s="25" cm="1">
        <f t="array" ref="U66">IFERROR(AVERAGE(IF($N$2:$N$52=11,U$2:U$52,"")),"")</f>
        <v>0.22320095844268167</v>
      </c>
      <c r="V66" s="25" cm="1">
        <f t="array" ref="V66">IFERROR(AVERAGE(IF($N$2:$N$52=11,V$2:V$52,"")),"")</f>
        <v>0.2232009584426817</v>
      </c>
      <c r="W66" s="54" cm="1">
        <f t="array" ref="W66">IFERROR(AVERAGE(IF($N$2:$N$52=11,W$2:W$52,"")),"")</f>
        <v>0.22320095844268167</v>
      </c>
      <c r="X66" s="25" cm="1">
        <f t="array" ref="X66">IFERROR(AVERAGE(IF($N$2:$N$52=11,X$2:X$52,"")),"")</f>
        <v>0.22320095844268167</v>
      </c>
      <c r="Y66" s="54" cm="1">
        <f t="array" ref="Y66">IFERROR(AVERAGE(IF($N$2:$N$52=11,Y$2:Y$52,"")),"")</f>
        <v>0.50866805590148312</v>
      </c>
      <c r="Z66" s="25" cm="1">
        <f t="array" ref="Z66">IFERROR(AVERAGE(IF($N$2:$N$52=11,Z$2:Z$52,"")),"")</f>
        <v>0.50866805590148312</v>
      </c>
      <c r="AA66" s="25" cm="1">
        <f t="array" ref="AA66">IFERROR(AVERAGE(IF($N$2:$N$52=11,AA$2:AA$52,"")),"")</f>
        <v>0.63208543447440779</v>
      </c>
      <c r="AB66" s="25" cm="1">
        <f t="array" ref="AB66">IFERROR(AVERAGE(IF($N$2:$N$52=11,AB$2:AB$52,"")),"")</f>
        <v>0.63208543447440801</v>
      </c>
      <c r="AC66" s="54" cm="1">
        <f t="array" ref="AC66">IFERROR(AVERAGE(IF($N$2:$N$52=11,AC$2:AC$52,"")),"")</f>
        <v>0.15478099927422859</v>
      </c>
      <c r="AD66" s="25" cm="1">
        <f t="array" ref="AD66">IFERROR(AVERAGE(IF($N$2:$N$52=11,AD$2:AD$52,"")),"")</f>
        <v>0.47039312526615662</v>
      </c>
      <c r="AF66" s="159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128"/>
      <c r="BC66" s="6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156"/>
      <c r="BQ66" s="156"/>
      <c r="BR66" s="156"/>
      <c r="BS66" s="25"/>
      <c r="BT66" s="25"/>
      <c r="BU66" s="25"/>
      <c r="BV66" s="25"/>
      <c r="BW66" s="25"/>
      <c r="BX66" s="25"/>
      <c r="BY66" s="25"/>
      <c r="BZ66" s="25"/>
      <c r="CA66" s="127"/>
      <c r="CB66" s="120"/>
      <c r="CC66" s="120"/>
      <c r="CD66" s="120"/>
      <c r="CE66" s="120"/>
      <c r="CF66" s="120"/>
      <c r="CG66" s="120"/>
      <c r="CH66" s="120"/>
      <c r="CI66" s="120"/>
      <c r="CJ66" s="120"/>
      <c r="CK66" s="120"/>
      <c r="CL66" s="120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128"/>
      <c r="CY66" s="147"/>
      <c r="CZ66" s="51"/>
      <c r="DA66" s="51"/>
      <c r="DB66" s="51"/>
      <c r="DC66" s="51"/>
      <c r="DD66" s="25"/>
      <c r="DE66" s="25"/>
      <c r="DF66" s="25"/>
      <c r="DG66" s="122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</row>
    <row r="67" spans="1:139" s="54" customFormat="1" x14ac:dyDescent="0.2">
      <c r="A67" s="130"/>
      <c r="B67" s="127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O67" s="121"/>
      <c r="P67" s="118"/>
      <c r="Q67" s="118"/>
      <c r="R67" s="118"/>
      <c r="S67" s="51"/>
      <c r="U67" s="25"/>
      <c r="V67" s="25"/>
      <c r="X67" s="25"/>
      <c r="Z67" s="25"/>
      <c r="AA67" s="25"/>
      <c r="AB67" s="25"/>
      <c r="AD67" s="25"/>
      <c r="AF67" s="159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128"/>
      <c r="BC67" s="142"/>
      <c r="BD67" s="143"/>
      <c r="BE67" s="143"/>
      <c r="BF67" s="143"/>
      <c r="BG67" s="143"/>
      <c r="BH67" s="143"/>
      <c r="BI67" s="143"/>
      <c r="BJ67" s="143"/>
      <c r="BK67" s="143"/>
      <c r="BL67" s="143"/>
      <c r="BM67" s="143"/>
      <c r="BN67" s="143"/>
      <c r="BO67" s="51"/>
      <c r="BP67" s="156"/>
      <c r="BQ67" s="156"/>
      <c r="BR67" s="156"/>
      <c r="BS67" s="25"/>
      <c r="BT67" s="25"/>
      <c r="BU67" s="25"/>
      <c r="BV67" s="25"/>
      <c r="BW67" s="25"/>
      <c r="BX67" s="25"/>
      <c r="BY67" s="25"/>
      <c r="BZ67" s="25"/>
      <c r="CA67" s="127"/>
      <c r="CB67" s="120"/>
      <c r="CC67" s="120"/>
      <c r="CD67" s="120"/>
      <c r="CE67" s="120"/>
      <c r="CF67" s="120"/>
      <c r="CG67" s="120"/>
      <c r="CH67" s="120"/>
      <c r="CI67" s="120"/>
      <c r="CJ67" s="120"/>
      <c r="CK67" s="120"/>
      <c r="CL67" s="120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128"/>
      <c r="CY67" s="147"/>
      <c r="CZ67" s="51"/>
      <c r="DA67" s="51"/>
      <c r="DB67" s="51"/>
      <c r="DC67" s="51"/>
      <c r="DD67" s="25"/>
      <c r="DE67" s="25"/>
      <c r="DF67" s="25"/>
      <c r="DG67" s="122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</row>
    <row r="68" spans="1:139" s="54" customFormat="1" x14ac:dyDescent="0.2">
      <c r="A68" s="130"/>
      <c r="B68" s="127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O68" s="121"/>
      <c r="P68" s="118"/>
      <c r="Q68" s="118"/>
      <c r="R68" s="118"/>
      <c r="S68" s="128" t="s">
        <v>213</v>
      </c>
      <c r="U68" s="25"/>
      <c r="V68" s="25"/>
      <c r="X68" s="25"/>
      <c r="Z68" s="25"/>
      <c r="AA68" s="25"/>
      <c r="AB68" s="25"/>
      <c r="AD68" s="25"/>
      <c r="AF68" s="159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51"/>
      <c r="BA68" s="25"/>
      <c r="BB68" s="128"/>
      <c r="BC68" s="6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156"/>
      <c r="BQ68" s="156"/>
      <c r="BR68" s="156"/>
      <c r="BS68" s="25"/>
      <c r="BT68" s="25"/>
      <c r="BU68" s="25"/>
      <c r="BV68" s="25"/>
      <c r="BW68" s="25"/>
      <c r="BX68" s="25"/>
      <c r="BY68" s="25"/>
      <c r="BZ68" s="25"/>
      <c r="CA68" s="127"/>
      <c r="CB68" s="120"/>
      <c r="CC68" s="120"/>
      <c r="CD68" s="120"/>
      <c r="CE68" s="120"/>
      <c r="CF68" s="120"/>
      <c r="CG68" s="120"/>
      <c r="CH68" s="120"/>
      <c r="CI68" s="120"/>
      <c r="CJ68" s="120"/>
      <c r="CK68" s="120"/>
      <c r="CL68" s="120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132" t="s">
        <v>213</v>
      </c>
      <c r="CY68" s="147"/>
      <c r="CZ68" s="51"/>
      <c r="DA68" s="51"/>
      <c r="DB68" s="51"/>
      <c r="DC68" s="51"/>
      <c r="DD68" s="25"/>
      <c r="DE68" s="25"/>
      <c r="DF68" s="25"/>
      <c r="DG68" s="122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</row>
    <row r="69" spans="1:139" s="54" customFormat="1" x14ac:dyDescent="0.2">
      <c r="A69" s="58"/>
      <c r="B69" s="127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O69" s="121"/>
      <c r="P69" s="118"/>
      <c r="Q69" s="118"/>
      <c r="R69" s="118"/>
      <c r="S69" s="25" t="s">
        <v>277</v>
      </c>
      <c r="T69" s="54">
        <f t="shared" ref="T69:V78" si="13">IFERROR(MAX($T57:$U57)-T57,"")</f>
        <v>1.6653345369377348E-16</v>
      </c>
      <c r="U69" s="25">
        <f t="shared" si="13"/>
        <v>0</v>
      </c>
      <c r="V69" s="25">
        <f t="shared" si="13"/>
        <v>5.5511151231257827E-17</v>
      </c>
      <c r="W69" s="54">
        <f t="shared" ref="W69:X78" si="14">IFERROR(MAX($W57:$X57)-W57,"")</f>
        <v>0</v>
      </c>
      <c r="X69" s="25">
        <f t="shared" si="14"/>
        <v>0</v>
      </c>
      <c r="Y69" s="54">
        <f t="shared" ref="Y69:Z78" si="15">IFERROR(MAX($Y57:$Z57)-Y57,"")</f>
        <v>0</v>
      </c>
      <c r="Z69" s="25">
        <f t="shared" si="15"/>
        <v>1.1102230246251565E-16</v>
      </c>
      <c r="AA69" s="25">
        <f t="shared" ref="AA69:AB78" si="16">IFERROR(MAX($AA57:$AB57)-AA57,"")</f>
        <v>0</v>
      </c>
      <c r="AB69" s="25">
        <f t="shared" si="16"/>
        <v>1.1102230246251565E-16</v>
      </c>
      <c r="AC69" s="54">
        <f t="shared" ref="AC69:AD78" si="17">IFERROR(MAX($AC57:$AD57)-AC57,"")</f>
        <v>2.6809785067380965E-3</v>
      </c>
      <c r="AD69" s="25">
        <f t="shared" si="17"/>
        <v>0</v>
      </c>
      <c r="AF69" s="159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128"/>
      <c r="BC69" s="144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5"/>
      <c r="BO69" s="51"/>
      <c r="BP69" s="156"/>
      <c r="BQ69" s="156"/>
      <c r="BR69" s="156"/>
      <c r="BS69" s="25"/>
      <c r="BT69" s="25"/>
      <c r="BU69" s="25"/>
      <c r="BV69" s="25"/>
      <c r="BW69" s="25"/>
      <c r="BX69" s="25"/>
      <c r="BY69" s="25"/>
      <c r="BZ69" s="25"/>
      <c r="CA69" s="127"/>
      <c r="CB69" s="120"/>
      <c r="CC69" s="120"/>
      <c r="CD69" s="120"/>
      <c r="CE69" s="120"/>
      <c r="CF69" s="120"/>
      <c r="CG69" s="120"/>
      <c r="CH69" s="120"/>
      <c r="CI69" s="120"/>
      <c r="CJ69" s="120"/>
      <c r="CK69" s="120"/>
      <c r="CL69" s="120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128" t="s">
        <v>212</v>
      </c>
      <c r="CY69" s="147">
        <f>MAX(CY$56:CY$57)-CY56</f>
        <v>0</v>
      </c>
      <c r="CZ69" s="51">
        <f t="shared" ref="CZ69:DB69" si="18">MAX(CZ$56:CZ$57)-CZ56</f>
        <v>2.8638697462336493E-3</v>
      </c>
      <c r="DA69" s="51">
        <f t="shared" si="18"/>
        <v>0.10043573254133464</v>
      </c>
      <c r="DB69" s="51">
        <f t="shared" si="18"/>
        <v>0</v>
      </c>
      <c r="DC69" s="54">
        <f>AVERAGE(CY69:DB69)</f>
        <v>2.5824900571892073E-2</v>
      </c>
      <c r="DD69" s="25"/>
      <c r="DE69" s="25"/>
      <c r="DF69" s="25"/>
      <c r="DG69" s="122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</row>
    <row r="70" spans="1:139" s="54" customFormat="1" x14ac:dyDescent="0.2">
      <c r="A70" s="58"/>
      <c r="B70" s="127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O70" s="121"/>
      <c r="P70" s="118"/>
      <c r="Q70" s="118"/>
      <c r="R70" s="118"/>
      <c r="S70" s="51" t="s">
        <v>684</v>
      </c>
      <c r="T70" s="54">
        <f t="shared" si="13"/>
        <v>0</v>
      </c>
      <c r="U70" s="25">
        <f t="shared" si="13"/>
        <v>4.4408920985006262E-16</v>
      </c>
      <c r="V70" s="25">
        <f t="shared" si="13"/>
        <v>1.1102230246251565E-16</v>
      </c>
      <c r="W70" s="54" t="str">
        <f t="shared" si="14"/>
        <v/>
      </c>
      <c r="X70" s="25" t="str">
        <f t="shared" si="14"/>
        <v/>
      </c>
      <c r="Y70" s="54" t="str">
        <f t="shared" si="15"/>
        <v/>
      </c>
      <c r="Z70" s="25" t="str">
        <f t="shared" si="15"/>
        <v/>
      </c>
      <c r="AA70" s="25">
        <f t="shared" si="16"/>
        <v>0</v>
      </c>
      <c r="AB70" s="25">
        <f t="shared" si="16"/>
        <v>6.6613381477509392E-16</v>
      </c>
      <c r="AC70" s="54" t="str">
        <f t="shared" si="17"/>
        <v/>
      </c>
      <c r="AD70" s="25" t="str">
        <f t="shared" si="17"/>
        <v/>
      </c>
      <c r="AF70" s="159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128"/>
      <c r="BC70" s="144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5"/>
      <c r="BO70" s="51"/>
      <c r="BP70" s="156"/>
      <c r="BQ70" s="156"/>
      <c r="BR70" s="156"/>
      <c r="BS70" s="25"/>
      <c r="BT70" s="25"/>
      <c r="BU70" s="25"/>
      <c r="BV70" s="25"/>
      <c r="BW70" s="25"/>
      <c r="BX70" s="25"/>
      <c r="BY70" s="25"/>
      <c r="BZ70" s="25"/>
      <c r="CA70" s="127"/>
      <c r="CB70" s="120"/>
      <c r="CC70" s="120"/>
      <c r="CD70" s="120"/>
      <c r="CE70" s="120"/>
      <c r="CF70" s="120"/>
      <c r="CG70" s="120"/>
      <c r="CH70" s="120"/>
      <c r="CI70" s="120"/>
      <c r="CJ70" s="120"/>
      <c r="CK70" s="120"/>
      <c r="CL70" s="120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128" t="s">
        <v>211</v>
      </c>
      <c r="CY70" s="147">
        <f>MAX(CY$56:CY$57)-CY57</f>
        <v>0</v>
      </c>
      <c r="CZ70" s="51">
        <f t="shared" ref="CZ70:DB70" si="19">MAX(CZ$56:CZ$57)-CZ57</f>
        <v>0</v>
      </c>
      <c r="DA70" s="51">
        <f t="shared" si="19"/>
        <v>0</v>
      </c>
      <c r="DB70" s="51">
        <f t="shared" si="19"/>
        <v>2.8878096712470214E-3</v>
      </c>
      <c r="DC70" s="54">
        <f>AVERAGE(CY70:DB70)</f>
        <v>7.2195241781175534E-4</v>
      </c>
      <c r="DD70" s="25"/>
      <c r="DE70" s="25"/>
      <c r="DF70" s="25"/>
      <c r="DG70" s="122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</row>
    <row r="71" spans="1:139" s="54" customFormat="1" x14ac:dyDescent="0.2">
      <c r="A71" s="25"/>
      <c r="B71" s="127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O71" s="121"/>
      <c r="P71" s="118"/>
      <c r="Q71" s="118"/>
      <c r="R71" s="118"/>
      <c r="S71" s="51" t="s">
        <v>685</v>
      </c>
      <c r="T71" s="54">
        <f t="shared" si="13"/>
        <v>0</v>
      </c>
      <c r="U71" s="25">
        <f t="shared" si="13"/>
        <v>2.2204460492503131E-16</v>
      </c>
      <c r="V71" s="25">
        <f t="shared" si="13"/>
        <v>0</v>
      </c>
      <c r="W71" s="54">
        <f t="shared" si="14"/>
        <v>4.4408920985006262E-16</v>
      </c>
      <c r="X71" s="25">
        <f t="shared" si="14"/>
        <v>0</v>
      </c>
      <c r="Y71" s="54">
        <f t="shared" si="15"/>
        <v>0</v>
      </c>
      <c r="Z71" s="25">
        <f t="shared" si="15"/>
        <v>3.3306690738754696E-16</v>
      </c>
      <c r="AA71" s="25" t="str">
        <f t="shared" si="16"/>
        <v/>
      </c>
      <c r="AB71" s="25" t="str">
        <f t="shared" si="16"/>
        <v/>
      </c>
      <c r="AC71" s="54">
        <f t="shared" si="17"/>
        <v>0</v>
      </c>
      <c r="AD71" s="25">
        <f t="shared" si="17"/>
        <v>0</v>
      </c>
      <c r="AF71" s="159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128"/>
      <c r="BC71" s="127"/>
      <c r="BD71" s="120"/>
      <c r="BE71" s="120"/>
      <c r="BF71" s="120"/>
      <c r="BG71" s="120"/>
      <c r="BH71" s="120"/>
      <c r="BI71" s="120"/>
      <c r="BJ71" s="120"/>
      <c r="BK71" s="120"/>
      <c r="BL71" s="120"/>
      <c r="BM71" s="120"/>
      <c r="BN71" s="120"/>
      <c r="BO71" s="25"/>
      <c r="BP71" s="156"/>
      <c r="BQ71" s="156"/>
      <c r="BR71" s="156"/>
      <c r="BS71" s="25"/>
      <c r="BT71" s="25"/>
      <c r="BU71" s="25"/>
      <c r="BV71" s="25"/>
      <c r="BW71" s="25"/>
      <c r="BX71" s="25"/>
      <c r="BY71" s="25"/>
      <c r="BZ71" s="25"/>
      <c r="CA71" s="127"/>
      <c r="CB71" s="120"/>
      <c r="CC71" s="120"/>
      <c r="CD71" s="120"/>
      <c r="CE71" s="120"/>
      <c r="CF71" s="120"/>
      <c r="CG71" s="120"/>
      <c r="CH71" s="120"/>
      <c r="CI71" s="120"/>
      <c r="CJ71" s="120"/>
      <c r="CK71" s="120"/>
      <c r="CL71" s="120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128"/>
      <c r="CY71" s="147"/>
      <c r="CZ71" s="51"/>
      <c r="DA71" s="51"/>
      <c r="DB71" s="51"/>
      <c r="DC71" s="51"/>
      <c r="DD71" s="25"/>
      <c r="DE71" s="25"/>
      <c r="DF71" s="25"/>
      <c r="DG71" s="122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</row>
    <row r="72" spans="1:139" s="54" customFormat="1" x14ac:dyDescent="0.2">
      <c r="A72" s="25"/>
      <c r="B72" s="127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O72" s="121"/>
      <c r="P72" s="118"/>
      <c r="Q72" s="118"/>
      <c r="R72" s="118"/>
      <c r="S72" s="51" t="s">
        <v>686</v>
      </c>
      <c r="T72" s="54">
        <f t="shared" si="13"/>
        <v>1.1102230246251565E-16</v>
      </c>
      <c r="U72" s="25">
        <f t="shared" si="13"/>
        <v>0</v>
      </c>
      <c r="V72" s="25">
        <f t="shared" si="13"/>
        <v>1.6653345369377348E-16</v>
      </c>
      <c r="W72" s="54">
        <f t="shared" si="14"/>
        <v>0</v>
      </c>
      <c r="X72" s="25">
        <f t="shared" si="14"/>
        <v>1.6653345369377348E-16</v>
      </c>
      <c r="Y72" s="54">
        <f t="shared" si="15"/>
        <v>5.5511151231257827E-17</v>
      </c>
      <c r="Z72" s="25">
        <f t="shared" si="15"/>
        <v>0</v>
      </c>
      <c r="AA72" s="25" t="str">
        <f t="shared" si="16"/>
        <v/>
      </c>
      <c r="AB72" s="25" t="str">
        <f t="shared" si="16"/>
        <v/>
      </c>
      <c r="AC72" s="54">
        <f t="shared" si="17"/>
        <v>0</v>
      </c>
      <c r="AD72" s="25">
        <f t="shared" si="17"/>
        <v>0.11936110461381189</v>
      </c>
      <c r="AF72" s="159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128"/>
      <c r="BC72" s="127"/>
      <c r="BD72" s="120"/>
      <c r="BE72" s="120"/>
      <c r="BF72" s="120"/>
      <c r="BG72" s="120"/>
      <c r="BH72" s="120"/>
      <c r="BI72" s="120"/>
      <c r="BJ72" s="120"/>
      <c r="BK72" s="120"/>
      <c r="BL72" s="120"/>
      <c r="BM72" s="120"/>
      <c r="BN72" s="120"/>
      <c r="BO72" s="25"/>
      <c r="BP72" s="156"/>
      <c r="BQ72" s="156"/>
      <c r="BR72" s="156"/>
      <c r="BS72" s="25"/>
      <c r="BT72" s="25"/>
      <c r="BU72" s="25"/>
      <c r="BV72" s="25"/>
      <c r="BW72" s="25"/>
      <c r="BX72" s="25"/>
      <c r="BY72" s="25"/>
      <c r="BZ72" s="25"/>
      <c r="CA72" s="127"/>
      <c r="CB72" s="120"/>
      <c r="CC72" s="120"/>
      <c r="CD72" s="120"/>
      <c r="CE72" s="120"/>
      <c r="CF72" s="120"/>
      <c r="CG72" s="120"/>
      <c r="CH72" s="120"/>
      <c r="CI72" s="120"/>
      <c r="CJ72" s="120"/>
      <c r="CK72" s="120"/>
      <c r="CL72" s="120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122"/>
      <c r="CZ72" s="25"/>
      <c r="DA72" s="25"/>
      <c r="DB72" s="25"/>
      <c r="DC72" s="25"/>
      <c r="DD72" s="25"/>
      <c r="DE72" s="25"/>
      <c r="DF72" s="25"/>
      <c r="DG72" s="122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</row>
    <row r="73" spans="1:139" s="54" customFormat="1" x14ac:dyDescent="0.2">
      <c r="A73" s="25"/>
      <c r="B73" s="127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O73" s="121"/>
      <c r="P73" s="118"/>
      <c r="Q73" s="118"/>
      <c r="R73" s="118"/>
      <c r="S73" s="51" t="s">
        <v>687</v>
      </c>
      <c r="T73" s="54">
        <f t="shared" si="13"/>
        <v>2.2204460492503131E-16</v>
      </c>
      <c r="U73" s="25">
        <f t="shared" si="13"/>
        <v>0</v>
      </c>
      <c r="V73" s="25">
        <f t="shared" si="13"/>
        <v>2.2204460492503131E-16</v>
      </c>
      <c r="W73" s="54">
        <f t="shared" si="14"/>
        <v>1.1102230246251565E-16</v>
      </c>
      <c r="X73" s="25">
        <f t="shared" si="14"/>
        <v>0</v>
      </c>
      <c r="Y73" s="54">
        <f t="shared" si="15"/>
        <v>3.3306690738754696E-16</v>
      </c>
      <c r="Z73" s="25">
        <f t="shared" si="15"/>
        <v>0</v>
      </c>
      <c r="AA73" s="25">
        <f t="shared" si="16"/>
        <v>5.5511151231257827E-16</v>
      </c>
      <c r="AB73" s="25">
        <f t="shared" si="16"/>
        <v>0</v>
      </c>
      <c r="AC73" s="54">
        <f t="shared" si="17"/>
        <v>4.4408920985006262E-16</v>
      </c>
      <c r="AD73" s="25">
        <f t="shared" si="17"/>
        <v>0</v>
      </c>
      <c r="AF73" s="159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128"/>
      <c r="BC73" s="127"/>
      <c r="BD73" s="120"/>
      <c r="BE73" s="120"/>
      <c r="BF73" s="120"/>
      <c r="BG73" s="120"/>
      <c r="BH73" s="120"/>
      <c r="BI73" s="120"/>
      <c r="BJ73" s="120"/>
      <c r="BK73" s="120"/>
      <c r="BL73" s="120"/>
      <c r="BM73" s="120"/>
      <c r="BN73" s="120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127"/>
      <c r="CB73" s="120"/>
      <c r="CC73" s="120"/>
      <c r="CD73" s="120"/>
      <c r="CE73" s="120"/>
      <c r="CF73" s="120"/>
      <c r="CG73" s="120"/>
      <c r="CH73" s="120"/>
      <c r="CI73" s="120"/>
      <c r="CJ73" s="120"/>
      <c r="CK73" s="120"/>
      <c r="CL73" s="120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128"/>
      <c r="CY73" s="122"/>
      <c r="CZ73" s="25"/>
      <c r="DA73" s="25"/>
      <c r="DB73" s="25"/>
      <c r="DC73" s="25"/>
      <c r="DD73" s="25"/>
      <c r="DE73" s="25"/>
      <c r="DF73" s="25"/>
      <c r="DG73" s="122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</row>
    <row r="74" spans="1:139" s="54" customFormat="1" x14ac:dyDescent="0.2">
      <c r="A74" s="25"/>
      <c r="B74" s="127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O74" s="121"/>
      <c r="P74" s="118"/>
      <c r="Q74" s="118"/>
      <c r="R74" s="118"/>
      <c r="S74" s="51" t="s">
        <v>688</v>
      </c>
      <c r="T74" s="54">
        <f t="shared" si="13"/>
        <v>0</v>
      </c>
      <c r="U74" s="25">
        <f t="shared" si="13"/>
        <v>2.7755575615628914E-17</v>
      </c>
      <c r="V74" s="25">
        <f t="shared" si="13"/>
        <v>2.7755575615628914E-17</v>
      </c>
      <c r="W74" s="54">
        <f t="shared" si="14"/>
        <v>0</v>
      </c>
      <c r="X74" s="25">
        <f t="shared" si="14"/>
        <v>9.7144514654701197E-17</v>
      </c>
      <c r="Y74" s="54">
        <f t="shared" si="15"/>
        <v>2.7755575615628914E-17</v>
      </c>
      <c r="Z74" s="25">
        <f t="shared" si="15"/>
        <v>0</v>
      </c>
      <c r="AA74" s="25">
        <f t="shared" si="16"/>
        <v>0</v>
      </c>
      <c r="AB74" s="25">
        <f t="shared" si="16"/>
        <v>4.4408920985006262E-16</v>
      </c>
      <c r="AC74" s="54">
        <f t="shared" si="17"/>
        <v>0.25313513271982452</v>
      </c>
      <c r="AD74" s="25">
        <f t="shared" si="17"/>
        <v>0</v>
      </c>
      <c r="AF74" s="159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128"/>
      <c r="BC74" s="127"/>
      <c r="BD74" s="120"/>
      <c r="BE74" s="120"/>
      <c r="BF74" s="120"/>
      <c r="BG74" s="120"/>
      <c r="BH74" s="120"/>
      <c r="BI74" s="120"/>
      <c r="BJ74" s="120"/>
      <c r="BK74" s="120"/>
      <c r="BL74" s="120"/>
      <c r="BM74" s="120"/>
      <c r="BN74" s="120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127"/>
      <c r="CB74" s="120"/>
      <c r="CC74" s="120"/>
      <c r="CD74" s="120"/>
      <c r="CE74" s="120"/>
      <c r="CF74" s="120"/>
      <c r="CG74" s="120"/>
      <c r="CH74" s="120"/>
      <c r="CI74" s="120"/>
      <c r="CJ74" s="120"/>
      <c r="CK74" s="120"/>
      <c r="CL74" s="120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128"/>
      <c r="CY74" s="122"/>
      <c r="CZ74" s="25"/>
      <c r="DA74" s="25"/>
      <c r="DB74" s="25"/>
      <c r="DC74" s="25"/>
      <c r="DD74" s="25"/>
      <c r="DE74" s="25"/>
      <c r="DF74" s="25"/>
      <c r="DG74" s="122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</row>
    <row r="75" spans="1:139" s="54" customFormat="1" x14ac:dyDescent="0.2">
      <c r="A75" s="25"/>
      <c r="B75" s="127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O75" s="121"/>
      <c r="P75" s="118"/>
      <c r="Q75" s="118"/>
      <c r="R75" s="118"/>
      <c r="S75" s="51" t="s">
        <v>689</v>
      </c>
      <c r="T75" s="54">
        <f t="shared" si="13"/>
        <v>1.6653345369377348E-16</v>
      </c>
      <c r="U75" s="25">
        <f t="shared" si="13"/>
        <v>0</v>
      </c>
      <c r="V75" s="25">
        <f t="shared" si="13"/>
        <v>1.1102230246251565E-16</v>
      </c>
      <c r="W75" s="54">
        <f t="shared" si="14"/>
        <v>0</v>
      </c>
      <c r="X75" s="25">
        <f t="shared" si="14"/>
        <v>0</v>
      </c>
      <c r="Y75" s="54">
        <f t="shared" si="15"/>
        <v>0</v>
      </c>
      <c r="Z75" s="25">
        <f t="shared" si="15"/>
        <v>0</v>
      </c>
      <c r="AA75" s="25">
        <f t="shared" si="16"/>
        <v>0</v>
      </c>
      <c r="AB75" s="25">
        <f t="shared" si="16"/>
        <v>6.6613381477509392E-16</v>
      </c>
      <c r="AC75" s="54">
        <f t="shared" si="17"/>
        <v>0</v>
      </c>
      <c r="AD75" s="25">
        <f t="shared" si="17"/>
        <v>0.4884932569610132</v>
      </c>
      <c r="AF75" s="159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128"/>
      <c r="BC75" s="127"/>
      <c r="BD75" s="120"/>
      <c r="BE75" s="120"/>
      <c r="BF75" s="120"/>
      <c r="BG75" s="120"/>
      <c r="BH75" s="120"/>
      <c r="BI75" s="120"/>
      <c r="BJ75" s="120"/>
      <c r="BK75" s="120"/>
      <c r="BL75" s="120"/>
      <c r="BM75" s="120"/>
      <c r="BN75" s="120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127"/>
      <c r="CB75" s="120"/>
      <c r="CC75" s="120"/>
      <c r="CD75" s="120"/>
      <c r="CE75" s="120"/>
      <c r="CF75" s="120"/>
      <c r="CG75" s="120"/>
      <c r="CH75" s="120"/>
      <c r="CI75" s="120"/>
      <c r="CJ75" s="120"/>
      <c r="CK75" s="120"/>
      <c r="CL75" s="120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128"/>
      <c r="CY75" s="122"/>
      <c r="CZ75" s="25"/>
      <c r="DA75" s="25"/>
      <c r="DB75" s="25"/>
      <c r="DC75" s="25"/>
      <c r="DD75" s="25"/>
      <c r="DE75" s="25"/>
      <c r="DF75" s="25"/>
      <c r="DG75" s="122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</row>
    <row r="76" spans="1:139" s="54" customFormat="1" x14ac:dyDescent="0.2">
      <c r="A76" s="25"/>
      <c r="B76" s="127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O76" s="121"/>
      <c r="P76" s="118"/>
      <c r="Q76" s="118"/>
      <c r="R76" s="118"/>
      <c r="S76" s="51" t="s">
        <v>690</v>
      </c>
      <c r="T76" s="54">
        <f t="shared" si="13"/>
        <v>1.6653345369377348E-16</v>
      </c>
      <c r="U76" s="25">
        <f t="shared" si="13"/>
        <v>0</v>
      </c>
      <c r="V76" s="25">
        <f t="shared" si="13"/>
        <v>0</v>
      </c>
      <c r="W76" s="54">
        <f t="shared" si="14"/>
        <v>3.8857805861880479E-16</v>
      </c>
      <c r="X76" s="25">
        <f t="shared" si="14"/>
        <v>0</v>
      </c>
      <c r="Y76" s="54">
        <f t="shared" si="15"/>
        <v>0</v>
      </c>
      <c r="Z76" s="25">
        <f t="shared" si="15"/>
        <v>1.1102230246251565E-16</v>
      </c>
      <c r="AA76" s="25">
        <f t="shared" si="16"/>
        <v>0</v>
      </c>
      <c r="AB76" s="25">
        <f t="shared" si="16"/>
        <v>1.1102230246251565E-16</v>
      </c>
      <c r="AC76" s="54">
        <f t="shared" si="17"/>
        <v>0.23197505443417998</v>
      </c>
      <c r="AD76" s="25">
        <f t="shared" si="17"/>
        <v>0</v>
      </c>
      <c r="AF76" s="159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128"/>
      <c r="BC76" s="127"/>
      <c r="BD76" s="120"/>
      <c r="BE76" s="120"/>
      <c r="BF76" s="120"/>
      <c r="BG76" s="120"/>
      <c r="BH76" s="120"/>
      <c r="BI76" s="120"/>
      <c r="BJ76" s="120"/>
      <c r="BK76" s="120"/>
      <c r="BL76" s="120"/>
      <c r="BM76" s="120"/>
      <c r="BN76" s="120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127"/>
      <c r="CB76" s="120"/>
      <c r="CC76" s="120"/>
      <c r="CD76" s="120"/>
      <c r="CE76" s="120"/>
      <c r="CF76" s="120"/>
      <c r="CG76" s="120"/>
      <c r="CH76" s="120"/>
      <c r="CI76" s="120"/>
      <c r="CJ76" s="120"/>
      <c r="CK76" s="120"/>
      <c r="CL76" s="120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128"/>
      <c r="CY76" s="122"/>
      <c r="CZ76" s="25"/>
      <c r="DA76" s="25"/>
      <c r="DB76" s="25"/>
      <c r="DC76" s="25"/>
      <c r="DD76" s="25"/>
      <c r="DE76" s="25"/>
      <c r="DF76" s="25"/>
      <c r="DG76" s="122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</row>
    <row r="77" spans="1:139" s="54" customFormat="1" x14ac:dyDescent="0.2">
      <c r="A77" s="25"/>
      <c r="B77" s="127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O77" s="121"/>
      <c r="P77" s="118"/>
      <c r="Q77" s="118"/>
      <c r="R77" s="118"/>
      <c r="S77" s="51" t="s">
        <v>691</v>
      </c>
      <c r="T77" s="54">
        <f t="shared" si="13"/>
        <v>0</v>
      </c>
      <c r="U77" s="25">
        <f t="shared" si="13"/>
        <v>2.7755575615628914E-17</v>
      </c>
      <c r="V77" s="25">
        <f t="shared" si="13"/>
        <v>0</v>
      </c>
      <c r="W77" s="54">
        <f t="shared" si="14"/>
        <v>0</v>
      </c>
      <c r="X77" s="25">
        <f t="shared" si="14"/>
        <v>2.7755575615628914E-17</v>
      </c>
      <c r="Y77" s="54">
        <f t="shared" si="15"/>
        <v>0</v>
      </c>
      <c r="Z77" s="25">
        <f t="shared" si="15"/>
        <v>0</v>
      </c>
      <c r="AA77" s="25">
        <f t="shared" si="16"/>
        <v>0</v>
      </c>
      <c r="AB77" s="25">
        <f t="shared" si="16"/>
        <v>2.2204460492503131E-16</v>
      </c>
      <c r="AC77" s="54">
        <f t="shared" si="17"/>
        <v>0</v>
      </c>
      <c r="AD77" s="25">
        <f t="shared" si="17"/>
        <v>0.30954060727297456</v>
      </c>
      <c r="AF77" s="159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128"/>
      <c r="BC77" s="127"/>
      <c r="BD77" s="120"/>
      <c r="BE77" s="120"/>
      <c r="BF77" s="120"/>
      <c r="BG77" s="120"/>
      <c r="BH77" s="120"/>
      <c r="BI77" s="120"/>
      <c r="BJ77" s="120"/>
      <c r="BK77" s="120"/>
      <c r="BL77" s="120"/>
      <c r="BM77" s="120"/>
      <c r="BN77" s="120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127"/>
      <c r="CB77" s="120"/>
      <c r="CC77" s="120"/>
      <c r="CD77" s="120"/>
      <c r="CE77" s="120"/>
      <c r="CF77" s="120"/>
      <c r="CG77" s="120"/>
      <c r="CH77" s="120"/>
      <c r="CI77" s="120"/>
      <c r="CJ77" s="120"/>
      <c r="CK77" s="120"/>
      <c r="CL77" s="120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128"/>
      <c r="CY77" s="122"/>
      <c r="CZ77" s="25"/>
      <c r="DA77" s="25"/>
      <c r="DB77" s="25"/>
      <c r="DC77" s="25"/>
      <c r="DD77" s="25"/>
      <c r="DE77" s="25"/>
      <c r="DF77" s="25"/>
      <c r="DG77" s="122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</row>
    <row r="78" spans="1:139" s="54" customFormat="1" x14ac:dyDescent="0.2">
      <c r="A78" s="25"/>
      <c r="B78" s="127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O78" s="121"/>
      <c r="P78" s="118"/>
      <c r="Q78" s="118"/>
      <c r="R78" s="118"/>
      <c r="S78" s="51" t="s">
        <v>692</v>
      </c>
      <c r="T78" s="54">
        <f t="shared" si="13"/>
        <v>0</v>
      </c>
      <c r="U78" s="25">
        <f t="shared" si="13"/>
        <v>0</v>
      </c>
      <c r="V78" s="25">
        <f t="shared" si="13"/>
        <v>-2.7755575615628914E-17</v>
      </c>
      <c r="W78" s="54">
        <f t="shared" si="14"/>
        <v>0</v>
      </c>
      <c r="X78" s="25">
        <f t="shared" si="14"/>
        <v>0</v>
      </c>
      <c r="Y78" s="54">
        <f t="shared" si="15"/>
        <v>0</v>
      </c>
      <c r="Z78" s="25">
        <f t="shared" si="15"/>
        <v>0</v>
      </c>
      <c r="AA78" s="25">
        <f t="shared" si="16"/>
        <v>2.2204460492503131E-16</v>
      </c>
      <c r="AB78" s="25">
        <f t="shared" si="16"/>
        <v>0</v>
      </c>
      <c r="AC78" s="54">
        <f t="shared" si="17"/>
        <v>0.31561212599192801</v>
      </c>
      <c r="AD78" s="25">
        <f t="shared" si="17"/>
        <v>0</v>
      </c>
      <c r="AF78" s="159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128"/>
      <c r="BC78" s="127"/>
      <c r="BD78" s="120"/>
      <c r="BE78" s="120"/>
      <c r="BF78" s="120"/>
      <c r="BG78" s="120"/>
      <c r="BH78" s="120"/>
      <c r="BI78" s="120"/>
      <c r="BJ78" s="120"/>
      <c r="BK78" s="120"/>
      <c r="BL78" s="120"/>
      <c r="BM78" s="120"/>
      <c r="BN78" s="120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127"/>
      <c r="CB78" s="120"/>
      <c r="CC78" s="120"/>
      <c r="CD78" s="120"/>
      <c r="CE78" s="120"/>
      <c r="CF78" s="120"/>
      <c r="CG78" s="120"/>
      <c r="CH78" s="120"/>
      <c r="CI78" s="120"/>
      <c r="CJ78" s="120"/>
      <c r="CK78" s="120"/>
      <c r="CL78" s="120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128"/>
      <c r="CY78" s="122"/>
      <c r="CZ78" s="25"/>
      <c r="DA78" s="25"/>
      <c r="DB78" s="25"/>
      <c r="DC78" s="25"/>
      <c r="DD78" s="25"/>
      <c r="DE78" s="25"/>
      <c r="DF78" s="25"/>
      <c r="DG78" s="122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</row>
    <row r="79" spans="1:139" s="54" customFormat="1" x14ac:dyDescent="0.2">
      <c r="A79" s="25"/>
      <c r="B79" s="127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O79" s="121"/>
      <c r="P79" s="118"/>
      <c r="Q79" s="118"/>
      <c r="R79" s="118"/>
      <c r="S79" s="51" t="s">
        <v>265</v>
      </c>
      <c r="T79" s="54">
        <f t="shared" ref="T79:AD79" si="20">AVERAGE(T69:T78)</f>
        <v>8.3266726846886741E-17</v>
      </c>
      <c r="U79" s="25">
        <f t="shared" si="20"/>
        <v>7.2164496600635178E-17</v>
      </c>
      <c r="V79" s="25">
        <f t="shared" ref="V79" si="21">AVERAGE(V69:V78)</f>
        <v>6.661338147750939E-17</v>
      </c>
      <c r="W79" s="54">
        <f t="shared" ref="W79:X79" si="22">AVERAGE(W69:W78)</f>
        <v>1.0485439677015367E-16</v>
      </c>
      <c r="X79" s="25">
        <f t="shared" si="22"/>
        <v>3.2381504884900401E-17</v>
      </c>
      <c r="Y79" s="54">
        <f t="shared" si="20"/>
        <v>4.6259292692714858E-17</v>
      </c>
      <c r="Z79" s="25">
        <f t="shared" si="20"/>
        <v>6.1679056923619811E-17</v>
      </c>
      <c r="AA79" s="25">
        <f t="shared" ref="AA79:AB79" si="23">AVERAGE(AA69:AA78)</f>
        <v>9.7144514654701197E-17</v>
      </c>
      <c r="AB79" s="25">
        <f t="shared" si="23"/>
        <v>2.7755575615628914E-16</v>
      </c>
      <c r="AC79" s="54">
        <f t="shared" si="20"/>
        <v>8.9267032405852334E-2</v>
      </c>
      <c r="AD79" s="25">
        <f t="shared" si="20"/>
        <v>0.10193277431642217</v>
      </c>
      <c r="AF79" s="153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128"/>
      <c r="BC79" s="127"/>
      <c r="BD79" s="120"/>
      <c r="BE79" s="120"/>
      <c r="BF79" s="120"/>
      <c r="BG79" s="120"/>
      <c r="BH79" s="120"/>
      <c r="BI79" s="120"/>
      <c r="BJ79" s="120"/>
      <c r="BK79" s="120"/>
      <c r="BL79" s="120"/>
      <c r="BM79" s="120"/>
      <c r="BN79" s="120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127"/>
      <c r="CB79" s="120"/>
      <c r="CC79" s="120"/>
      <c r="CD79" s="120"/>
      <c r="CE79" s="120"/>
      <c r="CF79" s="120"/>
      <c r="CG79" s="120"/>
      <c r="CH79" s="120"/>
      <c r="CI79" s="120"/>
      <c r="CJ79" s="120"/>
      <c r="CK79" s="120"/>
      <c r="CL79" s="120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128"/>
      <c r="CY79" s="122"/>
      <c r="CZ79" s="25"/>
      <c r="DA79" s="25"/>
      <c r="DB79" s="25"/>
      <c r="DC79" s="25"/>
      <c r="DD79" s="25"/>
      <c r="DE79" s="25"/>
      <c r="DF79" s="25"/>
      <c r="DG79" s="122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</row>
    <row r="80" spans="1:139" s="10" customFormat="1" x14ac:dyDescent="0.2">
      <c r="A80" s="7"/>
      <c r="B80" s="2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30"/>
      <c r="O80" s="30"/>
      <c r="P80" s="31"/>
      <c r="Q80" s="31"/>
      <c r="R80" s="31"/>
      <c r="S80" s="31"/>
      <c r="T80" s="54"/>
      <c r="U80" s="25"/>
      <c r="V80" s="25"/>
      <c r="W80" s="54"/>
      <c r="X80" s="25"/>
      <c r="Y80" s="54"/>
      <c r="Z80" s="25"/>
      <c r="AA80" s="25"/>
      <c r="AB80" s="25"/>
      <c r="AC80" s="54"/>
      <c r="AD80" s="25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8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18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102"/>
      <c r="CZ80" s="11"/>
      <c r="DA80" s="11"/>
      <c r="DB80" s="11"/>
      <c r="DC80" s="11"/>
      <c r="DD80" s="11"/>
      <c r="DE80" s="11"/>
      <c r="DF80" s="11"/>
      <c r="DG80" s="102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</row>
    <row r="81" spans="1:139" s="10" customFormat="1" x14ac:dyDescent="0.2">
      <c r="A81" s="7"/>
      <c r="B81" s="2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30"/>
      <c r="O81" s="30"/>
      <c r="P81" s="31"/>
      <c r="Q81" s="31"/>
      <c r="R81" s="31"/>
      <c r="S81" s="31"/>
      <c r="T81" s="54"/>
      <c r="U81" s="25"/>
      <c r="V81" s="25"/>
      <c r="W81" s="54"/>
      <c r="X81" s="25"/>
      <c r="Y81" s="54"/>
      <c r="Z81" s="25"/>
      <c r="AA81" s="25"/>
      <c r="AB81" s="25"/>
      <c r="AC81" s="54"/>
      <c r="AD81" s="25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8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18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102"/>
      <c r="CZ81" s="11"/>
      <c r="DA81" s="11"/>
      <c r="DB81" s="11"/>
      <c r="DC81" s="11"/>
      <c r="DD81" s="11"/>
      <c r="DE81" s="11"/>
      <c r="DF81" s="11"/>
      <c r="DG81" s="102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</row>
    <row r="82" spans="1:139" s="10" customFormat="1" x14ac:dyDescent="0.2">
      <c r="A82" s="7"/>
      <c r="B82" s="2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30"/>
      <c r="O82" s="30"/>
      <c r="P82" s="31"/>
      <c r="Q82" s="31"/>
      <c r="R82" s="31"/>
      <c r="S82" s="31"/>
      <c r="T82" s="54"/>
      <c r="U82" s="25"/>
      <c r="V82" s="25"/>
      <c r="W82" s="54"/>
      <c r="X82" s="25"/>
      <c r="Y82" s="54"/>
      <c r="Z82" s="25"/>
      <c r="AA82" s="25"/>
      <c r="AB82" s="25"/>
      <c r="AC82" s="54"/>
      <c r="AD82" s="25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8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18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102"/>
      <c r="CZ82" s="11"/>
      <c r="DA82" s="11"/>
      <c r="DB82" s="11"/>
      <c r="DC82" s="11"/>
      <c r="DD82" s="11"/>
      <c r="DE82" s="11"/>
      <c r="DF82" s="11"/>
      <c r="DG82" s="102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</row>
    <row r="83" spans="1:139" s="10" customFormat="1" x14ac:dyDescent="0.2">
      <c r="A83" s="7"/>
      <c r="B83" s="2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30"/>
      <c r="O83" s="30"/>
      <c r="P83" s="31"/>
      <c r="Q83" s="31"/>
      <c r="R83" s="31"/>
      <c r="S83" s="31"/>
      <c r="T83" s="54"/>
      <c r="U83" s="25"/>
      <c r="V83" s="25"/>
      <c r="W83" s="54"/>
      <c r="X83" s="25"/>
      <c r="Y83" s="54"/>
      <c r="Z83" s="25"/>
      <c r="AA83" s="25"/>
      <c r="AB83" s="25"/>
      <c r="AC83" s="54"/>
      <c r="AD83" s="25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8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18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102"/>
      <c r="CZ83" s="11"/>
      <c r="DA83" s="11"/>
      <c r="DB83" s="11"/>
      <c r="DC83" s="11"/>
      <c r="DD83" s="11"/>
      <c r="DE83" s="11"/>
      <c r="DF83" s="11"/>
      <c r="DG83" s="102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</row>
    <row r="84" spans="1:139" s="10" customFormat="1" x14ac:dyDescent="0.2">
      <c r="A84" s="7"/>
      <c r="B84" s="2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30"/>
      <c r="O84" s="30"/>
      <c r="P84" s="31"/>
      <c r="Q84" s="31"/>
      <c r="R84" s="31"/>
      <c r="S84" s="31"/>
      <c r="T84" s="54"/>
      <c r="U84" s="25"/>
      <c r="V84" s="25"/>
      <c r="W84" s="54"/>
      <c r="X84" s="25"/>
      <c r="Y84" s="54"/>
      <c r="Z84" s="25"/>
      <c r="AA84" s="25"/>
      <c r="AB84" s="25"/>
      <c r="AC84" s="54"/>
      <c r="AD84" s="25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8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18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102"/>
      <c r="CZ84" s="11"/>
      <c r="DA84" s="11"/>
      <c r="DB84" s="11"/>
      <c r="DC84" s="11"/>
      <c r="DD84" s="11"/>
      <c r="DE84" s="11"/>
      <c r="DF84" s="11"/>
      <c r="DG84" s="102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</row>
    <row r="85" spans="1:139" s="10" customFormat="1" x14ac:dyDescent="0.2">
      <c r="A85" s="7"/>
      <c r="B85" s="2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30"/>
      <c r="O85" s="30"/>
      <c r="P85" s="31"/>
      <c r="Q85" s="31"/>
      <c r="R85" s="31"/>
      <c r="S85" s="31"/>
      <c r="T85" s="54"/>
      <c r="U85" s="25"/>
      <c r="V85" s="25"/>
      <c r="W85" s="54"/>
      <c r="X85" s="25"/>
      <c r="Y85" s="54"/>
      <c r="Z85" s="25"/>
      <c r="AA85" s="25"/>
      <c r="AB85" s="25"/>
      <c r="AC85" s="54"/>
      <c r="AD85" s="25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8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18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102"/>
      <c r="CZ85" s="11"/>
      <c r="DA85" s="11"/>
      <c r="DB85" s="11"/>
      <c r="DC85" s="11"/>
      <c r="DD85" s="11"/>
      <c r="DE85" s="11"/>
      <c r="DF85" s="11"/>
      <c r="DG85" s="102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</row>
    <row r="86" spans="1:139" s="10" customFormat="1" x14ac:dyDescent="0.2">
      <c r="A86" s="7"/>
      <c r="B86" s="2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30"/>
      <c r="O86" s="30"/>
      <c r="P86" s="31"/>
      <c r="Q86" s="31"/>
      <c r="R86" s="31"/>
      <c r="S86" s="31"/>
      <c r="T86" s="54"/>
      <c r="U86" s="25"/>
      <c r="V86" s="25"/>
      <c r="W86" s="54"/>
      <c r="X86" s="25"/>
      <c r="Y86" s="54"/>
      <c r="Z86" s="25"/>
      <c r="AA86" s="25"/>
      <c r="AB86" s="25"/>
      <c r="AC86" s="54"/>
      <c r="AD86" s="25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8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18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102"/>
      <c r="CZ86" s="11"/>
      <c r="DA86" s="11"/>
      <c r="DB86" s="11"/>
      <c r="DC86" s="11"/>
      <c r="DD86" s="11"/>
      <c r="DE86" s="11"/>
      <c r="DF86" s="11"/>
      <c r="DG86" s="102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</row>
    <row r="87" spans="1:139" s="10" customFormat="1" x14ac:dyDescent="0.2">
      <c r="A87" s="7"/>
      <c r="B87" s="2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30"/>
      <c r="O87" s="30"/>
      <c r="P87" s="31"/>
      <c r="Q87" s="31"/>
      <c r="R87" s="31"/>
      <c r="S87" s="31"/>
      <c r="T87" s="54"/>
      <c r="U87" s="25"/>
      <c r="V87" s="25"/>
      <c r="W87" s="54"/>
      <c r="X87" s="25"/>
      <c r="Y87" s="54"/>
      <c r="Z87" s="25"/>
      <c r="AA87" s="25"/>
      <c r="AB87" s="25"/>
      <c r="AC87" s="54"/>
      <c r="AD87" s="25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8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18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102"/>
      <c r="CZ87" s="11"/>
      <c r="DA87" s="11"/>
      <c r="DB87" s="11"/>
      <c r="DC87" s="11"/>
      <c r="DD87" s="11"/>
      <c r="DE87" s="11"/>
      <c r="DF87" s="11"/>
      <c r="DG87" s="102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</row>
    <row r="88" spans="1:139" s="10" customFormat="1" x14ac:dyDescent="0.2">
      <c r="A88" s="7"/>
      <c r="B88" s="2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30"/>
      <c r="O88" s="30"/>
      <c r="P88" s="31"/>
      <c r="Q88" s="31"/>
      <c r="R88" s="31"/>
      <c r="S88" s="31"/>
      <c r="T88" s="54"/>
      <c r="U88" s="25"/>
      <c r="V88" s="25"/>
      <c r="W88" s="54"/>
      <c r="X88" s="25"/>
      <c r="Y88" s="54"/>
      <c r="Z88" s="25"/>
      <c r="AA88" s="25"/>
      <c r="AB88" s="25"/>
      <c r="AC88" s="54"/>
      <c r="AD88" s="25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8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18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102"/>
      <c r="CZ88" s="11"/>
      <c r="DA88" s="11"/>
      <c r="DB88" s="11"/>
      <c r="DC88" s="11"/>
      <c r="DD88" s="11"/>
      <c r="DE88" s="11"/>
      <c r="DF88" s="11"/>
      <c r="DG88" s="102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</row>
    <row r="89" spans="1:139" s="10" customFormat="1" x14ac:dyDescent="0.2">
      <c r="A89" s="7"/>
      <c r="B89" s="2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30"/>
      <c r="O89" s="30"/>
      <c r="P89" s="31"/>
      <c r="Q89" s="31"/>
      <c r="R89" s="31"/>
      <c r="S89" s="31"/>
      <c r="T89" s="54"/>
      <c r="U89" s="25"/>
      <c r="V89" s="25"/>
      <c r="W89" s="54"/>
      <c r="X89" s="25"/>
      <c r="Y89" s="54"/>
      <c r="Z89" s="25"/>
      <c r="AA89" s="25"/>
      <c r="AB89" s="25"/>
      <c r="AC89" s="54"/>
      <c r="AD89" s="25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8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18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102"/>
      <c r="CZ89" s="11"/>
      <c r="DA89" s="11"/>
      <c r="DB89" s="11"/>
      <c r="DC89" s="11"/>
      <c r="DD89" s="11"/>
      <c r="DE89" s="11"/>
      <c r="DF89" s="11"/>
      <c r="DG89" s="102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</row>
    <row r="90" spans="1:139" s="10" customFormat="1" x14ac:dyDescent="0.2">
      <c r="A90" s="7"/>
      <c r="B90" s="2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30"/>
      <c r="O90" s="30"/>
      <c r="P90" s="31"/>
      <c r="Q90" s="31"/>
      <c r="R90" s="31"/>
      <c r="S90" s="31"/>
      <c r="T90" s="54"/>
      <c r="U90" s="25"/>
      <c r="V90" s="25"/>
      <c r="W90" s="54"/>
      <c r="X90" s="25"/>
      <c r="Y90" s="54"/>
      <c r="Z90" s="25"/>
      <c r="AA90" s="25"/>
      <c r="AB90" s="25"/>
      <c r="AC90" s="54"/>
      <c r="AD90" s="25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8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18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102"/>
      <c r="CZ90" s="11"/>
      <c r="DA90" s="11"/>
      <c r="DB90" s="11"/>
      <c r="DC90" s="11"/>
      <c r="DD90" s="11"/>
      <c r="DE90" s="11"/>
      <c r="DF90" s="11"/>
      <c r="DG90" s="102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</row>
    <row r="91" spans="1:139" s="10" customFormat="1" x14ac:dyDescent="0.2">
      <c r="A91" s="7"/>
      <c r="B91" s="2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30"/>
      <c r="O91" s="30"/>
      <c r="P91" s="31"/>
      <c r="Q91" s="31"/>
      <c r="R91" s="31"/>
      <c r="S91" s="31"/>
      <c r="T91" s="54"/>
      <c r="U91" s="25"/>
      <c r="V91" s="25"/>
      <c r="W91" s="54"/>
      <c r="X91" s="25"/>
      <c r="Y91" s="54"/>
      <c r="Z91" s="25"/>
      <c r="AA91" s="25"/>
      <c r="AB91" s="25"/>
      <c r="AC91" s="54"/>
      <c r="AD91" s="25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8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18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102"/>
      <c r="CZ91" s="11"/>
      <c r="DA91" s="11"/>
      <c r="DB91" s="11"/>
      <c r="DC91" s="11"/>
      <c r="DD91" s="11"/>
      <c r="DE91" s="11"/>
      <c r="DF91" s="11"/>
      <c r="DG91" s="102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</row>
    <row r="92" spans="1:139" s="10" customFormat="1" x14ac:dyDescent="0.2">
      <c r="A92" s="7"/>
      <c r="B92" s="2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30"/>
      <c r="O92" s="30"/>
      <c r="P92" s="31"/>
      <c r="Q92" s="31"/>
      <c r="R92" s="31"/>
      <c r="S92" s="31"/>
      <c r="T92" s="54"/>
      <c r="U92" s="25"/>
      <c r="V92" s="25"/>
      <c r="W92" s="54"/>
      <c r="X92" s="25"/>
      <c r="Y92" s="54"/>
      <c r="Z92" s="25"/>
      <c r="AA92" s="25"/>
      <c r="AB92" s="25"/>
      <c r="AC92" s="54"/>
      <c r="AD92" s="25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8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18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102"/>
      <c r="CZ92" s="11"/>
      <c r="DA92" s="11"/>
      <c r="DB92" s="11"/>
      <c r="DC92" s="11"/>
      <c r="DD92" s="11"/>
      <c r="DE92" s="11"/>
      <c r="DF92" s="11"/>
      <c r="DG92" s="102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</row>
    <row r="93" spans="1:139" s="10" customFormat="1" x14ac:dyDescent="0.2">
      <c r="A93" s="7"/>
      <c r="B93" s="2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30"/>
      <c r="O93" s="30"/>
      <c r="P93" s="31"/>
      <c r="Q93" s="31"/>
      <c r="R93" s="31"/>
      <c r="S93" s="31"/>
      <c r="T93" s="54"/>
      <c r="U93" s="25"/>
      <c r="V93" s="25"/>
      <c r="W93" s="54"/>
      <c r="X93" s="25"/>
      <c r="Y93" s="54"/>
      <c r="Z93" s="25"/>
      <c r="AA93" s="25"/>
      <c r="AB93" s="25"/>
      <c r="AC93" s="54"/>
      <c r="AD93" s="25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8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18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102"/>
      <c r="CZ93" s="11"/>
      <c r="DA93" s="11"/>
      <c r="DB93" s="11"/>
      <c r="DC93" s="11"/>
      <c r="DD93" s="11"/>
      <c r="DE93" s="11"/>
      <c r="DF93" s="11"/>
      <c r="DG93" s="102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</row>
    <row r="94" spans="1:139" s="10" customFormat="1" x14ac:dyDescent="0.2">
      <c r="A94" s="7"/>
      <c r="B94" s="2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30"/>
      <c r="O94" s="30"/>
      <c r="P94" s="31"/>
      <c r="Q94" s="31"/>
      <c r="R94" s="31"/>
      <c r="S94" s="31"/>
      <c r="T94" s="54"/>
      <c r="U94" s="25"/>
      <c r="V94" s="25"/>
      <c r="W94" s="54"/>
      <c r="X94" s="25"/>
      <c r="Y94" s="54"/>
      <c r="Z94" s="25"/>
      <c r="AA94" s="25"/>
      <c r="AB94" s="25"/>
      <c r="AC94" s="54"/>
      <c r="AD94" s="25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8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18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102"/>
      <c r="CZ94" s="11"/>
      <c r="DA94" s="11"/>
      <c r="DB94" s="11"/>
      <c r="DC94" s="11"/>
      <c r="DD94" s="11"/>
      <c r="DE94" s="11"/>
      <c r="DF94" s="11"/>
      <c r="DG94" s="102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</row>
    <row r="95" spans="1:139" s="10" customFormat="1" x14ac:dyDescent="0.2">
      <c r="A95" s="7"/>
      <c r="B95" s="2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30"/>
      <c r="O95" s="30"/>
      <c r="P95" s="31"/>
      <c r="Q95" s="31"/>
      <c r="R95" s="31"/>
      <c r="S95" s="31"/>
      <c r="T95" s="54"/>
      <c r="U95" s="25"/>
      <c r="V95" s="25"/>
      <c r="W95" s="54"/>
      <c r="X95" s="25"/>
      <c r="Y95" s="54"/>
      <c r="Z95" s="25"/>
      <c r="AA95" s="25"/>
      <c r="AB95" s="25"/>
      <c r="AC95" s="54"/>
      <c r="AD95" s="25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8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18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102"/>
      <c r="CZ95" s="11"/>
      <c r="DA95" s="11"/>
      <c r="DB95" s="11"/>
      <c r="DC95" s="11"/>
      <c r="DD95" s="11"/>
      <c r="DE95" s="11"/>
      <c r="DF95" s="11"/>
      <c r="DG95" s="102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</row>
    <row r="96" spans="1:139" x14ac:dyDescent="0.2">
      <c r="AE96" s="10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</row>
    <row r="97" spans="1:139" x14ac:dyDescent="0.2">
      <c r="AE97" s="10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</row>
    <row r="98" spans="1:139" x14ac:dyDescent="0.2">
      <c r="AE98" s="10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</row>
    <row r="99" spans="1:139" x14ac:dyDescent="0.2">
      <c r="AE99" s="10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</row>
    <row r="100" spans="1:139" x14ac:dyDescent="0.2">
      <c r="AE100" s="10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</row>
    <row r="101" spans="1:139" x14ac:dyDescent="0.2">
      <c r="AE101" s="10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</row>
    <row r="102" spans="1:139" x14ac:dyDescent="0.2">
      <c r="AE102" s="10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</row>
    <row r="103" spans="1:139" x14ac:dyDescent="0.2">
      <c r="AE103" s="10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</row>
    <row r="104" spans="1:139" x14ac:dyDescent="0.2">
      <c r="AE104" s="10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</row>
    <row r="105" spans="1:139" x14ac:dyDescent="0.2">
      <c r="AE105" s="10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</row>
    <row r="106" spans="1:139" x14ac:dyDescent="0.2">
      <c r="AE106" s="10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</row>
    <row r="107" spans="1:139" x14ac:dyDescent="0.2">
      <c r="AE107" s="10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</row>
    <row r="108" spans="1:139" x14ac:dyDescent="0.2">
      <c r="AE108" s="10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</row>
    <row r="109" spans="1:139" s="8" customFormat="1" x14ac:dyDescent="0.2">
      <c r="A109" s="7"/>
      <c r="B109" s="2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32"/>
      <c r="O109" s="32"/>
      <c r="P109" s="33"/>
      <c r="Q109" s="33"/>
      <c r="R109" s="33"/>
      <c r="S109" s="33"/>
      <c r="T109" s="62"/>
      <c r="U109" s="26"/>
      <c r="V109" s="26"/>
      <c r="W109" s="62"/>
      <c r="X109" s="26"/>
      <c r="Y109" s="62"/>
      <c r="Z109" s="26"/>
      <c r="AA109" s="26"/>
      <c r="AB109" s="26"/>
      <c r="AC109" s="62"/>
      <c r="AD109" s="26"/>
      <c r="AE109" s="12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8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CA109" s="18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Y109" s="101"/>
      <c r="DG109" s="101"/>
    </row>
    <row r="110" spans="1:139" s="8" customFormat="1" x14ac:dyDescent="0.2">
      <c r="A110" s="7"/>
      <c r="B110" s="2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32"/>
      <c r="O110" s="32"/>
      <c r="P110" s="33"/>
      <c r="Q110" s="33"/>
      <c r="R110" s="33"/>
      <c r="S110" s="33"/>
      <c r="T110" s="62"/>
      <c r="U110" s="26"/>
      <c r="V110" s="26"/>
      <c r="W110" s="62"/>
      <c r="X110" s="26"/>
      <c r="Y110" s="62"/>
      <c r="Z110" s="26"/>
      <c r="AA110" s="26"/>
      <c r="AB110" s="26"/>
      <c r="AC110" s="62"/>
      <c r="AD110" s="26"/>
      <c r="AE110" s="12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8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CA110" s="18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Y110" s="101"/>
      <c r="DG110" s="101"/>
    </row>
    <row r="111" spans="1:139" x14ac:dyDescent="0.2">
      <c r="AE111" s="10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</row>
    <row r="112" spans="1:139" s="10" customFormat="1" x14ac:dyDescent="0.2">
      <c r="A112" s="7"/>
      <c r="B112" s="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30"/>
      <c r="O112" s="30"/>
      <c r="P112" s="31"/>
      <c r="Q112" s="31"/>
      <c r="R112" s="31"/>
      <c r="S112" s="31"/>
      <c r="T112" s="54"/>
      <c r="U112" s="25"/>
      <c r="V112" s="25"/>
      <c r="W112" s="54"/>
      <c r="X112" s="25"/>
      <c r="Y112" s="54"/>
      <c r="Z112" s="25"/>
      <c r="AA112" s="25"/>
      <c r="AB112" s="25"/>
      <c r="AC112" s="54"/>
      <c r="AD112" s="25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8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18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102"/>
      <c r="CZ112" s="11"/>
      <c r="DA112" s="11"/>
      <c r="DB112" s="11"/>
      <c r="DC112" s="11"/>
      <c r="DD112" s="11"/>
      <c r="DE112" s="11"/>
      <c r="DF112" s="11"/>
      <c r="DG112" s="102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</row>
    <row r="113" spans="1:139" s="10" customFormat="1" x14ac:dyDescent="0.2">
      <c r="A113" s="7"/>
      <c r="B113" s="2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30"/>
      <c r="O113" s="30"/>
      <c r="P113" s="31"/>
      <c r="Q113" s="31"/>
      <c r="R113" s="31"/>
      <c r="S113" s="31"/>
      <c r="T113" s="54"/>
      <c r="U113" s="25"/>
      <c r="V113" s="25"/>
      <c r="W113" s="54"/>
      <c r="X113" s="25"/>
      <c r="Y113" s="54"/>
      <c r="Z113" s="25"/>
      <c r="AA113" s="25"/>
      <c r="AB113" s="25"/>
      <c r="AC113" s="54"/>
      <c r="AD113" s="25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8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18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102"/>
      <c r="CZ113" s="11"/>
      <c r="DA113" s="11"/>
      <c r="DB113" s="11"/>
      <c r="DC113" s="11"/>
      <c r="DD113" s="11"/>
      <c r="DE113" s="11"/>
      <c r="DF113" s="11"/>
      <c r="DG113" s="102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</row>
    <row r="114" spans="1:139" s="10" customFormat="1" x14ac:dyDescent="0.2">
      <c r="A114" s="7"/>
      <c r="B114" s="2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30"/>
      <c r="O114" s="30"/>
      <c r="P114" s="31"/>
      <c r="Q114" s="31"/>
      <c r="R114" s="31"/>
      <c r="S114" s="31"/>
      <c r="T114" s="54"/>
      <c r="U114" s="25"/>
      <c r="V114" s="25"/>
      <c r="W114" s="54"/>
      <c r="X114" s="25"/>
      <c r="Y114" s="54"/>
      <c r="Z114" s="25"/>
      <c r="AA114" s="25"/>
      <c r="AB114" s="25"/>
      <c r="AC114" s="54"/>
      <c r="AD114" s="25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8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18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102"/>
      <c r="CZ114" s="11"/>
      <c r="DA114" s="11"/>
      <c r="DB114" s="11"/>
      <c r="DC114" s="11"/>
      <c r="DD114" s="11"/>
      <c r="DE114" s="11"/>
      <c r="DF114" s="11"/>
      <c r="DG114" s="102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</row>
    <row r="115" spans="1:139" s="10" customFormat="1" x14ac:dyDescent="0.2">
      <c r="A115" s="7"/>
      <c r="B115" s="2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30"/>
      <c r="O115" s="30"/>
      <c r="P115" s="31"/>
      <c r="Q115" s="31"/>
      <c r="R115" s="31"/>
      <c r="S115" s="31"/>
      <c r="T115" s="54"/>
      <c r="U115" s="25"/>
      <c r="V115" s="25"/>
      <c r="W115" s="54"/>
      <c r="X115" s="25"/>
      <c r="Y115" s="54"/>
      <c r="Z115" s="25"/>
      <c r="AA115" s="25"/>
      <c r="AB115" s="25"/>
      <c r="AC115" s="54"/>
      <c r="AD115" s="25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8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18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102"/>
      <c r="CZ115" s="11"/>
      <c r="DA115" s="11"/>
      <c r="DB115" s="11"/>
      <c r="DC115" s="11"/>
      <c r="DD115" s="11"/>
      <c r="DE115" s="11"/>
      <c r="DF115" s="11"/>
      <c r="DG115" s="102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</row>
    <row r="116" spans="1:139" s="10" customFormat="1" x14ac:dyDescent="0.2">
      <c r="A116" s="7"/>
      <c r="B116" s="2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30"/>
      <c r="O116" s="30"/>
      <c r="P116" s="31"/>
      <c r="Q116" s="31"/>
      <c r="R116" s="31"/>
      <c r="S116" s="31"/>
      <c r="T116" s="54"/>
      <c r="U116" s="25"/>
      <c r="V116" s="25"/>
      <c r="W116" s="54"/>
      <c r="X116" s="25"/>
      <c r="Y116" s="54"/>
      <c r="Z116" s="25"/>
      <c r="AA116" s="25"/>
      <c r="AB116" s="25"/>
      <c r="AC116" s="54"/>
      <c r="AD116" s="25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8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18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102"/>
      <c r="CZ116" s="11"/>
      <c r="DA116" s="11"/>
      <c r="DB116" s="11"/>
      <c r="DC116" s="11"/>
      <c r="DD116" s="11"/>
      <c r="DE116" s="11"/>
      <c r="DF116" s="11"/>
      <c r="DG116" s="102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</row>
    <row r="117" spans="1:139" s="10" customFormat="1" x14ac:dyDescent="0.2">
      <c r="A117" s="7"/>
      <c r="B117" s="2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30"/>
      <c r="O117" s="30"/>
      <c r="P117" s="31"/>
      <c r="Q117" s="31"/>
      <c r="R117" s="31"/>
      <c r="S117" s="31"/>
      <c r="T117" s="54"/>
      <c r="U117" s="25"/>
      <c r="V117" s="25"/>
      <c r="W117" s="54"/>
      <c r="X117" s="25"/>
      <c r="Y117" s="54"/>
      <c r="Z117" s="25"/>
      <c r="AA117" s="25"/>
      <c r="AB117" s="25"/>
      <c r="AC117" s="54"/>
      <c r="AD117" s="25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8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18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102"/>
      <c r="CZ117" s="11"/>
      <c r="DA117" s="11"/>
      <c r="DB117" s="11"/>
      <c r="DC117" s="11"/>
      <c r="DD117" s="11"/>
      <c r="DE117" s="11"/>
      <c r="DF117" s="11"/>
      <c r="DG117" s="102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</row>
    <row r="118" spans="1:139" s="10" customFormat="1" x14ac:dyDescent="0.2">
      <c r="A118" s="7"/>
      <c r="B118" s="2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30"/>
      <c r="O118" s="30"/>
      <c r="P118" s="31"/>
      <c r="Q118" s="31"/>
      <c r="R118" s="31"/>
      <c r="S118" s="31"/>
      <c r="T118" s="54"/>
      <c r="U118" s="25"/>
      <c r="V118" s="25"/>
      <c r="W118" s="54"/>
      <c r="X118" s="25"/>
      <c r="Y118" s="54"/>
      <c r="Z118" s="25"/>
      <c r="AA118" s="25"/>
      <c r="AB118" s="25"/>
      <c r="AC118" s="54"/>
      <c r="AD118" s="25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8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18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102"/>
      <c r="CZ118" s="11"/>
      <c r="DA118" s="11"/>
      <c r="DB118" s="11"/>
      <c r="DC118" s="11"/>
      <c r="DD118" s="11"/>
      <c r="DE118" s="11"/>
      <c r="DF118" s="11"/>
      <c r="DG118" s="102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</row>
    <row r="119" spans="1:139" s="10" customFormat="1" x14ac:dyDescent="0.2">
      <c r="A119" s="7"/>
      <c r="B119" s="2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30"/>
      <c r="O119" s="30"/>
      <c r="P119" s="31"/>
      <c r="Q119" s="31"/>
      <c r="R119" s="31"/>
      <c r="S119" s="31"/>
      <c r="T119" s="54"/>
      <c r="U119" s="25"/>
      <c r="V119" s="25"/>
      <c r="W119" s="54"/>
      <c r="X119" s="25"/>
      <c r="Y119" s="54"/>
      <c r="Z119" s="25"/>
      <c r="AA119" s="25"/>
      <c r="AB119" s="25"/>
      <c r="AC119" s="54"/>
      <c r="AD119" s="25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8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18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102"/>
      <c r="CZ119" s="11"/>
      <c r="DA119" s="11"/>
      <c r="DB119" s="11"/>
      <c r="DC119" s="11"/>
      <c r="DD119" s="11"/>
      <c r="DE119" s="11"/>
      <c r="DF119" s="11"/>
      <c r="DG119" s="102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</row>
    <row r="120" spans="1:139" s="10" customFormat="1" x14ac:dyDescent="0.2">
      <c r="A120" s="7"/>
      <c r="B120" s="2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30"/>
      <c r="O120" s="30"/>
      <c r="P120" s="31"/>
      <c r="Q120" s="31"/>
      <c r="R120" s="31"/>
      <c r="S120" s="31"/>
      <c r="T120" s="54"/>
      <c r="U120" s="25"/>
      <c r="V120" s="25"/>
      <c r="W120" s="54"/>
      <c r="X120" s="25"/>
      <c r="Y120" s="54"/>
      <c r="Z120" s="25"/>
      <c r="AA120" s="25"/>
      <c r="AB120" s="25"/>
      <c r="AC120" s="54"/>
      <c r="AD120" s="25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8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18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102"/>
      <c r="CZ120" s="11"/>
      <c r="DA120" s="11"/>
      <c r="DB120" s="11"/>
      <c r="DC120" s="11"/>
      <c r="DD120" s="11"/>
      <c r="DE120" s="11"/>
      <c r="DF120" s="11"/>
      <c r="DG120" s="102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</row>
    <row r="135" spans="1:139" s="12" customFormat="1" x14ac:dyDescent="0.2">
      <c r="A135" s="7"/>
      <c r="B135" s="6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34"/>
      <c r="O135" s="34"/>
      <c r="P135" s="35"/>
      <c r="Q135" s="35"/>
      <c r="R135" s="35"/>
      <c r="S135" s="35"/>
      <c r="T135" s="62"/>
      <c r="U135" s="26"/>
      <c r="V135" s="26"/>
      <c r="W135" s="62"/>
      <c r="X135" s="26"/>
      <c r="Y135" s="62"/>
      <c r="Z135" s="26"/>
      <c r="AA135" s="26"/>
      <c r="AB135" s="26"/>
      <c r="AC135" s="62"/>
      <c r="AD135" s="26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21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21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103"/>
      <c r="CZ135" s="13"/>
      <c r="DA135" s="13"/>
      <c r="DB135" s="13"/>
      <c r="DC135" s="13"/>
      <c r="DD135" s="13"/>
      <c r="DE135" s="13"/>
      <c r="DF135" s="13"/>
      <c r="DG135" s="10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</row>
    <row r="136" spans="1:139" s="12" customFormat="1" x14ac:dyDescent="0.2">
      <c r="A136" s="7"/>
      <c r="B136" s="6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34"/>
      <c r="O136" s="34"/>
      <c r="P136" s="35"/>
      <c r="Q136" s="35"/>
      <c r="R136" s="35"/>
      <c r="S136" s="35"/>
      <c r="T136" s="62"/>
      <c r="U136" s="26"/>
      <c r="V136" s="26"/>
      <c r="W136" s="62"/>
      <c r="X136" s="26"/>
      <c r="Y136" s="62"/>
      <c r="Z136" s="26"/>
      <c r="AA136" s="26"/>
      <c r="AB136" s="26"/>
      <c r="AC136" s="62"/>
      <c r="AD136" s="26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21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21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103"/>
      <c r="CZ136" s="13"/>
      <c r="DA136" s="13"/>
      <c r="DB136" s="13"/>
      <c r="DC136" s="13"/>
      <c r="DD136" s="13"/>
      <c r="DE136" s="13"/>
      <c r="DF136" s="13"/>
      <c r="DG136" s="10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</row>
    <row r="137" spans="1:139" s="12" customFormat="1" x14ac:dyDescent="0.2">
      <c r="A137" s="7"/>
      <c r="B137" s="6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34"/>
      <c r="O137" s="34"/>
      <c r="P137" s="35"/>
      <c r="Q137" s="35"/>
      <c r="R137" s="35"/>
      <c r="S137" s="35"/>
      <c r="T137" s="62"/>
      <c r="U137" s="26"/>
      <c r="V137" s="26"/>
      <c r="W137" s="62"/>
      <c r="X137" s="26"/>
      <c r="Y137" s="62"/>
      <c r="Z137" s="26"/>
      <c r="AA137" s="26"/>
      <c r="AB137" s="26"/>
      <c r="AC137" s="62"/>
      <c r="AD137" s="26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21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21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103"/>
      <c r="CZ137" s="13"/>
      <c r="DA137" s="13"/>
      <c r="DB137" s="13"/>
      <c r="DC137" s="13"/>
      <c r="DD137" s="13"/>
      <c r="DE137" s="13"/>
      <c r="DF137" s="13"/>
      <c r="DG137" s="10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</row>
    <row r="138" spans="1:139" s="12" customFormat="1" x14ac:dyDescent="0.2">
      <c r="A138" s="7"/>
      <c r="B138" s="6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34"/>
      <c r="O138" s="34"/>
      <c r="P138" s="35"/>
      <c r="Q138" s="35"/>
      <c r="R138" s="35"/>
      <c r="S138" s="35"/>
      <c r="T138" s="62"/>
      <c r="U138" s="26"/>
      <c r="V138" s="26"/>
      <c r="W138" s="62"/>
      <c r="X138" s="26"/>
      <c r="Y138" s="62"/>
      <c r="Z138" s="26"/>
      <c r="AA138" s="26"/>
      <c r="AB138" s="26"/>
      <c r="AC138" s="62"/>
      <c r="AD138" s="26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21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21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103"/>
      <c r="CZ138" s="13"/>
      <c r="DA138" s="13"/>
      <c r="DB138" s="13"/>
      <c r="DC138" s="13"/>
      <c r="DD138" s="13"/>
      <c r="DE138" s="13"/>
      <c r="DF138" s="13"/>
      <c r="DG138" s="10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</row>
    <row r="139" spans="1:139" s="12" customFormat="1" x14ac:dyDescent="0.2">
      <c r="A139" s="7"/>
      <c r="B139" s="6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34"/>
      <c r="O139" s="34"/>
      <c r="P139" s="35"/>
      <c r="Q139" s="35"/>
      <c r="R139" s="35"/>
      <c r="S139" s="35"/>
      <c r="T139" s="62"/>
      <c r="U139" s="26"/>
      <c r="V139" s="26"/>
      <c r="W139" s="62"/>
      <c r="X139" s="26"/>
      <c r="Y139" s="62"/>
      <c r="Z139" s="26"/>
      <c r="AA139" s="26"/>
      <c r="AB139" s="26"/>
      <c r="AC139" s="62"/>
      <c r="AD139" s="26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21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21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103"/>
      <c r="CZ139" s="13"/>
      <c r="DA139" s="13"/>
      <c r="DB139" s="13"/>
      <c r="DC139" s="13"/>
      <c r="DD139" s="13"/>
      <c r="DE139" s="13"/>
      <c r="DF139" s="13"/>
      <c r="DG139" s="10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</row>
    <row r="140" spans="1:139" s="12" customFormat="1" x14ac:dyDescent="0.2">
      <c r="A140" s="7"/>
      <c r="B140" s="6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34"/>
      <c r="O140" s="34"/>
      <c r="P140" s="35"/>
      <c r="Q140" s="35"/>
      <c r="R140" s="35"/>
      <c r="S140" s="35"/>
      <c r="T140" s="62"/>
      <c r="U140" s="26"/>
      <c r="V140" s="26"/>
      <c r="W140" s="62"/>
      <c r="X140" s="26"/>
      <c r="Y140" s="62"/>
      <c r="Z140" s="26"/>
      <c r="AA140" s="26"/>
      <c r="AB140" s="26"/>
      <c r="AC140" s="62"/>
      <c r="AD140" s="26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21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21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103"/>
      <c r="CZ140" s="13"/>
      <c r="DA140" s="13"/>
      <c r="DB140" s="13"/>
      <c r="DC140" s="13"/>
      <c r="DD140" s="13"/>
      <c r="DE140" s="13"/>
      <c r="DF140" s="13"/>
      <c r="DG140" s="10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</row>
    <row r="141" spans="1:139" s="12" customFormat="1" x14ac:dyDescent="0.2">
      <c r="A141" s="7"/>
      <c r="B141" s="6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34"/>
      <c r="O141" s="34"/>
      <c r="P141" s="35"/>
      <c r="Q141" s="35"/>
      <c r="R141" s="35"/>
      <c r="S141" s="35"/>
      <c r="T141" s="62"/>
      <c r="U141" s="26"/>
      <c r="V141" s="26"/>
      <c r="W141" s="62"/>
      <c r="X141" s="26"/>
      <c r="Y141" s="62"/>
      <c r="Z141" s="26"/>
      <c r="AA141" s="26"/>
      <c r="AB141" s="26"/>
      <c r="AC141" s="62"/>
      <c r="AD141" s="26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21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21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103"/>
      <c r="CZ141" s="13"/>
      <c r="DA141" s="13"/>
      <c r="DB141" s="13"/>
      <c r="DC141" s="13"/>
      <c r="DD141" s="13"/>
      <c r="DE141" s="13"/>
      <c r="DF141" s="13"/>
      <c r="DG141" s="10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</row>
    <row r="142" spans="1:139" s="12" customFormat="1" x14ac:dyDescent="0.2">
      <c r="A142" s="7"/>
      <c r="B142" s="6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34"/>
      <c r="O142" s="34"/>
      <c r="P142" s="35"/>
      <c r="Q142" s="35"/>
      <c r="R142" s="35"/>
      <c r="S142" s="35"/>
      <c r="T142" s="62"/>
      <c r="U142" s="26"/>
      <c r="V142" s="26"/>
      <c r="W142" s="62"/>
      <c r="X142" s="26"/>
      <c r="Y142" s="62"/>
      <c r="Z142" s="26"/>
      <c r="AA142" s="26"/>
      <c r="AB142" s="26"/>
      <c r="AC142" s="62"/>
      <c r="AD142" s="26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21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21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103"/>
      <c r="CZ142" s="13"/>
      <c r="DA142" s="13"/>
      <c r="DB142" s="13"/>
      <c r="DC142" s="13"/>
      <c r="DD142" s="13"/>
      <c r="DE142" s="13"/>
      <c r="DF142" s="13"/>
      <c r="DG142" s="10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</row>
    <row r="143" spans="1:139" s="12" customFormat="1" x14ac:dyDescent="0.2">
      <c r="A143" s="7"/>
      <c r="B143" s="6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34"/>
      <c r="O143" s="34"/>
      <c r="P143" s="35"/>
      <c r="Q143" s="35"/>
      <c r="R143" s="35"/>
      <c r="S143" s="35"/>
      <c r="T143" s="62"/>
      <c r="U143" s="26"/>
      <c r="V143" s="26"/>
      <c r="W143" s="62"/>
      <c r="X143" s="26"/>
      <c r="Y143" s="62"/>
      <c r="Z143" s="26"/>
      <c r="AA143" s="26"/>
      <c r="AB143" s="26"/>
      <c r="AC143" s="62"/>
      <c r="AD143" s="26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21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21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103"/>
      <c r="CZ143" s="13"/>
      <c r="DA143" s="13"/>
      <c r="DB143" s="13"/>
      <c r="DC143" s="13"/>
      <c r="DD143" s="13"/>
      <c r="DE143" s="13"/>
      <c r="DF143" s="13"/>
      <c r="DG143" s="10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</row>
    <row r="144" spans="1:139" s="12" customFormat="1" x14ac:dyDescent="0.2">
      <c r="A144" s="7"/>
      <c r="B144" s="6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34"/>
      <c r="O144" s="34"/>
      <c r="P144" s="35"/>
      <c r="Q144" s="35"/>
      <c r="R144" s="35"/>
      <c r="S144" s="35"/>
      <c r="T144" s="62"/>
      <c r="U144" s="26"/>
      <c r="V144" s="26"/>
      <c r="W144" s="62"/>
      <c r="X144" s="26"/>
      <c r="Y144" s="62"/>
      <c r="Z144" s="26"/>
      <c r="AA144" s="26"/>
      <c r="AB144" s="26"/>
      <c r="AC144" s="62"/>
      <c r="AD144" s="26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21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21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103"/>
      <c r="CZ144" s="13"/>
      <c r="DA144" s="13"/>
      <c r="DB144" s="13"/>
      <c r="DC144" s="13"/>
      <c r="DD144" s="13"/>
      <c r="DE144" s="13"/>
      <c r="DF144" s="13"/>
      <c r="DG144" s="10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</row>
  </sheetData>
  <sortState xmlns:xlrd2="http://schemas.microsoft.com/office/spreadsheetml/2017/richdata2" ref="A2:EI52">
    <sortCondition ref="N2:N52"/>
    <sortCondition ref="S2:S52"/>
  </sortState>
  <conditionalFormatting sqref="N80:S1048576">
    <cfRule type="cellIs" dxfId="13" priority="228" operator="equal">
      <formula>"F"</formula>
    </cfRule>
    <cfRule type="cellIs" dxfId="12" priority="229" operator="equal">
      <formula>"B2"</formula>
    </cfRule>
    <cfRule type="cellIs" dxfId="11" priority="230" operator="equal">
      <formula>"C"</formula>
    </cfRule>
    <cfRule type="cellIs" dxfId="10" priority="231" operator="equal">
      <formula>"B1"</formula>
    </cfRule>
  </conditionalFormatting>
  <conditionalFormatting sqref="S53 N1:S52">
    <cfRule type="cellIs" dxfId="9" priority="226" operator="equal">
      <formula>TRUE</formula>
    </cfRule>
  </conditionalFormatting>
  <conditionalFormatting sqref="DL71:XFD72 AI71:BA72 AI73:BZ78 AG79:BZ79 A71:R79 CY73:XFD79">
    <cfRule type="colorScale" priority="2109">
      <colorScale>
        <cfvo type="min"/>
        <cfvo type="max"/>
        <color rgb="FF63BE7B"/>
        <color rgb="FFFCFCFF"/>
      </colorScale>
    </cfRule>
  </conditionalFormatting>
  <conditionalFormatting sqref="CA73:CX79">
    <cfRule type="colorScale" priority="15">
      <colorScale>
        <cfvo type="min"/>
        <cfvo type="max"/>
        <color rgb="FF63BE7B"/>
        <color rgb="FFFCFCFF"/>
      </colorScale>
    </cfRule>
  </conditionalFormatting>
  <conditionalFormatting sqref="V1">
    <cfRule type="colorScale" priority="6">
      <colorScale>
        <cfvo type="min"/>
        <cfvo type="max"/>
        <color rgb="FFFCFCFF"/>
        <color rgb="FF63BE7B"/>
      </colorScale>
    </cfRule>
  </conditionalFormatting>
  <conditionalFormatting sqref="AD1">
    <cfRule type="colorScale" priority="3767">
      <colorScale>
        <cfvo type="min"/>
        <cfvo type="max"/>
        <color rgb="FFFCFCFF"/>
        <color rgb="FF63BE7B"/>
      </colorScale>
    </cfRule>
  </conditionalFormatting>
  <conditionalFormatting sqref="AE59:AE64 AE66 AC55:AE56 AE57">
    <cfRule type="colorScale" priority="3771">
      <colorScale>
        <cfvo type="min"/>
        <cfvo type="max"/>
        <color rgb="FFFCFCFF"/>
        <color rgb="FF63BE7B"/>
      </colorScale>
    </cfRule>
  </conditionalFormatting>
  <conditionalFormatting sqref="AE69:AE78">
    <cfRule type="colorScale" priority="3777">
      <colorScale>
        <cfvo type="min"/>
        <cfvo type="max"/>
        <color rgb="FF63BE7B"/>
        <color rgb="FFFCFCFF"/>
      </colorScale>
    </cfRule>
  </conditionalFormatting>
  <conditionalFormatting sqref="AE58">
    <cfRule type="colorScale" priority="3779">
      <colorScale>
        <cfvo type="min"/>
        <cfvo type="max"/>
        <color rgb="FFFCFCFF"/>
        <color rgb="FF63BE7B"/>
      </colorScale>
    </cfRule>
  </conditionalFormatting>
  <conditionalFormatting sqref="AE65">
    <cfRule type="colorScale" priority="3781">
      <colorScale>
        <cfvo type="min"/>
        <cfvo type="max"/>
        <color rgb="FFFCFCFF"/>
        <color rgb="FF63BE7B"/>
      </colorScale>
    </cfRule>
  </conditionalFormatting>
  <conditionalFormatting sqref="V2:V52">
    <cfRule type="colorScale" priority="3856">
      <colorScale>
        <cfvo type="min"/>
        <cfvo type="max"/>
        <color rgb="FFFCFCFF"/>
        <color rgb="FF63BE7B"/>
      </colorScale>
    </cfRule>
  </conditionalFormatting>
  <conditionalFormatting sqref="AC2:AD53 AC1">
    <cfRule type="colorScale" priority="3869">
      <colorScale>
        <cfvo type="min"/>
        <cfvo type="max"/>
        <color rgb="FFFCFCFF"/>
        <color rgb="FF63BE7B"/>
      </colorScale>
    </cfRule>
  </conditionalFormatting>
  <conditionalFormatting sqref="BO57:BO62">
    <cfRule type="colorScale" priority="5">
      <colorScale>
        <cfvo type="min"/>
        <cfvo type="max"/>
        <color rgb="FFFCFCFF"/>
        <color rgb="FF63BE7B"/>
      </colorScale>
    </cfRule>
  </conditionalFormatting>
  <conditionalFormatting sqref="AA1:AB52">
    <cfRule type="colorScale" priority="4269">
      <colorScale>
        <cfvo type="min"/>
        <cfvo type="max"/>
        <color rgb="FFFCFCFF"/>
        <color rgb="FF63BE7B"/>
      </colorScale>
    </cfRule>
  </conditionalFormatting>
  <conditionalFormatting sqref="Y1:Z52">
    <cfRule type="colorScale" priority="4287">
      <colorScale>
        <cfvo type="min"/>
        <cfvo type="max"/>
        <color rgb="FFFCFCFF"/>
        <color rgb="FF63BE7B"/>
      </colorScale>
    </cfRule>
  </conditionalFormatting>
  <conditionalFormatting sqref="W1:X52">
    <cfRule type="colorScale" priority="4305">
      <colorScale>
        <cfvo type="min"/>
        <cfvo type="max"/>
        <color rgb="FFFCFCFF"/>
        <color rgb="FF63BE7B"/>
      </colorScale>
    </cfRule>
  </conditionalFormatting>
  <conditionalFormatting sqref="T1:U52">
    <cfRule type="colorScale" priority="4321">
      <colorScale>
        <cfvo type="min"/>
        <cfvo type="max"/>
        <color rgb="FFFCFCFF"/>
        <color rgb="FF63BE7B"/>
      </colorScale>
    </cfRule>
  </conditionalFormatting>
  <conditionalFormatting sqref="B1:D1 F1:M1">
    <cfRule type="cellIs" dxfId="8" priority="4" operator="equal">
      <formula>TRUE</formula>
    </cfRule>
  </conditionalFormatting>
  <conditionalFormatting sqref="E1">
    <cfRule type="cellIs" dxfId="7" priority="3" operator="equal">
      <formula>TRUE</formula>
    </cfRule>
  </conditionalFormatting>
  <conditionalFormatting sqref="T69:AD79">
    <cfRule type="colorScale" priority="2">
      <colorScale>
        <cfvo type="min"/>
        <cfvo type="max"/>
        <color rgb="FF63BE7B"/>
        <color rgb="FFFCFCFF"/>
      </colorScale>
    </cfRule>
  </conditionalFormatting>
  <conditionalFormatting sqref="T57:AD66">
    <cfRule type="colorScale" priority="1">
      <colorScale>
        <cfvo type="min"/>
        <cfvo type="max"/>
        <color rgb="FFFCFCFF"/>
        <color rgb="FF63BE7B"/>
      </colorScale>
    </cfRule>
  </conditionalFormatting>
  <conditionalFormatting sqref="N80:N1048576 N1:N52">
    <cfRule type="colorScale" priority="4867">
      <colorScale>
        <cfvo type="min"/>
        <cfvo type="max"/>
        <color rgb="FFFCFCFF"/>
        <color rgb="FF63BE7B"/>
      </colorScale>
    </cfRule>
  </conditionalFormatting>
  <conditionalFormatting sqref="S80:S1048576 S1:S53">
    <cfRule type="colorScale" priority="4870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30EB4-05E7-B049-AB47-8949F3C8956A}">
  <sheetPr>
    <tabColor rgb="FFFF0000"/>
  </sheetPr>
  <dimension ref="A1:DM143"/>
  <sheetViews>
    <sheetView zoomScale="130" zoomScaleNormal="130" workbookViewId="0">
      <pane xSplit="1" ySplit="1" topLeftCell="N43" activePane="bottomRight" state="frozen"/>
      <selection activeCell="R65" sqref="R65"/>
      <selection pane="topRight" activeCell="R65" sqref="R65"/>
      <selection pane="bottomLeft" activeCell="R65" sqref="R65"/>
      <selection pane="bottomRight" activeCell="AY89" sqref="AY89"/>
    </sheetView>
  </sheetViews>
  <sheetFormatPr baseColWidth="10" defaultColWidth="11.5" defaultRowHeight="15" x14ac:dyDescent="0.2"/>
  <cols>
    <col min="1" max="1" width="10.5" style="7" customWidth="1"/>
    <col min="2" max="2" width="4.83203125" style="2" hidden="1" customWidth="1"/>
    <col min="3" max="13" width="4.83203125" style="1" hidden="1" customWidth="1"/>
    <col min="14" max="14" width="4.83203125" style="28" customWidth="1"/>
    <col min="15" max="15" width="4.83203125" style="28" bestFit="1" customWidth="1"/>
    <col min="16" max="18" width="3.33203125" style="29" bestFit="1" customWidth="1"/>
    <col min="19" max="19" width="5.83203125" style="29" bestFit="1" customWidth="1"/>
    <col min="20" max="20" width="4.6640625" style="54" bestFit="1" customWidth="1"/>
    <col min="21" max="21" width="4.6640625" style="169" bestFit="1" customWidth="1"/>
    <col min="22" max="25" width="4.6640625" style="54" bestFit="1" customWidth="1"/>
    <col min="26" max="27" width="4.6640625" style="25" bestFit="1" customWidth="1"/>
    <col min="28" max="28" width="4.6640625" style="164" bestFit="1" customWidth="1"/>
    <col min="29" max="29" width="5.1640625" style="12" bestFit="1" customWidth="1"/>
    <col min="30" max="31" width="5.6640625" style="13" bestFit="1" customWidth="1"/>
    <col min="32" max="32" width="5.6640625" style="13" customWidth="1"/>
    <col min="33" max="33" width="5.1640625" style="13" bestFit="1" customWidth="1"/>
    <col min="34" max="34" width="5" style="13" bestFit="1" customWidth="1"/>
    <col min="35" max="35" width="5.1640625" style="13" bestFit="1" customWidth="1"/>
    <col min="36" max="40" width="6.1640625" style="13" bestFit="1" customWidth="1"/>
    <col min="41" max="41" width="4.6640625" style="11" bestFit="1" customWidth="1"/>
    <col min="42" max="43" width="5" style="11" bestFit="1" customWidth="1"/>
    <col min="44" max="44" width="5" style="11" customWidth="1"/>
    <col min="45" max="45" width="4.5" style="11" bestFit="1" customWidth="1"/>
    <col min="46" max="46" width="4.6640625" style="11" bestFit="1" customWidth="1"/>
    <col min="47" max="48" width="4.5" style="11" bestFit="1" customWidth="1"/>
    <col min="49" max="52" width="5.5" style="11" bestFit="1" customWidth="1"/>
    <col min="53" max="53" width="4.6640625" style="18" bestFit="1" customWidth="1"/>
    <col min="54" max="55" width="4.6640625" style="19" bestFit="1" customWidth="1"/>
    <col min="56" max="56" width="4.6640625" style="19" customWidth="1"/>
    <col min="57" max="62" width="4.6640625" style="19" bestFit="1" customWidth="1"/>
    <col min="63" max="63" width="5.1640625" style="19" bestFit="1" customWidth="1"/>
    <col min="64" max="64" width="4.6640625" style="19" bestFit="1" customWidth="1"/>
    <col min="65" max="65" width="4.6640625" style="7" bestFit="1" customWidth="1"/>
    <col min="66" max="67" width="3.6640625" style="7" bestFit="1" customWidth="1"/>
    <col min="68" max="68" width="3.6640625" style="7" customWidth="1"/>
    <col min="69" max="75" width="3.6640625" style="7" bestFit="1" customWidth="1"/>
    <col min="76" max="76" width="4.1640625" style="7" customWidth="1"/>
    <col min="77" max="77" width="4.6640625" style="100" bestFit="1" customWidth="1"/>
    <col min="78" max="84" width="4.6640625" style="23" bestFit="1" customWidth="1"/>
    <col min="85" max="85" width="4.6640625" style="100" bestFit="1" customWidth="1"/>
    <col min="86" max="92" width="4.6640625" style="23" bestFit="1" customWidth="1"/>
    <col min="93" max="93" width="4.6640625" style="104" bestFit="1" customWidth="1"/>
    <col min="94" max="95" width="4.1640625" style="7" bestFit="1" customWidth="1"/>
    <col min="96" max="96" width="4.6640625" style="7" bestFit="1" customWidth="1"/>
    <col min="97" max="97" width="3.6640625" style="7" bestFit="1" customWidth="1"/>
    <col min="98" max="100" width="4.1640625" style="7" bestFit="1" customWidth="1"/>
    <col min="101" max="101" width="4.1640625" style="104" bestFit="1" customWidth="1"/>
    <col min="102" max="104" width="4.1640625" style="7" bestFit="1" customWidth="1"/>
    <col min="105" max="105" width="3.6640625" style="7" bestFit="1" customWidth="1"/>
    <col min="106" max="108" width="4.1640625" style="7" bestFit="1" customWidth="1"/>
    <col min="109" max="16384" width="11.5" style="7"/>
  </cols>
  <sheetData>
    <row r="1" spans="1:117" s="27" customFormat="1" ht="106" customHeight="1" x14ac:dyDescent="0.2">
      <c r="A1" s="94" t="s">
        <v>220</v>
      </c>
      <c r="B1" s="408" t="s">
        <v>928</v>
      </c>
      <c r="C1" s="409" t="s">
        <v>929</v>
      </c>
      <c r="D1" s="409" t="s">
        <v>930</v>
      </c>
      <c r="E1" s="409" t="s">
        <v>931</v>
      </c>
      <c r="F1" s="409" t="s">
        <v>932</v>
      </c>
      <c r="G1" s="409" t="s">
        <v>933</v>
      </c>
      <c r="H1" s="409" t="s">
        <v>934</v>
      </c>
      <c r="I1" s="409" t="s">
        <v>935</v>
      </c>
      <c r="J1" s="409" t="s">
        <v>936</v>
      </c>
      <c r="K1" s="409" t="s">
        <v>937</v>
      </c>
      <c r="L1" s="409" t="s">
        <v>938</v>
      </c>
      <c r="M1" s="410" t="s">
        <v>939</v>
      </c>
      <c r="N1" s="16" t="s">
        <v>214</v>
      </c>
      <c r="O1" s="16" t="s">
        <v>279</v>
      </c>
      <c r="P1" s="17" t="s">
        <v>195</v>
      </c>
      <c r="Q1" s="17" t="s">
        <v>216</v>
      </c>
      <c r="R1" s="17" t="s">
        <v>217</v>
      </c>
      <c r="S1" s="17" t="s">
        <v>196</v>
      </c>
      <c r="T1" s="55" t="s">
        <v>393</v>
      </c>
      <c r="U1" s="168" t="s">
        <v>466</v>
      </c>
      <c r="V1" s="55" t="s">
        <v>394</v>
      </c>
      <c r="W1" s="55" t="s">
        <v>395</v>
      </c>
      <c r="X1" s="55" t="s">
        <v>396</v>
      </c>
      <c r="Y1" s="55" t="s">
        <v>262</v>
      </c>
      <c r="Z1" s="185" t="s">
        <v>263</v>
      </c>
      <c r="AA1" s="55" t="s">
        <v>476</v>
      </c>
      <c r="AB1" s="185" t="s">
        <v>467</v>
      </c>
      <c r="AC1" s="64" t="s">
        <v>335</v>
      </c>
      <c r="AD1" s="65" t="s">
        <v>336</v>
      </c>
      <c r="AE1" s="65" t="s">
        <v>337</v>
      </c>
      <c r="AF1" s="65" t="s">
        <v>903</v>
      </c>
      <c r="AG1" s="65" t="s">
        <v>904</v>
      </c>
      <c r="AH1" s="65" t="s">
        <v>338</v>
      </c>
      <c r="AI1" s="65" t="s">
        <v>339</v>
      </c>
      <c r="AJ1" s="65" t="s">
        <v>341</v>
      </c>
      <c r="AK1" s="65" t="s">
        <v>342</v>
      </c>
      <c r="AL1" s="65" t="s">
        <v>340</v>
      </c>
      <c r="AM1" s="65" t="s">
        <v>343</v>
      </c>
      <c r="AN1" s="65" t="s">
        <v>344</v>
      </c>
      <c r="AO1" s="69" t="s">
        <v>329</v>
      </c>
      <c r="AP1" s="65" t="s">
        <v>330</v>
      </c>
      <c r="AQ1" s="65" t="s">
        <v>331</v>
      </c>
      <c r="AR1" s="65" t="s">
        <v>907</v>
      </c>
      <c r="AS1" s="65" t="s">
        <v>908</v>
      </c>
      <c r="AT1" s="65" t="s">
        <v>332</v>
      </c>
      <c r="AU1" s="65" t="s">
        <v>333</v>
      </c>
      <c r="AV1" s="65" t="s">
        <v>348</v>
      </c>
      <c r="AW1" s="65" t="s">
        <v>347</v>
      </c>
      <c r="AX1" s="65" t="s">
        <v>334</v>
      </c>
      <c r="AY1" s="65" t="s">
        <v>346</v>
      </c>
      <c r="AZ1" s="65" t="s">
        <v>345</v>
      </c>
      <c r="BA1" s="64" t="s">
        <v>349</v>
      </c>
      <c r="BB1" s="65" t="s">
        <v>350</v>
      </c>
      <c r="BC1" s="65" t="s">
        <v>351</v>
      </c>
      <c r="BD1" s="65" t="s">
        <v>905</v>
      </c>
      <c r="BE1" s="65" t="s">
        <v>906</v>
      </c>
      <c r="BF1" s="65" t="s">
        <v>352</v>
      </c>
      <c r="BG1" s="65" t="s">
        <v>353</v>
      </c>
      <c r="BH1" s="65" t="s">
        <v>354</v>
      </c>
      <c r="BI1" s="65" t="s">
        <v>355</v>
      </c>
      <c r="BJ1" s="65" t="s">
        <v>356</v>
      </c>
      <c r="BK1" s="65" t="s">
        <v>357</v>
      </c>
      <c r="BL1" s="65" t="s">
        <v>358</v>
      </c>
      <c r="BM1" s="69" t="s">
        <v>359</v>
      </c>
      <c r="BN1" s="65" t="s">
        <v>360</v>
      </c>
      <c r="BO1" s="65" t="s">
        <v>361</v>
      </c>
      <c r="BP1" s="65" t="s">
        <v>909</v>
      </c>
      <c r="BQ1" s="65" t="s">
        <v>910</v>
      </c>
      <c r="BR1" s="65" t="s">
        <v>362</v>
      </c>
      <c r="BS1" s="65" t="s">
        <v>363</v>
      </c>
      <c r="BT1" s="65" t="s">
        <v>364</v>
      </c>
      <c r="BU1" s="65" t="s">
        <v>365</v>
      </c>
      <c r="BV1" s="65" t="s">
        <v>366</v>
      </c>
      <c r="BW1" s="65" t="s">
        <v>367</v>
      </c>
      <c r="BX1" s="65" t="s">
        <v>368</v>
      </c>
      <c r="BY1" s="161" t="s">
        <v>400</v>
      </c>
      <c r="BZ1" s="17" t="s">
        <v>401</v>
      </c>
      <c r="CA1" s="17" t="s">
        <v>402</v>
      </c>
      <c r="CB1" s="17" t="s">
        <v>403</v>
      </c>
      <c r="CC1" s="16" t="s">
        <v>404</v>
      </c>
      <c r="CD1" s="17" t="s">
        <v>405</v>
      </c>
      <c r="CE1" s="17" t="s">
        <v>406</v>
      </c>
      <c r="CF1" s="17" t="s">
        <v>407</v>
      </c>
      <c r="CG1" s="161" t="s">
        <v>408</v>
      </c>
      <c r="CH1" s="17" t="s">
        <v>409</v>
      </c>
      <c r="CI1" s="17" t="s">
        <v>410</v>
      </c>
      <c r="CJ1" s="17" t="s">
        <v>411</v>
      </c>
      <c r="CK1" s="16" t="s">
        <v>412</v>
      </c>
      <c r="CL1" s="17" t="s">
        <v>413</v>
      </c>
      <c r="CM1" s="17" t="s">
        <v>414</v>
      </c>
      <c r="CN1" s="17" t="s">
        <v>415</v>
      </c>
      <c r="CO1" s="161" t="s">
        <v>436</v>
      </c>
      <c r="CP1" s="17" t="s">
        <v>437</v>
      </c>
      <c r="CQ1" s="17" t="s">
        <v>438</v>
      </c>
      <c r="CR1" s="17" t="s">
        <v>439</v>
      </c>
      <c r="CS1" s="16" t="s">
        <v>440</v>
      </c>
      <c r="CT1" s="17" t="s">
        <v>441</v>
      </c>
      <c r="CU1" s="17" t="s">
        <v>442</v>
      </c>
      <c r="CV1" s="17" t="s">
        <v>443</v>
      </c>
      <c r="CW1" s="161" t="s">
        <v>468</v>
      </c>
      <c r="CX1" s="17" t="s">
        <v>469</v>
      </c>
      <c r="CY1" s="17" t="s">
        <v>470</v>
      </c>
      <c r="CZ1" s="17" t="s">
        <v>471</v>
      </c>
      <c r="DA1" s="16" t="s">
        <v>472</v>
      </c>
      <c r="DB1" s="17" t="s">
        <v>473</v>
      </c>
      <c r="DC1" s="17" t="s">
        <v>474</v>
      </c>
      <c r="DD1" s="17" t="s">
        <v>475</v>
      </c>
    </row>
    <row r="2" spans="1:117" s="49" customFormat="1" x14ac:dyDescent="0.2">
      <c r="A2" s="29" t="s">
        <v>50</v>
      </c>
      <c r="B2" s="333">
        <f>VLOOKUP($A2,BI!$A:$Q,MATCH(B$1,BI!$A$1:$Q$1,0),FALSE)</f>
        <v>1</v>
      </c>
      <c r="C2" s="373" t="str">
        <f>VLOOKUP($A2,BI!$A:$Q,MATCH(C$1,BI!$A$1:$Q$1,0),FALSE)</f>
        <v/>
      </c>
      <c r="D2" s="373" t="str">
        <f>VLOOKUP($A2,BI!$A:$Q,MATCH(D$1,BI!$A$1:$Q$1,0),FALSE)</f>
        <v/>
      </c>
      <c r="E2" s="373" t="str">
        <f>VLOOKUP($A2,BI!$A:$Q,MATCH(E$1,BI!$A$1:$Q$1,0),FALSE)</f>
        <v/>
      </c>
      <c r="F2" s="373" t="str">
        <f>VLOOKUP($A2,BI!$A:$Q,MATCH(F$1,BI!$A$1:$Q$1,0),FALSE)</f>
        <v/>
      </c>
      <c r="G2" s="373" t="str">
        <f>VLOOKUP($A2,BI!$A:$Q,MATCH(G$1,BI!$A$1:$Q$1,0),FALSE)</f>
        <v/>
      </c>
      <c r="H2" s="373" t="str">
        <f>VLOOKUP($A2,BI!$A:$Q,MATCH(H$1,BI!$A$1:$Q$1,0),FALSE)</f>
        <v/>
      </c>
      <c r="I2" s="373" t="str">
        <f>VLOOKUP($A2,BI!$A:$Q,MATCH(I$1,BI!$A$1:$Q$1,0),FALSE)</f>
        <v/>
      </c>
      <c r="J2" s="373" t="str">
        <f>VLOOKUP($A2,BI!$A:$Q,MATCH(J$1,BI!$A$1:$Q$1,0),FALSE)</f>
        <v/>
      </c>
      <c r="K2" s="373" t="str">
        <f>VLOOKUP($A2,BI!$A:$Q,MATCH(K$1,BI!$A$1:$Q$1,0),FALSE)</f>
        <v/>
      </c>
      <c r="L2" s="373" t="str">
        <f>VLOOKUP($A2,BI!$A:$Q,MATCH(L$1,BI!$A$1:$Q$1,0),FALSE)</f>
        <v/>
      </c>
      <c r="M2" s="373" t="str">
        <f>VLOOKUP($A2,BI!$A:$Q,MATCH(M$1,BI!$A$1:$Q$1,0),FALSE)</f>
        <v/>
      </c>
      <c r="N2" s="49">
        <f>COUNT(B2:M2)</f>
        <v>1</v>
      </c>
      <c r="O2" s="49">
        <f>VLOOKUP($A2,BI!$A:$Q,MATCH(O$1,BI!$A$1:$Q$1,0),FALSE)</f>
        <v>1</v>
      </c>
      <c r="P2" s="37" t="str">
        <f>VLOOKUP($A2,BI!$A:$Q,MATCH(P$1,BI!$A$1:$Q$1,0),FALSE)</f>
        <v/>
      </c>
      <c r="Q2" s="37">
        <f>VLOOKUP($A2,BI!$A:$Q,MATCH(Q$1,BI!$A$1:$Q$1,0),FALSE)</f>
        <v>1</v>
      </c>
      <c r="R2" s="37" t="str">
        <f>VLOOKUP($A2,BI!$A:$Q,MATCH(R$1,BI!$A$1:$Q$1,0),FALSE)</f>
        <v/>
      </c>
      <c r="S2" s="37">
        <f t="shared" ref="S2:S52" si="0">COUNT(O2:R2)</f>
        <v>2</v>
      </c>
      <c r="T2" s="61" t="str" cm="1">
        <f t="array" ref="T2">IFERROR(IF(N2&gt;2,RSQ(IF($B2:$M2&lt;&gt;"",AC2:AN2,""),IF($B2:$M2&lt;&gt;"",AO2:AZ2,"")),""),"")</f>
        <v/>
      </c>
      <c r="U2" s="66" t="str" cm="1">
        <f t="array" ref="U2">IFERROR(IF($N2&gt;2,RSQ(IF($B2:$M2&lt;&gt;"",BA2:BL2,""),IF($B2:$M2&lt;&gt;"",BM2:BX2,"")),""),"")</f>
        <v/>
      </c>
      <c r="V2" s="61" t="str" cm="1">
        <f t="array" ref="V2">IFERROR(IF(AND($S2&gt;2,$N2&gt;2),RSQ(IF($B2:$M2&lt;&gt;"",AC2:AN2,""),IF($B2:$M2&lt;&gt;"",AO2:AZ2,"")),""),"")</f>
        <v/>
      </c>
      <c r="W2" s="61" t="str" cm="1">
        <f t="array" ref="W2">IFERROR(IF(COUNT(C2:G2)&gt;2,RSQ(IF($C2:$G2&lt;&gt;"",AD2:AH2,""),IF($C2:$G2&lt;&gt;"",AP2:AT2,"")),""),"")</f>
        <v/>
      </c>
      <c r="X2" s="61" t="str" cm="1">
        <f t="array" ref="X2">IFERROR(IF(COUNT(H2:K2)&gt;2,RSQ(IF($H2:$K2&lt;&gt;"",AI2:AL2,""),IF($H2:$K2&lt;&gt;"",AU2:AX2,"")),""),"")</f>
        <v/>
      </c>
      <c r="Y2" s="61" t="str" cm="1">
        <f t="array" ref="Y2">IFERROR(IF($S2&gt;2,RSQ(IF($O2:$R2&lt;&gt;"",BY2:CB2,""),IF($O2:$R2&lt;&gt;"",CC2:CF2,"")),""),"")</f>
        <v/>
      </c>
      <c r="Z2" s="51" t="str" cm="1">
        <f t="array" ref="Z2">IFERROR(IF($S2&gt;2,RSQ(IF($O2:$R2&lt;&gt;"",CG2:CJ2,""),IF($O2:$R2&lt;&gt;"",CK2:CN2,"")),""),"")</f>
        <v/>
      </c>
      <c r="AA2" s="51" t="str" cm="1">
        <f t="array" ref="AA2">IFERROR(IF($S2&gt;2,RSQ(IF($O2:$R2&lt;&gt;"",CO2:CR2,""),IF($O2:$R2&lt;&gt;"",CS2:CV2,"")),""),"")</f>
        <v/>
      </c>
      <c r="AB2" s="186" t="str" cm="1">
        <f t="array" ref="AB2">IFERROR(IF($S2&gt;2,RSQ(IF($O2:$R2&lt;&gt;"",CW2:CZ2,""),IF($O2:$R2&lt;&gt;"",DA2:DD2,"")),""),"")</f>
        <v/>
      </c>
      <c r="AC2" s="44">
        <f>_xlfn.IFNA(VLOOKUP($A2,'B-LogEmaxOverpEC50'!$A:$BQ,MATCH(AC$1,'B-LogEmaxOverpEC50'!$A$1:$BQ$1,0),FALSE),"")</f>
        <v>5.9298494451209045</v>
      </c>
      <c r="AD2" s="46" t="str">
        <f>_xlfn.IFNA(VLOOKUP($A2,'B-LogEmaxOverpEC50'!$A:$BQ,MATCH(AD$1,'B-LogEmaxOverpEC50'!$A$1:$BQ$1,0),FALSE),"")</f>
        <v/>
      </c>
      <c r="AE2" s="46" t="str">
        <f>_xlfn.IFNA(VLOOKUP($A2,'B-LogEmaxOverpEC50'!$A:$BQ,MATCH(AE$1,'B-LogEmaxOverpEC50'!$A$1:$BQ$1,0),FALSE),"")</f>
        <v/>
      </c>
      <c r="AF2" s="46" t="str">
        <f>_xlfn.IFNA(VLOOKUP($A2,'B-LogEmaxOverpEC50'!$A:$BQ,MATCH(AF$1,'B-LogEmaxOverpEC50'!$A$1:$BQ$1,0),FALSE),"")</f>
        <v/>
      </c>
      <c r="AG2" s="46" t="str">
        <f>_xlfn.IFNA(VLOOKUP($A2,'B-LogEmaxOverpEC50'!$A:$BQ,MATCH(AG$1,'B-LogEmaxOverpEC50'!$A$1:$BQ$1,0),FALSE),"")</f>
        <v/>
      </c>
      <c r="AH2" s="46" t="str">
        <f>_xlfn.IFNA(VLOOKUP($A2,'B-LogEmaxOverpEC50'!$A:$BQ,MATCH(AH$1,'B-LogEmaxOverpEC50'!$A$1:$BQ$1,0),FALSE),"")</f>
        <v/>
      </c>
      <c r="AI2" s="45" t="str">
        <f>_xlfn.IFNA(VLOOKUP($A2,'B-LogEmaxOverpEC50'!$A:$BQ,MATCH(AI$1,'B-LogEmaxOverpEC50'!$A$1:$BQ$1,0),FALSE),"")</f>
        <v/>
      </c>
      <c r="AJ2" s="45" t="str">
        <f>_xlfn.IFNA(VLOOKUP($A2,'B-LogEmaxOverpEC50'!$A:$BQ,MATCH(AJ$1,'B-LogEmaxOverpEC50'!$A$1:$BQ$1,0),FALSE),"")</f>
        <v/>
      </c>
      <c r="AK2" s="45" t="str">
        <f>_xlfn.IFNA(VLOOKUP($A2,'B-LogEmaxOverpEC50'!$A:$BQ,MATCH(AK$1,'B-LogEmaxOverpEC50'!$A$1:$BQ$1,0),FALSE),"")</f>
        <v/>
      </c>
      <c r="AL2" s="46" t="str">
        <f>_xlfn.IFNA(VLOOKUP($A2,'B-LogEmaxOverpEC50'!$A:$BQ,MATCH(AL$1,'B-LogEmaxOverpEC50'!$A$1:$BQ$1,0),FALSE),"")</f>
        <v/>
      </c>
      <c r="AM2" s="45" t="str">
        <f>_xlfn.IFNA(VLOOKUP($A2,'B-LogEmaxOverpEC50'!$A:$BQ,MATCH(AM$1,'B-LogEmaxOverpEC50'!$A$1:$BQ$1,0),FALSE),"")</f>
        <v/>
      </c>
      <c r="AN2" s="45" t="str">
        <f>_xlfn.IFNA(VLOOKUP($A2,'B-LogEmaxOverpEC50'!$A:$BQ,MATCH(AN$1,'B-LogEmaxOverpEC50'!$A$1:$BQ$1,0),FALSE),"")</f>
        <v/>
      </c>
      <c r="AO2" s="47">
        <f>_xlfn.IFNA(VLOOKUP($A2,'I-LogEmaxOverpEC50'!$A:$BQ,MATCH(AO$1,'I-LogEmaxOverpEC50'!$A$1:$BQ$1,0),FALSE),"")</f>
        <v>5.7505291359800585</v>
      </c>
      <c r="AP2" s="47" t="str">
        <f>_xlfn.IFNA(VLOOKUP($A2,'I-LogEmaxOverpEC50'!$A:$BQ,MATCH(AP$1,'I-LogEmaxOverpEC50'!$A$1:$BQ$1,0),FALSE),"")</f>
        <v/>
      </c>
      <c r="AQ2" s="47" t="str">
        <f>_xlfn.IFNA(VLOOKUP($A2,'I-LogEmaxOverpEC50'!$A:$BQ,MATCH(AQ$1,'I-LogEmaxOverpEC50'!$A$1:$BQ$1,0),FALSE),"")</f>
        <v/>
      </c>
      <c r="AR2" s="47" t="str">
        <f>_xlfn.IFNA(VLOOKUP($A2,'I-LogEmaxOverpEC50'!$A:$BQ,MATCH(AR$1,'I-LogEmaxOverpEC50'!$A$1:$BQ$1,0),FALSE),"")</f>
        <v/>
      </c>
      <c r="AS2" s="47" t="str">
        <f>_xlfn.IFNA(VLOOKUP($A2,'I-LogEmaxOverpEC50'!$A:$BQ,MATCH(AS$1,'I-LogEmaxOverpEC50'!$A$1:$BQ$1,0),FALSE),"")</f>
        <v/>
      </c>
      <c r="AT2" s="47" t="str">
        <f>_xlfn.IFNA(VLOOKUP($A2,'I-LogEmaxOverpEC50'!$A:$BQ,MATCH(AT$1,'I-LogEmaxOverpEC50'!$A$1:$BQ$1,0),FALSE),"")</f>
        <v/>
      </c>
      <c r="AU2" s="47" t="str">
        <f>_xlfn.IFNA(VLOOKUP($A2,'I-LogEmaxOverpEC50'!$A:$BQ,MATCH(AU$1,'I-LogEmaxOverpEC50'!$A$1:$BQ$1,0),FALSE),"")</f>
        <v/>
      </c>
      <c r="AV2" s="47" t="str">
        <f>_xlfn.IFNA(VLOOKUP($A2,'I-LogEmaxOverpEC50'!$A:$BQ,MATCH(AV$1,'I-LogEmaxOverpEC50'!$A$1:$BQ$1,0),FALSE),"")</f>
        <v/>
      </c>
      <c r="AW2" s="47" t="str">
        <f>_xlfn.IFNA(VLOOKUP($A2,'I-LogEmaxOverpEC50'!$A:$BQ,MATCH(AW$1,'I-LogEmaxOverpEC50'!$A$1:$BQ$1,0),FALSE),"")</f>
        <v/>
      </c>
      <c r="AX2" s="47" t="str">
        <f>_xlfn.IFNA(VLOOKUP($A2,'I-LogEmaxOverpEC50'!$A:$BQ,MATCH(AX$1,'I-LogEmaxOverpEC50'!$A$1:$BQ$1,0),FALSE),"")</f>
        <v/>
      </c>
      <c r="AY2" s="47" t="str">
        <f>_xlfn.IFNA(VLOOKUP($A2,'I-LogEmaxOverpEC50'!$A:$BQ,MATCH(AY$1,'I-LogEmaxOverpEC50'!$A$1:$BQ$1,0),FALSE),"")</f>
        <v/>
      </c>
      <c r="AZ2" s="47" t="str">
        <f>_xlfn.IFNA(VLOOKUP($A2,'I-LogEmaxOverpEC50'!$A:$BQ,MATCH(AZ$1,'I-LogEmaxOverpEC50'!$A$1:$BQ$1,0),FALSE),"")</f>
        <v/>
      </c>
      <c r="BA2" s="44" t="str">
        <f>_xlfn.IFNA(VLOOKUP($A2,'B-LogEmaxOverpEC50'!$A:$BQ,MATCH(BA$1,'B-LogEmaxOverpEC50'!$A$1:$BQ$1,0),FALSE),"")</f>
        <v/>
      </c>
      <c r="BB2" s="41" t="str">
        <f>_xlfn.IFNA(VLOOKUP($A2,'B-LogEmaxOverpEC50'!$A:$BQ,MATCH(BB$1,'B-LogEmaxOverpEC50'!$A$1:$BQ$1,0),FALSE),"")</f>
        <v/>
      </c>
      <c r="BC2" s="41" t="str">
        <f>_xlfn.IFNA(VLOOKUP($A2,'B-LogEmaxOverpEC50'!$A:$BQ,MATCH(BC$1,'B-LogEmaxOverpEC50'!$A$1:$BQ$1,0),FALSE),"")</f>
        <v/>
      </c>
      <c r="BD2" s="41" t="str">
        <f>_xlfn.IFNA(VLOOKUP($A2,'B-LogEmaxOverpEC50'!$A:$BQ,MATCH(BD$1,'B-LogEmaxOverpEC50'!$A$1:$BQ$1,0),FALSE),"")</f>
        <v/>
      </c>
      <c r="BE2" s="41" t="str">
        <f>_xlfn.IFNA(VLOOKUP($A2,'B-LogEmaxOverpEC50'!$A:$BQ,MATCH(BE$1,'B-LogEmaxOverpEC50'!$A$1:$BQ$1,0),FALSE),"")</f>
        <v/>
      </c>
      <c r="BF2" s="41" t="str">
        <f>_xlfn.IFNA(VLOOKUP($A2,'B-LogEmaxOverpEC50'!$A:$BQ,MATCH(BF$1,'B-LogEmaxOverpEC50'!$A$1:$BQ$1,0),FALSE),"")</f>
        <v/>
      </c>
      <c r="BG2" s="41" t="str">
        <f>_xlfn.IFNA(VLOOKUP($A2,'B-LogEmaxOverpEC50'!$A:$BQ,MATCH(BG$1,'B-LogEmaxOverpEC50'!$A$1:$BQ$1,0),FALSE),"")</f>
        <v/>
      </c>
      <c r="BH2" s="41" t="str">
        <f>_xlfn.IFNA(VLOOKUP($A2,'B-LogEmaxOverpEC50'!$A:$BQ,MATCH(BH$1,'B-LogEmaxOverpEC50'!$A$1:$BQ$1,0),FALSE),"")</f>
        <v/>
      </c>
      <c r="BI2" s="41" t="str">
        <f>_xlfn.IFNA(VLOOKUP($A2,'B-LogEmaxOverpEC50'!$A:$BQ,MATCH(BI$1,'B-LogEmaxOverpEC50'!$A$1:$BQ$1,0),FALSE),"")</f>
        <v/>
      </c>
      <c r="BJ2" s="41" t="str">
        <f>_xlfn.IFNA(VLOOKUP($A2,'B-LogEmaxOverpEC50'!$A:$BQ,MATCH(BJ$1,'B-LogEmaxOverpEC50'!$A$1:$BQ$1,0),FALSE),"")</f>
        <v/>
      </c>
      <c r="BK2" s="41" t="str">
        <f>_xlfn.IFNA(VLOOKUP($A2,'B-LogEmaxOverpEC50'!$A:$BQ,MATCH(BK$1,'B-LogEmaxOverpEC50'!$A$1:$BQ$1,0),FALSE),"")</f>
        <v/>
      </c>
      <c r="BL2" s="41" t="str">
        <f>_xlfn.IFNA(VLOOKUP($A2,'B-LogEmaxOverpEC50'!$A:$BQ,MATCH(BL$1,'B-LogEmaxOverpEC50'!$A$1:$BQ$1,0),FALSE),"")</f>
        <v/>
      </c>
      <c r="BM2" s="47" t="str">
        <f>_xlfn.IFNA(VLOOKUP($A2,'I-LogEmaxOverpEC50'!$A:$BQ,MATCH(BM$1,'I-LogEmaxOverpEC50'!$A$1:$BQ$1,0),FALSE),"")</f>
        <v/>
      </c>
      <c r="BN2" s="47" t="str">
        <f>_xlfn.IFNA(VLOOKUP($A2,'I-LogEmaxOverpEC50'!$A:$BQ,MATCH(BN$1,'I-LogEmaxOverpEC50'!$A$1:$BQ$1,0),FALSE),"")</f>
        <v/>
      </c>
      <c r="BO2" s="47" t="str">
        <f>_xlfn.IFNA(VLOOKUP($A2,'I-LogEmaxOverpEC50'!$A:$BQ,MATCH(BO$1,'I-LogEmaxOverpEC50'!$A$1:$BQ$1,0),FALSE),"")</f>
        <v/>
      </c>
      <c r="BP2" s="47" t="str">
        <f>_xlfn.IFNA(VLOOKUP($A2,'I-LogEmaxOverpEC50'!$A:$BQ,MATCH(BP$1,'I-LogEmaxOverpEC50'!$A$1:$BQ$1,0),FALSE),"")</f>
        <v/>
      </c>
      <c r="BQ2" s="47" t="str">
        <f>_xlfn.IFNA(VLOOKUP($A2,'I-LogEmaxOverpEC50'!$A:$BQ,MATCH(BQ$1,'I-LogEmaxOverpEC50'!$A$1:$BQ$1,0),FALSE),"")</f>
        <v/>
      </c>
      <c r="BR2" s="47" t="str">
        <f>_xlfn.IFNA(VLOOKUP($A2,'I-LogEmaxOverpEC50'!$A:$BQ,MATCH(BR$1,'I-LogEmaxOverpEC50'!$A$1:$BQ$1,0),FALSE),"")</f>
        <v/>
      </c>
      <c r="BS2" s="47" t="str">
        <f>_xlfn.IFNA(VLOOKUP($A2,'I-LogEmaxOverpEC50'!$A:$BQ,MATCH(BS$1,'I-LogEmaxOverpEC50'!$A$1:$BQ$1,0),FALSE),"")</f>
        <v/>
      </c>
      <c r="BT2" s="47" t="str">
        <f>_xlfn.IFNA(VLOOKUP($A2,'I-LogEmaxOverpEC50'!$A:$BQ,MATCH(BT$1,'I-LogEmaxOverpEC50'!$A$1:$BQ$1,0),FALSE),"")</f>
        <v/>
      </c>
      <c r="BU2" s="47" t="str">
        <f>_xlfn.IFNA(VLOOKUP($A2,'I-LogEmaxOverpEC50'!$A:$BQ,MATCH(BU$1,'I-LogEmaxOverpEC50'!$A$1:$BQ$1,0),FALSE),"")</f>
        <v/>
      </c>
      <c r="BV2" s="47" t="str">
        <f>_xlfn.IFNA(VLOOKUP($A2,'I-LogEmaxOverpEC50'!$A:$BQ,MATCH(BV$1,'I-LogEmaxOverpEC50'!$A$1:$BQ$1,0),FALSE),"")</f>
        <v/>
      </c>
      <c r="BW2" s="47" t="str">
        <f>_xlfn.IFNA(VLOOKUP($A2,'I-LogEmaxOverpEC50'!$A:$BQ,MATCH(BW$1,'I-LogEmaxOverpEC50'!$A$1:$BQ$1,0),FALSE),"")</f>
        <v/>
      </c>
      <c r="BX2" s="47" t="str">
        <f>_xlfn.IFNA(VLOOKUP($A2,'I-LogEmaxOverpEC50'!$A:$BQ,MATCH(BX$1,'I-LogEmaxOverpEC50'!$A$1:$BQ$1,0),FALSE),"")</f>
        <v/>
      </c>
      <c r="BY2" s="105">
        <f>_xlfn.IFNA(VLOOKUP($A2,'B-LogEmaxOverpEC50'!$A:$HP,MATCH(BY$1,'B-LogEmaxOverpEC50'!$A$1:$HP$1,0),FALSE),"")</f>
        <v>5.9298494451209045</v>
      </c>
      <c r="BZ2" s="47" t="str">
        <f>_xlfn.IFNA(VLOOKUP($A2,'B-LogEmaxOverpEC50'!$A:$HP,MATCH(BZ$1,'B-LogEmaxOverpEC50'!$A$1:$HP$1,0),FALSE),"")</f>
        <v/>
      </c>
      <c r="CA2" s="47" t="str">
        <f>_xlfn.IFNA(VLOOKUP($A2,'B-LogEmaxOverpEC50'!$A:$HP,MATCH(CA$1,'B-LogEmaxOverpEC50'!$A$1:$HP$1,0),FALSE),"")</f>
        <v/>
      </c>
      <c r="CB2" s="47" t="str">
        <f>_xlfn.IFNA(VLOOKUP($A2,'B-LogEmaxOverpEC50'!$A:$HP,MATCH(CB$1,'B-LogEmaxOverpEC50'!$A$1:$HP$1,0),FALSE),"")</f>
        <v/>
      </c>
      <c r="CC2" s="47">
        <f>_xlfn.IFNA(VLOOKUP($A2,'I-LogEmaxOverpEC50'!$A:$HP,MATCH(CC$1,'I-LogEmaxOverpEC50'!$A$1:$HP$1,0),FALSE),"")</f>
        <v>5.7505291359800585</v>
      </c>
      <c r="CD2" s="47" t="str">
        <f>_xlfn.IFNA(VLOOKUP($A2,'I-LogEmaxOverpEC50'!$A:$HP,MATCH(CD$1,'I-LogEmaxOverpEC50'!$A$1:$HP$1,0),FALSE),"")</f>
        <v/>
      </c>
      <c r="CE2" s="47" t="str">
        <f>_xlfn.IFNA(VLOOKUP($A2,'I-LogEmaxOverpEC50'!$A:$HP,MATCH(CE$1,'I-LogEmaxOverpEC50'!$A$1:$HP$1,0),FALSE),"")</f>
        <v/>
      </c>
      <c r="CF2" s="47" t="str">
        <f>_xlfn.IFNA(VLOOKUP($A2,'I-LogEmaxOverpEC50'!$A:$HP,MATCH(CF$1,'I-LogEmaxOverpEC50'!$A$1:$HP$1,0),FALSE),"")</f>
        <v/>
      </c>
      <c r="CG2" s="105">
        <f>_xlfn.IFNA(VLOOKUP($A2,'B-LogEmaxOverpEC50'!$A:$HP,MATCH(CG$1,'B-LogEmaxOverpEC50'!$A$1:$HP$1,0),FALSE),"")</f>
        <v>5.9298494451209045</v>
      </c>
      <c r="CH2" s="47" t="str">
        <f>_xlfn.IFNA(VLOOKUP($A2,'B-LogEmaxOverpEC50'!$A:$HP,MATCH(CH$1,'B-LogEmaxOverpEC50'!$A$1:$HP$1,0),FALSE),"")</f>
        <v/>
      </c>
      <c r="CI2" s="47" t="str">
        <f>_xlfn.IFNA(VLOOKUP($A2,'B-LogEmaxOverpEC50'!$A:$HP,MATCH(CI$1,'B-LogEmaxOverpEC50'!$A$1:$HP$1,0),FALSE),"")</f>
        <v/>
      </c>
      <c r="CJ2" s="47" t="str">
        <f>_xlfn.IFNA(VLOOKUP($A2,'B-LogEmaxOverpEC50'!$A:$HP,MATCH(CJ$1,'B-LogEmaxOverpEC50'!$A$1:$HP$1,0),FALSE),"")</f>
        <v/>
      </c>
      <c r="CK2" s="47">
        <f>_xlfn.IFNA(VLOOKUP($A2,'I-LogEmaxOverpEC50'!$A:$HP,MATCH(CK$1,'I-LogEmaxOverpEC50'!$A$1:$HP$1,0),FALSE),"")</f>
        <v>5.7505291359800585</v>
      </c>
      <c r="CL2" s="47" t="str">
        <f>_xlfn.IFNA(VLOOKUP($A2,'I-LogEmaxOverpEC50'!$A:$HP,MATCH(CL$1,'I-LogEmaxOverpEC50'!$A$1:$HP$1,0),FALSE),"")</f>
        <v/>
      </c>
      <c r="CM2" s="47" t="str">
        <f>_xlfn.IFNA(VLOOKUP($A2,'I-LogEmaxOverpEC50'!$A:$HP,MATCH(CM$1,'I-LogEmaxOverpEC50'!$A$1:$HP$1,0),FALSE),"")</f>
        <v/>
      </c>
      <c r="CN2" s="47" t="str">
        <f>_xlfn.IFNA(VLOOKUP($A2,'I-LogEmaxOverpEC50'!$A:$HP,MATCH(CN$1,'I-LogEmaxOverpEC50'!$A$1:$HP$1,0),FALSE),"")</f>
        <v/>
      </c>
      <c r="CO2" s="105" t="str">
        <f>_xlfn.IFNA(VLOOKUP($A2,'B-LogEmaxOverpEC50'!$A:$HP,MATCH(CO$1,'B-LogEmaxOverpEC50'!$A$1:$HP$1,0),FALSE),"")</f>
        <v/>
      </c>
      <c r="CP2" s="47" t="str">
        <f>_xlfn.IFNA(VLOOKUP($A2,'B-LogEmaxOverpEC50'!$A:$HP,MATCH(CP$1,'B-LogEmaxOverpEC50'!$A$1:$HP$1,0),FALSE),"")</f>
        <v/>
      </c>
      <c r="CQ2" s="47" t="str">
        <f>_xlfn.IFNA(VLOOKUP($A2,'B-LogEmaxOverpEC50'!$A:$HP,MATCH(CQ$1,'B-LogEmaxOverpEC50'!$A$1:$HP$1,0),FALSE),"")</f>
        <v/>
      </c>
      <c r="CR2" s="47" t="str">
        <f>_xlfn.IFNA(VLOOKUP($A2,'B-LogEmaxOverpEC50'!$A:$HP,MATCH(CR$1,'B-LogEmaxOverpEC50'!$A$1:$HP$1,0),FALSE),"")</f>
        <v/>
      </c>
      <c r="CS2" s="47" t="str">
        <f>_xlfn.IFNA(VLOOKUP($A2,'I-LogEmaxOverpEC50'!$A:$HP,MATCH(CS$1,'I-LogEmaxOverpEC50'!$A$1:$HP$1,0),FALSE),"")</f>
        <v/>
      </c>
      <c r="CT2" s="47" t="str">
        <f>_xlfn.IFNA(VLOOKUP($A2,'I-LogEmaxOverpEC50'!$A:$HP,MATCH(CT$1,'I-LogEmaxOverpEC50'!$A$1:$HP$1,0),FALSE),"")</f>
        <v/>
      </c>
      <c r="CU2" s="47" t="str">
        <f>_xlfn.IFNA(VLOOKUP($A2,'I-LogEmaxOverpEC50'!$A:$HP,MATCH(CU$1,'I-LogEmaxOverpEC50'!$A$1:$HP$1,0),FALSE),"")</f>
        <v/>
      </c>
      <c r="CV2" s="47" t="str">
        <f>_xlfn.IFNA(VLOOKUP($A2,'I-LogEmaxOverpEC50'!$A:$HP,MATCH(CV$1,'I-LogEmaxOverpEC50'!$A$1:$HP$1,0),FALSE),"")</f>
        <v/>
      </c>
      <c r="CW2" s="105" t="str">
        <f>_xlfn.IFNA(VLOOKUP($A2,'B-LogEmaxOverpEC50'!$A:$HP,MATCH(CW$1,'B-LogEmaxOverpEC50'!$A$1:$HP$1,0),FALSE),"")</f>
        <v/>
      </c>
      <c r="CX2" s="47" t="str">
        <f>_xlfn.IFNA(VLOOKUP($A2,'B-LogEmaxOverpEC50'!$A:$HP,MATCH(CX$1,'B-LogEmaxOverpEC50'!$A$1:$HP$1,0),FALSE),"")</f>
        <v/>
      </c>
      <c r="CY2" s="47" t="str">
        <f>_xlfn.IFNA(VLOOKUP($A2,'B-LogEmaxOverpEC50'!$A:$HP,MATCH(CY$1,'B-LogEmaxOverpEC50'!$A$1:$HP$1,0),FALSE),"")</f>
        <v/>
      </c>
      <c r="CZ2" s="47" t="str">
        <f>_xlfn.IFNA(VLOOKUP($A2,'B-LogEmaxOverpEC50'!$A:$HP,MATCH(CZ$1,'B-LogEmaxOverpEC50'!$A$1:$HP$1,0),FALSE),"")</f>
        <v/>
      </c>
      <c r="DA2" s="47" t="str">
        <f>_xlfn.IFNA(VLOOKUP($A2,'I-LogEmaxOverpEC50'!$A:$HP,MATCH(DA$1,'I-LogEmaxOverpEC50'!$A$1:$HP$1,0),FALSE),"")</f>
        <v/>
      </c>
      <c r="DB2" s="47" t="str">
        <f>_xlfn.IFNA(VLOOKUP($A2,'I-LogEmaxOverpEC50'!$A:$HP,MATCH(DB$1,'I-LogEmaxOverpEC50'!$A$1:$HP$1,0),FALSE),"")</f>
        <v/>
      </c>
      <c r="DC2" s="47" t="str">
        <f>_xlfn.IFNA(VLOOKUP($A2,'I-LogEmaxOverpEC50'!$A:$HP,MATCH(DC$1,'I-LogEmaxOverpEC50'!$A$1:$HP$1,0),FALSE),"")</f>
        <v/>
      </c>
      <c r="DD2" s="47" t="str">
        <f>_xlfn.IFNA(VLOOKUP($A2,'I-LogEmaxOverpEC50'!$A:$HP,MATCH(DD$1,'I-LogEmaxOverpEC50'!$A$1:$HP$1,0),FALSE),"")</f>
        <v/>
      </c>
      <c r="DE2" s="37"/>
      <c r="DF2" s="37"/>
      <c r="DG2" s="37"/>
      <c r="DH2" s="37"/>
      <c r="DI2" s="37"/>
      <c r="DJ2" s="37"/>
      <c r="DK2" s="37"/>
      <c r="DL2" s="37"/>
      <c r="DM2" s="37"/>
    </row>
    <row r="3" spans="1:117" s="49" customFormat="1" x14ac:dyDescent="0.2">
      <c r="A3" s="29" t="s">
        <v>24</v>
      </c>
      <c r="B3" s="333">
        <f>VLOOKUP($A3,BI!$A:$Q,MATCH(B$1,BI!$A$1:$Q$1,0),FALSE)</f>
        <v>1</v>
      </c>
      <c r="C3" s="373" t="str">
        <f>VLOOKUP($A3,BI!$A:$Q,MATCH(C$1,BI!$A$1:$Q$1,0),FALSE)</f>
        <v/>
      </c>
      <c r="D3" s="373" t="str">
        <f>VLOOKUP($A3,BI!$A:$Q,MATCH(D$1,BI!$A$1:$Q$1,0),FALSE)</f>
        <v/>
      </c>
      <c r="E3" s="373" t="str">
        <f>VLOOKUP($A3,BI!$A:$Q,MATCH(E$1,BI!$A$1:$Q$1,0),FALSE)</f>
        <v/>
      </c>
      <c r="F3" s="373" t="str">
        <f>VLOOKUP($A3,BI!$A:$Q,MATCH(F$1,BI!$A$1:$Q$1,0),FALSE)</f>
        <v/>
      </c>
      <c r="G3" s="373">
        <f>VLOOKUP($A3,BI!$A:$Q,MATCH(G$1,BI!$A$1:$Q$1,0),FALSE)</f>
        <v>1</v>
      </c>
      <c r="H3" s="373" t="str">
        <f>VLOOKUP($A3,BI!$A:$Q,MATCH(H$1,BI!$A$1:$Q$1,0),FALSE)</f>
        <v/>
      </c>
      <c r="I3" s="373" t="str">
        <f>VLOOKUP($A3,BI!$A:$Q,MATCH(I$1,BI!$A$1:$Q$1,0),FALSE)</f>
        <v/>
      </c>
      <c r="J3" s="373" t="str">
        <f>VLOOKUP($A3,BI!$A:$Q,MATCH(J$1,BI!$A$1:$Q$1,0),FALSE)</f>
        <v/>
      </c>
      <c r="K3" s="373" t="str">
        <f>VLOOKUP($A3,BI!$A:$Q,MATCH(K$1,BI!$A$1:$Q$1,0),FALSE)</f>
        <v/>
      </c>
      <c r="L3" s="373" t="str">
        <f>VLOOKUP($A3,BI!$A:$Q,MATCH(L$1,BI!$A$1:$Q$1,0),FALSE)</f>
        <v/>
      </c>
      <c r="M3" s="373" t="str">
        <f>VLOOKUP($A3,BI!$A:$Q,MATCH(M$1,BI!$A$1:$Q$1,0),FALSE)</f>
        <v/>
      </c>
      <c r="N3" s="49">
        <f t="shared" ref="N3:N52" si="1">COUNT(B3:M3)</f>
        <v>2</v>
      </c>
      <c r="O3" s="49">
        <f>VLOOKUP($A3,BI!$A:$Q,MATCH(O$1,BI!$A$1:$Q$1,0),FALSE)</f>
        <v>1</v>
      </c>
      <c r="P3" s="37">
        <f>VLOOKUP($A3,BI!$A:$Q,MATCH(P$1,BI!$A$1:$Q$1,0),FALSE)</f>
        <v>1</v>
      </c>
      <c r="Q3" s="37">
        <f>VLOOKUP($A3,BI!$A:$Q,MATCH(Q$1,BI!$A$1:$Q$1,0),FALSE)</f>
        <v>1</v>
      </c>
      <c r="R3" s="37" t="str">
        <f>VLOOKUP($A3,BI!$A:$Q,MATCH(R$1,BI!$A$1:$Q$1,0),FALSE)</f>
        <v/>
      </c>
      <c r="S3" s="37">
        <f t="shared" si="0"/>
        <v>3</v>
      </c>
      <c r="T3" s="61" t="str" cm="1">
        <f t="array" ref="T3">IFERROR(IF(N3&gt;2,RSQ(IF($B3:$M3&lt;&gt;"",AC3:AN3,""),IF($B3:$M3&lt;&gt;"",AO3:AZ3,"")),""),"")</f>
        <v/>
      </c>
      <c r="U3" s="66" t="str" cm="1">
        <f t="array" ref="U3">IFERROR(IF($N3&gt;2,RSQ(IF($B3:$M3&lt;&gt;"",BA3:BL3,""),IF($B3:$M3&lt;&gt;"",BM3:BX3,"")),""),"")</f>
        <v/>
      </c>
      <c r="V3" s="61" t="str" cm="1">
        <f t="array" ref="V3">IFERROR(IF(AND($S3&gt;2,$N3&gt;2),RSQ(IF($B3:$M3&lt;&gt;"",AC3:AN3,""),IF($B3:$M3&lt;&gt;"",AO3:AZ3,"")),""),"")</f>
        <v/>
      </c>
      <c r="W3" s="61" t="str" cm="1">
        <f t="array" ref="W3">IFERROR(IF(COUNT(C3:G3)&gt;2,RSQ(IF($C3:$G3&lt;&gt;"",AD3:AH3,""),IF($C3:$G3&lt;&gt;"",AP3:AT3,"")),""),"")</f>
        <v/>
      </c>
      <c r="X3" s="61" t="str" cm="1">
        <f t="array" ref="X3">IFERROR(IF(COUNT(H3:K3)&gt;2,RSQ(IF($H3:$K3&lt;&gt;"",AI3:AL3,""),IF($H3:$K3&lt;&gt;"",AU3:AX3,"")),""),"")</f>
        <v/>
      </c>
      <c r="Y3" s="61" cm="1">
        <f t="array" ref="Y3">IFERROR(IF($S3&gt;2,RSQ(IF($O3:$R3&lt;&gt;"",BY3:CB3,""),IF($O3:$R3&lt;&gt;"",CC3:CF3,"")),""),"")</f>
        <v>0.99999999999999978</v>
      </c>
      <c r="Z3" s="51" cm="1">
        <f t="array" ref="Z3">IFERROR(IF($S3&gt;2,RSQ(IF($O3:$R3&lt;&gt;"",CG3:CJ3,""),IF($O3:$R3&lt;&gt;"",CK3:CN3,"")),""),"")</f>
        <v>0.99999999999999978</v>
      </c>
      <c r="AA3" s="51" cm="1">
        <f t="array" ref="AA3">IFERROR(IF($S3&gt;2,RSQ(IF($O3:$R3&lt;&gt;"",CO3:CR3,""),IF($O3:$R3&lt;&gt;"",CS3:CV3,"")),""),"")</f>
        <v>0.99999999999999956</v>
      </c>
      <c r="AB3" s="186" cm="1">
        <f t="array" ref="AB3">IFERROR(IF($S3&gt;2,RSQ(IF($O3:$R3&lt;&gt;"",CW3:CZ3,""),IF($O3:$R3&lt;&gt;"",DA3:DD3,"")),""),"")</f>
        <v>0.99999999999999956</v>
      </c>
      <c r="AC3" s="44">
        <f>_xlfn.IFNA(VLOOKUP($A3,'B-LogEmaxOverpEC50'!$A:$BQ,MATCH(AC$1,'B-LogEmaxOverpEC50'!$A$1:$BQ$1,0),FALSE),"")</f>
        <v>8.0416723351146153</v>
      </c>
      <c r="AD3" s="46" t="str">
        <f>_xlfn.IFNA(VLOOKUP($A3,'B-LogEmaxOverpEC50'!$A:$BQ,MATCH(AD$1,'B-LogEmaxOverpEC50'!$A$1:$BQ$1,0),FALSE),"")</f>
        <v/>
      </c>
      <c r="AE3" s="46" t="str">
        <f>_xlfn.IFNA(VLOOKUP($A3,'B-LogEmaxOverpEC50'!$A:$BQ,MATCH(AE$1,'B-LogEmaxOverpEC50'!$A$1:$BQ$1,0),FALSE),"")</f>
        <v/>
      </c>
      <c r="AF3" s="46" t="str">
        <f>_xlfn.IFNA(VLOOKUP($A3,'B-LogEmaxOverpEC50'!$A:$BQ,MATCH(AF$1,'B-LogEmaxOverpEC50'!$A$1:$BQ$1,0),FALSE),"")</f>
        <v/>
      </c>
      <c r="AG3" s="46" t="str">
        <f>_xlfn.IFNA(VLOOKUP($A3,'B-LogEmaxOverpEC50'!$A:$BQ,MATCH(AG$1,'B-LogEmaxOverpEC50'!$A$1:$BQ$1,0),FALSE),"")</f>
        <v/>
      </c>
      <c r="AH3" s="46">
        <f>_xlfn.IFNA(VLOOKUP($A3,'B-LogEmaxOverpEC50'!$A:$BQ,MATCH(AH$1,'B-LogEmaxOverpEC50'!$A$1:$BQ$1,0),FALSE),"")</f>
        <v>6.1473181611344678</v>
      </c>
      <c r="AI3" s="45" t="str">
        <f>_xlfn.IFNA(VLOOKUP($A3,'B-LogEmaxOverpEC50'!$A:$BQ,MATCH(AI$1,'B-LogEmaxOverpEC50'!$A$1:$BQ$1,0),FALSE),"")</f>
        <v/>
      </c>
      <c r="AJ3" s="45" t="str">
        <f>_xlfn.IFNA(VLOOKUP($A3,'B-LogEmaxOverpEC50'!$A:$BQ,MATCH(AJ$1,'B-LogEmaxOverpEC50'!$A$1:$BQ$1,0),FALSE),"")</f>
        <v/>
      </c>
      <c r="AK3" s="45" t="str">
        <f>_xlfn.IFNA(VLOOKUP($A3,'B-LogEmaxOverpEC50'!$A:$BQ,MATCH(AK$1,'B-LogEmaxOverpEC50'!$A$1:$BQ$1,0),FALSE),"")</f>
        <v/>
      </c>
      <c r="AL3" s="46" t="str">
        <f>_xlfn.IFNA(VLOOKUP($A3,'B-LogEmaxOverpEC50'!$A:$BQ,MATCH(AL$1,'B-LogEmaxOverpEC50'!$A$1:$BQ$1,0),FALSE),"")</f>
        <v/>
      </c>
      <c r="AM3" s="45" t="str">
        <f>_xlfn.IFNA(VLOOKUP($A3,'B-LogEmaxOverpEC50'!$A:$BQ,MATCH(AM$1,'B-LogEmaxOverpEC50'!$A$1:$BQ$1,0),FALSE),"")</f>
        <v/>
      </c>
      <c r="AN3" s="45" t="str">
        <f>_xlfn.IFNA(VLOOKUP($A3,'B-LogEmaxOverpEC50'!$A:$BQ,MATCH(AN$1,'B-LogEmaxOverpEC50'!$A$1:$BQ$1,0),FALSE),"")</f>
        <v/>
      </c>
      <c r="AO3" s="47">
        <f>_xlfn.IFNA(VLOOKUP($A3,'I-LogEmaxOverpEC50'!$A:$BQ,MATCH(AO$1,'I-LogEmaxOverpEC50'!$A$1:$BQ$1,0),FALSE),"")</f>
        <v>6.6992189233113573</v>
      </c>
      <c r="AP3" s="47" t="str">
        <f>_xlfn.IFNA(VLOOKUP($A3,'I-LogEmaxOverpEC50'!$A:$BQ,MATCH(AP$1,'I-LogEmaxOverpEC50'!$A$1:$BQ$1,0),FALSE),"")</f>
        <v/>
      </c>
      <c r="AQ3" s="47" t="str">
        <f>_xlfn.IFNA(VLOOKUP($A3,'I-LogEmaxOverpEC50'!$A:$BQ,MATCH(AQ$1,'I-LogEmaxOverpEC50'!$A$1:$BQ$1,0),FALSE),"")</f>
        <v/>
      </c>
      <c r="AR3" s="47" t="str">
        <f>_xlfn.IFNA(VLOOKUP($A3,'I-LogEmaxOverpEC50'!$A:$BQ,MATCH(AR$1,'I-LogEmaxOverpEC50'!$A$1:$BQ$1,0),FALSE),"")</f>
        <v/>
      </c>
      <c r="AS3" s="47" t="str">
        <f>_xlfn.IFNA(VLOOKUP($A3,'I-LogEmaxOverpEC50'!$A:$BQ,MATCH(AS$1,'I-LogEmaxOverpEC50'!$A$1:$BQ$1,0),FALSE),"")</f>
        <v/>
      </c>
      <c r="AT3" s="47">
        <f>_xlfn.IFNA(VLOOKUP($A3,'I-LogEmaxOverpEC50'!$A:$BQ,MATCH(AT$1,'I-LogEmaxOverpEC50'!$A$1:$BQ$1,0),FALSE),"")</f>
        <v>7.0825146734217332</v>
      </c>
      <c r="AU3" s="47" t="str">
        <f>_xlfn.IFNA(VLOOKUP($A3,'I-LogEmaxOverpEC50'!$A:$BQ,MATCH(AU$1,'I-LogEmaxOverpEC50'!$A$1:$BQ$1,0),FALSE),"")</f>
        <v/>
      </c>
      <c r="AV3" s="47" t="str">
        <f>_xlfn.IFNA(VLOOKUP($A3,'I-LogEmaxOverpEC50'!$A:$BQ,MATCH(AV$1,'I-LogEmaxOverpEC50'!$A$1:$BQ$1,0),FALSE),"")</f>
        <v/>
      </c>
      <c r="AW3" s="47" t="str">
        <f>_xlfn.IFNA(VLOOKUP($A3,'I-LogEmaxOverpEC50'!$A:$BQ,MATCH(AW$1,'I-LogEmaxOverpEC50'!$A$1:$BQ$1,0),FALSE),"")</f>
        <v/>
      </c>
      <c r="AX3" s="47" t="str">
        <f>_xlfn.IFNA(VLOOKUP($A3,'I-LogEmaxOverpEC50'!$A:$BQ,MATCH(AX$1,'I-LogEmaxOverpEC50'!$A$1:$BQ$1,0),FALSE),"")</f>
        <v/>
      </c>
      <c r="AY3" s="47" t="str">
        <f>_xlfn.IFNA(VLOOKUP($A3,'I-LogEmaxOverpEC50'!$A:$BQ,MATCH(AY$1,'I-LogEmaxOverpEC50'!$A$1:$BQ$1,0),FALSE),"")</f>
        <v/>
      </c>
      <c r="AZ3" s="47" t="str">
        <f>_xlfn.IFNA(VLOOKUP($A3,'I-LogEmaxOverpEC50'!$A:$BQ,MATCH(AZ$1,'I-LogEmaxOverpEC50'!$A$1:$BQ$1,0),FALSE),"")</f>
        <v/>
      </c>
      <c r="BA3" s="44">
        <f>_xlfn.IFNA(VLOOKUP($A3,'B-LogEmaxOverpEC50'!$A:$BQ,MATCH(BA$1,'B-LogEmaxOverpEC50'!$A$1:$BQ$1,0),FALSE),"")</f>
        <v>1</v>
      </c>
      <c r="BB3" s="41" t="str">
        <f>_xlfn.IFNA(VLOOKUP($A3,'B-LogEmaxOverpEC50'!$A:$BQ,MATCH(BB$1,'B-LogEmaxOverpEC50'!$A$1:$BQ$1,0),FALSE),"")</f>
        <v/>
      </c>
      <c r="BC3" s="41" t="str">
        <f>_xlfn.IFNA(VLOOKUP($A3,'B-LogEmaxOverpEC50'!$A:$BQ,MATCH(BC$1,'B-LogEmaxOverpEC50'!$A$1:$BQ$1,0),FALSE),"")</f>
        <v/>
      </c>
      <c r="BD3" s="41" t="str">
        <f>_xlfn.IFNA(VLOOKUP($A3,'B-LogEmaxOverpEC50'!$A:$BQ,MATCH(BD$1,'B-LogEmaxOverpEC50'!$A$1:$BQ$1,0),FALSE),"")</f>
        <v/>
      </c>
      <c r="BE3" s="41" t="str">
        <f>_xlfn.IFNA(VLOOKUP($A3,'B-LogEmaxOverpEC50'!$A:$BQ,MATCH(BE$1,'B-LogEmaxOverpEC50'!$A$1:$BQ$1,0),FALSE),"")</f>
        <v/>
      </c>
      <c r="BF3" s="41">
        <f>_xlfn.IFNA(VLOOKUP($A3,'B-LogEmaxOverpEC50'!$A:$BQ,MATCH(BF$1,'B-LogEmaxOverpEC50'!$A$1:$BQ$1,0),FALSE),"")</f>
        <v>0</v>
      </c>
      <c r="BG3" s="41" t="str">
        <f>_xlfn.IFNA(VLOOKUP($A3,'B-LogEmaxOverpEC50'!$A:$BQ,MATCH(BG$1,'B-LogEmaxOverpEC50'!$A$1:$BQ$1,0),FALSE),"")</f>
        <v/>
      </c>
      <c r="BH3" s="41" t="str">
        <f>_xlfn.IFNA(VLOOKUP($A3,'B-LogEmaxOverpEC50'!$A:$BQ,MATCH(BH$1,'B-LogEmaxOverpEC50'!$A$1:$BQ$1,0),FALSE),"")</f>
        <v/>
      </c>
      <c r="BI3" s="41" t="str">
        <f>_xlfn.IFNA(VLOOKUP($A3,'B-LogEmaxOverpEC50'!$A:$BQ,MATCH(BI$1,'B-LogEmaxOverpEC50'!$A$1:$BQ$1,0),FALSE),"")</f>
        <v/>
      </c>
      <c r="BJ3" s="41" t="str">
        <f>_xlfn.IFNA(VLOOKUP($A3,'B-LogEmaxOverpEC50'!$A:$BQ,MATCH(BJ$1,'B-LogEmaxOverpEC50'!$A$1:$BQ$1,0),FALSE),"")</f>
        <v/>
      </c>
      <c r="BK3" s="41" t="str">
        <f>_xlfn.IFNA(VLOOKUP($A3,'B-LogEmaxOverpEC50'!$A:$BQ,MATCH(BK$1,'B-LogEmaxOverpEC50'!$A$1:$BQ$1,0),FALSE),"")</f>
        <v/>
      </c>
      <c r="BL3" s="41" t="str">
        <f>_xlfn.IFNA(VLOOKUP($A3,'B-LogEmaxOverpEC50'!$A:$BQ,MATCH(BL$1,'B-LogEmaxOverpEC50'!$A$1:$BQ$1,0),FALSE),"")</f>
        <v/>
      </c>
      <c r="BM3" s="47">
        <f>_xlfn.IFNA(VLOOKUP($A3,'I-LogEmaxOverpEC50'!$A:$BQ,MATCH(BM$1,'I-LogEmaxOverpEC50'!$A$1:$BQ$1,0),FALSE),"")</f>
        <v>0</v>
      </c>
      <c r="BN3" s="47" t="str">
        <f>_xlfn.IFNA(VLOOKUP($A3,'I-LogEmaxOverpEC50'!$A:$BQ,MATCH(BN$1,'I-LogEmaxOverpEC50'!$A$1:$BQ$1,0),FALSE),"")</f>
        <v/>
      </c>
      <c r="BO3" s="47" t="str">
        <f>_xlfn.IFNA(VLOOKUP($A3,'I-LogEmaxOverpEC50'!$A:$BQ,MATCH(BO$1,'I-LogEmaxOverpEC50'!$A$1:$BQ$1,0),FALSE),"")</f>
        <v/>
      </c>
      <c r="BP3" s="47" t="str">
        <f>_xlfn.IFNA(VLOOKUP($A3,'I-LogEmaxOverpEC50'!$A:$BQ,MATCH(BP$1,'I-LogEmaxOverpEC50'!$A$1:$BQ$1,0),FALSE),"")</f>
        <v/>
      </c>
      <c r="BQ3" s="47" t="str">
        <f>_xlfn.IFNA(VLOOKUP($A3,'I-LogEmaxOverpEC50'!$A:$BQ,MATCH(BQ$1,'I-LogEmaxOverpEC50'!$A$1:$BQ$1,0),FALSE),"")</f>
        <v/>
      </c>
      <c r="BR3" s="47">
        <f>_xlfn.IFNA(VLOOKUP($A3,'I-LogEmaxOverpEC50'!$A:$BQ,MATCH(BR$1,'I-LogEmaxOverpEC50'!$A$1:$BQ$1,0),FALSE),"")</f>
        <v>1</v>
      </c>
      <c r="BS3" s="47" t="str">
        <f>_xlfn.IFNA(VLOOKUP($A3,'I-LogEmaxOverpEC50'!$A:$BQ,MATCH(BS$1,'I-LogEmaxOverpEC50'!$A$1:$BQ$1,0),FALSE),"")</f>
        <v/>
      </c>
      <c r="BT3" s="47" t="str">
        <f>_xlfn.IFNA(VLOOKUP($A3,'I-LogEmaxOverpEC50'!$A:$BQ,MATCH(BT$1,'I-LogEmaxOverpEC50'!$A$1:$BQ$1,0),FALSE),"")</f>
        <v/>
      </c>
      <c r="BU3" s="47" t="str">
        <f>_xlfn.IFNA(VLOOKUP($A3,'I-LogEmaxOverpEC50'!$A:$BQ,MATCH(BU$1,'I-LogEmaxOverpEC50'!$A$1:$BQ$1,0),FALSE),"")</f>
        <v/>
      </c>
      <c r="BV3" s="47" t="str">
        <f>_xlfn.IFNA(VLOOKUP($A3,'I-LogEmaxOverpEC50'!$A:$BQ,MATCH(BV$1,'I-LogEmaxOverpEC50'!$A$1:$BQ$1,0),FALSE),"")</f>
        <v/>
      </c>
      <c r="BW3" s="47" t="str">
        <f>_xlfn.IFNA(VLOOKUP($A3,'I-LogEmaxOverpEC50'!$A:$BQ,MATCH(BW$1,'I-LogEmaxOverpEC50'!$A$1:$BQ$1,0),FALSE),"")</f>
        <v/>
      </c>
      <c r="BX3" s="47" t="str">
        <f>_xlfn.IFNA(VLOOKUP($A3,'I-LogEmaxOverpEC50'!$A:$BQ,MATCH(BX$1,'I-LogEmaxOverpEC50'!$A$1:$BQ$1,0),FALSE),"")</f>
        <v/>
      </c>
      <c r="BY3" s="105">
        <f>_xlfn.IFNA(VLOOKUP($A3,'B-LogEmaxOverpEC50'!$A:$HP,MATCH(BY$1,'B-LogEmaxOverpEC50'!$A$1:$HP$1,0),FALSE),"")</f>
        <v>8.0416723351146153</v>
      </c>
      <c r="BZ3" s="47">
        <f>_xlfn.IFNA(VLOOKUP($A3,'B-LogEmaxOverpEC50'!$A:$HP,MATCH(BZ$1,'B-LogEmaxOverpEC50'!$A$1:$HP$1,0),FALSE),"")</f>
        <v>6.1473181611344678</v>
      </c>
      <c r="CA3" s="47" t="str">
        <f>_xlfn.IFNA(VLOOKUP($A3,'B-LogEmaxOverpEC50'!$A:$HP,MATCH(CA$1,'B-LogEmaxOverpEC50'!$A$1:$HP$1,0),FALSE),"")</f>
        <v/>
      </c>
      <c r="CB3" s="47" t="str">
        <f>_xlfn.IFNA(VLOOKUP($A3,'B-LogEmaxOverpEC50'!$A:$HP,MATCH(CB$1,'B-LogEmaxOverpEC50'!$A$1:$HP$1,0),FALSE),"")</f>
        <v/>
      </c>
      <c r="CC3" s="47">
        <f>_xlfn.IFNA(VLOOKUP($A3,'I-LogEmaxOverpEC50'!$A:$HP,MATCH(CC$1,'I-LogEmaxOverpEC50'!$A$1:$HP$1,0),FALSE),"")</f>
        <v>6.6992189233113573</v>
      </c>
      <c r="CD3" s="47">
        <f>_xlfn.IFNA(VLOOKUP($A3,'I-LogEmaxOverpEC50'!$A:$HP,MATCH(CD$1,'I-LogEmaxOverpEC50'!$A$1:$HP$1,0),FALSE),"")</f>
        <v>7.0825146734217332</v>
      </c>
      <c r="CE3" s="47" t="str">
        <f>_xlfn.IFNA(VLOOKUP($A3,'I-LogEmaxOverpEC50'!$A:$HP,MATCH(CE$1,'I-LogEmaxOverpEC50'!$A$1:$HP$1,0),FALSE),"")</f>
        <v/>
      </c>
      <c r="CF3" s="47" t="str">
        <f>_xlfn.IFNA(VLOOKUP($A3,'I-LogEmaxOverpEC50'!$A:$HP,MATCH(CF$1,'I-LogEmaxOverpEC50'!$A$1:$HP$1,0),FALSE),"")</f>
        <v/>
      </c>
      <c r="CG3" s="105">
        <f>_xlfn.IFNA(VLOOKUP($A3,'B-LogEmaxOverpEC50'!$A:$HP,MATCH(CG$1,'B-LogEmaxOverpEC50'!$A$1:$HP$1,0),FALSE),"")</f>
        <v>8.0416723351146153</v>
      </c>
      <c r="CH3" s="47">
        <f>_xlfn.IFNA(VLOOKUP($A3,'B-LogEmaxOverpEC50'!$A:$HP,MATCH(CH$1,'B-LogEmaxOverpEC50'!$A$1:$HP$1,0),FALSE),"")</f>
        <v>6.1473181611344678</v>
      </c>
      <c r="CI3" s="47" t="str">
        <f>_xlfn.IFNA(VLOOKUP($A3,'B-LogEmaxOverpEC50'!$A:$HP,MATCH(CI$1,'B-LogEmaxOverpEC50'!$A$1:$HP$1,0),FALSE),"")</f>
        <v/>
      </c>
      <c r="CJ3" s="47" t="str">
        <f>_xlfn.IFNA(VLOOKUP($A3,'B-LogEmaxOverpEC50'!$A:$HP,MATCH(CJ$1,'B-LogEmaxOverpEC50'!$A$1:$HP$1,0),FALSE),"")</f>
        <v/>
      </c>
      <c r="CK3" s="47">
        <f>_xlfn.IFNA(VLOOKUP($A3,'I-LogEmaxOverpEC50'!$A:$HP,MATCH(CK$1,'I-LogEmaxOverpEC50'!$A$1:$HP$1,0),FALSE),"")</f>
        <v>6.6992189233113573</v>
      </c>
      <c r="CL3" s="47">
        <f>_xlfn.IFNA(VLOOKUP($A3,'I-LogEmaxOverpEC50'!$A:$HP,MATCH(CL$1,'I-LogEmaxOverpEC50'!$A$1:$HP$1,0),FALSE),"")</f>
        <v>7.0825146734217332</v>
      </c>
      <c r="CM3" s="47" t="str">
        <f>_xlfn.IFNA(VLOOKUP($A3,'I-LogEmaxOverpEC50'!$A:$HP,MATCH(CM$1,'I-LogEmaxOverpEC50'!$A$1:$HP$1,0),FALSE),"")</f>
        <v/>
      </c>
      <c r="CN3" s="47" t="str">
        <f>_xlfn.IFNA(VLOOKUP($A3,'I-LogEmaxOverpEC50'!$A:$HP,MATCH(CN$1,'I-LogEmaxOverpEC50'!$A$1:$HP$1,0),FALSE),"")</f>
        <v/>
      </c>
      <c r="CO3" s="105">
        <f>_xlfn.IFNA(VLOOKUP($A3,'B-LogEmaxOverpEC50'!$A:$HP,MATCH(CO$1,'B-LogEmaxOverpEC50'!$A$1:$HP$1,0),FALSE),"")</f>
        <v>1</v>
      </c>
      <c r="CP3" s="47">
        <f>_xlfn.IFNA(VLOOKUP($A3,'B-LogEmaxOverpEC50'!$A:$HP,MATCH(CP$1,'B-LogEmaxOverpEC50'!$A$1:$HP$1,0),FALSE),"")</f>
        <v>0</v>
      </c>
      <c r="CQ3" s="47" t="str">
        <f>_xlfn.IFNA(VLOOKUP($A3,'B-LogEmaxOverpEC50'!$A:$HP,MATCH(CQ$1,'B-LogEmaxOverpEC50'!$A$1:$HP$1,0),FALSE),"")</f>
        <v/>
      </c>
      <c r="CR3" s="47" t="str">
        <f>_xlfn.IFNA(VLOOKUP($A3,'B-LogEmaxOverpEC50'!$A:$HP,MATCH(CR$1,'B-LogEmaxOverpEC50'!$A$1:$HP$1,0),FALSE),"")</f>
        <v/>
      </c>
      <c r="CS3" s="47">
        <f>_xlfn.IFNA(VLOOKUP($A3,'I-LogEmaxOverpEC50'!$A:$HP,MATCH(CS$1,'I-LogEmaxOverpEC50'!$A$1:$HP$1,0),FALSE),"")</f>
        <v>0</v>
      </c>
      <c r="CT3" s="47">
        <f>_xlfn.IFNA(VLOOKUP($A3,'I-LogEmaxOverpEC50'!$A:$HP,MATCH(CT$1,'I-LogEmaxOverpEC50'!$A$1:$HP$1,0),FALSE),"")</f>
        <v>1</v>
      </c>
      <c r="CU3" s="47" t="str">
        <f>_xlfn.IFNA(VLOOKUP($A3,'I-LogEmaxOverpEC50'!$A:$HP,MATCH(CU$1,'I-LogEmaxOverpEC50'!$A$1:$HP$1,0),FALSE),"")</f>
        <v/>
      </c>
      <c r="CV3" s="47" t="str">
        <f>_xlfn.IFNA(VLOOKUP($A3,'I-LogEmaxOverpEC50'!$A:$HP,MATCH(CV$1,'I-LogEmaxOverpEC50'!$A$1:$HP$1,0),FALSE),"")</f>
        <v/>
      </c>
      <c r="CW3" s="105">
        <f>_xlfn.IFNA(VLOOKUP($A3,'B-LogEmaxOverpEC50'!$A:$HP,MATCH(CW$1,'B-LogEmaxOverpEC50'!$A$1:$HP$1,0),FALSE),"")</f>
        <v>1</v>
      </c>
      <c r="CX3" s="47">
        <f>_xlfn.IFNA(VLOOKUP($A3,'B-LogEmaxOverpEC50'!$A:$HP,MATCH(CX$1,'B-LogEmaxOverpEC50'!$A$1:$HP$1,0),FALSE),"")</f>
        <v>0</v>
      </c>
      <c r="CY3" s="47" t="str">
        <f>_xlfn.IFNA(VLOOKUP($A3,'B-LogEmaxOverpEC50'!$A:$HP,MATCH(CY$1,'B-LogEmaxOverpEC50'!$A$1:$HP$1,0),FALSE),"")</f>
        <v/>
      </c>
      <c r="CZ3" s="47" t="str">
        <f>_xlfn.IFNA(VLOOKUP($A3,'B-LogEmaxOverpEC50'!$A:$HP,MATCH(CZ$1,'B-LogEmaxOverpEC50'!$A$1:$HP$1,0),FALSE),"")</f>
        <v/>
      </c>
      <c r="DA3" s="47">
        <f>_xlfn.IFNA(VLOOKUP($A3,'I-LogEmaxOverpEC50'!$A:$HP,MATCH(DA$1,'I-LogEmaxOverpEC50'!$A$1:$HP$1,0),FALSE),"")</f>
        <v>0</v>
      </c>
      <c r="DB3" s="47">
        <f>_xlfn.IFNA(VLOOKUP($A3,'I-LogEmaxOverpEC50'!$A:$HP,MATCH(DB$1,'I-LogEmaxOverpEC50'!$A$1:$HP$1,0),FALSE),"")</f>
        <v>1</v>
      </c>
      <c r="DC3" s="47" t="str">
        <f>_xlfn.IFNA(VLOOKUP($A3,'I-LogEmaxOverpEC50'!$A:$HP,MATCH(DC$1,'I-LogEmaxOverpEC50'!$A$1:$HP$1,0),FALSE),"")</f>
        <v/>
      </c>
      <c r="DD3" s="47" t="str">
        <f>_xlfn.IFNA(VLOOKUP($A3,'I-LogEmaxOverpEC50'!$A:$HP,MATCH(DD$1,'I-LogEmaxOverpEC50'!$A$1:$HP$1,0),FALSE),"")</f>
        <v/>
      </c>
      <c r="DE3" s="37"/>
      <c r="DF3" s="37"/>
      <c r="DG3" s="37"/>
      <c r="DH3" s="37"/>
      <c r="DI3" s="37"/>
      <c r="DJ3" s="37"/>
      <c r="DK3" s="37"/>
      <c r="DL3" s="37"/>
      <c r="DM3" s="37"/>
    </row>
    <row r="4" spans="1:117" s="49" customFormat="1" x14ac:dyDescent="0.2">
      <c r="A4" s="29" t="s">
        <v>100</v>
      </c>
      <c r="B4" s="333" t="str">
        <f>VLOOKUP($A4,BI!$A:$Q,MATCH(B$1,BI!$A$1:$Q$1,0),FALSE)</f>
        <v/>
      </c>
      <c r="C4" s="373" t="str">
        <f>VLOOKUP($A4,BI!$A:$Q,MATCH(C$1,BI!$A$1:$Q$1,0),FALSE)</f>
        <v/>
      </c>
      <c r="D4" s="373" t="str">
        <f>VLOOKUP($A4,BI!$A:$Q,MATCH(D$1,BI!$A$1:$Q$1,0),FALSE)</f>
        <v/>
      </c>
      <c r="E4" s="373" t="str">
        <f>VLOOKUP($A4,BI!$A:$Q,MATCH(E$1,BI!$A$1:$Q$1,0),FALSE)</f>
        <v/>
      </c>
      <c r="F4" s="373" t="str">
        <f>VLOOKUP($A4,BI!$A:$Q,MATCH(F$1,BI!$A$1:$Q$1,0),FALSE)</f>
        <v/>
      </c>
      <c r="G4" s="373" t="str">
        <f>VLOOKUP($A4,BI!$A:$Q,MATCH(G$1,BI!$A$1:$Q$1,0),FALSE)</f>
        <v/>
      </c>
      <c r="H4" s="373">
        <f>VLOOKUP($A4,BI!$A:$Q,MATCH(H$1,BI!$A$1:$Q$1,0),FALSE)</f>
        <v>1</v>
      </c>
      <c r="I4" s="373">
        <f>VLOOKUP($A4,BI!$A:$Q,MATCH(I$1,BI!$A$1:$Q$1,0),FALSE)</f>
        <v>1</v>
      </c>
      <c r="J4" s="373" t="str">
        <f>VLOOKUP($A4,BI!$A:$Q,MATCH(J$1,BI!$A$1:$Q$1,0),FALSE)</f>
        <v/>
      </c>
      <c r="K4" s="373" t="str">
        <f>VLOOKUP($A4,BI!$A:$Q,MATCH(K$1,BI!$A$1:$Q$1,0),FALSE)</f>
        <v/>
      </c>
      <c r="L4" s="373" t="str">
        <f>VLOOKUP($A4,BI!$A:$Q,MATCH(L$1,BI!$A$1:$Q$1,0),FALSE)</f>
        <v/>
      </c>
      <c r="M4" s="373" t="str">
        <f>VLOOKUP($A4,BI!$A:$Q,MATCH(M$1,BI!$A$1:$Q$1,0),FALSE)</f>
        <v/>
      </c>
      <c r="N4" s="49">
        <f t="shared" si="1"/>
        <v>2</v>
      </c>
      <c r="O4" s="49" t="str">
        <f>VLOOKUP($A4,BI!$A:$Q,MATCH(O$1,BI!$A$1:$Q$1,0),FALSE)</f>
        <v/>
      </c>
      <c r="P4" s="37">
        <f>VLOOKUP($A4,BI!$A:$Q,MATCH(P$1,BI!$A$1:$Q$1,0),FALSE)</f>
        <v>1</v>
      </c>
      <c r="Q4" s="37">
        <f>VLOOKUP($A4,BI!$A:$Q,MATCH(Q$1,BI!$A$1:$Q$1,0),FALSE)</f>
        <v>1</v>
      </c>
      <c r="R4" s="37" t="str">
        <f>VLOOKUP($A4,BI!$A:$Q,MATCH(R$1,BI!$A$1:$Q$1,0),FALSE)</f>
        <v/>
      </c>
      <c r="S4" s="37">
        <f t="shared" si="0"/>
        <v>2</v>
      </c>
      <c r="T4" s="61" t="str" cm="1">
        <f t="array" ref="T4">IFERROR(IF(N4&gt;2,RSQ(IF($B4:$M4&lt;&gt;"",AC4:AN4,""),IF($B4:$M4&lt;&gt;"",AO4:AZ4,"")),""),"")</f>
        <v/>
      </c>
      <c r="U4" s="66" t="str" cm="1">
        <f t="array" ref="U4">IFERROR(IF($N4&gt;2,RSQ(IF($B4:$M4&lt;&gt;"",BA4:BL4,""),IF($B4:$M4&lt;&gt;"",BM4:BX4,"")),""),"")</f>
        <v/>
      </c>
      <c r="V4" s="61" t="str" cm="1">
        <f t="array" ref="V4">IFERROR(IF(AND($S4&gt;2,$N4&gt;2),RSQ(IF($B4:$M4&lt;&gt;"",AC4:AN4,""),IF($B4:$M4&lt;&gt;"",AO4:AZ4,"")),""),"")</f>
        <v/>
      </c>
      <c r="W4" s="61" t="str" cm="1">
        <f t="array" ref="W4">IFERROR(IF(COUNT(C4:G4)&gt;2,RSQ(IF($C4:$G4&lt;&gt;"",AD4:AH4,""),IF($C4:$G4&lt;&gt;"",AP4:AT4,"")),""),"")</f>
        <v/>
      </c>
      <c r="X4" s="61" t="str" cm="1">
        <f t="array" ref="X4">IFERROR(IF(COUNT(H4:K4)&gt;2,RSQ(IF($H4:$K4&lt;&gt;"",AI4:AL4,""),IF($H4:$K4&lt;&gt;"",AU4:AX4,"")),""),"")</f>
        <v/>
      </c>
      <c r="Y4" s="61" t="str" cm="1">
        <f t="array" ref="Y4">IFERROR(IF($S4&gt;2,RSQ(IF($O4:$R4&lt;&gt;"",BY4:CB4,""),IF($O4:$R4&lt;&gt;"",CC4:CF4,"")),""),"")</f>
        <v/>
      </c>
      <c r="Z4" s="51" t="str" cm="1">
        <f t="array" ref="Z4">IFERROR(IF($S4&gt;2,RSQ(IF($O4:$R4&lt;&gt;"",CG4:CJ4,""),IF($O4:$R4&lt;&gt;"",CK4:CN4,"")),""),"")</f>
        <v/>
      </c>
      <c r="AA4" s="51" t="str" cm="1">
        <f t="array" ref="AA4">IFERROR(IF($S4&gt;2,RSQ(IF($O4:$R4&lt;&gt;"",CO4:CR4,""),IF($O4:$R4&lt;&gt;"",CS4:CV4,"")),""),"")</f>
        <v/>
      </c>
      <c r="AB4" s="186" t="str" cm="1">
        <f t="array" ref="AB4">IFERROR(IF($S4&gt;2,RSQ(IF($O4:$R4&lt;&gt;"",CW4:CZ4,""),IF($O4:$R4&lt;&gt;"",DA4:DD4,"")),""),"")</f>
        <v/>
      </c>
      <c r="AC4" s="44" t="str">
        <f>_xlfn.IFNA(VLOOKUP($A4,'B-LogEmaxOverpEC50'!$A:$BQ,MATCH(AC$1,'B-LogEmaxOverpEC50'!$A$1:$BQ$1,0),FALSE),"")</f>
        <v/>
      </c>
      <c r="AD4" s="46" t="str">
        <f>_xlfn.IFNA(VLOOKUP($A4,'B-LogEmaxOverpEC50'!$A:$BQ,MATCH(AD$1,'B-LogEmaxOverpEC50'!$A$1:$BQ$1,0),FALSE),"")</f>
        <v/>
      </c>
      <c r="AE4" s="46" t="str">
        <f>_xlfn.IFNA(VLOOKUP($A4,'B-LogEmaxOverpEC50'!$A:$BQ,MATCH(AE$1,'B-LogEmaxOverpEC50'!$A$1:$BQ$1,0),FALSE),"")</f>
        <v/>
      </c>
      <c r="AF4" s="46" t="str">
        <f>_xlfn.IFNA(VLOOKUP($A4,'B-LogEmaxOverpEC50'!$A:$BQ,MATCH(AF$1,'B-LogEmaxOverpEC50'!$A$1:$BQ$1,0),FALSE),"")</f>
        <v/>
      </c>
      <c r="AG4" s="46" t="str">
        <f>_xlfn.IFNA(VLOOKUP($A4,'B-LogEmaxOverpEC50'!$A:$BQ,MATCH(AG$1,'B-LogEmaxOverpEC50'!$A$1:$BQ$1,0),FALSE),"")</f>
        <v/>
      </c>
      <c r="AH4" s="46" t="str">
        <f>_xlfn.IFNA(VLOOKUP($A4,'B-LogEmaxOverpEC50'!$A:$BQ,MATCH(AH$1,'B-LogEmaxOverpEC50'!$A$1:$BQ$1,0),FALSE),"")</f>
        <v/>
      </c>
      <c r="AI4" s="45">
        <f>_xlfn.IFNA(VLOOKUP($A4,'B-LogEmaxOverpEC50'!$A:$BQ,MATCH(AI$1,'B-LogEmaxOverpEC50'!$A$1:$BQ$1,0),FALSE),"")</f>
        <v>3.9099362468744441</v>
      </c>
      <c r="AJ4" s="45">
        <f>_xlfn.IFNA(VLOOKUP($A4,'B-LogEmaxOverpEC50'!$A:$BQ,MATCH(AJ$1,'B-LogEmaxOverpEC50'!$A$1:$BQ$1,0),FALSE),"")</f>
        <v>3.9692608448519202</v>
      </c>
      <c r="AK4" s="45" t="str">
        <f>_xlfn.IFNA(VLOOKUP($A4,'B-LogEmaxOverpEC50'!$A:$BQ,MATCH(AK$1,'B-LogEmaxOverpEC50'!$A$1:$BQ$1,0),FALSE),"")</f>
        <v/>
      </c>
      <c r="AL4" s="46" t="str">
        <f>_xlfn.IFNA(VLOOKUP($A4,'B-LogEmaxOverpEC50'!$A:$BQ,MATCH(AL$1,'B-LogEmaxOverpEC50'!$A$1:$BQ$1,0),FALSE),"")</f>
        <v/>
      </c>
      <c r="AM4" s="45" t="str">
        <f>_xlfn.IFNA(VLOOKUP($A4,'B-LogEmaxOverpEC50'!$A:$BQ,MATCH(AM$1,'B-LogEmaxOverpEC50'!$A$1:$BQ$1,0),FALSE),"")</f>
        <v/>
      </c>
      <c r="AN4" s="45" t="str">
        <f>_xlfn.IFNA(VLOOKUP($A4,'B-LogEmaxOverpEC50'!$A:$BQ,MATCH(AN$1,'B-LogEmaxOverpEC50'!$A$1:$BQ$1,0),FALSE),"")</f>
        <v/>
      </c>
      <c r="AO4" s="47" t="str">
        <f>_xlfn.IFNA(VLOOKUP($A4,'I-LogEmaxOverpEC50'!$A:$BQ,MATCH(AO$1,'I-LogEmaxOverpEC50'!$A$1:$BQ$1,0),FALSE),"")</f>
        <v/>
      </c>
      <c r="AP4" s="47" t="str">
        <f>_xlfn.IFNA(VLOOKUP($A4,'I-LogEmaxOverpEC50'!$A:$BQ,MATCH(AP$1,'I-LogEmaxOverpEC50'!$A$1:$BQ$1,0),FALSE),"")</f>
        <v/>
      </c>
      <c r="AQ4" s="47" t="str">
        <f>_xlfn.IFNA(VLOOKUP($A4,'I-LogEmaxOverpEC50'!$A:$BQ,MATCH(AQ$1,'I-LogEmaxOverpEC50'!$A$1:$BQ$1,0),FALSE),"")</f>
        <v/>
      </c>
      <c r="AR4" s="47" t="str">
        <f>_xlfn.IFNA(VLOOKUP($A4,'I-LogEmaxOverpEC50'!$A:$BQ,MATCH(AR$1,'I-LogEmaxOverpEC50'!$A$1:$BQ$1,0),FALSE),"")</f>
        <v/>
      </c>
      <c r="AS4" s="47" t="str">
        <f>_xlfn.IFNA(VLOOKUP($A4,'I-LogEmaxOverpEC50'!$A:$BQ,MATCH(AS$1,'I-LogEmaxOverpEC50'!$A$1:$BQ$1,0),FALSE),"")</f>
        <v/>
      </c>
      <c r="AT4" s="47" t="str">
        <f>_xlfn.IFNA(VLOOKUP($A4,'I-LogEmaxOverpEC50'!$A:$BQ,MATCH(AT$1,'I-LogEmaxOverpEC50'!$A$1:$BQ$1,0),FALSE),"")</f>
        <v/>
      </c>
      <c r="AU4" s="47">
        <f>_xlfn.IFNA(VLOOKUP($A4,'I-LogEmaxOverpEC50'!$A:$BQ,MATCH(AU$1,'I-LogEmaxOverpEC50'!$A$1:$BQ$1,0),FALSE),"")</f>
        <v>4.199147988357856</v>
      </c>
      <c r="AV4" s="47">
        <f>_xlfn.IFNA(VLOOKUP($A4,'I-LogEmaxOverpEC50'!$A:$BQ,MATCH(AV$1,'I-LogEmaxOverpEC50'!$A$1:$BQ$1,0),FALSE),"")</f>
        <v>4.199147988357856</v>
      </c>
      <c r="AW4" s="47" t="str">
        <f>_xlfn.IFNA(VLOOKUP($A4,'I-LogEmaxOverpEC50'!$A:$BQ,MATCH(AW$1,'I-LogEmaxOverpEC50'!$A$1:$BQ$1,0),FALSE),"")</f>
        <v/>
      </c>
      <c r="AX4" s="47" t="str">
        <f>_xlfn.IFNA(VLOOKUP($A4,'I-LogEmaxOverpEC50'!$A:$BQ,MATCH(AX$1,'I-LogEmaxOverpEC50'!$A$1:$BQ$1,0),FALSE),"")</f>
        <v/>
      </c>
      <c r="AY4" s="47" t="str">
        <f>_xlfn.IFNA(VLOOKUP($A4,'I-LogEmaxOverpEC50'!$A:$BQ,MATCH(AY$1,'I-LogEmaxOverpEC50'!$A$1:$BQ$1,0),FALSE),"")</f>
        <v/>
      </c>
      <c r="AZ4" s="47" t="str">
        <f>_xlfn.IFNA(VLOOKUP($A4,'I-LogEmaxOverpEC50'!$A:$BQ,MATCH(AZ$1,'I-LogEmaxOverpEC50'!$A$1:$BQ$1,0),FALSE),"")</f>
        <v/>
      </c>
      <c r="BA4" s="44" t="str">
        <f>_xlfn.IFNA(VLOOKUP($A4,'B-LogEmaxOverpEC50'!$A:$BQ,MATCH(BA$1,'B-LogEmaxOverpEC50'!$A$1:$BQ$1,0),FALSE),"")</f>
        <v/>
      </c>
      <c r="BB4" s="41" t="str">
        <f>_xlfn.IFNA(VLOOKUP($A4,'B-LogEmaxOverpEC50'!$A:$BQ,MATCH(BB$1,'B-LogEmaxOverpEC50'!$A$1:$BQ$1,0),FALSE),"")</f>
        <v/>
      </c>
      <c r="BC4" s="41" t="str">
        <f>_xlfn.IFNA(VLOOKUP($A4,'B-LogEmaxOverpEC50'!$A:$BQ,MATCH(BC$1,'B-LogEmaxOverpEC50'!$A$1:$BQ$1,0),FALSE),"")</f>
        <v/>
      </c>
      <c r="BD4" s="41" t="str">
        <f>_xlfn.IFNA(VLOOKUP($A4,'B-LogEmaxOverpEC50'!$A:$BQ,MATCH(BD$1,'B-LogEmaxOverpEC50'!$A$1:$BQ$1,0),FALSE),"")</f>
        <v/>
      </c>
      <c r="BE4" s="41" t="str">
        <f>_xlfn.IFNA(VLOOKUP($A4,'B-LogEmaxOverpEC50'!$A:$BQ,MATCH(BE$1,'B-LogEmaxOverpEC50'!$A$1:$BQ$1,0),FALSE),"")</f>
        <v/>
      </c>
      <c r="BF4" s="41" t="str">
        <f>_xlfn.IFNA(VLOOKUP($A4,'B-LogEmaxOverpEC50'!$A:$BQ,MATCH(BF$1,'B-LogEmaxOverpEC50'!$A$1:$BQ$1,0),FALSE),"")</f>
        <v/>
      </c>
      <c r="BG4" s="41">
        <f>_xlfn.IFNA(VLOOKUP($A4,'B-LogEmaxOverpEC50'!$A:$BQ,MATCH(BG$1,'B-LogEmaxOverpEC50'!$A$1:$BQ$1,0),FALSE),"")</f>
        <v>0</v>
      </c>
      <c r="BH4" s="41">
        <f>_xlfn.IFNA(VLOOKUP($A4,'B-LogEmaxOverpEC50'!$A:$BQ,MATCH(BH$1,'B-LogEmaxOverpEC50'!$A$1:$BQ$1,0),FALSE),"")</f>
        <v>1</v>
      </c>
      <c r="BI4" s="41" t="str">
        <f>_xlfn.IFNA(VLOOKUP($A4,'B-LogEmaxOverpEC50'!$A:$BQ,MATCH(BI$1,'B-LogEmaxOverpEC50'!$A$1:$BQ$1,0),FALSE),"")</f>
        <v/>
      </c>
      <c r="BJ4" s="41" t="str">
        <f>_xlfn.IFNA(VLOOKUP($A4,'B-LogEmaxOverpEC50'!$A:$BQ,MATCH(BJ$1,'B-LogEmaxOverpEC50'!$A$1:$BQ$1,0),FALSE),"")</f>
        <v/>
      </c>
      <c r="BK4" s="41" t="str">
        <f>_xlfn.IFNA(VLOOKUP($A4,'B-LogEmaxOverpEC50'!$A:$BQ,MATCH(BK$1,'B-LogEmaxOverpEC50'!$A$1:$BQ$1,0),FALSE),"")</f>
        <v/>
      </c>
      <c r="BL4" s="41" t="str">
        <f>_xlfn.IFNA(VLOOKUP($A4,'B-LogEmaxOverpEC50'!$A:$BQ,MATCH(BL$1,'B-LogEmaxOverpEC50'!$A$1:$BQ$1,0),FALSE),"")</f>
        <v/>
      </c>
      <c r="BM4" s="47" t="str">
        <f>_xlfn.IFNA(VLOOKUP($A4,'I-LogEmaxOverpEC50'!$A:$BQ,MATCH(BM$1,'I-LogEmaxOverpEC50'!$A$1:$BQ$1,0),FALSE),"")</f>
        <v/>
      </c>
      <c r="BN4" s="47" t="str">
        <f>_xlfn.IFNA(VLOOKUP($A4,'I-LogEmaxOverpEC50'!$A:$BQ,MATCH(BN$1,'I-LogEmaxOverpEC50'!$A$1:$BQ$1,0),FALSE),"")</f>
        <v/>
      </c>
      <c r="BO4" s="47" t="str">
        <f>_xlfn.IFNA(VLOOKUP($A4,'I-LogEmaxOverpEC50'!$A:$BQ,MATCH(BO$1,'I-LogEmaxOverpEC50'!$A$1:$BQ$1,0),FALSE),"")</f>
        <v/>
      </c>
      <c r="BP4" s="47" t="str">
        <f>_xlfn.IFNA(VLOOKUP($A4,'I-LogEmaxOverpEC50'!$A:$BQ,MATCH(BP$1,'I-LogEmaxOverpEC50'!$A$1:$BQ$1,0),FALSE),"")</f>
        <v/>
      </c>
      <c r="BQ4" s="47" t="str">
        <f>_xlfn.IFNA(VLOOKUP($A4,'I-LogEmaxOverpEC50'!$A:$BQ,MATCH(BQ$1,'I-LogEmaxOverpEC50'!$A$1:$BQ$1,0),FALSE),"")</f>
        <v/>
      </c>
      <c r="BR4" s="47" t="str">
        <f>_xlfn.IFNA(VLOOKUP($A4,'I-LogEmaxOverpEC50'!$A:$BQ,MATCH(BR$1,'I-LogEmaxOverpEC50'!$A$1:$BQ$1,0),FALSE),"")</f>
        <v/>
      </c>
      <c r="BS4" s="47" t="str">
        <f>_xlfn.IFNA(VLOOKUP($A4,'I-LogEmaxOverpEC50'!$A:$BQ,MATCH(BS$1,'I-LogEmaxOverpEC50'!$A$1:$BQ$1,0),FALSE),"")</f>
        <v/>
      </c>
      <c r="BT4" s="47" t="str">
        <f>_xlfn.IFNA(VLOOKUP($A4,'I-LogEmaxOverpEC50'!$A:$BQ,MATCH(BT$1,'I-LogEmaxOverpEC50'!$A$1:$BQ$1,0),FALSE),"")</f>
        <v/>
      </c>
      <c r="BU4" s="47" t="str">
        <f>_xlfn.IFNA(VLOOKUP($A4,'I-LogEmaxOverpEC50'!$A:$BQ,MATCH(BU$1,'I-LogEmaxOverpEC50'!$A$1:$BQ$1,0),FALSE),"")</f>
        <v/>
      </c>
      <c r="BV4" s="47" t="str">
        <f>_xlfn.IFNA(VLOOKUP($A4,'I-LogEmaxOverpEC50'!$A:$BQ,MATCH(BV$1,'I-LogEmaxOverpEC50'!$A$1:$BQ$1,0),FALSE),"")</f>
        <v/>
      </c>
      <c r="BW4" s="47" t="str">
        <f>_xlfn.IFNA(VLOOKUP($A4,'I-LogEmaxOverpEC50'!$A:$BQ,MATCH(BW$1,'I-LogEmaxOverpEC50'!$A$1:$BQ$1,0),FALSE),"")</f>
        <v/>
      </c>
      <c r="BX4" s="47" t="str">
        <f>_xlfn.IFNA(VLOOKUP($A4,'I-LogEmaxOverpEC50'!$A:$BQ,MATCH(BX$1,'I-LogEmaxOverpEC50'!$A$1:$BQ$1,0),FALSE),"")</f>
        <v/>
      </c>
      <c r="BY4" s="105" t="str">
        <f>_xlfn.IFNA(VLOOKUP($A4,'B-LogEmaxOverpEC50'!$A:$HP,MATCH(BY$1,'B-LogEmaxOverpEC50'!$A$1:$HP$1,0),FALSE),"")</f>
        <v/>
      </c>
      <c r="BZ4" s="47" t="str">
        <f>_xlfn.IFNA(VLOOKUP($A4,'B-LogEmaxOverpEC50'!$A:$HP,MATCH(BZ$1,'B-LogEmaxOverpEC50'!$A$1:$HP$1,0),FALSE),"")</f>
        <v/>
      </c>
      <c r="CA4" s="47">
        <f>_xlfn.IFNA(VLOOKUP($A4,'B-LogEmaxOverpEC50'!$A:$HP,MATCH(CA$1,'B-LogEmaxOverpEC50'!$A$1:$HP$1,0),FALSE),"")</f>
        <v>3.9692608448519202</v>
      </c>
      <c r="CB4" s="47" t="str">
        <f>_xlfn.IFNA(VLOOKUP($A4,'B-LogEmaxOverpEC50'!$A:$HP,MATCH(CB$1,'B-LogEmaxOverpEC50'!$A$1:$HP$1,0),FALSE),"")</f>
        <v/>
      </c>
      <c r="CC4" s="47" t="str">
        <f>_xlfn.IFNA(VLOOKUP($A4,'I-LogEmaxOverpEC50'!$A:$HP,MATCH(CC$1,'I-LogEmaxOverpEC50'!$A$1:$HP$1,0),FALSE),"")</f>
        <v/>
      </c>
      <c r="CD4" s="47" t="str">
        <f>_xlfn.IFNA(VLOOKUP($A4,'I-LogEmaxOverpEC50'!$A:$HP,MATCH(CD$1,'I-LogEmaxOverpEC50'!$A$1:$HP$1,0),FALSE),"")</f>
        <v/>
      </c>
      <c r="CE4" s="47">
        <f>_xlfn.IFNA(VLOOKUP($A4,'I-LogEmaxOverpEC50'!$A:$HP,MATCH(CE$1,'I-LogEmaxOverpEC50'!$A$1:$HP$1,0),FALSE),"")</f>
        <v>4.199147988357856</v>
      </c>
      <c r="CF4" s="47" t="str">
        <f>_xlfn.IFNA(VLOOKUP($A4,'I-LogEmaxOverpEC50'!$A:$HP,MATCH(CF$1,'I-LogEmaxOverpEC50'!$A$1:$HP$1,0),FALSE),"")</f>
        <v/>
      </c>
      <c r="CG4" s="105" t="str">
        <f>_xlfn.IFNA(VLOOKUP($A4,'B-LogEmaxOverpEC50'!$A:$HP,MATCH(CG$1,'B-LogEmaxOverpEC50'!$A$1:$HP$1,0),FALSE),"")</f>
        <v/>
      </c>
      <c r="CH4" s="47" t="str">
        <f>_xlfn.IFNA(VLOOKUP($A4,'B-LogEmaxOverpEC50'!$A:$HP,MATCH(CH$1,'B-LogEmaxOverpEC50'!$A$1:$HP$1,0),FALSE),"")</f>
        <v/>
      </c>
      <c r="CI4" s="47">
        <f>_xlfn.IFNA(VLOOKUP($A4,'B-LogEmaxOverpEC50'!$A:$HP,MATCH(CI$1,'B-LogEmaxOverpEC50'!$A$1:$HP$1,0),FALSE),"")</f>
        <v>3.9395985458631824</v>
      </c>
      <c r="CJ4" s="47" t="str">
        <f>_xlfn.IFNA(VLOOKUP($A4,'B-LogEmaxOverpEC50'!$A:$HP,MATCH(CJ$1,'B-LogEmaxOverpEC50'!$A$1:$HP$1,0),FALSE),"")</f>
        <v/>
      </c>
      <c r="CK4" s="47" t="str">
        <f>_xlfn.IFNA(VLOOKUP($A4,'I-LogEmaxOverpEC50'!$A:$HP,MATCH(CK$1,'I-LogEmaxOverpEC50'!$A$1:$HP$1,0),FALSE),"")</f>
        <v/>
      </c>
      <c r="CL4" s="47" t="str">
        <f>_xlfn.IFNA(VLOOKUP($A4,'I-LogEmaxOverpEC50'!$A:$HP,MATCH(CL$1,'I-LogEmaxOverpEC50'!$A$1:$HP$1,0),FALSE),"")</f>
        <v/>
      </c>
      <c r="CM4" s="47">
        <f>_xlfn.IFNA(VLOOKUP($A4,'I-LogEmaxOverpEC50'!$A:$HP,MATCH(CM$1,'I-LogEmaxOverpEC50'!$A$1:$HP$1,0),FALSE),"")</f>
        <v>4.199147988357856</v>
      </c>
      <c r="CN4" s="47" t="str">
        <f>_xlfn.IFNA(VLOOKUP($A4,'I-LogEmaxOverpEC50'!$A:$HP,MATCH(CN$1,'I-LogEmaxOverpEC50'!$A$1:$HP$1,0),FALSE),"")</f>
        <v/>
      </c>
      <c r="CO4" s="105" t="str">
        <f>_xlfn.IFNA(VLOOKUP($A4,'B-LogEmaxOverpEC50'!$A:$HP,MATCH(CO$1,'B-LogEmaxOverpEC50'!$A$1:$HP$1,0),FALSE),"")</f>
        <v/>
      </c>
      <c r="CP4" s="47" t="str">
        <f>_xlfn.IFNA(VLOOKUP($A4,'B-LogEmaxOverpEC50'!$A:$HP,MATCH(CP$1,'B-LogEmaxOverpEC50'!$A$1:$HP$1,0),FALSE),"")</f>
        <v/>
      </c>
      <c r="CQ4" s="47">
        <f>_xlfn.IFNA(VLOOKUP($A4,'B-LogEmaxOverpEC50'!$A:$HP,MATCH(CQ$1,'B-LogEmaxOverpEC50'!$A$1:$HP$1,0),FALSE),"")</f>
        <v>1</v>
      </c>
      <c r="CR4" s="47" t="str">
        <f>_xlfn.IFNA(VLOOKUP($A4,'B-LogEmaxOverpEC50'!$A:$HP,MATCH(CR$1,'B-LogEmaxOverpEC50'!$A$1:$HP$1,0),FALSE),"")</f>
        <v/>
      </c>
      <c r="CS4" s="47" t="str">
        <f>_xlfn.IFNA(VLOOKUP($A4,'I-LogEmaxOverpEC50'!$A:$HP,MATCH(CS$1,'I-LogEmaxOverpEC50'!$A$1:$HP$1,0),FALSE),"")</f>
        <v/>
      </c>
      <c r="CT4" s="47" t="str">
        <f>_xlfn.IFNA(VLOOKUP($A4,'I-LogEmaxOverpEC50'!$A:$HP,MATCH(CT$1,'I-LogEmaxOverpEC50'!$A$1:$HP$1,0),FALSE),"")</f>
        <v/>
      </c>
      <c r="CU4" s="47" t="str">
        <f>_xlfn.IFNA(VLOOKUP($A4,'I-LogEmaxOverpEC50'!$A:$HP,MATCH(CU$1,'I-LogEmaxOverpEC50'!$A$1:$HP$1,0),FALSE),"")</f>
        <v/>
      </c>
      <c r="CV4" s="47" t="str">
        <f>_xlfn.IFNA(VLOOKUP($A4,'I-LogEmaxOverpEC50'!$A:$HP,MATCH(CV$1,'I-LogEmaxOverpEC50'!$A$1:$HP$1,0),FALSE),"")</f>
        <v/>
      </c>
      <c r="CW4" s="105" t="str">
        <f>_xlfn.IFNA(VLOOKUP($A4,'B-LogEmaxOverpEC50'!$A:$HP,MATCH(CW$1,'B-LogEmaxOverpEC50'!$A$1:$HP$1,0),FALSE),"")</f>
        <v/>
      </c>
      <c r="CX4" s="47" t="str">
        <f>_xlfn.IFNA(VLOOKUP($A4,'B-LogEmaxOverpEC50'!$A:$HP,MATCH(CX$1,'B-LogEmaxOverpEC50'!$A$1:$HP$1,0),FALSE),"")</f>
        <v/>
      </c>
      <c r="CY4" s="47">
        <f>_xlfn.IFNA(VLOOKUP($A4,'B-LogEmaxOverpEC50'!$A:$HP,MATCH(CY$1,'B-LogEmaxOverpEC50'!$A$1:$HP$1,0),FALSE),"")</f>
        <v>0.5</v>
      </c>
      <c r="CZ4" s="47" t="str">
        <f>_xlfn.IFNA(VLOOKUP($A4,'B-LogEmaxOverpEC50'!$A:$HP,MATCH(CZ$1,'B-LogEmaxOverpEC50'!$A$1:$HP$1,0),FALSE),"")</f>
        <v/>
      </c>
      <c r="DA4" s="47" t="str">
        <f>_xlfn.IFNA(VLOOKUP($A4,'I-LogEmaxOverpEC50'!$A:$HP,MATCH(DA$1,'I-LogEmaxOverpEC50'!$A$1:$HP$1,0),FALSE),"")</f>
        <v/>
      </c>
      <c r="DB4" s="47" t="str">
        <f>_xlfn.IFNA(VLOOKUP($A4,'I-LogEmaxOverpEC50'!$A:$HP,MATCH(DB$1,'I-LogEmaxOverpEC50'!$A$1:$HP$1,0),FALSE),"")</f>
        <v/>
      </c>
      <c r="DC4" s="47" t="str">
        <f>_xlfn.IFNA(VLOOKUP($A4,'I-LogEmaxOverpEC50'!$A:$HP,MATCH(DC$1,'I-LogEmaxOverpEC50'!$A$1:$HP$1,0),FALSE),"")</f>
        <v/>
      </c>
      <c r="DD4" s="47" t="str">
        <f>_xlfn.IFNA(VLOOKUP($A4,'I-LogEmaxOverpEC50'!$A:$HP,MATCH(DD$1,'I-LogEmaxOverpEC50'!$A$1:$HP$1,0),FALSE),"")</f>
        <v/>
      </c>
      <c r="DE4" s="37"/>
      <c r="DF4" s="37"/>
      <c r="DG4" s="37"/>
      <c r="DH4" s="37"/>
      <c r="DI4" s="37"/>
      <c r="DJ4" s="37"/>
      <c r="DK4" s="37"/>
      <c r="DL4" s="37"/>
      <c r="DM4" s="37"/>
    </row>
    <row r="5" spans="1:117" s="49" customFormat="1" x14ac:dyDescent="0.2">
      <c r="A5" s="29" t="s">
        <v>137</v>
      </c>
      <c r="B5" s="333" t="str">
        <f>VLOOKUP($A5,BI!$A:$Q,MATCH(B$1,BI!$A$1:$Q$1,0),FALSE)</f>
        <v/>
      </c>
      <c r="C5" s="373">
        <f>VLOOKUP($A5,BI!$A:$Q,MATCH(C$1,BI!$A$1:$Q$1,0),FALSE)</f>
        <v>1</v>
      </c>
      <c r="D5" s="373">
        <f>VLOOKUP($A5,BI!$A:$Q,MATCH(D$1,BI!$A$1:$Q$1,0),FALSE)</f>
        <v>1</v>
      </c>
      <c r="E5" s="373">
        <f>VLOOKUP($A5,BI!$A:$Q,MATCH(E$1,BI!$A$1:$Q$1,0),FALSE)</f>
        <v>1</v>
      </c>
      <c r="F5" s="373">
        <f>VLOOKUP($A5,BI!$A:$Q,MATCH(F$1,BI!$A$1:$Q$1,0),FALSE)</f>
        <v>1</v>
      </c>
      <c r="G5" s="373" t="str">
        <f>VLOOKUP($A5,BI!$A:$Q,MATCH(G$1,BI!$A$1:$Q$1,0),FALSE)</f>
        <v/>
      </c>
      <c r="H5" s="373" t="str">
        <f>VLOOKUP($A5,BI!$A:$Q,MATCH(H$1,BI!$A$1:$Q$1,0),FALSE)</f>
        <v/>
      </c>
      <c r="I5" s="373" t="str">
        <f>VLOOKUP($A5,BI!$A:$Q,MATCH(I$1,BI!$A$1:$Q$1,0),FALSE)</f>
        <v/>
      </c>
      <c r="J5" s="373" t="str">
        <f>VLOOKUP($A5,BI!$A:$Q,MATCH(J$1,BI!$A$1:$Q$1,0),FALSE)</f>
        <v/>
      </c>
      <c r="K5" s="373" t="str">
        <f>VLOOKUP($A5,BI!$A:$Q,MATCH(K$1,BI!$A$1:$Q$1,0),FALSE)</f>
        <v/>
      </c>
      <c r="L5" s="373" t="str">
        <f>VLOOKUP($A5,BI!$A:$Q,MATCH(L$1,BI!$A$1:$Q$1,0),FALSE)</f>
        <v/>
      </c>
      <c r="M5" s="373" t="str">
        <f>VLOOKUP($A5,BI!$A:$Q,MATCH(M$1,BI!$A$1:$Q$1,0),FALSE)</f>
        <v/>
      </c>
      <c r="N5" s="49">
        <f t="shared" si="1"/>
        <v>4</v>
      </c>
      <c r="O5" s="49" t="str">
        <f>VLOOKUP($A5,BI!$A:$Q,MATCH(O$1,BI!$A$1:$Q$1,0),FALSE)</f>
        <v/>
      </c>
      <c r="P5" s="37">
        <f>VLOOKUP($A5,BI!$A:$Q,MATCH(P$1,BI!$A$1:$Q$1,0),FALSE)</f>
        <v>1</v>
      </c>
      <c r="Q5" s="37" t="str">
        <f>VLOOKUP($A5,BI!$A:$Q,MATCH(Q$1,BI!$A$1:$Q$1,0),FALSE)</f>
        <v/>
      </c>
      <c r="R5" s="37" t="str">
        <f>VLOOKUP($A5,BI!$A:$Q,MATCH(R$1,BI!$A$1:$Q$1,0),FALSE)</f>
        <v/>
      </c>
      <c r="S5" s="37">
        <f t="shared" si="0"/>
        <v>1</v>
      </c>
      <c r="T5" s="61" cm="1">
        <f t="array" ref="T5">IFERROR(IF(N5&gt;2,RSQ(IF($B5:$M5&lt;&gt;"",AC5:AN5,""),IF($B5:$M5&lt;&gt;"",AO5:AZ5,"")),""),"")</f>
        <v>0.28254651850851592</v>
      </c>
      <c r="U5" s="66" cm="1">
        <f t="array" ref="U5">IFERROR(IF($N5&gt;2,RSQ(IF($B5:$M5&lt;&gt;"",BA5:BL5,""),IF($B5:$M5&lt;&gt;"",BM5:BX5,"")),""),"")</f>
        <v>0.28254651850851603</v>
      </c>
      <c r="V5" s="61" t="str" cm="1">
        <f t="array" ref="V5">IFERROR(IF(AND($S5&gt;2,$N5&gt;2),RSQ(IF($B5:$M5&lt;&gt;"",AC5:AN5,""),IF($B5:$M5&lt;&gt;"",AO5:AZ5,"")),""),"")</f>
        <v/>
      </c>
      <c r="W5" s="61" cm="1">
        <f t="array" ref="W5">IFERROR(IF(COUNT(C5:G5)&gt;2,RSQ(IF($C5:$G5&lt;&gt;"",AD5:AH5,""),IF($C5:$G5&lt;&gt;"",AP5:AT5,"")),""),"")</f>
        <v>0.28254651850851592</v>
      </c>
      <c r="X5" s="61" t="str" cm="1">
        <f t="array" ref="X5">IFERROR(IF(COUNT(H5:K5)&gt;2,RSQ(IF($H5:$K5&lt;&gt;"",AI5:AL5,""),IF($H5:$K5&lt;&gt;"",AU5:AX5,"")),""),"")</f>
        <v/>
      </c>
      <c r="Y5" s="61" t="str" cm="1">
        <f t="array" ref="Y5">IFERROR(IF($S5&gt;2,RSQ(IF($O5:$R5&lt;&gt;"",BY5:CB5,""),IF($O5:$R5&lt;&gt;"",CC5:CF5,"")),""),"")</f>
        <v/>
      </c>
      <c r="Z5" s="51" t="str" cm="1">
        <f t="array" ref="Z5">IFERROR(IF($S5&gt;2,RSQ(IF($O5:$R5&lt;&gt;"",CG5:CJ5,""),IF($O5:$R5&lt;&gt;"",CK5:CN5,"")),""),"")</f>
        <v/>
      </c>
      <c r="AA5" s="51" t="str" cm="1">
        <f t="array" ref="AA5">IFERROR(IF($S5&gt;2,RSQ(IF($O5:$R5&lt;&gt;"",CO5:CR5,""),IF($O5:$R5&lt;&gt;"",CS5:CV5,"")),""),"")</f>
        <v/>
      </c>
      <c r="AB5" s="186" t="str" cm="1">
        <f t="array" ref="AB5">IFERROR(IF($S5&gt;2,RSQ(IF($O5:$R5&lt;&gt;"",CW5:CZ5,""),IF($O5:$R5&lt;&gt;"",DA5:DD5,"")),""),"")</f>
        <v/>
      </c>
      <c r="AC5" s="44" t="str">
        <f>_xlfn.IFNA(VLOOKUP($A5,'B-LogEmaxOverpEC50'!$A:$BQ,MATCH(AC$1,'B-LogEmaxOverpEC50'!$A$1:$BQ$1,0),FALSE),"")</f>
        <v/>
      </c>
      <c r="AD5" s="46">
        <f>_xlfn.IFNA(VLOOKUP($A5,'B-LogEmaxOverpEC50'!$A:$BQ,MATCH(AD$1,'B-LogEmaxOverpEC50'!$A$1:$BQ$1,0),FALSE),"")</f>
        <v>8.8346047574815056</v>
      </c>
      <c r="AE5" s="46">
        <f>_xlfn.IFNA(VLOOKUP($A5,'B-LogEmaxOverpEC50'!$A:$BQ,MATCH(AE$1,'B-LogEmaxOverpEC50'!$A$1:$BQ$1,0),FALSE),"")</f>
        <v>8.8435935209403862</v>
      </c>
      <c r="AF5" s="46">
        <f>_xlfn.IFNA(VLOOKUP($A5,'B-LogEmaxOverpEC50'!$A:$BQ,MATCH(AF$1,'B-LogEmaxOverpEC50'!$A$1:$BQ$1,0),FALSE),"")</f>
        <v>8.4216304830736437</v>
      </c>
      <c r="AG5" s="46">
        <f>_xlfn.IFNA(VLOOKUP($A5,'B-LogEmaxOverpEC50'!$A:$BQ,MATCH(AG$1,'B-LogEmaxOverpEC50'!$A$1:$BQ$1,0),FALSE),"")</f>
        <v>8.8639409534471962</v>
      </c>
      <c r="AH5" s="46" t="str">
        <f>_xlfn.IFNA(VLOOKUP($A5,'B-LogEmaxOverpEC50'!$A:$BQ,MATCH(AH$1,'B-LogEmaxOverpEC50'!$A$1:$BQ$1,0),FALSE),"")</f>
        <v/>
      </c>
      <c r="AI5" s="45" t="str">
        <f>_xlfn.IFNA(VLOOKUP($A5,'B-LogEmaxOverpEC50'!$A:$BQ,MATCH(AI$1,'B-LogEmaxOverpEC50'!$A$1:$BQ$1,0),FALSE),"")</f>
        <v/>
      </c>
      <c r="AJ5" s="45" t="str">
        <f>_xlfn.IFNA(VLOOKUP($A5,'B-LogEmaxOverpEC50'!$A:$BQ,MATCH(AJ$1,'B-LogEmaxOverpEC50'!$A$1:$BQ$1,0),FALSE),"")</f>
        <v/>
      </c>
      <c r="AK5" s="45" t="str">
        <f>_xlfn.IFNA(VLOOKUP($A5,'B-LogEmaxOverpEC50'!$A:$BQ,MATCH(AK$1,'B-LogEmaxOverpEC50'!$A$1:$BQ$1,0),FALSE),"")</f>
        <v/>
      </c>
      <c r="AL5" s="46" t="str">
        <f>_xlfn.IFNA(VLOOKUP($A5,'B-LogEmaxOverpEC50'!$A:$BQ,MATCH(AL$1,'B-LogEmaxOverpEC50'!$A$1:$BQ$1,0),FALSE),"")</f>
        <v/>
      </c>
      <c r="AM5" s="45" t="str">
        <f>_xlfn.IFNA(VLOOKUP($A5,'B-LogEmaxOverpEC50'!$A:$BQ,MATCH(AM$1,'B-LogEmaxOverpEC50'!$A$1:$BQ$1,0),FALSE),"")</f>
        <v/>
      </c>
      <c r="AN5" s="45" t="str">
        <f>_xlfn.IFNA(VLOOKUP($A5,'B-LogEmaxOverpEC50'!$A:$BQ,MATCH(AN$1,'B-LogEmaxOverpEC50'!$A$1:$BQ$1,0),FALSE),"")</f>
        <v/>
      </c>
      <c r="AO5" s="47" t="str">
        <f>_xlfn.IFNA(VLOOKUP($A5,'I-LogEmaxOverpEC50'!$A:$BQ,MATCH(AO$1,'I-LogEmaxOverpEC50'!$A$1:$BQ$1,0),FALSE),"")</f>
        <v/>
      </c>
      <c r="AP5" s="47">
        <f>_xlfn.IFNA(VLOOKUP($A5,'I-LogEmaxOverpEC50'!$A:$BQ,MATCH(AP$1,'I-LogEmaxOverpEC50'!$A$1:$BQ$1,0),FALSE),"")</f>
        <v>9.8875687191238111</v>
      </c>
      <c r="AQ5" s="47">
        <f>_xlfn.IFNA(VLOOKUP($A5,'I-LogEmaxOverpEC50'!$A:$BQ,MATCH(AQ$1,'I-LogEmaxOverpEC50'!$A$1:$BQ$1,0),FALSE),"")</f>
        <v>9.8875687191238111</v>
      </c>
      <c r="AR5" s="47">
        <f>_xlfn.IFNA(VLOOKUP($A5,'I-LogEmaxOverpEC50'!$A:$BQ,MATCH(AR$1,'I-LogEmaxOverpEC50'!$A$1:$BQ$1,0),FALSE),"")</f>
        <v>9.0299962215553258</v>
      </c>
      <c r="AS5" s="47">
        <f>_xlfn.IFNA(VLOOKUP($A5,'I-LogEmaxOverpEC50'!$A:$BQ,MATCH(AS$1,'I-LogEmaxOverpEC50'!$A$1:$BQ$1,0),FALSE),"")</f>
        <v>9.0299962215553258</v>
      </c>
      <c r="AT5" s="47" t="str">
        <f>_xlfn.IFNA(VLOOKUP($A5,'I-LogEmaxOverpEC50'!$A:$BQ,MATCH(AT$1,'I-LogEmaxOverpEC50'!$A$1:$BQ$1,0),FALSE),"")</f>
        <v/>
      </c>
      <c r="AU5" s="47" t="str">
        <f>_xlfn.IFNA(VLOOKUP($A5,'I-LogEmaxOverpEC50'!$A:$BQ,MATCH(AU$1,'I-LogEmaxOverpEC50'!$A$1:$BQ$1,0),FALSE),"")</f>
        <v/>
      </c>
      <c r="AV5" s="47" t="str">
        <f>_xlfn.IFNA(VLOOKUP($A5,'I-LogEmaxOverpEC50'!$A:$BQ,MATCH(AV$1,'I-LogEmaxOverpEC50'!$A$1:$BQ$1,0),FALSE),"")</f>
        <v/>
      </c>
      <c r="AW5" s="47" t="str">
        <f>_xlfn.IFNA(VLOOKUP($A5,'I-LogEmaxOverpEC50'!$A:$BQ,MATCH(AW$1,'I-LogEmaxOverpEC50'!$A$1:$BQ$1,0),FALSE),"")</f>
        <v/>
      </c>
      <c r="AX5" s="47" t="str">
        <f>_xlfn.IFNA(VLOOKUP($A5,'I-LogEmaxOverpEC50'!$A:$BQ,MATCH(AX$1,'I-LogEmaxOverpEC50'!$A$1:$BQ$1,0),FALSE),"")</f>
        <v/>
      </c>
      <c r="AY5" s="47" t="str">
        <f>_xlfn.IFNA(VLOOKUP($A5,'I-LogEmaxOverpEC50'!$A:$BQ,MATCH(AY$1,'I-LogEmaxOverpEC50'!$A$1:$BQ$1,0),FALSE),"")</f>
        <v/>
      </c>
      <c r="AZ5" s="47" t="str">
        <f>_xlfn.IFNA(VLOOKUP($A5,'I-LogEmaxOverpEC50'!$A:$BQ,MATCH(AZ$1,'I-LogEmaxOverpEC50'!$A$1:$BQ$1,0),FALSE),"")</f>
        <v/>
      </c>
      <c r="BA5" s="44" t="str">
        <f>_xlfn.IFNA(VLOOKUP($A5,'B-LogEmaxOverpEC50'!$A:$BQ,MATCH(BA$1,'B-LogEmaxOverpEC50'!$A$1:$BQ$1,0),FALSE),"")</f>
        <v/>
      </c>
      <c r="BB5" s="41">
        <f>_xlfn.IFNA(VLOOKUP($A5,'B-LogEmaxOverpEC50'!$A:$BQ,MATCH(BB$1,'B-LogEmaxOverpEC50'!$A$1:$BQ$1,0),FALSE),"")</f>
        <v>0.93367510395827902</v>
      </c>
      <c r="BC5" s="41">
        <f>_xlfn.IFNA(VLOOKUP($A5,'B-LogEmaxOverpEC50'!$A:$BQ,MATCH(BC$1,'B-LogEmaxOverpEC50'!$A$1:$BQ$1,0),FALSE),"")</f>
        <v>0.95399739805023009</v>
      </c>
      <c r="BD5" s="41">
        <f>_xlfn.IFNA(VLOOKUP($A5,'B-LogEmaxOverpEC50'!$A:$BQ,MATCH(BD$1,'B-LogEmaxOverpEC50'!$A$1:$BQ$1,0),FALSE),"")</f>
        <v>0</v>
      </c>
      <c r="BE5" s="41">
        <f>_xlfn.IFNA(VLOOKUP($A5,'B-LogEmaxOverpEC50'!$A:$BQ,MATCH(BE$1,'B-LogEmaxOverpEC50'!$A$1:$BQ$1,0),FALSE),"")</f>
        <v>1</v>
      </c>
      <c r="BF5" s="41" t="str">
        <f>_xlfn.IFNA(VLOOKUP($A5,'B-LogEmaxOverpEC50'!$A:$BQ,MATCH(BF$1,'B-LogEmaxOverpEC50'!$A$1:$BQ$1,0),FALSE),"")</f>
        <v/>
      </c>
      <c r="BG5" s="41" t="str">
        <f>_xlfn.IFNA(VLOOKUP($A5,'B-LogEmaxOverpEC50'!$A:$BQ,MATCH(BG$1,'B-LogEmaxOverpEC50'!$A$1:$BQ$1,0),FALSE),"")</f>
        <v/>
      </c>
      <c r="BH5" s="41" t="str">
        <f>_xlfn.IFNA(VLOOKUP($A5,'B-LogEmaxOverpEC50'!$A:$BQ,MATCH(BH$1,'B-LogEmaxOverpEC50'!$A$1:$BQ$1,0),FALSE),"")</f>
        <v/>
      </c>
      <c r="BI5" s="41" t="str">
        <f>_xlfn.IFNA(VLOOKUP($A5,'B-LogEmaxOverpEC50'!$A:$BQ,MATCH(BI$1,'B-LogEmaxOverpEC50'!$A$1:$BQ$1,0),FALSE),"")</f>
        <v/>
      </c>
      <c r="BJ5" s="41" t="str">
        <f>_xlfn.IFNA(VLOOKUP($A5,'B-LogEmaxOverpEC50'!$A:$BQ,MATCH(BJ$1,'B-LogEmaxOverpEC50'!$A$1:$BQ$1,0),FALSE),"")</f>
        <v/>
      </c>
      <c r="BK5" s="41" t="str">
        <f>_xlfn.IFNA(VLOOKUP($A5,'B-LogEmaxOverpEC50'!$A:$BQ,MATCH(BK$1,'B-LogEmaxOverpEC50'!$A$1:$BQ$1,0),FALSE),"")</f>
        <v/>
      </c>
      <c r="BL5" s="41" t="str">
        <f>_xlfn.IFNA(VLOOKUP($A5,'B-LogEmaxOverpEC50'!$A:$BQ,MATCH(BL$1,'B-LogEmaxOverpEC50'!$A$1:$BQ$1,0),FALSE),"")</f>
        <v/>
      </c>
      <c r="BM5" s="47" t="str">
        <f>_xlfn.IFNA(VLOOKUP($A5,'I-LogEmaxOverpEC50'!$A:$BQ,MATCH(BM$1,'I-LogEmaxOverpEC50'!$A$1:$BQ$1,0),FALSE),"")</f>
        <v/>
      </c>
      <c r="BN5" s="47">
        <f>_xlfn.IFNA(VLOOKUP($A5,'I-LogEmaxOverpEC50'!$A:$BQ,MATCH(BN$1,'I-LogEmaxOverpEC50'!$A$1:$BQ$1,0),FALSE),"")</f>
        <v>1</v>
      </c>
      <c r="BO5" s="47">
        <f>_xlfn.IFNA(VLOOKUP($A5,'I-LogEmaxOverpEC50'!$A:$BQ,MATCH(BO$1,'I-LogEmaxOverpEC50'!$A$1:$BQ$1,0),FALSE),"")</f>
        <v>1</v>
      </c>
      <c r="BP5" s="47">
        <f>_xlfn.IFNA(VLOOKUP($A5,'I-LogEmaxOverpEC50'!$A:$BQ,MATCH(BP$1,'I-LogEmaxOverpEC50'!$A$1:$BQ$1,0),FALSE),"")</f>
        <v>0</v>
      </c>
      <c r="BQ5" s="47">
        <f>_xlfn.IFNA(VLOOKUP($A5,'I-LogEmaxOverpEC50'!$A:$BQ,MATCH(BQ$1,'I-LogEmaxOverpEC50'!$A$1:$BQ$1,0),FALSE),"")</f>
        <v>0</v>
      </c>
      <c r="BR5" s="47" t="str">
        <f>_xlfn.IFNA(VLOOKUP($A5,'I-LogEmaxOverpEC50'!$A:$BQ,MATCH(BR$1,'I-LogEmaxOverpEC50'!$A$1:$BQ$1,0),FALSE),"")</f>
        <v/>
      </c>
      <c r="BS5" s="47" t="str">
        <f>_xlfn.IFNA(VLOOKUP($A5,'I-LogEmaxOverpEC50'!$A:$BQ,MATCH(BS$1,'I-LogEmaxOverpEC50'!$A$1:$BQ$1,0),FALSE),"")</f>
        <v/>
      </c>
      <c r="BT5" s="47" t="str">
        <f>_xlfn.IFNA(VLOOKUP($A5,'I-LogEmaxOverpEC50'!$A:$BQ,MATCH(BT$1,'I-LogEmaxOverpEC50'!$A$1:$BQ$1,0),FALSE),"")</f>
        <v/>
      </c>
      <c r="BU5" s="47" t="str">
        <f>_xlfn.IFNA(VLOOKUP($A5,'I-LogEmaxOverpEC50'!$A:$BQ,MATCH(BU$1,'I-LogEmaxOverpEC50'!$A$1:$BQ$1,0),FALSE),"")</f>
        <v/>
      </c>
      <c r="BV5" s="47" t="str">
        <f>_xlfn.IFNA(VLOOKUP($A5,'I-LogEmaxOverpEC50'!$A:$BQ,MATCH(BV$1,'I-LogEmaxOverpEC50'!$A$1:$BQ$1,0),FALSE),"")</f>
        <v/>
      </c>
      <c r="BW5" s="47" t="str">
        <f>_xlfn.IFNA(VLOOKUP($A5,'I-LogEmaxOverpEC50'!$A:$BQ,MATCH(BW$1,'I-LogEmaxOverpEC50'!$A$1:$BQ$1,0),FALSE),"")</f>
        <v/>
      </c>
      <c r="BX5" s="47" t="str">
        <f>_xlfn.IFNA(VLOOKUP($A5,'I-LogEmaxOverpEC50'!$A:$BQ,MATCH(BX$1,'I-LogEmaxOverpEC50'!$A$1:$BQ$1,0),FALSE),"")</f>
        <v/>
      </c>
      <c r="BY5" s="105" t="str">
        <f>_xlfn.IFNA(VLOOKUP($A5,'B-LogEmaxOverpEC50'!$A:$HP,MATCH(BY$1,'B-LogEmaxOverpEC50'!$A$1:$HP$1,0),FALSE),"")</f>
        <v/>
      </c>
      <c r="BZ5" s="47">
        <f>_xlfn.IFNA(VLOOKUP($A5,'B-LogEmaxOverpEC50'!$A:$HP,MATCH(BZ$1,'B-LogEmaxOverpEC50'!$A$1:$HP$1,0),FALSE),"")</f>
        <v>8.8639409534471962</v>
      </c>
      <c r="CA5" s="47" t="str">
        <f>_xlfn.IFNA(VLOOKUP($A5,'B-LogEmaxOverpEC50'!$A:$HP,MATCH(CA$1,'B-LogEmaxOverpEC50'!$A$1:$HP$1,0),FALSE),"")</f>
        <v/>
      </c>
      <c r="CB5" s="47" t="str">
        <f>_xlfn.IFNA(VLOOKUP($A5,'B-LogEmaxOverpEC50'!$A:$HP,MATCH(CB$1,'B-LogEmaxOverpEC50'!$A$1:$HP$1,0),FALSE),"")</f>
        <v/>
      </c>
      <c r="CC5" s="47" t="str">
        <f>_xlfn.IFNA(VLOOKUP($A5,'I-LogEmaxOverpEC50'!$A:$HP,MATCH(CC$1,'I-LogEmaxOverpEC50'!$A$1:$HP$1,0),FALSE),"")</f>
        <v/>
      </c>
      <c r="CD5" s="47">
        <f>_xlfn.IFNA(VLOOKUP($A5,'I-LogEmaxOverpEC50'!$A:$HP,MATCH(CD$1,'I-LogEmaxOverpEC50'!$A$1:$HP$1,0),FALSE),"")</f>
        <v>9.8875687191238111</v>
      </c>
      <c r="CE5" s="47" t="str">
        <f>_xlfn.IFNA(VLOOKUP($A5,'I-LogEmaxOverpEC50'!$A:$HP,MATCH(CE$1,'I-LogEmaxOverpEC50'!$A$1:$HP$1,0),FALSE),"")</f>
        <v/>
      </c>
      <c r="CF5" s="47" t="str">
        <f>_xlfn.IFNA(VLOOKUP($A5,'I-LogEmaxOverpEC50'!$A:$HP,MATCH(CF$1,'I-LogEmaxOverpEC50'!$A$1:$HP$1,0),FALSE),"")</f>
        <v/>
      </c>
      <c r="CG5" s="105" t="str">
        <f>_xlfn.IFNA(VLOOKUP($A5,'B-LogEmaxOverpEC50'!$A:$HP,MATCH(CG$1,'B-LogEmaxOverpEC50'!$A$1:$HP$1,0),FALSE),"")</f>
        <v/>
      </c>
      <c r="CH5" s="47">
        <f>_xlfn.IFNA(VLOOKUP($A5,'B-LogEmaxOverpEC50'!$A:$HP,MATCH(CH$1,'B-LogEmaxOverpEC50'!$A$1:$HP$1,0),FALSE),"")</f>
        <v>8.7409424287356838</v>
      </c>
      <c r="CI5" s="47" t="str">
        <f>_xlfn.IFNA(VLOOKUP($A5,'B-LogEmaxOverpEC50'!$A:$HP,MATCH(CI$1,'B-LogEmaxOverpEC50'!$A$1:$HP$1,0),FALSE),"")</f>
        <v/>
      </c>
      <c r="CJ5" s="47" t="str">
        <f>_xlfn.IFNA(VLOOKUP($A5,'B-LogEmaxOverpEC50'!$A:$HP,MATCH(CJ$1,'B-LogEmaxOverpEC50'!$A$1:$HP$1,0),FALSE),"")</f>
        <v/>
      </c>
      <c r="CK5" s="47" t="str">
        <f>_xlfn.IFNA(VLOOKUP($A5,'I-LogEmaxOverpEC50'!$A:$HP,MATCH(CK$1,'I-LogEmaxOverpEC50'!$A$1:$HP$1,0),FALSE),"")</f>
        <v/>
      </c>
      <c r="CL5" s="47">
        <f>_xlfn.IFNA(VLOOKUP($A5,'I-LogEmaxOverpEC50'!$A:$HP,MATCH(CL$1,'I-LogEmaxOverpEC50'!$A$1:$HP$1,0),FALSE),"")</f>
        <v>9.4587824703395675</v>
      </c>
      <c r="CM5" s="47" t="str">
        <f>_xlfn.IFNA(VLOOKUP($A5,'I-LogEmaxOverpEC50'!$A:$HP,MATCH(CM$1,'I-LogEmaxOverpEC50'!$A$1:$HP$1,0),FALSE),"")</f>
        <v/>
      </c>
      <c r="CN5" s="47" t="str">
        <f>_xlfn.IFNA(VLOOKUP($A5,'I-LogEmaxOverpEC50'!$A:$HP,MATCH(CN$1,'I-LogEmaxOverpEC50'!$A$1:$HP$1,0),FALSE),"")</f>
        <v/>
      </c>
      <c r="CO5" s="105" t="str">
        <f>_xlfn.IFNA(VLOOKUP($A5,'B-LogEmaxOverpEC50'!$A:$HP,MATCH(CO$1,'B-LogEmaxOverpEC50'!$A$1:$HP$1,0),FALSE),"")</f>
        <v/>
      </c>
      <c r="CP5" s="47">
        <f>_xlfn.IFNA(VLOOKUP($A5,'B-LogEmaxOverpEC50'!$A:$HP,MATCH(CP$1,'B-LogEmaxOverpEC50'!$A$1:$HP$1,0),FALSE),"")</f>
        <v>1</v>
      </c>
      <c r="CQ5" s="47" t="str">
        <f>_xlfn.IFNA(VLOOKUP($A5,'B-LogEmaxOverpEC50'!$A:$HP,MATCH(CQ$1,'B-LogEmaxOverpEC50'!$A$1:$HP$1,0),FALSE),"")</f>
        <v/>
      </c>
      <c r="CR5" s="47" t="str">
        <f>_xlfn.IFNA(VLOOKUP($A5,'B-LogEmaxOverpEC50'!$A:$HP,MATCH(CR$1,'B-LogEmaxOverpEC50'!$A$1:$HP$1,0),FALSE),"")</f>
        <v/>
      </c>
      <c r="CS5" s="47" t="str">
        <f>_xlfn.IFNA(VLOOKUP($A5,'I-LogEmaxOverpEC50'!$A:$HP,MATCH(CS$1,'I-LogEmaxOverpEC50'!$A$1:$HP$1,0),FALSE),"")</f>
        <v/>
      </c>
      <c r="CT5" s="47">
        <f>_xlfn.IFNA(VLOOKUP($A5,'I-LogEmaxOverpEC50'!$A:$HP,MATCH(CT$1,'I-LogEmaxOverpEC50'!$A$1:$HP$1,0),FALSE),"")</f>
        <v>1</v>
      </c>
      <c r="CU5" s="47" t="str">
        <f>_xlfn.IFNA(VLOOKUP($A5,'I-LogEmaxOverpEC50'!$A:$HP,MATCH(CU$1,'I-LogEmaxOverpEC50'!$A$1:$HP$1,0),FALSE),"")</f>
        <v/>
      </c>
      <c r="CV5" s="47" t="str">
        <f>_xlfn.IFNA(VLOOKUP($A5,'I-LogEmaxOverpEC50'!$A:$HP,MATCH(CV$1,'I-LogEmaxOverpEC50'!$A$1:$HP$1,0),FALSE),"")</f>
        <v/>
      </c>
      <c r="CW5" s="105" t="str">
        <f>_xlfn.IFNA(VLOOKUP($A5,'B-LogEmaxOverpEC50'!$A:$HP,MATCH(CW$1,'B-LogEmaxOverpEC50'!$A$1:$HP$1,0),FALSE),"")</f>
        <v/>
      </c>
      <c r="CX5" s="47">
        <f>_xlfn.IFNA(VLOOKUP($A5,'B-LogEmaxOverpEC50'!$A:$HP,MATCH(CX$1,'B-LogEmaxOverpEC50'!$A$1:$HP$1,0),FALSE),"")</f>
        <v>0.72191812550212731</v>
      </c>
      <c r="CY5" s="47" t="str">
        <f>_xlfn.IFNA(VLOOKUP($A5,'B-LogEmaxOverpEC50'!$A:$HP,MATCH(CY$1,'B-LogEmaxOverpEC50'!$A$1:$HP$1,0),FALSE),"")</f>
        <v/>
      </c>
      <c r="CZ5" s="47" t="str">
        <f>_xlfn.IFNA(VLOOKUP($A5,'B-LogEmaxOverpEC50'!$A:$HP,MATCH(CZ$1,'B-LogEmaxOverpEC50'!$A$1:$HP$1,0),FALSE),"")</f>
        <v/>
      </c>
      <c r="DA5" s="47" t="str">
        <f>_xlfn.IFNA(VLOOKUP($A5,'I-LogEmaxOverpEC50'!$A:$HP,MATCH(DA$1,'I-LogEmaxOverpEC50'!$A$1:$HP$1,0),FALSE),"")</f>
        <v/>
      </c>
      <c r="DB5" s="47">
        <f>_xlfn.IFNA(VLOOKUP($A5,'I-LogEmaxOverpEC50'!$A:$HP,MATCH(DB$1,'I-LogEmaxOverpEC50'!$A$1:$HP$1,0),FALSE),"")</f>
        <v>0.5</v>
      </c>
      <c r="DC5" s="47" t="str">
        <f>_xlfn.IFNA(VLOOKUP($A5,'I-LogEmaxOverpEC50'!$A:$HP,MATCH(DC$1,'I-LogEmaxOverpEC50'!$A$1:$HP$1,0),FALSE),"")</f>
        <v/>
      </c>
      <c r="DD5" s="47" t="str">
        <f>_xlfn.IFNA(VLOOKUP($A5,'I-LogEmaxOverpEC50'!$A:$HP,MATCH(DD$1,'I-LogEmaxOverpEC50'!$A$1:$HP$1,0),FALSE),"")</f>
        <v/>
      </c>
      <c r="DE5" s="37"/>
      <c r="DF5" s="37"/>
      <c r="DG5" s="37"/>
      <c r="DH5" s="37"/>
      <c r="DI5" s="37"/>
      <c r="DJ5" s="37"/>
      <c r="DK5" s="37"/>
      <c r="DL5" s="37"/>
      <c r="DM5" s="37"/>
    </row>
    <row r="6" spans="1:117" s="49" customFormat="1" x14ac:dyDescent="0.2">
      <c r="A6" s="29" t="s">
        <v>52</v>
      </c>
      <c r="B6" s="333" t="str">
        <f>VLOOKUP($A6,BI!$A:$Q,MATCH(B$1,BI!$A$1:$Q$1,0),FALSE)</f>
        <v/>
      </c>
      <c r="C6" s="373">
        <f>VLOOKUP($A6,BI!$A:$Q,MATCH(C$1,BI!$A$1:$Q$1,0),FALSE)</f>
        <v>1</v>
      </c>
      <c r="D6" s="373">
        <f>VLOOKUP($A6,BI!$A:$Q,MATCH(D$1,BI!$A$1:$Q$1,0),FALSE)</f>
        <v>1</v>
      </c>
      <c r="E6" s="373">
        <f>VLOOKUP($A6,BI!$A:$Q,MATCH(E$1,BI!$A$1:$Q$1,0),FALSE)</f>
        <v>1</v>
      </c>
      <c r="F6" s="373">
        <f>VLOOKUP($A6,BI!$A:$Q,MATCH(F$1,BI!$A$1:$Q$1,0),FALSE)</f>
        <v>1</v>
      </c>
      <c r="G6" s="373" t="str">
        <f>VLOOKUP($A6,BI!$A:$Q,MATCH(G$1,BI!$A$1:$Q$1,0),FALSE)</f>
        <v/>
      </c>
      <c r="H6" s="373" t="str">
        <f>VLOOKUP($A6,BI!$A:$Q,MATCH(H$1,BI!$A$1:$Q$1,0),FALSE)</f>
        <v/>
      </c>
      <c r="I6" s="373" t="str">
        <f>VLOOKUP($A6,BI!$A:$Q,MATCH(I$1,BI!$A$1:$Q$1,0),FALSE)</f>
        <v/>
      </c>
      <c r="J6" s="373" t="str">
        <f>VLOOKUP($A6,BI!$A:$Q,MATCH(J$1,BI!$A$1:$Q$1,0),FALSE)</f>
        <v/>
      </c>
      <c r="K6" s="373" t="str">
        <f>VLOOKUP($A6,BI!$A:$Q,MATCH(K$1,BI!$A$1:$Q$1,0),FALSE)</f>
        <v/>
      </c>
      <c r="L6" s="373" t="str">
        <f>VLOOKUP($A6,BI!$A:$Q,MATCH(L$1,BI!$A$1:$Q$1,0),FALSE)</f>
        <v/>
      </c>
      <c r="M6" s="373" t="str">
        <f>VLOOKUP($A6,BI!$A:$Q,MATCH(M$1,BI!$A$1:$Q$1,0),FALSE)</f>
        <v/>
      </c>
      <c r="N6" s="49">
        <f t="shared" si="1"/>
        <v>4</v>
      </c>
      <c r="O6" s="49" t="str">
        <f>VLOOKUP($A6,BI!$A:$Q,MATCH(O$1,BI!$A$1:$Q$1,0),FALSE)</f>
        <v/>
      </c>
      <c r="P6" s="37">
        <f>VLOOKUP($A6,BI!$A:$Q,MATCH(P$1,BI!$A$1:$Q$1,0),FALSE)</f>
        <v>1</v>
      </c>
      <c r="Q6" s="37" t="str">
        <f>VLOOKUP($A6,BI!$A:$Q,MATCH(Q$1,BI!$A$1:$Q$1,0),FALSE)</f>
        <v/>
      </c>
      <c r="R6" s="37" t="str">
        <f>VLOOKUP($A6,BI!$A:$Q,MATCH(R$1,BI!$A$1:$Q$1,0),FALSE)</f>
        <v/>
      </c>
      <c r="S6" s="37">
        <f t="shared" si="0"/>
        <v>1</v>
      </c>
      <c r="T6" s="61" cm="1">
        <f t="array" ref="T6">IFERROR(IF(N6&gt;2,RSQ(IF($B6:$M6&lt;&gt;"",AC6:AN6,""),IF($B6:$M6&lt;&gt;"",AO6:AZ6,"")),""),"")</f>
        <v>0.82118387097154832</v>
      </c>
      <c r="U6" s="66" cm="1">
        <f t="array" ref="U6">IFERROR(IF($N6&gt;2,RSQ(IF($B6:$M6&lt;&gt;"",BA6:BL6,""),IF($B6:$M6&lt;&gt;"",BM6:BX6,"")),""),"")</f>
        <v>0.82118387097154888</v>
      </c>
      <c r="V6" s="61" t="str" cm="1">
        <f t="array" ref="V6">IFERROR(IF(AND($S6&gt;2,$N6&gt;2),RSQ(IF($B6:$M6&lt;&gt;"",AC6:AN6,""),IF($B6:$M6&lt;&gt;"",AO6:AZ6,"")),""),"")</f>
        <v/>
      </c>
      <c r="W6" s="61" cm="1">
        <f t="array" ref="W6">IFERROR(IF(COUNT(C6:G6)&gt;2,RSQ(IF($C6:$G6&lt;&gt;"",AD6:AH6,""),IF($C6:$G6&lt;&gt;"",AP6:AT6,"")),""),"")</f>
        <v>0.82118387097154832</v>
      </c>
      <c r="X6" s="61" t="str" cm="1">
        <f t="array" ref="X6">IFERROR(IF(COUNT(H6:K6)&gt;2,RSQ(IF($H6:$K6&lt;&gt;"",AI6:AL6,""),IF($H6:$K6&lt;&gt;"",AU6:AX6,"")),""),"")</f>
        <v/>
      </c>
      <c r="Y6" s="61" t="str" cm="1">
        <f t="array" ref="Y6">IFERROR(IF($S6&gt;2,RSQ(IF($O6:$R6&lt;&gt;"",BY6:CB6,""),IF($O6:$R6&lt;&gt;"",CC6:CF6,"")),""),"")</f>
        <v/>
      </c>
      <c r="Z6" s="51" t="str" cm="1">
        <f t="array" ref="Z6">IFERROR(IF($S6&gt;2,RSQ(IF($O6:$R6&lt;&gt;"",CG6:CJ6,""),IF($O6:$R6&lt;&gt;"",CK6:CN6,"")),""),"")</f>
        <v/>
      </c>
      <c r="AA6" s="51" t="str" cm="1">
        <f t="array" ref="AA6">IFERROR(IF($S6&gt;2,RSQ(IF($O6:$R6&lt;&gt;"",CO6:CR6,""),IF($O6:$R6&lt;&gt;"",CS6:CV6,"")),""),"")</f>
        <v/>
      </c>
      <c r="AB6" s="186" t="str" cm="1">
        <f t="array" ref="AB6">IFERROR(IF($S6&gt;2,RSQ(IF($O6:$R6&lt;&gt;"",CW6:CZ6,""),IF($O6:$R6&lt;&gt;"",DA6:DD6,"")),""),"")</f>
        <v/>
      </c>
      <c r="AC6" s="44" t="str">
        <f>_xlfn.IFNA(VLOOKUP($A6,'B-LogEmaxOverpEC50'!$A:$BQ,MATCH(AC$1,'B-LogEmaxOverpEC50'!$A$1:$BQ$1,0),FALSE),"")</f>
        <v/>
      </c>
      <c r="AD6" s="46">
        <f>_xlfn.IFNA(VLOOKUP($A6,'B-LogEmaxOverpEC50'!$A:$BQ,MATCH(AD$1,'B-LogEmaxOverpEC50'!$A$1:$BQ$1,0),FALSE),"")</f>
        <v>6.639396680817379</v>
      </c>
      <c r="AE6" s="46">
        <f>_xlfn.IFNA(VLOOKUP($A6,'B-LogEmaxOverpEC50'!$A:$BQ,MATCH(AE$1,'B-LogEmaxOverpEC50'!$A$1:$BQ$1,0),FALSE),"")</f>
        <v>6.6819968581480191</v>
      </c>
      <c r="AF6" s="46">
        <f>_xlfn.IFNA(VLOOKUP($A6,'B-LogEmaxOverpEC50'!$A:$BQ,MATCH(AF$1,'B-LogEmaxOverpEC50'!$A$1:$BQ$1,0),FALSE),"")</f>
        <v>5.4272034332488692</v>
      </c>
      <c r="AG6" s="46">
        <f>_xlfn.IFNA(VLOOKUP($A6,'B-LogEmaxOverpEC50'!$A:$BQ,MATCH(AG$1,'B-LogEmaxOverpEC50'!$A$1:$BQ$1,0),FALSE),"")</f>
        <v>6.0381489952184069</v>
      </c>
      <c r="AH6" s="46" t="str">
        <f>_xlfn.IFNA(VLOOKUP($A6,'B-LogEmaxOverpEC50'!$A:$BQ,MATCH(AH$1,'B-LogEmaxOverpEC50'!$A$1:$BQ$1,0),FALSE),"")</f>
        <v/>
      </c>
      <c r="AI6" s="45" t="str">
        <f>_xlfn.IFNA(VLOOKUP($A6,'B-LogEmaxOverpEC50'!$A:$BQ,MATCH(AI$1,'B-LogEmaxOverpEC50'!$A$1:$BQ$1,0),FALSE),"")</f>
        <v/>
      </c>
      <c r="AJ6" s="45" t="str">
        <f>_xlfn.IFNA(VLOOKUP($A6,'B-LogEmaxOverpEC50'!$A:$BQ,MATCH(AJ$1,'B-LogEmaxOverpEC50'!$A$1:$BQ$1,0),FALSE),"")</f>
        <v/>
      </c>
      <c r="AK6" s="45" t="str">
        <f>_xlfn.IFNA(VLOOKUP($A6,'B-LogEmaxOverpEC50'!$A:$BQ,MATCH(AK$1,'B-LogEmaxOverpEC50'!$A$1:$BQ$1,0),FALSE),"")</f>
        <v/>
      </c>
      <c r="AL6" s="46" t="str">
        <f>_xlfn.IFNA(VLOOKUP($A6,'B-LogEmaxOverpEC50'!$A:$BQ,MATCH(AL$1,'B-LogEmaxOverpEC50'!$A$1:$BQ$1,0),FALSE),"")</f>
        <v/>
      </c>
      <c r="AM6" s="45" t="str">
        <f>_xlfn.IFNA(VLOOKUP($A6,'B-LogEmaxOverpEC50'!$A:$BQ,MATCH(AM$1,'B-LogEmaxOverpEC50'!$A$1:$BQ$1,0),FALSE),"")</f>
        <v/>
      </c>
      <c r="AN6" s="45" t="str">
        <f>_xlfn.IFNA(VLOOKUP($A6,'B-LogEmaxOverpEC50'!$A:$BQ,MATCH(AN$1,'B-LogEmaxOverpEC50'!$A$1:$BQ$1,0),FALSE),"")</f>
        <v/>
      </c>
      <c r="AO6" s="47" t="str">
        <f>_xlfn.IFNA(VLOOKUP($A6,'I-LogEmaxOverpEC50'!$A:$BQ,MATCH(AO$1,'I-LogEmaxOverpEC50'!$A$1:$BQ$1,0),FALSE),"")</f>
        <v/>
      </c>
      <c r="AP6" s="47">
        <f>_xlfn.IFNA(VLOOKUP($A6,'I-LogEmaxOverpEC50'!$A:$BQ,MATCH(AP$1,'I-LogEmaxOverpEC50'!$A$1:$BQ$1,0),FALSE),"")</f>
        <v>6.3892698459328958</v>
      </c>
      <c r="AQ6" s="47">
        <f>_xlfn.IFNA(VLOOKUP($A6,'I-LogEmaxOverpEC50'!$A:$BQ,MATCH(AQ$1,'I-LogEmaxOverpEC50'!$A$1:$BQ$1,0),FALSE),"")</f>
        <v>6.3892698459328958</v>
      </c>
      <c r="AR6" s="47">
        <f>_xlfn.IFNA(VLOOKUP($A6,'I-LogEmaxOverpEC50'!$A:$BQ,MATCH(AR$1,'I-LogEmaxOverpEC50'!$A$1:$BQ$1,0),FALSE),"")</f>
        <v>5.0628787452803383</v>
      </c>
      <c r="AS6" s="47">
        <f>_xlfn.IFNA(VLOOKUP($A6,'I-LogEmaxOverpEC50'!$A:$BQ,MATCH(AS$1,'I-LogEmaxOverpEC50'!$A$1:$BQ$1,0),FALSE),"")</f>
        <v>5.0628787452803383</v>
      </c>
      <c r="AT6" s="47" t="str">
        <f>_xlfn.IFNA(VLOOKUP($A6,'I-LogEmaxOverpEC50'!$A:$BQ,MATCH(AT$1,'I-LogEmaxOverpEC50'!$A$1:$BQ$1,0),FALSE),"")</f>
        <v/>
      </c>
      <c r="AU6" s="47" t="str">
        <f>_xlfn.IFNA(VLOOKUP($A6,'I-LogEmaxOverpEC50'!$A:$BQ,MATCH(AU$1,'I-LogEmaxOverpEC50'!$A$1:$BQ$1,0),FALSE),"")</f>
        <v/>
      </c>
      <c r="AV6" s="47" t="str">
        <f>_xlfn.IFNA(VLOOKUP($A6,'I-LogEmaxOverpEC50'!$A:$BQ,MATCH(AV$1,'I-LogEmaxOverpEC50'!$A$1:$BQ$1,0),FALSE),"")</f>
        <v/>
      </c>
      <c r="AW6" s="47" t="str">
        <f>_xlfn.IFNA(VLOOKUP($A6,'I-LogEmaxOverpEC50'!$A:$BQ,MATCH(AW$1,'I-LogEmaxOverpEC50'!$A$1:$BQ$1,0),FALSE),"")</f>
        <v/>
      </c>
      <c r="AX6" s="47" t="str">
        <f>_xlfn.IFNA(VLOOKUP($A6,'I-LogEmaxOverpEC50'!$A:$BQ,MATCH(AX$1,'I-LogEmaxOverpEC50'!$A$1:$BQ$1,0),FALSE),"")</f>
        <v/>
      </c>
      <c r="AY6" s="47" t="str">
        <f>_xlfn.IFNA(VLOOKUP($A6,'I-LogEmaxOverpEC50'!$A:$BQ,MATCH(AY$1,'I-LogEmaxOverpEC50'!$A$1:$BQ$1,0),FALSE),"")</f>
        <v/>
      </c>
      <c r="AZ6" s="47" t="str">
        <f>_xlfn.IFNA(VLOOKUP($A6,'I-LogEmaxOverpEC50'!$A:$BQ,MATCH(AZ$1,'I-LogEmaxOverpEC50'!$A$1:$BQ$1,0),FALSE),"")</f>
        <v/>
      </c>
      <c r="BA6" s="44" t="str">
        <f>_xlfn.IFNA(VLOOKUP($A6,'B-LogEmaxOverpEC50'!$A:$BQ,MATCH(BA$1,'B-LogEmaxOverpEC50'!$A$1:$BQ$1,0),FALSE),"")</f>
        <v/>
      </c>
      <c r="BB6" s="41">
        <f>_xlfn.IFNA(VLOOKUP($A6,'B-LogEmaxOverpEC50'!$A:$BQ,MATCH(BB$1,'B-LogEmaxOverpEC50'!$A$1:$BQ$1,0),FALSE),"")</f>
        <v>0.96605004737408151</v>
      </c>
      <c r="BC6" s="41">
        <f>_xlfn.IFNA(VLOOKUP($A6,'B-LogEmaxOverpEC50'!$A:$BQ,MATCH(BC$1,'B-LogEmaxOverpEC50'!$A$1:$BQ$1,0),FALSE),"")</f>
        <v>1</v>
      </c>
      <c r="BD6" s="41">
        <f>_xlfn.IFNA(VLOOKUP($A6,'B-LogEmaxOverpEC50'!$A:$BQ,MATCH(BD$1,'B-LogEmaxOverpEC50'!$A$1:$BQ$1,0),FALSE),"")</f>
        <v>0</v>
      </c>
      <c r="BE6" s="41">
        <f>_xlfn.IFNA(VLOOKUP($A6,'B-LogEmaxOverpEC50'!$A:$BQ,MATCH(BE$1,'B-LogEmaxOverpEC50'!$A$1:$BQ$1,0),FALSE),"")</f>
        <v>0.48688935552769608</v>
      </c>
      <c r="BF6" s="41" t="str">
        <f>_xlfn.IFNA(VLOOKUP($A6,'B-LogEmaxOverpEC50'!$A:$BQ,MATCH(BF$1,'B-LogEmaxOverpEC50'!$A$1:$BQ$1,0),FALSE),"")</f>
        <v/>
      </c>
      <c r="BG6" s="41" t="str">
        <f>_xlfn.IFNA(VLOOKUP($A6,'B-LogEmaxOverpEC50'!$A:$BQ,MATCH(BG$1,'B-LogEmaxOverpEC50'!$A$1:$BQ$1,0),FALSE),"")</f>
        <v/>
      </c>
      <c r="BH6" s="41" t="str">
        <f>_xlfn.IFNA(VLOOKUP($A6,'B-LogEmaxOverpEC50'!$A:$BQ,MATCH(BH$1,'B-LogEmaxOverpEC50'!$A$1:$BQ$1,0),FALSE),"")</f>
        <v/>
      </c>
      <c r="BI6" s="41" t="str">
        <f>_xlfn.IFNA(VLOOKUP($A6,'B-LogEmaxOverpEC50'!$A:$BQ,MATCH(BI$1,'B-LogEmaxOverpEC50'!$A$1:$BQ$1,0),FALSE),"")</f>
        <v/>
      </c>
      <c r="BJ6" s="41" t="str">
        <f>_xlfn.IFNA(VLOOKUP($A6,'B-LogEmaxOverpEC50'!$A:$BQ,MATCH(BJ$1,'B-LogEmaxOverpEC50'!$A$1:$BQ$1,0),FALSE),"")</f>
        <v/>
      </c>
      <c r="BK6" s="41" t="str">
        <f>_xlfn.IFNA(VLOOKUP($A6,'B-LogEmaxOverpEC50'!$A:$BQ,MATCH(BK$1,'B-LogEmaxOverpEC50'!$A$1:$BQ$1,0),FALSE),"")</f>
        <v/>
      </c>
      <c r="BL6" s="41" t="str">
        <f>_xlfn.IFNA(VLOOKUP($A6,'B-LogEmaxOverpEC50'!$A:$BQ,MATCH(BL$1,'B-LogEmaxOverpEC50'!$A$1:$BQ$1,0),FALSE),"")</f>
        <v/>
      </c>
      <c r="BM6" s="47" t="str">
        <f>_xlfn.IFNA(VLOOKUP($A6,'I-LogEmaxOverpEC50'!$A:$BQ,MATCH(BM$1,'I-LogEmaxOverpEC50'!$A$1:$BQ$1,0),FALSE),"")</f>
        <v/>
      </c>
      <c r="BN6" s="47">
        <f>_xlfn.IFNA(VLOOKUP($A6,'I-LogEmaxOverpEC50'!$A:$BQ,MATCH(BN$1,'I-LogEmaxOverpEC50'!$A$1:$BQ$1,0),FALSE),"")</f>
        <v>1</v>
      </c>
      <c r="BO6" s="47">
        <f>_xlfn.IFNA(VLOOKUP($A6,'I-LogEmaxOverpEC50'!$A:$BQ,MATCH(BO$1,'I-LogEmaxOverpEC50'!$A$1:$BQ$1,0),FALSE),"")</f>
        <v>1</v>
      </c>
      <c r="BP6" s="47">
        <f>_xlfn.IFNA(VLOOKUP($A6,'I-LogEmaxOverpEC50'!$A:$BQ,MATCH(BP$1,'I-LogEmaxOverpEC50'!$A$1:$BQ$1,0),FALSE),"")</f>
        <v>0</v>
      </c>
      <c r="BQ6" s="47">
        <f>_xlfn.IFNA(VLOOKUP($A6,'I-LogEmaxOverpEC50'!$A:$BQ,MATCH(BQ$1,'I-LogEmaxOverpEC50'!$A$1:$BQ$1,0),FALSE),"")</f>
        <v>0</v>
      </c>
      <c r="BR6" s="47" t="str">
        <f>_xlfn.IFNA(VLOOKUP($A6,'I-LogEmaxOverpEC50'!$A:$BQ,MATCH(BR$1,'I-LogEmaxOverpEC50'!$A$1:$BQ$1,0),FALSE),"")</f>
        <v/>
      </c>
      <c r="BS6" s="47" t="str">
        <f>_xlfn.IFNA(VLOOKUP($A6,'I-LogEmaxOverpEC50'!$A:$BQ,MATCH(BS$1,'I-LogEmaxOverpEC50'!$A$1:$BQ$1,0),FALSE),"")</f>
        <v/>
      </c>
      <c r="BT6" s="47" t="str">
        <f>_xlfn.IFNA(VLOOKUP($A6,'I-LogEmaxOverpEC50'!$A:$BQ,MATCH(BT$1,'I-LogEmaxOverpEC50'!$A$1:$BQ$1,0),FALSE),"")</f>
        <v/>
      </c>
      <c r="BU6" s="47" t="str">
        <f>_xlfn.IFNA(VLOOKUP($A6,'I-LogEmaxOverpEC50'!$A:$BQ,MATCH(BU$1,'I-LogEmaxOverpEC50'!$A$1:$BQ$1,0),FALSE),"")</f>
        <v/>
      </c>
      <c r="BV6" s="47" t="str">
        <f>_xlfn.IFNA(VLOOKUP($A6,'I-LogEmaxOverpEC50'!$A:$BQ,MATCH(BV$1,'I-LogEmaxOverpEC50'!$A$1:$BQ$1,0),FALSE),"")</f>
        <v/>
      </c>
      <c r="BW6" s="47" t="str">
        <f>_xlfn.IFNA(VLOOKUP($A6,'I-LogEmaxOverpEC50'!$A:$BQ,MATCH(BW$1,'I-LogEmaxOverpEC50'!$A$1:$BQ$1,0),FALSE),"")</f>
        <v/>
      </c>
      <c r="BX6" s="47" t="str">
        <f>_xlfn.IFNA(VLOOKUP($A6,'I-LogEmaxOverpEC50'!$A:$BQ,MATCH(BX$1,'I-LogEmaxOverpEC50'!$A$1:$BQ$1,0),FALSE),"")</f>
        <v/>
      </c>
      <c r="BY6" s="105" t="str">
        <f>_xlfn.IFNA(VLOOKUP($A6,'B-LogEmaxOverpEC50'!$A:$HP,MATCH(BY$1,'B-LogEmaxOverpEC50'!$A$1:$HP$1,0),FALSE),"")</f>
        <v/>
      </c>
      <c r="BZ6" s="47">
        <f>_xlfn.IFNA(VLOOKUP($A6,'B-LogEmaxOverpEC50'!$A:$HP,MATCH(BZ$1,'B-LogEmaxOverpEC50'!$A$1:$HP$1,0),FALSE),"")</f>
        <v>6.6819968581480191</v>
      </c>
      <c r="CA6" s="47" t="str">
        <f>_xlfn.IFNA(VLOOKUP($A6,'B-LogEmaxOverpEC50'!$A:$HP,MATCH(CA$1,'B-LogEmaxOverpEC50'!$A$1:$HP$1,0),FALSE),"")</f>
        <v/>
      </c>
      <c r="CB6" s="47" t="str">
        <f>_xlfn.IFNA(VLOOKUP($A6,'B-LogEmaxOverpEC50'!$A:$HP,MATCH(CB$1,'B-LogEmaxOverpEC50'!$A$1:$HP$1,0),FALSE),"")</f>
        <v/>
      </c>
      <c r="CC6" s="47" t="str">
        <f>_xlfn.IFNA(VLOOKUP($A6,'I-LogEmaxOverpEC50'!$A:$HP,MATCH(CC$1,'I-LogEmaxOverpEC50'!$A$1:$HP$1,0),FALSE),"")</f>
        <v/>
      </c>
      <c r="CD6" s="47">
        <f>_xlfn.IFNA(VLOOKUP($A6,'I-LogEmaxOverpEC50'!$A:$HP,MATCH(CD$1,'I-LogEmaxOverpEC50'!$A$1:$HP$1,0),FALSE),"")</f>
        <v>6.3892698459328958</v>
      </c>
      <c r="CE6" s="47" t="str">
        <f>_xlfn.IFNA(VLOOKUP($A6,'I-LogEmaxOverpEC50'!$A:$HP,MATCH(CE$1,'I-LogEmaxOverpEC50'!$A$1:$HP$1,0),FALSE),"")</f>
        <v/>
      </c>
      <c r="CF6" s="47" t="str">
        <f>_xlfn.IFNA(VLOOKUP($A6,'I-LogEmaxOverpEC50'!$A:$HP,MATCH(CF$1,'I-LogEmaxOverpEC50'!$A$1:$HP$1,0),FALSE),"")</f>
        <v/>
      </c>
      <c r="CG6" s="105" t="str">
        <f>_xlfn.IFNA(VLOOKUP($A6,'B-LogEmaxOverpEC50'!$A:$HP,MATCH(CG$1,'B-LogEmaxOverpEC50'!$A$1:$HP$1,0),FALSE),"")</f>
        <v/>
      </c>
      <c r="CH6" s="47">
        <f>_xlfn.IFNA(VLOOKUP($A6,'B-LogEmaxOverpEC50'!$A:$HP,MATCH(CH$1,'B-LogEmaxOverpEC50'!$A$1:$HP$1,0),FALSE),"")</f>
        <v>6.196686491858169</v>
      </c>
      <c r="CI6" s="47" t="str">
        <f>_xlfn.IFNA(VLOOKUP($A6,'B-LogEmaxOverpEC50'!$A:$HP,MATCH(CI$1,'B-LogEmaxOverpEC50'!$A$1:$HP$1,0),FALSE),"")</f>
        <v/>
      </c>
      <c r="CJ6" s="47" t="str">
        <f>_xlfn.IFNA(VLOOKUP($A6,'B-LogEmaxOverpEC50'!$A:$HP,MATCH(CJ$1,'B-LogEmaxOverpEC50'!$A$1:$HP$1,0),FALSE),"")</f>
        <v/>
      </c>
      <c r="CK6" s="47" t="str">
        <f>_xlfn.IFNA(VLOOKUP($A6,'I-LogEmaxOverpEC50'!$A:$HP,MATCH(CK$1,'I-LogEmaxOverpEC50'!$A$1:$HP$1,0),FALSE),"")</f>
        <v/>
      </c>
      <c r="CL6" s="47">
        <f>_xlfn.IFNA(VLOOKUP($A6,'I-LogEmaxOverpEC50'!$A:$HP,MATCH(CL$1,'I-LogEmaxOverpEC50'!$A$1:$HP$1,0),FALSE),"")</f>
        <v>5.7260742956066171</v>
      </c>
      <c r="CM6" s="47" t="str">
        <f>_xlfn.IFNA(VLOOKUP($A6,'I-LogEmaxOverpEC50'!$A:$HP,MATCH(CM$1,'I-LogEmaxOverpEC50'!$A$1:$HP$1,0),FALSE),"")</f>
        <v/>
      </c>
      <c r="CN6" s="47" t="str">
        <f>_xlfn.IFNA(VLOOKUP($A6,'I-LogEmaxOverpEC50'!$A:$HP,MATCH(CN$1,'I-LogEmaxOverpEC50'!$A$1:$HP$1,0),FALSE),"")</f>
        <v/>
      </c>
      <c r="CO6" s="105" t="str">
        <f>_xlfn.IFNA(VLOOKUP($A6,'B-LogEmaxOverpEC50'!$A:$HP,MATCH(CO$1,'B-LogEmaxOverpEC50'!$A$1:$HP$1,0),FALSE),"")</f>
        <v/>
      </c>
      <c r="CP6" s="47">
        <f>_xlfn.IFNA(VLOOKUP($A6,'B-LogEmaxOverpEC50'!$A:$HP,MATCH(CP$1,'B-LogEmaxOverpEC50'!$A$1:$HP$1,0),FALSE),"")</f>
        <v>1</v>
      </c>
      <c r="CQ6" s="47" t="str">
        <f>_xlfn.IFNA(VLOOKUP($A6,'B-LogEmaxOverpEC50'!$A:$HP,MATCH(CQ$1,'B-LogEmaxOverpEC50'!$A$1:$HP$1,0),FALSE),"")</f>
        <v/>
      </c>
      <c r="CR6" s="47" t="str">
        <f>_xlfn.IFNA(VLOOKUP($A6,'B-LogEmaxOverpEC50'!$A:$HP,MATCH(CR$1,'B-LogEmaxOverpEC50'!$A$1:$HP$1,0),FALSE),"")</f>
        <v/>
      </c>
      <c r="CS6" s="47" t="str">
        <f>_xlfn.IFNA(VLOOKUP($A6,'I-LogEmaxOverpEC50'!$A:$HP,MATCH(CS$1,'I-LogEmaxOverpEC50'!$A$1:$HP$1,0),FALSE),"")</f>
        <v/>
      </c>
      <c r="CT6" s="47">
        <f>_xlfn.IFNA(VLOOKUP($A6,'I-LogEmaxOverpEC50'!$A:$HP,MATCH(CT$1,'I-LogEmaxOverpEC50'!$A$1:$HP$1,0),FALSE),"")</f>
        <v>1</v>
      </c>
      <c r="CU6" s="47" t="str">
        <f>_xlfn.IFNA(VLOOKUP($A6,'I-LogEmaxOverpEC50'!$A:$HP,MATCH(CU$1,'I-LogEmaxOverpEC50'!$A$1:$HP$1,0),FALSE),"")</f>
        <v/>
      </c>
      <c r="CV6" s="47" t="str">
        <f>_xlfn.IFNA(VLOOKUP($A6,'I-LogEmaxOverpEC50'!$A:$HP,MATCH(CV$1,'I-LogEmaxOverpEC50'!$A$1:$HP$1,0),FALSE),"")</f>
        <v/>
      </c>
      <c r="CW6" s="105" t="str">
        <f>_xlfn.IFNA(VLOOKUP($A6,'B-LogEmaxOverpEC50'!$A:$HP,MATCH(CW$1,'B-LogEmaxOverpEC50'!$A$1:$HP$1,0),FALSE),"")</f>
        <v/>
      </c>
      <c r="CX6" s="47">
        <f>_xlfn.IFNA(VLOOKUP($A6,'B-LogEmaxOverpEC50'!$A:$HP,MATCH(CX$1,'B-LogEmaxOverpEC50'!$A$1:$HP$1,0),FALSE),"")</f>
        <v>0.61323485072544437</v>
      </c>
      <c r="CY6" s="47" t="str">
        <f>_xlfn.IFNA(VLOOKUP($A6,'B-LogEmaxOverpEC50'!$A:$HP,MATCH(CY$1,'B-LogEmaxOverpEC50'!$A$1:$HP$1,0),FALSE),"")</f>
        <v/>
      </c>
      <c r="CZ6" s="47" t="str">
        <f>_xlfn.IFNA(VLOOKUP($A6,'B-LogEmaxOverpEC50'!$A:$HP,MATCH(CZ$1,'B-LogEmaxOverpEC50'!$A$1:$HP$1,0),FALSE),"")</f>
        <v/>
      </c>
      <c r="DA6" s="47" t="str">
        <f>_xlfn.IFNA(VLOOKUP($A6,'I-LogEmaxOverpEC50'!$A:$HP,MATCH(DA$1,'I-LogEmaxOverpEC50'!$A$1:$HP$1,0),FALSE),"")</f>
        <v/>
      </c>
      <c r="DB6" s="47">
        <f>_xlfn.IFNA(VLOOKUP($A6,'I-LogEmaxOverpEC50'!$A:$HP,MATCH(DB$1,'I-LogEmaxOverpEC50'!$A$1:$HP$1,0),FALSE),"")</f>
        <v>0.5</v>
      </c>
      <c r="DC6" s="47" t="str">
        <f>_xlfn.IFNA(VLOOKUP($A6,'I-LogEmaxOverpEC50'!$A:$HP,MATCH(DC$1,'I-LogEmaxOverpEC50'!$A$1:$HP$1,0),FALSE),"")</f>
        <v/>
      </c>
      <c r="DD6" s="47" t="str">
        <f>_xlfn.IFNA(VLOOKUP($A6,'I-LogEmaxOverpEC50'!$A:$HP,MATCH(DD$1,'I-LogEmaxOverpEC50'!$A$1:$HP$1,0),FALSE),"")</f>
        <v/>
      </c>
      <c r="DE6" s="37"/>
      <c r="DF6" s="37"/>
      <c r="DG6" s="37"/>
      <c r="DH6" s="37"/>
      <c r="DI6" s="37"/>
      <c r="DJ6" s="37"/>
      <c r="DK6" s="37"/>
      <c r="DL6" s="37"/>
      <c r="DM6" s="37"/>
    </row>
    <row r="7" spans="1:117" s="49" customFormat="1" x14ac:dyDescent="0.2">
      <c r="A7" s="29" t="s">
        <v>35</v>
      </c>
      <c r="B7" s="333" t="str">
        <f>VLOOKUP($A7,BI!$A:$Q,MATCH(B$1,BI!$A$1:$Q$1,0),FALSE)</f>
        <v/>
      </c>
      <c r="C7" s="373">
        <f>VLOOKUP($A7,BI!$A:$Q,MATCH(C$1,BI!$A$1:$Q$1,0),FALSE)</f>
        <v>1</v>
      </c>
      <c r="D7" s="373">
        <f>VLOOKUP($A7,BI!$A:$Q,MATCH(D$1,BI!$A$1:$Q$1,0),FALSE)</f>
        <v>1</v>
      </c>
      <c r="E7" s="373">
        <f>VLOOKUP($A7,BI!$A:$Q,MATCH(E$1,BI!$A$1:$Q$1,0),FALSE)</f>
        <v>1</v>
      </c>
      <c r="F7" s="373">
        <f>VLOOKUP($A7,BI!$A:$Q,MATCH(F$1,BI!$A$1:$Q$1,0),FALSE)</f>
        <v>1</v>
      </c>
      <c r="G7" s="373">
        <f>VLOOKUP($A7,BI!$A:$Q,MATCH(G$1,BI!$A$1:$Q$1,0),FALSE)</f>
        <v>1</v>
      </c>
      <c r="H7" s="373" t="str">
        <f>VLOOKUP($A7,BI!$A:$Q,MATCH(H$1,BI!$A$1:$Q$1,0),FALSE)</f>
        <v/>
      </c>
      <c r="I7" s="373" t="str">
        <f>VLOOKUP($A7,BI!$A:$Q,MATCH(I$1,BI!$A$1:$Q$1,0),FALSE)</f>
        <v/>
      </c>
      <c r="J7" s="373" t="str">
        <f>VLOOKUP($A7,BI!$A:$Q,MATCH(J$1,BI!$A$1:$Q$1,0),FALSE)</f>
        <v/>
      </c>
      <c r="K7" s="373" t="str">
        <f>VLOOKUP($A7,BI!$A:$Q,MATCH(K$1,BI!$A$1:$Q$1,0),FALSE)</f>
        <v/>
      </c>
      <c r="L7" s="373" t="str">
        <f>VLOOKUP($A7,BI!$A:$Q,MATCH(L$1,BI!$A$1:$Q$1,0),FALSE)</f>
        <v/>
      </c>
      <c r="M7" s="373" t="str">
        <f>VLOOKUP($A7,BI!$A:$Q,MATCH(M$1,BI!$A$1:$Q$1,0),FALSE)</f>
        <v/>
      </c>
      <c r="N7" s="49">
        <f t="shared" si="1"/>
        <v>5</v>
      </c>
      <c r="O7" s="49" t="str">
        <f>VLOOKUP($A7,BI!$A:$Q,MATCH(O$1,BI!$A$1:$Q$1,0),FALSE)</f>
        <v/>
      </c>
      <c r="P7" s="37">
        <f>VLOOKUP($A7,BI!$A:$Q,MATCH(P$1,BI!$A$1:$Q$1,0),FALSE)</f>
        <v>1</v>
      </c>
      <c r="Q7" s="37" t="str">
        <f>VLOOKUP($A7,BI!$A:$Q,MATCH(Q$1,BI!$A$1:$Q$1,0),FALSE)</f>
        <v/>
      </c>
      <c r="R7" s="37" t="str">
        <f>VLOOKUP($A7,BI!$A:$Q,MATCH(R$1,BI!$A$1:$Q$1,0),FALSE)</f>
        <v/>
      </c>
      <c r="S7" s="37">
        <f t="shared" si="0"/>
        <v>1</v>
      </c>
      <c r="T7" s="61" cm="1">
        <f t="array" ref="T7">IFERROR(IF(N7&gt;2,RSQ(IF($B7:$M7&lt;&gt;"",AC7:AN7,""),IF($B7:$M7&lt;&gt;"",AO7:AZ7,"")),""),"")</f>
        <v>0.73541311213794736</v>
      </c>
      <c r="U7" s="66" cm="1">
        <f t="array" ref="U7">IFERROR(IF($N7&gt;2,RSQ(IF($B7:$M7&lt;&gt;"",BA7:BL7,""),IF($B7:$M7&lt;&gt;"",BM7:BX7,"")),""),"")</f>
        <v>0.73541311213794758</v>
      </c>
      <c r="V7" s="61" t="str" cm="1">
        <f t="array" ref="V7">IFERROR(IF(AND($S7&gt;2,$N7&gt;2),RSQ(IF($B7:$M7&lt;&gt;"",AC7:AN7,""),IF($B7:$M7&lt;&gt;"",AO7:AZ7,"")),""),"")</f>
        <v/>
      </c>
      <c r="W7" s="61" cm="1">
        <f t="array" ref="W7">IFERROR(IF(COUNT(C7:G7)&gt;2,RSQ(IF($C7:$G7&lt;&gt;"",AD7:AH7,""),IF($C7:$G7&lt;&gt;"",AP7:AT7,"")),""),"")</f>
        <v>0.73541311213794736</v>
      </c>
      <c r="X7" s="61" t="str" cm="1">
        <f t="array" ref="X7">IFERROR(IF(COUNT(H7:K7)&gt;2,RSQ(IF($H7:$K7&lt;&gt;"",AI7:AL7,""),IF($H7:$K7&lt;&gt;"",AU7:AX7,"")),""),"")</f>
        <v/>
      </c>
      <c r="Y7" s="61" t="str" cm="1">
        <f t="array" ref="Y7">IFERROR(IF($S7&gt;2,RSQ(IF($O7:$R7&lt;&gt;"",BY7:CB7,""),IF($O7:$R7&lt;&gt;"",CC7:CF7,"")),""),"")</f>
        <v/>
      </c>
      <c r="Z7" s="51" t="str" cm="1">
        <f t="array" ref="Z7">IFERROR(IF($S7&gt;2,RSQ(IF($O7:$R7&lt;&gt;"",CG7:CJ7,""),IF($O7:$R7&lt;&gt;"",CK7:CN7,"")),""),"")</f>
        <v/>
      </c>
      <c r="AA7" s="51" t="str" cm="1">
        <f t="array" ref="AA7">IFERROR(IF($S7&gt;2,RSQ(IF($O7:$R7&lt;&gt;"",CO7:CR7,""),IF($O7:$R7&lt;&gt;"",CS7:CV7,"")),""),"")</f>
        <v/>
      </c>
      <c r="AB7" s="186" t="str" cm="1">
        <f t="array" ref="AB7">IFERROR(IF($S7&gt;2,RSQ(IF($O7:$R7&lt;&gt;"",CW7:CZ7,""),IF($O7:$R7&lt;&gt;"",DA7:DD7,"")),""),"")</f>
        <v/>
      </c>
      <c r="AC7" s="44" t="str">
        <f>_xlfn.IFNA(VLOOKUP($A7,'B-LogEmaxOverpEC50'!$A:$BQ,MATCH(AC$1,'B-LogEmaxOverpEC50'!$A$1:$BQ$1,0),FALSE),"")</f>
        <v/>
      </c>
      <c r="AD7" s="46">
        <f>_xlfn.IFNA(VLOOKUP($A7,'B-LogEmaxOverpEC50'!$A:$BQ,MATCH(AD$1,'B-LogEmaxOverpEC50'!$A$1:$BQ$1,0),FALSE),"")</f>
        <v>8.6095543898758624</v>
      </c>
      <c r="AE7" s="46">
        <f>_xlfn.IFNA(VLOOKUP($A7,'B-LogEmaxOverpEC50'!$A:$BQ,MATCH(AE$1,'B-LogEmaxOverpEC50'!$A$1:$BQ$1,0),FALSE),"")</f>
        <v>8.7857752855073183</v>
      </c>
      <c r="AF7" s="46">
        <f>_xlfn.IFNA(VLOOKUP($A7,'B-LogEmaxOverpEC50'!$A:$BQ,MATCH(AF$1,'B-LogEmaxOverpEC50'!$A$1:$BQ$1,0),FALSE),"")</f>
        <v>8.5047387451137144</v>
      </c>
      <c r="AG7" s="46">
        <f>_xlfn.IFNA(VLOOKUP($A7,'B-LogEmaxOverpEC50'!$A:$BQ,MATCH(AG$1,'B-LogEmaxOverpEC50'!$A$1:$BQ$1,0),FALSE),"")</f>
        <v>8.366891498523076</v>
      </c>
      <c r="AH7" s="46">
        <f>_xlfn.IFNA(VLOOKUP($A7,'B-LogEmaxOverpEC50'!$A:$BQ,MATCH(AH$1,'B-LogEmaxOverpEC50'!$A$1:$BQ$1,0),FALSE),"")</f>
        <v>4.139155027185752</v>
      </c>
      <c r="AI7" s="45" t="str">
        <f>_xlfn.IFNA(VLOOKUP($A7,'B-LogEmaxOverpEC50'!$A:$BQ,MATCH(AI$1,'B-LogEmaxOverpEC50'!$A$1:$BQ$1,0),FALSE),"")</f>
        <v/>
      </c>
      <c r="AJ7" s="45" t="str">
        <f>_xlfn.IFNA(VLOOKUP($A7,'B-LogEmaxOverpEC50'!$A:$BQ,MATCH(AJ$1,'B-LogEmaxOverpEC50'!$A$1:$BQ$1,0),FALSE),"")</f>
        <v/>
      </c>
      <c r="AK7" s="45" t="str">
        <f>_xlfn.IFNA(VLOOKUP($A7,'B-LogEmaxOverpEC50'!$A:$BQ,MATCH(AK$1,'B-LogEmaxOverpEC50'!$A$1:$BQ$1,0),FALSE),"")</f>
        <v/>
      </c>
      <c r="AL7" s="46" t="str">
        <f>_xlfn.IFNA(VLOOKUP($A7,'B-LogEmaxOverpEC50'!$A:$BQ,MATCH(AL$1,'B-LogEmaxOverpEC50'!$A$1:$BQ$1,0),FALSE),"")</f>
        <v/>
      </c>
      <c r="AM7" s="45" t="str">
        <f>_xlfn.IFNA(VLOOKUP($A7,'B-LogEmaxOverpEC50'!$A:$BQ,MATCH(AM$1,'B-LogEmaxOverpEC50'!$A$1:$BQ$1,0),FALSE),"")</f>
        <v/>
      </c>
      <c r="AN7" s="45" t="str">
        <f>_xlfn.IFNA(VLOOKUP($A7,'B-LogEmaxOverpEC50'!$A:$BQ,MATCH(AN$1,'B-LogEmaxOverpEC50'!$A$1:$BQ$1,0),FALSE),"")</f>
        <v/>
      </c>
      <c r="AO7" s="47" t="str">
        <f>_xlfn.IFNA(VLOOKUP($A7,'I-LogEmaxOverpEC50'!$A:$BQ,MATCH(AO$1,'I-LogEmaxOverpEC50'!$A$1:$BQ$1,0),FALSE),"")</f>
        <v/>
      </c>
      <c r="AP7" s="47">
        <f>_xlfn.IFNA(VLOOKUP($A7,'I-LogEmaxOverpEC50'!$A:$BQ,MATCH(AP$1,'I-LogEmaxOverpEC50'!$A$1:$BQ$1,0),FALSE),"")</f>
        <v>8.2726374925842965</v>
      </c>
      <c r="AQ7" s="47">
        <f>_xlfn.IFNA(VLOOKUP($A7,'I-LogEmaxOverpEC50'!$A:$BQ,MATCH(AQ$1,'I-LogEmaxOverpEC50'!$A$1:$BQ$1,0),FALSE),"")</f>
        <v>8.2726374925842965</v>
      </c>
      <c r="AR7" s="47">
        <f>_xlfn.IFNA(VLOOKUP($A7,'I-LogEmaxOverpEC50'!$A:$BQ,MATCH(AR$1,'I-LogEmaxOverpEC50'!$A$1:$BQ$1,0),FALSE),"")</f>
        <v>8.2378944757849872</v>
      </c>
      <c r="AS7" s="47">
        <f>_xlfn.IFNA(VLOOKUP($A7,'I-LogEmaxOverpEC50'!$A:$BQ,MATCH(AS$1,'I-LogEmaxOverpEC50'!$A$1:$BQ$1,0),FALSE),"")</f>
        <v>8.2378944757849872</v>
      </c>
      <c r="AT7" s="47">
        <f>_xlfn.IFNA(VLOOKUP($A7,'I-LogEmaxOverpEC50'!$A:$BQ,MATCH(AT$1,'I-LogEmaxOverpEC50'!$A$1:$BQ$1,0),FALSE),"")</f>
        <v>8.1990909179347842</v>
      </c>
      <c r="AU7" s="47" t="str">
        <f>_xlfn.IFNA(VLOOKUP($A7,'I-LogEmaxOverpEC50'!$A:$BQ,MATCH(AU$1,'I-LogEmaxOverpEC50'!$A$1:$BQ$1,0),FALSE),"")</f>
        <v/>
      </c>
      <c r="AV7" s="47" t="str">
        <f>_xlfn.IFNA(VLOOKUP($A7,'I-LogEmaxOverpEC50'!$A:$BQ,MATCH(AV$1,'I-LogEmaxOverpEC50'!$A$1:$BQ$1,0),FALSE),"")</f>
        <v/>
      </c>
      <c r="AW7" s="47" t="str">
        <f>_xlfn.IFNA(VLOOKUP($A7,'I-LogEmaxOverpEC50'!$A:$BQ,MATCH(AW$1,'I-LogEmaxOverpEC50'!$A$1:$BQ$1,0),FALSE),"")</f>
        <v/>
      </c>
      <c r="AX7" s="47" t="str">
        <f>_xlfn.IFNA(VLOOKUP($A7,'I-LogEmaxOverpEC50'!$A:$BQ,MATCH(AX$1,'I-LogEmaxOverpEC50'!$A$1:$BQ$1,0),FALSE),"")</f>
        <v/>
      </c>
      <c r="AY7" s="47" t="str">
        <f>_xlfn.IFNA(VLOOKUP($A7,'I-LogEmaxOverpEC50'!$A:$BQ,MATCH(AY$1,'I-LogEmaxOverpEC50'!$A$1:$BQ$1,0),FALSE),"")</f>
        <v/>
      </c>
      <c r="AZ7" s="47" t="str">
        <f>_xlfn.IFNA(VLOOKUP($A7,'I-LogEmaxOverpEC50'!$A:$BQ,MATCH(AZ$1,'I-LogEmaxOverpEC50'!$A$1:$BQ$1,0),FALSE),"")</f>
        <v/>
      </c>
      <c r="BA7" s="44" t="str">
        <f>_xlfn.IFNA(VLOOKUP($A7,'B-LogEmaxOverpEC50'!$A:$BQ,MATCH(BA$1,'B-LogEmaxOverpEC50'!$A$1:$BQ$1,0),FALSE),"")</f>
        <v/>
      </c>
      <c r="BB7" s="41">
        <f>_xlfn.IFNA(VLOOKUP($A7,'B-LogEmaxOverpEC50'!$A:$BQ,MATCH(BB$1,'B-LogEmaxOverpEC50'!$A$1:$BQ$1,0),FALSE),"")</f>
        <v>0.96207546865576876</v>
      </c>
      <c r="BC7" s="41">
        <f>_xlfn.IFNA(VLOOKUP($A7,'B-LogEmaxOverpEC50'!$A:$BQ,MATCH(BC$1,'B-LogEmaxOverpEC50'!$A$1:$BQ$1,0),FALSE),"")</f>
        <v>1</v>
      </c>
      <c r="BD7" s="41">
        <f>_xlfn.IFNA(VLOOKUP($A7,'B-LogEmaxOverpEC50'!$A:$BQ,MATCH(BD$1,'B-LogEmaxOverpEC50'!$A$1:$BQ$1,0),FALSE),"")</f>
        <v>0.93951807447783153</v>
      </c>
      <c r="BE7" s="41">
        <f>_xlfn.IFNA(VLOOKUP($A7,'B-LogEmaxOverpEC50'!$A:$BQ,MATCH(BE$1,'B-LogEmaxOverpEC50'!$A$1:$BQ$1,0),FALSE),"")</f>
        <v>0.90985194319805474</v>
      </c>
      <c r="BF7" s="41">
        <f>_xlfn.IFNA(VLOOKUP($A7,'B-LogEmaxOverpEC50'!$A:$BQ,MATCH(BF$1,'B-LogEmaxOverpEC50'!$A$1:$BQ$1,0),FALSE),"")</f>
        <v>0</v>
      </c>
      <c r="BG7" s="41" t="str">
        <f>_xlfn.IFNA(VLOOKUP($A7,'B-LogEmaxOverpEC50'!$A:$BQ,MATCH(BG$1,'B-LogEmaxOverpEC50'!$A$1:$BQ$1,0),FALSE),"")</f>
        <v/>
      </c>
      <c r="BH7" s="41" t="str">
        <f>_xlfn.IFNA(VLOOKUP($A7,'B-LogEmaxOverpEC50'!$A:$BQ,MATCH(BH$1,'B-LogEmaxOverpEC50'!$A$1:$BQ$1,0),FALSE),"")</f>
        <v/>
      </c>
      <c r="BI7" s="41" t="str">
        <f>_xlfn.IFNA(VLOOKUP($A7,'B-LogEmaxOverpEC50'!$A:$BQ,MATCH(BI$1,'B-LogEmaxOverpEC50'!$A$1:$BQ$1,0),FALSE),"")</f>
        <v/>
      </c>
      <c r="BJ7" s="41" t="str">
        <f>_xlfn.IFNA(VLOOKUP($A7,'B-LogEmaxOverpEC50'!$A:$BQ,MATCH(BJ$1,'B-LogEmaxOverpEC50'!$A$1:$BQ$1,0),FALSE),"")</f>
        <v/>
      </c>
      <c r="BK7" s="41" t="str">
        <f>_xlfn.IFNA(VLOOKUP($A7,'B-LogEmaxOverpEC50'!$A:$BQ,MATCH(BK$1,'B-LogEmaxOverpEC50'!$A$1:$BQ$1,0),FALSE),"")</f>
        <v/>
      </c>
      <c r="BL7" s="41" t="str">
        <f>_xlfn.IFNA(VLOOKUP($A7,'B-LogEmaxOverpEC50'!$A:$BQ,MATCH(BL$1,'B-LogEmaxOverpEC50'!$A$1:$BQ$1,0),FALSE),"")</f>
        <v/>
      </c>
      <c r="BM7" s="47" t="str">
        <f>_xlfn.IFNA(VLOOKUP($A7,'I-LogEmaxOverpEC50'!$A:$BQ,MATCH(BM$1,'I-LogEmaxOverpEC50'!$A$1:$BQ$1,0),FALSE),"")</f>
        <v/>
      </c>
      <c r="BN7" s="47">
        <f>_xlfn.IFNA(VLOOKUP($A7,'I-LogEmaxOverpEC50'!$A:$BQ,MATCH(BN$1,'I-LogEmaxOverpEC50'!$A$1:$BQ$1,0),FALSE),"")</f>
        <v>1</v>
      </c>
      <c r="BO7" s="47">
        <f>_xlfn.IFNA(VLOOKUP($A7,'I-LogEmaxOverpEC50'!$A:$BQ,MATCH(BO$1,'I-LogEmaxOverpEC50'!$A$1:$BQ$1,0),FALSE),"")</f>
        <v>1</v>
      </c>
      <c r="BP7" s="47">
        <f>_xlfn.IFNA(VLOOKUP($A7,'I-LogEmaxOverpEC50'!$A:$BQ,MATCH(BP$1,'I-LogEmaxOverpEC50'!$A$1:$BQ$1,0),FALSE),"")</f>
        <v>0.52760523566355344</v>
      </c>
      <c r="BQ7" s="47">
        <f>_xlfn.IFNA(VLOOKUP($A7,'I-LogEmaxOverpEC50'!$A:$BQ,MATCH(BQ$1,'I-LogEmaxOverpEC50'!$A$1:$BQ$1,0),FALSE),"")</f>
        <v>0.52760523566355344</v>
      </c>
      <c r="BR7" s="47">
        <f>_xlfn.IFNA(VLOOKUP($A7,'I-LogEmaxOverpEC50'!$A:$BQ,MATCH(BR$1,'I-LogEmaxOverpEC50'!$A$1:$BQ$1,0),FALSE),"")</f>
        <v>0</v>
      </c>
      <c r="BS7" s="47" t="str">
        <f>_xlfn.IFNA(VLOOKUP($A7,'I-LogEmaxOverpEC50'!$A:$BQ,MATCH(BS$1,'I-LogEmaxOverpEC50'!$A$1:$BQ$1,0),FALSE),"")</f>
        <v/>
      </c>
      <c r="BT7" s="47" t="str">
        <f>_xlfn.IFNA(VLOOKUP($A7,'I-LogEmaxOverpEC50'!$A:$BQ,MATCH(BT$1,'I-LogEmaxOverpEC50'!$A$1:$BQ$1,0),FALSE),"")</f>
        <v/>
      </c>
      <c r="BU7" s="47" t="str">
        <f>_xlfn.IFNA(VLOOKUP($A7,'I-LogEmaxOverpEC50'!$A:$BQ,MATCH(BU$1,'I-LogEmaxOverpEC50'!$A$1:$BQ$1,0),FALSE),"")</f>
        <v/>
      </c>
      <c r="BV7" s="47" t="str">
        <f>_xlfn.IFNA(VLOOKUP($A7,'I-LogEmaxOverpEC50'!$A:$BQ,MATCH(BV$1,'I-LogEmaxOverpEC50'!$A$1:$BQ$1,0),FALSE),"")</f>
        <v/>
      </c>
      <c r="BW7" s="47" t="str">
        <f>_xlfn.IFNA(VLOOKUP($A7,'I-LogEmaxOverpEC50'!$A:$BQ,MATCH(BW$1,'I-LogEmaxOverpEC50'!$A$1:$BQ$1,0),FALSE),"")</f>
        <v/>
      </c>
      <c r="BX7" s="47" t="str">
        <f>_xlfn.IFNA(VLOOKUP($A7,'I-LogEmaxOverpEC50'!$A:$BQ,MATCH(BX$1,'I-LogEmaxOverpEC50'!$A$1:$BQ$1,0),FALSE),"")</f>
        <v/>
      </c>
      <c r="BY7" s="105" t="str">
        <f>_xlfn.IFNA(VLOOKUP($A7,'B-LogEmaxOverpEC50'!$A:$HP,MATCH(BY$1,'B-LogEmaxOverpEC50'!$A$1:$HP$1,0),FALSE),"")</f>
        <v/>
      </c>
      <c r="BZ7" s="47">
        <f>_xlfn.IFNA(VLOOKUP($A7,'B-LogEmaxOverpEC50'!$A:$HP,MATCH(BZ$1,'B-LogEmaxOverpEC50'!$A$1:$HP$1,0),FALSE),"")</f>
        <v>8.7857752855073183</v>
      </c>
      <c r="CA7" s="47" t="str">
        <f>_xlfn.IFNA(VLOOKUP($A7,'B-LogEmaxOverpEC50'!$A:$HP,MATCH(CA$1,'B-LogEmaxOverpEC50'!$A$1:$HP$1,0),FALSE),"")</f>
        <v/>
      </c>
      <c r="CB7" s="47" t="str">
        <f>_xlfn.IFNA(VLOOKUP($A7,'B-LogEmaxOverpEC50'!$A:$HP,MATCH(CB$1,'B-LogEmaxOverpEC50'!$A$1:$HP$1,0),FALSE),"")</f>
        <v/>
      </c>
      <c r="CC7" s="47" t="str">
        <f>_xlfn.IFNA(VLOOKUP($A7,'I-LogEmaxOverpEC50'!$A:$HP,MATCH(CC$1,'I-LogEmaxOverpEC50'!$A$1:$HP$1,0),FALSE),"")</f>
        <v/>
      </c>
      <c r="CD7" s="47">
        <f>_xlfn.IFNA(VLOOKUP($A7,'I-LogEmaxOverpEC50'!$A:$HP,MATCH(CD$1,'I-LogEmaxOverpEC50'!$A$1:$HP$1,0),FALSE),"")</f>
        <v>8.2726374925842965</v>
      </c>
      <c r="CE7" s="47" t="str">
        <f>_xlfn.IFNA(VLOOKUP($A7,'I-LogEmaxOverpEC50'!$A:$HP,MATCH(CE$1,'I-LogEmaxOverpEC50'!$A$1:$HP$1,0),FALSE),"")</f>
        <v/>
      </c>
      <c r="CF7" s="47" t="str">
        <f>_xlfn.IFNA(VLOOKUP($A7,'I-LogEmaxOverpEC50'!$A:$HP,MATCH(CF$1,'I-LogEmaxOverpEC50'!$A$1:$HP$1,0),FALSE),"")</f>
        <v/>
      </c>
      <c r="CG7" s="105" t="str">
        <f>_xlfn.IFNA(VLOOKUP($A7,'B-LogEmaxOverpEC50'!$A:$HP,MATCH(CG$1,'B-LogEmaxOverpEC50'!$A$1:$HP$1,0),FALSE),"")</f>
        <v/>
      </c>
      <c r="CH7" s="47">
        <f>_xlfn.IFNA(VLOOKUP($A7,'B-LogEmaxOverpEC50'!$A:$HP,MATCH(CH$1,'B-LogEmaxOverpEC50'!$A$1:$HP$1,0),FALSE),"")</f>
        <v>7.6812229892411441</v>
      </c>
      <c r="CI7" s="47" t="str">
        <f>_xlfn.IFNA(VLOOKUP($A7,'B-LogEmaxOverpEC50'!$A:$HP,MATCH(CI$1,'B-LogEmaxOverpEC50'!$A$1:$HP$1,0),FALSE),"")</f>
        <v/>
      </c>
      <c r="CJ7" s="47" t="str">
        <f>_xlfn.IFNA(VLOOKUP($A7,'B-LogEmaxOverpEC50'!$A:$HP,MATCH(CJ$1,'B-LogEmaxOverpEC50'!$A$1:$HP$1,0),FALSE),"")</f>
        <v/>
      </c>
      <c r="CK7" s="47" t="str">
        <f>_xlfn.IFNA(VLOOKUP($A7,'I-LogEmaxOverpEC50'!$A:$HP,MATCH(CK$1,'I-LogEmaxOverpEC50'!$A$1:$HP$1,0),FALSE),"")</f>
        <v/>
      </c>
      <c r="CL7" s="47">
        <f>_xlfn.IFNA(VLOOKUP($A7,'I-LogEmaxOverpEC50'!$A:$HP,MATCH(CL$1,'I-LogEmaxOverpEC50'!$A$1:$HP$1,0),FALSE),"")</f>
        <v>8.24403097093467</v>
      </c>
      <c r="CM7" s="47" t="str">
        <f>_xlfn.IFNA(VLOOKUP($A7,'I-LogEmaxOverpEC50'!$A:$HP,MATCH(CM$1,'I-LogEmaxOverpEC50'!$A$1:$HP$1,0),FALSE),"")</f>
        <v/>
      </c>
      <c r="CN7" s="47" t="str">
        <f>_xlfn.IFNA(VLOOKUP($A7,'I-LogEmaxOverpEC50'!$A:$HP,MATCH(CN$1,'I-LogEmaxOverpEC50'!$A$1:$HP$1,0),FALSE),"")</f>
        <v/>
      </c>
      <c r="CO7" s="105" t="str">
        <f>_xlfn.IFNA(VLOOKUP($A7,'B-LogEmaxOverpEC50'!$A:$HP,MATCH(CO$1,'B-LogEmaxOverpEC50'!$A$1:$HP$1,0),FALSE),"")</f>
        <v/>
      </c>
      <c r="CP7" s="47">
        <f>_xlfn.IFNA(VLOOKUP($A7,'B-LogEmaxOverpEC50'!$A:$HP,MATCH(CP$1,'B-LogEmaxOverpEC50'!$A$1:$HP$1,0),FALSE),"")</f>
        <v>1</v>
      </c>
      <c r="CQ7" s="47" t="str">
        <f>_xlfn.IFNA(VLOOKUP($A7,'B-LogEmaxOverpEC50'!$A:$HP,MATCH(CQ$1,'B-LogEmaxOverpEC50'!$A$1:$HP$1,0),FALSE),"")</f>
        <v/>
      </c>
      <c r="CR7" s="47" t="str">
        <f>_xlfn.IFNA(VLOOKUP($A7,'B-LogEmaxOverpEC50'!$A:$HP,MATCH(CR$1,'B-LogEmaxOverpEC50'!$A$1:$HP$1,0),FALSE),"")</f>
        <v/>
      </c>
      <c r="CS7" s="47" t="str">
        <f>_xlfn.IFNA(VLOOKUP($A7,'I-LogEmaxOverpEC50'!$A:$HP,MATCH(CS$1,'I-LogEmaxOverpEC50'!$A$1:$HP$1,0),FALSE),"")</f>
        <v/>
      </c>
      <c r="CT7" s="47">
        <f>_xlfn.IFNA(VLOOKUP($A7,'I-LogEmaxOverpEC50'!$A:$HP,MATCH(CT$1,'I-LogEmaxOverpEC50'!$A$1:$HP$1,0),FALSE),"")</f>
        <v>1</v>
      </c>
      <c r="CU7" s="47" t="str">
        <f>_xlfn.IFNA(VLOOKUP($A7,'I-LogEmaxOverpEC50'!$A:$HP,MATCH(CU$1,'I-LogEmaxOverpEC50'!$A$1:$HP$1,0),FALSE),"")</f>
        <v/>
      </c>
      <c r="CV7" s="47" t="str">
        <f>_xlfn.IFNA(VLOOKUP($A7,'I-LogEmaxOverpEC50'!$A:$HP,MATCH(CV$1,'I-LogEmaxOverpEC50'!$A$1:$HP$1,0),FALSE),"")</f>
        <v/>
      </c>
      <c r="CW7" s="105" t="str">
        <f>_xlfn.IFNA(VLOOKUP($A7,'B-LogEmaxOverpEC50'!$A:$HP,MATCH(CW$1,'B-LogEmaxOverpEC50'!$A$1:$HP$1,0),FALSE),"")</f>
        <v/>
      </c>
      <c r="CX7" s="47">
        <f>_xlfn.IFNA(VLOOKUP($A7,'B-LogEmaxOverpEC50'!$A:$HP,MATCH(CX$1,'B-LogEmaxOverpEC50'!$A$1:$HP$1,0),FALSE),"")</f>
        <v>0.76228909726633098</v>
      </c>
      <c r="CY7" s="47" t="str">
        <f>_xlfn.IFNA(VLOOKUP($A7,'B-LogEmaxOverpEC50'!$A:$HP,MATCH(CY$1,'B-LogEmaxOverpEC50'!$A$1:$HP$1,0),FALSE),"")</f>
        <v/>
      </c>
      <c r="CZ7" s="47" t="str">
        <f>_xlfn.IFNA(VLOOKUP($A7,'B-LogEmaxOverpEC50'!$A:$HP,MATCH(CZ$1,'B-LogEmaxOverpEC50'!$A$1:$HP$1,0),FALSE),"")</f>
        <v/>
      </c>
      <c r="DA7" s="47" t="str">
        <f>_xlfn.IFNA(VLOOKUP($A7,'I-LogEmaxOverpEC50'!$A:$HP,MATCH(DA$1,'I-LogEmaxOverpEC50'!$A$1:$HP$1,0),FALSE),"")</f>
        <v/>
      </c>
      <c r="DB7" s="47">
        <f>_xlfn.IFNA(VLOOKUP($A7,'I-LogEmaxOverpEC50'!$A:$HP,MATCH(DB$1,'I-LogEmaxOverpEC50'!$A$1:$HP$1,0),FALSE),"")</f>
        <v>0.61104209426542133</v>
      </c>
      <c r="DC7" s="47" t="str">
        <f>_xlfn.IFNA(VLOOKUP($A7,'I-LogEmaxOverpEC50'!$A:$HP,MATCH(DC$1,'I-LogEmaxOverpEC50'!$A$1:$HP$1,0),FALSE),"")</f>
        <v/>
      </c>
      <c r="DD7" s="47" t="str">
        <f>_xlfn.IFNA(VLOOKUP($A7,'I-LogEmaxOverpEC50'!$A:$HP,MATCH(DD$1,'I-LogEmaxOverpEC50'!$A$1:$HP$1,0),FALSE),"")</f>
        <v/>
      </c>
      <c r="DE7" s="37"/>
      <c r="DF7" s="37"/>
      <c r="DG7" s="37"/>
      <c r="DH7" s="37"/>
      <c r="DI7" s="37"/>
      <c r="DJ7" s="37"/>
      <c r="DK7" s="37"/>
      <c r="DL7" s="37"/>
      <c r="DM7" s="37"/>
    </row>
    <row r="8" spans="1:117" s="49" customFormat="1" x14ac:dyDescent="0.2">
      <c r="A8" s="29" t="s">
        <v>136</v>
      </c>
      <c r="B8" s="333" t="str">
        <f>VLOOKUP($A8,BI!$A:$Q,MATCH(B$1,BI!$A$1:$Q$1,0),FALSE)</f>
        <v/>
      </c>
      <c r="C8" s="373">
        <f>VLOOKUP($A8,BI!$A:$Q,MATCH(C$1,BI!$A$1:$Q$1,0),FALSE)</f>
        <v>1</v>
      </c>
      <c r="D8" s="373">
        <f>VLOOKUP($A8,BI!$A:$Q,MATCH(D$1,BI!$A$1:$Q$1,0),FALSE)</f>
        <v>1</v>
      </c>
      <c r="E8" s="373">
        <f>VLOOKUP($A8,BI!$A:$Q,MATCH(E$1,BI!$A$1:$Q$1,0),FALSE)</f>
        <v>1</v>
      </c>
      <c r="F8" s="373">
        <f>VLOOKUP($A8,BI!$A:$Q,MATCH(F$1,BI!$A$1:$Q$1,0),FALSE)</f>
        <v>1</v>
      </c>
      <c r="G8" s="373" t="str">
        <f>VLOOKUP($A8,BI!$A:$Q,MATCH(G$1,BI!$A$1:$Q$1,0),FALSE)</f>
        <v/>
      </c>
      <c r="H8" s="373" t="str">
        <f>VLOOKUP($A8,BI!$A:$Q,MATCH(H$1,BI!$A$1:$Q$1,0),FALSE)</f>
        <v/>
      </c>
      <c r="I8" s="373" t="str">
        <f>VLOOKUP($A8,BI!$A:$Q,MATCH(I$1,BI!$A$1:$Q$1,0),FALSE)</f>
        <v/>
      </c>
      <c r="J8" s="373" t="str">
        <f>VLOOKUP($A8,BI!$A:$Q,MATCH(J$1,BI!$A$1:$Q$1,0),FALSE)</f>
        <v/>
      </c>
      <c r="K8" s="373" t="str">
        <f>VLOOKUP($A8,BI!$A:$Q,MATCH(K$1,BI!$A$1:$Q$1,0),FALSE)</f>
        <v/>
      </c>
      <c r="L8" s="373" t="str">
        <f>VLOOKUP($A8,BI!$A:$Q,MATCH(L$1,BI!$A$1:$Q$1,0),FALSE)</f>
        <v/>
      </c>
      <c r="M8" s="373" t="str">
        <f>VLOOKUP($A8,BI!$A:$Q,MATCH(M$1,BI!$A$1:$Q$1,0),FALSE)</f>
        <v/>
      </c>
      <c r="N8" s="49">
        <f t="shared" si="1"/>
        <v>4</v>
      </c>
      <c r="O8" s="49" t="str">
        <f>VLOOKUP($A8,BI!$A:$Q,MATCH(O$1,BI!$A$1:$Q$1,0),FALSE)</f>
        <v/>
      </c>
      <c r="P8" s="37">
        <f>VLOOKUP($A8,BI!$A:$Q,MATCH(P$1,BI!$A$1:$Q$1,0),FALSE)</f>
        <v>1</v>
      </c>
      <c r="Q8" s="37" t="str">
        <f>VLOOKUP($A8,BI!$A:$Q,MATCH(Q$1,BI!$A$1:$Q$1,0),FALSE)</f>
        <v/>
      </c>
      <c r="R8" s="37" t="str">
        <f>VLOOKUP($A8,BI!$A:$Q,MATCH(R$1,BI!$A$1:$Q$1,0),FALSE)</f>
        <v/>
      </c>
      <c r="S8" s="37">
        <f t="shared" si="0"/>
        <v>1</v>
      </c>
      <c r="T8" s="61" cm="1">
        <f t="array" ref="T8">IFERROR(IF(N8&gt;2,RSQ(IF($B8:$M8&lt;&gt;"",AC8:AN8,""),IF($B8:$M8&lt;&gt;"",AO8:AZ8,"")),""),"")</f>
        <v>0.80654170628989652</v>
      </c>
      <c r="U8" s="66" cm="1">
        <f t="array" ref="U8">IFERROR(IF($N8&gt;2,RSQ(IF($B8:$M8&lt;&gt;"",BA8:BL8,""),IF($B8:$M8&lt;&gt;"",BM8:BX8,"")),""),"")</f>
        <v>0.80654170628989652</v>
      </c>
      <c r="V8" s="61" t="str" cm="1">
        <f t="array" ref="V8">IFERROR(IF(AND($S8&gt;2,$N8&gt;2),RSQ(IF($B8:$M8&lt;&gt;"",AC8:AN8,""),IF($B8:$M8&lt;&gt;"",AO8:AZ8,"")),""),"")</f>
        <v/>
      </c>
      <c r="W8" s="61" cm="1">
        <f t="array" ref="W8">IFERROR(IF(COUNT(C8:G8)&gt;2,RSQ(IF($C8:$G8&lt;&gt;"",AD8:AH8,""),IF($C8:$G8&lt;&gt;"",AP8:AT8,"")),""),"")</f>
        <v>0.80654170628989652</v>
      </c>
      <c r="X8" s="61" t="str" cm="1">
        <f t="array" ref="X8">IFERROR(IF(COUNT(H8:K8)&gt;2,RSQ(IF($H8:$K8&lt;&gt;"",AI8:AL8,""),IF($H8:$K8&lt;&gt;"",AU8:AX8,"")),""),"")</f>
        <v/>
      </c>
      <c r="Y8" s="61" t="str" cm="1">
        <f t="array" ref="Y8">IFERROR(IF($S8&gt;2,RSQ(IF($O8:$R8&lt;&gt;"",BY8:CB8,""),IF($O8:$R8&lt;&gt;"",CC8:CF8,"")),""),"")</f>
        <v/>
      </c>
      <c r="Z8" s="51" t="str" cm="1">
        <f t="array" ref="Z8">IFERROR(IF($S8&gt;2,RSQ(IF($O8:$R8&lt;&gt;"",CG8:CJ8,""),IF($O8:$R8&lt;&gt;"",CK8:CN8,"")),""),"")</f>
        <v/>
      </c>
      <c r="AA8" s="51" t="str" cm="1">
        <f t="array" ref="AA8">IFERROR(IF($S8&gt;2,RSQ(IF($O8:$R8&lt;&gt;"",CO8:CR8,""),IF($O8:$R8&lt;&gt;"",CS8:CV8,"")),""),"")</f>
        <v/>
      </c>
      <c r="AB8" s="186" t="str" cm="1">
        <f t="array" ref="AB8">IFERROR(IF($S8&gt;2,RSQ(IF($O8:$R8&lt;&gt;"",CW8:CZ8,""),IF($O8:$R8&lt;&gt;"",DA8:DD8,"")),""),"")</f>
        <v/>
      </c>
      <c r="AC8" s="44" t="str">
        <f>_xlfn.IFNA(VLOOKUP($A8,'B-LogEmaxOverpEC50'!$A:$BQ,MATCH(AC$1,'B-LogEmaxOverpEC50'!$A$1:$BQ$1,0),FALSE),"")</f>
        <v/>
      </c>
      <c r="AD8" s="46">
        <f>_xlfn.IFNA(VLOOKUP($A8,'B-LogEmaxOverpEC50'!$A:$BQ,MATCH(AD$1,'B-LogEmaxOverpEC50'!$A$1:$BQ$1,0),FALSE),"")</f>
        <v>10.10890673812149</v>
      </c>
      <c r="AE8" s="46">
        <f>_xlfn.IFNA(VLOOKUP($A8,'B-LogEmaxOverpEC50'!$A:$BQ,MATCH(AE$1,'B-LogEmaxOverpEC50'!$A$1:$BQ$1,0),FALSE),"")</f>
        <v>10.207566588850394</v>
      </c>
      <c r="AF8" s="46">
        <f>_xlfn.IFNA(VLOOKUP($A8,'B-LogEmaxOverpEC50'!$A:$BQ,MATCH(AF$1,'B-LogEmaxOverpEC50'!$A$1:$BQ$1,0),FALSE),"")</f>
        <v>10.292961559532394</v>
      </c>
      <c r="AG8" s="46">
        <f>_xlfn.IFNA(VLOOKUP($A8,'B-LogEmaxOverpEC50'!$A:$BQ,MATCH(AG$1,'B-LogEmaxOverpEC50'!$A$1:$BQ$1,0),FALSE),"")</f>
        <v>10.316189720645658</v>
      </c>
      <c r="AH8" s="46" t="str">
        <f>_xlfn.IFNA(VLOOKUP($A8,'B-LogEmaxOverpEC50'!$A:$BQ,MATCH(AH$1,'B-LogEmaxOverpEC50'!$A$1:$BQ$1,0),FALSE),"")</f>
        <v/>
      </c>
      <c r="AI8" s="45" t="str">
        <f>_xlfn.IFNA(VLOOKUP($A8,'B-LogEmaxOverpEC50'!$A:$BQ,MATCH(AI$1,'B-LogEmaxOverpEC50'!$A$1:$BQ$1,0),FALSE),"")</f>
        <v/>
      </c>
      <c r="AJ8" s="45" t="str">
        <f>_xlfn.IFNA(VLOOKUP($A8,'B-LogEmaxOverpEC50'!$A:$BQ,MATCH(AJ$1,'B-LogEmaxOverpEC50'!$A$1:$BQ$1,0),FALSE),"")</f>
        <v/>
      </c>
      <c r="AK8" s="45" t="str">
        <f>_xlfn.IFNA(VLOOKUP($A8,'B-LogEmaxOverpEC50'!$A:$BQ,MATCH(AK$1,'B-LogEmaxOverpEC50'!$A$1:$BQ$1,0),FALSE),"")</f>
        <v/>
      </c>
      <c r="AL8" s="46" t="str">
        <f>_xlfn.IFNA(VLOOKUP($A8,'B-LogEmaxOverpEC50'!$A:$BQ,MATCH(AL$1,'B-LogEmaxOverpEC50'!$A$1:$BQ$1,0),FALSE),"")</f>
        <v/>
      </c>
      <c r="AM8" s="45" t="str">
        <f>_xlfn.IFNA(VLOOKUP($A8,'B-LogEmaxOverpEC50'!$A:$BQ,MATCH(AM$1,'B-LogEmaxOverpEC50'!$A$1:$BQ$1,0),FALSE),"")</f>
        <v/>
      </c>
      <c r="AN8" s="45" t="str">
        <f>_xlfn.IFNA(VLOOKUP($A8,'B-LogEmaxOverpEC50'!$A:$BQ,MATCH(AN$1,'B-LogEmaxOverpEC50'!$A$1:$BQ$1,0),FALSE),"")</f>
        <v/>
      </c>
      <c r="AO8" s="47" t="str">
        <f>_xlfn.IFNA(VLOOKUP($A8,'I-LogEmaxOverpEC50'!$A:$BQ,MATCH(AO$1,'I-LogEmaxOverpEC50'!$A$1:$BQ$1,0),FALSE),"")</f>
        <v/>
      </c>
      <c r="AP8" s="47">
        <f>_xlfn.IFNA(VLOOKUP($A8,'I-LogEmaxOverpEC50'!$A:$BQ,MATCH(AP$1,'I-LogEmaxOverpEC50'!$A$1:$BQ$1,0),FALSE),"")</f>
        <v>10.080402445891965</v>
      </c>
      <c r="AQ8" s="47">
        <f>_xlfn.IFNA(VLOOKUP($A8,'I-LogEmaxOverpEC50'!$A:$BQ,MATCH(AQ$1,'I-LogEmaxOverpEC50'!$A$1:$BQ$1,0),FALSE),"")</f>
        <v>10.080402445891965</v>
      </c>
      <c r="AR8" s="47">
        <f>_xlfn.IFNA(VLOOKUP($A8,'I-LogEmaxOverpEC50'!$A:$BQ,MATCH(AR$1,'I-LogEmaxOverpEC50'!$A$1:$BQ$1,0),FALSE),"")</f>
        <v>9.8126933765867701</v>
      </c>
      <c r="AS8" s="47">
        <f>_xlfn.IFNA(VLOOKUP($A8,'I-LogEmaxOverpEC50'!$A:$BQ,MATCH(AS$1,'I-LogEmaxOverpEC50'!$A$1:$BQ$1,0),FALSE),"")</f>
        <v>9.8126933765867701</v>
      </c>
      <c r="AT8" s="47" t="str">
        <f>_xlfn.IFNA(VLOOKUP($A8,'I-LogEmaxOverpEC50'!$A:$BQ,MATCH(AT$1,'I-LogEmaxOverpEC50'!$A$1:$BQ$1,0),FALSE),"")</f>
        <v/>
      </c>
      <c r="AU8" s="47" t="str">
        <f>_xlfn.IFNA(VLOOKUP($A8,'I-LogEmaxOverpEC50'!$A:$BQ,MATCH(AU$1,'I-LogEmaxOverpEC50'!$A$1:$BQ$1,0),FALSE),"")</f>
        <v/>
      </c>
      <c r="AV8" s="47" t="str">
        <f>_xlfn.IFNA(VLOOKUP($A8,'I-LogEmaxOverpEC50'!$A:$BQ,MATCH(AV$1,'I-LogEmaxOverpEC50'!$A$1:$BQ$1,0),FALSE),"")</f>
        <v/>
      </c>
      <c r="AW8" s="47" t="str">
        <f>_xlfn.IFNA(VLOOKUP($A8,'I-LogEmaxOverpEC50'!$A:$BQ,MATCH(AW$1,'I-LogEmaxOverpEC50'!$A$1:$BQ$1,0),FALSE),"")</f>
        <v/>
      </c>
      <c r="AX8" s="47" t="str">
        <f>_xlfn.IFNA(VLOOKUP($A8,'I-LogEmaxOverpEC50'!$A:$BQ,MATCH(AX$1,'I-LogEmaxOverpEC50'!$A$1:$BQ$1,0),FALSE),"")</f>
        <v/>
      </c>
      <c r="AY8" s="47" t="str">
        <f>_xlfn.IFNA(VLOOKUP($A8,'I-LogEmaxOverpEC50'!$A:$BQ,MATCH(AY$1,'I-LogEmaxOverpEC50'!$A$1:$BQ$1,0),FALSE),"")</f>
        <v/>
      </c>
      <c r="AZ8" s="47" t="str">
        <f>_xlfn.IFNA(VLOOKUP($A8,'I-LogEmaxOverpEC50'!$A:$BQ,MATCH(AZ$1,'I-LogEmaxOverpEC50'!$A$1:$BQ$1,0),FALSE),"")</f>
        <v/>
      </c>
      <c r="BA8" s="44" t="str">
        <f>_xlfn.IFNA(VLOOKUP($A8,'B-LogEmaxOverpEC50'!$A:$BQ,MATCH(BA$1,'B-LogEmaxOverpEC50'!$A$1:$BQ$1,0),FALSE),"")</f>
        <v/>
      </c>
      <c r="BB8" s="41">
        <f>_xlfn.IFNA(VLOOKUP($A8,'B-LogEmaxOverpEC50'!$A:$BQ,MATCH(BB$1,'B-LogEmaxOverpEC50'!$A$1:$BQ$1,0),FALSE),"")</f>
        <v>0</v>
      </c>
      <c r="BC8" s="41">
        <f>_xlfn.IFNA(VLOOKUP($A8,'B-LogEmaxOverpEC50'!$A:$BQ,MATCH(BC$1,'B-LogEmaxOverpEC50'!$A$1:$BQ$1,0),FALSE),"")</f>
        <v>0.47596695844243103</v>
      </c>
      <c r="BD8" s="41">
        <f>_xlfn.IFNA(VLOOKUP($A8,'B-LogEmaxOverpEC50'!$A:$BQ,MATCH(BD$1,'B-LogEmaxOverpEC50'!$A$1:$BQ$1,0),FALSE),"")</f>
        <v>0.88793985482838045</v>
      </c>
      <c r="BE8" s="41">
        <f>_xlfn.IFNA(VLOOKUP($A8,'B-LogEmaxOverpEC50'!$A:$BQ,MATCH(BE$1,'B-LogEmaxOverpEC50'!$A$1:$BQ$1,0),FALSE),"")</f>
        <v>1</v>
      </c>
      <c r="BF8" s="41" t="str">
        <f>_xlfn.IFNA(VLOOKUP($A8,'B-LogEmaxOverpEC50'!$A:$BQ,MATCH(BF$1,'B-LogEmaxOverpEC50'!$A$1:$BQ$1,0),FALSE),"")</f>
        <v/>
      </c>
      <c r="BG8" s="41" t="str">
        <f>_xlfn.IFNA(VLOOKUP($A8,'B-LogEmaxOverpEC50'!$A:$BQ,MATCH(BG$1,'B-LogEmaxOverpEC50'!$A$1:$BQ$1,0),FALSE),"")</f>
        <v/>
      </c>
      <c r="BH8" s="41" t="str">
        <f>_xlfn.IFNA(VLOOKUP($A8,'B-LogEmaxOverpEC50'!$A:$BQ,MATCH(BH$1,'B-LogEmaxOverpEC50'!$A$1:$BQ$1,0),FALSE),"")</f>
        <v/>
      </c>
      <c r="BI8" s="41" t="str">
        <f>_xlfn.IFNA(VLOOKUP($A8,'B-LogEmaxOverpEC50'!$A:$BQ,MATCH(BI$1,'B-LogEmaxOverpEC50'!$A$1:$BQ$1,0),FALSE),"")</f>
        <v/>
      </c>
      <c r="BJ8" s="41" t="str">
        <f>_xlfn.IFNA(VLOOKUP($A8,'B-LogEmaxOverpEC50'!$A:$BQ,MATCH(BJ$1,'B-LogEmaxOverpEC50'!$A$1:$BQ$1,0),FALSE),"")</f>
        <v/>
      </c>
      <c r="BK8" s="41" t="str">
        <f>_xlfn.IFNA(VLOOKUP($A8,'B-LogEmaxOverpEC50'!$A:$BQ,MATCH(BK$1,'B-LogEmaxOverpEC50'!$A$1:$BQ$1,0),FALSE),"")</f>
        <v/>
      </c>
      <c r="BL8" s="41" t="str">
        <f>_xlfn.IFNA(VLOOKUP($A8,'B-LogEmaxOverpEC50'!$A:$BQ,MATCH(BL$1,'B-LogEmaxOverpEC50'!$A$1:$BQ$1,0),FALSE),"")</f>
        <v/>
      </c>
      <c r="BM8" s="47" t="str">
        <f>_xlfn.IFNA(VLOOKUP($A8,'I-LogEmaxOverpEC50'!$A:$BQ,MATCH(BM$1,'I-LogEmaxOverpEC50'!$A$1:$BQ$1,0),FALSE),"")</f>
        <v/>
      </c>
      <c r="BN8" s="47">
        <f>_xlfn.IFNA(VLOOKUP($A8,'I-LogEmaxOverpEC50'!$A:$BQ,MATCH(BN$1,'I-LogEmaxOverpEC50'!$A$1:$BQ$1,0),FALSE),"")</f>
        <v>1</v>
      </c>
      <c r="BO8" s="47">
        <f>_xlfn.IFNA(VLOOKUP($A8,'I-LogEmaxOverpEC50'!$A:$BQ,MATCH(BO$1,'I-LogEmaxOverpEC50'!$A$1:$BQ$1,0),FALSE),"")</f>
        <v>1</v>
      </c>
      <c r="BP8" s="47">
        <f>_xlfn.IFNA(VLOOKUP($A8,'I-LogEmaxOverpEC50'!$A:$BQ,MATCH(BP$1,'I-LogEmaxOverpEC50'!$A$1:$BQ$1,0),FALSE),"")</f>
        <v>0</v>
      </c>
      <c r="BQ8" s="47">
        <f>_xlfn.IFNA(VLOOKUP($A8,'I-LogEmaxOverpEC50'!$A:$BQ,MATCH(BQ$1,'I-LogEmaxOverpEC50'!$A$1:$BQ$1,0),FALSE),"")</f>
        <v>0</v>
      </c>
      <c r="BR8" s="47" t="str">
        <f>_xlfn.IFNA(VLOOKUP($A8,'I-LogEmaxOverpEC50'!$A:$BQ,MATCH(BR$1,'I-LogEmaxOverpEC50'!$A$1:$BQ$1,0),FALSE),"")</f>
        <v/>
      </c>
      <c r="BS8" s="47" t="str">
        <f>_xlfn.IFNA(VLOOKUP($A8,'I-LogEmaxOverpEC50'!$A:$BQ,MATCH(BS$1,'I-LogEmaxOverpEC50'!$A$1:$BQ$1,0),FALSE),"")</f>
        <v/>
      </c>
      <c r="BT8" s="47" t="str">
        <f>_xlfn.IFNA(VLOOKUP($A8,'I-LogEmaxOverpEC50'!$A:$BQ,MATCH(BT$1,'I-LogEmaxOverpEC50'!$A$1:$BQ$1,0),FALSE),"")</f>
        <v/>
      </c>
      <c r="BU8" s="47" t="str">
        <f>_xlfn.IFNA(VLOOKUP($A8,'I-LogEmaxOverpEC50'!$A:$BQ,MATCH(BU$1,'I-LogEmaxOverpEC50'!$A$1:$BQ$1,0),FALSE),"")</f>
        <v/>
      </c>
      <c r="BV8" s="47" t="str">
        <f>_xlfn.IFNA(VLOOKUP($A8,'I-LogEmaxOverpEC50'!$A:$BQ,MATCH(BV$1,'I-LogEmaxOverpEC50'!$A$1:$BQ$1,0),FALSE),"")</f>
        <v/>
      </c>
      <c r="BW8" s="47" t="str">
        <f>_xlfn.IFNA(VLOOKUP($A8,'I-LogEmaxOverpEC50'!$A:$BQ,MATCH(BW$1,'I-LogEmaxOverpEC50'!$A$1:$BQ$1,0),FALSE),"")</f>
        <v/>
      </c>
      <c r="BX8" s="47" t="str">
        <f>_xlfn.IFNA(VLOOKUP($A8,'I-LogEmaxOverpEC50'!$A:$BQ,MATCH(BX$1,'I-LogEmaxOverpEC50'!$A$1:$BQ$1,0),FALSE),"")</f>
        <v/>
      </c>
      <c r="BY8" s="105" t="str">
        <f>_xlfn.IFNA(VLOOKUP($A8,'B-LogEmaxOverpEC50'!$A:$HP,MATCH(BY$1,'B-LogEmaxOverpEC50'!$A$1:$HP$1,0),FALSE),"")</f>
        <v/>
      </c>
      <c r="BZ8" s="47">
        <f>_xlfn.IFNA(VLOOKUP($A8,'B-LogEmaxOverpEC50'!$A:$HP,MATCH(BZ$1,'B-LogEmaxOverpEC50'!$A$1:$HP$1,0),FALSE),"")</f>
        <v>10.316189720645658</v>
      </c>
      <c r="CA8" s="47" t="str">
        <f>_xlfn.IFNA(VLOOKUP($A8,'B-LogEmaxOverpEC50'!$A:$HP,MATCH(CA$1,'B-LogEmaxOverpEC50'!$A$1:$HP$1,0),FALSE),"")</f>
        <v/>
      </c>
      <c r="CB8" s="47" t="str">
        <f>_xlfn.IFNA(VLOOKUP($A8,'B-LogEmaxOverpEC50'!$A:$HP,MATCH(CB$1,'B-LogEmaxOverpEC50'!$A$1:$HP$1,0),FALSE),"")</f>
        <v/>
      </c>
      <c r="CC8" s="47" t="str">
        <f>_xlfn.IFNA(VLOOKUP($A8,'I-LogEmaxOverpEC50'!$A:$HP,MATCH(CC$1,'I-LogEmaxOverpEC50'!$A$1:$HP$1,0),FALSE),"")</f>
        <v/>
      </c>
      <c r="CD8" s="47">
        <f>_xlfn.IFNA(VLOOKUP($A8,'I-LogEmaxOverpEC50'!$A:$HP,MATCH(CD$1,'I-LogEmaxOverpEC50'!$A$1:$HP$1,0),FALSE),"")</f>
        <v>10.080402445891965</v>
      </c>
      <c r="CE8" s="47" t="str">
        <f>_xlfn.IFNA(VLOOKUP($A8,'I-LogEmaxOverpEC50'!$A:$HP,MATCH(CE$1,'I-LogEmaxOverpEC50'!$A$1:$HP$1,0),FALSE),"")</f>
        <v/>
      </c>
      <c r="CF8" s="47" t="str">
        <f>_xlfn.IFNA(VLOOKUP($A8,'I-LogEmaxOverpEC50'!$A:$HP,MATCH(CF$1,'I-LogEmaxOverpEC50'!$A$1:$HP$1,0),FALSE),"")</f>
        <v/>
      </c>
      <c r="CG8" s="105" t="str">
        <f>_xlfn.IFNA(VLOOKUP($A8,'B-LogEmaxOverpEC50'!$A:$HP,MATCH(CG$1,'B-LogEmaxOverpEC50'!$A$1:$HP$1,0),FALSE),"")</f>
        <v/>
      </c>
      <c r="CH8" s="47">
        <f>_xlfn.IFNA(VLOOKUP($A8,'B-LogEmaxOverpEC50'!$A:$HP,MATCH(CH$1,'B-LogEmaxOverpEC50'!$A$1:$HP$1,0),FALSE),"")</f>
        <v>10.231406151787484</v>
      </c>
      <c r="CI8" s="47" t="str">
        <f>_xlfn.IFNA(VLOOKUP($A8,'B-LogEmaxOverpEC50'!$A:$HP,MATCH(CI$1,'B-LogEmaxOverpEC50'!$A$1:$HP$1,0),FALSE),"")</f>
        <v/>
      </c>
      <c r="CJ8" s="47" t="str">
        <f>_xlfn.IFNA(VLOOKUP($A8,'B-LogEmaxOverpEC50'!$A:$HP,MATCH(CJ$1,'B-LogEmaxOverpEC50'!$A$1:$HP$1,0),FALSE),"")</f>
        <v/>
      </c>
      <c r="CK8" s="47" t="str">
        <f>_xlfn.IFNA(VLOOKUP($A8,'I-LogEmaxOverpEC50'!$A:$HP,MATCH(CK$1,'I-LogEmaxOverpEC50'!$A$1:$HP$1,0),FALSE),"")</f>
        <v/>
      </c>
      <c r="CL8" s="47">
        <f>_xlfn.IFNA(VLOOKUP($A8,'I-LogEmaxOverpEC50'!$A:$HP,MATCH(CL$1,'I-LogEmaxOverpEC50'!$A$1:$HP$1,0),FALSE),"")</f>
        <v>9.9465479112393673</v>
      </c>
      <c r="CM8" s="47" t="str">
        <f>_xlfn.IFNA(VLOOKUP($A8,'I-LogEmaxOverpEC50'!$A:$HP,MATCH(CM$1,'I-LogEmaxOverpEC50'!$A$1:$HP$1,0),FALSE),"")</f>
        <v/>
      </c>
      <c r="CN8" s="47" t="str">
        <f>_xlfn.IFNA(VLOOKUP($A8,'I-LogEmaxOverpEC50'!$A:$HP,MATCH(CN$1,'I-LogEmaxOverpEC50'!$A$1:$HP$1,0),FALSE),"")</f>
        <v/>
      </c>
      <c r="CO8" s="105" t="str">
        <f>_xlfn.IFNA(VLOOKUP($A8,'B-LogEmaxOverpEC50'!$A:$HP,MATCH(CO$1,'B-LogEmaxOverpEC50'!$A$1:$HP$1,0),FALSE),"")</f>
        <v/>
      </c>
      <c r="CP8" s="47">
        <f>_xlfn.IFNA(VLOOKUP($A8,'B-LogEmaxOverpEC50'!$A:$HP,MATCH(CP$1,'B-LogEmaxOverpEC50'!$A$1:$HP$1,0),FALSE),"")</f>
        <v>1</v>
      </c>
      <c r="CQ8" s="47" t="str">
        <f>_xlfn.IFNA(VLOOKUP($A8,'B-LogEmaxOverpEC50'!$A:$HP,MATCH(CQ$1,'B-LogEmaxOverpEC50'!$A$1:$HP$1,0),FALSE),"")</f>
        <v/>
      </c>
      <c r="CR8" s="47" t="str">
        <f>_xlfn.IFNA(VLOOKUP($A8,'B-LogEmaxOverpEC50'!$A:$HP,MATCH(CR$1,'B-LogEmaxOverpEC50'!$A$1:$HP$1,0),FALSE),"")</f>
        <v/>
      </c>
      <c r="CS8" s="47" t="str">
        <f>_xlfn.IFNA(VLOOKUP($A8,'I-LogEmaxOverpEC50'!$A:$HP,MATCH(CS$1,'I-LogEmaxOverpEC50'!$A$1:$HP$1,0),FALSE),"")</f>
        <v/>
      </c>
      <c r="CT8" s="47">
        <f>_xlfn.IFNA(VLOOKUP($A8,'I-LogEmaxOverpEC50'!$A:$HP,MATCH(CT$1,'I-LogEmaxOverpEC50'!$A$1:$HP$1,0),FALSE),"")</f>
        <v>1</v>
      </c>
      <c r="CU8" s="47" t="str">
        <f>_xlfn.IFNA(VLOOKUP($A8,'I-LogEmaxOverpEC50'!$A:$HP,MATCH(CU$1,'I-LogEmaxOverpEC50'!$A$1:$HP$1,0),FALSE),"")</f>
        <v/>
      </c>
      <c r="CV8" s="47" t="str">
        <f>_xlfn.IFNA(VLOOKUP($A8,'I-LogEmaxOverpEC50'!$A:$HP,MATCH(CV$1,'I-LogEmaxOverpEC50'!$A$1:$HP$1,0),FALSE),"")</f>
        <v/>
      </c>
      <c r="CW8" s="105" t="str">
        <f>_xlfn.IFNA(VLOOKUP($A8,'B-LogEmaxOverpEC50'!$A:$HP,MATCH(CW$1,'B-LogEmaxOverpEC50'!$A$1:$HP$1,0),FALSE),"")</f>
        <v/>
      </c>
      <c r="CX8" s="47">
        <f>_xlfn.IFNA(VLOOKUP($A8,'B-LogEmaxOverpEC50'!$A:$HP,MATCH(CX$1,'B-LogEmaxOverpEC50'!$A$1:$HP$1,0),FALSE),"")</f>
        <v>0.59097670331770291</v>
      </c>
      <c r="CY8" s="47" t="str">
        <f>_xlfn.IFNA(VLOOKUP($A8,'B-LogEmaxOverpEC50'!$A:$HP,MATCH(CY$1,'B-LogEmaxOverpEC50'!$A$1:$HP$1,0),FALSE),"")</f>
        <v/>
      </c>
      <c r="CZ8" s="47" t="str">
        <f>_xlfn.IFNA(VLOOKUP($A8,'B-LogEmaxOverpEC50'!$A:$HP,MATCH(CZ$1,'B-LogEmaxOverpEC50'!$A$1:$HP$1,0),FALSE),"")</f>
        <v/>
      </c>
      <c r="DA8" s="47" t="str">
        <f>_xlfn.IFNA(VLOOKUP($A8,'I-LogEmaxOverpEC50'!$A:$HP,MATCH(DA$1,'I-LogEmaxOverpEC50'!$A$1:$HP$1,0),FALSE),"")</f>
        <v/>
      </c>
      <c r="DB8" s="47">
        <f>_xlfn.IFNA(VLOOKUP($A8,'I-LogEmaxOverpEC50'!$A:$HP,MATCH(DB$1,'I-LogEmaxOverpEC50'!$A$1:$HP$1,0),FALSE),"")</f>
        <v>0.5</v>
      </c>
      <c r="DC8" s="47" t="str">
        <f>_xlfn.IFNA(VLOOKUP($A8,'I-LogEmaxOverpEC50'!$A:$HP,MATCH(DC$1,'I-LogEmaxOverpEC50'!$A$1:$HP$1,0),FALSE),"")</f>
        <v/>
      </c>
      <c r="DD8" s="47" t="str">
        <f>_xlfn.IFNA(VLOOKUP($A8,'I-LogEmaxOverpEC50'!$A:$HP,MATCH(DD$1,'I-LogEmaxOverpEC50'!$A$1:$HP$1,0),FALSE),"")</f>
        <v/>
      </c>
      <c r="DE8" s="37"/>
      <c r="DF8" s="37"/>
      <c r="DG8" s="37"/>
      <c r="DH8" s="37"/>
      <c r="DI8" s="37"/>
      <c r="DJ8" s="37"/>
      <c r="DK8" s="37"/>
      <c r="DL8" s="37"/>
      <c r="DM8" s="37"/>
    </row>
    <row r="9" spans="1:117" s="49" customFormat="1" x14ac:dyDescent="0.2">
      <c r="A9" s="29" t="s">
        <v>191</v>
      </c>
      <c r="B9" s="333" t="str">
        <f>VLOOKUP($A9,BI!$A:$Q,MATCH(B$1,BI!$A$1:$Q$1,0),FALSE)</f>
        <v/>
      </c>
      <c r="C9" s="373" t="str">
        <f>VLOOKUP($A9,BI!$A:$Q,MATCH(C$1,BI!$A$1:$Q$1,0),FALSE)</f>
        <v/>
      </c>
      <c r="D9" s="373" t="str">
        <f>VLOOKUP($A9,BI!$A:$Q,MATCH(D$1,BI!$A$1:$Q$1,0),FALSE)</f>
        <v/>
      </c>
      <c r="E9" s="373" t="str">
        <f>VLOOKUP($A9,BI!$A:$Q,MATCH(E$1,BI!$A$1:$Q$1,0),FALSE)</f>
        <v/>
      </c>
      <c r="F9" s="373" t="str">
        <f>VLOOKUP($A9,BI!$A:$Q,MATCH(F$1,BI!$A$1:$Q$1,0),FALSE)</f>
        <v/>
      </c>
      <c r="G9" s="373" t="str">
        <f>VLOOKUP($A9,BI!$A:$Q,MATCH(G$1,BI!$A$1:$Q$1,0),FALSE)</f>
        <v/>
      </c>
      <c r="H9" s="373">
        <f>VLOOKUP($A9,BI!$A:$Q,MATCH(H$1,BI!$A$1:$Q$1,0),FALSE)</f>
        <v>1</v>
      </c>
      <c r="I9" s="373">
        <f>VLOOKUP($A9,BI!$A:$Q,MATCH(I$1,BI!$A$1:$Q$1,0),FALSE)</f>
        <v>1</v>
      </c>
      <c r="J9" s="373">
        <f>VLOOKUP($A9,BI!$A:$Q,MATCH(J$1,BI!$A$1:$Q$1,0),FALSE)</f>
        <v>1</v>
      </c>
      <c r="K9" s="373" t="str">
        <f>VLOOKUP($A9,BI!$A:$Q,MATCH(K$1,BI!$A$1:$Q$1,0),FALSE)</f>
        <v/>
      </c>
      <c r="L9" s="373" t="str">
        <f>VLOOKUP($A9,BI!$A:$Q,MATCH(L$1,BI!$A$1:$Q$1,0),FALSE)</f>
        <v/>
      </c>
      <c r="M9" s="373" t="str">
        <f>VLOOKUP($A9,BI!$A:$Q,MATCH(M$1,BI!$A$1:$Q$1,0),FALSE)</f>
        <v/>
      </c>
      <c r="N9" s="49">
        <f t="shared" si="1"/>
        <v>3</v>
      </c>
      <c r="O9" s="49" t="str">
        <f>VLOOKUP($A9,BI!$A:$Q,MATCH(O$1,BI!$A$1:$Q$1,0),FALSE)</f>
        <v/>
      </c>
      <c r="P9" s="37" t="str">
        <f>VLOOKUP($A9,BI!$A:$Q,MATCH(P$1,BI!$A$1:$Q$1,0),FALSE)</f>
        <v/>
      </c>
      <c r="Q9" s="37">
        <f>VLOOKUP($A9,BI!$A:$Q,MATCH(Q$1,BI!$A$1:$Q$1,0),FALSE)</f>
        <v>1</v>
      </c>
      <c r="R9" s="37" t="str">
        <f>VLOOKUP($A9,BI!$A:$Q,MATCH(R$1,BI!$A$1:$Q$1,0),FALSE)</f>
        <v/>
      </c>
      <c r="S9" s="37">
        <f t="shared" si="0"/>
        <v>1</v>
      </c>
      <c r="T9" s="61" cm="1">
        <f t="array" ref="T9">IFERROR(IF(N9&gt;2,RSQ(IF($B9:$M9&lt;&gt;"",AC9:AN9,""),IF($B9:$M9&lt;&gt;"",AO9:AZ9,"")),""),"")</f>
        <v>0.99319674615097731</v>
      </c>
      <c r="U9" s="66" cm="1">
        <f t="array" ref="U9">IFERROR(IF($N9&gt;2,RSQ(IF($B9:$M9&lt;&gt;"",BA9:BL9,""),IF($B9:$M9&lt;&gt;"",BM9:BX9,"")),""),"")</f>
        <v>0.99319674615097708</v>
      </c>
      <c r="V9" s="61" t="str" cm="1">
        <f t="array" ref="V9">IFERROR(IF(AND($S9&gt;2,$N9&gt;2),RSQ(IF($B9:$M9&lt;&gt;"",AC9:AN9,""),IF($B9:$M9&lt;&gt;"",AO9:AZ9,"")),""),"")</f>
        <v/>
      </c>
      <c r="W9" s="61" t="str" cm="1">
        <f t="array" ref="W9">IFERROR(IF(COUNT(C9:G9)&gt;2,RSQ(IF($C9:$G9&lt;&gt;"",AD9:AH9,""),IF($C9:$G9&lt;&gt;"",AP9:AT9,"")),""),"")</f>
        <v/>
      </c>
      <c r="X9" s="61" cm="1">
        <f t="array" ref="X9">IFERROR(IF(COUNT(H9:K9)&gt;2,RSQ(IF($H9:$K9&lt;&gt;"",AI9:AL9,""),IF($H9:$K9&lt;&gt;"",AU9:AX9,"")),""),"")</f>
        <v>0.99319674615097731</v>
      </c>
      <c r="Y9" s="61" t="str" cm="1">
        <f t="array" ref="Y9">IFERROR(IF($S9&gt;2,RSQ(IF($O9:$R9&lt;&gt;"",BY9:CB9,""),IF($O9:$R9&lt;&gt;"",CC9:CF9,"")),""),"")</f>
        <v/>
      </c>
      <c r="Z9" s="51" t="str" cm="1">
        <f t="array" ref="Z9">IFERROR(IF($S9&gt;2,RSQ(IF($O9:$R9&lt;&gt;"",CG9:CJ9,""),IF($O9:$R9&lt;&gt;"",CK9:CN9,"")),""),"")</f>
        <v/>
      </c>
      <c r="AA9" s="51" t="str" cm="1">
        <f t="array" ref="AA9">IFERROR(IF($S9&gt;2,RSQ(IF($O9:$R9&lt;&gt;"",CO9:CR9,""),IF($O9:$R9&lt;&gt;"",CS9:CV9,"")),""),"")</f>
        <v/>
      </c>
      <c r="AB9" s="186" t="str" cm="1">
        <f t="array" ref="AB9">IFERROR(IF($S9&gt;2,RSQ(IF($O9:$R9&lt;&gt;"",CW9:CZ9,""),IF($O9:$R9&lt;&gt;"",DA9:DD9,"")),""),"")</f>
        <v/>
      </c>
      <c r="AC9" s="44" t="str">
        <f>_xlfn.IFNA(VLOOKUP($A9,'B-LogEmaxOverpEC50'!$A:$BQ,MATCH(AC$1,'B-LogEmaxOverpEC50'!$A$1:$BQ$1,0),FALSE),"")</f>
        <v/>
      </c>
      <c r="AD9" s="46" t="str">
        <f>_xlfn.IFNA(VLOOKUP($A9,'B-LogEmaxOverpEC50'!$A:$BQ,MATCH(AD$1,'B-LogEmaxOverpEC50'!$A$1:$BQ$1,0),FALSE),"")</f>
        <v/>
      </c>
      <c r="AE9" s="46" t="str">
        <f>_xlfn.IFNA(VLOOKUP($A9,'B-LogEmaxOverpEC50'!$A:$BQ,MATCH(AE$1,'B-LogEmaxOverpEC50'!$A$1:$BQ$1,0),FALSE),"")</f>
        <v/>
      </c>
      <c r="AF9" s="46" t="str">
        <f>_xlfn.IFNA(VLOOKUP($A9,'B-LogEmaxOverpEC50'!$A:$BQ,MATCH(AF$1,'B-LogEmaxOverpEC50'!$A$1:$BQ$1,0),FALSE),"")</f>
        <v/>
      </c>
      <c r="AG9" s="46" t="str">
        <f>_xlfn.IFNA(VLOOKUP($A9,'B-LogEmaxOverpEC50'!$A:$BQ,MATCH(AG$1,'B-LogEmaxOverpEC50'!$A$1:$BQ$1,0),FALSE),"")</f>
        <v/>
      </c>
      <c r="AH9" s="46" t="str">
        <f>_xlfn.IFNA(VLOOKUP($A9,'B-LogEmaxOverpEC50'!$A:$BQ,MATCH(AH$1,'B-LogEmaxOverpEC50'!$A$1:$BQ$1,0),FALSE),"")</f>
        <v/>
      </c>
      <c r="AI9" s="45">
        <f>_xlfn.IFNA(VLOOKUP($A9,'B-LogEmaxOverpEC50'!$A:$BQ,MATCH(AI$1,'B-LogEmaxOverpEC50'!$A$1:$BQ$1,0),FALSE),"")</f>
        <v>7.7834436263837157</v>
      </c>
      <c r="AJ9" s="45">
        <f>_xlfn.IFNA(VLOOKUP($A9,'B-LogEmaxOverpEC50'!$A:$BQ,MATCH(AJ$1,'B-LogEmaxOverpEC50'!$A$1:$BQ$1,0),FALSE),"")</f>
        <v>7.7011280092934422</v>
      </c>
      <c r="AK9" s="45">
        <f>_xlfn.IFNA(VLOOKUP($A9,'B-LogEmaxOverpEC50'!$A:$BQ,MATCH(AK$1,'B-LogEmaxOverpEC50'!$A$1:$BQ$1,0),FALSE),"")</f>
        <v>6.8809506571124208</v>
      </c>
      <c r="AL9" s="46" t="str">
        <f>_xlfn.IFNA(VLOOKUP($A9,'B-LogEmaxOverpEC50'!$A:$BQ,MATCH(AL$1,'B-LogEmaxOverpEC50'!$A$1:$BQ$1,0),FALSE),"")</f>
        <v/>
      </c>
      <c r="AM9" s="45" t="str">
        <f>_xlfn.IFNA(VLOOKUP($A9,'B-LogEmaxOverpEC50'!$A:$BQ,MATCH(AM$1,'B-LogEmaxOverpEC50'!$A$1:$BQ$1,0),FALSE),"")</f>
        <v/>
      </c>
      <c r="AN9" s="45" t="str">
        <f>_xlfn.IFNA(VLOOKUP($A9,'B-LogEmaxOverpEC50'!$A:$BQ,MATCH(AN$1,'B-LogEmaxOverpEC50'!$A$1:$BQ$1,0),FALSE),"")</f>
        <v/>
      </c>
      <c r="AO9" s="47" t="str">
        <f>_xlfn.IFNA(VLOOKUP($A9,'I-LogEmaxOverpEC50'!$A:$BQ,MATCH(AO$1,'I-LogEmaxOverpEC50'!$A$1:$BQ$1,0),FALSE),"")</f>
        <v/>
      </c>
      <c r="AP9" s="47" t="str">
        <f>_xlfn.IFNA(VLOOKUP($A9,'I-LogEmaxOverpEC50'!$A:$BQ,MATCH(AP$1,'I-LogEmaxOverpEC50'!$A$1:$BQ$1,0),FALSE),"")</f>
        <v/>
      </c>
      <c r="AQ9" s="47" t="str">
        <f>_xlfn.IFNA(VLOOKUP($A9,'I-LogEmaxOverpEC50'!$A:$BQ,MATCH(AQ$1,'I-LogEmaxOverpEC50'!$A$1:$BQ$1,0),FALSE),"")</f>
        <v/>
      </c>
      <c r="AR9" s="47" t="str">
        <f>_xlfn.IFNA(VLOOKUP($A9,'I-LogEmaxOverpEC50'!$A:$BQ,MATCH(AR$1,'I-LogEmaxOverpEC50'!$A$1:$BQ$1,0),FALSE),"")</f>
        <v/>
      </c>
      <c r="AS9" s="47" t="str">
        <f>_xlfn.IFNA(VLOOKUP($A9,'I-LogEmaxOverpEC50'!$A:$BQ,MATCH(AS$1,'I-LogEmaxOverpEC50'!$A$1:$BQ$1,0),FALSE),"")</f>
        <v/>
      </c>
      <c r="AT9" s="47" t="str">
        <f>_xlfn.IFNA(VLOOKUP($A9,'I-LogEmaxOverpEC50'!$A:$BQ,MATCH(AT$1,'I-LogEmaxOverpEC50'!$A$1:$BQ$1,0),FALSE),"")</f>
        <v/>
      </c>
      <c r="AU9" s="47">
        <f>_xlfn.IFNA(VLOOKUP($A9,'I-LogEmaxOverpEC50'!$A:$BQ,MATCH(AU$1,'I-LogEmaxOverpEC50'!$A$1:$BQ$1,0),FALSE),"")</f>
        <v>8.3369670834311318</v>
      </c>
      <c r="AV9" s="47">
        <f>_xlfn.IFNA(VLOOKUP($A9,'I-LogEmaxOverpEC50'!$A:$BQ,MATCH(AV$1,'I-LogEmaxOverpEC50'!$A$1:$BQ$1,0),FALSE),"")</f>
        <v>8.3369670834311318</v>
      </c>
      <c r="AW9" s="47">
        <f>_xlfn.IFNA(VLOOKUP($A9,'I-LogEmaxOverpEC50'!$A:$BQ,MATCH(AW$1,'I-LogEmaxOverpEC50'!$A$1:$BQ$1,0),FALSE),"")</f>
        <v>7.4891607098555326</v>
      </c>
      <c r="AX9" s="47" t="str">
        <f>_xlfn.IFNA(VLOOKUP($A9,'I-LogEmaxOverpEC50'!$A:$BQ,MATCH(AX$1,'I-LogEmaxOverpEC50'!$A$1:$BQ$1,0),FALSE),"")</f>
        <v/>
      </c>
      <c r="AY9" s="47" t="str">
        <f>_xlfn.IFNA(VLOOKUP($A9,'I-LogEmaxOverpEC50'!$A:$BQ,MATCH(AY$1,'I-LogEmaxOverpEC50'!$A$1:$BQ$1,0),FALSE),"")</f>
        <v/>
      </c>
      <c r="AZ9" s="47" t="str">
        <f>_xlfn.IFNA(VLOOKUP($A9,'I-LogEmaxOverpEC50'!$A:$BQ,MATCH(AZ$1,'I-LogEmaxOverpEC50'!$A$1:$BQ$1,0),FALSE),"")</f>
        <v/>
      </c>
      <c r="BA9" s="44" t="str">
        <f>_xlfn.IFNA(VLOOKUP($A9,'B-LogEmaxOverpEC50'!$A:$BQ,MATCH(BA$1,'B-LogEmaxOverpEC50'!$A$1:$BQ$1,0),FALSE),"")</f>
        <v/>
      </c>
      <c r="BB9" s="41" t="str">
        <f>_xlfn.IFNA(VLOOKUP($A9,'B-LogEmaxOverpEC50'!$A:$BQ,MATCH(BB$1,'B-LogEmaxOverpEC50'!$A$1:$BQ$1,0),FALSE),"")</f>
        <v/>
      </c>
      <c r="BC9" s="41" t="str">
        <f>_xlfn.IFNA(VLOOKUP($A9,'B-LogEmaxOverpEC50'!$A:$BQ,MATCH(BC$1,'B-LogEmaxOverpEC50'!$A$1:$BQ$1,0),FALSE),"")</f>
        <v/>
      </c>
      <c r="BD9" s="41" t="str">
        <f>_xlfn.IFNA(VLOOKUP($A9,'B-LogEmaxOverpEC50'!$A:$BQ,MATCH(BD$1,'B-LogEmaxOverpEC50'!$A$1:$BQ$1,0),FALSE),"")</f>
        <v/>
      </c>
      <c r="BE9" s="41" t="str">
        <f>_xlfn.IFNA(VLOOKUP($A9,'B-LogEmaxOverpEC50'!$A:$BQ,MATCH(BE$1,'B-LogEmaxOverpEC50'!$A$1:$BQ$1,0),FALSE),"")</f>
        <v/>
      </c>
      <c r="BF9" s="41" t="str">
        <f>_xlfn.IFNA(VLOOKUP($A9,'B-LogEmaxOverpEC50'!$A:$BQ,MATCH(BF$1,'B-LogEmaxOverpEC50'!$A$1:$BQ$1,0),FALSE),"")</f>
        <v/>
      </c>
      <c r="BG9" s="41">
        <f>_xlfn.IFNA(VLOOKUP($A9,'B-LogEmaxOverpEC50'!$A:$BQ,MATCH(BG$1,'B-LogEmaxOverpEC50'!$A$1:$BQ$1,0),FALSE),"")</f>
        <v>1</v>
      </c>
      <c r="BH9" s="41">
        <f>_xlfn.IFNA(VLOOKUP($A9,'B-LogEmaxOverpEC50'!$A:$BQ,MATCH(BH$1,'B-LogEmaxOverpEC50'!$A$1:$BQ$1,0),FALSE),"")</f>
        <v>0.90879084946585453</v>
      </c>
      <c r="BI9" s="41">
        <f>_xlfn.IFNA(VLOOKUP($A9,'B-LogEmaxOverpEC50'!$A:$BQ,MATCH(BI$1,'B-LogEmaxOverpEC50'!$A$1:$BQ$1,0),FALSE),"")</f>
        <v>0</v>
      </c>
      <c r="BJ9" s="41" t="str">
        <f>_xlfn.IFNA(VLOOKUP($A9,'B-LogEmaxOverpEC50'!$A:$BQ,MATCH(BJ$1,'B-LogEmaxOverpEC50'!$A$1:$BQ$1,0),FALSE),"")</f>
        <v/>
      </c>
      <c r="BK9" s="41" t="str">
        <f>_xlfn.IFNA(VLOOKUP($A9,'B-LogEmaxOverpEC50'!$A:$BQ,MATCH(BK$1,'B-LogEmaxOverpEC50'!$A$1:$BQ$1,0),FALSE),"")</f>
        <v/>
      </c>
      <c r="BL9" s="41" t="str">
        <f>_xlfn.IFNA(VLOOKUP($A9,'B-LogEmaxOverpEC50'!$A:$BQ,MATCH(BL$1,'B-LogEmaxOverpEC50'!$A$1:$BQ$1,0),FALSE),"")</f>
        <v/>
      </c>
      <c r="BM9" s="47" t="str">
        <f>_xlfn.IFNA(VLOOKUP($A9,'I-LogEmaxOverpEC50'!$A:$BQ,MATCH(BM$1,'I-LogEmaxOverpEC50'!$A$1:$BQ$1,0),FALSE),"")</f>
        <v/>
      </c>
      <c r="BN9" s="47" t="str">
        <f>_xlfn.IFNA(VLOOKUP($A9,'I-LogEmaxOverpEC50'!$A:$BQ,MATCH(BN$1,'I-LogEmaxOverpEC50'!$A$1:$BQ$1,0),FALSE),"")</f>
        <v/>
      </c>
      <c r="BO9" s="47" t="str">
        <f>_xlfn.IFNA(VLOOKUP($A9,'I-LogEmaxOverpEC50'!$A:$BQ,MATCH(BO$1,'I-LogEmaxOverpEC50'!$A$1:$BQ$1,0),FALSE),"")</f>
        <v/>
      </c>
      <c r="BP9" s="47" t="str">
        <f>_xlfn.IFNA(VLOOKUP($A9,'I-LogEmaxOverpEC50'!$A:$BQ,MATCH(BP$1,'I-LogEmaxOverpEC50'!$A$1:$BQ$1,0),FALSE),"")</f>
        <v/>
      </c>
      <c r="BQ9" s="47" t="str">
        <f>_xlfn.IFNA(VLOOKUP($A9,'I-LogEmaxOverpEC50'!$A:$BQ,MATCH(BQ$1,'I-LogEmaxOverpEC50'!$A$1:$BQ$1,0),FALSE),"")</f>
        <v/>
      </c>
      <c r="BR9" s="47" t="str">
        <f>_xlfn.IFNA(VLOOKUP($A9,'I-LogEmaxOverpEC50'!$A:$BQ,MATCH(BR$1,'I-LogEmaxOverpEC50'!$A$1:$BQ$1,0),FALSE),"")</f>
        <v/>
      </c>
      <c r="BS9" s="47">
        <f>_xlfn.IFNA(VLOOKUP($A9,'I-LogEmaxOverpEC50'!$A:$BQ,MATCH(BS$1,'I-LogEmaxOverpEC50'!$A$1:$BQ$1,0),FALSE),"")</f>
        <v>1</v>
      </c>
      <c r="BT9" s="47">
        <f>_xlfn.IFNA(VLOOKUP($A9,'I-LogEmaxOverpEC50'!$A:$BQ,MATCH(BT$1,'I-LogEmaxOverpEC50'!$A$1:$BQ$1,0),FALSE),"")</f>
        <v>1</v>
      </c>
      <c r="BU9" s="47">
        <f>_xlfn.IFNA(VLOOKUP($A9,'I-LogEmaxOverpEC50'!$A:$BQ,MATCH(BU$1,'I-LogEmaxOverpEC50'!$A$1:$BQ$1,0),FALSE),"")</f>
        <v>0</v>
      </c>
      <c r="BV9" s="47" t="str">
        <f>_xlfn.IFNA(VLOOKUP($A9,'I-LogEmaxOverpEC50'!$A:$BQ,MATCH(BV$1,'I-LogEmaxOverpEC50'!$A$1:$BQ$1,0),FALSE),"")</f>
        <v/>
      </c>
      <c r="BW9" s="47" t="str">
        <f>_xlfn.IFNA(VLOOKUP($A9,'I-LogEmaxOverpEC50'!$A:$BQ,MATCH(BW$1,'I-LogEmaxOverpEC50'!$A$1:$BQ$1,0),FALSE),"")</f>
        <v/>
      </c>
      <c r="BX9" s="47" t="str">
        <f>_xlfn.IFNA(VLOOKUP($A9,'I-LogEmaxOverpEC50'!$A:$BQ,MATCH(BX$1,'I-LogEmaxOverpEC50'!$A$1:$BQ$1,0),FALSE),"")</f>
        <v/>
      </c>
      <c r="BY9" s="105" t="str">
        <f>_xlfn.IFNA(VLOOKUP($A9,'B-LogEmaxOverpEC50'!$A:$HP,MATCH(BY$1,'B-LogEmaxOverpEC50'!$A$1:$HP$1,0),FALSE),"")</f>
        <v/>
      </c>
      <c r="BZ9" s="47" t="str">
        <f>_xlfn.IFNA(VLOOKUP($A9,'B-LogEmaxOverpEC50'!$A:$HP,MATCH(BZ$1,'B-LogEmaxOverpEC50'!$A$1:$HP$1,0),FALSE),"")</f>
        <v/>
      </c>
      <c r="CA9" s="47">
        <f>_xlfn.IFNA(VLOOKUP($A9,'B-LogEmaxOverpEC50'!$A:$HP,MATCH(CA$1,'B-LogEmaxOverpEC50'!$A$1:$HP$1,0),FALSE),"")</f>
        <v>7.7834436263837157</v>
      </c>
      <c r="CB9" s="47" t="str">
        <f>_xlfn.IFNA(VLOOKUP($A9,'B-LogEmaxOverpEC50'!$A:$HP,MATCH(CB$1,'B-LogEmaxOverpEC50'!$A$1:$HP$1,0),FALSE),"")</f>
        <v/>
      </c>
      <c r="CC9" s="47" t="str">
        <f>_xlfn.IFNA(VLOOKUP($A9,'I-LogEmaxOverpEC50'!$A:$HP,MATCH(CC$1,'I-LogEmaxOverpEC50'!$A$1:$HP$1,0),FALSE),"")</f>
        <v/>
      </c>
      <c r="CD9" s="47" t="str">
        <f>_xlfn.IFNA(VLOOKUP($A9,'I-LogEmaxOverpEC50'!$A:$HP,MATCH(CD$1,'I-LogEmaxOverpEC50'!$A$1:$HP$1,0),FALSE),"")</f>
        <v/>
      </c>
      <c r="CE9" s="47">
        <f>_xlfn.IFNA(VLOOKUP($A9,'I-LogEmaxOverpEC50'!$A:$HP,MATCH(CE$1,'I-LogEmaxOverpEC50'!$A$1:$HP$1,0),FALSE),"")</f>
        <v>8.3369670834311318</v>
      </c>
      <c r="CF9" s="47" t="str">
        <f>_xlfn.IFNA(VLOOKUP($A9,'I-LogEmaxOverpEC50'!$A:$HP,MATCH(CF$1,'I-LogEmaxOverpEC50'!$A$1:$HP$1,0),FALSE),"")</f>
        <v/>
      </c>
      <c r="CG9" s="105" t="str">
        <f>_xlfn.IFNA(VLOOKUP($A9,'B-LogEmaxOverpEC50'!$A:$HP,MATCH(CG$1,'B-LogEmaxOverpEC50'!$A$1:$HP$1,0),FALSE),"")</f>
        <v/>
      </c>
      <c r="CH9" s="47" t="str">
        <f>_xlfn.IFNA(VLOOKUP($A9,'B-LogEmaxOverpEC50'!$A:$HP,MATCH(CH$1,'B-LogEmaxOverpEC50'!$A$1:$HP$1,0),FALSE),"")</f>
        <v/>
      </c>
      <c r="CI9" s="47">
        <f>_xlfn.IFNA(VLOOKUP($A9,'B-LogEmaxOverpEC50'!$A:$HP,MATCH(CI$1,'B-LogEmaxOverpEC50'!$A$1:$HP$1,0),FALSE),"")</f>
        <v>7.4551740975965259</v>
      </c>
      <c r="CJ9" s="47" t="str">
        <f>_xlfn.IFNA(VLOOKUP($A9,'B-LogEmaxOverpEC50'!$A:$HP,MATCH(CJ$1,'B-LogEmaxOverpEC50'!$A$1:$HP$1,0),FALSE),"")</f>
        <v/>
      </c>
      <c r="CK9" s="47" t="str">
        <f>_xlfn.IFNA(VLOOKUP($A9,'I-LogEmaxOverpEC50'!$A:$HP,MATCH(CK$1,'I-LogEmaxOverpEC50'!$A$1:$HP$1,0),FALSE),"")</f>
        <v/>
      </c>
      <c r="CL9" s="47" t="str">
        <f>_xlfn.IFNA(VLOOKUP($A9,'I-LogEmaxOverpEC50'!$A:$HP,MATCH(CL$1,'I-LogEmaxOverpEC50'!$A$1:$HP$1,0),FALSE),"")</f>
        <v/>
      </c>
      <c r="CM9" s="47">
        <f>_xlfn.IFNA(VLOOKUP($A9,'I-LogEmaxOverpEC50'!$A:$HP,MATCH(CM$1,'I-LogEmaxOverpEC50'!$A$1:$HP$1,0),FALSE),"")</f>
        <v>8.0543649589059321</v>
      </c>
      <c r="CN9" s="47" t="str">
        <f>_xlfn.IFNA(VLOOKUP($A9,'I-LogEmaxOverpEC50'!$A:$HP,MATCH(CN$1,'I-LogEmaxOverpEC50'!$A$1:$HP$1,0),FALSE),"")</f>
        <v/>
      </c>
      <c r="CO9" s="105" t="str">
        <f>_xlfn.IFNA(VLOOKUP($A9,'B-LogEmaxOverpEC50'!$A:$HP,MATCH(CO$1,'B-LogEmaxOverpEC50'!$A$1:$HP$1,0),FALSE),"")</f>
        <v/>
      </c>
      <c r="CP9" s="47" t="str">
        <f>_xlfn.IFNA(VLOOKUP($A9,'B-LogEmaxOverpEC50'!$A:$HP,MATCH(CP$1,'B-LogEmaxOverpEC50'!$A$1:$HP$1,0),FALSE),"")</f>
        <v/>
      </c>
      <c r="CQ9" s="47">
        <f>_xlfn.IFNA(VLOOKUP($A9,'B-LogEmaxOverpEC50'!$A:$HP,MATCH(CQ$1,'B-LogEmaxOverpEC50'!$A$1:$HP$1,0),FALSE),"")</f>
        <v>1</v>
      </c>
      <c r="CR9" s="47" t="str">
        <f>_xlfn.IFNA(VLOOKUP($A9,'B-LogEmaxOverpEC50'!$A:$HP,MATCH(CR$1,'B-LogEmaxOverpEC50'!$A$1:$HP$1,0),FALSE),"")</f>
        <v/>
      </c>
      <c r="CS9" s="47" t="str">
        <f>_xlfn.IFNA(VLOOKUP($A9,'I-LogEmaxOverpEC50'!$A:$HP,MATCH(CS$1,'I-LogEmaxOverpEC50'!$A$1:$HP$1,0),FALSE),"")</f>
        <v/>
      </c>
      <c r="CT9" s="47" t="str">
        <f>_xlfn.IFNA(VLOOKUP($A9,'I-LogEmaxOverpEC50'!$A:$HP,MATCH(CT$1,'I-LogEmaxOverpEC50'!$A$1:$HP$1,0),FALSE),"")</f>
        <v/>
      </c>
      <c r="CU9" s="47">
        <f>_xlfn.IFNA(VLOOKUP($A9,'I-LogEmaxOverpEC50'!$A:$HP,MATCH(CU$1,'I-LogEmaxOverpEC50'!$A$1:$HP$1,0),FALSE),"")</f>
        <v>1</v>
      </c>
      <c r="CV9" s="47" t="str">
        <f>_xlfn.IFNA(VLOOKUP($A9,'I-LogEmaxOverpEC50'!$A:$HP,MATCH(CV$1,'I-LogEmaxOverpEC50'!$A$1:$HP$1,0),FALSE),"")</f>
        <v/>
      </c>
      <c r="CW9" s="105" t="str">
        <f>_xlfn.IFNA(VLOOKUP($A9,'B-LogEmaxOverpEC50'!$A:$HP,MATCH(CW$1,'B-LogEmaxOverpEC50'!$A$1:$HP$1,0),FALSE),"")</f>
        <v/>
      </c>
      <c r="CX9" s="47" t="str">
        <f>_xlfn.IFNA(VLOOKUP($A9,'B-LogEmaxOverpEC50'!$A:$HP,MATCH(CX$1,'B-LogEmaxOverpEC50'!$A$1:$HP$1,0),FALSE),"")</f>
        <v/>
      </c>
      <c r="CY9" s="47">
        <f>_xlfn.IFNA(VLOOKUP($A9,'B-LogEmaxOverpEC50'!$A:$HP,MATCH(CY$1,'B-LogEmaxOverpEC50'!$A$1:$HP$1,0),FALSE),"")</f>
        <v>0.63626361648861818</v>
      </c>
      <c r="CZ9" s="47" t="str">
        <f>_xlfn.IFNA(VLOOKUP($A9,'B-LogEmaxOverpEC50'!$A:$HP,MATCH(CZ$1,'B-LogEmaxOverpEC50'!$A$1:$HP$1,0),FALSE),"")</f>
        <v/>
      </c>
      <c r="DA9" s="47" t="str">
        <f>_xlfn.IFNA(VLOOKUP($A9,'I-LogEmaxOverpEC50'!$A:$HP,MATCH(DA$1,'I-LogEmaxOverpEC50'!$A$1:$HP$1,0),FALSE),"")</f>
        <v/>
      </c>
      <c r="DB9" s="47" t="str">
        <f>_xlfn.IFNA(VLOOKUP($A9,'I-LogEmaxOverpEC50'!$A:$HP,MATCH(DB$1,'I-LogEmaxOverpEC50'!$A$1:$HP$1,0),FALSE),"")</f>
        <v/>
      </c>
      <c r="DC9" s="47">
        <f>_xlfn.IFNA(VLOOKUP($A9,'I-LogEmaxOverpEC50'!$A:$HP,MATCH(DC$1,'I-LogEmaxOverpEC50'!$A$1:$HP$1,0),FALSE),"")</f>
        <v>0.66666666666666663</v>
      </c>
      <c r="DD9" s="47" t="str">
        <f>_xlfn.IFNA(VLOOKUP($A9,'I-LogEmaxOverpEC50'!$A:$HP,MATCH(DD$1,'I-LogEmaxOverpEC50'!$A$1:$HP$1,0),FALSE),"")</f>
        <v/>
      </c>
      <c r="DE9" s="37"/>
      <c r="DF9" s="37"/>
      <c r="DG9" s="37"/>
      <c r="DH9" s="37"/>
      <c r="DI9" s="37"/>
      <c r="DJ9" s="37"/>
      <c r="DK9" s="37"/>
      <c r="DL9" s="37"/>
      <c r="DM9" s="37"/>
    </row>
    <row r="10" spans="1:117" s="49" customFormat="1" x14ac:dyDescent="0.2">
      <c r="A10" s="29" t="s">
        <v>34</v>
      </c>
      <c r="B10" s="333" t="str">
        <f>VLOOKUP($A10,BI!$A:$Q,MATCH(B$1,BI!$A$1:$Q$1,0),FALSE)</f>
        <v/>
      </c>
      <c r="C10" s="373">
        <f>VLOOKUP($A10,BI!$A:$Q,MATCH(C$1,BI!$A$1:$Q$1,0),FALSE)</f>
        <v>1</v>
      </c>
      <c r="D10" s="373">
        <f>VLOOKUP($A10,BI!$A:$Q,MATCH(D$1,BI!$A$1:$Q$1,0),FALSE)</f>
        <v>1</v>
      </c>
      <c r="E10" s="373">
        <f>VLOOKUP($A10,BI!$A:$Q,MATCH(E$1,BI!$A$1:$Q$1,0),FALSE)</f>
        <v>1</v>
      </c>
      <c r="F10" s="373">
        <f>VLOOKUP($A10,BI!$A:$Q,MATCH(F$1,BI!$A$1:$Q$1,0),FALSE)</f>
        <v>1</v>
      </c>
      <c r="G10" s="373">
        <f>VLOOKUP($A10,BI!$A:$Q,MATCH(G$1,BI!$A$1:$Q$1,0),FALSE)</f>
        <v>1</v>
      </c>
      <c r="H10" s="373" t="str">
        <f>VLOOKUP($A10,BI!$A:$Q,MATCH(H$1,BI!$A$1:$Q$1,0),FALSE)</f>
        <v/>
      </c>
      <c r="I10" s="373" t="str">
        <f>VLOOKUP($A10,BI!$A:$Q,MATCH(I$1,BI!$A$1:$Q$1,0),FALSE)</f>
        <v/>
      </c>
      <c r="J10" s="373" t="str">
        <f>VLOOKUP($A10,BI!$A:$Q,MATCH(J$1,BI!$A$1:$Q$1,0),FALSE)</f>
        <v/>
      </c>
      <c r="K10" s="373" t="str">
        <f>VLOOKUP($A10,BI!$A:$Q,MATCH(K$1,BI!$A$1:$Q$1,0),FALSE)</f>
        <v/>
      </c>
      <c r="L10" s="373" t="str">
        <f>VLOOKUP($A10,BI!$A:$Q,MATCH(L$1,BI!$A$1:$Q$1,0),FALSE)</f>
        <v/>
      </c>
      <c r="M10" s="373" t="str">
        <f>VLOOKUP($A10,BI!$A:$Q,MATCH(M$1,BI!$A$1:$Q$1,0),FALSE)</f>
        <v/>
      </c>
      <c r="N10" s="49">
        <f t="shared" si="1"/>
        <v>5</v>
      </c>
      <c r="O10" s="49" t="str">
        <f>VLOOKUP($A10,BI!$A:$Q,MATCH(O$1,BI!$A$1:$Q$1,0),FALSE)</f>
        <v/>
      </c>
      <c r="P10" s="37">
        <f>VLOOKUP($A10,BI!$A:$Q,MATCH(P$1,BI!$A$1:$Q$1,0),FALSE)</f>
        <v>1</v>
      </c>
      <c r="Q10" s="37">
        <f>VLOOKUP($A10,BI!$A:$Q,MATCH(Q$1,BI!$A$1:$Q$1,0),FALSE)</f>
        <v>1</v>
      </c>
      <c r="R10" s="37" t="str">
        <f>VLOOKUP($A10,BI!$A:$Q,MATCH(R$1,BI!$A$1:$Q$1,0),FALSE)</f>
        <v/>
      </c>
      <c r="S10" s="37">
        <f t="shared" si="0"/>
        <v>2</v>
      </c>
      <c r="T10" s="61" cm="1">
        <f t="array" ref="T10">IFERROR(IF(N10&gt;2,RSQ(IF($B10:$M10&lt;&gt;"",AC10:AN10,""),IF($B10:$M10&lt;&gt;"",AO10:AZ10,"")),""),"")</f>
        <v>0.69459850242196963</v>
      </c>
      <c r="U10" s="66" cm="1">
        <f t="array" ref="U10">IFERROR(IF($N10&gt;2,RSQ(IF($B10:$M10&lt;&gt;"",BA10:BL10,""),IF($B10:$M10&lt;&gt;"",BM10:BX10,"")),""),"")</f>
        <v>0.69459850242196941</v>
      </c>
      <c r="V10" s="61" t="str" cm="1">
        <f t="array" ref="V10">IFERROR(IF(AND($S10&gt;2,$N10&gt;2),RSQ(IF($B10:$M10&lt;&gt;"",AC10:AN10,""),IF($B10:$M10&lt;&gt;"",AO10:AZ10,"")),""),"")</f>
        <v/>
      </c>
      <c r="W10" s="61" cm="1">
        <f t="array" ref="W10">IFERROR(IF(COUNT(C10:G10)&gt;2,RSQ(IF($C10:$G10&lt;&gt;"",AD10:AH10,""),IF($C10:$G10&lt;&gt;"",AP10:AT10,"")),""),"")</f>
        <v>0.69459850242196963</v>
      </c>
      <c r="X10" s="61" t="str" cm="1">
        <f t="array" ref="X10">IFERROR(IF(COUNT(H10:K10)&gt;2,RSQ(IF($H10:$K10&lt;&gt;"",AI10:AL10,""),IF($H10:$K10&lt;&gt;"",AU10:AX10,"")),""),"")</f>
        <v/>
      </c>
      <c r="Y10" s="61" t="str" cm="1">
        <f t="array" ref="Y10">IFERROR(IF($S10&gt;2,RSQ(IF($O10:$R10&lt;&gt;"",BY10:CB10,""),IF($O10:$R10&lt;&gt;"",CC10:CF10,"")),""),"")</f>
        <v/>
      </c>
      <c r="Z10" s="51" t="str" cm="1">
        <f t="array" ref="Z10">IFERROR(IF($S10&gt;2,RSQ(IF($O10:$R10&lt;&gt;"",CG10:CJ10,""),IF($O10:$R10&lt;&gt;"",CK10:CN10,"")),""),"")</f>
        <v/>
      </c>
      <c r="AA10" s="51" t="str" cm="1">
        <f t="array" ref="AA10">IFERROR(IF($S10&gt;2,RSQ(IF($O10:$R10&lt;&gt;"",CO10:CR10,""),IF($O10:$R10&lt;&gt;"",CS10:CV10,"")),""),"")</f>
        <v/>
      </c>
      <c r="AB10" s="186" t="str" cm="1">
        <f t="array" ref="AB10">IFERROR(IF($S10&gt;2,RSQ(IF($O10:$R10&lt;&gt;"",CW10:CZ10,""),IF($O10:$R10&lt;&gt;"",DA10:DD10,"")),""),"")</f>
        <v/>
      </c>
      <c r="AC10" s="44" t="str">
        <f>_xlfn.IFNA(VLOOKUP($A10,'B-LogEmaxOverpEC50'!$A:$BQ,MATCH(AC$1,'B-LogEmaxOverpEC50'!$A$1:$BQ$1,0),FALSE),"")</f>
        <v/>
      </c>
      <c r="AD10" s="46">
        <f>_xlfn.IFNA(VLOOKUP($A10,'B-LogEmaxOverpEC50'!$A:$BQ,MATCH(AD$1,'B-LogEmaxOverpEC50'!$A$1:$BQ$1,0),FALSE),"")</f>
        <v>8.6399966563652004</v>
      </c>
      <c r="AE10" s="46">
        <f>_xlfn.IFNA(VLOOKUP($A10,'B-LogEmaxOverpEC50'!$A:$BQ,MATCH(AE$1,'B-LogEmaxOverpEC50'!$A$1:$BQ$1,0),FALSE),"")</f>
        <v>8.7599517696996898</v>
      </c>
      <c r="AF10" s="46">
        <f>_xlfn.IFNA(VLOOKUP($A10,'B-LogEmaxOverpEC50'!$A:$BQ,MATCH(AF$1,'B-LogEmaxOverpEC50'!$A$1:$BQ$1,0),FALSE),"")</f>
        <v>8.9432768851443125</v>
      </c>
      <c r="AG10" s="46">
        <f>_xlfn.IFNA(VLOOKUP($A10,'B-LogEmaxOverpEC50'!$A:$BQ,MATCH(AG$1,'B-LogEmaxOverpEC50'!$A$1:$BQ$1,0),FALSE),"")</f>
        <v>8.9989272348190514</v>
      </c>
      <c r="AH10" s="46">
        <f>_xlfn.IFNA(VLOOKUP($A10,'B-LogEmaxOverpEC50'!$A:$BQ,MATCH(AH$1,'B-LogEmaxOverpEC50'!$A$1:$BQ$1,0),FALSE),"")</f>
        <v>8.5123665778869668</v>
      </c>
      <c r="AI10" s="45" t="str">
        <f>_xlfn.IFNA(VLOOKUP($A10,'B-LogEmaxOverpEC50'!$A:$BQ,MATCH(AI$1,'B-LogEmaxOverpEC50'!$A$1:$BQ$1,0),FALSE),"")</f>
        <v/>
      </c>
      <c r="AJ10" s="45" t="str">
        <f>_xlfn.IFNA(VLOOKUP($A10,'B-LogEmaxOverpEC50'!$A:$BQ,MATCH(AJ$1,'B-LogEmaxOverpEC50'!$A$1:$BQ$1,0),FALSE),"")</f>
        <v/>
      </c>
      <c r="AK10" s="45" t="str">
        <f>_xlfn.IFNA(VLOOKUP($A10,'B-LogEmaxOverpEC50'!$A:$BQ,MATCH(AK$1,'B-LogEmaxOverpEC50'!$A$1:$BQ$1,0),FALSE),"")</f>
        <v/>
      </c>
      <c r="AL10" s="46" t="str">
        <f>_xlfn.IFNA(VLOOKUP($A10,'B-LogEmaxOverpEC50'!$A:$BQ,MATCH(AL$1,'B-LogEmaxOverpEC50'!$A$1:$BQ$1,0),FALSE),"")</f>
        <v/>
      </c>
      <c r="AM10" s="45" t="str">
        <f>_xlfn.IFNA(VLOOKUP($A10,'B-LogEmaxOverpEC50'!$A:$BQ,MATCH(AM$1,'B-LogEmaxOverpEC50'!$A$1:$BQ$1,0),FALSE),"")</f>
        <v/>
      </c>
      <c r="AN10" s="45" t="str">
        <f>_xlfn.IFNA(VLOOKUP($A10,'B-LogEmaxOverpEC50'!$A:$BQ,MATCH(AN$1,'B-LogEmaxOverpEC50'!$A$1:$BQ$1,0),FALSE),"")</f>
        <v/>
      </c>
      <c r="AO10" s="47" t="str">
        <f>_xlfn.IFNA(VLOOKUP($A10,'I-LogEmaxOverpEC50'!$A:$BQ,MATCH(AO$1,'I-LogEmaxOverpEC50'!$A$1:$BQ$1,0),FALSE),"")</f>
        <v/>
      </c>
      <c r="AP10" s="47">
        <f>_xlfn.IFNA(VLOOKUP($A10,'I-LogEmaxOverpEC50'!$A:$BQ,MATCH(AP$1,'I-LogEmaxOverpEC50'!$A$1:$BQ$1,0),FALSE),"")</f>
        <v>6.9918454943711206</v>
      </c>
      <c r="AQ10" s="47">
        <f>_xlfn.IFNA(VLOOKUP($A10,'I-LogEmaxOverpEC50'!$A:$BQ,MATCH(AQ$1,'I-LogEmaxOverpEC50'!$A$1:$BQ$1,0),FALSE),"")</f>
        <v>6.9918454943711206</v>
      </c>
      <c r="AR10" s="47">
        <f>_xlfn.IFNA(VLOOKUP($A10,'I-LogEmaxOverpEC50'!$A:$BQ,MATCH(AR$1,'I-LogEmaxOverpEC50'!$A$1:$BQ$1,0),FALSE),"")</f>
        <v>6.5991313127319087</v>
      </c>
      <c r="AS10" s="47">
        <f>_xlfn.IFNA(VLOOKUP($A10,'I-LogEmaxOverpEC50'!$A:$BQ,MATCH(AS$1,'I-LogEmaxOverpEC50'!$A$1:$BQ$1,0),FALSE),"")</f>
        <v>6.5991313127319087</v>
      </c>
      <c r="AT10" s="47">
        <f>_xlfn.IFNA(VLOOKUP($A10,'I-LogEmaxOverpEC50'!$A:$BQ,MATCH(AT$1,'I-LogEmaxOverpEC50'!$A$1:$BQ$1,0),FALSE),"")</f>
        <v>6.9192142442255076</v>
      </c>
      <c r="AU10" s="47" t="str">
        <f>_xlfn.IFNA(VLOOKUP($A10,'I-LogEmaxOverpEC50'!$A:$BQ,MATCH(AU$1,'I-LogEmaxOverpEC50'!$A$1:$BQ$1,0),FALSE),"")</f>
        <v/>
      </c>
      <c r="AV10" s="47" t="str">
        <f>_xlfn.IFNA(VLOOKUP($A10,'I-LogEmaxOverpEC50'!$A:$BQ,MATCH(AV$1,'I-LogEmaxOverpEC50'!$A$1:$BQ$1,0),FALSE),"")</f>
        <v/>
      </c>
      <c r="AW10" s="47" t="str">
        <f>_xlfn.IFNA(VLOOKUP($A10,'I-LogEmaxOverpEC50'!$A:$BQ,MATCH(AW$1,'I-LogEmaxOverpEC50'!$A$1:$BQ$1,0),FALSE),"")</f>
        <v/>
      </c>
      <c r="AX10" s="47" t="str">
        <f>_xlfn.IFNA(VLOOKUP($A10,'I-LogEmaxOverpEC50'!$A:$BQ,MATCH(AX$1,'I-LogEmaxOverpEC50'!$A$1:$BQ$1,0),FALSE),"")</f>
        <v/>
      </c>
      <c r="AY10" s="47" t="str">
        <f>_xlfn.IFNA(VLOOKUP($A10,'I-LogEmaxOverpEC50'!$A:$BQ,MATCH(AY$1,'I-LogEmaxOverpEC50'!$A$1:$BQ$1,0),FALSE),"")</f>
        <v/>
      </c>
      <c r="AZ10" s="47" t="str">
        <f>_xlfn.IFNA(VLOOKUP($A10,'I-LogEmaxOverpEC50'!$A:$BQ,MATCH(AZ$1,'I-LogEmaxOverpEC50'!$A$1:$BQ$1,0),FALSE),"")</f>
        <v/>
      </c>
      <c r="BA10" s="44" t="str">
        <f>_xlfn.IFNA(VLOOKUP($A10,'B-LogEmaxOverpEC50'!$A:$BQ,MATCH(BA$1,'B-LogEmaxOverpEC50'!$A$1:$BQ$1,0),FALSE),"")</f>
        <v/>
      </c>
      <c r="BB10" s="41">
        <f>_xlfn.IFNA(VLOOKUP($A10,'B-LogEmaxOverpEC50'!$A:$BQ,MATCH(BB$1,'B-LogEmaxOverpEC50'!$A$1:$BQ$1,0),FALSE),"")</f>
        <v>0.26231072459286103</v>
      </c>
      <c r="BC10" s="41">
        <f>_xlfn.IFNA(VLOOKUP($A10,'B-LogEmaxOverpEC50'!$A:$BQ,MATCH(BC$1,'B-LogEmaxOverpEC50'!$A$1:$BQ$1,0),FALSE),"")</f>
        <v>0.50884753685968809</v>
      </c>
      <c r="BD10" s="41">
        <f>_xlfn.IFNA(VLOOKUP($A10,'B-LogEmaxOverpEC50'!$A:$BQ,MATCH(BD$1,'B-LogEmaxOverpEC50'!$A$1:$BQ$1,0),FALSE),"")</f>
        <v>0.88562505233030642</v>
      </c>
      <c r="BE10" s="41">
        <f>_xlfn.IFNA(VLOOKUP($A10,'B-LogEmaxOverpEC50'!$A:$BQ,MATCH(BE$1,'B-LogEmaxOverpEC50'!$A$1:$BQ$1,0),FALSE),"")</f>
        <v>1</v>
      </c>
      <c r="BF10" s="41">
        <f>_xlfn.IFNA(VLOOKUP($A10,'B-LogEmaxOverpEC50'!$A:$BQ,MATCH(BF$1,'B-LogEmaxOverpEC50'!$A$1:$BQ$1,0),FALSE),"")</f>
        <v>0</v>
      </c>
      <c r="BG10" s="41" t="str">
        <f>_xlfn.IFNA(VLOOKUP($A10,'B-LogEmaxOverpEC50'!$A:$BQ,MATCH(BG$1,'B-LogEmaxOverpEC50'!$A$1:$BQ$1,0),FALSE),"")</f>
        <v/>
      </c>
      <c r="BH10" s="41" t="str">
        <f>_xlfn.IFNA(VLOOKUP($A10,'B-LogEmaxOverpEC50'!$A:$BQ,MATCH(BH$1,'B-LogEmaxOverpEC50'!$A$1:$BQ$1,0),FALSE),"")</f>
        <v/>
      </c>
      <c r="BI10" s="41" t="str">
        <f>_xlfn.IFNA(VLOOKUP($A10,'B-LogEmaxOverpEC50'!$A:$BQ,MATCH(BI$1,'B-LogEmaxOverpEC50'!$A$1:$BQ$1,0),FALSE),"")</f>
        <v/>
      </c>
      <c r="BJ10" s="41" t="str">
        <f>_xlfn.IFNA(VLOOKUP($A10,'B-LogEmaxOverpEC50'!$A:$BQ,MATCH(BJ$1,'B-LogEmaxOverpEC50'!$A$1:$BQ$1,0),FALSE),"")</f>
        <v/>
      </c>
      <c r="BK10" s="41" t="str">
        <f>_xlfn.IFNA(VLOOKUP($A10,'B-LogEmaxOverpEC50'!$A:$BQ,MATCH(BK$1,'B-LogEmaxOverpEC50'!$A$1:$BQ$1,0),FALSE),"")</f>
        <v/>
      </c>
      <c r="BL10" s="41" t="str">
        <f>_xlfn.IFNA(VLOOKUP($A10,'B-LogEmaxOverpEC50'!$A:$BQ,MATCH(BL$1,'B-LogEmaxOverpEC50'!$A$1:$BQ$1,0),FALSE),"")</f>
        <v/>
      </c>
      <c r="BM10" s="47" t="str">
        <f>_xlfn.IFNA(VLOOKUP($A10,'I-LogEmaxOverpEC50'!$A:$BQ,MATCH(BM$1,'I-LogEmaxOverpEC50'!$A$1:$BQ$1,0),FALSE),"")</f>
        <v/>
      </c>
      <c r="BN10" s="47">
        <f>_xlfn.IFNA(VLOOKUP($A10,'I-LogEmaxOverpEC50'!$A:$BQ,MATCH(BN$1,'I-LogEmaxOverpEC50'!$A$1:$BQ$1,0),FALSE),"")</f>
        <v>1</v>
      </c>
      <c r="BO10" s="47">
        <f>_xlfn.IFNA(VLOOKUP($A10,'I-LogEmaxOverpEC50'!$A:$BQ,MATCH(BO$1,'I-LogEmaxOverpEC50'!$A$1:$BQ$1,0),FALSE),"")</f>
        <v>1</v>
      </c>
      <c r="BP10" s="47">
        <f>_xlfn.IFNA(VLOOKUP($A10,'I-LogEmaxOverpEC50'!$A:$BQ,MATCH(BP$1,'I-LogEmaxOverpEC50'!$A$1:$BQ$1,0),FALSE),"")</f>
        <v>0</v>
      </c>
      <c r="BQ10" s="47">
        <f>_xlfn.IFNA(VLOOKUP($A10,'I-LogEmaxOverpEC50'!$A:$BQ,MATCH(BQ$1,'I-LogEmaxOverpEC50'!$A$1:$BQ$1,0),FALSE),"")</f>
        <v>0</v>
      </c>
      <c r="BR10" s="47">
        <f>_xlfn.IFNA(VLOOKUP($A10,'I-LogEmaxOverpEC50'!$A:$BQ,MATCH(BR$1,'I-LogEmaxOverpEC50'!$A$1:$BQ$1,0),FALSE),"")</f>
        <v>0.81505315177963289</v>
      </c>
      <c r="BS10" s="47" t="str">
        <f>_xlfn.IFNA(VLOOKUP($A10,'I-LogEmaxOverpEC50'!$A:$BQ,MATCH(BS$1,'I-LogEmaxOverpEC50'!$A$1:$BQ$1,0),FALSE),"")</f>
        <v/>
      </c>
      <c r="BT10" s="47" t="str">
        <f>_xlfn.IFNA(VLOOKUP($A10,'I-LogEmaxOverpEC50'!$A:$BQ,MATCH(BT$1,'I-LogEmaxOverpEC50'!$A$1:$BQ$1,0),FALSE),"")</f>
        <v/>
      </c>
      <c r="BU10" s="47" t="str">
        <f>_xlfn.IFNA(VLOOKUP($A10,'I-LogEmaxOverpEC50'!$A:$BQ,MATCH(BU$1,'I-LogEmaxOverpEC50'!$A$1:$BQ$1,0),FALSE),"")</f>
        <v/>
      </c>
      <c r="BV10" s="47" t="str">
        <f>_xlfn.IFNA(VLOOKUP($A10,'I-LogEmaxOverpEC50'!$A:$BQ,MATCH(BV$1,'I-LogEmaxOverpEC50'!$A$1:$BQ$1,0),FALSE),"")</f>
        <v/>
      </c>
      <c r="BW10" s="47" t="str">
        <f>_xlfn.IFNA(VLOOKUP($A10,'I-LogEmaxOverpEC50'!$A:$BQ,MATCH(BW$1,'I-LogEmaxOverpEC50'!$A$1:$BQ$1,0),FALSE),"")</f>
        <v/>
      </c>
      <c r="BX10" s="47" t="str">
        <f>_xlfn.IFNA(VLOOKUP($A10,'I-LogEmaxOverpEC50'!$A:$BQ,MATCH(BX$1,'I-LogEmaxOverpEC50'!$A$1:$BQ$1,0),FALSE),"")</f>
        <v/>
      </c>
      <c r="BY10" s="105" t="str">
        <f>_xlfn.IFNA(VLOOKUP($A10,'B-LogEmaxOverpEC50'!$A:$HP,MATCH(BY$1,'B-LogEmaxOverpEC50'!$A$1:$HP$1,0),FALSE),"")</f>
        <v/>
      </c>
      <c r="BZ10" s="47">
        <f>_xlfn.IFNA(VLOOKUP($A10,'B-LogEmaxOverpEC50'!$A:$HP,MATCH(BZ$1,'B-LogEmaxOverpEC50'!$A$1:$HP$1,0),FALSE),"")</f>
        <v>8.9989272348190514</v>
      </c>
      <c r="CA10" s="47" t="str">
        <f>_xlfn.IFNA(VLOOKUP($A10,'B-LogEmaxOverpEC50'!$A:$HP,MATCH(CA$1,'B-LogEmaxOverpEC50'!$A$1:$HP$1,0),FALSE),"")</f>
        <v/>
      </c>
      <c r="CB10" s="47" t="str">
        <f>_xlfn.IFNA(VLOOKUP($A10,'B-LogEmaxOverpEC50'!$A:$HP,MATCH(CB$1,'B-LogEmaxOverpEC50'!$A$1:$HP$1,0),FALSE),"")</f>
        <v/>
      </c>
      <c r="CC10" s="47" t="str">
        <f>_xlfn.IFNA(VLOOKUP($A10,'I-LogEmaxOverpEC50'!$A:$HP,MATCH(CC$1,'I-LogEmaxOverpEC50'!$A$1:$HP$1,0),FALSE),"")</f>
        <v/>
      </c>
      <c r="CD10" s="47">
        <f>_xlfn.IFNA(VLOOKUP($A10,'I-LogEmaxOverpEC50'!$A:$HP,MATCH(CD$1,'I-LogEmaxOverpEC50'!$A$1:$HP$1,0),FALSE),"")</f>
        <v>6.9918454943711206</v>
      </c>
      <c r="CE10" s="47" t="str">
        <f>_xlfn.IFNA(VLOOKUP($A10,'I-LogEmaxOverpEC50'!$A:$HP,MATCH(CE$1,'I-LogEmaxOverpEC50'!$A$1:$HP$1,0),FALSE),"")</f>
        <v/>
      </c>
      <c r="CF10" s="47" t="str">
        <f>_xlfn.IFNA(VLOOKUP($A10,'I-LogEmaxOverpEC50'!$A:$HP,MATCH(CF$1,'I-LogEmaxOverpEC50'!$A$1:$HP$1,0),FALSE),"")</f>
        <v/>
      </c>
      <c r="CG10" s="105" t="str">
        <f>_xlfn.IFNA(VLOOKUP($A10,'B-LogEmaxOverpEC50'!$A:$HP,MATCH(CG$1,'B-LogEmaxOverpEC50'!$A$1:$HP$1,0),FALSE),"")</f>
        <v/>
      </c>
      <c r="CH10" s="47">
        <f>_xlfn.IFNA(VLOOKUP($A10,'B-LogEmaxOverpEC50'!$A:$HP,MATCH(CH$1,'B-LogEmaxOverpEC50'!$A$1:$HP$1,0),FALSE),"")</f>
        <v>8.7709038247830442</v>
      </c>
      <c r="CI10" s="47" t="str">
        <f>_xlfn.IFNA(VLOOKUP($A10,'B-LogEmaxOverpEC50'!$A:$HP,MATCH(CI$1,'B-LogEmaxOverpEC50'!$A$1:$HP$1,0),FALSE),"")</f>
        <v/>
      </c>
      <c r="CJ10" s="47" t="str">
        <f>_xlfn.IFNA(VLOOKUP($A10,'B-LogEmaxOverpEC50'!$A:$HP,MATCH(CJ$1,'B-LogEmaxOverpEC50'!$A$1:$HP$1,0),FALSE),"")</f>
        <v/>
      </c>
      <c r="CK10" s="47" t="str">
        <f>_xlfn.IFNA(VLOOKUP($A10,'I-LogEmaxOverpEC50'!$A:$HP,MATCH(CK$1,'I-LogEmaxOverpEC50'!$A$1:$HP$1,0),FALSE),"")</f>
        <v/>
      </c>
      <c r="CL10" s="47">
        <f>_xlfn.IFNA(VLOOKUP($A10,'I-LogEmaxOverpEC50'!$A:$HP,MATCH(CL$1,'I-LogEmaxOverpEC50'!$A$1:$HP$1,0),FALSE),"")</f>
        <v>6.8202335716863134</v>
      </c>
      <c r="CM10" s="47" t="str">
        <f>_xlfn.IFNA(VLOOKUP($A10,'I-LogEmaxOverpEC50'!$A:$HP,MATCH(CM$1,'I-LogEmaxOverpEC50'!$A$1:$HP$1,0),FALSE),"")</f>
        <v/>
      </c>
      <c r="CN10" s="47" t="str">
        <f>_xlfn.IFNA(VLOOKUP($A10,'I-LogEmaxOverpEC50'!$A:$HP,MATCH(CN$1,'I-LogEmaxOverpEC50'!$A$1:$HP$1,0),FALSE),"")</f>
        <v/>
      </c>
      <c r="CO10" s="105" t="str">
        <f>_xlfn.IFNA(VLOOKUP($A10,'B-LogEmaxOverpEC50'!$A:$HP,MATCH(CO$1,'B-LogEmaxOverpEC50'!$A$1:$HP$1,0),FALSE),"")</f>
        <v/>
      </c>
      <c r="CP10" s="47">
        <f>_xlfn.IFNA(VLOOKUP($A10,'B-LogEmaxOverpEC50'!$A:$HP,MATCH(CP$1,'B-LogEmaxOverpEC50'!$A$1:$HP$1,0),FALSE),"")</f>
        <v>1</v>
      </c>
      <c r="CQ10" s="47" t="str">
        <f>_xlfn.IFNA(VLOOKUP($A10,'B-LogEmaxOverpEC50'!$A:$HP,MATCH(CQ$1,'B-LogEmaxOverpEC50'!$A$1:$HP$1,0),FALSE),"")</f>
        <v/>
      </c>
      <c r="CR10" s="47" t="str">
        <f>_xlfn.IFNA(VLOOKUP($A10,'B-LogEmaxOverpEC50'!$A:$HP,MATCH(CR$1,'B-LogEmaxOverpEC50'!$A$1:$HP$1,0),FALSE),"")</f>
        <v/>
      </c>
      <c r="CS10" s="47" t="str">
        <f>_xlfn.IFNA(VLOOKUP($A10,'I-LogEmaxOverpEC50'!$A:$HP,MATCH(CS$1,'I-LogEmaxOverpEC50'!$A$1:$HP$1,0),FALSE),"")</f>
        <v/>
      </c>
      <c r="CT10" s="47">
        <f>_xlfn.IFNA(VLOOKUP($A10,'I-LogEmaxOverpEC50'!$A:$HP,MATCH(CT$1,'I-LogEmaxOverpEC50'!$A$1:$HP$1,0),FALSE),"")</f>
        <v>1</v>
      </c>
      <c r="CU10" s="47" t="str">
        <f>_xlfn.IFNA(VLOOKUP($A10,'I-LogEmaxOverpEC50'!$A:$HP,MATCH(CU$1,'I-LogEmaxOverpEC50'!$A$1:$HP$1,0),FALSE),"")</f>
        <v/>
      </c>
      <c r="CV10" s="47" t="str">
        <f>_xlfn.IFNA(VLOOKUP($A10,'I-LogEmaxOverpEC50'!$A:$HP,MATCH(CV$1,'I-LogEmaxOverpEC50'!$A$1:$HP$1,0),FALSE),"")</f>
        <v/>
      </c>
      <c r="CW10" s="105" t="str">
        <f>_xlfn.IFNA(VLOOKUP($A10,'B-LogEmaxOverpEC50'!$A:$HP,MATCH(CW$1,'B-LogEmaxOverpEC50'!$A$1:$HP$1,0),FALSE),"")</f>
        <v/>
      </c>
      <c r="CX10" s="47">
        <f>_xlfn.IFNA(VLOOKUP($A10,'B-LogEmaxOverpEC50'!$A:$HP,MATCH(CX$1,'B-LogEmaxOverpEC50'!$A$1:$HP$1,0),FALSE),"")</f>
        <v>0.53135666275657112</v>
      </c>
      <c r="CY10" s="47" t="str">
        <f>_xlfn.IFNA(VLOOKUP($A10,'B-LogEmaxOverpEC50'!$A:$HP,MATCH(CY$1,'B-LogEmaxOverpEC50'!$A$1:$HP$1,0),FALSE),"")</f>
        <v/>
      </c>
      <c r="CZ10" s="47" t="str">
        <f>_xlfn.IFNA(VLOOKUP($A10,'B-LogEmaxOverpEC50'!$A:$HP,MATCH(CZ$1,'B-LogEmaxOverpEC50'!$A$1:$HP$1,0),FALSE),"")</f>
        <v/>
      </c>
      <c r="DA10" s="47" t="str">
        <f>_xlfn.IFNA(VLOOKUP($A10,'I-LogEmaxOverpEC50'!$A:$HP,MATCH(DA$1,'I-LogEmaxOverpEC50'!$A$1:$HP$1,0),FALSE),"")</f>
        <v/>
      </c>
      <c r="DB10" s="47">
        <f>_xlfn.IFNA(VLOOKUP($A10,'I-LogEmaxOverpEC50'!$A:$HP,MATCH(DB$1,'I-LogEmaxOverpEC50'!$A$1:$HP$1,0),FALSE),"")</f>
        <v>0.56301063035592658</v>
      </c>
      <c r="DC10" s="47" t="str">
        <f>_xlfn.IFNA(VLOOKUP($A10,'I-LogEmaxOverpEC50'!$A:$HP,MATCH(DC$1,'I-LogEmaxOverpEC50'!$A$1:$HP$1,0),FALSE),"")</f>
        <v/>
      </c>
      <c r="DD10" s="47" t="str">
        <f>_xlfn.IFNA(VLOOKUP($A10,'I-LogEmaxOverpEC50'!$A:$HP,MATCH(DD$1,'I-LogEmaxOverpEC50'!$A$1:$HP$1,0),FALSE),"")</f>
        <v/>
      </c>
      <c r="DE10" s="37"/>
      <c r="DF10" s="37"/>
      <c r="DG10" s="37"/>
      <c r="DH10" s="37"/>
      <c r="DI10" s="37"/>
      <c r="DJ10" s="37"/>
      <c r="DK10" s="37"/>
      <c r="DL10" s="37"/>
      <c r="DM10" s="37"/>
    </row>
    <row r="11" spans="1:117" s="49" customFormat="1" x14ac:dyDescent="0.2">
      <c r="A11" s="29" t="s">
        <v>101</v>
      </c>
      <c r="B11" s="333" t="str">
        <f>VLOOKUP($A11,BI!$A:$Q,MATCH(B$1,BI!$A$1:$Q$1,0),FALSE)</f>
        <v/>
      </c>
      <c r="C11" s="373">
        <f>VLOOKUP($A11,BI!$A:$Q,MATCH(C$1,BI!$A$1:$Q$1,0),FALSE)</f>
        <v>1</v>
      </c>
      <c r="D11" s="373">
        <f>VLOOKUP($A11,BI!$A:$Q,MATCH(D$1,BI!$A$1:$Q$1,0),FALSE)</f>
        <v>1</v>
      </c>
      <c r="E11" s="373">
        <f>VLOOKUP($A11,BI!$A:$Q,MATCH(E$1,BI!$A$1:$Q$1,0),FALSE)</f>
        <v>1</v>
      </c>
      <c r="F11" s="373">
        <f>VLOOKUP($A11,BI!$A:$Q,MATCH(F$1,BI!$A$1:$Q$1,0),FALSE)</f>
        <v>1</v>
      </c>
      <c r="G11" s="373">
        <f>VLOOKUP($A11,BI!$A:$Q,MATCH(G$1,BI!$A$1:$Q$1,0),FALSE)</f>
        <v>1</v>
      </c>
      <c r="H11" s="373" t="str">
        <f>VLOOKUP($A11,BI!$A:$Q,MATCH(H$1,BI!$A$1:$Q$1,0),FALSE)</f>
        <v/>
      </c>
      <c r="I11" s="373" t="str">
        <f>VLOOKUP($A11,BI!$A:$Q,MATCH(I$1,BI!$A$1:$Q$1,0),FALSE)</f>
        <v/>
      </c>
      <c r="J11" s="373" t="str">
        <f>VLOOKUP($A11,BI!$A:$Q,MATCH(J$1,BI!$A$1:$Q$1,0),FALSE)</f>
        <v/>
      </c>
      <c r="K11" s="373" t="str">
        <f>VLOOKUP($A11,BI!$A:$Q,MATCH(K$1,BI!$A$1:$Q$1,0),FALSE)</f>
        <v/>
      </c>
      <c r="L11" s="373">
        <f>VLOOKUP($A11,BI!$A:$Q,MATCH(L$1,BI!$A$1:$Q$1,0),FALSE)</f>
        <v>1</v>
      </c>
      <c r="M11" s="373">
        <f>VLOOKUP($A11,BI!$A:$Q,MATCH(M$1,BI!$A$1:$Q$1,0),FALSE)</f>
        <v>1</v>
      </c>
      <c r="N11" s="49">
        <f t="shared" si="1"/>
        <v>7</v>
      </c>
      <c r="O11" s="49" t="str">
        <f>VLOOKUP($A11,BI!$A:$Q,MATCH(O$1,BI!$A$1:$Q$1,0),FALSE)</f>
        <v/>
      </c>
      <c r="P11" s="37">
        <f>VLOOKUP($A11,BI!$A:$Q,MATCH(P$1,BI!$A$1:$Q$1,0),FALSE)</f>
        <v>1</v>
      </c>
      <c r="Q11" s="37" t="str">
        <f>VLOOKUP($A11,BI!$A:$Q,MATCH(Q$1,BI!$A$1:$Q$1,0),FALSE)</f>
        <v/>
      </c>
      <c r="R11" s="37">
        <f>VLOOKUP($A11,BI!$A:$Q,MATCH(R$1,BI!$A$1:$Q$1,0),FALSE)</f>
        <v>1</v>
      </c>
      <c r="S11" s="37">
        <f t="shared" si="0"/>
        <v>2</v>
      </c>
      <c r="T11" s="61" cm="1">
        <f t="array" ref="T11">IFERROR(IF(N11&gt;2,RSQ(IF($B11:$M11&lt;&gt;"",AC11:AN11,""),IF($B11:$M11&lt;&gt;"",AO11:AZ11,"")),""),"")</f>
        <v>6.0292381296174228E-3</v>
      </c>
      <c r="U11" s="66" cm="1">
        <f t="array" ref="U11">IFERROR(IF($N11&gt;2,RSQ(IF($B11:$M11&lt;&gt;"",BA11:BL11,""),IF($B11:$M11&lt;&gt;"",BM11:BX11,"")),""),"")</f>
        <v>6.0292381296174315E-3</v>
      </c>
      <c r="V11" s="61" t="str" cm="1">
        <f t="array" ref="V11">IFERROR(IF(AND($S11&gt;2,$N11&gt;2),RSQ(IF($B11:$M11&lt;&gt;"",AC11:AN11,""),IF($B11:$M11&lt;&gt;"",AO11:AZ11,"")),""),"")</f>
        <v/>
      </c>
      <c r="W11" s="61" cm="1">
        <f t="array" ref="W11">IFERROR(IF(COUNT(C11:G11)&gt;2,RSQ(IF($C11:$G11&lt;&gt;"",AD11:AH11,""),IF($C11:$G11&lt;&gt;"",AP11:AT11,"")),""),"")</f>
        <v>1.5537399693204711E-2</v>
      </c>
      <c r="X11" s="61" t="str" cm="1">
        <f t="array" ref="X11">IFERROR(IF(COUNT(H11:K11)&gt;2,RSQ(IF($H11:$K11&lt;&gt;"",AI11:AL11,""),IF($H11:$K11&lt;&gt;"",AU11:AX11,"")),""),"")</f>
        <v/>
      </c>
      <c r="Y11" s="61" t="str" cm="1">
        <f t="array" ref="Y11">IFERROR(IF($S11&gt;2,RSQ(IF($O11:$R11&lt;&gt;"",BY11:CB11,""),IF($O11:$R11&lt;&gt;"",CC11:CF11,"")),""),"")</f>
        <v/>
      </c>
      <c r="Z11" s="51" t="str" cm="1">
        <f t="array" ref="Z11">IFERROR(IF($S11&gt;2,RSQ(IF($O11:$R11&lt;&gt;"",CG11:CJ11,""),IF($O11:$R11&lt;&gt;"",CK11:CN11,"")),""),"")</f>
        <v/>
      </c>
      <c r="AA11" s="51" t="str" cm="1">
        <f t="array" ref="AA11">IFERROR(IF($S11&gt;2,RSQ(IF($O11:$R11&lt;&gt;"",CO11:CR11,""),IF($O11:$R11&lt;&gt;"",CS11:CV11,"")),""),"")</f>
        <v/>
      </c>
      <c r="AB11" s="186" t="str" cm="1">
        <f t="array" ref="AB11">IFERROR(IF($S11&gt;2,RSQ(IF($O11:$R11&lt;&gt;"",CW11:CZ11,""),IF($O11:$R11&lt;&gt;"",DA11:DD11,"")),""),"")</f>
        <v/>
      </c>
      <c r="AC11" s="44" t="str">
        <f>_xlfn.IFNA(VLOOKUP($A11,'B-LogEmaxOverpEC50'!$A:$BQ,MATCH(AC$1,'B-LogEmaxOverpEC50'!$A$1:$BQ$1,0),FALSE),"")</f>
        <v/>
      </c>
      <c r="AD11" s="46">
        <f>_xlfn.IFNA(VLOOKUP($A11,'B-LogEmaxOverpEC50'!$A:$BQ,MATCH(AD$1,'B-LogEmaxOverpEC50'!$A$1:$BQ$1,0),FALSE),"")</f>
        <v>4.848753763969901</v>
      </c>
      <c r="AE11" s="46">
        <f>_xlfn.IFNA(VLOOKUP($A11,'B-LogEmaxOverpEC50'!$A:$BQ,MATCH(AE$1,'B-LogEmaxOverpEC50'!$A$1:$BQ$1,0),FALSE),"")</f>
        <v>5.1223204088184309</v>
      </c>
      <c r="AF11" s="46">
        <f>_xlfn.IFNA(VLOOKUP($A11,'B-LogEmaxOverpEC50'!$A:$BQ,MATCH(AF$1,'B-LogEmaxOverpEC50'!$A$1:$BQ$1,0),FALSE),"")</f>
        <v>5.240096693877879</v>
      </c>
      <c r="AG11" s="46">
        <f>_xlfn.IFNA(VLOOKUP($A11,'B-LogEmaxOverpEC50'!$A:$BQ,MATCH(AG$1,'B-LogEmaxOverpEC50'!$A$1:$BQ$1,0),FALSE),"")</f>
        <v>5.2483791052925408</v>
      </c>
      <c r="AH11" s="46">
        <f>_xlfn.IFNA(VLOOKUP($A11,'B-LogEmaxOverpEC50'!$A:$BQ,MATCH(AH$1,'B-LogEmaxOverpEC50'!$A$1:$BQ$1,0),FALSE),"")</f>
        <v>4.8305017393159151</v>
      </c>
      <c r="AI11" s="45" t="str">
        <f>_xlfn.IFNA(VLOOKUP($A11,'B-LogEmaxOverpEC50'!$A:$BQ,MATCH(AI$1,'B-LogEmaxOverpEC50'!$A$1:$BQ$1,0),FALSE),"")</f>
        <v/>
      </c>
      <c r="AJ11" s="45" t="str">
        <f>_xlfn.IFNA(VLOOKUP($A11,'B-LogEmaxOverpEC50'!$A:$BQ,MATCH(AJ$1,'B-LogEmaxOverpEC50'!$A$1:$BQ$1,0),FALSE),"")</f>
        <v/>
      </c>
      <c r="AK11" s="45" t="str">
        <f>_xlfn.IFNA(VLOOKUP($A11,'B-LogEmaxOverpEC50'!$A:$BQ,MATCH(AK$1,'B-LogEmaxOverpEC50'!$A$1:$BQ$1,0),FALSE),"")</f>
        <v/>
      </c>
      <c r="AL11" s="46" t="str">
        <f>_xlfn.IFNA(VLOOKUP($A11,'B-LogEmaxOverpEC50'!$A:$BQ,MATCH(AL$1,'B-LogEmaxOverpEC50'!$A$1:$BQ$1,0),FALSE),"")</f>
        <v/>
      </c>
      <c r="AM11" s="45">
        <f>_xlfn.IFNA(VLOOKUP($A11,'B-LogEmaxOverpEC50'!$A:$BQ,MATCH(AM$1,'B-LogEmaxOverpEC50'!$A$1:$BQ$1,0),FALSE),"")</f>
        <v>5.0454933290018928</v>
      </c>
      <c r="AN11" s="45">
        <f>_xlfn.IFNA(VLOOKUP($A11,'B-LogEmaxOverpEC50'!$A:$BQ,MATCH(AN$1,'B-LogEmaxOverpEC50'!$A$1:$BQ$1,0),FALSE),"")</f>
        <v>3.858277568551967</v>
      </c>
      <c r="AO11" s="47" t="str">
        <f>_xlfn.IFNA(VLOOKUP($A11,'I-LogEmaxOverpEC50'!$A:$BQ,MATCH(AO$1,'I-LogEmaxOverpEC50'!$A$1:$BQ$1,0),FALSE),"")</f>
        <v/>
      </c>
      <c r="AP11" s="47">
        <f>_xlfn.IFNA(VLOOKUP($A11,'I-LogEmaxOverpEC50'!$A:$BQ,MATCH(AP$1,'I-LogEmaxOverpEC50'!$A$1:$BQ$1,0),FALSE),"")</f>
        <v>4.2096299780818756</v>
      </c>
      <c r="AQ11" s="47">
        <f>_xlfn.IFNA(VLOOKUP($A11,'I-LogEmaxOverpEC50'!$A:$BQ,MATCH(AQ$1,'I-LogEmaxOverpEC50'!$A$1:$BQ$1,0),FALSE),"")</f>
        <v>4.2096299780818756</v>
      </c>
      <c r="AR11" s="47">
        <f>_xlfn.IFNA(VLOOKUP($A11,'I-LogEmaxOverpEC50'!$A:$BQ,MATCH(AR$1,'I-LogEmaxOverpEC50'!$A$1:$BQ$1,0),FALSE),"")</f>
        <v>3.8025930496824438</v>
      </c>
      <c r="AS11" s="47">
        <f>_xlfn.IFNA(VLOOKUP($A11,'I-LogEmaxOverpEC50'!$A:$BQ,MATCH(AS$1,'I-LogEmaxOverpEC50'!$A$1:$BQ$1,0),FALSE),"")</f>
        <v>3.8025930496824438</v>
      </c>
      <c r="AT11" s="47">
        <f>_xlfn.IFNA(VLOOKUP($A11,'I-LogEmaxOverpEC50'!$A:$BQ,MATCH(AT$1,'I-LogEmaxOverpEC50'!$A$1:$BQ$1,0),FALSE),"")</f>
        <v>3.6586427090999698</v>
      </c>
      <c r="AU11" s="47" t="str">
        <f>_xlfn.IFNA(VLOOKUP($A11,'I-LogEmaxOverpEC50'!$A:$BQ,MATCH(AU$1,'I-LogEmaxOverpEC50'!$A$1:$BQ$1,0),FALSE),"")</f>
        <v/>
      </c>
      <c r="AV11" s="47" t="str">
        <f>_xlfn.IFNA(VLOOKUP($A11,'I-LogEmaxOverpEC50'!$A:$BQ,MATCH(AV$1,'I-LogEmaxOverpEC50'!$A$1:$BQ$1,0),FALSE),"")</f>
        <v/>
      </c>
      <c r="AW11" s="47" t="str">
        <f>_xlfn.IFNA(VLOOKUP($A11,'I-LogEmaxOverpEC50'!$A:$BQ,MATCH(AW$1,'I-LogEmaxOverpEC50'!$A$1:$BQ$1,0),FALSE),"")</f>
        <v/>
      </c>
      <c r="AX11" s="47" t="str">
        <f>_xlfn.IFNA(VLOOKUP($A11,'I-LogEmaxOverpEC50'!$A:$BQ,MATCH(AX$1,'I-LogEmaxOverpEC50'!$A$1:$BQ$1,0),FALSE),"")</f>
        <v/>
      </c>
      <c r="AY11" s="47">
        <f>_xlfn.IFNA(VLOOKUP($A11,'I-LogEmaxOverpEC50'!$A:$BQ,MATCH(AY$1,'I-LogEmaxOverpEC50'!$A$1:$BQ$1,0),FALSE),"")</f>
        <v>3.6427142802027968</v>
      </c>
      <c r="AZ11" s="47">
        <f>_xlfn.IFNA(VLOOKUP($A11,'I-LogEmaxOverpEC50'!$A:$BQ,MATCH(AZ$1,'I-LogEmaxOverpEC50'!$A$1:$BQ$1,0),FALSE),"")</f>
        <v>3.8129642506666892</v>
      </c>
      <c r="BA11" s="44" t="str">
        <f>_xlfn.IFNA(VLOOKUP($A11,'B-LogEmaxOverpEC50'!$A:$BQ,MATCH(BA$1,'B-LogEmaxOverpEC50'!$A$1:$BQ$1,0),FALSE),"")</f>
        <v/>
      </c>
      <c r="BB11" s="41">
        <f>_xlfn.IFNA(VLOOKUP($A11,'B-LogEmaxOverpEC50'!$A:$BQ,MATCH(BB$1,'B-LogEmaxOverpEC50'!$A$1:$BQ$1,0),FALSE),"")</f>
        <v>0.71252075423234396</v>
      </c>
      <c r="BC11" s="41">
        <f>_xlfn.IFNA(VLOOKUP($A11,'B-LogEmaxOverpEC50'!$A:$BQ,MATCH(BC$1,'B-LogEmaxOverpEC50'!$A$1:$BQ$1,0),FALSE),"")</f>
        <v>0.90931691452576568</v>
      </c>
      <c r="BD11" s="41">
        <f>_xlfn.IFNA(VLOOKUP($A11,'B-LogEmaxOverpEC50'!$A:$BQ,MATCH(BD$1,'B-LogEmaxOverpEC50'!$A$1:$BQ$1,0),FALSE),"")</f>
        <v>0.99404186586680432</v>
      </c>
      <c r="BE11" s="41">
        <f>_xlfn.IFNA(VLOOKUP($A11,'B-LogEmaxOverpEC50'!$A:$BQ,MATCH(BE$1,'B-LogEmaxOverpEC50'!$A$1:$BQ$1,0),FALSE),"")</f>
        <v>1</v>
      </c>
      <c r="BF11" s="41">
        <f>_xlfn.IFNA(VLOOKUP($A11,'B-LogEmaxOverpEC50'!$A:$BQ,MATCH(BF$1,'B-LogEmaxOverpEC50'!$A$1:$BQ$1,0),FALSE),"")</f>
        <v>0.69939076036385128</v>
      </c>
      <c r="BG11" s="41" t="str">
        <f>_xlfn.IFNA(VLOOKUP($A11,'B-LogEmaxOverpEC50'!$A:$BQ,MATCH(BG$1,'B-LogEmaxOverpEC50'!$A$1:$BQ$1,0),FALSE),"")</f>
        <v/>
      </c>
      <c r="BH11" s="41" t="str">
        <f>_xlfn.IFNA(VLOOKUP($A11,'B-LogEmaxOverpEC50'!$A:$BQ,MATCH(BH$1,'B-LogEmaxOverpEC50'!$A$1:$BQ$1,0),FALSE),"")</f>
        <v/>
      </c>
      <c r="BI11" s="41" t="str">
        <f>_xlfn.IFNA(VLOOKUP($A11,'B-LogEmaxOverpEC50'!$A:$BQ,MATCH(BI$1,'B-LogEmaxOverpEC50'!$A$1:$BQ$1,0),FALSE),"")</f>
        <v/>
      </c>
      <c r="BJ11" s="41" t="str">
        <f>_xlfn.IFNA(VLOOKUP($A11,'B-LogEmaxOverpEC50'!$A:$BQ,MATCH(BJ$1,'B-LogEmaxOverpEC50'!$A$1:$BQ$1,0),FALSE),"")</f>
        <v/>
      </c>
      <c r="BK11" s="41">
        <f>_xlfn.IFNA(VLOOKUP($A11,'B-LogEmaxOverpEC50'!$A:$BQ,MATCH(BK$1,'B-LogEmaxOverpEC50'!$A$1:$BQ$1,0),FALSE),"")</f>
        <v>0.85404967124461839</v>
      </c>
      <c r="BL11" s="41">
        <f>_xlfn.IFNA(VLOOKUP($A11,'B-LogEmaxOverpEC50'!$A:$BQ,MATCH(BL$1,'B-LogEmaxOverpEC50'!$A$1:$BQ$1,0),FALSE),"")</f>
        <v>0</v>
      </c>
      <c r="BM11" s="47" t="str">
        <f>_xlfn.IFNA(VLOOKUP($A11,'I-LogEmaxOverpEC50'!$A:$BQ,MATCH(BM$1,'I-LogEmaxOverpEC50'!$A$1:$BQ$1,0),FALSE),"")</f>
        <v/>
      </c>
      <c r="BN11" s="47">
        <f>_xlfn.IFNA(VLOOKUP($A11,'I-LogEmaxOverpEC50'!$A:$BQ,MATCH(BN$1,'I-LogEmaxOverpEC50'!$A$1:$BQ$1,0),FALSE),"")</f>
        <v>1</v>
      </c>
      <c r="BO11" s="47">
        <f>_xlfn.IFNA(VLOOKUP($A11,'I-LogEmaxOverpEC50'!$A:$BQ,MATCH(BO$1,'I-LogEmaxOverpEC50'!$A$1:$BQ$1,0),FALSE),"")</f>
        <v>1</v>
      </c>
      <c r="BP11" s="47">
        <f>_xlfn.IFNA(VLOOKUP($A11,'I-LogEmaxOverpEC50'!$A:$BQ,MATCH(BP$1,'I-LogEmaxOverpEC50'!$A$1:$BQ$1,0),FALSE),"")</f>
        <v>0.28201506869148063</v>
      </c>
      <c r="BQ11" s="47">
        <f>_xlfn.IFNA(VLOOKUP($A11,'I-LogEmaxOverpEC50'!$A:$BQ,MATCH(BQ$1,'I-LogEmaxOverpEC50'!$A$1:$BQ$1,0),FALSE),"")</f>
        <v>0.28201506869148063</v>
      </c>
      <c r="BR11" s="47">
        <f>_xlfn.IFNA(VLOOKUP($A11,'I-LogEmaxOverpEC50'!$A:$BQ,MATCH(BR$1,'I-LogEmaxOverpEC50'!$A$1:$BQ$1,0),FALSE),"")</f>
        <v>2.8096644627700066E-2</v>
      </c>
      <c r="BS11" s="47" t="str">
        <f>_xlfn.IFNA(VLOOKUP($A11,'I-LogEmaxOverpEC50'!$A:$BQ,MATCH(BS$1,'I-LogEmaxOverpEC50'!$A$1:$BQ$1,0),FALSE),"")</f>
        <v/>
      </c>
      <c r="BT11" s="47" t="str">
        <f>_xlfn.IFNA(VLOOKUP($A11,'I-LogEmaxOverpEC50'!$A:$BQ,MATCH(BT$1,'I-LogEmaxOverpEC50'!$A$1:$BQ$1,0),FALSE),"")</f>
        <v/>
      </c>
      <c r="BU11" s="47" t="str">
        <f>_xlfn.IFNA(VLOOKUP($A11,'I-LogEmaxOverpEC50'!$A:$BQ,MATCH(BU$1,'I-LogEmaxOverpEC50'!$A$1:$BQ$1,0),FALSE),"")</f>
        <v/>
      </c>
      <c r="BV11" s="47" t="str">
        <f>_xlfn.IFNA(VLOOKUP($A11,'I-LogEmaxOverpEC50'!$A:$BQ,MATCH(BV$1,'I-LogEmaxOverpEC50'!$A$1:$BQ$1,0),FALSE),"")</f>
        <v/>
      </c>
      <c r="BW11" s="47">
        <f>_xlfn.IFNA(VLOOKUP($A11,'I-LogEmaxOverpEC50'!$A:$BQ,MATCH(BW$1,'I-LogEmaxOverpEC50'!$A$1:$BQ$1,0),FALSE),"")</f>
        <v>0</v>
      </c>
      <c r="BX11" s="47">
        <f>_xlfn.IFNA(VLOOKUP($A11,'I-LogEmaxOverpEC50'!$A:$BQ,MATCH(BX$1,'I-LogEmaxOverpEC50'!$A$1:$BQ$1,0),FALSE),"")</f>
        <v>0.30030914843392853</v>
      </c>
      <c r="BY11" s="105" t="str">
        <f>_xlfn.IFNA(VLOOKUP($A11,'B-LogEmaxOverpEC50'!$A:$HP,MATCH(BY$1,'B-LogEmaxOverpEC50'!$A$1:$HP$1,0),FALSE),"")</f>
        <v/>
      </c>
      <c r="BZ11" s="47">
        <f>_xlfn.IFNA(VLOOKUP($A11,'B-LogEmaxOverpEC50'!$A:$HP,MATCH(BZ$1,'B-LogEmaxOverpEC50'!$A$1:$HP$1,0),FALSE),"")</f>
        <v>5.2483791052925408</v>
      </c>
      <c r="CA11" s="47" t="str">
        <f>_xlfn.IFNA(VLOOKUP($A11,'B-LogEmaxOverpEC50'!$A:$HP,MATCH(CA$1,'B-LogEmaxOverpEC50'!$A$1:$HP$1,0),FALSE),"")</f>
        <v/>
      </c>
      <c r="CB11" s="47">
        <f>_xlfn.IFNA(VLOOKUP($A11,'B-LogEmaxOverpEC50'!$A:$HP,MATCH(CB$1,'B-LogEmaxOverpEC50'!$A$1:$HP$1,0),FALSE),"")</f>
        <v>5.0454933290018928</v>
      </c>
      <c r="CC11" s="47" t="str">
        <f>_xlfn.IFNA(VLOOKUP($A11,'I-LogEmaxOverpEC50'!$A:$HP,MATCH(CC$1,'I-LogEmaxOverpEC50'!$A$1:$HP$1,0),FALSE),"")</f>
        <v/>
      </c>
      <c r="CD11" s="47">
        <f>_xlfn.IFNA(VLOOKUP($A11,'I-LogEmaxOverpEC50'!$A:$HP,MATCH(CD$1,'I-LogEmaxOverpEC50'!$A$1:$HP$1,0),FALSE),"")</f>
        <v>4.2096299780818756</v>
      </c>
      <c r="CE11" s="47" t="str">
        <f>_xlfn.IFNA(VLOOKUP($A11,'I-LogEmaxOverpEC50'!$A:$HP,MATCH(CE$1,'I-LogEmaxOverpEC50'!$A$1:$HP$1,0),FALSE),"")</f>
        <v/>
      </c>
      <c r="CF11" s="47">
        <f>_xlfn.IFNA(VLOOKUP($A11,'I-LogEmaxOverpEC50'!$A:$HP,MATCH(CF$1,'I-LogEmaxOverpEC50'!$A$1:$HP$1,0),FALSE),"")</f>
        <v>3.8129642506666892</v>
      </c>
      <c r="CG11" s="105" t="str">
        <f>_xlfn.IFNA(VLOOKUP($A11,'B-LogEmaxOverpEC50'!$A:$HP,MATCH(CG$1,'B-LogEmaxOverpEC50'!$A$1:$HP$1,0),FALSE),"")</f>
        <v/>
      </c>
      <c r="CH11" s="47">
        <f>_xlfn.IFNA(VLOOKUP($A11,'B-LogEmaxOverpEC50'!$A:$HP,MATCH(CH$1,'B-LogEmaxOverpEC50'!$A$1:$HP$1,0),FALSE),"")</f>
        <v>5.0580103422549332</v>
      </c>
      <c r="CI11" s="47" t="str">
        <f>_xlfn.IFNA(VLOOKUP($A11,'B-LogEmaxOverpEC50'!$A:$HP,MATCH(CI$1,'B-LogEmaxOverpEC50'!$A$1:$HP$1,0),FALSE),"")</f>
        <v/>
      </c>
      <c r="CJ11" s="47">
        <f>_xlfn.IFNA(VLOOKUP($A11,'B-LogEmaxOverpEC50'!$A:$HP,MATCH(CJ$1,'B-LogEmaxOverpEC50'!$A$1:$HP$1,0),FALSE),"")</f>
        <v>4.4518854487769302</v>
      </c>
      <c r="CK11" s="47" t="str">
        <f>_xlfn.IFNA(VLOOKUP($A11,'I-LogEmaxOverpEC50'!$A:$HP,MATCH(CK$1,'I-LogEmaxOverpEC50'!$A$1:$HP$1,0),FALSE),"")</f>
        <v/>
      </c>
      <c r="CL11" s="47">
        <f>_xlfn.IFNA(VLOOKUP($A11,'I-LogEmaxOverpEC50'!$A:$HP,MATCH(CL$1,'I-LogEmaxOverpEC50'!$A$1:$HP$1,0),FALSE),"")</f>
        <v>3.9366177529257214</v>
      </c>
      <c r="CM11" s="47" t="str">
        <f>_xlfn.IFNA(VLOOKUP($A11,'I-LogEmaxOverpEC50'!$A:$HP,MATCH(CM$1,'I-LogEmaxOverpEC50'!$A$1:$HP$1,0),FALSE),"")</f>
        <v/>
      </c>
      <c r="CN11" s="47">
        <f>_xlfn.IFNA(VLOOKUP($A11,'I-LogEmaxOverpEC50'!$A:$HP,MATCH(CN$1,'I-LogEmaxOverpEC50'!$A$1:$HP$1,0),FALSE),"")</f>
        <v>3.727839265434743</v>
      </c>
      <c r="CO11" s="105" t="str">
        <f>_xlfn.IFNA(VLOOKUP($A11,'B-LogEmaxOverpEC50'!$A:$HP,MATCH(CO$1,'B-LogEmaxOverpEC50'!$A$1:$HP$1,0),FALSE),"")</f>
        <v/>
      </c>
      <c r="CP11" s="47">
        <f>_xlfn.IFNA(VLOOKUP($A11,'B-LogEmaxOverpEC50'!$A:$HP,MATCH(CP$1,'B-LogEmaxOverpEC50'!$A$1:$HP$1,0),FALSE),"")</f>
        <v>1</v>
      </c>
      <c r="CQ11" s="47" t="str">
        <f>_xlfn.IFNA(VLOOKUP($A11,'B-LogEmaxOverpEC50'!$A:$HP,MATCH(CQ$1,'B-LogEmaxOverpEC50'!$A$1:$HP$1,0),FALSE),"")</f>
        <v/>
      </c>
      <c r="CR11" s="47">
        <f>_xlfn.IFNA(VLOOKUP($A11,'B-LogEmaxOverpEC50'!$A:$HP,MATCH(CR$1,'B-LogEmaxOverpEC50'!$A$1:$HP$1,0),FALSE),"")</f>
        <v>0.85404967124461839</v>
      </c>
      <c r="CS11" s="47" t="str">
        <f>_xlfn.IFNA(VLOOKUP($A11,'I-LogEmaxOverpEC50'!$A:$HP,MATCH(CS$1,'I-LogEmaxOverpEC50'!$A$1:$HP$1,0),FALSE),"")</f>
        <v/>
      </c>
      <c r="CT11" s="47">
        <f>_xlfn.IFNA(VLOOKUP($A11,'I-LogEmaxOverpEC50'!$A:$HP,MATCH(CT$1,'I-LogEmaxOverpEC50'!$A$1:$HP$1,0),FALSE),"")</f>
        <v>1</v>
      </c>
      <c r="CU11" s="47" t="str">
        <f>_xlfn.IFNA(VLOOKUP($A11,'I-LogEmaxOverpEC50'!$A:$HP,MATCH(CU$1,'I-LogEmaxOverpEC50'!$A$1:$HP$1,0),FALSE),"")</f>
        <v/>
      </c>
      <c r="CV11" s="47">
        <f>_xlfn.IFNA(VLOOKUP($A11,'I-LogEmaxOverpEC50'!$A:$HP,MATCH(CV$1,'I-LogEmaxOverpEC50'!$A$1:$HP$1,0),FALSE),"")</f>
        <v>0.30030914843392853</v>
      </c>
      <c r="CW11" s="105" t="str">
        <f>_xlfn.IFNA(VLOOKUP($A11,'B-LogEmaxOverpEC50'!$A:$HP,MATCH(CW$1,'B-LogEmaxOverpEC50'!$A$1:$HP$1,0),FALSE),"")</f>
        <v/>
      </c>
      <c r="CX11" s="47">
        <f>_xlfn.IFNA(VLOOKUP($A11,'B-LogEmaxOverpEC50'!$A:$HP,MATCH(CX$1,'B-LogEmaxOverpEC50'!$A$1:$HP$1,0),FALSE),"")</f>
        <v>0.863054058997753</v>
      </c>
      <c r="CY11" s="47" t="str">
        <f>_xlfn.IFNA(VLOOKUP($A11,'B-LogEmaxOverpEC50'!$A:$HP,MATCH(CY$1,'B-LogEmaxOverpEC50'!$A$1:$HP$1,0),FALSE),"")</f>
        <v/>
      </c>
      <c r="CZ11" s="47">
        <f>_xlfn.IFNA(VLOOKUP($A11,'B-LogEmaxOverpEC50'!$A:$HP,MATCH(CZ$1,'B-LogEmaxOverpEC50'!$A$1:$HP$1,0),FALSE),"")</f>
        <v>0.4270248356223092</v>
      </c>
      <c r="DA11" s="47" t="str">
        <f>_xlfn.IFNA(VLOOKUP($A11,'I-LogEmaxOverpEC50'!$A:$HP,MATCH(DA$1,'I-LogEmaxOverpEC50'!$A$1:$HP$1,0),FALSE),"")</f>
        <v/>
      </c>
      <c r="DB11" s="47">
        <f>_xlfn.IFNA(VLOOKUP($A11,'I-LogEmaxOverpEC50'!$A:$HP,MATCH(DB$1,'I-LogEmaxOverpEC50'!$A$1:$HP$1,0),FALSE),"")</f>
        <v>0.51842535640213216</v>
      </c>
      <c r="DC11" s="47" t="str">
        <f>_xlfn.IFNA(VLOOKUP($A11,'I-LogEmaxOverpEC50'!$A:$HP,MATCH(DC$1,'I-LogEmaxOverpEC50'!$A$1:$HP$1,0),FALSE),"")</f>
        <v/>
      </c>
      <c r="DD11" s="47">
        <f>_xlfn.IFNA(VLOOKUP($A11,'I-LogEmaxOverpEC50'!$A:$HP,MATCH(DD$1,'I-LogEmaxOverpEC50'!$A$1:$HP$1,0),FALSE),"")</f>
        <v>0.15015457421696426</v>
      </c>
      <c r="DE11" s="37"/>
      <c r="DF11" s="37"/>
      <c r="DG11" s="37"/>
      <c r="DH11" s="37"/>
      <c r="DI11" s="37"/>
      <c r="DJ11" s="37"/>
      <c r="DK11" s="37"/>
      <c r="DL11" s="37"/>
      <c r="DM11" s="37"/>
    </row>
    <row r="12" spans="1:117" s="49" customFormat="1" x14ac:dyDescent="0.2">
      <c r="A12" s="29" t="s">
        <v>147</v>
      </c>
      <c r="B12" s="333" t="str">
        <f>VLOOKUP($A12,BI!$A:$Q,MATCH(B$1,BI!$A$1:$Q$1,0),FALSE)</f>
        <v/>
      </c>
      <c r="C12" s="373">
        <f>VLOOKUP($A12,BI!$A:$Q,MATCH(C$1,BI!$A$1:$Q$1,0),FALSE)</f>
        <v>1</v>
      </c>
      <c r="D12" s="373">
        <f>VLOOKUP($A12,BI!$A:$Q,MATCH(D$1,BI!$A$1:$Q$1,0),FALSE)</f>
        <v>1</v>
      </c>
      <c r="E12" s="373">
        <f>VLOOKUP($A12,BI!$A:$Q,MATCH(E$1,BI!$A$1:$Q$1,0),FALSE)</f>
        <v>1</v>
      </c>
      <c r="F12" s="373">
        <f>VLOOKUP($A12,BI!$A:$Q,MATCH(F$1,BI!$A$1:$Q$1,0),FALSE)</f>
        <v>1</v>
      </c>
      <c r="G12" s="373">
        <f>VLOOKUP($A12,BI!$A:$Q,MATCH(G$1,BI!$A$1:$Q$1,0),FALSE)</f>
        <v>1</v>
      </c>
      <c r="H12" s="373" t="str">
        <f>VLOOKUP($A12,BI!$A:$Q,MATCH(H$1,BI!$A$1:$Q$1,0),FALSE)</f>
        <v/>
      </c>
      <c r="I12" s="373" t="str">
        <f>VLOOKUP($A12,BI!$A:$Q,MATCH(I$1,BI!$A$1:$Q$1,0),FALSE)</f>
        <v/>
      </c>
      <c r="J12" s="373" t="str">
        <f>VLOOKUP($A12,BI!$A:$Q,MATCH(J$1,BI!$A$1:$Q$1,0),FALSE)</f>
        <v/>
      </c>
      <c r="K12" s="373" t="str">
        <f>VLOOKUP($A12,BI!$A:$Q,MATCH(K$1,BI!$A$1:$Q$1,0),FALSE)</f>
        <v/>
      </c>
      <c r="L12" s="373" t="str">
        <f>VLOOKUP($A12,BI!$A:$Q,MATCH(L$1,BI!$A$1:$Q$1,0),FALSE)</f>
        <v/>
      </c>
      <c r="M12" s="373" t="str">
        <f>VLOOKUP($A12,BI!$A:$Q,MATCH(M$1,BI!$A$1:$Q$1,0),FALSE)</f>
        <v/>
      </c>
      <c r="N12" s="49">
        <f t="shared" si="1"/>
        <v>5</v>
      </c>
      <c r="O12" s="49" t="str">
        <f>VLOOKUP($A12,BI!$A:$Q,MATCH(O$1,BI!$A$1:$Q$1,0),FALSE)</f>
        <v/>
      </c>
      <c r="P12" s="37">
        <f>VLOOKUP($A12,BI!$A:$Q,MATCH(P$1,BI!$A$1:$Q$1,0),FALSE)</f>
        <v>1</v>
      </c>
      <c r="Q12" s="37" t="str">
        <f>VLOOKUP($A12,BI!$A:$Q,MATCH(Q$1,BI!$A$1:$Q$1,0),FALSE)</f>
        <v/>
      </c>
      <c r="R12" s="37" t="str">
        <f>VLOOKUP($A12,BI!$A:$Q,MATCH(R$1,BI!$A$1:$Q$1,0),FALSE)</f>
        <v/>
      </c>
      <c r="S12" s="37">
        <f t="shared" si="0"/>
        <v>1</v>
      </c>
      <c r="T12" s="61" cm="1">
        <f t="array" ref="T12">IFERROR(IF(N12&gt;2,RSQ(IF($B12:$M12&lt;&gt;"",AC12:AN12,""),IF($B12:$M12&lt;&gt;"",AO12:AZ12,"")),""),"")</f>
        <v>1.1873689950363253E-2</v>
      </c>
      <c r="U12" s="66" cm="1">
        <f t="array" ref="U12">IFERROR(IF($N12&gt;2,RSQ(IF($B12:$M12&lt;&gt;"",BA12:BL12,""),IF($B12:$M12&lt;&gt;"",BM12:BX12,"")),""),"")</f>
        <v>1.1873689950363251E-2</v>
      </c>
      <c r="V12" s="61" t="str" cm="1">
        <f t="array" ref="V12">IFERROR(IF(AND($S12&gt;2,$N12&gt;2),RSQ(IF($B12:$M12&lt;&gt;"",AC12:AN12,""),IF($B12:$M12&lt;&gt;"",AO12:AZ12,"")),""),"")</f>
        <v/>
      </c>
      <c r="W12" s="61" cm="1">
        <f t="array" ref="W12">IFERROR(IF(COUNT(C12:G12)&gt;2,RSQ(IF($C12:$G12&lt;&gt;"",AD12:AH12,""),IF($C12:$G12&lt;&gt;"",AP12:AT12,"")),""),"")</f>
        <v>1.1873689950363253E-2</v>
      </c>
      <c r="X12" s="61" t="str" cm="1">
        <f t="array" ref="X12">IFERROR(IF(COUNT(H12:K12)&gt;2,RSQ(IF($H12:$K12&lt;&gt;"",AI12:AL12,""),IF($H12:$K12&lt;&gt;"",AU12:AX12,"")),""),"")</f>
        <v/>
      </c>
      <c r="Y12" s="61" t="str" cm="1">
        <f t="array" ref="Y12">IFERROR(IF($S12&gt;2,RSQ(IF($O12:$R12&lt;&gt;"",BY12:CB12,""),IF($O12:$R12&lt;&gt;"",CC12:CF12,"")),""),"")</f>
        <v/>
      </c>
      <c r="Z12" s="51" t="str" cm="1">
        <f t="array" ref="Z12">IFERROR(IF($S12&gt;2,RSQ(IF($O12:$R12&lt;&gt;"",CG12:CJ12,""),IF($O12:$R12&lt;&gt;"",CK12:CN12,"")),""),"")</f>
        <v/>
      </c>
      <c r="AA12" s="51" t="str" cm="1">
        <f t="array" ref="AA12">IFERROR(IF($S12&gt;2,RSQ(IF($O12:$R12&lt;&gt;"",CO12:CR12,""),IF($O12:$R12&lt;&gt;"",CS12:CV12,"")),""),"")</f>
        <v/>
      </c>
      <c r="AB12" s="186" t="str" cm="1">
        <f t="array" ref="AB12">IFERROR(IF($S12&gt;2,RSQ(IF($O12:$R12&lt;&gt;"",CW12:CZ12,""),IF($O12:$R12&lt;&gt;"",DA12:DD12,"")),""),"")</f>
        <v/>
      </c>
      <c r="AC12" s="44" t="str">
        <f>_xlfn.IFNA(VLOOKUP($A12,'B-LogEmaxOverpEC50'!$A:$BQ,MATCH(AC$1,'B-LogEmaxOverpEC50'!$A$1:$BQ$1,0),FALSE),"")</f>
        <v/>
      </c>
      <c r="AD12" s="46">
        <f>_xlfn.IFNA(VLOOKUP($A12,'B-LogEmaxOverpEC50'!$A:$BQ,MATCH(AD$1,'B-LogEmaxOverpEC50'!$A$1:$BQ$1,0),FALSE),"")</f>
        <v>6.5119330818841092</v>
      </c>
      <c r="AE12" s="46">
        <f>_xlfn.IFNA(VLOOKUP($A12,'B-LogEmaxOverpEC50'!$A:$BQ,MATCH(AE$1,'B-LogEmaxOverpEC50'!$A$1:$BQ$1,0),FALSE),"")</f>
        <v>6.5023629533087224</v>
      </c>
      <c r="AF12" s="46">
        <f>_xlfn.IFNA(VLOOKUP($A12,'B-LogEmaxOverpEC50'!$A:$BQ,MATCH(AF$1,'B-LogEmaxOverpEC50'!$A$1:$BQ$1,0),FALSE),"")</f>
        <v>7.2476095825654845</v>
      </c>
      <c r="AG12" s="46">
        <f>_xlfn.IFNA(VLOOKUP($A12,'B-LogEmaxOverpEC50'!$A:$BQ,MATCH(AG$1,'B-LogEmaxOverpEC50'!$A$1:$BQ$1,0),FALSE),"")</f>
        <v>7.7651500733504104</v>
      </c>
      <c r="AH12" s="46">
        <f>_xlfn.IFNA(VLOOKUP($A12,'B-LogEmaxOverpEC50'!$A:$BQ,MATCH(AH$1,'B-LogEmaxOverpEC50'!$A$1:$BQ$1,0),FALSE),"")</f>
        <v>8.1426856602007298</v>
      </c>
      <c r="AI12" s="45" t="str">
        <f>_xlfn.IFNA(VLOOKUP($A12,'B-LogEmaxOverpEC50'!$A:$BQ,MATCH(AI$1,'B-LogEmaxOverpEC50'!$A$1:$BQ$1,0),FALSE),"")</f>
        <v/>
      </c>
      <c r="AJ12" s="45" t="str">
        <f>_xlfn.IFNA(VLOOKUP($A12,'B-LogEmaxOverpEC50'!$A:$BQ,MATCH(AJ$1,'B-LogEmaxOverpEC50'!$A$1:$BQ$1,0),FALSE),"")</f>
        <v/>
      </c>
      <c r="AK12" s="45" t="str">
        <f>_xlfn.IFNA(VLOOKUP($A12,'B-LogEmaxOverpEC50'!$A:$BQ,MATCH(AK$1,'B-LogEmaxOverpEC50'!$A$1:$BQ$1,0),FALSE),"")</f>
        <v/>
      </c>
      <c r="AL12" s="46" t="str">
        <f>_xlfn.IFNA(VLOOKUP($A12,'B-LogEmaxOverpEC50'!$A:$BQ,MATCH(AL$1,'B-LogEmaxOverpEC50'!$A$1:$BQ$1,0),FALSE),"")</f>
        <v/>
      </c>
      <c r="AM12" s="45" t="str">
        <f>_xlfn.IFNA(VLOOKUP($A12,'B-LogEmaxOverpEC50'!$A:$BQ,MATCH(AM$1,'B-LogEmaxOverpEC50'!$A$1:$BQ$1,0),FALSE),"")</f>
        <v/>
      </c>
      <c r="AN12" s="45" t="str">
        <f>_xlfn.IFNA(VLOOKUP($A12,'B-LogEmaxOverpEC50'!$A:$BQ,MATCH(AN$1,'B-LogEmaxOverpEC50'!$A$1:$BQ$1,0),FALSE),"")</f>
        <v/>
      </c>
      <c r="AO12" s="47" t="str">
        <f>_xlfn.IFNA(VLOOKUP($A12,'I-LogEmaxOverpEC50'!$A:$BQ,MATCH(AO$1,'I-LogEmaxOverpEC50'!$A$1:$BQ$1,0),FALSE),"")</f>
        <v/>
      </c>
      <c r="AP12" s="47">
        <f>_xlfn.IFNA(VLOOKUP($A12,'I-LogEmaxOverpEC50'!$A:$BQ,MATCH(AP$1,'I-LogEmaxOverpEC50'!$A$1:$BQ$1,0),FALSE),"")</f>
        <v>7.7047111809730522</v>
      </c>
      <c r="AQ12" s="47">
        <f>_xlfn.IFNA(VLOOKUP($A12,'I-LogEmaxOverpEC50'!$A:$BQ,MATCH(AQ$1,'I-LogEmaxOverpEC50'!$A$1:$BQ$1,0),FALSE),"")</f>
        <v>7.7047111809730522</v>
      </c>
      <c r="AR12" s="47">
        <f>_xlfn.IFNA(VLOOKUP($A12,'I-LogEmaxOverpEC50'!$A:$BQ,MATCH(AR$1,'I-LogEmaxOverpEC50'!$A$1:$BQ$1,0),FALSE),"")</f>
        <v>7.6184799892329202</v>
      </c>
      <c r="AS12" s="47">
        <f>_xlfn.IFNA(VLOOKUP($A12,'I-LogEmaxOverpEC50'!$A:$BQ,MATCH(AS$1,'I-LogEmaxOverpEC50'!$A$1:$BQ$1,0),FALSE),"")</f>
        <v>7.6184799892329202</v>
      </c>
      <c r="AT12" s="47">
        <f>_xlfn.IFNA(VLOOKUP($A12,'I-LogEmaxOverpEC50'!$A:$BQ,MATCH(AT$1,'I-LogEmaxOverpEC50'!$A$1:$BQ$1,0),FALSE),"")</f>
        <v>7.7805788058748648</v>
      </c>
      <c r="AU12" s="47" t="str">
        <f>_xlfn.IFNA(VLOOKUP($A12,'I-LogEmaxOverpEC50'!$A:$BQ,MATCH(AU$1,'I-LogEmaxOverpEC50'!$A$1:$BQ$1,0),FALSE),"")</f>
        <v/>
      </c>
      <c r="AV12" s="47" t="str">
        <f>_xlfn.IFNA(VLOOKUP($A12,'I-LogEmaxOverpEC50'!$A:$BQ,MATCH(AV$1,'I-LogEmaxOverpEC50'!$A$1:$BQ$1,0),FALSE),"")</f>
        <v/>
      </c>
      <c r="AW12" s="47" t="str">
        <f>_xlfn.IFNA(VLOOKUP($A12,'I-LogEmaxOverpEC50'!$A:$BQ,MATCH(AW$1,'I-LogEmaxOverpEC50'!$A$1:$BQ$1,0),FALSE),"")</f>
        <v/>
      </c>
      <c r="AX12" s="47" t="str">
        <f>_xlfn.IFNA(VLOOKUP($A12,'I-LogEmaxOverpEC50'!$A:$BQ,MATCH(AX$1,'I-LogEmaxOverpEC50'!$A$1:$BQ$1,0),FALSE),"")</f>
        <v/>
      </c>
      <c r="AY12" s="47" t="str">
        <f>_xlfn.IFNA(VLOOKUP($A12,'I-LogEmaxOverpEC50'!$A:$BQ,MATCH(AY$1,'I-LogEmaxOverpEC50'!$A$1:$BQ$1,0),FALSE),"")</f>
        <v/>
      </c>
      <c r="AZ12" s="47" t="str">
        <f>_xlfn.IFNA(VLOOKUP($A12,'I-LogEmaxOverpEC50'!$A:$BQ,MATCH(AZ$1,'I-LogEmaxOverpEC50'!$A$1:$BQ$1,0),FALSE),"")</f>
        <v/>
      </c>
      <c r="BA12" s="44" t="str">
        <f>_xlfn.IFNA(VLOOKUP($A12,'B-LogEmaxOverpEC50'!$A:$BQ,MATCH(BA$1,'B-LogEmaxOverpEC50'!$A$1:$BQ$1,0),FALSE),"")</f>
        <v/>
      </c>
      <c r="BB12" s="41">
        <f>_xlfn.IFNA(VLOOKUP($A12,'B-LogEmaxOverpEC50'!$A:$BQ,MATCH(BB$1,'B-LogEmaxOverpEC50'!$A$1:$BQ$1,0),FALSE),"")</f>
        <v>5.8342962242593161E-3</v>
      </c>
      <c r="BC12" s="41">
        <f>_xlfn.IFNA(VLOOKUP($A12,'B-LogEmaxOverpEC50'!$A:$BQ,MATCH(BC$1,'B-LogEmaxOverpEC50'!$A$1:$BQ$1,0),FALSE),"")</f>
        <v>0</v>
      </c>
      <c r="BD12" s="41">
        <f>_xlfn.IFNA(VLOOKUP($A12,'B-LogEmaxOverpEC50'!$A:$BQ,MATCH(BD$1,'B-LogEmaxOverpEC50'!$A$1:$BQ$1,0),FALSE),"")</f>
        <v>0.45432927687065561</v>
      </c>
      <c r="BE12" s="41">
        <f>_xlfn.IFNA(VLOOKUP($A12,'B-LogEmaxOverpEC50'!$A:$BQ,MATCH(BE$1,'B-LogEmaxOverpEC50'!$A$1:$BQ$1,0),FALSE),"")</f>
        <v>0.76984066289879449</v>
      </c>
      <c r="BF12" s="41">
        <f>_xlfn.IFNA(VLOOKUP($A12,'B-LogEmaxOverpEC50'!$A:$BQ,MATCH(BF$1,'B-LogEmaxOverpEC50'!$A$1:$BQ$1,0),FALSE),"")</f>
        <v>1</v>
      </c>
      <c r="BG12" s="41" t="str">
        <f>_xlfn.IFNA(VLOOKUP($A12,'B-LogEmaxOverpEC50'!$A:$BQ,MATCH(BG$1,'B-LogEmaxOverpEC50'!$A$1:$BQ$1,0),FALSE),"")</f>
        <v/>
      </c>
      <c r="BH12" s="41" t="str">
        <f>_xlfn.IFNA(VLOOKUP($A12,'B-LogEmaxOverpEC50'!$A:$BQ,MATCH(BH$1,'B-LogEmaxOverpEC50'!$A$1:$BQ$1,0),FALSE),"")</f>
        <v/>
      </c>
      <c r="BI12" s="41" t="str">
        <f>_xlfn.IFNA(VLOOKUP($A12,'B-LogEmaxOverpEC50'!$A:$BQ,MATCH(BI$1,'B-LogEmaxOverpEC50'!$A$1:$BQ$1,0),FALSE),"")</f>
        <v/>
      </c>
      <c r="BJ12" s="41" t="str">
        <f>_xlfn.IFNA(VLOOKUP($A12,'B-LogEmaxOverpEC50'!$A:$BQ,MATCH(BJ$1,'B-LogEmaxOverpEC50'!$A$1:$BQ$1,0),FALSE),"")</f>
        <v/>
      </c>
      <c r="BK12" s="41" t="str">
        <f>_xlfn.IFNA(VLOOKUP($A12,'B-LogEmaxOverpEC50'!$A:$BQ,MATCH(BK$1,'B-LogEmaxOverpEC50'!$A$1:$BQ$1,0),FALSE),"")</f>
        <v/>
      </c>
      <c r="BL12" s="41" t="str">
        <f>_xlfn.IFNA(VLOOKUP($A12,'B-LogEmaxOverpEC50'!$A:$BQ,MATCH(BL$1,'B-LogEmaxOverpEC50'!$A$1:$BQ$1,0),FALSE),"")</f>
        <v/>
      </c>
      <c r="BM12" s="47" t="str">
        <f>_xlfn.IFNA(VLOOKUP($A12,'I-LogEmaxOverpEC50'!$A:$BQ,MATCH(BM$1,'I-LogEmaxOverpEC50'!$A$1:$BQ$1,0),FALSE),"")</f>
        <v/>
      </c>
      <c r="BN12" s="47">
        <f>_xlfn.IFNA(VLOOKUP($A12,'I-LogEmaxOverpEC50'!$A:$BQ,MATCH(BN$1,'I-LogEmaxOverpEC50'!$A$1:$BQ$1,0),FALSE),"")</f>
        <v>0.53196681830568537</v>
      </c>
      <c r="BO12" s="47">
        <f>_xlfn.IFNA(VLOOKUP($A12,'I-LogEmaxOverpEC50'!$A:$BQ,MATCH(BO$1,'I-LogEmaxOverpEC50'!$A$1:$BQ$1,0),FALSE),"")</f>
        <v>0.53196681830568537</v>
      </c>
      <c r="BP12" s="47">
        <f>_xlfn.IFNA(VLOOKUP($A12,'I-LogEmaxOverpEC50'!$A:$BQ,MATCH(BP$1,'I-LogEmaxOverpEC50'!$A$1:$BQ$1,0),FALSE),"")</f>
        <v>0</v>
      </c>
      <c r="BQ12" s="47">
        <f>_xlfn.IFNA(VLOOKUP($A12,'I-LogEmaxOverpEC50'!$A:$BQ,MATCH(BQ$1,'I-LogEmaxOverpEC50'!$A$1:$BQ$1,0),FALSE),"")</f>
        <v>0</v>
      </c>
      <c r="BR12" s="47">
        <f>_xlfn.IFNA(VLOOKUP($A12,'I-LogEmaxOverpEC50'!$A:$BQ,MATCH(BR$1,'I-LogEmaxOverpEC50'!$A$1:$BQ$1,0),FALSE),"")</f>
        <v>1</v>
      </c>
      <c r="BS12" s="47" t="str">
        <f>_xlfn.IFNA(VLOOKUP($A12,'I-LogEmaxOverpEC50'!$A:$BQ,MATCH(BS$1,'I-LogEmaxOverpEC50'!$A$1:$BQ$1,0),FALSE),"")</f>
        <v/>
      </c>
      <c r="BT12" s="47" t="str">
        <f>_xlfn.IFNA(VLOOKUP($A12,'I-LogEmaxOverpEC50'!$A:$BQ,MATCH(BT$1,'I-LogEmaxOverpEC50'!$A$1:$BQ$1,0),FALSE),"")</f>
        <v/>
      </c>
      <c r="BU12" s="47" t="str">
        <f>_xlfn.IFNA(VLOOKUP($A12,'I-LogEmaxOverpEC50'!$A:$BQ,MATCH(BU$1,'I-LogEmaxOverpEC50'!$A$1:$BQ$1,0),FALSE),"")</f>
        <v/>
      </c>
      <c r="BV12" s="47" t="str">
        <f>_xlfn.IFNA(VLOOKUP($A12,'I-LogEmaxOverpEC50'!$A:$BQ,MATCH(BV$1,'I-LogEmaxOverpEC50'!$A$1:$BQ$1,0),FALSE),"")</f>
        <v/>
      </c>
      <c r="BW12" s="47" t="str">
        <f>_xlfn.IFNA(VLOOKUP($A12,'I-LogEmaxOverpEC50'!$A:$BQ,MATCH(BW$1,'I-LogEmaxOverpEC50'!$A$1:$BQ$1,0),FALSE),"")</f>
        <v/>
      </c>
      <c r="BX12" s="47" t="str">
        <f>_xlfn.IFNA(VLOOKUP($A12,'I-LogEmaxOverpEC50'!$A:$BQ,MATCH(BX$1,'I-LogEmaxOverpEC50'!$A$1:$BQ$1,0),FALSE),"")</f>
        <v/>
      </c>
      <c r="BY12" s="105" t="str">
        <f>_xlfn.IFNA(VLOOKUP($A12,'B-LogEmaxOverpEC50'!$A:$HP,MATCH(BY$1,'B-LogEmaxOverpEC50'!$A$1:$HP$1,0),FALSE),"")</f>
        <v/>
      </c>
      <c r="BZ12" s="47">
        <f>_xlfn.IFNA(VLOOKUP($A12,'B-LogEmaxOverpEC50'!$A:$HP,MATCH(BZ$1,'B-LogEmaxOverpEC50'!$A$1:$HP$1,0),FALSE),"")</f>
        <v>8.1426856602007298</v>
      </c>
      <c r="CA12" s="47" t="str">
        <f>_xlfn.IFNA(VLOOKUP($A12,'B-LogEmaxOverpEC50'!$A:$HP,MATCH(CA$1,'B-LogEmaxOverpEC50'!$A$1:$HP$1,0),FALSE),"")</f>
        <v/>
      </c>
      <c r="CB12" s="47" t="str">
        <f>_xlfn.IFNA(VLOOKUP($A12,'B-LogEmaxOverpEC50'!$A:$HP,MATCH(CB$1,'B-LogEmaxOverpEC50'!$A$1:$HP$1,0),FALSE),"")</f>
        <v/>
      </c>
      <c r="CC12" s="47" t="str">
        <f>_xlfn.IFNA(VLOOKUP($A12,'I-LogEmaxOverpEC50'!$A:$HP,MATCH(CC$1,'I-LogEmaxOverpEC50'!$A$1:$HP$1,0),FALSE),"")</f>
        <v/>
      </c>
      <c r="CD12" s="47">
        <f>_xlfn.IFNA(VLOOKUP($A12,'I-LogEmaxOverpEC50'!$A:$HP,MATCH(CD$1,'I-LogEmaxOverpEC50'!$A$1:$HP$1,0),FALSE),"")</f>
        <v>7.7805788058748648</v>
      </c>
      <c r="CE12" s="47" t="str">
        <f>_xlfn.IFNA(VLOOKUP($A12,'I-LogEmaxOverpEC50'!$A:$HP,MATCH(CE$1,'I-LogEmaxOverpEC50'!$A$1:$HP$1,0),FALSE),"")</f>
        <v/>
      </c>
      <c r="CF12" s="47" t="str">
        <f>_xlfn.IFNA(VLOOKUP($A12,'I-LogEmaxOverpEC50'!$A:$HP,MATCH(CF$1,'I-LogEmaxOverpEC50'!$A$1:$HP$1,0),FALSE),"")</f>
        <v/>
      </c>
      <c r="CG12" s="105" t="str">
        <f>_xlfn.IFNA(VLOOKUP($A12,'B-LogEmaxOverpEC50'!$A:$HP,MATCH(CG$1,'B-LogEmaxOverpEC50'!$A$1:$HP$1,0),FALSE),"")</f>
        <v/>
      </c>
      <c r="CH12" s="47">
        <f>_xlfn.IFNA(VLOOKUP($A12,'B-LogEmaxOverpEC50'!$A:$HP,MATCH(CH$1,'B-LogEmaxOverpEC50'!$A$1:$HP$1,0),FALSE),"")</f>
        <v>7.2339482702618909</v>
      </c>
      <c r="CI12" s="47" t="str">
        <f>_xlfn.IFNA(VLOOKUP($A12,'B-LogEmaxOverpEC50'!$A:$HP,MATCH(CI$1,'B-LogEmaxOverpEC50'!$A$1:$HP$1,0),FALSE),"")</f>
        <v/>
      </c>
      <c r="CJ12" s="47" t="str">
        <f>_xlfn.IFNA(VLOOKUP($A12,'B-LogEmaxOverpEC50'!$A:$HP,MATCH(CJ$1,'B-LogEmaxOverpEC50'!$A$1:$HP$1,0),FALSE),"")</f>
        <v/>
      </c>
      <c r="CK12" s="47" t="str">
        <f>_xlfn.IFNA(VLOOKUP($A12,'I-LogEmaxOverpEC50'!$A:$HP,MATCH(CK$1,'I-LogEmaxOverpEC50'!$A$1:$HP$1,0),FALSE),"")</f>
        <v/>
      </c>
      <c r="CL12" s="47">
        <f>_xlfn.IFNA(VLOOKUP($A12,'I-LogEmaxOverpEC50'!$A:$HP,MATCH(CL$1,'I-LogEmaxOverpEC50'!$A$1:$HP$1,0),FALSE),"")</f>
        <v>7.6853922292573618</v>
      </c>
      <c r="CM12" s="47" t="str">
        <f>_xlfn.IFNA(VLOOKUP($A12,'I-LogEmaxOverpEC50'!$A:$HP,MATCH(CM$1,'I-LogEmaxOverpEC50'!$A$1:$HP$1,0),FALSE),"")</f>
        <v/>
      </c>
      <c r="CN12" s="47" t="str">
        <f>_xlfn.IFNA(VLOOKUP($A12,'I-LogEmaxOverpEC50'!$A:$HP,MATCH(CN$1,'I-LogEmaxOverpEC50'!$A$1:$HP$1,0),FALSE),"")</f>
        <v/>
      </c>
      <c r="CO12" s="105" t="str">
        <f>_xlfn.IFNA(VLOOKUP($A12,'B-LogEmaxOverpEC50'!$A:$HP,MATCH(CO$1,'B-LogEmaxOverpEC50'!$A$1:$HP$1,0),FALSE),"")</f>
        <v/>
      </c>
      <c r="CP12" s="47">
        <f>_xlfn.IFNA(VLOOKUP($A12,'B-LogEmaxOverpEC50'!$A:$HP,MATCH(CP$1,'B-LogEmaxOverpEC50'!$A$1:$HP$1,0),FALSE),"")</f>
        <v>1</v>
      </c>
      <c r="CQ12" s="47" t="str">
        <f>_xlfn.IFNA(VLOOKUP($A12,'B-LogEmaxOverpEC50'!$A:$HP,MATCH(CQ$1,'B-LogEmaxOverpEC50'!$A$1:$HP$1,0),FALSE),"")</f>
        <v/>
      </c>
      <c r="CR12" s="47" t="str">
        <f>_xlfn.IFNA(VLOOKUP($A12,'B-LogEmaxOverpEC50'!$A:$HP,MATCH(CR$1,'B-LogEmaxOverpEC50'!$A$1:$HP$1,0),FALSE),"")</f>
        <v/>
      </c>
      <c r="CS12" s="47" t="str">
        <f>_xlfn.IFNA(VLOOKUP($A12,'I-LogEmaxOverpEC50'!$A:$HP,MATCH(CS$1,'I-LogEmaxOverpEC50'!$A$1:$HP$1,0),FALSE),"")</f>
        <v/>
      </c>
      <c r="CT12" s="47">
        <f>_xlfn.IFNA(VLOOKUP($A12,'I-LogEmaxOverpEC50'!$A:$HP,MATCH(CT$1,'I-LogEmaxOverpEC50'!$A$1:$HP$1,0),FALSE),"")</f>
        <v>1</v>
      </c>
      <c r="CU12" s="47" t="str">
        <f>_xlfn.IFNA(VLOOKUP($A12,'I-LogEmaxOverpEC50'!$A:$HP,MATCH(CU$1,'I-LogEmaxOverpEC50'!$A$1:$HP$1,0),FALSE),"")</f>
        <v/>
      </c>
      <c r="CV12" s="47" t="str">
        <f>_xlfn.IFNA(VLOOKUP($A12,'I-LogEmaxOverpEC50'!$A:$HP,MATCH(CV$1,'I-LogEmaxOverpEC50'!$A$1:$HP$1,0),FALSE),"")</f>
        <v/>
      </c>
      <c r="CW12" s="105" t="str">
        <f>_xlfn.IFNA(VLOOKUP($A12,'B-LogEmaxOverpEC50'!$A:$HP,MATCH(CW$1,'B-LogEmaxOverpEC50'!$A$1:$HP$1,0),FALSE),"")</f>
        <v/>
      </c>
      <c r="CX12" s="47">
        <f>_xlfn.IFNA(VLOOKUP($A12,'B-LogEmaxOverpEC50'!$A:$HP,MATCH(CX$1,'B-LogEmaxOverpEC50'!$A$1:$HP$1,0),FALSE),"")</f>
        <v>0.44600084719874183</v>
      </c>
      <c r="CY12" s="47" t="str">
        <f>_xlfn.IFNA(VLOOKUP($A12,'B-LogEmaxOverpEC50'!$A:$HP,MATCH(CY$1,'B-LogEmaxOverpEC50'!$A$1:$HP$1,0),FALSE),"")</f>
        <v/>
      </c>
      <c r="CZ12" s="47" t="str">
        <f>_xlfn.IFNA(VLOOKUP($A12,'B-LogEmaxOverpEC50'!$A:$HP,MATCH(CZ$1,'B-LogEmaxOverpEC50'!$A$1:$HP$1,0),FALSE),"")</f>
        <v/>
      </c>
      <c r="DA12" s="47" t="str">
        <f>_xlfn.IFNA(VLOOKUP($A12,'I-LogEmaxOverpEC50'!$A:$HP,MATCH(DA$1,'I-LogEmaxOverpEC50'!$A$1:$HP$1,0),FALSE),"")</f>
        <v/>
      </c>
      <c r="DB12" s="47">
        <f>_xlfn.IFNA(VLOOKUP($A12,'I-LogEmaxOverpEC50'!$A:$HP,MATCH(DB$1,'I-LogEmaxOverpEC50'!$A$1:$HP$1,0),FALSE),"")</f>
        <v>0.41278672732227417</v>
      </c>
      <c r="DC12" s="47" t="str">
        <f>_xlfn.IFNA(VLOOKUP($A12,'I-LogEmaxOverpEC50'!$A:$HP,MATCH(DC$1,'I-LogEmaxOverpEC50'!$A$1:$HP$1,0),FALSE),"")</f>
        <v/>
      </c>
      <c r="DD12" s="47" t="str">
        <f>_xlfn.IFNA(VLOOKUP($A12,'I-LogEmaxOverpEC50'!$A:$HP,MATCH(DD$1,'I-LogEmaxOverpEC50'!$A$1:$HP$1,0),FALSE),"")</f>
        <v/>
      </c>
      <c r="DE12" s="37"/>
      <c r="DF12" s="37"/>
      <c r="DG12" s="37"/>
      <c r="DH12" s="37"/>
      <c r="DI12" s="37"/>
      <c r="DJ12" s="37"/>
      <c r="DK12" s="37"/>
      <c r="DL12" s="37"/>
      <c r="DM12" s="37"/>
    </row>
    <row r="13" spans="1:117" s="49" customFormat="1" x14ac:dyDescent="0.2">
      <c r="A13" s="29" t="s">
        <v>58</v>
      </c>
      <c r="B13" s="333" t="str">
        <f>VLOOKUP($A13,BI!$A:$Q,MATCH(B$1,BI!$A$1:$Q$1,0),FALSE)</f>
        <v/>
      </c>
      <c r="C13" s="373">
        <f>VLOOKUP($A13,BI!$A:$Q,MATCH(C$1,BI!$A$1:$Q$1,0),FALSE)</f>
        <v>1</v>
      </c>
      <c r="D13" s="373">
        <f>VLOOKUP($A13,BI!$A:$Q,MATCH(D$1,BI!$A$1:$Q$1,0),FALSE)</f>
        <v>1</v>
      </c>
      <c r="E13" s="373">
        <f>VLOOKUP($A13,BI!$A:$Q,MATCH(E$1,BI!$A$1:$Q$1,0),FALSE)</f>
        <v>1</v>
      </c>
      <c r="F13" s="373">
        <f>VLOOKUP($A13,BI!$A:$Q,MATCH(F$1,BI!$A$1:$Q$1,0),FALSE)</f>
        <v>1</v>
      </c>
      <c r="G13" s="373">
        <f>VLOOKUP($A13,BI!$A:$Q,MATCH(G$1,BI!$A$1:$Q$1,0),FALSE)</f>
        <v>1</v>
      </c>
      <c r="H13" s="373" t="str">
        <f>VLOOKUP($A13,BI!$A:$Q,MATCH(H$1,BI!$A$1:$Q$1,0),FALSE)</f>
        <v/>
      </c>
      <c r="I13" s="373" t="str">
        <f>VLOOKUP($A13,BI!$A:$Q,MATCH(I$1,BI!$A$1:$Q$1,0),FALSE)</f>
        <v/>
      </c>
      <c r="J13" s="373" t="str">
        <f>VLOOKUP($A13,BI!$A:$Q,MATCH(J$1,BI!$A$1:$Q$1,0),FALSE)</f>
        <v/>
      </c>
      <c r="K13" s="373" t="str">
        <f>VLOOKUP($A13,BI!$A:$Q,MATCH(K$1,BI!$A$1:$Q$1,0),FALSE)</f>
        <v/>
      </c>
      <c r="L13" s="373" t="str">
        <f>VLOOKUP($A13,BI!$A:$Q,MATCH(L$1,BI!$A$1:$Q$1,0),FALSE)</f>
        <v/>
      </c>
      <c r="M13" s="373" t="str">
        <f>VLOOKUP($A13,BI!$A:$Q,MATCH(M$1,BI!$A$1:$Q$1,0),FALSE)</f>
        <v/>
      </c>
      <c r="N13" s="49">
        <f t="shared" si="1"/>
        <v>5</v>
      </c>
      <c r="O13" s="49" t="str">
        <f>VLOOKUP($A13,BI!$A:$Q,MATCH(O$1,BI!$A$1:$Q$1,0),FALSE)</f>
        <v/>
      </c>
      <c r="P13" s="37">
        <f>VLOOKUP($A13,BI!$A:$Q,MATCH(P$1,BI!$A$1:$Q$1,0),FALSE)</f>
        <v>1</v>
      </c>
      <c r="Q13" s="37">
        <f>VLOOKUP($A13,BI!$A:$Q,MATCH(Q$1,BI!$A$1:$Q$1,0),FALSE)</f>
        <v>1</v>
      </c>
      <c r="R13" s="37" t="str">
        <f>VLOOKUP($A13,BI!$A:$Q,MATCH(R$1,BI!$A$1:$Q$1,0),FALSE)</f>
        <v/>
      </c>
      <c r="S13" s="37">
        <f t="shared" si="0"/>
        <v>2</v>
      </c>
      <c r="T13" s="61" cm="1">
        <f t="array" ref="T13">IFERROR(IF(N13&gt;2,RSQ(IF($B13:$M13&lt;&gt;"",AC13:AN13,""),IF($B13:$M13&lt;&gt;"",AO13:AZ13,"")),""),"")</f>
        <v>7.1588131485739032E-3</v>
      </c>
      <c r="U13" s="66" cm="1">
        <f t="array" ref="U13">IFERROR(IF($N13&gt;2,RSQ(IF($B13:$M13&lt;&gt;"",BA13:BL13,""),IF($B13:$M13&lt;&gt;"",BM13:BX13,"")),""),"")</f>
        <v>7.1588131485739266E-3</v>
      </c>
      <c r="V13" s="61" t="str" cm="1">
        <f t="array" ref="V13">IFERROR(IF(AND($S13&gt;2,$N13&gt;2),RSQ(IF($B13:$M13&lt;&gt;"",AC13:AN13,""),IF($B13:$M13&lt;&gt;"",AO13:AZ13,"")),""),"")</f>
        <v/>
      </c>
      <c r="W13" s="61" cm="1">
        <f t="array" ref="W13">IFERROR(IF(COUNT(C13:G13)&gt;2,RSQ(IF($C13:$G13&lt;&gt;"",AD13:AH13,""),IF($C13:$G13&lt;&gt;"",AP13:AT13,"")),""),"")</f>
        <v>7.1588131485739032E-3</v>
      </c>
      <c r="X13" s="61" t="str" cm="1">
        <f t="array" ref="X13">IFERROR(IF(COUNT(H13:K13)&gt;2,RSQ(IF($H13:$K13&lt;&gt;"",AI13:AL13,""),IF($H13:$K13&lt;&gt;"",AU13:AX13,"")),""),"")</f>
        <v/>
      </c>
      <c r="Y13" s="61" t="str" cm="1">
        <f t="array" ref="Y13">IFERROR(IF($S13&gt;2,RSQ(IF($O13:$R13&lt;&gt;"",BY13:CB13,""),IF($O13:$R13&lt;&gt;"",CC13:CF13,"")),""),"")</f>
        <v/>
      </c>
      <c r="Z13" s="51" t="str" cm="1">
        <f t="array" ref="Z13">IFERROR(IF($S13&gt;2,RSQ(IF($O13:$R13&lt;&gt;"",CG13:CJ13,""),IF($O13:$R13&lt;&gt;"",CK13:CN13,"")),""),"")</f>
        <v/>
      </c>
      <c r="AA13" s="51" t="str" cm="1">
        <f t="array" ref="AA13">IFERROR(IF($S13&gt;2,RSQ(IF($O13:$R13&lt;&gt;"",CO13:CR13,""),IF($O13:$R13&lt;&gt;"",CS13:CV13,"")),""),"")</f>
        <v/>
      </c>
      <c r="AB13" s="186" t="str" cm="1">
        <f t="array" ref="AB13">IFERROR(IF($S13&gt;2,RSQ(IF($O13:$R13&lt;&gt;"",CW13:CZ13,""),IF($O13:$R13&lt;&gt;"",DA13:DD13,"")),""),"")</f>
        <v/>
      </c>
      <c r="AC13" s="44" t="str">
        <f>_xlfn.IFNA(VLOOKUP($A13,'B-LogEmaxOverpEC50'!$A:$BQ,MATCH(AC$1,'B-LogEmaxOverpEC50'!$A$1:$BQ$1,0),FALSE),"")</f>
        <v/>
      </c>
      <c r="AD13" s="46">
        <f>_xlfn.IFNA(VLOOKUP($A13,'B-LogEmaxOverpEC50'!$A:$BQ,MATCH(AD$1,'B-LogEmaxOverpEC50'!$A$1:$BQ$1,0),FALSE),"")</f>
        <v>8.5116393549606517</v>
      </c>
      <c r="AE13" s="46">
        <f>_xlfn.IFNA(VLOOKUP($A13,'B-LogEmaxOverpEC50'!$A:$BQ,MATCH(AE$1,'B-LogEmaxOverpEC50'!$A$1:$BQ$1,0),FALSE),"")</f>
        <v>8.5642652893556068</v>
      </c>
      <c r="AF13" s="46">
        <f>_xlfn.IFNA(VLOOKUP($A13,'B-LogEmaxOverpEC50'!$A:$BQ,MATCH(AF$1,'B-LogEmaxOverpEC50'!$A$1:$BQ$1,0),FALSE),"")</f>
        <v>9.2724381722060478</v>
      </c>
      <c r="AG13" s="46">
        <f>_xlfn.IFNA(VLOOKUP($A13,'B-LogEmaxOverpEC50'!$A:$BQ,MATCH(AG$1,'B-LogEmaxOverpEC50'!$A$1:$BQ$1,0),FALSE),"")</f>
        <v>9.6281377444115286</v>
      </c>
      <c r="AH13" s="46">
        <f>_xlfn.IFNA(VLOOKUP($A13,'B-LogEmaxOverpEC50'!$A:$BQ,MATCH(AH$1,'B-LogEmaxOverpEC50'!$A$1:$BQ$1,0),FALSE),"")</f>
        <v>9.9285188402314226</v>
      </c>
      <c r="AI13" s="45" t="str">
        <f>_xlfn.IFNA(VLOOKUP($A13,'B-LogEmaxOverpEC50'!$A:$BQ,MATCH(AI$1,'B-LogEmaxOverpEC50'!$A$1:$BQ$1,0),FALSE),"")</f>
        <v/>
      </c>
      <c r="AJ13" s="45" t="str">
        <f>_xlfn.IFNA(VLOOKUP($A13,'B-LogEmaxOverpEC50'!$A:$BQ,MATCH(AJ$1,'B-LogEmaxOverpEC50'!$A$1:$BQ$1,0),FALSE),"")</f>
        <v/>
      </c>
      <c r="AK13" s="45" t="str">
        <f>_xlfn.IFNA(VLOOKUP($A13,'B-LogEmaxOverpEC50'!$A:$BQ,MATCH(AK$1,'B-LogEmaxOverpEC50'!$A$1:$BQ$1,0),FALSE),"")</f>
        <v/>
      </c>
      <c r="AL13" s="46" t="str">
        <f>_xlfn.IFNA(VLOOKUP($A13,'B-LogEmaxOverpEC50'!$A:$BQ,MATCH(AL$1,'B-LogEmaxOverpEC50'!$A$1:$BQ$1,0),FALSE),"")</f>
        <v/>
      </c>
      <c r="AM13" s="45" t="str">
        <f>_xlfn.IFNA(VLOOKUP($A13,'B-LogEmaxOverpEC50'!$A:$BQ,MATCH(AM$1,'B-LogEmaxOverpEC50'!$A$1:$BQ$1,0),FALSE),"")</f>
        <v/>
      </c>
      <c r="AN13" s="45" t="str">
        <f>_xlfn.IFNA(VLOOKUP($A13,'B-LogEmaxOverpEC50'!$A:$BQ,MATCH(AN$1,'B-LogEmaxOverpEC50'!$A$1:$BQ$1,0),FALSE),"")</f>
        <v/>
      </c>
      <c r="AO13" s="47" t="str">
        <f>_xlfn.IFNA(VLOOKUP($A13,'I-LogEmaxOverpEC50'!$A:$BQ,MATCH(AO$1,'I-LogEmaxOverpEC50'!$A$1:$BQ$1,0),FALSE),"")</f>
        <v/>
      </c>
      <c r="AP13" s="47">
        <f>_xlfn.IFNA(VLOOKUP($A13,'I-LogEmaxOverpEC50'!$A:$BQ,MATCH(AP$1,'I-LogEmaxOverpEC50'!$A$1:$BQ$1,0),FALSE),"")</f>
        <v>6.9113543169145686</v>
      </c>
      <c r="AQ13" s="47">
        <f>_xlfn.IFNA(VLOOKUP($A13,'I-LogEmaxOverpEC50'!$A:$BQ,MATCH(AQ$1,'I-LogEmaxOverpEC50'!$A$1:$BQ$1,0),FALSE),"")</f>
        <v>6.9113543169145686</v>
      </c>
      <c r="AR13" s="47">
        <f>_xlfn.IFNA(VLOOKUP($A13,'I-LogEmaxOverpEC50'!$A:$BQ,MATCH(AR$1,'I-LogEmaxOverpEC50'!$A$1:$BQ$1,0),FALSE),"")</f>
        <v>6.4727180595100196</v>
      </c>
      <c r="AS13" s="47">
        <f>_xlfn.IFNA(VLOOKUP($A13,'I-LogEmaxOverpEC50'!$A:$BQ,MATCH(AS$1,'I-LogEmaxOverpEC50'!$A$1:$BQ$1,0),FALSE),"")</f>
        <v>6.4727180595100196</v>
      </c>
      <c r="AT13" s="47">
        <f>_xlfn.IFNA(VLOOKUP($A13,'I-LogEmaxOverpEC50'!$A:$BQ,MATCH(AT$1,'I-LogEmaxOverpEC50'!$A$1:$BQ$1,0),FALSE),"")</f>
        <v>7.3303156989555163</v>
      </c>
      <c r="AU13" s="47" t="str">
        <f>_xlfn.IFNA(VLOOKUP($A13,'I-LogEmaxOverpEC50'!$A:$BQ,MATCH(AU$1,'I-LogEmaxOverpEC50'!$A$1:$BQ$1,0),FALSE),"")</f>
        <v/>
      </c>
      <c r="AV13" s="47" t="str">
        <f>_xlfn.IFNA(VLOOKUP($A13,'I-LogEmaxOverpEC50'!$A:$BQ,MATCH(AV$1,'I-LogEmaxOverpEC50'!$A$1:$BQ$1,0),FALSE),"")</f>
        <v/>
      </c>
      <c r="AW13" s="47" t="str">
        <f>_xlfn.IFNA(VLOOKUP($A13,'I-LogEmaxOverpEC50'!$A:$BQ,MATCH(AW$1,'I-LogEmaxOverpEC50'!$A$1:$BQ$1,0),FALSE),"")</f>
        <v/>
      </c>
      <c r="AX13" s="47" t="str">
        <f>_xlfn.IFNA(VLOOKUP($A13,'I-LogEmaxOverpEC50'!$A:$BQ,MATCH(AX$1,'I-LogEmaxOverpEC50'!$A$1:$BQ$1,0),FALSE),"")</f>
        <v/>
      </c>
      <c r="AY13" s="47" t="str">
        <f>_xlfn.IFNA(VLOOKUP($A13,'I-LogEmaxOverpEC50'!$A:$BQ,MATCH(AY$1,'I-LogEmaxOverpEC50'!$A$1:$BQ$1,0),FALSE),"")</f>
        <v/>
      </c>
      <c r="AZ13" s="47" t="str">
        <f>_xlfn.IFNA(VLOOKUP($A13,'I-LogEmaxOverpEC50'!$A:$BQ,MATCH(AZ$1,'I-LogEmaxOverpEC50'!$A$1:$BQ$1,0),FALSE),"")</f>
        <v/>
      </c>
      <c r="BA13" s="44" t="str">
        <f>_xlfn.IFNA(VLOOKUP($A13,'B-LogEmaxOverpEC50'!$A:$BQ,MATCH(BA$1,'B-LogEmaxOverpEC50'!$A$1:$BQ$1,0),FALSE),"")</f>
        <v/>
      </c>
      <c r="BB13" s="41">
        <f>_xlfn.IFNA(VLOOKUP($A13,'B-LogEmaxOverpEC50'!$A:$BQ,MATCH(BB$1,'B-LogEmaxOverpEC50'!$A$1:$BQ$1,0),FALSE),"")</f>
        <v>0</v>
      </c>
      <c r="BC13" s="41">
        <f>_xlfn.IFNA(VLOOKUP($A13,'B-LogEmaxOverpEC50'!$A:$BQ,MATCH(BC$1,'B-LogEmaxOverpEC50'!$A$1:$BQ$1,0),FALSE),"")</f>
        <v>3.7142138722474412E-2</v>
      </c>
      <c r="BD13" s="41">
        <f>_xlfn.IFNA(VLOOKUP($A13,'B-LogEmaxOverpEC50'!$A:$BQ,MATCH(BD$1,'B-LogEmaxOverpEC50'!$A$1:$BQ$1,0),FALSE),"")</f>
        <v>0.53695379540342814</v>
      </c>
      <c r="BE13" s="41">
        <f>_xlfn.IFNA(VLOOKUP($A13,'B-LogEmaxOverpEC50'!$A:$BQ,MATCH(BE$1,'B-LogEmaxOverpEC50'!$A$1:$BQ$1,0),FALSE),"")</f>
        <v>0.78799813326220181</v>
      </c>
      <c r="BF13" s="41">
        <f>_xlfn.IFNA(VLOOKUP($A13,'B-LogEmaxOverpEC50'!$A:$BQ,MATCH(BF$1,'B-LogEmaxOverpEC50'!$A$1:$BQ$1,0),FALSE),"")</f>
        <v>1</v>
      </c>
      <c r="BG13" s="41" t="str">
        <f>_xlfn.IFNA(VLOOKUP($A13,'B-LogEmaxOverpEC50'!$A:$BQ,MATCH(BG$1,'B-LogEmaxOverpEC50'!$A$1:$BQ$1,0),FALSE),"")</f>
        <v/>
      </c>
      <c r="BH13" s="41" t="str">
        <f>_xlfn.IFNA(VLOOKUP($A13,'B-LogEmaxOverpEC50'!$A:$BQ,MATCH(BH$1,'B-LogEmaxOverpEC50'!$A$1:$BQ$1,0),FALSE),"")</f>
        <v/>
      </c>
      <c r="BI13" s="41" t="str">
        <f>_xlfn.IFNA(VLOOKUP($A13,'B-LogEmaxOverpEC50'!$A:$BQ,MATCH(BI$1,'B-LogEmaxOverpEC50'!$A$1:$BQ$1,0),FALSE),"")</f>
        <v/>
      </c>
      <c r="BJ13" s="41" t="str">
        <f>_xlfn.IFNA(VLOOKUP($A13,'B-LogEmaxOverpEC50'!$A:$BQ,MATCH(BJ$1,'B-LogEmaxOverpEC50'!$A$1:$BQ$1,0),FALSE),"")</f>
        <v/>
      </c>
      <c r="BK13" s="41" t="str">
        <f>_xlfn.IFNA(VLOOKUP($A13,'B-LogEmaxOverpEC50'!$A:$BQ,MATCH(BK$1,'B-LogEmaxOverpEC50'!$A$1:$BQ$1,0),FALSE),"")</f>
        <v/>
      </c>
      <c r="BL13" s="41" t="str">
        <f>_xlfn.IFNA(VLOOKUP($A13,'B-LogEmaxOverpEC50'!$A:$BQ,MATCH(BL$1,'B-LogEmaxOverpEC50'!$A$1:$BQ$1,0),FALSE),"")</f>
        <v/>
      </c>
      <c r="BM13" s="47" t="str">
        <f>_xlfn.IFNA(VLOOKUP($A13,'I-LogEmaxOverpEC50'!$A:$BQ,MATCH(BM$1,'I-LogEmaxOverpEC50'!$A$1:$BQ$1,0),FALSE),"")</f>
        <v/>
      </c>
      <c r="BN13" s="47">
        <f>_xlfn.IFNA(VLOOKUP($A13,'I-LogEmaxOverpEC50'!$A:$BQ,MATCH(BN$1,'I-LogEmaxOverpEC50'!$A$1:$BQ$1,0),FALSE),"")</f>
        <v>0.51147092439312369</v>
      </c>
      <c r="BO13" s="47">
        <f>_xlfn.IFNA(VLOOKUP($A13,'I-LogEmaxOverpEC50'!$A:$BQ,MATCH(BO$1,'I-LogEmaxOverpEC50'!$A$1:$BQ$1,0),FALSE),"")</f>
        <v>0.51147092439312369</v>
      </c>
      <c r="BP13" s="47">
        <f>_xlfn.IFNA(VLOOKUP($A13,'I-LogEmaxOverpEC50'!$A:$BQ,MATCH(BP$1,'I-LogEmaxOverpEC50'!$A$1:$BQ$1,0),FALSE),"")</f>
        <v>0</v>
      </c>
      <c r="BQ13" s="47">
        <f>_xlfn.IFNA(VLOOKUP($A13,'I-LogEmaxOverpEC50'!$A:$BQ,MATCH(BQ$1,'I-LogEmaxOverpEC50'!$A$1:$BQ$1,0),FALSE),"")</f>
        <v>0</v>
      </c>
      <c r="BR13" s="47">
        <f>_xlfn.IFNA(VLOOKUP($A13,'I-LogEmaxOverpEC50'!$A:$BQ,MATCH(BR$1,'I-LogEmaxOverpEC50'!$A$1:$BQ$1,0),FALSE),"")</f>
        <v>1</v>
      </c>
      <c r="BS13" s="47" t="str">
        <f>_xlfn.IFNA(VLOOKUP($A13,'I-LogEmaxOverpEC50'!$A:$BQ,MATCH(BS$1,'I-LogEmaxOverpEC50'!$A$1:$BQ$1,0),FALSE),"")</f>
        <v/>
      </c>
      <c r="BT13" s="47" t="str">
        <f>_xlfn.IFNA(VLOOKUP($A13,'I-LogEmaxOverpEC50'!$A:$BQ,MATCH(BT$1,'I-LogEmaxOverpEC50'!$A$1:$BQ$1,0),FALSE),"")</f>
        <v/>
      </c>
      <c r="BU13" s="47" t="str">
        <f>_xlfn.IFNA(VLOOKUP($A13,'I-LogEmaxOverpEC50'!$A:$BQ,MATCH(BU$1,'I-LogEmaxOverpEC50'!$A$1:$BQ$1,0),FALSE),"")</f>
        <v/>
      </c>
      <c r="BV13" s="47" t="str">
        <f>_xlfn.IFNA(VLOOKUP($A13,'I-LogEmaxOverpEC50'!$A:$BQ,MATCH(BV$1,'I-LogEmaxOverpEC50'!$A$1:$BQ$1,0),FALSE),"")</f>
        <v/>
      </c>
      <c r="BW13" s="47" t="str">
        <f>_xlfn.IFNA(VLOOKUP($A13,'I-LogEmaxOverpEC50'!$A:$BQ,MATCH(BW$1,'I-LogEmaxOverpEC50'!$A$1:$BQ$1,0),FALSE),"")</f>
        <v/>
      </c>
      <c r="BX13" s="47" t="str">
        <f>_xlfn.IFNA(VLOOKUP($A13,'I-LogEmaxOverpEC50'!$A:$BQ,MATCH(BX$1,'I-LogEmaxOverpEC50'!$A$1:$BQ$1,0),FALSE),"")</f>
        <v/>
      </c>
      <c r="BY13" s="105" t="str">
        <f>_xlfn.IFNA(VLOOKUP($A13,'B-LogEmaxOverpEC50'!$A:$HP,MATCH(BY$1,'B-LogEmaxOverpEC50'!$A$1:$HP$1,0),FALSE),"")</f>
        <v/>
      </c>
      <c r="BZ13" s="47">
        <f>_xlfn.IFNA(VLOOKUP($A13,'B-LogEmaxOverpEC50'!$A:$HP,MATCH(BZ$1,'B-LogEmaxOverpEC50'!$A$1:$HP$1,0),FALSE),"")</f>
        <v>9.9285188402314226</v>
      </c>
      <c r="CA13" s="47" t="str">
        <f>_xlfn.IFNA(VLOOKUP($A13,'B-LogEmaxOverpEC50'!$A:$HP,MATCH(CA$1,'B-LogEmaxOverpEC50'!$A$1:$HP$1,0),FALSE),"")</f>
        <v/>
      </c>
      <c r="CB13" s="47" t="str">
        <f>_xlfn.IFNA(VLOOKUP($A13,'B-LogEmaxOverpEC50'!$A:$HP,MATCH(CB$1,'B-LogEmaxOverpEC50'!$A$1:$HP$1,0),FALSE),"")</f>
        <v/>
      </c>
      <c r="CC13" s="47" t="str">
        <f>_xlfn.IFNA(VLOOKUP($A13,'I-LogEmaxOverpEC50'!$A:$HP,MATCH(CC$1,'I-LogEmaxOverpEC50'!$A$1:$HP$1,0),FALSE),"")</f>
        <v/>
      </c>
      <c r="CD13" s="47">
        <f>_xlfn.IFNA(VLOOKUP($A13,'I-LogEmaxOverpEC50'!$A:$HP,MATCH(CD$1,'I-LogEmaxOverpEC50'!$A$1:$HP$1,0),FALSE),"")</f>
        <v>7.3303156989555163</v>
      </c>
      <c r="CE13" s="47" t="str">
        <f>_xlfn.IFNA(VLOOKUP($A13,'I-LogEmaxOverpEC50'!$A:$HP,MATCH(CE$1,'I-LogEmaxOverpEC50'!$A$1:$HP$1,0),FALSE),"")</f>
        <v/>
      </c>
      <c r="CF13" s="47" t="str">
        <f>_xlfn.IFNA(VLOOKUP($A13,'I-LogEmaxOverpEC50'!$A:$HP,MATCH(CF$1,'I-LogEmaxOverpEC50'!$A$1:$HP$1,0),FALSE),"")</f>
        <v/>
      </c>
      <c r="CG13" s="105" t="str">
        <f>_xlfn.IFNA(VLOOKUP($A13,'B-LogEmaxOverpEC50'!$A:$HP,MATCH(CG$1,'B-LogEmaxOverpEC50'!$A$1:$HP$1,0),FALSE),"")</f>
        <v/>
      </c>
      <c r="CH13" s="47">
        <f>_xlfn.IFNA(VLOOKUP($A13,'B-LogEmaxOverpEC50'!$A:$HP,MATCH(CH$1,'B-LogEmaxOverpEC50'!$A$1:$HP$1,0),FALSE),"")</f>
        <v>9.1809998802330508</v>
      </c>
      <c r="CI13" s="47" t="str">
        <f>_xlfn.IFNA(VLOOKUP($A13,'B-LogEmaxOverpEC50'!$A:$HP,MATCH(CI$1,'B-LogEmaxOverpEC50'!$A$1:$HP$1,0),FALSE),"")</f>
        <v/>
      </c>
      <c r="CJ13" s="47" t="str">
        <f>_xlfn.IFNA(VLOOKUP($A13,'B-LogEmaxOverpEC50'!$A:$HP,MATCH(CJ$1,'B-LogEmaxOverpEC50'!$A$1:$HP$1,0),FALSE),"")</f>
        <v/>
      </c>
      <c r="CK13" s="47" t="str">
        <f>_xlfn.IFNA(VLOOKUP($A13,'I-LogEmaxOverpEC50'!$A:$HP,MATCH(CK$1,'I-LogEmaxOverpEC50'!$A$1:$HP$1,0),FALSE),"")</f>
        <v/>
      </c>
      <c r="CL13" s="47">
        <f>_xlfn.IFNA(VLOOKUP($A13,'I-LogEmaxOverpEC50'!$A:$HP,MATCH(CL$1,'I-LogEmaxOverpEC50'!$A$1:$HP$1,0),FALSE),"")</f>
        <v>6.8196920903609382</v>
      </c>
      <c r="CM13" s="47" t="str">
        <f>_xlfn.IFNA(VLOOKUP($A13,'I-LogEmaxOverpEC50'!$A:$HP,MATCH(CM$1,'I-LogEmaxOverpEC50'!$A$1:$HP$1,0),FALSE),"")</f>
        <v/>
      </c>
      <c r="CN13" s="47" t="str">
        <f>_xlfn.IFNA(VLOOKUP($A13,'I-LogEmaxOverpEC50'!$A:$HP,MATCH(CN$1,'I-LogEmaxOverpEC50'!$A$1:$HP$1,0),FALSE),"")</f>
        <v/>
      </c>
      <c r="CO13" s="105" t="str">
        <f>_xlfn.IFNA(VLOOKUP($A13,'B-LogEmaxOverpEC50'!$A:$HP,MATCH(CO$1,'B-LogEmaxOverpEC50'!$A$1:$HP$1,0),FALSE),"")</f>
        <v/>
      </c>
      <c r="CP13" s="47">
        <f>_xlfn.IFNA(VLOOKUP($A13,'B-LogEmaxOverpEC50'!$A:$HP,MATCH(CP$1,'B-LogEmaxOverpEC50'!$A$1:$HP$1,0),FALSE),"")</f>
        <v>1</v>
      </c>
      <c r="CQ13" s="47" t="str">
        <f>_xlfn.IFNA(VLOOKUP($A13,'B-LogEmaxOverpEC50'!$A:$HP,MATCH(CQ$1,'B-LogEmaxOverpEC50'!$A$1:$HP$1,0),FALSE),"")</f>
        <v/>
      </c>
      <c r="CR13" s="47" t="str">
        <f>_xlfn.IFNA(VLOOKUP($A13,'B-LogEmaxOverpEC50'!$A:$HP,MATCH(CR$1,'B-LogEmaxOverpEC50'!$A$1:$HP$1,0),FALSE),"")</f>
        <v/>
      </c>
      <c r="CS13" s="47" t="str">
        <f>_xlfn.IFNA(VLOOKUP($A13,'I-LogEmaxOverpEC50'!$A:$HP,MATCH(CS$1,'I-LogEmaxOverpEC50'!$A$1:$HP$1,0),FALSE),"")</f>
        <v/>
      </c>
      <c r="CT13" s="47">
        <f>_xlfn.IFNA(VLOOKUP($A13,'I-LogEmaxOverpEC50'!$A:$HP,MATCH(CT$1,'I-LogEmaxOverpEC50'!$A$1:$HP$1,0),FALSE),"")</f>
        <v>1</v>
      </c>
      <c r="CU13" s="47" t="str">
        <f>_xlfn.IFNA(VLOOKUP($A13,'I-LogEmaxOverpEC50'!$A:$HP,MATCH(CU$1,'I-LogEmaxOverpEC50'!$A$1:$HP$1,0),FALSE),"")</f>
        <v/>
      </c>
      <c r="CV13" s="47" t="str">
        <f>_xlfn.IFNA(VLOOKUP($A13,'I-LogEmaxOverpEC50'!$A:$HP,MATCH(CV$1,'I-LogEmaxOverpEC50'!$A$1:$HP$1,0),FALSE),"")</f>
        <v/>
      </c>
      <c r="CW13" s="105" t="str">
        <f>_xlfn.IFNA(VLOOKUP($A13,'B-LogEmaxOverpEC50'!$A:$HP,MATCH(CW$1,'B-LogEmaxOverpEC50'!$A$1:$HP$1,0),FALSE),"")</f>
        <v/>
      </c>
      <c r="CX13" s="47">
        <f>_xlfn.IFNA(VLOOKUP($A13,'B-LogEmaxOverpEC50'!$A:$HP,MATCH(CX$1,'B-LogEmaxOverpEC50'!$A$1:$HP$1,0),FALSE),"")</f>
        <v>0.47241881347762088</v>
      </c>
      <c r="CY13" s="47" t="str">
        <f>_xlfn.IFNA(VLOOKUP($A13,'B-LogEmaxOverpEC50'!$A:$HP,MATCH(CY$1,'B-LogEmaxOverpEC50'!$A$1:$HP$1,0),FALSE),"")</f>
        <v/>
      </c>
      <c r="CZ13" s="47" t="str">
        <f>_xlfn.IFNA(VLOOKUP($A13,'B-LogEmaxOverpEC50'!$A:$HP,MATCH(CZ$1,'B-LogEmaxOverpEC50'!$A$1:$HP$1,0),FALSE),"")</f>
        <v/>
      </c>
      <c r="DA13" s="47" t="str">
        <f>_xlfn.IFNA(VLOOKUP($A13,'I-LogEmaxOverpEC50'!$A:$HP,MATCH(DA$1,'I-LogEmaxOverpEC50'!$A$1:$HP$1,0),FALSE),"")</f>
        <v/>
      </c>
      <c r="DB13" s="47">
        <f>_xlfn.IFNA(VLOOKUP($A13,'I-LogEmaxOverpEC50'!$A:$HP,MATCH(DB$1,'I-LogEmaxOverpEC50'!$A$1:$HP$1,0),FALSE),"")</f>
        <v>0.40458836975724949</v>
      </c>
      <c r="DC13" s="47" t="str">
        <f>_xlfn.IFNA(VLOOKUP($A13,'I-LogEmaxOverpEC50'!$A:$HP,MATCH(DC$1,'I-LogEmaxOverpEC50'!$A$1:$HP$1,0),FALSE),"")</f>
        <v/>
      </c>
      <c r="DD13" s="47" t="str">
        <f>_xlfn.IFNA(VLOOKUP($A13,'I-LogEmaxOverpEC50'!$A:$HP,MATCH(DD$1,'I-LogEmaxOverpEC50'!$A$1:$HP$1,0),FALSE),"")</f>
        <v/>
      </c>
      <c r="DE13" s="37"/>
      <c r="DF13" s="37"/>
      <c r="DG13" s="37"/>
      <c r="DH13" s="37"/>
      <c r="DI13" s="37"/>
      <c r="DJ13" s="37"/>
      <c r="DK13" s="37"/>
      <c r="DL13" s="37"/>
      <c r="DM13" s="37"/>
    </row>
    <row r="14" spans="1:117" s="49" customFormat="1" x14ac:dyDescent="0.2">
      <c r="A14" s="29" t="s">
        <v>1</v>
      </c>
      <c r="B14" s="333" t="str">
        <f>VLOOKUP($A14,BI!$A:$Q,MATCH(B$1,BI!$A$1:$Q$1,0),FALSE)</f>
        <v/>
      </c>
      <c r="C14" s="373">
        <f>VLOOKUP($A14,BI!$A:$Q,MATCH(C$1,BI!$A$1:$Q$1,0),FALSE)</f>
        <v>1</v>
      </c>
      <c r="D14" s="373">
        <f>VLOOKUP($A14,BI!$A:$Q,MATCH(D$1,BI!$A$1:$Q$1,0),FALSE)</f>
        <v>1</v>
      </c>
      <c r="E14" s="373">
        <f>VLOOKUP($A14,BI!$A:$Q,MATCH(E$1,BI!$A$1:$Q$1,0),FALSE)</f>
        <v>1</v>
      </c>
      <c r="F14" s="373">
        <f>VLOOKUP($A14,BI!$A:$Q,MATCH(F$1,BI!$A$1:$Q$1,0),FALSE)</f>
        <v>1</v>
      </c>
      <c r="G14" s="373">
        <f>VLOOKUP($A14,BI!$A:$Q,MATCH(G$1,BI!$A$1:$Q$1,0),FALSE)</f>
        <v>1</v>
      </c>
      <c r="H14" s="373" t="str">
        <f>VLOOKUP($A14,BI!$A:$Q,MATCH(H$1,BI!$A$1:$Q$1,0),FALSE)</f>
        <v/>
      </c>
      <c r="I14" s="373" t="str">
        <f>VLOOKUP($A14,BI!$A:$Q,MATCH(I$1,BI!$A$1:$Q$1,0),FALSE)</f>
        <v/>
      </c>
      <c r="J14" s="373" t="str">
        <f>VLOOKUP($A14,BI!$A:$Q,MATCH(J$1,BI!$A$1:$Q$1,0),FALSE)</f>
        <v/>
      </c>
      <c r="K14" s="373" t="str">
        <f>VLOOKUP($A14,BI!$A:$Q,MATCH(K$1,BI!$A$1:$Q$1,0),FALSE)</f>
        <v/>
      </c>
      <c r="L14" s="373">
        <f>VLOOKUP($A14,BI!$A:$Q,MATCH(L$1,BI!$A$1:$Q$1,0),FALSE)</f>
        <v>1</v>
      </c>
      <c r="M14" s="373" t="str">
        <f>VLOOKUP($A14,BI!$A:$Q,MATCH(M$1,BI!$A$1:$Q$1,0),FALSE)</f>
        <v/>
      </c>
      <c r="N14" s="49">
        <f t="shared" si="1"/>
        <v>6</v>
      </c>
      <c r="O14" s="49" t="str">
        <f>VLOOKUP($A14,BI!$A:$Q,MATCH(O$1,BI!$A$1:$Q$1,0),FALSE)</f>
        <v/>
      </c>
      <c r="P14" s="37">
        <f>VLOOKUP($A14,BI!$A:$Q,MATCH(P$1,BI!$A$1:$Q$1,0),FALSE)</f>
        <v>1</v>
      </c>
      <c r="Q14" s="37">
        <f>VLOOKUP($A14,BI!$A:$Q,MATCH(Q$1,BI!$A$1:$Q$1,0),FALSE)</f>
        <v>1</v>
      </c>
      <c r="R14" s="37">
        <f>VLOOKUP($A14,BI!$A:$Q,MATCH(R$1,BI!$A$1:$Q$1,0),FALSE)</f>
        <v>1</v>
      </c>
      <c r="S14" s="37">
        <f t="shared" si="0"/>
        <v>3</v>
      </c>
      <c r="T14" s="61" cm="1">
        <f t="array" ref="T14">IFERROR(IF(N14&gt;2,RSQ(IF($B14:$M14&lt;&gt;"",AC14:AN14,""),IF($B14:$M14&lt;&gt;"",AO14:AZ14,"")),""),"")</f>
        <v>0.68771199351573453</v>
      </c>
      <c r="U14" s="66" cm="1">
        <f t="array" ref="U14">IFERROR(IF($N14&gt;2,RSQ(IF($B14:$M14&lt;&gt;"",BA14:BL14,""),IF($B14:$M14&lt;&gt;"",BM14:BX14,"")),""),"")</f>
        <v>0.68771199351573464</v>
      </c>
      <c r="V14" s="61" cm="1">
        <f t="array" ref="V14">IFERROR(IF(AND($S14&gt;2,$N14&gt;2),RSQ(IF($B14:$M14&lt;&gt;"",AC14:AN14,""),IF($B14:$M14&lt;&gt;"",AO14:AZ14,"")),""),"")</f>
        <v>0.68771199351573453</v>
      </c>
      <c r="W14" s="61" cm="1">
        <f t="array" ref="W14">IFERROR(IF(COUNT(C14:G14)&gt;2,RSQ(IF($C14:$G14&lt;&gt;"",AD14:AH14,""),IF($C14:$G14&lt;&gt;"",AP14:AT14,"")),""),"")</f>
        <v>0.48257648689273008</v>
      </c>
      <c r="X14" s="61" t="str" cm="1">
        <f t="array" ref="X14">IFERROR(IF(COUNT(H14:K14)&gt;2,RSQ(IF($H14:$K14&lt;&gt;"",AI14:AL14,""),IF($H14:$K14&lt;&gt;"",AU14:AX14,"")),""),"")</f>
        <v/>
      </c>
      <c r="Y14" s="61" cm="1">
        <f t="array" ref="Y14">IFERROR(IF($S14&gt;2,RSQ(IF($O14:$R14&lt;&gt;"",BY14:CB14,""),IF($O14:$R14&lt;&gt;"",CC14:CF14,"")),""),"")</f>
        <v>1</v>
      </c>
      <c r="Z14" s="51" cm="1">
        <f t="array" ref="Z14">IFERROR(IF($S14&gt;2,RSQ(IF($O14:$R14&lt;&gt;"",CG14:CJ14,""),IF($O14:$R14&lt;&gt;"",CK14:CN14,"")),""),"")</f>
        <v>1</v>
      </c>
      <c r="AA14" s="51" cm="1">
        <f t="array" ref="AA14">IFERROR(IF($S14&gt;2,RSQ(IF($O14:$R14&lt;&gt;"",CO14:CR14,""),IF($O14:$R14&lt;&gt;"",CS14:CV14,"")),""),"")</f>
        <v>0.99999999999999956</v>
      </c>
      <c r="AB14" s="186" cm="1">
        <f t="array" ref="AB14">IFERROR(IF($S14&gt;2,RSQ(IF($O14:$R14&lt;&gt;"",CW14:CZ14,""),IF($O14:$R14&lt;&gt;"",DA14:DD14,"")),""),"")</f>
        <v>1</v>
      </c>
      <c r="AC14" s="44" t="str">
        <f>_xlfn.IFNA(VLOOKUP($A14,'B-LogEmaxOverpEC50'!$A:$BQ,MATCH(AC$1,'B-LogEmaxOverpEC50'!$A$1:$BQ$1,0),FALSE),"")</f>
        <v/>
      </c>
      <c r="AD14" s="46">
        <f>_xlfn.IFNA(VLOOKUP($A14,'B-LogEmaxOverpEC50'!$A:$BQ,MATCH(AD$1,'B-LogEmaxOverpEC50'!$A$1:$BQ$1,0),FALSE),"")</f>
        <v>9.2800646480495796</v>
      </c>
      <c r="AE14" s="46">
        <f>_xlfn.IFNA(VLOOKUP($A14,'B-LogEmaxOverpEC50'!$A:$BQ,MATCH(AE$1,'B-LogEmaxOverpEC50'!$A$1:$BQ$1,0),FALSE),"")</f>
        <v>9.345630591362637</v>
      </c>
      <c r="AF14" s="46">
        <f>_xlfn.IFNA(VLOOKUP($A14,'B-LogEmaxOverpEC50'!$A:$BQ,MATCH(AF$1,'B-LogEmaxOverpEC50'!$A$1:$BQ$1,0),FALSE),"")</f>
        <v>9.0751141470725258</v>
      </c>
      <c r="AG14" s="46">
        <f>_xlfn.IFNA(VLOOKUP($A14,'B-LogEmaxOverpEC50'!$A:$BQ,MATCH(AG$1,'B-LogEmaxOverpEC50'!$A$1:$BQ$1,0),FALSE),"")</f>
        <v>9.1904208823669205</v>
      </c>
      <c r="AH14" s="46">
        <f>_xlfn.IFNA(VLOOKUP($A14,'B-LogEmaxOverpEC50'!$A:$BQ,MATCH(AH$1,'B-LogEmaxOverpEC50'!$A$1:$BQ$1,0),FALSE),"")</f>
        <v>8.3592364638032812</v>
      </c>
      <c r="AI14" s="45" t="str">
        <f>_xlfn.IFNA(VLOOKUP($A14,'B-LogEmaxOverpEC50'!$A:$BQ,MATCH(AI$1,'B-LogEmaxOverpEC50'!$A$1:$BQ$1,0),FALSE),"")</f>
        <v/>
      </c>
      <c r="AJ14" s="45" t="str">
        <f>_xlfn.IFNA(VLOOKUP($A14,'B-LogEmaxOverpEC50'!$A:$BQ,MATCH(AJ$1,'B-LogEmaxOverpEC50'!$A$1:$BQ$1,0),FALSE),"")</f>
        <v/>
      </c>
      <c r="AK14" s="45" t="str">
        <f>_xlfn.IFNA(VLOOKUP($A14,'B-LogEmaxOverpEC50'!$A:$BQ,MATCH(AK$1,'B-LogEmaxOverpEC50'!$A$1:$BQ$1,0),FALSE),"")</f>
        <v/>
      </c>
      <c r="AL14" s="46" t="str">
        <f>_xlfn.IFNA(VLOOKUP($A14,'B-LogEmaxOverpEC50'!$A:$BQ,MATCH(AL$1,'B-LogEmaxOverpEC50'!$A$1:$BQ$1,0),FALSE),"")</f>
        <v/>
      </c>
      <c r="AM14" s="45">
        <f>_xlfn.IFNA(VLOOKUP($A14,'B-LogEmaxOverpEC50'!$A:$BQ,MATCH(AM$1,'B-LogEmaxOverpEC50'!$A$1:$BQ$1,0),FALSE),"")</f>
        <v>7.4784446914893206</v>
      </c>
      <c r="AN14" s="45" t="str">
        <f>_xlfn.IFNA(VLOOKUP($A14,'B-LogEmaxOverpEC50'!$A:$BQ,MATCH(AN$1,'B-LogEmaxOverpEC50'!$A$1:$BQ$1,0),FALSE),"")</f>
        <v/>
      </c>
      <c r="AO14" s="47" t="str">
        <f>_xlfn.IFNA(VLOOKUP($A14,'I-LogEmaxOverpEC50'!$A:$BQ,MATCH(AO$1,'I-LogEmaxOverpEC50'!$A$1:$BQ$1,0),FALSE),"")</f>
        <v/>
      </c>
      <c r="AP14" s="47">
        <f>_xlfn.IFNA(VLOOKUP($A14,'I-LogEmaxOverpEC50'!$A:$BQ,MATCH(AP$1,'I-LogEmaxOverpEC50'!$A$1:$BQ$1,0),FALSE),"")</f>
        <v>7.5970544671126694</v>
      </c>
      <c r="AQ14" s="47">
        <f>_xlfn.IFNA(VLOOKUP($A14,'I-LogEmaxOverpEC50'!$A:$BQ,MATCH(AQ$1,'I-LogEmaxOverpEC50'!$A$1:$BQ$1,0),FALSE),"")</f>
        <v>7.5970544671126694</v>
      </c>
      <c r="AR14" s="47">
        <f>_xlfn.IFNA(VLOOKUP($A14,'I-LogEmaxOverpEC50'!$A:$BQ,MATCH(AR$1,'I-LogEmaxOverpEC50'!$A$1:$BQ$1,0),FALSE),"")</f>
        <v>6.5007443000660867</v>
      </c>
      <c r="AS14" s="47">
        <f>_xlfn.IFNA(VLOOKUP($A14,'I-LogEmaxOverpEC50'!$A:$BQ,MATCH(AS$1,'I-LogEmaxOverpEC50'!$A$1:$BQ$1,0),FALSE),"")</f>
        <v>6.5007443000660867</v>
      </c>
      <c r="AT14" s="47">
        <f>_xlfn.IFNA(VLOOKUP($A14,'I-LogEmaxOverpEC50'!$A:$BQ,MATCH(AT$1,'I-LogEmaxOverpEC50'!$A$1:$BQ$1,0),FALSE),"")</f>
        <v>6.304689817632962</v>
      </c>
      <c r="AU14" s="47" t="str">
        <f>_xlfn.IFNA(VLOOKUP($A14,'I-LogEmaxOverpEC50'!$A:$BQ,MATCH(AU$1,'I-LogEmaxOverpEC50'!$A$1:$BQ$1,0),FALSE),"")</f>
        <v/>
      </c>
      <c r="AV14" s="47" t="str">
        <f>_xlfn.IFNA(VLOOKUP($A14,'I-LogEmaxOverpEC50'!$A:$BQ,MATCH(AV$1,'I-LogEmaxOverpEC50'!$A$1:$BQ$1,0),FALSE),"")</f>
        <v/>
      </c>
      <c r="AW14" s="47" t="str">
        <f>_xlfn.IFNA(VLOOKUP($A14,'I-LogEmaxOverpEC50'!$A:$BQ,MATCH(AW$1,'I-LogEmaxOverpEC50'!$A$1:$BQ$1,0),FALSE),"")</f>
        <v/>
      </c>
      <c r="AX14" s="47" t="str">
        <f>_xlfn.IFNA(VLOOKUP($A14,'I-LogEmaxOverpEC50'!$A:$BQ,MATCH(AX$1,'I-LogEmaxOverpEC50'!$A$1:$BQ$1,0),FALSE),"")</f>
        <v/>
      </c>
      <c r="AY14" s="47">
        <f>_xlfn.IFNA(VLOOKUP($A14,'I-LogEmaxOverpEC50'!$A:$BQ,MATCH(AY$1,'I-LogEmaxOverpEC50'!$A$1:$BQ$1,0),FALSE),"")</f>
        <v>5.6727540532368996</v>
      </c>
      <c r="AZ14" s="47" t="str">
        <f>_xlfn.IFNA(VLOOKUP($A14,'I-LogEmaxOverpEC50'!$A:$BQ,MATCH(AZ$1,'I-LogEmaxOverpEC50'!$A$1:$BQ$1,0),FALSE),"")</f>
        <v/>
      </c>
      <c r="BA14" s="44" t="str">
        <f>_xlfn.IFNA(VLOOKUP($A14,'B-LogEmaxOverpEC50'!$A:$BQ,MATCH(BA$1,'B-LogEmaxOverpEC50'!$A$1:$BQ$1,0),FALSE),"")</f>
        <v/>
      </c>
      <c r="BB14" s="41">
        <f>_xlfn.IFNA(VLOOKUP($A14,'B-LogEmaxOverpEC50'!$A:$BQ,MATCH(BB$1,'B-LogEmaxOverpEC50'!$A$1:$BQ$1,0),FALSE),"")</f>
        <v>0.96488515507882433</v>
      </c>
      <c r="BC14" s="41">
        <f>_xlfn.IFNA(VLOOKUP($A14,'B-LogEmaxOverpEC50'!$A:$BQ,MATCH(BC$1,'B-LogEmaxOverpEC50'!$A$1:$BQ$1,0),FALSE),"")</f>
        <v>1</v>
      </c>
      <c r="BD14" s="41">
        <f>_xlfn.IFNA(VLOOKUP($A14,'B-LogEmaxOverpEC50'!$A:$BQ,MATCH(BD$1,'B-LogEmaxOverpEC50'!$A$1:$BQ$1,0),FALSE),"")</f>
        <v>0.85512077597176317</v>
      </c>
      <c r="BE14" s="41">
        <f>_xlfn.IFNA(VLOOKUP($A14,'B-LogEmaxOverpEC50'!$A:$BQ,MATCH(BE$1,'B-LogEmaxOverpEC50'!$A$1:$BQ$1,0),FALSE),"")</f>
        <v>0.91687506369545368</v>
      </c>
      <c r="BF14" s="41">
        <f>_xlfn.IFNA(VLOOKUP($A14,'B-LogEmaxOverpEC50'!$A:$BQ,MATCH(BF$1,'B-LogEmaxOverpEC50'!$A$1:$BQ$1,0),FALSE),"")</f>
        <v>0.4717215208050361</v>
      </c>
      <c r="BG14" s="41" t="str">
        <f>_xlfn.IFNA(VLOOKUP($A14,'B-LogEmaxOverpEC50'!$A:$BQ,MATCH(BG$1,'B-LogEmaxOverpEC50'!$A$1:$BQ$1,0),FALSE),"")</f>
        <v/>
      </c>
      <c r="BH14" s="41" t="str">
        <f>_xlfn.IFNA(VLOOKUP($A14,'B-LogEmaxOverpEC50'!$A:$BQ,MATCH(BH$1,'B-LogEmaxOverpEC50'!$A$1:$BQ$1,0),FALSE),"")</f>
        <v/>
      </c>
      <c r="BI14" s="41" t="str">
        <f>_xlfn.IFNA(VLOOKUP($A14,'B-LogEmaxOverpEC50'!$A:$BQ,MATCH(BI$1,'B-LogEmaxOverpEC50'!$A$1:$BQ$1,0),FALSE),"")</f>
        <v/>
      </c>
      <c r="BJ14" s="41" t="str">
        <f>_xlfn.IFNA(VLOOKUP($A14,'B-LogEmaxOverpEC50'!$A:$BQ,MATCH(BJ$1,'B-LogEmaxOverpEC50'!$A$1:$BQ$1,0),FALSE),"")</f>
        <v/>
      </c>
      <c r="BK14" s="41">
        <f>_xlfn.IFNA(VLOOKUP($A14,'B-LogEmaxOverpEC50'!$A:$BQ,MATCH(BK$1,'B-LogEmaxOverpEC50'!$A$1:$BQ$1,0),FALSE),"")</f>
        <v>0</v>
      </c>
      <c r="BL14" s="41" t="str">
        <f>_xlfn.IFNA(VLOOKUP($A14,'B-LogEmaxOverpEC50'!$A:$BQ,MATCH(BL$1,'B-LogEmaxOverpEC50'!$A$1:$BQ$1,0),FALSE),"")</f>
        <v/>
      </c>
      <c r="BM14" s="47" t="str">
        <f>_xlfn.IFNA(VLOOKUP($A14,'I-LogEmaxOverpEC50'!$A:$BQ,MATCH(BM$1,'I-LogEmaxOverpEC50'!$A$1:$BQ$1,0),FALSE),"")</f>
        <v/>
      </c>
      <c r="BN14" s="47">
        <f>_xlfn.IFNA(VLOOKUP($A14,'I-LogEmaxOverpEC50'!$A:$BQ,MATCH(BN$1,'I-LogEmaxOverpEC50'!$A$1:$BQ$1,0),FALSE),"")</f>
        <v>1</v>
      </c>
      <c r="BO14" s="47">
        <f>_xlfn.IFNA(VLOOKUP($A14,'I-LogEmaxOverpEC50'!$A:$BQ,MATCH(BO$1,'I-LogEmaxOverpEC50'!$A$1:$BQ$1,0),FALSE),"")</f>
        <v>1</v>
      </c>
      <c r="BP14" s="47">
        <f>_xlfn.IFNA(VLOOKUP($A14,'I-LogEmaxOverpEC50'!$A:$BQ,MATCH(BP$1,'I-LogEmaxOverpEC50'!$A$1:$BQ$1,0),FALSE),"")</f>
        <v>0.43028117691952072</v>
      </c>
      <c r="BQ14" s="47">
        <f>_xlfn.IFNA(VLOOKUP($A14,'I-LogEmaxOverpEC50'!$A:$BQ,MATCH(BQ$1,'I-LogEmaxOverpEC50'!$A$1:$BQ$1,0),FALSE),"")</f>
        <v>0.43028117691952072</v>
      </c>
      <c r="BR14" s="47">
        <f>_xlfn.IFNA(VLOOKUP($A14,'I-LogEmaxOverpEC50'!$A:$BQ,MATCH(BR$1,'I-LogEmaxOverpEC50'!$A$1:$BQ$1,0),FALSE),"")</f>
        <v>0.3283976658942086</v>
      </c>
      <c r="BS14" s="47" t="str">
        <f>_xlfn.IFNA(VLOOKUP($A14,'I-LogEmaxOverpEC50'!$A:$BQ,MATCH(BS$1,'I-LogEmaxOverpEC50'!$A$1:$BQ$1,0),FALSE),"")</f>
        <v/>
      </c>
      <c r="BT14" s="47" t="str">
        <f>_xlfn.IFNA(VLOOKUP($A14,'I-LogEmaxOverpEC50'!$A:$BQ,MATCH(BT$1,'I-LogEmaxOverpEC50'!$A$1:$BQ$1,0),FALSE),"")</f>
        <v/>
      </c>
      <c r="BU14" s="47" t="str">
        <f>_xlfn.IFNA(VLOOKUP($A14,'I-LogEmaxOverpEC50'!$A:$BQ,MATCH(BU$1,'I-LogEmaxOverpEC50'!$A$1:$BQ$1,0),FALSE),"")</f>
        <v/>
      </c>
      <c r="BV14" s="47" t="str">
        <f>_xlfn.IFNA(VLOOKUP($A14,'I-LogEmaxOverpEC50'!$A:$BQ,MATCH(BV$1,'I-LogEmaxOverpEC50'!$A$1:$BQ$1,0),FALSE),"")</f>
        <v/>
      </c>
      <c r="BW14" s="47">
        <f>_xlfn.IFNA(VLOOKUP($A14,'I-LogEmaxOverpEC50'!$A:$BQ,MATCH(BW$1,'I-LogEmaxOverpEC50'!$A$1:$BQ$1,0),FALSE),"")</f>
        <v>0</v>
      </c>
      <c r="BX14" s="47" t="str">
        <f>_xlfn.IFNA(VLOOKUP($A14,'I-LogEmaxOverpEC50'!$A:$BQ,MATCH(BX$1,'I-LogEmaxOverpEC50'!$A$1:$BQ$1,0),FALSE),"")</f>
        <v/>
      </c>
      <c r="BY14" s="105" t="str">
        <f>_xlfn.IFNA(VLOOKUP($A14,'B-LogEmaxOverpEC50'!$A:$HP,MATCH(BY$1,'B-LogEmaxOverpEC50'!$A$1:$HP$1,0),FALSE),"")</f>
        <v/>
      </c>
      <c r="BZ14" s="47">
        <f>_xlfn.IFNA(VLOOKUP($A14,'B-LogEmaxOverpEC50'!$A:$HP,MATCH(BZ$1,'B-LogEmaxOverpEC50'!$A$1:$HP$1,0),FALSE),"")</f>
        <v>9.345630591362637</v>
      </c>
      <c r="CA14" s="47" t="str">
        <f>_xlfn.IFNA(VLOOKUP($A14,'B-LogEmaxOverpEC50'!$A:$HP,MATCH(CA$1,'B-LogEmaxOverpEC50'!$A$1:$HP$1,0),FALSE),"")</f>
        <v/>
      </c>
      <c r="CB14" s="47">
        <f>_xlfn.IFNA(VLOOKUP($A14,'B-LogEmaxOverpEC50'!$A:$HP,MATCH(CB$1,'B-LogEmaxOverpEC50'!$A$1:$HP$1,0),FALSE),"")</f>
        <v>7.4784446914893206</v>
      </c>
      <c r="CC14" s="47" t="str">
        <f>_xlfn.IFNA(VLOOKUP($A14,'I-LogEmaxOverpEC50'!$A:$HP,MATCH(CC$1,'I-LogEmaxOverpEC50'!$A$1:$HP$1,0),FALSE),"")</f>
        <v/>
      </c>
      <c r="CD14" s="47">
        <f>_xlfn.IFNA(VLOOKUP($A14,'I-LogEmaxOverpEC50'!$A:$HP,MATCH(CD$1,'I-LogEmaxOverpEC50'!$A$1:$HP$1,0),FALSE),"")</f>
        <v>7.5970544671126694</v>
      </c>
      <c r="CE14" s="47" t="str">
        <f>_xlfn.IFNA(VLOOKUP($A14,'I-LogEmaxOverpEC50'!$A:$HP,MATCH(CE$1,'I-LogEmaxOverpEC50'!$A$1:$HP$1,0),FALSE),"")</f>
        <v/>
      </c>
      <c r="CF14" s="47">
        <f>_xlfn.IFNA(VLOOKUP($A14,'I-LogEmaxOverpEC50'!$A:$HP,MATCH(CF$1,'I-LogEmaxOverpEC50'!$A$1:$HP$1,0),FALSE),"")</f>
        <v>5.6727540532368996</v>
      </c>
      <c r="CG14" s="105" t="str">
        <f>_xlfn.IFNA(VLOOKUP($A14,'B-LogEmaxOverpEC50'!$A:$HP,MATCH(CG$1,'B-LogEmaxOverpEC50'!$A$1:$HP$1,0),FALSE),"")</f>
        <v/>
      </c>
      <c r="CH14" s="47">
        <f>_xlfn.IFNA(VLOOKUP($A14,'B-LogEmaxOverpEC50'!$A:$HP,MATCH(CH$1,'B-LogEmaxOverpEC50'!$A$1:$HP$1,0),FALSE),"")</f>
        <v>9.0500933465309892</v>
      </c>
      <c r="CI14" s="47" t="str">
        <f>_xlfn.IFNA(VLOOKUP($A14,'B-LogEmaxOverpEC50'!$A:$HP,MATCH(CI$1,'B-LogEmaxOverpEC50'!$A$1:$HP$1,0),FALSE),"")</f>
        <v/>
      </c>
      <c r="CJ14" s="47">
        <f>_xlfn.IFNA(VLOOKUP($A14,'B-LogEmaxOverpEC50'!$A:$HP,MATCH(CJ$1,'B-LogEmaxOverpEC50'!$A$1:$HP$1,0),FALSE),"")</f>
        <v>7.4784446914893206</v>
      </c>
      <c r="CK14" s="47" t="str">
        <f>_xlfn.IFNA(VLOOKUP($A14,'I-LogEmaxOverpEC50'!$A:$HP,MATCH(CK$1,'I-LogEmaxOverpEC50'!$A$1:$HP$1,0),FALSE),"")</f>
        <v/>
      </c>
      <c r="CL14" s="47">
        <f>_xlfn.IFNA(VLOOKUP($A14,'I-LogEmaxOverpEC50'!$A:$HP,MATCH(CL$1,'I-LogEmaxOverpEC50'!$A$1:$HP$1,0),FALSE),"")</f>
        <v>6.9000574703980941</v>
      </c>
      <c r="CM14" s="47" t="str">
        <f>_xlfn.IFNA(VLOOKUP($A14,'I-LogEmaxOverpEC50'!$A:$HP,MATCH(CM$1,'I-LogEmaxOverpEC50'!$A$1:$HP$1,0),FALSE),"")</f>
        <v/>
      </c>
      <c r="CN14" s="47">
        <f>_xlfn.IFNA(VLOOKUP($A14,'I-LogEmaxOverpEC50'!$A:$HP,MATCH(CN$1,'I-LogEmaxOverpEC50'!$A$1:$HP$1,0),FALSE),"")</f>
        <v>5.6727540532368996</v>
      </c>
      <c r="CO14" s="105" t="str">
        <f>_xlfn.IFNA(VLOOKUP($A14,'B-LogEmaxOverpEC50'!$A:$HP,MATCH(CO$1,'B-LogEmaxOverpEC50'!$A$1:$HP$1,0),FALSE),"")</f>
        <v/>
      </c>
      <c r="CP14" s="47">
        <f>_xlfn.IFNA(VLOOKUP($A14,'B-LogEmaxOverpEC50'!$A:$HP,MATCH(CP$1,'B-LogEmaxOverpEC50'!$A$1:$HP$1,0),FALSE),"")</f>
        <v>1</v>
      </c>
      <c r="CQ14" s="47" t="str">
        <f>_xlfn.IFNA(VLOOKUP($A14,'B-LogEmaxOverpEC50'!$A:$HP,MATCH(CQ$1,'B-LogEmaxOverpEC50'!$A$1:$HP$1,0),FALSE),"")</f>
        <v/>
      </c>
      <c r="CR14" s="47">
        <f>_xlfn.IFNA(VLOOKUP($A14,'B-LogEmaxOverpEC50'!$A:$HP,MATCH(CR$1,'B-LogEmaxOverpEC50'!$A$1:$HP$1,0),FALSE),"")</f>
        <v>0</v>
      </c>
      <c r="CS14" s="47" t="str">
        <f>_xlfn.IFNA(VLOOKUP($A14,'I-LogEmaxOverpEC50'!$A:$HP,MATCH(CS$1,'I-LogEmaxOverpEC50'!$A$1:$HP$1,0),FALSE),"")</f>
        <v/>
      </c>
      <c r="CT14" s="47">
        <f>_xlfn.IFNA(VLOOKUP($A14,'I-LogEmaxOverpEC50'!$A:$HP,MATCH(CT$1,'I-LogEmaxOverpEC50'!$A$1:$HP$1,0),FALSE),"")</f>
        <v>1</v>
      </c>
      <c r="CU14" s="47" t="str">
        <f>_xlfn.IFNA(VLOOKUP($A14,'I-LogEmaxOverpEC50'!$A:$HP,MATCH(CU$1,'I-LogEmaxOverpEC50'!$A$1:$HP$1,0),FALSE),"")</f>
        <v/>
      </c>
      <c r="CV14" s="47">
        <f>_xlfn.IFNA(VLOOKUP($A14,'I-LogEmaxOverpEC50'!$A:$HP,MATCH(CV$1,'I-LogEmaxOverpEC50'!$A$1:$HP$1,0),FALSE),"")</f>
        <v>0</v>
      </c>
      <c r="CW14" s="105" t="str">
        <f>_xlfn.IFNA(VLOOKUP($A14,'B-LogEmaxOverpEC50'!$A:$HP,MATCH(CW$1,'B-LogEmaxOverpEC50'!$A$1:$HP$1,0),FALSE),"")</f>
        <v/>
      </c>
      <c r="CX14" s="47">
        <f>_xlfn.IFNA(VLOOKUP($A14,'B-LogEmaxOverpEC50'!$A:$HP,MATCH(CX$1,'B-LogEmaxOverpEC50'!$A$1:$HP$1,0),FALSE),"")</f>
        <v>0.84172050311021551</v>
      </c>
      <c r="CY14" s="47" t="str">
        <f>_xlfn.IFNA(VLOOKUP($A14,'B-LogEmaxOverpEC50'!$A:$HP,MATCH(CY$1,'B-LogEmaxOverpEC50'!$A$1:$HP$1,0),FALSE),"")</f>
        <v/>
      </c>
      <c r="CZ14" s="47">
        <f>_xlfn.IFNA(VLOOKUP($A14,'B-LogEmaxOverpEC50'!$A:$HP,MATCH(CZ$1,'B-LogEmaxOverpEC50'!$A$1:$HP$1,0),FALSE),"")</f>
        <v>0</v>
      </c>
      <c r="DA14" s="47" t="str">
        <f>_xlfn.IFNA(VLOOKUP($A14,'I-LogEmaxOverpEC50'!$A:$HP,MATCH(DA$1,'I-LogEmaxOverpEC50'!$A$1:$HP$1,0),FALSE),"")</f>
        <v/>
      </c>
      <c r="DB14" s="47">
        <f>_xlfn.IFNA(VLOOKUP($A14,'I-LogEmaxOverpEC50'!$A:$HP,MATCH(DB$1,'I-LogEmaxOverpEC50'!$A$1:$HP$1,0),FALSE),"")</f>
        <v>0.63779200394665003</v>
      </c>
      <c r="DC14" s="47" t="str">
        <f>_xlfn.IFNA(VLOOKUP($A14,'I-LogEmaxOverpEC50'!$A:$HP,MATCH(DC$1,'I-LogEmaxOverpEC50'!$A$1:$HP$1,0),FALSE),"")</f>
        <v/>
      </c>
      <c r="DD14" s="47">
        <f>_xlfn.IFNA(VLOOKUP($A14,'I-LogEmaxOverpEC50'!$A:$HP,MATCH(DD$1,'I-LogEmaxOverpEC50'!$A$1:$HP$1,0),FALSE),"")</f>
        <v>0</v>
      </c>
      <c r="DE14" s="37"/>
      <c r="DF14" s="37"/>
      <c r="DG14" s="37"/>
      <c r="DH14" s="37"/>
      <c r="DI14" s="37"/>
      <c r="DJ14" s="37"/>
      <c r="DK14" s="37"/>
      <c r="DL14" s="37"/>
      <c r="DM14" s="37"/>
    </row>
    <row r="15" spans="1:117" s="49" customFormat="1" x14ac:dyDescent="0.2">
      <c r="A15" s="29" t="s">
        <v>91</v>
      </c>
      <c r="B15" s="333" t="str">
        <f>VLOOKUP($A15,BI!$A:$Q,MATCH(B$1,BI!$A$1:$Q$1,0),FALSE)</f>
        <v/>
      </c>
      <c r="C15" s="373">
        <f>VLOOKUP($A15,BI!$A:$Q,MATCH(C$1,BI!$A$1:$Q$1,0),FALSE)</f>
        <v>1</v>
      </c>
      <c r="D15" s="373">
        <f>VLOOKUP($A15,BI!$A:$Q,MATCH(D$1,BI!$A$1:$Q$1,0),FALSE)</f>
        <v>1</v>
      </c>
      <c r="E15" s="373">
        <f>VLOOKUP($A15,BI!$A:$Q,MATCH(E$1,BI!$A$1:$Q$1,0),FALSE)</f>
        <v>1</v>
      </c>
      <c r="F15" s="373">
        <f>VLOOKUP($A15,BI!$A:$Q,MATCH(F$1,BI!$A$1:$Q$1,0),FALSE)</f>
        <v>1</v>
      </c>
      <c r="G15" s="373">
        <f>VLOOKUP($A15,BI!$A:$Q,MATCH(G$1,BI!$A$1:$Q$1,0),FALSE)</f>
        <v>1</v>
      </c>
      <c r="H15" s="373" t="str">
        <f>VLOOKUP($A15,BI!$A:$Q,MATCH(H$1,BI!$A$1:$Q$1,0),FALSE)</f>
        <v/>
      </c>
      <c r="I15" s="373" t="str">
        <f>VLOOKUP($A15,BI!$A:$Q,MATCH(I$1,BI!$A$1:$Q$1,0),FALSE)</f>
        <v/>
      </c>
      <c r="J15" s="373" t="str">
        <f>VLOOKUP($A15,BI!$A:$Q,MATCH(J$1,BI!$A$1:$Q$1,0),FALSE)</f>
        <v/>
      </c>
      <c r="K15" s="373" t="str">
        <f>VLOOKUP($A15,BI!$A:$Q,MATCH(K$1,BI!$A$1:$Q$1,0),FALSE)</f>
        <v/>
      </c>
      <c r="L15" s="373" t="str">
        <f>VLOOKUP($A15,BI!$A:$Q,MATCH(L$1,BI!$A$1:$Q$1,0),FALSE)</f>
        <v/>
      </c>
      <c r="M15" s="373" t="str">
        <f>VLOOKUP($A15,BI!$A:$Q,MATCH(M$1,BI!$A$1:$Q$1,0),FALSE)</f>
        <v/>
      </c>
      <c r="N15" s="49">
        <f t="shared" si="1"/>
        <v>5</v>
      </c>
      <c r="O15" s="49" t="str">
        <f>VLOOKUP($A15,BI!$A:$Q,MATCH(O$1,BI!$A$1:$Q$1,0),FALSE)</f>
        <v/>
      </c>
      <c r="P15" s="37">
        <f>VLOOKUP($A15,BI!$A:$Q,MATCH(P$1,BI!$A$1:$Q$1,0),FALSE)</f>
        <v>1</v>
      </c>
      <c r="Q15" s="37" t="str">
        <f>VLOOKUP($A15,BI!$A:$Q,MATCH(Q$1,BI!$A$1:$Q$1,0),FALSE)</f>
        <v/>
      </c>
      <c r="R15" s="37" t="str">
        <f>VLOOKUP($A15,BI!$A:$Q,MATCH(R$1,BI!$A$1:$Q$1,0),FALSE)</f>
        <v/>
      </c>
      <c r="S15" s="37">
        <f t="shared" si="0"/>
        <v>1</v>
      </c>
      <c r="T15" s="61" cm="1">
        <f t="array" ref="T15">IFERROR(IF(N15&gt;2,RSQ(IF($B15:$M15&lt;&gt;"",AC15:AN15,""),IF($B15:$M15&lt;&gt;"",AO15:AZ15,"")),""),"")</f>
        <v>0.31550046888508382</v>
      </c>
      <c r="U15" s="66" cm="1">
        <f t="array" ref="U15">IFERROR(IF($N15&gt;2,RSQ(IF($B15:$M15&lt;&gt;"",BA15:BL15,""),IF($B15:$M15&lt;&gt;"",BM15:BX15,"")),""),"")</f>
        <v>0.31550046888508382</v>
      </c>
      <c r="V15" s="61" t="str" cm="1">
        <f t="array" ref="V15">IFERROR(IF(AND($S15&gt;2,$N15&gt;2),RSQ(IF($B15:$M15&lt;&gt;"",AC15:AN15,""),IF($B15:$M15&lt;&gt;"",AO15:AZ15,"")),""),"")</f>
        <v/>
      </c>
      <c r="W15" s="61" cm="1">
        <f t="array" ref="W15">IFERROR(IF(COUNT(C15:G15)&gt;2,RSQ(IF($C15:$G15&lt;&gt;"",AD15:AH15,""),IF($C15:$G15&lt;&gt;"",AP15:AT15,"")),""),"")</f>
        <v>0.31550046888508382</v>
      </c>
      <c r="X15" s="61" t="str" cm="1">
        <f t="array" ref="X15">IFERROR(IF(COUNT(H15:K15)&gt;2,RSQ(IF($H15:$K15&lt;&gt;"",AI15:AL15,""),IF($H15:$K15&lt;&gt;"",AU15:AX15,"")),""),"")</f>
        <v/>
      </c>
      <c r="Y15" s="61" t="str" cm="1">
        <f t="array" ref="Y15">IFERROR(IF($S15&gt;2,RSQ(IF($O15:$R15&lt;&gt;"",BY15:CB15,""),IF($O15:$R15&lt;&gt;"",CC15:CF15,"")),""),"")</f>
        <v/>
      </c>
      <c r="Z15" s="51" t="str" cm="1">
        <f t="array" ref="Z15">IFERROR(IF($S15&gt;2,RSQ(IF($O15:$R15&lt;&gt;"",CG15:CJ15,""),IF($O15:$R15&lt;&gt;"",CK15:CN15,"")),""),"")</f>
        <v/>
      </c>
      <c r="AA15" s="51" t="str" cm="1">
        <f t="array" ref="AA15">IFERROR(IF($S15&gt;2,RSQ(IF($O15:$R15&lt;&gt;"",CO15:CR15,""),IF($O15:$R15&lt;&gt;"",CS15:CV15,"")),""),"")</f>
        <v/>
      </c>
      <c r="AB15" s="186" t="str" cm="1">
        <f t="array" ref="AB15">IFERROR(IF($S15&gt;2,RSQ(IF($O15:$R15&lt;&gt;"",CW15:CZ15,""),IF($O15:$R15&lt;&gt;"",DA15:DD15,"")),""),"")</f>
        <v/>
      </c>
      <c r="AC15" s="44" t="str">
        <f>_xlfn.IFNA(VLOOKUP($A15,'B-LogEmaxOverpEC50'!$A:$BQ,MATCH(AC$1,'B-LogEmaxOverpEC50'!$A$1:$BQ$1,0),FALSE),"")</f>
        <v/>
      </c>
      <c r="AD15" s="46">
        <f>_xlfn.IFNA(VLOOKUP($A15,'B-LogEmaxOverpEC50'!$A:$BQ,MATCH(AD$1,'B-LogEmaxOverpEC50'!$A$1:$BQ$1,0),FALSE),"")</f>
        <v>8.0237101728862292</v>
      </c>
      <c r="AE15" s="46">
        <f>_xlfn.IFNA(VLOOKUP($A15,'B-LogEmaxOverpEC50'!$A:$BQ,MATCH(AE$1,'B-LogEmaxOverpEC50'!$A$1:$BQ$1,0),FALSE),"")</f>
        <v>7.717832772099233</v>
      </c>
      <c r="AF15" s="46">
        <f>_xlfn.IFNA(VLOOKUP($A15,'B-LogEmaxOverpEC50'!$A:$BQ,MATCH(AF$1,'B-LogEmaxOverpEC50'!$A$1:$BQ$1,0),FALSE),"")</f>
        <v>8.4300929284799846</v>
      </c>
      <c r="AG15" s="46">
        <f>_xlfn.IFNA(VLOOKUP($A15,'B-LogEmaxOverpEC50'!$A:$BQ,MATCH(AG$1,'B-LogEmaxOverpEC50'!$A$1:$BQ$1,0),FALSE),"")</f>
        <v>8.9086347773797208</v>
      </c>
      <c r="AH15" s="46">
        <f>_xlfn.IFNA(VLOOKUP($A15,'B-LogEmaxOverpEC50'!$A:$BQ,MATCH(AH$1,'B-LogEmaxOverpEC50'!$A$1:$BQ$1,0),FALSE),"")</f>
        <v>7.8524959962010756</v>
      </c>
      <c r="AI15" s="45" t="str">
        <f>_xlfn.IFNA(VLOOKUP($A15,'B-LogEmaxOverpEC50'!$A:$BQ,MATCH(AI$1,'B-LogEmaxOverpEC50'!$A$1:$BQ$1,0),FALSE),"")</f>
        <v/>
      </c>
      <c r="AJ15" s="45" t="str">
        <f>_xlfn.IFNA(VLOOKUP($A15,'B-LogEmaxOverpEC50'!$A:$BQ,MATCH(AJ$1,'B-LogEmaxOverpEC50'!$A$1:$BQ$1,0),FALSE),"")</f>
        <v/>
      </c>
      <c r="AK15" s="45" t="str">
        <f>_xlfn.IFNA(VLOOKUP($A15,'B-LogEmaxOverpEC50'!$A:$BQ,MATCH(AK$1,'B-LogEmaxOverpEC50'!$A$1:$BQ$1,0),FALSE),"")</f>
        <v/>
      </c>
      <c r="AL15" s="46" t="str">
        <f>_xlfn.IFNA(VLOOKUP($A15,'B-LogEmaxOverpEC50'!$A:$BQ,MATCH(AL$1,'B-LogEmaxOverpEC50'!$A$1:$BQ$1,0),FALSE),"")</f>
        <v/>
      </c>
      <c r="AM15" s="45" t="str">
        <f>_xlfn.IFNA(VLOOKUP($A15,'B-LogEmaxOverpEC50'!$A:$BQ,MATCH(AM$1,'B-LogEmaxOverpEC50'!$A$1:$BQ$1,0),FALSE),"")</f>
        <v/>
      </c>
      <c r="AN15" s="45" t="str">
        <f>_xlfn.IFNA(VLOOKUP($A15,'B-LogEmaxOverpEC50'!$A:$BQ,MATCH(AN$1,'B-LogEmaxOverpEC50'!$A$1:$BQ$1,0),FALSE),"")</f>
        <v/>
      </c>
      <c r="AO15" s="47" t="str">
        <f>_xlfn.IFNA(VLOOKUP($A15,'I-LogEmaxOverpEC50'!$A:$BQ,MATCH(AO$1,'I-LogEmaxOverpEC50'!$A$1:$BQ$1,0),FALSE),"")</f>
        <v/>
      </c>
      <c r="AP15" s="47">
        <f>_xlfn.IFNA(VLOOKUP($A15,'I-LogEmaxOverpEC50'!$A:$BQ,MATCH(AP$1,'I-LogEmaxOverpEC50'!$A$1:$BQ$1,0),FALSE),"")</f>
        <v>7.7689536904123786</v>
      </c>
      <c r="AQ15" s="47">
        <f>_xlfn.IFNA(VLOOKUP($A15,'I-LogEmaxOverpEC50'!$A:$BQ,MATCH(AQ$1,'I-LogEmaxOverpEC50'!$A$1:$BQ$1,0),FALSE),"")</f>
        <v>7.7689536904123786</v>
      </c>
      <c r="AR15" s="47">
        <f>_xlfn.IFNA(VLOOKUP($A15,'I-LogEmaxOverpEC50'!$A:$BQ,MATCH(AR$1,'I-LogEmaxOverpEC50'!$A$1:$BQ$1,0),FALSE),"")</f>
        <v>7.5671121314662395</v>
      </c>
      <c r="AS15" s="47">
        <f>_xlfn.IFNA(VLOOKUP($A15,'I-LogEmaxOverpEC50'!$A:$BQ,MATCH(AS$1,'I-LogEmaxOverpEC50'!$A$1:$BQ$1,0),FALSE),"")</f>
        <v>7.5671121314662395</v>
      </c>
      <c r="AT15" s="47">
        <f>_xlfn.IFNA(VLOOKUP($A15,'I-LogEmaxOverpEC50'!$A:$BQ,MATCH(AT$1,'I-LogEmaxOverpEC50'!$A$1:$BQ$1,0),FALSE),"")</f>
        <v>7.5539347659824818</v>
      </c>
      <c r="AU15" s="47" t="str">
        <f>_xlfn.IFNA(VLOOKUP($A15,'I-LogEmaxOverpEC50'!$A:$BQ,MATCH(AU$1,'I-LogEmaxOverpEC50'!$A$1:$BQ$1,0),FALSE),"")</f>
        <v/>
      </c>
      <c r="AV15" s="47" t="str">
        <f>_xlfn.IFNA(VLOOKUP($A15,'I-LogEmaxOverpEC50'!$A:$BQ,MATCH(AV$1,'I-LogEmaxOverpEC50'!$A$1:$BQ$1,0),FALSE),"")</f>
        <v/>
      </c>
      <c r="AW15" s="47" t="str">
        <f>_xlfn.IFNA(VLOOKUP($A15,'I-LogEmaxOverpEC50'!$A:$BQ,MATCH(AW$1,'I-LogEmaxOverpEC50'!$A$1:$BQ$1,0),FALSE),"")</f>
        <v/>
      </c>
      <c r="AX15" s="47" t="str">
        <f>_xlfn.IFNA(VLOOKUP($A15,'I-LogEmaxOverpEC50'!$A:$BQ,MATCH(AX$1,'I-LogEmaxOverpEC50'!$A$1:$BQ$1,0),FALSE),"")</f>
        <v/>
      </c>
      <c r="AY15" s="47" t="str">
        <f>_xlfn.IFNA(VLOOKUP($A15,'I-LogEmaxOverpEC50'!$A:$BQ,MATCH(AY$1,'I-LogEmaxOverpEC50'!$A$1:$BQ$1,0),FALSE),"")</f>
        <v/>
      </c>
      <c r="AZ15" s="47" t="str">
        <f>_xlfn.IFNA(VLOOKUP($A15,'I-LogEmaxOverpEC50'!$A:$BQ,MATCH(AZ$1,'I-LogEmaxOverpEC50'!$A$1:$BQ$1,0),FALSE),"")</f>
        <v/>
      </c>
      <c r="BA15" s="44" t="str">
        <f>_xlfn.IFNA(VLOOKUP($A15,'B-LogEmaxOverpEC50'!$A:$BQ,MATCH(BA$1,'B-LogEmaxOverpEC50'!$A$1:$BQ$1,0),FALSE),"")</f>
        <v/>
      </c>
      <c r="BB15" s="41">
        <f>_xlfn.IFNA(VLOOKUP($A15,'B-LogEmaxOverpEC50'!$A:$BQ,MATCH(BB$1,'B-LogEmaxOverpEC50'!$A$1:$BQ$1,0),FALSE),"")</f>
        <v>0.25686671623881607</v>
      </c>
      <c r="BC15" s="41">
        <f>_xlfn.IFNA(VLOOKUP($A15,'B-LogEmaxOverpEC50'!$A:$BQ,MATCH(BC$1,'B-LogEmaxOverpEC50'!$A$1:$BQ$1,0),FALSE),"")</f>
        <v>0</v>
      </c>
      <c r="BD15" s="41">
        <f>_xlfn.IFNA(VLOOKUP($A15,'B-LogEmaxOverpEC50'!$A:$BQ,MATCH(BD$1,'B-LogEmaxOverpEC50'!$A$1:$BQ$1,0),FALSE),"")</f>
        <v>0.59813483116614508</v>
      </c>
      <c r="BE15" s="41">
        <f>_xlfn.IFNA(VLOOKUP($A15,'B-LogEmaxOverpEC50'!$A:$BQ,MATCH(BE$1,'B-LogEmaxOverpEC50'!$A$1:$BQ$1,0),FALSE),"")</f>
        <v>1</v>
      </c>
      <c r="BF15" s="41">
        <f>_xlfn.IFNA(VLOOKUP($A15,'B-LogEmaxOverpEC50'!$A:$BQ,MATCH(BF$1,'B-LogEmaxOverpEC50'!$A$1:$BQ$1,0),FALSE),"")</f>
        <v>0.11308615832413159</v>
      </c>
      <c r="BG15" s="41" t="str">
        <f>_xlfn.IFNA(VLOOKUP($A15,'B-LogEmaxOverpEC50'!$A:$BQ,MATCH(BG$1,'B-LogEmaxOverpEC50'!$A$1:$BQ$1,0),FALSE),"")</f>
        <v/>
      </c>
      <c r="BH15" s="41" t="str">
        <f>_xlfn.IFNA(VLOOKUP($A15,'B-LogEmaxOverpEC50'!$A:$BQ,MATCH(BH$1,'B-LogEmaxOverpEC50'!$A$1:$BQ$1,0),FALSE),"")</f>
        <v/>
      </c>
      <c r="BI15" s="41" t="str">
        <f>_xlfn.IFNA(VLOOKUP($A15,'B-LogEmaxOverpEC50'!$A:$BQ,MATCH(BI$1,'B-LogEmaxOverpEC50'!$A$1:$BQ$1,0),FALSE),"")</f>
        <v/>
      </c>
      <c r="BJ15" s="41" t="str">
        <f>_xlfn.IFNA(VLOOKUP($A15,'B-LogEmaxOverpEC50'!$A:$BQ,MATCH(BJ$1,'B-LogEmaxOverpEC50'!$A$1:$BQ$1,0),FALSE),"")</f>
        <v/>
      </c>
      <c r="BK15" s="41" t="str">
        <f>_xlfn.IFNA(VLOOKUP($A15,'B-LogEmaxOverpEC50'!$A:$BQ,MATCH(BK$1,'B-LogEmaxOverpEC50'!$A$1:$BQ$1,0),FALSE),"")</f>
        <v/>
      </c>
      <c r="BL15" s="41" t="str">
        <f>_xlfn.IFNA(VLOOKUP($A15,'B-LogEmaxOverpEC50'!$A:$BQ,MATCH(BL$1,'B-LogEmaxOverpEC50'!$A$1:$BQ$1,0),FALSE),"")</f>
        <v/>
      </c>
      <c r="BM15" s="47" t="str">
        <f>_xlfn.IFNA(VLOOKUP($A15,'I-LogEmaxOverpEC50'!$A:$BQ,MATCH(BM$1,'I-LogEmaxOverpEC50'!$A$1:$BQ$1,0),FALSE),"")</f>
        <v/>
      </c>
      <c r="BN15" s="47">
        <f>_xlfn.IFNA(VLOOKUP($A15,'I-LogEmaxOverpEC50'!$A:$BQ,MATCH(BN$1,'I-LogEmaxOverpEC50'!$A$1:$BQ$1,0),FALSE),"")</f>
        <v>1</v>
      </c>
      <c r="BO15" s="47">
        <f>_xlfn.IFNA(VLOOKUP($A15,'I-LogEmaxOverpEC50'!$A:$BQ,MATCH(BO$1,'I-LogEmaxOverpEC50'!$A$1:$BQ$1,0),FALSE),"")</f>
        <v>1</v>
      </c>
      <c r="BP15" s="47">
        <f>_xlfn.IFNA(VLOOKUP($A15,'I-LogEmaxOverpEC50'!$A:$BQ,MATCH(BP$1,'I-LogEmaxOverpEC50'!$A$1:$BQ$1,0),FALSE),"")</f>
        <v>6.1284677703119801E-2</v>
      </c>
      <c r="BQ15" s="47">
        <f>_xlfn.IFNA(VLOOKUP($A15,'I-LogEmaxOverpEC50'!$A:$BQ,MATCH(BQ$1,'I-LogEmaxOverpEC50'!$A$1:$BQ$1,0),FALSE),"")</f>
        <v>6.1284677703119801E-2</v>
      </c>
      <c r="BR15" s="47">
        <f>_xlfn.IFNA(VLOOKUP($A15,'I-LogEmaxOverpEC50'!$A:$BQ,MATCH(BR$1,'I-LogEmaxOverpEC50'!$A$1:$BQ$1,0),FALSE),"")</f>
        <v>0</v>
      </c>
      <c r="BS15" s="47" t="str">
        <f>_xlfn.IFNA(VLOOKUP($A15,'I-LogEmaxOverpEC50'!$A:$BQ,MATCH(BS$1,'I-LogEmaxOverpEC50'!$A$1:$BQ$1,0),FALSE),"")</f>
        <v/>
      </c>
      <c r="BT15" s="47" t="str">
        <f>_xlfn.IFNA(VLOOKUP($A15,'I-LogEmaxOverpEC50'!$A:$BQ,MATCH(BT$1,'I-LogEmaxOverpEC50'!$A$1:$BQ$1,0),FALSE),"")</f>
        <v/>
      </c>
      <c r="BU15" s="47" t="str">
        <f>_xlfn.IFNA(VLOOKUP($A15,'I-LogEmaxOverpEC50'!$A:$BQ,MATCH(BU$1,'I-LogEmaxOverpEC50'!$A$1:$BQ$1,0),FALSE),"")</f>
        <v/>
      </c>
      <c r="BV15" s="47" t="str">
        <f>_xlfn.IFNA(VLOOKUP($A15,'I-LogEmaxOverpEC50'!$A:$BQ,MATCH(BV$1,'I-LogEmaxOverpEC50'!$A$1:$BQ$1,0),FALSE),"")</f>
        <v/>
      </c>
      <c r="BW15" s="47" t="str">
        <f>_xlfn.IFNA(VLOOKUP($A15,'I-LogEmaxOverpEC50'!$A:$BQ,MATCH(BW$1,'I-LogEmaxOverpEC50'!$A$1:$BQ$1,0),FALSE),"")</f>
        <v/>
      </c>
      <c r="BX15" s="47" t="str">
        <f>_xlfn.IFNA(VLOOKUP($A15,'I-LogEmaxOverpEC50'!$A:$BQ,MATCH(BX$1,'I-LogEmaxOverpEC50'!$A$1:$BQ$1,0),FALSE),"")</f>
        <v/>
      </c>
      <c r="BY15" s="105" t="str">
        <f>_xlfn.IFNA(VLOOKUP($A15,'B-LogEmaxOverpEC50'!$A:$HP,MATCH(BY$1,'B-LogEmaxOverpEC50'!$A$1:$HP$1,0),FALSE),"")</f>
        <v/>
      </c>
      <c r="BZ15" s="47">
        <f>_xlfn.IFNA(VLOOKUP($A15,'B-LogEmaxOverpEC50'!$A:$HP,MATCH(BZ$1,'B-LogEmaxOverpEC50'!$A$1:$HP$1,0),FALSE),"")</f>
        <v>8.9086347773797208</v>
      </c>
      <c r="CA15" s="47" t="str">
        <f>_xlfn.IFNA(VLOOKUP($A15,'B-LogEmaxOverpEC50'!$A:$HP,MATCH(CA$1,'B-LogEmaxOverpEC50'!$A$1:$HP$1,0),FALSE),"")</f>
        <v/>
      </c>
      <c r="CB15" s="47" t="str">
        <f>_xlfn.IFNA(VLOOKUP($A15,'B-LogEmaxOverpEC50'!$A:$HP,MATCH(CB$1,'B-LogEmaxOverpEC50'!$A$1:$HP$1,0),FALSE),"")</f>
        <v/>
      </c>
      <c r="CC15" s="47" t="str">
        <f>_xlfn.IFNA(VLOOKUP($A15,'I-LogEmaxOverpEC50'!$A:$HP,MATCH(CC$1,'I-LogEmaxOverpEC50'!$A$1:$HP$1,0),FALSE),"")</f>
        <v/>
      </c>
      <c r="CD15" s="47">
        <f>_xlfn.IFNA(VLOOKUP($A15,'I-LogEmaxOverpEC50'!$A:$HP,MATCH(CD$1,'I-LogEmaxOverpEC50'!$A$1:$HP$1,0),FALSE),"")</f>
        <v>7.7689536904123786</v>
      </c>
      <c r="CE15" s="47" t="str">
        <f>_xlfn.IFNA(VLOOKUP($A15,'I-LogEmaxOverpEC50'!$A:$HP,MATCH(CE$1,'I-LogEmaxOverpEC50'!$A$1:$HP$1,0),FALSE),"")</f>
        <v/>
      </c>
      <c r="CF15" s="47" t="str">
        <f>_xlfn.IFNA(VLOOKUP($A15,'I-LogEmaxOverpEC50'!$A:$HP,MATCH(CF$1,'I-LogEmaxOverpEC50'!$A$1:$HP$1,0),FALSE),"")</f>
        <v/>
      </c>
      <c r="CG15" s="105" t="str">
        <f>_xlfn.IFNA(VLOOKUP($A15,'B-LogEmaxOverpEC50'!$A:$HP,MATCH(CG$1,'B-LogEmaxOverpEC50'!$A$1:$HP$1,0),FALSE),"")</f>
        <v/>
      </c>
      <c r="CH15" s="47">
        <f>_xlfn.IFNA(VLOOKUP($A15,'B-LogEmaxOverpEC50'!$A:$HP,MATCH(CH$1,'B-LogEmaxOverpEC50'!$A$1:$HP$1,0),FALSE),"")</f>
        <v>8.1865533294092483</v>
      </c>
      <c r="CI15" s="47" t="str">
        <f>_xlfn.IFNA(VLOOKUP($A15,'B-LogEmaxOverpEC50'!$A:$HP,MATCH(CI$1,'B-LogEmaxOverpEC50'!$A$1:$HP$1,0),FALSE),"")</f>
        <v/>
      </c>
      <c r="CJ15" s="47" t="str">
        <f>_xlfn.IFNA(VLOOKUP($A15,'B-LogEmaxOverpEC50'!$A:$HP,MATCH(CJ$1,'B-LogEmaxOverpEC50'!$A$1:$HP$1,0),FALSE),"")</f>
        <v/>
      </c>
      <c r="CK15" s="47" t="str">
        <f>_xlfn.IFNA(VLOOKUP($A15,'I-LogEmaxOverpEC50'!$A:$HP,MATCH(CK$1,'I-LogEmaxOverpEC50'!$A$1:$HP$1,0),FALSE),"")</f>
        <v/>
      </c>
      <c r="CL15" s="47">
        <f>_xlfn.IFNA(VLOOKUP($A15,'I-LogEmaxOverpEC50'!$A:$HP,MATCH(CL$1,'I-LogEmaxOverpEC50'!$A$1:$HP$1,0),FALSE),"")</f>
        <v>7.6452132819479433</v>
      </c>
      <c r="CM15" s="47" t="str">
        <f>_xlfn.IFNA(VLOOKUP($A15,'I-LogEmaxOverpEC50'!$A:$HP,MATCH(CM$1,'I-LogEmaxOverpEC50'!$A$1:$HP$1,0),FALSE),"")</f>
        <v/>
      </c>
      <c r="CN15" s="47" t="str">
        <f>_xlfn.IFNA(VLOOKUP($A15,'I-LogEmaxOverpEC50'!$A:$HP,MATCH(CN$1,'I-LogEmaxOverpEC50'!$A$1:$HP$1,0),FALSE),"")</f>
        <v/>
      </c>
      <c r="CO15" s="105" t="str">
        <f>_xlfn.IFNA(VLOOKUP($A15,'B-LogEmaxOverpEC50'!$A:$HP,MATCH(CO$1,'B-LogEmaxOverpEC50'!$A$1:$HP$1,0),FALSE),"")</f>
        <v/>
      </c>
      <c r="CP15" s="47">
        <f>_xlfn.IFNA(VLOOKUP($A15,'B-LogEmaxOverpEC50'!$A:$HP,MATCH(CP$1,'B-LogEmaxOverpEC50'!$A$1:$HP$1,0),FALSE),"")</f>
        <v>1</v>
      </c>
      <c r="CQ15" s="47" t="str">
        <f>_xlfn.IFNA(VLOOKUP($A15,'B-LogEmaxOverpEC50'!$A:$HP,MATCH(CQ$1,'B-LogEmaxOverpEC50'!$A$1:$HP$1,0),FALSE),"")</f>
        <v/>
      </c>
      <c r="CR15" s="47" t="str">
        <f>_xlfn.IFNA(VLOOKUP($A15,'B-LogEmaxOverpEC50'!$A:$HP,MATCH(CR$1,'B-LogEmaxOverpEC50'!$A$1:$HP$1,0),FALSE),"")</f>
        <v/>
      </c>
      <c r="CS15" s="47" t="str">
        <f>_xlfn.IFNA(VLOOKUP($A15,'I-LogEmaxOverpEC50'!$A:$HP,MATCH(CS$1,'I-LogEmaxOverpEC50'!$A$1:$HP$1,0),FALSE),"")</f>
        <v/>
      </c>
      <c r="CT15" s="47">
        <f>_xlfn.IFNA(VLOOKUP($A15,'I-LogEmaxOverpEC50'!$A:$HP,MATCH(CT$1,'I-LogEmaxOverpEC50'!$A$1:$HP$1,0),FALSE),"")</f>
        <v>1</v>
      </c>
      <c r="CU15" s="47" t="str">
        <f>_xlfn.IFNA(VLOOKUP($A15,'I-LogEmaxOverpEC50'!$A:$HP,MATCH(CU$1,'I-LogEmaxOverpEC50'!$A$1:$HP$1,0),FALSE),"")</f>
        <v/>
      </c>
      <c r="CV15" s="47" t="str">
        <f>_xlfn.IFNA(VLOOKUP($A15,'I-LogEmaxOverpEC50'!$A:$HP,MATCH(CV$1,'I-LogEmaxOverpEC50'!$A$1:$HP$1,0),FALSE),"")</f>
        <v/>
      </c>
      <c r="CW15" s="105" t="str">
        <f>_xlfn.IFNA(VLOOKUP($A15,'B-LogEmaxOverpEC50'!$A:$HP,MATCH(CW$1,'B-LogEmaxOverpEC50'!$A$1:$HP$1,0),FALSE),"")</f>
        <v/>
      </c>
      <c r="CX15" s="47">
        <f>_xlfn.IFNA(VLOOKUP($A15,'B-LogEmaxOverpEC50'!$A:$HP,MATCH(CX$1,'B-LogEmaxOverpEC50'!$A$1:$HP$1,0),FALSE),"")</f>
        <v>0.39361754114581854</v>
      </c>
      <c r="CY15" s="47" t="str">
        <f>_xlfn.IFNA(VLOOKUP($A15,'B-LogEmaxOverpEC50'!$A:$HP,MATCH(CY$1,'B-LogEmaxOverpEC50'!$A$1:$HP$1,0),FALSE),"")</f>
        <v/>
      </c>
      <c r="CZ15" s="47" t="str">
        <f>_xlfn.IFNA(VLOOKUP($A15,'B-LogEmaxOverpEC50'!$A:$HP,MATCH(CZ$1,'B-LogEmaxOverpEC50'!$A$1:$HP$1,0),FALSE),"")</f>
        <v/>
      </c>
      <c r="DA15" s="47" t="str">
        <f>_xlfn.IFNA(VLOOKUP($A15,'I-LogEmaxOverpEC50'!$A:$HP,MATCH(DA$1,'I-LogEmaxOverpEC50'!$A$1:$HP$1,0),FALSE),"")</f>
        <v/>
      </c>
      <c r="DB15" s="47">
        <f>_xlfn.IFNA(VLOOKUP($A15,'I-LogEmaxOverpEC50'!$A:$HP,MATCH(DB$1,'I-LogEmaxOverpEC50'!$A$1:$HP$1,0),FALSE),"")</f>
        <v>0.424513871081248</v>
      </c>
      <c r="DC15" s="47" t="str">
        <f>_xlfn.IFNA(VLOOKUP($A15,'I-LogEmaxOverpEC50'!$A:$HP,MATCH(DC$1,'I-LogEmaxOverpEC50'!$A$1:$HP$1,0),FALSE),"")</f>
        <v/>
      </c>
      <c r="DD15" s="47" t="str">
        <f>_xlfn.IFNA(VLOOKUP($A15,'I-LogEmaxOverpEC50'!$A:$HP,MATCH(DD$1,'I-LogEmaxOverpEC50'!$A$1:$HP$1,0),FALSE),"")</f>
        <v/>
      </c>
      <c r="DE15" s="37"/>
      <c r="DF15" s="37"/>
      <c r="DG15" s="37"/>
      <c r="DH15" s="37"/>
      <c r="DI15" s="37"/>
      <c r="DJ15" s="37"/>
      <c r="DK15" s="37"/>
      <c r="DL15" s="37"/>
      <c r="DM15" s="37"/>
    </row>
    <row r="16" spans="1:117" s="49" customFormat="1" x14ac:dyDescent="0.2">
      <c r="A16" s="29" t="s">
        <v>94</v>
      </c>
      <c r="B16" s="333">
        <f>VLOOKUP($A16,BI!$A:$Q,MATCH(B$1,BI!$A$1:$Q$1,0),FALSE)</f>
        <v>1</v>
      </c>
      <c r="C16" s="373">
        <f>VLOOKUP($A16,BI!$A:$Q,MATCH(C$1,BI!$A$1:$Q$1,0),FALSE)</f>
        <v>1</v>
      </c>
      <c r="D16" s="373">
        <f>VLOOKUP($A16,BI!$A:$Q,MATCH(D$1,BI!$A$1:$Q$1,0),FALSE)</f>
        <v>1</v>
      </c>
      <c r="E16" s="373" t="str">
        <f>VLOOKUP($A16,BI!$A:$Q,MATCH(E$1,BI!$A$1:$Q$1,0),FALSE)</f>
        <v/>
      </c>
      <c r="F16" s="373">
        <f>VLOOKUP($A16,BI!$A:$Q,MATCH(F$1,BI!$A$1:$Q$1,0),FALSE)</f>
        <v>1</v>
      </c>
      <c r="G16" s="373" t="str">
        <f>VLOOKUP($A16,BI!$A:$Q,MATCH(G$1,BI!$A$1:$Q$1,0),FALSE)</f>
        <v/>
      </c>
      <c r="H16" s="373" t="str">
        <f>VLOOKUP($A16,BI!$A:$Q,MATCH(H$1,BI!$A$1:$Q$1,0),FALSE)</f>
        <v/>
      </c>
      <c r="I16" s="373" t="str">
        <f>VLOOKUP($A16,BI!$A:$Q,MATCH(I$1,BI!$A$1:$Q$1,0),FALSE)</f>
        <v/>
      </c>
      <c r="J16" s="373" t="str">
        <f>VLOOKUP($A16,BI!$A:$Q,MATCH(J$1,BI!$A$1:$Q$1,0),FALSE)</f>
        <v/>
      </c>
      <c r="K16" s="373" t="str">
        <f>VLOOKUP($A16,BI!$A:$Q,MATCH(K$1,BI!$A$1:$Q$1,0),FALSE)</f>
        <v/>
      </c>
      <c r="L16" s="373" t="str">
        <f>VLOOKUP($A16,BI!$A:$Q,MATCH(L$1,BI!$A$1:$Q$1,0),FALSE)</f>
        <v/>
      </c>
      <c r="M16" s="373" t="str">
        <f>VLOOKUP($A16,BI!$A:$Q,MATCH(M$1,BI!$A$1:$Q$1,0),FALSE)</f>
        <v/>
      </c>
      <c r="N16" s="49">
        <f t="shared" si="1"/>
        <v>4</v>
      </c>
      <c r="O16" s="49">
        <f>VLOOKUP($A16,BI!$A:$Q,MATCH(O$1,BI!$A$1:$Q$1,0),FALSE)</f>
        <v>1</v>
      </c>
      <c r="P16" s="37">
        <f>VLOOKUP($A16,BI!$A:$Q,MATCH(P$1,BI!$A$1:$Q$1,0),FALSE)</f>
        <v>1</v>
      </c>
      <c r="Q16" s="37">
        <f>VLOOKUP($A16,BI!$A:$Q,MATCH(Q$1,BI!$A$1:$Q$1,0),FALSE)</f>
        <v>1</v>
      </c>
      <c r="R16" s="37" t="str">
        <f>VLOOKUP($A16,BI!$A:$Q,MATCH(R$1,BI!$A$1:$Q$1,0),FALSE)</f>
        <v/>
      </c>
      <c r="S16" s="37">
        <f t="shared" si="0"/>
        <v>3</v>
      </c>
      <c r="T16" s="61" cm="1">
        <f t="array" ref="T16">IFERROR(IF(N16&gt;2,RSQ(IF($B16:$M16&lt;&gt;"",AC16:AN16,""),IF($B16:$M16&lt;&gt;"",AO16:AZ16,"")),""),"")</f>
        <v>0.95095279478459871</v>
      </c>
      <c r="U16" s="66" cm="1">
        <f t="array" ref="U16">IFERROR(IF($N16&gt;2,RSQ(IF($B16:$M16&lt;&gt;"",BA16:BL16,""),IF($B16:$M16&lt;&gt;"",BM16:BX16,"")),""),"")</f>
        <v>0.95095279478459893</v>
      </c>
      <c r="V16" s="61" cm="1">
        <f t="array" ref="V16">IFERROR(IF(AND($S16&gt;2,$N16&gt;2),RSQ(IF($B16:$M16&lt;&gt;"",AC16:AN16,""),IF($B16:$M16&lt;&gt;"",AO16:AZ16,"")),""),"")</f>
        <v>0.95095279478459871</v>
      </c>
      <c r="W16" s="61" cm="1">
        <f t="array" ref="W16">IFERROR(IF(COUNT(C16:G16)&gt;2,RSQ(IF($C16:$G16&lt;&gt;"",AD16:AH16,""),IF($C16:$G16&lt;&gt;"",AP16:AT16,"")),""),"")</f>
        <v>0.9552173680110323</v>
      </c>
      <c r="X16" s="61" t="str" cm="1">
        <f t="array" ref="X16">IFERROR(IF(COUNT(H16:K16)&gt;2,RSQ(IF($H16:$K16&lt;&gt;"",AI16:AL16,""),IF($H16:$K16&lt;&gt;"",AU16:AX16,"")),""),"")</f>
        <v/>
      </c>
      <c r="Y16" s="61" cm="1">
        <f t="array" ref="Y16">IFERROR(IF($S16&gt;2,RSQ(IF($O16:$R16&lt;&gt;"",BY16:CB16,""),IF($O16:$R16&lt;&gt;"",CC16:CF16,"")),""),"")</f>
        <v>0.99999999999999956</v>
      </c>
      <c r="Z16" s="51" cm="1">
        <f t="array" ref="Z16">IFERROR(IF($S16&gt;2,RSQ(IF($O16:$R16&lt;&gt;"",CG16:CJ16,""),IF($O16:$R16&lt;&gt;"",CK16:CN16,"")),""),"")</f>
        <v>1</v>
      </c>
      <c r="AA16" s="51" cm="1">
        <f t="array" ref="AA16">IFERROR(IF($S16&gt;2,RSQ(IF($O16:$R16&lt;&gt;"",CO16:CR16,""),IF($O16:$R16&lt;&gt;"",CS16:CV16,"")),""),"")</f>
        <v>1</v>
      </c>
      <c r="AB16" s="186" cm="1">
        <f t="array" ref="AB16">IFERROR(IF($S16&gt;2,RSQ(IF($O16:$R16&lt;&gt;"",CW16:CZ16,""),IF($O16:$R16&lt;&gt;"",DA16:DD16,"")),""),"")</f>
        <v>1</v>
      </c>
      <c r="AC16" s="44">
        <f>_xlfn.IFNA(VLOOKUP($A16,'B-LogEmaxOverpEC50'!$A:$BQ,MATCH(AC$1,'B-LogEmaxOverpEC50'!$A$1:$BQ$1,0),FALSE),"")</f>
        <v>8.5423130947661345</v>
      </c>
      <c r="AD16" s="46">
        <f>_xlfn.IFNA(VLOOKUP($A16,'B-LogEmaxOverpEC50'!$A:$BQ,MATCH(AD$1,'B-LogEmaxOverpEC50'!$A$1:$BQ$1,0),FALSE),"")</f>
        <v>5.0986101251861768</v>
      </c>
      <c r="AE16" s="46">
        <f>_xlfn.IFNA(VLOOKUP($A16,'B-LogEmaxOverpEC50'!$A:$BQ,MATCH(AE$1,'B-LogEmaxOverpEC50'!$A$1:$BQ$1,0),FALSE),"")</f>
        <v>4.7988770264706551</v>
      </c>
      <c r="AF16" s="46" t="str">
        <f>_xlfn.IFNA(VLOOKUP($A16,'B-LogEmaxOverpEC50'!$A:$BQ,MATCH(AF$1,'B-LogEmaxOverpEC50'!$A$1:$BQ$1,0),FALSE),"")</f>
        <v/>
      </c>
      <c r="AG16" s="46">
        <f>_xlfn.IFNA(VLOOKUP($A16,'B-LogEmaxOverpEC50'!$A:$BQ,MATCH(AG$1,'B-LogEmaxOverpEC50'!$A$1:$BQ$1,0),FALSE),"")</f>
        <v>6.1475847024004215</v>
      </c>
      <c r="AH16" s="46" t="str">
        <f>_xlfn.IFNA(VLOOKUP($A16,'B-LogEmaxOverpEC50'!$A:$BQ,MATCH(AH$1,'B-LogEmaxOverpEC50'!$A$1:$BQ$1,0),FALSE),"")</f>
        <v/>
      </c>
      <c r="AI16" s="45" t="str">
        <f>_xlfn.IFNA(VLOOKUP($A16,'B-LogEmaxOverpEC50'!$A:$BQ,MATCH(AI$1,'B-LogEmaxOverpEC50'!$A$1:$BQ$1,0),FALSE),"")</f>
        <v/>
      </c>
      <c r="AJ16" s="45" t="str">
        <f>_xlfn.IFNA(VLOOKUP($A16,'B-LogEmaxOverpEC50'!$A:$BQ,MATCH(AJ$1,'B-LogEmaxOverpEC50'!$A$1:$BQ$1,0),FALSE),"")</f>
        <v/>
      </c>
      <c r="AK16" s="45" t="str">
        <f>_xlfn.IFNA(VLOOKUP($A16,'B-LogEmaxOverpEC50'!$A:$BQ,MATCH(AK$1,'B-LogEmaxOverpEC50'!$A$1:$BQ$1,0),FALSE),"")</f>
        <v/>
      </c>
      <c r="AL16" s="46" t="str">
        <f>_xlfn.IFNA(VLOOKUP($A16,'B-LogEmaxOverpEC50'!$A:$BQ,MATCH(AL$1,'B-LogEmaxOverpEC50'!$A$1:$BQ$1,0),FALSE),"")</f>
        <v/>
      </c>
      <c r="AM16" s="45" t="str">
        <f>_xlfn.IFNA(VLOOKUP($A16,'B-LogEmaxOverpEC50'!$A:$BQ,MATCH(AM$1,'B-LogEmaxOverpEC50'!$A$1:$BQ$1,0),FALSE),"")</f>
        <v/>
      </c>
      <c r="AN16" s="45" t="str">
        <f>_xlfn.IFNA(VLOOKUP($A16,'B-LogEmaxOverpEC50'!$A:$BQ,MATCH(AN$1,'B-LogEmaxOverpEC50'!$A$1:$BQ$1,0),FALSE),"")</f>
        <v/>
      </c>
      <c r="AO16" s="47">
        <f>_xlfn.IFNA(VLOOKUP($A16,'I-LogEmaxOverpEC50'!$A:$BQ,MATCH(AO$1,'I-LogEmaxOverpEC50'!$A$1:$BQ$1,0),FALSE),"")</f>
        <v>6.2223743666636278</v>
      </c>
      <c r="AP16" s="47">
        <f>_xlfn.IFNA(VLOOKUP($A16,'I-LogEmaxOverpEC50'!$A:$BQ,MATCH(AP$1,'I-LogEmaxOverpEC50'!$A$1:$BQ$1,0),FALSE),"")</f>
        <v>5.7309921290562267</v>
      </c>
      <c r="AQ16" s="47">
        <f>_xlfn.IFNA(VLOOKUP($A16,'I-LogEmaxOverpEC50'!$A:$BQ,MATCH(AQ$1,'I-LogEmaxOverpEC50'!$A$1:$BQ$1,0),FALSE),"")</f>
        <v>5.7309921290562267</v>
      </c>
      <c r="AR16" s="47" t="str">
        <f>_xlfn.IFNA(VLOOKUP($A16,'I-LogEmaxOverpEC50'!$A:$BQ,MATCH(AR$1,'I-LogEmaxOverpEC50'!$A$1:$BQ$1,0),FALSE),"")</f>
        <v/>
      </c>
      <c r="AS16" s="47">
        <f>_xlfn.IFNA(VLOOKUP($A16,'I-LogEmaxOverpEC50'!$A:$BQ,MATCH(AS$1,'I-LogEmaxOverpEC50'!$A$1:$BQ$1,0),FALSE),"")</f>
        <v>5.7954366469336982</v>
      </c>
      <c r="AT16" s="47" t="str">
        <f>_xlfn.IFNA(VLOOKUP($A16,'I-LogEmaxOverpEC50'!$A:$BQ,MATCH(AT$1,'I-LogEmaxOverpEC50'!$A$1:$BQ$1,0),FALSE),"")</f>
        <v/>
      </c>
      <c r="AU16" s="47" t="str">
        <f>_xlfn.IFNA(VLOOKUP($A16,'I-LogEmaxOverpEC50'!$A:$BQ,MATCH(AU$1,'I-LogEmaxOverpEC50'!$A$1:$BQ$1,0),FALSE),"")</f>
        <v/>
      </c>
      <c r="AV16" s="47" t="str">
        <f>_xlfn.IFNA(VLOOKUP($A16,'I-LogEmaxOverpEC50'!$A:$BQ,MATCH(AV$1,'I-LogEmaxOverpEC50'!$A$1:$BQ$1,0),FALSE),"")</f>
        <v/>
      </c>
      <c r="AW16" s="47" t="str">
        <f>_xlfn.IFNA(VLOOKUP($A16,'I-LogEmaxOverpEC50'!$A:$BQ,MATCH(AW$1,'I-LogEmaxOverpEC50'!$A$1:$BQ$1,0),FALSE),"")</f>
        <v/>
      </c>
      <c r="AX16" s="47" t="str">
        <f>_xlfn.IFNA(VLOOKUP($A16,'I-LogEmaxOverpEC50'!$A:$BQ,MATCH(AX$1,'I-LogEmaxOverpEC50'!$A$1:$BQ$1,0),FALSE),"")</f>
        <v/>
      </c>
      <c r="AY16" s="47" t="str">
        <f>_xlfn.IFNA(VLOOKUP($A16,'I-LogEmaxOverpEC50'!$A:$BQ,MATCH(AY$1,'I-LogEmaxOverpEC50'!$A$1:$BQ$1,0),FALSE),"")</f>
        <v/>
      </c>
      <c r="AZ16" s="47" t="str">
        <f>_xlfn.IFNA(VLOOKUP($A16,'I-LogEmaxOverpEC50'!$A:$BQ,MATCH(AZ$1,'I-LogEmaxOverpEC50'!$A$1:$BQ$1,0),FALSE),"")</f>
        <v/>
      </c>
      <c r="BA16" s="44">
        <f>_xlfn.IFNA(VLOOKUP($A16,'B-LogEmaxOverpEC50'!$A:$BQ,MATCH(BA$1,'B-LogEmaxOverpEC50'!$A$1:$BQ$1,0),FALSE),"")</f>
        <v>1</v>
      </c>
      <c r="BB16" s="41">
        <f>_xlfn.IFNA(VLOOKUP($A16,'B-LogEmaxOverpEC50'!$A:$BQ,MATCH(BB$1,'B-LogEmaxOverpEC50'!$A$1:$BQ$1,0),FALSE),"")</f>
        <v>8.0068977604311267E-2</v>
      </c>
      <c r="BC16" s="41">
        <f>_xlfn.IFNA(VLOOKUP($A16,'B-LogEmaxOverpEC50'!$A:$BQ,MATCH(BC$1,'B-LogEmaxOverpEC50'!$A$1:$BQ$1,0),FALSE),"")</f>
        <v>0</v>
      </c>
      <c r="BD16" s="41" t="str">
        <f>_xlfn.IFNA(VLOOKUP($A16,'B-LogEmaxOverpEC50'!$A:$BQ,MATCH(BD$1,'B-LogEmaxOverpEC50'!$A$1:$BQ$1,0),FALSE),"")</f>
        <v/>
      </c>
      <c r="BE16" s="41">
        <f>_xlfn.IFNA(VLOOKUP($A16,'B-LogEmaxOverpEC50'!$A:$BQ,MATCH(BE$1,'B-LogEmaxOverpEC50'!$A$1:$BQ$1,0),FALSE),"")</f>
        <v>0.36028601833285251</v>
      </c>
      <c r="BF16" s="41" t="str">
        <f>_xlfn.IFNA(VLOOKUP($A16,'B-LogEmaxOverpEC50'!$A:$BQ,MATCH(BF$1,'B-LogEmaxOverpEC50'!$A$1:$BQ$1,0),FALSE),"")</f>
        <v/>
      </c>
      <c r="BG16" s="41" t="str">
        <f>_xlfn.IFNA(VLOOKUP($A16,'B-LogEmaxOverpEC50'!$A:$BQ,MATCH(BG$1,'B-LogEmaxOverpEC50'!$A$1:$BQ$1,0),FALSE),"")</f>
        <v/>
      </c>
      <c r="BH16" s="41" t="str">
        <f>_xlfn.IFNA(VLOOKUP($A16,'B-LogEmaxOverpEC50'!$A:$BQ,MATCH(BH$1,'B-LogEmaxOverpEC50'!$A$1:$BQ$1,0),FALSE),"")</f>
        <v/>
      </c>
      <c r="BI16" s="41" t="str">
        <f>_xlfn.IFNA(VLOOKUP($A16,'B-LogEmaxOverpEC50'!$A:$BQ,MATCH(BI$1,'B-LogEmaxOverpEC50'!$A$1:$BQ$1,0),FALSE),"")</f>
        <v/>
      </c>
      <c r="BJ16" s="41" t="str">
        <f>_xlfn.IFNA(VLOOKUP($A16,'B-LogEmaxOverpEC50'!$A:$BQ,MATCH(BJ$1,'B-LogEmaxOverpEC50'!$A$1:$BQ$1,0),FALSE),"")</f>
        <v/>
      </c>
      <c r="BK16" s="41" t="str">
        <f>_xlfn.IFNA(VLOOKUP($A16,'B-LogEmaxOverpEC50'!$A:$BQ,MATCH(BK$1,'B-LogEmaxOverpEC50'!$A$1:$BQ$1,0),FALSE),"")</f>
        <v/>
      </c>
      <c r="BL16" s="41" t="str">
        <f>_xlfn.IFNA(VLOOKUP($A16,'B-LogEmaxOverpEC50'!$A:$BQ,MATCH(BL$1,'B-LogEmaxOverpEC50'!$A$1:$BQ$1,0),FALSE),"")</f>
        <v/>
      </c>
      <c r="BM16" s="47">
        <f>_xlfn.IFNA(VLOOKUP($A16,'I-LogEmaxOverpEC50'!$A:$BQ,MATCH(BM$1,'I-LogEmaxOverpEC50'!$A$1:$BQ$1,0),FALSE),"")</f>
        <v>1</v>
      </c>
      <c r="BN16" s="47">
        <f>_xlfn.IFNA(VLOOKUP($A16,'I-LogEmaxOverpEC50'!$A:$BQ,MATCH(BN$1,'I-LogEmaxOverpEC50'!$A$1:$BQ$1,0),FALSE),"")</f>
        <v>0</v>
      </c>
      <c r="BO16" s="47">
        <f>_xlfn.IFNA(VLOOKUP($A16,'I-LogEmaxOverpEC50'!$A:$BQ,MATCH(BO$1,'I-LogEmaxOverpEC50'!$A$1:$BQ$1,0),FALSE),"")</f>
        <v>0</v>
      </c>
      <c r="BP16" s="47" t="str">
        <f>_xlfn.IFNA(VLOOKUP($A16,'I-LogEmaxOverpEC50'!$A:$BQ,MATCH(BP$1,'I-LogEmaxOverpEC50'!$A$1:$BQ$1,0),FALSE),"")</f>
        <v/>
      </c>
      <c r="BQ16" s="47">
        <f>_xlfn.IFNA(VLOOKUP($A16,'I-LogEmaxOverpEC50'!$A:$BQ,MATCH(BQ$1,'I-LogEmaxOverpEC50'!$A$1:$BQ$1,0),FALSE),"")</f>
        <v>0.13114946562020555</v>
      </c>
      <c r="BR16" s="47" t="str">
        <f>_xlfn.IFNA(VLOOKUP($A16,'I-LogEmaxOverpEC50'!$A:$BQ,MATCH(BR$1,'I-LogEmaxOverpEC50'!$A$1:$BQ$1,0),FALSE),"")</f>
        <v/>
      </c>
      <c r="BS16" s="47" t="str">
        <f>_xlfn.IFNA(VLOOKUP($A16,'I-LogEmaxOverpEC50'!$A:$BQ,MATCH(BS$1,'I-LogEmaxOverpEC50'!$A$1:$BQ$1,0),FALSE),"")</f>
        <v/>
      </c>
      <c r="BT16" s="47" t="str">
        <f>_xlfn.IFNA(VLOOKUP($A16,'I-LogEmaxOverpEC50'!$A:$BQ,MATCH(BT$1,'I-LogEmaxOverpEC50'!$A$1:$BQ$1,0),FALSE),"")</f>
        <v/>
      </c>
      <c r="BU16" s="47" t="str">
        <f>_xlfn.IFNA(VLOOKUP($A16,'I-LogEmaxOverpEC50'!$A:$BQ,MATCH(BU$1,'I-LogEmaxOverpEC50'!$A$1:$BQ$1,0),FALSE),"")</f>
        <v/>
      </c>
      <c r="BV16" s="47" t="str">
        <f>_xlfn.IFNA(VLOOKUP($A16,'I-LogEmaxOverpEC50'!$A:$BQ,MATCH(BV$1,'I-LogEmaxOverpEC50'!$A$1:$BQ$1,0),FALSE),"")</f>
        <v/>
      </c>
      <c r="BW16" s="47" t="str">
        <f>_xlfn.IFNA(VLOOKUP($A16,'I-LogEmaxOverpEC50'!$A:$BQ,MATCH(BW$1,'I-LogEmaxOverpEC50'!$A$1:$BQ$1,0),FALSE),"")</f>
        <v/>
      </c>
      <c r="BX16" s="47" t="str">
        <f>_xlfn.IFNA(VLOOKUP($A16,'I-LogEmaxOverpEC50'!$A:$BQ,MATCH(BX$1,'I-LogEmaxOverpEC50'!$A$1:$BQ$1,0),FALSE),"")</f>
        <v/>
      </c>
      <c r="BY16" s="105">
        <f>_xlfn.IFNA(VLOOKUP($A16,'B-LogEmaxOverpEC50'!$A:$HP,MATCH(BY$1,'B-LogEmaxOverpEC50'!$A$1:$HP$1,0),FALSE),"")</f>
        <v>8.5423130947661345</v>
      </c>
      <c r="BZ16" s="47">
        <f>_xlfn.IFNA(VLOOKUP($A16,'B-LogEmaxOverpEC50'!$A:$HP,MATCH(BZ$1,'B-LogEmaxOverpEC50'!$A$1:$HP$1,0),FALSE),"")</f>
        <v>6.1475847024004215</v>
      </c>
      <c r="CA16" s="47" t="str">
        <f>_xlfn.IFNA(VLOOKUP($A16,'B-LogEmaxOverpEC50'!$A:$HP,MATCH(CA$1,'B-LogEmaxOverpEC50'!$A$1:$HP$1,0),FALSE),"")</f>
        <v/>
      </c>
      <c r="CB16" s="47" t="str">
        <f>_xlfn.IFNA(VLOOKUP($A16,'B-LogEmaxOverpEC50'!$A:$HP,MATCH(CB$1,'B-LogEmaxOverpEC50'!$A$1:$HP$1,0),FALSE),"")</f>
        <v/>
      </c>
      <c r="CC16" s="47">
        <f>_xlfn.IFNA(VLOOKUP($A16,'I-LogEmaxOverpEC50'!$A:$HP,MATCH(CC$1,'I-LogEmaxOverpEC50'!$A$1:$HP$1,0),FALSE),"")</f>
        <v>6.2223743666636278</v>
      </c>
      <c r="CD16" s="47">
        <f>_xlfn.IFNA(VLOOKUP($A16,'I-LogEmaxOverpEC50'!$A:$HP,MATCH(CD$1,'I-LogEmaxOverpEC50'!$A$1:$HP$1,0),FALSE),"")</f>
        <v>5.7954366469336982</v>
      </c>
      <c r="CE16" s="47" t="str">
        <f>_xlfn.IFNA(VLOOKUP($A16,'I-LogEmaxOverpEC50'!$A:$HP,MATCH(CE$1,'I-LogEmaxOverpEC50'!$A$1:$HP$1,0),FALSE),"")</f>
        <v/>
      </c>
      <c r="CF16" s="47" t="str">
        <f>_xlfn.IFNA(VLOOKUP($A16,'I-LogEmaxOverpEC50'!$A:$HP,MATCH(CF$1,'I-LogEmaxOverpEC50'!$A$1:$HP$1,0),FALSE),"")</f>
        <v/>
      </c>
      <c r="CG16" s="105">
        <f>_xlfn.IFNA(VLOOKUP($A16,'B-LogEmaxOverpEC50'!$A:$HP,MATCH(CG$1,'B-LogEmaxOverpEC50'!$A$1:$HP$1,0),FALSE),"")</f>
        <v>8.5423130947661345</v>
      </c>
      <c r="CH16" s="47">
        <f>_xlfn.IFNA(VLOOKUP($A16,'B-LogEmaxOverpEC50'!$A:$HP,MATCH(CH$1,'B-LogEmaxOverpEC50'!$A$1:$HP$1,0),FALSE),"")</f>
        <v>5.3483572846857514</v>
      </c>
      <c r="CI16" s="47" t="str">
        <f>_xlfn.IFNA(VLOOKUP($A16,'B-LogEmaxOverpEC50'!$A:$HP,MATCH(CI$1,'B-LogEmaxOverpEC50'!$A$1:$HP$1,0),FALSE),"")</f>
        <v/>
      </c>
      <c r="CJ16" s="47" t="str">
        <f>_xlfn.IFNA(VLOOKUP($A16,'B-LogEmaxOverpEC50'!$A:$HP,MATCH(CJ$1,'B-LogEmaxOverpEC50'!$A$1:$HP$1,0),FALSE),"")</f>
        <v/>
      </c>
      <c r="CK16" s="47">
        <f>_xlfn.IFNA(VLOOKUP($A16,'I-LogEmaxOverpEC50'!$A:$HP,MATCH(CK$1,'I-LogEmaxOverpEC50'!$A$1:$HP$1,0),FALSE),"")</f>
        <v>6.2223743666636278</v>
      </c>
      <c r="CL16" s="47">
        <f>_xlfn.IFNA(VLOOKUP($A16,'I-LogEmaxOverpEC50'!$A:$HP,MATCH(CL$1,'I-LogEmaxOverpEC50'!$A$1:$HP$1,0),FALSE),"")</f>
        <v>5.7524736350153844</v>
      </c>
      <c r="CM16" s="47" t="str">
        <f>_xlfn.IFNA(VLOOKUP($A16,'I-LogEmaxOverpEC50'!$A:$HP,MATCH(CM$1,'I-LogEmaxOverpEC50'!$A$1:$HP$1,0),FALSE),"")</f>
        <v/>
      </c>
      <c r="CN16" s="47" t="str">
        <f>_xlfn.IFNA(VLOOKUP($A16,'I-LogEmaxOverpEC50'!$A:$HP,MATCH(CN$1,'I-LogEmaxOverpEC50'!$A$1:$HP$1,0),FALSE),"")</f>
        <v/>
      </c>
      <c r="CO16" s="105">
        <f>_xlfn.IFNA(VLOOKUP($A16,'B-LogEmaxOverpEC50'!$A:$HP,MATCH(CO$1,'B-LogEmaxOverpEC50'!$A$1:$HP$1,0),FALSE),"")</f>
        <v>1</v>
      </c>
      <c r="CP16" s="47">
        <f>_xlfn.IFNA(VLOOKUP($A16,'B-LogEmaxOverpEC50'!$A:$HP,MATCH(CP$1,'B-LogEmaxOverpEC50'!$A$1:$HP$1,0),FALSE),"")</f>
        <v>0.36028601833285251</v>
      </c>
      <c r="CQ16" s="47" t="str">
        <f>_xlfn.IFNA(VLOOKUP($A16,'B-LogEmaxOverpEC50'!$A:$HP,MATCH(CQ$1,'B-LogEmaxOverpEC50'!$A$1:$HP$1,0),FALSE),"")</f>
        <v/>
      </c>
      <c r="CR16" s="47" t="str">
        <f>_xlfn.IFNA(VLOOKUP($A16,'B-LogEmaxOverpEC50'!$A:$HP,MATCH(CR$1,'B-LogEmaxOverpEC50'!$A$1:$HP$1,0),FALSE),"")</f>
        <v/>
      </c>
      <c r="CS16" s="47">
        <f>_xlfn.IFNA(VLOOKUP($A16,'I-LogEmaxOverpEC50'!$A:$HP,MATCH(CS$1,'I-LogEmaxOverpEC50'!$A$1:$HP$1,0),FALSE),"")</f>
        <v>1</v>
      </c>
      <c r="CT16" s="47">
        <f>_xlfn.IFNA(VLOOKUP($A16,'I-LogEmaxOverpEC50'!$A:$HP,MATCH(CT$1,'I-LogEmaxOverpEC50'!$A$1:$HP$1,0),FALSE),"")</f>
        <v>0.13114946562020555</v>
      </c>
      <c r="CU16" s="47" t="str">
        <f>_xlfn.IFNA(VLOOKUP($A16,'I-LogEmaxOverpEC50'!$A:$HP,MATCH(CU$1,'I-LogEmaxOverpEC50'!$A$1:$HP$1,0),FALSE),"")</f>
        <v/>
      </c>
      <c r="CV16" s="47" t="str">
        <f>_xlfn.IFNA(VLOOKUP($A16,'I-LogEmaxOverpEC50'!$A:$HP,MATCH(CV$1,'I-LogEmaxOverpEC50'!$A$1:$HP$1,0),FALSE),"")</f>
        <v/>
      </c>
      <c r="CW16" s="105">
        <f>_xlfn.IFNA(VLOOKUP($A16,'B-LogEmaxOverpEC50'!$A:$HP,MATCH(CW$1,'B-LogEmaxOverpEC50'!$A$1:$HP$1,0),FALSE),"")</f>
        <v>1</v>
      </c>
      <c r="CX16" s="47">
        <f>_xlfn.IFNA(VLOOKUP($A16,'B-LogEmaxOverpEC50'!$A:$HP,MATCH(CX$1,'B-LogEmaxOverpEC50'!$A$1:$HP$1,0),FALSE),"")</f>
        <v>0.14678499864572125</v>
      </c>
      <c r="CY16" s="47" t="str">
        <f>_xlfn.IFNA(VLOOKUP($A16,'B-LogEmaxOverpEC50'!$A:$HP,MATCH(CY$1,'B-LogEmaxOverpEC50'!$A$1:$HP$1,0),FALSE),"")</f>
        <v/>
      </c>
      <c r="CZ16" s="47" t="str">
        <f>_xlfn.IFNA(VLOOKUP($A16,'B-LogEmaxOverpEC50'!$A:$HP,MATCH(CZ$1,'B-LogEmaxOverpEC50'!$A$1:$HP$1,0),FALSE),"")</f>
        <v/>
      </c>
      <c r="DA16" s="47">
        <f>_xlfn.IFNA(VLOOKUP($A16,'I-LogEmaxOverpEC50'!$A:$HP,MATCH(DA$1,'I-LogEmaxOverpEC50'!$A$1:$HP$1,0),FALSE),"")</f>
        <v>1</v>
      </c>
      <c r="DB16" s="47">
        <f>_xlfn.IFNA(VLOOKUP($A16,'I-LogEmaxOverpEC50'!$A:$HP,MATCH(DB$1,'I-LogEmaxOverpEC50'!$A$1:$HP$1,0),FALSE),"")</f>
        <v>4.3716488540068515E-2</v>
      </c>
      <c r="DC16" s="47" t="str">
        <f>_xlfn.IFNA(VLOOKUP($A16,'I-LogEmaxOverpEC50'!$A:$HP,MATCH(DC$1,'I-LogEmaxOverpEC50'!$A$1:$HP$1,0),FALSE),"")</f>
        <v/>
      </c>
      <c r="DD16" s="47" t="str">
        <f>_xlfn.IFNA(VLOOKUP($A16,'I-LogEmaxOverpEC50'!$A:$HP,MATCH(DD$1,'I-LogEmaxOverpEC50'!$A$1:$HP$1,0),FALSE),"")</f>
        <v/>
      </c>
      <c r="DE16" s="37"/>
      <c r="DF16" s="37"/>
      <c r="DG16" s="37"/>
      <c r="DH16" s="37"/>
      <c r="DI16" s="37"/>
      <c r="DJ16" s="37"/>
      <c r="DK16" s="37"/>
      <c r="DL16" s="37"/>
      <c r="DM16" s="37"/>
    </row>
    <row r="17" spans="1:117" s="49" customFormat="1" x14ac:dyDescent="0.2">
      <c r="A17" s="29" t="s">
        <v>51</v>
      </c>
      <c r="B17" s="333">
        <f>VLOOKUP($A17,BI!$A:$Q,MATCH(B$1,BI!$A$1:$Q$1,0),FALSE)</f>
        <v>1</v>
      </c>
      <c r="C17" s="373" t="str">
        <f>VLOOKUP($A17,BI!$A:$Q,MATCH(C$1,BI!$A$1:$Q$1,0),FALSE)</f>
        <v/>
      </c>
      <c r="D17" s="373" t="str">
        <f>VLOOKUP($A17,BI!$A:$Q,MATCH(D$1,BI!$A$1:$Q$1,0),FALSE)</f>
        <v/>
      </c>
      <c r="E17" s="373" t="str">
        <f>VLOOKUP($A17,BI!$A:$Q,MATCH(E$1,BI!$A$1:$Q$1,0),FALSE)</f>
        <v/>
      </c>
      <c r="F17" s="373" t="str">
        <f>VLOOKUP($A17,BI!$A:$Q,MATCH(F$1,BI!$A$1:$Q$1,0),FALSE)</f>
        <v/>
      </c>
      <c r="G17" s="373" t="str">
        <f>VLOOKUP($A17,BI!$A:$Q,MATCH(G$1,BI!$A$1:$Q$1,0),FALSE)</f>
        <v/>
      </c>
      <c r="H17" s="373" t="str">
        <f>VLOOKUP($A17,BI!$A:$Q,MATCH(H$1,BI!$A$1:$Q$1,0),FALSE)</f>
        <v/>
      </c>
      <c r="I17" s="373" t="str">
        <f>VLOOKUP($A17,BI!$A:$Q,MATCH(I$1,BI!$A$1:$Q$1,0),FALSE)</f>
        <v/>
      </c>
      <c r="J17" s="373" t="str">
        <f>VLOOKUP($A17,BI!$A:$Q,MATCH(J$1,BI!$A$1:$Q$1,0),FALSE)</f>
        <v/>
      </c>
      <c r="K17" s="373" t="str">
        <f>VLOOKUP($A17,BI!$A:$Q,MATCH(K$1,BI!$A$1:$Q$1,0),FALSE)</f>
        <v/>
      </c>
      <c r="L17" s="373" t="str">
        <f>VLOOKUP($A17,BI!$A:$Q,MATCH(L$1,BI!$A$1:$Q$1,0),FALSE)</f>
        <v/>
      </c>
      <c r="M17" s="373" t="str">
        <f>VLOOKUP($A17,BI!$A:$Q,MATCH(M$1,BI!$A$1:$Q$1,0),FALSE)</f>
        <v/>
      </c>
      <c r="N17" s="49">
        <f t="shared" si="1"/>
        <v>1</v>
      </c>
      <c r="O17" s="49">
        <f>VLOOKUP($A17,BI!$A:$Q,MATCH(O$1,BI!$A$1:$Q$1,0),FALSE)</f>
        <v>1</v>
      </c>
      <c r="P17" s="37" t="str">
        <f>VLOOKUP($A17,BI!$A:$Q,MATCH(P$1,BI!$A$1:$Q$1,0),FALSE)</f>
        <v/>
      </c>
      <c r="Q17" s="37">
        <f>VLOOKUP($A17,BI!$A:$Q,MATCH(Q$1,BI!$A$1:$Q$1,0),FALSE)</f>
        <v>1</v>
      </c>
      <c r="R17" s="37" t="str">
        <f>VLOOKUP($A17,BI!$A:$Q,MATCH(R$1,BI!$A$1:$Q$1,0),FALSE)</f>
        <v/>
      </c>
      <c r="S17" s="37">
        <f t="shared" si="0"/>
        <v>2</v>
      </c>
      <c r="T17" s="61" t="str" cm="1">
        <f t="array" ref="T17">IFERROR(IF(N17&gt;2,RSQ(IF($B17:$M17&lt;&gt;"",AC17:AN17,""),IF($B17:$M17&lt;&gt;"",AO17:AZ17,"")),""),"")</f>
        <v/>
      </c>
      <c r="U17" s="66" t="str" cm="1">
        <f t="array" ref="U17">IFERROR(IF($N17&gt;2,RSQ(IF($B17:$M17&lt;&gt;"",BA17:BL17,""),IF($B17:$M17&lt;&gt;"",BM17:BX17,"")),""),"")</f>
        <v/>
      </c>
      <c r="V17" s="61" t="str" cm="1">
        <f t="array" ref="V17">IFERROR(IF(AND($S17&gt;2,$N17&gt;2),RSQ(IF($B17:$M17&lt;&gt;"",AC17:AN17,""),IF($B17:$M17&lt;&gt;"",AO17:AZ17,"")),""),"")</f>
        <v/>
      </c>
      <c r="W17" s="61" t="str" cm="1">
        <f t="array" ref="W17">IFERROR(IF(COUNT(C17:G17)&gt;2,RSQ(IF($C17:$G17&lt;&gt;"",AD17:AH17,""),IF($C17:$G17&lt;&gt;"",AP17:AT17,"")),""),"")</f>
        <v/>
      </c>
      <c r="X17" s="61" t="str" cm="1">
        <f t="array" ref="X17">IFERROR(IF(COUNT(H17:K17)&gt;2,RSQ(IF($H17:$K17&lt;&gt;"",AI17:AL17,""),IF($H17:$K17&lt;&gt;"",AU17:AX17,"")),""),"")</f>
        <v/>
      </c>
      <c r="Y17" s="61" t="str" cm="1">
        <f t="array" ref="Y17">IFERROR(IF($S17&gt;2,RSQ(IF($O17:$R17&lt;&gt;"",BY17:CB17,""),IF($O17:$R17&lt;&gt;"",CC17:CF17,"")),""),"")</f>
        <v/>
      </c>
      <c r="Z17" s="51" t="str" cm="1">
        <f t="array" ref="Z17">IFERROR(IF($S17&gt;2,RSQ(IF($O17:$R17&lt;&gt;"",CG17:CJ17,""),IF($O17:$R17&lt;&gt;"",CK17:CN17,"")),""),"")</f>
        <v/>
      </c>
      <c r="AA17" s="51" t="str" cm="1">
        <f t="array" ref="AA17">IFERROR(IF($S17&gt;2,RSQ(IF($O17:$R17&lt;&gt;"",CO17:CR17,""),IF($O17:$R17&lt;&gt;"",CS17:CV17,"")),""),"")</f>
        <v/>
      </c>
      <c r="AB17" s="186" t="str" cm="1">
        <f t="array" ref="AB17">IFERROR(IF($S17&gt;2,RSQ(IF($O17:$R17&lt;&gt;"",CW17:CZ17,""),IF($O17:$R17&lt;&gt;"",DA17:DD17,"")),""),"")</f>
        <v/>
      </c>
      <c r="AC17" s="44">
        <f>_xlfn.IFNA(VLOOKUP($A17,'B-LogEmaxOverpEC50'!$A:$BQ,MATCH(AC$1,'B-LogEmaxOverpEC50'!$A$1:$BQ$1,0),FALSE),"")</f>
        <v>6.1240000000000006</v>
      </c>
      <c r="AD17" s="46" t="str">
        <f>_xlfn.IFNA(VLOOKUP($A17,'B-LogEmaxOverpEC50'!$A:$BQ,MATCH(AD$1,'B-LogEmaxOverpEC50'!$A$1:$BQ$1,0),FALSE),"")</f>
        <v/>
      </c>
      <c r="AE17" s="46" t="str">
        <f>_xlfn.IFNA(VLOOKUP($A17,'B-LogEmaxOverpEC50'!$A:$BQ,MATCH(AE$1,'B-LogEmaxOverpEC50'!$A$1:$BQ$1,0),FALSE),"")</f>
        <v/>
      </c>
      <c r="AF17" s="46" t="str">
        <f>_xlfn.IFNA(VLOOKUP($A17,'B-LogEmaxOverpEC50'!$A:$BQ,MATCH(AF$1,'B-LogEmaxOverpEC50'!$A$1:$BQ$1,0),FALSE),"")</f>
        <v/>
      </c>
      <c r="AG17" s="46" t="str">
        <f>_xlfn.IFNA(VLOOKUP($A17,'B-LogEmaxOverpEC50'!$A:$BQ,MATCH(AG$1,'B-LogEmaxOverpEC50'!$A$1:$BQ$1,0),FALSE),"")</f>
        <v/>
      </c>
      <c r="AH17" s="46" t="str">
        <f>_xlfn.IFNA(VLOOKUP($A17,'B-LogEmaxOverpEC50'!$A:$BQ,MATCH(AH$1,'B-LogEmaxOverpEC50'!$A$1:$BQ$1,0),FALSE),"")</f>
        <v/>
      </c>
      <c r="AI17" s="45" t="str">
        <f>_xlfn.IFNA(VLOOKUP($A17,'B-LogEmaxOverpEC50'!$A:$BQ,MATCH(AI$1,'B-LogEmaxOverpEC50'!$A$1:$BQ$1,0),FALSE),"")</f>
        <v/>
      </c>
      <c r="AJ17" s="45" t="str">
        <f>_xlfn.IFNA(VLOOKUP($A17,'B-LogEmaxOverpEC50'!$A:$BQ,MATCH(AJ$1,'B-LogEmaxOverpEC50'!$A$1:$BQ$1,0),FALSE),"")</f>
        <v/>
      </c>
      <c r="AK17" s="45" t="str">
        <f>_xlfn.IFNA(VLOOKUP($A17,'B-LogEmaxOverpEC50'!$A:$BQ,MATCH(AK$1,'B-LogEmaxOverpEC50'!$A$1:$BQ$1,0),FALSE),"")</f>
        <v/>
      </c>
      <c r="AL17" s="46" t="str">
        <f>_xlfn.IFNA(VLOOKUP($A17,'B-LogEmaxOverpEC50'!$A:$BQ,MATCH(AL$1,'B-LogEmaxOverpEC50'!$A$1:$BQ$1,0),FALSE),"")</f>
        <v/>
      </c>
      <c r="AM17" s="45" t="str">
        <f>_xlfn.IFNA(VLOOKUP($A17,'B-LogEmaxOverpEC50'!$A:$BQ,MATCH(AM$1,'B-LogEmaxOverpEC50'!$A$1:$BQ$1,0),FALSE),"")</f>
        <v/>
      </c>
      <c r="AN17" s="45" t="str">
        <f>_xlfn.IFNA(VLOOKUP($A17,'B-LogEmaxOverpEC50'!$A:$BQ,MATCH(AN$1,'B-LogEmaxOverpEC50'!$A$1:$BQ$1,0),FALSE),"")</f>
        <v/>
      </c>
      <c r="AO17" s="47">
        <f>_xlfn.IFNA(VLOOKUP($A17,'I-LogEmaxOverpEC50'!$A:$BQ,MATCH(AO$1,'I-LogEmaxOverpEC50'!$A$1:$BQ$1,0),FALSE),"")</f>
        <v>5.5722201953750945</v>
      </c>
      <c r="AP17" s="47" t="str">
        <f>_xlfn.IFNA(VLOOKUP($A17,'I-LogEmaxOverpEC50'!$A:$BQ,MATCH(AP$1,'I-LogEmaxOverpEC50'!$A$1:$BQ$1,0),FALSE),"")</f>
        <v/>
      </c>
      <c r="AQ17" s="47" t="str">
        <f>_xlfn.IFNA(VLOOKUP($A17,'I-LogEmaxOverpEC50'!$A:$BQ,MATCH(AQ$1,'I-LogEmaxOverpEC50'!$A$1:$BQ$1,0),FALSE),"")</f>
        <v/>
      </c>
      <c r="AR17" s="47" t="str">
        <f>_xlfn.IFNA(VLOOKUP($A17,'I-LogEmaxOverpEC50'!$A:$BQ,MATCH(AR$1,'I-LogEmaxOverpEC50'!$A$1:$BQ$1,0),FALSE),"")</f>
        <v/>
      </c>
      <c r="AS17" s="47" t="str">
        <f>_xlfn.IFNA(VLOOKUP($A17,'I-LogEmaxOverpEC50'!$A:$BQ,MATCH(AS$1,'I-LogEmaxOverpEC50'!$A$1:$BQ$1,0),FALSE),"")</f>
        <v/>
      </c>
      <c r="AT17" s="47" t="str">
        <f>_xlfn.IFNA(VLOOKUP($A17,'I-LogEmaxOverpEC50'!$A:$BQ,MATCH(AT$1,'I-LogEmaxOverpEC50'!$A$1:$BQ$1,0),FALSE),"")</f>
        <v/>
      </c>
      <c r="AU17" s="47" t="str">
        <f>_xlfn.IFNA(VLOOKUP($A17,'I-LogEmaxOverpEC50'!$A:$BQ,MATCH(AU$1,'I-LogEmaxOverpEC50'!$A$1:$BQ$1,0),FALSE),"")</f>
        <v/>
      </c>
      <c r="AV17" s="47" t="str">
        <f>_xlfn.IFNA(VLOOKUP($A17,'I-LogEmaxOverpEC50'!$A:$BQ,MATCH(AV$1,'I-LogEmaxOverpEC50'!$A$1:$BQ$1,0),FALSE),"")</f>
        <v/>
      </c>
      <c r="AW17" s="47" t="str">
        <f>_xlfn.IFNA(VLOOKUP($A17,'I-LogEmaxOverpEC50'!$A:$BQ,MATCH(AW$1,'I-LogEmaxOverpEC50'!$A$1:$BQ$1,0),FALSE),"")</f>
        <v/>
      </c>
      <c r="AX17" s="47" t="str">
        <f>_xlfn.IFNA(VLOOKUP($A17,'I-LogEmaxOverpEC50'!$A:$BQ,MATCH(AX$1,'I-LogEmaxOverpEC50'!$A$1:$BQ$1,0),FALSE),"")</f>
        <v/>
      </c>
      <c r="AY17" s="47" t="str">
        <f>_xlfn.IFNA(VLOOKUP($A17,'I-LogEmaxOverpEC50'!$A:$BQ,MATCH(AY$1,'I-LogEmaxOverpEC50'!$A$1:$BQ$1,0),FALSE),"")</f>
        <v/>
      </c>
      <c r="AZ17" s="47" t="str">
        <f>_xlfn.IFNA(VLOOKUP($A17,'I-LogEmaxOverpEC50'!$A:$BQ,MATCH(AZ$1,'I-LogEmaxOverpEC50'!$A$1:$BQ$1,0),FALSE),"")</f>
        <v/>
      </c>
      <c r="BA17" s="44" t="str">
        <f>_xlfn.IFNA(VLOOKUP($A17,'B-LogEmaxOverpEC50'!$A:$BQ,MATCH(BA$1,'B-LogEmaxOverpEC50'!$A$1:$BQ$1,0),FALSE),"")</f>
        <v/>
      </c>
      <c r="BB17" s="41" t="str">
        <f>_xlfn.IFNA(VLOOKUP($A17,'B-LogEmaxOverpEC50'!$A:$BQ,MATCH(BB$1,'B-LogEmaxOverpEC50'!$A$1:$BQ$1,0),FALSE),"")</f>
        <v/>
      </c>
      <c r="BC17" s="41" t="str">
        <f>_xlfn.IFNA(VLOOKUP($A17,'B-LogEmaxOverpEC50'!$A:$BQ,MATCH(BC$1,'B-LogEmaxOverpEC50'!$A$1:$BQ$1,0),FALSE),"")</f>
        <v/>
      </c>
      <c r="BD17" s="41" t="str">
        <f>_xlfn.IFNA(VLOOKUP($A17,'B-LogEmaxOverpEC50'!$A:$BQ,MATCH(BD$1,'B-LogEmaxOverpEC50'!$A$1:$BQ$1,0),FALSE),"")</f>
        <v/>
      </c>
      <c r="BE17" s="41" t="str">
        <f>_xlfn.IFNA(VLOOKUP($A17,'B-LogEmaxOverpEC50'!$A:$BQ,MATCH(BE$1,'B-LogEmaxOverpEC50'!$A$1:$BQ$1,0),FALSE),"")</f>
        <v/>
      </c>
      <c r="BF17" s="41" t="str">
        <f>_xlfn.IFNA(VLOOKUP($A17,'B-LogEmaxOverpEC50'!$A:$BQ,MATCH(BF$1,'B-LogEmaxOverpEC50'!$A$1:$BQ$1,0),FALSE),"")</f>
        <v/>
      </c>
      <c r="BG17" s="41" t="str">
        <f>_xlfn.IFNA(VLOOKUP($A17,'B-LogEmaxOverpEC50'!$A:$BQ,MATCH(BG$1,'B-LogEmaxOverpEC50'!$A$1:$BQ$1,0),FALSE),"")</f>
        <v/>
      </c>
      <c r="BH17" s="41" t="str">
        <f>_xlfn.IFNA(VLOOKUP($A17,'B-LogEmaxOverpEC50'!$A:$BQ,MATCH(BH$1,'B-LogEmaxOverpEC50'!$A$1:$BQ$1,0),FALSE),"")</f>
        <v/>
      </c>
      <c r="BI17" s="41" t="str">
        <f>_xlfn.IFNA(VLOOKUP($A17,'B-LogEmaxOverpEC50'!$A:$BQ,MATCH(BI$1,'B-LogEmaxOverpEC50'!$A$1:$BQ$1,0),FALSE),"")</f>
        <v/>
      </c>
      <c r="BJ17" s="41" t="str">
        <f>_xlfn.IFNA(VLOOKUP($A17,'B-LogEmaxOverpEC50'!$A:$BQ,MATCH(BJ$1,'B-LogEmaxOverpEC50'!$A$1:$BQ$1,0),FALSE),"")</f>
        <v/>
      </c>
      <c r="BK17" s="41" t="str">
        <f>_xlfn.IFNA(VLOOKUP($A17,'B-LogEmaxOverpEC50'!$A:$BQ,MATCH(BK$1,'B-LogEmaxOverpEC50'!$A$1:$BQ$1,0),FALSE),"")</f>
        <v/>
      </c>
      <c r="BL17" s="41" t="str">
        <f>_xlfn.IFNA(VLOOKUP($A17,'B-LogEmaxOverpEC50'!$A:$BQ,MATCH(BL$1,'B-LogEmaxOverpEC50'!$A$1:$BQ$1,0),FALSE),"")</f>
        <v/>
      </c>
      <c r="BM17" s="47" t="str">
        <f>_xlfn.IFNA(VLOOKUP($A17,'I-LogEmaxOverpEC50'!$A:$BQ,MATCH(BM$1,'I-LogEmaxOverpEC50'!$A$1:$BQ$1,0),FALSE),"")</f>
        <v/>
      </c>
      <c r="BN17" s="47" t="str">
        <f>_xlfn.IFNA(VLOOKUP($A17,'I-LogEmaxOverpEC50'!$A:$BQ,MATCH(BN$1,'I-LogEmaxOverpEC50'!$A$1:$BQ$1,0),FALSE),"")</f>
        <v/>
      </c>
      <c r="BO17" s="47" t="str">
        <f>_xlfn.IFNA(VLOOKUP($A17,'I-LogEmaxOverpEC50'!$A:$BQ,MATCH(BO$1,'I-LogEmaxOverpEC50'!$A$1:$BQ$1,0),FALSE),"")</f>
        <v/>
      </c>
      <c r="BP17" s="47" t="str">
        <f>_xlfn.IFNA(VLOOKUP($A17,'I-LogEmaxOverpEC50'!$A:$BQ,MATCH(BP$1,'I-LogEmaxOverpEC50'!$A$1:$BQ$1,0),FALSE),"")</f>
        <v/>
      </c>
      <c r="BQ17" s="47" t="str">
        <f>_xlfn.IFNA(VLOOKUP($A17,'I-LogEmaxOverpEC50'!$A:$BQ,MATCH(BQ$1,'I-LogEmaxOverpEC50'!$A$1:$BQ$1,0),FALSE),"")</f>
        <v/>
      </c>
      <c r="BR17" s="47" t="str">
        <f>_xlfn.IFNA(VLOOKUP($A17,'I-LogEmaxOverpEC50'!$A:$BQ,MATCH(BR$1,'I-LogEmaxOverpEC50'!$A$1:$BQ$1,0),FALSE),"")</f>
        <v/>
      </c>
      <c r="BS17" s="47" t="str">
        <f>_xlfn.IFNA(VLOOKUP($A17,'I-LogEmaxOverpEC50'!$A:$BQ,MATCH(BS$1,'I-LogEmaxOverpEC50'!$A$1:$BQ$1,0),FALSE),"")</f>
        <v/>
      </c>
      <c r="BT17" s="47" t="str">
        <f>_xlfn.IFNA(VLOOKUP($A17,'I-LogEmaxOverpEC50'!$A:$BQ,MATCH(BT$1,'I-LogEmaxOverpEC50'!$A$1:$BQ$1,0),FALSE),"")</f>
        <v/>
      </c>
      <c r="BU17" s="47" t="str">
        <f>_xlfn.IFNA(VLOOKUP($A17,'I-LogEmaxOverpEC50'!$A:$BQ,MATCH(BU$1,'I-LogEmaxOverpEC50'!$A$1:$BQ$1,0),FALSE),"")</f>
        <v/>
      </c>
      <c r="BV17" s="47" t="str">
        <f>_xlfn.IFNA(VLOOKUP($A17,'I-LogEmaxOverpEC50'!$A:$BQ,MATCH(BV$1,'I-LogEmaxOverpEC50'!$A$1:$BQ$1,0),FALSE),"")</f>
        <v/>
      </c>
      <c r="BW17" s="47" t="str">
        <f>_xlfn.IFNA(VLOOKUP($A17,'I-LogEmaxOverpEC50'!$A:$BQ,MATCH(BW$1,'I-LogEmaxOverpEC50'!$A$1:$BQ$1,0),FALSE),"")</f>
        <v/>
      </c>
      <c r="BX17" s="47" t="str">
        <f>_xlfn.IFNA(VLOOKUP($A17,'I-LogEmaxOverpEC50'!$A:$BQ,MATCH(BX$1,'I-LogEmaxOverpEC50'!$A$1:$BQ$1,0),FALSE),"")</f>
        <v/>
      </c>
      <c r="BY17" s="105">
        <f>_xlfn.IFNA(VLOOKUP($A17,'B-LogEmaxOverpEC50'!$A:$HP,MATCH(BY$1,'B-LogEmaxOverpEC50'!$A$1:$HP$1,0),FALSE),"")</f>
        <v>6.1240000000000006</v>
      </c>
      <c r="BZ17" s="47" t="str">
        <f>_xlfn.IFNA(VLOOKUP($A17,'B-LogEmaxOverpEC50'!$A:$HP,MATCH(BZ$1,'B-LogEmaxOverpEC50'!$A$1:$HP$1,0),FALSE),"")</f>
        <v/>
      </c>
      <c r="CA17" s="47" t="str">
        <f>_xlfn.IFNA(VLOOKUP($A17,'B-LogEmaxOverpEC50'!$A:$HP,MATCH(CA$1,'B-LogEmaxOverpEC50'!$A$1:$HP$1,0),FALSE),"")</f>
        <v/>
      </c>
      <c r="CB17" s="47" t="str">
        <f>_xlfn.IFNA(VLOOKUP($A17,'B-LogEmaxOverpEC50'!$A:$HP,MATCH(CB$1,'B-LogEmaxOverpEC50'!$A$1:$HP$1,0),FALSE),"")</f>
        <v/>
      </c>
      <c r="CC17" s="47">
        <f>_xlfn.IFNA(VLOOKUP($A17,'I-LogEmaxOverpEC50'!$A:$HP,MATCH(CC$1,'I-LogEmaxOverpEC50'!$A$1:$HP$1,0),FALSE),"")</f>
        <v>5.5722201953750945</v>
      </c>
      <c r="CD17" s="47" t="str">
        <f>_xlfn.IFNA(VLOOKUP($A17,'I-LogEmaxOverpEC50'!$A:$HP,MATCH(CD$1,'I-LogEmaxOverpEC50'!$A$1:$HP$1,0),FALSE),"")</f>
        <v/>
      </c>
      <c r="CE17" s="47" t="str">
        <f>_xlfn.IFNA(VLOOKUP($A17,'I-LogEmaxOverpEC50'!$A:$HP,MATCH(CE$1,'I-LogEmaxOverpEC50'!$A$1:$HP$1,0),FALSE),"")</f>
        <v/>
      </c>
      <c r="CF17" s="47" t="str">
        <f>_xlfn.IFNA(VLOOKUP($A17,'I-LogEmaxOverpEC50'!$A:$HP,MATCH(CF$1,'I-LogEmaxOverpEC50'!$A$1:$HP$1,0),FALSE),"")</f>
        <v/>
      </c>
      <c r="CG17" s="105">
        <f>_xlfn.IFNA(VLOOKUP($A17,'B-LogEmaxOverpEC50'!$A:$HP,MATCH(CG$1,'B-LogEmaxOverpEC50'!$A$1:$HP$1,0),FALSE),"")</f>
        <v>6.1240000000000006</v>
      </c>
      <c r="CH17" s="47" t="str">
        <f>_xlfn.IFNA(VLOOKUP($A17,'B-LogEmaxOverpEC50'!$A:$HP,MATCH(CH$1,'B-LogEmaxOverpEC50'!$A$1:$HP$1,0),FALSE),"")</f>
        <v/>
      </c>
      <c r="CI17" s="47" t="str">
        <f>_xlfn.IFNA(VLOOKUP($A17,'B-LogEmaxOverpEC50'!$A:$HP,MATCH(CI$1,'B-LogEmaxOverpEC50'!$A$1:$HP$1,0),FALSE),"")</f>
        <v/>
      </c>
      <c r="CJ17" s="47" t="str">
        <f>_xlfn.IFNA(VLOOKUP($A17,'B-LogEmaxOverpEC50'!$A:$HP,MATCH(CJ$1,'B-LogEmaxOverpEC50'!$A$1:$HP$1,0),FALSE),"")</f>
        <v/>
      </c>
      <c r="CK17" s="47">
        <f>_xlfn.IFNA(VLOOKUP($A17,'I-LogEmaxOverpEC50'!$A:$HP,MATCH(CK$1,'I-LogEmaxOverpEC50'!$A$1:$HP$1,0),FALSE),"")</f>
        <v>5.5722201953750945</v>
      </c>
      <c r="CL17" s="47" t="str">
        <f>_xlfn.IFNA(VLOOKUP($A17,'I-LogEmaxOverpEC50'!$A:$HP,MATCH(CL$1,'I-LogEmaxOverpEC50'!$A$1:$HP$1,0),FALSE),"")</f>
        <v/>
      </c>
      <c r="CM17" s="47" t="str">
        <f>_xlfn.IFNA(VLOOKUP($A17,'I-LogEmaxOverpEC50'!$A:$HP,MATCH(CM$1,'I-LogEmaxOverpEC50'!$A$1:$HP$1,0),FALSE),"")</f>
        <v/>
      </c>
      <c r="CN17" s="47" t="str">
        <f>_xlfn.IFNA(VLOOKUP($A17,'I-LogEmaxOverpEC50'!$A:$HP,MATCH(CN$1,'I-LogEmaxOverpEC50'!$A$1:$HP$1,0),FALSE),"")</f>
        <v/>
      </c>
      <c r="CO17" s="105" t="str">
        <f>_xlfn.IFNA(VLOOKUP($A17,'B-LogEmaxOverpEC50'!$A:$HP,MATCH(CO$1,'B-LogEmaxOverpEC50'!$A$1:$HP$1,0),FALSE),"")</f>
        <v/>
      </c>
      <c r="CP17" s="47" t="str">
        <f>_xlfn.IFNA(VLOOKUP($A17,'B-LogEmaxOverpEC50'!$A:$HP,MATCH(CP$1,'B-LogEmaxOverpEC50'!$A$1:$HP$1,0),FALSE),"")</f>
        <v/>
      </c>
      <c r="CQ17" s="47" t="str">
        <f>_xlfn.IFNA(VLOOKUP($A17,'B-LogEmaxOverpEC50'!$A:$HP,MATCH(CQ$1,'B-LogEmaxOverpEC50'!$A$1:$HP$1,0),FALSE),"")</f>
        <v/>
      </c>
      <c r="CR17" s="47" t="str">
        <f>_xlfn.IFNA(VLOOKUP($A17,'B-LogEmaxOverpEC50'!$A:$HP,MATCH(CR$1,'B-LogEmaxOverpEC50'!$A$1:$HP$1,0),FALSE),"")</f>
        <v/>
      </c>
      <c r="CS17" s="47" t="str">
        <f>_xlfn.IFNA(VLOOKUP($A17,'I-LogEmaxOverpEC50'!$A:$HP,MATCH(CS$1,'I-LogEmaxOverpEC50'!$A$1:$HP$1,0),FALSE),"")</f>
        <v/>
      </c>
      <c r="CT17" s="47" t="str">
        <f>_xlfn.IFNA(VLOOKUP($A17,'I-LogEmaxOverpEC50'!$A:$HP,MATCH(CT$1,'I-LogEmaxOverpEC50'!$A$1:$HP$1,0),FALSE),"")</f>
        <v/>
      </c>
      <c r="CU17" s="47" t="str">
        <f>_xlfn.IFNA(VLOOKUP($A17,'I-LogEmaxOverpEC50'!$A:$HP,MATCH(CU$1,'I-LogEmaxOverpEC50'!$A$1:$HP$1,0),FALSE),"")</f>
        <v/>
      </c>
      <c r="CV17" s="47" t="str">
        <f>_xlfn.IFNA(VLOOKUP($A17,'I-LogEmaxOverpEC50'!$A:$HP,MATCH(CV$1,'I-LogEmaxOverpEC50'!$A$1:$HP$1,0),FALSE),"")</f>
        <v/>
      </c>
      <c r="CW17" s="105" t="str">
        <f>_xlfn.IFNA(VLOOKUP($A17,'B-LogEmaxOverpEC50'!$A:$HP,MATCH(CW$1,'B-LogEmaxOverpEC50'!$A$1:$HP$1,0),FALSE),"")</f>
        <v/>
      </c>
      <c r="CX17" s="47" t="str">
        <f>_xlfn.IFNA(VLOOKUP($A17,'B-LogEmaxOverpEC50'!$A:$HP,MATCH(CX$1,'B-LogEmaxOverpEC50'!$A$1:$HP$1,0),FALSE),"")</f>
        <v/>
      </c>
      <c r="CY17" s="47" t="str">
        <f>_xlfn.IFNA(VLOOKUP($A17,'B-LogEmaxOverpEC50'!$A:$HP,MATCH(CY$1,'B-LogEmaxOverpEC50'!$A$1:$HP$1,0),FALSE),"")</f>
        <v/>
      </c>
      <c r="CZ17" s="47" t="str">
        <f>_xlfn.IFNA(VLOOKUP($A17,'B-LogEmaxOverpEC50'!$A:$HP,MATCH(CZ$1,'B-LogEmaxOverpEC50'!$A$1:$HP$1,0),FALSE),"")</f>
        <v/>
      </c>
      <c r="DA17" s="47" t="str">
        <f>_xlfn.IFNA(VLOOKUP($A17,'I-LogEmaxOverpEC50'!$A:$HP,MATCH(DA$1,'I-LogEmaxOverpEC50'!$A$1:$HP$1,0),FALSE),"")</f>
        <v/>
      </c>
      <c r="DB17" s="47" t="str">
        <f>_xlfn.IFNA(VLOOKUP($A17,'I-LogEmaxOverpEC50'!$A:$HP,MATCH(DB$1,'I-LogEmaxOverpEC50'!$A$1:$HP$1,0),FALSE),"")</f>
        <v/>
      </c>
      <c r="DC17" s="47" t="str">
        <f>_xlfn.IFNA(VLOOKUP($A17,'I-LogEmaxOverpEC50'!$A:$HP,MATCH(DC$1,'I-LogEmaxOverpEC50'!$A$1:$HP$1,0),FALSE),"")</f>
        <v/>
      </c>
      <c r="DD17" s="47" t="str">
        <f>_xlfn.IFNA(VLOOKUP($A17,'I-LogEmaxOverpEC50'!$A:$HP,MATCH(DD$1,'I-LogEmaxOverpEC50'!$A$1:$HP$1,0),FALSE),"")</f>
        <v/>
      </c>
      <c r="DE17" s="37"/>
      <c r="DF17" s="37"/>
      <c r="DG17" s="37"/>
      <c r="DH17" s="37"/>
      <c r="DI17" s="37"/>
      <c r="DJ17" s="37"/>
      <c r="DK17" s="37"/>
      <c r="DL17" s="37"/>
      <c r="DM17" s="37"/>
    </row>
    <row r="18" spans="1:117" s="49" customFormat="1" x14ac:dyDescent="0.2">
      <c r="A18" s="29" t="s">
        <v>123</v>
      </c>
      <c r="B18" s="333" t="str">
        <f>VLOOKUP($A18,BI!$A:$Q,MATCH(B$1,BI!$A$1:$Q$1,0),FALSE)</f>
        <v/>
      </c>
      <c r="C18" s="373">
        <f>VLOOKUP($A18,BI!$A:$Q,MATCH(C$1,BI!$A$1:$Q$1,0),FALSE)</f>
        <v>1</v>
      </c>
      <c r="D18" s="373">
        <f>VLOOKUP($A18,BI!$A:$Q,MATCH(D$1,BI!$A$1:$Q$1,0),FALSE)</f>
        <v>1</v>
      </c>
      <c r="E18" s="373">
        <f>VLOOKUP($A18,BI!$A:$Q,MATCH(E$1,BI!$A$1:$Q$1,0),FALSE)</f>
        <v>1</v>
      </c>
      <c r="F18" s="373">
        <f>VLOOKUP($A18,BI!$A:$Q,MATCH(F$1,BI!$A$1:$Q$1,0),FALSE)</f>
        <v>1</v>
      </c>
      <c r="G18" s="373">
        <f>VLOOKUP($A18,BI!$A:$Q,MATCH(G$1,BI!$A$1:$Q$1,0),FALSE)</f>
        <v>1</v>
      </c>
      <c r="H18" s="373">
        <f>VLOOKUP($A18,BI!$A:$Q,MATCH(H$1,BI!$A$1:$Q$1,0),FALSE)</f>
        <v>1</v>
      </c>
      <c r="I18" s="373">
        <f>VLOOKUP($A18,BI!$A:$Q,MATCH(I$1,BI!$A$1:$Q$1,0),FALSE)</f>
        <v>1</v>
      </c>
      <c r="J18" s="373">
        <f>VLOOKUP($A18,BI!$A:$Q,MATCH(J$1,BI!$A$1:$Q$1,0),FALSE)</f>
        <v>1</v>
      </c>
      <c r="K18" s="373">
        <f>VLOOKUP($A18,BI!$A:$Q,MATCH(K$1,BI!$A$1:$Q$1,0),FALSE)</f>
        <v>1</v>
      </c>
      <c r="L18" s="373">
        <f>VLOOKUP($A18,BI!$A:$Q,MATCH(L$1,BI!$A$1:$Q$1,0),FALSE)</f>
        <v>1</v>
      </c>
      <c r="M18" s="373">
        <f>VLOOKUP($A18,BI!$A:$Q,MATCH(M$1,BI!$A$1:$Q$1,0),FALSE)</f>
        <v>1</v>
      </c>
      <c r="O18" s="49" t="str">
        <f>VLOOKUP($A18,BI!$A:$Q,MATCH(O$1,BI!$A$1:$Q$1,0),FALSE)</f>
        <v/>
      </c>
      <c r="P18" s="37">
        <f>VLOOKUP($A18,BI!$A:$Q,MATCH(P$1,BI!$A$1:$Q$1,0),FALSE)</f>
        <v>1</v>
      </c>
      <c r="Q18" s="37">
        <f>VLOOKUP($A18,BI!$A:$Q,MATCH(Q$1,BI!$A$1:$Q$1,0),FALSE)</f>
        <v>1</v>
      </c>
      <c r="R18" s="37">
        <f>VLOOKUP($A18,BI!$A:$Q,MATCH(R$1,BI!$A$1:$Q$1,0),FALSE)</f>
        <v>1</v>
      </c>
      <c r="S18" s="37"/>
      <c r="T18" s="61"/>
      <c r="U18" s="66"/>
      <c r="V18" s="61"/>
      <c r="W18" s="61"/>
      <c r="X18" s="61"/>
      <c r="Y18" s="61"/>
      <c r="Z18" s="51"/>
      <c r="AA18" s="51"/>
      <c r="AB18" s="186"/>
      <c r="AC18" s="44" t="str">
        <f>_xlfn.IFNA(VLOOKUP($A18,'B-LogEmaxOverpEC50'!$A:$BQ,MATCH(AC$1,'B-LogEmaxOverpEC50'!$A$1:$BQ$1,0),FALSE),"")</f>
        <v/>
      </c>
      <c r="AD18" s="46">
        <f>_xlfn.IFNA(VLOOKUP($A18,'B-LogEmaxOverpEC50'!$A:$BQ,MATCH(AD$1,'B-LogEmaxOverpEC50'!$A$1:$BQ$1,0),FALSE),"")</f>
        <v>9.9690481217524933</v>
      </c>
      <c r="AE18" s="46">
        <f>_xlfn.IFNA(VLOOKUP($A18,'B-LogEmaxOverpEC50'!$A:$BQ,MATCH(AE$1,'B-LogEmaxOverpEC50'!$A$1:$BQ$1,0),FALSE),"")</f>
        <v>10.175852636253921</v>
      </c>
      <c r="AF18" s="46">
        <f>_xlfn.IFNA(VLOOKUP($A18,'B-LogEmaxOverpEC50'!$A:$BQ,MATCH(AF$1,'B-LogEmaxOverpEC50'!$A$1:$BQ$1,0),FALSE),"")</f>
        <v>9.9285631194278796</v>
      </c>
      <c r="AG18" s="46">
        <f>_xlfn.IFNA(VLOOKUP($A18,'B-LogEmaxOverpEC50'!$A:$BQ,MATCH(AG$1,'B-LogEmaxOverpEC50'!$A$1:$BQ$1,0),FALSE),"")</f>
        <v>10.346335246139825</v>
      </c>
      <c r="AH18" s="46">
        <f>_xlfn.IFNA(VLOOKUP($A18,'B-LogEmaxOverpEC50'!$A:$BQ,MATCH(AH$1,'B-LogEmaxOverpEC50'!$A$1:$BQ$1,0),FALSE),"")</f>
        <v>9.6038989690089167</v>
      </c>
      <c r="AI18" s="45">
        <f>_xlfn.IFNA(VLOOKUP($A18,'B-LogEmaxOverpEC50'!$A:$BQ,MATCH(AI$1,'B-LogEmaxOverpEC50'!$A$1:$BQ$1,0),FALSE),"")</f>
        <v>6.1251500386568294</v>
      </c>
      <c r="AJ18" s="45">
        <f>_xlfn.IFNA(VLOOKUP($A18,'B-LogEmaxOverpEC50'!$A:$BQ,MATCH(AJ$1,'B-LogEmaxOverpEC50'!$A$1:$BQ$1,0),FALSE),"")</f>
        <v>5.4783304261065551</v>
      </c>
      <c r="AK18" s="45">
        <f>_xlfn.IFNA(VLOOKUP($A18,'B-LogEmaxOverpEC50'!$A:$BQ,MATCH(AK$1,'B-LogEmaxOverpEC50'!$A$1:$BQ$1,0),FALSE),"")</f>
        <v>6.606015178015884</v>
      </c>
      <c r="AL18" s="46">
        <f>_xlfn.IFNA(VLOOKUP($A18,'B-LogEmaxOverpEC50'!$A:$BQ,MATCH(AL$1,'B-LogEmaxOverpEC50'!$A$1:$BQ$1,0),FALSE),"")</f>
        <v>9.7219204058958919</v>
      </c>
      <c r="AM18" s="45">
        <f>_xlfn.IFNA(VLOOKUP($A18,'B-LogEmaxOverpEC50'!$A:$BQ,MATCH(AM$1,'B-LogEmaxOverpEC50'!$A$1:$BQ$1,0),FALSE),"")</f>
        <v>9.3156198233625513</v>
      </c>
      <c r="AN18" s="45">
        <f>_xlfn.IFNA(VLOOKUP($A18,'B-LogEmaxOverpEC50'!$A:$BQ,MATCH(AN$1,'B-LogEmaxOverpEC50'!$A$1:$BQ$1,0),FALSE),"")</f>
        <v>8.5602694971503759</v>
      </c>
      <c r="AO18" s="47" t="str">
        <f>_xlfn.IFNA(VLOOKUP($A18,'I-LogEmaxOverpEC50'!$A:$BQ,MATCH(AO$1,'I-LogEmaxOverpEC50'!$A$1:$BQ$1,0),FALSE),"")</f>
        <v/>
      </c>
      <c r="AP18" s="47">
        <f>_xlfn.IFNA(VLOOKUP($A18,'I-LogEmaxOverpEC50'!$A:$BQ,MATCH(AP$1,'I-LogEmaxOverpEC50'!$A$1:$BQ$1,0),FALSE),"")</f>
        <v>8.298932137728265</v>
      </c>
      <c r="AQ18" s="47">
        <f>_xlfn.IFNA(VLOOKUP($A18,'I-LogEmaxOverpEC50'!$A:$BQ,MATCH(AQ$1,'I-LogEmaxOverpEC50'!$A$1:$BQ$1,0),FALSE),"")</f>
        <v>8.298932137728265</v>
      </c>
      <c r="AR18" s="47">
        <f>_xlfn.IFNA(VLOOKUP($A18,'I-LogEmaxOverpEC50'!$A:$BQ,MATCH(AR$1,'I-LogEmaxOverpEC50'!$A$1:$BQ$1,0),FALSE),"")</f>
        <v>7.8502953786878145</v>
      </c>
      <c r="AS18" s="47">
        <f>_xlfn.IFNA(VLOOKUP($A18,'I-LogEmaxOverpEC50'!$A:$BQ,MATCH(AS$1,'I-LogEmaxOverpEC50'!$A$1:$BQ$1,0),FALSE),"")</f>
        <v>7.8502953786878145</v>
      </c>
      <c r="AT18" s="47">
        <f>_xlfn.IFNA(VLOOKUP($A18,'I-LogEmaxOverpEC50'!$A:$BQ,MATCH(AT$1,'I-LogEmaxOverpEC50'!$A$1:$BQ$1,0),FALSE),"")</f>
        <v>7.6903321553103696</v>
      </c>
      <c r="AU18" s="47">
        <f>_xlfn.IFNA(VLOOKUP($A18,'I-LogEmaxOverpEC50'!$A:$BQ,MATCH(AU$1,'I-LogEmaxOverpEC50'!$A$1:$BQ$1,0),FALSE),"")</f>
        <v>7.6211560413801696</v>
      </c>
      <c r="AV18" s="47">
        <f>_xlfn.IFNA(VLOOKUP($A18,'I-LogEmaxOverpEC50'!$A:$BQ,MATCH(AV$1,'I-LogEmaxOverpEC50'!$A$1:$BQ$1,0),FALSE),"")</f>
        <v>7.6211560413801696</v>
      </c>
      <c r="AW18" s="47">
        <f>_xlfn.IFNA(VLOOKUP($A18,'I-LogEmaxOverpEC50'!$A:$BQ,MATCH(AW$1,'I-LogEmaxOverpEC50'!$A$1:$BQ$1,0),FALSE),"")</f>
        <v>8.0669913584656925</v>
      </c>
      <c r="AX18" s="47">
        <f>_xlfn.IFNA(VLOOKUP($A18,'I-LogEmaxOverpEC50'!$A:$BQ,MATCH(AX$1,'I-LogEmaxOverpEC50'!$A$1:$BQ$1,0),FALSE),"")</f>
        <v>7.5325834775538318</v>
      </c>
      <c r="AY18" s="47">
        <f>_xlfn.IFNA(VLOOKUP($A18,'I-LogEmaxOverpEC50'!$A:$BQ,MATCH(AY$1,'I-LogEmaxOverpEC50'!$A$1:$BQ$1,0),FALSE),"")</f>
        <v>7.7729306835859884</v>
      </c>
      <c r="AZ18" s="47">
        <f>_xlfn.IFNA(VLOOKUP($A18,'I-LogEmaxOverpEC50'!$A:$BQ,MATCH(AZ$1,'I-LogEmaxOverpEC50'!$A$1:$BQ$1,0),FALSE),"")</f>
        <v>7.6605164982275822</v>
      </c>
      <c r="BA18" s="44" t="str">
        <f>_xlfn.IFNA(VLOOKUP($A18,'B-LogEmaxOverpEC50'!$A:$BQ,MATCH(BA$1,'B-LogEmaxOverpEC50'!$A$1:$BQ$1,0),FALSE),"")</f>
        <v/>
      </c>
      <c r="BB18" s="41">
        <f>_xlfn.IFNA(VLOOKUP($A18,'B-LogEmaxOverpEC50'!$A:$BQ,MATCH(BB$1,'B-LogEmaxOverpEC50'!$A$1:$BQ$1,0),FALSE),"")</f>
        <v>0.9224965589938029</v>
      </c>
      <c r="BC18" s="41">
        <f>_xlfn.IFNA(VLOOKUP($A18,'B-LogEmaxOverpEC50'!$A:$BQ,MATCH(BC$1,'B-LogEmaxOverpEC50'!$A$1:$BQ$1,0),FALSE),"")</f>
        <v>0.96497895622775121</v>
      </c>
      <c r="BD18" s="41">
        <f>_xlfn.IFNA(VLOOKUP($A18,'B-LogEmaxOverpEC50'!$A:$BQ,MATCH(BD$1,'B-LogEmaxOverpEC50'!$A$1:$BQ$1,0),FALSE),"")</f>
        <v>0.91418000964323409</v>
      </c>
      <c r="BE18" s="41">
        <f>_xlfn.IFNA(VLOOKUP($A18,'B-LogEmaxOverpEC50'!$A:$BQ,MATCH(BE$1,'B-LogEmaxOverpEC50'!$A$1:$BQ$1,0),FALSE),"")</f>
        <v>1</v>
      </c>
      <c r="BF18" s="41">
        <f>_xlfn.IFNA(VLOOKUP($A18,'B-LogEmaxOverpEC50'!$A:$BQ,MATCH(BF$1,'B-LogEmaxOverpEC50'!$A$1:$BQ$1,0),FALSE),"")</f>
        <v>0.84748653615223124</v>
      </c>
      <c r="BG18" s="41">
        <f>_xlfn.IFNA(VLOOKUP($A18,'B-LogEmaxOverpEC50'!$A:$BQ,MATCH(BG$1,'B-LogEmaxOverpEC50'!$A$1:$BQ$1,0),FALSE),"")</f>
        <v>0.13287160478732921</v>
      </c>
      <c r="BH18" s="41">
        <f>_xlfn.IFNA(VLOOKUP($A18,'B-LogEmaxOverpEC50'!$A:$BQ,MATCH(BH$1,'B-LogEmaxOverpEC50'!$A$1:$BQ$1,0),FALSE),"")</f>
        <v>0</v>
      </c>
      <c r="BI18" s="41">
        <f>_xlfn.IFNA(VLOOKUP($A18,'B-LogEmaxOverpEC50'!$A:$BQ,MATCH(BI$1,'B-LogEmaxOverpEC50'!$A$1:$BQ$1,0),FALSE),"")</f>
        <v>0.23165234908325788</v>
      </c>
      <c r="BJ18" s="41">
        <f>_xlfn.IFNA(VLOOKUP($A18,'B-LogEmaxOverpEC50'!$A:$BQ,MATCH(BJ$1,'B-LogEmaxOverpEC50'!$A$1:$BQ$1,0),FALSE),"")</f>
        <v>0.87173085004470774</v>
      </c>
      <c r="BK18" s="41">
        <f>_xlfn.IFNA(VLOOKUP($A18,'B-LogEmaxOverpEC50'!$A:$BQ,MATCH(BK$1,'B-LogEmaxOverpEC50'!$A$1:$BQ$1,0),FALSE),"")</f>
        <v>0.78826737834449612</v>
      </c>
      <c r="BL18" s="41">
        <f>_xlfn.IFNA(VLOOKUP($A18,'B-LogEmaxOverpEC50'!$A:$BQ,MATCH(BL$1,'B-LogEmaxOverpEC50'!$A$1:$BQ$1,0),FALSE),"")</f>
        <v>0.63310107220123046</v>
      </c>
      <c r="BM18" s="47" t="str">
        <f>_xlfn.IFNA(VLOOKUP($A18,'I-LogEmaxOverpEC50'!$A:$BQ,MATCH(BM$1,'I-LogEmaxOverpEC50'!$A$1:$BQ$1,0),FALSE),"")</f>
        <v/>
      </c>
      <c r="BN18" s="47">
        <f>_xlfn.IFNA(VLOOKUP($A18,'I-LogEmaxOverpEC50'!$A:$BQ,MATCH(BN$1,'I-LogEmaxOverpEC50'!$A$1:$BQ$1,0),FALSE),"")</f>
        <v>1</v>
      </c>
      <c r="BO18" s="47">
        <f>_xlfn.IFNA(VLOOKUP($A18,'I-LogEmaxOverpEC50'!$A:$BQ,MATCH(BO$1,'I-LogEmaxOverpEC50'!$A$1:$BQ$1,0),FALSE),"")</f>
        <v>1</v>
      </c>
      <c r="BP18" s="47">
        <f>_xlfn.IFNA(VLOOKUP($A18,'I-LogEmaxOverpEC50'!$A:$BQ,MATCH(BP$1,'I-LogEmaxOverpEC50'!$A$1:$BQ$1,0),FALSE),"")</f>
        <v>0.41457879114927443</v>
      </c>
      <c r="BQ18" s="47">
        <f>_xlfn.IFNA(VLOOKUP($A18,'I-LogEmaxOverpEC50'!$A:$BQ,MATCH(BQ$1,'I-LogEmaxOverpEC50'!$A$1:$BQ$1,0),FALSE),"")</f>
        <v>0.41457879114927443</v>
      </c>
      <c r="BR18" s="47">
        <f>_xlfn.IFNA(VLOOKUP($A18,'I-LogEmaxOverpEC50'!$A:$BQ,MATCH(BR$1,'I-LogEmaxOverpEC50'!$A$1:$BQ$1,0),FALSE),"")</f>
        <v>0.20584452737299974</v>
      </c>
      <c r="BS18" s="47">
        <f>_xlfn.IFNA(VLOOKUP($A18,'I-LogEmaxOverpEC50'!$A:$BQ,MATCH(BS$1,'I-LogEmaxOverpEC50'!$A$1:$BQ$1,0),FALSE),"")</f>
        <v>0.11557737154022973</v>
      </c>
      <c r="BT18" s="47">
        <f>_xlfn.IFNA(VLOOKUP($A18,'I-LogEmaxOverpEC50'!$A:$BQ,MATCH(BT$1,'I-LogEmaxOverpEC50'!$A$1:$BQ$1,0),FALSE),"")</f>
        <v>0.11557737154022973</v>
      </c>
      <c r="BU18" s="47">
        <f>_xlfn.IFNA(VLOOKUP($A18,'I-LogEmaxOverpEC50'!$A:$BQ,MATCH(BU$1,'I-LogEmaxOverpEC50'!$A$1:$BQ$1,0),FALSE),"")</f>
        <v>0.69734300936889604</v>
      </c>
      <c r="BV18" s="47">
        <f>_xlfn.IFNA(VLOOKUP($A18,'I-LogEmaxOverpEC50'!$A:$BQ,MATCH(BV$1,'I-LogEmaxOverpEC50'!$A$1:$BQ$1,0),FALSE),"")</f>
        <v>0</v>
      </c>
      <c r="BW18" s="47">
        <f>_xlfn.IFNA(VLOOKUP($A18,'I-LogEmaxOverpEC50'!$A:$BQ,MATCH(BW$1,'I-LogEmaxOverpEC50'!$A$1:$BQ$1,0),FALSE),"")</f>
        <v>0.31362644514502014</v>
      </c>
      <c r="BX18" s="47">
        <f>_xlfn.IFNA(VLOOKUP($A18,'I-LogEmaxOverpEC50'!$A:$BQ,MATCH(BX$1,'I-LogEmaxOverpEC50'!$A$1:$BQ$1,0),FALSE),"")</f>
        <v>0.1669384019600566</v>
      </c>
      <c r="BY18" s="105"/>
      <c r="BZ18" s="47"/>
      <c r="CA18" s="47"/>
      <c r="CB18" s="47"/>
      <c r="CC18" s="47"/>
      <c r="CD18" s="47"/>
      <c r="CE18" s="47"/>
      <c r="CF18" s="47"/>
      <c r="CG18" s="105"/>
      <c r="CH18" s="47"/>
      <c r="CI18" s="47"/>
      <c r="CJ18" s="47"/>
      <c r="CK18" s="47"/>
      <c r="CL18" s="47"/>
      <c r="CM18" s="47"/>
      <c r="CN18" s="47"/>
      <c r="CO18" s="105"/>
      <c r="CP18" s="47"/>
      <c r="CQ18" s="47"/>
      <c r="CR18" s="47"/>
      <c r="CS18" s="47"/>
      <c r="CT18" s="47"/>
      <c r="CU18" s="47"/>
      <c r="CV18" s="47"/>
      <c r="CW18" s="105"/>
      <c r="CX18" s="47"/>
      <c r="CY18" s="47"/>
      <c r="CZ18" s="47"/>
      <c r="DA18" s="47"/>
      <c r="DB18" s="47"/>
      <c r="DC18" s="47"/>
      <c r="DD18" s="47"/>
      <c r="DE18" s="37"/>
      <c r="DF18" s="37"/>
      <c r="DG18" s="37"/>
      <c r="DH18" s="37"/>
      <c r="DI18" s="37"/>
      <c r="DJ18" s="37"/>
      <c r="DK18" s="37"/>
      <c r="DL18" s="37"/>
      <c r="DM18" s="37"/>
    </row>
    <row r="19" spans="1:117" s="49" customFormat="1" x14ac:dyDescent="0.2">
      <c r="A19" s="29" t="s">
        <v>90</v>
      </c>
      <c r="B19" s="333">
        <f>VLOOKUP($A19,BI!$A:$Q,MATCH(B$1,BI!$A$1:$Q$1,0),FALSE)</f>
        <v>1</v>
      </c>
      <c r="C19" s="373" t="str">
        <f>VLOOKUP($A19,BI!$A:$Q,MATCH(C$1,BI!$A$1:$Q$1,0),FALSE)</f>
        <v/>
      </c>
      <c r="D19" s="373" t="str">
        <f>VLOOKUP($A19,BI!$A:$Q,MATCH(D$1,BI!$A$1:$Q$1,0),FALSE)</f>
        <v/>
      </c>
      <c r="E19" s="373" t="str">
        <f>VLOOKUP($A19,BI!$A:$Q,MATCH(E$1,BI!$A$1:$Q$1,0),FALSE)</f>
        <v/>
      </c>
      <c r="F19" s="373" t="str">
        <f>VLOOKUP($A19,BI!$A:$Q,MATCH(F$1,BI!$A$1:$Q$1,0),FALSE)</f>
        <v/>
      </c>
      <c r="G19" s="373">
        <f>VLOOKUP($A19,BI!$A:$Q,MATCH(G$1,BI!$A$1:$Q$1,0),FALSE)</f>
        <v>1</v>
      </c>
      <c r="H19" s="373" t="str">
        <f>VLOOKUP($A19,BI!$A:$Q,MATCH(H$1,BI!$A$1:$Q$1,0),FALSE)</f>
        <v/>
      </c>
      <c r="I19" s="373" t="str">
        <f>VLOOKUP($A19,BI!$A:$Q,MATCH(I$1,BI!$A$1:$Q$1,0),FALSE)</f>
        <v/>
      </c>
      <c r="J19" s="373" t="str">
        <f>VLOOKUP($A19,BI!$A:$Q,MATCH(J$1,BI!$A$1:$Q$1,0),FALSE)</f>
        <v/>
      </c>
      <c r="K19" s="373" t="str">
        <f>VLOOKUP($A19,BI!$A:$Q,MATCH(K$1,BI!$A$1:$Q$1,0),FALSE)</f>
        <v/>
      </c>
      <c r="L19" s="373" t="str">
        <f>VLOOKUP($A19,BI!$A:$Q,MATCH(L$1,BI!$A$1:$Q$1,0),FALSE)</f>
        <v/>
      </c>
      <c r="M19" s="373" t="str">
        <f>VLOOKUP($A19,BI!$A:$Q,MATCH(M$1,BI!$A$1:$Q$1,0),FALSE)</f>
        <v/>
      </c>
      <c r="N19" s="49">
        <f t="shared" si="1"/>
        <v>2</v>
      </c>
      <c r="O19" s="49">
        <f>VLOOKUP($A19,BI!$A:$Q,MATCH(O$1,BI!$A$1:$Q$1,0),FALSE)</f>
        <v>1</v>
      </c>
      <c r="P19" s="37">
        <f>VLOOKUP($A19,BI!$A:$Q,MATCH(P$1,BI!$A$1:$Q$1,0),FALSE)</f>
        <v>1</v>
      </c>
      <c r="Q19" s="37">
        <f>VLOOKUP($A19,BI!$A:$Q,MATCH(Q$1,BI!$A$1:$Q$1,0),FALSE)</f>
        <v>1</v>
      </c>
      <c r="R19" s="37" t="str">
        <f>VLOOKUP($A19,BI!$A:$Q,MATCH(R$1,BI!$A$1:$Q$1,0),FALSE)</f>
        <v/>
      </c>
      <c r="S19" s="37">
        <f t="shared" si="0"/>
        <v>3</v>
      </c>
      <c r="T19" s="61" t="str" cm="1">
        <f t="array" ref="T19">IFERROR(IF(N19&gt;2,RSQ(IF($B19:$M19&lt;&gt;"",AC19:AN19,""),IF($B19:$M19&lt;&gt;"",AO19:AZ19,"")),""),"")</f>
        <v/>
      </c>
      <c r="U19" s="66" t="str" cm="1">
        <f t="array" ref="U19">IFERROR(IF($N19&gt;2,RSQ(IF($B19:$M19&lt;&gt;"",BA19:BL19,""),IF($B19:$M19&lt;&gt;"",BM19:BX19,"")),""),"")</f>
        <v/>
      </c>
      <c r="V19" s="61" t="str" cm="1">
        <f t="array" ref="V19">IFERROR(IF(AND($S19&gt;2,$N19&gt;2),RSQ(IF($B19:$M19&lt;&gt;"",AC19:AN19,""),IF($B19:$M19&lt;&gt;"",AO19:AZ19,"")),""),"")</f>
        <v/>
      </c>
      <c r="W19" s="61" t="str" cm="1">
        <f t="array" ref="W19">IFERROR(IF(COUNT(C19:G19)&gt;2,RSQ(IF($C19:$G19&lt;&gt;"",AD19:AH19,""),IF($C19:$G19&lt;&gt;"",AP19:AT19,"")),""),"")</f>
        <v/>
      </c>
      <c r="X19" s="61" t="str" cm="1">
        <f t="array" ref="X19">IFERROR(IF(COUNT(H19:K19)&gt;2,RSQ(IF($H19:$K19&lt;&gt;"",AI19:AL19,""),IF($H19:$K19&lt;&gt;"",AU19:AX19,"")),""),"")</f>
        <v/>
      </c>
      <c r="Y19" s="61" cm="1">
        <f t="array" ref="Y19">IFERROR(IF($S19&gt;2,RSQ(IF($O19:$R19&lt;&gt;"",BY19:CB19,""),IF($O19:$R19&lt;&gt;"",CC19:CF19,"")),""),"")</f>
        <v>1</v>
      </c>
      <c r="Z19" s="51" cm="1">
        <f t="array" ref="Z19">IFERROR(IF($S19&gt;2,RSQ(IF($O19:$R19&lt;&gt;"",CG19:CJ19,""),IF($O19:$R19&lt;&gt;"",CK19:CN19,"")),""),"")</f>
        <v>1</v>
      </c>
      <c r="AA19" s="51" cm="1">
        <f t="array" ref="AA19">IFERROR(IF($S19&gt;2,RSQ(IF($O19:$R19&lt;&gt;"",CO19:CR19,""),IF($O19:$R19&lt;&gt;"",CS19:CV19,"")),""),"")</f>
        <v>0.99999999999999956</v>
      </c>
      <c r="AB19" s="186" cm="1">
        <f t="array" ref="AB19">IFERROR(IF($S19&gt;2,RSQ(IF($O19:$R19&lt;&gt;"",CW19:CZ19,""),IF($O19:$R19&lt;&gt;"",DA19:DD19,"")),""),"")</f>
        <v>0.99999999999999956</v>
      </c>
      <c r="AC19" s="44">
        <f>_xlfn.IFNA(VLOOKUP($A19,'B-LogEmaxOverpEC50'!$A:$BQ,MATCH(AC$1,'B-LogEmaxOverpEC50'!$A$1:$BQ$1,0),FALSE),"")</f>
        <v>8.7236770078576757</v>
      </c>
      <c r="AD19" s="46" t="str">
        <f>_xlfn.IFNA(VLOOKUP($A19,'B-LogEmaxOverpEC50'!$A:$BQ,MATCH(AD$1,'B-LogEmaxOverpEC50'!$A$1:$BQ$1,0),FALSE),"")</f>
        <v/>
      </c>
      <c r="AE19" s="46" t="str">
        <f>_xlfn.IFNA(VLOOKUP($A19,'B-LogEmaxOverpEC50'!$A:$BQ,MATCH(AE$1,'B-LogEmaxOverpEC50'!$A$1:$BQ$1,0),FALSE),"")</f>
        <v/>
      </c>
      <c r="AF19" s="46" t="str">
        <f>_xlfn.IFNA(VLOOKUP($A19,'B-LogEmaxOverpEC50'!$A:$BQ,MATCH(AF$1,'B-LogEmaxOverpEC50'!$A$1:$BQ$1,0),FALSE),"")</f>
        <v/>
      </c>
      <c r="AG19" s="46" t="str">
        <f>_xlfn.IFNA(VLOOKUP($A19,'B-LogEmaxOverpEC50'!$A:$BQ,MATCH(AG$1,'B-LogEmaxOverpEC50'!$A$1:$BQ$1,0),FALSE),"")</f>
        <v/>
      </c>
      <c r="AH19" s="46">
        <f>_xlfn.IFNA(VLOOKUP($A19,'B-LogEmaxOverpEC50'!$A:$BQ,MATCH(AH$1,'B-LogEmaxOverpEC50'!$A$1:$BQ$1,0),FALSE),"")</f>
        <v>5.6924623318773468</v>
      </c>
      <c r="AI19" s="45" t="str">
        <f>_xlfn.IFNA(VLOOKUP($A19,'B-LogEmaxOverpEC50'!$A:$BQ,MATCH(AI$1,'B-LogEmaxOverpEC50'!$A$1:$BQ$1,0),FALSE),"")</f>
        <v/>
      </c>
      <c r="AJ19" s="45" t="str">
        <f>_xlfn.IFNA(VLOOKUP($A19,'B-LogEmaxOverpEC50'!$A:$BQ,MATCH(AJ$1,'B-LogEmaxOverpEC50'!$A$1:$BQ$1,0),FALSE),"")</f>
        <v/>
      </c>
      <c r="AK19" s="45" t="str">
        <f>_xlfn.IFNA(VLOOKUP($A19,'B-LogEmaxOverpEC50'!$A:$BQ,MATCH(AK$1,'B-LogEmaxOverpEC50'!$A$1:$BQ$1,0),FALSE),"")</f>
        <v/>
      </c>
      <c r="AL19" s="46" t="str">
        <f>_xlfn.IFNA(VLOOKUP($A19,'B-LogEmaxOverpEC50'!$A:$BQ,MATCH(AL$1,'B-LogEmaxOverpEC50'!$A$1:$BQ$1,0),FALSE),"")</f>
        <v/>
      </c>
      <c r="AM19" s="45" t="str">
        <f>_xlfn.IFNA(VLOOKUP($A19,'B-LogEmaxOverpEC50'!$A:$BQ,MATCH(AM$1,'B-LogEmaxOverpEC50'!$A$1:$BQ$1,0),FALSE),"")</f>
        <v/>
      </c>
      <c r="AN19" s="45" t="str">
        <f>_xlfn.IFNA(VLOOKUP($A19,'B-LogEmaxOverpEC50'!$A:$BQ,MATCH(AN$1,'B-LogEmaxOverpEC50'!$A$1:$BQ$1,0),FALSE),"")</f>
        <v/>
      </c>
      <c r="AO19" s="47">
        <f>_xlfn.IFNA(VLOOKUP($A19,'I-LogEmaxOverpEC50'!$A:$BQ,MATCH(AO$1,'I-LogEmaxOverpEC50'!$A$1:$BQ$1,0),FALSE),"")</f>
        <v>5.2943568487915789</v>
      </c>
      <c r="AP19" s="47" t="str">
        <f>_xlfn.IFNA(VLOOKUP($A19,'I-LogEmaxOverpEC50'!$A:$BQ,MATCH(AP$1,'I-LogEmaxOverpEC50'!$A$1:$BQ$1,0),FALSE),"")</f>
        <v/>
      </c>
      <c r="AQ19" s="47" t="str">
        <f>_xlfn.IFNA(VLOOKUP($A19,'I-LogEmaxOverpEC50'!$A:$BQ,MATCH(AQ$1,'I-LogEmaxOverpEC50'!$A$1:$BQ$1,0),FALSE),"")</f>
        <v/>
      </c>
      <c r="AR19" s="47" t="str">
        <f>_xlfn.IFNA(VLOOKUP($A19,'I-LogEmaxOverpEC50'!$A:$BQ,MATCH(AR$1,'I-LogEmaxOverpEC50'!$A$1:$BQ$1,0),FALSE),"")</f>
        <v/>
      </c>
      <c r="AS19" s="47" t="str">
        <f>_xlfn.IFNA(VLOOKUP($A19,'I-LogEmaxOverpEC50'!$A:$BQ,MATCH(AS$1,'I-LogEmaxOverpEC50'!$A$1:$BQ$1,0),FALSE),"")</f>
        <v/>
      </c>
      <c r="AT19" s="47">
        <f>_xlfn.IFNA(VLOOKUP($A19,'I-LogEmaxOverpEC50'!$A:$BQ,MATCH(AT$1,'I-LogEmaxOverpEC50'!$A$1:$BQ$1,0),FALSE),"")</f>
        <v>5.2113989275969086</v>
      </c>
      <c r="AU19" s="47" t="str">
        <f>_xlfn.IFNA(VLOOKUP($A19,'I-LogEmaxOverpEC50'!$A:$BQ,MATCH(AU$1,'I-LogEmaxOverpEC50'!$A$1:$BQ$1,0),FALSE),"")</f>
        <v/>
      </c>
      <c r="AV19" s="47" t="str">
        <f>_xlfn.IFNA(VLOOKUP($A19,'I-LogEmaxOverpEC50'!$A:$BQ,MATCH(AV$1,'I-LogEmaxOverpEC50'!$A$1:$BQ$1,0),FALSE),"")</f>
        <v/>
      </c>
      <c r="AW19" s="47" t="str">
        <f>_xlfn.IFNA(VLOOKUP($A19,'I-LogEmaxOverpEC50'!$A:$BQ,MATCH(AW$1,'I-LogEmaxOverpEC50'!$A$1:$BQ$1,0),FALSE),"")</f>
        <v/>
      </c>
      <c r="AX19" s="47" t="str">
        <f>_xlfn.IFNA(VLOOKUP($A19,'I-LogEmaxOverpEC50'!$A:$BQ,MATCH(AX$1,'I-LogEmaxOverpEC50'!$A$1:$BQ$1,0),FALSE),"")</f>
        <v/>
      </c>
      <c r="AY19" s="47" t="str">
        <f>_xlfn.IFNA(VLOOKUP($A19,'I-LogEmaxOverpEC50'!$A:$BQ,MATCH(AY$1,'I-LogEmaxOverpEC50'!$A$1:$BQ$1,0),FALSE),"")</f>
        <v/>
      </c>
      <c r="AZ19" s="47" t="str">
        <f>_xlfn.IFNA(VLOOKUP($A19,'I-LogEmaxOverpEC50'!$A:$BQ,MATCH(AZ$1,'I-LogEmaxOverpEC50'!$A$1:$BQ$1,0),FALSE),"")</f>
        <v/>
      </c>
      <c r="BA19" s="44">
        <f>_xlfn.IFNA(VLOOKUP($A19,'B-LogEmaxOverpEC50'!$A:$BQ,MATCH(BA$1,'B-LogEmaxOverpEC50'!$A$1:$BQ$1,0),FALSE),"")</f>
        <v>1</v>
      </c>
      <c r="BB19" s="41" t="str">
        <f>_xlfn.IFNA(VLOOKUP($A19,'B-LogEmaxOverpEC50'!$A:$BQ,MATCH(BB$1,'B-LogEmaxOverpEC50'!$A$1:$BQ$1,0),FALSE),"")</f>
        <v/>
      </c>
      <c r="BC19" s="41" t="str">
        <f>_xlfn.IFNA(VLOOKUP($A19,'B-LogEmaxOverpEC50'!$A:$BQ,MATCH(BC$1,'B-LogEmaxOverpEC50'!$A$1:$BQ$1,0),FALSE),"")</f>
        <v/>
      </c>
      <c r="BD19" s="41" t="str">
        <f>_xlfn.IFNA(VLOOKUP($A19,'B-LogEmaxOverpEC50'!$A:$BQ,MATCH(BD$1,'B-LogEmaxOverpEC50'!$A$1:$BQ$1,0),FALSE),"")</f>
        <v/>
      </c>
      <c r="BE19" s="41" t="str">
        <f>_xlfn.IFNA(VLOOKUP($A19,'B-LogEmaxOverpEC50'!$A:$BQ,MATCH(BE$1,'B-LogEmaxOverpEC50'!$A$1:$BQ$1,0),FALSE),"")</f>
        <v/>
      </c>
      <c r="BF19" s="41">
        <f>_xlfn.IFNA(VLOOKUP($A19,'B-LogEmaxOverpEC50'!$A:$BQ,MATCH(BF$1,'B-LogEmaxOverpEC50'!$A$1:$BQ$1,0),FALSE),"")</f>
        <v>0</v>
      </c>
      <c r="BG19" s="41" t="str">
        <f>_xlfn.IFNA(VLOOKUP($A19,'B-LogEmaxOverpEC50'!$A:$BQ,MATCH(BG$1,'B-LogEmaxOverpEC50'!$A$1:$BQ$1,0),FALSE),"")</f>
        <v/>
      </c>
      <c r="BH19" s="41" t="str">
        <f>_xlfn.IFNA(VLOOKUP($A19,'B-LogEmaxOverpEC50'!$A:$BQ,MATCH(BH$1,'B-LogEmaxOverpEC50'!$A$1:$BQ$1,0),FALSE),"")</f>
        <v/>
      </c>
      <c r="BI19" s="41" t="str">
        <f>_xlfn.IFNA(VLOOKUP($A19,'B-LogEmaxOverpEC50'!$A:$BQ,MATCH(BI$1,'B-LogEmaxOverpEC50'!$A$1:$BQ$1,0),FALSE),"")</f>
        <v/>
      </c>
      <c r="BJ19" s="41" t="str">
        <f>_xlfn.IFNA(VLOOKUP($A19,'B-LogEmaxOverpEC50'!$A:$BQ,MATCH(BJ$1,'B-LogEmaxOverpEC50'!$A$1:$BQ$1,0),FALSE),"")</f>
        <v/>
      </c>
      <c r="BK19" s="41" t="str">
        <f>_xlfn.IFNA(VLOOKUP($A19,'B-LogEmaxOverpEC50'!$A:$BQ,MATCH(BK$1,'B-LogEmaxOverpEC50'!$A$1:$BQ$1,0),FALSE),"")</f>
        <v/>
      </c>
      <c r="BL19" s="41" t="str">
        <f>_xlfn.IFNA(VLOOKUP($A19,'B-LogEmaxOverpEC50'!$A:$BQ,MATCH(BL$1,'B-LogEmaxOverpEC50'!$A$1:$BQ$1,0),FALSE),"")</f>
        <v/>
      </c>
      <c r="BM19" s="47">
        <f>_xlfn.IFNA(VLOOKUP($A19,'I-LogEmaxOverpEC50'!$A:$BQ,MATCH(BM$1,'I-LogEmaxOverpEC50'!$A$1:$BQ$1,0),FALSE),"")</f>
        <v>1</v>
      </c>
      <c r="BN19" s="47" t="str">
        <f>_xlfn.IFNA(VLOOKUP($A19,'I-LogEmaxOverpEC50'!$A:$BQ,MATCH(BN$1,'I-LogEmaxOverpEC50'!$A$1:$BQ$1,0),FALSE),"")</f>
        <v/>
      </c>
      <c r="BO19" s="47" t="str">
        <f>_xlfn.IFNA(VLOOKUP($A19,'I-LogEmaxOverpEC50'!$A:$BQ,MATCH(BO$1,'I-LogEmaxOverpEC50'!$A$1:$BQ$1,0),FALSE),"")</f>
        <v/>
      </c>
      <c r="BP19" s="47" t="str">
        <f>_xlfn.IFNA(VLOOKUP($A19,'I-LogEmaxOverpEC50'!$A:$BQ,MATCH(BP$1,'I-LogEmaxOverpEC50'!$A$1:$BQ$1,0),FALSE),"")</f>
        <v/>
      </c>
      <c r="BQ19" s="47" t="str">
        <f>_xlfn.IFNA(VLOOKUP($A19,'I-LogEmaxOverpEC50'!$A:$BQ,MATCH(BQ$1,'I-LogEmaxOverpEC50'!$A$1:$BQ$1,0),FALSE),"")</f>
        <v/>
      </c>
      <c r="BR19" s="47">
        <f>_xlfn.IFNA(VLOOKUP($A19,'I-LogEmaxOverpEC50'!$A:$BQ,MATCH(BR$1,'I-LogEmaxOverpEC50'!$A$1:$BQ$1,0),FALSE),"")</f>
        <v>0</v>
      </c>
      <c r="BS19" s="47" t="str">
        <f>_xlfn.IFNA(VLOOKUP($A19,'I-LogEmaxOverpEC50'!$A:$BQ,MATCH(BS$1,'I-LogEmaxOverpEC50'!$A$1:$BQ$1,0),FALSE),"")</f>
        <v/>
      </c>
      <c r="BT19" s="47" t="str">
        <f>_xlfn.IFNA(VLOOKUP($A19,'I-LogEmaxOverpEC50'!$A:$BQ,MATCH(BT$1,'I-LogEmaxOverpEC50'!$A$1:$BQ$1,0),FALSE),"")</f>
        <v/>
      </c>
      <c r="BU19" s="47" t="str">
        <f>_xlfn.IFNA(VLOOKUP($A19,'I-LogEmaxOverpEC50'!$A:$BQ,MATCH(BU$1,'I-LogEmaxOverpEC50'!$A$1:$BQ$1,0),FALSE),"")</f>
        <v/>
      </c>
      <c r="BV19" s="47" t="str">
        <f>_xlfn.IFNA(VLOOKUP($A19,'I-LogEmaxOverpEC50'!$A:$BQ,MATCH(BV$1,'I-LogEmaxOverpEC50'!$A$1:$BQ$1,0),FALSE),"")</f>
        <v/>
      </c>
      <c r="BW19" s="47" t="str">
        <f>_xlfn.IFNA(VLOOKUP($A19,'I-LogEmaxOverpEC50'!$A:$BQ,MATCH(BW$1,'I-LogEmaxOverpEC50'!$A$1:$BQ$1,0),FALSE),"")</f>
        <v/>
      </c>
      <c r="BX19" s="47" t="str">
        <f>_xlfn.IFNA(VLOOKUP($A19,'I-LogEmaxOverpEC50'!$A:$BQ,MATCH(BX$1,'I-LogEmaxOverpEC50'!$A$1:$BQ$1,0),FALSE),"")</f>
        <v/>
      </c>
      <c r="BY19" s="105">
        <f>_xlfn.IFNA(VLOOKUP($A19,'B-LogEmaxOverpEC50'!$A:$HP,MATCH(BY$1,'B-LogEmaxOverpEC50'!$A$1:$HP$1,0),FALSE),"")</f>
        <v>8.7236770078576757</v>
      </c>
      <c r="BZ19" s="47">
        <f>_xlfn.IFNA(VLOOKUP($A19,'B-LogEmaxOverpEC50'!$A:$HP,MATCH(BZ$1,'B-LogEmaxOverpEC50'!$A$1:$HP$1,0),FALSE),"")</f>
        <v>5.6924623318773468</v>
      </c>
      <c r="CA19" s="47" t="str">
        <f>_xlfn.IFNA(VLOOKUP($A19,'B-LogEmaxOverpEC50'!$A:$HP,MATCH(CA$1,'B-LogEmaxOverpEC50'!$A$1:$HP$1,0),FALSE),"")</f>
        <v/>
      </c>
      <c r="CB19" s="47" t="str">
        <f>_xlfn.IFNA(VLOOKUP($A19,'B-LogEmaxOverpEC50'!$A:$HP,MATCH(CB$1,'B-LogEmaxOverpEC50'!$A$1:$HP$1,0),FALSE),"")</f>
        <v/>
      </c>
      <c r="CC19" s="47">
        <f>_xlfn.IFNA(VLOOKUP($A19,'I-LogEmaxOverpEC50'!$A:$HP,MATCH(CC$1,'I-LogEmaxOverpEC50'!$A$1:$HP$1,0),FALSE),"")</f>
        <v>5.2943568487915789</v>
      </c>
      <c r="CD19" s="47">
        <f>_xlfn.IFNA(VLOOKUP($A19,'I-LogEmaxOverpEC50'!$A:$HP,MATCH(CD$1,'I-LogEmaxOverpEC50'!$A$1:$HP$1,0),FALSE),"")</f>
        <v>5.2113989275969086</v>
      </c>
      <c r="CE19" s="47" t="str">
        <f>_xlfn.IFNA(VLOOKUP($A19,'I-LogEmaxOverpEC50'!$A:$HP,MATCH(CE$1,'I-LogEmaxOverpEC50'!$A$1:$HP$1,0),FALSE),"")</f>
        <v/>
      </c>
      <c r="CF19" s="47" t="str">
        <f>_xlfn.IFNA(VLOOKUP($A19,'I-LogEmaxOverpEC50'!$A:$HP,MATCH(CF$1,'I-LogEmaxOverpEC50'!$A$1:$HP$1,0),FALSE),"")</f>
        <v/>
      </c>
      <c r="CG19" s="105">
        <f>_xlfn.IFNA(VLOOKUP($A19,'B-LogEmaxOverpEC50'!$A:$HP,MATCH(CG$1,'B-LogEmaxOverpEC50'!$A$1:$HP$1,0),FALSE),"")</f>
        <v>8.7236770078576757</v>
      </c>
      <c r="CH19" s="47">
        <f>_xlfn.IFNA(VLOOKUP($A19,'B-LogEmaxOverpEC50'!$A:$HP,MATCH(CH$1,'B-LogEmaxOverpEC50'!$A$1:$HP$1,0),FALSE),"")</f>
        <v>5.6924623318773468</v>
      </c>
      <c r="CI19" s="47" t="str">
        <f>_xlfn.IFNA(VLOOKUP($A19,'B-LogEmaxOverpEC50'!$A:$HP,MATCH(CI$1,'B-LogEmaxOverpEC50'!$A$1:$HP$1,0),FALSE),"")</f>
        <v/>
      </c>
      <c r="CJ19" s="47" t="str">
        <f>_xlfn.IFNA(VLOOKUP($A19,'B-LogEmaxOverpEC50'!$A:$HP,MATCH(CJ$1,'B-LogEmaxOverpEC50'!$A$1:$HP$1,0),FALSE),"")</f>
        <v/>
      </c>
      <c r="CK19" s="47">
        <f>_xlfn.IFNA(VLOOKUP($A19,'I-LogEmaxOverpEC50'!$A:$HP,MATCH(CK$1,'I-LogEmaxOverpEC50'!$A$1:$HP$1,0),FALSE),"")</f>
        <v>5.2943568487915789</v>
      </c>
      <c r="CL19" s="47">
        <f>_xlfn.IFNA(VLOOKUP($A19,'I-LogEmaxOverpEC50'!$A:$HP,MATCH(CL$1,'I-LogEmaxOverpEC50'!$A$1:$HP$1,0),FALSE),"")</f>
        <v>5.2113989275969086</v>
      </c>
      <c r="CM19" s="47" t="str">
        <f>_xlfn.IFNA(VLOOKUP($A19,'I-LogEmaxOverpEC50'!$A:$HP,MATCH(CM$1,'I-LogEmaxOverpEC50'!$A$1:$HP$1,0),FALSE),"")</f>
        <v/>
      </c>
      <c r="CN19" s="47" t="str">
        <f>_xlfn.IFNA(VLOOKUP($A19,'I-LogEmaxOverpEC50'!$A:$HP,MATCH(CN$1,'I-LogEmaxOverpEC50'!$A$1:$HP$1,0),FALSE),"")</f>
        <v/>
      </c>
      <c r="CO19" s="105">
        <f>_xlfn.IFNA(VLOOKUP($A19,'B-LogEmaxOverpEC50'!$A:$HP,MATCH(CO$1,'B-LogEmaxOverpEC50'!$A$1:$HP$1,0),FALSE),"")</f>
        <v>1</v>
      </c>
      <c r="CP19" s="47">
        <f>_xlfn.IFNA(VLOOKUP($A19,'B-LogEmaxOverpEC50'!$A:$HP,MATCH(CP$1,'B-LogEmaxOverpEC50'!$A$1:$HP$1,0),FALSE),"")</f>
        <v>0</v>
      </c>
      <c r="CQ19" s="47" t="str">
        <f>_xlfn.IFNA(VLOOKUP($A19,'B-LogEmaxOverpEC50'!$A:$HP,MATCH(CQ$1,'B-LogEmaxOverpEC50'!$A$1:$HP$1,0),FALSE),"")</f>
        <v/>
      </c>
      <c r="CR19" s="47" t="str">
        <f>_xlfn.IFNA(VLOOKUP($A19,'B-LogEmaxOverpEC50'!$A:$HP,MATCH(CR$1,'B-LogEmaxOverpEC50'!$A$1:$HP$1,0),FALSE),"")</f>
        <v/>
      </c>
      <c r="CS19" s="47">
        <f>_xlfn.IFNA(VLOOKUP($A19,'I-LogEmaxOverpEC50'!$A:$HP,MATCH(CS$1,'I-LogEmaxOverpEC50'!$A$1:$HP$1,0),FALSE),"")</f>
        <v>1</v>
      </c>
      <c r="CT19" s="47">
        <f>_xlfn.IFNA(VLOOKUP($A19,'I-LogEmaxOverpEC50'!$A:$HP,MATCH(CT$1,'I-LogEmaxOverpEC50'!$A$1:$HP$1,0),FALSE),"")</f>
        <v>0</v>
      </c>
      <c r="CU19" s="47" t="str">
        <f>_xlfn.IFNA(VLOOKUP($A19,'I-LogEmaxOverpEC50'!$A:$HP,MATCH(CU$1,'I-LogEmaxOverpEC50'!$A$1:$HP$1,0),FALSE),"")</f>
        <v/>
      </c>
      <c r="CV19" s="47" t="str">
        <f>_xlfn.IFNA(VLOOKUP($A19,'I-LogEmaxOverpEC50'!$A:$HP,MATCH(CV$1,'I-LogEmaxOverpEC50'!$A$1:$HP$1,0),FALSE),"")</f>
        <v/>
      </c>
      <c r="CW19" s="105">
        <f>_xlfn.IFNA(VLOOKUP($A19,'B-LogEmaxOverpEC50'!$A:$HP,MATCH(CW$1,'B-LogEmaxOverpEC50'!$A$1:$HP$1,0),FALSE),"")</f>
        <v>1</v>
      </c>
      <c r="CX19" s="47">
        <f>_xlfn.IFNA(VLOOKUP($A19,'B-LogEmaxOverpEC50'!$A:$HP,MATCH(CX$1,'B-LogEmaxOverpEC50'!$A$1:$HP$1,0),FALSE),"")</f>
        <v>0</v>
      </c>
      <c r="CY19" s="47" t="str">
        <f>_xlfn.IFNA(VLOOKUP($A19,'B-LogEmaxOverpEC50'!$A:$HP,MATCH(CY$1,'B-LogEmaxOverpEC50'!$A$1:$HP$1,0),FALSE),"")</f>
        <v/>
      </c>
      <c r="CZ19" s="47" t="str">
        <f>_xlfn.IFNA(VLOOKUP($A19,'B-LogEmaxOverpEC50'!$A:$HP,MATCH(CZ$1,'B-LogEmaxOverpEC50'!$A$1:$HP$1,0),FALSE),"")</f>
        <v/>
      </c>
      <c r="DA19" s="47">
        <f>_xlfn.IFNA(VLOOKUP($A19,'I-LogEmaxOverpEC50'!$A:$HP,MATCH(DA$1,'I-LogEmaxOverpEC50'!$A$1:$HP$1,0),FALSE),"")</f>
        <v>1</v>
      </c>
      <c r="DB19" s="47">
        <f>_xlfn.IFNA(VLOOKUP($A19,'I-LogEmaxOverpEC50'!$A:$HP,MATCH(DB$1,'I-LogEmaxOverpEC50'!$A$1:$HP$1,0),FALSE),"")</f>
        <v>0</v>
      </c>
      <c r="DC19" s="47" t="str">
        <f>_xlfn.IFNA(VLOOKUP($A19,'I-LogEmaxOverpEC50'!$A:$HP,MATCH(DC$1,'I-LogEmaxOverpEC50'!$A$1:$HP$1,0),FALSE),"")</f>
        <v/>
      </c>
      <c r="DD19" s="47" t="str">
        <f>_xlfn.IFNA(VLOOKUP($A19,'I-LogEmaxOverpEC50'!$A:$HP,MATCH(DD$1,'I-LogEmaxOverpEC50'!$A$1:$HP$1,0),FALSE),"")</f>
        <v/>
      </c>
      <c r="DE19" s="37"/>
      <c r="DF19" s="37"/>
      <c r="DG19" s="37"/>
      <c r="DH19" s="37"/>
      <c r="DI19" s="37"/>
      <c r="DJ19" s="37"/>
      <c r="DK19" s="37"/>
      <c r="DL19" s="37"/>
      <c r="DM19" s="37"/>
    </row>
    <row r="20" spans="1:117" s="49" customFormat="1" x14ac:dyDescent="0.2">
      <c r="A20" s="29" t="s">
        <v>115</v>
      </c>
      <c r="B20" s="333">
        <f>VLOOKUP($A20,BI!$A:$Q,MATCH(B$1,BI!$A$1:$Q$1,0),FALSE)</f>
        <v>1</v>
      </c>
      <c r="C20" s="373" t="str">
        <f>VLOOKUP($A20,BI!$A:$Q,MATCH(C$1,BI!$A$1:$Q$1,0),FALSE)</f>
        <v/>
      </c>
      <c r="D20" s="373" t="str">
        <f>VLOOKUP($A20,BI!$A:$Q,MATCH(D$1,BI!$A$1:$Q$1,0),FALSE)</f>
        <v/>
      </c>
      <c r="E20" s="373">
        <f>VLOOKUP($A20,BI!$A:$Q,MATCH(E$1,BI!$A$1:$Q$1,0),FALSE)</f>
        <v>1</v>
      </c>
      <c r="F20" s="373">
        <f>VLOOKUP($A20,BI!$A:$Q,MATCH(F$1,BI!$A$1:$Q$1,0),FALSE)</f>
        <v>1</v>
      </c>
      <c r="G20" s="373">
        <f>VLOOKUP($A20,BI!$A:$Q,MATCH(G$1,BI!$A$1:$Q$1,0),FALSE)</f>
        <v>1</v>
      </c>
      <c r="H20" s="373" t="str">
        <f>VLOOKUP($A20,BI!$A:$Q,MATCH(H$1,BI!$A$1:$Q$1,0),FALSE)</f>
        <v/>
      </c>
      <c r="I20" s="373" t="str">
        <f>VLOOKUP($A20,BI!$A:$Q,MATCH(I$1,BI!$A$1:$Q$1,0),FALSE)</f>
        <v/>
      </c>
      <c r="J20" s="373" t="str">
        <f>VLOOKUP($A20,BI!$A:$Q,MATCH(J$1,BI!$A$1:$Q$1,0),FALSE)</f>
        <v/>
      </c>
      <c r="K20" s="373" t="str">
        <f>VLOOKUP($A20,BI!$A:$Q,MATCH(K$1,BI!$A$1:$Q$1,0),FALSE)</f>
        <v/>
      </c>
      <c r="L20" s="373" t="str">
        <f>VLOOKUP($A20,BI!$A:$Q,MATCH(L$1,BI!$A$1:$Q$1,0),FALSE)</f>
        <v/>
      </c>
      <c r="M20" s="373" t="str">
        <f>VLOOKUP($A20,BI!$A:$Q,MATCH(M$1,BI!$A$1:$Q$1,0),FALSE)</f>
        <v/>
      </c>
      <c r="N20" s="49">
        <f t="shared" si="1"/>
        <v>4</v>
      </c>
      <c r="O20" s="49">
        <f>VLOOKUP($A20,BI!$A:$Q,MATCH(O$1,BI!$A$1:$Q$1,0),FALSE)</f>
        <v>1</v>
      </c>
      <c r="P20" s="37">
        <f>VLOOKUP($A20,BI!$A:$Q,MATCH(P$1,BI!$A$1:$Q$1,0),FALSE)</f>
        <v>1</v>
      </c>
      <c r="Q20" s="37" t="str">
        <f>VLOOKUP($A20,BI!$A:$Q,MATCH(Q$1,BI!$A$1:$Q$1,0),FALSE)</f>
        <v/>
      </c>
      <c r="R20" s="37" t="str">
        <f>VLOOKUP($A20,BI!$A:$Q,MATCH(R$1,BI!$A$1:$Q$1,0),FALSE)</f>
        <v/>
      </c>
      <c r="S20" s="37">
        <f t="shared" si="0"/>
        <v>2</v>
      </c>
      <c r="T20" s="61" cm="1">
        <f t="array" ref="T20">IFERROR(IF(N20&gt;2,RSQ(IF($B20:$M20&lt;&gt;"",AC20:AN20,""),IF($B20:$M20&lt;&gt;"",AO20:AZ20,"")),""),"")</f>
        <v>0.99939812866126099</v>
      </c>
      <c r="U20" s="66" cm="1">
        <f t="array" ref="U20">IFERROR(IF($N20&gt;2,RSQ(IF($B20:$M20&lt;&gt;"",BA20:BL20,""),IF($B20:$M20&lt;&gt;"",BM20:BX20,"")),""),"")</f>
        <v>0.99939812866126077</v>
      </c>
      <c r="V20" s="61" t="str" cm="1">
        <f t="array" ref="V20">IFERROR(IF(AND($S20&gt;2,$N20&gt;2),RSQ(IF($B20:$M20&lt;&gt;"",AC20:AN20,""),IF($B20:$M20&lt;&gt;"",AO20:AZ20,"")),""),"")</f>
        <v/>
      </c>
      <c r="W20" s="61" cm="1">
        <f t="array" ref="W20">IFERROR(IF(COUNT(C20:G20)&gt;2,RSQ(IF($C20:$G20&lt;&gt;"",AD20:AH20,""),IF($C20:$G20&lt;&gt;"",AP20:AT20,"")),""),"")</f>
        <v>0.98924492193465541</v>
      </c>
      <c r="X20" s="61" t="str" cm="1">
        <f t="array" ref="X20">IFERROR(IF(COUNT(H20:K20)&gt;2,RSQ(IF($H20:$K20&lt;&gt;"",AI20:AL20,""),IF($H20:$K20&lt;&gt;"",AU20:AX20,"")),""),"")</f>
        <v/>
      </c>
      <c r="Y20" s="61" t="str" cm="1">
        <f t="array" ref="Y20">IFERROR(IF($S20&gt;2,RSQ(IF($O20:$R20&lt;&gt;"",BY20:CB20,""),IF($O20:$R20&lt;&gt;"",CC20:CF20,"")),""),"")</f>
        <v/>
      </c>
      <c r="Z20" s="51" t="str" cm="1">
        <f t="array" ref="Z20">IFERROR(IF($S20&gt;2,RSQ(IF($O20:$R20&lt;&gt;"",CG20:CJ20,""),IF($O20:$R20&lt;&gt;"",CK20:CN20,"")),""),"")</f>
        <v/>
      </c>
      <c r="AA20" s="51" t="str" cm="1">
        <f t="array" ref="AA20">IFERROR(IF($S20&gt;2,RSQ(IF($O20:$R20&lt;&gt;"",CO20:CR20,""),IF($O20:$R20&lt;&gt;"",CS20:CV20,"")),""),"")</f>
        <v/>
      </c>
      <c r="AB20" s="186" t="str" cm="1">
        <f t="array" ref="AB20">IFERROR(IF($S20&gt;2,RSQ(IF($O20:$R20&lt;&gt;"",CW20:CZ20,""),IF($O20:$R20&lt;&gt;"",DA20:DD20,"")),""),"")</f>
        <v/>
      </c>
      <c r="AC20" s="44">
        <f>_xlfn.IFNA(VLOOKUP($A20,'B-LogEmaxOverpEC50'!$A:$BQ,MATCH(AC$1,'B-LogEmaxOverpEC50'!$A$1:$BQ$1,0),FALSE),"")</f>
        <v>7.1083296630243105</v>
      </c>
      <c r="AD20" s="46" t="str">
        <f>_xlfn.IFNA(VLOOKUP($A20,'B-LogEmaxOverpEC50'!$A:$BQ,MATCH(AD$1,'B-LogEmaxOverpEC50'!$A$1:$BQ$1,0),FALSE),"")</f>
        <v/>
      </c>
      <c r="AE20" s="46" t="str">
        <f>_xlfn.IFNA(VLOOKUP($A20,'B-LogEmaxOverpEC50'!$A:$BQ,MATCH(AE$1,'B-LogEmaxOverpEC50'!$A$1:$BQ$1,0),FALSE),"")</f>
        <v/>
      </c>
      <c r="AF20" s="46">
        <f>_xlfn.IFNA(VLOOKUP($A20,'B-LogEmaxOverpEC50'!$A:$BQ,MATCH(AF$1,'B-LogEmaxOverpEC50'!$A$1:$BQ$1,0),FALSE),"")</f>
        <v>4.4263939712772764</v>
      </c>
      <c r="AG20" s="46">
        <f>_xlfn.IFNA(VLOOKUP($A20,'B-LogEmaxOverpEC50'!$A:$BQ,MATCH(AG$1,'B-LogEmaxOverpEC50'!$A$1:$BQ$1,0),FALSE),"")</f>
        <v>4.3348126091792931</v>
      </c>
      <c r="AH20" s="46">
        <f>_xlfn.IFNA(VLOOKUP($A20,'B-LogEmaxOverpEC50'!$A:$BQ,MATCH(AH$1,'B-LogEmaxOverpEC50'!$A$1:$BQ$1,0),FALSE),"")</f>
        <v>3.6199568073185868</v>
      </c>
      <c r="AI20" s="45" t="str">
        <f>_xlfn.IFNA(VLOOKUP($A20,'B-LogEmaxOverpEC50'!$A:$BQ,MATCH(AI$1,'B-LogEmaxOverpEC50'!$A$1:$BQ$1,0),FALSE),"")</f>
        <v/>
      </c>
      <c r="AJ20" s="45" t="str">
        <f>_xlfn.IFNA(VLOOKUP($A20,'B-LogEmaxOverpEC50'!$A:$BQ,MATCH(AJ$1,'B-LogEmaxOverpEC50'!$A$1:$BQ$1,0),FALSE),"")</f>
        <v/>
      </c>
      <c r="AK20" s="45" t="str">
        <f>_xlfn.IFNA(VLOOKUP($A20,'B-LogEmaxOverpEC50'!$A:$BQ,MATCH(AK$1,'B-LogEmaxOverpEC50'!$A$1:$BQ$1,0),FALSE),"")</f>
        <v/>
      </c>
      <c r="AL20" s="46" t="str">
        <f>_xlfn.IFNA(VLOOKUP($A20,'B-LogEmaxOverpEC50'!$A:$BQ,MATCH(AL$1,'B-LogEmaxOverpEC50'!$A$1:$BQ$1,0),FALSE),"")</f>
        <v/>
      </c>
      <c r="AM20" s="45" t="str">
        <f>_xlfn.IFNA(VLOOKUP($A20,'B-LogEmaxOverpEC50'!$A:$BQ,MATCH(AM$1,'B-LogEmaxOverpEC50'!$A$1:$BQ$1,0),FALSE),"")</f>
        <v/>
      </c>
      <c r="AN20" s="45" t="str">
        <f>_xlfn.IFNA(VLOOKUP($A20,'B-LogEmaxOverpEC50'!$A:$BQ,MATCH(AN$1,'B-LogEmaxOverpEC50'!$A$1:$BQ$1,0),FALSE),"")</f>
        <v/>
      </c>
      <c r="AO20" s="47">
        <f>_xlfn.IFNA(VLOOKUP($A20,'I-LogEmaxOverpEC50'!$A:$BQ,MATCH(AO$1,'I-LogEmaxOverpEC50'!$A$1:$BQ$1,0),FALSE),"")</f>
        <v>5.7143342236331147</v>
      </c>
      <c r="AP20" s="47" t="str">
        <f>_xlfn.IFNA(VLOOKUP($A20,'I-LogEmaxOverpEC50'!$A:$BQ,MATCH(AP$1,'I-LogEmaxOverpEC50'!$A$1:$BQ$1,0),FALSE),"")</f>
        <v/>
      </c>
      <c r="AQ20" s="47" t="str">
        <f>_xlfn.IFNA(VLOOKUP($A20,'I-LogEmaxOverpEC50'!$A:$BQ,MATCH(AQ$1,'I-LogEmaxOverpEC50'!$A$1:$BQ$1,0),FALSE),"")</f>
        <v/>
      </c>
      <c r="AR20" s="47">
        <f>_xlfn.IFNA(VLOOKUP($A20,'I-LogEmaxOverpEC50'!$A:$BQ,MATCH(AR$1,'I-LogEmaxOverpEC50'!$A$1:$BQ$1,0),FALSE),"")</f>
        <v>5.2008967172961862</v>
      </c>
      <c r="AS20" s="47">
        <f>_xlfn.IFNA(VLOOKUP($A20,'I-LogEmaxOverpEC50'!$A:$BQ,MATCH(AS$1,'I-LogEmaxOverpEC50'!$A$1:$BQ$1,0),FALSE),"")</f>
        <v>5.2008967172961862</v>
      </c>
      <c r="AT20" s="47">
        <f>_xlfn.IFNA(VLOOKUP($A20,'I-LogEmaxOverpEC50'!$A:$BQ,MATCH(AT$1,'I-LogEmaxOverpEC50'!$A$1:$BQ$1,0),FALSE),"")</f>
        <v>5.0596074028673499</v>
      </c>
      <c r="AU20" s="47" t="str">
        <f>_xlfn.IFNA(VLOOKUP($A20,'I-LogEmaxOverpEC50'!$A:$BQ,MATCH(AU$1,'I-LogEmaxOverpEC50'!$A$1:$BQ$1,0),FALSE),"")</f>
        <v/>
      </c>
      <c r="AV20" s="47" t="str">
        <f>_xlfn.IFNA(VLOOKUP($A20,'I-LogEmaxOverpEC50'!$A:$BQ,MATCH(AV$1,'I-LogEmaxOverpEC50'!$A$1:$BQ$1,0),FALSE),"")</f>
        <v/>
      </c>
      <c r="AW20" s="47" t="str">
        <f>_xlfn.IFNA(VLOOKUP($A20,'I-LogEmaxOverpEC50'!$A:$BQ,MATCH(AW$1,'I-LogEmaxOverpEC50'!$A$1:$BQ$1,0),FALSE),"")</f>
        <v/>
      </c>
      <c r="AX20" s="47" t="str">
        <f>_xlfn.IFNA(VLOOKUP($A20,'I-LogEmaxOverpEC50'!$A:$BQ,MATCH(AX$1,'I-LogEmaxOverpEC50'!$A$1:$BQ$1,0),FALSE),"")</f>
        <v/>
      </c>
      <c r="AY20" s="47" t="str">
        <f>_xlfn.IFNA(VLOOKUP($A20,'I-LogEmaxOverpEC50'!$A:$BQ,MATCH(AY$1,'I-LogEmaxOverpEC50'!$A$1:$BQ$1,0),FALSE),"")</f>
        <v/>
      </c>
      <c r="AZ20" s="47" t="str">
        <f>_xlfn.IFNA(VLOOKUP($A20,'I-LogEmaxOverpEC50'!$A:$BQ,MATCH(AZ$1,'I-LogEmaxOverpEC50'!$A$1:$BQ$1,0),FALSE),"")</f>
        <v/>
      </c>
      <c r="BA20" s="44">
        <f>_xlfn.IFNA(VLOOKUP($A20,'B-LogEmaxOverpEC50'!$A:$BQ,MATCH(BA$1,'B-LogEmaxOverpEC50'!$A$1:$BQ$1,0),FALSE),"")</f>
        <v>1</v>
      </c>
      <c r="BB20" s="41" t="str">
        <f>_xlfn.IFNA(VLOOKUP($A20,'B-LogEmaxOverpEC50'!$A:$BQ,MATCH(BB$1,'B-LogEmaxOverpEC50'!$A$1:$BQ$1,0),FALSE),"")</f>
        <v/>
      </c>
      <c r="BC20" s="41" t="str">
        <f>_xlfn.IFNA(VLOOKUP($A20,'B-LogEmaxOverpEC50'!$A:$BQ,MATCH(BC$1,'B-LogEmaxOverpEC50'!$A$1:$BQ$1,0),FALSE),"")</f>
        <v/>
      </c>
      <c r="BD20" s="41">
        <f>_xlfn.IFNA(VLOOKUP($A20,'B-LogEmaxOverpEC50'!$A:$BQ,MATCH(BD$1,'B-LogEmaxOverpEC50'!$A$1:$BQ$1,0),FALSE),"")</f>
        <v>0.23117860312427566</v>
      </c>
      <c r="BE20" s="41">
        <f>_xlfn.IFNA(VLOOKUP($A20,'B-LogEmaxOverpEC50'!$A:$BQ,MATCH(BE$1,'B-LogEmaxOverpEC50'!$A$1:$BQ$1,0),FALSE),"")</f>
        <v>0.20492528506276481</v>
      </c>
      <c r="BF20" s="41">
        <f>_xlfn.IFNA(VLOOKUP($A20,'B-LogEmaxOverpEC50'!$A:$BQ,MATCH(BF$1,'B-LogEmaxOverpEC50'!$A$1:$BQ$1,0),FALSE),"")</f>
        <v>0</v>
      </c>
      <c r="BG20" s="41" t="str">
        <f>_xlfn.IFNA(VLOOKUP($A20,'B-LogEmaxOverpEC50'!$A:$BQ,MATCH(BG$1,'B-LogEmaxOverpEC50'!$A$1:$BQ$1,0),FALSE),"")</f>
        <v/>
      </c>
      <c r="BH20" s="41" t="str">
        <f>_xlfn.IFNA(VLOOKUP($A20,'B-LogEmaxOverpEC50'!$A:$BQ,MATCH(BH$1,'B-LogEmaxOverpEC50'!$A$1:$BQ$1,0),FALSE),"")</f>
        <v/>
      </c>
      <c r="BI20" s="41" t="str">
        <f>_xlfn.IFNA(VLOOKUP($A20,'B-LogEmaxOverpEC50'!$A:$BQ,MATCH(BI$1,'B-LogEmaxOverpEC50'!$A$1:$BQ$1,0),FALSE),"")</f>
        <v/>
      </c>
      <c r="BJ20" s="41" t="str">
        <f>_xlfn.IFNA(VLOOKUP($A20,'B-LogEmaxOverpEC50'!$A:$BQ,MATCH(BJ$1,'B-LogEmaxOverpEC50'!$A$1:$BQ$1,0),FALSE),"")</f>
        <v/>
      </c>
      <c r="BK20" s="41" t="str">
        <f>_xlfn.IFNA(VLOOKUP($A20,'B-LogEmaxOverpEC50'!$A:$BQ,MATCH(BK$1,'B-LogEmaxOverpEC50'!$A$1:$BQ$1,0),FALSE),"")</f>
        <v/>
      </c>
      <c r="BL20" s="41" t="str">
        <f>_xlfn.IFNA(VLOOKUP($A20,'B-LogEmaxOverpEC50'!$A:$BQ,MATCH(BL$1,'B-LogEmaxOverpEC50'!$A$1:$BQ$1,0),FALSE),"")</f>
        <v/>
      </c>
      <c r="BM20" s="47">
        <f>_xlfn.IFNA(VLOOKUP($A20,'I-LogEmaxOverpEC50'!$A:$BQ,MATCH(BM$1,'I-LogEmaxOverpEC50'!$A$1:$BQ$1,0),FALSE),"")</f>
        <v>1</v>
      </c>
      <c r="BN20" s="47" t="str">
        <f>_xlfn.IFNA(VLOOKUP($A20,'I-LogEmaxOverpEC50'!$A:$BQ,MATCH(BN$1,'I-LogEmaxOverpEC50'!$A$1:$BQ$1,0),FALSE),"")</f>
        <v/>
      </c>
      <c r="BO20" s="47" t="str">
        <f>_xlfn.IFNA(VLOOKUP($A20,'I-LogEmaxOverpEC50'!$A:$BQ,MATCH(BO$1,'I-LogEmaxOverpEC50'!$A$1:$BQ$1,0),FALSE),"")</f>
        <v/>
      </c>
      <c r="BP20" s="47">
        <f>_xlfn.IFNA(VLOOKUP($A20,'I-LogEmaxOverpEC50'!$A:$BQ,MATCH(BP$1,'I-LogEmaxOverpEC50'!$A$1:$BQ$1,0),FALSE),"")</f>
        <v>0.21579887969700876</v>
      </c>
      <c r="BQ20" s="47">
        <f>_xlfn.IFNA(VLOOKUP($A20,'I-LogEmaxOverpEC50'!$A:$BQ,MATCH(BQ$1,'I-LogEmaxOverpEC50'!$A$1:$BQ$1,0),FALSE),"")</f>
        <v>0.21579887969700876</v>
      </c>
      <c r="BR20" s="47">
        <f>_xlfn.IFNA(VLOOKUP($A20,'I-LogEmaxOverpEC50'!$A:$BQ,MATCH(BR$1,'I-LogEmaxOverpEC50'!$A$1:$BQ$1,0),FALSE),"")</f>
        <v>0</v>
      </c>
      <c r="BS20" s="47" t="str">
        <f>_xlfn.IFNA(VLOOKUP($A20,'I-LogEmaxOverpEC50'!$A:$BQ,MATCH(BS$1,'I-LogEmaxOverpEC50'!$A$1:$BQ$1,0),FALSE),"")</f>
        <v/>
      </c>
      <c r="BT20" s="47" t="str">
        <f>_xlfn.IFNA(VLOOKUP($A20,'I-LogEmaxOverpEC50'!$A:$BQ,MATCH(BT$1,'I-LogEmaxOverpEC50'!$A$1:$BQ$1,0),FALSE),"")</f>
        <v/>
      </c>
      <c r="BU20" s="47" t="str">
        <f>_xlfn.IFNA(VLOOKUP($A20,'I-LogEmaxOverpEC50'!$A:$BQ,MATCH(BU$1,'I-LogEmaxOverpEC50'!$A$1:$BQ$1,0),FALSE),"")</f>
        <v/>
      </c>
      <c r="BV20" s="47" t="str">
        <f>_xlfn.IFNA(VLOOKUP($A20,'I-LogEmaxOverpEC50'!$A:$BQ,MATCH(BV$1,'I-LogEmaxOverpEC50'!$A$1:$BQ$1,0),FALSE),"")</f>
        <v/>
      </c>
      <c r="BW20" s="47" t="str">
        <f>_xlfn.IFNA(VLOOKUP($A20,'I-LogEmaxOverpEC50'!$A:$BQ,MATCH(BW$1,'I-LogEmaxOverpEC50'!$A$1:$BQ$1,0),FALSE),"")</f>
        <v/>
      </c>
      <c r="BX20" s="47" t="str">
        <f>_xlfn.IFNA(VLOOKUP($A20,'I-LogEmaxOverpEC50'!$A:$BQ,MATCH(BX$1,'I-LogEmaxOverpEC50'!$A$1:$BQ$1,0),FALSE),"")</f>
        <v/>
      </c>
      <c r="BY20" s="105">
        <f>_xlfn.IFNA(VLOOKUP($A20,'B-LogEmaxOverpEC50'!$A:$HP,MATCH(BY$1,'B-LogEmaxOverpEC50'!$A$1:$HP$1,0),FALSE),"")</f>
        <v>7.1083296630243105</v>
      </c>
      <c r="BZ20" s="47">
        <f>_xlfn.IFNA(VLOOKUP($A20,'B-LogEmaxOverpEC50'!$A:$HP,MATCH(BZ$1,'B-LogEmaxOverpEC50'!$A$1:$HP$1,0),FALSE),"")</f>
        <v>4.4263939712772764</v>
      </c>
      <c r="CA20" s="47" t="str">
        <f>_xlfn.IFNA(VLOOKUP($A20,'B-LogEmaxOverpEC50'!$A:$HP,MATCH(CA$1,'B-LogEmaxOverpEC50'!$A$1:$HP$1,0),FALSE),"")</f>
        <v/>
      </c>
      <c r="CB20" s="47" t="str">
        <f>_xlfn.IFNA(VLOOKUP($A20,'B-LogEmaxOverpEC50'!$A:$HP,MATCH(CB$1,'B-LogEmaxOverpEC50'!$A$1:$HP$1,0),FALSE),"")</f>
        <v/>
      </c>
      <c r="CC20" s="47">
        <f>_xlfn.IFNA(VLOOKUP($A20,'I-LogEmaxOverpEC50'!$A:$HP,MATCH(CC$1,'I-LogEmaxOverpEC50'!$A$1:$HP$1,0),FALSE),"")</f>
        <v>5.7143342236331147</v>
      </c>
      <c r="CD20" s="47">
        <f>_xlfn.IFNA(VLOOKUP($A20,'I-LogEmaxOverpEC50'!$A:$HP,MATCH(CD$1,'I-LogEmaxOverpEC50'!$A$1:$HP$1,0),FALSE),"")</f>
        <v>5.2008967172961862</v>
      </c>
      <c r="CE20" s="47" t="str">
        <f>_xlfn.IFNA(VLOOKUP($A20,'I-LogEmaxOverpEC50'!$A:$HP,MATCH(CE$1,'I-LogEmaxOverpEC50'!$A$1:$HP$1,0),FALSE),"")</f>
        <v/>
      </c>
      <c r="CF20" s="47" t="str">
        <f>_xlfn.IFNA(VLOOKUP($A20,'I-LogEmaxOverpEC50'!$A:$HP,MATCH(CF$1,'I-LogEmaxOverpEC50'!$A$1:$HP$1,0),FALSE),"")</f>
        <v/>
      </c>
      <c r="CG20" s="105">
        <f>_xlfn.IFNA(VLOOKUP($A20,'B-LogEmaxOverpEC50'!$A:$HP,MATCH(CG$1,'B-LogEmaxOverpEC50'!$A$1:$HP$1,0),FALSE),"")</f>
        <v>7.1083296630243105</v>
      </c>
      <c r="CH20" s="47">
        <f>_xlfn.IFNA(VLOOKUP($A20,'B-LogEmaxOverpEC50'!$A:$HP,MATCH(CH$1,'B-LogEmaxOverpEC50'!$A$1:$HP$1,0),FALSE),"")</f>
        <v>4.1270544625917189</v>
      </c>
      <c r="CI20" s="47" t="str">
        <f>_xlfn.IFNA(VLOOKUP($A20,'B-LogEmaxOverpEC50'!$A:$HP,MATCH(CI$1,'B-LogEmaxOverpEC50'!$A$1:$HP$1,0),FALSE),"")</f>
        <v/>
      </c>
      <c r="CJ20" s="47" t="str">
        <f>_xlfn.IFNA(VLOOKUP($A20,'B-LogEmaxOverpEC50'!$A:$HP,MATCH(CJ$1,'B-LogEmaxOverpEC50'!$A$1:$HP$1,0),FALSE),"")</f>
        <v/>
      </c>
      <c r="CK20" s="47">
        <f>_xlfn.IFNA(VLOOKUP($A20,'I-LogEmaxOverpEC50'!$A:$HP,MATCH(CK$1,'I-LogEmaxOverpEC50'!$A$1:$HP$1,0),FALSE),"")</f>
        <v>5.7143342236331147</v>
      </c>
      <c r="CL20" s="47">
        <f>_xlfn.IFNA(VLOOKUP($A20,'I-LogEmaxOverpEC50'!$A:$HP,MATCH(CL$1,'I-LogEmaxOverpEC50'!$A$1:$HP$1,0),FALSE),"")</f>
        <v>5.1538002791532405</v>
      </c>
      <c r="CM20" s="47" t="str">
        <f>_xlfn.IFNA(VLOOKUP($A20,'I-LogEmaxOverpEC50'!$A:$HP,MATCH(CM$1,'I-LogEmaxOverpEC50'!$A$1:$HP$1,0),FALSE),"")</f>
        <v/>
      </c>
      <c r="CN20" s="47" t="str">
        <f>_xlfn.IFNA(VLOOKUP($A20,'I-LogEmaxOverpEC50'!$A:$HP,MATCH(CN$1,'I-LogEmaxOverpEC50'!$A$1:$HP$1,0),FALSE),"")</f>
        <v/>
      </c>
      <c r="CO20" s="105">
        <f>_xlfn.IFNA(VLOOKUP($A20,'B-LogEmaxOverpEC50'!$A:$HP,MATCH(CO$1,'B-LogEmaxOverpEC50'!$A$1:$HP$1,0),FALSE),"")</f>
        <v>1</v>
      </c>
      <c r="CP20" s="47">
        <f>_xlfn.IFNA(VLOOKUP($A20,'B-LogEmaxOverpEC50'!$A:$HP,MATCH(CP$1,'B-LogEmaxOverpEC50'!$A$1:$HP$1,0),FALSE),"")</f>
        <v>0.23117860312427566</v>
      </c>
      <c r="CQ20" s="47" t="str">
        <f>_xlfn.IFNA(VLOOKUP($A20,'B-LogEmaxOverpEC50'!$A:$HP,MATCH(CQ$1,'B-LogEmaxOverpEC50'!$A$1:$HP$1,0),FALSE),"")</f>
        <v/>
      </c>
      <c r="CR20" s="47" t="str">
        <f>_xlfn.IFNA(VLOOKUP($A20,'B-LogEmaxOverpEC50'!$A:$HP,MATCH(CR$1,'B-LogEmaxOverpEC50'!$A$1:$HP$1,0),FALSE),"")</f>
        <v/>
      </c>
      <c r="CS20" s="47">
        <f>_xlfn.IFNA(VLOOKUP($A20,'I-LogEmaxOverpEC50'!$A:$HP,MATCH(CS$1,'I-LogEmaxOverpEC50'!$A$1:$HP$1,0),FALSE),"")</f>
        <v>1</v>
      </c>
      <c r="CT20" s="47">
        <f>_xlfn.IFNA(VLOOKUP($A20,'I-LogEmaxOverpEC50'!$A:$HP,MATCH(CT$1,'I-LogEmaxOverpEC50'!$A$1:$HP$1,0),FALSE),"")</f>
        <v>0.21579887969700876</v>
      </c>
      <c r="CU20" s="47" t="str">
        <f>_xlfn.IFNA(VLOOKUP($A20,'I-LogEmaxOverpEC50'!$A:$HP,MATCH(CU$1,'I-LogEmaxOverpEC50'!$A$1:$HP$1,0),FALSE),"")</f>
        <v/>
      </c>
      <c r="CV20" s="47" t="str">
        <f>_xlfn.IFNA(VLOOKUP($A20,'I-LogEmaxOverpEC50'!$A:$HP,MATCH(CV$1,'I-LogEmaxOverpEC50'!$A$1:$HP$1,0),FALSE),"")</f>
        <v/>
      </c>
      <c r="CW20" s="105">
        <f>_xlfn.IFNA(VLOOKUP($A20,'B-LogEmaxOverpEC50'!$A:$HP,MATCH(CW$1,'B-LogEmaxOverpEC50'!$A$1:$HP$1,0),FALSE),"")</f>
        <v>1</v>
      </c>
      <c r="CX20" s="47">
        <f>_xlfn.IFNA(VLOOKUP($A20,'B-LogEmaxOverpEC50'!$A:$HP,MATCH(CX$1,'B-LogEmaxOverpEC50'!$A$1:$HP$1,0),FALSE),"")</f>
        <v>0.14536796272901351</v>
      </c>
      <c r="CY20" s="47" t="str">
        <f>_xlfn.IFNA(VLOOKUP($A20,'B-LogEmaxOverpEC50'!$A:$HP,MATCH(CY$1,'B-LogEmaxOverpEC50'!$A$1:$HP$1,0),FALSE),"")</f>
        <v/>
      </c>
      <c r="CZ20" s="47" t="str">
        <f>_xlfn.IFNA(VLOOKUP($A20,'B-LogEmaxOverpEC50'!$A:$HP,MATCH(CZ$1,'B-LogEmaxOverpEC50'!$A$1:$HP$1,0),FALSE),"")</f>
        <v/>
      </c>
      <c r="DA20" s="47">
        <f>_xlfn.IFNA(VLOOKUP($A20,'I-LogEmaxOverpEC50'!$A:$HP,MATCH(DA$1,'I-LogEmaxOverpEC50'!$A$1:$HP$1,0),FALSE),"")</f>
        <v>1</v>
      </c>
      <c r="DB20" s="47">
        <f>_xlfn.IFNA(VLOOKUP($A20,'I-LogEmaxOverpEC50'!$A:$HP,MATCH(DB$1,'I-LogEmaxOverpEC50'!$A$1:$HP$1,0),FALSE),"")</f>
        <v>0.14386591979800584</v>
      </c>
      <c r="DC20" s="47" t="str">
        <f>_xlfn.IFNA(VLOOKUP($A20,'I-LogEmaxOverpEC50'!$A:$HP,MATCH(DC$1,'I-LogEmaxOverpEC50'!$A$1:$HP$1,0),FALSE),"")</f>
        <v/>
      </c>
      <c r="DD20" s="47" t="str">
        <f>_xlfn.IFNA(VLOOKUP($A20,'I-LogEmaxOverpEC50'!$A:$HP,MATCH(DD$1,'I-LogEmaxOverpEC50'!$A$1:$HP$1,0),FALSE),"")</f>
        <v/>
      </c>
      <c r="DE20" s="37"/>
      <c r="DF20" s="37"/>
      <c r="DG20" s="37"/>
      <c r="DH20" s="37"/>
      <c r="DI20" s="37"/>
      <c r="DJ20" s="37"/>
      <c r="DK20" s="37"/>
      <c r="DL20" s="37"/>
      <c r="DM20" s="37"/>
    </row>
    <row r="21" spans="1:117" s="49" customFormat="1" x14ac:dyDescent="0.2">
      <c r="A21" s="29" t="s">
        <v>20</v>
      </c>
      <c r="B21" s="333">
        <f>VLOOKUP($A21,BI!$A:$Q,MATCH(B$1,BI!$A$1:$Q$1,0),FALSE)</f>
        <v>1</v>
      </c>
      <c r="C21" s="373" t="str">
        <f>VLOOKUP($A21,BI!$A:$Q,MATCH(C$1,BI!$A$1:$Q$1,0),FALSE)</f>
        <v/>
      </c>
      <c r="D21" s="373" t="str">
        <f>VLOOKUP($A21,BI!$A:$Q,MATCH(D$1,BI!$A$1:$Q$1,0),FALSE)</f>
        <v/>
      </c>
      <c r="E21" s="373" t="str">
        <f>VLOOKUP($A21,BI!$A:$Q,MATCH(E$1,BI!$A$1:$Q$1,0),FALSE)</f>
        <v/>
      </c>
      <c r="F21" s="373" t="str">
        <f>VLOOKUP($A21,BI!$A:$Q,MATCH(F$1,BI!$A$1:$Q$1,0),FALSE)</f>
        <v/>
      </c>
      <c r="G21" s="373" t="str">
        <f>VLOOKUP($A21,BI!$A:$Q,MATCH(G$1,BI!$A$1:$Q$1,0),FALSE)</f>
        <v/>
      </c>
      <c r="H21" s="373">
        <f>VLOOKUP($A21,BI!$A:$Q,MATCH(H$1,BI!$A$1:$Q$1,0),FALSE)</f>
        <v>1</v>
      </c>
      <c r="I21" s="373">
        <f>VLOOKUP($A21,BI!$A:$Q,MATCH(I$1,BI!$A$1:$Q$1,0),FALSE)</f>
        <v>1</v>
      </c>
      <c r="J21" s="373" t="str">
        <f>VLOOKUP($A21,BI!$A:$Q,MATCH(J$1,BI!$A$1:$Q$1,0),FALSE)</f>
        <v/>
      </c>
      <c r="K21" s="373" t="str">
        <f>VLOOKUP($A21,BI!$A:$Q,MATCH(K$1,BI!$A$1:$Q$1,0),FALSE)</f>
        <v/>
      </c>
      <c r="L21" s="373" t="str">
        <f>VLOOKUP($A21,BI!$A:$Q,MATCH(L$1,BI!$A$1:$Q$1,0),FALSE)</f>
        <v/>
      </c>
      <c r="M21" s="373" t="str">
        <f>VLOOKUP($A21,BI!$A:$Q,MATCH(M$1,BI!$A$1:$Q$1,0),FALSE)</f>
        <v/>
      </c>
      <c r="N21" s="49">
        <f t="shared" si="1"/>
        <v>3</v>
      </c>
      <c r="O21" s="49">
        <f>VLOOKUP($A21,BI!$A:$Q,MATCH(O$1,BI!$A$1:$Q$1,0),FALSE)</f>
        <v>1</v>
      </c>
      <c r="P21" s="37" t="str">
        <f>VLOOKUP($A21,BI!$A:$Q,MATCH(P$1,BI!$A$1:$Q$1,0),FALSE)</f>
        <v/>
      </c>
      <c r="Q21" s="37">
        <f>VLOOKUP($A21,BI!$A:$Q,MATCH(Q$1,BI!$A$1:$Q$1,0),FALSE)</f>
        <v>1</v>
      </c>
      <c r="R21" s="37" t="str">
        <f>VLOOKUP($A21,BI!$A:$Q,MATCH(R$1,BI!$A$1:$Q$1,0),FALSE)</f>
        <v/>
      </c>
      <c r="S21" s="37">
        <f t="shared" si="0"/>
        <v>2</v>
      </c>
      <c r="T21" s="61" cm="1">
        <f t="array" ref="T21">IFERROR(IF(N21&gt;2,RSQ(IF($B21:$M21&lt;&gt;"",AC21:AN21,""),IF($B21:$M21&lt;&gt;"",AO21:AZ21,"")),""),"")</f>
        <v>0.9996440240243798</v>
      </c>
      <c r="U21" s="66" cm="1">
        <f t="array" ref="U21">IFERROR(IF($N21&gt;2,RSQ(IF($B21:$M21&lt;&gt;"",BA21:BL21,""),IF($B21:$M21&lt;&gt;"",BM21:BX21,"")),""),"")</f>
        <v>0.99964402402438046</v>
      </c>
      <c r="V21" s="61" t="str" cm="1">
        <f t="array" ref="V21">IFERROR(IF(AND($S21&gt;2,$N21&gt;2),RSQ(IF($B21:$M21&lt;&gt;"",AC21:AN21,""),IF($B21:$M21&lt;&gt;"",AO21:AZ21,"")),""),"")</f>
        <v/>
      </c>
      <c r="W21" s="61" t="str" cm="1">
        <f t="array" ref="W21">IFERROR(IF(COUNT(C21:G21)&gt;2,RSQ(IF($C21:$G21&lt;&gt;"",AD21:AH21,""),IF($C21:$G21&lt;&gt;"",AP21:AT21,"")),""),"")</f>
        <v/>
      </c>
      <c r="X21" s="61" t="str" cm="1">
        <f t="array" ref="X21">IFERROR(IF(COUNT(H21:K21)&gt;2,RSQ(IF($H21:$K21&lt;&gt;"",AI21:AL21,""),IF($H21:$K21&lt;&gt;"",AU21:AX21,"")),""),"")</f>
        <v/>
      </c>
      <c r="Y21" s="61" t="str" cm="1">
        <f t="array" ref="Y21">IFERROR(IF($S21&gt;2,RSQ(IF($O21:$R21&lt;&gt;"",BY21:CB21,""),IF($O21:$R21&lt;&gt;"",CC21:CF21,"")),""),"")</f>
        <v/>
      </c>
      <c r="Z21" s="51" t="str" cm="1">
        <f t="array" ref="Z21">IFERROR(IF($S21&gt;2,RSQ(IF($O21:$R21&lt;&gt;"",CG21:CJ21,""),IF($O21:$R21&lt;&gt;"",CK21:CN21,"")),""),"")</f>
        <v/>
      </c>
      <c r="AA21" s="51" t="str" cm="1">
        <f t="array" ref="AA21">IFERROR(IF($S21&gt;2,RSQ(IF($O21:$R21&lt;&gt;"",CO21:CR21,""),IF($O21:$R21&lt;&gt;"",CS21:CV21,"")),""),"")</f>
        <v/>
      </c>
      <c r="AB21" s="186" t="str" cm="1">
        <f t="array" ref="AB21">IFERROR(IF($S21&gt;2,RSQ(IF($O21:$R21&lt;&gt;"",CW21:CZ21,""),IF($O21:$R21&lt;&gt;"",DA21:DD21,"")),""),"")</f>
        <v/>
      </c>
      <c r="AC21" s="44">
        <f>_xlfn.IFNA(VLOOKUP($A21,'B-LogEmaxOverpEC50'!$A:$BQ,MATCH(AC$1,'B-LogEmaxOverpEC50'!$A$1:$BQ$1,0),FALSE),"")</f>
        <v>10.156324532241925</v>
      </c>
      <c r="AD21" s="46" t="str">
        <f>_xlfn.IFNA(VLOOKUP($A21,'B-LogEmaxOverpEC50'!$A:$BQ,MATCH(AD$1,'B-LogEmaxOverpEC50'!$A$1:$BQ$1,0),FALSE),"")</f>
        <v/>
      </c>
      <c r="AE21" s="46" t="str">
        <f>_xlfn.IFNA(VLOOKUP($A21,'B-LogEmaxOverpEC50'!$A:$BQ,MATCH(AE$1,'B-LogEmaxOverpEC50'!$A$1:$BQ$1,0),FALSE),"")</f>
        <v/>
      </c>
      <c r="AF21" s="46" t="str">
        <f>_xlfn.IFNA(VLOOKUP($A21,'B-LogEmaxOverpEC50'!$A:$BQ,MATCH(AF$1,'B-LogEmaxOverpEC50'!$A$1:$BQ$1,0),FALSE),"")</f>
        <v/>
      </c>
      <c r="AG21" s="46" t="str">
        <f>_xlfn.IFNA(VLOOKUP($A21,'B-LogEmaxOverpEC50'!$A:$BQ,MATCH(AG$1,'B-LogEmaxOverpEC50'!$A$1:$BQ$1,0),FALSE),"")</f>
        <v/>
      </c>
      <c r="AH21" s="46" t="str">
        <f>_xlfn.IFNA(VLOOKUP($A21,'B-LogEmaxOverpEC50'!$A:$BQ,MATCH(AH$1,'B-LogEmaxOverpEC50'!$A$1:$BQ$1,0),FALSE),"")</f>
        <v/>
      </c>
      <c r="AI21" s="45">
        <f>_xlfn.IFNA(VLOOKUP($A21,'B-LogEmaxOverpEC50'!$A:$BQ,MATCH(AI$1,'B-LogEmaxOverpEC50'!$A$1:$BQ$1,0),FALSE),"")</f>
        <v>7.1173203625795285</v>
      </c>
      <c r="AJ21" s="45">
        <f>_xlfn.IFNA(VLOOKUP($A21,'B-LogEmaxOverpEC50'!$A:$BQ,MATCH(AJ$1,'B-LogEmaxOverpEC50'!$A$1:$BQ$1,0),FALSE),"")</f>
        <v>7.182826542758189</v>
      </c>
      <c r="AK21" s="45" t="str">
        <f>_xlfn.IFNA(VLOOKUP($A21,'B-LogEmaxOverpEC50'!$A:$BQ,MATCH(AK$1,'B-LogEmaxOverpEC50'!$A$1:$BQ$1,0),FALSE),"")</f>
        <v/>
      </c>
      <c r="AL21" s="46" t="str">
        <f>_xlfn.IFNA(VLOOKUP($A21,'B-LogEmaxOverpEC50'!$A:$BQ,MATCH(AL$1,'B-LogEmaxOverpEC50'!$A$1:$BQ$1,0),FALSE),"")</f>
        <v/>
      </c>
      <c r="AM21" s="45" t="str">
        <f>_xlfn.IFNA(VLOOKUP($A21,'B-LogEmaxOverpEC50'!$A:$BQ,MATCH(AM$1,'B-LogEmaxOverpEC50'!$A$1:$BQ$1,0),FALSE),"")</f>
        <v/>
      </c>
      <c r="AN21" s="45" t="str">
        <f>_xlfn.IFNA(VLOOKUP($A21,'B-LogEmaxOverpEC50'!$A:$BQ,MATCH(AN$1,'B-LogEmaxOverpEC50'!$A$1:$BQ$1,0),FALSE),"")</f>
        <v/>
      </c>
      <c r="AO21" s="47">
        <f>_xlfn.IFNA(VLOOKUP($A21,'I-LogEmaxOverpEC50'!$A:$BQ,MATCH(AO$1,'I-LogEmaxOverpEC50'!$A$1:$BQ$1,0),FALSE),"")</f>
        <v>10.989882776792019</v>
      </c>
      <c r="AP21" s="47" t="str">
        <f>_xlfn.IFNA(VLOOKUP($A21,'I-LogEmaxOverpEC50'!$A:$BQ,MATCH(AP$1,'I-LogEmaxOverpEC50'!$A$1:$BQ$1,0),FALSE),"")</f>
        <v/>
      </c>
      <c r="AQ21" s="47" t="str">
        <f>_xlfn.IFNA(VLOOKUP($A21,'I-LogEmaxOverpEC50'!$A:$BQ,MATCH(AQ$1,'I-LogEmaxOverpEC50'!$A$1:$BQ$1,0),FALSE),"")</f>
        <v/>
      </c>
      <c r="AR21" s="47" t="str">
        <f>_xlfn.IFNA(VLOOKUP($A21,'I-LogEmaxOverpEC50'!$A:$BQ,MATCH(AR$1,'I-LogEmaxOverpEC50'!$A$1:$BQ$1,0),FALSE),"")</f>
        <v/>
      </c>
      <c r="AS21" s="47" t="str">
        <f>_xlfn.IFNA(VLOOKUP($A21,'I-LogEmaxOverpEC50'!$A:$BQ,MATCH(AS$1,'I-LogEmaxOverpEC50'!$A$1:$BQ$1,0),FALSE),"")</f>
        <v/>
      </c>
      <c r="AT21" s="47" t="str">
        <f>_xlfn.IFNA(VLOOKUP($A21,'I-LogEmaxOverpEC50'!$A:$BQ,MATCH(AT$1,'I-LogEmaxOverpEC50'!$A$1:$BQ$1,0),FALSE),"")</f>
        <v/>
      </c>
      <c r="AU21" s="47">
        <f>_xlfn.IFNA(VLOOKUP($A21,'I-LogEmaxOverpEC50'!$A:$BQ,MATCH(AU$1,'I-LogEmaxOverpEC50'!$A$1:$BQ$1,0),FALSE),"")</f>
        <v>8.8208917179858517</v>
      </c>
      <c r="AV21" s="47">
        <f>_xlfn.IFNA(VLOOKUP($A21,'I-LogEmaxOverpEC50'!$A:$BQ,MATCH(AV$1,'I-LogEmaxOverpEC50'!$A$1:$BQ$1,0),FALSE),"")</f>
        <v>8.8208917179858517</v>
      </c>
      <c r="AW21" s="47" t="str">
        <f>_xlfn.IFNA(VLOOKUP($A21,'I-LogEmaxOverpEC50'!$A:$BQ,MATCH(AW$1,'I-LogEmaxOverpEC50'!$A$1:$BQ$1,0),FALSE),"")</f>
        <v/>
      </c>
      <c r="AX21" s="47" t="str">
        <f>_xlfn.IFNA(VLOOKUP($A21,'I-LogEmaxOverpEC50'!$A:$BQ,MATCH(AX$1,'I-LogEmaxOverpEC50'!$A$1:$BQ$1,0),FALSE),"")</f>
        <v/>
      </c>
      <c r="AY21" s="47" t="str">
        <f>_xlfn.IFNA(VLOOKUP($A21,'I-LogEmaxOverpEC50'!$A:$BQ,MATCH(AY$1,'I-LogEmaxOverpEC50'!$A$1:$BQ$1,0),FALSE),"")</f>
        <v/>
      </c>
      <c r="AZ21" s="47" t="str">
        <f>_xlfn.IFNA(VLOOKUP($A21,'I-LogEmaxOverpEC50'!$A:$BQ,MATCH(AZ$1,'I-LogEmaxOverpEC50'!$A$1:$BQ$1,0),FALSE),"")</f>
        <v/>
      </c>
      <c r="BA21" s="44">
        <f>_xlfn.IFNA(VLOOKUP($A21,'B-LogEmaxOverpEC50'!$A:$BQ,MATCH(BA$1,'B-LogEmaxOverpEC50'!$A$1:$BQ$1,0),FALSE),"")</f>
        <v>1</v>
      </c>
      <c r="BB21" s="41" t="str">
        <f>_xlfn.IFNA(VLOOKUP($A21,'B-LogEmaxOverpEC50'!$A:$BQ,MATCH(BB$1,'B-LogEmaxOverpEC50'!$A$1:$BQ$1,0),FALSE),"")</f>
        <v/>
      </c>
      <c r="BC21" s="41" t="str">
        <f>_xlfn.IFNA(VLOOKUP($A21,'B-LogEmaxOverpEC50'!$A:$BQ,MATCH(BC$1,'B-LogEmaxOverpEC50'!$A$1:$BQ$1,0),FALSE),"")</f>
        <v/>
      </c>
      <c r="BD21" s="41" t="str">
        <f>_xlfn.IFNA(VLOOKUP($A21,'B-LogEmaxOverpEC50'!$A:$BQ,MATCH(BD$1,'B-LogEmaxOverpEC50'!$A$1:$BQ$1,0),FALSE),"")</f>
        <v/>
      </c>
      <c r="BE21" s="41" t="str">
        <f>_xlfn.IFNA(VLOOKUP($A21,'B-LogEmaxOverpEC50'!$A:$BQ,MATCH(BE$1,'B-LogEmaxOverpEC50'!$A$1:$BQ$1,0),FALSE),"")</f>
        <v/>
      </c>
      <c r="BF21" s="41" t="str">
        <f>_xlfn.IFNA(VLOOKUP($A21,'B-LogEmaxOverpEC50'!$A:$BQ,MATCH(BF$1,'B-LogEmaxOverpEC50'!$A$1:$BQ$1,0),FALSE),"")</f>
        <v/>
      </c>
      <c r="BG21" s="41">
        <f>_xlfn.IFNA(VLOOKUP($A21,'B-LogEmaxOverpEC50'!$A:$BQ,MATCH(BG$1,'B-LogEmaxOverpEC50'!$A$1:$BQ$1,0),FALSE),"")</f>
        <v>0</v>
      </c>
      <c r="BH21" s="41">
        <f>_xlfn.IFNA(VLOOKUP($A21,'B-LogEmaxOverpEC50'!$A:$BQ,MATCH(BH$1,'B-LogEmaxOverpEC50'!$A$1:$BQ$1,0),FALSE),"")</f>
        <v>2.1555146528784656E-2</v>
      </c>
      <c r="BI21" s="41" t="str">
        <f>_xlfn.IFNA(VLOOKUP($A21,'B-LogEmaxOverpEC50'!$A:$BQ,MATCH(BI$1,'B-LogEmaxOverpEC50'!$A$1:$BQ$1,0),FALSE),"")</f>
        <v/>
      </c>
      <c r="BJ21" s="41" t="str">
        <f>_xlfn.IFNA(VLOOKUP($A21,'B-LogEmaxOverpEC50'!$A:$BQ,MATCH(BJ$1,'B-LogEmaxOverpEC50'!$A$1:$BQ$1,0),FALSE),"")</f>
        <v/>
      </c>
      <c r="BK21" s="41" t="str">
        <f>_xlfn.IFNA(VLOOKUP($A21,'B-LogEmaxOverpEC50'!$A:$BQ,MATCH(BK$1,'B-LogEmaxOverpEC50'!$A$1:$BQ$1,0),FALSE),"")</f>
        <v/>
      </c>
      <c r="BL21" s="41" t="str">
        <f>_xlfn.IFNA(VLOOKUP($A21,'B-LogEmaxOverpEC50'!$A:$BQ,MATCH(BL$1,'B-LogEmaxOverpEC50'!$A$1:$BQ$1,0),FALSE),"")</f>
        <v/>
      </c>
      <c r="BM21" s="47">
        <f>_xlfn.IFNA(VLOOKUP($A21,'I-LogEmaxOverpEC50'!$A:$BQ,MATCH(BM$1,'I-LogEmaxOverpEC50'!$A$1:$BQ$1,0),FALSE),"")</f>
        <v>1</v>
      </c>
      <c r="BN21" s="47" t="str">
        <f>_xlfn.IFNA(VLOOKUP($A21,'I-LogEmaxOverpEC50'!$A:$BQ,MATCH(BN$1,'I-LogEmaxOverpEC50'!$A$1:$BQ$1,0),FALSE),"")</f>
        <v/>
      </c>
      <c r="BO21" s="47" t="str">
        <f>_xlfn.IFNA(VLOOKUP($A21,'I-LogEmaxOverpEC50'!$A:$BQ,MATCH(BO$1,'I-LogEmaxOverpEC50'!$A$1:$BQ$1,0),FALSE),"")</f>
        <v/>
      </c>
      <c r="BP21" s="47" t="str">
        <f>_xlfn.IFNA(VLOOKUP($A21,'I-LogEmaxOverpEC50'!$A:$BQ,MATCH(BP$1,'I-LogEmaxOverpEC50'!$A$1:$BQ$1,0),FALSE),"")</f>
        <v/>
      </c>
      <c r="BQ21" s="47" t="str">
        <f>_xlfn.IFNA(VLOOKUP($A21,'I-LogEmaxOverpEC50'!$A:$BQ,MATCH(BQ$1,'I-LogEmaxOverpEC50'!$A$1:$BQ$1,0),FALSE),"")</f>
        <v/>
      </c>
      <c r="BR21" s="47" t="str">
        <f>_xlfn.IFNA(VLOOKUP($A21,'I-LogEmaxOverpEC50'!$A:$BQ,MATCH(BR$1,'I-LogEmaxOverpEC50'!$A$1:$BQ$1,0),FALSE),"")</f>
        <v/>
      </c>
      <c r="BS21" s="47">
        <f>_xlfn.IFNA(VLOOKUP($A21,'I-LogEmaxOverpEC50'!$A:$BQ,MATCH(BS$1,'I-LogEmaxOverpEC50'!$A$1:$BQ$1,0),FALSE),"")</f>
        <v>0</v>
      </c>
      <c r="BT21" s="47">
        <f>_xlfn.IFNA(VLOOKUP($A21,'I-LogEmaxOverpEC50'!$A:$BQ,MATCH(BT$1,'I-LogEmaxOverpEC50'!$A$1:$BQ$1,0),FALSE),"")</f>
        <v>0</v>
      </c>
      <c r="BU21" s="47" t="str">
        <f>_xlfn.IFNA(VLOOKUP($A21,'I-LogEmaxOverpEC50'!$A:$BQ,MATCH(BU$1,'I-LogEmaxOverpEC50'!$A$1:$BQ$1,0),FALSE),"")</f>
        <v/>
      </c>
      <c r="BV21" s="47" t="str">
        <f>_xlfn.IFNA(VLOOKUP($A21,'I-LogEmaxOverpEC50'!$A:$BQ,MATCH(BV$1,'I-LogEmaxOverpEC50'!$A$1:$BQ$1,0),FALSE),"")</f>
        <v/>
      </c>
      <c r="BW21" s="47" t="str">
        <f>_xlfn.IFNA(VLOOKUP($A21,'I-LogEmaxOverpEC50'!$A:$BQ,MATCH(BW$1,'I-LogEmaxOverpEC50'!$A$1:$BQ$1,0),FALSE),"")</f>
        <v/>
      </c>
      <c r="BX21" s="47" t="str">
        <f>_xlfn.IFNA(VLOOKUP($A21,'I-LogEmaxOverpEC50'!$A:$BQ,MATCH(BX$1,'I-LogEmaxOverpEC50'!$A$1:$BQ$1,0),FALSE),"")</f>
        <v/>
      </c>
      <c r="BY21" s="105">
        <f>_xlfn.IFNA(VLOOKUP($A21,'B-LogEmaxOverpEC50'!$A:$HP,MATCH(BY$1,'B-LogEmaxOverpEC50'!$A$1:$HP$1,0),FALSE),"")</f>
        <v>10.156324532241925</v>
      </c>
      <c r="BZ21" s="47" t="str">
        <f>_xlfn.IFNA(VLOOKUP($A21,'B-LogEmaxOverpEC50'!$A:$HP,MATCH(BZ$1,'B-LogEmaxOverpEC50'!$A$1:$HP$1,0),FALSE),"")</f>
        <v/>
      </c>
      <c r="CA21" s="47">
        <f>_xlfn.IFNA(VLOOKUP($A21,'B-LogEmaxOverpEC50'!$A:$HP,MATCH(CA$1,'B-LogEmaxOverpEC50'!$A$1:$HP$1,0),FALSE),"")</f>
        <v>7.182826542758189</v>
      </c>
      <c r="CB21" s="47" t="str">
        <f>_xlfn.IFNA(VLOOKUP($A21,'B-LogEmaxOverpEC50'!$A:$HP,MATCH(CB$1,'B-LogEmaxOverpEC50'!$A$1:$HP$1,0),FALSE),"")</f>
        <v/>
      </c>
      <c r="CC21" s="47">
        <f>_xlfn.IFNA(VLOOKUP($A21,'I-LogEmaxOverpEC50'!$A:$HP,MATCH(CC$1,'I-LogEmaxOverpEC50'!$A$1:$HP$1,0),FALSE),"")</f>
        <v>10.989882776792019</v>
      </c>
      <c r="CD21" s="47" t="str">
        <f>_xlfn.IFNA(VLOOKUP($A21,'I-LogEmaxOverpEC50'!$A:$HP,MATCH(CD$1,'I-LogEmaxOverpEC50'!$A$1:$HP$1,0),FALSE),"")</f>
        <v/>
      </c>
      <c r="CE21" s="47">
        <f>_xlfn.IFNA(VLOOKUP($A21,'I-LogEmaxOverpEC50'!$A:$HP,MATCH(CE$1,'I-LogEmaxOverpEC50'!$A$1:$HP$1,0),FALSE),"")</f>
        <v>8.8208917179858517</v>
      </c>
      <c r="CF21" s="47" t="str">
        <f>_xlfn.IFNA(VLOOKUP($A21,'I-LogEmaxOverpEC50'!$A:$HP,MATCH(CF$1,'I-LogEmaxOverpEC50'!$A$1:$HP$1,0),FALSE),"")</f>
        <v/>
      </c>
      <c r="CG21" s="105">
        <f>_xlfn.IFNA(VLOOKUP($A21,'B-LogEmaxOverpEC50'!$A:$HP,MATCH(CG$1,'B-LogEmaxOverpEC50'!$A$1:$HP$1,0),FALSE),"")</f>
        <v>10.156324532241925</v>
      </c>
      <c r="CH21" s="47" t="str">
        <f>_xlfn.IFNA(VLOOKUP($A21,'B-LogEmaxOverpEC50'!$A:$HP,MATCH(CH$1,'B-LogEmaxOverpEC50'!$A$1:$HP$1,0),FALSE),"")</f>
        <v/>
      </c>
      <c r="CI21" s="47">
        <f>_xlfn.IFNA(VLOOKUP($A21,'B-LogEmaxOverpEC50'!$A:$HP,MATCH(CI$1,'B-LogEmaxOverpEC50'!$A$1:$HP$1,0),FALSE),"")</f>
        <v>7.1500734526688587</v>
      </c>
      <c r="CJ21" s="47" t="str">
        <f>_xlfn.IFNA(VLOOKUP($A21,'B-LogEmaxOverpEC50'!$A:$HP,MATCH(CJ$1,'B-LogEmaxOverpEC50'!$A$1:$HP$1,0),FALSE),"")</f>
        <v/>
      </c>
      <c r="CK21" s="47">
        <f>_xlfn.IFNA(VLOOKUP($A21,'I-LogEmaxOverpEC50'!$A:$HP,MATCH(CK$1,'I-LogEmaxOverpEC50'!$A$1:$HP$1,0),FALSE),"")</f>
        <v>10.989882776792019</v>
      </c>
      <c r="CL21" s="47" t="str">
        <f>_xlfn.IFNA(VLOOKUP($A21,'I-LogEmaxOverpEC50'!$A:$HP,MATCH(CL$1,'I-LogEmaxOverpEC50'!$A$1:$HP$1,0),FALSE),"")</f>
        <v/>
      </c>
      <c r="CM21" s="47">
        <f>_xlfn.IFNA(VLOOKUP($A21,'I-LogEmaxOverpEC50'!$A:$HP,MATCH(CM$1,'I-LogEmaxOverpEC50'!$A$1:$HP$1,0),FALSE),"")</f>
        <v>8.8208917179858517</v>
      </c>
      <c r="CN21" s="47" t="str">
        <f>_xlfn.IFNA(VLOOKUP($A21,'I-LogEmaxOverpEC50'!$A:$HP,MATCH(CN$1,'I-LogEmaxOverpEC50'!$A$1:$HP$1,0),FALSE),"")</f>
        <v/>
      </c>
      <c r="CO21" s="105">
        <f>_xlfn.IFNA(VLOOKUP($A21,'B-LogEmaxOverpEC50'!$A:$HP,MATCH(CO$1,'B-LogEmaxOverpEC50'!$A$1:$HP$1,0),FALSE),"")</f>
        <v>1</v>
      </c>
      <c r="CP21" s="47" t="str">
        <f>_xlfn.IFNA(VLOOKUP($A21,'B-LogEmaxOverpEC50'!$A:$HP,MATCH(CP$1,'B-LogEmaxOverpEC50'!$A$1:$HP$1,0),FALSE),"")</f>
        <v/>
      </c>
      <c r="CQ21" s="47">
        <f>_xlfn.IFNA(VLOOKUP($A21,'B-LogEmaxOverpEC50'!$A:$HP,MATCH(CQ$1,'B-LogEmaxOverpEC50'!$A$1:$HP$1,0),FALSE),"")</f>
        <v>2.1555146528784656E-2</v>
      </c>
      <c r="CR21" s="47" t="str">
        <f>_xlfn.IFNA(VLOOKUP($A21,'B-LogEmaxOverpEC50'!$A:$HP,MATCH(CR$1,'B-LogEmaxOverpEC50'!$A$1:$HP$1,0),FALSE),"")</f>
        <v/>
      </c>
      <c r="CS21" s="47">
        <f>_xlfn.IFNA(VLOOKUP($A21,'I-LogEmaxOverpEC50'!$A:$HP,MATCH(CS$1,'I-LogEmaxOverpEC50'!$A$1:$HP$1,0),FALSE),"")</f>
        <v>1</v>
      </c>
      <c r="CT21" s="47" t="str">
        <f>_xlfn.IFNA(VLOOKUP($A21,'I-LogEmaxOverpEC50'!$A:$HP,MATCH(CT$1,'I-LogEmaxOverpEC50'!$A$1:$HP$1,0),FALSE),"")</f>
        <v/>
      </c>
      <c r="CU21" s="47">
        <f>_xlfn.IFNA(VLOOKUP($A21,'I-LogEmaxOverpEC50'!$A:$HP,MATCH(CU$1,'I-LogEmaxOverpEC50'!$A$1:$HP$1,0),FALSE),"")</f>
        <v>0</v>
      </c>
      <c r="CV21" s="47" t="str">
        <f>_xlfn.IFNA(VLOOKUP($A21,'I-LogEmaxOverpEC50'!$A:$HP,MATCH(CV$1,'I-LogEmaxOverpEC50'!$A$1:$HP$1,0),FALSE),"")</f>
        <v/>
      </c>
      <c r="CW21" s="105">
        <f>_xlfn.IFNA(VLOOKUP($A21,'B-LogEmaxOverpEC50'!$A:$HP,MATCH(CW$1,'B-LogEmaxOverpEC50'!$A$1:$HP$1,0),FALSE),"")</f>
        <v>1</v>
      </c>
      <c r="CX21" s="47" t="str">
        <f>_xlfn.IFNA(VLOOKUP($A21,'B-LogEmaxOverpEC50'!$A:$HP,MATCH(CX$1,'B-LogEmaxOverpEC50'!$A$1:$HP$1,0),FALSE),"")</f>
        <v/>
      </c>
      <c r="CY21" s="47">
        <f>_xlfn.IFNA(VLOOKUP($A21,'B-LogEmaxOverpEC50'!$A:$HP,MATCH(CY$1,'B-LogEmaxOverpEC50'!$A$1:$HP$1,0),FALSE),"")</f>
        <v>1.0777573264392328E-2</v>
      </c>
      <c r="CZ21" s="47" t="str">
        <f>_xlfn.IFNA(VLOOKUP($A21,'B-LogEmaxOverpEC50'!$A:$HP,MATCH(CZ$1,'B-LogEmaxOverpEC50'!$A$1:$HP$1,0),FALSE),"")</f>
        <v/>
      </c>
      <c r="DA21" s="47">
        <f>_xlfn.IFNA(VLOOKUP($A21,'I-LogEmaxOverpEC50'!$A:$HP,MATCH(DA$1,'I-LogEmaxOverpEC50'!$A$1:$HP$1,0),FALSE),"")</f>
        <v>1</v>
      </c>
      <c r="DB21" s="47" t="str">
        <f>_xlfn.IFNA(VLOOKUP($A21,'I-LogEmaxOverpEC50'!$A:$HP,MATCH(DB$1,'I-LogEmaxOverpEC50'!$A$1:$HP$1,0),FALSE),"")</f>
        <v/>
      </c>
      <c r="DC21" s="47">
        <f>_xlfn.IFNA(VLOOKUP($A21,'I-LogEmaxOverpEC50'!$A:$HP,MATCH(DC$1,'I-LogEmaxOverpEC50'!$A$1:$HP$1,0),FALSE),"")</f>
        <v>0</v>
      </c>
      <c r="DD21" s="47" t="str">
        <f>_xlfn.IFNA(VLOOKUP($A21,'I-LogEmaxOverpEC50'!$A:$HP,MATCH(DD$1,'I-LogEmaxOverpEC50'!$A$1:$HP$1,0),FALSE),"")</f>
        <v/>
      </c>
      <c r="DE21" s="37"/>
      <c r="DF21" s="37"/>
      <c r="DG21" s="37"/>
      <c r="DH21" s="37"/>
      <c r="DI21" s="37"/>
      <c r="DJ21" s="37"/>
      <c r="DK21" s="37"/>
      <c r="DL21" s="37"/>
      <c r="DM21" s="37"/>
    </row>
    <row r="22" spans="1:117" s="49" customFormat="1" x14ac:dyDescent="0.2">
      <c r="A22" s="29" t="s">
        <v>49</v>
      </c>
      <c r="B22" s="333" t="str">
        <f>VLOOKUP($A22,BI!$A:$Q,MATCH(B$1,BI!$A$1:$Q$1,0),FALSE)</f>
        <v/>
      </c>
      <c r="C22" s="373" t="str">
        <f>VLOOKUP($A22,BI!$A:$Q,MATCH(C$1,BI!$A$1:$Q$1,0),FALSE)</f>
        <v/>
      </c>
      <c r="D22" s="373" t="str">
        <f>VLOOKUP($A22,BI!$A:$Q,MATCH(D$1,BI!$A$1:$Q$1,0),FALSE)</f>
        <v/>
      </c>
      <c r="E22" s="373">
        <f>VLOOKUP($A22,BI!$A:$Q,MATCH(E$1,BI!$A$1:$Q$1,0),FALSE)</f>
        <v>1</v>
      </c>
      <c r="F22" s="373">
        <f>VLOOKUP($A22,BI!$A:$Q,MATCH(F$1,BI!$A$1:$Q$1,0),FALSE)</f>
        <v>1</v>
      </c>
      <c r="G22" s="373">
        <f>VLOOKUP($A22,BI!$A:$Q,MATCH(G$1,BI!$A$1:$Q$1,0),FALSE)</f>
        <v>1</v>
      </c>
      <c r="H22" s="373" t="str">
        <f>VLOOKUP($A22,BI!$A:$Q,MATCH(H$1,BI!$A$1:$Q$1,0),FALSE)</f>
        <v/>
      </c>
      <c r="I22" s="373" t="str">
        <f>VLOOKUP($A22,BI!$A:$Q,MATCH(I$1,BI!$A$1:$Q$1,0),FALSE)</f>
        <v/>
      </c>
      <c r="J22" s="373" t="str">
        <f>VLOOKUP($A22,BI!$A:$Q,MATCH(J$1,BI!$A$1:$Q$1,0),FALSE)</f>
        <v/>
      </c>
      <c r="K22" s="373">
        <f>VLOOKUP($A22,BI!$A:$Q,MATCH(K$1,BI!$A$1:$Q$1,0),FALSE)</f>
        <v>1</v>
      </c>
      <c r="L22" s="373">
        <f>VLOOKUP($A22,BI!$A:$Q,MATCH(L$1,BI!$A$1:$Q$1,0),FALSE)</f>
        <v>1</v>
      </c>
      <c r="M22" s="373" t="str">
        <f>VLOOKUP($A22,BI!$A:$Q,MATCH(M$1,BI!$A$1:$Q$1,0),FALSE)</f>
        <v/>
      </c>
      <c r="N22" s="49">
        <f t="shared" si="1"/>
        <v>5</v>
      </c>
      <c r="O22" s="49" t="str">
        <f>VLOOKUP($A22,BI!$A:$Q,MATCH(O$1,BI!$A$1:$Q$1,0),FALSE)</f>
        <v/>
      </c>
      <c r="P22" s="37">
        <f>VLOOKUP($A22,BI!$A:$Q,MATCH(P$1,BI!$A$1:$Q$1,0),FALSE)</f>
        <v>1</v>
      </c>
      <c r="Q22" s="37">
        <f>VLOOKUP($A22,BI!$A:$Q,MATCH(Q$1,BI!$A$1:$Q$1,0),FALSE)</f>
        <v>1</v>
      </c>
      <c r="R22" s="37">
        <f>VLOOKUP($A22,BI!$A:$Q,MATCH(R$1,BI!$A$1:$Q$1,0),FALSE)</f>
        <v>1</v>
      </c>
      <c r="S22" s="37">
        <f t="shared" si="0"/>
        <v>3</v>
      </c>
      <c r="T22" s="61" cm="1">
        <f t="array" ref="T22">IFERROR(IF(N22&gt;2,RSQ(IF($B22:$M22&lt;&gt;"",AC22:AN22,""),IF($B22:$M22&lt;&gt;"",AO22:AZ22,"")),""),"")</f>
        <v>0.27533254702461596</v>
      </c>
      <c r="U22" s="66" cm="1">
        <f t="array" ref="U22">IFERROR(IF($N22&gt;2,RSQ(IF($B22:$M22&lt;&gt;"",BA22:BL22,""),IF($B22:$M22&lt;&gt;"",BM22:BX22,"")),""),"")</f>
        <v>0.27533254702461579</v>
      </c>
      <c r="V22" s="61" cm="1">
        <f t="array" ref="V22">IFERROR(IF(AND($S22&gt;2,$N22&gt;2),RSQ(IF($B22:$M22&lt;&gt;"",AC22:AN22,""),IF($B22:$M22&lt;&gt;"",AO22:AZ22,"")),""),"")</f>
        <v>0.27533254702461596</v>
      </c>
      <c r="W22" s="61" cm="1">
        <f t="array" ref="W22">IFERROR(IF(COUNT(C22:G22)&gt;2,RSQ(IF($C22:$G22&lt;&gt;"",AD22:AH22,""),IF($C22:$G22&lt;&gt;"",AP22:AT22,"")),""),"")</f>
        <v>0.9131805755842074</v>
      </c>
      <c r="X22" s="61" t="str" cm="1">
        <f t="array" ref="X22">IFERROR(IF(COUNT(H22:K22)&gt;2,RSQ(IF($H22:$K22&lt;&gt;"",AI22:AL22,""),IF($H22:$K22&lt;&gt;"",AU22:AX22,"")),""),"")</f>
        <v/>
      </c>
      <c r="Y22" s="61" cm="1">
        <f t="array" ref="Y22">IFERROR(IF($S22&gt;2,RSQ(IF($O22:$R22&lt;&gt;"",BY22:CB22,""),IF($O22:$R22&lt;&gt;"",CC22:CF22,"")),""),"")</f>
        <v>0.55560142011686564</v>
      </c>
      <c r="Z22" s="51" cm="1">
        <f t="array" ref="Z22">IFERROR(IF($S22&gt;2,RSQ(IF($O22:$R22&lt;&gt;"",CG22:CJ22,""),IF($O22:$R22&lt;&gt;"",CK22:CN22,"")),""),"")</f>
        <v>0.34295090212725904</v>
      </c>
      <c r="AA22" s="51" cm="1">
        <f t="array" ref="AA22">IFERROR(IF($S22&gt;2,RSQ(IF($O22:$R22&lt;&gt;"",CO22:CR22,""),IF($O22:$R22&lt;&gt;"",CS22:CV22,"")),""),"")</f>
        <v>0.55560142011686586</v>
      </c>
      <c r="AB22" s="186" cm="1">
        <f t="array" ref="AB22">IFERROR(IF($S22&gt;2,RSQ(IF($O22:$R22&lt;&gt;"",CW22:CZ22,""),IF($O22:$R22&lt;&gt;"",DA22:DD22,"")),""),"")</f>
        <v>0.34295090212725982</v>
      </c>
      <c r="AC22" s="44" t="str">
        <f>_xlfn.IFNA(VLOOKUP($A22,'B-LogEmaxOverpEC50'!$A:$BQ,MATCH(AC$1,'B-LogEmaxOverpEC50'!$A$1:$BQ$1,0),FALSE),"")</f>
        <v/>
      </c>
      <c r="AD22" s="46" t="str">
        <f>_xlfn.IFNA(VLOOKUP($A22,'B-LogEmaxOverpEC50'!$A:$BQ,MATCH(AD$1,'B-LogEmaxOverpEC50'!$A$1:$BQ$1,0),FALSE),"")</f>
        <v/>
      </c>
      <c r="AE22" s="46" t="str">
        <f>_xlfn.IFNA(VLOOKUP($A22,'B-LogEmaxOverpEC50'!$A:$BQ,MATCH(AE$1,'B-LogEmaxOverpEC50'!$A$1:$BQ$1,0),FALSE),"")</f>
        <v/>
      </c>
      <c r="AF22" s="46">
        <f>_xlfn.IFNA(VLOOKUP($A22,'B-LogEmaxOverpEC50'!$A:$BQ,MATCH(AF$1,'B-LogEmaxOverpEC50'!$A$1:$BQ$1,0),FALSE),"")</f>
        <v>6.5977983133730778</v>
      </c>
      <c r="AG22" s="46">
        <f>_xlfn.IFNA(VLOOKUP($A22,'B-LogEmaxOverpEC50'!$A:$BQ,MATCH(AG$1,'B-LogEmaxOverpEC50'!$A$1:$BQ$1,0),FALSE),"")</f>
        <v>6.4516944335991067</v>
      </c>
      <c r="AH22" s="46">
        <f>_xlfn.IFNA(VLOOKUP($A22,'B-LogEmaxOverpEC50'!$A:$BQ,MATCH(AH$1,'B-LogEmaxOverpEC50'!$A$1:$BQ$1,0),FALSE),"")</f>
        <v>6.1143889807777274</v>
      </c>
      <c r="AI22" s="45" t="str">
        <f>_xlfn.IFNA(VLOOKUP($A22,'B-LogEmaxOverpEC50'!$A:$BQ,MATCH(AI$1,'B-LogEmaxOverpEC50'!$A$1:$BQ$1,0),FALSE),"")</f>
        <v/>
      </c>
      <c r="AJ22" s="45" t="str">
        <f>_xlfn.IFNA(VLOOKUP($A22,'B-LogEmaxOverpEC50'!$A:$BQ,MATCH(AJ$1,'B-LogEmaxOverpEC50'!$A$1:$BQ$1,0),FALSE),"")</f>
        <v/>
      </c>
      <c r="AK22" s="45" t="str">
        <f>_xlfn.IFNA(VLOOKUP($A22,'B-LogEmaxOverpEC50'!$A:$BQ,MATCH(AK$1,'B-LogEmaxOverpEC50'!$A$1:$BQ$1,0),FALSE),"")</f>
        <v/>
      </c>
      <c r="AL22" s="46">
        <f>_xlfn.IFNA(VLOOKUP($A22,'B-LogEmaxOverpEC50'!$A:$BQ,MATCH(AL$1,'B-LogEmaxOverpEC50'!$A$1:$BQ$1,0),FALSE),"")</f>
        <v>6.6114516629129376</v>
      </c>
      <c r="AM22" s="45">
        <f>_xlfn.IFNA(VLOOKUP($A22,'B-LogEmaxOverpEC50'!$A:$BQ,MATCH(AM$1,'B-LogEmaxOverpEC50'!$A$1:$BQ$1,0),FALSE),"")</f>
        <v>5.6839106732546103</v>
      </c>
      <c r="AN22" s="45" t="str">
        <f>_xlfn.IFNA(VLOOKUP($A22,'B-LogEmaxOverpEC50'!$A:$BQ,MATCH(AN$1,'B-LogEmaxOverpEC50'!$A$1:$BQ$1,0),FALSE),"")</f>
        <v/>
      </c>
      <c r="AO22" s="47" t="str">
        <f>_xlfn.IFNA(VLOOKUP($A22,'I-LogEmaxOverpEC50'!$A:$BQ,MATCH(AO$1,'I-LogEmaxOverpEC50'!$A$1:$BQ$1,0),FALSE),"")</f>
        <v/>
      </c>
      <c r="AP22" s="47" t="str">
        <f>_xlfn.IFNA(VLOOKUP($A22,'I-LogEmaxOverpEC50'!$A:$BQ,MATCH(AP$1,'I-LogEmaxOverpEC50'!$A$1:$BQ$1,0),FALSE),"")</f>
        <v/>
      </c>
      <c r="AQ22" s="47" t="str">
        <f>_xlfn.IFNA(VLOOKUP($A22,'I-LogEmaxOverpEC50'!$A:$BQ,MATCH(AQ$1,'I-LogEmaxOverpEC50'!$A$1:$BQ$1,0),FALSE),"")</f>
        <v/>
      </c>
      <c r="AR22" s="47">
        <f>_xlfn.IFNA(VLOOKUP($A22,'I-LogEmaxOverpEC50'!$A:$BQ,MATCH(AR$1,'I-LogEmaxOverpEC50'!$A$1:$BQ$1,0),FALSE),"")</f>
        <v>7.0839395738621622</v>
      </c>
      <c r="AS22" s="47">
        <f>_xlfn.IFNA(VLOOKUP($A22,'I-LogEmaxOverpEC50'!$A:$BQ,MATCH(AS$1,'I-LogEmaxOverpEC50'!$A$1:$BQ$1,0),FALSE),"")</f>
        <v>7.0839395738621622</v>
      </c>
      <c r="AT22" s="47">
        <f>_xlfn.IFNA(VLOOKUP($A22,'I-LogEmaxOverpEC50'!$A:$BQ,MATCH(AT$1,'I-LogEmaxOverpEC50'!$A$1:$BQ$1,0),FALSE),"")</f>
        <v>7.1170247529744248</v>
      </c>
      <c r="AU22" s="47" t="str">
        <f>_xlfn.IFNA(VLOOKUP($A22,'I-LogEmaxOverpEC50'!$A:$BQ,MATCH(AU$1,'I-LogEmaxOverpEC50'!$A$1:$BQ$1,0),FALSE),"")</f>
        <v/>
      </c>
      <c r="AV22" s="47" t="str">
        <f>_xlfn.IFNA(VLOOKUP($A22,'I-LogEmaxOverpEC50'!$A:$BQ,MATCH(AV$1,'I-LogEmaxOverpEC50'!$A$1:$BQ$1,0),FALSE),"")</f>
        <v/>
      </c>
      <c r="AW22" s="47" t="str">
        <f>_xlfn.IFNA(VLOOKUP($A22,'I-LogEmaxOverpEC50'!$A:$BQ,MATCH(AW$1,'I-LogEmaxOverpEC50'!$A$1:$BQ$1,0),FALSE),"")</f>
        <v/>
      </c>
      <c r="AX22" s="47">
        <f>_xlfn.IFNA(VLOOKUP($A22,'I-LogEmaxOverpEC50'!$A:$BQ,MATCH(AX$1,'I-LogEmaxOverpEC50'!$A$1:$BQ$1,0),FALSE),"")</f>
        <v>5.9296779127557446</v>
      </c>
      <c r="AY22" s="47">
        <f>_xlfn.IFNA(VLOOKUP($A22,'I-LogEmaxOverpEC50'!$A:$BQ,MATCH(AY$1,'I-LogEmaxOverpEC50'!$A$1:$BQ$1,0),FALSE),"")</f>
        <v>5.343452676486188</v>
      </c>
      <c r="AZ22" s="47" t="str">
        <f>_xlfn.IFNA(VLOOKUP($A22,'I-LogEmaxOverpEC50'!$A:$BQ,MATCH(AZ$1,'I-LogEmaxOverpEC50'!$A$1:$BQ$1,0),FALSE),"")</f>
        <v/>
      </c>
      <c r="BA22" s="44" t="str">
        <f>_xlfn.IFNA(VLOOKUP($A22,'B-LogEmaxOverpEC50'!$A:$BQ,MATCH(BA$1,'B-LogEmaxOverpEC50'!$A$1:$BQ$1,0),FALSE),"")</f>
        <v/>
      </c>
      <c r="BB22" s="41" t="str">
        <f>_xlfn.IFNA(VLOOKUP($A22,'B-LogEmaxOverpEC50'!$A:$BQ,MATCH(BB$1,'B-LogEmaxOverpEC50'!$A$1:$BQ$1,0),FALSE),"")</f>
        <v/>
      </c>
      <c r="BC22" s="41" t="str">
        <f>_xlfn.IFNA(VLOOKUP($A22,'B-LogEmaxOverpEC50'!$A:$BQ,MATCH(BC$1,'B-LogEmaxOverpEC50'!$A$1:$BQ$1,0),FALSE),"")</f>
        <v/>
      </c>
      <c r="BD22" s="41">
        <f>_xlfn.IFNA(VLOOKUP($A22,'B-LogEmaxOverpEC50'!$A:$BQ,MATCH(BD$1,'B-LogEmaxOverpEC50'!$A$1:$BQ$1,0),FALSE),"")</f>
        <v>0.98528005803291852</v>
      </c>
      <c r="BE22" s="41">
        <f>_xlfn.IFNA(VLOOKUP($A22,'B-LogEmaxOverpEC50'!$A:$BQ,MATCH(BE$1,'B-LogEmaxOverpEC50'!$A$1:$BQ$1,0),FALSE),"")</f>
        <v>0.82776262063342365</v>
      </c>
      <c r="BF22" s="41">
        <f>_xlfn.IFNA(VLOOKUP($A22,'B-LogEmaxOverpEC50'!$A:$BQ,MATCH(BF$1,'B-LogEmaxOverpEC50'!$A$1:$BQ$1,0),FALSE),"")</f>
        <v>0.46410704467269936</v>
      </c>
      <c r="BG22" s="41" t="str">
        <f>_xlfn.IFNA(VLOOKUP($A22,'B-LogEmaxOverpEC50'!$A:$BQ,MATCH(BG$1,'B-LogEmaxOverpEC50'!$A$1:$BQ$1,0),FALSE),"")</f>
        <v/>
      </c>
      <c r="BH22" s="41" t="str">
        <f>_xlfn.IFNA(VLOOKUP($A22,'B-LogEmaxOverpEC50'!$A:$BQ,MATCH(BH$1,'B-LogEmaxOverpEC50'!$A$1:$BQ$1,0),FALSE),"")</f>
        <v/>
      </c>
      <c r="BI22" s="41" t="str">
        <f>_xlfn.IFNA(VLOOKUP($A22,'B-LogEmaxOverpEC50'!$A:$BQ,MATCH(BI$1,'B-LogEmaxOverpEC50'!$A$1:$BQ$1,0),FALSE),"")</f>
        <v/>
      </c>
      <c r="BJ22" s="41">
        <f>_xlfn.IFNA(VLOOKUP($A22,'B-LogEmaxOverpEC50'!$A:$BQ,MATCH(BJ$1,'B-LogEmaxOverpEC50'!$A$1:$BQ$1,0),FALSE),"")</f>
        <v>1</v>
      </c>
      <c r="BK22" s="41">
        <f>_xlfn.IFNA(VLOOKUP($A22,'B-LogEmaxOverpEC50'!$A:$BQ,MATCH(BK$1,'B-LogEmaxOverpEC50'!$A$1:$BQ$1,0),FALSE),"")</f>
        <v>0</v>
      </c>
      <c r="BL22" s="41" t="str">
        <f>_xlfn.IFNA(VLOOKUP($A22,'B-LogEmaxOverpEC50'!$A:$BQ,MATCH(BL$1,'B-LogEmaxOverpEC50'!$A$1:$BQ$1,0),FALSE),"")</f>
        <v/>
      </c>
      <c r="BM22" s="47" t="str">
        <f>_xlfn.IFNA(VLOOKUP($A22,'I-LogEmaxOverpEC50'!$A:$BQ,MATCH(BM$1,'I-LogEmaxOverpEC50'!$A$1:$BQ$1,0),FALSE),"")</f>
        <v/>
      </c>
      <c r="BN22" s="47" t="str">
        <f>_xlfn.IFNA(VLOOKUP($A22,'I-LogEmaxOverpEC50'!$A:$BQ,MATCH(BN$1,'I-LogEmaxOverpEC50'!$A$1:$BQ$1,0),FALSE),"")</f>
        <v/>
      </c>
      <c r="BO22" s="47" t="str">
        <f>_xlfn.IFNA(VLOOKUP($A22,'I-LogEmaxOverpEC50'!$A:$BQ,MATCH(BO$1,'I-LogEmaxOverpEC50'!$A$1:$BQ$1,0),FALSE),"")</f>
        <v/>
      </c>
      <c r="BP22" s="47">
        <f>_xlfn.IFNA(VLOOKUP($A22,'I-LogEmaxOverpEC50'!$A:$BQ,MATCH(BP$1,'I-LogEmaxOverpEC50'!$A$1:$BQ$1,0),FALSE),"")</f>
        <v>0.98134545556345643</v>
      </c>
      <c r="BQ22" s="47">
        <f>_xlfn.IFNA(VLOOKUP($A22,'I-LogEmaxOverpEC50'!$A:$BQ,MATCH(BQ$1,'I-LogEmaxOverpEC50'!$A$1:$BQ$1,0),FALSE),"")</f>
        <v>0.98134545556345643</v>
      </c>
      <c r="BR22" s="47">
        <f>_xlfn.IFNA(VLOOKUP($A22,'I-LogEmaxOverpEC50'!$A:$BQ,MATCH(BR$1,'I-LogEmaxOverpEC50'!$A$1:$BQ$1,0),FALSE),"")</f>
        <v>1</v>
      </c>
      <c r="BS22" s="47" t="str">
        <f>_xlfn.IFNA(VLOOKUP($A22,'I-LogEmaxOverpEC50'!$A:$BQ,MATCH(BS$1,'I-LogEmaxOverpEC50'!$A$1:$BQ$1,0),FALSE),"")</f>
        <v/>
      </c>
      <c r="BT22" s="47" t="str">
        <f>_xlfn.IFNA(VLOOKUP($A22,'I-LogEmaxOverpEC50'!$A:$BQ,MATCH(BT$1,'I-LogEmaxOverpEC50'!$A$1:$BQ$1,0),FALSE),"")</f>
        <v/>
      </c>
      <c r="BU22" s="47" t="str">
        <f>_xlfn.IFNA(VLOOKUP($A22,'I-LogEmaxOverpEC50'!$A:$BQ,MATCH(BU$1,'I-LogEmaxOverpEC50'!$A$1:$BQ$1,0),FALSE),"")</f>
        <v/>
      </c>
      <c r="BV22" s="47">
        <f>_xlfn.IFNA(VLOOKUP($A22,'I-LogEmaxOverpEC50'!$A:$BQ,MATCH(BV$1,'I-LogEmaxOverpEC50'!$A$1:$BQ$1,0),FALSE),"")</f>
        <v>0.33053364114206873</v>
      </c>
      <c r="BW22" s="47">
        <f>_xlfn.IFNA(VLOOKUP($A22,'I-LogEmaxOverpEC50'!$A:$BQ,MATCH(BW$1,'I-LogEmaxOverpEC50'!$A$1:$BQ$1,0),FALSE),"")</f>
        <v>0</v>
      </c>
      <c r="BX22" s="47" t="str">
        <f>_xlfn.IFNA(VLOOKUP($A22,'I-LogEmaxOverpEC50'!$A:$BQ,MATCH(BX$1,'I-LogEmaxOverpEC50'!$A$1:$BQ$1,0),FALSE),"")</f>
        <v/>
      </c>
      <c r="BY22" s="105" t="str">
        <f>_xlfn.IFNA(VLOOKUP($A22,'B-LogEmaxOverpEC50'!$A:$HP,MATCH(BY$1,'B-LogEmaxOverpEC50'!$A$1:$HP$1,0),FALSE),"")</f>
        <v/>
      </c>
      <c r="BZ22" s="47">
        <f>_xlfn.IFNA(VLOOKUP($A22,'B-LogEmaxOverpEC50'!$A:$HP,MATCH(BZ$1,'B-LogEmaxOverpEC50'!$A$1:$HP$1,0),FALSE),"")</f>
        <v>6.5977983133730778</v>
      </c>
      <c r="CA22" s="47">
        <f>_xlfn.IFNA(VLOOKUP($A22,'B-LogEmaxOverpEC50'!$A:$HP,MATCH(CA$1,'B-LogEmaxOverpEC50'!$A$1:$HP$1,0),FALSE),"")</f>
        <v>6.6114516629129376</v>
      </c>
      <c r="CB22" s="47">
        <f>_xlfn.IFNA(VLOOKUP($A22,'B-LogEmaxOverpEC50'!$A:$HP,MATCH(CB$1,'B-LogEmaxOverpEC50'!$A$1:$HP$1,0),FALSE),"")</f>
        <v>5.6839106732546103</v>
      </c>
      <c r="CC22" s="47" t="str">
        <f>_xlfn.IFNA(VLOOKUP($A22,'I-LogEmaxOverpEC50'!$A:$HP,MATCH(CC$1,'I-LogEmaxOverpEC50'!$A$1:$HP$1,0),FALSE),"")</f>
        <v/>
      </c>
      <c r="CD22" s="47">
        <f>_xlfn.IFNA(VLOOKUP($A22,'I-LogEmaxOverpEC50'!$A:$HP,MATCH(CD$1,'I-LogEmaxOverpEC50'!$A$1:$HP$1,0),FALSE),"")</f>
        <v>7.1170247529744248</v>
      </c>
      <c r="CE22" s="47">
        <f>_xlfn.IFNA(VLOOKUP($A22,'I-LogEmaxOverpEC50'!$A:$HP,MATCH(CE$1,'I-LogEmaxOverpEC50'!$A$1:$HP$1,0),FALSE),"")</f>
        <v>5.9296779127557446</v>
      </c>
      <c r="CF22" s="47">
        <f>_xlfn.IFNA(VLOOKUP($A22,'I-LogEmaxOverpEC50'!$A:$HP,MATCH(CF$1,'I-LogEmaxOverpEC50'!$A$1:$HP$1,0),FALSE),"")</f>
        <v>5.343452676486188</v>
      </c>
      <c r="CG22" s="105" t="str">
        <f>_xlfn.IFNA(VLOOKUP($A22,'B-LogEmaxOverpEC50'!$A:$HP,MATCH(CG$1,'B-LogEmaxOverpEC50'!$A$1:$HP$1,0),FALSE),"")</f>
        <v/>
      </c>
      <c r="CH22" s="47">
        <f>_xlfn.IFNA(VLOOKUP($A22,'B-LogEmaxOverpEC50'!$A:$HP,MATCH(CH$1,'B-LogEmaxOverpEC50'!$A$1:$HP$1,0),FALSE),"")</f>
        <v>6.3879605759166367</v>
      </c>
      <c r="CI22" s="47">
        <f>_xlfn.IFNA(VLOOKUP($A22,'B-LogEmaxOverpEC50'!$A:$HP,MATCH(CI$1,'B-LogEmaxOverpEC50'!$A$1:$HP$1,0),FALSE),"")</f>
        <v>6.6114516629129376</v>
      </c>
      <c r="CJ22" s="47">
        <f>_xlfn.IFNA(VLOOKUP($A22,'B-LogEmaxOverpEC50'!$A:$HP,MATCH(CJ$1,'B-LogEmaxOverpEC50'!$A$1:$HP$1,0),FALSE),"")</f>
        <v>5.6839106732546103</v>
      </c>
      <c r="CK22" s="47" t="str">
        <f>_xlfn.IFNA(VLOOKUP($A22,'I-LogEmaxOverpEC50'!$A:$HP,MATCH(CK$1,'I-LogEmaxOverpEC50'!$A$1:$HP$1,0),FALSE),"")</f>
        <v/>
      </c>
      <c r="CL22" s="47">
        <f>_xlfn.IFNA(VLOOKUP($A22,'I-LogEmaxOverpEC50'!$A:$HP,MATCH(CL$1,'I-LogEmaxOverpEC50'!$A$1:$HP$1,0),FALSE),"")</f>
        <v>7.094967966899584</v>
      </c>
      <c r="CM22" s="47">
        <f>_xlfn.IFNA(VLOOKUP($A22,'I-LogEmaxOverpEC50'!$A:$HP,MATCH(CM$1,'I-LogEmaxOverpEC50'!$A$1:$HP$1,0),FALSE),"")</f>
        <v>5.9296779127557446</v>
      </c>
      <c r="CN22" s="47">
        <f>_xlfn.IFNA(VLOOKUP($A22,'I-LogEmaxOverpEC50'!$A:$HP,MATCH(CN$1,'I-LogEmaxOverpEC50'!$A$1:$HP$1,0),FALSE),"")</f>
        <v>5.343452676486188</v>
      </c>
      <c r="CO22" s="105" t="str">
        <f>_xlfn.IFNA(VLOOKUP($A22,'B-LogEmaxOverpEC50'!$A:$HP,MATCH(CO$1,'B-LogEmaxOverpEC50'!$A$1:$HP$1,0),FALSE),"")</f>
        <v/>
      </c>
      <c r="CP22" s="47">
        <f>_xlfn.IFNA(VLOOKUP($A22,'B-LogEmaxOverpEC50'!$A:$HP,MATCH(CP$1,'B-LogEmaxOverpEC50'!$A$1:$HP$1,0),FALSE),"")</f>
        <v>0.98528005803291852</v>
      </c>
      <c r="CQ22" s="47">
        <f>_xlfn.IFNA(VLOOKUP($A22,'B-LogEmaxOverpEC50'!$A:$HP,MATCH(CQ$1,'B-LogEmaxOverpEC50'!$A$1:$HP$1,0),FALSE),"")</f>
        <v>1</v>
      </c>
      <c r="CR22" s="47">
        <f>_xlfn.IFNA(VLOOKUP($A22,'B-LogEmaxOverpEC50'!$A:$HP,MATCH(CR$1,'B-LogEmaxOverpEC50'!$A$1:$HP$1,0),FALSE),"")</f>
        <v>0</v>
      </c>
      <c r="CS22" s="47" t="str">
        <f>_xlfn.IFNA(VLOOKUP($A22,'I-LogEmaxOverpEC50'!$A:$HP,MATCH(CS$1,'I-LogEmaxOverpEC50'!$A$1:$HP$1,0),FALSE),"")</f>
        <v/>
      </c>
      <c r="CT22" s="47">
        <f>_xlfn.IFNA(VLOOKUP($A22,'I-LogEmaxOverpEC50'!$A:$HP,MATCH(CT$1,'I-LogEmaxOverpEC50'!$A$1:$HP$1,0),FALSE),"")</f>
        <v>1</v>
      </c>
      <c r="CU22" s="47">
        <f>_xlfn.IFNA(VLOOKUP($A22,'I-LogEmaxOverpEC50'!$A:$HP,MATCH(CU$1,'I-LogEmaxOverpEC50'!$A$1:$HP$1,0),FALSE),"")</f>
        <v>0.33053364114206873</v>
      </c>
      <c r="CV22" s="47">
        <f>_xlfn.IFNA(VLOOKUP($A22,'I-LogEmaxOverpEC50'!$A:$HP,MATCH(CV$1,'I-LogEmaxOverpEC50'!$A$1:$HP$1,0),FALSE),"")</f>
        <v>0</v>
      </c>
      <c r="CW22" s="105" t="str">
        <f>_xlfn.IFNA(VLOOKUP($A22,'B-LogEmaxOverpEC50'!$A:$HP,MATCH(CW$1,'B-LogEmaxOverpEC50'!$A$1:$HP$1,0),FALSE),"")</f>
        <v/>
      </c>
      <c r="CX22" s="47">
        <f>_xlfn.IFNA(VLOOKUP($A22,'B-LogEmaxOverpEC50'!$A:$HP,MATCH(CX$1,'B-LogEmaxOverpEC50'!$A$1:$HP$1,0),FALSE),"")</f>
        <v>0.75904990777968051</v>
      </c>
      <c r="CY22" s="47">
        <f>_xlfn.IFNA(VLOOKUP($A22,'B-LogEmaxOverpEC50'!$A:$HP,MATCH(CY$1,'B-LogEmaxOverpEC50'!$A$1:$HP$1,0),FALSE),"")</f>
        <v>1</v>
      </c>
      <c r="CZ22" s="47">
        <f>_xlfn.IFNA(VLOOKUP($A22,'B-LogEmaxOverpEC50'!$A:$HP,MATCH(CZ$1,'B-LogEmaxOverpEC50'!$A$1:$HP$1,0),FALSE),"")</f>
        <v>0</v>
      </c>
      <c r="DA22" s="47" t="str">
        <f>_xlfn.IFNA(VLOOKUP($A22,'I-LogEmaxOverpEC50'!$A:$HP,MATCH(DA$1,'I-LogEmaxOverpEC50'!$A$1:$HP$1,0),FALSE),"")</f>
        <v/>
      </c>
      <c r="DB22" s="47">
        <f>_xlfn.IFNA(VLOOKUP($A22,'I-LogEmaxOverpEC50'!$A:$HP,MATCH(DB$1,'I-LogEmaxOverpEC50'!$A$1:$HP$1,0),FALSE),"")</f>
        <v>0.98756363704230432</v>
      </c>
      <c r="DC22" s="47">
        <f>_xlfn.IFNA(VLOOKUP($A22,'I-LogEmaxOverpEC50'!$A:$HP,MATCH(DC$1,'I-LogEmaxOverpEC50'!$A$1:$HP$1,0),FALSE),"")</f>
        <v>0.33053364114206873</v>
      </c>
      <c r="DD22" s="47">
        <f>_xlfn.IFNA(VLOOKUP($A22,'I-LogEmaxOverpEC50'!$A:$HP,MATCH(DD$1,'I-LogEmaxOverpEC50'!$A$1:$HP$1,0),FALSE),"")</f>
        <v>0</v>
      </c>
      <c r="DE22" s="37"/>
      <c r="DF22" s="37"/>
      <c r="DG22" s="37"/>
      <c r="DH22" s="37"/>
      <c r="DI22" s="37"/>
      <c r="DJ22" s="37"/>
      <c r="DK22" s="37"/>
      <c r="DL22" s="37"/>
      <c r="DM22" s="37"/>
    </row>
    <row r="23" spans="1:117" s="49" customFormat="1" x14ac:dyDescent="0.2">
      <c r="A23" s="29" t="s">
        <v>19</v>
      </c>
      <c r="B23" s="333" t="str">
        <f>VLOOKUP($A23,BI!$A:$Q,MATCH(B$1,BI!$A$1:$Q$1,0),FALSE)</f>
        <v/>
      </c>
      <c r="C23" s="373">
        <f>VLOOKUP($A23,BI!$A:$Q,MATCH(C$1,BI!$A$1:$Q$1,0),FALSE)</f>
        <v>1</v>
      </c>
      <c r="D23" s="373">
        <f>VLOOKUP($A23,BI!$A:$Q,MATCH(D$1,BI!$A$1:$Q$1,0),FALSE)</f>
        <v>1</v>
      </c>
      <c r="E23" s="373">
        <f>VLOOKUP($A23,BI!$A:$Q,MATCH(E$1,BI!$A$1:$Q$1,0),FALSE)</f>
        <v>1</v>
      </c>
      <c r="F23" s="373">
        <f>VLOOKUP($A23,BI!$A:$Q,MATCH(F$1,BI!$A$1:$Q$1,0),FALSE)</f>
        <v>1</v>
      </c>
      <c r="G23" s="373" t="str">
        <f>VLOOKUP($A23,BI!$A:$Q,MATCH(G$1,BI!$A$1:$Q$1,0),FALSE)</f>
        <v/>
      </c>
      <c r="H23" s="373" t="str">
        <f>VLOOKUP($A23,BI!$A:$Q,MATCH(H$1,BI!$A$1:$Q$1,0),FALSE)</f>
        <v/>
      </c>
      <c r="I23" s="373" t="str">
        <f>VLOOKUP($A23,BI!$A:$Q,MATCH(I$1,BI!$A$1:$Q$1,0),FALSE)</f>
        <v/>
      </c>
      <c r="J23" s="373" t="str">
        <f>VLOOKUP($A23,BI!$A:$Q,MATCH(J$1,BI!$A$1:$Q$1,0),FALSE)</f>
        <v/>
      </c>
      <c r="K23" s="373" t="str">
        <f>VLOOKUP($A23,BI!$A:$Q,MATCH(K$1,BI!$A$1:$Q$1,0),FALSE)</f>
        <v/>
      </c>
      <c r="L23" s="373">
        <f>VLOOKUP($A23,BI!$A:$Q,MATCH(L$1,BI!$A$1:$Q$1,0),FALSE)</f>
        <v>1</v>
      </c>
      <c r="M23" s="373">
        <f>VLOOKUP($A23,BI!$A:$Q,MATCH(M$1,BI!$A$1:$Q$1,0),FALSE)</f>
        <v>1</v>
      </c>
      <c r="N23" s="49">
        <f t="shared" si="1"/>
        <v>6</v>
      </c>
      <c r="O23" s="49" t="str">
        <f>VLOOKUP($A23,BI!$A:$Q,MATCH(O$1,BI!$A$1:$Q$1,0),FALSE)</f>
        <v/>
      </c>
      <c r="P23" s="37">
        <f>VLOOKUP($A23,BI!$A:$Q,MATCH(P$1,BI!$A$1:$Q$1,0),FALSE)</f>
        <v>1</v>
      </c>
      <c r="Q23" s="37" t="str">
        <f>VLOOKUP($A23,BI!$A:$Q,MATCH(Q$1,BI!$A$1:$Q$1,0),FALSE)</f>
        <v/>
      </c>
      <c r="R23" s="37">
        <f>VLOOKUP($A23,BI!$A:$Q,MATCH(R$1,BI!$A$1:$Q$1,0),FALSE)</f>
        <v>1</v>
      </c>
      <c r="S23" s="37">
        <f t="shared" si="0"/>
        <v>2</v>
      </c>
      <c r="T23" s="61" cm="1">
        <f t="array" ref="T23">IFERROR(IF(N23&gt;2,RSQ(IF($B23:$M23&lt;&gt;"",AC23:AN23,""),IF($B23:$M23&lt;&gt;"",AO23:AZ23,"")),""),"")</f>
        <v>0.72753085394009109</v>
      </c>
      <c r="U23" s="66" cm="1">
        <f t="array" ref="U23">IFERROR(IF($N23&gt;2,RSQ(IF($B23:$M23&lt;&gt;"",BA23:BL23,""),IF($B23:$M23&lt;&gt;"",BM23:BX23,"")),""),"")</f>
        <v>0.72753085394009098</v>
      </c>
      <c r="V23" s="61" t="str" cm="1">
        <f t="array" ref="V23">IFERROR(IF(AND($S23&gt;2,$N23&gt;2),RSQ(IF($B23:$M23&lt;&gt;"",AC23:AN23,""),IF($B23:$M23&lt;&gt;"",AO23:AZ23,"")),""),"")</f>
        <v/>
      </c>
      <c r="W23" s="61" cm="1">
        <f t="array" ref="W23">IFERROR(IF(COUNT(C23:G23)&gt;2,RSQ(IF($C23:$G23&lt;&gt;"",AD23:AH23,""),IF($C23:$G23&lt;&gt;"",AP23:AT23,"")),""),"")</f>
        <v>0.23011574070933138</v>
      </c>
      <c r="X23" s="61" t="str" cm="1">
        <f t="array" ref="X23">IFERROR(IF(COUNT(H23:K23)&gt;2,RSQ(IF($H23:$K23&lt;&gt;"",AI23:AL23,""),IF($H23:$K23&lt;&gt;"",AU23:AX23,"")),""),"")</f>
        <v/>
      </c>
      <c r="Y23" s="61" t="str" cm="1">
        <f t="array" ref="Y23">IFERROR(IF($S23&gt;2,RSQ(IF($O23:$R23&lt;&gt;"",BY23:CB23,""),IF($O23:$R23&lt;&gt;"",CC23:CF23,"")),""),"")</f>
        <v/>
      </c>
      <c r="Z23" s="51" t="str" cm="1">
        <f t="array" ref="Z23">IFERROR(IF($S23&gt;2,RSQ(IF($O23:$R23&lt;&gt;"",CG23:CJ23,""),IF($O23:$R23&lt;&gt;"",CK23:CN23,"")),""),"")</f>
        <v/>
      </c>
      <c r="AA23" s="51" t="str" cm="1">
        <f t="array" ref="AA23">IFERROR(IF($S23&gt;2,RSQ(IF($O23:$R23&lt;&gt;"",CO23:CR23,""),IF($O23:$R23&lt;&gt;"",CS23:CV23,"")),""),"")</f>
        <v/>
      </c>
      <c r="AB23" s="186" t="str" cm="1">
        <f t="array" ref="AB23">IFERROR(IF($S23&gt;2,RSQ(IF($O23:$R23&lt;&gt;"",CW23:CZ23,""),IF($O23:$R23&lt;&gt;"",DA23:DD23,"")),""),"")</f>
        <v/>
      </c>
      <c r="AC23" s="44" t="str">
        <f>_xlfn.IFNA(VLOOKUP($A23,'B-LogEmaxOverpEC50'!$A:$BQ,MATCH(AC$1,'B-LogEmaxOverpEC50'!$A$1:$BQ$1,0),FALSE),"")</f>
        <v/>
      </c>
      <c r="AD23" s="46">
        <f>_xlfn.IFNA(VLOOKUP($A23,'B-LogEmaxOverpEC50'!$A:$BQ,MATCH(AD$1,'B-LogEmaxOverpEC50'!$A$1:$BQ$1,0),FALSE),"")</f>
        <v>7.3053840739358717</v>
      </c>
      <c r="AE23" s="46">
        <f>_xlfn.IFNA(VLOOKUP($A23,'B-LogEmaxOverpEC50'!$A:$BQ,MATCH(AE$1,'B-LogEmaxOverpEC50'!$A$1:$BQ$1,0),FALSE),"")</f>
        <v>7.1669214613400296</v>
      </c>
      <c r="AF23" s="46">
        <f>_xlfn.IFNA(VLOOKUP($A23,'B-LogEmaxOverpEC50'!$A:$BQ,MATCH(AF$1,'B-LogEmaxOverpEC50'!$A$1:$BQ$1,0),FALSE),"")</f>
        <v>7.0128305125881125</v>
      </c>
      <c r="AG23" s="46">
        <f>_xlfn.IFNA(VLOOKUP($A23,'B-LogEmaxOverpEC50'!$A:$BQ,MATCH(AG$1,'B-LogEmaxOverpEC50'!$A$1:$BQ$1,0),FALSE),"")</f>
        <v>7.2482842317369043</v>
      </c>
      <c r="AH23" s="46" t="str">
        <f>_xlfn.IFNA(VLOOKUP($A23,'B-LogEmaxOverpEC50'!$A:$BQ,MATCH(AH$1,'B-LogEmaxOverpEC50'!$A$1:$BQ$1,0),FALSE),"")</f>
        <v/>
      </c>
      <c r="AI23" s="45" t="str">
        <f>_xlfn.IFNA(VLOOKUP($A23,'B-LogEmaxOverpEC50'!$A:$BQ,MATCH(AI$1,'B-LogEmaxOverpEC50'!$A$1:$BQ$1,0),FALSE),"")</f>
        <v/>
      </c>
      <c r="AJ23" s="45" t="str">
        <f>_xlfn.IFNA(VLOOKUP($A23,'B-LogEmaxOverpEC50'!$A:$BQ,MATCH(AJ$1,'B-LogEmaxOverpEC50'!$A$1:$BQ$1,0),FALSE),"")</f>
        <v/>
      </c>
      <c r="AK23" s="45" t="str">
        <f>_xlfn.IFNA(VLOOKUP($A23,'B-LogEmaxOverpEC50'!$A:$BQ,MATCH(AK$1,'B-LogEmaxOverpEC50'!$A$1:$BQ$1,0),FALSE),"")</f>
        <v/>
      </c>
      <c r="AL23" s="46" t="str">
        <f>_xlfn.IFNA(VLOOKUP($A23,'B-LogEmaxOverpEC50'!$A:$BQ,MATCH(AL$1,'B-LogEmaxOverpEC50'!$A$1:$BQ$1,0),FALSE),"")</f>
        <v/>
      </c>
      <c r="AM23" s="45">
        <f>_xlfn.IFNA(VLOOKUP($A23,'B-LogEmaxOverpEC50'!$A:$BQ,MATCH(AM$1,'B-LogEmaxOverpEC50'!$A$1:$BQ$1,0),FALSE),"")</f>
        <v>7.0593335745632722</v>
      </c>
      <c r="AN23" s="45">
        <f>_xlfn.IFNA(VLOOKUP($A23,'B-LogEmaxOverpEC50'!$A:$BQ,MATCH(AN$1,'B-LogEmaxOverpEC50'!$A$1:$BQ$1,0),FALSE),"")</f>
        <v>6.255606388604984</v>
      </c>
      <c r="AO23" s="47" t="str">
        <f>_xlfn.IFNA(VLOOKUP($A23,'I-LogEmaxOverpEC50'!$A:$BQ,MATCH(AO$1,'I-LogEmaxOverpEC50'!$A$1:$BQ$1,0),FALSE),"")</f>
        <v/>
      </c>
      <c r="AP23" s="47">
        <f>_xlfn.IFNA(VLOOKUP($A23,'I-LogEmaxOverpEC50'!$A:$BQ,MATCH(AP$1,'I-LogEmaxOverpEC50'!$A$1:$BQ$1,0),FALSE),"")</f>
        <v>6.7981291628692873</v>
      </c>
      <c r="AQ23" s="47">
        <f>_xlfn.IFNA(VLOOKUP($A23,'I-LogEmaxOverpEC50'!$A:$BQ,MATCH(AQ$1,'I-LogEmaxOverpEC50'!$A$1:$BQ$1,0),FALSE),"")</f>
        <v>6.7981291628692873</v>
      </c>
      <c r="AR23" s="47">
        <f>_xlfn.IFNA(VLOOKUP($A23,'I-LogEmaxOverpEC50'!$A:$BQ,MATCH(AR$1,'I-LogEmaxOverpEC50'!$A$1:$BQ$1,0),FALSE),"")</f>
        <v>6.4145093628530931</v>
      </c>
      <c r="AS23" s="47">
        <f>_xlfn.IFNA(VLOOKUP($A23,'I-LogEmaxOverpEC50'!$A:$BQ,MATCH(AS$1,'I-LogEmaxOverpEC50'!$A$1:$BQ$1,0),FALSE),"")</f>
        <v>6.4145093628530931</v>
      </c>
      <c r="AT23" s="47" t="str">
        <f>_xlfn.IFNA(VLOOKUP($A23,'I-LogEmaxOverpEC50'!$A:$BQ,MATCH(AT$1,'I-LogEmaxOverpEC50'!$A$1:$BQ$1,0),FALSE),"")</f>
        <v/>
      </c>
      <c r="AU23" s="47" t="str">
        <f>_xlfn.IFNA(VLOOKUP($A23,'I-LogEmaxOverpEC50'!$A:$BQ,MATCH(AU$1,'I-LogEmaxOverpEC50'!$A$1:$BQ$1,0),FALSE),"")</f>
        <v/>
      </c>
      <c r="AV23" s="47" t="str">
        <f>_xlfn.IFNA(VLOOKUP($A23,'I-LogEmaxOverpEC50'!$A:$BQ,MATCH(AV$1,'I-LogEmaxOverpEC50'!$A$1:$BQ$1,0),FALSE),"")</f>
        <v/>
      </c>
      <c r="AW23" s="47" t="str">
        <f>_xlfn.IFNA(VLOOKUP($A23,'I-LogEmaxOverpEC50'!$A:$BQ,MATCH(AW$1,'I-LogEmaxOverpEC50'!$A$1:$BQ$1,0),FALSE),"")</f>
        <v/>
      </c>
      <c r="AX23" s="47" t="str">
        <f>_xlfn.IFNA(VLOOKUP($A23,'I-LogEmaxOverpEC50'!$A:$BQ,MATCH(AX$1,'I-LogEmaxOverpEC50'!$A$1:$BQ$1,0),FALSE),"")</f>
        <v/>
      </c>
      <c r="AY23" s="47">
        <f>_xlfn.IFNA(VLOOKUP($A23,'I-LogEmaxOverpEC50'!$A:$BQ,MATCH(AY$1,'I-LogEmaxOverpEC50'!$A$1:$BQ$1,0),FALSE),"")</f>
        <v>6.1041231518917369</v>
      </c>
      <c r="AZ23" s="47">
        <f>_xlfn.IFNA(VLOOKUP($A23,'I-LogEmaxOverpEC50'!$A:$BQ,MATCH(AZ$1,'I-LogEmaxOverpEC50'!$A$1:$BQ$1,0),FALSE),"")</f>
        <v>5.7188305709499696</v>
      </c>
      <c r="BA23" s="44" t="str">
        <f>_xlfn.IFNA(VLOOKUP($A23,'B-LogEmaxOverpEC50'!$A:$BQ,MATCH(BA$1,'B-LogEmaxOverpEC50'!$A$1:$BQ$1,0),FALSE),"")</f>
        <v/>
      </c>
      <c r="BB23" s="41">
        <f>_xlfn.IFNA(VLOOKUP($A23,'B-LogEmaxOverpEC50'!$A:$BQ,MATCH(BB$1,'B-LogEmaxOverpEC50'!$A$1:$BQ$1,0),FALSE),"")</f>
        <v>1</v>
      </c>
      <c r="BC23" s="41">
        <f>_xlfn.IFNA(VLOOKUP($A23,'B-LogEmaxOverpEC50'!$A:$BQ,MATCH(BC$1,'B-LogEmaxOverpEC50'!$A$1:$BQ$1,0),FALSE),"")</f>
        <v>0.86810291880780543</v>
      </c>
      <c r="BD23" s="41">
        <f>_xlfn.IFNA(VLOOKUP($A23,'B-LogEmaxOverpEC50'!$A:$BQ,MATCH(BD$1,'B-LogEmaxOverpEC50'!$A$1:$BQ$1,0),FALSE),"")</f>
        <v>0.72131855588495675</v>
      </c>
      <c r="BE23" s="41">
        <f>_xlfn.IFNA(VLOOKUP($A23,'B-LogEmaxOverpEC50'!$A:$BQ,MATCH(BE$1,'B-LogEmaxOverpEC50'!$A$1:$BQ$1,0),FALSE),"")</f>
        <v>0.94560768151499652</v>
      </c>
      <c r="BF23" s="41" t="str">
        <f>_xlfn.IFNA(VLOOKUP($A23,'B-LogEmaxOverpEC50'!$A:$BQ,MATCH(BF$1,'B-LogEmaxOverpEC50'!$A$1:$BQ$1,0),FALSE),"")</f>
        <v/>
      </c>
      <c r="BG23" s="41" t="str">
        <f>_xlfn.IFNA(VLOOKUP($A23,'B-LogEmaxOverpEC50'!$A:$BQ,MATCH(BG$1,'B-LogEmaxOverpEC50'!$A$1:$BQ$1,0),FALSE),"")</f>
        <v/>
      </c>
      <c r="BH23" s="41" t="str">
        <f>_xlfn.IFNA(VLOOKUP($A23,'B-LogEmaxOverpEC50'!$A:$BQ,MATCH(BH$1,'B-LogEmaxOverpEC50'!$A$1:$BQ$1,0),FALSE),"")</f>
        <v/>
      </c>
      <c r="BI23" s="41" t="str">
        <f>_xlfn.IFNA(VLOOKUP($A23,'B-LogEmaxOverpEC50'!$A:$BQ,MATCH(BI$1,'B-LogEmaxOverpEC50'!$A$1:$BQ$1,0),FALSE),"")</f>
        <v/>
      </c>
      <c r="BJ23" s="41" t="str">
        <f>_xlfn.IFNA(VLOOKUP($A23,'B-LogEmaxOverpEC50'!$A:$BQ,MATCH(BJ$1,'B-LogEmaxOverpEC50'!$A$1:$BQ$1,0),FALSE),"")</f>
        <v/>
      </c>
      <c r="BK23" s="41">
        <f>_xlfn.IFNA(VLOOKUP($A23,'B-LogEmaxOverpEC50'!$A:$BQ,MATCH(BK$1,'B-LogEmaxOverpEC50'!$A$1:$BQ$1,0),FALSE),"")</f>
        <v>0.76561656547781831</v>
      </c>
      <c r="BL23" s="41">
        <f>_xlfn.IFNA(VLOOKUP($A23,'B-LogEmaxOverpEC50'!$A:$BQ,MATCH(BL$1,'B-LogEmaxOverpEC50'!$A$1:$BQ$1,0),FALSE),"")</f>
        <v>0</v>
      </c>
      <c r="BM23" s="47" t="str">
        <f>_xlfn.IFNA(VLOOKUP($A23,'I-LogEmaxOverpEC50'!$A:$BQ,MATCH(BM$1,'I-LogEmaxOverpEC50'!$A$1:$BQ$1,0),FALSE),"")</f>
        <v/>
      </c>
      <c r="BN23" s="47">
        <f>_xlfn.IFNA(VLOOKUP($A23,'I-LogEmaxOverpEC50'!$A:$BQ,MATCH(BN$1,'I-LogEmaxOverpEC50'!$A$1:$BQ$1,0),FALSE),"")</f>
        <v>1</v>
      </c>
      <c r="BO23" s="47">
        <f>_xlfn.IFNA(VLOOKUP($A23,'I-LogEmaxOverpEC50'!$A:$BQ,MATCH(BO$1,'I-LogEmaxOverpEC50'!$A$1:$BQ$1,0),FALSE),"")</f>
        <v>1</v>
      </c>
      <c r="BP23" s="47">
        <f>_xlfn.IFNA(VLOOKUP($A23,'I-LogEmaxOverpEC50'!$A:$BQ,MATCH(BP$1,'I-LogEmaxOverpEC50'!$A$1:$BQ$1,0),FALSE),"")</f>
        <v>0.64456564393917848</v>
      </c>
      <c r="BQ23" s="47">
        <f>_xlfn.IFNA(VLOOKUP($A23,'I-LogEmaxOverpEC50'!$A:$BQ,MATCH(BQ$1,'I-LogEmaxOverpEC50'!$A$1:$BQ$1,0),FALSE),"")</f>
        <v>0.64456564393917848</v>
      </c>
      <c r="BR23" s="47" t="str">
        <f>_xlfn.IFNA(VLOOKUP($A23,'I-LogEmaxOverpEC50'!$A:$BQ,MATCH(BR$1,'I-LogEmaxOverpEC50'!$A$1:$BQ$1,0),FALSE),"")</f>
        <v/>
      </c>
      <c r="BS23" s="47" t="str">
        <f>_xlfn.IFNA(VLOOKUP($A23,'I-LogEmaxOverpEC50'!$A:$BQ,MATCH(BS$1,'I-LogEmaxOverpEC50'!$A$1:$BQ$1,0),FALSE),"")</f>
        <v/>
      </c>
      <c r="BT23" s="47" t="str">
        <f>_xlfn.IFNA(VLOOKUP($A23,'I-LogEmaxOverpEC50'!$A:$BQ,MATCH(BT$1,'I-LogEmaxOverpEC50'!$A$1:$BQ$1,0),FALSE),"")</f>
        <v/>
      </c>
      <c r="BU23" s="47" t="str">
        <f>_xlfn.IFNA(VLOOKUP($A23,'I-LogEmaxOverpEC50'!$A:$BQ,MATCH(BU$1,'I-LogEmaxOverpEC50'!$A$1:$BQ$1,0),FALSE),"")</f>
        <v/>
      </c>
      <c r="BV23" s="47" t="str">
        <f>_xlfn.IFNA(VLOOKUP($A23,'I-LogEmaxOverpEC50'!$A:$BQ,MATCH(BV$1,'I-LogEmaxOverpEC50'!$A$1:$BQ$1,0),FALSE),"")</f>
        <v/>
      </c>
      <c r="BW23" s="47">
        <f>_xlfn.IFNA(VLOOKUP($A23,'I-LogEmaxOverpEC50'!$A:$BQ,MATCH(BW$1,'I-LogEmaxOverpEC50'!$A$1:$BQ$1,0),FALSE),"")</f>
        <v>0.35698423385932637</v>
      </c>
      <c r="BX23" s="47">
        <f>_xlfn.IFNA(VLOOKUP($A23,'I-LogEmaxOverpEC50'!$A:$BQ,MATCH(BX$1,'I-LogEmaxOverpEC50'!$A$1:$BQ$1,0),FALSE),"")</f>
        <v>0</v>
      </c>
      <c r="BY23" s="105" t="str">
        <f>_xlfn.IFNA(VLOOKUP($A23,'B-LogEmaxOverpEC50'!$A:$HP,MATCH(BY$1,'B-LogEmaxOverpEC50'!$A$1:$HP$1,0),FALSE),"")</f>
        <v/>
      </c>
      <c r="BZ23" s="47">
        <f>_xlfn.IFNA(VLOOKUP($A23,'B-LogEmaxOverpEC50'!$A:$HP,MATCH(BZ$1,'B-LogEmaxOverpEC50'!$A$1:$HP$1,0),FALSE),"")</f>
        <v>7.3053840739358717</v>
      </c>
      <c r="CA23" s="47" t="str">
        <f>_xlfn.IFNA(VLOOKUP($A23,'B-LogEmaxOverpEC50'!$A:$HP,MATCH(CA$1,'B-LogEmaxOverpEC50'!$A$1:$HP$1,0),FALSE),"")</f>
        <v/>
      </c>
      <c r="CB23" s="47">
        <f>_xlfn.IFNA(VLOOKUP($A23,'B-LogEmaxOverpEC50'!$A:$HP,MATCH(CB$1,'B-LogEmaxOverpEC50'!$A$1:$HP$1,0),FALSE),"")</f>
        <v>7.0593335745632722</v>
      </c>
      <c r="CC23" s="47" t="str">
        <f>_xlfn.IFNA(VLOOKUP($A23,'I-LogEmaxOverpEC50'!$A:$HP,MATCH(CC$1,'I-LogEmaxOverpEC50'!$A$1:$HP$1,0),FALSE),"")</f>
        <v/>
      </c>
      <c r="CD23" s="47">
        <f>_xlfn.IFNA(VLOOKUP($A23,'I-LogEmaxOverpEC50'!$A:$HP,MATCH(CD$1,'I-LogEmaxOverpEC50'!$A$1:$HP$1,0),FALSE),"")</f>
        <v>6.7981291628692873</v>
      </c>
      <c r="CE23" s="47" t="str">
        <f>_xlfn.IFNA(VLOOKUP($A23,'I-LogEmaxOverpEC50'!$A:$HP,MATCH(CE$1,'I-LogEmaxOverpEC50'!$A$1:$HP$1,0),FALSE),"")</f>
        <v/>
      </c>
      <c r="CF23" s="47">
        <f>_xlfn.IFNA(VLOOKUP($A23,'I-LogEmaxOverpEC50'!$A:$HP,MATCH(CF$1,'I-LogEmaxOverpEC50'!$A$1:$HP$1,0),FALSE),"")</f>
        <v>6.1041231518917369</v>
      </c>
      <c r="CG23" s="105" t="str">
        <f>_xlfn.IFNA(VLOOKUP($A23,'B-LogEmaxOverpEC50'!$A:$HP,MATCH(CG$1,'B-LogEmaxOverpEC50'!$A$1:$HP$1,0),FALSE),"")</f>
        <v/>
      </c>
      <c r="CH23" s="47">
        <f>_xlfn.IFNA(VLOOKUP($A23,'B-LogEmaxOverpEC50'!$A:$HP,MATCH(CH$1,'B-LogEmaxOverpEC50'!$A$1:$HP$1,0),FALSE),"")</f>
        <v>7.1833550699002293</v>
      </c>
      <c r="CI23" s="47" t="str">
        <f>_xlfn.IFNA(VLOOKUP($A23,'B-LogEmaxOverpEC50'!$A:$HP,MATCH(CI$1,'B-LogEmaxOverpEC50'!$A$1:$HP$1,0),FALSE),"")</f>
        <v/>
      </c>
      <c r="CJ23" s="47">
        <f>_xlfn.IFNA(VLOOKUP($A23,'B-LogEmaxOverpEC50'!$A:$HP,MATCH(CJ$1,'B-LogEmaxOverpEC50'!$A$1:$HP$1,0),FALSE),"")</f>
        <v>6.6574699815841285</v>
      </c>
      <c r="CK23" s="47" t="str">
        <f>_xlfn.IFNA(VLOOKUP($A23,'I-LogEmaxOverpEC50'!$A:$HP,MATCH(CK$1,'I-LogEmaxOverpEC50'!$A$1:$HP$1,0),FALSE),"")</f>
        <v/>
      </c>
      <c r="CL23" s="47">
        <f>_xlfn.IFNA(VLOOKUP($A23,'I-LogEmaxOverpEC50'!$A:$HP,MATCH(CL$1,'I-LogEmaxOverpEC50'!$A$1:$HP$1,0),FALSE),"")</f>
        <v>6.6063192628611898</v>
      </c>
      <c r="CM23" s="47" t="str">
        <f>_xlfn.IFNA(VLOOKUP($A23,'I-LogEmaxOverpEC50'!$A:$HP,MATCH(CM$1,'I-LogEmaxOverpEC50'!$A$1:$HP$1,0),FALSE),"")</f>
        <v/>
      </c>
      <c r="CN23" s="47">
        <f>_xlfn.IFNA(VLOOKUP($A23,'I-LogEmaxOverpEC50'!$A:$HP,MATCH(CN$1,'I-LogEmaxOverpEC50'!$A$1:$HP$1,0),FALSE),"")</f>
        <v>5.9114768614208533</v>
      </c>
      <c r="CO23" s="105" t="str">
        <f>_xlfn.IFNA(VLOOKUP($A23,'B-LogEmaxOverpEC50'!$A:$HP,MATCH(CO$1,'B-LogEmaxOverpEC50'!$A$1:$HP$1,0),FALSE),"")</f>
        <v/>
      </c>
      <c r="CP23" s="47">
        <f>_xlfn.IFNA(VLOOKUP($A23,'B-LogEmaxOverpEC50'!$A:$HP,MATCH(CP$1,'B-LogEmaxOverpEC50'!$A$1:$HP$1,0),FALSE),"")</f>
        <v>1</v>
      </c>
      <c r="CQ23" s="47" t="str">
        <f>_xlfn.IFNA(VLOOKUP($A23,'B-LogEmaxOverpEC50'!$A:$HP,MATCH(CQ$1,'B-LogEmaxOverpEC50'!$A$1:$HP$1,0),FALSE),"")</f>
        <v/>
      </c>
      <c r="CR23" s="47">
        <f>_xlfn.IFNA(VLOOKUP($A23,'B-LogEmaxOverpEC50'!$A:$HP,MATCH(CR$1,'B-LogEmaxOverpEC50'!$A$1:$HP$1,0),FALSE),"")</f>
        <v>0.76561656547781831</v>
      </c>
      <c r="CS23" s="47" t="str">
        <f>_xlfn.IFNA(VLOOKUP($A23,'I-LogEmaxOverpEC50'!$A:$HP,MATCH(CS$1,'I-LogEmaxOverpEC50'!$A$1:$HP$1,0),FALSE),"")</f>
        <v/>
      </c>
      <c r="CT23" s="47">
        <f>_xlfn.IFNA(VLOOKUP($A23,'I-LogEmaxOverpEC50'!$A:$HP,MATCH(CT$1,'I-LogEmaxOverpEC50'!$A$1:$HP$1,0),FALSE),"")</f>
        <v>1</v>
      </c>
      <c r="CU23" s="47" t="str">
        <f>_xlfn.IFNA(VLOOKUP($A23,'I-LogEmaxOverpEC50'!$A:$HP,MATCH(CU$1,'I-LogEmaxOverpEC50'!$A$1:$HP$1,0),FALSE),"")</f>
        <v/>
      </c>
      <c r="CV23" s="47">
        <f>_xlfn.IFNA(VLOOKUP($A23,'I-LogEmaxOverpEC50'!$A:$HP,MATCH(CV$1,'I-LogEmaxOverpEC50'!$A$1:$HP$1,0),FALSE),"")</f>
        <v>0.35698423385932637</v>
      </c>
      <c r="CW23" s="105" t="str">
        <f>_xlfn.IFNA(VLOOKUP($A23,'B-LogEmaxOverpEC50'!$A:$HP,MATCH(CW$1,'B-LogEmaxOverpEC50'!$A$1:$HP$1,0),FALSE),"")</f>
        <v/>
      </c>
      <c r="CX23" s="47">
        <f>_xlfn.IFNA(VLOOKUP($A23,'B-LogEmaxOverpEC50'!$A:$HP,MATCH(CX$1,'B-LogEmaxOverpEC50'!$A$1:$HP$1,0),FALSE),"")</f>
        <v>0.88375728905193962</v>
      </c>
      <c r="CY23" s="47" t="str">
        <f>_xlfn.IFNA(VLOOKUP($A23,'B-LogEmaxOverpEC50'!$A:$HP,MATCH(CY$1,'B-LogEmaxOverpEC50'!$A$1:$HP$1,0),FALSE),"")</f>
        <v/>
      </c>
      <c r="CZ23" s="47">
        <f>_xlfn.IFNA(VLOOKUP($A23,'B-LogEmaxOverpEC50'!$A:$HP,MATCH(CZ$1,'B-LogEmaxOverpEC50'!$A$1:$HP$1,0),FALSE),"")</f>
        <v>0.38280828273890916</v>
      </c>
      <c r="DA23" s="47" t="str">
        <f>_xlfn.IFNA(VLOOKUP($A23,'I-LogEmaxOverpEC50'!$A:$HP,MATCH(DA$1,'I-LogEmaxOverpEC50'!$A$1:$HP$1,0),FALSE),"")</f>
        <v/>
      </c>
      <c r="DB23" s="47">
        <f>_xlfn.IFNA(VLOOKUP($A23,'I-LogEmaxOverpEC50'!$A:$HP,MATCH(DB$1,'I-LogEmaxOverpEC50'!$A$1:$HP$1,0),FALSE),"")</f>
        <v>0.82228282196958924</v>
      </c>
      <c r="DC23" s="47" t="str">
        <f>_xlfn.IFNA(VLOOKUP($A23,'I-LogEmaxOverpEC50'!$A:$HP,MATCH(DC$1,'I-LogEmaxOverpEC50'!$A$1:$HP$1,0),FALSE),"")</f>
        <v/>
      </c>
      <c r="DD23" s="47">
        <f>_xlfn.IFNA(VLOOKUP($A23,'I-LogEmaxOverpEC50'!$A:$HP,MATCH(DD$1,'I-LogEmaxOverpEC50'!$A$1:$HP$1,0),FALSE),"")</f>
        <v>0.17849211692966319</v>
      </c>
      <c r="DE23" s="37"/>
      <c r="DF23" s="37"/>
      <c r="DG23" s="37"/>
      <c r="DH23" s="37"/>
      <c r="DI23" s="37"/>
      <c r="DJ23" s="37"/>
      <c r="DK23" s="37"/>
      <c r="DL23" s="37"/>
      <c r="DM23" s="37"/>
    </row>
    <row r="24" spans="1:117" s="49" customFormat="1" x14ac:dyDescent="0.2">
      <c r="A24" s="29" t="s">
        <v>151</v>
      </c>
      <c r="B24" s="333" t="str">
        <f>VLOOKUP($A24,BI!$A:$Q,MATCH(B$1,BI!$A$1:$Q$1,0),FALSE)</f>
        <v/>
      </c>
      <c r="C24" s="373">
        <f>VLOOKUP($A24,BI!$A:$Q,MATCH(C$1,BI!$A$1:$Q$1,0),FALSE)</f>
        <v>1</v>
      </c>
      <c r="D24" s="373">
        <f>VLOOKUP($A24,BI!$A:$Q,MATCH(D$1,BI!$A$1:$Q$1,0),FALSE)</f>
        <v>1</v>
      </c>
      <c r="E24" s="373">
        <f>VLOOKUP($A24,BI!$A:$Q,MATCH(E$1,BI!$A$1:$Q$1,0),FALSE)</f>
        <v>1</v>
      </c>
      <c r="F24" s="373">
        <f>VLOOKUP($A24,BI!$A:$Q,MATCH(F$1,BI!$A$1:$Q$1,0),FALSE)</f>
        <v>1</v>
      </c>
      <c r="G24" s="373">
        <f>VLOOKUP($A24,BI!$A:$Q,MATCH(G$1,BI!$A$1:$Q$1,0),FALSE)</f>
        <v>1</v>
      </c>
      <c r="H24" s="373" t="str">
        <f>VLOOKUP($A24,BI!$A:$Q,MATCH(H$1,BI!$A$1:$Q$1,0),FALSE)</f>
        <v/>
      </c>
      <c r="I24" s="373" t="str">
        <f>VLOOKUP($A24,BI!$A:$Q,MATCH(I$1,BI!$A$1:$Q$1,0),FALSE)</f>
        <v/>
      </c>
      <c r="J24" s="373" t="str">
        <f>VLOOKUP($A24,BI!$A:$Q,MATCH(J$1,BI!$A$1:$Q$1,0),FALSE)</f>
        <v/>
      </c>
      <c r="K24" s="373" t="str">
        <f>VLOOKUP($A24,BI!$A:$Q,MATCH(K$1,BI!$A$1:$Q$1,0),FALSE)</f>
        <v/>
      </c>
      <c r="L24" s="373" t="str">
        <f>VLOOKUP($A24,BI!$A:$Q,MATCH(L$1,BI!$A$1:$Q$1,0),FALSE)</f>
        <v/>
      </c>
      <c r="M24" s="373" t="str">
        <f>VLOOKUP($A24,BI!$A:$Q,MATCH(M$1,BI!$A$1:$Q$1,0),FALSE)</f>
        <v/>
      </c>
      <c r="N24" s="49">
        <f t="shared" si="1"/>
        <v>5</v>
      </c>
      <c r="O24" s="49" t="str">
        <f>VLOOKUP($A24,BI!$A:$Q,MATCH(O$1,BI!$A$1:$Q$1,0),FALSE)</f>
        <v/>
      </c>
      <c r="P24" s="37">
        <f>VLOOKUP($A24,BI!$A:$Q,MATCH(P$1,BI!$A$1:$Q$1,0),FALSE)</f>
        <v>1</v>
      </c>
      <c r="Q24" s="37">
        <f>VLOOKUP($A24,BI!$A:$Q,MATCH(Q$1,BI!$A$1:$Q$1,0),FALSE)</f>
        <v>1</v>
      </c>
      <c r="R24" s="37" t="str">
        <f>VLOOKUP($A24,BI!$A:$Q,MATCH(R$1,BI!$A$1:$Q$1,0),FALSE)</f>
        <v/>
      </c>
      <c r="S24" s="37">
        <f t="shared" si="0"/>
        <v>2</v>
      </c>
      <c r="T24" s="61" cm="1">
        <f t="array" ref="T24">IFERROR(IF(N24&gt;2,RSQ(IF($B24:$M24&lt;&gt;"",AC24:AN24,""),IF($B24:$M24&lt;&gt;"",AO24:AZ24,"")),""),"")</f>
        <v>0.61917682225647486</v>
      </c>
      <c r="U24" s="66" cm="1">
        <f t="array" ref="U24">IFERROR(IF($N24&gt;2,RSQ(IF($B24:$M24&lt;&gt;"",BA24:BL24,""),IF($B24:$M24&lt;&gt;"",BM24:BX24,"")),""),"")</f>
        <v>0.61917682225647486</v>
      </c>
      <c r="V24" s="61" t="str" cm="1">
        <f t="array" ref="V24">IFERROR(IF(AND($S24&gt;2,$N24&gt;2),RSQ(IF($B24:$M24&lt;&gt;"",AC24:AN24,""),IF($B24:$M24&lt;&gt;"",AO24:AZ24,"")),""),"")</f>
        <v/>
      </c>
      <c r="W24" s="61" cm="1">
        <f t="array" ref="W24">IFERROR(IF(COUNT(C24:G24)&gt;2,RSQ(IF($C24:$G24&lt;&gt;"",AD24:AH24,""),IF($C24:$G24&lt;&gt;"",AP24:AT24,"")),""),"")</f>
        <v>0.61917682225647486</v>
      </c>
      <c r="X24" s="61" t="str" cm="1">
        <f t="array" ref="X24">IFERROR(IF(COUNT(H24:K24)&gt;2,RSQ(IF($H24:$K24&lt;&gt;"",AI24:AL24,""),IF($H24:$K24&lt;&gt;"",AU24:AX24,"")),""),"")</f>
        <v/>
      </c>
      <c r="Y24" s="61" t="str" cm="1">
        <f t="array" ref="Y24">IFERROR(IF($S24&gt;2,RSQ(IF($O24:$R24&lt;&gt;"",BY24:CB24,""),IF($O24:$R24&lt;&gt;"",CC24:CF24,"")),""),"")</f>
        <v/>
      </c>
      <c r="Z24" s="51" t="str" cm="1">
        <f t="array" ref="Z24">IFERROR(IF($S24&gt;2,RSQ(IF($O24:$R24&lt;&gt;"",CG24:CJ24,""),IF($O24:$R24&lt;&gt;"",CK24:CN24,"")),""),"")</f>
        <v/>
      </c>
      <c r="AA24" s="51" t="str" cm="1">
        <f t="array" ref="AA24">IFERROR(IF($S24&gt;2,RSQ(IF($O24:$R24&lt;&gt;"",CO24:CR24,""),IF($O24:$R24&lt;&gt;"",CS24:CV24,"")),""),"")</f>
        <v/>
      </c>
      <c r="AB24" s="186" t="str" cm="1">
        <f t="array" ref="AB24">IFERROR(IF($S24&gt;2,RSQ(IF($O24:$R24&lt;&gt;"",CW24:CZ24,""),IF($O24:$R24&lt;&gt;"",DA24:DD24,"")),""),"")</f>
        <v/>
      </c>
      <c r="AC24" s="44" t="str">
        <f>_xlfn.IFNA(VLOOKUP($A24,'B-LogEmaxOverpEC50'!$A:$BQ,MATCH(AC$1,'B-LogEmaxOverpEC50'!$A$1:$BQ$1,0),FALSE),"")</f>
        <v/>
      </c>
      <c r="AD24" s="46">
        <f>_xlfn.IFNA(VLOOKUP($A24,'B-LogEmaxOverpEC50'!$A:$BQ,MATCH(AD$1,'B-LogEmaxOverpEC50'!$A$1:$BQ$1,0),FALSE),"")</f>
        <v>10.037781769096306</v>
      </c>
      <c r="AE24" s="46">
        <f>_xlfn.IFNA(VLOOKUP($A24,'B-LogEmaxOverpEC50'!$A:$BQ,MATCH(AE$1,'B-LogEmaxOverpEC50'!$A$1:$BQ$1,0),FALSE),"")</f>
        <v>9.9151442324768766</v>
      </c>
      <c r="AF24" s="46">
        <f>_xlfn.IFNA(VLOOKUP($A24,'B-LogEmaxOverpEC50'!$A:$BQ,MATCH(AF$1,'B-LogEmaxOverpEC50'!$A$1:$BQ$1,0),FALSE),"")</f>
        <v>10.139511153697134</v>
      </c>
      <c r="AG24" s="46">
        <f>_xlfn.IFNA(VLOOKUP($A24,'B-LogEmaxOverpEC50'!$A:$BQ,MATCH(AG$1,'B-LogEmaxOverpEC50'!$A$1:$BQ$1,0),FALSE),"")</f>
        <v>10.434425631204949</v>
      </c>
      <c r="AH24" s="46">
        <f>_xlfn.IFNA(VLOOKUP($A24,'B-LogEmaxOverpEC50'!$A:$BQ,MATCH(AH$1,'B-LogEmaxOverpEC50'!$A$1:$BQ$1,0),FALSE),"")</f>
        <v>10.227246037846612</v>
      </c>
      <c r="AI24" s="45" t="str">
        <f>_xlfn.IFNA(VLOOKUP($A24,'B-LogEmaxOverpEC50'!$A:$BQ,MATCH(AI$1,'B-LogEmaxOverpEC50'!$A$1:$BQ$1,0),FALSE),"")</f>
        <v/>
      </c>
      <c r="AJ24" s="45" t="str">
        <f>_xlfn.IFNA(VLOOKUP($A24,'B-LogEmaxOverpEC50'!$A:$BQ,MATCH(AJ$1,'B-LogEmaxOverpEC50'!$A$1:$BQ$1,0),FALSE),"")</f>
        <v/>
      </c>
      <c r="AK24" s="45" t="str">
        <f>_xlfn.IFNA(VLOOKUP($A24,'B-LogEmaxOverpEC50'!$A:$BQ,MATCH(AK$1,'B-LogEmaxOverpEC50'!$A$1:$BQ$1,0),FALSE),"")</f>
        <v/>
      </c>
      <c r="AL24" s="46" t="str">
        <f>_xlfn.IFNA(VLOOKUP($A24,'B-LogEmaxOverpEC50'!$A:$BQ,MATCH(AL$1,'B-LogEmaxOverpEC50'!$A$1:$BQ$1,0),FALSE),"")</f>
        <v/>
      </c>
      <c r="AM24" s="45" t="str">
        <f>_xlfn.IFNA(VLOOKUP($A24,'B-LogEmaxOverpEC50'!$A:$BQ,MATCH(AM$1,'B-LogEmaxOverpEC50'!$A$1:$BQ$1,0),FALSE),"")</f>
        <v/>
      </c>
      <c r="AN24" s="45" t="str">
        <f>_xlfn.IFNA(VLOOKUP($A24,'B-LogEmaxOverpEC50'!$A:$BQ,MATCH(AN$1,'B-LogEmaxOverpEC50'!$A$1:$BQ$1,0),FALSE),"")</f>
        <v/>
      </c>
      <c r="AO24" s="47" t="str">
        <f>_xlfn.IFNA(VLOOKUP($A24,'I-LogEmaxOverpEC50'!$A:$BQ,MATCH(AO$1,'I-LogEmaxOverpEC50'!$A$1:$BQ$1,0),FALSE),"")</f>
        <v/>
      </c>
      <c r="AP24" s="47">
        <f>_xlfn.IFNA(VLOOKUP($A24,'I-LogEmaxOverpEC50'!$A:$BQ,MATCH(AP$1,'I-LogEmaxOverpEC50'!$A$1:$BQ$1,0),FALSE),"")</f>
        <v>7.7074344325816764</v>
      </c>
      <c r="AQ24" s="47">
        <f>_xlfn.IFNA(VLOOKUP($A24,'I-LogEmaxOverpEC50'!$A:$BQ,MATCH(AQ$1,'I-LogEmaxOverpEC50'!$A$1:$BQ$1,0),FALSE),"")</f>
        <v>7.7074344325816764</v>
      </c>
      <c r="AR24" s="47">
        <f>_xlfn.IFNA(VLOOKUP($A24,'I-LogEmaxOverpEC50'!$A:$BQ,MATCH(AR$1,'I-LogEmaxOverpEC50'!$A$1:$BQ$1,0),FALSE),"")</f>
        <v>7.1958883515883754</v>
      </c>
      <c r="AS24" s="47">
        <f>_xlfn.IFNA(VLOOKUP($A24,'I-LogEmaxOverpEC50'!$A:$BQ,MATCH(AS$1,'I-LogEmaxOverpEC50'!$A$1:$BQ$1,0),FALSE),"")</f>
        <v>7.1958883515883754</v>
      </c>
      <c r="AT24" s="47">
        <f>_xlfn.IFNA(VLOOKUP($A24,'I-LogEmaxOverpEC50'!$A:$BQ,MATCH(AT$1,'I-LogEmaxOverpEC50'!$A$1:$BQ$1,0),FALSE),"")</f>
        <v>7.4581512503836445</v>
      </c>
      <c r="AU24" s="47" t="str">
        <f>_xlfn.IFNA(VLOOKUP($A24,'I-LogEmaxOverpEC50'!$A:$BQ,MATCH(AU$1,'I-LogEmaxOverpEC50'!$A$1:$BQ$1,0),FALSE),"")</f>
        <v/>
      </c>
      <c r="AV24" s="47" t="str">
        <f>_xlfn.IFNA(VLOOKUP($A24,'I-LogEmaxOverpEC50'!$A:$BQ,MATCH(AV$1,'I-LogEmaxOverpEC50'!$A$1:$BQ$1,0),FALSE),"")</f>
        <v/>
      </c>
      <c r="AW24" s="47" t="str">
        <f>_xlfn.IFNA(VLOOKUP($A24,'I-LogEmaxOverpEC50'!$A:$BQ,MATCH(AW$1,'I-LogEmaxOverpEC50'!$A$1:$BQ$1,0),FALSE),"")</f>
        <v/>
      </c>
      <c r="AX24" s="47" t="str">
        <f>_xlfn.IFNA(VLOOKUP($A24,'I-LogEmaxOverpEC50'!$A:$BQ,MATCH(AX$1,'I-LogEmaxOverpEC50'!$A$1:$BQ$1,0),FALSE),"")</f>
        <v/>
      </c>
      <c r="AY24" s="47" t="str">
        <f>_xlfn.IFNA(VLOOKUP($A24,'I-LogEmaxOverpEC50'!$A:$BQ,MATCH(AY$1,'I-LogEmaxOverpEC50'!$A$1:$BQ$1,0),FALSE),"")</f>
        <v/>
      </c>
      <c r="AZ24" s="47" t="str">
        <f>_xlfn.IFNA(VLOOKUP($A24,'I-LogEmaxOverpEC50'!$A:$BQ,MATCH(AZ$1,'I-LogEmaxOverpEC50'!$A$1:$BQ$1,0),FALSE),"")</f>
        <v/>
      </c>
      <c r="BA24" s="44" t="str">
        <f>_xlfn.IFNA(VLOOKUP($A24,'B-LogEmaxOverpEC50'!$A:$BQ,MATCH(BA$1,'B-LogEmaxOverpEC50'!$A$1:$BQ$1,0),FALSE),"")</f>
        <v/>
      </c>
      <c r="BB24" s="41">
        <f>_xlfn.IFNA(VLOOKUP($A24,'B-LogEmaxOverpEC50'!$A:$BQ,MATCH(BB$1,'B-LogEmaxOverpEC50'!$A$1:$BQ$1,0),FALSE),"")</f>
        <v>0.2361677828626586</v>
      </c>
      <c r="BC24" s="41">
        <f>_xlfn.IFNA(VLOOKUP($A24,'B-LogEmaxOverpEC50'!$A:$BQ,MATCH(BC$1,'B-LogEmaxOverpEC50'!$A$1:$BQ$1,0),FALSE),"")</f>
        <v>0</v>
      </c>
      <c r="BD24" s="41">
        <f>_xlfn.IFNA(VLOOKUP($A24,'B-LogEmaxOverpEC50'!$A:$BQ,MATCH(BD$1,'B-LogEmaxOverpEC50'!$A$1:$BQ$1,0),FALSE),"")</f>
        <v>0.43207193974176922</v>
      </c>
      <c r="BE24" s="41">
        <f>_xlfn.IFNA(VLOOKUP($A24,'B-LogEmaxOverpEC50'!$A:$BQ,MATCH(BE$1,'B-LogEmaxOverpEC50'!$A$1:$BQ$1,0),FALSE),"")</f>
        <v>1</v>
      </c>
      <c r="BF24" s="41">
        <f>_xlfn.IFNA(VLOOKUP($A24,'B-LogEmaxOverpEC50'!$A:$BQ,MATCH(BF$1,'B-LogEmaxOverpEC50'!$A$1:$BQ$1,0),FALSE),"")</f>
        <v>0.60102635321464937</v>
      </c>
      <c r="BG24" s="41" t="str">
        <f>_xlfn.IFNA(VLOOKUP($A24,'B-LogEmaxOverpEC50'!$A:$BQ,MATCH(BG$1,'B-LogEmaxOverpEC50'!$A$1:$BQ$1,0),FALSE),"")</f>
        <v/>
      </c>
      <c r="BH24" s="41" t="str">
        <f>_xlfn.IFNA(VLOOKUP($A24,'B-LogEmaxOverpEC50'!$A:$BQ,MATCH(BH$1,'B-LogEmaxOverpEC50'!$A$1:$BQ$1,0),FALSE),"")</f>
        <v/>
      </c>
      <c r="BI24" s="41" t="str">
        <f>_xlfn.IFNA(VLOOKUP($A24,'B-LogEmaxOverpEC50'!$A:$BQ,MATCH(BI$1,'B-LogEmaxOverpEC50'!$A$1:$BQ$1,0),FALSE),"")</f>
        <v/>
      </c>
      <c r="BJ24" s="41" t="str">
        <f>_xlfn.IFNA(VLOOKUP($A24,'B-LogEmaxOverpEC50'!$A:$BQ,MATCH(BJ$1,'B-LogEmaxOverpEC50'!$A$1:$BQ$1,0),FALSE),"")</f>
        <v/>
      </c>
      <c r="BK24" s="41" t="str">
        <f>_xlfn.IFNA(VLOOKUP($A24,'B-LogEmaxOverpEC50'!$A:$BQ,MATCH(BK$1,'B-LogEmaxOverpEC50'!$A$1:$BQ$1,0),FALSE),"")</f>
        <v/>
      </c>
      <c r="BL24" s="41" t="str">
        <f>_xlfn.IFNA(VLOOKUP($A24,'B-LogEmaxOverpEC50'!$A:$BQ,MATCH(BL$1,'B-LogEmaxOverpEC50'!$A$1:$BQ$1,0),FALSE),"")</f>
        <v/>
      </c>
      <c r="BM24" s="47" t="str">
        <f>_xlfn.IFNA(VLOOKUP($A24,'I-LogEmaxOverpEC50'!$A:$BQ,MATCH(BM$1,'I-LogEmaxOverpEC50'!$A$1:$BQ$1,0),FALSE),"")</f>
        <v/>
      </c>
      <c r="BN24" s="47">
        <f>_xlfn.IFNA(VLOOKUP($A24,'I-LogEmaxOverpEC50'!$A:$BQ,MATCH(BN$1,'I-LogEmaxOverpEC50'!$A$1:$BQ$1,0),FALSE),"")</f>
        <v>1</v>
      </c>
      <c r="BO24" s="47">
        <f>_xlfn.IFNA(VLOOKUP($A24,'I-LogEmaxOverpEC50'!$A:$BQ,MATCH(BO$1,'I-LogEmaxOverpEC50'!$A$1:$BQ$1,0),FALSE),"")</f>
        <v>1</v>
      </c>
      <c r="BP24" s="47">
        <f>_xlfn.IFNA(VLOOKUP($A24,'I-LogEmaxOverpEC50'!$A:$BQ,MATCH(BP$1,'I-LogEmaxOverpEC50'!$A$1:$BQ$1,0),FALSE),"")</f>
        <v>0</v>
      </c>
      <c r="BQ24" s="47">
        <f>_xlfn.IFNA(VLOOKUP($A24,'I-LogEmaxOverpEC50'!$A:$BQ,MATCH(BQ$1,'I-LogEmaxOverpEC50'!$A$1:$BQ$1,0),FALSE),"")</f>
        <v>0</v>
      </c>
      <c r="BR24" s="47">
        <f>_xlfn.IFNA(VLOOKUP($A24,'I-LogEmaxOverpEC50'!$A:$BQ,MATCH(BR$1,'I-LogEmaxOverpEC50'!$A$1:$BQ$1,0),FALSE),"")</f>
        <v>0.51268675206350289</v>
      </c>
      <c r="BS24" s="47" t="str">
        <f>_xlfn.IFNA(VLOOKUP($A24,'I-LogEmaxOverpEC50'!$A:$BQ,MATCH(BS$1,'I-LogEmaxOverpEC50'!$A$1:$BQ$1,0),FALSE),"")</f>
        <v/>
      </c>
      <c r="BT24" s="47" t="str">
        <f>_xlfn.IFNA(VLOOKUP($A24,'I-LogEmaxOverpEC50'!$A:$BQ,MATCH(BT$1,'I-LogEmaxOverpEC50'!$A$1:$BQ$1,0),FALSE),"")</f>
        <v/>
      </c>
      <c r="BU24" s="47" t="str">
        <f>_xlfn.IFNA(VLOOKUP($A24,'I-LogEmaxOverpEC50'!$A:$BQ,MATCH(BU$1,'I-LogEmaxOverpEC50'!$A$1:$BQ$1,0),FALSE),"")</f>
        <v/>
      </c>
      <c r="BV24" s="47" t="str">
        <f>_xlfn.IFNA(VLOOKUP($A24,'I-LogEmaxOverpEC50'!$A:$BQ,MATCH(BV$1,'I-LogEmaxOverpEC50'!$A$1:$BQ$1,0),FALSE),"")</f>
        <v/>
      </c>
      <c r="BW24" s="47" t="str">
        <f>_xlfn.IFNA(VLOOKUP($A24,'I-LogEmaxOverpEC50'!$A:$BQ,MATCH(BW$1,'I-LogEmaxOverpEC50'!$A$1:$BQ$1,0),FALSE),"")</f>
        <v/>
      </c>
      <c r="BX24" s="47" t="str">
        <f>_xlfn.IFNA(VLOOKUP($A24,'I-LogEmaxOverpEC50'!$A:$BQ,MATCH(BX$1,'I-LogEmaxOverpEC50'!$A$1:$BQ$1,0),FALSE),"")</f>
        <v/>
      </c>
      <c r="BY24" s="105" t="str">
        <f>_xlfn.IFNA(VLOOKUP($A24,'B-LogEmaxOverpEC50'!$A:$HP,MATCH(BY$1,'B-LogEmaxOverpEC50'!$A$1:$HP$1,0),FALSE),"")</f>
        <v/>
      </c>
      <c r="BZ24" s="47">
        <f>_xlfn.IFNA(VLOOKUP($A24,'B-LogEmaxOverpEC50'!$A:$HP,MATCH(BZ$1,'B-LogEmaxOverpEC50'!$A$1:$HP$1,0),FALSE),"")</f>
        <v>10.434425631204949</v>
      </c>
      <c r="CA24" s="47" t="str">
        <f>_xlfn.IFNA(VLOOKUP($A24,'B-LogEmaxOverpEC50'!$A:$HP,MATCH(CA$1,'B-LogEmaxOverpEC50'!$A$1:$HP$1,0),FALSE),"")</f>
        <v/>
      </c>
      <c r="CB24" s="47" t="str">
        <f>_xlfn.IFNA(VLOOKUP($A24,'B-LogEmaxOverpEC50'!$A:$HP,MATCH(CB$1,'B-LogEmaxOverpEC50'!$A$1:$HP$1,0),FALSE),"")</f>
        <v/>
      </c>
      <c r="CC24" s="47" t="str">
        <f>_xlfn.IFNA(VLOOKUP($A24,'I-LogEmaxOverpEC50'!$A:$HP,MATCH(CC$1,'I-LogEmaxOverpEC50'!$A$1:$HP$1,0),FALSE),"")</f>
        <v/>
      </c>
      <c r="CD24" s="47">
        <f>_xlfn.IFNA(VLOOKUP($A24,'I-LogEmaxOverpEC50'!$A:$HP,MATCH(CD$1,'I-LogEmaxOverpEC50'!$A$1:$HP$1,0),FALSE),"")</f>
        <v>7.7074344325816764</v>
      </c>
      <c r="CE24" s="47" t="str">
        <f>_xlfn.IFNA(VLOOKUP($A24,'I-LogEmaxOverpEC50'!$A:$HP,MATCH(CE$1,'I-LogEmaxOverpEC50'!$A$1:$HP$1,0),FALSE),"")</f>
        <v/>
      </c>
      <c r="CF24" s="47" t="str">
        <f>_xlfn.IFNA(VLOOKUP($A24,'I-LogEmaxOverpEC50'!$A:$HP,MATCH(CF$1,'I-LogEmaxOverpEC50'!$A$1:$HP$1,0),FALSE),"")</f>
        <v/>
      </c>
      <c r="CG24" s="105" t="str">
        <f>_xlfn.IFNA(VLOOKUP($A24,'B-LogEmaxOverpEC50'!$A:$HP,MATCH(CG$1,'B-LogEmaxOverpEC50'!$A$1:$HP$1,0),FALSE),"")</f>
        <v/>
      </c>
      <c r="CH24" s="47">
        <f>_xlfn.IFNA(VLOOKUP($A24,'B-LogEmaxOverpEC50'!$A:$HP,MATCH(CH$1,'B-LogEmaxOverpEC50'!$A$1:$HP$1,0),FALSE),"")</f>
        <v>10.150821764864375</v>
      </c>
      <c r="CI24" s="47" t="str">
        <f>_xlfn.IFNA(VLOOKUP($A24,'B-LogEmaxOverpEC50'!$A:$HP,MATCH(CI$1,'B-LogEmaxOverpEC50'!$A$1:$HP$1,0),FALSE),"")</f>
        <v/>
      </c>
      <c r="CJ24" s="47" t="str">
        <f>_xlfn.IFNA(VLOOKUP($A24,'B-LogEmaxOverpEC50'!$A:$HP,MATCH(CJ$1,'B-LogEmaxOverpEC50'!$A$1:$HP$1,0),FALSE),"")</f>
        <v/>
      </c>
      <c r="CK24" s="47" t="str">
        <f>_xlfn.IFNA(VLOOKUP($A24,'I-LogEmaxOverpEC50'!$A:$HP,MATCH(CK$1,'I-LogEmaxOverpEC50'!$A$1:$HP$1,0),FALSE),"")</f>
        <v/>
      </c>
      <c r="CL24" s="47">
        <f>_xlfn.IFNA(VLOOKUP($A24,'I-LogEmaxOverpEC50'!$A:$HP,MATCH(CL$1,'I-LogEmaxOverpEC50'!$A$1:$HP$1,0),FALSE),"")</f>
        <v>7.4529593637447507</v>
      </c>
      <c r="CM24" s="47" t="str">
        <f>_xlfn.IFNA(VLOOKUP($A24,'I-LogEmaxOverpEC50'!$A:$HP,MATCH(CM$1,'I-LogEmaxOverpEC50'!$A$1:$HP$1,0),FALSE),"")</f>
        <v/>
      </c>
      <c r="CN24" s="47" t="str">
        <f>_xlfn.IFNA(VLOOKUP($A24,'I-LogEmaxOverpEC50'!$A:$HP,MATCH(CN$1,'I-LogEmaxOverpEC50'!$A$1:$HP$1,0),FALSE),"")</f>
        <v/>
      </c>
      <c r="CO24" s="105" t="str">
        <f>_xlfn.IFNA(VLOOKUP($A24,'B-LogEmaxOverpEC50'!$A:$HP,MATCH(CO$1,'B-LogEmaxOverpEC50'!$A$1:$HP$1,0),FALSE),"")</f>
        <v/>
      </c>
      <c r="CP24" s="47">
        <f>_xlfn.IFNA(VLOOKUP($A24,'B-LogEmaxOverpEC50'!$A:$HP,MATCH(CP$1,'B-LogEmaxOverpEC50'!$A$1:$HP$1,0),FALSE),"")</f>
        <v>1</v>
      </c>
      <c r="CQ24" s="47" t="str">
        <f>_xlfn.IFNA(VLOOKUP($A24,'B-LogEmaxOverpEC50'!$A:$HP,MATCH(CQ$1,'B-LogEmaxOverpEC50'!$A$1:$HP$1,0),FALSE),"")</f>
        <v/>
      </c>
      <c r="CR24" s="47" t="str">
        <f>_xlfn.IFNA(VLOOKUP($A24,'B-LogEmaxOverpEC50'!$A:$HP,MATCH(CR$1,'B-LogEmaxOverpEC50'!$A$1:$HP$1,0),FALSE),"")</f>
        <v/>
      </c>
      <c r="CS24" s="47" t="str">
        <f>_xlfn.IFNA(VLOOKUP($A24,'I-LogEmaxOverpEC50'!$A:$HP,MATCH(CS$1,'I-LogEmaxOverpEC50'!$A$1:$HP$1,0),FALSE),"")</f>
        <v/>
      </c>
      <c r="CT24" s="47">
        <f>_xlfn.IFNA(VLOOKUP($A24,'I-LogEmaxOverpEC50'!$A:$HP,MATCH(CT$1,'I-LogEmaxOverpEC50'!$A$1:$HP$1,0),FALSE),"")</f>
        <v>1</v>
      </c>
      <c r="CU24" s="47" t="str">
        <f>_xlfn.IFNA(VLOOKUP($A24,'I-LogEmaxOverpEC50'!$A:$HP,MATCH(CU$1,'I-LogEmaxOverpEC50'!$A$1:$HP$1,0),FALSE),"")</f>
        <v/>
      </c>
      <c r="CV24" s="47" t="str">
        <f>_xlfn.IFNA(VLOOKUP($A24,'I-LogEmaxOverpEC50'!$A:$HP,MATCH(CV$1,'I-LogEmaxOverpEC50'!$A$1:$HP$1,0),FALSE),"")</f>
        <v/>
      </c>
      <c r="CW24" s="105" t="str">
        <f>_xlfn.IFNA(VLOOKUP($A24,'B-LogEmaxOverpEC50'!$A:$HP,MATCH(CW$1,'B-LogEmaxOverpEC50'!$A$1:$HP$1,0),FALSE),"")</f>
        <v/>
      </c>
      <c r="CX24" s="47">
        <f>_xlfn.IFNA(VLOOKUP($A24,'B-LogEmaxOverpEC50'!$A:$HP,MATCH(CX$1,'B-LogEmaxOverpEC50'!$A$1:$HP$1,0),FALSE),"")</f>
        <v>0.45385321516381544</v>
      </c>
      <c r="CY24" s="47" t="str">
        <f>_xlfn.IFNA(VLOOKUP($A24,'B-LogEmaxOverpEC50'!$A:$HP,MATCH(CY$1,'B-LogEmaxOverpEC50'!$A$1:$HP$1,0),FALSE),"")</f>
        <v/>
      </c>
      <c r="CZ24" s="47" t="str">
        <f>_xlfn.IFNA(VLOOKUP($A24,'B-LogEmaxOverpEC50'!$A:$HP,MATCH(CZ$1,'B-LogEmaxOverpEC50'!$A$1:$HP$1,0),FALSE),"")</f>
        <v/>
      </c>
      <c r="DA24" s="47" t="str">
        <f>_xlfn.IFNA(VLOOKUP($A24,'I-LogEmaxOverpEC50'!$A:$HP,MATCH(DA$1,'I-LogEmaxOverpEC50'!$A$1:$HP$1,0),FALSE),"")</f>
        <v/>
      </c>
      <c r="DB24" s="47">
        <f>_xlfn.IFNA(VLOOKUP($A24,'I-LogEmaxOverpEC50'!$A:$HP,MATCH(DB$1,'I-LogEmaxOverpEC50'!$A$1:$HP$1,0),FALSE),"")</f>
        <v>0.50253735041270065</v>
      </c>
      <c r="DC24" s="47" t="str">
        <f>_xlfn.IFNA(VLOOKUP($A24,'I-LogEmaxOverpEC50'!$A:$HP,MATCH(DC$1,'I-LogEmaxOverpEC50'!$A$1:$HP$1,0),FALSE),"")</f>
        <v/>
      </c>
      <c r="DD24" s="47" t="str">
        <f>_xlfn.IFNA(VLOOKUP($A24,'I-LogEmaxOverpEC50'!$A:$HP,MATCH(DD$1,'I-LogEmaxOverpEC50'!$A$1:$HP$1,0),FALSE),"")</f>
        <v/>
      </c>
      <c r="DE24" s="37"/>
      <c r="DF24" s="37"/>
      <c r="DG24" s="37"/>
      <c r="DH24" s="37"/>
      <c r="DI24" s="37"/>
      <c r="DJ24" s="37"/>
      <c r="DK24" s="37"/>
      <c r="DL24" s="37"/>
      <c r="DM24" s="37"/>
    </row>
    <row r="25" spans="1:117" s="49" customFormat="1" x14ac:dyDescent="0.2">
      <c r="A25" s="29" t="s">
        <v>57</v>
      </c>
      <c r="B25" s="333" t="str">
        <f>VLOOKUP($A25,BI!$A:$Q,MATCH(B$1,BI!$A$1:$Q$1,0),FALSE)</f>
        <v/>
      </c>
      <c r="C25" s="373">
        <f>VLOOKUP($A25,BI!$A:$Q,MATCH(C$1,BI!$A$1:$Q$1,0),FALSE)</f>
        <v>1</v>
      </c>
      <c r="D25" s="373">
        <f>VLOOKUP($A25,BI!$A:$Q,MATCH(D$1,BI!$A$1:$Q$1,0),FALSE)</f>
        <v>1</v>
      </c>
      <c r="E25" s="373">
        <f>VLOOKUP($A25,BI!$A:$Q,MATCH(E$1,BI!$A$1:$Q$1,0),FALSE)</f>
        <v>1</v>
      </c>
      <c r="F25" s="373">
        <f>VLOOKUP($A25,BI!$A:$Q,MATCH(F$1,BI!$A$1:$Q$1,0),FALSE)</f>
        <v>1</v>
      </c>
      <c r="G25" s="373">
        <f>VLOOKUP($A25,BI!$A:$Q,MATCH(G$1,BI!$A$1:$Q$1,0),FALSE)</f>
        <v>1</v>
      </c>
      <c r="H25" s="373" t="str">
        <f>VLOOKUP($A25,BI!$A:$Q,MATCH(H$1,BI!$A$1:$Q$1,0),FALSE)</f>
        <v/>
      </c>
      <c r="I25" s="373" t="str">
        <f>VLOOKUP($A25,BI!$A:$Q,MATCH(I$1,BI!$A$1:$Q$1,0),FALSE)</f>
        <v/>
      </c>
      <c r="J25" s="373" t="str">
        <f>VLOOKUP($A25,BI!$A:$Q,MATCH(J$1,BI!$A$1:$Q$1,0),FALSE)</f>
        <v/>
      </c>
      <c r="K25" s="373">
        <f>VLOOKUP($A25,BI!$A:$Q,MATCH(K$1,BI!$A$1:$Q$1,0),FALSE)</f>
        <v>1</v>
      </c>
      <c r="L25" s="373" t="str">
        <f>VLOOKUP($A25,BI!$A:$Q,MATCH(L$1,BI!$A$1:$Q$1,0),FALSE)</f>
        <v/>
      </c>
      <c r="M25" s="373" t="str">
        <f>VLOOKUP($A25,BI!$A:$Q,MATCH(M$1,BI!$A$1:$Q$1,0),FALSE)</f>
        <v/>
      </c>
      <c r="N25" s="49">
        <f t="shared" si="1"/>
        <v>6</v>
      </c>
      <c r="O25" s="49" t="str">
        <f>VLOOKUP($A25,BI!$A:$Q,MATCH(O$1,BI!$A$1:$Q$1,0),FALSE)</f>
        <v/>
      </c>
      <c r="P25" s="37">
        <f>VLOOKUP($A25,BI!$A:$Q,MATCH(P$1,BI!$A$1:$Q$1,0),FALSE)</f>
        <v>1</v>
      </c>
      <c r="Q25" s="37">
        <f>VLOOKUP($A25,BI!$A:$Q,MATCH(Q$1,BI!$A$1:$Q$1,0),FALSE)</f>
        <v>1</v>
      </c>
      <c r="R25" s="37" t="str">
        <f>VLOOKUP($A25,BI!$A:$Q,MATCH(R$1,BI!$A$1:$Q$1,0),FALSE)</f>
        <v/>
      </c>
      <c r="S25" s="37">
        <f t="shared" si="0"/>
        <v>2</v>
      </c>
      <c r="T25" s="61" cm="1">
        <f t="array" ref="T25">IFERROR(IF(N25&gt;2,RSQ(IF($B25:$M25&lt;&gt;"",AC25:AN25,""),IF($B25:$M25&lt;&gt;"",AO25:AZ25,"")),""),"")</f>
        <v>0.68003516144305853</v>
      </c>
      <c r="U25" s="66" cm="1">
        <f t="array" ref="U25">IFERROR(IF($N25&gt;2,RSQ(IF($B25:$M25&lt;&gt;"",BA25:BL25,""),IF($B25:$M25&lt;&gt;"",BM25:BX25,"")),""),"")</f>
        <v>0.68003516144305853</v>
      </c>
      <c r="V25" s="61" t="str" cm="1">
        <f t="array" ref="V25">IFERROR(IF(AND($S25&gt;2,$N25&gt;2),RSQ(IF($B25:$M25&lt;&gt;"",AC25:AN25,""),IF($B25:$M25&lt;&gt;"",AO25:AZ25,"")),""),"")</f>
        <v/>
      </c>
      <c r="W25" s="61" cm="1">
        <f t="array" ref="W25">IFERROR(IF(COUNT(C25:G25)&gt;2,RSQ(IF($C25:$G25&lt;&gt;"",AD25:AH25,""),IF($C25:$G25&lt;&gt;"",AP25:AT25,"")),""),"")</f>
        <v>0.60021759319922052</v>
      </c>
      <c r="X25" s="61" t="str" cm="1">
        <f t="array" ref="X25">IFERROR(IF(COUNT(H25:K25)&gt;2,RSQ(IF($H25:$K25&lt;&gt;"",AI25:AL25,""),IF($H25:$K25&lt;&gt;"",AU25:AX25,"")),""),"")</f>
        <v/>
      </c>
      <c r="Y25" s="61" t="str" cm="1">
        <f t="array" ref="Y25">IFERROR(IF($S25&gt;2,RSQ(IF($O25:$R25&lt;&gt;"",BY25:CB25,""),IF($O25:$R25&lt;&gt;"",CC25:CF25,"")),""),"")</f>
        <v/>
      </c>
      <c r="Z25" s="51" t="str" cm="1">
        <f t="array" ref="Z25">IFERROR(IF($S25&gt;2,RSQ(IF($O25:$R25&lt;&gt;"",CG25:CJ25,""),IF($O25:$R25&lt;&gt;"",CK25:CN25,"")),""),"")</f>
        <v/>
      </c>
      <c r="AA25" s="51" t="str" cm="1">
        <f t="array" ref="AA25">IFERROR(IF($S25&gt;2,RSQ(IF($O25:$R25&lt;&gt;"",CO25:CR25,""),IF($O25:$R25&lt;&gt;"",CS25:CV25,"")),""),"")</f>
        <v/>
      </c>
      <c r="AB25" s="186" t="str" cm="1">
        <f t="array" ref="AB25">IFERROR(IF($S25&gt;2,RSQ(IF($O25:$R25&lt;&gt;"",CW25:CZ25,""),IF($O25:$R25&lt;&gt;"",DA25:DD25,"")),""),"")</f>
        <v/>
      </c>
      <c r="AC25" s="44" t="str">
        <f>_xlfn.IFNA(VLOOKUP($A25,'B-LogEmaxOverpEC50'!$A:$BQ,MATCH(AC$1,'B-LogEmaxOverpEC50'!$A$1:$BQ$1,0),FALSE),"")</f>
        <v/>
      </c>
      <c r="AD25" s="46">
        <f>_xlfn.IFNA(VLOOKUP($A25,'B-LogEmaxOverpEC50'!$A:$BQ,MATCH(AD$1,'B-LogEmaxOverpEC50'!$A$1:$BQ$1,0),FALSE),"")</f>
        <v>7.4987500072242206</v>
      </c>
      <c r="AE25" s="46">
        <f>_xlfn.IFNA(VLOOKUP($A25,'B-LogEmaxOverpEC50'!$A:$BQ,MATCH(AE$1,'B-LogEmaxOverpEC50'!$A$1:$BQ$1,0),FALSE),"")</f>
        <v>7.3308568424229135</v>
      </c>
      <c r="AF25" s="46">
        <f>_xlfn.IFNA(VLOOKUP($A25,'B-LogEmaxOverpEC50'!$A:$BQ,MATCH(AF$1,'B-LogEmaxOverpEC50'!$A$1:$BQ$1,0),FALSE),"")</f>
        <v>7.9962104434506296</v>
      </c>
      <c r="AG25" s="46">
        <f>_xlfn.IFNA(VLOOKUP($A25,'B-LogEmaxOverpEC50'!$A:$BQ,MATCH(AG$1,'B-LogEmaxOverpEC50'!$A$1:$BQ$1,0),FALSE),"")</f>
        <v>8.4189986566786086</v>
      </c>
      <c r="AH25" s="46">
        <f>_xlfn.IFNA(VLOOKUP($A25,'B-LogEmaxOverpEC50'!$A:$BQ,MATCH(AH$1,'B-LogEmaxOverpEC50'!$A$1:$BQ$1,0),FALSE),"")</f>
        <v>8.6189210599074197</v>
      </c>
      <c r="AI25" s="45" t="str">
        <f>_xlfn.IFNA(VLOOKUP($A25,'B-LogEmaxOverpEC50'!$A:$BQ,MATCH(AI$1,'B-LogEmaxOverpEC50'!$A$1:$BQ$1,0),FALSE),"")</f>
        <v/>
      </c>
      <c r="AJ25" s="45" t="str">
        <f>_xlfn.IFNA(VLOOKUP($A25,'B-LogEmaxOverpEC50'!$A:$BQ,MATCH(AJ$1,'B-LogEmaxOverpEC50'!$A$1:$BQ$1,0),FALSE),"")</f>
        <v/>
      </c>
      <c r="AK25" s="45" t="str">
        <f>_xlfn.IFNA(VLOOKUP($A25,'B-LogEmaxOverpEC50'!$A:$BQ,MATCH(AK$1,'B-LogEmaxOverpEC50'!$A$1:$BQ$1,0),FALSE),"")</f>
        <v/>
      </c>
      <c r="AL25" s="46">
        <f>_xlfn.IFNA(VLOOKUP($A25,'B-LogEmaxOverpEC50'!$A:$BQ,MATCH(AL$1,'B-LogEmaxOverpEC50'!$A$1:$BQ$1,0),FALSE),"")</f>
        <v>5.9364395074453622</v>
      </c>
      <c r="AM25" s="45" t="str">
        <f>_xlfn.IFNA(VLOOKUP($A25,'B-LogEmaxOverpEC50'!$A:$BQ,MATCH(AM$1,'B-LogEmaxOverpEC50'!$A$1:$BQ$1,0),FALSE),"")</f>
        <v/>
      </c>
      <c r="AN25" s="45" t="str">
        <f>_xlfn.IFNA(VLOOKUP($A25,'B-LogEmaxOverpEC50'!$A:$BQ,MATCH(AN$1,'B-LogEmaxOverpEC50'!$A$1:$BQ$1,0),FALSE),"")</f>
        <v/>
      </c>
      <c r="AO25" s="47" t="str">
        <f>_xlfn.IFNA(VLOOKUP($A25,'I-LogEmaxOverpEC50'!$A:$BQ,MATCH(AO$1,'I-LogEmaxOverpEC50'!$A$1:$BQ$1,0),FALSE),"")</f>
        <v/>
      </c>
      <c r="AP25" s="47">
        <f>_xlfn.IFNA(VLOOKUP($A25,'I-LogEmaxOverpEC50'!$A:$BQ,MATCH(AP$1,'I-LogEmaxOverpEC50'!$A$1:$BQ$1,0),FALSE),"")</f>
        <v>8.004001256743285</v>
      </c>
      <c r="AQ25" s="47">
        <f>_xlfn.IFNA(VLOOKUP($A25,'I-LogEmaxOverpEC50'!$A:$BQ,MATCH(AQ$1,'I-LogEmaxOverpEC50'!$A$1:$BQ$1,0),FALSE),"")</f>
        <v>8.004001256743285</v>
      </c>
      <c r="AR25" s="47">
        <f>_xlfn.IFNA(VLOOKUP($A25,'I-LogEmaxOverpEC50'!$A:$BQ,MATCH(AR$1,'I-LogEmaxOverpEC50'!$A$1:$BQ$1,0),FALSE),"")</f>
        <v>7.9807189335005777</v>
      </c>
      <c r="AS25" s="47">
        <f>_xlfn.IFNA(VLOOKUP($A25,'I-LogEmaxOverpEC50'!$A:$BQ,MATCH(AS$1,'I-LogEmaxOverpEC50'!$A$1:$BQ$1,0),FALSE),"")</f>
        <v>7.9807189335005777</v>
      </c>
      <c r="AT25" s="47">
        <f>_xlfn.IFNA(VLOOKUP($A25,'I-LogEmaxOverpEC50'!$A:$BQ,MATCH(AT$1,'I-LogEmaxOverpEC50'!$A$1:$BQ$1,0),FALSE),"")</f>
        <v>7.865996270907158</v>
      </c>
      <c r="AU25" s="47" t="str">
        <f>_xlfn.IFNA(VLOOKUP($A25,'I-LogEmaxOverpEC50'!$A:$BQ,MATCH(AU$1,'I-LogEmaxOverpEC50'!$A$1:$BQ$1,0),FALSE),"")</f>
        <v/>
      </c>
      <c r="AV25" s="47" t="str">
        <f>_xlfn.IFNA(VLOOKUP($A25,'I-LogEmaxOverpEC50'!$A:$BQ,MATCH(AV$1,'I-LogEmaxOverpEC50'!$A$1:$BQ$1,0),FALSE),"")</f>
        <v/>
      </c>
      <c r="AW25" s="47" t="str">
        <f>_xlfn.IFNA(VLOOKUP($A25,'I-LogEmaxOverpEC50'!$A:$BQ,MATCH(AW$1,'I-LogEmaxOverpEC50'!$A$1:$BQ$1,0),FALSE),"")</f>
        <v/>
      </c>
      <c r="AX25" s="47">
        <f>_xlfn.IFNA(VLOOKUP($A25,'I-LogEmaxOverpEC50'!$A:$BQ,MATCH(AX$1,'I-LogEmaxOverpEC50'!$A$1:$BQ$1,0),FALSE),"")</f>
        <v>6.2640984482200688</v>
      </c>
      <c r="AY25" s="47" t="str">
        <f>_xlfn.IFNA(VLOOKUP($A25,'I-LogEmaxOverpEC50'!$A:$BQ,MATCH(AY$1,'I-LogEmaxOverpEC50'!$A$1:$BQ$1,0),FALSE),"")</f>
        <v/>
      </c>
      <c r="AZ25" s="47" t="str">
        <f>_xlfn.IFNA(VLOOKUP($A25,'I-LogEmaxOverpEC50'!$A:$BQ,MATCH(AZ$1,'I-LogEmaxOverpEC50'!$A$1:$BQ$1,0),FALSE),"")</f>
        <v/>
      </c>
      <c r="BA25" s="44" t="str">
        <f>_xlfn.IFNA(VLOOKUP($A25,'B-LogEmaxOverpEC50'!$A:$BQ,MATCH(BA$1,'B-LogEmaxOverpEC50'!$A$1:$BQ$1,0),FALSE),"")</f>
        <v/>
      </c>
      <c r="BB25" s="41">
        <f>_xlfn.IFNA(VLOOKUP($A25,'B-LogEmaxOverpEC50'!$A:$BQ,MATCH(BB$1,'B-LogEmaxOverpEC50'!$A$1:$BQ$1,0),FALSE),"")</f>
        <v>0.58241239286246926</v>
      </c>
      <c r="BC25" s="41">
        <f>_xlfn.IFNA(VLOOKUP($A25,'B-LogEmaxOverpEC50'!$A:$BQ,MATCH(BC$1,'B-LogEmaxOverpEC50'!$A$1:$BQ$1,0),FALSE),"")</f>
        <v>0.5198236437815259</v>
      </c>
      <c r="BD25" s="41">
        <f>_xlfn.IFNA(VLOOKUP($A25,'B-LogEmaxOverpEC50'!$A:$BQ,MATCH(BD$1,'B-LogEmaxOverpEC50'!$A$1:$BQ$1,0),FALSE),"")</f>
        <v>0.76786024273484799</v>
      </c>
      <c r="BE25" s="41">
        <f>_xlfn.IFNA(VLOOKUP($A25,'B-LogEmaxOverpEC50'!$A:$BQ,MATCH(BE$1,'B-LogEmaxOverpEC50'!$A$1:$BQ$1,0),FALSE),"")</f>
        <v>0.92547109856344889</v>
      </c>
      <c r="BF25" s="41">
        <f>_xlfn.IFNA(VLOOKUP($A25,'B-LogEmaxOverpEC50'!$A:$BQ,MATCH(BF$1,'B-LogEmaxOverpEC50'!$A$1:$BQ$1,0),FALSE),"")</f>
        <v>1</v>
      </c>
      <c r="BG25" s="41" t="str">
        <f>_xlfn.IFNA(VLOOKUP($A25,'B-LogEmaxOverpEC50'!$A:$BQ,MATCH(BG$1,'B-LogEmaxOverpEC50'!$A$1:$BQ$1,0),FALSE),"")</f>
        <v/>
      </c>
      <c r="BH25" s="41" t="str">
        <f>_xlfn.IFNA(VLOOKUP($A25,'B-LogEmaxOverpEC50'!$A:$BQ,MATCH(BH$1,'B-LogEmaxOverpEC50'!$A$1:$BQ$1,0),FALSE),"")</f>
        <v/>
      </c>
      <c r="BI25" s="41" t="str">
        <f>_xlfn.IFNA(VLOOKUP($A25,'B-LogEmaxOverpEC50'!$A:$BQ,MATCH(BI$1,'B-LogEmaxOverpEC50'!$A$1:$BQ$1,0),FALSE),"")</f>
        <v/>
      </c>
      <c r="BJ25" s="41">
        <f>_xlfn.IFNA(VLOOKUP($A25,'B-LogEmaxOverpEC50'!$A:$BQ,MATCH(BJ$1,'B-LogEmaxOverpEC50'!$A$1:$BQ$1,0),FALSE),"")</f>
        <v>0</v>
      </c>
      <c r="BK25" s="41" t="str">
        <f>_xlfn.IFNA(VLOOKUP($A25,'B-LogEmaxOverpEC50'!$A:$BQ,MATCH(BK$1,'B-LogEmaxOverpEC50'!$A$1:$BQ$1,0),FALSE),"")</f>
        <v/>
      </c>
      <c r="BL25" s="41" t="str">
        <f>_xlfn.IFNA(VLOOKUP($A25,'B-LogEmaxOverpEC50'!$A:$BQ,MATCH(BL$1,'B-LogEmaxOverpEC50'!$A$1:$BQ$1,0),FALSE),"")</f>
        <v/>
      </c>
      <c r="BM25" s="47" t="str">
        <f>_xlfn.IFNA(VLOOKUP($A25,'I-LogEmaxOverpEC50'!$A:$BQ,MATCH(BM$1,'I-LogEmaxOverpEC50'!$A$1:$BQ$1,0),FALSE),"")</f>
        <v/>
      </c>
      <c r="BN25" s="47">
        <f>_xlfn.IFNA(VLOOKUP($A25,'I-LogEmaxOverpEC50'!$A:$BQ,MATCH(BN$1,'I-LogEmaxOverpEC50'!$A$1:$BQ$1,0),FALSE),"")</f>
        <v>1</v>
      </c>
      <c r="BO25" s="47">
        <f>_xlfn.IFNA(VLOOKUP($A25,'I-LogEmaxOverpEC50'!$A:$BQ,MATCH(BO$1,'I-LogEmaxOverpEC50'!$A$1:$BQ$1,0),FALSE),"")</f>
        <v>1</v>
      </c>
      <c r="BP25" s="47">
        <f>_xlfn.IFNA(VLOOKUP($A25,'I-LogEmaxOverpEC50'!$A:$BQ,MATCH(BP$1,'I-LogEmaxOverpEC50'!$A$1:$BQ$1,0),FALSE),"")</f>
        <v>0.98661860701146364</v>
      </c>
      <c r="BQ25" s="47">
        <f>_xlfn.IFNA(VLOOKUP($A25,'I-LogEmaxOverpEC50'!$A:$BQ,MATCH(BQ$1,'I-LogEmaxOverpEC50'!$A$1:$BQ$1,0),FALSE),"")</f>
        <v>0.98661860701146364</v>
      </c>
      <c r="BR25" s="47">
        <f>_xlfn.IFNA(VLOOKUP($A25,'I-LogEmaxOverpEC50'!$A:$BQ,MATCH(BR$1,'I-LogEmaxOverpEC50'!$A$1:$BQ$1,0),FALSE),"")</f>
        <v>0.92068235929036635</v>
      </c>
      <c r="BS25" s="47" t="str">
        <f>_xlfn.IFNA(VLOOKUP($A25,'I-LogEmaxOverpEC50'!$A:$BQ,MATCH(BS$1,'I-LogEmaxOverpEC50'!$A$1:$BQ$1,0),FALSE),"")</f>
        <v/>
      </c>
      <c r="BT25" s="47" t="str">
        <f>_xlfn.IFNA(VLOOKUP($A25,'I-LogEmaxOverpEC50'!$A:$BQ,MATCH(BT$1,'I-LogEmaxOverpEC50'!$A$1:$BQ$1,0),FALSE),"")</f>
        <v/>
      </c>
      <c r="BU25" s="47" t="str">
        <f>_xlfn.IFNA(VLOOKUP($A25,'I-LogEmaxOverpEC50'!$A:$BQ,MATCH(BU$1,'I-LogEmaxOverpEC50'!$A$1:$BQ$1,0),FALSE),"")</f>
        <v/>
      </c>
      <c r="BV25" s="47">
        <f>_xlfn.IFNA(VLOOKUP($A25,'I-LogEmaxOverpEC50'!$A:$BQ,MATCH(BV$1,'I-LogEmaxOverpEC50'!$A$1:$BQ$1,0),FALSE),"")</f>
        <v>0</v>
      </c>
      <c r="BW25" s="47" t="str">
        <f>_xlfn.IFNA(VLOOKUP($A25,'I-LogEmaxOverpEC50'!$A:$BQ,MATCH(BW$1,'I-LogEmaxOverpEC50'!$A$1:$BQ$1,0),FALSE),"")</f>
        <v/>
      </c>
      <c r="BX25" s="47" t="str">
        <f>_xlfn.IFNA(VLOOKUP($A25,'I-LogEmaxOverpEC50'!$A:$BQ,MATCH(BX$1,'I-LogEmaxOverpEC50'!$A$1:$BQ$1,0),FALSE),"")</f>
        <v/>
      </c>
      <c r="BY25" s="105" t="str">
        <f>_xlfn.IFNA(VLOOKUP($A25,'B-LogEmaxOverpEC50'!$A:$HP,MATCH(BY$1,'B-LogEmaxOverpEC50'!$A$1:$HP$1,0),FALSE),"")</f>
        <v/>
      </c>
      <c r="BZ25" s="47">
        <f>_xlfn.IFNA(VLOOKUP($A25,'B-LogEmaxOverpEC50'!$A:$HP,MATCH(BZ$1,'B-LogEmaxOverpEC50'!$A$1:$HP$1,0),FALSE),"")</f>
        <v>8.6189210599074197</v>
      </c>
      <c r="CA25" s="47">
        <f>_xlfn.IFNA(VLOOKUP($A25,'B-LogEmaxOverpEC50'!$A:$HP,MATCH(CA$1,'B-LogEmaxOverpEC50'!$A$1:$HP$1,0),FALSE),"")</f>
        <v>5.9364395074453622</v>
      </c>
      <c r="CB25" s="47" t="str">
        <f>_xlfn.IFNA(VLOOKUP($A25,'B-LogEmaxOverpEC50'!$A:$HP,MATCH(CB$1,'B-LogEmaxOverpEC50'!$A$1:$HP$1,0),FALSE),"")</f>
        <v/>
      </c>
      <c r="CC25" s="47" t="str">
        <f>_xlfn.IFNA(VLOOKUP($A25,'I-LogEmaxOverpEC50'!$A:$HP,MATCH(CC$1,'I-LogEmaxOverpEC50'!$A$1:$HP$1,0),FALSE),"")</f>
        <v/>
      </c>
      <c r="CD25" s="47">
        <f>_xlfn.IFNA(VLOOKUP($A25,'I-LogEmaxOverpEC50'!$A:$HP,MATCH(CD$1,'I-LogEmaxOverpEC50'!$A$1:$HP$1,0),FALSE),"")</f>
        <v>8.004001256743285</v>
      </c>
      <c r="CE25" s="47">
        <f>_xlfn.IFNA(VLOOKUP($A25,'I-LogEmaxOverpEC50'!$A:$HP,MATCH(CE$1,'I-LogEmaxOverpEC50'!$A$1:$HP$1,0),FALSE),"")</f>
        <v>6.2640984482200688</v>
      </c>
      <c r="CF25" s="47" t="str">
        <f>_xlfn.IFNA(VLOOKUP($A25,'I-LogEmaxOverpEC50'!$A:$HP,MATCH(CF$1,'I-LogEmaxOverpEC50'!$A$1:$HP$1,0),FALSE),"")</f>
        <v/>
      </c>
      <c r="CG25" s="105" t="str">
        <f>_xlfn.IFNA(VLOOKUP($A25,'B-LogEmaxOverpEC50'!$A:$HP,MATCH(CG$1,'B-LogEmaxOverpEC50'!$A$1:$HP$1,0),FALSE),"")</f>
        <v/>
      </c>
      <c r="CH25" s="47">
        <f>_xlfn.IFNA(VLOOKUP($A25,'B-LogEmaxOverpEC50'!$A:$HP,MATCH(CH$1,'B-LogEmaxOverpEC50'!$A$1:$HP$1,0),FALSE),"")</f>
        <v>7.9727474019367595</v>
      </c>
      <c r="CI25" s="47">
        <f>_xlfn.IFNA(VLOOKUP($A25,'B-LogEmaxOverpEC50'!$A:$HP,MATCH(CI$1,'B-LogEmaxOverpEC50'!$A$1:$HP$1,0),FALSE),"")</f>
        <v>5.9364395074453622</v>
      </c>
      <c r="CJ25" s="47" t="str">
        <f>_xlfn.IFNA(VLOOKUP($A25,'B-LogEmaxOverpEC50'!$A:$HP,MATCH(CJ$1,'B-LogEmaxOverpEC50'!$A$1:$HP$1,0),FALSE),"")</f>
        <v/>
      </c>
      <c r="CK25" s="47" t="str">
        <f>_xlfn.IFNA(VLOOKUP($A25,'I-LogEmaxOverpEC50'!$A:$HP,MATCH(CK$1,'I-LogEmaxOverpEC50'!$A$1:$HP$1,0),FALSE),"")</f>
        <v/>
      </c>
      <c r="CL25" s="47">
        <f>_xlfn.IFNA(VLOOKUP($A25,'I-LogEmaxOverpEC50'!$A:$HP,MATCH(CL$1,'I-LogEmaxOverpEC50'!$A$1:$HP$1,0),FALSE),"")</f>
        <v>7.9670873302789769</v>
      </c>
      <c r="CM25" s="47">
        <f>_xlfn.IFNA(VLOOKUP($A25,'I-LogEmaxOverpEC50'!$A:$HP,MATCH(CM$1,'I-LogEmaxOverpEC50'!$A$1:$HP$1,0),FALSE),"")</f>
        <v>6.2640984482200688</v>
      </c>
      <c r="CN25" s="47" t="str">
        <f>_xlfn.IFNA(VLOOKUP($A25,'I-LogEmaxOverpEC50'!$A:$HP,MATCH(CN$1,'I-LogEmaxOverpEC50'!$A$1:$HP$1,0),FALSE),"")</f>
        <v/>
      </c>
      <c r="CO25" s="105" t="str">
        <f>_xlfn.IFNA(VLOOKUP($A25,'B-LogEmaxOverpEC50'!$A:$HP,MATCH(CO$1,'B-LogEmaxOverpEC50'!$A$1:$HP$1,0),FALSE),"")</f>
        <v/>
      </c>
      <c r="CP25" s="47">
        <f>_xlfn.IFNA(VLOOKUP($A25,'B-LogEmaxOverpEC50'!$A:$HP,MATCH(CP$1,'B-LogEmaxOverpEC50'!$A$1:$HP$1,0),FALSE),"")</f>
        <v>1</v>
      </c>
      <c r="CQ25" s="47">
        <f>_xlfn.IFNA(VLOOKUP($A25,'B-LogEmaxOverpEC50'!$A:$HP,MATCH(CQ$1,'B-LogEmaxOverpEC50'!$A$1:$HP$1,0),FALSE),"")</f>
        <v>0</v>
      </c>
      <c r="CR25" s="47" t="str">
        <f>_xlfn.IFNA(VLOOKUP($A25,'B-LogEmaxOverpEC50'!$A:$HP,MATCH(CR$1,'B-LogEmaxOverpEC50'!$A$1:$HP$1,0),FALSE),"")</f>
        <v/>
      </c>
      <c r="CS25" s="47" t="str">
        <f>_xlfn.IFNA(VLOOKUP($A25,'I-LogEmaxOverpEC50'!$A:$HP,MATCH(CS$1,'I-LogEmaxOverpEC50'!$A$1:$HP$1,0),FALSE),"")</f>
        <v/>
      </c>
      <c r="CT25" s="47">
        <f>_xlfn.IFNA(VLOOKUP($A25,'I-LogEmaxOverpEC50'!$A:$HP,MATCH(CT$1,'I-LogEmaxOverpEC50'!$A$1:$HP$1,0),FALSE),"")</f>
        <v>1</v>
      </c>
      <c r="CU25" s="47">
        <f>_xlfn.IFNA(VLOOKUP($A25,'I-LogEmaxOverpEC50'!$A:$HP,MATCH(CU$1,'I-LogEmaxOverpEC50'!$A$1:$HP$1,0),FALSE),"")</f>
        <v>0</v>
      </c>
      <c r="CV25" s="47" t="str">
        <f>_xlfn.IFNA(VLOOKUP($A25,'I-LogEmaxOverpEC50'!$A:$HP,MATCH(CV$1,'I-LogEmaxOverpEC50'!$A$1:$HP$1,0),FALSE),"")</f>
        <v/>
      </c>
      <c r="CW25" s="105" t="str">
        <f>_xlfn.IFNA(VLOOKUP($A25,'B-LogEmaxOverpEC50'!$A:$HP,MATCH(CW$1,'B-LogEmaxOverpEC50'!$A$1:$HP$1,0),FALSE),"")</f>
        <v/>
      </c>
      <c r="CX25" s="47">
        <f>_xlfn.IFNA(VLOOKUP($A25,'B-LogEmaxOverpEC50'!$A:$HP,MATCH(CX$1,'B-LogEmaxOverpEC50'!$A$1:$HP$1,0),FALSE),"")</f>
        <v>0.75911347558845832</v>
      </c>
      <c r="CY25" s="47">
        <f>_xlfn.IFNA(VLOOKUP($A25,'B-LogEmaxOverpEC50'!$A:$HP,MATCH(CY$1,'B-LogEmaxOverpEC50'!$A$1:$HP$1,0),FALSE),"")</f>
        <v>0</v>
      </c>
      <c r="CZ25" s="47" t="str">
        <f>_xlfn.IFNA(VLOOKUP($A25,'B-LogEmaxOverpEC50'!$A:$HP,MATCH(CZ$1,'B-LogEmaxOverpEC50'!$A$1:$HP$1,0),FALSE),"")</f>
        <v/>
      </c>
      <c r="DA25" s="47" t="str">
        <f>_xlfn.IFNA(VLOOKUP($A25,'I-LogEmaxOverpEC50'!$A:$HP,MATCH(DA$1,'I-LogEmaxOverpEC50'!$A$1:$HP$1,0),FALSE),"")</f>
        <v/>
      </c>
      <c r="DB25" s="47">
        <f>_xlfn.IFNA(VLOOKUP($A25,'I-LogEmaxOverpEC50'!$A:$HP,MATCH(DB$1,'I-LogEmaxOverpEC50'!$A$1:$HP$1,0),FALSE),"")</f>
        <v>0.97878391466265879</v>
      </c>
      <c r="DC25" s="47">
        <f>_xlfn.IFNA(VLOOKUP($A25,'I-LogEmaxOverpEC50'!$A:$HP,MATCH(DC$1,'I-LogEmaxOverpEC50'!$A$1:$HP$1,0),FALSE),"")</f>
        <v>0</v>
      </c>
      <c r="DD25" s="47" t="str">
        <f>_xlfn.IFNA(VLOOKUP($A25,'I-LogEmaxOverpEC50'!$A:$HP,MATCH(DD$1,'I-LogEmaxOverpEC50'!$A$1:$HP$1,0),FALSE),"")</f>
        <v/>
      </c>
      <c r="DE25" s="37"/>
      <c r="DF25" s="37"/>
      <c r="DG25" s="37"/>
      <c r="DH25" s="37"/>
      <c r="DI25" s="37"/>
      <c r="DJ25" s="37"/>
      <c r="DK25" s="37"/>
      <c r="DL25" s="37"/>
      <c r="DM25" s="37"/>
    </row>
    <row r="26" spans="1:117" s="49" customFormat="1" x14ac:dyDescent="0.2">
      <c r="A26" s="29" t="s">
        <v>78</v>
      </c>
      <c r="B26" s="333" t="str">
        <f>VLOOKUP($A26,BI!$A:$Q,MATCH(B$1,BI!$A$1:$Q$1,0),FALSE)</f>
        <v/>
      </c>
      <c r="C26" s="373">
        <f>VLOOKUP($A26,BI!$A:$Q,MATCH(C$1,BI!$A$1:$Q$1,0),FALSE)</f>
        <v>1</v>
      </c>
      <c r="D26" s="373">
        <f>VLOOKUP($A26,BI!$A:$Q,MATCH(D$1,BI!$A$1:$Q$1,0),FALSE)</f>
        <v>1</v>
      </c>
      <c r="E26" s="373">
        <f>VLOOKUP($A26,BI!$A:$Q,MATCH(E$1,BI!$A$1:$Q$1,0),FALSE)</f>
        <v>1</v>
      </c>
      <c r="F26" s="373">
        <f>VLOOKUP($A26,BI!$A:$Q,MATCH(F$1,BI!$A$1:$Q$1,0),FALSE)</f>
        <v>1</v>
      </c>
      <c r="G26" s="373">
        <f>VLOOKUP($A26,BI!$A:$Q,MATCH(G$1,BI!$A$1:$Q$1,0),FALSE)</f>
        <v>1</v>
      </c>
      <c r="H26" s="373" t="str">
        <f>VLOOKUP($A26,BI!$A:$Q,MATCH(H$1,BI!$A$1:$Q$1,0),FALSE)</f>
        <v/>
      </c>
      <c r="I26" s="373" t="str">
        <f>VLOOKUP($A26,BI!$A:$Q,MATCH(I$1,BI!$A$1:$Q$1,0),FALSE)</f>
        <v/>
      </c>
      <c r="J26" s="373" t="str">
        <f>VLOOKUP($A26,BI!$A:$Q,MATCH(J$1,BI!$A$1:$Q$1,0),FALSE)</f>
        <v/>
      </c>
      <c r="K26" s="373" t="str">
        <f>VLOOKUP($A26,BI!$A:$Q,MATCH(K$1,BI!$A$1:$Q$1,0),FALSE)</f>
        <v/>
      </c>
      <c r="L26" s="373">
        <f>VLOOKUP($A26,BI!$A:$Q,MATCH(L$1,BI!$A$1:$Q$1,0),FALSE)</f>
        <v>1</v>
      </c>
      <c r="M26" s="373" t="str">
        <f>VLOOKUP($A26,BI!$A:$Q,MATCH(M$1,BI!$A$1:$Q$1,0),FALSE)</f>
        <v/>
      </c>
      <c r="N26" s="49">
        <f t="shared" si="1"/>
        <v>6</v>
      </c>
      <c r="O26" s="49" t="str">
        <f>VLOOKUP($A26,BI!$A:$Q,MATCH(O$1,BI!$A$1:$Q$1,0),FALSE)</f>
        <v/>
      </c>
      <c r="P26" s="37">
        <f>VLOOKUP($A26,BI!$A:$Q,MATCH(P$1,BI!$A$1:$Q$1,0),FALSE)</f>
        <v>1</v>
      </c>
      <c r="Q26" s="37" t="str">
        <f>VLOOKUP($A26,BI!$A:$Q,MATCH(Q$1,BI!$A$1:$Q$1,0),FALSE)</f>
        <v/>
      </c>
      <c r="R26" s="37">
        <f>VLOOKUP($A26,BI!$A:$Q,MATCH(R$1,BI!$A$1:$Q$1,0),FALSE)</f>
        <v>1</v>
      </c>
      <c r="S26" s="37">
        <f t="shared" si="0"/>
        <v>2</v>
      </c>
      <c r="T26" s="61" cm="1">
        <f t="array" ref="T26">IFERROR(IF(N26&gt;2,RSQ(IF($B26:$M26&lt;&gt;"",AC26:AN26,""),IF($B26:$M26&lt;&gt;"",AO26:AZ26,"")),""),"")</f>
        <v>0.53924625535384541</v>
      </c>
      <c r="U26" s="66" cm="1">
        <f t="array" ref="U26">IFERROR(IF($N26&gt;2,RSQ(IF($B26:$M26&lt;&gt;"",BA26:BL26,""),IF($B26:$M26&lt;&gt;"",BM26:BX26,"")),""),"")</f>
        <v>0.53924625535384541</v>
      </c>
      <c r="V26" s="61" t="str" cm="1">
        <f t="array" ref="V26">IFERROR(IF(AND($S26&gt;2,$N26&gt;2),RSQ(IF($B26:$M26&lt;&gt;"",AC26:AN26,""),IF($B26:$M26&lt;&gt;"",AO26:AZ26,"")),""),"")</f>
        <v/>
      </c>
      <c r="W26" s="61" cm="1">
        <f t="array" ref="W26">IFERROR(IF(COUNT(C26:G26)&gt;2,RSQ(IF($C26:$G26&lt;&gt;"",AD26:AH26,""),IF($C26:$G26&lt;&gt;"",AP26:AT26,"")),""),"")</f>
        <v>0.35484830030403874</v>
      </c>
      <c r="X26" s="61" t="str" cm="1">
        <f t="array" ref="X26">IFERROR(IF(COUNT(H26:K26)&gt;2,RSQ(IF($H26:$K26&lt;&gt;"",AI26:AL26,""),IF($H26:$K26&lt;&gt;"",AU26:AX26,"")),""),"")</f>
        <v/>
      </c>
      <c r="Y26" s="61" t="str" cm="1">
        <f t="array" ref="Y26">IFERROR(IF($S26&gt;2,RSQ(IF($O26:$R26&lt;&gt;"",BY26:CB26,""),IF($O26:$R26&lt;&gt;"",CC26:CF26,"")),""),"")</f>
        <v/>
      </c>
      <c r="Z26" s="51" t="str" cm="1">
        <f t="array" ref="Z26">IFERROR(IF($S26&gt;2,RSQ(IF($O26:$R26&lt;&gt;"",CG26:CJ26,""),IF($O26:$R26&lt;&gt;"",CK26:CN26,"")),""),"")</f>
        <v/>
      </c>
      <c r="AA26" s="51" t="str" cm="1">
        <f t="array" ref="AA26">IFERROR(IF($S26&gt;2,RSQ(IF($O26:$R26&lt;&gt;"",CO26:CR26,""),IF($O26:$R26&lt;&gt;"",CS26:CV26,"")),""),"")</f>
        <v/>
      </c>
      <c r="AB26" s="186" t="str" cm="1">
        <f t="array" ref="AB26">IFERROR(IF($S26&gt;2,RSQ(IF($O26:$R26&lt;&gt;"",CW26:CZ26,""),IF($O26:$R26&lt;&gt;"",DA26:DD26,"")),""),"")</f>
        <v/>
      </c>
      <c r="AC26" s="44" t="str">
        <f>_xlfn.IFNA(VLOOKUP($A26,'B-LogEmaxOverpEC50'!$A:$BQ,MATCH(AC$1,'B-LogEmaxOverpEC50'!$A$1:$BQ$1,0),FALSE),"")</f>
        <v/>
      </c>
      <c r="AD26" s="46">
        <f>_xlfn.IFNA(VLOOKUP($A26,'B-LogEmaxOverpEC50'!$A:$BQ,MATCH(AD$1,'B-LogEmaxOverpEC50'!$A$1:$BQ$1,0),FALSE),"")</f>
        <v>8.9059297062360727</v>
      </c>
      <c r="AE26" s="46">
        <f>_xlfn.IFNA(VLOOKUP($A26,'B-LogEmaxOverpEC50'!$A:$BQ,MATCH(AE$1,'B-LogEmaxOverpEC50'!$A$1:$BQ$1,0),FALSE),"")</f>
        <v>9.1305062917984081</v>
      </c>
      <c r="AF26" s="46">
        <f>_xlfn.IFNA(VLOOKUP($A26,'B-LogEmaxOverpEC50'!$A:$BQ,MATCH(AF$1,'B-LogEmaxOverpEC50'!$A$1:$BQ$1,0),FALSE),"")</f>
        <v>8.8080415863323598</v>
      </c>
      <c r="AG26" s="46">
        <f>_xlfn.IFNA(VLOOKUP($A26,'B-LogEmaxOverpEC50'!$A:$BQ,MATCH(AG$1,'B-LogEmaxOverpEC50'!$A$1:$BQ$1,0),FALSE),"")</f>
        <v>9.3381079701747538</v>
      </c>
      <c r="AH26" s="46">
        <f>_xlfn.IFNA(VLOOKUP($A26,'B-LogEmaxOverpEC50'!$A:$BQ,MATCH(AH$1,'B-LogEmaxOverpEC50'!$A$1:$BQ$1,0),FALSE),"")</f>
        <v>8.7079232130297228</v>
      </c>
      <c r="AI26" s="45" t="str">
        <f>_xlfn.IFNA(VLOOKUP($A26,'B-LogEmaxOverpEC50'!$A:$BQ,MATCH(AI$1,'B-LogEmaxOverpEC50'!$A$1:$BQ$1,0),FALSE),"")</f>
        <v/>
      </c>
      <c r="AJ26" s="45" t="str">
        <f>_xlfn.IFNA(VLOOKUP($A26,'B-LogEmaxOverpEC50'!$A:$BQ,MATCH(AJ$1,'B-LogEmaxOverpEC50'!$A$1:$BQ$1,0),FALSE),"")</f>
        <v/>
      </c>
      <c r="AK26" s="45" t="str">
        <f>_xlfn.IFNA(VLOOKUP($A26,'B-LogEmaxOverpEC50'!$A:$BQ,MATCH(AK$1,'B-LogEmaxOverpEC50'!$A$1:$BQ$1,0),FALSE),"")</f>
        <v/>
      </c>
      <c r="AL26" s="46" t="str">
        <f>_xlfn.IFNA(VLOOKUP($A26,'B-LogEmaxOverpEC50'!$A:$BQ,MATCH(AL$1,'B-LogEmaxOverpEC50'!$A$1:$BQ$1,0),FALSE),"")</f>
        <v/>
      </c>
      <c r="AM26" s="45">
        <f>_xlfn.IFNA(VLOOKUP($A26,'B-LogEmaxOverpEC50'!$A:$BQ,MATCH(AM$1,'B-LogEmaxOverpEC50'!$A$1:$BQ$1,0),FALSE),"")</f>
        <v>8.6224253435081586</v>
      </c>
      <c r="AN26" s="45" t="str">
        <f>_xlfn.IFNA(VLOOKUP($A26,'B-LogEmaxOverpEC50'!$A:$BQ,MATCH(AN$1,'B-LogEmaxOverpEC50'!$A$1:$BQ$1,0),FALSE),"")</f>
        <v/>
      </c>
      <c r="AO26" s="47" t="str">
        <f>_xlfn.IFNA(VLOOKUP($A26,'I-LogEmaxOverpEC50'!$A:$BQ,MATCH(AO$1,'I-LogEmaxOverpEC50'!$A$1:$BQ$1,0),FALSE),"")</f>
        <v/>
      </c>
      <c r="AP26" s="47">
        <f>_xlfn.IFNA(VLOOKUP($A26,'I-LogEmaxOverpEC50'!$A:$BQ,MATCH(AP$1,'I-LogEmaxOverpEC50'!$A$1:$BQ$1,0),FALSE),"")</f>
        <v>7.9769294592149516</v>
      </c>
      <c r="AQ26" s="47">
        <f>_xlfn.IFNA(VLOOKUP($A26,'I-LogEmaxOverpEC50'!$A:$BQ,MATCH(AQ$1,'I-LogEmaxOverpEC50'!$A$1:$BQ$1,0),FALSE),"")</f>
        <v>7.9769294592149516</v>
      </c>
      <c r="AR26" s="47">
        <f>_xlfn.IFNA(VLOOKUP($A26,'I-LogEmaxOverpEC50'!$A:$BQ,MATCH(AR$1,'I-LogEmaxOverpEC50'!$A$1:$BQ$1,0),FALSE),"")</f>
        <v>7.9935368134623959</v>
      </c>
      <c r="AS26" s="47">
        <f>_xlfn.IFNA(VLOOKUP($A26,'I-LogEmaxOverpEC50'!$A:$BQ,MATCH(AS$1,'I-LogEmaxOverpEC50'!$A$1:$BQ$1,0),FALSE),"")</f>
        <v>7.9935368134623959</v>
      </c>
      <c r="AT26" s="47">
        <f>_xlfn.IFNA(VLOOKUP($A26,'I-LogEmaxOverpEC50'!$A:$BQ,MATCH(AT$1,'I-LogEmaxOverpEC50'!$A$1:$BQ$1,0),FALSE),"")</f>
        <v>7.4246898176329639</v>
      </c>
      <c r="AU26" s="47" t="str">
        <f>_xlfn.IFNA(VLOOKUP($A26,'I-LogEmaxOverpEC50'!$A:$BQ,MATCH(AU$1,'I-LogEmaxOverpEC50'!$A$1:$BQ$1,0),FALSE),"")</f>
        <v/>
      </c>
      <c r="AV26" s="47" t="str">
        <f>_xlfn.IFNA(VLOOKUP($A26,'I-LogEmaxOverpEC50'!$A:$BQ,MATCH(AV$1,'I-LogEmaxOverpEC50'!$A$1:$BQ$1,0),FALSE),"")</f>
        <v/>
      </c>
      <c r="AW26" s="47" t="str">
        <f>_xlfn.IFNA(VLOOKUP($A26,'I-LogEmaxOverpEC50'!$A:$BQ,MATCH(AW$1,'I-LogEmaxOverpEC50'!$A$1:$BQ$1,0),FALSE),"")</f>
        <v/>
      </c>
      <c r="AX26" s="47" t="str">
        <f>_xlfn.IFNA(VLOOKUP($A26,'I-LogEmaxOverpEC50'!$A:$BQ,MATCH(AX$1,'I-LogEmaxOverpEC50'!$A$1:$BQ$1,0),FALSE),"")</f>
        <v/>
      </c>
      <c r="AY26" s="47">
        <f>_xlfn.IFNA(VLOOKUP($A26,'I-LogEmaxOverpEC50'!$A:$BQ,MATCH(AY$1,'I-LogEmaxOverpEC50'!$A$1:$BQ$1,0),FALSE),"")</f>
        <v>7.2143391478376104</v>
      </c>
      <c r="AZ26" s="47" t="str">
        <f>_xlfn.IFNA(VLOOKUP($A26,'I-LogEmaxOverpEC50'!$A:$BQ,MATCH(AZ$1,'I-LogEmaxOverpEC50'!$A$1:$BQ$1,0),FALSE),"")</f>
        <v/>
      </c>
      <c r="BA26" s="44" t="str">
        <f>_xlfn.IFNA(VLOOKUP($A26,'B-LogEmaxOverpEC50'!$A:$BQ,MATCH(BA$1,'B-LogEmaxOverpEC50'!$A$1:$BQ$1,0),FALSE),"")</f>
        <v/>
      </c>
      <c r="BB26" s="41">
        <f>_xlfn.IFNA(VLOOKUP($A26,'B-LogEmaxOverpEC50'!$A:$BQ,MATCH(BB$1,'B-LogEmaxOverpEC50'!$A$1:$BQ$1,0),FALSE),"")</f>
        <v>0.39613140261400565</v>
      </c>
      <c r="BC26" s="41">
        <f>_xlfn.IFNA(VLOOKUP($A26,'B-LogEmaxOverpEC50'!$A:$BQ,MATCH(BC$1,'B-LogEmaxOverpEC50'!$A$1:$BQ$1,0),FALSE),"")</f>
        <v>0.70992494348607671</v>
      </c>
      <c r="BD26" s="41">
        <f>_xlfn.IFNA(VLOOKUP($A26,'B-LogEmaxOverpEC50'!$A:$BQ,MATCH(BD$1,'B-LogEmaxOverpEC50'!$A$1:$BQ$1,0),FALSE),"")</f>
        <v>0.25935552423388863</v>
      </c>
      <c r="BE26" s="41">
        <f>_xlfn.IFNA(VLOOKUP($A26,'B-LogEmaxOverpEC50'!$A:$BQ,MATCH(BE$1,'B-LogEmaxOverpEC50'!$A$1:$BQ$1,0),FALSE),"")</f>
        <v>1</v>
      </c>
      <c r="BF26" s="41">
        <f>_xlfn.IFNA(VLOOKUP($A26,'B-LogEmaxOverpEC50'!$A:$BQ,MATCH(BF$1,'B-LogEmaxOverpEC50'!$A$1:$BQ$1,0),FALSE),"")</f>
        <v>0.119463385495026</v>
      </c>
      <c r="BG26" s="41" t="str">
        <f>_xlfn.IFNA(VLOOKUP($A26,'B-LogEmaxOverpEC50'!$A:$BQ,MATCH(BG$1,'B-LogEmaxOverpEC50'!$A$1:$BQ$1,0),FALSE),"")</f>
        <v/>
      </c>
      <c r="BH26" s="41" t="str">
        <f>_xlfn.IFNA(VLOOKUP($A26,'B-LogEmaxOverpEC50'!$A:$BQ,MATCH(BH$1,'B-LogEmaxOverpEC50'!$A$1:$BQ$1,0),FALSE),"")</f>
        <v/>
      </c>
      <c r="BI26" s="41" t="str">
        <f>_xlfn.IFNA(VLOOKUP($A26,'B-LogEmaxOverpEC50'!$A:$BQ,MATCH(BI$1,'B-LogEmaxOverpEC50'!$A$1:$BQ$1,0),FALSE),"")</f>
        <v/>
      </c>
      <c r="BJ26" s="41" t="str">
        <f>_xlfn.IFNA(VLOOKUP($A26,'B-LogEmaxOverpEC50'!$A:$BQ,MATCH(BJ$1,'B-LogEmaxOverpEC50'!$A$1:$BQ$1,0),FALSE),"")</f>
        <v/>
      </c>
      <c r="BK26" s="41">
        <f>_xlfn.IFNA(VLOOKUP($A26,'B-LogEmaxOverpEC50'!$A:$BQ,MATCH(BK$1,'B-LogEmaxOverpEC50'!$A$1:$BQ$1,0),FALSE),"")</f>
        <v>0</v>
      </c>
      <c r="BL26" s="41" t="str">
        <f>_xlfn.IFNA(VLOOKUP($A26,'B-LogEmaxOverpEC50'!$A:$BQ,MATCH(BL$1,'B-LogEmaxOverpEC50'!$A$1:$BQ$1,0),FALSE),"")</f>
        <v/>
      </c>
      <c r="BM26" s="47" t="str">
        <f>_xlfn.IFNA(VLOOKUP($A26,'I-LogEmaxOverpEC50'!$A:$BQ,MATCH(BM$1,'I-LogEmaxOverpEC50'!$A$1:$BQ$1,0),FALSE),"")</f>
        <v/>
      </c>
      <c r="BN26" s="47">
        <f>_xlfn.IFNA(VLOOKUP($A26,'I-LogEmaxOverpEC50'!$A:$BQ,MATCH(BN$1,'I-LogEmaxOverpEC50'!$A$1:$BQ$1,0),FALSE),"")</f>
        <v>0.9786865965080529</v>
      </c>
      <c r="BO26" s="47">
        <f>_xlfn.IFNA(VLOOKUP($A26,'I-LogEmaxOverpEC50'!$A:$BQ,MATCH(BO$1,'I-LogEmaxOverpEC50'!$A$1:$BQ$1,0),FALSE),"")</f>
        <v>0.9786865965080529</v>
      </c>
      <c r="BP26" s="47">
        <f>_xlfn.IFNA(VLOOKUP($A26,'I-LogEmaxOverpEC50'!$A:$BQ,MATCH(BP$1,'I-LogEmaxOverpEC50'!$A$1:$BQ$1,0),FALSE),"")</f>
        <v>1</v>
      </c>
      <c r="BQ26" s="47">
        <f>_xlfn.IFNA(VLOOKUP($A26,'I-LogEmaxOverpEC50'!$A:$BQ,MATCH(BQ$1,'I-LogEmaxOverpEC50'!$A$1:$BQ$1,0),FALSE),"")</f>
        <v>1</v>
      </c>
      <c r="BR26" s="47">
        <f>_xlfn.IFNA(VLOOKUP($A26,'I-LogEmaxOverpEC50'!$A:$BQ,MATCH(BR$1,'I-LogEmaxOverpEC50'!$A$1:$BQ$1,0),FALSE),"")</f>
        <v>0.26995803385356343</v>
      </c>
      <c r="BS26" s="47" t="str">
        <f>_xlfn.IFNA(VLOOKUP($A26,'I-LogEmaxOverpEC50'!$A:$BQ,MATCH(BS$1,'I-LogEmaxOverpEC50'!$A$1:$BQ$1,0),FALSE),"")</f>
        <v/>
      </c>
      <c r="BT26" s="47" t="str">
        <f>_xlfn.IFNA(VLOOKUP($A26,'I-LogEmaxOverpEC50'!$A:$BQ,MATCH(BT$1,'I-LogEmaxOverpEC50'!$A$1:$BQ$1,0),FALSE),"")</f>
        <v/>
      </c>
      <c r="BU26" s="47" t="str">
        <f>_xlfn.IFNA(VLOOKUP($A26,'I-LogEmaxOverpEC50'!$A:$BQ,MATCH(BU$1,'I-LogEmaxOverpEC50'!$A$1:$BQ$1,0),FALSE),"")</f>
        <v/>
      </c>
      <c r="BV26" s="47" t="str">
        <f>_xlfn.IFNA(VLOOKUP($A26,'I-LogEmaxOverpEC50'!$A:$BQ,MATCH(BV$1,'I-LogEmaxOverpEC50'!$A$1:$BQ$1,0),FALSE),"")</f>
        <v/>
      </c>
      <c r="BW26" s="47">
        <f>_xlfn.IFNA(VLOOKUP($A26,'I-LogEmaxOverpEC50'!$A:$BQ,MATCH(BW$1,'I-LogEmaxOverpEC50'!$A$1:$BQ$1,0),FALSE),"")</f>
        <v>0</v>
      </c>
      <c r="BX26" s="47" t="str">
        <f>_xlfn.IFNA(VLOOKUP($A26,'I-LogEmaxOverpEC50'!$A:$BQ,MATCH(BX$1,'I-LogEmaxOverpEC50'!$A$1:$BQ$1,0),FALSE),"")</f>
        <v/>
      </c>
      <c r="BY26" s="105" t="str">
        <f>_xlfn.IFNA(VLOOKUP($A26,'B-LogEmaxOverpEC50'!$A:$HP,MATCH(BY$1,'B-LogEmaxOverpEC50'!$A$1:$HP$1,0),FALSE),"")</f>
        <v/>
      </c>
      <c r="BZ26" s="47">
        <f>_xlfn.IFNA(VLOOKUP($A26,'B-LogEmaxOverpEC50'!$A:$HP,MATCH(BZ$1,'B-LogEmaxOverpEC50'!$A$1:$HP$1,0),FALSE),"")</f>
        <v>9.3381079701747538</v>
      </c>
      <c r="CA26" s="47" t="str">
        <f>_xlfn.IFNA(VLOOKUP($A26,'B-LogEmaxOverpEC50'!$A:$HP,MATCH(CA$1,'B-LogEmaxOverpEC50'!$A$1:$HP$1,0),FALSE),"")</f>
        <v/>
      </c>
      <c r="CB26" s="47">
        <f>_xlfn.IFNA(VLOOKUP($A26,'B-LogEmaxOverpEC50'!$A:$HP,MATCH(CB$1,'B-LogEmaxOverpEC50'!$A$1:$HP$1,0),FALSE),"")</f>
        <v>8.6224253435081586</v>
      </c>
      <c r="CC26" s="47" t="str">
        <f>_xlfn.IFNA(VLOOKUP($A26,'I-LogEmaxOverpEC50'!$A:$HP,MATCH(CC$1,'I-LogEmaxOverpEC50'!$A$1:$HP$1,0),FALSE),"")</f>
        <v/>
      </c>
      <c r="CD26" s="47">
        <f>_xlfn.IFNA(VLOOKUP($A26,'I-LogEmaxOverpEC50'!$A:$HP,MATCH(CD$1,'I-LogEmaxOverpEC50'!$A$1:$HP$1,0),FALSE),"")</f>
        <v>7.9935368134623959</v>
      </c>
      <c r="CE26" s="47" t="str">
        <f>_xlfn.IFNA(VLOOKUP($A26,'I-LogEmaxOverpEC50'!$A:$HP,MATCH(CE$1,'I-LogEmaxOverpEC50'!$A$1:$HP$1,0),FALSE),"")</f>
        <v/>
      </c>
      <c r="CF26" s="47">
        <f>_xlfn.IFNA(VLOOKUP($A26,'I-LogEmaxOverpEC50'!$A:$HP,MATCH(CF$1,'I-LogEmaxOverpEC50'!$A$1:$HP$1,0),FALSE),"")</f>
        <v>7.2143391478376104</v>
      </c>
      <c r="CG26" s="105" t="str">
        <f>_xlfn.IFNA(VLOOKUP($A26,'B-LogEmaxOverpEC50'!$A:$HP,MATCH(CG$1,'B-LogEmaxOverpEC50'!$A$1:$HP$1,0),FALSE),"")</f>
        <v/>
      </c>
      <c r="CH26" s="47">
        <f>_xlfn.IFNA(VLOOKUP($A26,'B-LogEmaxOverpEC50'!$A:$HP,MATCH(CH$1,'B-LogEmaxOverpEC50'!$A$1:$HP$1,0),FALSE),"")</f>
        <v>8.9781017535142631</v>
      </c>
      <c r="CI26" s="47" t="str">
        <f>_xlfn.IFNA(VLOOKUP($A26,'B-LogEmaxOverpEC50'!$A:$HP,MATCH(CI$1,'B-LogEmaxOverpEC50'!$A$1:$HP$1,0),FALSE),"")</f>
        <v/>
      </c>
      <c r="CJ26" s="47">
        <f>_xlfn.IFNA(VLOOKUP($A26,'B-LogEmaxOverpEC50'!$A:$HP,MATCH(CJ$1,'B-LogEmaxOverpEC50'!$A$1:$HP$1,0),FALSE),"")</f>
        <v>8.6224253435081586</v>
      </c>
      <c r="CK26" s="47" t="str">
        <f>_xlfn.IFNA(VLOOKUP($A26,'I-LogEmaxOverpEC50'!$A:$HP,MATCH(CK$1,'I-LogEmaxOverpEC50'!$A$1:$HP$1,0),FALSE),"")</f>
        <v/>
      </c>
      <c r="CL26" s="47">
        <f>_xlfn.IFNA(VLOOKUP($A26,'I-LogEmaxOverpEC50'!$A:$HP,MATCH(CL$1,'I-LogEmaxOverpEC50'!$A$1:$HP$1,0),FALSE),"")</f>
        <v>7.8731244725975316</v>
      </c>
      <c r="CM26" s="47" t="str">
        <f>_xlfn.IFNA(VLOOKUP($A26,'I-LogEmaxOverpEC50'!$A:$HP,MATCH(CM$1,'I-LogEmaxOverpEC50'!$A$1:$HP$1,0),FALSE),"")</f>
        <v/>
      </c>
      <c r="CN26" s="47">
        <f>_xlfn.IFNA(VLOOKUP($A26,'I-LogEmaxOverpEC50'!$A:$HP,MATCH(CN$1,'I-LogEmaxOverpEC50'!$A$1:$HP$1,0),FALSE),"")</f>
        <v>7.2143391478376104</v>
      </c>
      <c r="CO26" s="105" t="str">
        <f>_xlfn.IFNA(VLOOKUP($A26,'B-LogEmaxOverpEC50'!$A:$HP,MATCH(CO$1,'B-LogEmaxOverpEC50'!$A$1:$HP$1,0),FALSE),"")</f>
        <v/>
      </c>
      <c r="CP26" s="47">
        <f>_xlfn.IFNA(VLOOKUP($A26,'B-LogEmaxOverpEC50'!$A:$HP,MATCH(CP$1,'B-LogEmaxOverpEC50'!$A$1:$HP$1,0),FALSE),"")</f>
        <v>1</v>
      </c>
      <c r="CQ26" s="47" t="str">
        <f>_xlfn.IFNA(VLOOKUP($A26,'B-LogEmaxOverpEC50'!$A:$HP,MATCH(CQ$1,'B-LogEmaxOverpEC50'!$A$1:$HP$1,0),FALSE),"")</f>
        <v/>
      </c>
      <c r="CR26" s="47">
        <f>_xlfn.IFNA(VLOOKUP($A26,'B-LogEmaxOverpEC50'!$A:$HP,MATCH(CR$1,'B-LogEmaxOverpEC50'!$A$1:$HP$1,0),FALSE),"")</f>
        <v>0</v>
      </c>
      <c r="CS26" s="47" t="str">
        <f>_xlfn.IFNA(VLOOKUP($A26,'I-LogEmaxOverpEC50'!$A:$HP,MATCH(CS$1,'I-LogEmaxOverpEC50'!$A$1:$HP$1,0),FALSE),"")</f>
        <v/>
      </c>
      <c r="CT26" s="47">
        <f>_xlfn.IFNA(VLOOKUP($A26,'I-LogEmaxOverpEC50'!$A:$HP,MATCH(CT$1,'I-LogEmaxOverpEC50'!$A$1:$HP$1,0),FALSE),"")</f>
        <v>1</v>
      </c>
      <c r="CU26" s="47" t="str">
        <f>_xlfn.IFNA(VLOOKUP($A26,'I-LogEmaxOverpEC50'!$A:$HP,MATCH(CU$1,'I-LogEmaxOverpEC50'!$A$1:$HP$1,0),FALSE),"")</f>
        <v/>
      </c>
      <c r="CV26" s="47">
        <f>_xlfn.IFNA(VLOOKUP($A26,'I-LogEmaxOverpEC50'!$A:$HP,MATCH(CV$1,'I-LogEmaxOverpEC50'!$A$1:$HP$1,0),FALSE),"")</f>
        <v>0</v>
      </c>
      <c r="CW26" s="105" t="str">
        <f>_xlfn.IFNA(VLOOKUP($A26,'B-LogEmaxOverpEC50'!$A:$HP,MATCH(CW$1,'B-LogEmaxOverpEC50'!$A$1:$HP$1,0),FALSE),"")</f>
        <v/>
      </c>
      <c r="CX26" s="47">
        <f>_xlfn.IFNA(VLOOKUP($A26,'B-LogEmaxOverpEC50'!$A:$HP,MATCH(CX$1,'B-LogEmaxOverpEC50'!$A$1:$HP$1,0),FALSE),"")</f>
        <v>0.49697505116579938</v>
      </c>
      <c r="CY26" s="47" t="str">
        <f>_xlfn.IFNA(VLOOKUP($A26,'B-LogEmaxOverpEC50'!$A:$HP,MATCH(CY$1,'B-LogEmaxOverpEC50'!$A$1:$HP$1,0),FALSE),"")</f>
        <v/>
      </c>
      <c r="CZ26" s="47">
        <f>_xlfn.IFNA(VLOOKUP($A26,'B-LogEmaxOverpEC50'!$A:$HP,MATCH(CZ$1,'B-LogEmaxOverpEC50'!$A$1:$HP$1,0),FALSE),"")</f>
        <v>0</v>
      </c>
      <c r="DA26" s="47" t="str">
        <f>_xlfn.IFNA(VLOOKUP($A26,'I-LogEmaxOverpEC50'!$A:$HP,MATCH(DA$1,'I-LogEmaxOverpEC50'!$A$1:$HP$1,0),FALSE),"")</f>
        <v/>
      </c>
      <c r="DB26" s="47">
        <f>_xlfn.IFNA(VLOOKUP($A26,'I-LogEmaxOverpEC50'!$A:$HP,MATCH(DB$1,'I-LogEmaxOverpEC50'!$A$1:$HP$1,0),FALSE),"")</f>
        <v>0.84546624537393389</v>
      </c>
      <c r="DC26" s="47" t="str">
        <f>_xlfn.IFNA(VLOOKUP($A26,'I-LogEmaxOverpEC50'!$A:$HP,MATCH(DC$1,'I-LogEmaxOverpEC50'!$A$1:$HP$1,0),FALSE),"")</f>
        <v/>
      </c>
      <c r="DD26" s="47">
        <f>_xlfn.IFNA(VLOOKUP($A26,'I-LogEmaxOverpEC50'!$A:$HP,MATCH(DD$1,'I-LogEmaxOverpEC50'!$A$1:$HP$1,0),FALSE),"")</f>
        <v>0</v>
      </c>
      <c r="DE26" s="37"/>
      <c r="DF26" s="37"/>
      <c r="DG26" s="37"/>
      <c r="DH26" s="37"/>
      <c r="DI26" s="37"/>
      <c r="DJ26" s="37"/>
      <c r="DK26" s="37"/>
      <c r="DL26" s="37"/>
      <c r="DM26" s="37"/>
    </row>
    <row r="27" spans="1:117" s="49" customFormat="1" x14ac:dyDescent="0.2">
      <c r="A27" s="29" t="s">
        <v>53</v>
      </c>
      <c r="B27" s="333">
        <f>VLOOKUP($A27,BI!$A:$Q,MATCH(B$1,BI!$A$1:$Q$1,0),FALSE)</f>
        <v>1</v>
      </c>
      <c r="C27" s="373">
        <f>VLOOKUP($A27,BI!$A:$Q,MATCH(C$1,BI!$A$1:$Q$1,0),FALSE)</f>
        <v>1</v>
      </c>
      <c r="D27" s="373" t="str">
        <f>VLOOKUP($A27,BI!$A:$Q,MATCH(D$1,BI!$A$1:$Q$1,0),FALSE)</f>
        <v/>
      </c>
      <c r="E27" s="373">
        <f>VLOOKUP($A27,BI!$A:$Q,MATCH(E$1,BI!$A$1:$Q$1,0),FALSE)</f>
        <v>1</v>
      </c>
      <c r="F27" s="373" t="str">
        <f>VLOOKUP($A27,BI!$A:$Q,MATCH(F$1,BI!$A$1:$Q$1,0),FALSE)</f>
        <v/>
      </c>
      <c r="G27" s="373" t="str">
        <f>VLOOKUP($A27,BI!$A:$Q,MATCH(G$1,BI!$A$1:$Q$1,0),FALSE)</f>
        <v/>
      </c>
      <c r="H27" s="373">
        <f>VLOOKUP($A27,BI!$A:$Q,MATCH(H$1,BI!$A$1:$Q$1,0),FALSE)</f>
        <v>1</v>
      </c>
      <c r="I27" s="373">
        <f>VLOOKUP($A27,BI!$A:$Q,MATCH(I$1,BI!$A$1:$Q$1,0),FALSE)</f>
        <v>1</v>
      </c>
      <c r="J27" s="373">
        <f>VLOOKUP($A27,BI!$A:$Q,MATCH(J$1,BI!$A$1:$Q$1,0),FALSE)</f>
        <v>1</v>
      </c>
      <c r="K27" s="373">
        <f>VLOOKUP($A27,BI!$A:$Q,MATCH(K$1,BI!$A$1:$Q$1,0),FALSE)</f>
        <v>1</v>
      </c>
      <c r="L27" s="373" t="str">
        <f>VLOOKUP($A27,BI!$A:$Q,MATCH(L$1,BI!$A$1:$Q$1,0),FALSE)</f>
        <v/>
      </c>
      <c r="M27" s="373" t="str">
        <f>VLOOKUP($A27,BI!$A:$Q,MATCH(M$1,BI!$A$1:$Q$1,0),FALSE)</f>
        <v/>
      </c>
      <c r="N27" s="49">
        <f t="shared" si="1"/>
        <v>7</v>
      </c>
      <c r="O27" s="49">
        <f>VLOOKUP($A27,BI!$A:$Q,MATCH(O$1,BI!$A$1:$Q$1,0),FALSE)</f>
        <v>1</v>
      </c>
      <c r="P27" s="37">
        <f>VLOOKUP($A27,BI!$A:$Q,MATCH(P$1,BI!$A$1:$Q$1,0),FALSE)</f>
        <v>1</v>
      </c>
      <c r="Q27" s="37">
        <f>VLOOKUP($A27,BI!$A:$Q,MATCH(Q$1,BI!$A$1:$Q$1,0),FALSE)</f>
        <v>1</v>
      </c>
      <c r="R27" s="37" t="str">
        <f>VLOOKUP($A27,BI!$A:$Q,MATCH(R$1,BI!$A$1:$Q$1,0),FALSE)</f>
        <v/>
      </c>
      <c r="S27" s="37">
        <f t="shared" si="0"/>
        <v>3</v>
      </c>
      <c r="T27" s="61" cm="1">
        <f t="array" ref="T27">IFERROR(IF(N27&gt;2,RSQ(IF($B27:$M27&lt;&gt;"",AC27:AN27,""),IF($B27:$M27&lt;&gt;"",AO27:AZ27,"")),""),"")</f>
        <v>5.1188790493420129E-2</v>
      </c>
      <c r="U27" s="66" cm="1">
        <f t="array" ref="U27">IFERROR(IF($N27&gt;2,RSQ(IF($B27:$M27&lt;&gt;"",BA27:BL27,""),IF($B27:$M27&lt;&gt;"",BM27:BX27,"")),""),"")</f>
        <v>5.118879049342008E-2</v>
      </c>
      <c r="V27" s="61" cm="1">
        <f t="array" ref="V27">IFERROR(IF(AND($S27&gt;2,$N27&gt;2),RSQ(IF($B27:$M27&lt;&gt;"",AC27:AN27,""),IF($B27:$M27&lt;&gt;"",AO27:AZ27,"")),""),"")</f>
        <v>5.1188790493420129E-2</v>
      </c>
      <c r="W27" s="61" t="str" cm="1">
        <f t="array" ref="W27">IFERROR(IF(COUNT(C27:G27)&gt;2,RSQ(IF($C27:$G27&lt;&gt;"",AD27:AH27,""),IF($C27:$G27&lt;&gt;"",AP27:AT27,"")),""),"")</f>
        <v/>
      </c>
      <c r="X27" s="61" cm="1">
        <f t="array" ref="X27">IFERROR(IF(COUNT(H27:K27)&gt;2,RSQ(IF($H27:$K27&lt;&gt;"",AI27:AL27,""),IF($H27:$K27&lt;&gt;"",AU27:AX27,"")),""),"")</f>
        <v>0.24308712508599509</v>
      </c>
      <c r="Y27" s="61" cm="1">
        <f t="array" ref="Y27">IFERROR(IF($S27&gt;2,RSQ(IF($O27:$R27&lt;&gt;"",BY27:CB27,""),IF($O27:$R27&lt;&gt;"",CC27:CF27,"")),""),"")</f>
        <v>0.46841672719024813</v>
      </c>
      <c r="Z27" s="51" cm="1">
        <f t="array" ref="Z27">IFERROR(IF($S27&gt;2,RSQ(IF($O27:$R27&lt;&gt;"",CG27:CJ27,""),IF($O27:$R27&lt;&gt;"",CK27:CN27,"")),""),"")</f>
        <v>0.35973206510194439</v>
      </c>
      <c r="AA27" s="51" cm="1">
        <f t="array" ref="AA27">IFERROR(IF($S27&gt;2,RSQ(IF($O27:$R27&lt;&gt;"",CO27:CR27,""),IF($O27:$R27&lt;&gt;"",CS27:CV27,"")),""),"")</f>
        <v>0.46841672719024796</v>
      </c>
      <c r="AB27" s="186" cm="1">
        <f t="array" ref="AB27">IFERROR(IF($S27&gt;2,RSQ(IF($O27:$R27&lt;&gt;"",CW27:CZ27,""),IF($O27:$R27&lt;&gt;"",DA27:DD27,"")),""),"")</f>
        <v>0.35973206510194478</v>
      </c>
      <c r="AC27" s="44">
        <f>_xlfn.IFNA(VLOOKUP($A27,'B-LogEmaxOverpEC50'!$A:$BQ,MATCH(AC$1,'B-LogEmaxOverpEC50'!$A$1:$BQ$1,0),FALSE),"")</f>
        <v>6.6776266918883138</v>
      </c>
      <c r="AD27" s="46">
        <f>_xlfn.IFNA(VLOOKUP($A27,'B-LogEmaxOverpEC50'!$A:$BQ,MATCH(AD$1,'B-LogEmaxOverpEC50'!$A$1:$BQ$1,0),FALSE),"")</f>
        <v>5.8987872193390221</v>
      </c>
      <c r="AE27" s="46" t="str">
        <f>_xlfn.IFNA(VLOOKUP($A27,'B-LogEmaxOverpEC50'!$A:$BQ,MATCH(AE$1,'B-LogEmaxOverpEC50'!$A$1:$BQ$1,0),FALSE),"")</f>
        <v/>
      </c>
      <c r="AF27" s="46">
        <f>_xlfn.IFNA(VLOOKUP($A27,'B-LogEmaxOverpEC50'!$A:$BQ,MATCH(AF$1,'B-LogEmaxOverpEC50'!$A$1:$BQ$1,0),FALSE),"")</f>
        <v>6.4463820357937225</v>
      </c>
      <c r="AG27" s="46" t="str">
        <f>_xlfn.IFNA(VLOOKUP($A27,'B-LogEmaxOverpEC50'!$A:$BQ,MATCH(AG$1,'B-LogEmaxOverpEC50'!$A$1:$BQ$1,0),FALSE),"")</f>
        <v/>
      </c>
      <c r="AH27" s="46" t="str">
        <f>_xlfn.IFNA(VLOOKUP($A27,'B-LogEmaxOverpEC50'!$A:$BQ,MATCH(AH$1,'B-LogEmaxOverpEC50'!$A$1:$BQ$1,0),FALSE),"")</f>
        <v/>
      </c>
      <c r="AI27" s="45">
        <f>_xlfn.IFNA(VLOOKUP($A27,'B-LogEmaxOverpEC50'!$A:$BQ,MATCH(AI$1,'B-LogEmaxOverpEC50'!$A$1:$BQ$1,0),FALSE),"")</f>
        <v>7.7410000000000005</v>
      </c>
      <c r="AJ27" s="45">
        <f>_xlfn.IFNA(VLOOKUP($A27,'B-LogEmaxOverpEC50'!$A:$BQ,MATCH(AJ$1,'B-LogEmaxOverpEC50'!$A$1:$BQ$1,0),FALSE),"")</f>
        <v>7.6367746981064037</v>
      </c>
      <c r="AK27" s="45">
        <f>_xlfn.IFNA(VLOOKUP($A27,'B-LogEmaxOverpEC50'!$A:$BQ,MATCH(AK$1,'B-LogEmaxOverpEC50'!$A$1:$BQ$1,0),FALSE),"")</f>
        <v>6.6650490322035365</v>
      </c>
      <c r="AL27" s="46">
        <f>_xlfn.IFNA(VLOOKUP($A27,'B-LogEmaxOverpEC50'!$A:$BQ,MATCH(AL$1,'B-LogEmaxOverpEC50'!$A$1:$BQ$1,0),FALSE),"")</f>
        <v>7.7708689198743111</v>
      </c>
      <c r="AM27" s="45" t="str">
        <f>_xlfn.IFNA(VLOOKUP($A27,'B-LogEmaxOverpEC50'!$A:$BQ,MATCH(AM$1,'B-LogEmaxOverpEC50'!$A$1:$BQ$1,0),FALSE),"")</f>
        <v/>
      </c>
      <c r="AN27" s="45" t="str">
        <f>_xlfn.IFNA(VLOOKUP($A27,'B-LogEmaxOverpEC50'!$A:$BQ,MATCH(AN$1,'B-LogEmaxOverpEC50'!$A$1:$BQ$1,0),FALSE),"")</f>
        <v/>
      </c>
      <c r="AO27" s="47">
        <f>_xlfn.IFNA(VLOOKUP($A27,'I-LogEmaxOverpEC50'!$A:$BQ,MATCH(AO$1,'I-LogEmaxOverpEC50'!$A$1:$BQ$1,0),FALSE),"")</f>
        <v>8.4026028243688167</v>
      </c>
      <c r="AP27" s="47">
        <f>_xlfn.IFNA(VLOOKUP($A27,'I-LogEmaxOverpEC50'!$A:$BQ,MATCH(AP$1,'I-LogEmaxOverpEC50'!$A$1:$BQ$1,0),FALSE),"")</f>
        <v>7.0107915527417255</v>
      </c>
      <c r="AQ27" s="47" t="str">
        <f>_xlfn.IFNA(VLOOKUP($A27,'I-LogEmaxOverpEC50'!$A:$BQ,MATCH(AQ$1,'I-LogEmaxOverpEC50'!$A$1:$BQ$1,0),FALSE),"")</f>
        <v/>
      </c>
      <c r="AR27" s="47">
        <f>_xlfn.IFNA(VLOOKUP($A27,'I-LogEmaxOverpEC50'!$A:$BQ,MATCH(AR$1,'I-LogEmaxOverpEC50'!$A$1:$BQ$1,0),FALSE),"")</f>
        <v>6.6126401739202434</v>
      </c>
      <c r="AS27" s="47" t="str">
        <f>_xlfn.IFNA(VLOOKUP($A27,'I-LogEmaxOverpEC50'!$A:$BQ,MATCH(AS$1,'I-LogEmaxOverpEC50'!$A$1:$BQ$1,0),FALSE),"")</f>
        <v/>
      </c>
      <c r="AT27" s="47" t="str">
        <f>_xlfn.IFNA(VLOOKUP($A27,'I-LogEmaxOverpEC50'!$A:$BQ,MATCH(AT$1,'I-LogEmaxOverpEC50'!$A$1:$BQ$1,0),FALSE),"")</f>
        <v/>
      </c>
      <c r="AU27" s="47">
        <f>_xlfn.IFNA(VLOOKUP($A27,'I-LogEmaxOverpEC50'!$A:$BQ,MATCH(AU$1,'I-LogEmaxOverpEC50'!$A$1:$BQ$1,0),FALSE),"")</f>
        <v>8.3188834283250923</v>
      </c>
      <c r="AV27" s="47">
        <f>_xlfn.IFNA(VLOOKUP($A27,'I-LogEmaxOverpEC50'!$A:$BQ,MATCH(AV$1,'I-LogEmaxOverpEC50'!$A$1:$BQ$1,0),FALSE),"")</f>
        <v>8.3188834283250923</v>
      </c>
      <c r="AW27" s="47">
        <f>_xlfn.IFNA(VLOOKUP($A27,'I-LogEmaxOverpEC50'!$A:$BQ,MATCH(AW$1,'I-LogEmaxOverpEC50'!$A$1:$BQ$1,0),FALSE),"")</f>
        <v>8.5130826175213752</v>
      </c>
      <c r="AX27" s="47">
        <f>_xlfn.IFNA(VLOOKUP($A27,'I-LogEmaxOverpEC50'!$A:$BQ,MATCH(AX$1,'I-LogEmaxOverpEC50'!$A$1:$BQ$1,0),FALSE),"")</f>
        <v>6.6326586735377404</v>
      </c>
      <c r="AY27" s="47" t="str">
        <f>_xlfn.IFNA(VLOOKUP($A27,'I-LogEmaxOverpEC50'!$A:$BQ,MATCH(AY$1,'I-LogEmaxOverpEC50'!$A$1:$BQ$1,0),FALSE),"")</f>
        <v/>
      </c>
      <c r="AZ27" s="47" t="str">
        <f>_xlfn.IFNA(VLOOKUP($A27,'I-LogEmaxOverpEC50'!$A:$BQ,MATCH(AZ$1,'I-LogEmaxOverpEC50'!$A$1:$BQ$1,0),FALSE),"")</f>
        <v/>
      </c>
      <c r="BA27" s="44">
        <f>_xlfn.IFNA(VLOOKUP($A27,'B-LogEmaxOverpEC50'!$A:$BQ,MATCH(BA$1,'B-LogEmaxOverpEC50'!$A$1:$BQ$1,0),FALSE),"")</f>
        <v>0.41602856986775538</v>
      </c>
      <c r="BB27" s="41">
        <f>_xlfn.IFNA(VLOOKUP($A27,'B-LogEmaxOverpEC50'!$A:$BQ,MATCH(BB$1,'B-LogEmaxOverpEC50'!$A$1:$BQ$1,0),FALSE),"")</f>
        <v>0</v>
      </c>
      <c r="BC27" s="41" t="str">
        <f>_xlfn.IFNA(VLOOKUP($A27,'B-LogEmaxOverpEC50'!$A:$BQ,MATCH(BC$1,'B-LogEmaxOverpEC50'!$A$1:$BQ$1,0),FALSE),"")</f>
        <v/>
      </c>
      <c r="BD27" s="41">
        <f>_xlfn.IFNA(VLOOKUP($A27,'B-LogEmaxOverpEC50'!$A:$BQ,MATCH(BD$1,'B-LogEmaxOverpEC50'!$A$1:$BQ$1,0),FALSE),"")</f>
        <v>0.29250583257030144</v>
      </c>
      <c r="BE27" s="41" t="str">
        <f>_xlfn.IFNA(VLOOKUP($A27,'B-LogEmaxOverpEC50'!$A:$BQ,MATCH(BE$1,'B-LogEmaxOverpEC50'!$A$1:$BQ$1,0),FALSE),"")</f>
        <v/>
      </c>
      <c r="BF27" s="41" t="str">
        <f>_xlfn.IFNA(VLOOKUP($A27,'B-LogEmaxOverpEC50'!$A:$BQ,MATCH(BF$1,'B-LogEmaxOverpEC50'!$A$1:$BQ$1,0),FALSE),"")</f>
        <v/>
      </c>
      <c r="BG27" s="41">
        <f>_xlfn.IFNA(VLOOKUP($A27,'B-LogEmaxOverpEC50'!$A:$BQ,MATCH(BG$1,'B-LogEmaxOverpEC50'!$A$1:$BQ$1,0),FALSE),"")</f>
        <v>0.98404507673689134</v>
      </c>
      <c r="BH27" s="41">
        <f>_xlfn.IFNA(VLOOKUP($A27,'B-LogEmaxOverpEC50'!$A:$BQ,MATCH(BH$1,'B-LogEmaxOverpEC50'!$A$1:$BQ$1,0),FALSE),"")</f>
        <v>0.92837159738831621</v>
      </c>
      <c r="BI27" s="41">
        <f>_xlfn.IFNA(VLOOKUP($A27,'B-LogEmaxOverpEC50'!$A:$BQ,MATCH(BI$1,'B-LogEmaxOverpEC50'!$A$1:$BQ$1,0),FALSE),"")</f>
        <v>0.4093100277864023</v>
      </c>
      <c r="BJ27" s="41">
        <f>_xlfn.IFNA(VLOOKUP($A27,'B-LogEmaxOverpEC50'!$A:$BQ,MATCH(BJ$1,'B-LogEmaxOverpEC50'!$A$1:$BQ$1,0),FALSE),"")</f>
        <v>1</v>
      </c>
      <c r="BK27" s="41" t="str">
        <f>_xlfn.IFNA(VLOOKUP($A27,'B-LogEmaxOverpEC50'!$A:$BQ,MATCH(BK$1,'B-LogEmaxOverpEC50'!$A$1:$BQ$1,0),FALSE),"")</f>
        <v/>
      </c>
      <c r="BL27" s="41" t="str">
        <f>_xlfn.IFNA(VLOOKUP($A27,'B-LogEmaxOverpEC50'!$A:$BQ,MATCH(BL$1,'B-LogEmaxOverpEC50'!$A$1:$BQ$1,0),FALSE),"")</f>
        <v/>
      </c>
      <c r="BM27" s="47">
        <f>_xlfn.IFNA(VLOOKUP($A27,'I-LogEmaxOverpEC50'!$A:$BQ,MATCH(BM$1,'I-LogEmaxOverpEC50'!$A$1:$BQ$1,0),FALSE),"")</f>
        <v>0.94186627775834597</v>
      </c>
      <c r="BN27" s="47">
        <f>_xlfn.IFNA(VLOOKUP($A27,'I-LogEmaxOverpEC50'!$A:$BQ,MATCH(BN$1,'I-LogEmaxOverpEC50'!$A$1:$BQ$1,0),FALSE),"")</f>
        <v>0.20950457098139133</v>
      </c>
      <c r="BO27" s="47" t="str">
        <f>_xlfn.IFNA(VLOOKUP($A27,'I-LogEmaxOverpEC50'!$A:$BQ,MATCH(BO$1,'I-LogEmaxOverpEC50'!$A$1:$BQ$1,0),FALSE),"")</f>
        <v/>
      </c>
      <c r="BP27" s="47">
        <f>_xlfn.IFNA(VLOOKUP($A27,'I-LogEmaxOverpEC50'!$A:$BQ,MATCH(BP$1,'I-LogEmaxOverpEC50'!$A$1:$BQ$1,0),FALSE),"")</f>
        <v>0</v>
      </c>
      <c r="BQ27" s="47" t="str">
        <f>_xlfn.IFNA(VLOOKUP($A27,'I-LogEmaxOverpEC50'!$A:$BQ,MATCH(BQ$1,'I-LogEmaxOverpEC50'!$A$1:$BQ$1,0),FALSE),"")</f>
        <v/>
      </c>
      <c r="BR27" s="47" t="str">
        <f>_xlfn.IFNA(VLOOKUP($A27,'I-LogEmaxOverpEC50'!$A:$BQ,MATCH(BR$1,'I-LogEmaxOverpEC50'!$A$1:$BQ$1,0),FALSE),"")</f>
        <v/>
      </c>
      <c r="BS27" s="47">
        <f>_xlfn.IFNA(VLOOKUP($A27,'I-LogEmaxOverpEC50'!$A:$BQ,MATCH(BS$1,'I-LogEmaxOverpEC50'!$A$1:$BQ$1,0),FALSE),"")</f>
        <v>0.89781369604211925</v>
      </c>
      <c r="BT27" s="47">
        <f>_xlfn.IFNA(VLOOKUP($A27,'I-LogEmaxOverpEC50'!$A:$BQ,MATCH(BT$1,'I-LogEmaxOverpEC50'!$A$1:$BQ$1,0),FALSE),"")</f>
        <v>0.89781369604211925</v>
      </c>
      <c r="BU27" s="47">
        <f>_xlfn.IFNA(VLOOKUP($A27,'I-LogEmaxOverpEC50'!$A:$BQ,MATCH(BU$1,'I-LogEmaxOverpEC50'!$A$1:$BQ$1,0),FALSE),"")</f>
        <v>1</v>
      </c>
      <c r="BV27" s="47">
        <f>_xlfn.IFNA(VLOOKUP($A27,'I-LogEmaxOverpEC50'!$A:$BQ,MATCH(BV$1,'I-LogEmaxOverpEC50'!$A$1:$BQ$1,0),FALSE),"")</f>
        <v>1.0533599523047981E-2</v>
      </c>
      <c r="BW27" s="47" t="str">
        <f>_xlfn.IFNA(VLOOKUP($A27,'I-LogEmaxOverpEC50'!$A:$BQ,MATCH(BW$1,'I-LogEmaxOverpEC50'!$A$1:$BQ$1,0),FALSE),"")</f>
        <v/>
      </c>
      <c r="BX27" s="47" t="str">
        <f>_xlfn.IFNA(VLOOKUP($A27,'I-LogEmaxOverpEC50'!$A:$BQ,MATCH(BX$1,'I-LogEmaxOverpEC50'!$A$1:$BQ$1,0),FALSE),"")</f>
        <v/>
      </c>
      <c r="BY27" s="105">
        <f>_xlfn.IFNA(VLOOKUP($A27,'B-LogEmaxOverpEC50'!$A:$HP,MATCH(BY$1,'B-LogEmaxOverpEC50'!$A$1:$HP$1,0),FALSE),"")</f>
        <v>6.6776266918883138</v>
      </c>
      <c r="BZ27" s="47">
        <f>_xlfn.IFNA(VLOOKUP($A27,'B-LogEmaxOverpEC50'!$A:$HP,MATCH(BZ$1,'B-LogEmaxOverpEC50'!$A$1:$HP$1,0),FALSE),"")</f>
        <v>6.4463820357937225</v>
      </c>
      <c r="CA27" s="47">
        <f>_xlfn.IFNA(VLOOKUP($A27,'B-LogEmaxOverpEC50'!$A:$HP,MATCH(CA$1,'B-LogEmaxOverpEC50'!$A$1:$HP$1,0),FALSE),"")</f>
        <v>7.7708689198743111</v>
      </c>
      <c r="CB27" s="47" t="str">
        <f>_xlfn.IFNA(VLOOKUP($A27,'B-LogEmaxOverpEC50'!$A:$HP,MATCH(CB$1,'B-LogEmaxOverpEC50'!$A$1:$HP$1,0),FALSE),"")</f>
        <v/>
      </c>
      <c r="CC27" s="47">
        <f>_xlfn.IFNA(VLOOKUP($A27,'I-LogEmaxOverpEC50'!$A:$HP,MATCH(CC$1,'I-LogEmaxOverpEC50'!$A$1:$HP$1,0),FALSE),"")</f>
        <v>8.4026028243688167</v>
      </c>
      <c r="CD27" s="47">
        <f>_xlfn.IFNA(VLOOKUP($A27,'I-LogEmaxOverpEC50'!$A:$HP,MATCH(CD$1,'I-LogEmaxOverpEC50'!$A$1:$HP$1,0),FALSE),"")</f>
        <v>7.0107915527417255</v>
      </c>
      <c r="CE27" s="47">
        <f>_xlfn.IFNA(VLOOKUP($A27,'I-LogEmaxOverpEC50'!$A:$HP,MATCH(CE$1,'I-LogEmaxOverpEC50'!$A$1:$HP$1,0),FALSE),"")</f>
        <v>8.5130826175213752</v>
      </c>
      <c r="CF27" s="47" t="str">
        <f>_xlfn.IFNA(VLOOKUP($A27,'I-LogEmaxOverpEC50'!$A:$HP,MATCH(CF$1,'I-LogEmaxOverpEC50'!$A$1:$HP$1,0),FALSE),"")</f>
        <v/>
      </c>
      <c r="CG27" s="105">
        <f>_xlfn.IFNA(VLOOKUP($A27,'B-LogEmaxOverpEC50'!$A:$HP,MATCH(CG$1,'B-LogEmaxOverpEC50'!$A$1:$HP$1,0),FALSE),"")</f>
        <v>6.6776266918883138</v>
      </c>
      <c r="CH27" s="47">
        <f>_xlfn.IFNA(VLOOKUP($A27,'B-LogEmaxOverpEC50'!$A:$HP,MATCH(CH$1,'B-LogEmaxOverpEC50'!$A$1:$HP$1,0),FALSE),"")</f>
        <v>6.1725846275663727</v>
      </c>
      <c r="CI27" s="47">
        <f>_xlfn.IFNA(VLOOKUP($A27,'B-LogEmaxOverpEC50'!$A:$HP,MATCH(CI$1,'B-LogEmaxOverpEC50'!$A$1:$HP$1,0),FALSE),"")</f>
        <v>7.4534231625460627</v>
      </c>
      <c r="CJ27" s="47" t="str">
        <f>_xlfn.IFNA(VLOOKUP($A27,'B-LogEmaxOverpEC50'!$A:$HP,MATCH(CJ$1,'B-LogEmaxOverpEC50'!$A$1:$HP$1,0),FALSE),"")</f>
        <v/>
      </c>
      <c r="CK27" s="47">
        <f>_xlfn.IFNA(VLOOKUP($A27,'I-LogEmaxOverpEC50'!$A:$HP,MATCH(CK$1,'I-LogEmaxOverpEC50'!$A$1:$HP$1,0),FALSE),"")</f>
        <v>8.4026028243688167</v>
      </c>
      <c r="CL27" s="47">
        <f>_xlfn.IFNA(VLOOKUP($A27,'I-LogEmaxOverpEC50'!$A:$HP,MATCH(CL$1,'I-LogEmaxOverpEC50'!$A$1:$HP$1,0),FALSE),"")</f>
        <v>6.8117158633309849</v>
      </c>
      <c r="CM27" s="47">
        <f>_xlfn.IFNA(VLOOKUP($A27,'I-LogEmaxOverpEC50'!$A:$HP,MATCH(CM$1,'I-LogEmaxOverpEC50'!$A$1:$HP$1,0),FALSE),"")</f>
        <v>7.9458770369273246</v>
      </c>
      <c r="CN27" s="47" t="str">
        <f>_xlfn.IFNA(VLOOKUP($A27,'I-LogEmaxOverpEC50'!$A:$HP,MATCH(CN$1,'I-LogEmaxOverpEC50'!$A$1:$HP$1,0),FALSE),"")</f>
        <v/>
      </c>
      <c r="CO27" s="105">
        <f>_xlfn.IFNA(VLOOKUP($A27,'B-LogEmaxOverpEC50'!$A:$HP,MATCH(CO$1,'B-LogEmaxOverpEC50'!$A$1:$HP$1,0),FALSE),"")</f>
        <v>0.41602856986775538</v>
      </c>
      <c r="CP27" s="47">
        <f>_xlfn.IFNA(VLOOKUP($A27,'B-LogEmaxOverpEC50'!$A:$HP,MATCH(CP$1,'B-LogEmaxOverpEC50'!$A$1:$HP$1,0),FALSE),"")</f>
        <v>0.29250583257030144</v>
      </c>
      <c r="CQ27" s="47">
        <f>_xlfn.IFNA(VLOOKUP($A27,'B-LogEmaxOverpEC50'!$A:$HP,MATCH(CQ$1,'B-LogEmaxOverpEC50'!$A$1:$HP$1,0),FALSE),"")</f>
        <v>1</v>
      </c>
      <c r="CR27" s="47" t="str">
        <f>_xlfn.IFNA(VLOOKUP($A27,'B-LogEmaxOverpEC50'!$A:$HP,MATCH(CR$1,'B-LogEmaxOverpEC50'!$A$1:$HP$1,0),FALSE),"")</f>
        <v/>
      </c>
      <c r="CS27" s="47">
        <f>_xlfn.IFNA(VLOOKUP($A27,'I-LogEmaxOverpEC50'!$A:$HP,MATCH(CS$1,'I-LogEmaxOverpEC50'!$A$1:$HP$1,0),FALSE),"")</f>
        <v>0.94186627775834597</v>
      </c>
      <c r="CT27" s="47">
        <f>_xlfn.IFNA(VLOOKUP($A27,'I-LogEmaxOverpEC50'!$A:$HP,MATCH(CT$1,'I-LogEmaxOverpEC50'!$A$1:$HP$1,0),FALSE),"")</f>
        <v>0.20950457098139133</v>
      </c>
      <c r="CU27" s="47">
        <f>_xlfn.IFNA(VLOOKUP($A27,'I-LogEmaxOverpEC50'!$A:$HP,MATCH(CU$1,'I-LogEmaxOverpEC50'!$A$1:$HP$1,0),FALSE),"")</f>
        <v>1</v>
      </c>
      <c r="CV27" s="47" t="str">
        <f>_xlfn.IFNA(VLOOKUP($A27,'I-LogEmaxOverpEC50'!$A:$HP,MATCH(CV$1,'I-LogEmaxOverpEC50'!$A$1:$HP$1,0),FALSE),"")</f>
        <v/>
      </c>
      <c r="CW27" s="105">
        <f>_xlfn.IFNA(VLOOKUP($A27,'B-LogEmaxOverpEC50'!$A:$HP,MATCH(CW$1,'B-LogEmaxOverpEC50'!$A$1:$HP$1,0),FALSE),"")</f>
        <v>0.41602856986775538</v>
      </c>
      <c r="CX27" s="47">
        <f>_xlfn.IFNA(VLOOKUP($A27,'B-LogEmaxOverpEC50'!$A:$HP,MATCH(CX$1,'B-LogEmaxOverpEC50'!$A$1:$HP$1,0),FALSE),"")</f>
        <v>0.14625291628515072</v>
      </c>
      <c r="CY27" s="47">
        <f>_xlfn.IFNA(VLOOKUP($A27,'B-LogEmaxOverpEC50'!$A:$HP,MATCH(CY$1,'B-LogEmaxOverpEC50'!$A$1:$HP$1,0),FALSE),"")</f>
        <v>0.83043167547790242</v>
      </c>
      <c r="CZ27" s="47" t="str">
        <f>_xlfn.IFNA(VLOOKUP($A27,'B-LogEmaxOverpEC50'!$A:$HP,MATCH(CZ$1,'B-LogEmaxOverpEC50'!$A$1:$HP$1,0),FALSE),"")</f>
        <v/>
      </c>
      <c r="DA27" s="47">
        <f>_xlfn.IFNA(VLOOKUP($A27,'I-LogEmaxOverpEC50'!$A:$HP,MATCH(DA$1,'I-LogEmaxOverpEC50'!$A$1:$HP$1,0),FALSE),"")</f>
        <v>0.94186627775834597</v>
      </c>
      <c r="DB27" s="47">
        <f>_xlfn.IFNA(VLOOKUP($A27,'I-LogEmaxOverpEC50'!$A:$HP,MATCH(DB$1,'I-LogEmaxOverpEC50'!$A$1:$HP$1,0),FALSE),"")</f>
        <v>0.10475228549069567</v>
      </c>
      <c r="DC27" s="47">
        <f>_xlfn.IFNA(VLOOKUP($A27,'I-LogEmaxOverpEC50'!$A:$HP,MATCH(DC$1,'I-LogEmaxOverpEC50'!$A$1:$HP$1,0),FALSE),"")</f>
        <v>0.70154024790182157</v>
      </c>
      <c r="DD27" s="47" t="str">
        <f>_xlfn.IFNA(VLOOKUP($A27,'I-LogEmaxOverpEC50'!$A:$HP,MATCH(DD$1,'I-LogEmaxOverpEC50'!$A$1:$HP$1,0),FALSE),"")</f>
        <v/>
      </c>
      <c r="DE27" s="37"/>
      <c r="DF27" s="37"/>
      <c r="DG27" s="37"/>
      <c r="DH27" s="37"/>
      <c r="DI27" s="37"/>
      <c r="DJ27" s="37"/>
      <c r="DK27" s="37"/>
      <c r="DL27" s="37"/>
      <c r="DM27" s="37"/>
    </row>
    <row r="28" spans="1:117" s="49" customFormat="1" x14ac:dyDescent="0.2">
      <c r="A28" s="29" t="s">
        <v>39</v>
      </c>
      <c r="B28" s="333" t="str">
        <f>VLOOKUP($A28,BI!$A:$Q,MATCH(B$1,BI!$A$1:$Q$1,0),FALSE)</f>
        <v/>
      </c>
      <c r="C28" s="373" t="str">
        <f>VLOOKUP($A28,BI!$A:$Q,MATCH(C$1,BI!$A$1:$Q$1,0),FALSE)</f>
        <v/>
      </c>
      <c r="D28" s="373" t="str">
        <f>VLOOKUP($A28,BI!$A:$Q,MATCH(D$1,BI!$A$1:$Q$1,0),FALSE)</f>
        <v/>
      </c>
      <c r="E28" s="373" t="str">
        <f>VLOOKUP($A28,BI!$A:$Q,MATCH(E$1,BI!$A$1:$Q$1,0),FALSE)</f>
        <v/>
      </c>
      <c r="F28" s="373">
        <f>VLOOKUP($A28,BI!$A:$Q,MATCH(F$1,BI!$A$1:$Q$1,0),FALSE)</f>
        <v>1</v>
      </c>
      <c r="G28" s="373">
        <f>VLOOKUP($A28,BI!$A:$Q,MATCH(G$1,BI!$A$1:$Q$1,0),FALSE)</f>
        <v>1</v>
      </c>
      <c r="H28" s="373">
        <f>VLOOKUP($A28,BI!$A:$Q,MATCH(H$1,BI!$A$1:$Q$1,0),FALSE)</f>
        <v>1</v>
      </c>
      <c r="I28" s="373">
        <f>VLOOKUP($A28,BI!$A:$Q,MATCH(I$1,BI!$A$1:$Q$1,0),FALSE)</f>
        <v>1</v>
      </c>
      <c r="J28" s="373">
        <f>VLOOKUP($A28,BI!$A:$Q,MATCH(J$1,BI!$A$1:$Q$1,0),FALSE)</f>
        <v>1</v>
      </c>
      <c r="K28" s="373">
        <f>VLOOKUP($A28,BI!$A:$Q,MATCH(K$1,BI!$A$1:$Q$1,0),FALSE)</f>
        <v>1</v>
      </c>
      <c r="L28" s="373" t="str">
        <f>VLOOKUP($A28,BI!$A:$Q,MATCH(L$1,BI!$A$1:$Q$1,0),FALSE)</f>
        <v/>
      </c>
      <c r="M28" s="373" t="str">
        <f>VLOOKUP($A28,BI!$A:$Q,MATCH(M$1,BI!$A$1:$Q$1,0),FALSE)</f>
        <v/>
      </c>
      <c r="N28" s="49">
        <f t="shared" si="1"/>
        <v>6</v>
      </c>
      <c r="O28" s="49" t="str">
        <f>VLOOKUP($A28,BI!$A:$Q,MATCH(O$1,BI!$A$1:$Q$1,0),FALSE)</f>
        <v/>
      </c>
      <c r="P28" s="37">
        <f>VLOOKUP($A28,BI!$A:$Q,MATCH(P$1,BI!$A$1:$Q$1,0),FALSE)</f>
        <v>1</v>
      </c>
      <c r="Q28" s="37">
        <f>VLOOKUP($A28,BI!$A:$Q,MATCH(Q$1,BI!$A$1:$Q$1,0),FALSE)</f>
        <v>1</v>
      </c>
      <c r="R28" s="37" t="str">
        <f>VLOOKUP($A28,BI!$A:$Q,MATCH(R$1,BI!$A$1:$Q$1,0),FALSE)</f>
        <v/>
      </c>
      <c r="S28" s="37">
        <f t="shared" si="0"/>
        <v>2</v>
      </c>
      <c r="T28" s="61" cm="1">
        <f t="array" ref="T28">IFERROR(IF(N28&gt;2,RSQ(IF($B28:$M28&lt;&gt;"",AC28:AN28,""),IF($B28:$M28&lt;&gt;"",AO28:AZ28,"")),""),"")</f>
        <v>0.83901996052915873</v>
      </c>
      <c r="U28" s="66" cm="1">
        <f t="array" ref="U28">IFERROR(IF($N28&gt;2,RSQ(IF($B28:$M28&lt;&gt;"",BA28:BL28,""),IF($B28:$M28&lt;&gt;"",BM28:BX28,"")),""),"")</f>
        <v>0.83901996052915917</v>
      </c>
      <c r="V28" s="61" t="str" cm="1">
        <f t="array" ref="V28">IFERROR(IF(AND($S28&gt;2,$N28&gt;2),RSQ(IF($B28:$M28&lt;&gt;"",AC28:AN28,""),IF($B28:$M28&lt;&gt;"",AO28:AZ28,"")),""),"")</f>
        <v/>
      </c>
      <c r="W28" s="61" t="str" cm="1">
        <f t="array" ref="W28">IFERROR(IF(COUNT(C28:G28)&gt;2,RSQ(IF($C28:$G28&lt;&gt;"",AD28:AH28,""),IF($C28:$G28&lt;&gt;"",AP28:AT28,"")),""),"")</f>
        <v/>
      </c>
      <c r="X28" s="61" cm="1">
        <f t="array" ref="X28">IFERROR(IF(COUNT(H28:K28)&gt;2,RSQ(IF($H28:$K28&lt;&gt;"",AI28:AL28,""),IF($H28:$K28&lt;&gt;"",AU28:AX28,"")),""),"")</f>
        <v>0.88670540106332785</v>
      </c>
      <c r="Y28" s="61" t="str" cm="1">
        <f t="array" ref="Y28">IFERROR(IF($S28&gt;2,RSQ(IF($O28:$R28&lt;&gt;"",BY28:CB28,""),IF($O28:$R28&lt;&gt;"",CC28:CF28,"")),""),"")</f>
        <v/>
      </c>
      <c r="Z28" s="51" t="str" cm="1">
        <f t="array" ref="Z28">IFERROR(IF($S28&gt;2,RSQ(IF($O28:$R28&lt;&gt;"",CG28:CJ28,""),IF($O28:$R28&lt;&gt;"",CK28:CN28,"")),""),"")</f>
        <v/>
      </c>
      <c r="AA28" s="51" t="str" cm="1">
        <f t="array" ref="AA28">IFERROR(IF($S28&gt;2,RSQ(IF($O28:$R28&lt;&gt;"",CO28:CR28,""),IF($O28:$R28&lt;&gt;"",CS28:CV28,"")),""),"")</f>
        <v/>
      </c>
      <c r="AB28" s="186" t="str" cm="1">
        <f t="array" ref="AB28">IFERROR(IF($S28&gt;2,RSQ(IF($O28:$R28&lt;&gt;"",CW28:CZ28,""),IF($O28:$R28&lt;&gt;"",DA28:DD28,"")),""),"")</f>
        <v/>
      </c>
      <c r="AC28" s="44" t="str">
        <f>_xlfn.IFNA(VLOOKUP($A28,'B-LogEmaxOverpEC50'!$A:$BQ,MATCH(AC$1,'B-LogEmaxOverpEC50'!$A$1:$BQ$1,0),FALSE),"")</f>
        <v/>
      </c>
      <c r="AD28" s="46" t="str">
        <f>_xlfn.IFNA(VLOOKUP($A28,'B-LogEmaxOverpEC50'!$A:$BQ,MATCH(AD$1,'B-LogEmaxOverpEC50'!$A$1:$BQ$1,0),FALSE),"")</f>
        <v/>
      </c>
      <c r="AE28" s="46" t="str">
        <f>_xlfn.IFNA(VLOOKUP($A28,'B-LogEmaxOverpEC50'!$A:$BQ,MATCH(AE$1,'B-LogEmaxOverpEC50'!$A$1:$BQ$1,0),FALSE),"")</f>
        <v/>
      </c>
      <c r="AF28" s="46" t="str">
        <f>_xlfn.IFNA(VLOOKUP($A28,'B-LogEmaxOverpEC50'!$A:$BQ,MATCH(AF$1,'B-LogEmaxOverpEC50'!$A$1:$BQ$1,0),FALSE),"")</f>
        <v/>
      </c>
      <c r="AG28" s="46">
        <f>_xlfn.IFNA(VLOOKUP($A28,'B-LogEmaxOverpEC50'!$A:$BQ,MATCH(AG$1,'B-LogEmaxOverpEC50'!$A$1:$BQ$1,0),FALSE),"")</f>
        <v>6.9123136994299523</v>
      </c>
      <c r="AH28" s="46">
        <f>_xlfn.IFNA(VLOOKUP($A28,'B-LogEmaxOverpEC50'!$A:$BQ,MATCH(AH$1,'B-LogEmaxOverpEC50'!$A$1:$BQ$1,0),FALSE),"")</f>
        <v>8.1366612591874041</v>
      </c>
      <c r="AI28" s="45">
        <f>_xlfn.IFNA(VLOOKUP($A28,'B-LogEmaxOverpEC50'!$A:$BQ,MATCH(AI$1,'B-LogEmaxOverpEC50'!$A$1:$BQ$1,0),FALSE),"")</f>
        <v>7.9728902760383225</v>
      </c>
      <c r="AJ28" s="45">
        <f>_xlfn.IFNA(VLOOKUP($A28,'B-LogEmaxOverpEC50'!$A:$BQ,MATCH(AJ$1,'B-LogEmaxOverpEC50'!$A$1:$BQ$1,0),FALSE),"")</f>
        <v>7.8674921754159266</v>
      </c>
      <c r="AK28" s="45">
        <f>_xlfn.IFNA(VLOOKUP($A28,'B-LogEmaxOverpEC50'!$A:$BQ,MATCH(AK$1,'B-LogEmaxOverpEC50'!$A$1:$BQ$1,0),FALSE),"")</f>
        <v>7.600857986812291</v>
      </c>
      <c r="AL28" s="46">
        <f>_xlfn.IFNA(VLOOKUP($A28,'B-LogEmaxOverpEC50'!$A:$BQ,MATCH(AL$1,'B-LogEmaxOverpEC50'!$A$1:$BQ$1,0),FALSE),"")</f>
        <v>6.9899797237185837</v>
      </c>
      <c r="AM28" s="45" t="str">
        <f>_xlfn.IFNA(VLOOKUP($A28,'B-LogEmaxOverpEC50'!$A:$BQ,MATCH(AM$1,'B-LogEmaxOverpEC50'!$A$1:$BQ$1,0),FALSE),"")</f>
        <v/>
      </c>
      <c r="AN28" s="45" t="str">
        <f>_xlfn.IFNA(VLOOKUP($A28,'B-LogEmaxOverpEC50'!$A:$BQ,MATCH(AN$1,'B-LogEmaxOverpEC50'!$A$1:$BQ$1,0),FALSE),"")</f>
        <v/>
      </c>
      <c r="AO28" s="47" t="str">
        <f>_xlfn.IFNA(VLOOKUP($A28,'I-LogEmaxOverpEC50'!$A:$BQ,MATCH(AO$1,'I-LogEmaxOverpEC50'!$A$1:$BQ$1,0),FALSE),"")</f>
        <v/>
      </c>
      <c r="AP28" s="47" t="str">
        <f>_xlfn.IFNA(VLOOKUP($A28,'I-LogEmaxOverpEC50'!$A:$BQ,MATCH(AP$1,'I-LogEmaxOverpEC50'!$A$1:$BQ$1,0),FALSE),"")</f>
        <v/>
      </c>
      <c r="AQ28" s="47" t="str">
        <f>_xlfn.IFNA(VLOOKUP($A28,'I-LogEmaxOverpEC50'!$A:$BQ,MATCH(AQ$1,'I-LogEmaxOverpEC50'!$A$1:$BQ$1,0),FALSE),"")</f>
        <v/>
      </c>
      <c r="AR28" s="47" t="str">
        <f>_xlfn.IFNA(VLOOKUP($A28,'I-LogEmaxOverpEC50'!$A:$BQ,MATCH(AR$1,'I-LogEmaxOverpEC50'!$A$1:$BQ$1,0),FALSE),"")</f>
        <v/>
      </c>
      <c r="AS28" s="47">
        <f>_xlfn.IFNA(VLOOKUP($A28,'I-LogEmaxOverpEC50'!$A:$BQ,MATCH(AS$1,'I-LogEmaxOverpEC50'!$A$1:$BQ$1,0),FALSE),"")</f>
        <v>6.8229577205849621</v>
      </c>
      <c r="AT28" s="47">
        <f>_xlfn.IFNA(VLOOKUP($A28,'I-LogEmaxOverpEC50'!$A:$BQ,MATCH(AT$1,'I-LogEmaxOverpEC50'!$A$1:$BQ$1,0),FALSE),"")</f>
        <v>7.9056025900889617</v>
      </c>
      <c r="AU28" s="47">
        <f>_xlfn.IFNA(VLOOKUP($A28,'I-LogEmaxOverpEC50'!$A:$BQ,MATCH(AU$1,'I-LogEmaxOverpEC50'!$A$1:$BQ$1,0),FALSE),"")</f>
        <v>7.9591364448493334</v>
      </c>
      <c r="AV28" s="47">
        <f>_xlfn.IFNA(VLOOKUP($A28,'I-LogEmaxOverpEC50'!$A:$BQ,MATCH(AV$1,'I-LogEmaxOverpEC50'!$A$1:$BQ$1,0),FALSE),"")</f>
        <v>7.9591364448493334</v>
      </c>
      <c r="AW28" s="47">
        <f>_xlfn.IFNA(VLOOKUP($A28,'I-LogEmaxOverpEC50'!$A:$BQ,MATCH(AW$1,'I-LogEmaxOverpEC50'!$A$1:$BQ$1,0),FALSE),"")</f>
        <v>7.9260979782459868</v>
      </c>
      <c r="AX28" s="47">
        <f>_xlfn.IFNA(VLOOKUP($A28,'I-LogEmaxOverpEC50'!$A:$BQ,MATCH(AX$1,'I-LogEmaxOverpEC50'!$A$1:$BQ$1,0),FALSE),"")</f>
        <v>6.4507766662316151</v>
      </c>
      <c r="AY28" s="47" t="str">
        <f>_xlfn.IFNA(VLOOKUP($A28,'I-LogEmaxOverpEC50'!$A:$BQ,MATCH(AY$1,'I-LogEmaxOverpEC50'!$A$1:$BQ$1,0),FALSE),"")</f>
        <v/>
      </c>
      <c r="AZ28" s="47" t="str">
        <f>_xlfn.IFNA(VLOOKUP($A28,'I-LogEmaxOverpEC50'!$A:$BQ,MATCH(AZ$1,'I-LogEmaxOverpEC50'!$A$1:$BQ$1,0),FALSE),"")</f>
        <v/>
      </c>
      <c r="BA28" s="44" t="str">
        <f>_xlfn.IFNA(VLOOKUP($A28,'B-LogEmaxOverpEC50'!$A:$BQ,MATCH(BA$1,'B-LogEmaxOverpEC50'!$A$1:$BQ$1,0),FALSE),"")</f>
        <v/>
      </c>
      <c r="BB28" s="41" t="str">
        <f>_xlfn.IFNA(VLOOKUP($A28,'B-LogEmaxOverpEC50'!$A:$BQ,MATCH(BB$1,'B-LogEmaxOverpEC50'!$A$1:$BQ$1,0),FALSE),"")</f>
        <v/>
      </c>
      <c r="BC28" s="41" t="str">
        <f>_xlfn.IFNA(VLOOKUP($A28,'B-LogEmaxOverpEC50'!$A:$BQ,MATCH(BC$1,'B-LogEmaxOverpEC50'!$A$1:$BQ$1,0),FALSE),"")</f>
        <v/>
      </c>
      <c r="BD28" s="41" t="str">
        <f>_xlfn.IFNA(VLOOKUP($A28,'B-LogEmaxOverpEC50'!$A:$BQ,MATCH(BD$1,'B-LogEmaxOverpEC50'!$A$1:$BQ$1,0),FALSE),"")</f>
        <v/>
      </c>
      <c r="BE28" s="41">
        <f>_xlfn.IFNA(VLOOKUP($A28,'B-LogEmaxOverpEC50'!$A:$BQ,MATCH(BE$1,'B-LogEmaxOverpEC50'!$A$1:$BQ$1,0),FALSE),"")</f>
        <v>0</v>
      </c>
      <c r="BF28" s="41">
        <f>_xlfn.IFNA(VLOOKUP($A28,'B-LogEmaxOverpEC50'!$A:$BQ,MATCH(BF$1,'B-LogEmaxOverpEC50'!$A$1:$BQ$1,0),FALSE),"")</f>
        <v>1</v>
      </c>
      <c r="BG28" s="41">
        <f>_xlfn.IFNA(VLOOKUP($A28,'B-LogEmaxOverpEC50'!$A:$BQ,MATCH(BG$1,'B-LogEmaxOverpEC50'!$A$1:$BQ$1,0),FALSE),"")</f>
        <v>0.8662381593821894</v>
      </c>
      <c r="BH28" s="41">
        <f>_xlfn.IFNA(VLOOKUP($A28,'B-LogEmaxOverpEC50'!$A:$BQ,MATCH(BH$1,'B-LogEmaxOverpEC50'!$A$1:$BQ$1,0),FALSE),"")</f>
        <v>0.78015304426726595</v>
      </c>
      <c r="BI28" s="41">
        <f>_xlfn.IFNA(VLOOKUP($A28,'B-LogEmaxOverpEC50'!$A:$BQ,MATCH(BI$1,'B-LogEmaxOverpEC50'!$A$1:$BQ$1,0),FALSE),"")</f>
        <v>0.56237649341886387</v>
      </c>
      <c r="BJ28" s="41">
        <f>_xlfn.IFNA(VLOOKUP($A28,'B-LogEmaxOverpEC50'!$A:$BQ,MATCH(BJ$1,'B-LogEmaxOverpEC50'!$A$1:$BQ$1,0),FALSE),"")</f>
        <v>6.3434621704981625E-2</v>
      </c>
      <c r="BK28" s="41" t="str">
        <f>_xlfn.IFNA(VLOOKUP($A28,'B-LogEmaxOverpEC50'!$A:$BQ,MATCH(BK$1,'B-LogEmaxOverpEC50'!$A$1:$BQ$1,0),FALSE),"")</f>
        <v/>
      </c>
      <c r="BL28" s="41" t="str">
        <f>_xlfn.IFNA(VLOOKUP($A28,'B-LogEmaxOverpEC50'!$A:$BQ,MATCH(BL$1,'B-LogEmaxOverpEC50'!$A$1:$BQ$1,0),FALSE),"")</f>
        <v/>
      </c>
      <c r="BM28" s="47" t="str">
        <f>_xlfn.IFNA(VLOOKUP($A28,'I-LogEmaxOverpEC50'!$A:$BQ,MATCH(BM$1,'I-LogEmaxOverpEC50'!$A$1:$BQ$1,0),FALSE),"")</f>
        <v/>
      </c>
      <c r="BN28" s="47" t="str">
        <f>_xlfn.IFNA(VLOOKUP($A28,'I-LogEmaxOverpEC50'!$A:$BQ,MATCH(BN$1,'I-LogEmaxOverpEC50'!$A$1:$BQ$1,0),FALSE),"")</f>
        <v/>
      </c>
      <c r="BO28" s="47" t="str">
        <f>_xlfn.IFNA(VLOOKUP($A28,'I-LogEmaxOverpEC50'!$A:$BQ,MATCH(BO$1,'I-LogEmaxOverpEC50'!$A$1:$BQ$1,0),FALSE),"")</f>
        <v/>
      </c>
      <c r="BP28" s="47" t="str">
        <f>_xlfn.IFNA(VLOOKUP($A28,'I-LogEmaxOverpEC50'!$A:$BQ,MATCH(BP$1,'I-LogEmaxOverpEC50'!$A$1:$BQ$1,0),FALSE),"")</f>
        <v/>
      </c>
      <c r="BQ28" s="47">
        <f>_xlfn.IFNA(VLOOKUP($A28,'I-LogEmaxOverpEC50'!$A:$BQ,MATCH(BQ$1,'I-LogEmaxOverpEC50'!$A$1:$BQ$1,0),FALSE),"")</f>
        <v>0.24674554415288033</v>
      </c>
      <c r="BR28" s="47">
        <f>_xlfn.IFNA(VLOOKUP($A28,'I-LogEmaxOverpEC50'!$A:$BQ,MATCH(BR$1,'I-LogEmaxOverpEC50'!$A$1:$BQ$1,0),FALSE),"")</f>
        <v>0.96450856385906103</v>
      </c>
      <c r="BS28" s="47">
        <f>_xlfn.IFNA(VLOOKUP($A28,'I-LogEmaxOverpEC50'!$A:$BQ,MATCH(BS$1,'I-LogEmaxOverpEC50'!$A$1:$BQ$1,0),FALSE),"")</f>
        <v>1</v>
      </c>
      <c r="BT28" s="47">
        <f>_xlfn.IFNA(VLOOKUP($A28,'I-LogEmaxOverpEC50'!$A:$BQ,MATCH(BT$1,'I-LogEmaxOverpEC50'!$A$1:$BQ$1,0),FALSE),"")</f>
        <v>1</v>
      </c>
      <c r="BU28" s="47">
        <f>_xlfn.IFNA(VLOOKUP($A28,'I-LogEmaxOverpEC50'!$A:$BQ,MATCH(BU$1,'I-LogEmaxOverpEC50'!$A$1:$BQ$1,0),FALSE),"")</f>
        <v>0.97809642827149401</v>
      </c>
      <c r="BV28" s="47">
        <f>_xlfn.IFNA(VLOOKUP($A28,'I-LogEmaxOverpEC50'!$A:$BQ,MATCH(BV$1,'I-LogEmaxOverpEC50'!$A$1:$BQ$1,0),FALSE),"")</f>
        <v>0</v>
      </c>
      <c r="BW28" s="47" t="str">
        <f>_xlfn.IFNA(VLOOKUP($A28,'I-LogEmaxOverpEC50'!$A:$BQ,MATCH(BW$1,'I-LogEmaxOverpEC50'!$A$1:$BQ$1,0),FALSE),"")</f>
        <v/>
      </c>
      <c r="BX28" s="47" t="str">
        <f>_xlfn.IFNA(VLOOKUP($A28,'I-LogEmaxOverpEC50'!$A:$BQ,MATCH(BX$1,'I-LogEmaxOverpEC50'!$A$1:$BQ$1,0),FALSE),"")</f>
        <v/>
      </c>
      <c r="BY28" s="105" t="str">
        <f>_xlfn.IFNA(VLOOKUP($A28,'B-LogEmaxOverpEC50'!$A:$HP,MATCH(BY$1,'B-LogEmaxOverpEC50'!$A$1:$HP$1,0),FALSE),"")</f>
        <v/>
      </c>
      <c r="BZ28" s="47">
        <f>_xlfn.IFNA(VLOOKUP($A28,'B-LogEmaxOverpEC50'!$A:$HP,MATCH(BZ$1,'B-LogEmaxOverpEC50'!$A$1:$HP$1,0),FALSE),"")</f>
        <v>8.1366612591874041</v>
      </c>
      <c r="CA28" s="47">
        <f>_xlfn.IFNA(VLOOKUP($A28,'B-LogEmaxOverpEC50'!$A:$HP,MATCH(CA$1,'B-LogEmaxOverpEC50'!$A$1:$HP$1,0),FALSE),"")</f>
        <v>7.9728902760383225</v>
      </c>
      <c r="CB28" s="47" t="str">
        <f>_xlfn.IFNA(VLOOKUP($A28,'B-LogEmaxOverpEC50'!$A:$HP,MATCH(CB$1,'B-LogEmaxOverpEC50'!$A$1:$HP$1,0),FALSE),"")</f>
        <v/>
      </c>
      <c r="CC28" s="47" t="str">
        <f>_xlfn.IFNA(VLOOKUP($A28,'I-LogEmaxOverpEC50'!$A:$HP,MATCH(CC$1,'I-LogEmaxOverpEC50'!$A$1:$HP$1,0),FALSE),"")</f>
        <v/>
      </c>
      <c r="CD28" s="47">
        <f>_xlfn.IFNA(VLOOKUP($A28,'I-LogEmaxOverpEC50'!$A:$HP,MATCH(CD$1,'I-LogEmaxOverpEC50'!$A$1:$HP$1,0),FALSE),"")</f>
        <v>7.9056025900889617</v>
      </c>
      <c r="CE28" s="47">
        <f>_xlfn.IFNA(VLOOKUP($A28,'I-LogEmaxOverpEC50'!$A:$HP,MATCH(CE$1,'I-LogEmaxOverpEC50'!$A$1:$HP$1,0),FALSE),"")</f>
        <v>7.9591364448493334</v>
      </c>
      <c r="CF28" s="47" t="str">
        <f>_xlfn.IFNA(VLOOKUP($A28,'I-LogEmaxOverpEC50'!$A:$HP,MATCH(CF$1,'I-LogEmaxOverpEC50'!$A$1:$HP$1,0),FALSE),"")</f>
        <v/>
      </c>
      <c r="CG28" s="105" t="str">
        <f>_xlfn.IFNA(VLOOKUP($A28,'B-LogEmaxOverpEC50'!$A:$HP,MATCH(CG$1,'B-LogEmaxOverpEC50'!$A$1:$HP$1,0),FALSE),"")</f>
        <v/>
      </c>
      <c r="CH28" s="47">
        <f>_xlfn.IFNA(VLOOKUP($A28,'B-LogEmaxOverpEC50'!$A:$HP,MATCH(CH$1,'B-LogEmaxOverpEC50'!$A$1:$HP$1,0),FALSE),"")</f>
        <v>7.5244874793086787</v>
      </c>
      <c r="CI28" s="47">
        <f>_xlfn.IFNA(VLOOKUP($A28,'B-LogEmaxOverpEC50'!$A:$HP,MATCH(CI$1,'B-LogEmaxOverpEC50'!$A$1:$HP$1,0),FALSE),"")</f>
        <v>7.6078050404962809</v>
      </c>
      <c r="CJ28" s="47" t="str">
        <f>_xlfn.IFNA(VLOOKUP($A28,'B-LogEmaxOverpEC50'!$A:$HP,MATCH(CJ$1,'B-LogEmaxOverpEC50'!$A$1:$HP$1,0),FALSE),"")</f>
        <v/>
      </c>
      <c r="CK28" s="47" t="str">
        <f>_xlfn.IFNA(VLOOKUP($A28,'I-LogEmaxOverpEC50'!$A:$HP,MATCH(CK$1,'I-LogEmaxOverpEC50'!$A$1:$HP$1,0),FALSE),"")</f>
        <v/>
      </c>
      <c r="CL28" s="47">
        <f>_xlfn.IFNA(VLOOKUP($A28,'I-LogEmaxOverpEC50'!$A:$HP,MATCH(CL$1,'I-LogEmaxOverpEC50'!$A$1:$HP$1,0),FALSE),"")</f>
        <v>7.3642801553369619</v>
      </c>
      <c r="CM28" s="47">
        <f>_xlfn.IFNA(VLOOKUP($A28,'I-LogEmaxOverpEC50'!$A:$HP,MATCH(CM$1,'I-LogEmaxOverpEC50'!$A$1:$HP$1,0),FALSE),"")</f>
        <v>7.5737868835440674</v>
      </c>
      <c r="CN28" s="47" t="str">
        <f>_xlfn.IFNA(VLOOKUP($A28,'I-LogEmaxOverpEC50'!$A:$HP,MATCH(CN$1,'I-LogEmaxOverpEC50'!$A$1:$HP$1,0),FALSE),"")</f>
        <v/>
      </c>
      <c r="CO28" s="105" t="str">
        <f>_xlfn.IFNA(VLOOKUP($A28,'B-LogEmaxOverpEC50'!$A:$HP,MATCH(CO$1,'B-LogEmaxOverpEC50'!$A$1:$HP$1,0),FALSE),"")</f>
        <v/>
      </c>
      <c r="CP28" s="47">
        <f>_xlfn.IFNA(VLOOKUP($A28,'B-LogEmaxOverpEC50'!$A:$HP,MATCH(CP$1,'B-LogEmaxOverpEC50'!$A$1:$HP$1,0),FALSE),"")</f>
        <v>1</v>
      </c>
      <c r="CQ28" s="47">
        <f>_xlfn.IFNA(VLOOKUP($A28,'B-LogEmaxOverpEC50'!$A:$HP,MATCH(CQ$1,'B-LogEmaxOverpEC50'!$A$1:$HP$1,0),FALSE),"")</f>
        <v>0.8662381593821894</v>
      </c>
      <c r="CR28" s="47" t="str">
        <f>_xlfn.IFNA(VLOOKUP($A28,'B-LogEmaxOverpEC50'!$A:$HP,MATCH(CR$1,'B-LogEmaxOverpEC50'!$A$1:$HP$1,0),FALSE),"")</f>
        <v/>
      </c>
      <c r="CS28" s="47" t="str">
        <f>_xlfn.IFNA(VLOOKUP($A28,'I-LogEmaxOverpEC50'!$A:$HP,MATCH(CS$1,'I-LogEmaxOverpEC50'!$A$1:$HP$1,0),FALSE),"")</f>
        <v/>
      </c>
      <c r="CT28" s="47">
        <f>_xlfn.IFNA(VLOOKUP($A28,'I-LogEmaxOverpEC50'!$A:$HP,MATCH(CT$1,'I-LogEmaxOverpEC50'!$A$1:$HP$1,0),FALSE),"")</f>
        <v>0.96450856385906103</v>
      </c>
      <c r="CU28" s="47">
        <f>_xlfn.IFNA(VLOOKUP($A28,'I-LogEmaxOverpEC50'!$A:$HP,MATCH(CU$1,'I-LogEmaxOverpEC50'!$A$1:$HP$1,0),FALSE),"")</f>
        <v>1</v>
      </c>
      <c r="CV28" s="47" t="str">
        <f>_xlfn.IFNA(VLOOKUP($A28,'I-LogEmaxOverpEC50'!$A:$HP,MATCH(CV$1,'I-LogEmaxOverpEC50'!$A$1:$HP$1,0),FALSE),"")</f>
        <v/>
      </c>
      <c r="CW28" s="105" t="str">
        <f>_xlfn.IFNA(VLOOKUP($A28,'B-LogEmaxOverpEC50'!$A:$HP,MATCH(CW$1,'B-LogEmaxOverpEC50'!$A$1:$HP$1,0),FALSE),"")</f>
        <v/>
      </c>
      <c r="CX28" s="47">
        <f>_xlfn.IFNA(VLOOKUP($A28,'B-LogEmaxOverpEC50'!$A:$HP,MATCH(CX$1,'B-LogEmaxOverpEC50'!$A$1:$HP$1,0),FALSE),"")</f>
        <v>0.5</v>
      </c>
      <c r="CY28" s="47">
        <f>_xlfn.IFNA(VLOOKUP($A28,'B-LogEmaxOverpEC50'!$A:$HP,MATCH(CY$1,'B-LogEmaxOverpEC50'!$A$1:$HP$1,0),FALSE),"")</f>
        <v>0.56805057969332529</v>
      </c>
      <c r="CZ28" s="47" t="str">
        <f>_xlfn.IFNA(VLOOKUP($A28,'B-LogEmaxOverpEC50'!$A:$HP,MATCH(CZ$1,'B-LogEmaxOverpEC50'!$A$1:$HP$1,0),FALSE),"")</f>
        <v/>
      </c>
      <c r="DA28" s="47" t="str">
        <f>_xlfn.IFNA(VLOOKUP($A28,'I-LogEmaxOverpEC50'!$A:$HP,MATCH(DA$1,'I-LogEmaxOverpEC50'!$A$1:$HP$1,0),FALSE),"")</f>
        <v/>
      </c>
      <c r="DB28" s="47">
        <f>_xlfn.IFNA(VLOOKUP($A28,'I-LogEmaxOverpEC50'!$A:$HP,MATCH(DB$1,'I-LogEmaxOverpEC50'!$A$1:$HP$1,0),FALSE),"")</f>
        <v>0.60562705400597072</v>
      </c>
      <c r="DC28" s="47">
        <f>_xlfn.IFNA(VLOOKUP($A28,'I-LogEmaxOverpEC50'!$A:$HP,MATCH(DC$1,'I-LogEmaxOverpEC50'!$A$1:$HP$1,0),FALSE),"")</f>
        <v>0.74452410706787353</v>
      </c>
      <c r="DD28" s="47" t="str">
        <f>_xlfn.IFNA(VLOOKUP($A28,'I-LogEmaxOverpEC50'!$A:$HP,MATCH(DD$1,'I-LogEmaxOverpEC50'!$A$1:$HP$1,0),FALSE),"")</f>
        <v/>
      </c>
      <c r="DE28" s="37"/>
      <c r="DF28" s="37"/>
      <c r="DG28" s="37"/>
      <c r="DH28" s="37"/>
      <c r="DI28" s="37"/>
      <c r="DJ28" s="37"/>
      <c r="DK28" s="37"/>
      <c r="DL28" s="37"/>
      <c r="DM28" s="37"/>
    </row>
    <row r="29" spans="1:117" s="49" customFormat="1" x14ac:dyDescent="0.2">
      <c r="A29" s="29" t="s">
        <v>182</v>
      </c>
      <c r="B29" s="333" t="str">
        <f>VLOOKUP($A29,BI!$A:$Q,MATCH(B$1,BI!$A$1:$Q$1,0),FALSE)</f>
        <v/>
      </c>
      <c r="C29" s="373">
        <f>VLOOKUP($A29,BI!$A:$Q,MATCH(C$1,BI!$A$1:$Q$1,0),FALSE)</f>
        <v>1</v>
      </c>
      <c r="D29" s="373">
        <f>VLOOKUP($A29,BI!$A:$Q,MATCH(D$1,BI!$A$1:$Q$1,0),FALSE)</f>
        <v>1</v>
      </c>
      <c r="E29" s="373">
        <f>VLOOKUP($A29,BI!$A:$Q,MATCH(E$1,BI!$A$1:$Q$1,0),FALSE)</f>
        <v>1</v>
      </c>
      <c r="F29" s="373">
        <f>VLOOKUP($A29,BI!$A:$Q,MATCH(F$1,BI!$A$1:$Q$1,0),FALSE)</f>
        <v>1</v>
      </c>
      <c r="G29" s="373">
        <f>VLOOKUP($A29,BI!$A:$Q,MATCH(G$1,BI!$A$1:$Q$1,0),FALSE)</f>
        <v>1</v>
      </c>
      <c r="H29" s="373" t="str">
        <f>VLOOKUP($A29,BI!$A:$Q,MATCH(H$1,BI!$A$1:$Q$1,0),FALSE)</f>
        <v/>
      </c>
      <c r="I29" s="373" t="str">
        <f>VLOOKUP($A29,BI!$A:$Q,MATCH(I$1,BI!$A$1:$Q$1,0),FALSE)</f>
        <v/>
      </c>
      <c r="J29" s="373">
        <f>VLOOKUP($A29,BI!$A:$Q,MATCH(J$1,BI!$A$1:$Q$1,0),FALSE)</f>
        <v>1</v>
      </c>
      <c r="K29" s="373">
        <f>VLOOKUP($A29,BI!$A:$Q,MATCH(K$1,BI!$A$1:$Q$1,0),FALSE)</f>
        <v>1</v>
      </c>
      <c r="L29" s="373" t="str">
        <f>VLOOKUP($A29,BI!$A:$Q,MATCH(L$1,BI!$A$1:$Q$1,0),FALSE)</f>
        <v/>
      </c>
      <c r="M29" s="373" t="str">
        <f>VLOOKUP($A29,BI!$A:$Q,MATCH(M$1,BI!$A$1:$Q$1,0),FALSE)</f>
        <v/>
      </c>
      <c r="N29" s="49">
        <f t="shared" si="1"/>
        <v>7</v>
      </c>
      <c r="O29" s="49" t="str">
        <f>VLOOKUP($A29,BI!$A:$Q,MATCH(O$1,BI!$A$1:$Q$1,0),FALSE)</f>
        <v/>
      </c>
      <c r="P29" s="37">
        <f>VLOOKUP($A29,BI!$A:$Q,MATCH(P$1,BI!$A$1:$Q$1,0),FALSE)</f>
        <v>1</v>
      </c>
      <c r="Q29" s="37">
        <f>VLOOKUP($A29,BI!$A:$Q,MATCH(Q$1,BI!$A$1:$Q$1,0),FALSE)</f>
        <v>1</v>
      </c>
      <c r="R29" s="37" t="str">
        <f>VLOOKUP($A29,BI!$A:$Q,MATCH(R$1,BI!$A$1:$Q$1,0),FALSE)</f>
        <v/>
      </c>
      <c r="S29" s="37">
        <f t="shared" si="0"/>
        <v>2</v>
      </c>
      <c r="T29" s="61" cm="1">
        <f t="array" ref="T29">IFERROR(IF(N29&gt;2,RSQ(IF($B29:$M29&lt;&gt;"",AC29:AN29,""),IF($B29:$M29&lt;&gt;"",AO29:AZ29,"")),""),"")</f>
        <v>2.0805353676767151E-2</v>
      </c>
      <c r="U29" s="66" cm="1">
        <f t="array" ref="U29">IFERROR(IF($N29&gt;2,RSQ(IF($B29:$M29&lt;&gt;"",BA29:BL29,""),IF($B29:$M29&lt;&gt;"",BM29:BX29,"")),""),"")</f>
        <v>2.0805353676767138E-2</v>
      </c>
      <c r="V29" s="61" t="str" cm="1">
        <f t="array" ref="V29">IFERROR(IF(AND($S29&gt;2,$N29&gt;2),RSQ(IF($B29:$M29&lt;&gt;"",AC29:AN29,""),IF($B29:$M29&lt;&gt;"",AO29:AZ29,"")),""),"")</f>
        <v/>
      </c>
      <c r="W29" s="61" cm="1">
        <f t="array" ref="W29">IFERROR(IF(COUNT(C29:G29)&gt;2,RSQ(IF($C29:$G29&lt;&gt;"",AD29:AH29,""),IF($C29:$G29&lt;&gt;"",AP29:AT29,"")),""),"")</f>
        <v>0.55003607584460057</v>
      </c>
      <c r="X29" s="61" t="str" cm="1">
        <f t="array" ref="X29">IFERROR(IF(COUNT(H29:K29)&gt;2,RSQ(IF($H29:$K29&lt;&gt;"",AI29:AL29,""),IF($H29:$K29&lt;&gt;"",AU29:AX29,"")),""),"")</f>
        <v/>
      </c>
      <c r="Y29" s="61" t="str" cm="1">
        <f t="array" ref="Y29">IFERROR(IF($S29&gt;2,RSQ(IF($O29:$R29&lt;&gt;"",BY29:CB29,""),IF($O29:$R29&lt;&gt;"",CC29:CF29,"")),""),"")</f>
        <v/>
      </c>
      <c r="Z29" s="51" t="str" cm="1">
        <f t="array" ref="Z29">IFERROR(IF($S29&gt;2,RSQ(IF($O29:$R29&lt;&gt;"",CG29:CJ29,""),IF($O29:$R29&lt;&gt;"",CK29:CN29,"")),""),"")</f>
        <v/>
      </c>
      <c r="AA29" s="51" t="str" cm="1">
        <f t="array" ref="AA29">IFERROR(IF($S29&gt;2,RSQ(IF($O29:$R29&lt;&gt;"",CO29:CR29,""),IF($O29:$R29&lt;&gt;"",CS29:CV29,"")),""),"")</f>
        <v/>
      </c>
      <c r="AB29" s="186" t="str" cm="1">
        <f t="array" ref="AB29">IFERROR(IF($S29&gt;2,RSQ(IF($O29:$R29&lt;&gt;"",CW29:CZ29,""),IF($O29:$R29&lt;&gt;"",DA29:DD29,"")),""),"")</f>
        <v/>
      </c>
      <c r="AC29" s="44" t="str">
        <f>_xlfn.IFNA(VLOOKUP($A29,'B-LogEmaxOverpEC50'!$A:$BQ,MATCH(AC$1,'B-LogEmaxOverpEC50'!$A$1:$BQ$1,0),FALSE),"")</f>
        <v/>
      </c>
      <c r="AD29" s="46">
        <f>_xlfn.IFNA(VLOOKUP($A29,'B-LogEmaxOverpEC50'!$A:$BQ,MATCH(AD$1,'B-LogEmaxOverpEC50'!$A$1:$BQ$1,0),FALSE),"")</f>
        <v>10.189330319966071</v>
      </c>
      <c r="AE29" s="46">
        <f>_xlfn.IFNA(VLOOKUP($A29,'B-LogEmaxOverpEC50'!$A:$BQ,MATCH(AE$1,'B-LogEmaxOverpEC50'!$A$1:$BQ$1,0),FALSE),"")</f>
        <v>10.137411768804489</v>
      </c>
      <c r="AF29" s="46">
        <f>_xlfn.IFNA(VLOOKUP($A29,'B-LogEmaxOverpEC50'!$A:$BQ,MATCH(AF$1,'B-LogEmaxOverpEC50'!$A$1:$BQ$1,0),FALSE),"")</f>
        <v>9.9540120367248175</v>
      </c>
      <c r="AG29" s="46">
        <f>_xlfn.IFNA(VLOOKUP($A29,'B-LogEmaxOverpEC50'!$A:$BQ,MATCH(AG$1,'B-LogEmaxOverpEC50'!$A$1:$BQ$1,0),FALSE),"")</f>
        <v>10.484302249970845</v>
      </c>
      <c r="AH29" s="46">
        <f>_xlfn.IFNA(VLOOKUP($A29,'B-LogEmaxOverpEC50'!$A:$BQ,MATCH(AH$1,'B-LogEmaxOverpEC50'!$A$1:$BQ$1,0),FALSE),"")</f>
        <v>11.090719627749456</v>
      </c>
      <c r="AI29" s="45" t="str">
        <f>_xlfn.IFNA(VLOOKUP($A29,'B-LogEmaxOverpEC50'!$A:$BQ,MATCH(AI$1,'B-LogEmaxOverpEC50'!$A$1:$BQ$1,0),FALSE),"")</f>
        <v/>
      </c>
      <c r="AJ29" s="45" t="str">
        <f>_xlfn.IFNA(VLOOKUP($A29,'B-LogEmaxOverpEC50'!$A:$BQ,MATCH(AJ$1,'B-LogEmaxOverpEC50'!$A$1:$BQ$1,0),FALSE),"")</f>
        <v/>
      </c>
      <c r="AK29" s="45">
        <f>_xlfn.IFNA(VLOOKUP($A29,'B-LogEmaxOverpEC50'!$A:$BQ,MATCH(AK$1,'B-LogEmaxOverpEC50'!$A$1:$BQ$1,0),FALSE),"")</f>
        <v>7.5541852993239571</v>
      </c>
      <c r="AL29" s="46">
        <f>_xlfn.IFNA(VLOOKUP($A29,'B-LogEmaxOverpEC50'!$A:$BQ,MATCH(AL$1,'B-LogEmaxOverpEC50'!$A$1:$BQ$1,0),FALSE),"")</f>
        <v>7.9517704304393719</v>
      </c>
      <c r="AM29" s="45" t="str">
        <f>_xlfn.IFNA(VLOOKUP($A29,'B-LogEmaxOverpEC50'!$A:$BQ,MATCH(AM$1,'B-LogEmaxOverpEC50'!$A$1:$BQ$1,0),FALSE),"")</f>
        <v/>
      </c>
      <c r="AN29" s="45" t="str">
        <f>_xlfn.IFNA(VLOOKUP($A29,'B-LogEmaxOverpEC50'!$A:$BQ,MATCH(AN$1,'B-LogEmaxOverpEC50'!$A$1:$BQ$1,0),FALSE),"")</f>
        <v/>
      </c>
      <c r="AO29" s="47" t="str">
        <f>_xlfn.IFNA(VLOOKUP($A29,'I-LogEmaxOverpEC50'!$A:$BQ,MATCH(AO$1,'I-LogEmaxOverpEC50'!$A$1:$BQ$1,0),FALSE),"")</f>
        <v/>
      </c>
      <c r="AP29" s="47">
        <f>_xlfn.IFNA(VLOOKUP($A29,'I-LogEmaxOverpEC50'!$A:$BQ,MATCH(AP$1,'I-LogEmaxOverpEC50'!$A$1:$BQ$1,0),FALSE),"")</f>
        <v>8.3343913536400507</v>
      </c>
      <c r="AQ29" s="47">
        <f>_xlfn.IFNA(VLOOKUP($A29,'I-LogEmaxOverpEC50'!$A:$BQ,MATCH(AQ$1,'I-LogEmaxOverpEC50'!$A$1:$BQ$1,0),FALSE),"")</f>
        <v>8.3343913536400507</v>
      </c>
      <c r="AR29" s="47">
        <f>_xlfn.IFNA(VLOOKUP($A29,'I-LogEmaxOverpEC50'!$A:$BQ,MATCH(AR$1,'I-LogEmaxOverpEC50'!$A$1:$BQ$1,0),FALSE),"")</f>
        <v>8.0216101782562621</v>
      </c>
      <c r="AS29" s="47">
        <f>_xlfn.IFNA(VLOOKUP($A29,'I-LogEmaxOverpEC50'!$A:$BQ,MATCH(AS$1,'I-LogEmaxOverpEC50'!$A$1:$BQ$1,0),FALSE),"")</f>
        <v>8.0216101782562621</v>
      </c>
      <c r="AT29" s="47">
        <f>_xlfn.IFNA(VLOOKUP($A29,'I-LogEmaxOverpEC50'!$A:$BQ,MATCH(AT$1,'I-LogEmaxOverpEC50'!$A$1:$BQ$1,0),FALSE),"")</f>
        <v>7.746502278709368</v>
      </c>
      <c r="AU29" s="47" t="str">
        <f>_xlfn.IFNA(VLOOKUP($A29,'I-LogEmaxOverpEC50'!$A:$BQ,MATCH(AU$1,'I-LogEmaxOverpEC50'!$A$1:$BQ$1,0),FALSE),"")</f>
        <v/>
      </c>
      <c r="AV29" s="47" t="str">
        <f>_xlfn.IFNA(VLOOKUP($A29,'I-LogEmaxOverpEC50'!$A:$BQ,MATCH(AV$1,'I-LogEmaxOverpEC50'!$A$1:$BQ$1,0),FALSE),"")</f>
        <v/>
      </c>
      <c r="AW29" s="47">
        <f>_xlfn.IFNA(VLOOKUP($A29,'I-LogEmaxOverpEC50'!$A:$BQ,MATCH(AW$1,'I-LogEmaxOverpEC50'!$A$1:$BQ$1,0),FALSE),"")</f>
        <v>8.3595748360195241</v>
      </c>
      <c r="AX29" s="47">
        <f>_xlfn.IFNA(VLOOKUP($A29,'I-LogEmaxOverpEC50'!$A:$BQ,MATCH(AX$1,'I-LogEmaxOverpEC50'!$A$1:$BQ$1,0),FALSE),"")</f>
        <v>7.2944322271701871</v>
      </c>
      <c r="AY29" s="47" t="str">
        <f>_xlfn.IFNA(VLOOKUP($A29,'I-LogEmaxOverpEC50'!$A:$BQ,MATCH(AY$1,'I-LogEmaxOverpEC50'!$A$1:$BQ$1,0),FALSE),"")</f>
        <v/>
      </c>
      <c r="AZ29" s="47" t="str">
        <f>_xlfn.IFNA(VLOOKUP($A29,'I-LogEmaxOverpEC50'!$A:$BQ,MATCH(AZ$1,'I-LogEmaxOverpEC50'!$A$1:$BQ$1,0),FALSE),"")</f>
        <v/>
      </c>
      <c r="BA29" s="44" t="str">
        <f>_xlfn.IFNA(VLOOKUP($A29,'B-LogEmaxOverpEC50'!$A:$BQ,MATCH(BA$1,'B-LogEmaxOverpEC50'!$A$1:$BQ$1,0),FALSE),"")</f>
        <v/>
      </c>
      <c r="BB29" s="41">
        <f>_xlfn.IFNA(VLOOKUP($A29,'B-LogEmaxOverpEC50'!$A:$BQ,MATCH(BB$1,'B-LogEmaxOverpEC50'!$A$1:$BQ$1,0),FALSE),"")</f>
        <v>0.74512072439441235</v>
      </c>
      <c r="BC29" s="41">
        <f>_xlfn.IFNA(VLOOKUP($A29,'B-LogEmaxOverpEC50'!$A:$BQ,MATCH(BC$1,'B-LogEmaxOverpEC50'!$A$1:$BQ$1,0),FALSE),"")</f>
        <v>0.73044009461958492</v>
      </c>
      <c r="BD29" s="41">
        <f>_xlfn.IFNA(VLOOKUP($A29,'B-LogEmaxOverpEC50'!$A:$BQ,MATCH(BD$1,'B-LogEmaxOverpEC50'!$A$1:$BQ$1,0),FALSE),"")</f>
        <v>0.67858149095622877</v>
      </c>
      <c r="BE29" s="41">
        <f>_xlfn.IFNA(VLOOKUP($A29,'B-LogEmaxOverpEC50'!$A:$BQ,MATCH(BE$1,'B-LogEmaxOverpEC50'!$A$1:$BQ$1,0),FALSE),"")</f>
        <v>0.82852778413475947</v>
      </c>
      <c r="BF29" s="41">
        <f>_xlfn.IFNA(VLOOKUP($A29,'B-LogEmaxOverpEC50'!$A:$BQ,MATCH(BF$1,'B-LogEmaxOverpEC50'!$A$1:$BQ$1,0),FALSE),"")</f>
        <v>1</v>
      </c>
      <c r="BG29" s="41" t="str">
        <f>_xlfn.IFNA(VLOOKUP($A29,'B-LogEmaxOverpEC50'!$A:$BQ,MATCH(BG$1,'B-LogEmaxOverpEC50'!$A$1:$BQ$1,0),FALSE),"")</f>
        <v/>
      </c>
      <c r="BH29" s="41" t="str">
        <f>_xlfn.IFNA(VLOOKUP($A29,'B-LogEmaxOverpEC50'!$A:$BQ,MATCH(BH$1,'B-LogEmaxOverpEC50'!$A$1:$BQ$1,0),FALSE),"")</f>
        <v/>
      </c>
      <c r="BI29" s="41">
        <f>_xlfn.IFNA(VLOOKUP($A29,'B-LogEmaxOverpEC50'!$A:$BQ,MATCH(BI$1,'B-LogEmaxOverpEC50'!$A$1:$BQ$1,0),FALSE),"")</f>
        <v>0</v>
      </c>
      <c r="BJ29" s="41">
        <f>_xlfn.IFNA(VLOOKUP($A29,'B-LogEmaxOverpEC50'!$A:$BQ,MATCH(BJ$1,'B-LogEmaxOverpEC50'!$A$1:$BQ$1,0),FALSE),"")</f>
        <v>0.11242224567700543</v>
      </c>
      <c r="BK29" s="41" t="str">
        <f>_xlfn.IFNA(VLOOKUP($A29,'B-LogEmaxOverpEC50'!$A:$BQ,MATCH(BK$1,'B-LogEmaxOverpEC50'!$A$1:$BQ$1,0),FALSE),"")</f>
        <v/>
      </c>
      <c r="BL29" s="41" t="str">
        <f>_xlfn.IFNA(VLOOKUP($A29,'B-LogEmaxOverpEC50'!$A:$BQ,MATCH(BL$1,'B-LogEmaxOverpEC50'!$A$1:$BQ$1,0),FALSE),"")</f>
        <v/>
      </c>
      <c r="BM29" s="47" t="str">
        <f>_xlfn.IFNA(VLOOKUP($A29,'I-LogEmaxOverpEC50'!$A:$BQ,MATCH(BM$1,'I-LogEmaxOverpEC50'!$A$1:$BQ$1,0),FALSE),"")</f>
        <v/>
      </c>
      <c r="BN29" s="47">
        <f>_xlfn.IFNA(VLOOKUP($A29,'I-LogEmaxOverpEC50'!$A:$BQ,MATCH(BN$1,'I-LogEmaxOverpEC50'!$A$1:$BQ$1,0),FALSE),"")</f>
        <v>0.97635670362799687</v>
      </c>
      <c r="BO29" s="47">
        <f>_xlfn.IFNA(VLOOKUP($A29,'I-LogEmaxOverpEC50'!$A:$BQ,MATCH(BO$1,'I-LogEmaxOverpEC50'!$A$1:$BQ$1,0),FALSE),"")</f>
        <v>0.97635670362799687</v>
      </c>
      <c r="BP29" s="47">
        <f>_xlfn.IFNA(VLOOKUP($A29,'I-LogEmaxOverpEC50'!$A:$BQ,MATCH(BP$1,'I-LogEmaxOverpEC50'!$A$1:$BQ$1,0),FALSE),"")</f>
        <v>0.6827047806036397</v>
      </c>
      <c r="BQ29" s="47">
        <f>_xlfn.IFNA(VLOOKUP($A29,'I-LogEmaxOverpEC50'!$A:$BQ,MATCH(BQ$1,'I-LogEmaxOverpEC50'!$A$1:$BQ$1,0),FALSE),"")</f>
        <v>0.6827047806036397</v>
      </c>
      <c r="BR29" s="47">
        <f>_xlfn.IFNA(VLOOKUP($A29,'I-LogEmaxOverpEC50'!$A:$BQ,MATCH(BR$1,'I-LogEmaxOverpEC50'!$A$1:$BQ$1,0),FALSE),"")</f>
        <v>0.4244220893834561</v>
      </c>
      <c r="BS29" s="47" t="str">
        <f>_xlfn.IFNA(VLOOKUP($A29,'I-LogEmaxOverpEC50'!$A:$BQ,MATCH(BS$1,'I-LogEmaxOverpEC50'!$A$1:$BQ$1,0),FALSE),"")</f>
        <v/>
      </c>
      <c r="BT29" s="47" t="str">
        <f>_xlfn.IFNA(VLOOKUP($A29,'I-LogEmaxOverpEC50'!$A:$BQ,MATCH(BT$1,'I-LogEmaxOverpEC50'!$A$1:$BQ$1,0),FALSE),"")</f>
        <v/>
      </c>
      <c r="BU29" s="47">
        <f>_xlfn.IFNA(VLOOKUP($A29,'I-LogEmaxOverpEC50'!$A:$BQ,MATCH(BU$1,'I-LogEmaxOverpEC50'!$A$1:$BQ$1,0),FALSE),"")</f>
        <v>1</v>
      </c>
      <c r="BV29" s="47">
        <f>_xlfn.IFNA(VLOOKUP($A29,'I-LogEmaxOverpEC50'!$A:$BQ,MATCH(BV$1,'I-LogEmaxOverpEC50'!$A$1:$BQ$1,0),FALSE),"")</f>
        <v>0</v>
      </c>
      <c r="BW29" s="47" t="str">
        <f>_xlfn.IFNA(VLOOKUP($A29,'I-LogEmaxOverpEC50'!$A:$BQ,MATCH(BW$1,'I-LogEmaxOverpEC50'!$A$1:$BQ$1,0),FALSE),"")</f>
        <v/>
      </c>
      <c r="BX29" s="47" t="str">
        <f>_xlfn.IFNA(VLOOKUP($A29,'I-LogEmaxOverpEC50'!$A:$BQ,MATCH(BX$1,'I-LogEmaxOverpEC50'!$A$1:$BQ$1,0),FALSE),"")</f>
        <v/>
      </c>
      <c r="BY29" s="105" t="str">
        <f>_xlfn.IFNA(VLOOKUP($A29,'B-LogEmaxOverpEC50'!$A:$HP,MATCH(BY$1,'B-LogEmaxOverpEC50'!$A$1:$HP$1,0),FALSE),"")</f>
        <v/>
      </c>
      <c r="BZ29" s="47">
        <f>_xlfn.IFNA(VLOOKUP($A29,'B-LogEmaxOverpEC50'!$A:$HP,MATCH(BZ$1,'B-LogEmaxOverpEC50'!$A$1:$HP$1,0),FALSE),"")</f>
        <v>11.090719627749456</v>
      </c>
      <c r="CA29" s="47">
        <f>_xlfn.IFNA(VLOOKUP($A29,'B-LogEmaxOverpEC50'!$A:$HP,MATCH(CA$1,'B-LogEmaxOverpEC50'!$A$1:$HP$1,0),FALSE),"")</f>
        <v>7.9517704304393719</v>
      </c>
      <c r="CB29" s="47" t="str">
        <f>_xlfn.IFNA(VLOOKUP($A29,'B-LogEmaxOverpEC50'!$A:$HP,MATCH(CB$1,'B-LogEmaxOverpEC50'!$A$1:$HP$1,0),FALSE),"")</f>
        <v/>
      </c>
      <c r="CC29" s="47" t="str">
        <f>_xlfn.IFNA(VLOOKUP($A29,'I-LogEmaxOverpEC50'!$A:$HP,MATCH(CC$1,'I-LogEmaxOverpEC50'!$A$1:$HP$1,0),FALSE),"")</f>
        <v/>
      </c>
      <c r="CD29" s="47">
        <f>_xlfn.IFNA(VLOOKUP($A29,'I-LogEmaxOverpEC50'!$A:$HP,MATCH(CD$1,'I-LogEmaxOverpEC50'!$A$1:$HP$1,0),FALSE),"")</f>
        <v>8.3343913536400507</v>
      </c>
      <c r="CE29" s="47">
        <f>_xlfn.IFNA(VLOOKUP($A29,'I-LogEmaxOverpEC50'!$A:$HP,MATCH(CE$1,'I-LogEmaxOverpEC50'!$A$1:$HP$1,0),FALSE),"")</f>
        <v>8.3595748360195241</v>
      </c>
      <c r="CF29" s="47" t="str">
        <f>_xlfn.IFNA(VLOOKUP($A29,'I-LogEmaxOverpEC50'!$A:$HP,MATCH(CF$1,'I-LogEmaxOverpEC50'!$A$1:$HP$1,0),FALSE),"")</f>
        <v/>
      </c>
      <c r="CG29" s="105" t="str">
        <f>_xlfn.IFNA(VLOOKUP($A29,'B-LogEmaxOverpEC50'!$A:$HP,MATCH(CG$1,'B-LogEmaxOverpEC50'!$A$1:$HP$1,0),FALSE),"")</f>
        <v/>
      </c>
      <c r="CH29" s="47">
        <f>_xlfn.IFNA(VLOOKUP($A29,'B-LogEmaxOverpEC50'!$A:$HP,MATCH(CH$1,'B-LogEmaxOverpEC50'!$A$1:$HP$1,0),FALSE),"")</f>
        <v>10.371155200643136</v>
      </c>
      <c r="CI29" s="47">
        <f>_xlfn.IFNA(VLOOKUP($A29,'B-LogEmaxOverpEC50'!$A:$HP,MATCH(CI$1,'B-LogEmaxOverpEC50'!$A$1:$HP$1,0),FALSE),"")</f>
        <v>7.7529778648816645</v>
      </c>
      <c r="CJ29" s="47" t="str">
        <f>_xlfn.IFNA(VLOOKUP($A29,'B-LogEmaxOverpEC50'!$A:$HP,MATCH(CJ$1,'B-LogEmaxOverpEC50'!$A$1:$HP$1,0),FALSE),"")</f>
        <v/>
      </c>
      <c r="CK29" s="47" t="str">
        <f>_xlfn.IFNA(VLOOKUP($A29,'I-LogEmaxOverpEC50'!$A:$HP,MATCH(CK$1,'I-LogEmaxOverpEC50'!$A$1:$HP$1,0),FALSE),"")</f>
        <v/>
      </c>
      <c r="CL29" s="47">
        <f>_xlfn.IFNA(VLOOKUP($A29,'I-LogEmaxOverpEC50'!$A:$HP,MATCH(CL$1,'I-LogEmaxOverpEC50'!$A$1:$HP$1,0),FALSE),"")</f>
        <v>8.0917010685003987</v>
      </c>
      <c r="CM29" s="47">
        <f>_xlfn.IFNA(VLOOKUP($A29,'I-LogEmaxOverpEC50'!$A:$HP,MATCH(CM$1,'I-LogEmaxOverpEC50'!$A$1:$HP$1,0),FALSE),"")</f>
        <v>7.8270035315948556</v>
      </c>
      <c r="CN29" s="47" t="str">
        <f>_xlfn.IFNA(VLOOKUP($A29,'I-LogEmaxOverpEC50'!$A:$HP,MATCH(CN$1,'I-LogEmaxOverpEC50'!$A$1:$HP$1,0),FALSE),"")</f>
        <v/>
      </c>
      <c r="CO29" s="105" t="str">
        <f>_xlfn.IFNA(VLOOKUP($A29,'B-LogEmaxOverpEC50'!$A:$HP,MATCH(CO$1,'B-LogEmaxOverpEC50'!$A$1:$HP$1,0),FALSE),"")</f>
        <v/>
      </c>
      <c r="CP29" s="47">
        <f>_xlfn.IFNA(VLOOKUP($A29,'B-LogEmaxOverpEC50'!$A:$HP,MATCH(CP$1,'B-LogEmaxOverpEC50'!$A$1:$HP$1,0),FALSE),"")</f>
        <v>1</v>
      </c>
      <c r="CQ29" s="47">
        <f>_xlfn.IFNA(VLOOKUP($A29,'B-LogEmaxOverpEC50'!$A:$HP,MATCH(CQ$1,'B-LogEmaxOverpEC50'!$A$1:$HP$1,0),FALSE),"")</f>
        <v>0.11242224567700543</v>
      </c>
      <c r="CR29" s="47" t="str">
        <f>_xlfn.IFNA(VLOOKUP($A29,'B-LogEmaxOverpEC50'!$A:$HP,MATCH(CR$1,'B-LogEmaxOverpEC50'!$A$1:$HP$1,0),FALSE),"")</f>
        <v/>
      </c>
      <c r="CS29" s="47" t="str">
        <f>_xlfn.IFNA(VLOOKUP($A29,'I-LogEmaxOverpEC50'!$A:$HP,MATCH(CS$1,'I-LogEmaxOverpEC50'!$A$1:$HP$1,0),FALSE),"")</f>
        <v/>
      </c>
      <c r="CT29" s="47">
        <f>_xlfn.IFNA(VLOOKUP($A29,'I-LogEmaxOverpEC50'!$A:$HP,MATCH(CT$1,'I-LogEmaxOverpEC50'!$A$1:$HP$1,0),FALSE),"")</f>
        <v>0.97635670362799687</v>
      </c>
      <c r="CU29" s="47">
        <f>_xlfn.IFNA(VLOOKUP($A29,'I-LogEmaxOverpEC50'!$A:$HP,MATCH(CU$1,'I-LogEmaxOverpEC50'!$A$1:$HP$1,0),FALSE),"")</f>
        <v>1</v>
      </c>
      <c r="CV29" s="47" t="str">
        <f>_xlfn.IFNA(VLOOKUP($A29,'I-LogEmaxOverpEC50'!$A:$HP,MATCH(CV$1,'I-LogEmaxOverpEC50'!$A$1:$HP$1,0),FALSE),"")</f>
        <v/>
      </c>
      <c r="CW29" s="105" t="str">
        <f>_xlfn.IFNA(VLOOKUP($A29,'B-LogEmaxOverpEC50'!$A:$HP,MATCH(CW$1,'B-LogEmaxOverpEC50'!$A$1:$HP$1,0),FALSE),"")</f>
        <v/>
      </c>
      <c r="CX29" s="47">
        <f>_xlfn.IFNA(VLOOKUP($A29,'B-LogEmaxOverpEC50'!$A:$HP,MATCH(CX$1,'B-LogEmaxOverpEC50'!$A$1:$HP$1,0),FALSE),"")</f>
        <v>0.79653401882099717</v>
      </c>
      <c r="CY29" s="47">
        <f>_xlfn.IFNA(VLOOKUP($A29,'B-LogEmaxOverpEC50'!$A:$HP,MATCH(CY$1,'B-LogEmaxOverpEC50'!$A$1:$HP$1,0),FALSE),"")</f>
        <v>5.6211122838502714E-2</v>
      </c>
      <c r="CZ29" s="47" t="str">
        <f>_xlfn.IFNA(VLOOKUP($A29,'B-LogEmaxOverpEC50'!$A:$HP,MATCH(CZ$1,'B-LogEmaxOverpEC50'!$A$1:$HP$1,0),FALSE),"")</f>
        <v/>
      </c>
      <c r="DA29" s="47" t="str">
        <f>_xlfn.IFNA(VLOOKUP($A29,'I-LogEmaxOverpEC50'!$A:$HP,MATCH(DA$1,'I-LogEmaxOverpEC50'!$A$1:$HP$1,0),FALSE),"")</f>
        <v/>
      </c>
      <c r="DB29" s="47">
        <f>_xlfn.IFNA(VLOOKUP($A29,'I-LogEmaxOverpEC50'!$A:$HP,MATCH(DB$1,'I-LogEmaxOverpEC50'!$A$1:$HP$1,0),FALSE),"")</f>
        <v>0.74850901156934579</v>
      </c>
      <c r="DC29" s="47">
        <f>_xlfn.IFNA(VLOOKUP($A29,'I-LogEmaxOverpEC50'!$A:$HP,MATCH(DC$1,'I-LogEmaxOverpEC50'!$A$1:$HP$1,0),FALSE),"")</f>
        <v>0.5</v>
      </c>
      <c r="DD29" s="47" t="str">
        <f>_xlfn.IFNA(VLOOKUP($A29,'I-LogEmaxOverpEC50'!$A:$HP,MATCH(DD$1,'I-LogEmaxOverpEC50'!$A$1:$HP$1,0),FALSE),"")</f>
        <v/>
      </c>
      <c r="DE29" s="37"/>
      <c r="DF29" s="37"/>
      <c r="DG29" s="37"/>
      <c r="DH29" s="37"/>
      <c r="DI29" s="37"/>
      <c r="DJ29" s="37"/>
      <c r="DK29" s="37"/>
      <c r="DL29" s="37"/>
      <c r="DM29" s="37"/>
    </row>
    <row r="30" spans="1:117" s="49" customFormat="1" x14ac:dyDescent="0.2">
      <c r="A30" s="29" t="s">
        <v>33</v>
      </c>
      <c r="B30" s="333" t="str">
        <f>VLOOKUP($A30,BI!$A:$Q,MATCH(B$1,BI!$A$1:$Q$1,0),FALSE)</f>
        <v/>
      </c>
      <c r="C30" s="373">
        <f>VLOOKUP($A30,BI!$A:$Q,MATCH(C$1,BI!$A$1:$Q$1,0),FALSE)</f>
        <v>1</v>
      </c>
      <c r="D30" s="373">
        <f>VLOOKUP($A30,BI!$A:$Q,MATCH(D$1,BI!$A$1:$Q$1,0),FALSE)</f>
        <v>1</v>
      </c>
      <c r="E30" s="373">
        <f>VLOOKUP($A30,BI!$A:$Q,MATCH(E$1,BI!$A$1:$Q$1,0),FALSE)</f>
        <v>1</v>
      </c>
      <c r="F30" s="373">
        <f>VLOOKUP($A30,BI!$A:$Q,MATCH(F$1,BI!$A$1:$Q$1,0),FALSE)</f>
        <v>1</v>
      </c>
      <c r="G30" s="373">
        <f>VLOOKUP($A30,BI!$A:$Q,MATCH(G$1,BI!$A$1:$Q$1,0),FALSE)</f>
        <v>1</v>
      </c>
      <c r="H30" s="373" t="str">
        <f>VLOOKUP($A30,BI!$A:$Q,MATCH(H$1,BI!$A$1:$Q$1,0),FALSE)</f>
        <v/>
      </c>
      <c r="I30" s="373" t="str">
        <f>VLOOKUP($A30,BI!$A:$Q,MATCH(I$1,BI!$A$1:$Q$1,0),FALSE)</f>
        <v/>
      </c>
      <c r="J30" s="373">
        <f>VLOOKUP($A30,BI!$A:$Q,MATCH(J$1,BI!$A$1:$Q$1,0),FALSE)</f>
        <v>1</v>
      </c>
      <c r="K30" s="373">
        <f>VLOOKUP($A30,BI!$A:$Q,MATCH(K$1,BI!$A$1:$Q$1,0),FALSE)</f>
        <v>1</v>
      </c>
      <c r="L30" s="373" t="str">
        <f>VLOOKUP($A30,BI!$A:$Q,MATCH(L$1,BI!$A$1:$Q$1,0),FALSE)</f>
        <v/>
      </c>
      <c r="M30" s="373" t="str">
        <f>VLOOKUP($A30,BI!$A:$Q,MATCH(M$1,BI!$A$1:$Q$1,0),FALSE)</f>
        <v/>
      </c>
      <c r="N30" s="49">
        <f t="shared" si="1"/>
        <v>7</v>
      </c>
      <c r="O30" s="49" t="str">
        <f>VLOOKUP($A30,BI!$A:$Q,MATCH(O$1,BI!$A$1:$Q$1,0),FALSE)</f>
        <v/>
      </c>
      <c r="P30" s="37">
        <f>VLOOKUP($A30,BI!$A:$Q,MATCH(P$1,BI!$A$1:$Q$1,0),FALSE)</f>
        <v>1</v>
      </c>
      <c r="Q30" s="37">
        <f>VLOOKUP($A30,BI!$A:$Q,MATCH(Q$1,BI!$A$1:$Q$1,0),FALSE)</f>
        <v>1</v>
      </c>
      <c r="R30" s="37" t="str">
        <f>VLOOKUP($A30,BI!$A:$Q,MATCH(R$1,BI!$A$1:$Q$1,0),FALSE)</f>
        <v/>
      </c>
      <c r="S30" s="37">
        <f t="shared" si="0"/>
        <v>2</v>
      </c>
      <c r="T30" s="61" cm="1">
        <f t="array" ref="T30">IFERROR(IF(N30&gt;2,RSQ(IF($B30:$M30&lt;&gt;"",AC30:AN30,""),IF($B30:$M30&lt;&gt;"",AO30:AZ30,"")),""),"")</f>
        <v>8.5517007823298186E-2</v>
      </c>
      <c r="U30" s="66" cm="1">
        <f t="array" ref="U30">IFERROR(IF($N30&gt;2,RSQ(IF($B30:$M30&lt;&gt;"",BA30:BL30,""),IF($B30:$M30&lt;&gt;"",BM30:BX30,"")),""),"")</f>
        <v>8.5517007823298186E-2</v>
      </c>
      <c r="V30" s="61" t="str" cm="1">
        <f t="array" ref="V30">IFERROR(IF(AND($S30&gt;2,$N30&gt;2),RSQ(IF($B30:$M30&lt;&gt;"",AC30:AN30,""),IF($B30:$M30&lt;&gt;"",AO30:AZ30,"")),""),"")</f>
        <v/>
      </c>
      <c r="W30" s="61" cm="1">
        <f t="array" ref="W30">IFERROR(IF(COUNT(C30:G30)&gt;2,RSQ(IF($C30:$G30&lt;&gt;"",AD30:AH30,""),IF($C30:$G30&lt;&gt;"",AP30:AT30,"")),""),"")</f>
        <v>3.7013273786491628E-2</v>
      </c>
      <c r="X30" s="61" t="str" cm="1">
        <f t="array" ref="X30">IFERROR(IF(COUNT(H30:K30)&gt;2,RSQ(IF($H30:$K30&lt;&gt;"",AI30:AL30,""),IF($H30:$K30&lt;&gt;"",AU30:AX30,"")),""),"")</f>
        <v/>
      </c>
      <c r="Y30" s="61" t="str" cm="1">
        <f t="array" ref="Y30">IFERROR(IF($S30&gt;2,RSQ(IF($O30:$R30&lt;&gt;"",BY30:CB30,""),IF($O30:$R30&lt;&gt;"",CC30:CF30,"")),""),"")</f>
        <v/>
      </c>
      <c r="Z30" s="51" t="str" cm="1">
        <f t="array" ref="Z30">IFERROR(IF($S30&gt;2,RSQ(IF($O30:$R30&lt;&gt;"",CG30:CJ30,""),IF($O30:$R30&lt;&gt;"",CK30:CN30,"")),""),"")</f>
        <v/>
      </c>
      <c r="AA30" s="51" t="str" cm="1">
        <f t="array" ref="AA30">IFERROR(IF($S30&gt;2,RSQ(IF($O30:$R30&lt;&gt;"",CO30:CR30,""),IF($O30:$R30&lt;&gt;"",CS30:CV30,"")),""),"")</f>
        <v/>
      </c>
      <c r="AB30" s="186" t="str" cm="1">
        <f t="array" ref="AB30">IFERROR(IF($S30&gt;2,RSQ(IF($O30:$R30&lt;&gt;"",CW30:CZ30,""),IF($O30:$R30&lt;&gt;"",DA30:DD30,"")),""),"")</f>
        <v/>
      </c>
      <c r="AC30" s="44" t="str">
        <f>_xlfn.IFNA(VLOOKUP($A30,'B-LogEmaxOverpEC50'!$A:$BQ,MATCH(AC$1,'B-LogEmaxOverpEC50'!$A$1:$BQ$1,0),FALSE),"")</f>
        <v/>
      </c>
      <c r="AD30" s="46">
        <f>_xlfn.IFNA(VLOOKUP($A30,'B-LogEmaxOverpEC50'!$A:$BQ,MATCH(AD$1,'B-LogEmaxOverpEC50'!$A$1:$BQ$1,0),FALSE),"")</f>
        <v>7.6195522653859751</v>
      </c>
      <c r="AE30" s="46">
        <f>_xlfn.IFNA(VLOOKUP($A30,'B-LogEmaxOverpEC50'!$A:$BQ,MATCH(AE$1,'B-LogEmaxOverpEC50'!$A$1:$BQ$1,0),FALSE),"")</f>
        <v>7.2197302484543346</v>
      </c>
      <c r="AF30" s="46">
        <f>_xlfn.IFNA(VLOOKUP($A30,'B-LogEmaxOverpEC50'!$A:$BQ,MATCH(AF$1,'B-LogEmaxOverpEC50'!$A$1:$BQ$1,0),FALSE),"")</f>
        <v>8.3829011749582207</v>
      </c>
      <c r="AG30" s="46">
        <f>_xlfn.IFNA(VLOOKUP($A30,'B-LogEmaxOverpEC50'!$A:$BQ,MATCH(AG$1,'B-LogEmaxOverpEC50'!$A$1:$BQ$1,0),FALSE),"")</f>
        <v>8.5460253885425281</v>
      </c>
      <c r="AH30" s="46">
        <f>_xlfn.IFNA(VLOOKUP($A30,'B-LogEmaxOverpEC50'!$A:$BQ,MATCH(AH$1,'B-LogEmaxOverpEC50'!$A$1:$BQ$1,0),FALSE),"")</f>
        <v>8.3386378105491215</v>
      </c>
      <c r="AI30" s="45" t="str">
        <f>_xlfn.IFNA(VLOOKUP($A30,'B-LogEmaxOverpEC50'!$A:$BQ,MATCH(AI$1,'B-LogEmaxOverpEC50'!$A$1:$BQ$1,0),FALSE),"")</f>
        <v/>
      </c>
      <c r="AJ30" s="45" t="str">
        <f>_xlfn.IFNA(VLOOKUP($A30,'B-LogEmaxOverpEC50'!$A:$BQ,MATCH(AJ$1,'B-LogEmaxOverpEC50'!$A$1:$BQ$1,0),FALSE),"")</f>
        <v/>
      </c>
      <c r="AK30" s="45">
        <f>_xlfn.IFNA(VLOOKUP($A30,'B-LogEmaxOverpEC50'!$A:$BQ,MATCH(AK$1,'B-LogEmaxOverpEC50'!$A$1:$BQ$1,0),FALSE),"")</f>
        <v>5.4198360882769876</v>
      </c>
      <c r="AL30" s="46">
        <f>_xlfn.IFNA(VLOOKUP($A30,'B-LogEmaxOverpEC50'!$A:$BQ,MATCH(AL$1,'B-LogEmaxOverpEC50'!$A$1:$BQ$1,0),FALSE),"")</f>
        <v>6.7140318908471324</v>
      </c>
      <c r="AM30" s="45" t="str">
        <f>_xlfn.IFNA(VLOOKUP($A30,'B-LogEmaxOverpEC50'!$A:$BQ,MATCH(AM$1,'B-LogEmaxOverpEC50'!$A$1:$BQ$1,0),FALSE),"")</f>
        <v/>
      </c>
      <c r="AN30" s="45" t="str">
        <f>_xlfn.IFNA(VLOOKUP($A30,'B-LogEmaxOverpEC50'!$A:$BQ,MATCH(AN$1,'B-LogEmaxOverpEC50'!$A$1:$BQ$1,0),FALSE),"")</f>
        <v/>
      </c>
      <c r="AO30" s="47" t="str">
        <f>_xlfn.IFNA(VLOOKUP($A30,'I-LogEmaxOverpEC50'!$A:$BQ,MATCH(AO$1,'I-LogEmaxOverpEC50'!$A$1:$BQ$1,0),FALSE),"")</f>
        <v/>
      </c>
      <c r="AP30" s="47">
        <f>_xlfn.IFNA(VLOOKUP($A30,'I-LogEmaxOverpEC50'!$A:$BQ,MATCH(AP$1,'I-LogEmaxOverpEC50'!$A$1:$BQ$1,0),FALSE),"")</f>
        <v>6.0203248228864883</v>
      </c>
      <c r="AQ30" s="47">
        <f>_xlfn.IFNA(VLOOKUP($A30,'I-LogEmaxOverpEC50'!$A:$BQ,MATCH(AQ$1,'I-LogEmaxOverpEC50'!$A$1:$BQ$1,0),FALSE),"")</f>
        <v>6.0203248228864883</v>
      </c>
      <c r="AR30" s="47">
        <f>_xlfn.IFNA(VLOOKUP($A30,'I-LogEmaxOverpEC50'!$A:$BQ,MATCH(AR$1,'I-LogEmaxOverpEC50'!$A$1:$BQ$1,0),FALSE),"")</f>
        <v>6.1998682352289203</v>
      </c>
      <c r="AS30" s="47">
        <f>_xlfn.IFNA(VLOOKUP($A30,'I-LogEmaxOverpEC50'!$A:$BQ,MATCH(AS$1,'I-LogEmaxOverpEC50'!$A$1:$BQ$1,0),FALSE),"")</f>
        <v>6.1998682352289203</v>
      </c>
      <c r="AT30" s="47">
        <f>_xlfn.IFNA(VLOOKUP($A30,'I-LogEmaxOverpEC50'!$A:$BQ,MATCH(AT$1,'I-LogEmaxOverpEC50'!$A$1:$BQ$1,0),FALSE),"")</f>
        <v>5.7661242572335638</v>
      </c>
      <c r="AU30" s="47" t="str">
        <f>_xlfn.IFNA(VLOOKUP($A30,'I-LogEmaxOverpEC50'!$A:$BQ,MATCH(AU$1,'I-LogEmaxOverpEC50'!$A$1:$BQ$1,0),FALSE),"")</f>
        <v/>
      </c>
      <c r="AV30" s="47" t="str">
        <f>_xlfn.IFNA(VLOOKUP($A30,'I-LogEmaxOverpEC50'!$A:$BQ,MATCH(AV$1,'I-LogEmaxOverpEC50'!$A$1:$BQ$1,0),FALSE),"")</f>
        <v/>
      </c>
      <c r="AW30" s="47">
        <f>_xlfn.IFNA(VLOOKUP($A30,'I-LogEmaxOverpEC50'!$A:$BQ,MATCH(AW$1,'I-LogEmaxOverpEC50'!$A$1:$BQ$1,0),FALSE),"")</f>
        <v>6.7138960603755455</v>
      </c>
      <c r="AX30" s="47">
        <f>_xlfn.IFNA(VLOOKUP($A30,'I-LogEmaxOverpEC50'!$A:$BQ,MATCH(AX$1,'I-LogEmaxOverpEC50'!$A$1:$BQ$1,0),FALSE),"")</f>
        <v>5.389894890293613</v>
      </c>
      <c r="AY30" s="47" t="str">
        <f>_xlfn.IFNA(VLOOKUP($A30,'I-LogEmaxOverpEC50'!$A:$BQ,MATCH(AY$1,'I-LogEmaxOverpEC50'!$A$1:$BQ$1,0),FALSE),"")</f>
        <v/>
      </c>
      <c r="AZ30" s="47" t="str">
        <f>_xlfn.IFNA(VLOOKUP($A30,'I-LogEmaxOverpEC50'!$A:$BQ,MATCH(AZ$1,'I-LogEmaxOverpEC50'!$A$1:$BQ$1,0),FALSE),"")</f>
        <v/>
      </c>
      <c r="BA30" s="44" t="str">
        <f>_xlfn.IFNA(VLOOKUP($A30,'B-LogEmaxOverpEC50'!$A:$BQ,MATCH(BA$1,'B-LogEmaxOverpEC50'!$A$1:$BQ$1,0),FALSE),"")</f>
        <v/>
      </c>
      <c r="BB30" s="41">
        <f>_xlfn.IFNA(VLOOKUP($A30,'B-LogEmaxOverpEC50'!$A:$BQ,MATCH(BB$1,'B-LogEmaxOverpEC50'!$A$1:$BQ$1,0),FALSE),"")</f>
        <v>0.70364138759036188</v>
      </c>
      <c r="BC30" s="41">
        <f>_xlfn.IFNA(VLOOKUP($A30,'B-LogEmaxOverpEC50'!$A:$BQ,MATCH(BC$1,'B-LogEmaxOverpEC50'!$A$1:$BQ$1,0),FALSE),"")</f>
        <v>0.57574701571157672</v>
      </c>
      <c r="BD30" s="41">
        <f>_xlfn.IFNA(VLOOKUP($A30,'B-LogEmaxOverpEC50'!$A:$BQ,MATCH(BD$1,'B-LogEmaxOverpEC50'!$A$1:$BQ$1,0),FALSE),"")</f>
        <v>0.947820110071245</v>
      </c>
      <c r="BE30" s="41">
        <f>_xlfn.IFNA(VLOOKUP($A30,'B-LogEmaxOverpEC50'!$A:$BQ,MATCH(BE$1,'B-LogEmaxOverpEC50'!$A$1:$BQ$1,0),FALSE),"")</f>
        <v>1</v>
      </c>
      <c r="BF30" s="41">
        <f>_xlfn.IFNA(VLOOKUP($A30,'B-LogEmaxOverpEC50'!$A:$BQ,MATCH(BF$1,'B-LogEmaxOverpEC50'!$A$1:$BQ$1,0),FALSE),"")</f>
        <v>0.93366122199452506</v>
      </c>
      <c r="BG30" s="41" t="str">
        <f>_xlfn.IFNA(VLOOKUP($A30,'B-LogEmaxOverpEC50'!$A:$BQ,MATCH(BG$1,'B-LogEmaxOverpEC50'!$A$1:$BQ$1,0),FALSE),"")</f>
        <v/>
      </c>
      <c r="BH30" s="41" t="str">
        <f>_xlfn.IFNA(VLOOKUP($A30,'B-LogEmaxOverpEC50'!$A:$BQ,MATCH(BH$1,'B-LogEmaxOverpEC50'!$A$1:$BQ$1,0),FALSE),"")</f>
        <v/>
      </c>
      <c r="BI30" s="41">
        <f>_xlfn.IFNA(VLOOKUP($A30,'B-LogEmaxOverpEC50'!$A:$BQ,MATCH(BI$1,'B-LogEmaxOverpEC50'!$A$1:$BQ$1,0),FALSE),"")</f>
        <v>0</v>
      </c>
      <c r="BJ30" s="41">
        <f>_xlfn.IFNA(VLOOKUP($A30,'B-LogEmaxOverpEC50'!$A:$BQ,MATCH(BJ$1,'B-LogEmaxOverpEC50'!$A$1:$BQ$1,0),FALSE),"")</f>
        <v>0.41398510399233179</v>
      </c>
      <c r="BK30" s="41" t="str">
        <f>_xlfn.IFNA(VLOOKUP($A30,'B-LogEmaxOverpEC50'!$A:$BQ,MATCH(BK$1,'B-LogEmaxOverpEC50'!$A$1:$BQ$1,0),FALSE),"")</f>
        <v/>
      </c>
      <c r="BL30" s="41" t="str">
        <f>_xlfn.IFNA(VLOOKUP($A30,'B-LogEmaxOverpEC50'!$A:$BQ,MATCH(BL$1,'B-LogEmaxOverpEC50'!$A$1:$BQ$1,0),FALSE),"")</f>
        <v/>
      </c>
      <c r="BM30" s="47" t="str">
        <f>_xlfn.IFNA(VLOOKUP($A30,'I-LogEmaxOverpEC50'!$A:$BQ,MATCH(BM$1,'I-LogEmaxOverpEC50'!$A$1:$BQ$1,0),FALSE),"")</f>
        <v/>
      </c>
      <c r="BN30" s="47">
        <f>_xlfn.IFNA(VLOOKUP($A30,'I-LogEmaxOverpEC50'!$A:$BQ,MATCH(BN$1,'I-LogEmaxOverpEC50'!$A$1:$BQ$1,0),FALSE),"")</f>
        <v>0.47615511741115962</v>
      </c>
      <c r="BO30" s="47">
        <f>_xlfn.IFNA(VLOOKUP($A30,'I-LogEmaxOverpEC50'!$A:$BQ,MATCH(BO$1,'I-LogEmaxOverpEC50'!$A$1:$BQ$1,0),FALSE),"")</f>
        <v>0.47615511741115962</v>
      </c>
      <c r="BP30" s="47">
        <f>_xlfn.IFNA(VLOOKUP($A30,'I-LogEmaxOverpEC50'!$A:$BQ,MATCH(BP$1,'I-LogEmaxOverpEC50'!$A$1:$BQ$1,0),FALSE),"")</f>
        <v>0.61176180447422424</v>
      </c>
      <c r="BQ30" s="47">
        <f>_xlfn.IFNA(VLOOKUP($A30,'I-LogEmaxOverpEC50'!$A:$BQ,MATCH(BQ$1,'I-LogEmaxOverpEC50'!$A$1:$BQ$1,0),FALSE),"")</f>
        <v>0.61176180447422424</v>
      </c>
      <c r="BR30" s="47">
        <f>_xlfn.IFNA(VLOOKUP($A30,'I-LogEmaxOverpEC50'!$A:$BQ,MATCH(BR$1,'I-LogEmaxOverpEC50'!$A$1:$BQ$1,0),FALSE),"")</f>
        <v>0.28416090215136952</v>
      </c>
      <c r="BS30" s="47" t="str">
        <f>_xlfn.IFNA(VLOOKUP($A30,'I-LogEmaxOverpEC50'!$A:$BQ,MATCH(BS$1,'I-LogEmaxOverpEC50'!$A$1:$BQ$1,0),FALSE),"")</f>
        <v/>
      </c>
      <c r="BT30" s="47" t="str">
        <f>_xlfn.IFNA(VLOOKUP($A30,'I-LogEmaxOverpEC50'!$A:$BQ,MATCH(BT$1,'I-LogEmaxOverpEC50'!$A$1:$BQ$1,0),FALSE),"")</f>
        <v/>
      </c>
      <c r="BU30" s="47">
        <f>_xlfn.IFNA(VLOOKUP($A30,'I-LogEmaxOverpEC50'!$A:$BQ,MATCH(BU$1,'I-LogEmaxOverpEC50'!$A$1:$BQ$1,0),FALSE),"")</f>
        <v>1</v>
      </c>
      <c r="BV30" s="47">
        <f>_xlfn.IFNA(VLOOKUP($A30,'I-LogEmaxOverpEC50'!$A:$BQ,MATCH(BV$1,'I-LogEmaxOverpEC50'!$A$1:$BQ$1,0),FALSE),"")</f>
        <v>0</v>
      </c>
      <c r="BW30" s="47" t="str">
        <f>_xlfn.IFNA(VLOOKUP($A30,'I-LogEmaxOverpEC50'!$A:$BQ,MATCH(BW$1,'I-LogEmaxOverpEC50'!$A$1:$BQ$1,0),FALSE),"")</f>
        <v/>
      </c>
      <c r="BX30" s="47" t="str">
        <f>_xlfn.IFNA(VLOOKUP($A30,'I-LogEmaxOverpEC50'!$A:$BQ,MATCH(BX$1,'I-LogEmaxOverpEC50'!$A$1:$BQ$1,0),FALSE),"")</f>
        <v/>
      </c>
      <c r="BY30" s="105" t="str">
        <f>_xlfn.IFNA(VLOOKUP($A30,'B-LogEmaxOverpEC50'!$A:$HP,MATCH(BY$1,'B-LogEmaxOverpEC50'!$A$1:$HP$1,0),FALSE),"")</f>
        <v/>
      </c>
      <c r="BZ30" s="47">
        <f>_xlfn.IFNA(VLOOKUP($A30,'B-LogEmaxOverpEC50'!$A:$HP,MATCH(BZ$1,'B-LogEmaxOverpEC50'!$A$1:$HP$1,0),FALSE),"")</f>
        <v>8.5460253885425281</v>
      </c>
      <c r="CA30" s="47">
        <f>_xlfn.IFNA(VLOOKUP($A30,'B-LogEmaxOverpEC50'!$A:$HP,MATCH(CA$1,'B-LogEmaxOverpEC50'!$A$1:$HP$1,0),FALSE),"")</f>
        <v>6.7140318908471324</v>
      </c>
      <c r="CB30" s="47" t="str">
        <f>_xlfn.IFNA(VLOOKUP($A30,'B-LogEmaxOverpEC50'!$A:$HP,MATCH(CB$1,'B-LogEmaxOverpEC50'!$A$1:$HP$1,0),FALSE),"")</f>
        <v/>
      </c>
      <c r="CC30" s="47" t="str">
        <f>_xlfn.IFNA(VLOOKUP($A30,'I-LogEmaxOverpEC50'!$A:$HP,MATCH(CC$1,'I-LogEmaxOverpEC50'!$A$1:$HP$1,0),FALSE),"")</f>
        <v/>
      </c>
      <c r="CD30" s="47">
        <f>_xlfn.IFNA(VLOOKUP($A30,'I-LogEmaxOverpEC50'!$A:$HP,MATCH(CD$1,'I-LogEmaxOverpEC50'!$A$1:$HP$1,0),FALSE),"")</f>
        <v>6.1998682352289203</v>
      </c>
      <c r="CE30" s="47">
        <f>_xlfn.IFNA(VLOOKUP($A30,'I-LogEmaxOverpEC50'!$A:$HP,MATCH(CE$1,'I-LogEmaxOverpEC50'!$A$1:$HP$1,0),FALSE),"")</f>
        <v>6.7138960603755455</v>
      </c>
      <c r="CF30" s="47" t="str">
        <f>_xlfn.IFNA(VLOOKUP($A30,'I-LogEmaxOverpEC50'!$A:$HP,MATCH(CF$1,'I-LogEmaxOverpEC50'!$A$1:$HP$1,0),FALSE),"")</f>
        <v/>
      </c>
      <c r="CG30" s="105" t="str">
        <f>_xlfn.IFNA(VLOOKUP($A30,'B-LogEmaxOverpEC50'!$A:$HP,MATCH(CG$1,'B-LogEmaxOverpEC50'!$A$1:$HP$1,0),FALSE),"")</f>
        <v/>
      </c>
      <c r="CH30" s="47">
        <f>_xlfn.IFNA(VLOOKUP($A30,'B-LogEmaxOverpEC50'!$A:$HP,MATCH(CH$1,'B-LogEmaxOverpEC50'!$A$1:$HP$1,0),FALSE),"")</f>
        <v>8.0213693775780364</v>
      </c>
      <c r="CI30" s="47">
        <f>_xlfn.IFNA(VLOOKUP($A30,'B-LogEmaxOverpEC50'!$A:$HP,MATCH(CI$1,'B-LogEmaxOverpEC50'!$A$1:$HP$1,0),FALSE),"")</f>
        <v>6.0669339895620595</v>
      </c>
      <c r="CJ30" s="47" t="str">
        <f>_xlfn.IFNA(VLOOKUP($A30,'B-LogEmaxOverpEC50'!$A:$HP,MATCH(CJ$1,'B-LogEmaxOverpEC50'!$A$1:$HP$1,0),FALSE),"")</f>
        <v/>
      </c>
      <c r="CK30" s="47" t="str">
        <f>_xlfn.IFNA(VLOOKUP($A30,'I-LogEmaxOverpEC50'!$A:$HP,MATCH(CK$1,'I-LogEmaxOverpEC50'!$A$1:$HP$1,0),FALSE),"")</f>
        <v/>
      </c>
      <c r="CL30" s="47">
        <f>_xlfn.IFNA(VLOOKUP($A30,'I-LogEmaxOverpEC50'!$A:$HP,MATCH(CL$1,'I-LogEmaxOverpEC50'!$A$1:$HP$1,0),FALSE),"")</f>
        <v>6.0413020746928758</v>
      </c>
      <c r="CM30" s="47">
        <f>_xlfn.IFNA(VLOOKUP($A30,'I-LogEmaxOverpEC50'!$A:$HP,MATCH(CM$1,'I-LogEmaxOverpEC50'!$A$1:$HP$1,0),FALSE),"")</f>
        <v>6.0518954753345788</v>
      </c>
      <c r="CN30" s="47" t="str">
        <f>_xlfn.IFNA(VLOOKUP($A30,'I-LogEmaxOverpEC50'!$A:$HP,MATCH(CN$1,'I-LogEmaxOverpEC50'!$A$1:$HP$1,0),FALSE),"")</f>
        <v/>
      </c>
      <c r="CO30" s="105" t="str">
        <f>_xlfn.IFNA(VLOOKUP($A30,'B-LogEmaxOverpEC50'!$A:$HP,MATCH(CO$1,'B-LogEmaxOverpEC50'!$A$1:$HP$1,0),FALSE),"")</f>
        <v/>
      </c>
      <c r="CP30" s="47">
        <f>_xlfn.IFNA(VLOOKUP($A30,'B-LogEmaxOverpEC50'!$A:$HP,MATCH(CP$1,'B-LogEmaxOverpEC50'!$A$1:$HP$1,0),FALSE),"")</f>
        <v>1</v>
      </c>
      <c r="CQ30" s="47">
        <f>_xlfn.IFNA(VLOOKUP($A30,'B-LogEmaxOverpEC50'!$A:$HP,MATCH(CQ$1,'B-LogEmaxOverpEC50'!$A$1:$HP$1,0),FALSE),"")</f>
        <v>0.41398510399233179</v>
      </c>
      <c r="CR30" s="47" t="str">
        <f>_xlfn.IFNA(VLOOKUP($A30,'B-LogEmaxOverpEC50'!$A:$HP,MATCH(CR$1,'B-LogEmaxOverpEC50'!$A$1:$HP$1,0),FALSE),"")</f>
        <v/>
      </c>
      <c r="CS30" s="47" t="str">
        <f>_xlfn.IFNA(VLOOKUP($A30,'I-LogEmaxOverpEC50'!$A:$HP,MATCH(CS$1,'I-LogEmaxOverpEC50'!$A$1:$HP$1,0),FALSE),"")</f>
        <v/>
      </c>
      <c r="CT30" s="47">
        <f>_xlfn.IFNA(VLOOKUP($A30,'I-LogEmaxOverpEC50'!$A:$HP,MATCH(CT$1,'I-LogEmaxOverpEC50'!$A$1:$HP$1,0),FALSE),"")</f>
        <v>0.61176180447422424</v>
      </c>
      <c r="CU30" s="47">
        <f>_xlfn.IFNA(VLOOKUP($A30,'I-LogEmaxOverpEC50'!$A:$HP,MATCH(CU$1,'I-LogEmaxOverpEC50'!$A$1:$HP$1,0),FALSE),"")</f>
        <v>1</v>
      </c>
      <c r="CV30" s="47" t="str">
        <f>_xlfn.IFNA(VLOOKUP($A30,'I-LogEmaxOverpEC50'!$A:$HP,MATCH(CV$1,'I-LogEmaxOverpEC50'!$A$1:$HP$1,0),FALSE),"")</f>
        <v/>
      </c>
      <c r="CW30" s="105" t="str">
        <f>_xlfn.IFNA(VLOOKUP($A30,'B-LogEmaxOverpEC50'!$A:$HP,MATCH(CW$1,'B-LogEmaxOverpEC50'!$A$1:$HP$1,0),FALSE),"")</f>
        <v/>
      </c>
      <c r="CX30" s="47">
        <f>_xlfn.IFNA(VLOOKUP($A30,'B-LogEmaxOverpEC50'!$A:$HP,MATCH(CX$1,'B-LogEmaxOverpEC50'!$A$1:$HP$1,0),FALSE),"")</f>
        <v>0.83217394707354175</v>
      </c>
      <c r="CY30" s="47">
        <f>_xlfn.IFNA(VLOOKUP($A30,'B-LogEmaxOverpEC50'!$A:$HP,MATCH(CY$1,'B-LogEmaxOverpEC50'!$A$1:$HP$1,0),FALSE),"")</f>
        <v>0.2069925519961659</v>
      </c>
      <c r="CZ30" s="47" t="str">
        <f>_xlfn.IFNA(VLOOKUP($A30,'B-LogEmaxOverpEC50'!$A:$HP,MATCH(CZ$1,'B-LogEmaxOverpEC50'!$A$1:$HP$1,0),FALSE),"")</f>
        <v/>
      </c>
      <c r="DA30" s="47" t="str">
        <f>_xlfn.IFNA(VLOOKUP($A30,'I-LogEmaxOverpEC50'!$A:$HP,MATCH(DA$1,'I-LogEmaxOverpEC50'!$A$1:$HP$1,0),FALSE),"")</f>
        <v/>
      </c>
      <c r="DB30" s="47">
        <f>_xlfn.IFNA(VLOOKUP($A30,'I-LogEmaxOverpEC50'!$A:$HP,MATCH(DB$1,'I-LogEmaxOverpEC50'!$A$1:$HP$1,0),FALSE),"")</f>
        <v>0.49199894918442749</v>
      </c>
      <c r="DC30" s="47">
        <f>_xlfn.IFNA(VLOOKUP($A30,'I-LogEmaxOverpEC50'!$A:$HP,MATCH(DC$1,'I-LogEmaxOverpEC50'!$A$1:$HP$1,0),FALSE),"")</f>
        <v>0.5</v>
      </c>
      <c r="DD30" s="47" t="str">
        <f>_xlfn.IFNA(VLOOKUP($A30,'I-LogEmaxOverpEC50'!$A:$HP,MATCH(DD$1,'I-LogEmaxOverpEC50'!$A$1:$HP$1,0),FALSE),"")</f>
        <v/>
      </c>
      <c r="DE30" s="37"/>
      <c r="DF30" s="37"/>
      <c r="DG30" s="37"/>
      <c r="DH30" s="37"/>
      <c r="DI30" s="37"/>
      <c r="DJ30" s="37"/>
      <c r="DK30" s="37"/>
      <c r="DL30" s="37"/>
      <c r="DM30" s="37"/>
    </row>
    <row r="31" spans="1:117" s="49" customFormat="1" x14ac:dyDescent="0.2">
      <c r="A31" s="29" t="s">
        <v>153</v>
      </c>
      <c r="B31" s="333" t="str">
        <f>VLOOKUP($A31,BI!$A:$Q,MATCH(B$1,BI!$A$1:$Q$1,0),FALSE)</f>
        <v/>
      </c>
      <c r="C31" s="373">
        <f>VLOOKUP($A31,BI!$A:$Q,MATCH(C$1,BI!$A$1:$Q$1,0),FALSE)</f>
        <v>1</v>
      </c>
      <c r="D31" s="373">
        <f>VLOOKUP($A31,BI!$A:$Q,MATCH(D$1,BI!$A$1:$Q$1,0),FALSE)</f>
        <v>1</v>
      </c>
      <c r="E31" s="373">
        <f>VLOOKUP($A31,BI!$A:$Q,MATCH(E$1,BI!$A$1:$Q$1,0),FALSE)</f>
        <v>1</v>
      </c>
      <c r="F31" s="373">
        <f>VLOOKUP($A31,BI!$A:$Q,MATCH(F$1,BI!$A$1:$Q$1,0),FALSE)</f>
        <v>1</v>
      </c>
      <c r="G31" s="373">
        <f>VLOOKUP($A31,BI!$A:$Q,MATCH(G$1,BI!$A$1:$Q$1,0),FALSE)</f>
        <v>1</v>
      </c>
      <c r="H31" s="373" t="str">
        <f>VLOOKUP($A31,BI!$A:$Q,MATCH(H$1,BI!$A$1:$Q$1,0),FALSE)</f>
        <v/>
      </c>
      <c r="I31" s="373" t="str">
        <f>VLOOKUP($A31,BI!$A:$Q,MATCH(I$1,BI!$A$1:$Q$1,0),FALSE)</f>
        <v/>
      </c>
      <c r="J31" s="373">
        <f>VLOOKUP($A31,BI!$A:$Q,MATCH(J$1,BI!$A$1:$Q$1,0),FALSE)</f>
        <v>1</v>
      </c>
      <c r="K31" s="373">
        <f>VLOOKUP($A31,BI!$A:$Q,MATCH(K$1,BI!$A$1:$Q$1,0),FALSE)</f>
        <v>1</v>
      </c>
      <c r="L31" s="373" t="str">
        <f>VLOOKUP($A31,BI!$A:$Q,MATCH(L$1,BI!$A$1:$Q$1,0),FALSE)</f>
        <v/>
      </c>
      <c r="M31" s="373" t="str">
        <f>VLOOKUP($A31,BI!$A:$Q,MATCH(M$1,BI!$A$1:$Q$1,0),FALSE)</f>
        <v/>
      </c>
      <c r="N31" s="49">
        <f t="shared" si="1"/>
        <v>7</v>
      </c>
      <c r="O31" s="49" t="str">
        <f>VLOOKUP($A31,BI!$A:$Q,MATCH(O$1,BI!$A$1:$Q$1,0),FALSE)</f>
        <v/>
      </c>
      <c r="P31" s="37">
        <f>VLOOKUP($A31,BI!$A:$Q,MATCH(P$1,BI!$A$1:$Q$1,0),FALSE)</f>
        <v>1</v>
      </c>
      <c r="Q31" s="37">
        <f>VLOOKUP($A31,BI!$A:$Q,MATCH(Q$1,BI!$A$1:$Q$1,0),FALSE)</f>
        <v>1</v>
      </c>
      <c r="R31" s="37" t="str">
        <f>VLOOKUP($A31,BI!$A:$Q,MATCH(R$1,BI!$A$1:$Q$1,0),FALSE)</f>
        <v/>
      </c>
      <c r="S31" s="37">
        <f t="shared" si="0"/>
        <v>2</v>
      </c>
      <c r="T31" s="61" cm="1">
        <f t="array" ref="T31">IFERROR(IF(N31&gt;2,RSQ(IF($B31:$M31&lt;&gt;"",AC31:AN31,""),IF($B31:$M31&lt;&gt;"",AO31:AZ31,"")),""),"")</f>
        <v>7.1467754813349993E-2</v>
      </c>
      <c r="U31" s="66" cm="1">
        <f t="array" ref="U31">IFERROR(IF($N31&gt;2,RSQ(IF($B31:$M31&lt;&gt;"",BA31:BL31,""),IF($B31:$M31&lt;&gt;"",BM31:BX31,"")),""),"")</f>
        <v>7.1467754813350021E-2</v>
      </c>
      <c r="V31" s="61" t="str" cm="1">
        <f t="array" ref="V31">IFERROR(IF(AND($S31&gt;2,$N31&gt;2),RSQ(IF($B31:$M31&lt;&gt;"",AC31:AN31,""),IF($B31:$M31&lt;&gt;"",AO31:AZ31,"")),""),"")</f>
        <v/>
      </c>
      <c r="W31" s="61" cm="1">
        <f t="array" ref="W31">IFERROR(IF(COUNT(C31:G31)&gt;2,RSQ(IF($C31:$G31&lt;&gt;"",AD31:AH31,""),IF($C31:$G31&lt;&gt;"",AP31:AT31,"")),""),"")</f>
        <v>3.8295868746977997E-2</v>
      </c>
      <c r="X31" s="61" t="str" cm="1">
        <f t="array" ref="X31">IFERROR(IF(COUNT(H31:K31)&gt;2,RSQ(IF($H31:$K31&lt;&gt;"",AI31:AL31,""),IF($H31:$K31&lt;&gt;"",AU31:AX31,"")),""),"")</f>
        <v/>
      </c>
      <c r="Y31" s="61" t="str" cm="1">
        <f t="array" ref="Y31">IFERROR(IF($S31&gt;2,RSQ(IF($O31:$R31&lt;&gt;"",BY31:CB31,""),IF($O31:$R31&lt;&gt;"",CC31:CF31,"")),""),"")</f>
        <v/>
      </c>
      <c r="Z31" s="51" t="str" cm="1">
        <f t="array" ref="Z31">IFERROR(IF($S31&gt;2,RSQ(IF($O31:$R31&lt;&gt;"",CG31:CJ31,""),IF($O31:$R31&lt;&gt;"",CK31:CN31,"")),""),"")</f>
        <v/>
      </c>
      <c r="AA31" s="51" t="str" cm="1">
        <f t="array" ref="AA31">IFERROR(IF($S31&gt;2,RSQ(IF($O31:$R31&lt;&gt;"",CO31:CR31,""),IF($O31:$R31&lt;&gt;"",CS31:CV31,"")),""),"")</f>
        <v/>
      </c>
      <c r="AB31" s="186" t="str" cm="1">
        <f t="array" ref="AB31">IFERROR(IF($S31&gt;2,RSQ(IF($O31:$R31&lt;&gt;"",CW31:CZ31,""),IF($O31:$R31&lt;&gt;"",DA31:DD31,"")),""),"")</f>
        <v/>
      </c>
      <c r="AC31" s="44" t="str">
        <f>_xlfn.IFNA(VLOOKUP($A31,'B-LogEmaxOverpEC50'!$A:$BQ,MATCH(AC$1,'B-LogEmaxOverpEC50'!$A$1:$BQ$1,0),FALSE),"")</f>
        <v/>
      </c>
      <c r="AD31" s="46">
        <f>_xlfn.IFNA(VLOOKUP($A31,'B-LogEmaxOverpEC50'!$A:$BQ,MATCH(AD$1,'B-LogEmaxOverpEC50'!$A$1:$BQ$1,0),FALSE),"")</f>
        <v>10.080706754048286</v>
      </c>
      <c r="AE31" s="46">
        <f>_xlfn.IFNA(VLOOKUP($A31,'B-LogEmaxOverpEC50'!$A:$BQ,MATCH(AE$1,'B-LogEmaxOverpEC50'!$A$1:$BQ$1,0),FALSE),"")</f>
        <v>9.7763957769384771</v>
      </c>
      <c r="AF31" s="46">
        <f>_xlfn.IFNA(VLOOKUP($A31,'B-LogEmaxOverpEC50'!$A:$BQ,MATCH(AF$1,'B-LogEmaxOverpEC50'!$A$1:$BQ$1,0),FALSE),"")</f>
        <v>10.168447915567533</v>
      </c>
      <c r="AG31" s="46">
        <f>_xlfn.IFNA(VLOOKUP($A31,'B-LogEmaxOverpEC50'!$A:$BQ,MATCH(AG$1,'B-LogEmaxOverpEC50'!$A$1:$BQ$1,0),FALSE),"")</f>
        <v>10.623590894473885</v>
      </c>
      <c r="AH31" s="46">
        <f>_xlfn.IFNA(VLOOKUP($A31,'B-LogEmaxOverpEC50'!$A:$BQ,MATCH(AH$1,'B-LogEmaxOverpEC50'!$A$1:$BQ$1,0),FALSE),"")</f>
        <v>11.212643984558932</v>
      </c>
      <c r="AI31" s="45" t="str">
        <f>_xlfn.IFNA(VLOOKUP($A31,'B-LogEmaxOverpEC50'!$A:$BQ,MATCH(AI$1,'B-LogEmaxOverpEC50'!$A$1:$BQ$1,0),FALSE),"")</f>
        <v/>
      </c>
      <c r="AJ31" s="45" t="str">
        <f>_xlfn.IFNA(VLOOKUP($A31,'B-LogEmaxOverpEC50'!$A:$BQ,MATCH(AJ$1,'B-LogEmaxOverpEC50'!$A$1:$BQ$1,0),FALSE),"")</f>
        <v/>
      </c>
      <c r="AK31" s="45">
        <f>_xlfn.IFNA(VLOOKUP($A31,'B-LogEmaxOverpEC50'!$A:$BQ,MATCH(AK$1,'B-LogEmaxOverpEC50'!$A$1:$BQ$1,0),FALSE),"")</f>
        <v>7.4689910496621819</v>
      </c>
      <c r="AL31" s="46">
        <f>_xlfn.IFNA(VLOOKUP($A31,'B-LogEmaxOverpEC50'!$A:$BQ,MATCH(AL$1,'B-LogEmaxOverpEC50'!$A$1:$BQ$1,0),FALSE),"")</f>
        <v>9.0834724682751613</v>
      </c>
      <c r="AM31" s="45" t="str">
        <f>_xlfn.IFNA(VLOOKUP($A31,'B-LogEmaxOverpEC50'!$A:$BQ,MATCH(AM$1,'B-LogEmaxOverpEC50'!$A$1:$BQ$1,0),FALSE),"")</f>
        <v/>
      </c>
      <c r="AN31" s="45" t="str">
        <f>_xlfn.IFNA(VLOOKUP($A31,'B-LogEmaxOverpEC50'!$A:$BQ,MATCH(AN$1,'B-LogEmaxOverpEC50'!$A$1:$BQ$1,0),FALSE),"")</f>
        <v/>
      </c>
      <c r="AO31" s="47" t="str">
        <f>_xlfn.IFNA(VLOOKUP($A31,'I-LogEmaxOverpEC50'!$A:$BQ,MATCH(AO$1,'I-LogEmaxOverpEC50'!$A$1:$BQ$1,0),FALSE),"")</f>
        <v/>
      </c>
      <c r="AP31" s="47">
        <f>_xlfn.IFNA(VLOOKUP($A31,'I-LogEmaxOverpEC50'!$A:$BQ,MATCH(AP$1,'I-LogEmaxOverpEC50'!$A$1:$BQ$1,0),FALSE),"")</f>
        <v>8.9775909490290253</v>
      </c>
      <c r="AQ31" s="47">
        <f>_xlfn.IFNA(VLOOKUP($A31,'I-LogEmaxOverpEC50'!$A:$BQ,MATCH(AQ$1,'I-LogEmaxOverpEC50'!$A$1:$BQ$1,0),FALSE),"")</f>
        <v>8.9775909490290253</v>
      </c>
      <c r="AR31" s="47">
        <f>_xlfn.IFNA(VLOOKUP($A31,'I-LogEmaxOverpEC50'!$A:$BQ,MATCH(AR$1,'I-LogEmaxOverpEC50'!$A$1:$BQ$1,0),FALSE),"")</f>
        <v>8.7082992102518126</v>
      </c>
      <c r="AS31" s="47">
        <f>_xlfn.IFNA(VLOOKUP($A31,'I-LogEmaxOverpEC50'!$A:$BQ,MATCH(AS$1,'I-LogEmaxOverpEC50'!$A$1:$BQ$1,0),FALSE),"")</f>
        <v>8.7082992102518126</v>
      </c>
      <c r="AT31" s="47">
        <f>_xlfn.IFNA(VLOOKUP($A31,'I-LogEmaxOverpEC50'!$A:$BQ,MATCH(AT$1,'I-LogEmaxOverpEC50'!$A$1:$BQ$1,0),FALSE),"")</f>
        <v>9.0823806031298098</v>
      </c>
      <c r="AU31" s="47" t="str">
        <f>_xlfn.IFNA(VLOOKUP($A31,'I-LogEmaxOverpEC50'!$A:$BQ,MATCH(AU$1,'I-LogEmaxOverpEC50'!$A$1:$BQ$1,0),FALSE),"")</f>
        <v/>
      </c>
      <c r="AV31" s="47" t="str">
        <f>_xlfn.IFNA(VLOOKUP($A31,'I-LogEmaxOverpEC50'!$A:$BQ,MATCH(AV$1,'I-LogEmaxOverpEC50'!$A$1:$BQ$1,0),FALSE),"")</f>
        <v/>
      </c>
      <c r="AW31" s="47">
        <f>_xlfn.IFNA(VLOOKUP($A31,'I-LogEmaxOverpEC50'!$A:$BQ,MATCH(AW$1,'I-LogEmaxOverpEC50'!$A$1:$BQ$1,0),FALSE),"")</f>
        <v>8.8748387629876913</v>
      </c>
      <c r="AX31" s="47">
        <f>_xlfn.IFNA(VLOOKUP($A31,'I-LogEmaxOverpEC50'!$A:$BQ,MATCH(AX$1,'I-LogEmaxOverpEC50'!$A$1:$BQ$1,0),FALSE),"")</f>
        <v>6.9571575432596129</v>
      </c>
      <c r="AY31" s="47" t="str">
        <f>_xlfn.IFNA(VLOOKUP($A31,'I-LogEmaxOverpEC50'!$A:$BQ,MATCH(AY$1,'I-LogEmaxOverpEC50'!$A$1:$BQ$1,0),FALSE),"")</f>
        <v/>
      </c>
      <c r="AZ31" s="47" t="str">
        <f>_xlfn.IFNA(VLOOKUP($A31,'I-LogEmaxOverpEC50'!$A:$BQ,MATCH(AZ$1,'I-LogEmaxOverpEC50'!$A$1:$BQ$1,0),FALSE),"")</f>
        <v/>
      </c>
      <c r="BA31" s="44" t="str">
        <f>_xlfn.IFNA(VLOOKUP($A31,'B-LogEmaxOverpEC50'!$A:$BQ,MATCH(BA$1,'B-LogEmaxOverpEC50'!$A$1:$BQ$1,0),FALSE),"")</f>
        <v/>
      </c>
      <c r="BB31" s="41">
        <f>_xlfn.IFNA(VLOOKUP($A31,'B-LogEmaxOverpEC50'!$A:$BQ,MATCH(BB$1,'B-LogEmaxOverpEC50'!$A$1:$BQ$1,0),FALSE),"")</f>
        <v>0.69763830937446003</v>
      </c>
      <c r="BC31" s="41">
        <f>_xlfn.IFNA(VLOOKUP($A31,'B-LogEmaxOverpEC50'!$A:$BQ,MATCH(BC$1,'B-LogEmaxOverpEC50'!$A$1:$BQ$1,0),FALSE),"")</f>
        <v>0.61635113281138953</v>
      </c>
      <c r="BD31" s="41">
        <f>_xlfn.IFNA(VLOOKUP($A31,'B-LogEmaxOverpEC50'!$A:$BQ,MATCH(BD$1,'B-LogEmaxOverpEC50'!$A$1:$BQ$1,0),FALSE),"")</f>
        <v>0.72107562128480329</v>
      </c>
      <c r="BE31" s="41">
        <f>_xlfn.IFNA(VLOOKUP($A31,'B-LogEmaxOverpEC50'!$A:$BQ,MATCH(BE$1,'B-LogEmaxOverpEC50'!$A$1:$BQ$1,0),FALSE),"")</f>
        <v>0.84265285796283551</v>
      </c>
      <c r="BF31" s="41">
        <f>_xlfn.IFNA(VLOOKUP($A31,'B-LogEmaxOverpEC50'!$A:$BQ,MATCH(BF$1,'B-LogEmaxOverpEC50'!$A$1:$BQ$1,0),FALSE),"")</f>
        <v>1</v>
      </c>
      <c r="BG31" s="41" t="str">
        <f>_xlfn.IFNA(VLOOKUP($A31,'B-LogEmaxOverpEC50'!$A:$BQ,MATCH(BG$1,'B-LogEmaxOverpEC50'!$A$1:$BQ$1,0),FALSE),"")</f>
        <v/>
      </c>
      <c r="BH31" s="41" t="str">
        <f>_xlfn.IFNA(VLOOKUP($A31,'B-LogEmaxOverpEC50'!$A:$BQ,MATCH(BH$1,'B-LogEmaxOverpEC50'!$A$1:$BQ$1,0),FALSE),"")</f>
        <v/>
      </c>
      <c r="BI31" s="41">
        <f>_xlfn.IFNA(VLOOKUP($A31,'B-LogEmaxOverpEC50'!$A:$BQ,MATCH(BI$1,'B-LogEmaxOverpEC50'!$A$1:$BQ$1,0),FALSE),"")</f>
        <v>0</v>
      </c>
      <c r="BJ31" s="41">
        <f>_xlfn.IFNA(VLOOKUP($A31,'B-LogEmaxOverpEC50'!$A:$BQ,MATCH(BJ$1,'B-LogEmaxOverpEC50'!$A$1:$BQ$1,0),FALSE),"")</f>
        <v>0.43125830484003103</v>
      </c>
      <c r="BK31" s="41" t="str">
        <f>_xlfn.IFNA(VLOOKUP($A31,'B-LogEmaxOverpEC50'!$A:$BQ,MATCH(BK$1,'B-LogEmaxOverpEC50'!$A$1:$BQ$1,0),FALSE),"")</f>
        <v/>
      </c>
      <c r="BL31" s="41" t="str">
        <f>_xlfn.IFNA(VLOOKUP($A31,'B-LogEmaxOverpEC50'!$A:$BQ,MATCH(BL$1,'B-LogEmaxOverpEC50'!$A$1:$BQ$1,0),FALSE),"")</f>
        <v/>
      </c>
      <c r="BM31" s="47" t="str">
        <f>_xlfn.IFNA(VLOOKUP($A31,'I-LogEmaxOverpEC50'!$A:$BQ,MATCH(BM$1,'I-LogEmaxOverpEC50'!$A$1:$BQ$1,0),FALSE),"")</f>
        <v/>
      </c>
      <c r="BN31" s="47">
        <f>_xlfn.IFNA(VLOOKUP($A31,'I-LogEmaxOverpEC50'!$A:$BQ,MATCH(BN$1,'I-LogEmaxOverpEC50'!$A$1:$BQ$1,0),FALSE),"")</f>
        <v>0.95069239738666078</v>
      </c>
      <c r="BO31" s="47">
        <f>_xlfn.IFNA(VLOOKUP($A31,'I-LogEmaxOverpEC50'!$A:$BQ,MATCH(BO$1,'I-LogEmaxOverpEC50'!$A$1:$BQ$1,0),FALSE),"")</f>
        <v>0.95069239738666078</v>
      </c>
      <c r="BP31" s="47">
        <f>_xlfn.IFNA(VLOOKUP($A31,'I-LogEmaxOverpEC50'!$A:$BQ,MATCH(BP$1,'I-LogEmaxOverpEC50'!$A$1:$BQ$1,0),FALSE),"")</f>
        <v>0.82398017415600366</v>
      </c>
      <c r="BQ31" s="47">
        <f>_xlfn.IFNA(VLOOKUP($A31,'I-LogEmaxOverpEC50'!$A:$BQ,MATCH(BQ$1,'I-LogEmaxOverpEC50'!$A$1:$BQ$1,0),FALSE),"")</f>
        <v>0.82398017415600366</v>
      </c>
      <c r="BR31" s="47">
        <f>_xlfn.IFNA(VLOOKUP($A31,'I-LogEmaxOverpEC50'!$A:$BQ,MATCH(BR$1,'I-LogEmaxOverpEC50'!$A$1:$BQ$1,0),FALSE),"")</f>
        <v>1</v>
      </c>
      <c r="BS31" s="47" t="str">
        <f>_xlfn.IFNA(VLOOKUP($A31,'I-LogEmaxOverpEC50'!$A:$BQ,MATCH(BS$1,'I-LogEmaxOverpEC50'!$A$1:$BQ$1,0),FALSE),"")</f>
        <v/>
      </c>
      <c r="BT31" s="47" t="str">
        <f>_xlfn.IFNA(VLOOKUP($A31,'I-LogEmaxOverpEC50'!$A:$BQ,MATCH(BT$1,'I-LogEmaxOverpEC50'!$A$1:$BQ$1,0),FALSE),"")</f>
        <v/>
      </c>
      <c r="BU31" s="47">
        <f>_xlfn.IFNA(VLOOKUP($A31,'I-LogEmaxOverpEC50'!$A:$BQ,MATCH(BU$1,'I-LogEmaxOverpEC50'!$A$1:$BQ$1,0),FALSE),"")</f>
        <v>0.90234350263694452</v>
      </c>
      <c r="BV31" s="47">
        <f>_xlfn.IFNA(VLOOKUP($A31,'I-LogEmaxOverpEC50'!$A:$BQ,MATCH(BV$1,'I-LogEmaxOverpEC50'!$A$1:$BQ$1,0),FALSE),"")</f>
        <v>0</v>
      </c>
      <c r="BW31" s="47" t="str">
        <f>_xlfn.IFNA(VLOOKUP($A31,'I-LogEmaxOverpEC50'!$A:$BQ,MATCH(BW$1,'I-LogEmaxOverpEC50'!$A$1:$BQ$1,0),FALSE),"")</f>
        <v/>
      </c>
      <c r="BX31" s="47" t="str">
        <f>_xlfn.IFNA(VLOOKUP($A31,'I-LogEmaxOverpEC50'!$A:$BQ,MATCH(BX$1,'I-LogEmaxOverpEC50'!$A$1:$BQ$1,0),FALSE),"")</f>
        <v/>
      </c>
      <c r="BY31" s="105" t="str">
        <f>_xlfn.IFNA(VLOOKUP($A31,'B-LogEmaxOverpEC50'!$A:$HP,MATCH(BY$1,'B-LogEmaxOverpEC50'!$A$1:$HP$1,0),FALSE),"")</f>
        <v/>
      </c>
      <c r="BZ31" s="47">
        <f>_xlfn.IFNA(VLOOKUP($A31,'B-LogEmaxOverpEC50'!$A:$HP,MATCH(BZ$1,'B-LogEmaxOverpEC50'!$A$1:$HP$1,0),FALSE),"")</f>
        <v>11.212643984558932</v>
      </c>
      <c r="CA31" s="47">
        <f>_xlfn.IFNA(VLOOKUP($A31,'B-LogEmaxOverpEC50'!$A:$HP,MATCH(CA$1,'B-LogEmaxOverpEC50'!$A$1:$HP$1,0),FALSE),"")</f>
        <v>9.0834724682751613</v>
      </c>
      <c r="CB31" s="47" t="str">
        <f>_xlfn.IFNA(VLOOKUP($A31,'B-LogEmaxOverpEC50'!$A:$HP,MATCH(CB$1,'B-LogEmaxOverpEC50'!$A$1:$HP$1,0),FALSE),"")</f>
        <v/>
      </c>
      <c r="CC31" s="47" t="str">
        <f>_xlfn.IFNA(VLOOKUP($A31,'I-LogEmaxOverpEC50'!$A:$HP,MATCH(CC$1,'I-LogEmaxOverpEC50'!$A$1:$HP$1,0),FALSE),"")</f>
        <v/>
      </c>
      <c r="CD31" s="47">
        <f>_xlfn.IFNA(VLOOKUP($A31,'I-LogEmaxOverpEC50'!$A:$HP,MATCH(CD$1,'I-LogEmaxOverpEC50'!$A$1:$HP$1,0),FALSE),"")</f>
        <v>9.0823806031298098</v>
      </c>
      <c r="CE31" s="47">
        <f>_xlfn.IFNA(VLOOKUP($A31,'I-LogEmaxOverpEC50'!$A:$HP,MATCH(CE$1,'I-LogEmaxOverpEC50'!$A$1:$HP$1,0),FALSE),"")</f>
        <v>8.8748387629876913</v>
      </c>
      <c r="CF31" s="47" t="str">
        <f>_xlfn.IFNA(VLOOKUP($A31,'I-LogEmaxOverpEC50'!$A:$HP,MATCH(CF$1,'I-LogEmaxOverpEC50'!$A$1:$HP$1,0),FALSE),"")</f>
        <v/>
      </c>
      <c r="CG31" s="105" t="str">
        <f>_xlfn.IFNA(VLOOKUP($A31,'B-LogEmaxOverpEC50'!$A:$HP,MATCH(CG$1,'B-LogEmaxOverpEC50'!$A$1:$HP$1,0),FALSE),"")</f>
        <v/>
      </c>
      <c r="CH31" s="47">
        <f>_xlfn.IFNA(VLOOKUP($A31,'B-LogEmaxOverpEC50'!$A:$HP,MATCH(CH$1,'B-LogEmaxOverpEC50'!$A$1:$HP$1,0),FALSE),"")</f>
        <v>10.372357065117424</v>
      </c>
      <c r="CI31" s="47">
        <f>_xlfn.IFNA(VLOOKUP($A31,'B-LogEmaxOverpEC50'!$A:$HP,MATCH(CI$1,'B-LogEmaxOverpEC50'!$A$1:$HP$1,0),FALSE),"")</f>
        <v>8.276231758968672</v>
      </c>
      <c r="CJ31" s="47" t="str">
        <f>_xlfn.IFNA(VLOOKUP($A31,'B-LogEmaxOverpEC50'!$A:$HP,MATCH(CJ$1,'B-LogEmaxOverpEC50'!$A$1:$HP$1,0),FALSE),"")</f>
        <v/>
      </c>
      <c r="CK31" s="47" t="str">
        <f>_xlfn.IFNA(VLOOKUP($A31,'I-LogEmaxOverpEC50'!$A:$HP,MATCH(CK$1,'I-LogEmaxOverpEC50'!$A$1:$HP$1,0),FALSE),"")</f>
        <v/>
      </c>
      <c r="CL31" s="47">
        <f>_xlfn.IFNA(VLOOKUP($A31,'I-LogEmaxOverpEC50'!$A:$HP,MATCH(CL$1,'I-LogEmaxOverpEC50'!$A$1:$HP$1,0),FALSE),"")</f>
        <v>8.8908321843382971</v>
      </c>
      <c r="CM31" s="47">
        <f>_xlfn.IFNA(VLOOKUP($A31,'I-LogEmaxOverpEC50'!$A:$HP,MATCH(CM$1,'I-LogEmaxOverpEC50'!$A$1:$HP$1,0),FALSE),"")</f>
        <v>7.9159981531236525</v>
      </c>
      <c r="CN31" s="47" t="str">
        <f>_xlfn.IFNA(VLOOKUP($A31,'I-LogEmaxOverpEC50'!$A:$HP,MATCH(CN$1,'I-LogEmaxOverpEC50'!$A$1:$HP$1,0),FALSE),"")</f>
        <v/>
      </c>
      <c r="CO31" s="105" t="str">
        <f>_xlfn.IFNA(VLOOKUP($A31,'B-LogEmaxOverpEC50'!$A:$HP,MATCH(CO$1,'B-LogEmaxOverpEC50'!$A$1:$HP$1,0),FALSE),"")</f>
        <v/>
      </c>
      <c r="CP31" s="47">
        <f>_xlfn.IFNA(VLOOKUP($A31,'B-LogEmaxOverpEC50'!$A:$HP,MATCH(CP$1,'B-LogEmaxOverpEC50'!$A$1:$HP$1,0),FALSE),"")</f>
        <v>1</v>
      </c>
      <c r="CQ31" s="47">
        <f>_xlfn.IFNA(VLOOKUP($A31,'B-LogEmaxOverpEC50'!$A:$HP,MATCH(CQ$1,'B-LogEmaxOverpEC50'!$A$1:$HP$1,0),FALSE),"")</f>
        <v>0.43125830484003103</v>
      </c>
      <c r="CR31" s="47" t="str">
        <f>_xlfn.IFNA(VLOOKUP($A31,'B-LogEmaxOverpEC50'!$A:$HP,MATCH(CR$1,'B-LogEmaxOverpEC50'!$A$1:$HP$1,0),FALSE),"")</f>
        <v/>
      </c>
      <c r="CS31" s="47" t="str">
        <f>_xlfn.IFNA(VLOOKUP($A31,'I-LogEmaxOverpEC50'!$A:$HP,MATCH(CS$1,'I-LogEmaxOverpEC50'!$A$1:$HP$1,0),FALSE),"")</f>
        <v/>
      </c>
      <c r="CT31" s="47">
        <f>_xlfn.IFNA(VLOOKUP($A31,'I-LogEmaxOverpEC50'!$A:$HP,MATCH(CT$1,'I-LogEmaxOverpEC50'!$A$1:$HP$1,0),FALSE),"")</f>
        <v>1</v>
      </c>
      <c r="CU31" s="47">
        <f>_xlfn.IFNA(VLOOKUP($A31,'I-LogEmaxOverpEC50'!$A:$HP,MATCH(CU$1,'I-LogEmaxOverpEC50'!$A$1:$HP$1,0),FALSE),"")</f>
        <v>0.90234350263694452</v>
      </c>
      <c r="CV31" s="47" t="str">
        <f>_xlfn.IFNA(VLOOKUP($A31,'I-LogEmaxOverpEC50'!$A:$HP,MATCH(CV$1,'I-LogEmaxOverpEC50'!$A$1:$HP$1,0),FALSE),"")</f>
        <v/>
      </c>
      <c r="CW31" s="105" t="str">
        <f>_xlfn.IFNA(VLOOKUP($A31,'B-LogEmaxOverpEC50'!$A:$HP,MATCH(CW$1,'B-LogEmaxOverpEC50'!$A$1:$HP$1,0),FALSE),"")</f>
        <v/>
      </c>
      <c r="CX31" s="47">
        <f>_xlfn.IFNA(VLOOKUP($A31,'B-LogEmaxOverpEC50'!$A:$HP,MATCH(CX$1,'B-LogEmaxOverpEC50'!$A$1:$HP$1,0),FALSE),"")</f>
        <v>0.77554358428669778</v>
      </c>
      <c r="CY31" s="47">
        <f>_xlfn.IFNA(VLOOKUP($A31,'B-LogEmaxOverpEC50'!$A:$HP,MATCH(CY$1,'B-LogEmaxOverpEC50'!$A$1:$HP$1,0),FALSE),"")</f>
        <v>0.21562915242001551</v>
      </c>
      <c r="CZ31" s="47" t="str">
        <f>_xlfn.IFNA(VLOOKUP($A31,'B-LogEmaxOverpEC50'!$A:$HP,MATCH(CZ$1,'B-LogEmaxOverpEC50'!$A$1:$HP$1,0),FALSE),"")</f>
        <v/>
      </c>
      <c r="DA31" s="47" t="str">
        <f>_xlfn.IFNA(VLOOKUP($A31,'I-LogEmaxOverpEC50'!$A:$HP,MATCH(DA$1,'I-LogEmaxOverpEC50'!$A$1:$HP$1,0),FALSE),"")</f>
        <v/>
      </c>
      <c r="DB31" s="47">
        <f>_xlfn.IFNA(VLOOKUP($A31,'I-LogEmaxOverpEC50'!$A:$HP,MATCH(DB$1,'I-LogEmaxOverpEC50'!$A$1:$HP$1,0),FALSE),"")</f>
        <v>0.90986902861706587</v>
      </c>
      <c r="DC31" s="47">
        <f>_xlfn.IFNA(VLOOKUP($A31,'I-LogEmaxOverpEC50'!$A:$HP,MATCH(DC$1,'I-LogEmaxOverpEC50'!$A$1:$HP$1,0),FALSE),"")</f>
        <v>0.45117175131847226</v>
      </c>
      <c r="DD31" s="47" t="str">
        <f>_xlfn.IFNA(VLOOKUP($A31,'I-LogEmaxOverpEC50'!$A:$HP,MATCH(DD$1,'I-LogEmaxOverpEC50'!$A$1:$HP$1,0),FALSE),"")</f>
        <v/>
      </c>
      <c r="DE31" s="37"/>
      <c r="DF31" s="37"/>
      <c r="DG31" s="37"/>
      <c r="DH31" s="37"/>
      <c r="DI31" s="37"/>
      <c r="DJ31" s="37"/>
      <c r="DK31" s="37"/>
      <c r="DL31" s="37"/>
      <c r="DM31" s="37"/>
    </row>
    <row r="32" spans="1:117" s="49" customFormat="1" x14ac:dyDescent="0.2">
      <c r="A32" s="29" t="s">
        <v>47</v>
      </c>
      <c r="B32" s="333" t="str">
        <f>VLOOKUP($A32,BI!$A:$Q,MATCH(B$1,BI!$A$1:$Q$1,0),FALSE)</f>
        <v/>
      </c>
      <c r="C32" s="373">
        <f>VLOOKUP($A32,BI!$A:$Q,MATCH(C$1,BI!$A$1:$Q$1,0),FALSE)</f>
        <v>1</v>
      </c>
      <c r="D32" s="373">
        <f>VLOOKUP($A32,BI!$A:$Q,MATCH(D$1,BI!$A$1:$Q$1,0),FALSE)</f>
        <v>1</v>
      </c>
      <c r="E32" s="373">
        <f>VLOOKUP($A32,BI!$A:$Q,MATCH(E$1,BI!$A$1:$Q$1,0),FALSE)</f>
        <v>1</v>
      </c>
      <c r="F32" s="373">
        <f>VLOOKUP($A32,BI!$A:$Q,MATCH(F$1,BI!$A$1:$Q$1,0),FALSE)</f>
        <v>1</v>
      </c>
      <c r="G32" s="373">
        <f>VLOOKUP($A32,BI!$A:$Q,MATCH(G$1,BI!$A$1:$Q$1,0),FALSE)</f>
        <v>1</v>
      </c>
      <c r="H32" s="373">
        <f>VLOOKUP($A32,BI!$A:$Q,MATCH(H$1,BI!$A$1:$Q$1,0),FALSE)</f>
        <v>1</v>
      </c>
      <c r="I32" s="373" t="str">
        <f>VLOOKUP($A32,BI!$A:$Q,MATCH(I$1,BI!$A$1:$Q$1,0),FALSE)</f>
        <v/>
      </c>
      <c r="J32" s="373">
        <f>VLOOKUP($A32,BI!$A:$Q,MATCH(J$1,BI!$A$1:$Q$1,0),FALSE)</f>
        <v>1</v>
      </c>
      <c r="K32" s="373">
        <f>VLOOKUP($A32,BI!$A:$Q,MATCH(K$1,BI!$A$1:$Q$1,0),FALSE)</f>
        <v>1</v>
      </c>
      <c r="L32" s="373" t="str">
        <f>VLOOKUP($A32,BI!$A:$Q,MATCH(L$1,BI!$A$1:$Q$1,0),FALSE)</f>
        <v/>
      </c>
      <c r="M32" s="373" t="str">
        <f>VLOOKUP($A32,BI!$A:$Q,MATCH(M$1,BI!$A$1:$Q$1,0),FALSE)</f>
        <v/>
      </c>
      <c r="N32" s="49">
        <f t="shared" si="1"/>
        <v>8</v>
      </c>
      <c r="O32" s="49" t="str">
        <f>VLOOKUP($A32,BI!$A:$Q,MATCH(O$1,BI!$A$1:$Q$1,0),FALSE)</f>
        <v/>
      </c>
      <c r="P32" s="37">
        <f>VLOOKUP($A32,BI!$A:$Q,MATCH(P$1,BI!$A$1:$Q$1,0),FALSE)</f>
        <v>1</v>
      </c>
      <c r="Q32" s="37">
        <f>VLOOKUP($A32,BI!$A:$Q,MATCH(Q$1,BI!$A$1:$Q$1,0),FALSE)</f>
        <v>1</v>
      </c>
      <c r="R32" s="37" t="str">
        <f>VLOOKUP($A32,BI!$A:$Q,MATCH(R$1,BI!$A$1:$Q$1,0),FALSE)</f>
        <v/>
      </c>
      <c r="S32" s="37">
        <f t="shared" si="0"/>
        <v>2</v>
      </c>
      <c r="T32" s="61" cm="1">
        <f t="array" ref="T32">IFERROR(IF(N32&gt;2,RSQ(IF($B32:$M32&lt;&gt;"",AC32:AN32,""),IF($B32:$M32&lt;&gt;"",AO32:AZ32,"")),""),"")</f>
        <v>0.45752274313036556</v>
      </c>
      <c r="U32" s="66" cm="1">
        <f t="array" ref="U32">IFERROR(IF($N32&gt;2,RSQ(IF($B32:$M32&lt;&gt;"",BA32:BL32,""),IF($B32:$M32&lt;&gt;"",BM32:BX32,"")),""),"")</f>
        <v>0.45752274313036545</v>
      </c>
      <c r="V32" s="61" t="str" cm="1">
        <f t="array" ref="V32">IFERROR(IF(AND($S32&gt;2,$N32&gt;2),RSQ(IF($B32:$M32&lt;&gt;"",AC32:AN32,""),IF($B32:$M32&lt;&gt;"",AO32:AZ32,"")),""),"")</f>
        <v/>
      </c>
      <c r="W32" s="61" cm="1">
        <f t="array" ref="W32">IFERROR(IF(COUNT(C32:G32)&gt;2,RSQ(IF($C32:$G32&lt;&gt;"",AD32:AH32,""),IF($C32:$G32&lt;&gt;"",AP32:AT32,"")),""),"")</f>
        <v>2.6519218613122955E-4</v>
      </c>
      <c r="X32" s="61" cm="1">
        <f t="array" ref="X32">IFERROR(IF(COUNT(H32:K32)&gt;2,RSQ(IF($H32:$K32&lt;&gt;"",AI32:AL32,""),IF($H32:$K32&lt;&gt;"",AU32:AX32,"")),""),"")</f>
        <v>0.96797078248539459</v>
      </c>
      <c r="Y32" s="61" t="str" cm="1">
        <f t="array" ref="Y32">IFERROR(IF($S32&gt;2,RSQ(IF($O32:$R32&lt;&gt;"",BY32:CB32,""),IF($O32:$R32&lt;&gt;"",CC32:CF32,"")),""),"")</f>
        <v/>
      </c>
      <c r="Z32" s="51" t="str" cm="1">
        <f t="array" ref="Z32">IFERROR(IF($S32&gt;2,RSQ(IF($O32:$R32&lt;&gt;"",CG32:CJ32,""),IF($O32:$R32&lt;&gt;"",CK32:CN32,"")),""),"")</f>
        <v/>
      </c>
      <c r="AA32" s="51" t="str" cm="1">
        <f t="array" ref="AA32">IFERROR(IF($S32&gt;2,RSQ(IF($O32:$R32&lt;&gt;"",CO32:CR32,""),IF($O32:$R32&lt;&gt;"",CS32:CV32,"")),""),"")</f>
        <v/>
      </c>
      <c r="AB32" s="186" t="str" cm="1">
        <f t="array" ref="AB32">IFERROR(IF($S32&gt;2,RSQ(IF($O32:$R32&lt;&gt;"",CW32:CZ32,""),IF($O32:$R32&lt;&gt;"",DA32:DD32,"")),""),"")</f>
        <v/>
      </c>
      <c r="AC32" s="44" t="str">
        <f>_xlfn.IFNA(VLOOKUP($A32,'B-LogEmaxOverpEC50'!$A:$BQ,MATCH(AC$1,'B-LogEmaxOverpEC50'!$A$1:$BQ$1,0),FALSE),"")</f>
        <v/>
      </c>
      <c r="AD32" s="46">
        <f>_xlfn.IFNA(VLOOKUP($A32,'B-LogEmaxOverpEC50'!$A:$BQ,MATCH(AD$1,'B-LogEmaxOverpEC50'!$A$1:$BQ$1,0),FALSE),"")</f>
        <v>8.1146537215972501</v>
      </c>
      <c r="AE32" s="46">
        <f>_xlfn.IFNA(VLOOKUP($A32,'B-LogEmaxOverpEC50'!$A:$BQ,MATCH(AE$1,'B-LogEmaxOverpEC50'!$A$1:$BQ$1,0),FALSE),"")</f>
        <v>8.4030000000000022</v>
      </c>
      <c r="AF32" s="46">
        <f>_xlfn.IFNA(VLOOKUP($A32,'B-LogEmaxOverpEC50'!$A:$BQ,MATCH(AF$1,'B-LogEmaxOverpEC50'!$A$1:$BQ$1,0),FALSE),"")</f>
        <v>8.434309235891396</v>
      </c>
      <c r="AG32" s="46">
        <f>_xlfn.IFNA(VLOOKUP($A32,'B-LogEmaxOverpEC50'!$A:$BQ,MATCH(AG$1,'B-LogEmaxOverpEC50'!$A$1:$BQ$1,0),FALSE),"")</f>
        <v>9.0173297577161797</v>
      </c>
      <c r="AH32" s="46">
        <f>_xlfn.IFNA(VLOOKUP($A32,'B-LogEmaxOverpEC50'!$A:$BQ,MATCH(AH$1,'B-LogEmaxOverpEC50'!$A$1:$BQ$1,0),FALSE),"")</f>
        <v>8.3196915081439116</v>
      </c>
      <c r="AI32" s="45">
        <f>_xlfn.IFNA(VLOOKUP($A32,'B-LogEmaxOverpEC50'!$A:$BQ,MATCH(AI$1,'B-LogEmaxOverpEC50'!$A$1:$BQ$1,0),FALSE),"")</f>
        <v>4.7465236300887552</v>
      </c>
      <c r="AJ32" s="45" t="str">
        <f>_xlfn.IFNA(VLOOKUP($A32,'B-LogEmaxOverpEC50'!$A:$BQ,MATCH(AJ$1,'B-LogEmaxOverpEC50'!$A$1:$BQ$1,0),FALSE),"")</f>
        <v/>
      </c>
      <c r="AK32" s="45">
        <f>_xlfn.IFNA(VLOOKUP($A32,'B-LogEmaxOverpEC50'!$A:$BQ,MATCH(AK$1,'B-LogEmaxOverpEC50'!$A$1:$BQ$1,0),FALSE),"")</f>
        <v>4.927449322714291</v>
      </c>
      <c r="AL32" s="46">
        <f>_xlfn.IFNA(VLOOKUP($A32,'B-LogEmaxOverpEC50'!$A:$BQ,MATCH(AL$1,'B-LogEmaxOverpEC50'!$A$1:$BQ$1,0),FALSE),"")</f>
        <v>6.8560052602007087</v>
      </c>
      <c r="AM32" s="45" t="str">
        <f>_xlfn.IFNA(VLOOKUP($A32,'B-LogEmaxOverpEC50'!$A:$BQ,MATCH(AM$1,'B-LogEmaxOverpEC50'!$A$1:$BQ$1,0),FALSE),"")</f>
        <v/>
      </c>
      <c r="AN32" s="45" t="str">
        <f>_xlfn.IFNA(VLOOKUP($A32,'B-LogEmaxOverpEC50'!$A:$BQ,MATCH(AN$1,'B-LogEmaxOverpEC50'!$A$1:$BQ$1,0),FALSE),"")</f>
        <v/>
      </c>
      <c r="AO32" s="47" t="str">
        <f>_xlfn.IFNA(VLOOKUP($A32,'I-LogEmaxOverpEC50'!$A:$BQ,MATCH(AO$1,'I-LogEmaxOverpEC50'!$A$1:$BQ$1,0),FALSE),"")</f>
        <v/>
      </c>
      <c r="AP32" s="47">
        <f>_xlfn.IFNA(VLOOKUP($A32,'I-LogEmaxOverpEC50'!$A:$BQ,MATCH(AP$1,'I-LogEmaxOverpEC50'!$A$1:$BQ$1,0),FALSE),"")</f>
        <v>7.6042841622938804</v>
      </c>
      <c r="AQ32" s="47">
        <f>_xlfn.IFNA(VLOOKUP($A32,'I-LogEmaxOverpEC50'!$A:$BQ,MATCH(AQ$1,'I-LogEmaxOverpEC50'!$A$1:$BQ$1,0),FALSE),"")</f>
        <v>7.6042841622938804</v>
      </c>
      <c r="AR32" s="47">
        <f>_xlfn.IFNA(VLOOKUP($A32,'I-LogEmaxOverpEC50'!$A:$BQ,MATCH(AR$1,'I-LogEmaxOverpEC50'!$A$1:$BQ$1,0),FALSE),"")</f>
        <v>7.3612407141761489</v>
      </c>
      <c r="AS32" s="47">
        <f>_xlfn.IFNA(VLOOKUP($A32,'I-LogEmaxOverpEC50'!$A:$BQ,MATCH(AS$1,'I-LogEmaxOverpEC50'!$A$1:$BQ$1,0),FALSE),"")</f>
        <v>7.3612407141761489</v>
      </c>
      <c r="AT32" s="47">
        <f>_xlfn.IFNA(VLOOKUP($A32,'I-LogEmaxOverpEC50'!$A:$BQ,MATCH(AT$1,'I-LogEmaxOverpEC50'!$A$1:$BQ$1,0),FALSE),"")</f>
        <v>6.7185338793773655</v>
      </c>
      <c r="AU32" s="47">
        <f>_xlfn.IFNA(VLOOKUP($A32,'I-LogEmaxOverpEC50'!$A:$BQ,MATCH(AU$1,'I-LogEmaxOverpEC50'!$A$1:$BQ$1,0),FALSE),"")</f>
        <v>6.3099509903518198</v>
      </c>
      <c r="AV32" s="47" t="str">
        <f>_xlfn.IFNA(VLOOKUP($A32,'I-LogEmaxOverpEC50'!$A:$BQ,MATCH(AV$1,'I-LogEmaxOverpEC50'!$A$1:$BQ$1,0),FALSE),"")</f>
        <v/>
      </c>
      <c r="AW32" s="47">
        <f>_xlfn.IFNA(VLOOKUP($A32,'I-LogEmaxOverpEC50'!$A:$BQ,MATCH(AW$1,'I-LogEmaxOverpEC50'!$A$1:$BQ$1,0),FALSE),"")</f>
        <v>6.3993905518394572</v>
      </c>
      <c r="AX32" s="47">
        <f>_xlfn.IFNA(VLOOKUP($A32,'I-LogEmaxOverpEC50'!$A:$BQ,MATCH(AX$1,'I-LogEmaxOverpEC50'!$A$1:$BQ$1,0),FALSE),"")</f>
        <v>5.6015423385012779</v>
      </c>
      <c r="AY32" s="47" t="str">
        <f>_xlfn.IFNA(VLOOKUP($A32,'I-LogEmaxOverpEC50'!$A:$BQ,MATCH(AY$1,'I-LogEmaxOverpEC50'!$A$1:$BQ$1,0),FALSE),"")</f>
        <v/>
      </c>
      <c r="AZ32" s="47" t="str">
        <f>_xlfn.IFNA(VLOOKUP($A32,'I-LogEmaxOverpEC50'!$A:$BQ,MATCH(AZ$1,'I-LogEmaxOverpEC50'!$A$1:$BQ$1,0),FALSE),"")</f>
        <v/>
      </c>
      <c r="BA32" s="44" t="str">
        <f>_xlfn.IFNA(VLOOKUP($A32,'B-LogEmaxOverpEC50'!$A:$BQ,MATCH(BA$1,'B-LogEmaxOverpEC50'!$A$1:$BQ$1,0),FALSE),"")</f>
        <v/>
      </c>
      <c r="BB32" s="41">
        <f>_xlfn.IFNA(VLOOKUP($A32,'B-LogEmaxOverpEC50'!$A:$BQ,MATCH(BB$1,'B-LogEmaxOverpEC50'!$A$1:$BQ$1,0),FALSE),"")</f>
        <v>0.78864036223053835</v>
      </c>
      <c r="BC32" s="41">
        <f>_xlfn.IFNA(VLOOKUP($A32,'B-LogEmaxOverpEC50'!$A:$BQ,MATCH(BC$1,'B-LogEmaxOverpEC50'!$A$1:$BQ$1,0),FALSE),"")</f>
        <v>0.8561560184757302</v>
      </c>
      <c r="BD32" s="41">
        <f>_xlfn.IFNA(VLOOKUP($A32,'B-LogEmaxOverpEC50'!$A:$BQ,MATCH(BD$1,'B-LogEmaxOverpEC50'!$A$1:$BQ$1,0),FALSE),"")</f>
        <v>0.86348700821297386</v>
      </c>
      <c r="BE32" s="41">
        <f>_xlfn.IFNA(VLOOKUP($A32,'B-LogEmaxOverpEC50'!$A:$BQ,MATCH(BE$1,'B-LogEmaxOverpEC50'!$A$1:$BQ$1,0),FALSE),"")</f>
        <v>1</v>
      </c>
      <c r="BF32" s="41">
        <f>_xlfn.IFNA(VLOOKUP($A32,'B-LogEmaxOverpEC50'!$A:$BQ,MATCH(BF$1,'B-LogEmaxOverpEC50'!$A$1:$BQ$1,0),FALSE),"")</f>
        <v>0.83664951563609624</v>
      </c>
      <c r="BG32" s="41">
        <f>_xlfn.IFNA(VLOOKUP($A32,'B-LogEmaxOverpEC50'!$A:$BQ,MATCH(BG$1,'B-LogEmaxOverpEC50'!$A$1:$BQ$1,0),FALSE),"")</f>
        <v>0</v>
      </c>
      <c r="BH32" s="41" t="str">
        <f>_xlfn.IFNA(VLOOKUP($A32,'B-LogEmaxOverpEC50'!$A:$BQ,MATCH(BH$1,'B-LogEmaxOverpEC50'!$A$1:$BQ$1,0),FALSE),"")</f>
        <v/>
      </c>
      <c r="BI32" s="41">
        <f>_xlfn.IFNA(VLOOKUP($A32,'B-LogEmaxOverpEC50'!$A:$BQ,MATCH(BI$1,'B-LogEmaxOverpEC50'!$A$1:$BQ$1,0),FALSE),"")</f>
        <v>4.2363358864535038E-2</v>
      </c>
      <c r="BJ32" s="41">
        <f>_xlfn.IFNA(VLOOKUP($A32,'B-LogEmaxOverpEC50'!$A:$BQ,MATCH(BJ$1,'B-LogEmaxOverpEC50'!$A$1:$BQ$1,0),FALSE),"")</f>
        <v>0.49393055247015882</v>
      </c>
      <c r="BK32" s="41" t="str">
        <f>_xlfn.IFNA(VLOOKUP($A32,'B-LogEmaxOverpEC50'!$A:$BQ,MATCH(BK$1,'B-LogEmaxOverpEC50'!$A$1:$BQ$1,0),FALSE),"")</f>
        <v/>
      </c>
      <c r="BL32" s="41" t="str">
        <f>_xlfn.IFNA(VLOOKUP($A32,'B-LogEmaxOverpEC50'!$A:$BQ,MATCH(BL$1,'B-LogEmaxOverpEC50'!$A$1:$BQ$1,0),FALSE),"")</f>
        <v/>
      </c>
      <c r="BM32" s="47" t="str">
        <f>_xlfn.IFNA(VLOOKUP($A32,'I-LogEmaxOverpEC50'!$A:$BQ,MATCH(BM$1,'I-LogEmaxOverpEC50'!$A$1:$BQ$1,0),FALSE),"")</f>
        <v/>
      </c>
      <c r="BN32" s="47">
        <f>_xlfn.IFNA(VLOOKUP($A32,'I-LogEmaxOverpEC50'!$A:$BQ,MATCH(BN$1,'I-LogEmaxOverpEC50'!$A$1:$BQ$1,0),FALSE),"")</f>
        <v>1</v>
      </c>
      <c r="BO32" s="47">
        <f>_xlfn.IFNA(VLOOKUP($A32,'I-LogEmaxOverpEC50'!$A:$BQ,MATCH(BO$1,'I-LogEmaxOverpEC50'!$A$1:$BQ$1,0),FALSE),"")</f>
        <v>1</v>
      </c>
      <c r="BP32" s="47">
        <f>_xlfn.IFNA(VLOOKUP($A32,'I-LogEmaxOverpEC50'!$A:$BQ,MATCH(BP$1,'I-LogEmaxOverpEC50'!$A$1:$BQ$1,0),FALSE),"")</f>
        <v>0.87864464344311799</v>
      </c>
      <c r="BQ32" s="47">
        <f>_xlfn.IFNA(VLOOKUP($A32,'I-LogEmaxOverpEC50'!$A:$BQ,MATCH(BQ$1,'I-LogEmaxOverpEC50'!$A$1:$BQ$1,0),FALSE),"")</f>
        <v>0.87864464344311799</v>
      </c>
      <c r="BR32" s="47">
        <f>_xlfn.IFNA(VLOOKUP($A32,'I-LogEmaxOverpEC50'!$A:$BQ,MATCH(BR$1,'I-LogEmaxOverpEC50'!$A$1:$BQ$1,0),FALSE),"")</f>
        <v>0.55773117014195817</v>
      </c>
      <c r="BS32" s="47">
        <f>_xlfn.IFNA(VLOOKUP($A32,'I-LogEmaxOverpEC50'!$A:$BQ,MATCH(BS$1,'I-LogEmaxOverpEC50'!$A$1:$BQ$1,0),FALSE),"")</f>
        <v>0.3537194077811911</v>
      </c>
      <c r="BT32" s="47" t="str">
        <f>_xlfn.IFNA(VLOOKUP($A32,'I-LogEmaxOverpEC50'!$A:$BQ,MATCH(BT$1,'I-LogEmaxOverpEC50'!$A$1:$BQ$1,0),FALSE),"")</f>
        <v/>
      </c>
      <c r="BU32" s="47">
        <f>_xlfn.IFNA(VLOOKUP($A32,'I-LogEmaxOverpEC50'!$A:$BQ,MATCH(BU$1,'I-LogEmaxOverpEC50'!$A$1:$BQ$1,0),FALSE),"")</f>
        <v>0.39837796557685601</v>
      </c>
      <c r="BV32" s="47">
        <f>_xlfn.IFNA(VLOOKUP($A32,'I-LogEmaxOverpEC50'!$A:$BQ,MATCH(BV$1,'I-LogEmaxOverpEC50'!$A$1:$BQ$1,0),FALSE),"")</f>
        <v>0</v>
      </c>
      <c r="BW32" s="47" t="str">
        <f>_xlfn.IFNA(VLOOKUP($A32,'I-LogEmaxOverpEC50'!$A:$BQ,MATCH(BW$1,'I-LogEmaxOverpEC50'!$A$1:$BQ$1,0),FALSE),"")</f>
        <v/>
      </c>
      <c r="BX32" s="47" t="str">
        <f>_xlfn.IFNA(VLOOKUP($A32,'I-LogEmaxOverpEC50'!$A:$BQ,MATCH(BX$1,'I-LogEmaxOverpEC50'!$A$1:$BQ$1,0),FALSE),"")</f>
        <v/>
      </c>
      <c r="BY32" s="105" t="str">
        <f>_xlfn.IFNA(VLOOKUP($A32,'B-LogEmaxOverpEC50'!$A:$HP,MATCH(BY$1,'B-LogEmaxOverpEC50'!$A$1:$HP$1,0),FALSE),"")</f>
        <v/>
      </c>
      <c r="BZ32" s="47">
        <f>_xlfn.IFNA(VLOOKUP($A32,'B-LogEmaxOverpEC50'!$A:$HP,MATCH(BZ$1,'B-LogEmaxOverpEC50'!$A$1:$HP$1,0),FALSE),"")</f>
        <v>9.0173297577161797</v>
      </c>
      <c r="CA32" s="47">
        <f>_xlfn.IFNA(VLOOKUP($A32,'B-LogEmaxOverpEC50'!$A:$HP,MATCH(CA$1,'B-LogEmaxOverpEC50'!$A$1:$HP$1,0),FALSE),"")</f>
        <v>6.8560052602007087</v>
      </c>
      <c r="CB32" s="47" t="str">
        <f>_xlfn.IFNA(VLOOKUP($A32,'B-LogEmaxOverpEC50'!$A:$HP,MATCH(CB$1,'B-LogEmaxOverpEC50'!$A$1:$HP$1,0),FALSE),"")</f>
        <v/>
      </c>
      <c r="CC32" s="47" t="str">
        <f>_xlfn.IFNA(VLOOKUP($A32,'I-LogEmaxOverpEC50'!$A:$HP,MATCH(CC$1,'I-LogEmaxOverpEC50'!$A$1:$HP$1,0),FALSE),"")</f>
        <v/>
      </c>
      <c r="CD32" s="47">
        <f>_xlfn.IFNA(VLOOKUP($A32,'I-LogEmaxOverpEC50'!$A:$HP,MATCH(CD$1,'I-LogEmaxOverpEC50'!$A$1:$HP$1,0),FALSE),"")</f>
        <v>7.6042841622938804</v>
      </c>
      <c r="CE32" s="47">
        <f>_xlfn.IFNA(VLOOKUP($A32,'I-LogEmaxOverpEC50'!$A:$HP,MATCH(CE$1,'I-LogEmaxOverpEC50'!$A$1:$HP$1,0),FALSE),"")</f>
        <v>6.3993905518394572</v>
      </c>
      <c r="CF32" s="47" t="str">
        <f>_xlfn.IFNA(VLOOKUP($A32,'I-LogEmaxOverpEC50'!$A:$HP,MATCH(CF$1,'I-LogEmaxOverpEC50'!$A$1:$HP$1,0),FALSE),"")</f>
        <v/>
      </c>
      <c r="CG32" s="105" t="str">
        <f>_xlfn.IFNA(VLOOKUP($A32,'B-LogEmaxOverpEC50'!$A:$HP,MATCH(CG$1,'B-LogEmaxOverpEC50'!$A$1:$HP$1,0),FALSE),"")</f>
        <v/>
      </c>
      <c r="CH32" s="47">
        <f>_xlfn.IFNA(VLOOKUP($A32,'B-LogEmaxOverpEC50'!$A:$HP,MATCH(CH$1,'B-LogEmaxOverpEC50'!$A$1:$HP$1,0),FALSE),"")</f>
        <v>8.4577968446697476</v>
      </c>
      <c r="CI32" s="47">
        <f>_xlfn.IFNA(VLOOKUP($A32,'B-LogEmaxOverpEC50'!$A:$HP,MATCH(CI$1,'B-LogEmaxOverpEC50'!$A$1:$HP$1,0),FALSE),"")</f>
        <v>5.5099927376679183</v>
      </c>
      <c r="CJ32" s="47" t="str">
        <f>_xlfn.IFNA(VLOOKUP($A32,'B-LogEmaxOverpEC50'!$A:$HP,MATCH(CJ$1,'B-LogEmaxOverpEC50'!$A$1:$HP$1,0),FALSE),"")</f>
        <v/>
      </c>
      <c r="CK32" s="47" t="str">
        <f>_xlfn.IFNA(VLOOKUP($A32,'I-LogEmaxOverpEC50'!$A:$HP,MATCH(CK$1,'I-LogEmaxOverpEC50'!$A$1:$HP$1,0),FALSE),"")</f>
        <v/>
      </c>
      <c r="CL32" s="47">
        <f>_xlfn.IFNA(VLOOKUP($A32,'I-LogEmaxOverpEC50'!$A:$HP,MATCH(CL$1,'I-LogEmaxOverpEC50'!$A$1:$HP$1,0),FALSE),"")</f>
        <v>7.3299167264634848</v>
      </c>
      <c r="CM32" s="47">
        <f>_xlfn.IFNA(VLOOKUP($A32,'I-LogEmaxOverpEC50'!$A:$HP,MATCH(CM$1,'I-LogEmaxOverpEC50'!$A$1:$HP$1,0),FALSE),"")</f>
        <v>6.1036279602308516</v>
      </c>
      <c r="CN32" s="47" t="str">
        <f>_xlfn.IFNA(VLOOKUP($A32,'I-LogEmaxOverpEC50'!$A:$HP,MATCH(CN$1,'I-LogEmaxOverpEC50'!$A$1:$HP$1,0),FALSE),"")</f>
        <v/>
      </c>
      <c r="CO32" s="105" t="str">
        <f>_xlfn.IFNA(VLOOKUP($A32,'B-LogEmaxOverpEC50'!$A:$HP,MATCH(CO$1,'B-LogEmaxOverpEC50'!$A$1:$HP$1,0),FALSE),"")</f>
        <v/>
      </c>
      <c r="CP32" s="47">
        <f>_xlfn.IFNA(VLOOKUP($A32,'B-LogEmaxOverpEC50'!$A:$HP,MATCH(CP$1,'B-LogEmaxOverpEC50'!$A$1:$HP$1,0),FALSE),"")</f>
        <v>1</v>
      </c>
      <c r="CQ32" s="47">
        <f>_xlfn.IFNA(VLOOKUP($A32,'B-LogEmaxOverpEC50'!$A:$HP,MATCH(CQ$1,'B-LogEmaxOverpEC50'!$A$1:$HP$1,0),FALSE),"")</f>
        <v>0.49393055247015882</v>
      </c>
      <c r="CR32" s="47" t="str">
        <f>_xlfn.IFNA(VLOOKUP($A32,'B-LogEmaxOverpEC50'!$A:$HP,MATCH(CR$1,'B-LogEmaxOverpEC50'!$A$1:$HP$1,0),FALSE),"")</f>
        <v/>
      </c>
      <c r="CS32" s="47" t="str">
        <f>_xlfn.IFNA(VLOOKUP($A32,'I-LogEmaxOverpEC50'!$A:$HP,MATCH(CS$1,'I-LogEmaxOverpEC50'!$A$1:$HP$1,0),FALSE),"")</f>
        <v/>
      </c>
      <c r="CT32" s="47">
        <f>_xlfn.IFNA(VLOOKUP($A32,'I-LogEmaxOverpEC50'!$A:$HP,MATCH(CT$1,'I-LogEmaxOverpEC50'!$A$1:$HP$1,0),FALSE),"")</f>
        <v>1</v>
      </c>
      <c r="CU32" s="47">
        <f>_xlfn.IFNA(VLOOKUP($A32,'I-LogEmaxOverpEC50'!$A:$HP,MATCH(CU$1,'I-LogEmaxOverpEC50'!$A$1:$HP$1,0),FALSE),"")</f>
        <v>0.39837796557685601</v>
      </c>
      <c r="CV32" s="47" t="str">
        <f>_xlfn.IFNA(VLOOKUP($A32,'I-LogEmaxOverpEC50'!$A:$HP,MATCH(CV$1,'I-LogEmaxOverpEC50'!$A$1:$HP$1,0),FALSE),"")</f>
        <v/>
      </c>
      <c r="CW32" s="105" t="str">
        <f>_xlfn.IFNA(VLOOKUP($A32,'B-LogEmaxOverpEC50'!$A:$HP,MATCH(CW$1,'B-LogEmaxOverpEC50'!$A$1:$HP$1,0),FALSE),"")</f>
        <v/>
      </c>
      <c r="CX32" s="47">
        <f>_xlfn.IFNA(VLOOKUP($A32,'B-LogEmaxOverpEC50'!$A:$HP,MATCH(CX$1,'B-LogEmaxOverpEC50'!$A$1:$HP$1,0),FALSE),"")</f>
        <v>0.86898658091106784</v>
      </c>
      <c r="CY32" s="47">
        <f>_xlfn.IFNA(VLOOKUP($A32,'B-LogEmaxOverpEC50'!$A:$HP,MATCH(CY$1,'B-LogEmaxOverpEC50'!$A$1:$HP$1,0),FALSE),"")</f>
        <v>0.17876463711156462</v>
      </c>
      <c r="CZ32" s="47" t="str">
        <f>_xlfn.IFNA(VLOOKUP($A32,'B-LogEmaxOverpEC50'!$A:$HP,MATCH(CZ$1,'B-LogEmaxOverpEC50'!$A$1:$HP$1,0),FALSE),"")</f>
        <v/>
      </c>
      <c r="DA32" s="47" t="str">
        <f>_xlfn.IFNA(VLOOKUP($A32,'I-LogEmaxOverpEC50'!$A:$HP,MATCH(DA$1,'I-LogEmaxOverpEC50'!$A$1:$HP$1,0),FALSE),"")</f>
        <v/>
      </c>
      <c r="DB32" s="47">
        <f>_xlfn.IFNA(VLOOKUP($A32,'I-LogEmaxOverpEC50'!$A:$HP,MATCH(DB$1,'I-LogEmaxOverpEC50'!$A$1:$HP$1,0),FALSE),"")</f>
        <v>0.86300409140563872</v>
      </c>
      <c r="DC32" s="47">
        <f>_xlfn.IFNA(VLOOKUP($A32,'I-LogEmaxOverpEC50'!$A:$HP,MATCH(DC$1,'I-LogEmaxOverpEC50'!$A$1:$HP$1,0),FALSE),"")</f>
        <v>0.25069912445268239</v>
      </c>
      <c r="DD32" s="47" t="str">
        <f>_xlfn.IFNA(VLOOKUP($A32,'I-LogEmaxOverpEC50'!$A:$HP,MATCH(DD$1,'I-LogEmaxOverpEC50'!$A$1:$HP$1,0),FALSE),"")</f>
        <v/>
      </c>
      <c r="DE32" s="37"/>
      <c r="DF32" s="37"/>
      <c r="DG32" s="37"/>
      <c r="DH32" s="37"/>
      <c r="DI32" s="37"/>
      <c r="DJ32" s="37"/>
      <c r="DK32" s="37"/>
      <c r="DL32" s="37"/>
      <c r="DM32" s="37"/>
    </row>
    <row r="33" spans="1:117" s="49" customFormat="1" x14ac:dyDescent="0.2">
      <c r="A33" s="29" t="s">
        <v>38</v>
      </c>
      <c r="B33" s="333" t="str">
        <f>VLOOKUP($A33,BI!$A:$Q,MATCH(B$1,BI!$A$1:$Q$1,0),FALSE)</f>
        <v/>
      </c>
      <c r="C33" s="373">
        <f>VLOOKUP($A33,BI!$A:$Q,MATCH(C$1,BI!$A$1:$Q$1,0),FALSE)</f>
        <v>1</v>
      </c>
      <c r="D33" s="373">
        <f>VLOOKUP($A33,BI!$A:$Q,MATCH(D$1,BI!$A$1:$Q$1,0),FALSE)</f>
        <v>1</v>
      </c>
      <c r="E33" s="373">
        <f>VLOOKUP($A33,BI!$A:$Q,MATCH(E$1,BI!$A$1:$Q$1,0),FALSE)</f>
        <v>1</v>
      </c>
      <c r="F33" s="373">
        <f>VLOOKUP($A33,BI!$A:$Q,MATCH(F$1,BI!$A$1:$Q$1,0),FALSE)</f>
        <v>1</v>
      </c>
      <c r="G33" s="373">
        <f>VLOOKUP($A33,BI!$A:$Q,MATCH(G$1,BI!$A$1:$Q$1,0),FALSE)</f>
        <v>1</v>
      </c>
      <c r="H33" s="373">
        <f>VLOOKUP($A33,BI!$A:$Q,MATCH(H$1,BI!$A$1:$Q$1,0),FALSE)</f>
        <v>1</v>
      </c>
      <c r="I33" s="373">
        <f>VLOOKUP($A33,BI!$A:$Q,MATCH(I$1,BI!$A$1:$Q$1,0),FALSE)</f>
        <v>1</v>
      </c>
      <c r="J33" s="373">
        <f>VLOOKUP($A33,BI!$A:$Q,MATCH(J$1,BI!$A$1:$Q$1,0),FALSE)</f>
        <v>1</v>
      </c>
      <c r="K33" s="373">
        <f>VLOOKUP($A33,BI!$A:$Q,MATCH(K$1,BI!$A$1:$Q$1,0),FALSE)</f>
        <v>1</v>
      </c>
      <c r="L33" s="373" t="str">
        <f>VLOOKUP($A33,BI!$A:$Q,MATCH(L$1,BI!$A$1:$Q$1,0),FALSE)</f>
        <v/>
      </c>
      <c r="M33" s="373" t="str">
        <f>VLOOKUP($A33,BI!$A:$Q,MATCH(M$1,BI!$A$1:$Q$1,0),FALSE)</f>
        <v/>
      </c>
      <c r="N33" s="49">
        <f t="shared" si="1"/>
        <v>9</v>
      </c>
      <c r="O33" s="49" t="str">
        <f>VLOOKUP($A33,BI!$A:$Q,MATCH(O$1,BI!$A$1:$Q$1,0),FALSE)</f>
        <v/>
      </c>
      <c r="P33" s="37">
        <f>VLOOKUP($A33,BI!$A:$Q,MATCH(P$1,BI!$A$1:$Q$1,0),FALSE)</f>
        <v>1</v>
      </c>
      <c r="Q33" s="37">
        <f>VLOOKUP($A33,BI!$A:$Q,MATCH(Q$1,BI!$A$1:$Q$1,0),FALSE)</f>
        <v>1</v>
      </c>
      <c r="R33" s="37" t="str">
        <f>VLOOKUP($A33,BI!$A:$Q,MATCH(R$1,BI!$A$1:$Q$1,0),FALSE)</f>
        <v/>
      </c>
      <c r="S33" s="37">
        <f t="shared" si="0"/>
        <v>2</v>
      </c>
      <c r="T33" s="61" cm="1">
        <f t="array" ref="T33">IFERROR(IF(N33&gt;2,RSQ(IF($B33:$M33&lt;&gt;"",AC33:AN33,""),IF($B33:$M33&lt;&gt;"",AO33:AZ33,"")),""),"")</f>
        <v>0.42311712032735344</v>
      </c>
      <c r="U33" s="66" cm="1">
        <f t="array" ref="U33">IFERROR(IF($N33&gt;2,RSQ(IF($B33:$M33&lt;&gt;"",BA33:BL33,""),IF($B33:$M33&lt;&gt;"",BM33:BX33,"")),""),"")</f>
        <v>0.42311712032735327</v>
      </c>
      <c r="V33" s="61" t="str" cm="1">
        <f t="array" ref="V33">IFERROR(IF(AND($S33&gt;2,$N33&gt;2),RSQ(IF($B33:$M33&lt;&gt;"",AC33:AN33,""),IF($B33:$M33&lt;&gt;"",AO33:AZ33,"")),""),"")</f>
        <v/>
      </c>
      <c r="W33" s="61" cm="1">
        <f t="array" ref="W33">IFERROR(IF(COUNT(C33:G33)&gt;2,RSQ(IF($C33:$G33&lt;&gt;"",AD33:AH33,""),IF($C33:$G33&lt;&gt;"",AP33:AT33,"")),""),"")</f>
        <v>0.39324090800249106</v>
      </c>
      <c r="X33" s="61" cm="1">
        <f t="array" ref="X33">IFERROR(IF(COUNT(H33:K33)&gt;2,RSQ(IF($H33:$K33&lt;&gt;"",AI33:AL33,""),IF($H33:$K33&lt;&gt;"",AU33:AX33,"")),""),"")</f>
        <v>0.94258912075215362</v>
      </c>
      <c r="Y33" s="61" t="str" cm="1">
        <f t="array" ref="Y33">IFERROR(IF($S33&gt;2,RSQ(IF($O33:$R33&lt;&gt;"",BY33:CB33,""),IF($O33:$R33&lt;&gt;"",CC33:CF33,"")),""),"")</f>
        <v/>
      </c>
      <c r="Z33" s="51" t="str" cm="1">
        <f t="array" ref="Z33">IFERROR(IF($S33&gt;2,RSQ(IF($O33:$R33&lt;&gt;"",CG33:CJ33,""),IF($O33:$R33&lt;&gt;"",CK33:CN33,"")),""),"")</f>
        <v/>
      </c>
      <c r="AA33" s="51" t="str" cm="1">
        <f t="array" ref="AA33">IFERROR(IF($S33&gt;2,RSQ(IF($O33:$R33&lt;&gt;"",CO33:CR33,""),IF($O33:$R33&lt;&gt;"",CS33:CV33,"")),""),"")</f>
        <v/>
      </c>
      <c r="AB33" s="186" t="str" cm="1">
        <f t="array" ref="AB33">IFERROR(IF($S33&gt;2,RSQ(IF($O33:$R33&lt;&gt;"",CW33:CZ33,""),IF($O33:$R33&lt;&gt;"",DA33:DD33,"")),""),"")</f>
        <v/>
      </c>
      <c r="AC33" s="44" t="str">
        <f>_xlfn.IFNA(VLOOKUP($A33,'B-LogEmaxOverpEC50'!$A:$BQ,MATCH(AC$1,'B-LogEmaxOverpEC50'!$A$1:$BQ$1,0),FALSE),"")</f>
        <v/>
      </c>
      <c r="AD33" s="46">
        <f>_xlfn.IFNA(VLOOKUP($A33,'B-LogEmaxOverpEC50'!$A:$BQ,MATCH(AD$1,'B-LogEmaxOverpEC50'!$A$1:$BQ$1,0),FALSE),"")</f>
        <v>5.8547127796335205</v>
      </c>
      <c r="AE33" s="46">
        <f>_xlfn.IFNA(VLOOKUP($A33,'B-LogEmaxOverpEC50'!$A:$BQ,MATCH(AE$1,'B-LogEmaxOverpEC50'!$A$1:$BQ$1,0),FALSE),"")</f>
        <v>5.638427949876526</v>
      </c>
      <c r="AF33" s="46">
        <f>_xlfn.IFNA(VLOOKUP($A33,'B-LogEmaxOverpEC50'!$A:$BQ,MATCH(AF$1,'B-LogEmaxOverpEC50'!$A$1:$BQ$1,0),FALSE),"")</f>
        <v>5.7594247416900188</v>
      </c>
      <c r="AG33" s="46">
        <f>_xlfn.IFNA(VLOOKUP($A33,'B-LogEmaxOverpEC50'!$A:$BQ,MATCH(AG$1,'B-LogEmaxOverpEC50'!$A$1:$BQ$1,0),FALSE),"")</f>
        <v>5.9981141999778851</v>
      </c>
      <c r="AH33" s="46">
        <f>_xlfn.IFNA(VLOOKUP($A33,'B-LogEmaxOverpEC50'!$A:$BQ,MATCH(AH$1,'B-LogEmaxOverpEC50'!$A$1:$BQ$1,0),FALSE),"")</f>
        <v>7.0891219826229159</v>
      </c>
      <c r="AI33" s="45">
        <f>_xlfn.IFNA(VLOOKUP($A33,'B-LogEmaxOverpEC50'!$A:$BQ,MATCH(AI$1,'B-LogEmaxOverpEC50'!$A$1:$BQ$1,0),FALSE),"")</f>
        <v>8.607434982265616</v>
      </c>
      <c r="AJ33" s="45">
        <f>_xlfn.IFNA(VLOOKUP($A33,'B-LogEmaxOverpEC50'!$A:$BQ,MATCH(AJ$1,'B-LogEmaxOverpEC50'!$A$1:$BQ$1,0),FALSE),"")</f>
        <v>8.6297871060518556</v>
      </c>
      <c r="AK33" s="45">
        <f>_xlfn.IFNA(VLOOKUP($A33,'B-LogEmaxOverpEC50'!$A:$BQ,MATCH(AK$1,'B-LogEmaxOverpEC50'!$A$1:$BQ$1,0),FALSE),"")</f>
        <v>8.6794204394831063</v>
      </c>
      <c r="AL33" s="46">
        <f>_xlfn.IFNA(VLOOKUP($A33,'B-LogEmaxOverpEC50'!$A:$BQ,MATCH(AL$1,'B-LogEmaxOverpEC50'!$A$1:$BQ$1,0),FALSE),"")</f>
        <v>7.9844173827251534</v>
      </c>
      <c r="AM33" s="45" t="str">
        <f>_xlfn.IFNA(VLOOKUP($A33,'B-LogEmaxOverpEC50'!$A:$BQ,MATCH(AM$1,'B-LogEmaxOverpEC50'!$A$1:$BQ$1,0),FALSE),"")</f>
        <v/>
      </c>
      <c r="AN33" s="45" t="str">
        <f>_xlfn.IFNA(VLOOKUP($A33,'B-LogEmaxOverpEC50'!$A:$BQ,MATCH(AN$1,'B-LogEmaxOverpEC50'!$A$1:$BQ$1,0),FALSE),"")</f>
        <v/>
      </c>
      <c r="AO33" s="47" t="str">
        <f>_xlfn.IFNA(VLOOKUP($A33,'I-LogEmaxOverpEC50'!$A:$BQ,MATCH(AO$1,'I-LogEmaxOverpEC50'!$A$1:$BQ$1,0),FALSE),"")</f>
        <v/>
      </c>
      <c r="AP33" s="47">
        <f>_xlfn.IFNA(VLOOKUP($A33,'I-LogEmaxOverpEC50'!$A:$BQ,MATCH(AP$1,'I-LogEmaxOverpEC50'!$A$1:$BQ$1,0),FALSE),"")</f>
        <v>7.0944827232678653</v>
      </c>
      <c r="AQ33" s="47">
        <f>_xlfn.IFNA(VLOOKUP($A33,'I-LogEmaxOverpEC50'!$A:$BQ,MATCH(AQ$1,'I-LogEmaxOverpEC50'!$A$1:$BQ$1,0),FALSE),"")</f>
        <v>7.0944827232678653</v>
      </c>
      <c r="AR33" s="47">
        <f>_xlfn.IFNA(VLOOKUP($A33,'I-LogEmaxOverpEC50'!$A:$BQ,MATCH(AR$1,'I-LogEmaxOverpEC50'!$A$1:$BQ$1,0),FALSE),"")</f>
        <v>6.5323887301772396</v>
      </c>
      <c r="AS33" s="47">
        <f>_xlfn.IFNA(VLOOKUP($A33,'I-LogEmaxOverpEC50'!$A:$BQ,MATCH(AS$1,'I-LogEmaxOverpEC50'!$A$1:$BQ$1,0),FALSE),"")</f>
        <v>6.5323887301772396</v>
      </c>
      <c r="AT33" s="47">
        <f>_xlfn.IFNA(VLOOKUP($A33,'I-LogEmaxOverpEC50'!$A:$BQ,MATCH(AT$1,'I-LogEmaxOverpEC50'!$A$1:$BQ$1,0),FALSE),"")</f>
        <v>7.4720599913279635</v>
      </c>
      <c r="AU33" s="47">
        <f>_xlfn.IFNA(VLOOKUP($A33,'I-LogEmaxOverpEC50'!$A:$BQ,MATCH(AU$1,'I-LogEmaxOverpEC50'!$A$1:$BQ$1,0),FALSE),"")</f>
        <v>7.4960580013659124</v>
      </c>
      <c r="AV33" s="47">
        <f>_xlfn.IFNA(VLOOKUP($A33,'I-LogEmaxOverpEC50'!$A:$BQ,MATCH(AV$1,'I-LogEmaxOverpEC50'!$A$1:$BQ$1,0),FALSE),"")</f>
        <v>7.4960580013659124</v>
      </c>
      <c r="AW33" s="47">
        <f>_xlfn.IFNA(VLOOKUP($A33,'I-LogEmaxOverpEC50'!$A:$BQ,MATCH(AW$1,'I-LogEmaxOverpEC50'!$A$1:$BQ$1,0),FALSE),"")</f>
        <v>7.8416399890190682</v>
      </c>
      <c r="AX33" s="47">
        <f>_xlfn.IFNA(VLOOKUP($A33,'I-LogEmaxOverpEC50'!$A:$BQ,MATCH(AX$1,'I-LogEmaxOverpEC50'!$A$1:$BQ$1,0),FALSE),"")</f>
        <v>6.6530615963319777</v>
      </c>
      <c r="AY33" s="47" t="str">
        <f>_xlfn.IFNA(VLOOKUP($A33,'I-LogEmaxOverpEC50'!$A:$BQ,MATCH(AY$1,'I-LogEmaxOverpEC50'!$A$1:$BQ$1,0),FALSE),"")</f>
        <v/>
      </c>
      <c r="AZ33" s="47" t="str">
        <f>_xlfn.IFNA(VLOOKUP($A33,'I-LogEmaxOverpEC50'!$A:$BQ,MATCH(AZ$1,'I-LogEmaxOverpEC50'!$A$1:$BQ$1,0),FALSE),"")</f>
        <v/>
      </c>
      <c r="BA33" s="44" t="str">
        <f>_xlfn.IFNA(VLOOKUP($A33,'B-LogEmaxOverpEC50'!$A:$BQ,MATCH(BA$1,'B-LogEmaxOverpEC50'!$A$1:$BQ$1,0),FALSE),"")</f>
        <v/>
      </c>
      <c r="BB33" s="41">
        <f>_xlfn.IFNA(VLOOKUP($A33,'B-LogEmaxOverpEC50'!$A:$BQ,MATCH(BB$1,'B-LogEmaxOverpEC50'!$A$1:$BQ$1,0),FALSE),"")</f>
        <v>7.1123105530910349E-2</v>
      </c>
      <c r="BC33" s="41">
        <f>_xlfn.IFNA(VLOOKUP($A33,'B-LogEmaxOverpEC50'!$A:$BQ,MATCH(BC$1,'B-LogEmaxOverpEC50'!$A$1:$BQ$1,0),FALSE),"")</f>
        <v>0</v>
      </c>
      <c r="BD33" s="41">
        <f>_xlfn.IFNA(VLOOKUP($A33,'B-LogEmaxOverpEC50'!$A:$BQ,MATCH(BD$1,'B-LogEmaxOverpEC50'!$A$1:$BQ$1,0),FALSE),"")</f>
        <v>3.9788586202377137E-2</v>
      </c>
      <c r="BE33" s="41">
        <f>_xlfn.IFNA(VLOOKUP($A33,'B-LogEmaxOverpEC50'!$A:$BQ,MATCH(BE$1,'B-LogEmaxOverpEC50'!$A$1:$BQ$1,0),FALSE),"")</f>
        <v>0.11827922999832614</v>
      </c>
      <c r="BF33" s="41">
        <f>_xlfn.IFNA(VLOOKUP($A33,'B-LogEmaxOverpEC50'!$A:$BQ,MATCH(BF$1,'B-LogEmaxOverpEC50'!$A$1:$BQ$1,0),FALSE),"")</f>
        <v>0.47704623990507433</v>
      </c>
      <c r="BG33" s="41">
        <f>_xlfn.IFNA(VLOOKUP($A33,'B-LogEmaxOverpEC50'!$A:$BQ,MATCH(BG$1,'B-LogEmaxOverpEC50'!$A$1:$BQ$1,0),FALSE),"")</f>
        <v>0.97632830154513039</v>
      </c>
      <c r="BH33" s="41">
        <f>_xlfn.IFNA(VLOOKUP($A33,'B-LogEmaxOverpEC50'!$A:$BQ,MATCH(BH$1,'B-LogEmaxOverpEC50'!$A$1:$BQ$1,0),FALSE),"")</f>
        <v>0.98367857414943116</v>
      </c>
      <c r="BI33" s="41">
        <f>_xlfn.IFNA(VLOOKUP($A33,'B-LogEmaxOverpEC50'!$A:$BQ,MATCH(BI$1,'B-LogEmaxOverpEC50'!$A$1:$BQ$1,0),FALSE),"")</f>
        <v>1</v>
      </c>
      <c r="BJ33" s="41">
        <f>_xlfn.IFNA(VLOOKUP($A33,'B-LogEmaxOverpEC50'!$A:$BQ,MATCH(BJ$1,'B-LogEmaxOverpEC50'!$A$1:$BQ$1,0),FALSE),"")</f>
        <v>0.77145518802387214</v>
      </c>
      <c r="BK33" s="41" t="str">
        <f>_xlfn.IFNA(VLOOKUP($A33,'B-LogEmaxOverpEC50'!$A:$BQ,MATCH(BK$1,'B-LogEmaxOverpEC50'!$A$1:$BQ$1,0),FALSE),"")</f>
        <v/>
      </c>
      <c r="BL33" s="41" t="str">
        <f>_xlfn.IFNA(VLOOKUP($A33,'B-LogEmaxOverpEC50'!$A:$BQ,MATCH(BL$1,'B-LogEmaxOverpEC50'!$A$1:$BQ$1,0),FALSE),"")</f>
        <v/>
      </c>
      <c r="BM33" s="47" t="str">
        <f>_xlfn.IFNA(VLOOKUP($A33,'I-LogEmaxOverpEC50'!$A:$BQ,MATCH(BM$1,'I-LogEmaxOverpEC50'!$A$1:$BQ$1,0),FALSE),"")</f>
        <v/>
      </c>
      <c r="BN33" s="47">
        <f>_xlfn.IFNA(VLOOKUP($A33,'I-LogEmaxOverpEC50'!$A:$BQ,MATCH(BN$1,'I-LogEmaxOverpEC50'!$A$1:$BQ$1,0),FALSE),"")</f>
        <v>0.42932476810284481</v>
      </c>
      <c r="BO33" s="47">
        <f>_xlfn.IFNA(VLOOKUP($A33,'I-LogEmaxOverpEC50'!$A:$BQ,MATCH(BO$1,'I-LogEmaxOverpEC50'!$A$1:$BQ$1,0),FALSE),"")</f>
        <v>0.42932476810284481</v>
      </c>
      <c r="BP33" s="47">
        <f>_xlfn.IFNA(VLOOKUP($A33,'I-LogEmaxOverpEC50'!$A:$BQ,MATCH(BP$1,'I-LogEmaxOverpEC50'!$A$1:$BQ$1,0),FALSE),"")</f>
        <v>0</v>
      </c>
      <c r="BQ33" s="47">
        <f>_xlfn.IFNA(VLOOKUP($A33,'I-LogEmaxOverpEC50'!$A:$BQ,MATCH(BQ$1,'I-LogEmaxOverpEC50'!$A$1:$BQ$1,0),FALSE),"")</f>
        <v>0</v>
      </c>
      <c r="BR33" s="47">
        <f>_xlfn.IFNA(VLOOKUP($A33,'I-LogEmaxOverpEC50'!$A:$BQ,MATCH(BR$1,'I-LogEmaxOverpEC50'!$A$1:$BQ$1,0),FALSE),"")</f>
        <v>0.7177165229399608</v>
      </c>
      <c r="BS33" s="47">
        <f>_xlfn.IFNA(VLOOKUP($A33,'I-LogEmaxOverpEC50'!$A:$BQ,MATCH(BS$1,'I-LogEmaxOverpEC50'!$A$1:$BQ$1,0),FALSE),"")</f>
        <v>0.73604609098572893</v>
      </c>
      <c r="BT33" s="47">
        <f>_xlfn.IFNA(VLOOKUP($A33,'I-LogEmaxOverpEC50'!$A:$BQ,MATCH(BT$1,'I-LogEmaxOverpEC50'!$A$1:$BQ$1,0),FALSE),"")</f>
        <v>0.73604609098572893</v>
      </c>
      <c r="BU33" s="47">
        <f>_xlfn.IFNA(VLOOKUP($A33,'I-LogEmaxOverpEC50'!$A:$BQ,MATCH(BU$1,'I-LogEmaxOverpEC50'!$A$1:$BQ$1,0),FALSE),"")</f>
        <v>1</v>
      </c>
      <c r="BV33" s="47">
        <f>_xlfn.IFNA(VLOOKUP($A33,'I-LogEmaxOverpEC50'!$A:$BQ,MATCH(BV$1,'I-LogEmaxOverpEC50'!$A$1:$BQ$1,0),FALSE),"")</f>
        <v>9.2169371875560374E-2</v>
      </c>
      <c r="BW33" s="47" t="str">
        <f>_xlfn.IFNA(VLOOKUP($A33,'I-LogEmaxOverpEC50'!$A:$BQ,MATCH(BW$1,'I-LogEmaxOverpEC50'!$A$1:$BQ$1,0),FALSE),"")</f>
        <v/>
      </c>
      <c r="BX33" s="47" t="str">
        <f>_xlfn.IFNA(VLOOKUP($A33,'I-LogEmaxOverpEC50'!$A:$BQ,MATCH(BX$1,'I-LogEmaxOverpEC50'!$A$1:$BQ$1,0),FALSE),"")</f>
        <v/>
      </c>
      <c r="BY33" s="105" t="str">
        <f>_xlfn.IFNA(VLOOKUP($A33,'B-LogEmaxOverpEC50'!$A:$HP,MATCH(BY$1,'B-LogEmaxOverpEC50'!$A$1:$HP$1,0),FALSE),"")</f>
        <v/>
      </c>
      <c r="BZ33" s="47">
        <f>_xlfn.IFNA(VLOOKUP($A33,'B-LogEmaxOverpEC50'!$A:$HP,MATCH(BZ$1,'B-LogEmaxOverpEC50'!$A$1:$HP$1,0),FALSE),"")</f>
        <v>7.0891219826229159</v>
      </c>
      <c r="CA33" s="47">
        <f>_xlfn.IFNA(VLOOKUP($A33,'B-LogEmaxOverpEC50'!$A:$HP,MATCH(CA$1,'B-LogEmaxOverpEC50'!$A$1:$HP$1,0),FALSE),"")</f>
        <v>8.6794204394831063</v>
      </c>
      <c r="CB33" s="47" t="str">
        <f>_xlfn.IFNA(VLOOKUP($A33,'B-LogEmaxOverpEC50'!$A:$HP,MATCH(CB$1,'B-LogEmaxOverpEC50'!$A$1:$HP$1,0),FALSE),"")</f>
        <v/>
      </c>
      <c r="CC33" s="47" t="str">
        <f>_xlfn.IFNA(VLOOKUP($A33,'I-LogEmaxOverpEC50'!$A:$HP,MATCH(CC$1,'I-LogEmaxOverpEC50'!$A$1:$HP$1,0),FALSE),"")</f>
        <v/>
      </c>
      <c r="CD33" s="47">
        <f>_xlfn.IFNA(VLOOKUP($A33,'I-LogEmaxOverpEC50'!$A:$HP,MATCH(CD$1,'I-LogEmaxOverpEC50'!$A$1:$HP$1,0),FALSE),"")</f>
        <v>7.4720599913279635</v>
      </c>
      <c r="CE33" s="47">
        <f>_xlfn.IFNA(VLOOKUP($A33,'I-LogEmaxOverpEC50'!$A:$HP,MATCH(CE$1,'I-LogEmaxOverpEC50'!$A$1:$HP$1,0),FALSE),"")</f>
        <v>7.8416399890190682</v>
      </c>
      <c r="CF33" s="47" t="str">
        <f>_xlfn.IFNA(VLOOKUP($A33,'I-LogEmaxOverpEC50'!$A:$HP,MATCH(CF$1,'I-LogEmaxOverpEC50'!$A$1:$HP$1,0),FALSE),"")</f>
        <v/>
      </c>
      <c r="CG33" s="105" t="str">
        <f>_xlfn.IFNA(VLOOKUP($A33,'B-LogEmaxOverpEC50'!$A:$HP,MATCH(CG$1,'B-LogEmaxOverpEC50'!$A$1:$HP$1,0),FALSE),"")</f>
        <v/>
      </c>
      <c r="CH33" s="47">
        <f>_xlfn.IFNA(VLOOKUP($A33,'B-LogEmaxOverpEC50'!$A:$HP,MATCH(CH$1,'B-LogEmaxOverpEC50'!$A$1:$HP$1,0),FALSE),"")</f>
        <v>6.0679603307601733</v>
      </c>
      <c r="CI33" s="47">
        <f>_xlfn.IFNA(VLOOKUP($A33,'B-LogEmaxOverpEC50'!$A:$HP,MATCH(CI$1,'B-LogEmaxOverpEC50'!$A$1:$HP$1,0),FALSE),"")</f>
        <v>8.4752649776314328</v>
      </c>
      <c r="CJ33" s="47" t="str">
        <f>_xlfn.IFNA(VLOOKUP($A33,'B-LogEmaxOverpEC50'!$A:$HP,MATCH(CJ$1,'B-LogEmaxOverpEC50'!$A$1:$HP$1,0),FALSE),"")</f>
        <v/>
      </c>
      <c r="CK33" s="47" t="str">
        <f>_xlfn.IFNA(VLOOKUP($A33,'I-LogEmaxOverpEC50'!$A:$HP,MATCH(CK$1,'I-LogEmaxOverpEC50'!$A$1:$HP$1,0),FALSE),"")</f>
        <v/>
      </c>
      <c r="CL33" s="47">
        <f>_xlfn.IFNA(VLOOKUP($A33,'I-LogEmaxOverpEC50'!$A:$HP,MATCH(CL$1,'I-LogEmaxOverpEC50'!$A$1:$HP$1,0),FALSE),"")</f>
        <v>6.9451605796436358</v>
      </c>
      <c r="CM33" s="47">
        <f>_xlfn.IFNA(VLOOKUP($A33,'I-LogEmaxOverpEC50'!$A:$HP,MATCH(CM$1,'I-LogEmaxOverpEC50'!$A$1:$HP$1,0),FALSE),"")</f>
        <v>7.371704397020717</v>
      </c>
      <c r="CN33" s="47" t="str">
        <f>_xlfn.IFNA(VLOOKUP($A33,'I-LogEmaxOverpEC50'!$A:$HP,MATCH(CN$1,'I-LogEmaxOverpEC50'!$A$1:$HP$1,0),FALSE),"")</f>
        <v/>
      </c>
      <c r="CO33" s="105" t="str">
        <f>_xlfn.IFNA(VLOOKUP($A33,'B-LogEmaxOverpEC50'!$A:$HP,MATCH(CO$1,'B-LogEmaxOverpEC50'!$A$1:$HP$1,0),FALSE),"")</f>
        <v/>
      </c>
      <c r="CP33" s="47">
        <f>_xlfn.IFNA(VLOOKUP($A33,'B-LogEmaxOverpEC50'!$A:$HP,MATCH(CP$1,'B-LogEmaxOverpEC50'!$A$1:$HP$1,0),FALSE),"")</f>
        <v>0.47704623990507433</v>
      </c>
      <c r="CQ33" s="47">
        <f>_xlfn.IFNA(VLOOKUP($A33,'B-LogEmaxOverpEC50'!$A:$HP,MATCH(CQ$1,'B-LogEmaxOverpEC50'!$A$1:$HP$1,0),FALSE),"")</f>
        <v>1</v>
      </c>
      <c r="CR33" s="47" t="str">
        <f>_xlfn.IFNA(VLOOKUP($A33,'B-LogEmaxOverpEC50'!$A:$HP,MATCH(CR$1,'B-LogEmaxOverpEC50'!$A$1:$HP$1,0),FALSE),"")</f>
        <v/>
      </c>
      <c r="CS33" s="47" t="str">
        <f>_xlfn.IFNA(VLOOKUP($A33,'I-LogEmaxOverpEC50'!$A:$HP,MATCH(CS$1,'I-LogEmaxOverpEC50'!$A$1:$HP$1,0),FALSE),"")</f>
        <v/>
      </c>
      <c r="CT33" s="47">
        <f>_xlfn.IFNA(VLOOKUP($A33,'I-LogEmaxOverpEC50'!$A:$HP,MATCH(CT$1,'I-LogEmaxOverpEC50'!$A$1:$HP$1,0),FALSE),"")</f>
        <v>0.7177165229399608</v>
      </c>
      <c r="CU33" s="47">
        <f>_xlfn.IFNA(VLOOKUP($A33,'I-LogEmaxOverpEC50'!$A:$HP,MATCH(CU$1,'I-LogEmaxOverpEC50'!$A$1:$HP$1,0),FALSE),"")</f>
        <v>1</v>
      </c>
      <c r="CV33" s="47" t="str">
        <f>_xlfn.IFNA(VLOOKUP($A33,'I-LogEmaxOverpEC50'!$A:$HP,MATCH(CV$1,'I-LogEmaxOverpEC50'!$A$1:$HP$1,0),FALSE),"")</f>
        <v/>
      </c>
      <c r="CW33" s="105" t="str">
        <f>_xlfn.IFNA(VLOOKUP($A33,'B-LogEmaxOverpEC50'!$A:$HP,MATCH(CW$1,'B-LogEmaxOverpEC50'!$A$1:$HP$1,0),FALSE),"")</f>
        <v/>
      </c>
      <c r="CX33" s="47">
        <f>_xlfn.IFNA(VLOOKUP($A33,'B-LogEmaxOverpEC50'!$A:$HP,MATCH(CX$1,'B-LogEmaxOverpEC50'!$A$1:$HP$1,0),FALSE),"")</f>
        <v>0.14124743232733761</v>
      </c>
      <c r="CY33" s="47">
        <f>_xlfn.IFNA(VLOOKUP($A33,'B-LogEmaxOverpEC50'!$A:$HP,MATCH(CY$1,'B-LogEmaxOverpEC50'!$A$1:$HP$1,0),FALSE),"")</f>
        <v>0.93286551592960842</v>
      </c>
      <c r="CZ33" s="47" t="str">
        <f>_xlfn.IFNA(VLOOKUP($A33,'B-LogEmaxOverpEC50'!$A:$HP,MATCH(CZ$1,'B-LogEmaxOverpEC50'!$A$1:$HP$1,0),FALSE),"")</f>
        <v/>
      </c>
      <c r="DA33" s="47" t="str">
        <f>_xlfn.IFNA(VLOOKUP($A33,'I-LogEmaxOverpEC50'!$A:$HP,MATCH(DA$1,'I-LogEmaxOverpEC50'!$A$1:$HP$1,0),FALSE),"")</f>
        <v/>
      </c>
      <c r="DB33" s="47">
        <f>_xlfn.IFNA(VLOOKUP($A33,'I-LogEmaxOverpEC50'!$A:$HP,MATCH(DB$1,'I-LogEmaxOverpEC50'!$A$1:$HP$1,0),FALSE),"")</f>
        <v>0.31527321182913004</v>
      </c>
      <c r="DC33" s="47">
        <f>_xlfn.IFNA(VLOOKUP($A33,'I-LogEmaxOverpEC50'!$A:$HP,MATCH(DC$1,'I-LogEmaxOverpEC50'!$A$1:$HP$1,0),FALSE),"")</f>
        <v>0.64106538846175454</v>
      </c>
      <c r="DD33" s="47" t="str">
        <f>_xlfn.IFNA(VLOOKUP($A33,'I-LogEmaxOverpEC50'!$A:$HP,MATCH(DD$1,'I-LogEmaxOverpEC50'!$A$1:$HP$1,0),FALSE),"")</f>
        <v/>
      </c>
      <c r="DE33" s="37"/>
      <c r="DF33" s="37"/>
      <c r="DG33" s="37"/>
      <c r="DH33" s="37"/>
      <c r="DI33" s="37"/>
      <c r="DJ33" s="37"/>
      <c r="DK33" s="37"/>
      <c r="DL33" s="37"/>
      <c r="DM33" s="37"/>
    </row>
    <row r="34" spans="1:117" s="49" customFormat="1" x14ac:dyDescent="0.2">
      <c r="A34" s="29" t="s">
        <v>121</v>
      </c>
      <c r="B34" s="333" t="str">
        <f>VLOOKUP($A34,BI!$A:$Q,MATCH(B$1,BI!$A$1:$Q$1,0),FALSE)</f>
        <v/>
      </c>
      <c r="C34" s="373">
        <f>VLOOKUP($A34,BI!$A:$Q,MATCH(C$1,BI!$A$1:$Q$1,0),FALSE)</f>
        <v>1</v>
      </c>
      <c r="D34" s="373">
        <f>VLOOKUP($A34,BI!$A:$Q,MATCH(D$1,BI!$A$1:$Q$1,0),FALSE)</f>
        <v>1</v>
      </c>
      <c r="E34" s="373">
        <f>VLOOKUP($A34,BI!$A:$Q,MATCH(E$1,BI!$A$1:$Q$1,0),FALSE)</f>
        <v>1</v>
      </c>
      <c r="F34" s="373">
        <f>VLOOKUP($A34,BI!$A:$Q,MATCH(F$1,BI!$A$1:$Q$1,0),FALSE)</f>
        <v>1</v>
      </c>
      <c r="G34" s="373">
        <f>VLOOKUP($A34,BI!$A:$Q,MATCH(G$1,BI!$A$1:$Q$1,0),FALSE)</f>
        <v>1</v>
      </c>
      <c r="H34" s="373">
        <f>VLOOKUP($A34,BI!$A:$Q,MATCH(H$1,BI!$A$1:$Q$1,0),FALSE)</f>
        <v>1</v>
      </c>
      <c r="I34" s="373">
        <f>VLOOKUP($A34,BI!$A:$Q,MATCH(I$1,BI!$A$1:$Q$1,0),FALSE)</f>
        <v>1</v>
      </c>
      <c r="J34" s="373">
        <f>VLOOKUP($A34,BI!$A:$Q,MATCH(J$1,BI!$A$1:$Q$1,0),FALSE)</f>
        <v>1</v>
      </c>
      <c r="K34" s="373">
        <f>VLOOKUP($A34,BI!$A:$Q,MATCH(K$1,BI!$A$1:$Q$1,0),FALSE)</f>
        <v>1</v>
      </c>
      <c r="L34" s="373" t="str">
        <f>VLOOKUP($A34,BI!$A:$Q,MATCH(L$1,BI!$A$1:$Q$1,0),FALSE)</f>
        <v/>
      </c>
      <c r="M34" s="373" t="str">
        <f>VLOOKUP($A34,BI!$A:$Q,MATCH(M$1,BI!$A$1:$Q$1,0),FALSE)</f>
        <v/>
      </c>
      <c r="N34" s="49">
        <f t="shared" si="1"/>
        <v>9</v>
      </c>
      <c r="O34" s="49" t="str">
        <f>VLOOKUP($A34,BI!$A:$Q,MATCH(O$1,BI!$A$1:$Q$1,0),FALSE)</f>
        <v/>
      </c>
      <c r="P34" s="37">
        <f>VLOOKUP($A34,BI!$A:$Q,MATCH(P$1,BI!$A$1:$Q$1,0),FALSE)</f>
        <v>1</v>
      </c>
      <c r="Q34" s="37">
        <f>VLOOKUP($A34,BI!$A:$Q,MATCH(Q$1,BI!$A$1:$Q$1,0),FALSE)</f>
        <v>1</v>
      </c>
      <c r="R34" s="37" t="str">
        <f>VLOOKUP($A34,BI!$A:$Q,MATCH(R$1,BI!$A$1:$Q$1,0),FALSE)</f>
        <v/>
      </c>
      <c r="S34" s="37">
        <f t="shared" si="0"/>
        <v>2</v>
      </c>
      <c r="T34" s="61" cm="1">
        <f t="array" ref="T34">IFERROR(IF(N34&gt;2,RSQ(IF($B34:$M34&lt;&gt;"",AC34:AN34,""),IF($B34:$M34&lt;&gt;"",AO34:AZ34,"")),""),"")</f>
        <v>0.83387603497554963</v>
      </c>
      <c r="U34" s="66" cm="1">
        <f t="array" ref="U34">IFERROR(IF($N34&gt;2,RSQ(IF($B34:$M34&lt;&gt;"",BA34:BL34,""),IF($B34:$M34&lt;&gt;"",BM34:BX34,"")),""),"")</f>
        <v>0.83387603497554996</v>
      </c>
      <c r="V34" s="61" t="str" cm="1">
        <f t="array" ref="V34">IFERROR(IF(AND($S34&gt;2,$N34&gt;2),RSQ(IF($B34:$M34&lt;&gt;"",AC34:AN34,""),IF($B34:$M34&lt;&gt;"",AO34:AZ34,"")),""),"")</f>
        <v/>
      </c>
      <c r="W34" s="61" cm="1">
        <f t="array" ref="W34">IFERROR(IF(COUNT(C34:G34)&gt;2,RSQ(IF($C34:$G34&lt;&gt;"",AD34:AH34,""),IF($C34:$G34&lt;&gt;"",AP34:AT34,"")),""),"")</f>
        <v>0.3505538781495437</v>
      </c>
      <c r="X34" s="61" cm="1">
        <f t="array" ref="X34">IFERROR(IF(COUNT(H34:K34)&gt;2,RSQ(IF($H34:$K34&lt;&gt;"",AI34:AL34,""),IF($H34:$K34&lt;&gt;"",AU34:AX34,"")),""),"")</f>
        <v>0.20374245352591919</v>
      </c>
      <c r="Y34" s="61" t="str" cm="1">
        <f t="array" ref="Y34">IFERROR(IF($S34&gt;2,RSQ(IF($O34:$R34&lt;&gt;"",BY34:CB34,""),IF($O34:$R34&lt;&gt;"",CC34:CF34,"")),""),"")</f>
        <v/>
      </c>
      <c r="Z34" s="51" t="str" cm="1">
        <f t="array" ref="Z34">IFERROR(IF($S34&gt;2,RSQ(IF($O34:$R34&lt;&gt;"",CG34:CJ34,""),IF($O34:$R34&lt;&gt;"",CK34:CN34,"")),""),"")</f>
        <v/>
      </c>
      <c r="AA34" s="51" t="str" cm="1">
        <f t="array" ref="AA34">IFERROR(IF($S34&gt;2,RSQ(IF($O34:$R34&lt;&gt;"",CO34:CR34,""),IF($O34:$R34&lt;&gt;"",CS34:CV34,"")),""),"")</f>
        <v/>
      </c>
      <c r="AB34" s="186" t="str" cm="1">
        <f t="array" ref="AB34">IFERROR(IF($S34&gt;2,RSQ(IF($O34:$R34&lt;&gt;"",CW34:CZ34,""),IF($O34:$R34&lt;&gt;"",DA34:DD34,"")),""),"")</f>
        <v/>
      </c>
      <c r="AC34" s="44" t="str">
        <f>_xlfn.IFNA(VLOOKUP($A34,'B-LogEmaxOverpEC50'!$A:$BQ,MATCH(AC$1,'B-LogEmaxOverpEC50'!$A$1:$BQ$1,0),FALSE),"")</f>
        <v/>
      </c>
      <c r="AD34" s="46">
        <f>_xlfn.IFNA(VLOOKUP($A34,'B-LogEmaxOverpEC50'!$A:$BQ,MATCH(AD$1,'B-LogEmaxOverpEC50'!$A$1:$BQ$1,0),FALSE),"")</f>
        <v>8.1591676346441115</v>
      </c>
      <c r="AE34" s="46">
        <f>_xlfn.IFNA(VLOOKUP($A34,'B-LogEmaxOverpEC50'!$A:$BQ,MATCH(AE$1,'B-LogEmaxOverpEC50'!$A$1:$BQ$1,0),FALSE),"")</f>
        <v>8.3048901051541186</v>
      </c>
      <c r="AF34" s="46">
        <f>_xlfn.IFNA(VLOOKUP($A34,'B-LogEmaxOverpEC50'!$A:$BQ,MATCH(AF$1,'B-LogEmaxOverpEC50'!$A$1:$BQ$1,0),FALSE),"")</f>
        <v>8.0291810308660096</v>
      </c>
      <c r="AG34" s="46">
        <f>_xlfn.IFNA(VLOOKUP($A34,'B-LogEmaxOverpEC50'!$A:$BQ,MATCH(AG$1,'B-LogEmaxOverpEC50'!$A$1:$BQ$1,0),FALSE),"")</f>
        <v>8.403150618858156</v>
      </c>
      <c r="AH34" s="46">
        <f>_xlfn.IFNA(VLOOKUP($A34,'B-LogEmaxOverpEC50'!$A:$BQ,MATCH(AH$1,'B-LogEmaxOverpEC50'!$A$1:$BQ$1,0),FALSE),"")</f>
        <v>8.7156900122418435</v>
      </c>
      <c r="AI34" s="45">
        <f>_xlfn.IFNA(VLOOKUP($A34,'B-LogEmaxOverpEC50'!$A:$BQ,MATCH(AI$1,'B-LogEmaxOverpEC50'!$A$1:$BQ$1,0),FALSE),"")</f>
        <v>7.2238639433005414</v>
      </c>
      <c r="AJ34" s="45">
        <f>_xlfn.IFNA(VLOOKUP($A34,'B-LogEmaxOverpEC50'!$A:$BQ,MATCH(AJ$1,'B-LogEmaxOverpEC50'!$A$1:$BQ$1,0),FALSE),"")</f>
        <v>7.0371605424611934</v>
      </c>
      <c r="AK34" s="45">
        <f>_xlfn.IFNA(VLOOKUP($A34,'B-LogEmaxOverpEC50'!$A:$BQ,MATCH(AK$1,'B-LogEmaxOverpEC50'!$A$1:$BQ$1,0),FALSE),"")</f>
        <v>6.7094866581903796</v>
      </c>
      <c r="AL34" s="46">
        <f>_xlfn.IFNA(VLOOKUP($A34,'B-LogEmaxOverpEC50'!$A:$BQ,MATCH(AL$1,'B-LogEmaxOverpEC50'!$A$1:$BQ$1,0),FALSE),"")</f>
        <v>7.3417209395615393</v>
      </c>
      <c r="AM34" s="45" t="str">
        <f>_xlfn.IFNA(VLOOKUP($A34,'B-LogEmaxOverpEC50'!$A:$BQ,MATCH(AM$1,'B-LogEmaxOverpEC50'!$A$1:$BQ$1,0),FALSE),"")</f>
        <v/>
      </c>
      <c r="AN34" s="45" t="str">
        <f>_xlfn.IFNA(VLOOKUP($A34,'B-LogEmaxOverpEC50'!$A:$BQ,MATCH(AN$1,'B-LogEmaxOverpEC50'!$A$1:$BQ$1,0),FALSE),"")</f>
        <v/>
      </c>
      <c r="AO34" s="47" t="str">
        <f>_xlfn.IFNA(VLOOKUP($A34,'I-LogEmaxOverpEC50'!$A:$BQ,MATCH(AO$1,'I-LogEmaxOverpEC50'!$A$1:$BQ$1,0),FALSE),"")</f>
        <v/>
      </c>
      <c r="AP34" s="47">
        <f>_xlfn.IFNA(VLOOKUP($A34,'I-LogEmaxOverpEC50'!$A:$BQ,MATCH(AP$1,'I-LogEmaxOverpEC50'!$A$1:$BQ$1,0),FALSE),"")</f>
        <v>8.3105542528241347</v>
      </c>
      <c r="AQ34" s="47">
        <f>_xlfn.IFNA(VLOOKUP($A34,'I-LogEmaxOverpEC50'!$A:$BQ,MATCH(AQ$1,'I-LogEmaxOverpEC50'!$A$1:$BQ$1,0),FALSE),"")</f>
        <v>8.3105542528241347</v>
      </c>
      <c r="AR34" s="47">
        <f>_xlfn.IFNA(VLOOKUP($A34,'I-LogEmaxOverpEC50'!$A:$BQ,MATCH(AR$1,'I-LogEmaxOverpEC50'!$A$1:$BQ$1,0),FALSE),"")</f>
        <v>7.9247099562029115</v>
      </c>
      <c r="AS34" s="47">
        <f>_xlfn.IFNA(VLOOKUP($A34,'I-LogEmaxOverpEC50'!$A:$BQ,MATCH(AS$1,'I-LogEmaxOverpEC50'!$A$1:$BQ$1,0),FALSE),"")</f>
        <v>7.9247099562029115</v>
      </c>
      <c r="AT34" s="47">
        <f>_xlfn.IFNA(VLOOKUP($A34,'I-LogEmaxOverpEC50'!$A:$BQ,MATCH(AT$1,'I-LogEmaxOverpEC50'!$A$1:$BQ$1,0),FALSE),"")</f>
        <v>7.6572789449409839</v>
      </c>
      <c r="AU34" s="47">
        <f>_xlfn.IFNA(VLOOKUP($A34,'I-LogEmaxOverpEC50'!$A:$BQ,MATCH(AU$1,'I-LogEmaxOverpEC50'!$A$1:$BQ$1,0),FALSE),"")</f>
        <v>9.2862863544210068</v>
      </c>
      <c r="AV34" s="47">
        <f>_xlfn.IFNA(VLOOKUP($A34,'I-LogEmaxOverpEC50'!$A:$BQ,MATCH(AV$1,'I-LogEmaxOverpEC50'!$A$1:$BQ$1,0),FALSE),"")</f>
        <v>9.2862863544210068</v>
      </c>
      <c r="AW34" s="47">
        <f>_xlfn.IFNA(VLOOKUP($A34,'I-LogEmaxOverpEC50'!$A:$BQ,MATCH(AW$1,'I-LogEmaxOverpEC50'!$A$1:$BQ$1,0),FALSE),"")</f>
        <v>9.1172441922926666</v>
      </c>
      <c r="AX34" s="47">
        <f>_xlfn.IFNA(VLOOKUP($A34,'I-LogEmaxOverpEC50'!$A:$BQ,MATCH(AX$1,'I-LogEmaxOverpEC50'!$A$1:$BQ$1,0),FALSE),"")</f>
        <v>8.5669577302007003</v>
      </c>
      <c r="AY34" s="47" t="str">
        <f>_xlfn.IFNA(VLOOKUP($A34,'I-LogEmaxOverpEC50'!$A:$BQ,MATCH(AY$1,'I-LogEmaxOverpEC50'!$A$1:$BQ$1,0),FALSE),"")</f>
        <v/>
      </c>
      <c r="AZ34" s="47" t="str">
        <f>_xlfn.IFNA(VLOOKUP($A34,'I-LogEmaxOverpEC50'!$A:$BQ,MATCH(AZ$1,'I-LogEmaxOverpEC50'!$A$1:$BQ$1,0),FALSE),"")</f>
        <v/>
      </c>
      <c r="BA34" s="44" t="str">
        <f>_xlfn.IFNA(VLOOKUP($A34,'B-LogEmaxOverpEC50'!$A:$BQ,MATCH(BA$1,'B-LogEmaxOverpEC50'!$A$1:$BQ$1,0),FALSE),"")</f>
        <v/>
      </c>
      <c r="BB34" s="41">
        <f>_xlfn.IFNA(VLOOKUP($A34,'B-LogEmaxOverpEC50'!$A:$BQ,MATCH(BB$1,'B-LogEmaxOverpEC50'!$A$1:$BQ$1,0),FALSE),"")</f>
        <v>0.72259921883100597</v>
      </c>
      <c r="BC34" s="41">
        <f>_xlfn.IFNA(VLOOKUP($A34,'B-LogEmaxOverpEC50'!$A:$BQ,MATCH(BC$1,'B-LogEmaxOverpEC50'!$A$1:$BQ$1,0),FALSE),"")</f>
        <v>0.79523516085339629</v>
      </c>
      <c r="BD34" s="41">
        <f>_xlfn.IFNA(VLOOKUP($A34,'B-LogEmaxOverpEC50'!$A:$BQ,MATCH(BD$1,'B-LogEmaxOverpEC50'!$A$1:$BQ$1,0),FALSE),"")</f>
        <v>0.65780688184502789</v>
      </c>
      <c r="BE34" s="41">
        <f>_xlfn.IFNA(VLOOKUP($A34,'B-LogEmaxOverpEC50'!$A:$BQ,MATCH(BE$1,'B-LogEmaxOverpEC50'!$A$1:$BQ$1,0),FALSE),"")</f>
        <v>0.84421350270772688</v>
      </c>
      <c r="BF34" s="41">
        <f>_xlfn.IFNA(VLOOKUP($A34,'B-LogEmaxOverpEC50'!$A:$BQ,MATCH(BF$1,'B-LogEmaxOverpEC50'!$A$1:$BQ$1,0),FALSE),"")</f>
        <v>1</v>
      </c>
      <c r="BG34" s="41">
        <f>_xlfn.IFNA(VLOOKUP($A34,'B-LogEmaxOverpEC50'!$A:$BQ,MATCH(BG$1,'B-LogEmaxOverpEC50'!$A$1:$BQ$1,0),FALSE),"")</f>
        <v>0.25639339305828257</v>
      </c>
      <c r="BH34" s="41">
        <f>_xlfn.IFNA(VLOOKUP($A34,'B-LogEmaxOverpEC50'!$A:$BQ,MATCH(BH$1,'B-LogEmaxOverpEC50'!$A$1:$BQ$1,0),FALSE),"")</f>
        <v>0.16333034415932304</v>
      </c>
      <c r="BI34" s="41">
        <f>_xlfn.IFNA(VLOOKUP($A34,'B-LogEmaxOverpEC50'!$A:$BQ,MATCH(BI$1,'B-LogEmaxOverpEC50'!$A$1:$BQ$1,0),FALSE),"")</f>
        <v>0</v>
      </c>
      <c r="BJ34" s="41">
        <f>_xlfn.IFNA(VLOOKUP($A34,'B-LogEmaxOverpEC50'!$A:$BQ,MATCH(BJ$1,'B-LogEmaxOverpEC50'!$A$1:$BQ$1,0),FALSE),"")</f>
        <v>0.31513967918276214</v>
      </c>
      <c r="BK34" s="41" t="str">
        <f>_xlfn.IFNA(VLOOKUP($A34,'B-LogEmaxOverpEC50'!$A:$BQ,MATCH(BK$1,'B-LogEmaxOverpEC50'!$A$1:$BQ$1,0),FALSE),"")</f>
        <v/>
      </c>
      <c r="BL34" s="41" t="str">
        <f>_xlfn.IFNA(VLOOKUP($A34,'B-LogEmaxOverpEC50'!$A:$BQ,MATCH(BL$1,'B-LogEmaxOverpEC50'!$A$1:$BQ$1,0),FALSE),"")</f>
        <v/>
      </c>
      <c r="BM34" s="47" t="str">
        <f>_xlfn.IFNA(VLOOKUP($A34,'I-LogEmaxOverpEC50'!$A:$BQ,MATCH(BM$1,'I-LogEmaxOverpEC50'!$A$1:$BQ$1,0),FALSE),"")</f>
        <v/>
      </c>
      <c r="BN34" s="47">
        <f>_xlfn.IFNA(VLOOKUP($A34,'I-LogEmaxOverpEC50'!$A:$BQ,MATCH(BN$1,'I-LogEmaxOverpEC50'!$A$1:$BQ$1,0),FALSE),"")</f>
        <v>0.40102660312126848</v>
      </c>
      <c r="BO34" s="47">
        <f>_xlfn.IFNA(VLOOKUP($A34,'I-LogEmaxOverpEC50'!$A:$BQ,MATCH(BO$1,'I-LogEmaxOverpEC50'!$A$1:$BQ$1,0),FALSE),"")</f>
        <v>0.40102660312126848</v>
      </c>
      <c r="BP34" s="47">
        <f>_xlfn.IFNA(VLOOKUP($A34,'I-LogEmaxOverpEC50'!$A:$BQ,MATCH(BP$1,'I-LogEmaxOverpEC50'!$A$1:$BQ$1,0),FALSE),"")</f>
        <v>0.1641680754216405</v>
      </c>
      <c r="BQ34" s="47">
        <f>_xlfn.IFNA(VLOOKUP($A34,'I-LogEmaxOverpEC50'!$A:$BQ,MATCH(BQ$1,'I-LogEmaxOverpEC50'!$A$1:$BQ$1,0),FALSE),"")</f>
        <v>0.1641680754216405</v>
      </c>
      <c r="BR34" s="47">
        <f>_xlfn.IFNA(VLOOKUP($A34,'I-LogEmaxOverpEC50'!$A:$BQ,MATCH(BR$1,'I-LogEmaxOverpEC50'!$A$1:$BQ$1,0),FALSE),"")</f>
        <v>0</v>
      </c>
      <c r="BS34" s="47">
        <f>_xlfn.IFNA(VLOOKUP($A34,'I-LogEmaxOverpEC50'!$A:$BQ,MATCH(BS$1,'I-LogEmaxOverpEC50'!$A$1:$BQ$1,0),FALSE),"")</f>
        <v>1</v>
      </c>
      <c r="BT34" s="47">
        <f>_xlfn.IFNA(VLOOKUP($A34,'I-LogEmaxOverpEC50'!$A:$BQ,MATCH(BT$1,'I-LogEmaxOverpEC50'!$A$1:$BQ$1,0),FALSE),"")</f>
        <v>1</v>
      </c>
      <c r="BU34" s="47">
        <f>_xlfn.IFNA(VLOOKUP($A34,'I-LogEmaxOverpEC50'!$A:$BQ,MATCH(BU$1,'I-LogEmaxOverpEC50'!$A$1:$BQ$1,0),FALSE),"")</f>
        <v>0.89622996117476328</v>
      </c>
      <c r="BV34" s="47">
        <f>_xlfn.IFNA(VLOOKUP($A34,'I-LogEmaxOverpEC50'!$A:$BQ,MATCH(BV$1,'I-LogEmaxOverpEC50'!$A$1:$BQ$1,0),FALSE),"")</f>
        <v>0.55842519804749369</v>
      </c>
      <c r="BW34" s="47" t="str">
        <f>_xlfn.IFNA(VLOOKUP($A34,'I-LogEmaxOverpEC50'!$A:$BQ,MATCH(BW$1,'I-LogEmaxOverpEC50'!$A$1:$BQ$1,0),FALSE),"")</f>
        <v/>
      </c>
      <c r="BX34" s="47" t="str">
        <f>_xlfn.IFNA(VLOOKUP($A34,'I-LogEmaxOverpEC50'!$A:$BQ,MATCH(BX$1,'I-LogEmaxOverpEC50'!$A$1:$BQ$1,0),FALSE),"")</f>
        <v/>
      </c>
      <c r="BY34" s="105" t="str">
        <f>_xlfn.IFNA(VLOOKUP($A34,'B-LogEmaxOverpEC50'!$A:$HP,MATCH(BY$1,'B-LogEmaxOverpEC50'!$A$1:$HP$1,0),FALSE),"")</f>
        <v/>
      </c>
      <c r="BZ34" s="47">
        <f>_xlfn.IFNA(VLOOKUP($A34,'B-LogEmaxOverpEC50'!$A:$HP,MATCH(BZ$1,'B-LogEmaxOverpEC50'!$A$1:$HP$1,0),FALSE),"")</f>
        <v>8.7156900122418435</v>
      </c>
      <c r="CA34" s="47">
        <f>_xlfn.IFNA(VLOOKUP($A34,'B-LogEmaxOverpEC50'!$A:$HP,MATCH(CA$1,'B-LogEmaxOverpEC50'!$A$1:$HP$1,0),FALSE),"")</f>
        <v>7.3417209395615393</v>
      </c>
      <c r="CB34" s="47" t="str">
        <f>_xlfn.IFNA(VLOOKUP($A34,'B-LogEmaxOverpEC50'!$A:$HP,MATCH(CB$1,'B-LogEmaxOverpEC50'!$A$1:$HP$1,0),FALSE),"")</f>
        <v/>
      </c>
      <c r="CC34" s="47" t="str">
        <f>_xlfn.IFNA(VLOOKUP($A34,'I-LogEmaxOverpEC50'!$A:$HP,MATCH(CC$1,'I-LogEmaxOverpEC50'!$A$1:$HP$1,0),FALSE),"")</f>
        <v/>
      </c>
      <c r="CD34" s="47">
        <f>_xlfn.IFNA(VLOOKUP($A34,'I-LogEmaxOverpEC50'!$A:$HP,MATCH(CD$1,'I-LogEmaxOverpEC50'!$A$1:$HP$1,0),FALSE),"")</f>
        <v>8.3105542528241347</v>
      </c>
      <c r="CE34" s="47">
        <f>_xlfn.IFNA(VLOOKUP($A34,'I-LogEmaxOverpEC50'!$A:$HP,MATCH(CE$1,'I-LogEmaxOverpEC50'!$A$1:$HP$1,0),FALSE),"")</f>
        <v>9.2862863544210068</v>
      </c>
      <c r="CF34" s="47" t="str">
        <f>_xlfn.IFNA(VLOOKUP($A34,'I-LogEmaxOverpEC50'!$A:$HP,MATCH(CF$1,'I-LogEmaxOverpEC50'!$A$1:$HP$1,0),FALSE),"")</f>
        <v/>
      </c>
      <c r="CG34" s="105" t="str">
        <f>_xlfn.IFNA(VLOOKUP($A34,'B-LogEmaxOverpEC50'!$A:$HP,MATCH(CG$1,'B-LogEmaxOverpEC50'!$A$1:$HP$1,0),FALSE),"")</f>
        <v/>
      </c>
      <c r="CH34" s="47">
        <f>_xlfn.IFNA(VLOOKUP($A34,'B-LogEmaxOverpEC50'!$A:$HP,MATCH(CH$1,'B-LogEmaxOverpEC50'!$A$1:$HP$1,0),FALSE),"")</f>
        <v>8.3224158803528479</v>
      </c>
      <c r="CI34" s="47">
        <f>_xlfn.IFNA(VLOOKUP($A34,'B-LogEmaxOverpEC50'!$A:$HP,MATCH(CI$1,'B-LogEmaxOverpEC50'!$A$1:$HP$1,0),FALSE),"")</f>
        <v>7.0780580208784132</v>
      </c>
      <c r="CJ34" s="47" t="str">
        <f>_xlfn.IFNA(VLOOKUP($A34,'B-LogEmaxOverpEC50'!$A:$HP,MATCH(CJ$1,'B-LogEmaxOverpEC50'!$A$1:$HP$1,0),FALSE),"")</f>
        <v/>
      </c>
      <c r="CK34" s="47" t="str">
        <f>_xlfn.IFNA(VLOOKUP($A34,'I-LogEmaxOverpEC50'!$A:$HP,MATCH(CK$1,'I-LogEmaxOverpEC50'!$A$1:$HP$1,0),FALSE),"")</f>
        <v/>
      </c>
      <c r="CL34" s="47">
        <f>_xlfn.IFNA(VLOOKUP($A34,'I-LogEmaxOverpEC50'!$A:$HP,MATCH(CL$1,'I-LogEmaxOverpEC50'!$A$1:$HP$1,0),FALSE),"")</f>
        <v>8.0255614725990156</v>
      </c>
      <c r="CM34" s="47">
        <f>_xlfn.IFNA(VLOOKUP($A34,'I-LogEmaxOverpEC50'!$A:$HP,MATCH(CM$1,'I-LogEmaxOverpEC50'!$A$1:$HP$1,0),FALSE),"")</f>
        <v>9.0641936578338456</v>
      </c>
      <c r="CN34" s="47" t="str">
        <f>_xlfn.IFNA(VLOOKUP($A34,'I-LogEmaxOverpEC50'!$A:$HP,MATCH(CN$1,'I-LogEmaxOverpEC50'!$A$1:$HP$1,0),FALSE),"")</f>
        <v/>
      </c>
      <c r="CO34" s="105" t="str">
        <f>_xlfn.IFNA(VLOOKUP($A34,'B-LogEmaxOverpEC50'!$A:$HP,MATCH(CO$1,'B-LogEmaxOverpEC50'!$A$1:$HP$1,0),FALSE),"")</f>
        <v/>
      </c>
      <c r="CP34" s="47">
        <f>_xlfn.IFNA(VLOOKUP($A34,'B-LogEmaxOverpEC50'!$A:$HP,MATCH(CP$1,'B-LogEmaxOverpEC50'!$A$1:$HP$1,0),FALSE),"")</f>
        <v>1</v>
      </c>
      <c r="CQ34" s="47">
        <f>_xlfn.IFNA(VLOOKUP($A34,'B-LogEmaxOverpEC50'!$A:$HP,MATCH(CQ$1,'B-LogEmaxOverpEC50'!$A$1:$HP$1,0),FALSE),"")</f>
        <v>0.31513967918276214</v>
      </c>
      <c r="CR34" s="47" t="str">
        <f>_xlfn.IFNA(VLOOKUP($A34,'B-LogEmaxOverpEC50'!$A:$HP,MATCH(CR$1,'B-LogEmaxOverpEC50'!$A$1:$HP$1,0),FALSE),"")</f>
        <v/>
      </c>
      <c r="CS34" s="47" t="str">
        <f>_xlfn.IFNA(VLOOKUP($A34,'I-LogEmaxOverpEC50'!$A:$HP,MATCH(CS$1,'I-LogEmaxOverpEC50'!$A$1:$HP$1,0),FALSE),"")</f>
        <v/>
      </c>
      <c r="CT34" s="47">
        <f>_xlfn.IFNA(VLOOKUP($A34,'I-LogEmaxOverpEC50'!$A:$HP,MATCH(CT$1,'I-LogEmaxOverpEC50'!$A$1:$HP$1,0),FALSE),"")</f>
        <v>0.40102660312126848</v>
      </c>
      <c r="CU34" s="47">
        <f>_xlfn.IFNA(VLOOKUP($A34,'I-LogEmaxOverpEC50'!$A:$HP,MATCH(CU$1,'I-LogEmaxOverpEC50'!$A$1:$HP$1,0),FALSE),"")</f>
        <v>1</v>
      </c>
      <c r="CV34" s="47" t="str">
        <f>_xlfn.IFNA(VLOOKUP($A34,'I-LogEmaxOverpEC50'!$A:$HP,MATCH(CV$1,'I-LogEmaxOverpEC50'!$A$1:$HP$1,0),FALSE),"")</f>
        <v/>
      </c>
      <c r="CW34" s="105" t="str">
        <f>_xlfn.IFNA(VLOOKUP($A34,'B-LogEmaxOverpEC50'!$A:$HP,MATCH(CW$1,'B-LogEmaxOverpEC50'!$A$1:$HP$1,0),FALSE),"")</f>
        <v/>
      </c>
      <c r="CX34" s="47">
        <f>_xlfn.IFNA(VLOOKUP($A34,'B-LogEmaxOverpEC50'!$A:$HP,MATCH(CX$1,'B-LogEmaxOverpEC50'!$A$1:$HP$1,0),FALSE),"")</f>
        <v>0.80397095284743147</v>
      </c>
      <c r="CY34" s="47">
        <f>_xlfn.IFNA(VLOOKUP($A34,'B-LogEmaxOverpEC50'!$A:$HP,MATCH(CY$1,'B-LogEmaxOverpEC50'!$A$1:$HP$1,0),FALSE),"")</f>
        <v>0.18371585410009195</v>
      </c>
      <c r="CZ34" s="47" t="str">
        <f>_xlfn.IFNA(VLOOKUP($A34,'B-LogEmaxOverpEC50'!$A:$HP,MATCH(CZ$1,'B-LogEmaxOverpEC50'!$A$1:$HP$1,0),FALSE),"")</f>
        <v/>
      </c>
      <c r="DA34" s="47" t="str">
        <f>_xlfn.IFNA(VLOOKUP($A34,'I-LogEmaxOverpEC50'!$A:$HP,MATCH(DA$1,'I-LogEmaxOverpEC50'!$A$1:$HP$1,0),FALSE),"")</f>
        <v/>
      </c>
      <c r="DB34" s="47">
        <f>_xlfn.IFNA(VLOOKUP($A34,'I-LogEmaxOverpEC50'!$A:$HP,MATCH(DB$1,'I-LogEmaxOverpEC50'!$A$1:$HP$1,0),FALSE),"")</f>
        <v>0.22607787141716357</v>
      </c>
      <c r="DC34" s="47">
        <f>_xlfn.IFNA(VLOOKUP($A34,'I-LogEmaxOverpEC50'!$A:$HP,MATCH(DC$1,'I-LogEmaxOverpEC50'!$A$1:$HP$1,0),FALSE),"")</f>
        <v>0.86366378980556424</v>
      </c>
      <c r="DD34" s="47" t="str">
        <f>_xlfn.IFNA(VLOOKUP($A34,'I-LogEmaxOverpEC50'!$A:$HP,MATCH(DD$1,'I-LogEmaxOverpEC50'!$A$1:$HP$1,0),FALSE),"")</f>
        <v/>
      </c>
      <c r="DE34" s="37"/>
      <c r="DF34" s="37"/>
      <c r="DG34" s="37"/>
      <c r="DH34" s="37"/>
      <c r="DI34" s="37"/>
      <c r="DJ34" s="37"/>
      <c r="DK34" s="37"/>
      <c r="DL34" s="37"/>
      <c r="DM34" s="37"/>
    </row>
    <row r="35" spans="1:117" s="49" customFormat="1" x14ac:dyDescent="0.2">
      <c r="A35" s="29" t="s">
        <v>46</v>
      </c>
      <c r="B35" s="333" t="str">
        <f>VLOOKUP($A35,BI!$A:$Q,MATCH(B$1,BI!$A$1:$Q$1,0),FALSE)</f>
        <v/>
      </c>
      <c r="C35" s="373">
        <f>VLOOKUP($A35,BI!$A:$Q,MATCH(C$1,BI!$A$1:$Q$1,0),FALSE)</f>
        <v>1</v>
      </c>
      <c r="D35" s="373">
        <f>VLOOKUP($A35,BI!$A:$Q,MATCH(D$1,BI!$A$1:$Q$1,0),FALSE)</f>
        <v>1</v>
      </c>
      <c r="E35" s="373">
        <f>VLOOKUP($A35,BI!$A:$Q,MATCH(E$1,BI!$A$1:$Q$1,0),FALSE)</f>
        <v>1</v>
      </c>
      <c r="F35" s="373">
        <f>VLOOKUP($A35,BI!$A:$Q,MATCH(F$1,BI!$A$1:$Q$1,0),FALSE)</f>
        <v>1</v>
      </c>
      <c r="G35" s="373">
        <f>VLOOKUP($A35,BI!$A:$Q,MATCH(G$1,BI!$A$1:$Q$1,0),FALSE)</f>
        <v>1</v>
      </c>
      <c r="H35" s="373">
        <f>VLOOKUP($A35,BI!$A:$Q,MATCH(H$1,BI!$A$1:$Q$1,0),FALSE)</f>
        <v>1</v>
      </c>
      <c r="I35" s="373">
        <f>VLOOKUP($A35,BI!$A:$Q,MATCH(I$1,BI!$A$1:$Q$1,0),FALSE)</f>
        <v>1</v>
      </c>
      <c r="J35" s="373">
        <f>VLOOKUP($A35,BI!$A:$Q,MATCH(J$1,BI!$A$1:$Q$1,0),FALSE)</f>
        <v>1</v>
      </c>
      <c r="K35" s="373">
        <f>VLOOKUP($A35,BI!$A:$Q,MATCH(K$1,BI!$A$1:$Q$1,0),FALSE)</f>
        <v>1</v>
      </c>
      <c r="L35" s="373" t="str">
        <f>VLOOKUP($A35,BI!$A:$Q,MATCH(L$1,BI!$A$1:$Q$1,0),FALSE)</f>
        <v/>
      </c>
      <c r="M35" s="373" t="str">
        <f>VLOOKUP($A35,BI!$A:$Q,MATCH(M$1,BI!$A$1:$Q$1,0),FALSE)</f>
        <v/>
      </c>
      <c r="N35" s="49">
        <f t="shared" si="1"/>
        <v>9</v>
      </c>
      <c r="O35" s="49" t="str">
        <f>VLOOKUP($A35,BI!$A:$Q,MATCH(O$1,BI!$A$1:$Q$1,0),FALSE)</f>
        <v/>
      </c>
      <c r="P35" s="37">
        <f>VLOOKUP($A35,BI!$A:$Q,MATCH(P$1,BI!$A$1:$Q$1,0),FALSE)</f>
        <v>1</v>
      </c>
      <c r="Q35" s="37">
        <f>VLOOKUP($A35,BI!$A:$Q,MATCH(Q$1,BI!$A$1:$Q$1,0),FALSE)</f>
        <v>1</v>
      </c>
      <c r="R35" s="37" t="str">
        <f>VLOOKUP($A35,BI!$A:$Q,MATCH(R$1,BI!$A$1:$Q$1,0),FALSE)</f>
        <v/>
      </c>
      <c r="S35" s="37">
        <f t="shared" si="0"/>
        <v>2</v>
      </c>
      <c r="T35" s="61" cm="1">
        <f t="array" ref="T35">IFERROR(IF(N35&gt;2,RSQ(IF($B35:$M35&lt;&gt;"",AC35:AN35,""),IF($B35:$M35&lt;&gt;"",AO35:AZ35,"")),""),"")</f>
        <v>0.35927476041055423</v>
      </c>
      <c r="U35" s="66" cm="1">
        <f t="array" ref="U35">IFERROR(IF($N35&gt;2,RSQ(IF($B35:$M35&lt;&gt;"",BA35:BL35,""),IF($B35:$M35&lt;&gt;"",BM35:BX35,"")),""),"")</f>
        <v>0.35927476041055395</v>
      </c>
      <c r="V35" s="61" t="str" cm="1">
        <f t="array" ref="V35">IFERROR(IF(AND($S35&gt;2,$N35&gt;2),RSQ(IF($B35:$M35&lt;&gt;"",AC35:AN35,""),IF($B35:$M35&lt;&gt;"",AO35:AZ35,"")),""),"")</f>
        <v/>
      </c>
      <c r="W35" s="61" cm="1">
        <f t="array" ref="W35">IFERROR(IF(COUNT(C35:G35)&gt;2,RSQ(IF($C35:$G35&lt;&gt;"",AD35:AH35,""),IF($C35:$G35&lt;&gt;"",AP35:AT35,"")),""),"")</f>
        <v>0.37303534670241678</v>
      </c>
      <c r="X35" s="61" cm="1">
        <f t="array" ref="X35">IFERROR(IF(COUNT(H35:K35)&gt;2,RSQ(IF($H35:$K35&lt;&gt;"",AI35:AL35,""),IF($H35:$K35&lt;&gt;"",AU35:AX35,"")),""),"")</f>
        <v>0.53981447332795651</v>
      </c>
      <c r="Y35" s="61" t="str" cm="1">
        <f t="array" ref="Y35">IFERROR(IF($S35&gt;2,RSQ(IF($O35:$R35&lt;&gt;"",BY35:CB35,""),IF($O35:$R35&lt;&gt;"",CC35:CF35,"")),""),"")</f>
        <v/>
      </c>
      <c r="Z35" s="51" t="str" cm="1">
        <f t="array" ref="Z35">IFERROR(IF($S35&gt;2,RSQ(IF($O35:$R35&lt;&gt;"",CG35:CJ35,""),IF($O35:$R35&lt;&gt;"",CK35:CN35,"")),""),"")</f>
        <v/>
      </c>
      <c r="AA35" s="51" t="str" cm="1">
        <f t="array" ref="AA35">IFERROR(IF($S35&gt;2,RSQ(IF($O35:$R35&lt;&gt;"",CO35:CR35,""),IF($O35:$R35&lt;&gt;"",CS35:CV35,"")),""),"")</f>
        <v/>
      </c>
      <c r="AB35" s="186" t="str" cm="1">
        <f t="array" ref="AB35">IFERROR(IF($S35&gt;2,RSQ(IF($O35:$R35&lt;&gt;"",CW35:CZ35,""),IF($O35:$R35&lt;&gt;"",DA35:DD35,"")),""),"")</f>
        <v/>
      </c>
      <c r="AC35" s="44" t="str">
        <f>_xlfn.IFNA(VLOOKUP($A35,'B-LogEmaxOverpEC50'!$A:$BQ,MATCH(AC$1,'B-LogEmaxOverpEC50'!$A$1:$BQ$1,0),FALSE),"")</f>
        <v/>
      </c>
      <c r="AD35" s="46">
        <f>_xlfn.IFNA(VLOOKUP($A35,'B-LogEmaxOverpEC50'!$A:$BQ,MATCH(AD$1,'B-LogEmaxOverpEC50'!$A$1:$BQ$1,0),FALSE),"")</f>
        <v>5.4328431060109335</v>
      </c>
      <c r="AE35" s="46">
        <f>_xlfn.IFNA(VLOOKUP($A35,'B-LogEmaxOverpEC50'!$A:$BQ,MATCH(AE$1,'B-LogEmaxOverpEC50'!$A$1:$BQ$1,0),FALSE),"")</f>
        <v>5.1211902485279248</v>
      </c>
      <c r="AF35" s="46">
        <f>_xlfn.IFNA(VLOOKUP($A35,'B-LogEmaxOverpEC50'!$A:$BQ,MATCH(AF$1,'B-LogEmaxOverpEC50'!$A$1:$BQ$1,0),FALSE),"")</f>
        <v>5.4309968205105141</v>
      </c>
      <c r="AG35" s="46">
        <f>_xlfn.IFNA(VLOOKUP($A35,'B-LogEmaxOverpEC50'!$A:$BQ,MATCH(AG$1,'B-LogEmaxOverpEC50'!$A$1:$BQ$1,0),FALSE),"")</f>
        <v>5.4792537081019894</v>
      </c>
      <c r="AH35" s="46">
        <f>_xlfn.IFNA(VLOOKUP($A35,'B-LogEmaxOverpEC50'!$A:$BQ,MATCH(AH$1,'B-LogEmaxOverpEC50'!$A$1:$BQ$1,0),FALSE),"")</f>
        <v>5.5128834618019162</v>
      </c>
      <c r="AI35" s="45">
        <f>_xlfn.IFNA(VLOOKUP($A35,'B-LogEmaxOverpEC50'!$A:$BQ,MATCH(AI$1,'B-LogEmaxOverpEC50'!$A$1:$BQ$1,0),FALSE),"")</f>
        <v>7.2768974259337327</v>
      </c>
      <c r="AJ35" s="45">
        <f>_xlfn.IFNA(VLOOKUP($A35,'B-LogEmaxOverpEC50'!$A:$BQ,MATCH(AJ$1,'B-LogEmaxOverpEC50'!$A$1:$BQ$1,0),FALSE),"")</f>
        <v>7.4775515142341193</v>
      </c>
      <c r="AK35" s="45">
        <f>_xlfn.IFNA(VLOOKUP($A35,'B-LogEmaxOverpEC50'!$A:$BQ,MATCH(AK$1,'B-LogEmaxOverpEC50'!$A$1:$BQ$1,0),FALSE),"")</f>
        <v>7.3660000000000005</v>
      </c>
      <c r="AL35" s="46">
        <f>_xlfn.IFNA(VLOOKUP($A35,'B-LogEmaxOverpEC50'!$A:$BQ,MATCH(AL$1,'B-LogEmaxOverpEC50'!$A$1:$BQ$1,0),FALSE),"")</f>
        <v>7.5600000000000014</v>
      </c>
      <c r="AM35" s="45" t="str">
        <f>_xlfn.IFNA(VLOOKUP($A35,'B-LogEmaxOverpEC50'!$A:$BQ,MATCH(AM$1,'B-LogEmaxOverpEC50'!$A$1:$BQ$1,0),FALSE),"")</f>
        <v/>
      </c>
      <c r="AN35" s="45" t="str">
        <f>_xlfn.IFNA(VLOOKUP($A35,'B-LogEmaxOverpEC50'!$A:$BQ,MATCH(AN$1,'B-LogEmaxOverpEC50'!$A$1:$BQ$1,0),FALSE),"")</f>
        <v/>
      </c>
      <c r="AO35" s="47" t="str">
        <f>_xlfn.IFNA(VLOOKUP($A35,'I-LogEmaxOverpEC50'!$A:$BQ,MATCH(AO$1,'I-LogEmaxOverpEC50'!$A$1:$BQ$1,0),FALSE),"")</f>
        <v/>
      </c>
      <c r="AP35" s="47">
        <f>_xlfn.IFNA(VLOOKUP($A35,'I-LogEmaxOverpEC50'!$A:$BQ,MATCH(AP$1,'I-LogEmaxOverpEC50'!$A$1:$BQ$1,0),FALSE),"")</f>
        <v>8.0019932037209696</v>
      </c>
      <c r="AQ35" s="47">
        <f>_xlfn.IFNA(VLOOKUP($A35,'I-LogEmaxOverpEC50'!$A:$BQ,MATCH(AQ$1,'I-LogEmaxOverpEC50'!$A$1:$BQ$1,0),FALSE),"")</f>
        <v>8.0019932037209696</v>
      </c>
      <c r="AR35" s="47">
        <f>_xlfn.IFNA(VLOOKUP($A35,'I-LogEmaxOverpEC50'!$A:$BQ,MATCH(AR$1,'I-LogEmaxOverpEC50'!$A$1:$BQ$1,0),FALSE),"")</f>
        <v>7.3423932366235318</v>
      </c>
      <c r="AS35" s="47">
        <f>_xlfn.IFNA(VLOOKUP($A35,'I-LogEmaxOverpEC50'!$A:$BQ,MATCH(AS$1,'I-LogEmaxOverpEC50'!$A$1:$BQ$1,0),FALSE),"")</f>
        <v>7.3423932366235318</v>
      </c>
      <c r="AT35" s="47">
        <f>_xlfn.IFNA(VLOOKUP($A35,'I-LogEmaxOverpEC50'!$A:$BQ,MATCH(AT$1,'I-LogEmaxOverpEC50'!$A$1:$BQ$1,0),FALSE),"")</f>
        <v>7.5878520932511559</v>
      </c>
      <c r="AU35" s="47">
        <f>_xlfn.IFNA(VLOOKUP($A35,'I-LogEmaxOverpEC50'!$A:$BQ,MATCH(AU$1,'I-LogEmaxOverpEC50'!$A$1:$BQ$1,0),FALSE),"")</f>
        <v>8.4409028613744237</v>
      </c>
      <c r="AV35" s="47">
        <f>_xlfn.IFNA(VLOOKUP($A35,'I-LogEmaxOverpEC50'!$A:$BQ,MATCH(AV$1,'I-LogEmaxOverpEC50'!$A$1:$BQ$1,0),FALSE),"")</f>
        <v>8.4409028613744237</v>
      </c>
      <c r="AW35" s="47">
        <f>_xlfn.IFNA(VLOOKUP($A35,'I-LogEmaxOverpEC50'!$A:$BQ,MATCH(AW$1,'I-LogEmaxOverpEC50'!$A$1:$BQ$1,0),FALSE),"")</f>
        <v>8.3155329780049758</v>
      </c>
      <c r="AX35" s="47">
        <f>_xlfn.IFNA(VLOOKUP($A35,'I-LogEmaxOverpEC50'!$A:$BQ,MATCH(AX$1,'I-LogEmaxOverpEC50'!$A$1:$BQ$1,0),FALSE),"")</f>
        <v>7.6531123481044085</v>
      </c>
      <c r="AY35" s="47" t="str">
        <f>_xlfn.IFNA(VLOOKUP($A35,'I-LogEmaxOverpEC50'!$A:$BQ,MATCH(AY$1,'I-LogEmaxOverpEC50'!$A$1:$BQ$1,0),FALSE),"")</f>
        <v/>
      </c>
      <c r="AZ35" s="47" t="str">
        <f>_xlfn.IFNA(VLOOKUP($A35,'I-LogEmaxOverpEC50'!$A:$BQ,MATCH(AZ$1,'I-LogEmaxOverpEC50'!$A$1:$BQ$1,0),FALSE),"")</f>
        <v/>
      </c>
      <c r="BA35" s="44" t="str">
        <f>_xlfn.IFNA(VLOOKUP($A35,'B-LogEmaxOverpEC50'!$A:$BQ,MATCH(BA$1,'B-LogEmaxOverpEC50'!$A$1:$BQ$1,0),FALSE),"")</f>
        <v/>
      </c>
      <c r="BB35" s="41">
        <f>_xlfn.IFNA(VLOOKUP($A35,'B-LogEmaxOverpEC50'!$A:$BQ,MATCH(BB$1,'B-LogEmaxOverpEC50'!$A$1:$BQ$1,0),FALSE),"")</f>
        <v>0.12778891723509533</v>
      </c>
      <c r="BC35" s="41">
        <f>_xlfn.IFNA(VLOOKUP($A35,'B-LogEmaxOverpEC50'!$A:$BQ,MATCH(BC$1,'B-LogEmaxOverpEC50'!$A$1:$BQ$1,0),FALSE),"")</f>
        <v>0</v>
      </c>
      <c r="BD35" s="41">
        <f>_xlfn.IFNA(VLOOKUP($A35,'B-LogEmaxOverpEC50'!$A:$BQ,MATCH(BD$1,'B-LogEmaxOverpEC50'!$A$1:$BQ$1,0),FALSE),"")</f>
        <v>0.1270318735586442</v>
      </c>
      <c r="BE35" s="41">
        <f>_xlfn.IFNA(VLOOKUP($A35,'B-LogEmaxOverpEC50'!$A:$BQ,MATCH(BE$1,'B-LogEmaxOverpEC50'!$A$1:$BQ$1,0),FALSE),"")</f>
        <v>0.14681893877041285</v>
      </c>
      <c r="BF35" s="41">
        <f>_xlfn.IFNA(VLOOKUP($A35,'B-LogEmaxOverpEC50'!$A:$BQ,MATCH(BF$1,'B-LogEmaxOverpEC50'!$A$1:$BQ$1,0),FALSE),"")</f>
        <v>0.16060835128183476</v>
      </c>
      <c r="BG35" s="41">
        <f>_xlfn.IFNA(VLOOKUP($A35,'B-LogEmaxOverpEC50'!$A:$BQ,MATCH(BG$1,'B-LogEmaxOverpEC50'!$A$1:$BQ$1,0),FALSE),"")</f>
        <v>0.88391772917285294</v>
      </c>
      <c r="BH35" s="41">
        <f>_xlfn.IFNA(VLOOKUP($A35,'B-LogEmaxOverpEC50'!$A:$BQ,MATCH(BH$1,'B-LogEmaxOverpEC50'!$A$1:$BQ$1,0),FALSE),"")</f>
        <v>0.96619314576870308</v>
      </c>
      <c r="BI35" s="41">
        <f>_xlfn.IFNA(VLOOKUP($A35,'B-LogEmaxOverpEC50'!$A:$BQ,MATCH(BI$1,'B-LogEmaxOverpEC50'!$A$1:$BQ$1,0),FALSE),"")</f>
        <v>0.92045299971311756</v>
      </c>
      <c r="BJ35" s="41">
        <f>_xlfn.IFNA(VLOOKUP($A35,'B-LogEmaxOverpEC50'!$A:$BQ,MATCH(BJ$1,'B-LogEmaxOverpEC50'!$A$1:$BQ$1,0),FALSE),"")</f>
        <v>1</v>
      </c>
      <c r="BK35" s="41" t="str">
        <f>_xlfn.IFNA(VLOOKUP($A35,'B-LogEmaxOverpEC50'!$A:$BQ,MATCH(BK$1,'B-LogEmaxOverpEC50'!$A$1:$BQ$1,0),FALSE),"")</f>
        <v/>
      </c>
      <c r="BL35" s="41" t="str">
        <f>_xlfn.IFNA(VLOOKUP($A35,'B-LogEmaxOverpEC50'!$A:$BQ,MATCH(BL$1,'B-LogEmaxOverpEC50'!$A$1:$BQ$1,0),FALSE),"")</f>
        <v/>
      </c>
      <c r="BM35" s="47" t="str">
        <f>_xlfn.IFNA(VLOOKUP($A35,'I-LogEmaxOverpEC50'!$A:$BQ,MATCH(BM$1,'I-LogEmaxOverpEC50'!$A$1:$BQ$1,0),FALSE),"")</f>
        <v/>
      </c>
      <c r="BN35" s="47">
        <f>_xlfn.IFNA(VLOOKUP($A35,'I-LogEmaxOverpEC50'!$A:$BQ,MATCH(BN$1,'I-LogEmaxOverpEC50'!$A$1:$BQ$1,0),FALSE),"")</f>
        <v>0.60044987520889015</v>
      </c>
      <c r="BO35" s="47">
        <f>_xlfn.IFNA(VLOOKUP($A35,'I-LogEmaxOverpEC50'!$A:$BQ,MATCH(BO$1,'I-LogEmaxOverpEC50'!$A$1:$BQ$1,0),FALSE),"")</f>
        <v>0.60044987520889015</v>
      </c>
      <c r="BP35" s="47">
        <f>_xlfn.IFNA(VLOOKUP($A35,'I-LogEmaxOverpEC50'!$A:$BQ,MATCH(BP$1,'I-LogEmaxOverpEC50'!$A$1:$BQ$1,0),FALSE),"")</f>
        <v>0</v>
      </c>
      <c r="BQ35" s="47">
        <f>_xlfn.IFNA(VLOOKUP($A35,'I-LogEmaxOverpEC50'!$A:$BQ,MATCH(BQ$1,'I-LogEmaxOverpEC50'!$A$1:$BQ$1,0),FALSE),"")</f>
        <v>0</v>
      </c>
      <c r="BR35" s="47">
        <f>_xlfn.IFNA(VLOOKUP($A35,'I-LogEmaxOverpEC50'!$A:$BQ,MATCH(BR$1,'I-LogEmaxOverpEC50'!$A$1:$BQ$1,0),FALSE),"")</f>
        <v>0.22344716067761958</v>
      </c>
      <c r="BS35" s="47">
        <f>_xlfn.IFNA(VLOOKUP($A35,'I-LogEmaxOverpEC50'!$A:$BQ,MATCH(BS$1,'I-LogEmaxOverpEC50'!$A$1:$BQ$1,0),FALSE),"")</f>
        <v>1</v>
      </c>
      <c r="BT35" s="47">
        <f>_xlfn.IFNA(VLOOKUP($A35,'I-LogEmaxOverpEC50'!$A:$BQ,MATCH(BT$1,'I-LogEmaxOverpEC50'!$A$1:$BQ$1,0),FALSE),"")</f>
        <v>1</v>
      </c>
      <c r="BU35" s="47">
        <f>_xlfn.IFNA(VLOOKUP($A35,'I-LogEmaxOverpEC50'!$A:$BQ,MATCH(BU$1,'I-LogEmaxOverpEC50'!$A$1:$BQ$1,0),FALSE),"")</f>
        <v>0.88587274927347326</v>
      </c>
      <c r="BV35" s="47">
        <f>_xlfn.IFNA(VLOOKUP($A35,'I-LogEmaxOverpEC50'!$A:$BQ,MATCH(BV$1,'I-LogEmaxOverpEC50'!$A$1:$BQ$1,0),FALSE),"")</f>
        <v>0.2828551561861265</v>
      </c>
      <c r="BW35" s="47" t="str">
        <f>_xlfn.IFNA(VLOOKUP($A35,'I-LogEmaxOverpEC50'!$A:$BQ,MATCH(BW$1,'I-LogEmaxOverpEC50'!$A$1:$BQ$1,0),FALSE),"")</f>
        <v/>
      </c>
      <c r="BX35" s="47" t="str">
        <f>_xlfn.IFNA(VLOOKUP($A35,'I-LogEmaxOverpEC50'!$A:$BQ,MATCH(BX$1,'I-LogEmaxOverpEC50'!$A$1:$BQ$1,0),FALSE),"")</f>
        <v/>
      </c>
      <c r="BY35" s="105" t="str">
        <f>_xlfn.IFNA(VLOOKUP($A35,'B-LogEmaxOverpEC50'!$A:$HP,MATCH(BY$1,'B-LogEmaxOverpEC50'!$A$1:$HP$1,0),FALSE),"")</f>
        <v/>
      </c>
      <c r="BZ35" s="47">
        <f>_xlfn.IFNA(VLOOKUP($A35,'B-LogEmaxOverpEC50'!$A:$HP,MATCH(BZ$1,'B-LogEmaxOverpEC50'!$A$1:$HP$1,0),FALSE),"")</f>
        <v>5.5128834618019162</v>
      </c>
      <c r="CA35" s="47">
        <f>_xlfn.IFNA(VLOOKUP($A35,'B-LogEmaxOverpEC50'!$A:$HP,MATCH(CA$1,'B-LogEmaxOverpEC50'!$A$1:$HP$1,0),FALSE),"")</f>
        <v>7.5600000000000014</v>
      </c>
      <c r="CB35" s="47" t="str">
        <f>_xlfn.IFNA(VLOOKUP($A35,'B-LogEmaxOverpEC50'!$A:$HP,MATCH(CB$1,'B-LogEmaxOverpEC50'!$A$1:$HP$1,0),FALSE),"")</f>
        <v/>
      </c>
      <c r="CC35" s="47" t="str">
        <f>_xlfn.IFNA(VLOOKUP($A35,'I-LogEmaxOverpEC50'!$A:$HP,MATCH(CC$1,'I-LogEmaxOverpEC50'!$A$1:$HP$1,0),FALSE),"")</f>
        <v/>
      </c>
      <c r="CD35" s="47">
        <f>_xlfn.IFNA(VLOOKUP($A35,'I-LogEmaxOverpEC50'!$A:$HP,MATCH(CD$1,'I-LogEmaxOverpEC50'!$A$1:$HP$1,0),FALSE),"")</f>
        <v>8.0019932037209696</v>
      </c>
      <c r="CE35" s="47">
        <f>_xlfn.IFNA(VLOOKUP($A35,'I-LogEmaxOverpEC50'!$A:$HP,MATCH(CE$1,'I-LogEmaxOverpEC50'!$A$1:$HP$1,0),FALSE),"")</f>
        <v>8.4409028613744237</v>
      </c>
      <c r="CF35" s="47" t="str">
        <f>_xlfn.IFNA(VLOOKUP($A35,'I-LogEmaxOverpEC50'!$A:$HP,MATCH(CF$1,'I-LogEmaxOverpEC50'!$A$1:$HP$1,0),FALSE),"")</f>
        <v/>
      </c>
      <c r="CG35" s="105" t="str">
        <f>_xlfn.IFNA(VLOOKUP($A35,'B-LogEmaxOverpEC50'!$A:$HP,MATCH(CG$1,'B-LogEmaxOverpEC50'!$A$1:$HP$1,0),FALSE),"")</f>
        <v/>
      </c>
      <c r="CH35" s="47">
        <f>_xlfn.IFNA(VLOOKUP($A35,'B-LogEmaxOverpEC50'!$A:$HP,MATCH(CH$1,'B-LogEmaxOverpEC50'!$A$1:$HP$1,0),FALSE),"")</f>
        <v>5.3954334689906558</v>
      </c>
      <c r="CI35" s="47">
        <f>_xlfn.IFNA(VLOOKUP($A35,'B-LogEmaxOverpEC50'!$A:$HP,MATCH(CI$1,'B-LogEmaxOverpEC50'!$A$1:$HP$1,0),FALSE),"")</f>
        <v>7.4201122350419633</v>
      </c>
      <c r="CJ35" s="47" t="str">
        <f>_xlfn.IFNA(VLOOKUP($A35,'B-LogEmaxOverpEC50'!$A:$HP,MATCH(CJ$1,'B-LogEmaxOverpEC50'!$A$1:$HP$1,0),FALSE),"")</f>
        <v/>
      </c>
      <c r="CK35" s="47" t="str">
        <f>_xlfn.IFNA(VLOOKUP($A35,'I-LogEmaxOverpEC50'!$A:$HP,MATCH(CK$1,'I-LogEmaxOverpEC50'!$A$1:$HP$1,0),FALSE),"")</f>
        <v/>
      </c>
      <c r="CL35" s="47">
        <f>_xlfn.IFNA(VLOOKUP($A35,'I-LogEmaxOverpEC50'!$A:$HP,MATCH(CL$1,'I-LogEmaxOverpEC50'!$A$1:$HP$1,0),FALSE),"")</f>
        <v>7.6553249947880317</v>
      </c>
      <c r="CM35" s="47">
        <f>_xlfn.IFNA(VLOOKUP($A35,'I-LogEmaxOverpEC50'!$A:$HP,MATCH(CM$1,'I-LogEmaxOverpEC50'!$A$1:$HP$1,0),FALSE),"")</f>
        <v>8.2126127622145582</v>
      </c>
      <c r="CN35" s="47" t="str">
        <f>_xlfn.IFNA(VLOOKUP($A35,'I-LogEmaxOverpEC50'!$A:$HP,MATCH(CN$1,'I-LogEmaxOverpEC50'!$A$1:$HP$1,0),FALSE),"")</f>
        <v/>
      </c>
      <c r="CO35" s="105" t="str">
        <f>_xlfn.IFNA(VLOOKUP($A35,'B-LogEmaxOverpEC50'!$A:$HP,MATCH(CO$1,'B-LogEmaxOverpEC50'!$A$1:$HP$1,0),FALSE),"")</f>
        <v/>
      </c>
      <c r="CP35" s="47">
        <f>_xlfn.IFNA(VLOOKUP($A35,'B-LogEmaxOverpEC50'!$A:$HP,MATCH(CP$1,'B-LogEmaxOverpEC50'!$A$1:$HP$1,0),FALSE),"")</f>
        <v>0.16060835128183476</v>
      </c>
      <c r="CQ35" s="47">
        <f>_xlfn.IFNA(VLOOKUP($A35,'B-LogEmaxOverpEC50'!$A:$HP,MATCH(CQ$1,'B-LogEmaxOverpEC50'!$A$1:$HP$1,0),FALSE),"")</f>
        <v>1</v>
      </c>
      <c r="CR35" s="47" t="str">
        <f>_xlfn.IFNA(VLOOKUP($A35,'B-LogEmaxOverpEC50'!$A:$HP,MATCH(CR$1,'B-LogEmaxOverpEC50'!$A$1:$HP$1,0),FALSE),"")</f>
        <v/>
      </c>
      <c r="CS35" s="47" t="str">
        <f>_xlfn.IFNA(VLOOKUP($A35,'I-LogEmaxOverpEC50'!$A:$HP,MATCH(CS$1,'I-LogEmaxOverpEC50'!$A$1:$HP$1,0),FALSE),"")</f>
        <v/>
      </c>
      <c r="CT35" s="47">
        <f>_xlfn.IFNA(VLOOKUP($A35,'I-LogEmaxOverpEC50'!$A:$HP,MATCH(CT$1,'I-LogEmaxOverpEC50'!$A$1:$HP$1,0),FALSE),"")</f>
        <v>0.60044987520889015</v>
      </c>
      <c r="CU35" s="47">
        <f>_xlfn.IFNA(VLOOKUP($A35,'I-LogEmaxOverpEC50'!$A:$HP,MATCH(CU$1,'I-LogEmaxOverpEC50'!$A$1:$HP$1,0),FALSE),"")</f>
        <v>1</v>
      </c>
      <c r="CV35" s="47" t="str">
        <f>_xlfn.IFNA(VLOOKUP($A35,'I-LogEmaxOverpEC50'!$A:$HP,MATCH(CV$1,'I-LogEmaxOverpEC50'!$A$1:$HP$1,0),FALSE),"")</f>
        <v/>
      </c>
      <c r="CW35" s="105" t="str">
        <f>_xlfn.IFNA(VLOOKUP($A35,'B-LogEmaxOverpEC50'!$A:$HP,MATCH(CW$1,'B-LogEmaxOverpEC50'!$A$1:$HP$1,0),FALSE),"")</f>
        <v/>
      </c>
      <c r="CX35" s="47">
        <f>_xlfn.IFNA(VLOOKUP($A35,'B-LogEmaxOverpEC50'!$A:$HP,MATCH(CX$1,'B-LogEmaxOverpEC50'!$A$1:$HP$1,0),FALSE),"")</f>
        <v>0.11244961616919742</v>
      </c>
      <c r="CY35" s="47">
        <f>_xlfn.IFNA(VLOOKUP($A35,'B-LogEmaxOverpEC50'!$A:$HP,MATCH(CY$1,'B-LogEmaxOverpEC50'!$A$1:$HP$1,0),FALSE),"")</f>
        <v>0.94264096866366842</v>
      </c>
      <c r="CZ35" s="47" t="str">
        <f>_xlfn.IFNA(VLOOKUP($A35,'B-LogEmaxOverpEC50'!$A:$HP,MATCH(CZ$1,'B-LogEmaxOverpEC50'!$A$1:$HP$1,0),FALSE),"")</f>
        <v/>
      </c>
      <c r="DA35" s="47" t="str">
        <f>_xlfn.IFNA(VLOOKUP($A35,'I-LogEmaxOverpEC50'!$A:$HP,MATCH(DA$1,'I-LogEmaxOverpEC50'!$A$1:$HP$1,0),FALSE),"")</f>
        <v/>
      </c>
      <c r="DB35" s="47">
        <f>_xlfn.IFNA(VLOOKUP($A35,'I-LogEmaxOverpEC50'!$A:$HP,MATCH(DB$1,'I-LogEmaxOverpEC50'!$A$1:$HP$1,0),FALSE),"")</f>
        <v>0.28486938221907998</v>
      </c>
      <c r="DC35" s="47">
        <f>_xlfn.IFNA(VLOOKUP($A35,'I-LogEmaxOverpEC50'!$A:$HP,MATCH(DC$1,'I-LogEmaxOverpEC50'!$A$1:$HP$1,0),FALSE),"")</f>
        <v>0.79218197636489995</v>
      </c>
      <c r="DD35" s="47" t="str">
        <f>_xlfn.IFNA(VLOOKUP($A35,'I-LogEmaxOverpEC50'!$A:$HP,MATCH(DD$1,'I-LogEmaxOverpEC50'!$A$1:$HP$1,0),FALSE),"")</f>
        <v/>
      </c>
      <c r="DE35" s="37"/>
      <c r="DF35" s="37"/>
      <c r="DG35" s="37"/>
      <c r="DH35" s="37"/>
      <c r="DI35" s="37"/>
      <c r="DJ35" s="37"/>
      <c r="DK35" s="37"/>
      <c r="DL35" s="37"/>
      <c r="DM35" s="37"/>
    </row>
    <row r="36" spans="1:117" s="49" customFormat="1" x14ac:dyDescent="0.2">
      <c r="A36" s="29" t="s">
        <v>30</v>
      </c>
      <c r="B36" s="333" t="str">
        <f>VLOOKUP($A36,BI!$A:$Q,MATCH(B$1,BI!$A$1:$Q$1,0),FALSE)</f>
        <v/>
      </c>
      <c r="C36" s="373">
        <f>VLOOKUP($A36,BI!$A:$Q,MATCH(C$1,BI!$A$1:$Q$1,0),FALSE)</f>
        <v>1</v>
      </c>
      <c r="D36" s="373">
        <f>VLOOKUP($A36,BI!$A:$Q,MATCH(D$1,BI!$A$1:$Q$1,0),FALSE)</f>
        <v>1</v>
      </c>
      <c r="E36" s="373">
        <f>VLOOKUP($A36,BI!$A:$Q,MATCH(E$1,BI!$A$1:$Q$1,0),FALSE)</f>
        <v>1</v>
      </c>
      <c r="F36" s="373">
        <f>VLOOKUP($A36,BI!$A:$Q,MATCH(F$1,BI!$A$1:$Q$1,0),FALSE)</f>
        <v>1</v>
      </c>
      <c r="G36" s="373">
        <f>VLOOKUP($A36,BI!$A:$Q,MATCH(G$1,BI!$A$1:$Q$1,0),FALSE)</f>
        <v>1</v>
      </c>
      <c r="H36" s="373">
        <f>VLOOKUP($A36,BI!$A:$Q,MATCH(H$1,BI!$A$1:$Q$1,0),FALSE)</f>
        <v>1</v>
      </c>
      <c r="I36" s="373">
        <f>VLOOKUP($A36,BI!$A:$Q,MATCH(I$1,BI!$A$1:$Q$1,0),FALSE)</f>
        <v>1</v>
      </c>
      <c r="J36" s="373">
        <f>VLOOKUP($A36,BI!$A:$Q,MATCH(J$1,BI!$A$1:$Q$1,0),FALSE)</f>
        <v>1</v>
      </c>
      <c r="K36" s="373">
        <f>VLOOKUP($A36,BI!$A:$Q,MATCH(K$1,BI!$A$1:$Q$1,0),FALSE)</f>
        <v>1</v>
      </c>
      <c r="L36" s="373" t="str">
        <f>VLOOKUP($A36,BI!$A:$Q,MATCH(L$1,BI!$A$1:$Q$1,0),FALSE)</f>
        <v/>
      </c>
      <c r="M36" s="373" t="str">
        <f>VLOOKUP($A36,BI!$A:$Q,MATCH(M$1,BI!$A$1:$Q$1,0),FALSE)</f>
        <v/>
      </c>
      <c r="N36" s="49">
        <f t="shared" si="1"/>
        <v>9</v>
      </c>
      <c r="O36" s="49" t="str">
        <f>VLOOKUP($A36,BI!$A:$Q,MATCH(O$1,BI!$A$1:$Q$1,0),FALSE)</f>
        <v/>
      </c>
      <c r="P36" s="37">
        <f>VLOOKUP($A36,BI!$A:$Q,MATCH(P$1,BI!$A$1:$Q$1,0),FALSE)</f>
        <v>1</v>
      </c>
      <c r="Q36" s="37">
        <f>VLOOKUP($A36,BI!$A:$Q,MATCH(Q$1,BI!$A$1:$Q$1,0),FALSE)</f>
        <v>1</v>
      </c>
      <c r="R36" s="37" t="str">
        <f>VLOOKUP($A36,BI!$A:$Q,MATCH(R$1,BI!$A$1:$Q$1,0),FALSE)</f>
        <v/>
      </c>
      <c r="S36" s="37">
        <f t="shared" si="0"/>
        <v>2</v>
      </c>
      <c r="T36" s="61" cm="1">
        <f t="array" ref="T36">IFERROR(IF(N36&gt;2,RSQ(IF($B36:$M36&lt;&gt;"",AC36:AN36,""),IF($B36:$M36&lt;&gt;"",AO36:AZ36,"")),""),"")</f>
        <v>0.4223291902950056</v>
      </c>
      <c r="U36" s="66" cm="1">
        <f t="array" ref="U36">IFERROR(IF($N36&gt;2,RSQ(IF($B36:$M36&lt;&gt;"",BA36:BL36,""),IF($B36:$M36&lt;&gt;"",BM36:BX36,"")),""),"")</f>
        <v>0.42232919029500587</v>
      </c>
      <c r="V36" s="61" t="str" cm="1">
        <f t="array" ref="V36">IFERROR(IF(AND($S36&gt;2,$N36&gt;2),RSQ(IF($B36:$M36&lt;&gt;"",AC36:AN36,""),IF($B36:$M36&lt;&gt;"",AO36:AZ36,"")),""),"")</f>
        <v/>
      </c>
      <c r="W36" s="61" cm="1">
        <f t="array" ref="W36">IFERROR(IF(COUNT(C36:G36)&gt;2,RSQ(IF($C36:$G36&lt;&gt;"",AD36:AH36,""),IF($C36:$G36&lt;&gt;"",AP36:AT36,"")),""),"")</f>
        <v>0.64328348472125518</v>
      </c>
      <c r="X36" s="61" cm="1">
        <f t="array" ref="X36">IFERROR(IF(COUNT(H36:K36)&gt;2,RSQ(IF($H36:$K36&lt;&gt;"",AI36:AL36,""),IF($H36:$K36&lt;&gt;"",AU36:AX36,"")),""),"")</f>
        <v>0.91375854653391198</v>
      </c>
      <c r="Y36" s="61" t="str" cm="1">
        <f t="array" ref="Y36">IFERROR(IF($S36&gt;2,RSQ(IF($O36:$R36&lt;&gt;"",BY36:CB36,""),IF($O36:$R36&lt;&gt;"",CC36:CF36,"")),""),"")</f>
        <v/>
      </c>
      <c r="Z36" s="51" t="str" cm="1">
        <f t="array" ref="Z36">IFERROR(IF($S36&gt;2,RSQ(IF($O36:$R36&lt;&gt;"",CG36:CJ36,""),IF($O36:$R36&lt;&gt;"",CK36:CN36,"")),""),"")</f>
        <v/>
      </c>
      <c r="AA36" s="51" t="str" cm="1">
        <f t="array" ref="AA36">IFERROR(IF($S36&gt;2,RSQ(IF($O36:$R36&lt;&gt;"",CO36:CR36,""),IF($O36:$R36&lt;&gt;"",CS36:CV36,"")),""),"")</f>
        <v/>
      </c>
      <c r="AB36" s="186" t="str" cm="1">
        <f t="array" ref="AB36">IFERROR(IF($S36&gt;2,RSQ(IF($O36:$R36&lt;&gt;"",CW36:CZ36,""),IF($O36:$R36&lt;&gt;"",DA36:DD36,"")),""),"")</f>
        <v/>
      </c>
      <c r="AC36" s="44" t="str">
        <f>_xlfn.IFNA(VLOOKUP($A36,'B-LogEmaxOverpEC50'!$A:$BQ,MATCH(AC$1,'B-LogEmaxOverpEC50'!$A$1:$BQ$1,0),FALSE),"")</f>
        <v/>
      </c>
      <c r="AD36" s="46">
        <f>_xlfn.IFNA(VLOOKUP($A36,'B-LogEmaxOverpEC50'!$A:$BQ,MATCH(AD$1,'B-LogEmaxOverpEC50'!$A$1:$BQ$1,0),FALSE),"")</f>
        <v>6.8304922596538393</v>
      </c>
      <c r="AE36" s="46">
        <f>_xlfn.IFNA(VLOOKUP($A36,'B-LogEmaxOverpEC50'!$A:$BQ,MATCH(AE$1,'B-LogEmaxOverpEC50'!$A$1:$BQ$1,0),FALSE),"")</f>
        <v>6.8911178860431921</v>
      </c>
      <c r="AF36" s="46">
        <f>_xlfn.IFNA(VLOOKUP($A36,'B-LogEmaxOverpEC50'!$A:$BQ,MATCH(AF$1,'B-LogEmaxOverpEC50'!$A$1:$BQ$1,0),FALSE),"")</f>
        <v>7.3168649326670607</v>
      </c>
      <c r="AG36" s="46">
        <f>_xlfn.IFNA(VLOOKUP($A36,'B-LogEmaxOverpEC50'!$A:$BQ,MATCH(AG$1,'B-LogEmaxOverpEC50'!$A$1:$BQ$1,0),FALSE),"")</f>
        <v>7.0843318649057823</v>
      </c>
      <c r="AH36" s="46">
        <f>_xlfn.IFNA(VLOOKUP($A36,'B-LogEmaxOverpEC50'!$A:$BQ,MATCH(AH$1,'B-LogEmaxOverpEC50'!$A$1:$BQ$1,0),FALSE),"")</f>
        <v>7.4268222846943939</v>
      </c>
      <c r="AI36" s="45">
        <f>_xlfn.IFNA(VLOOKUP($A36,'B-LogEmaxOverpEC50'!$A:$BQ,MATCH(AI$1,'B-LogEmaxOverpEC50'!$A$1:$BQ$1,0),FALSE),"")</f>
        <v>8.7281925167026841</v>
      </c>
      <c r="AJ36" s="45">
        <f>_xlfn.IFNA(VLOOKUP($A36,'B-LogEmaxOverpEC50'!$A:$BQ,MATCH(AJ$1,'B-LogEmaxOverpEC50'!$A$1:$BQ$1,0),FALSE),"")</f>
        <v>8.8260000000000005</v>
      </c>
      <c r="AK36" s="45">
        <f>_xlfn.IFNA(VLOOKUP($A36,'B-LogEmaxOverpEC50'!$A:$BQ,MATCH(AK$1,'B-LogEmaxOverpEC50'!$A$1:$BQ$1,0),FALSE),"")</f>
        <v>8.1412999457846951</v>
      </c>
      <c r="AL36" s="46">
        <f>_xlfn.IFNA(VLOOKUP($A36,'B-LogEmaxOverpEC50'!$A:$BQ,MATCH(AL$1,'B-LogEmaxOverpEC50'!$A$1:$BQ$1,0),FALSE),"")</f>
        <v>7.9119182139679021</v>
      </c>
      <c r="AM36" s="45" t="str">
        <f>_xlfn.IFNA(VLOOKUP($A36,'B-LogEmaxOverpEC50'!$A:$BQ,MATCH(AM$1,'B-LogEmaxOverpEC50'!$A$1:$BQ$1,0),FALSE),"")</f>
        <v/>
      </c>
      <c r="AN36" s="45" t="str">
        <f>_xlfn.IFNA(VLOOKUP($A36,'B-LogEmaxOverpEC50'!$A:$BQ,MATCH(AN$1,'B-LogEmaxOverpEC50'!$A$1:$BQ$1,0),FALSE),"")</f>
        <v/>
      </c>
      <c r="AO36" s="47" t="str">
        <f>_xlfn.IFNA(VLOOKUP($A36,'I-LogEmaxOverpEC50'!$A:$BQ,MATCH(AO$1,'I-LogEmaxOverpEC50'!$A$1:$BQ$1,0),FALSE),"")</f>
        <v/>
      </c>
      <c r="AP36" s="47">
        <f>_xlfn.IFNA(VLOOKUP($A36,'I-LogEmaxOverpEC50'!$A:$BQ,MATCH(AP$1,'I-LogEmaxOverpEC50'!$A$1:$BQ$1,0),FALSE),"")</f>
        <v>9.0533770772601692</v>
      </c>
      <c r="AQ36" s="47">
        <f>_xlfn.IFNA(VLOOKUP($A36,'I-LogEmaxOverpEC50'!$A:$BQ,MATCH(AQ$1,'I-LogEmaxOverpEC50'!$A$1:$BQ$1,0),FALSE),"")</f>
        <v>9.0533770772601692</v>
      </c>
      <c r="AR36" s="47">
        <f>_xlfn.IFNA(VLOOKUP($A36,'I-LogEmaxOverpEC50'!$A:$BQ,MATCH(AR$1,'I-LogEmaxOverpEC50'!$A$1:$BQ$1,0),FALSE),"")</f>
        <v>7.9598406965940445</v>
      </c>
      <c r="AS36" s="47">
        <f>_xlfn.IFNA(VLOOKUP($A36,'I-LogEmaxOverpEC50'!$A:$BQ,MATCH(AS$1,'I-LogEmaxOverpEC50'!$A$1:$BQ$1,0),FALSE),"")</f>
        <v>7.9598406965940445</v>
      </c>
      <c r="AT36" s="47">
        <f>_xlfn.IFNA(VLOOKUP($A36,'I-LogEmaxOverpEC50'!$A:$BQ,MATCH(AT$1,'I-LogEmaxOverpEC50'!$A$1:$BQ$1,0),FALSE),"")</f>
        <v>8.1956025900889617</v>
      </c>
      <c r="AU36" s="47">
        <f>_xlfn.IFNA(VLOOKUP($A36,'I-LogEmaxOverpEC50'!$A:$BQ,MATCH(AU$1,'I-LogEmaxOverpEC50'!$A$1:$BQ$1,0),FALSE),"")</f>
        <v>10.450084107422049</v>
      </c>
      <c r="AV36" s="47">
        <f>_xlfn.IFNA(VLOOKUP($A36,'I-LogEmaxOverpEC50'!$A:$BQ,MATCH(AV$1,'I-LogEmaxOverpEC50'!$A$1:$BQ$1,0),FALSE),"")</f>
        <v>10.450084107422049</v>
      </c>
      <c r="AW36" s="47">
        <f>_xlfn.IFNA(VLOOKUP($A36,'I-LogEmaxOverpEC50'!$A:$BQ,MATCH(AW$1,'I-LogEmaxOverpEC50'!$A$1:$BQ$1,0),FALSE),"")</f>
        <v>9.2203463089241495</v>
      </c>
      <c r="AX36" s="47">
        <f>_xlfn.IFNA(VLOOKUP($A36,'I-LogEmaxOverpEC50'!$A:$BQ,MATCH(AX$1,'I-LogEmaxOverpEC50'!$A$1:$BQ$1,0),FALSE),"")</f>
        <v>7.6875222141621302</v>
      </c>
      <c r="AY36" s="47" t="str">
        <f>_xlfn.IFNA(VLOOKUP($A36,'I-LogEmaxOverpEC50'!$A:$BQ,MATCH(AY$1,'I-LogEmaxOverpEC50'!$A$1:$BQ$1,0),FALSE),"")</f>
        <v/>
      </c>
      <c r="AZ36" s="47" t="str">
        <f>_xlfn.IFNA(VLOOKUP($A36,'I-LogEmaxOverpEC50'!$A:$BQ,MATCH(AZ$1,'I-LogEmaxOverpEC50'!$A$1:$BQ$1,0),FALSE),"")</f>
        <v/>
      </c>
      <c r="BA36" s="44" t="str">
        <f>_xlfn.IFNA(VLOOKUP($A36,'B-LogEmaxOverpEC50'!$A:$BQ,MATCH(BA$1,'B-LogEmaxOverpEC50'!$A$1:$BQ$1,0),FALSE),"")</f>
        <v/>
      </c>
      <c r="BB36" s="41">
        <f>_xlfn.IFNA(VLOOKUP($A36,'B-LogEmaxOverpEC50'!$A:$BQ,MATCH(BB$1,'B-LogEmaxOverpEC50'!$A$1:$BQ$1,0),FALSE),"")</f>
        <v>0</v>
      </c>
      <c r="BC36" s="41">
        <f>_xlfn.IFNA(VLOOKUP($A36,'B-LogEmaxOverpEC50'!$A:$BQ,MATCH(BC$1,'B-LogEmaxOverpEC50'!$A$1:$BQ$1,0),FALSE),"")</f>
        <v>3.0381052983956866E-2</v>
      </c>
      <c r="BD36" s="41">
        <f>_xlfn.IFNA(VLOOKUP($A36,'B-LogEmaxOverpEC50'!$A:$BQ,MATCH(BD$1,'B-LogEmaxOverpEC50'!$A$1:$BQ$1,0),FALSE),"")</f>
        <v>0.24373379425170769</v>
      </c>
      <c r="BE36" s="41">
        <f>_xlfn.IFNA(VLOOKUP($A36,'B-LogEmaxOverpEC50'!$A:$BQ,MATCH(BE$1,'B-LogEmaxOverpEC50'!$A$1:$BQ$1,0),FALSE),"")</f>
        <v>0.12720552274475735</v>
      </c>
      <c r="BF36" s="41">
        <f>_xlfn.IFNA(VLOOKUP($A36,'B-LogEmaxOverpEC50'!$A:$BQ,MATCH(BF$1,'B-LogEmaxOverpEC50'!$A$1:$BQ$1,0),FALSE),"")</f>
        <v>0.29883623750670546</v>
      </c>
      <c r="BG36" s="41">
        <f>_xlfn.IFNA(VLOOKUP($A36,'B-LogEmaxOverpEC50'!$A:$BQ,MATCH(BG$1,'B-LogEmaxOverpEC50'!$A$1:$BQ$1,0),FALSE),"")</f>
        <v>0.95098616691892679</v>
      </c>
      <c r="BH36" s="41">
        <f>_xlfn.IFNA(VLOOKUP($A36,'B-LogEmaxOverpEC50'!$A:$BQ,MATCH(BH$1,'B-LogEmaxOverpEC50'!$A$1:$BQ$1,0),FALSE),"")</f>
        <v>1</v>
      </c>
      <c r="BI36" s="41">
        <f>_xlfn.IFNA(VLOOKUP($A36,'B-LogEmaxOverpEC50'!$A:$BQ,MATCH(BI$1,'B-LogEmaxOverpEC50'!$A$1:$BQ$1,0),FALSE),"")</f>
        <v>0.6568792792071404</v>
      </c>
      <c r="BJ36" s="41">
        <f>_xlfn.IFNA(VLOOKUP($A36,'B-LogEmaxOverpEC50'!$A:$BQ,MATCH(BJ$1,'B-LogEmaxOverpEC50'!$A$1:$BQ$1,0),FALSE),"")</f>
        <v>0.54193022279455927</v>
      </c>
      <c r="BK36" s="41" t="str">
        <f>_xlfn.IFNA(VLOOKUP($A36,'B-LogEmaxOverpEC50'!$A:$BQ,MATCH(BK$1,'B-LogEmaxOverpEC50'!$A$1:$BQ$1,0),FALSE),"")</f>
        <v/>
      </c>
      <c r="BL36" s="41" t="str">
        <f>_xlfn.IFNA(VLOOKUP($A36,'B-LogEmaxOverpEC50'!$A:$BQ,MATCH(BL$1,'B-LogEmaxOverpEC50'!$A$1:$BQ$1,0),FALSE),"")</f>
        <v/>
      </c>
      <c r="BM36" s="47" t="str">
        <f>_xlfn.IFNA(VLOOKUP($A36,'I-LogEmaxOverpEC50'!$A:$BQ,MATCH(BM$1,'I-LogEmaxOverpEC50'!$A$1:$BQ$1,0),FALSE),"")</f>
        <v/>
      </c>
      <c r="BN36" s="47">
        <f>_xlfn.IFNA(VLOOKUP($A36,'I-LogEmaxOverpEC50'!$A:$BQ,MATCH(BN$1,'I-LogEmaxOverpEC50'!$A$1:$BQ$1,0),FALSE),"")</f>
        <v>0.49441602247191035</v>
      </c>
      <c r="BO36" s="47">
        <f>_xlfn.IFNA(VLOOKUP($A36,'I-LogEmaxOverpEC50'!$A:$BQ,MATCH(BO$1,'I-LogEmaxOverpEC50'!$A$1:$BQ$1,0),FALSE),"")</f>
        <v>0.49441602247191035</v>
      </c>
      <c r="BP36" s="47">
        <f>_xlfn.IFNA(VLOOKUP($A36,'I-LogEmaxOverpEC50'!$A:$BQ,MATCH(BP$1,'I-LogEmaxOverpEC50'!$A$1:$BQ$1,0),FALSE),"")</f>
        <v>9.8574617675106294E-2</v>
      </c>
      <c r="BQ36" s="47">
        <f>_xlfn.IFNA(VLOOKUP($A36,'I-LogEmaxOverpEC50'!$A:$BQ,MATCH(BQ$1,'I-LogEmaxOverpEC50'!$A$1:$BQ$1,0),FALSE),"")</f>
        <v>9.8574617675106294E-2</v>
      </c>
      <c r="BR36" s="47">
        <f>_xlfn.IFNA(VLOOKUP($A36,'I-LogEmaxOverpEC50'!$A:$BQ,MATCH(BR$1,'I-LogEmaxOverpEC50'!$A$1:$BQ$1,0),FALSE),"")</f>
        <v>0.18391637746341283</v>
      </c>
      <c r="BS36" s="47">
        <f>_xlfn.IFNA(VLOOKUP($A36,'I-LogEmaxOverpEC50'!$A:$BQ,MATCH(BS$1,'I-LogEmaxOverpEC50'!$A$1:$BQ$1,0),FALSE),"")</f>
        <v>1</v>
      </c>
      <c r="BT36" s="47">
        <f>_xlfn.IFNA(VLOOKUP($A36,'I-LogEmaxOverpEC50'!$A:$BQ,MATCH(BT$1,'I-LogEmaxOverpEC50'!$A$1:$BQ$1,0),FALSE),"")</f>
        <v>1</v>
      </c>
      <c r="BU36" s="47">
        <f>_xlfn.IFNA(VLOOKUP($A36,'I-LogEmaxOverpEC50'!$A:$BQ,MATCH(BU$1,'I-LogEmaxOverpEC50'!$A$1:$BQ$1,0),FALSE),"")</f>
        <v>0.55485601915446459</v>
      </c>
      <c r="BV36" s="47">
        <f>_xlfn.IFNA(VLOOKUP($A36,'I-LogEmaxOverpEC50'!$A:$BQ,MATCH(BV$1,'I-LogEmaxOverpEC50'!$A$1:$BQ$1,0),FALSE),"")</f>
        <v>0</v>
      </c>
      <c r="BW36" s="47" t="str">
        <f>_xlfn.IFNA(VLOOKUP($A36,'I-LogEmaxOverpEC50'!$A:$BQ,MATCH(BW$1,'I-LogEmaxOverpEC50'!$A$1:$BQ$1,0),FALSE),"")</f>
        <v/>
      </c>
      <c r="BX36" s="47" t="str">
        <f>_xlfn.IFNA(VLOOKUP($A36,'I-LogEmaxOverpEC50'!$A:$BQ,MATCH(BX$1,'I-LogEmaxOverpEC50'!$A$1:$BQ$1,0),FALSE),"")</f>
        <v/>
      </c>
      <c r="BY36" s="105" t="str">
        <f>_xlfn.IFNA(VLOOKUP($A36,'B-LogEmaxOverpEC50'!$A:$HP,MATCH(BY$1,'B-LogEmaxOverpEC50'!$A$1:$HP$1,0),FALSE),"")</f>
        <v/>
      </c>
      <c r="BZ36" s="47">
        <f>_xlfn.IFNA(VLOOKUP($A36,'B-LogEmaxOverpEC50'!$A:$HP,MATCH(BZ$1,'B-LogEmaxOverpEC50'!$A$1:$HP$1,0),FALSE),"")</f>
        <v>7.4268222846943939</v>
      </c>
      <c r="CA36" s="47">
        <f>_xlfn.IFNA(VLOOKUP($A36,'B-LogEmaxOverpEC50'!$A:$HP,MATCH(CA$1,'B-LogEmaxOverpEC50'!$A$1:$HP$1,0),FALSE),"")</f>
        <v>8.8260000000000005</v>
      </c>
      <c r="CB36" s="47" t="str">
        <f>_xlfn.IFNA(VLOOKUP($A36,'B-LogEmaxOverpEC50'!$A:$HP,MATCH(CB$1,'B-LogEmaxOverpEC50'!$A$1:$HP$1,0),FALSE),"")</f>
        <v/>
      </c>
      <c r="CC36" s="47" t="str">
        <f>_xlfn.IFNA(VLOOKUP($A36,'I-LogEmaxOverpEC50'!$A:$HP,MATCH(CC$1,'I-LogEmaxOverpEC50'!$A$1:$HP$1,0),FALSE),"")</f>
        <v/>
      </c>
      <c r="CD36" s="47">
        <f>_xlfn.IFNA(VLOOKUP($A36,'I-LogEmaxOverpEC50'!$A:$HP,MATCH(CD$1,'I-LogEmaxOverpEC50'!$A$1:$HP$1,0),FALSE),"")</f>
        <v>9.0533770772601692</v>
      </c>
      <c r="CE36" s="47">
        <f>_xlfn.IFNA(VLOOKUP($A36,'I-LogEmaxOverpEC50'!$A:$HP,MATCH(CE$1,'I-LogEmaxOverpEC50'!$A$1:$HP$1,0),FALSE),"")</f>
        <v>10.450084107422049</v>
      </c>
      <c r="CF36" s="47" t="str">
        <f>_xlfn.IFNA(VLOOKUP($A36,'I-LogEmaxOverpEC50'!$A:$HP,MATCH(CF$1,'I-LogEmaxOverpEC50'!$A$1:$HP$1,0),FALSE),"")</f>
        <v/>
      </c>
      <c r="CG36" s="105" t="str">
        <f>_xlfn.IFNA(VLOOKUP($A36,'B-LogEmaxOverpEC50'!$A:$HP,MATCH(CG$1,'B-LogEmaxOverpEC50'!$A$1:$HP$1,0),FALSE),"")</f>
        <v/>
      </c>
      <c r="CH36" s="47">
        <f>_xlfn.IFNA(VLOOKUP($A36,'B-LogEmaxOverpEC50'!$A:$HP,MATCH(CH$1,'B-LogEmaxOverpEC50'!$A$1:$HP$1,0),FALSE),"")</f>
        <v>7.1099258455928531</v>
      </c>
      <c r="CI36" s="47">
        <f>_xlfn.IFNA(VLOOKUP($A36,'B-LogEmaxOverpEC50'!$A:$HP,MATCH(CI$1,'B-LogEmaxOverpEC50'!$A$1:$HP$1,0),FALSE),"")</f>
        <v>8.4018526691138202</v>
      </c>
      <c r="CJ36" s="47" t="str">
        <f>_xlfn.IFNA(VLOOKUP($A36,'B-LogEmaxOverpEC50'!$A:$HP,MATCH(CJ$1,'B-LogEmaxOverpEC50'!$A$1:$HP$1,0),FALSE),"")</f>
        <v/>
      </c>
      <c r="CK36" s="47" t="str">
        <f>_xlfn.IFNA(VLOOKUP($A36,'I-LogEmaxOverpEC50'!$A:$HP,MATCH(CK$1,'I-LogEmaxOverpEC50'!$A$1:$HP$1,0),FALSE),"")</f>
        <v/>
      </c>
      <c r="CL36" s="47">
        <f>_xlfn.IFNA(VLOOKUP($A36,'I-LogEmaxOverpEC50'!$A:$HP,MATCH(CL$1,'I-LogEmaxOverpEC50'!$A$1:$HP$1,0),FALSE),"")</f>
        <v>8.4444076275594764</v>
      </c>
      <c r="CM36" s="47">
        <f>_xlfn.IFNA(VLOOKUP($A36,'I-LogEmaxOverpEC50'!$A:$HP,MATCH(CM$1,'I-LogEmaxOverpEC50'!$A$1:$HP$1,0),FALSE),"")</f>
        <v>9.4520091844825949</v>
      </c>
      <c r="CN36" s="47" t="str">
        <f>_xlfn.IFNA(VLOOKUP($A36,'I-LogEmaxOverpEC50'!$A:$HP,MATCH(CN$1,'I-LogEmaxOverpEC50'!$A$1:$HP$1,0),FALSE),"")</f>
        <v/>
      </c>
      <c r="CO36" s="105" t="str">
        <f>_xlfn.IFNA(VLOOKUP($A36,'B-LogEmaxOverpEC50'!$A:$HP,MATCH(CO$1,'B-LogEmaxOverpEC50'!$A$1:$HP$1,0),FALSE),"")</f>
        <v/>
      </c>
      <c r="CP36" s="47">
        <f>_xlfn.IFNA(VLOOKUP($A36,'B-LogEmaxOverpEC50'!$A:$HP,MATCH(CP$1,'B-LogEmaxOverpEC50'!$A$1:$HP$1,0),FALSE),"")</f>
        <v>0.29883623750670546</v>
      </c>
      <c r="CQ36" s="47">
        <f>_xlfn.IFNA(VLOOKUP($A36,'B-LogEmaxOverpEC50'!$A:$HP,MATCH(CQ$1,'B-LogEmaxOverpEC50'!$A$1:$HP$1,0),FALSE),"")</f>
        <v>1</v>
      </c>
      <c r="CR36" s="47" t="str">
        <f>_xlfn.IFNA(VLOOKUP($A36,'B-LogEmaxOverpEC50'!$A:$HP,MATCH(CR$1,'B-LogEmaxOverpEC50'!$A$1:$HP$1,0),FALSE),"")</f>
        <v/>
      </c>
      <c r="CS36" s="47" t="str">
        <f>_xlfn.IFNA(VLOOKUP($A36,'I-LogEmaxOverpEC50'!$A:$HP,MATCH(CS$1,'I-LogEmaxOverpEC50'!$A$1:$HP$1,0),FALSE),"")</f>
        <v/>
      </c>
      <c r="CT36" s="47">
        <f>_xlfn.IFNA(VLOOKUP($A36,'I-LogEmaxOverpEC50'!$A:$HP,MATCH(CT$1,'I-LogEmaxOverpEC50'!$A$1:$HP$1,0),FALSE),"")</f>
        <v>0.49441602247191035</v>
      </c>
      <c r="CU36" s="47">
        <f>_xlfn.IFNA(VLOOKUP($A36,'I-LogEmaxOverpEC50'!$A:$HP,MATCH(CU$1,'I-LogEmaxOverpEC50'!$A$1:$HP$1,0),FALSE),"")</f>
        <v>1</v>
      </c>
      <c r="CV36" s="47" t="str">
        <f>_xlfn.IFNA(VLOOKUP($A36,'I-LogEmaxOverpEC50'!$A:$HP,MATCH(CV$1,'I-LogEmaxOverpEC50'!$A$1:$HP$1,0),FALSE),"")</f>
        <v/>
      </c>
      <c r="CW36" s="105" t="str">
        <f>_xlfn.IFNA(VLOOKUP($A36,'B-LogEmaxOverpEC50'!$A:$HP,MATCH(CW$1,'B-LogEmaxOverpEC50'!$A$1:$HP$1,0),FALSE),"")</f>
        <v/>
      </c>
      <c r="CX36" s="47">
        <f>_xlfn.IFNA(VLOOKUP($A36,'B-LogEmaxOverpEC50'!$A:$HP,MATCH(CX$1,'B-LogEmaxOverpEC50'!$A$1:$HP$1,0),FALSE),"")</f>
        <v>0.14003132149742545</v>
      </c>
      <c r="CY36" s="47">
        <f>_xlfn.IFNA(VLOOKUP($A36,'B-LogEmaxOverpEC50'!$A:$HP,MATCH(CY$1,'B-LogEmaxOverpEC50'!$A$1:$HP$1,0),FALSE),"")</f>
        <v>0.78744891723015664</v>
      </c>
      <c r="CZ36" s="47" t="str">
        <f>_xlfn.IFNA(VLOOKUP($A36,'B-LogEmaxOverpEC50'!$A:$HP,MATCH(CZ$1,'B-LogEmaxOverpEC50'!$A$1:$HP$1,0),FALSE),"")</f>
        <v/>
      </c>
      <c r="DA36" s="47" t="str">
        <f>_xlfn.IFNA(VLOOKUP($A36,'I-LogEmaxOverpEC50'!$A:$HP,MATCH(DA$1,'I-LogEmaxOverpEC50'!$A$1:$HP$1,0),FALSE),"")</f>
        <v/>
      </c>
      <c r="DB36" s="47">
        <f>_xlfn.IFNA(VLOOKUP($A36,'I-LogEmaxOverpEC50'!$A:$HP,MATCH(DB$1,'I-LogEmaxOverpEC50'!$A$1:$HP$1,0),FALSE),"")</f>
        <v>0.27397953155148924</v>
      </c>
      <c r="DC36" s="47">
        <f>_xlfn.IFNA(VLOOKUP($A36,'I-LogEmaxOverpEC50'!$A:$HP,MATCH(DC$1,'I-LogEmaxOverpEC50'!$A$1:$HP$1,0),FALSE),"")</f>
        <v>0.63871400478861617</v>
      </c>
      <c r="DD36" s="47" t="str">
        <f>_xlfn.IFNA(VLOOKUP($A36,'I-LogEmaxOverpEC50'!$A:$HP,MATCH(DD$1,'I-LogEmaxOverpEC50'!$A$1:$HP$1,0),FALSE),"")</f>
        <v/>
      </c>
      <c r="DE36" s="37"/>
      <c r="DF36" s="37"/>
      <c r="DG36" s="37"/>
      <c r="DH36" s="37"/>
      <c r="DI36" s="37"/>
      <c r="DJ36" s="37"/>
      <c r="DK36" s="37"/>
      <c r="DL36" s="37"/>
      <c r="DM36" s="37"/>
    </row>
    <row r="37" spans="1:117" s="49" customFormat="1" x14ac:dyDescent="0.2">
      <c r="A37" s="29" t="s">
        <v>40</v>
      </c>
      <c r="B37" s="333" t="str">
        <f>VLOOKUP($A37,BI!$A:$Q,MATCH(B$1,BI!$A$1:$Q$1,0),FALSE)</f>
        <v/>
      </c>
      <c r="C37" s="373">
        <f>VLOOKUP($A37,BI!$A:$Q,MATCH(C$1,BI!$A$1:$Q$1,0),FALSE)</f>
        <v>1</v>
      </c>
      <c r="D37" s="373">
        <f>VLOOKUP($A37,BI!$A:$Q,MATCH(D$1,BI!$A$1:$Q$1,0),FALSE)</f>
        <v>1</v>
      </c>
      <c r="E37" s="373">
        <f>VLOOKUP($A37,BI!$A:$Q,MATCH(E$1,BI!$A$1:$Q$1,0),FALSE)</f>
        <v>1</v>
      </c>
      <c r="F37" s="373">
        <f>VLOOKUP($A37,BI!$A:$Q,MATCH(F$1,BI!$A$1:$Q$1,0),FALSE)</f>
        <v>1</v>
      </c>
      <c r="G37" s="373">
        <f>VLOOKUP($A37,BI!$A:$Q,MATCH(G$1,BI!$A$1:$Q$1,0),FALSE)</f>
        <v>1</v>
      </c>
      <c r="H37" s="373" t="str">
        <f>VLOOKUP($A37,BI!$A:$Q,MATCH(H$1,BI!$A$1:$Q$1,0),FALSE)</f>
        <v/>
      </c>
      <c r="I37" s="373" t="str">
        <f>VLOOKUP($A37,BI!$A:$Q,MATCH(I$1,BI!$A$1:$Q$1,0),FALSE)</f>
        <v/>
      </c>
      <c r="J37" s="373" t="str">
        <f>VLOOKUP($A37,BI!$A:$Q,MATCH(J$1,BI!$A$1:$Q$1,0),FALSE)</f>
        <v/>
      </c>
      <c r="K37" s="373">
        <f>VLOOKUP($A37,BI!$A:$Q,MATCH(K$1,BI!$A$1:$Q$1,0),FALSE)</f>
        <v>1</v>
      </c>
      <c r="L37" s="373">
        <f>VLOOKUP($A37,BI!$A:$Q,MATCH(L$1,BI!$A$1:$Q$1,0),FALSE)</f>
        <v>1</v>
      </c>
      <c r="M37" s="373">
        <f>VLOOKUP($A37,BI!$A:$Q,MATCH(M$1,BI!$A$1:$Q$1,0),FALSE)</f>
        <v>1</v>
      </c>
      <c r="N37" s="49">
        <f t="shared" si="1"/>
        <v>8</v>
      </c>
      <c r="O37" s="49" t="str">
        <f>VLOOKUP($A37,BI!$A:$Q,MATCH(O$1,BI!$A$1:$Q$1,0),FALSE)</f>
        <v/>
      </c>
      <c r="P37" s="37">
        <f>VLOOKUP($A37,BI!$A:$Q,MATCH(P$1,BI!$A$1:$Q$1,0),FALSE)</f>
        <v>1</v>
      </c>
      <c r="Q37" s="37">
        <f>VLOOKUP($A37,BI!$A:$Q,MATCH(Q$1,BI!$A$1:$Q$1,0),FALSE)</f>
        <v>1</v>
      </c>
      <c r="R37" s="37">
        <f>VLOOKUP($A37,BI!$A:$Q,MATCH(R$1,BI!$A$1:$Q$1,0),FALSE)</f>
        <v>1</v>
      </c>
      <c r="S37" s="37">
        <f t="shared" si="0"/>
        <v>3</v>
      </c>
      <c r="T37" s="61" cm="1">
        <f t="array" ref="T37">IFERROR(IF(N37&gt;2,RSQ(IF($B37:$M37&lt;&gt;"",AC37:AN37,""),IF($B37:$M37&lt;&gt;"",AO37:AZ37,"")),""),"")</f>
        <v>4.6484591809142169E-2</v>
      </c>
      <c r="U37" s="66" cm="1">
        <f t="array" ref="U37">IFERROR(IF($N37&gt;2,RSQ(IF($B37:$M37&lt;&gt;"",BA37:BL37,""),IF($B37:$M37&lt;&gt;"",BM37:BX37,"")),""),"")</f>
        <v>4.6484591809142127E-2</v>
      </c>
      <c r="V37" s="61" cm="1">
        <f t="array" ref="V37">IFERROR(IF(AND($S37&gt;2,$N37&gt;2),RSQ(IF($B37:$M37&lt;&gt;"",AC37:AN37,""),IF($B37:$M37&lt;&gt;"",AO37:AZ37,"")),""),"")</f>
        <v>4.6484591809142169E-2</v>
      </c>
      <c r="W37" s="61" cm="1">
        <f t="array" ref="W37">IFERROR(IF(COUNT(C37:G37)&gt;2,RSQ(IF($C37:$G37&lt;&gt;"",AD37:AH37,""),IF($C37:$G37&lt;&gt;"",AP37:AT37,"")),""),"")</f>
        <v>0.97606557233830915</v>
      </c>
      <c r="X37" s="61" t="str" cm="1">
        <f t="array" ref="X37">IFERROR(IF(COUNT(H37:K37)&gt;2,RSQ(IF($H37:$K37&lt;&gt;"",AI37:AL37,""),IF($H37:$K37&lt;&gt;"",AU37:AX37,"")),""),"")</f>
        <v/>
      </c>
      <c r="Y37" s="61" cm="1">
        <f t="array" ref="Y37">IFERROR(IF($S37&gt;2,RSQ(IF($O37:$R37&lt;&gt;"",BY37:CB37,""),IF($O37:$R37&lt;&gt;"",CC37:CF37,"")),""),"")</f>
        <v>0.90295519589638473</v>
      </c>
      <c r="Z37" s="51" cm="1">
        <f t="array" ref="Z37">IFERROR(IF($S37&gt;2,RSQ(IF($O37:$R37&lt;&gt;"",CG37:CJ37,""),IF($O37:$R37&lt;&gt;"",CK37:CN37,"")),""),"")</f>
        <v>3.7968017435314527E-2</v>
      </c>
      <c r="AA37" s="51" cm="1">
        <f t="array" ref="AA37">IFERROR(IF($S37&gt;2,RSQ(IF($O37:$R37&lt;&gt;"",CO37:CR37,""),IF($O37:$R37&lt;&gt;"",CS37:CV37,"")),""),"")</f>
        <v>0.90295519589638473</v>
      </c>
      <c r="AB37" s="186" cm="1">
        <f t="array" ref="AB37">IFERROR(IF($S37&gt;2,RSQ(IF($O37:$R37&lt;&gt;"",CW37:CZ37,""),IF($O37:$R37&lt;&gt;"",DA37:DD37,"")),""),"")</f>
        <v>3.7968017435314423E-2</v>
      </c>
      <c r="AC37" s="44" t="str">
        <f>_xlfn.IFNA(VLOOKUP($A37,'B-LogEmaxOverpEC50'!$A:$BQ,MATCH(AC$1,'B-LogEmaxOverpEC50'!$A$1:$BQ$1,0),FALSE),"")</f>
        <v/>
      </c>
      <c r="AD37" s="46">
        <f>_xlfn.IFNA(VLOOKUP($A37,'B-LogEmaxOverpEC50'!$A:$BQ,MATCH(AD$1,'B-LogEmaxOverpEC50'!$A$1:$BQ$1,0),FALSE),"")</f>
        <v>6.8840243520585584</v>
      </c>
      <c r="AE37" s="46">
        <f>_xlfn.IFNA(VLOOKUP($A37,'B-LogEmaxOverpEC50'!$A:$BQ,MATCH(AE$1,'B-LogEmaxOverpEC50'!$A$1:$BQ$1,0),FALSE),"")</f>
        <v>6.9028847679360208</v>
      </c>
      <c r="AF37" s="46">
        <f>_xlfn.IFNA(VLOOKUP($A37,'B-LogEmaxOverpEC50'!$A:$BQ,MATCH(AF$1,'B-LogEmaxOverpEC50'!$A$1:$BQ$1,0),FALSE),"")</f>
        <v>7.1543334826343363</v>
      </c>
      <c r="AG37" s="46">
        <f>_xlfn.IFNA(VLOOKUP($A37,'B-LogEmaxOverpEC50'!$A:$BQ,MATCH(AG$1,'B-LogEmaxOverpEC50'!$A$1:$BQ$1,0),FALSE),"")</f>
        <v>7.5450000000000008</v>
      </c>
      <c r="AH37" s="46">
        <f>_xlfn.IFNA(VLOOKUP($A37,'B-LogEmaxOverpEC50'!$A:$BQ,MATCH(AH$1,'B-LogEmaxOverpEC50'!$A$1:$BQ$1,0),FALSE),"")</f>
        <v>9.113730481064664</v>
      </c>
      <c r="AI37" s="45" t="str">
        <f>_xlfn.IFNA(VLOOKUP($A37,'B-LogEmaxOverpEC50'!$A:$BQ,MATCH(AI$1,'B-LogEmaxOverpEC50'!$A$1:$BQ$1,0),FALSE),"")</f>
        <v/>
      </c>
      <c r="AJ37" s="45" t="str">
        <f>_xlfn.IFNA(VLOOKUP($A37,'B-LogEmaxOverpEC50'!$A:$BQ,MATCH(AJ$1,'B-LogEmaxOverpEC50'!$A$1:$BQ$1,0),FALSE),"")</f>
        <v/>
      </c>
      <c r="AK37" s="45" t="str">
        <f>_xlfn.IFNA(VLOOKUP($A37,'B-LogEmaxOverpEC50'!$A:$BQ,MATCH(AK$1,'B-LogEmaxOverpEC50'!$A$1:$BQ$1,0),FALSE),"")</f>
        <v/>
      </c>
      <c r="AL37" s="46">
        <f>_xlfn.IFNA(VLOOKUP($A37,'B-LogEmaxOverpEC50'!$A:$BQ,MATCH(AL$1,'B-LogEmaxOverpEC50'!$A$1:$BQ$1,0),FALSE),"")</f>
        <v>8.4182180803228306</v>
      </c>
      <c r="AM37" s="45">
        <f>_xlfn.IFNA(VLOOKUP($A37,'B-LogEmaxOverpEC50'!$A:$BQ,MATCH(AM$1,'B-LogEmaxOverpEC50'!$A$1:$BQ$1,0),FALSE),"")</f>
        <v>8.0673879473259937</v>
      </c>
      <c r="AN37" s="45">
        <f>_xlfn.IFNA(VLOOKUP($A37,'B-LogEmaxOverpEC50'!$A:$BQ,MATCH(AN$1,'B-LogEmaxOverpEC50'!$A$1:$BQ$1,0),FALSE),"")</f>
        <v>7.2949945259632223</v>
      </c>
      <c r="AO37" s="47" t="str">
        <f>_xlfn.IFNA(VLOOKUP($A37,'I-LogEmaxOverpEC50'!$A:$BQ,MATCH(AO$1,'I-LogEmaxOverpEC50'!$A$1:$BQ$1,0),FALSE),"")</f>
        <v/>
      </c>
      <c r="AP37" s="47">
        <f>_xlfn.IFNA(VLOOKUP($A37,'I-LogEmaxOverpEC50'!$A:$BQ,MATCH(AP$1,'I-LogEmaxOverpEC50'!$A$1:$BQ$1,0),FALSE),"")</f>
        <v>7.8998323170265143</v>
      </c>
      <c r="AQ37" s="47">
        <f>_xlfn.IFNA(VLOOKUP($A37,'I-LogEmaxOverpEC50'!$A:$BQ,MATCH(AQ$1,'I-LogEmaxOverpEC50'!$A$1:$BQ$1,0),FALSE),"")</f>
        <v>7.8998323170265143</v>
      </c>
      <c r="AR37" s="47">
        <f>_xlfn.IFNA(VLOOKUP($A37,'I-LogEmaxOverpEC50'!$A:$BQ,MATCH(AR$1,'I-LogEmaxOverpEC50'!$A$1:$BQ$1,0),FALSE),"")</f>
        <v>7.9467507096021013</v>
      </c>
      <c r="AS37" s="47">
        <f>_xlfn.IFNA(VLOOKUP($A37,'I-LogEmaxOverpEC50'!$A:$BQ,MATCH(AS$1,'I-LogEmaxOverpEC50'!$A$1:$BQ$1,0),FALSE),"")</f>
        <v>7.9467507096021013</v>
      </c>
      <c r="AT37" s="47">
        <f>_xlfn.IFNA(VLOOKUP($A37,'I-LogEmaxOverpEC50'!$A:$BQ,MATCH(AT$1,'I-LogEmaxOverpEC50'!$A$1:$BQ$1,0),FALSE),"")</f>
        <v>8.1725435944209703</v>
      </c>
      <c r="AU37" s="47" t="str">
        <f>_xlfn.IFNA(VLOOKUP($A37,'I-LogEmaxOverpEC50'!$A:$BQ,MATCH(AU$1,'I-LogEmaxOverpEC50'!$A$1:$BQ$1,0),FALSE),"")</f>
        <v/>
      </c>
      <c r="AV37" s="47" t="str">
        <f>_xlfn.IFNA(VLOOKUP($A37,'I-LogEmaxOverpEC50'!$A:$BQ,MATCH(AV$1,'I-LogEmaxOverpEC50'!$A$1:$BQ$1,0),FALSE),"")</f>
        <v/>
      </c>
      <c r="AW37" s="47" t="str">
        <f>_xlfn.IFNA(VLOOKUP($A37,'I-LogEmaxOverpEC50'!$A:$BQ,MATCH(AW$1,'I-LogEmaxOverpEC50'!$A$1:$BQ$1,0),FALSE),"")</f>
        <v/>
      </c>
      <c r="AX37" s="47">
        <f>_xlfn.IFNA(VLOOKUP($A37,'I-LogEmaxOverpEC50'!$A:$BQ,MATCH(AX$1,'I-LogEmaxOverpEC50'!$A$1:$BQ$1,0),FALSE),"")</f>
        <v>7.8762215660992556</v>
      </c>
      <c r="AY37" s="47">
        <f>_xlfn.IFNA(VLOOKUP($A37,'I-LogEmaxOverpEC50'!$A:$BQ,MATCH(AY$1,'I-LogEmaxOverpEC50'!$A$1:$BQ$1,0),FALSE),"")</f>
        <v>7.3899120845791177</v>
      </c>
      <c r="AZ37" s="47">
        <f>_xlfn.IFNA(VLOOKUP($A37,'I-LogEmaxOverpEC50'!$A:$BQ,MATCH(AZ$1,'I-LogEmaxOverpEC50'!$A$1:$BQ$1,0),FALSE),"")</f>
        <v>7.4084180875382657</v>
      </c>
      <c r="BA37" s="44" t="str">
        <f>_xlfn.IFNA(VLOOKUP($A37,'B-LogEmaxOverpEC50'!$A:$BQ,MATCH(BA$1,'B-LogEmaxOverpEC50'!$A$1:$BQ$1,0),FALSE),"")</f>
        <v/>
      </c>
      <c r="BB37" s="41">
        <f>_xlfn.IFNA(VLOOKUP($A37,'B-LogEmaxOverpEC50'!$A:$BQ,MATCH(BB$1,'B-LogEmaxOverpEC50'!$A$1:$BQ$1,0),FALSE),"")</f>
        <v>0</v>
      </c>
      <c r="BC37" s="41">
        <f>_xlfn.IFNA(VLOOKUP($A37,'B-LogEmaxOverpEC50'!$A:$BQ,MATCH(BC$1,'B-LogEmaxOverpEC50'!$A$1:$BQ$1,0),FALSE),"")</f>
        <v>8.4587002888445208E-3</v>
      </c>
      <c r="BD37" s="41">
        <f>_xlfn.IFNA(VLOOKUP($A37,'B-LogEmaxOverpEC50'!$A:$BQ,MATCH(BD$1,'B-LogEmaxOverpEC50'!$A$1:$BQ$1,0),FALSE),"")</f>
        <v>0.12123083264621447</v>
      </c>
      <c r="BE37" s="41">
        <f>_xlfn.IFNA(VLOOKUP($A37,'B-LogEmaxOverpEC50'!$A:$BQ,MATCH(BE$1,'B-LogEmaxOverpEC50'!$A$1:$BQ$1,0),FALSE),"")</f>
        <v>0.29644070101564152</v>
      </c>
      <c r="BF37" s="41">
        <f>_xlfn.IFNA(VLOOKUP($A37,'B-LogEmaxOverpEC50'!$A:$BQ,MATCH(BF$1,'B-LogEmaxOverpEC50'!$A$1:$BQ$1,0),FALSE),"")</f>
        <v>1</v>
      </c>
      <c r="BG37" s="41" t="str">
        <f>_xlfn.IFNA(VLOOKUP($A37,'B-LogEmaxOverpEC50'!$A:$BQ,MATCH(BG$1,'B-LogEmaxOverpEC50'!$A$1:$BQ$1,0),FALSE),"")</f>
        <v/>
      </c>
      <c r="BH37" s="41" t="str">
        <f>_xlfn.IFNA(VLOOKUP($A37,'B-LogEmaxOverpEC50'!$A:$BQ,MATCH(BH$1,'B-LogEmaxOverpEC50'!$A$1:$BQ$1,0),FALSE),"")</f>
        <v/>
      </c>
      <c r="BI37" s="41" t="str">
        <f>_xlfn.IFNA(VLOOKUP($A37,'B-LogEmaxOverpEC50'!$A:$BQ,MATCH(BI$1,'B-LogEmaxOverpEC50'!$A$1:$BQ$1,0),FALSE),"")</f>
        <v/>
      </c>
      <c r="BJ37" s="41">
        <f>_xlfn.IFNA(VLOOKUP($A37,'B-LogEmaxOverpEC50'!$A:$BQ,MATCH(BJ$1,'B-LogEmaxOverpEC50'!$A$1:$BQ$1,0),FALSE),"")</f>
        <v>0.68806992468919703</v>
      </c>
      <c r="BK37" s="41">
        <f>_xlfn.IFNA(VLOOKUP($A37,'B-LogEmaxOverpEC50'!$A:$BQ,MATCH(BK$1,'B-LogEmaxOverpEC50'!$A$1:$BQ$1,0),FALSE),"")</f>
        <v>0.53072626023363945</v>
      </c>
      <c r="BL37" s="41">
        <f>_xlfn.IFNA(VLOOKUP($A37,'B-LogEmaxOverpEC50'!$A:$BQ,MATCH(BL$1,'B-LogEmaxOverpEC50'!$A$1:$BQ$1,0),FALSE),"")</f>
        <v>0.18431584707884996</v>
      </c>
      <c r="BM37" s="47" t="str">
        <f>_xlfn.IFNA(VLOOKUP($A37,'I-LogEmaxOverpEC50'!$A:$BQ,MATCH(BM$1,'I-LogEmaxOverpEC50'!$A$1:$BQ$1,0),FALSE),"")</f>
        <v/>
      </c>
      <c r="BN37" s="47">
        <f>_xlfn.IFNA(VLOOKUP($A37,'I-LogEmaxOverpEC50'!$A:$BQ,MATCH(BN$1,'I-LogEmaxOverpEC50'!$A$1:$BQ$1,0),FALSE),"")</f>
        <v>0.65154574794776265</v>
      </c>
      <c r="BO37" s="47">
        <f>_xlfn.IFNA(VLOOKUP($A37,'I-LogEmaxOverpEC50'!$A:$BQ,MATCH(BO$1,'I-LogEmaxOverpEC50'!$A$1:$BQ$1,0),FALSE),"")</f>
        <v>0.65154574794776265</v>
      </c>
      <c r="BP37" s="47">
        <f>_xlfn.IFNA(VLOOKUP($A37,'I-LogEmaxOverpEC50'!$A:$BQ,MATCH(BP$1,'I-LogEmaxOverpEC50'!$A$1:$BQ$1,0),FALSE),"")</f>
        <v>0.71149527973324855</v>
      </c>
      <c r="BQ37" s="47">
        <f>_xlfn.IFNA(VLOOKUP($A37,'I-LogEmaxOverpEC50'!$A:$BQ,MATCH(BQ$1,'I-LogEmaxOverpEC50'!$A$1:$BQ$1,0),FALSE),"")</f>
        <v>0.71149527973324855</v>
      </c>
      <c r="BR37" s="47">
        <f>_xlfn.IFNA(VLOOKUP($A37,'I-LogEmaxOverpEC50'!$A:$BQ,MATCH(BR$1,'I-LogEmaxOverpEC50'!$A$1:$BQ$1,0),FALSE),"")</f>
        <v>1</v>
      </c>
      <c r="BS37" s="47" t="str">
        <f>_xlfn.IFNA(VLOOKUP($A37,'I-LogEmaxOverpEC50'!$A:$BQ,MATCH(BS$1,'I-LogEmaxOverpEC50'!$A$1:$BQ$1,0),FALSE),"")</f>
        <v/>
      </c>
      <c r="BT37" s="47" t="str">
        <f>_xlfn.IFNA(VLOOKUP($A37,'I-LogEmaxOverpEC50'!$A:$BQ,MATCH(BT$1,'I-LogEmaxOverpEC50'!$A$1:$BQ$1,0),FALSE),"")</f>
        <v/>
      </c>
      <c r="BU37" s="47" t="str">
        <f>_xlfn.IFNA(VLOOKUP($A37,'I-LogEmaxOverpEC50'!$A:$BQ,MATCH(BU$1,'I-LogEmaxOverpEC50'!$A$1:$BQ$1,0),FALSE),"")</f>
        <v/>
      </c>
      <c r="BV37" s="47">
        <f>_xlfn.IFNA(VLOOKUP($A37,'I-LogEmaxOverpEC50'!$A:$BQ,MATCH(BV$1,'I-LogEmaxOverpEC50'!$A$1:$BQ$1,0),FALSE),"")</f>
        <v>0.62137733454970023</v>
      </c>
      <c r="BW37" s="47">
        <f>_xlfn.IFNA(VLOOKUP($A37,'I-LogEmaxOverpEC50'!$A:$BQ,MATCH(BW$1,'I-LogEmaxOverpEC50'!$A$1:$BQ$1,0),FALSE),"")</f>
        <v>0</v>
      </c>
      <c r="BX37" s="47">
        <f>_xlfn.IFNA(VLOOKUP($A37,'I-LogEmaxOverpEC50'!$A:$BQ,MATCH(BX$1,'I-LogEmaxOverpEC50'!$A$1:$BQ$1,0),FALSE),"")</f>
        <v>2.3645870024946329E-2</v>
      </c>
      <c r="BY37" s="105" t="str">
        <f>_xlfn.IFNA(VLOOKUP($A37,'B-LogEmaxOverpEC50'!$A:$HP,MATCH(BY$1,'B-LogEmaxOverpEC50'!$A$1:$HP$1,0),FALSE),"")</f>
        <v/>
      </c>
      <c r="BZ37" s="47">
        <f>_xlfn.IFNA(VLOOKUP($A37,'B-LogEmaxOverpEC50'!$A:$HP,MATCH(BZ$1,'B-LogEmaxOverpEC50'!$A$1:$HP$1,0),FALSE),"")</f>
        <v>9.113730481064664</v>
      </c>
      <c r="CA37" s="47">
        <f>_xlfn.IFNA(VLOOKUP($A37,'B-LogEmaxOverpEC50'!$A:$HP,MATCH(CA$1,'B-LogEmaxOverpEC50'!$A$1:$HP$1,0),FALSE),"")</f>
        <v>8.4182180803228306</v>
      </c>
      <c r="CB37" s="47">
        <f>_xlfn.IFNA(VLOOKUP($A37,'B-LogEmaxOverpEC50'!$A:$HP,MATCH(CB$1,'B-LogEmaxOverpEC50'!$A$1:$HP$1,0),FALSE),"")</f>
        <v>8.0673879473259937</v>
      </c>
      <c r="CC37" s="47" t="str">
        <f>_xlfn.IFNA(VLOOKUP($A37,'I-LogEmaxOverpEC50'!$A:$HP,MATCH(CC$1,'I-LogEmaxOverpEC50'!$A$1:$HP$1,0),FALSE),"")</f>
        <v/>
      </c>
      <c r="CD37" s="47">
        <f>_xlfn.IFNA(VLOOKUP($A37,'I-LogEmaxOverpEC50'!$A:$HP,MATCH(CD$1,'I-LogEmaxOverpEC50'!$A$1:$HP$1,0),FALSE),"")</f>
        <v>8.1725435944209703</v>
      </c>
      <c r="CE37" s="47">
        <f>_xlfn.IFNA(VLOOKUP($A37,'I-LogEmaxOverpEC50'!$A:$HP,MATCH(CE$1,'I-LogEmaxOverpEC50'!$A$1:$HP$1,0),FALSE),"")</f>
        <v>7.8762215660992556</v>
      </c>
      <c r="CF37" s="47">
        <f>_xlfn.IFNA(VLOOKUP($A37,'I-LogEmaxOverpEC50'!$A:$HP,MATCH(CF$1,'I-LogEmaxOverpEC50'!$A$1:$HP$1,0),FALSE),"")</f>
        <v>7.4084180875382657</v>
      </c>
      <c r="CG37" s="105" t="str">
        <f>_xlfn.IFNA(VLOOKUP($A37,'B-LogEmaxOverpEC50'!$A:$HP,MATCH(CG$1,'B-LogEmaxOverpEC50'!$A$1:$HP$1,0),FALSE),"")</f>
        <v/>
      </c>
      <c r="CH37" s="47">
        <f>_xlfn.IFNA(VLOOKUP($A37,'B-LogEmaxOverpEC50'!$A:$HP,MATCH(CH$1,'B-LogEmaxOverpEC50'!$A$1:$HP$1,0),FALSE),"")</f>
        <v>7.5199946167387166</v>
      </c>
      <c r="CI37" s="47">
        <f>_xlfn.IFNA(VLOOKUP($A37,'B-LogEmaxOverpEC50'!$A:$HP,MATCH(CI$1,'B-LogEmaxOverpEC50'!$A$1:$HP$1,0),FALSE),"")</f>
        <v>8.4182180803228306</v>
      </c>
      <c r="CJ37" s="47">
        <f>_xlfn.IFNA(VLOOKUP($A37,'B-LogEmaxOverpEC50'!$A:$HP,MATCH(CJ$1,'B-LogEmaxOverpEC50'!$A$1:$HP$1,0),FALSE),"")</f>
        <v>7.681191236644608</v>
      </c>
      <c r="CK37" s="47" t="str">
        <f>_xlfn.IFNA(VLOOKUP($A37,'I-LogEmaxOverpEC50'!$A:$HP,MATCH(CK$1,'I-LogEmaxOverpEC50'!$A$1:$HP$1,0),FALSE),"")</f>
        <v/>
      </c>
      <c r="CL37" s="47">
        <f>_xlfn.IFNA(VLOOKUP($A37,'I-LogEmaxOverpEC50'!$A:$HP,MATCH(CL$1,'I-LogEmaxOverpEC50'!$A$1:$HP$1,0),FALSE),"")</f>
        <v>7.9731419295356405</v>
      </c>
      <c r="CM37" s="47">
        <f>_xlfn.IFNA(VLOOKUP($A37,'I-LogEmaxOverpEC50'!$A:$HP,MATCH(CM$1,'I-LogEmaxOverpEC50'!$A$1:$HP$1,0),FALSE),"")</f>
        <v>7.8762215660992556</v>
      </c>
      <c r="CN37" s="47">
        <f>_xlfn.IFNA(VLOOKUP($A37,'I-LogEmaxOverpEC50'!$A:$HP,MATCH(CN$1,'I-LogEmaxOverpEC50'!$A$1:$HP$1,0),FALSE),"")</f>
        <v>7.3991650860586917</v>
      </c>
      <c r="CO37" s="105" t="str">
        <f>_xlfn.IFNA(VLOOKUP($A37,'B-LogEmaxOverpEC50'!$A:$HP,MATCH(CO$1,'B-LogEmaxOverpEC50'!$A$1:$HP$1,0),FALSE),"")</f>
        <v/>
      </c>
      <c r="CP37" s="47">
        <f>_xlfn.IFNA(VLOOKUP($A37,'B-LogEmaxOverpEC50'!$A:$HP,MATCH(CP$1,'B-LogEmaxOverpEC50'!$A$1:$HP$1,0),FALSE),"")</f>
        <v>1</v>
      </c>
      <c r="CQ37" s="47">
        <f>_xlfn.IFNA(VLOOKUP($A37,'B-LogEmaxOverpEC50'!$A:$HP,MATCH(CQ$1,'B-LogEmaxOverpEC50'!$A$1:$HP$1,0),FALSE),"")</f>
        <v>0.68806992468919703</v>
      </c>
      <c r="CR37" s="47">
        <f>_xlfn.IFNA(VLOOKUP($A37,'B-LogEmaxOverpEC50'!$A:$HP,MATCH(CR$1,'B-LogEmaxOverpEC50'!$A$1:$HP$1,0),FALSE),"")</f>
        <v>0.53072626023363945</v>
      </c>
      <c r="CS37" s="47" t="str">
        <f>_xlfn.IFNA(VLOOKUP($A37,'I-LogEmaxOverpEC50'!$A:$HP,MATCH(CS$1,'I-LogEmaxOverpEC50'!$A$1:$HP$1,0),FALSE),"")</f>
        <v/>
      </c>
      <c r="CT37" s="47">
        <f>_xlfn.IFNA(VLOOKUP($A37,'I-LogEmaxOverpEC50'!$A:$HP,MATCH(CT$1,'I-LogEmaxOverpEC50'!$A$1:$HP$1,0),FALSE),"")</f>
        <v>1</v>
      </c>
      <c r="CU37" s="47">
        <f>_xlfn.IFNA(VLOOKUP($A37,'I-LogEmaxOverpEC50'!$A:$HP,MATCH(CU$1,'I-LogEmaxOverpEC50'!$A$1:$HP$1,0),FALSE),"")</f>
        <v>0.62137733454970023</v>
      </c>
      <c r="CV37" s="47">
        <f>_xlfn.IFNA(VLOOKUP($A37,'I-LogEmaxOverpEC50'!$A:$HP,MATCH(CV$1,'I-LogEmaxOverpEC50'!$A$1:$HP$1,0),FALSE),"")</f>
        <v>2.3645870024946329E-2</v>
      </c>
      <c r="CW37" s="105" t="str">
        <f>_xlfn.IFNA(VLOOKUP($A37,'B-LogEmaxOverpEC50'!$A:$HP,MATCH(CW$1,'B-LogEmaxOverpEC50'!$A$1:$HP$1,0),FALSE),"")</f>
        <v/>
      </c>
      <c r="CX37" s="47">
        <f>_xlfn.IFNA(VLOOKUP($A37,'B-LogEmaxOverpEC50'!$A:$HP,MATCH(CX$1,'B-LogEmaxOverpEC50'!$A$1:$HP$1,0),FALSE),"")</f>
        <v>0.28522604679014008</v>
      </c>
      <c r="CY37" s="47">
        <f>_xlfn.IFNA(VLOOKUP($A37,'B-LogEmaxOverpEC50'!$A:$HP,MATCH(CY$1,'B-LogEmaxOverpEC50'!$A$1:$HP$1,0),FALSE),"")</f>
        <v>0.68806992468919703</v>
      </c>
      <c r="CZ37" s="47">
        <f>_xlfn.IFNA(VLOOKUP($A37,'B-LogEmaxOverpEC50'!$A:$HP,MATCH(CZ$1,'B-LogEmaxOverpEC50'!$A$1:$HP$1,0),FALSE),"")</f>
        <v>0.3575210536562447</v>
      </c>
      <c r="DA37" s="47" t="str">
        <f>_xlfn.IFNA(VLOOKUP($A37,'I-LogEmaxOverpEC50'!$A:$HP,MATCH(DA$1,'I-LogEmaxOverpEC50'!$A$1:$HP$1,0),FALSE),"")</f>
        <v/>
      </c>
      <c r="DB37" s="47">
        <f>_xlfn.IFNA(VLOOKUP($A37,'I-LogEmaxOverpEC50'!$A:$HP,MATCH(DB$1,'I-LogEmaxOverpEC50'!$A$1:$HP$1,0),FALSE),"")</f>
        <v>0.74521641107240444</v>
      </c>
      <c r="DC37" s="47">
        <f>_xlfn.IFNA(VLOOKUP($A37,'I-LogEmaxOverpEC50'!$A:$HP,MATCH(DC$1,'I-LogEmaxOverpEC50'!$A$1:$HP$1,0),FALSE),"")</f>
        <v>0.62137733454970023</v>
      </c>
      <c r="DD37" s="47">
        <f>_xlfn.IFNA(VLOOKUP($A37,'I-LogEmaxOverpEC50'!$A:$HP,MATCH(DD$1,'I-LogEmaxOverpEC50'!$A$1:$HP$1,0),FALSE),"")</f>
        <v>1.1822935012473165E-2</v>
      </c>
      <c r="DE37" s="37"/>
      <c r="DF37" s="37"/>
      <c r="DG37" s="37"/>
      <c r="DH37" s="37"/>
      <c r="DI37" s="37"/>
      <c r="DJ37" s="37"/>
      <c r="DK37" s="37"/>
      <c r="DL37" s="37"/>
      <c r="DM37" s="37"/>
    </row>
    <row r="38" spans="1:117" s="49" customFormat="1" x14ac:dyDescent="0.2">
      <c r="A38" s="29" t="s">
        <v>14</v>
      </c>
      <c r="B38" s="333" t="str">
        <f>VLOOKUP($A38,BI!$A:$Q,MATCH(B$1,BI!$A$1:$Q$1,0),FALSE)</f>
        <v/>
      </c>
      <c r="C38" s="373">
        <f>VLOOKUP($A38,BI!$A:$Q,MATCH(C$1,BI!$A$1:$Q$1,0),FALSE)</f>
        <v>1</v>
      </c>
      <c r="D38" s="373" t="str">
        <f>VLOOKUP($A38,BI!$A:$Q,MATCH(D$1,BI!$A$1:$Q$1,0),FALSE)</f>
        <v/>
      </c>
      <c r="E38" s="373">
        <f>VLOOKUP($A38,BI!$A:$Q,MATCH(E$1,BI!$A$1:$Q$1,0),FALSE)</f>
        <v>1</v>
      </c>
      <c r="F38" s="373" t="str">
        <f>VLOOKUP($A38,BI!$A:$Q,MATCH(F$1,BI!$A$1:$Q$1,0),FALSE)</f>
        <v/>
      </c>
      <c r="G38" s="373" t="str">
        <f>VLOOKUP($A38,BI!$A:$Q,MATCH(G$1,BI!$A$1:$Q$1,0),FALSE)</f>
        <v/>
      </c>
      <c r="H38" s="373">
        <f>VLOOKUP($A38,BI!$A:$Q,MATCH(H$1,BI!$A$1:$Q$1,0),FALSE)</f>
        <v>1</v>
      </c>
      <c r="I38" s="373">
        <f>VLOOKUP($A38,BI!$A:$Q,MATCH(I$1,BI!$A$1:$Q$1,0),FALSE)</f>
        <v>1</v>
      </c>
      <c r="J38" s="373">
        <f>VLOOKUP($A38,BI!$A:$Q,MATCH(J$1,BI!$A$1:$Q$1,0),FALSE)</f>
        <v>1</v>
      </c>
      <c r="K38" s="373">
        <f>VLOOKUP($A38,BI!$A:$Q,MATCH(K$1,BI!$A$1:$Q$1,0),FALSE)</f>
        <v>1</v>
      </c>
      <c r="L38" s="373" t="str">
        <f>VLOOKUP($A38,BI!$A:$Q,MATCH(L$1,BI!$A$1:$Q$1,0),FALSE)</f>
        <v/>
      </c>
      <c r="M38" s="373">
        <f>VLOOKUP($A38,BI!$A:$Q,MATCH(M$1,BI!$A$1:$Q$1,0),FALSE)</f>
        <v>1</v>
      </c>
      <c r="N38" s="49">
        <f t="shared" si="1"/>
        <v>7</v>
      </c>
      <c r="O38" s="49" t="str">
        <f>VLOOKUP($A38,BI!$A:$Q,MATCH(O$1,BI!$A$1:$Q$1,0),FALSE)</f>
        <v/>
      </c>
      <c r="P38" s="37">
        <f>VLOOKUP($A38,BI!$A:$Q,MATCH(P$1,BI!$A$1:$Q$1,0),FALSE)</f>
        <v>1</v>
      </c>
      <c r="Q38" s="37">
        <f>VLOOKUP($A38,BI!$A:$Q,MATCH(Q$1,BI!$A$1:$Q$1,0),FALSE)</f>
        <v>1</v>
      </c>
      <c r="R38" s="37">
        <f>VLOOKUP($A38,BI!$A:$Q,MATCH(R$1,BI!$A$1:$Q$1,0),FALSE)</f>
        <v>1</v>
      </c>
      <c r="S38" s="37">
        <f t="shared" si="0"/>
        <v>3</v>
      </c>
      <c r="T38" s="61" cm="1">
        <f t="array" ref="T38">IFERROR(IF(N38&gt;2,RSQ(IF($B38:$M38&lt;&gt;"",AC38:AN38,""),IF($B38:$M38&lt;&gt;"",AO38:AZ38,"")),""),"")</f>
        <v>0.16177629946707783</v>
      </c>
      <c r="U38" s="66" cm="1">
        <f t="array" ref="U38">IFERROR(IF($N38&gt;2,RSQ(IF($B38:$M38&lt;&gt;"",BA38:BL38,""),IF($B38:$M38&lt;&gt;"",BM38:BX38,"")),""),"")</f>
        <v>0.16177629946707786</v>
      </c>
      <c r="V38" s="61" cm="1">
        <f t="array" ref="V38">IFERROR(IF(AND($S38&gt;2,$N38&gt;2),RSQ(IF($B38:$M38&lt;&gt;"",AC38:AN38,""),IF($B38:$M38&lt;&gt;"",AO38:AZ38,"")),""),"")</f>
        <v>0.16177629946707783</v>
      </c>
      <c r="W38" s="61" t="str" cm="1">
        <f t="array" ref="W38">IFERROR(IF(COUNT(C38:G38)&gt;2,RSQ(IF($C38:$G38&lt;&gt;"",AD38:AH38,""),IF($C38:$G38&lt;&gt;"",AP38:AT38,"")),""),"")</f>
        <v/>
      </c>
      <c r="X38" s="61" cm="1">
        <f t="array" ref="X38">IFERROR(IF(COUNT(H38:K38)&gt;2,RSQ(IF($H38:$K38&lt;&gt;"",AI38:AL38,""),IF($H38:$K38&lt;&gt;"",AU38:AX38,"")),""),"")</f>
        <v>0.48383398634199681</v>
      </c>
      <c r="Y38" s="61" cm="1">
        <f t="array" ref="Y38">IFERROR(IF($S38&gt;2,RSQ(IF($O38:$R38&lt;&gt;"",BY38:CB38,""),IF($O38:$R38&lt;&gt;"",CC38:CF38,"")),""),"")</f>
        <v>0.76270922059299895</v>
      </c>
      <c r="Z38" s="51" cm="1">
        <f t="array" ref="Z38">IFERROR(IF($S38&gt;2,RSQ(IF($O38:$R38&lt;&gt;"",CG38:CJ38,""),IF($O38:$R38&lt;&gt;"",CK38:CN38,"")),""),"")</f>
        <v>6.4231211335542271E-2</v>
      </c>
      <c r="AA38" s="51" cm="1">
        <f t="array" ref="AA38">IFERROR(IF($S38&gt;2,RSQ(IF($O38:$R38&lt;&gt;"",CO38:CR38,""),IF($O38:$R38&lt;&gt;"",CS38:CV38,"")),""),"")</f>
        <v>0.76270922059299873</v>
      </c>
      <c r="AB38" s="186" cm="1">
        <f t="array" ref="AB38">IFERROR(IF($S38&gt;2,RSQ(IF($O38:$R38&lt;&gt;"",CW38:CZ38,""),IF($O38:$R38&lt;&gt;"",DA38:DD38,"")),""),"")</f>
        <v>6.4231211335543506E-2</v>
      </c>
      <c r="AC38" s="44" t="str">
        <f>_xlfn.IFNA(VLOOKUP($A38,'B-LogEmaxOverpEC50'!$A:$BQ,MATCH(AC$1,'B-LogEmaxOverpEC50'!$A$1:$BQ$1,0),FALSE),"")</f>
        <v/>
      </c>
      <c r="AD38" s="46">
        <f>_xlfn.IFNA(VLOOKUP($A38,'B-LogEmaxOverpEC50'!$A:$BQ,MATCH(AD$1,'B-LogEmaxOverpEC50'!$A$1:$BQ$1,0),FALSE),"")</f>
        <v>8.3457416512809246</v>
      </c>
      <c r="AE38" s="46" t="str">
        <f>_xlfn.IFNA(VLOOKUP($A38,'B-LogEmaxOverpEC50'!$A:$BQ,MATCH(AE$1,'B-LogEmaxOverpEC50'!$A$1:$BQ$1,0),FALSE),"")</f>
        <v/>
      </c>
      <c r="AF38" s="46">
        <f>_xlfn.IFNA(VLOOKUP($A38,'B-LogEmaxOverpEC50'!$A:$BQ,MATCH(AF$1,'B-LogEmaxOverpEC50'!$A$1:$BQ$1,0),FALSE),"")</f>
        <v>8.3413530202255881</v>
      </c>
      <c r="AG38" s="46" t="str">
        <f>_xlfn.IFNA(VLOOKUP($A38,'B-LogEmaxOverpEC50'!$A:$BQ,MATCH(AG$1,'B-LogEmaxOverpEC50'!$A$1:$BQ$1,0),FALSE),"")</f>
        <v/>
      </c>
      <c r="AH38" s="46" t="str">
        <f>_xlfn.IFNA(VLOOKUP($A38,'B-LogEmaxOverpEC50'!$A:$BQ,MATCH(AH$1,'B-LogEmaxOverpEC50'!$A$1:$BQ$1,0),FALSE),"")</f>
        <v/>
      </c>
      <c r="AI38" s="45">
        <f>_xlfn.IFNA(VLOOKUP($A38,'B-LogEmaxOverpEC50'!$A:$BQ,MATCH(AI$1,'B-LogEmaxOverpEC50'!$A$1:$BQ$1,0),FALSE),"")</f>
        <v>6.2739031453665852</v>
      </c>
      <c r="AJ38" s="45">
        <f>_xlfn.IFNA(VLOOKUP($A38,'B-LogEmaxOverpEC50'!$A:$BQ,MATCH(AJ$1,'B-LogEmaxOverpEC50'!$A$1:$BQ$1,0),FALSE),"")</f>
        <v>5.6524581514157441</v>
      </c>
      <c r="AK38" s="45">
        <f>_xlfn.IFNA(VLOOKUP($A38,'B-LogEmaxOverpEC50'!$A:$BQ,MATCH(AK$1,'B-LogEmaxOverpEC50'!$A$1:$BQ$1,0),FALSE),"")</f>
        <v>4.6718812015176967</v>
      </c>
      <c r="AL38" s="46">
        <f>_xlfn.IFNA(VLOOKUP($A38,'B-LogEmaxOverpEC50'!$A:$BQ,MATCH(AL$1,'B-LogEmaxOverpEC50'!$A$1:$BQ$1,0),FALSE),"")</f>
        <v>5.7693722100576252</v>
      </c>
      <c r="AM38" s="45" t="str">
        <f>_xlfn.IFNA(VLOOKUP($A38,'B-LogEmaxOverpEC50'!$A:$BQ,MATCH(AM$1,'B-LogEmaxOverpEC50'!$A$1:$BQ$1,0),FALSE),"")</f>
        <v/>
      </c>
      <c r="AN38" s="45">
        <f>_xlfn.IFNA(VLOOKUP($A38,'B-LogEmaxOverpEC50'!$A:$BQ,MATCH(AN$1,'B-LogEmaxOverpEC50'!$A$1:$BQ$1,0),FALSE),"")</f>
        <v>7.7819934188386961</v>
      </c>
      <c r="AO38" s="47" t="str">
        <f>_xlfn.IFNA(VLOOKUP($A38,'I-LogEmaxOverpEC50'!$A:$BQ,MATCH(AO$1,'I-LogEmaxOverpEC50'!$A$1:$BQ$1,0),FALSE),"")</f>
        <v/>
      </c>
      <c r="AP38" s="47">
        <f>_xlfn.IFNA(VLOOKUP($A38,'I-LogEmaxOverpEC50'!$A:$BQ,MATCH(AP$1,'I-LogEmaxOverpEC50'!$A$1:$BQ$1,0),FALSE),"")</f>
        <v>7.4945727918688183</v>
      </c>
      <c r="AQ38" s="47" t="str">
        <f>_xlfn.IFNA(VLOOKUP($A38,'I-LogEmaxOverpEC50'!$A:$BQ,MATCH(AQ$1,'I-LogEmaxOverpEC50'!$A$1:$BQ$1,0),FALSE),"")</f>
        <v/>
      </c>
      <c r="AR38" s="47">
        <f>_xlfn.IFNA(VLOOKUP($A38,'I-LogEmaxOverpEC50'!$A:$BQ,MATCH(AR$1,'I-LogEmaxOverpEC50'!$A$1:$BQ$1,0),FALSE),"")</f>
        <v>7.2393757293689447</v>
      </c>
      <c r="AS38" s="47" t="str">
        <f>_xlfn.IFNA(VLOOKUP($A38,'I-LogEmaxOverpEC50'!$A:$BQ,MATCH(AS$1,'I-LogEmaxOverpEC50'!$A$1:$BQ$1,0),FALSE),"")</f>
        <v/>
      </c>
      <c r="AT38" s="47" t="str">
        <f>_xlfn.IFNA(VLOOKUP($A38,'I-LogEmaxOverpEC50'!$A:$BQ,MATCH(AT$1,'I-LogEmaxOverpEC50'!$A$1:$BQ$1,0),FALSE),"")</f>
        <v/>
      </c>
      <c r="AU38" s="47">
        <f>_xlfn.IFNA(VLOOKUP($A38,'I-LogEmaxOverpEC50'!$A:$BQ,MATCH(AU$1,'I-LogEmaxOverpEC50'!$A$1:$BQ$1,0),FALSE),"")</f>
        <v>7.3571258636376493</v>
      </c>
      <c r="AV38" s="47">
        <f>_xlfn.IFNA(VLOOKUP($A38,'I-LogEmaxOverpEC50'!$A:$BQ,MATCH(AV$1,'I-LogEmaxOverpEC50'!$A$1:$BQ$1,0),FALSE),"")</f>
        <v>7.3571258636376493</v>
      </c>
      <c r="AW38" s="47">
        <f>_xlfn.IFNA(VLOOKUP($A38,'I-LogEmaxOverpEC50'!$A:$BQ,MATCH(AW$1,'I-LogEmaxOverpEC50'!$A$1:$BQ$1,0),FALSE),"")</f>
        <v>7.7169124941223748</v>
      </c>
      <c r="AX38" s="47">
        <f>_xlfn.IFNA(VLOOKUP($A38,'I-LogEmaxOverpEC50'!$A:$BQ,MATCH(AX$1,'I-LogEmaxOverpEC50'!$A$1:$BQ$1,0),FALSE),"")</f>
        <v>7.6750882253200787</v>
      </c>
      <c r="AY38" s="47" t="str">
        <f>_xlfn.IFNA(VLOOKUP($A38,'I-LogEmaxOverpEC50'!$A:$BQ,MATCH(AY$1,'I-LogEmaxOverpEC50'!$A$1:$BQ$1,0),FALSE),"")</f>
        <v/>
      </c>
      <c r="AZ38" s="47">
        <f>_xlfn.IFNA(VLOOKUP($A38,'I-LogEmaxOverpEC50'!$A:$BQ,MATCH(AZ$1,'I-LogEmaxOverpEC50'!$A$1:$BQ$1,0),FALSE),"")</f>
        <v>7.6552114479779689</v>
      </c>
      <c r="BA38" s="44" t="str">
        <f>_xlfn.IFNA(VLOOKUP($A38,'B-LogEmaxOverpEC50'!$A:$BQ,MATCH(BA$1,'B-LogEmaxOverpEC50'!$A$1:$BQ$1,0),FALSE),"")</f>
        <v/>
      </c>
      <c r="BB38" s="41">
        <f>_xlfn.IFNA(VLOOKUP($A38,'B-LogEmaxOverpEC50'!$A:$BQ,MATCH(BB$1,'B-LogEmaxOverpEC50'!$A$1:$BQ$1,0),FALSE),"")</f>
        <v>1</v>
      </c>
      <c r="BC38" s="41" t="str">
        <f>_xlfn.IFNA(VLOOKUP($A38,'B-LogEmaxOverpEC50'!$A:$BQ,MATCH(BC$1,'B-LogEmaxOverpEC50'!$A$1:$BQ$1,0),FALSE),"")</f>
        <v/>
      </c>
      <c r="BD38" s="41">
        <f>_xlfn.IFNA(VLOOKUP($A38,'B-LogEmaxOverpEC50'!$A:$BQ,MATCH(BD$1,'B-LogEmaxOverpEC50'!$A$1:$BQ$1,0),FALSE),"")</f>
        <v>0.99880544426895168</v>
      </c>
      <c r="BE38" s="41" t="str">
        <f>_xlfn.IFNA(VLOOKUP($A38,'B-LogEmaxOverpEC50'!$A:$BQ,MATCH(BE$1,'B-LogEmaxOverpEC50'!$A$1:$BQ$1,0),FALSE),"")</f>
        <v/>
      </c>
      <c r="BF38" s="41" t="str">
        <f>_xlfn.IFNA(VLOOKUP($A38,'B-LogEmaxOverpEC50'!$A:$BQ,MATCH(BF$1,'B-LogEmaxOverpEC50'!$A$1:$BQ$1,0),FALSE),"")</f>
        <v/>
      </c>
      <c r="BG38" s="41">
        <f>_xlfn.IFNA(VLOOKUP($A38,'B-LogEmaxOverpEC50'!$A:$BQ,MATCH(BG$1,'B-LogEmaxOverpEC50'!$A$1:$BQ$1,0),FALSE),"")</f>
        <v>0.43605955254836509</v>
      </c>
      <c r="BH38" s="41">
        <f>_xlfn.IFNA(VLOOKUP($A38,'B-LogEmaxOverpEC50'!$A:$BQ,MATCH(BH$1,'B-LogEmaxOverpEC50'!$A$1:$BQ$1,0),FALSE),"")</f>
        <v>0.2669064226326951</v>
      </c>
      <c r="BI38" s="41">
        <f>_xlfn.IFNA(VLOOKUP($A38,'B-LogEmaxOverpEC50'!$A:$BQ,MATCH(BI$1,'B-LogEmaxOverpEC50'!$A$1:$BQ$1,0),FALSE),"")</f>
        <v>0</v>
      </c>
      <c r="BJ38" s="41">
        <f>_xlfn.IFNA(VLOOKUP($A38,'B-LogEmaxOverpEC50'!$A:$BQ,MATCH(BJ$1,'B-LogEmaxOverpEC50'!$A$1:$BQ$1,0),FALSE),"")</f>
        <v>0.29872963972016392</v>
      </c>
      <c r="BK38" s="41" t="str">
        <f>_xlfn.IFNA(VLOOKUP($A38,'B-LogEmaxOverpEC50'!$A:$BQ,MATCH(BK$1,'B-LogEmaxOverpEC50'!$A$1:$BQ$1,0),FALSE),"")</f>
        <v/>
      </c>
      <c r="BL38" s="41">
        <f>_xlfn.IFNA(VLOOKUP($A38,'B-LogEmaxOverpEC50'!$A:$BQ,MATCH(BL$1,'B-LogEmaxOverpEC50'!$A$1:$BQ$1,0),FALSE),"")</f>
        <v>0.84655153886464007</v>
      </c>
      <c r="BM38" s="47" t="str">
        <f>_xlfn.IFNA(VLOOKUP($A38,'I-LogEmaxOverpEC50'!$A:$BQ,MATCH(BM$1,'I-LogEmaxOverpEC50'!$A$1:$BQ$1,0),FALSE),"")</f>
        <v/>
      </c>
      <c r="BN38" s="47">
        <f>_xlfn.IFNA(VLOOKUP($A38,'I-LogEmaxOverpEC50'!$A:$BQ,MATCH(BN$1,'I-LogEmaxOverpEC50'!$A$1:$BQ$1,0),FALSE),"")</f>
        <v>0.53440296399302634</v>
      </c>
      <c r="BO38" s="47" t="str">
        <f>_xlfn.IFNA(VLOOKUP($A38,'I-LogEmaxOverpEC50'!$A:$BQ,MATCH(BO$1,'I-LogEmaxOverpEC50'!$A$1:$BQ$1,0),FALSE),"")</f>
        <v/>
      </c>
      <c r="BP38" s="47">
        <f>_xlfn.IFNA(VLOOKUP($A38,'I-LogEmaxOverpEC50'!$A:$BQ,MATCH(BP$1,'I-LogEmaxOverpEC50'!$A$1:$BQ$1,0),FALSE),"")</f>
        <v>0</v>
      </c>
      <c r="BQ38" s="47" t="str">
        <f>_xlfn.IFNA(VLOOKUP($A38,'I-LogEmaxOverpEC50'!$A:$BQ,MATCH(BQ$1,'I-LogEmaxOverpEC50'!$A$1:$BQ$1,0),FALSE),"")</f>
        <v/>
      </c>
      <c r="BR38" s="47" t="str">
        <f>_xlfn.IFNA(VLOOKUP($A38,'I-LogEmaxOverpEC50'!$A:$BQ,MATCH(BR$1,'I-LogEmaxOverpEC50'!$A$1:$BQ$1,0),FALSE),"")</f>
        <v/>
      </c>
      <c r="BS38" s="47">
        <f>_xlfn.IFNA(VLOOKUP($A38,'I-LogEmaxOverpEC50'!$A:$BQ,MATCH(BS$1,'I-LogEmaxOverpEC50'!$A$1:$BQ$1,0),FALSE),"")</f>
        <v>0.24657815473014599</v>
      </c>
      <c r="BT38" s="47">
        <f>_xlfn.IFNA(VLOOKUP($A38,'I-LogEmaxOverpEC50'!$A:$BQ,MATCH(BT$1,'I-LogEmaxOverpEC50'!$A$1:$BQ$1,0),FALSE),"")</f>
        <v>0.24657815473014599</v>
      </c>
      <c r="BU38" s="47">
        <f>_xlfn.IFNA(VLOOKUP($A38,'I-LogEmaxOverpEC50'!$A:$BQ,MATCH(BU$1,'I-LogEmaxOverpEC50'!$A$1:$BQ$1,0),FALSE),"")</f>
        <v>1</v>
      </c>
      <c r="BV38" s="47">
        <f>_xlfn.IFNA(VLOOKUP($A38,'I-LogEmaxOverpEC50'!$A:$BQ,MATCH(BV$1,'I-LogEmaxOverpEC50'!$A$1:$BQ$1,0),FALSE),"")</f>
        <v>0.91241665168148578</v>
      </c>
      <c r="BW38" s="47" t="str">
        <f>_xlfn.IFNA(VLOOKUP($A38,'I-LogEmaxOverpEC50'!$A:$BQ,MATCH(BW$1,'I-LogEmaxOverpEC50'!$A$1:$BQ$1,0),FALSE),"")</f>
        <v/>
      </c>
      <c r="BX38" s="47">
        <f>_xlfn.IFNA(VLOOKUP($A38,'I-LogEmaxOverpEC50'!$A:$BQ,MATCH(BX$1,'I-LogEmaxOverpEC50'!$A$1:$BQ$1,0),FALSE),"")</f>
        <v>0.87079309762408685</v>
      </c>
      <c r="BY38" s="105" t="str">
        <f>_xlfn.IFNA(VLOOKUP($A38,'B-LogEmaxOverpEC50'!$A:$HP,MATCH(BY$1,'B-LogEmaxOverpEC50'!$A$1:$HP$1,0),FALSE),"")</f>
        <v/>
      </c>
      <c r="BZ38" s="47">
        <f>_xlfn.IFNA(VLOOKUP($A38,'B-LogEmaxOverpEC50'!$A:$HP,MATCH(BZ$1,'B-LogEmaxOverpEC50'!$A$1:$HP$1,0),FALSE),"")</f>
        <v>8.3457416512809246</v>
      </c>
      <c r="CA38" s="47">
        <f>_xlfn.IFNA(VLOOKUP($A38,'B-LogEmaxOverpEC50'!$A:$HP,MATCH(CA$1,'B-LogEmaxOverpEC50'!$A$1:$HP$1,0),FALSE),"")</f>
        <v>6.2739031453665852</v>
      </c>
      <c r="CB38" s="47">
        <f>_xlfn.IFNA(VLOOKUP($A38,'B-LogEmaxOverpEC50'!$A:$HP,MATCH(CB$1,'B-LogEmaxOverpEC50'!$A$1:$HP$1,0),FALSE),"")</f>
        <v>7.7819934188386961</v>
      </c>
      <c r="CC38" s="47" t="str">
        <f>_xlfn.IFNA(VLOOKUP($A38,'I-LogEmaxOverpEC50'!$A:$HP,MATCH(CC$1,'I-LogEmaxOverpEC50'!$A$1:$HP$1,0),FALSE),"")</f>
        <v/>
      </c>
      <c r="CD38" s="47">
        <f>_xlfn.IFNA(VLOOKUP($A38,'I-LogEmaxOverpEC50'!$A:$HP,MATCH(CD$1,'I-LogEmaxOverpEC50'!$A$1:$HP$1,0),FALSE),"")</f>
        <v>7.4945727918688183</v>
      </c>
      <c r="CE38" s="47">
        <f>_xlfn.IFNA(VLOOKUP($A38,'I-LogEmaxOverpEC50'!$A:$HP,MATCH(CE$1,'I-LogEmaxOverpEC50'!$A$1:$HP$1,0),FALSE),"")</f>
        <v>7.7169124941223748</v>
      </c>
      <c r="CF38" s="47">
        <f>_xlfn.IFNA(VLOOKUP($A38,'I-LogEmaxOverpEC50'!$A:$HP,MATCH(CF$1,'I-LogEmaxOverpEC50'!$A$1:$HP$1,0),FALSE),"")</f>
        <v>7.6552114479779689</v>
      </c>
      <c r="CG38" s="105" t="str">
        <f>_xlfn.IFNA(VLOOKUP($A38,'B-LogEmaxOverpEC50'!$A:$HP,MATCH(CG$1,'B-LogEmaxOverpEC50'!$A$1:$HP$1,0),FALSE),"")</f>
        <v/>
      </c>
      <c r="CH38" s="47">
        <f>_xlfn.IFNA(VLOOKUP($A38,'B-LogEmaxOverpEC50'!$A:$HP,MATCH(CH$1,'B-LogEmaxOverpEC50'!$A$1:$HP$1,0),FALSE),"")</f>
        <v>8.3435473357532572</v>
      </c>
      <c r="CI38" s="47">
        <f>_xlfn.IFNA(VLOOKUP($A38,'B-LogEmaxOverpEC50'!$A:$HP,MATCH(CI$1,'B-LogEmaxOverpEC50'!$A$1:$HP$1,0),FALSE),"")</f>
        <v>5.5919036770894124</v>
      </c>
      <c r="CJ38" s="47">
        <f>_xlfn.IFNA(VLOOKUP($A38,'B-LogEmaxOverpEC50'!$A:$HP,MATCH(CJ$1,'B-LogEmaxOverpEC50'!$A$1:$HP$1,0),FALSE),"")</f>
        <v>7.7819934188386961</v>
      </c>
      <c r="CK38" s="47" t="str">
        <f>_xlfn.IFNA(VLOOKUP($A38,'I-LogEmaxOverpEC50'!$A:$HP,MATCH(CK$1,'I-LogEmaxOverpEC50'!$A$1:$HP$1,0),FALSE),"")</f>
        <v/>
      </c>
      <c r="CL38" s="47">
        <f>_xlfn.IFNA(VLOOKUP($A38,'I-LogEmaxOverpEC50'!$A:$HP,MATCH(CL$1,'I-LogEmaxOverpEC50'!$A$1:$HP$1,0),FALSE),"")</f>
        <v>7.3669742606188819</v>
      </c>
      <c r="CM38" s="47">
        <f>_xlfn.IFNA(VLOOKUP($A38,'I-LogEmaxOverpEC50'!$A:$HP,MATCH(CM$1,'I-LogEmaxOverpEC50'!$A$1:$HP$1,0),FALSE),"")</f>
        <v>7.5265631116794376</v>
      </c>
      <c r="CN38" s="47">
        <f>_xlfn.IFNA(VLOOKUP($A38,'I-LogEmaxOverpEC50'!$A:$HP,MATCH(CN$1,'I-LogEmaxOverpEC50'!$A$1:$HP$1,0),FALSE),"")</f>
        <v>7.6552114479779689</v>
      </c>
      <c r="CO38" s="105" t="str">
        <f>_xlfn.IFNA(VLOOKUP($A38,'B-LogEmaxOverpEC50'!$A:$HP,MATCH(CO$1,'B-LogEmaxOverpEC50'!$A$1:$HP$1,0),FALSE),"")</f>
        <v/>
      </c>
      <c r="CP38" s="47">
        <f>_xlfn.IFNA(VLOOKUP($A38,'B-LogEmaxOverpEC50'!$A:$HP,MATCH(CP$1,'B-LogEmaxOverpEC50'!$A$1:$HP$1,0),FALSE),"")</f>
        <v>1</v>
      </c>
      <c r="CQ38" s="47">
        <f>_xlfn.IFNA(VLOOKUP($A38,'B-LogEmaxOverpEC50'!$A:$HP,MATCH(CQ$1,'B-LogEmaxOverpEC50'!$A$1:$HP$1,0),FALSE),"")</f>
        <v>0.43605955254836509</v>
      </c>
      <c r="CR38" s="47">
        <f>_xlfn.IFNA(VLOOKUP($A38,'B-LogEmaxOverpEC50'!$A:$HP,MATCH(CR$1,'B-LogEmaxOverpEC50'!$A$1:$HP$1,0),FALSE),"")</f>
        <v>0.84655153886464007</v>
      </c>
      <c r="CS38" s="47" t="str">
        <f>_xlfn.IFNA(VLOOKUP($A38,'I-LogEmaxOverpEC50'!$A:$HP,MATCH(CS$1,'I-LogEmaxOverpEC50'!$A$1:$HP$1,0),FALSE),"")</f>
        <v/>
      </c>
      <c r="CT38" s="47">
        <f>_xlfn.IFNA(VLOOKUP($A38,'I-LogEmaxOverpEC50'!$A:$HP,MATCH(CT$1,'I-LogEmaxOverpEC50'!$A$1:$HP$1,0),FALSE),"")</f>
        <v>0.53440296399302634</v>
      </c>
      <c r="CU38" s="47">
        <f>_xlfn.IFNA(VLOOKUP($A38,'I-LogEmaxOverpEC50'!$A:$HP,MATCH(CU$1,'I-LogEmaxOverpEC50'!$A$1:$HP$1,0),FALSE),"")</f>
        <v>1</v>
      </c>
      <c r="CV38" s="47">
        <f>_xlfn.IFNA(VLOOKUP($A38,'I-LogEmaxOverpEC50'!$A:$HP,MATCH(CV$1,'I-LogEmaxOverpEC50'!$A$1:$HP$1,0),FALSE),"")</f>
        <v>0.87079309762408685</v>
      </c>
      <c r="CW38" s="105" t="str">
        <f>_xlfn.IFNA(VLOOKUP($A38,'B-LogEmaxOverpEC50'!$A:$HP,MATCH(CW$1,'B-LogEmaxOverpEC50'!$A$1:$HP$1,0),FALSE),"")</f>
        <v/>
      </c>
      <c r="CX38" s="47">
        <f>_xlfn.IFNA(VLOOKUP($A38,'B-LogEmaxOverpEC50'!$A:$HP,MATCH(CX$1,'B-LogEmaxOverpEC50'!$A$1:$HP$1,0),FALSE),"")</f>
        <v>0.9994027221344759</v>
      </c>
      <c r="CY38" s="47">
        <f>_xlfn.IFNA(VLOOKUP($A38,'B-LogEmaxOverpEC50'!$A:$HP,MATCH(CY$1,'B-LogEmaxOverpEC50'!$A$1:$HP$1,0),FALSE),"")</f>
        <v>0.25042390372530604</v>
      </c>
      <c r="CZ38" s="47">
        <f>_xlfn.IFNA(VLOOKUP($A38,'B-LogEmaxOverpEC50'!$A:$HP,MATCH(CZ$1,'B-LogEmaxOverpEC50'!$A$1:$HP$1,0),FALSE),"")</f>
        <v>0.84655153886464007</v>
      </c>
      <c r="DA38" s="47" t="str">
        <f>_xlfn.IFNA(VLOOKUP($A38,'I-LogEmaxOverpEC50'!$A:$HP,MATCH(DA$1,'I-LogEmaxOverpEC50'!$A$1:$HP$1,0),FALSE),"")</f>
        <v/>
      </c>
      <c r="DB38" s="47">
        <f>_xlfn.IFNA(VLOOKUP($A38,'I-LogEmaxOverpEC50'!$A:$HP,MATCH(DB$1,'I-LogEmaxOverpEC50'!$A$1:$HP$1,0),FALSE),"")</f>
        <v>0.26720148199651317</v>
      </c>
      <c r="DC38" s="47">
        <f>_xlfn.IFNA(VLOOKUP($A38,'I-LogEmaxOverpEC50'!$A:$HP,MATCH(DC$1,'I-LogEmaxOverpEC50'!$A$1:$HP$1,0),FALSE),"")</f>
        <v>0.6013932402854445</v>
      </c>
      <c r="DD38" s="47">
        <f>_xlfn.IFNA(VLOOKUP($A38,'I-LogEmaxOverpEC50'!$A:$HP,MATCH(DD$1,'I-LogEmaxOverpEC50'!$A$1:$HP$1,0),FALSE),"")</f>
        <v>0.87079309762408685</v>
      </c>
      <c r="DE38" s="37"/>
      <c r="DF38" s="37"/>
      <c r="DG38" s="37"/>
      <c r="DH38" s="37"/>
      <c r="DI38" s="37"/>
      <c r="DJ38" s="37"/>
      <c r="DK38" s="37"/>
      <c r="DL38" s="37"/>
      <c r="DM38" s="37"/>
    </row>
    <row r="39" spans="1:117" s="49" customFormat="1" x14ac:dyDescent="0.2">
      <c r="A39" s="29" t="s">
        <v>174</v>
      </c>
      <c r="B39" s="333" t="str">
        <f>VLOOKUP($A39,BI!$A:$Q,MATCH(B$1,BI!$A$1:$Q$1,0),FALSE)</f>
        <v/>
      </c>
      <c r="C39" s="373" t="str">
        <f>VLOOKUP($A39,BI!$A:$Q,MATCH(C$1,BI!$A$1:$Q$1,0),FALSE)</f>
        <v/>
      </c>
      <c r="D39" s="373" t="str">
        <f>VLOOKUP($A39,BI!$A:$Q,MATCH(D$1,BI!$A$1:$Q$1,0),FALSE)</f>
        <v/>
      </c>
      <c r="E39" s="373">
        <f>VLOOKUP($A39,BI!$A:$Q,MATCH(E$1,BI!$A$1:$Q$1,0),FALSE)</f>
        <v>1</v>
      </c>
      <c r="F39" s="373">
        <f>VLOOKUP($A39,BI!$A:$Q,MATCH(F$1,BI!$A$1:$Q$1,0),FALSE)</f>
        <v>1</v>
      </c>
      <c r="G39" s="373">
        <f>VLOOKUP($A39,BI!$A:$Q,MATCH(G$1,BI!$A$1:$Q$1,0),FALSE)</f>
        <v>1</v>
      </c>
      <c r="H39" s="373">
        <f>VLOOKUP($A39,BI!$A:$Q,MATCH(H$1,BI!$A$1:$Q$1,0),FALSE)</f>
        <v>1</v>
      </c>
      <c r="I39" s="373">
        <f>VLOOKUP($A39,BI!$A:$Q,MATCH(I$1,BI!$A$1:$Q$1,0),FALSE)</f>
        <v>1</v>
      </c>
      <c r="J39" s="373">
        <f>VLOOKUP($A39,BI!$A:$Q,MATCH(J$1,BI!$A$1:$Q$1,0),FALSE)</f>
        <v>1</v>
      </c>
      <c r="K39" s="373">
        <f>VLOOKUP($A39,BI!$A:$Q,MATCH(K$1,BI!$A$1:$Q$1,0),FALSE)</f>
        <v>1</v>
      </c>
      <c r="L39" s="373">
        <f>VLOOKUP($A39,BI!$A:$Q,MATCH(L$1,BI!$A$1:$Q$1,0),FALSE)</f>
        <v>1</v>
      </c>
      <c r="M39" s="373">
        <f>VLOOKUP($A39,BI!$A:$Q,MATCH(M$1,BI!$A$1:$Q$1,0),FALSE)</f>
        <v>1</v>
      </c>
      <c r="N39" s="49">
        <f t="shared" si="1"/>
        <v>9</v>
      </c>
      <c r="O39" s="49" t="str">
        <f>VLOOKUP($A39,BI!$A:$Q,MATCH(O$1,BI!$A$1:$Q$1,0),FALSE)</f>
        <v/>
      </c>
      <c r="P39" s="37">
        <f>VLOOKUP($A39,BI!$A:$Q,MATCH(P$1,BI!$A$1:$Q$1,0),FALSE)</f>
        <v>1</v>
      </c>
      <c r="Q39" s="37">
        <f>VLOOKUP($A39,BI!$A:$Q,MATCH(Q$1,BI!$A$1:$Q$1,0),FALSE)</f>
        <v>1</v>
      </c>
      <c r="R39" s="37">
        <f>VLOOKUP($A39,BI!$A:$Q,MATCH(R$1,BI!$A$1:$Q$1,0),FALSE)</f>
        <v>1</v>
      </c>
      <c r="S39" s="37">
        <f t="shared" si="0"/>
        <v>3</v>
      </c>
      <c r="T39" s="61" cm="1">
        <f t="array" ref="T39">IFERROR(IF(N39&gt;2,RSQ(IF($B39:$M39&lt;&gt;"",AC39:AN39,""),IF($B39:$M39&lt;&gt;"",AO39:AZ39,"")),""),"")</f>
        <v>0.46368578647453279</v>
      </c>
      <c r="U39" s="66" cm="1">
        <f t="array" ref="U39">IFERROR(IF($N39&gt;2,RSQ(IF($B39:$M39&lt;&gt;"",BA39:BL39,""),IF($B39:$M39&lt;&gt;"",BM39:BX39,"")),""),"")</f>
        <v>0.4636857864745329</v>
      </c>
      <c r="V39" s="61" cm="1">
        <f t="array" ref="V39">IFERROR(IF(AND($S39&gt;2,$N39&gt;2),RSQ(IF($B39:$M39&lt;&gt;"",AC39:AN39,""),IF($B39:$M39&lt;&gt;"",AO39:AZ39,"")),""),"")</f>
        <v>0.46368578647453279</v>
      </c>
      <c r="W39" s="61" cm="1">
        <f t="array" ref="W39">IFERROR(IF(COUNT(C39:G39)&gt;2,RSQ(IF($C39:$G39&lt;&gt;"",AD39:AH39,""),IF($C39:$G39&lt;&gt;"",AP39:AT39,"")),""),"")</f>
        <v>0.98928066167133255</v>
      </c>
      <c r="X39" s="61" cm="1">
        <f t="array" ref="X39">IFERROR(IF(COUNT(H39:K39)&gt;2,RSQ(IF($H39:$K39&lt;&gt;"",AI39:AL39,""),IF($H39:$K39&lt;&gt;"",AU39:AX39,"")),""),"")</f>
        <v>0.10659872621902647</v>
      </c>
      <c r="Y39" s="61" cm="1">
        <f t="array" ref="Y39">IFERROR(IF($S39&gt;2,RSQ(IF($O39:$R39&lt;&gt;"",BY39:CB39,""),IF($O39:$R39&lt;&gt;"",CC39:CF39,"")),""),"")</f>
        <v>0.8497272989018626</v>
      </c>
      <c r="Z39" s="51" cm="1">
        <f t="array" ref="Z39">IFERROR(IF($S39&gt;2,RSQ(IF($O39:$R39&lt;&gt;"",CG39:CJ39,""),IF($O39:$R39&lt;&gt;"",CK39:CN39,"")),""),"")</f>
        <v>0.71458318725907533</v>
      </c>
      <c r="AA39" s="51" cm="1">
        <f t="array" ref="AA39">IFERROR(IF($S39&gt;2,RSQ(IF($O39:$R39&lt;&gt;"",CO39:CR39,""),IF($O39:$R39&lt;&gt;"",CS39:CV39,"")),""),"")</f>
        <v>0.84972729890186272</v>
      </c>
      <c r="AB39" s="186" cm="1">
        <f t="array" ref="AB39">IFERROR(IF($S39&gt;2,RSQ(IF($O39:$R39&lt;&gt;"",CW39:CZ39,""),IF($O39:$R39&lt;&gt;"",DA39:DD39,"")),""),"")</f>
        <v>0.71458318725907544</v>
      </c>
      <c r="AC39" s="44" t="str">
        <f>_xlfn.IFNA(VLOOKUP($A39,'B-LogEmaxOverpEC50'!$A:$BQ,MATCH(AC$1,'B-LogEmaxOverpEC50'!$A$1:$BQ$1,0),FALSE),"")</f>
        <v/>
      </c>
      <c r="AD39" s="46" t="str">
        <f>_xlfn.IFNA(VLOOKUP($A39,'B-LogEmaxOverpEC50'!$A:$BQ,MATCH(AD$1,'B-LogEmaxOverpEC50'!$A$1:$BQ$1,0),FALSE),"")</f>
        <v/>
      </c>
      <c r="AE39" s="46" t="str">
        <f>_xlfn.IFNA(VLOOKUP($A39,'B-LogEmaxOverpEC50'!$A:$BQ,MATCH(AE$1,'B-LogEmaxOverpEC50'!$A$1:$BQ$1,0),FALSE),"")</f>
        <v/>
      </c>
      <c r="AF39" s="46">
        <f>_xlfn.IFNA(VLOOKUP($A39,'B-LogEmaxOverpEC50'!$A:$BQ,MATCH(AF$1,'B-LogEmaxOverpEC50'!$A$1:$BQ$1,0),FALSE),"")</f>
        <v>6.2779553282417941</v>
      </c>
      <c r="AG39" s="46">
        <f>_xlfn.IFNA(VLOOKUP($A39,'B-LogEmaxOverpEC50'!$A:$BQ,MATCH(AG$1,'B-LogEmaxOverpEC50'!$A$1:$BQ$1,0),FALSE),"")</f>
        <v>6.3614746685636412</v>
      </c>
      <c r="AH39" s="46">
        <f>_xlfn.IFNA(VLOOKUP($A39,'B-LogEmaxOverpEC50'!$A:$BQ,MATCH(AH$1,'B-LogEmaxOverpEC50'!$A$1:$BQ$1,0),FALSE),"")</f>
        <v>7.0145688315478774</v>
      </c>
      <c r="AI39" s="45">
        <f>_xlfn.IFNA(VLOOKUP($A39,'B-LogEmaxOverpEC50'!$A:$BQ,MATCH(AI$1,'B-LogEmaxOverpEC50'!$A$1:$BQ$1,0),FALSE),"")</f>
        <v>8.3797572351405769</v>
      </c>
      <c r="AJ39" s="45">
        <f>_xlfn.IFNA(VLOOKUP($A39,'B-LogEmaxOverpEC50'!$A:$BQ,MATCH(AJ$1,'B-LogEmaxOverpEC50'!$A$1:$BQ$1,0),FALSE),"")</f>
        <v>8.4134195314336981</v>
      </c>
      <c r="AK39" s="45">
        <f>_xlfn.IFNA(VLOOKUP($A39,'B-LogEmaxOverpEC50'!$A:$BQ,MATCH(AK$1,'B-LogEmaxOverpEC50'!$A$1:$BQ$1,0),FALSE),"")</f>
        <v>7.969833018319961</v>
      </c>
      <c r="AL39" s="46">
        <f>_xlfn.IFNA(VLOOKUP($A39,'B-LogEmaxOverpEC50'!$A:$BQ,MATCH(AL$1,'B-LogEmaxOverpEC50'!$A$1:$BQ$1,0),FALSE),"")</f>
        <v>8.489317017545952</v>
      </c>
      <c r="AM39" s="45">
        <f>_xlfn.IFNA(VLOOKUP($A39,'B-LogEmaxOverpEC50'!$A:$BQ,MATCH(AM$1,'B-LogEmaxOverpEC50'!$A$1:$BQ$1,0),FALSE),"")</f>
        <v>8.3092557168824293</v>
      </c>
      <c r="AN39" s="45">
        <f>_xlfn.IFNA(VLOOKUP($A39,'B-LogEmaxOverpEC50'!$A:$BQ,MATCH(AN$1,'B-LogEmaxOverpEC50'!$A$1:$BQ$1,0),FALSE),"")</f>
        <v>8.1912347517351378</v>
      </c>
      <c r="AO39" s="47" t="str">
        <f>_xlfn.IFNA(VLOOKUP($A39,'I-LogEmaxOverpEC50'!$A:$BQ,MATCH(AO$1,'I-LogEmaxOverpEC50'!$A$1:$BQ$1,0),FALSE),"")</f>
        <v/>
      </c>
      <c r="AP39" s="47" t="str">
        <f>_xlfn.IFNA(VLOOKUP($A39,'I-LogEmaxOverpEC50'!$A:$BQ,MATCH(AP$1,'I-LogEmaxOverpEC50'!$A$1:$BQ$1,0),FALSE),"")</f>
        <v/>
      </c>
      <c r="AQ39" s="47" t="str">
        <f>_xlfn.IFNA(VLOOKUP($A39,'I-LogEmaxOverpEC50'!$A:$BQ,MATCH(AQ$1,'I-LogEmaxOverpEC50'!$A$1:$BQ$1,0),FALSE),"")</f>
        <v/>
      </c>
      <c r="AR39" s="47">
        <f>_xlfn.IFNA(VLOOKUP($A39,'I-LogEmaxOverpEC50'!$A:$BQ,MATCH(AR$1,'I-LogEmaxOverpEC50'!$A$1:$BQ$1,0),FALSE),"")</f>
        <v>6.8698406965940437</v>
      </c>
      <c r="AS39" s="47">
        <f>_xlfn.IFNA(VLOOKUP($A39,'I-LogEmaxOverpEC50'!$A:$BQ,MATCH(AS$1,'I-LogEmaxOverpEC50'!$A$1:$BQ$1,0),FALSE),"")</f>
        <v>6.8698406965940437</v>
      </c>
      <c r="AT39" s="47">
        <f>_xlfn.IFNA(VLOOKUP($A39,'I-LogEmaxOverpEC50'!$A:$BQ,MATCH(AT$1,'I-LogEmaxOverpEC50'!$A$1:$BQ$1,0),FALSE),"")</f>
        <v>6.7366793561702938</v>
      </c>
      <c r="AU39" s="47">
        <f>_xlfn.IFNA(VLOOKUP($A39,'I-LogEmaxOverpEC50'!$A:$BQ,MATCH(AU$1,'I-LogEmaxOverpEC50'!$A$1:$BQ$1,0),FALSE),"")</f>
        <v>8.8946244969597572</v>
      </c>
      <c r="AV39" s="47">
        <f>_xlfn.IFNA(VLOOKUP($A39,'I-LogEmaxOverpEC50'!$A:$BQ,MATCH(AV$1,'I-LogEmaxOverpEC50'!$A$1:$BQ$1,0),FALSE),"")</f>
        <v>8.8946244969597572</v>
      </c>
      <c r="AW39" s="47">
        <f>_xlfn.IFNA(VLOOKUP($A39,'I-LogEmaxOverpEC50'!$A:$BQ,MATCH(AW$1,'I-LogEmaxOverpEC50'!$A$1:$BQ$1,0),FALSE),"")</f>
        <v>8.6032596949822988</v>
      </c>
      <c r="AX39" s="47">
        <f>_xlfn.IFNA(VLOOKUP($A39,'I-LogEmaxOverpEC50'!$A:$BQ,MATCH(AX$1,'I-LogEmaxOverpEC50'!$A$1:$BQ$1,0),FALSE),"")</f>
        <v>7.4095616528612336</v>
      </c>
      <c r="AY39" s="47">
        <f>_xlfn.IFNA(VLOOKUP($A39,'I-LogEmaxOverpEC50'!$A:$BQ,MATCH(AY$1,'I-LogEmaxOverpEC50'!$A$1:$BQ$1,0),FALSE),"")</f>
        <v>7.1688176438872127</v>
      </c>
      <c r="AZ39" s="47">
        <f>_xlfn.IFNA(VLOOKUP($A39,'I-LogEmaxOverpEC50'!$A:$BQ,MATCH(AZ$1,'I-LogEmaxOverpEC50'!$A$1:$BQ$1,0),FALSE),"")</f>
        <v>7.9056903437785611</v>
      </c>
      <c r="BA39" s="44" t="str">
        <f>_xlfn.IFNA(VLOOKUP($A39,'B-LogEmaxOverpEC50'!$A:$BQ,MATCH(BA$1,'B-LogEmaxOverpEC50'!$A$1:$BQ$1,0),FALSE),"")</f>
        <v/>
      </c>
      <c r="BB39" s="41" t="str">
        <f>_xlfn.IFNA(VLOOKUP($A39,'B-LogEmaxOverpEC50'!$A:$BQ,MATCH(BB$1,'B-LogEmaxOverpEC50'!$A$1:$BQ$1,0),FALSE),"")</f>
        <v/>
      </c>
      <c r="BC39" s="41" t="str">
        <f>_xlfn.IFNA(VLOOKUP($A39,'B-LogEmaxOverpEC50'!$A:$BQ,MATCH(BC$1,'B-LogEmaxOverpEC50'!$A$1:$BQ$1,0),FALSE),"")</f>
        <v/>
      </c>
      <c r="BD39" s="41">
        <f>_xlfn.IFNA(VLOOKUP($A39,'B-LogEmaxOverpEC50'!$A:$BQ,MATCH(BD$1,'B-LogEmaxOverpEC50'!$A$1:$BQ$1,0),FALSE),"")</f>
        <v>0</v>
      </c>
      <c r="BE39" s="41">
        <f>_xlfn.IFNA(VLOOKUP($A39,'B-LogEmaxOverpEC50'!$A:$BQ,MATCH(BE$1,'B-LogEmaxOverpEC50'!$A$1:$BQ$1,0),FALSE),"")</f>
        <v>3.776828581493958E-2</v>
      </c>
      <c r="BF39" s="41">
        <f>_xlfn.IFNA(VLOOKUP($A39,'B-LogEmaxOverpEC50'!$A:$BQ,MATCH(BF$1,'B-LogEmaxOverpEC50'!$A$1:$BQ$1,0),FALSE),"")</f>
        <v>0.33310403579338077</v>
      </c>
      <c r="BG39" s="41">
        <f>_xlfn.IFNA(VLOOKUP($A39,'B-LogEmaxOverpEC50'!$A:$BQ,MATCH(BG$1,'B-LogEmaxOverpEC50'!$A$1:$BQ$1,0),FALSE),"")</f>
        <v>0.95045596433397106</v>
      </c>
      <c r="BH39" s="41">
        <f>_xlfn.IFNA(VLOOKUP($A39,'B-LogEmaxOverpEC50'!$A:$BQ,MATCH(BH$1,'B-LogEmaxOverpEC50'!$A$1:$BQ$1,0),FALSE),"")</f>
        <v>0.96567839332690242</v>
      </c>
      <c r="BI39" s="41">
        <f>_xlfn.IFNA(VLOOKUP($A39,'B-LogEmaxOverpEC50'!$A:$BQ,MATCH(BI$1,'B-LogEmaxOverpEC50'!$A$1:$BQ$1,0),FALSE),"")</f>
        <v>0.76508411005824406</v>
      </c>
      <c r="BJ39" s="41">
        <f>_xlfn.IFNA(VLOOKUP($A39,'B-LogEmaxOverpEC50'!$A:$BQ,MATCH(BJ$1,'B-LogEmaxOverpEC50'!$A$1:$BQ$1,0),FALSE),"")</f>
        <v>1</v>
      </c>
      <c r="BK39" s="41">
        <f>_xlfn.IFNA(VLOOKUP($A39,'B-LogEmaxOverpEC50'!$A:$BQ,MATCH(BK$1,'B-LogEmaxOverpEC50'!$A$1:$BQ$1,0),FALSE),"")</f>
        <v>0.91857446860256398</v>
      </c>
      <c r="BL39" s="41">
        <f>_xlfn.IFNA(VLOOKUP($A39,'B-LogEmaxOverpEC50'!$A:$BQ,MATCH(BL$1,'B-LogEmaxOverpEC50'!$A$1:$BQ$1,0),FALSE),"")</f>
        <v>0.8652042009895673</v>
      </c>
      <c r="BM39" s="47" t="str">
        <f>_xlfn.IFNA(VLOOKUP($A39,'I-LogEmaxOverpEC50'!$A:$BQ,MATCH(BM$1,'I-LogEmaxOverpEC50'!$A$1:$BQ$1,0),FALSE),"")</f>
        <v/>
      </c>
      <c r="BN39" s="47" t="str">
        <f>_xlfn.IFNA(VLOOKUP($A39,'I-LogEmaxOverpEC50'!$A:$BQ,MATCH(BN$1,'I-LogEmaxOverpEC50'!$A$1:$BQ$1,0),FALSE),"")</f>
        <v/>
      </c>
      <c r="BO39" s="47" t="str">
        <f>_xlfn.IFNA(VLOOKUP($A39,'I-LogEmaxOverpEC50'!$A:$BQ,MATCH(BO$1,'I-LogEmaxOverpEC50'!$A$1:$BQ$1,0),FALSE),"")</f>
        <v/>
      </c>
      <c r="BP39" s="47">
        <f>_xlfn.IFNA(VLOOKUP($A39,'I-LogEmaxOverpEC50'!$A:$BQ,MATCH(BP$1,'I-LogEmaxOverpEC50'!$A$1:$BQ$1,0),FALSE),"")</f>
        <v>6.1707472496281418E-2</v>
      </c>
      <c r="BQ39" s="47">
        <f>_xlfn.IFNA(VLOOKUP($A39,'I-LogEmaxOverpEC50'!$A:$BQ,MATCH(BQ$1,'I-LogEmaxOverpEC50'!$A$1:$BQ$1,0),FALSE),"")</f>
        <v>6.1707472496281418E-2</v>
      </c>
      <c r="BR39" s="47">
        <f>_xlfn.IFNA(VLOOKUP($A39,'I-LogEmaxOverpEC50'!$A:$BQ,MATCH(BR$1,'I-LogEmaxOverpEC50'!$A$1:$BQ$1,0),FALSE),"")</f>
        <v>0</v>
      </c>
      <c r="BS39" s="47">
        <f>_xlfn.IFNA(VLOOKUP($A39,'I-LogEmaxOverpEC50'!$A:$BQ,MATCH(BS$1,'I-LogEmaxOverpEC50'!$A$1:$BQ$1,0),FALSE),"")</f>
        <v>1</v>
      </c>
      <c r="BT39" s="47">
        <f>_xlfn.IFNA(VLOOKUP($A39,'I-LogEmaxOverpEC50'!$A:$BQ,MATCH(BT$1,'I-LogEmaxOverpEC50'!$A$1:$BQ$1,0),FALSE),"")</f>
        <v>1</v>
      </c>
      <c r="BU39" s="47">
        <f>_xlfn.IFNA(VLOOKUP($A39,'I-LogEmaxOverpEC50'!$A:$BQ,MATCH(BU$1,'I-LogEmaxOverpEC50'!$A$1:$BQ$1,0),FALSE),"")</f>
        <v>0.86498044066548174</v>
      </c>
      <c r="BV39" s="47">
        <f>_xlfn.IFNA(VLOOKUP($A39,'I-LogEmaxOverpEC50'!$A:$BQ,MATCH(BV$1,'I-LogEmaxOverpEC50'!$A$1:$BQ$1,0),FALSE),"")</f>
        <v>0.31181621996413322</v>
      </c>
      <c r="BW39" s="47">
        <f>_xlfn.IFNA(VLOOKUP($A39,'I-LogEmaxOverpEC50'!$A:$BQ,MATCH(BW$1,'I-LogEmaxOverpEC50'!$A$1:$BQ$1,0),FALSE),"")</f>
        <v>0.2002545289723284</v>
      </c>
      <c r="BX39" s="47">
        <f>_xlfn.IFNA(VLOOKUP($A39,'I-LogEmaxOverpEC50'!$A:$BQ,MATCH(BX$1,'I-LogEmaxOverpEC50'!$A$1:$BQ$1,0),FALSE),"")</f>
        <v>0.54172414558258686</v>
      </c>
      <c r="BY39" s="105" t="str">
        <f>_xlfn.IFNA(VLOOKUP($A39,'B-LogEmaxOverpEC50'!$A:$HP,MATCH(BY$1,'B-LogEmaxOverpEC50'!$A$1:$HP$1,0),FALSE),"")</f>
        <v/>
      </c>
      <c r="BZ39" s="47">
        <f>_xlfn.IFNA(VLOOKUP($A39,'B-LogEmaxOverpEC50'!$A:$HP,MATCH(BZ$1,'B-LogEmaxOverpEC50'!$A$1:$HP$1,0),FALSE),"")</f>
        <v>7.0145688315478774</v>
      </c>
      <c r="CA39" s="47">
        <f>_xlfn.IFNA(VLOOKUP($A39,'B-LogEmaxOverpEC50'!$A:$HP,MATCH(CA$1,'B-LogEmaxOverpEC50'!$A$1:$HP$1,0),FALSE),"")</f>
        <v>8.489317017545952</v>
      </c>
      <c r="CB39" s="47">
        <f>_xlfn.IFNA(VLOOKUP($A39,'B-LogEmaxOverpEC50'!$A:$HP,MATCH(CB$1,'B-LogEmaxOverpEC50'!$A$1:$HP$1,0),FALSE),"")</f>
        <v>8.3092557168824293</v>
      </c>
      <c r="CC39" s="47" t="str">
        <f>_xlfn.IFNA(VLOOKUP($A39,'I-LogEmaxOverpEC50'!$A:$HP,MATCH(CC$1,'I-LogEmaxOverpEC50'!$A$1:$HP$1,0),FALSE),"")</f>
        <v/>
      </c>
      <c r="CD39" s="47">
        <f>_xlfn.IFNA(VLOOKUP($A39,'I-LogEmaxOverpEC50'!$A:$HP,MATCH(CD$1,'I-LogEmaxOverpEC50'!$A$1:$HP$1,0),FALSE),"")</f>
        <v>6.8698406965940437</v>
      </c>
      <c r="CE39" s="47">
        <f>_xlfn.IFNA(VLOOKUP($A39,'I-LogEmaxOverpEC50'!$A:$HP,MATCH(CE$1,'I-LogEmaxOverpEC50'!$A$1:$HP$1,0),FALSE),"")</f>
        <v>8.8946244969597572</v>
      </c>
      <c r="CF39" s="47">
        <f>_xlfn.IFNA(VLOOKUP($A39,'I-LogEmaxOverpEC50'!$A:$HP,MATCH(CF$1,'I-LogEmaxOverpEC50'!$A$1:$HP$1,0),FALSE),"")</f>
        <v>7.9056903437785611</v>
      </c>
      <c r="CG39" s="105" t="str">
        <f>_xlfn.IFNA(VLOOKUP($A39,'B-LogEmaxOverpEC50'!$A:$HP,MATCH(CG$1,'B-LogEmaxOverpEC50'!$A$1:$HP$1,0),FALSE),"")</f>
        <v/>
      </c>
      <c r="CH39" s="47">
        <f>_xlfn.IFNA(VLOOKUP($A39,'B-LogEmaxOverpEC50'!$A:$HP,MATCH(CH$1,'B-LogEmaxOverpEC50'!$A$1:$HP$1,0),FALSE),"")</f>
        <v>6.5513329427844376</v>
      </c>
      <c r="CI39" s="47">
        <f>_xlfn.IFNA(VLOOKUP($A39,'B-LogEmaxOverpEC50'!$A:$HP,MATCH(CI$1,'B-LogEmaxOverpEC50'!$A$1:$HP$1,0),FALSE),"")</f>
        <v>8.3130817006100468</v>
      </c>
      <c r="CJ39" s="47">
        <f>_xlfn.IFNA(VLOOKUP($A39,'B-LogEmaxOverpEC50'!$A:$HP,MATCH(CJ$1,'B-LogEmaxOverpEC50'!$A$1:$HP$1,0),FALSE),"")</f>
        <v>8.2502452343087835</v>
      </c>
      <c r="CK39" s="47" t="str">
        <f>_xlfn.IFNA(VLOOKUP($A39,'I-LogEmaxOverpEC50'!$A:$HP,MATCH(CK$1,'I-LogEmaxOverpEC50'!$A$1:$HP$1,0),FALSE),"")</f>
        <v/>
      </c>
      <c r="CL39" s="47">
        <f>_xlfn.IFNA(VLOOKUP($A39,'I-LogEmaxOverpEC50'!$A:$HP,MATCH(CL$1,'I-LogEmaxOverpEC50'!$A$1:$HP$1,0),FALSE),"")</f>
        <v>6.8254535831194607</v>
      </c>
      <c r="CM39" s="47">
        <f>_xlfn.IFNA(VLOOKUP($A39,'I-LogEmaxOverpEC50'!$A:$HP,MATCH(CM$1,'I-LogEmaxOverpEC50'!$A$1:$HP$1,0),FALSE),"")</f>
        <v>8.4505175854407621</v>
      </c>
      <c r="CN39" s="47">
        <f>_xlfn.IFNA(VLOOKUP($A39,'I-LogEmaxOverpEC50'!$A:$HP,MATCH(CN$1,'I-LogEmaxOverpEC50'!$A$1:$HP$1,0),FALSE),"")</f>
        <v>7.5372539938328869</v>
      </c>
      <c r="CO39" s="105" t="str">
        <f>_xlfn.IFNA(VLOOKUP($A39,'B-LogEmaxOverpEC50'!$A:$HP,MATCH(CO$1,'B-LogEmaxOverpEC50'!$A$1:$HP$1,0),FALSE),"")</f>
        <v/>
      </c>
      <c r="CP39" s="47">
        <f>_xlfn.IFNA(VLOOKUP($A39,'B-LogEmaxOverpEC50'!$A:$HP,MATCH(CP$1,'B-LogEmaxOverpEC50'!$A$1:$HP$1,0),FALSE),"")</f>
        <v>0.33310403579338077</v>
      </c>
      <c r="CQ39" s="47">
        <f>_xlfn.IFNA(VLOOKUP($A39,'B-LogEmaxOverpEC50'!$A:$HP,MATCH(CQ$1,'B-LogEmaxOverpEC50'!$A$1:$HP$1,0),FALSE),"")</f>
        <v>1</v>
      </c>
      <c r="CR39" s="47">
        <f>_xlfn.IFNA(VLOOKUP($A39,'B-LogEmaxOverpEC50'!$A:$HP,MATCH(CR$1,'B-LogEmaxOverpEC50'!$A$1:$HP$1,0),FALSE),"")</f>
        <v>0.91857446860256398</v>
      </c>
      <c r="CS39" s="47" t="str">
        <f>_xlfn.IFNA(VLOOKUP($A39,'I-LogEmaxOverpEC50'!$A:$HP,MATCH(CS$1,'I-LogEmaxOverpEC50'!$A$1:$HP$1,0),FALSE),"")</f>
        <v/>
      </c>
      <c r="CT39" s="47">
        <f>_xlfn.IFNA(VLOOKUP($A39,'I-LogEmaxOverpEC50'!$A:$HP,MATCH(CT$1,'I-LogEmaxOverpEC50'!$A$1:$HP$1,0),FALSE),"")</f>
        <v>6.1707472496281418E-2</v>
      </c>
      <c r="CU39" s="47">
        <f>_xlfn.IFNA(VLOOKUP($A39,'I-LogEmaxOverpEC50'!$A:$HP,MATCH(CU$1,'I-LogEmaxOverpEC50'!$A$1:$HP$1,0),FALSE),"")</f>
        <v>1</v>
      </c>
      <c r="CV39" s="47">
        <f>_xlfn.IFNA(VLOOKUP($A39,'I-LogEmaxOverpEC50'!$A:$HP,MATCH(CV$1,'I-LogEmaxOverpEC50'!$A$1:$HP$1,0),FALSE),"")</f>
        <v>0.54172414558258686</v>
      </c>
      <c r="CW39" s="105" t="str">
        <f>_xlfn.IFNA(VLOOKUP($A39,'B-LogEmaxOverpEC50'!$A:$HP,MATCH(CW$1,'B-LogEmaxOverpEC50'!$A$1:$HP$1,0),FALSE),"")</f>
        <v/>
      </c>
      <c r="CX39" s="47">
        <f>_xlfn.IFNA(VLOOKUP($A39,'B-LogEmaxOverpEC50'!$A:$HP,MATCH(CX$1,'B-LogEmaxOverpEC50'!$A$1:$HP$1,0),FALSE),"")</f>
        <v>0.12362410720277345</v>
      </c>
      <c r="CY39" s="47">
        <f>_xlfn.IFNA(VLOOKUP($A39,'B-LogEmaxOverpEC50'!$A:$HP,MATCH(CY$1,'B-LogEmaxOverpEC50'!$A$1:$HP$1,0),FALSE),"")</f>
        <v>0.92030461692977938</v>
      </c>
      <c r="CZ39" s="47">
        <f>_xlfn.IFNA(VLOOKUP($A39,'B-LogEmaxOverpEC50'!$A:$HP,MATCH(CZ$1,'B-LogEmaxOverpEC50'!$A$1:$HP$1,0),FALSE),"")</f>
        <v>0.89188933479606569</v>
      </c>
      <c r="DA39" s="47" t="str">
        <f>_xlfn.IFNA(VLOOKUP($A39,'I-LogEmaxOverpEC50'!$A:$HP,MATCH(DA$1,'I-LogEmaxOverpEC50'!$A$1:$HP$1,0),FALSE),"")</f>
        <v/>
      </c>
      <c r="DB39" s="47">
        <f>_xlfn.IFNA(VLOOKUP($A39,'I-LogEmaxOverpEC50'!$A:$HP,MATCH(DB$1,'I-LogEmaxOverpEC50'!$A$1:$HP$1,0),FALSE),"")</f>
        <v>4.1138314997520943E-2</v>
      </c>
      <c r="DC39" s="47">
        <f>_xlfn.IFNA(VLOOKUP($A39,'I-LogEmaxOverpEC50'!$A:$HP,MATCH(DC$1,'I-LogEmaxOverpEC50'!$A$1:$HP$1,0),FALSE),"")</f>
        <v>0.79419916515740385</v>
      </c>
      <c r="DD39" s="47">
        <f>_xlfn.IFNA(VLOOKUP($A39,'I-LogEmaxOverpEC50'!$A:$HP,MATCH(DD$1,'I-LogEmaxOverpEC50'!$A$1:$HP$1,0),FALSE),"")</f>
        <v>0.37098933727745764</v>
      </c>
      <c r="DE39" s="37"/>
      <c r="DF39" s="37"/>
      <c r="DG39" s="37"/>
      <c r="DH39" s="37"/>
      <c r="DI39" s="37"/>
      <c r="DJ39" s="37"/>
      <c r="DK39" s="37"/>
      <c r="DL39" s="37"/>
      <c r="DM39" s="37"/>
    </row>
    <row r="40" spans="1:117" s="49" customFormat="1" x14ac:dyDescent="0.2">
      <c r="A40" s="29" t="s">
        <v>45</v>
      </c>
      <c r="B40" s="333">
        <f>VLOOKUP($A40,BI!$A:$Q,MATCH(B$1,BI!$A$1:$Q$1,0),FALSE)</f>
        <v>1</v>
      </c>
      <c r="C40" s="373">
        <f>VLOOKUP($A40,BI!$A:$Q,MATCH(C$1,BI!$A$1:$Q$1,0),FALSE)</f>
        <v>1</v>
      </c>
      <c r="D40" s="373">
        <f>VLOOKUP($A40,BI!$A:$Q,MATCH(D$1,BI!$A$1:$Q$1,0),FALSE)</f>
        <v>1</v>
      </c>
      <c r="E40" s="373">
        <f>VLOOKUP($A40,BI!$A:$Q,MATCH(E$1,BI!$A$1:$Q$1,0),FALSE)</f>
        <v>1</v>
      </c>
      <c r="F40" s="373">
        <f>VLOOKUP($A40,BI!$A:$Q,MATCH(F$1,BI!$A$1:$Q$1,0),FALSE)</f>
        <v>1</v>
      </c>
      <c r="G40" s="373">
        <f>VLOOKUP($A40,BI!$A:$Q,MATCH(G$1,BI!$A$1:$Q$1,0),FALSE)</f>
        <v>1</v>
      </c>
      <c r="H40" s="373" t="str">
        <f>VLOOKUP($A40,BI!$A:$Q,MATCH(H$1,BI!$A$1:$Q$1,0),FALSE)</f>
        <v/>
      </c>
      <c r="I40" s="373" t="str">
        <f>VLOOKUP($A40,BI!$A:$Q,MATCH(I$1,BI!$A$1:$Q$1,0),FALSE)</f>
        <v/>
      </c>
      <c r="J40" s="373">
        <f>VLOOKUP($A40,BI!$A:$Q,MATCH(J$1,BI!$A$1:$Q$1,0),FALSE)</f>
        <v>1</v>
      </c>
      <c r="K40" s="373">
        <f>VLOOKUP($A40,BI!$A:$Q,MATCH(K$1,BI!$A$1:$Q$1,0),FALSE)</f>
        <v>1</v>
      </c>
      <c r="L40" s="373" t="str">
        <f>VLOOKUP($A40,BI!$A:$Q,MATCH(L$1,BI!$A$1:$Q$1,0),FALSE)</f>
        <v/>
      </c>
      <c r="M40" s="373" t="str">
        <f>VLOOKUP($A40,BI!$A:$Q,MATCH(M$1,BI!$A$1:$Q$1,0),FALSE)</f>
        <v/>
      </c>
      <c r="N40" s="49">
        <f t="shared" si="1"/>
        <v>8</v>
      </c>
      <c r="O40" s="49">
        <f>VLOOKUP($A40,BI!$A:$Q,MATCH(O$1,BI!$A$1:$Q$1,0),FALSE)</f>
        <v>1</v>
      </c>
      <c r="P40" s="37">
        <f>VLOOKUP($A40,BI!$A:$Q,MATCH(P$1,BI!$A$1:$Q$1,0),FALSE)</f>
        <v>1</v>
      </c>
      <c r="Q40" s="37">
        <f>VLOOKUP($A40,BI!$A:$Q,MATCH(Q$1,BI!$A$1:$Q$1,0),FALSE)</f>
        <v>1</v>
      </c>
      <c r="R40" s="37" t="str">
        <f>VLOOKUP($A40,BI!$A:$Q,MATCH(R$1,BI!$A$1:$Q$1,0),FALSE)</f>
        <v/>
      </c>
      <c r="S40" s="37">
        <f t="shared" si="0"/>
        <v>3</v>
      </c>
      <c r="T40" s="61" cm="1">
        <f t="array" ref="T40">IFERROR(IF(N40&gt;2,RSQ(IF($B40:$M40&lt;&gt;"",AC40:AN40,""),IF($B40:$M40&lt;&gt;"",AO40:AZ40,"")),""),"")</f>
        <v>0.34413881912200389</v>
      </c>
      <c r="U40" s="66" cm="1">
        <f t="array" ref="U40">IFERROR(IF($N40&gt;2,RSQ(IF($B40:$M40&lt;&gt;"",BA40:BL40,""),IF($B40:$M40&lt;&gt;"",BM40:BX40,"")),""),"")</f>
        <v>0.344138819122004</v>
      </c>
      <c r="V40" s="61" cm="1">
        <f t="array" ref="V40">IFERROR(IF(AND($S40&gt;2,$N40&gt;2),RSQ(IF($B40:$M40&lt;&gt;"",AC40:AN40,""),IF($B40:$M40&lt;&gt;"",AO40:AZ40,"")),""),"")</f>
        <v>0.34413881912200389</v>
      </c>
      <c r="W40" s="61" cm="1">
        <f t="array" ref="W40">IFERROR(IF(COUNT(C40:G40)&gt;2,RSQ(IF($C40:$G40&lt;&gt;"",AD40:AH40,""),IF($C40:$G40&lt;&gt;"",AP40:AT40,"")),""),"")</f>
        <v>0.26118826738770234</v>
      </c>
      <c r="X40" s="61" t="str" cm="1">
        <f t="array" ref="X40">IFERROR(IF(COUNT(H40:K40)&gt;2,RSQ(IF($H40:$K40&lt;&gt;"",AI40:AL40,""),IF($H40:$K40&lt;&gt;"",AU40:AX40,"")),""),"")</f>
        <v/>
      </c>
      <c r="Y40" s="61" cm="1">
        <f t="array" ref="Y40">IFERROR(IF($S40&gt;2,RSQ(IF($O40:$R40&lt;&gt;"",BY40:CB40,""),IF($O40:$R40&lt;&gt;"",CC40:CF40,"")),""),"")</f>
        <v>0.97511549494071648</v>
      </c>
      <c r="Z40" s="51" cm="1">
        <f t="array" ref="Z40">IFERROR(IF($S40&gt;2,RSQ(IF($O40:$R40&lt;&gt;"",CG40:CJ40,""),IF($O40:$R40&lt;&gt;"",CK40:CN40,"")),""),"")</f>
        <v>0.97135243200150712</v>
      </c>
      <c r="AA40" s="51" cm="1">
        <f t="array" ref="AA40">IFERROR(IF($S40&gt;2,RSQ(IF($O40:$R40&lt;&gt;"",CO40:CR40,""),IF($O40:$R40&lt;&gt;"",CS40:CV40,"")),""),"")</f>
        <v>0.97511549494071603</v>
      </c>
      <c r="AB40" s="186" cm="1">
        <f t="array" ref="AB40">IFERROR(IF($S40&gt;2,RSQ(IF($O40:$R40&lt;&gt;"",CW40:CZ40,""),IF($O40:$R40&lt;&gt;"",DA40:DD40,"")),""),"")</f>
        <v>0.97135243200150712</v>
      </c>
      <c r="AC40" s="44">
        <f>_xlfn.IFNA(VLOOKUP($A40,'B-LogEmaxOverpEC50'!$A:$BQ,MATCH(AC$1,'B-LogEmaxOverpEC50'!$A$1:$BQ$1,0),FALSE),"")</f>
        <v>5.7069724750778539</v>
      </c>
      <c r="AD40" s="46">
        <f>_xlfn.IFNA(VLOOKUP($A40,'B-LogEmaxOverpEC50'!$A:$BQ,MATCH(AD$1,'B-LogEmaxOverpEC50'!$A$1:$BQ$1,0),FALSE),"")</f>
        <v>7.9287938901300565</v>
      </c>
      <c r="AE40" s="46">
        <f>_xlfn.IFNA(VLOOKUP($A40,'B-LogEmaxOverpEC50'!$A:$BQ,MATCH(AE$1,'B-LogEmaxOverpEC50'!$A$1:$BQ$1,0),FALSE),"")</f>
        <v>7.7552572147461989</v>
      </c>
      <c r="AF40" s="46">
        <f>_xlfn.IFNA(VLOOKUP($A40,'B-LogEmaxOverpEC50'!$A:$BQ,MATCH(AF$1,'B-LogEmaxOverpEC50'!$A$1:$BQ$1,0),FALSE),"")</f>
        <v>8.4508468864568336</v>
      </c>
      <c r="AG40" s="46">
        <f>_xlfn.IFNA(VLOOKUP($A40,'B-LogEmaxOverpEC50'!$A:$BQ,MATCH(AG$1,'B-LogEmaxOverpEC50'!$A$1:$BQ$1,0),FALSE),"")</f>
        <v>8.8921027353165556</v>
      </c>
      <c r="AH40" s="46">
        <f>_xlfn.IFNA(VLOOKUP($A40,'B-LogEmaxOverpEC50'!$A:$BQ,MATCH(AH$1,'B-LogEmaxOverpEC50'!$A$1:$BQ$1,0),FALSE),"")</f>
        <v>8.3957403299072073</v>
      </c>
      <c r="AI40" s="45" t="str">
        <f>_xlfn.IFNA(VLOOKUP($A40,'B-LogEmaxOverpEC50'!$A:$BQ,MATCH(AI$1,'B-LogEmaxOverpEC50'!$A$1:$BQ$1,0),FALSE),"")</f>
        <v/>
      </c>
      <c r="AJ40" s="45" t="str">
        <f>_xlfn.IFNA(VLOOKUP($A40,'B-LogEmaxOverpEC50'!$A:$BQ,MATCH(AJ$1,'B-LogEmaxOverpEC50'!$A$1:$BQ$1,0),FALSE),"")</f>
        <v/>
      </c>
      <c r="AK40" s="45">
        <f>_xlfn.IFNA(VLOOKUP($A40,'B-LogEmaxOverpEC50'!$A:$BQ,MATCH(AK$1,'B-LogEmaxOverpEC50'!$A$1:$BQ$1,0),FALSE),"")</f>
        <v>4.5554622758034045</v>
      </c>
      <c r="AL40" s="46">
        <f>_xlfn.IFNA(VLOOKUP($A40,'B-LogEmaxOverpEC50'!$A:$BQ,MATCH(AL$1,'B-LogEmaxOverpEC50'!$A$1:$BQ$1,0),FALSE),"")</f>
        <v>7.4368836394887037</v>
      </c>
      <c r="AM40" s="45" t="str">
        <f>_xlfn.IFNA(VLOOKUP($A40,'B-LogEmaxOverpEC50'!$A:$BQ,MATCH(AM$1,'B-LogEmaxOverpEC50'!$A$1:$BQ$1,0),FALSE),"")</f>
        <v/>
      </c>
      <c r="AN40" s="45" t="str">
        <f>_xlfn.IFNA(VLOOKUP($A40,'B-LogEmaxOverpEC50'!$A:$BQ,MATCH(AN$1,'B-LogEmaxOverpEC50'!$A$1:$BQ$1,0),FALSE),"")</f>
        <v/>
      </c>
      <c r="AO40" s="47">
        <f>_xlfn.IFNA(VLOOKUP($A40,'I-LogEmaxOverpEC50'!$A:$BQ,MATCH(AO$1,'I-LogEmaxOverpEC50'!$A$1:$BQ$1,0),FALSE),"")</f>
        <v>4.9258016410833649</v>
      </c>
      <c r="AP40" s="47">
        <f>_xlfn.IFNA(VLOOKUP($A40,'I-LogEmaxOverpEC50'!$A:$BQ,MATCH(AP$1,'I-LogEmaxOverpEC50'!$A$1:$BQ$1,0),FALSE),"")</f>
        <v>7.5879835674101574</v>
      </c>
      <c r="AQ40" s="47">
        <f>_xlfn.IFNA(VLOOKUP($A40,'I-LogEmaxOverpEC50'!$A:$BQ,MATCH(AQ$1,'I-LogEmaxOverpEC50'!$A$1:$BQ$1,0),FALSE),"")</f>
        <v>7.5879835674101574</v>
      </c>
      <c r="AR40" s="47">
        <f>_xlfn.IFNA(VLOOKUP($A40,'I-LogEmaxOverpEC50'!$A:$BQ,MATCH(AR$1,'I-LogEmaxOverpEC50'!$A$1:$BQ$1,0),FALSE),"")</f>
        <v>7.1704454196239151</v>
      </c>
      <c r="AS40" s="47">
        <f>_xlfn.IFNA(VLOOKUP($A40,'I-LogEmaxOverpEC50'!$A:$BQ,MATCH(AS$1,'I-LogEmaxOverpEC50'!$A$1:$BQ$1,0),FALSE),"")</f>
        <v>7.1704454196239151</v>
      </c>
      <c r="AT40" s="47">
        <f>_xlfn.IFNA(VLOOKUP($A40,'I-LogEmaxOverpEC50'!$A:$BQ,MATCH(AT$1,'I-LogEmaxOverpEC50'!$A$1:$BQ$1,0),FALSE),"")</f>
        <v>6.3721366534164847</v>
      </c>
      <c r="AU40" s="47" t="str">
        <f>_xlfn.IFNA(VLOOKUP($A40,'I-LogEmaxOverpEC50'!$A:$BQ,MATCH(AU$1,'I-LogEmaxOverpEC50'!$A$1:$BQ$1,0),FALSE),"")</f>
        <v/>
      </c>
      <c r="AV40" s="47" t="str">
        <f>_xlfn.IFNA(VLOOKUP($A40,'I-LogEmaxOverpEC50'!$A:$BQ,MATCH(AV$1,'I-LogEmaxOverpEC50'!$A$1:$BQ$1,0),FALSE),"")</f>
        <v/>
      </c>
      <c r="AW40" s="47">
        <f>_xlfn.IFNA(VLOOKUP($A40,'I-LogEmaxOverpEC50'!$A:$BQ,MATCH(AW$1,'I-LogEmaxOverpEC50'!$A$1:$BQ$1,0),FALSE),"")</f>
        <v>6.0053864558306334</v>
      </c>
      <c r="AX40" s="47">
        <f>_xlfn.IFNA(VLOOKUP($A40,'I-LogEmaxOverpEC50'!$A:$BQ,MATCH(AX$1,'I-LogEmaxOverpEC50'!$A$1:$BQ$1,0),FALSE),"")</f>
        <v>5.0983125487511698</v>
      </c>
      <c r="AY40" s="47" t="str">
        <f>_xlfn.IFNA(VLOOKUP($A40,'I-LogEmaxOverpEC50'!$A:$BQ,MATCH(AY$1,'I-LogEmaxOverpEC50'!$A$1:$BQ$1,0),FALSE),"")</f>
        <v/>
      </c>
      <c r="AZ40" s="47" t="str">
        <f>_xlfn.IFNA(VLOOKUP($A40,'I-LogEmaxOverpEC50'!$A:$BQ,MATCH(AZ$1,'I-LogEmaxOverpEC50'!$A$1:$BQ$1,0),FALSE),"")</f>
        <v/>
      </c>
      <c r="BA40" s="44">
        <f>_xlfn.IFNA(VLOOKUP($A40,'B-LogEmaxOverpEC50'!$A:$BQ,MATCH(BA$1,'B-LogEmaxOverpEC50'!$A$1:$BQ$1,0),FALSE),"")</f>
        <v>0.26553047457471785</v>
      </c>
      <c r="BB40" s="41">
        <f>_xlfn.IFNA(VLOOKUP($A40,'B-LogEmaxOverpEC50'!$A:$BQ,MATCH(BB$1,'B-LogEmaxOverpEC50'!$A$1:$BQ$1,0),FALSE),"")</f>
        <v>0.77786748655325599</v>
      </c>
      <c r="BC40" s="41">
        <f>_xlfn.IFNA(VLOOKUP($A40,'B-LogEmaxOverpEC50'!$A:$BQ,MATCH(BC$1,'B-LogEmaxOverpEC50'!$A$1:$BQ$1,0),FALSE),"")</f>
        <v>0.73785110128821152</v>
      </c>
      <c r="BD40" s="41">
        <f>_xlfn.IFNA(VLOOKUP($A40,'B-LogEmaxOverpEC50'!$A:$BQ,MATCH(BD$1,'B-LogEmaxOverpEC50'!$A$1:$BQ$1,0),FALSE),"")</f>
        <v>0.89824938152487299</v>
      </c>
      <c r="BE40" s="41">
        <f>_xlfn.IFNA(VLOOKUP($A40,'B-LogEmaxOverpEC50'!$A:$BQ,MATCH(BE$1,'B-LogEmaxOverpEC50'!$A$1:$BQ$1,0),FALSE),"")</f>
        <v>1</v>
      </c>
      <c r="BF40" s="41">
        <f>_xlfn.IFNA(VLOOKUP($A40,'B-LogEmaxOverpEC50'!$A:$BQ,MATCH(BF$1,'B-LogEmaxOverpEC50'!$A$1:$BQ$1,0),FALSE),"")</f>
        <v>0.88554218177794897</v>
      </c>
      <c r="BG40" s="41" t="str">
        <f>_xlfn.IFNA(VLOOKUP($A40,'B-LogEmaxOverpEC50'!$A:$BQ,MATCH(BG$1,'B-LogEmaxOverpEC50'!$A$1:$BQ$1,0),FALSE),"")</f>
        <v/>
      </c>
      <c r="BH40" s="41" t="str">
        <f>_xlfn.IFNA(VLOOKUP($A40,'B-LogEmaxOverpEC50'!$A:$BQ,MATCH(BH$1,'B-LogEmaxOverpEC50'!$A$1:$BQ$1,0),FALSE),"")</f>
        <v/>
      </c>
      <c r="BI40" s="41">
        <f>_xlfn.IFNA(VLOOKUP($A40,'B-LogEmaxOverpEC50'!$A:$BQ,MATCH(BI$1,'B-LogEmaxOverpEC50'!$A$1:$BQ$1,0),FALSE),"")</f>
        <v>0</v>
      </c>
      <c r="BJ40" s="41">
        <f>_xlfn.IFNA(VLOOKUP($A40,'B-LogEmaxOverpEC50'!$A:$BQ,MATCH(BJ$1,'B-LogEmaxOverpEC50'!$A$1:$BQ$1,0),FALSE),"")</f>
        <v>0.66443630515054952</v>
      </c>
      <c r="BK40" s="41" t="str">
        <f>_xlfn.IFNA(VLOOKUP($A40,'B-LogEmaxOverpEC50'!$A:$BQ,MATCH(BK$1,'B-LogEmaxOverpEC50'!$A$1:$BQ$1,0),FALSE),"")</f>
        <v/>
      </c>
      <c r="BL40" s="41" t="str">
        <f>_xlfn.IFNA(VLOOKUP($A40,'B-LogEmaxOverpEC50'!$A:$BQ,MATCH(BL$1,'B-LogEmaxOverpEC50'!$A$1:$BQ$1,0),FALSE),"")</f>
        <v/>
      </c>
      <c r="BM40" s="47">
        <f>_xlfn.IFNA(VLOOKUP($A40,'I-LogEmaxOverpEC50'!$A:$BQ,MATCH(BM$1,'I-LogEmaxOverpEC50'!$A$1:$BQ$1,0),FALSE),"")</f>
        <v>0</v>
      </c>
      <c r="BN40" s="47">
        <f>_xlfn.IFNA(VLOOKUP($A40,'I-LogEmaxOverpEC50'!$A:$BQ,MATCH(BN$1,'I-LogEmaxOverpEC50'!$A$1:$BQ$1,0),FALSE),"")</f>
        <v>1</v>
      </c>
      <c r="BO40" s="47">
        <f>_xlfn.IFNA(VLOOKUP($A40,'I-LogEmaxOverpEC50'!$A:$BQ,MATCH(BO$1,'I-LogEmaxOverpEC50'!$A$1:$BQ$1,0),FALSE),"")</f>
        <v>1</v>
      </c>
      <c r="BP40" s="47">
        <f>_xlfn.IFNA(VLOOKUP($A40,'I-LogEmaxOverpEC50'!$A:$BQ,MATCH(BP$1,'I-LogEmaxOverpEC50'!$A$1:$BQ$1,0),FALSE),"")</f>
        <v>0.84315942360770579</v>
      </c>
      <c r="BQ40" s="47">
        <f>_xlfn.IFNA(VLOOKUP($A40,'I-LogEmaxOverpEC50'!$A:$BQ,MATCH(BQ$1,'I-LogEmaxOverpEC50'!$A$1:$BQ$1,0),FALSE),"")</f>
        <v>0.84315942360770579</v>
      </c>
      <c r="BR40" s="47">
        <f>_xlfn.IFNA(VLOOKUP($A40,'I-LogEmaxOverpEC50'!$A:$BQ,MATCH(BR$1,'I-LogEmaxOverpEC50'!$A$1:$BQ$1,0),FALSE),"")</f>
        <v>0.5432893214509702</v>
      </c>
      <c r="BS40" s="47" t="str">
        <f>_xlfn.IFNA(VLOOKUP($A40,'I-LogEmaxOverpEC50'!$A:$BQ,MATCH(BS$1,'I-LogEmaxOverpEC50'!$A$1:$BQ$1,0),FALSE),"")</f>
        <v/>
      </c>
      <c r="BT40" s="47" t="str">
        <f>_xlfn.IFNA(VLOOKUP($A40,'I-LogEmaxOverpEC50'!$A:$BQ,MATCH(BT$1,'I-LogEmaxOverpEC50'!$A$1:$BQ$1,0),FALSE),"")</f>
        <v/>
      </c>
      <c r="BU40" s="47">
        <f>_xlfn.IFNA(VLOOKUP($A40,'I-LogEmaxOverpEC50'!$A:$BQ,MATCH(BU$1,'I-LogEmaxOverpEC50'!$A$1:$BQ$1,0),FALSE),"")</f>
        <v>0.40552631060674754</v>
      </c>
      <c r="BV40" s="47">
        <f>_xlfn.IFNA(VLOOKUP($A40,'I-LogEmaxOverpEC50'!$A:$BQ,MATCH(BV$1,'I-LogEmaxOverpEC50'!$A$1:$BQ$1,0),FALSE),"")</f>
        <v>6.4800570525182247E-2</v>
      </c>
      <c r="BW40" s="47" t="str">
        <f>_xlfn.IFNA(VLOOKUP($A40,'I-LogEmaxOverpEC50'!$A:$BQ,MATCH(BW$1,'I-LogEmaxOverpEC50'!$A$1:$BQ$1,0),FALSE),"")</f>
        <v/>
      </c>
      <c r="BX40" s="47" t="str">
        <f>_xlfn.IFNA(VLOOKUP($A40,'I-LogEmaxOverpEC50'!$A:$BQ,MATCH(BX$1,'I-LogEmaxOverpEC50'!$A$1:$BQ$1,0),FALSE),"")</f>
        <v/>
      </c>
      <c r="BY40" s="105">
        <f>_xlfn.IFNA(VLOOKUP($A40,'B-LogEmaxOverpEC50'!$A:$HP,MATCH(BY$1,'B-LogEmaxOverpEC50'!$A$1:$HP$1,0),FALSE),"")</f>
        <v>5.7069724750778539</v>
      </c>
      <c r="BZ40" s="47">
        <f>_xlfn.IFNA(VLOOKUP($A40,'B-LogEmaxOverpEC50'!$A:$HP,MATCH(BZ$1,'B-LogEmaxOverpEC50'!$A$1:$HP$1,0),FALSE),"")</f>
        <v>8.8921027353165556</v>
      </c>
      <c r="CA40" s="47">
        <f>_xlfn.IFNA(VLOOKUP($A40,'B-LogEmaxOverpEC50'!$A:$HP,MATCH(CA$1,'B-LogEmaxOverpEC50'!$A$1:$HP$1,0),FALSE),"")</f>
        <v>7.4368836394887037</v>
      </c>
      <c r="CB40" s="47" t="str">
        <f>_xlfn.IFNA(VLOOKUP($A40,'B-LogEmaxOverpEC50'!$A:$HP,MATCH(CB$1,'B-LogEmaxOverpEC50'!$A$1:$HP$1,0),FALSE),"")</f>
        <v/>
      </c>
      <c r="CC40" s="47">
        <f>_xlfn.IFNA(VLOOKUP($A40,'I-LogEmaxOverpEC50'!$A:$HP,MATCH(CC$1,'I-LogEmaxOverpEC50'!$A$1:$HP$1,0),FALSE),"")</f>
        <v>4.9258016410833649</v>
      </c>
      <c r="CD40" s="47">
        <f>_xlfn.IFNA(VLOOKUP($A40,'I-LogEmaxOverpEC50'!$A:$HP,MATCH(CD$1,'I-LogEmaxOverpEC50'!$A$1:$HP$1,0),FALSE),"")</f>
        <v>7.5879835674101574</v>
      </c>
      <c r="CE40" s="47">
        <f>_xlfn.IFNA(VLOOKUP($A40,'I-LogEmaxOverpEC50'!$A:$HP,MATCH(CE$1,'I-LogEmaxOverpEC50'!$A$1:$HP$1,0),FALSE),"")</f>
        <v>6.0053864558306334</v>
      </c>
      <c r="CF40" s="47" t="str">
        <f>_xlfn.IFNA(VLOOKUP($A40,'I-LogEmaxOverpEC50'!$A:$HP,MATCH(CF$1,'I-LogEmaxOverpEC50'!$A$1:$HP$1,0),FALSE),"")</f>
        <v/>
      </c>
      <c r="CG40" s="105">
        <f>_xlfn.IFNA(VLOOKUP($A40,'B-LogEmaxOverpEC50'!$A:$HP,MATCH(CG$1,'B-LogEmaxOverpEC50'!$A$1:$HP$1,0),FALSE),"")</f>
        <v>5.7069724750778539</v>
      </c>
      <c r="CH40" s="47">
        <f>_xlfn.IFNA(VLOOKUP($A40,'B-LogEmaxOverpEC50'!$A:$HP,MATCH(CH$1,'B-LogEmaxOverpEC50'!$A$1:$HP$1,0),FALSE),"")</f>
        <v>8.2845482113113711</v>
      </c>
      <c r="CI40" s="47">
        <f>_xlfn.IFNA(VLOOKUP($A40,'B-LogEmaxOverpEC50'!$A:$HP,MATCH(CI$1,'B-LogEmaxOverpEC50'!$A$1:$HP$1,0),FALSE),"")</f>
        <v>5.9961729576460545</v>
      </c>
      <c r="CJ40" s="47" t="str">
        <f>_xlfn.IFNA(VLOOKUP($A40,'B-LogEmaxOverpEC50'!$A:$HP,MATCH(CJ$1,'B-LogEmaxOverpEC50'!$A$1:$HP$1,0),FALSE),"")</f>
        <v/>
      </c>
      <c r="CK40" s="47">
        <f>_xlfn.IFNA(VLOOKUP($A40,'I-LogEmaxOverpEC50'!$A:$HP,MATCH(CK$1,'I-LogEmaxOverpEC50'!$A$1:$HP$1,0),FALSE),"")</f>
        <v>4.9258016410833649</v>
      </c>
      <c r="CL40" s="47">
        <f>_xlfn.IFNA(VLOOKUP($A40,'I-LogEmaxOverpEC50'!$A:$HP,MATCH(CL$1,'I-LogEmaxOverpEC50'!$A$1:$HP$1,0),FALSE),"")</f>
        <v>7.1777989254969254</v>
      </c>
      <c r="CM40" s="47">
        <f>_xlfn.IFNA(VLOOKUP($A40,'I-LogEmaxOverpEC50'!$A:$HP,MATCH(CM$1,'I-LogEmaxOverpEC50'!$A$1:$HP$1,0),FALSE),"")</f>
        <v>5.5518495022909011</v>
      </c>
      <c r="CN40" s="47" t="str">
        <f>_xlfn.IFNA(VLOOKUP($A40,'I-LogEmaxOverpEC50'!$A:$HP,MATCH(CN$1,'I-LogEmaxOverpEC50'!$A$1:$HP$1,0),FALSE),"")</f>
        <v/>
      </c>
      <c r="CO40" s="105">
        <f>_xlfn.IFNA(VLOOKUP($A40,'B-LogEmaxOverpEC50'!$A:$HP,MATCH(CO$1,'B-LogEmaxOverpEC50'!$A$1:$HP$1,0),FALSE),"")</f>
        <v>0.26553047457471785</v>
      </c>
      <c r="CP40" s="47">
        <f>_xlfn.IFNA(VLOOKUP($A40,'B-LogEmaxOverpEC50'!$A:$HP,MATCH(CP$1,'B-LogEmaxOverpEC50'!$A$1:$HP$1,0),FALSE),"")</f>
        <v>1</v>
      </c>
      <c r="CQ40" s="47">
        <f>_xlfn.IFNA(VLOOKUP($A40,'B-LogEmaxOverpEC50'!$A:$HP,MATCH(CQ$1,'B-LogEmaxOverpEC50'!$A$1:$HP$1,0),FALSE),"")</f>
        <v>0.66443630515054952</v>
      </c>
      <c r="CR40" s="47" t="str">
        <f>_xlfn.IFNA(VLOOKUP($A40,'B-LogEmaxOverpEC50'!$A:$HP,MATCH(CR$1,'B-LogEmaxOverpEC50'!$A$1:$HP$1,0),FALSE),"")</f>
        <v/>
      </c>
      <c r="CS40" s="47">
        <f>_xlfn.IFNA(VLOOKUP($A40,'I-LogEmaxOverpEC50'!$A:$HP,MATCH(CS$1,'I-LogEmaxOverpEC50'!$A$1:$HP$1,0),FALSE),"")</f>
        <v>0</v>
      </c>
      <c r="CT40" s="47">
        <f>_xlfn.IFNA(VLOOKUP($A40,'I-LogEmaxOverpEC50'!$A:$HP,MATCH(CT$1,'I-LogEmaxOverpEC50'!$A$1:$HP$1,0),FALSE),"")</f>
        <v>1</v>
      </c>
      <c r="CU40" s="47">
        <f>_xlfn.IFNA(VLOOKUP($A40,'I-LogEmaxOverpEC50'!$A:$HP,MATCH(CU$1,'I-LogEmaxOverpEC50'!$A$1:$HP$1,0),FALSE),"")</f>
        <v>0.40552631060674754</v>
      </c>
      <c r="CV40" s="47" t="str">
        <f>_xlfn.IFNA(VLOOKUP($A40,'I-LogEmaxOverpEC50'!$A:$HP,MATCH(CV$1,'I-LogEmaxOverpEC50'!$A$1:$HP$1,0),FALSE),"")</f>
        <v/>
      </c>
      <c r="CW40" s="105">
        <f>_xlfn.IFNA(VLOOKUP($A40,'B-LogEmaxOverpEC50'!$A:$HP,MATCH(CW$1,'B-LogEmaxOverpEC50'!$A$1:$HP$1,0),FALSE),"")</f>
        <v>0.26553047457471785</v>
      </c>
      <c r="CX40" s="47">
        <f>_xlfn.IFNA(VLOOKUP($A40,'B-LogEmaxOverpEC50'!$A:$HP,MATCH(CX$1,'B-LogEmaxOverpEC50'!$A$1:$HP$1,0),FALSE),"")</f>
        <v>0.85990203022885792</v>
      </c>
      <c r="CY40" s="47">
        <f>_xlfn.IFNA(VLOOKUP($A40,'B-LogEmaxOverpEC50'!$A:$HP,MATCH(CY$1,'B-LogEmaxOverpEC50'!$A$1:$HP$1,0),FALSE),"")</f>
        <v>0.33221815257527476</v>
      </c>
      <c r="CZ40" s="47" t="str">
        <f>_xlfn.IFNA(VLOOKUP($A40,'B-LogEmaxOverpEC50'!$A:$HP,MATCH(CZ$1,'B-LogEmaxOverpEC50'!$A$1:$HP$1,0),FALSE),"")</f>
        <v/>
      </c>
      <c r="DA40" s="47">
        <f>_xlfn.IFNA(VLOOKUP($A40,'I-LogEmaxOverpEC50'!$A:$HP,MATCH(DA$1,'I-LogEmaxOverpEC50'!$A$1:$HP$1,0),FALSE),"")</f>
        <v>0</v>
      </c>
      <c r="DB40" s="47">
        <f>_xlfn.IFNA(VLOOKUP($A40,'I-LogEmaxOverpEC50'!$A:$HP,MATCH(DB$1,'I-LogEmaxOverpEC50'!$A$1:$HP$1,0),FALSE),"")</f>
        <v>0.84592163373327645</v>
      </c>
      <c r="DC40" s="47">
        <f>_xlfn.IFNA(VLOOKUP($A40,'I-LogEmaxOverpEC50'!$A:$HP,MATCH(DC$1,'I-LogEmaxOverpEC50'!$A$1:$HP$1,0),FALSE),"")</f>
        <v>0.23516344056596489</v>
      </c>
      <c r="DD40" s="47" t="str">
        <f>_xlfn.IFNA(VLOOKUP($A40,'I-LogEmaxOverpEC50'!$A:$HP,MATCH(DD$1,'I-LogEmaxOverpEC50'!$A$1:$HP$1,0),FALSE),"")</f>
        <v/>
      </c>
      <c r="DE40" s="37"/>
      <c r="DF40" s="37"/>
      <c r="DG40" s="37"/>
      <c r="DH40" s="37"/>
      <c r="DI40" s="37"/>
      <c r="DJ40" s="37"/>
      <c r="DK40" s="37"/>
      <c r="DL40" s="37"/>
      <c r="DM40" s="37"/>
    </row>
    <row r="41" spans="1:117" s="49" customFormat="1" x14ac:dyDescent="0.2">
      <c r="A41" s="29" t="s">
        <v>15</v>
      </c>
      <c r="B41" s="333" t="str">
        <f>VLOOKUP($A41,BI!$A:$Q,MATCH(B$1,BI!$A$1:$Q$1,0),FALSE)</f>
        <v/>
      </c>
      <c r="C41" s="373">
        <f>VLOOKUP($A41,BI!$A:$Q,MATCH(C$1,BI!$A$1:$Q$1,0),FALSE)</f>
        <v>1</v>
      </c>
      <c r="D41" s="373">
        <f>VLOOKUP($A41,BI!$A:$Q,MATCH(D$1,BI!$A$1:$Q$1,0),FALSE)</f>
        <v>1</v>
      </c>
      <c r="E41" s="373">
        <f>VLOOKUP($A41,BI!$A:$Q,MATCH(E$1,BI!$A$1:$Q$1,0),FALSE)</f>
        <v>1</v>
      </c>
      <c r="F41" s="373">
        <f>VLOOKUP($A41,BI!$A:$Q,MATCH(F$1,BI!$A$1:$Q$1,0),FALSE)</f>
        <v>1</v>
      </c>
      <c r="G41" s="373" t="str">
        <f>VLOOKUP($A41,BI!$A:$Q,MATCH(G$1,BI!$A$1:$Q$1,0),FALSE)</f>
        <v/>
      </c>
      <c r="H41" s="373">
        <f>VLOOKUP($A41,BI!$A:$Q,MATCH(H$1,BI!$A$1:$Q$1,0),FALSE)</f>
        <v>1</v>
      </c>
      <c r="I41" s="373">
        <f>VLOOKUP($A41,BI!$A:$Q,MATCH(I$1,BI!$A$1:$Q$1,0),FALSE)</f>
        <v>1</v>
      </c>
      <c r="J41" s="373">
        <f>VLOOKUP($A41,BI!$A:$Q,MATCH(J$1,BI!$A$1:$Q$1,0),FALSE)</f>
        <v>1</v>
      </c>
      <c r="K41" s="373">
        <f>VLOOKUP($A41,BI!$A:$Q,MATCH(K$1,BI!$A$1:$Q$1,0),FALSE)</f>
        <v>1</v>
      </c>
      <c r="L41" s="373" t="str">
        <f>VLOOKUP($A41,BI!$A:$Q,MATCH(L$1,BI!$A$1:$Q$1,0),FALSE)</f>
        <v/>
      </c>
      <c r="M41" s="373">
        <f>VLOOKUP($A41,BI!$A:$Q,MATCH(M$1,BI!$A$1:$Q$1,0),FALSE)</f>
        <v>1</v>
      </c>
      <c r="N41" s="49">
        <f t="shared" si="1"/>
        <v>9</v>
      </c>
      <c r="O41" s="49" t="str">
        <f>VLOOKUP($A41,BI!$A:$Q,MATCH(O$1,BI!$A$1:$Q$1,0),FALSE)</f>
        <v/>
      </c>
      <c r="P41" s="37">
        <f>VLOOKUP($A41,BI!$A:$Q,MATCH(P$1,BI!$A$1:$Q$1,0),FALSE)</f>
        <v>1</v>
      </c>
      <c r="Q41" s="37">
        <f>VLOOKUP($A41,BI!$A:$Q,MATCH(Q$1,BI!$A$1:$Q$1,0),FALSE)</f>
        <v>1</v>
      </c>
      <c r="R41" s="37">
        <f>VLOOKUP($A41,BI!$A:$Q,MATCH(R$1,BI!$A$1:$Q$1,0),FALSE)</f>
        <v>1</v>
      </c>
      <c r="S41" s="37">
        <f t="shared" si="0"/>
        <v>3</v>
      </c>
      <c r="T41" s="61" cm="1">
        <f t="array" ref="T41">IFERROR(IF(N41&gt;2,RSQ(IF($B41:$M41&lt;&gt;"",AC41:AN41,""),IF($B41:$M41&lt;&gt;"",AO41:AZ41,"")),""),"")</f>
        <v>0.40539928598836339</v>
      </c>
      <c r="U41" s="66" cm="1">
        <f t="array" ref="U41">IFERROR(IF($N41&gt;2,RSQ(IF($B41:$M41&lt;&gt;"",BA41:BL41,""),IF($B41:$M41&lt;&gt;"",BM41:BX41,"")),""),"")</f>
        <v>0.40539928598836372</v>
      </c>
      <c r="V41" s="61" cm="1">
        <f t="array" ref="V41">IFERROR(IF(AND($S41&gt;2,$N41&gt;2),RSQ(IF($B41:$M41&lt;&gt;"",AC41:AN41,""),IF($B41:$M41&lt;&gt;"",AO41:AZ41,"")),""),"")</f>
        <v>0.40539928598836339</v>
      </c>
      <c r="W41" s="61" cm="1">
        <f t="array" ref="W41">IFERROR(IF(COUNT(C41:G41)&gt;2,RSQ(IF($C41:$G41&lt;&gt;"",AD41:AH41,""),IF($C41:$G41&lt;&gt;"",AP41:AT41,"")),""),"")</f>
        <v>0.27713651941345285</v>
      </c>
      <c r="X41" s="61" cm="1">
        <f t="array" ref="X41">IFERROR(IF(COUNT(H41:K41)&gt;2,RSQ(IF($H41:$K41&lt;&gt;"",AI41:AL41,""),IF($H41:$K41&lt;&gt;"",AU41:AX41,"")),""),"")</f>
        <v>1.8731441482098328E-2</v>
      </c>
      <c r="Y41" s="61" cm="1">
        <f t="array" ref="Y41">IFERROR(IF($S41&gt;2,RSQ(IF($O41:$R41&lt;&gt;"",BY41:CB41,""),IF($O41:$R41&lt;&gt;"",CC41:CF41,"")),""),"")</f>
        <v>0.99835009407405984</v>
      </c>
      <c r="Z41" s="51" cm="1">
        <f t="array" ref="Z41">IFERROR(IF($S41&gt;2,RSQ(IF($O41:$R41&lt;&gt;"",CG41:CJ41,""),IF($O41:$R41&lt;&gt;"",CK41:CN41,"")),""),"")</f>
        <v>0.67554890376619325</v>
      </c>
      <c r="AA41" s="51" cm="1">
        <f t="array" ref="AA41">IFERROR(IF($S41&gt;2,RSQ(IF($O41:$R41&lt;&gt;"",CO41:CR41,""),IF($O41:$R41&lt;&gt;"",CS41:CV41,"")),""),"")</f>
        <v>0.99835009407405961</v>
      </c>
      <c r="AB41" s="186" cm="1">
        <f t="array" ref="AB41">IFERROR(IF($S41&gt;2,RSQ(IF($O41:$R41&lt;&gt;"",CW41:CZ41,""),IF($O41:$R41&lt;&gt;"",DA41:DD41,"")),""),"")</f>
        <v>0.67554890376619781</v>
      </c>
      <c r="AC41" s="44" t="str">
        <f>_xlfn.IFNA(VLOOKUP($A41,'B-LogEmaxOverpEC50'!$A:$BQ,MATCH(AC$1,'B-LogEmaxOverpEC50'!$A$1:$BQ$1,0),FALSE),"")</f>
        <v/>
      </c>
      <c r="AD41" s="46">
        <f>_xlfn.IFNA(VLOOKUP($A41,'B-LogEmaxOverpEC50'!$A:$BQ,MATCH(AD$1,'B-LogEmaxOverpEC50'!$A$1:$BQ$1,0),FALSE),"")</f>
        <v>7.9624813665910041</v>
      </c>
      <c r="AE41" s="46">
        <f>_xlfn.IFNA(VLOOKUP($A41,'B-LogEmaxOverpEC50'!$A:$BQ,MATCH(AE$1,'B-LogEmaxOverpEC50'!$A$1:$BQ$1,0),FALSE),"")</f>
        <v>8.2320626788635547</v>
      </c>
      <c r="AF41" s="46">
        <f>_xlfn.IFNA(VLOOKUP($A41,'B-LogEmaxOverpEC50'!$A:$BQ,MATCH(AF$1,'B-LogEmaxOverpEC50'!$A$1:$BQ$1,0),FALSE),"")</f>
        <v>8.0802348337828249</v>
      </c>
      <c r="AG41" s="46">
        <f>_xlfn.IFNA(VLOOKUP($A41,'B-LogEmaxOverpEC50'!$A:$BQ,MATCH(AG$1,'B-LogEmaxOverpEC50'!$A$1:$BQ$1,0),FALSE),"")</f>
        <v>8.7316042889911145</v>
      </c>
      <c r="AH41" s="46" t="str">
        <f>_xlfn.IFNA(VLOOKUP($A41,'B-LogEmaxOverpEC50'!$A:$BQ,MATCH(AH$1,'B-LogEmaxOverpEC50'!$A$1:$BQ$1,0),FALSE),"")</f>
        <v/>
      </c>
      <c r="AI41" s="45">
        <f>_xlfn.IFNA(VLOOKUP($A41,'B-LogEmaxOverpEC50'!$A:$BQ,MATCH(AI$1,'B-LogEmaxOverpEC50'!$A$1:$BQ$1,0),FALSE),"")</f>
        <v>6.913580648488888</v>
      </c>
      <c r="AJ41" s="45">
        <f>_xlfn.IFNA(VLOOKUP($A41,'B-LogEmaxOverpEC50'!$A:$BQ,MATCH(AJ$1,'B-LogEmaxOverpEC50'!$A$1:$BQ$1,0),FALSE),"")</f>
        <v>6.7479672618823461</v>
      </c>
      <c r="AK41" s="45">
        <f>_xlfn.IFNA(VLOOKUP($A41,'B-LogEmaxOverpEC50'!$A:$BQ,MATCH(AK$1,'B-LogEmaxOverpEC50'!$A$1:$BQ$1,0),FALSE),"")</f>
        <v>6.9129367421135566</v>
      </c>
      <c r="AL41" s="46">
        <f>_xlfn.IFNA(VLOOKUP($A41,'B-LogEmaxOverpEC50'!$A:$BQ,MATCH(AL$1,'B-LogEmaxOverpEC50'!$A$1:$BQ$1,0),FALSE),"")</f>
        <v>6.1416516385564464</v>
      </c>
      <c r="AM41" s="45" t="str">
        <f>_xlfn.IFNA(VLOOKUP($A41,'B-LogEmaxOverpEC50'!$A:$BQ,MATCH(AM$1,'B-LogEmaxOverpEC50'!$A$1:$BQ$1,0),FALSE),"")</f>
        <v/>
      </c>
      <c r="AN41" s="45">
        <f>_xlfn.IFNA(VLOOKUP($A41,'B-LogEmaxOverpEC50'!$A:$BQ,MATCH(AN$1,'B-LogEmaxOverpEC50'!$A$1:$BQ$1,0),FALSE),"")</f>
        <v>8.1822638273797708</v>
      </c>
      <c r="AO41" s="47" t="str">
        <f>_xlfn.IFNA(VLOOKUP($A41,'I-LogEmaxOverpEC50'!$A:$BQ,MATCH(AO$1,'I-LogEmaxOverpEC50'!$A$1:$BQ$1,0),FALSE),"")</f>
        <v/>
      </c>
      <c r="AP41" s="47">
        <f>_xlfn.IFNA(VLOOKUP($A41,'I-LogEmaxOverpEC50'!$A:$BQ,MATCH(AP$1,'I-LogEmaxOverpEC50'!$A$1:$BQ$1,0),FALSE),"")</f>
        <v>7.5195994438980023</v>
      </c>
      <c r="AQ41" s="47">
        <f>_xlfn.IFNA(VLOOKUP($A41,'I-LogEmaxOverpEC50'!$A:$BQ,MATCH(AQ$1,'I-LogEmaxOverpEC50'!$A$1:$BQ$1,0),FALSE),"")</f>
        <v>7.5195994438980023</v>
      </c>
      <c r="AR41" s="47">
        <f>_xlfn.IFNA(VLOOKUP($A41,'I-LogEmaxOverpEC50'!$A:$BQ,MATCH(AR$1,'I-LogEmaxOverpEC50'!$A$1:$BQ$1,0),FALSE),"")</f>
        <v>7.5769048808906323</v>
      </c>
      <c r="AS41" s="47">
        <f>_xlfn.IFNA(VLOOKUP($A41,'I-LogEmaxOverpEC50'!$A:$BQ,MATCH(AS$1,'I-LogEmaxOverpEC50'!$A$1:$BQ$1,0),FALSE),"")</f>
        <v>7.5769048808906323</v>
      </c>
      <c r="AT41" s="47" t="str">
        <f>_xlfn.IFNA(VLOOKUP($A41,'I-LogEmaxOverpEC50'!$A:$BQ,MATCH(AT$1,'I-LogEmaxOverpEC50'!$A$1:$BQ$1,0),FALSE),"")</f>
        <v/>
      </c>
      <c r="AU41" s="47">
        <f>_xlfn.IFNA(VLOOKUP($A41,'I-LogEmaxOverpEC50'!$A:$BQ,MATCH(AU$1,'I-LogEmaxOverpEC50'!$A$1:$BQ$1,0),FALSE),"")</f>
        <v>7.8927785685223197</v>
      </c>
      <c r="AV41" s="47">
        <f>_xlfn.IFNA(VLOOKUP($A41,'I-LogEmaxOverpEC50'!$A:$BQ,MATCH(AV$1,'I-LogEmaxOverpEC50'!$A$1:$BQ$1,0),FALSE),"")</f>
        <v>7.8927785685223197</v>
      </c>
      <c r="AW41" s="47">
        <f>_xlfn.IFNA(VLOOKUP($A41,'I-LogEmaxOverpEC50'!$A:$BQ,MATCH(AW$1,'I-LogEmaxOverpEC50'!$A$1:$BQ$1,0),FALSE),"")</f>
        <v>7.5228983377381446</v>
      </c>
      <c r="AX41" s="47">
        <f>_xlfn.IFNA(VLOOKUP($A41,'I-LogEmaxOverpEC50'!$A:$BQ,MATCH(AX$1,'I-LogEmaxOverpEC50'!$A$1:$BQ$1,0),FALSE),"")</f>
        <v>7.7806519741881761</v>
      </c>
      <c r="AY41" s="47" t="str">
        <f>_xlfn.IFNA(VLOOKUP($A41,'I-LogEmaxOverpEC50'!$A:$BQ,MATCH(AY$1,'I-LogEmaxOverpEC50'!$A$1:$BQ$1,0),FALSE),"")</f>
        <v/>
      </c>
      <c r="AZ41" s="47">
        <f>_xlfn.IFNA(VLOOKUP($A41,'I-LogEmaxOverpEC50'!$A:$BQ,MATCH(AZ$1,'I-LogEmaxOverpEC50'!$A$1:$BQ$1,0),FALSE),"")</f>
        <v>7.6839437726473188</v>
      </c>
      <c r="BA41" s="44" t="str">
        <f>_xlfn.IFNA(VLOOKUP($A41,'B-LogEmaxOverpEC50'!$A:$BQ,MATCH(BA$1,'B-LogEmaxOverpEC50'!$A$1:$BQ$1,0),FALSE),"")</f>
        <v/>
      </c>
      <c r="BB41" s="41">
        <f>_xlfn.IFNA(VLOOKUP($A41,'B-LogEmaxOverpEC50'!$A:$BQ,MATCH(BB$1,'B-LogEmaxOverpEC50'!$A$1:$BQ$1,0),FALSE),"")</f>
        <v>0.70303591369864249</v>
      </c>
      <c r="BC41" s="41">
        <f>_xlfn.IFNA(VLOOKUP($A41,'B-LogEmaxOverpEC50'!$A:$BQ,MATCH(BC$1,'B-LogEmaxOverpEC50'!$A$1:$BQ$1,0),FALSE),"")</f>
        <v>0.80712326534474577</v>
      </c>
      <c r="BD41" s="41">
        <f>_xlfn.IFNA(VLOOKUP($A41,'B-LogEmaxOverpEC50'!$A:$BQ,MATCH(BD$1,'B-LogEmaxOverpEC50'!$A$1:$BQ$1,0),FALSE),"")</f>
        <v>0.74850140403185705</v>
      </c>
      <c r="BE41" s="41">
        <f>_xlfn.IFNA(VLOOKUP($A41,'B-LogEmaxOverpEC50'!$A:$BQ,MATCH(BE$1,'B-LogEmaxOverpEC50'!$A$1:$BQ$1,0),FALSE),"")</f>
        <v>1</v>
      </c>
      <c r="BF41" s="41" t="str">
        <f>_xlfn.IFNA(VLOOKUP($A41,'B-LogEmaxOverpEC50'!$A:$BQ,MATCH(BF$1,'B-LogEmaxOverpEC50'!$A$1:$BQ$1,0),FALSE),"")</f>
        <v/>
      </c>
      <c r="BG41" s="41">
        <f>_xlfn.IFNA(VLOOKUP($A41,'B-LogEmaxOverpEC50'!$A:$BQ,MATCH(BG$1,'B-LogEmaxOverpEC50'!$A$1:$BQ$1,0),FALSE),"")</f>
        <v>0.29804753758833769</v>
      </c>
      <c r="BH41" s="41">
        <f>_xlfn.IFNA(VLOOKUP($A41,'B-LogEmaxOverpEC50'!$A:$BQ,MATCH(BH$1,'B-LogEmaxOverpEC50'!$A$1:$BQ$1,0),FALSE),"")</f>
        <v>0.23410297606179889</v>
      </c>
      <c r="BI41" s="41">
        <f>_xlfn.IFNA(VLOOKUP($A41,'B-LogEmaxOverpEC50'!$A:$BQ,MATCH(BI$1,'B-LogEmaxOverpEC50'!$A$1:$BQ$1,0),FALSE),"")</f>
        <v>0.29779892054307111</v>
      </c>
      <c r="BJ41" s="41">
        <f>_xlfn.IFNA(VLOOKUP($A41,'B-LogEmaxOverpEC50'!$A:$BQ,MATCH(BJ$1,'B-LogEmaxOverpEC50'!$A$1:$BQ$1,0),FALSE),"")</f>
        <v>0</v>
      </c>
      <c r="BK41" s="41" t="str">
        <f>_xlfn.IFNA(VLOOKUP($A41,'B-LogEmaxOverpEC50'!$A:$BQ,MATCH(BK$1,'B-LogEmaxOverpEC50'!$A$1:$BQ$1,0),FALSE),"")</f>
        <v/>
      </c>
      <c r="BL41" s="41">
        <f>_xlfn.IFNA(VLOOKUP($A41,'B-LogEmaxOverpEC50'!$A:$BQ,MATCH(BL$1,'B-LogEmaxOverpEC50'!$A$1:$BQ$1,0),FALSE),"")</f>
        <v>0.78789555804460409</v>
      </c>
      <c r="BM41" s="47" t="str">
        <f>_xlfn.IFNA(VLOOKUP($A41,'I-LogEmaxOverpEC50'!$A:$BQ,MATCH(BM$1,'I-LogEmaxOverpEC50'!$A$1:$BQ$1,0),FALSE),"")</f>
        <v/>
      </c>
      <c r="BN41" s="47">
        <f>_xlfn.IFNA(VLOOKUP($A41,'I-LogEmaxOverpEC50'!$A:$BQ,MATCH(BN$1,'I-LogEmaxOverpEC50'!$A$1:$BQ$1,0),FALSE),"")</f>
        <v>0</v>
      </c>
      <c r="BO41" s="47">
        <f>_xlfn.IFNA(VLOOKUP($A41,'I-LogEmaxOverpEC50'!$A:$BQ,MATCH(BO$1,'I-LogEmaxOverpEC50'!$A$1:$BQ$1,0),FALSE),"")</f>
        <v>0</v>
      </c>
      <c r="BP41" s="47">
        <f>_xlfn.IFNA(VLOOKUP($A41,'I-LogEmaxOverpEC50'!$A:$BQ,MATCH(BP$1,'I-LogEmaxOverpEC50'!$A$1:$BQ$1,0),FALSE),"")</f>
        <v>0.1535601356327739</v>
      </c>
      <c r="BQ41" s="47">
        <f>_xlfn.IFNA(VLOOKUP($A41,'I-LogEmaxOverpEC50'!$A:$BQ,MATCH(BQ$1,'I-LogEmaxOverpEC50'!$A$1:$BQ$1,0),FALSE),"")</f>
        <v>0.1535601356327739</v>
      </c>
      <c r="BR41" s="47" t="str">
        <f>_xlfn.IFNA(VLOOKUP($A41,'I-LogEmaxOverpEC50'!$A:$BQ,MATCH(BR$1,'I-LogEmaxOverpEC50'!$A$1:$BQ$1,0),FALSE),"")</f>
        <v/>
      </c>
      <c r="BS41" s="47">
        <f>_xlfn.IFNA(VLOOKUP($A41,'I-LogEmaxOverpEC50'!$A:$BQ,MATCH(BS$1,'I-LogEmaxOverpEC50'!$A$1:$BQ$1,0),FALSE),"")</f>
        <v>1</v>
      </c>
      <c r="BT41" s="47">
        <f>_xlfn.IFNA(VLOOKUP($A41,'I-LogEmaxOverpEC50'!$A:$BQ,MATCH(BT$1,'I-LogEmaxOverpEC50'!$A$1:$BQ$1,0),FALSE),"")</f>
        <v>1</v>
      </c>
      <c r="BU41" s="47">
        <f>_xlfn.IFNA(VLOOKUP($A41,'I-LogEmaxOverpEC50'!$A:$BQ,MATCH(BU$1,'I-LogEmaxOverpEC50'!$A$1:$BQ$1,0),FALSE),"")</f>
        <v>8.8399742173772278E-3</v>
      </c>
      <c r="BV41" s="47">
        <f>_xlfn.IFNA(VLOOKUP($A41,'I-LogEmaxOverpEC50'!$A:$BQ,MATCH(BV$1,'I-LogEmaxOverpEC50'!$A$1:$BQ$1,0),FALSE),"")</f>
        <v>0.69953679899157706</v>
      </c>
      <c r="BW41" s="47" t="str">
        <f>_xlfn.IFNA(VLOOKUP($A41,'I-LogEmaxOverpEC50'!$A:$BQ,MATCH(BW$1,'I-LogEmaxOverpEC50'!$A$1:$BQ$1,0),FALSE),"")</f>
        <v/>
      </c>
      <c r="BX41" s="47">
        <f>_xlfn.IFNA(VLOOKUP($A41,'I-LogEmaxOverpEC50'!$A:$BQ,MATCH(BX$1,'I-LogEmaxOverpEC50'!$A$1:$BQ$1,0),FALSE),"")</f>
        <v>0.44038993047846203</v>
      </c>
      <c r="BY41" s="105" t="str">
        <f>_xlfn.IFNA(VLOOKUP($A41,'B-LogEmaxOverpEC50'!$A:$HP,MATCH(BY$1,'B-LogEmaxOverpEC50'!$A$1:$HP$1,0),FALSE),"")</f>
        <v/>
      </c>
      <c r="BZ41" s="47">
        <f>_xlfn.IFNA(VLOOKUP($A41,'B-LogEmaxOverpEC50'!$A:$HP,MATCH(BZ$1,'B-LogEmaxOverpEC50'!$A$1:$HP$1,0),FALSE),"")</f>
        <v>8.7316042889911145</v>
      </c>
      <c r="CA41" s="47">
        <f>_xlfn.IFNA(VLOOKUP($A41,'B-LogEmaxOverpEC50'!$A:$HP,MATCH(CA$1,'B-LogEmaxOverpEC50'!$A$1:$HP$1,0),FALSE),"")</f>
        <v>6.913580648488888</v>
      </c>
      <c r="CB41" s="47">
        <f>_xlfn.IFNA(VLOOKUP($A41,'B-LogEmaxOverpEC50'!$A:$HP,MATCH(CB$1,'B-LogEmaxOverpEC50'!$A$1:$HP$1,0),FALSE),"")</f>
        <v>8.1822638273797708</v>
      </c>
      <c r="CC41" s="47" t="str">
        <f>_xlfn.IFNA(VLOOKUP($A41,'I-LogEmaxOverpEC50'!$A:$HP,MATCH(CC$1,'I-LogEmaxOverpEC50'!$A$1:$HP$1,0),FALSE),"")</f>
        <v/>
      </c>
      <c r="CD41" s="47">
        <f>_xlfn.IFNA(VLOOKUP($A41,'I-LogEmaxOverpEC50'!$A:$HP,MATCH(CD$1,'I-LogEmaxOverpEC50'!$A$1:$HP$1,0),FALSE),"")</f>
        <v>7.5769048808906323</v>
      </c>
      <c r="CE41" s="47">
        <f>_xlfn.IFNA(VLOOKUP($A41,'I-LogEmaxOverpEC50'!$A:$HP,MATCH(CE$1,'I-LogEmaxOverpEC50'!$A$1:$HP$1,0),FALSE),"")</f>
        <v>7.8927785685223197</v>
      </c>
      <c r="CF41" s="47">
        <f>_xlfn.IFNA(VLOOKUP($A41,'I-LogEmaxOverpEC50'!$A:$HP,MATCH(CF$1,'I-LogEmaxOverpEC50'!$A$1:$HP$1,0),FALSE),"")</f>
        <v>7.6839437726473188</v>
      </c>
      <c r="CG41" s="105" t="str">
        <f>_xlfn.IFNA(VLOOKUP($A41,'B-LogEmaxOverpEC50'!$A:$HP,MATCH(CG$1,'B-LogEmaxOverpEC50'!$A$1:$HP$1,0),FALSE),"")</f>
        <v/>
      </c>
      <c r="CH41" s="47">
        <f>_xlfn.IFNA(VLOOKUP($A41,'B-LogEmaxOverpEC50'!$A:$HP,MATCH(CH$1,'B-LogEmaxOverpEC50'!$A$1:$HP$1,0),FALSE),"")</f>
        <v>8.2515957920571239</v>
      </c>
      <c r="CI41" s="47">
        <f>_xlfn.IFNA(VLOOKUP($A41,'B-LogEmaxOverpEC50'!$A:$HP,MATCH(CI$1,'B-LogEmaxOverpEC50'!$A$1:$HP$1,0),FALSE),"")</f>
        <v>6.6790340727603095</v>
      </c>
      <c r="CJ41" s="47">
        <f>_xlfn.IFNA(VLOOKUP($A41,'B-LogEmaxOverpEC50'!$A:$HP,MATCH(CJ$1,'B-LogEmaxOverpEC50'!$A$1:$HP$1,0),FALSE),"")</f>
        <v>8.1822638273797708</v>
      </c>
      <c r="CK41" s="47" t="str">
        <f>_xlfn.IFNA(VLOOKUP($A41,'I-LogEmaxOverpEC50'!$A:$HP,MATCH(CK$1,'I-LogEmaxOverpEC50'!$A$1:$HP$1,0),FALSE),"")</f>
        <v/>
      </c>
      <c r="CL41" s="47">
        <f>_xlfn.IFNA(VLOOKUP($A41,'I-LogEmaxOverpEC50'!$A:$HP,MATCH(CL$1,'I-LogEmaxOverpEC50'!$A$1:$HP$1,0),FALSE),"")</f>
        <v>7.5482521623943164</v>
      </c>
      <c r="CM41" s="47">
        <f>_xlfn.IFNA(VLOOKUP($A41,'I-LogEmaxOverpEC50'!$A:$HP,MATCH(CM$1,'I-LogEmaxOverpEC50'!$A$1:$HP$1,0),FALSE),"")</f>
        <v>7.7722768622427392</v>
      </c>
      <c r="CN41" s="47">
        <f>_xlfn.IFNA(VLOOKUP($A41,'I-LogEmaxOverpEC50'!$A:$HP,MATCH(CN$1,'I-LogEmaxOverpEC50'!$A$1:$HP$1,0),FALSE),"")</f>
        <v>7.6839437726473188</v>
      </c>
      <c r="CO41" s="105" t="str">
        <f>_xlfn.IFNA(VLOOKUP($A41,'B-LogEmaxOverpEC50'!$A:$HP,MATCH(CO$1,'B-LogEmaxOverpEC50'!$A$1:$HP$1,0),FALSE),"")</f>
        <v/>
      </c>
      <c r="CP41" s="47">
        <f>_xlfn.IFNA(VLOOKUP($A41,'B-LogEmaxOverpEC50'!$A:$HP,MATCH(CP$1,'B-LogEmaxOverpEC50'!$A$1:$HP$1,0),FALSE),"")</f>
        <v>1</v>
      </c>
      <c r="CQ41" s="47">
        <f>_xlfn.IFNA(VLOOKUP($A41,'B-LogEmaxOverpEC50'!$A:$HP,MATCH(CQ$1,'B-LogEmaxOverpEC50'!$A$1:$HP$1,0),FALSE),"")</f>
        <v>0.29804753758833769</v>
      </c>
      <c r="CR41" s="47">
        <f>_xlfn.IFNA(VLOOKUP($A41,'B-LogEmaxOverpEC50'!$A:$HP,MATCH(CR$1,'B-LogEmaxOverpEC50'!$A$1:$HP$1,0),FALSE),"")</f>
        <v>0.78789555804460409</v>
      </c>
      <c r="CS41" s="47" t="str">
        <f>_xlfn.IFNA(VLOOKUP($A41,'I-LogEmaxOverpEC50'!$A:$HP,MATCH(CS$1,'I-LogEmaxOverpEC50'!$A$1:$HP$1,0),FALSE),"")</f>
        <v/>
      </c>
      <c r="CT41" s="47">
        <f>_xlfn.IFNA(VLOOKUP($A41,'I-LogEmaxOverpEC50'!$A:$HP,MATCH(CT$1,'I-LogEmaxOverpEC50'!$A$1:$HP$1,0),FALSE),"")</f>
        <v>0.1535601356327739</v>
      </c>
      <c r="CU41" s="47">
        <f>_xlfn.IFNA(VLOOKUP($A41,'I-LogEmaxOverpEC50'!$A:$HP,MATCH(CU$1,'I-LogEmaxOverpEC50'!$A$1:$HP$1,0),FALSE),"")</f>
        <v>1</v>
      </c>
      <c r="CV41" s="47">
        <f>_xlfn.IFNA(VLOOKUP($A41,'I-LogEmaxOverpEC50'!$A:$HP,MATCH(CV$1,'I-LogEmaxOverpEC50'!$A$1:$HP$1,0),FALSE),"")</f>
        <v>0.44038993047846203</v>
      </c>
      <c r="CW41" s="105" t="str">
        <f>_xlfn.IFNA(VLOOKUP($A41,'B-LogEmaxOverpEC50'!$A:$HP,MATCH(CW$1,'B-LogEmaxOverpEC50'!$A$1:$HP$1,0),FALSE),"")</f>
        <v/>
      </c>
      <c r="CX41" s="47">
        <f>_xlfn.IFNA(VLOOKUP($A41,'B-LogEmaxOverpEC50'!$A:$HP,MATCH(CX$1,'B-LogEmaxOverpEC50'!$A$1:$HP$1,0),FALSE),"")</f>
        <v>0.81466514576881133</v>
      </c>
      <c r="CY41" s="47">
        <f>_xlfn.IFNA(VLOOKUP($A41,'B-LogEmaxOverpEC50'!$A:$HP,MATCH(CY$1,'B-LogEmaxOverpEC50'!$A$1:$HP$1,0),FALSE),"")</f>
        <v>0.20748735854830191</v>
      </c>
      <c r="CZ41" s="47">
        <f>_xlfn.IFNA(VLOOKUP($A41,'B-LogEmaxOverpEC50'!$A:$HP,MATCH(CZ$1,'B-LogEmaxOverpEC50'!$A$1:$HP$1,0),FALSE),"")</f>
        <v>0.78789555804460409</v>
      </c>
      <c r="DA41" s="47" t="str">
        <f>_xlfn.IFNA(VLOOKUP($A41,'I-LogEmaxOverpEC50'!$A:$HP,MATCH(DA$1,'I-LogEmaxOverpEC50'!$A$1:$HP$1,0),FALSE),"")</f>
        <v/>
      </c>
      <c r="DB41" s="47">
        <f>_xlfn.IFNA(VLOOKUP($A41,'I-LogEmaxOverpEC50'!$A:$HP,MATCH(DB$1,'I-LogEmaxOverpEC50'!$A$1:$HP$1,0),FALSE),"")</f>
        <v>7.6780067816386952E-2</v>
      </c>
      <c r="DC41" s="47">
        <f>_xlfn.IFNA(VLOOKUP($A41,'I-LogEmaxOverpEC50'!$A:$HP,MATCH(DC$1,'I-LogEmaxOverpEC50'!$A$1:$HP$1,0),FALSE),"")</f>
        <v>0.67709419330223852</v>
      </c>
      <c r="DD41" s="47">
        <f>_xlfn.IFNA(VLOOKUP($A41,'I-LogEmaxOverpEC50'!$A:$HP,MATCH(DD$1,'I-LogEmaxOverpEC50'!$A$1:$HP$1,0),FALSE),"")</f>
        <v>0.44038993047846203</v>
      </c>
      <c r="DE41" s="37"/>
      <c r="DF41" s="37"/>
      <c r="DG41" s="37"/>
      <c r="DH41" s="37"/>
      <c r="DI41" s="37"/>
      <c r="DJ41" s="37"/>
      <c r="DK41" s="37"/>
      <c r="DL41" s="37"/>
      <c r="DM41" s="37"/>
    </row>
    <row r="42" spans="1:117" s="49" customFormat="1" x14ac:dyDescent="0.2">
      <c r="A42" s="29" t="s">
        <v>170</v>
      </c>
      <c r="B42" s="333" t="str">
        <f>VLOOKUP($A42,BI!$A:$Q,MATCH(B$1,BI!$A$1:$Q$1,0),FALSE)</f>
        <v/>
      </c>
      <c r="C42" s="373">
        <f>VLOOKUP($A42,BI!$A:$Q,MATCH(C$1,BI!$A$1:$Q$1,0),FALSE)</f>
        <v>1</v>
      </c>
      <c r="D42" s="373">
        <f>VLOOKUP($A42,BI!$A:$Q,MATCH(D$1,BI!$A$1:$Q$1,0),FALSE)</f>
        <v>1</v>
      </c>
      <c r="E42" s="373">
        <f>VLOOKUP($A42,BI!$A:$Q,MATCH(E$1,BI!$A$1:$Q$1,0),FALSE)</f>
        <v>1</v>
      </c>
      <c r="F42" s="373">
        <f>VLOOKUP($A42,BI!$A:$Q,MATCH(F$1,BI!$A$1:$Q$1,0),FALSE)</f>
        <v>1</v>
      </c>
      <c r="G42" s="373" t="str">
        <f>VLOOKUP($A42,BI!$A:$Q,MATCH(G$1,BI!$A$1:$Q$1,0),FALSE)</f>
        <v/>
      </c>
      <c r="H42" s="373">
        <f>VLOOKUP($A42,BI!$A:$Q,MATCH(H$1,BI!$A$1:$Q$1,0),FALSE)</f>
        <v>1</v>
      </c>
      <c r="I42" s="373">
        <f>VLOOKUP($A42,BI!$A:$Q,MATCH(I$1,BI!$A$1:$Q$1,0),FALSE)</f>
        <v>1</v>
      </c>
      <c r="J42" s="373">
        <f>VLOOKUP($A42,BI!$A:$Q,MATCH(J$1,BI!$A$1:$Q$1,0),FALSE)</f>
        <v>1</v>
      </c>
      <c r="K42" s="373">
        <f>VLOOKUP($A42,BI!$A:$Q,MATCH(K$1,BI!$A$1:$Q$1,0),FALSE)</f>
        <v>1</v>
      </c>
      <c r="L42" s="373">
        <f>VLOOKUP($A42,BI!$A:$Q,MATCH(L$1,BI!$A$1:$Q$1,0),FALSE)</f>
        <v>1</v>
      </c>
      <c r="M42" s="373">
        <f>VLOOKUP($A42,BI!$A:$Q,MATCH(M$1,BI!$A$1:$Q$1,0),FALSE)</f>
        <v>1</v>
      </c>
      <c r="N42" s="49">
        <f t="shared" si="1"/>
        <v>10</v>
      </c>
      <c r="O42" s="49" t="str">
        <f>VLOOKUP($A42,BI!$A:$Q,MATCH(O$1,BI!$A$1:$Q$1,0),FALSE)</f>
        <v/>
      </c>
      <c r="P42" s="37">
        <f>VLOOKUP($A42,BI!$A:$Q,MATCH(P$1,BI!$A$1:$Q$1,0),FALSE)</f>
        <v>1</v>
      </c>
      <c r="Q42" s="37">
        <f>VLOOKUP($A42,BI!$A:$Q,MATCH(Q$1,BI!$A$1:$Q$1,0),FALSE)</f>
        <v>1</v>
      </c>
      <c r="R42" s="37">
        <f>VLOOKUP($A42,BI!$A:$Q,MATCH(R$1,BI!$A$1:$Q$1,0),FALSE)</f>
        <v>1</v>
      </c>
      <c r="S42" s="37">
        <f t="shared" si="0"/>
        <v>3</v>
      </c>
      <c r="T42" s="61" cm="1">
        <f t="array" ref="T42">IFERROR(IF(N42&gt;2,RSQ(IF($B42:$M42&lt;&gt;"",AC42:AN42,""),IF($B42:$M42&lt;&gt;"",AO42:AZ42,"")),""),"")</f>
        <v>5.0386875731124714E-2</v>
      </c>
      <c r="U42" s="66" cm="1">
        <f t="array" ref="U42">IFERROR(IF($N42&gt;2,RSQ(IF($B42:$M42&lt;&gt;"",BA42:BL42,""),IF($B42:$M42&lt;&gt;"",BM42:BX42,"")),""),"")</f>
        <v>5.03868757311247E-2</v>
      </c>
      <c r="V42" s="61" cm="1">
        <f t="array" ref="V42">IFERROR(IF(AND($S42&gt;2,$N42&gt;2),RSQ(IF($B42:$M42&lt;&gt;"",AC42:AN42,""),IF($B42:$M42&lt;&gt;"",AO42:AZ42,"")),""),"")</f>
        <v>5.0386875731124714E-2</v>
      </c>
      <c r="W42" s="61" cm="1">
        <f t="array" ref="W42">IFERROR(IF(COUNT(C42:G42)&gt;2,RSQ(IF($C42:$G42&lt;&gt;"",AD42:AH42,""),IF($C42:$G42&lt;&gt;"",AP42:AT42,"")),""),"")</f>
        <v>0.69864706344427263</v>
      </c>
      <c r="X42" s="61" cm="1">
        <f t="array" ref="X42">IFERROR(IF(COUNT(H42:K42)&gt;2,RSQ(IF($H42:$K42&lt;&gt;"",AI42:AL42,""),IF($H42:$K42&lt;&gt;"",AU42:AX42,"")),""),"")</f>
        <v>0.66011104219913619</v>
      </c>
      <c r="Y42" s="61" cm="1">
        <f t="array" ref="Y42">IFERROR(IF($S42&gt;2,RSQ(IF($O42:$R42&lt;&gt;"",BY42:CB42,""),IF($O42:$R42&lt;&gt;"",CC42:CF42,"")),""),"")</f>
        <v>0.6635953888387699</v>
      </c>
      <c r="Z42" s="51" cm="1">
        <f t="array" ref="Z42">IFERROR(IF($S42&gt;2,RSQ(IF($O42:$R42&lt;&gt;"",CG42:CJ42,""),IF($O42:$R42&lt;&gt;"",CK42:CN42,"")),""),"")</f>
        <v>0.84731923066383619</v>
      </c>
      <c r="AA42" s="51" cm="1">
        <f t="array" ref="AA42">IFERROR(IF($S42&gt;2,RSQ(IF($O42:$R42&lt;&gt;"",CO42:CR42,""),IF($O42:$R42&lt;&gt;"",CS42:CV42,"")),""),"")</f>
        <v>0.66359538883877001</v>
      </c>
      <c r="AB42" s="186" cm="1">
        <f t="array" ref="AB42">IFERROR(IF($S42&gt;2,RSQ(IF($O42:$R42&lt;&gt;"",CW42:CZ42,""),IF($O42:$R42&lt;&gt;"",DA42:DD42,"")),""),"")</f>
        <v>0.84731923066383696</v>
      </c>
      <c r="AC42" s="44" t="str">
        <f>_xlfn.IFNA(VLOOKUP($A42,'B-LogEmaxOverpEC50'!$A:$BQ,MATCH(AC$1,'B-LogEmaxOverpEC50'!$A$1:$BQ$1,0),FALSE),"")</f>
        <v/>
      </c>
      <c r="AD42" s="46">
        <f>_xlfn.IFNA(VLOOKUP($A42,'B-LogEmaxOverpEC50'!$A:$BQ,MATCH(AD$1,'B-LogEmaxOverpEC50'!$A$1:$BQ$1,0),FALSE),"")</f>
        <v>5.2118992303390748</v>
      </c>
      <c r="AE42" s="46">
        <f>_xlfn.IFNA(VLOOKUP($A42,'B-LogEmaxOverpEC50'!$A:$BQ,MATCH(AE$1,'B-LogEmaxOverpEC50'!$A$1:$BQ$1,0),FALSE),"")</f>
        <v>6.0660466790844003</v>
      </c>
      <c r="AF42" s="46">
        <f>_xlfn.IFNA(VLOOKUP($A42,'B-LogEmaxOverpEC50'!$A:$BQ,MATCH(AF$1,'B-LogEmaxOverpEC50'!$A$1:$BQ$1,0),FALSE),"")</f>
        <v>7.0647396981163144</v>
      </c>
      <c r="AG42" s="46">
        <f>_xlfn.IFNA(VLOOKUP($A42,'B-LogEmaxOverpEC50'!$A:$BQ,MATCH(AG$1,'B-LogEmaxOverpEC50'!$A$1:$BQ$1,0),FALSE),"")</f>
        <v>6.4630159460225558</v>
      </c>
      <c r="AH42" s="46" t="str">
        <f>_xlfn.IFNA(VLOOKUP($A42,'B-LogEmaxOverpEC50'!$A:$BQ,MATCH(AH$1,'B-LogEmaxOverpEC50'!$A$1:$BQ$1,0),FALSE),"")</f>
        <v/>
      </c>
      <c r="AI42" s="45">
        <f>_xlfn.IFNA(VLOOKUP($A42,'B-LogEmaxOverpEC50'!$A:$BQ,MATCH(AI$1,'B-LogEmaxOverpEC50'!$A$1:$BQ$1,0),FALSE),"")</f>
        <v>7.8605619395768969</v>
      </c>
      <c r="AJ42" s="45">
        <f>_xlfn.IFNA(VLOOKUP($A42,'B-LogEmaxOverpEC50'!$A:$BQ,MATCH(AJ$1,'B-LogEmaxOverpEC50'!$A$1:$BQ$1,0),FALSE),"")</f>
        <v>7.8723252491801716</v>
      </c>
      <c r="AK42" s="45">
        <f>_xlfn.IFNA(VLOOKUP($A42,'B-LogEmaxOverpEC50'!$A:$BQ,MATCH(AK$1,'B-LogEmaxOverpEC50'!$A$1:$BQ$1,0),FALSE),"")</f>
        <v>7.1772857577788249</v>
      </c>
      <c r="AL42" s="46">
        <f>_xlfn.IFNA(VLOOKUP($A42,'B-LogEmaxOverpEC50'!$A:$BQ,MATCH(AL$1,'B-LogEmaxOverpEC50'!$A$1:$BQ$1,0),FALSE),"")</f>
        <v>9.1707932796679561</v>
      </c>
      <c r="AM42" s="45">
        <f>_xlfn.IFNA(VLOOKUP($A42,'B-LogEmaxOverpEC50'!$A:$BQ,MATCH(AM$1,'B-LogEmaxOverpEC50'!$A$1:$BQ$1,0),FALSE),"")</f>
        <v>9.3371427107306673</v>
      </c>
      <c r="AN42" s="45">
        <f>_xlfn.IFNA(VLOOKUP($A42,'B-LogEmaxOverpEC50'!$A:$BQ,MATCH(AN$1,'B-LogEmaxOverpEC50'!$A$1:$BQ$1,0),FALSE),"")</f>
        <v>6.978990481987501</v>
      </c>
      <c r="AO42" s="47" t="str">
        <f>_xlfn.IFNA(VLOOKUP($A42,'I-LogEmaxOverpEC50'!$A:$BQ,MATCH(AO$1,'I-LogEmaxOverpEC50'!$A$1:$BQ$1,0),FALSE),"")</f>
        <v/>
      </c>
      <c r="AP42" s="47">
        <f>_xlfn.IFNA(VLOOKUP($A42,'I-LogEmaxOverpEC50'!$A:$BQ,MATCH(AP$1,'I-LogEmaxOverpEC50'!$A$1:$BQ$1,0),FALSE),"")</f>
        <v>7.7103248228864896</v>
      </c>
      <c r="AQ42" s="47">
        <f>_xlfn.IFNA(VLOOKUP($A42,'I-LogEmaxOverpEC50'!$A:$BQ,MATCH(AQ$1,'I-LogEmaxOverpEC50'!$A$1:$BQ$1,0),FALSE),"")</f>
        <v>7.7103248228864896</v>
      </c>
      <c r="AR42" s="47">
        <f>_xlfn.IFNA(VLOOKUP($A42,'I-LogEmaxOverpEC50'!$A:$BQ,MATCH(AR$1,'I-LogEmaxOverpEC50'!$A$1:$BQ$1,0),FALSE),"")</f>
        <v>7.1567507096021012</v>
      </c>
      <c r="AS42" s="47">
        <f>_xlfn.IFNA(VLOOKUP($A42,'I-LogEmaxOverpEC50'!$A:$BQ,MATCH(AS$1,'I-LogEmaxOverpEC50'!$A$1:$BQ$1,0),FALSE),"")</f>
        <v>7.1567507096021012</v>
      </c>
      <c r="AT42" s="47" t="str">
        <f>_xlfn.IFNA(VLOOKUP($A42,'I-LogEmaxOverpEC50'!$A:$BQ,MATCH(AT$1,'I-LogEmaxOverpEC50'!$A$1:$BQ$1,0),FALSE),"")</f>
        <v/>
      </c>
      <c r="AU42" s="47">
        <f>_xlfn.IFNA(VLOOKUP($A42,'I-LogEmaxOverpEC50'!$A:$BQ,MATCH(AU$1,'I-LogEmaxOverpEC50'!$A$1:$BQ$1,0),FALSE),"")</f>
        <v>8.8471226083924108</v>
      </c>
      <c r="AV42" s="47">
        <f>_xlfn.IFNA(VLOOKUP($A42,'I-LogEmaxOverpEC50'!$A:$BQ,MATCH(AV$1,'I-LogEmaxOverpEC50'!$A$1:$BQ$1,0),FALSE),"")</f>
        <v>8.8471226083924108</v>
      </c>
      <c r="AW42" s="47">
        <f>_xlfn.IFNA(VLOOKUP($A42,'I-LogEmaxOverpEC50'!$A:$BQ,MATCH(AW$1,'I-LogEmaxOverpEC50'!$A$1:$BQ$1,0),FALSE),"")</f>
        <v>8.4679792664089142</v>
      </c>
      <c r="AX42" s="47">
        <f>_xlfn.IFNA(VLOOKUP($A42,'I-LogEmaxOverpEC50'!$A:$BQ,MATCH(AX$1,'I-LogEmaxOverpEC50'!$A$1:$BQ$1,0),FALSE),"")</f>
        <v>7.135308793643258</v>
      </c>
      <c r="AY42" s="47">
        <f>_xlfn.IFNA(VLOOKUP($A42,'I-LogEmaxOverpEC50'!$A:$BQ,MATCH(AY$1,'I-LogEmaxOverpEC50'!$A$1:$BQ$1,0),FALSE),"")</f>
        <v>8.2497473216301564</v>
      </c>
      <c r="AZ42" s="47">
        <f>_xlfn.IFNA(VLOOKUP($A42,'I-LogEmaxOverpEC50'!$A:$BQ,MATCH(AZ$1,'I-LogEmaxOverpEC50'!$A$1:$BQ$1,0),FALSE),"")</f>
        <v>7.7974150494058252</v>
      </c>
      <c r="BA42" s="44" t="str">
        <f>_xlfn.IFNA(VLOOKUP($A42,'B-LogEmaxOverpEC50'!$A:$BQ,MATCH(BA$1,'B-LogEmaxOverpEC50'!$A$1:$BQ$1,0),FALSE),"")</f>
        <v/>
      </c>
      <c r="BB42" s="41">
        <f>_xlfn.IFNA(VLOOKUP($A42,'B-LogEmaxOverpEC50'!$A:$BQ,MATCH(BB$1,'B-LogEmaxOverpEC50'!$A$1:$BQ$1,0),FALSE),"")</f>
        <v>0</v>
      </c>
      <c r="BC42" s="41">
        <f>_xlfn.IFNA(VLOOKUP($A42,'B-LogEmaxOverpEC50'!$A:$BQ,MATCH(BC$1,'B-LogEmaxOverpEC50'!$A$1:$BQ$1,0),FALSE),"")</f>
        <v>0.20705382671479183</v>
      </c>
      <c r="BD42" s="41">
        <f>_xlfn.IFNA(VLOOKUP($A42,'B-LogEmaxOverpEC50'!$A:$BQ,MATCH(BD$1,'B-LogEmaxOverpEC50'!$A$1:$BQ$1,0),FALSE),"")</f>
        <v>0.44914693558920721</v>
      </c>
      <c r="BE42" s="41">
        <f>_xlfn.IFNA(VLOOKUP($A42,'B-LogEmaxOverpEC50'!$A:$BQ,MATCH(BE$1,'B-LogEmaxOverpEC50'!$A$1:$BQ$1,0),FALSE),"")</f>
        <v>0.30328312053103773</v>
      </c>
      <c r="BF42" s="41" t="str">
        <f>_xlfn.IFNA(VLOOKUP($A42,'B-LogEmaxOverpEC50'!$A:$BQ,MATCH(BF$1,'B-LogEmaxOverpEC50'!$A$1:$BQ$1,0),FALSE),"")</f>
        <v/>
      </c>
      <c r="BG42" s="41">
        <f>_xlfn.IFNA(VLOOKUP($A42,'B-LogEmaxOverpEC50'!$A:$BQ,MATCH(BG$1,'B-LogEmaxOverpEC50'!$A$1:$BQ$1,0),FALSE),"")</f>
        <v>0.64206215265296185</v>
      </c>
      <c r="BH42" s="41">
        <f>_xlfn.IFNA(VLOOKUP($A42,'B-LogEmaxOverpEC50'!$A:$BQ,MATCH(BH$1,'B-LogEmaxOverpEC50'!$A$1:$BQ$1,0),FALSE),"")</f>
        <v>0.64491369575803892</v>
      </c>
      <c r="BI42" s="41">
        <f>_xlfn.IFNA(VLOOKUP($A42,'B-LogEmaxOverpEC50'!$A:$BQ,MATCH(BI$1,'B-LogEmaxOverpEC50'!$A$1:$BQ$1,0),FALSE),"")</f>
        <v>0.47642921848898578</v>
      </c>
      <c r="BJ42" s="41">
        <f>_xlfn.IFNA(VLOOKUP($A42,'B-LogEmaxOverpEC50'!$A:$BQ,MATCH(BJ$1,'B-LogEmaxOverpEC50'!$A$1:$BQ$1,0),FALSE),"")</f>
        <v>0.95967524538771698</v>
      </c>
      <c r="BK42" s="41">
        <f>_xlfn.IFNA(VLOOKUP($A42,'B-LogEmaxOverpEC50'!$A:$BQ,MATCH(BK$1,'B-LogEmaxOverpEC50'!$A$1:$BQ$1,0),FALSE),"")</f>
        <v>1</v>
      </c>
      <c r="BL42" s="41">
        <f>_xlfn.IFNA(VLOOKUP($A42,'B-LogEmaxOverpEC50'!$A:$BQ,MATCH(BL$1,'B-LogEmaxOverpEC50'!$A$1:$BQ$1,0),FALSE),"")</f>
        <v>0.42836047376303799</v>
      </c>
      <c r="BM42" s="47" t="str">
        <f>_xlfn.IFNA(VLOOKUP($A42,'I-LogEmaxOverpEC50'!$A:$BQ,MATCH(BM$1,'I-LogEmaxOverpEC50'!$A$1:$BQ$1,0),FALSE),"")</f>
        <v/>
      </c>
      <c r="BN42" s="47">
        <f>_xlfn.IFNA(VLOOKUP($A42,'I-LogEmaxOverpEC50'!$A:$BQ,MATCH(BN$1,'I-LogEmaxOverpEC50'!$A$1:$BQ$1,0),FALSE),"")</f>
        <v>0.33591038014113339</v>
      </c>
      <c r="BO42" s="47">
        <f>_xlfn.IFNA(VLOOKUP($A42,'I-LogEmaxOverpEC50'!$A:$BQ,MATCH(BO$1,'I-LogEmaxOverpEC50'!$A$1:$BQ$1,0),FALSE),"")</f>
        <v>0.33591038014113339</v>
      </c>
      <c r="BP42" s="47">
        <f>_xlfn.IFNA(VLOOKUP($A42,'I-LogEmaxOverpEC50'!$A:$BQ,MATCH(BP$1,'I-LogEmaxOverpEC50'!$A$1:$BQ$1,0),FALSE),"")</f>
        <v>1.2525845844973118E-2</v>
      </c>
      <c r="BQ42" s="47">
        <f>_xlfn.IFNA(VLOOKUP($A42,'I-LogEmaxOverpEC50'!$A:$BQ,MATCH(BQ$1,'I-LogEmaxOverpEC50'!$A$1:$BQ$1,0),FALSE),"")</f>
        <v>1.2525845844973118E-2</v>
      </c>
      <c r="BR42" s="47" t="str">
        <f>_xlfn.IFNA(VLOOKUP($A42,'I-LogEmaxOverpEC50'!$A:$BQ,MATCH(BR$1,'I-LogEmaxOverpEC50'!$A$1:$BQ$1,0),FALSE),"")</f>
        <v/>
      </c>
      <c r="BS42" s="47">
        <f>_xlfn.IFNA(VLOOKUP($A42,'I-LogEmaxOverpEC50'!$A:$BQ,MATCH(BS$1,'I-LogEmaxOverpEC50'!$A$1:$BQ$1,0),FALSE),"")</f>
        <v>1</v>
      </c>
      <c r="BT42" s="47">
        <f>_xlfn.IFNA(VLOOKUP($A42,'I-LogEmaxOverpEC50'!$A:$BQ,MATCH(BT$1,'I-LogEmaxOverpEC50'!$A$1:$BQ$1,0),FALSE),"")</f>
        <v>1</v>
      </c>
      <c r="BU42" s="47">
        <f>_xlfn.IFNA(VLOOKUP($A42,'I-LogEmaxOverpEC50'!$A:$BQ,MATCH(BU$1,'I-LogEmaxOverpEC50'!$A$1:$BQ$1,0),FALSE),"")</f>
        <v>0.77851368021641076</v>
      </c>
      <c r="BV42" s="47">
        <f>_xlfn.IFNA(VLOOKUP($A42,'I-LogEmaxOverpEC50'!$A:$BQ,MATCH(BV$1,'I-LogEmaxOverpEC50'!$A$1:$BQ$1,0),FALSE),"")</f>
        <v>0</v>
      </c>
      <c r="BW42" s="47">
        <f>_xlfn.IFNA(VLOOKUP($A42,'I-LogEmaxOverpEC50'!$A:$BQ,MATCH(BW$1,'I-LogEmaxOverpEC50'!$A$1:$BQ$1,0),FALSE),"")</f>
        <v>0.6510278853837892</v>
      </c>
      <c r="BX42" s="47">
        <f>_xlfn.IFNA(VLOOKUP($A42,'I-LogEmaxOverpEC50'!$A:$BQ,MATCH(BX$1,'I-LogEmaxOverpEC50'!$A$1:$BQ$1,0),FALSE),"")</f>
        <v>0.38678637247684056</v>
      </c>
      <c r="BY42" s="105" t="str">
        <f>_xlfn.IFNA(VLOOKUP($A42,'B-LogEmaxOverpEC50'!$A:$HP,MATCH(BY$1,'B-LogEmaxOverpEC50'!$A$1:$HP$1,0),FALSE),"")</f>
        <v/>
      </c>
      <c r="BZ42" s="47">
        <f>_xlfn.IFNA(VLOOKUP($A42,'B-LogEmaxOverpEC50'!$A:$HP,MATCH(BZ$1,'B-LogEmaxOverpEC50'!$A$1:$HP$1,0),FALSE),"")</f>
        <v>7.0647396981163144</v>
      </c>
      <c r="CA42" s="47">
        <f>_xlfn.IFNA(VLOOKUP($A42,'B-LogEmaxOverpEC50'!$A:$HP,MATCH(CA$1,'B-LogEmaxOverpEC50'!$A$1:$HP$1,0),FALSE),"")</f>
        <v>9.1707932796679561</v>
      </c>
      <c r="CB42" s="47">
        <f>_xlfn.IFNA(VLOOKUP($A42,'B-LogEmaxOverpEC50'!$A:$HP,MATCH(CB$1,'B-LogEmaxOverpEC50'!$A$1:$HP$1,0),FALSE),"")</f>
        <v>9.3371427107306673</v>
      </c>
      <c r="CC42" s="47" t="str">
        <f>_xlfn.IFNA(VLOOKUP($A42,'I-LogEmaxOverpEC50'!$A:$HP,MATCH(CC$1,'I-LogEmaxOverpEC50'!$A$1:$HP$1,0),FALSE),"")</f>
        <v/>
      </c>
      <c r="CD42" s="47">
        <f>_xlfn.IFNA(VLOOKUP($A42,'I-LogEmaxOverpEC50'!$A:$HP,MATCH(CD$1,'I-LogEmaxOverpEC50'!$A$1:$HP$1,0),FALSE),"")</f>
        <v>7.7103248228864896</v>
      </c>
      <c r="CE42" s="47">
        <f>_xlfn.IFNA(VLOOKUP($A42,'I-LogEmaxOverpEC50'!$A:$HP,MATCH(CE$1,'I-LogEmaxOverpEC50'!$A$1:$HP$1,0),FALSE),"")</f>
        <v>8.8471226083924108</v>
      </c>
      <c r="CF42" s="47">
        <f>_xlfn.IFNA(VLOOKUP($A42,'I-LogEmaxOverpEC50'!$A:$HP,MATCH(CF$1,'I-LogEmaxOverpEC50'!$A$1:$HP$1,0),FALSE),"")</f>
        <v>8.2497473216301564</v>
      </c>
      <c r="CG42" s="105" t="str">
        <f>_xlfn.IFNA(VLOOKUP($A42,'B-LogEmaxOverpEC50'!$A:$HP,MATCH(CG$1,'B-LogEmaxOverpEC50'!$A$1:$HP$1,0),FALSE),"")</f>
        <v/>
      </c>
      <c r="CH42" s="47">
        <f>_xlfn.IFNA(VLOOKUP($A42,'B-LogEmaxOverpEC50'!$A:$HP,MATCH(CH$1,'B-LogEmaxOverpEC50'!$A$1:$HP$1,0),FALSE),"")</f>
        <v>6.2014253883905868</v>
      </c>
      <c r="CI42" s="47">
        <f>_xlfn.IFNA(VLOOKUP($A42,'B-LogEmaxOverpEC50'!$A:$HP,MATCH(CI$1,'B-LogEmaxOverpEC50'!$A$1:$HP$1,0),FALSE),"")</f>
        <v>8.0202415565509622</v>
      </c>
      <c r="CJ42" s="47">
        <f>_xlfn.IFNA(VLOOKUP($A42,'B-LogEmaxOverpEC50'!$A:$HP,MATCH(CJ$1,'B-LogEmaxOverpEC50'!$A$1:$HP$1,0),FALSE),"")</f>
        <v>8.1580665963590846</v>
      </c>
      <c r="CK42" s="47" t="str">
        <f>_xlfn.IFNA(VLOOKUP($A42,'I-LogEmaxOverpEC50'!$A:$HP,MATCH(CK$1,'I-LogEmaxOverpEC50'!$A$1:$HP$1,0),FALSE),"")</f>
        <v/>
      </c>
      <c r="CL42" s="47">
        <f>_xlfn.IFNA(VLOOKUP($A42,'I-LogEmaxOverpEC50'!$A:$HP,MATCH(CL$1,'I-LogEmaxOverpEC50'!$A$1:$HP$1,0),FALSE),"")</f>
        <v>7.433537766244295</v>
      </c>
      <c r="CM42" s="47">
        <f>_xlfn.IFNA(VLOOKUP($A42,'I-LogEmaxOverpEC50'!$A:$HP,MATCH(CM$1,'I-LogEmaxOverpEC50'!$A$1:$HP$1,0),FALSE),"")</f>
        <v>8.3243833192092485</v>
      </c>
      <c r="CN42" s="47">
        <f>_xlfn.IFNA(VLOOKUP($A42,'I-LogEmaxOverpEC50'!$A:$HP,MATCH(CN$1,'I-LogEmaxOverpEC50'!$A$1:$HP$1,0),FALSE),"")</f>
        <v>8.0235811855179904</v>
      </c>
      <c r="CO42" s="105" t="str">
        <f>_xlfn.IFNA(VLOOKUP($A42,'B-LogEmaxOverpEC50'!$A:$HP,MATCH(CO$1,'B-LogEmaxOverpEC50'!$A$1:$HP$1,0),FALSE),"")</f>
        <v/>
      </c>
      <c r="CP42" s="47">
        <f>_xlfn.IFNA(VLOOKUP($A42,'B-LogEmaxOverpEC50'!$A:$HP,MATCH(CP$1,'B-LogEmaxOverpEC50'!$A$1:$HP$1,0),FALSE),"")</f>
        <v>0.44914693558920721</v>
      </c>
      <c r="CQ42" s="47">
        <f>_xlfn.IFNA(VLOOKUP($A42,'B-LogEmaxOverpEC50'!$A:$HP,MATCH(CQ$1,'B-LogEmaxOverpEC50'!$A$1:$HP$1,0),FALSE),"")</f>
        <v>0.95967524538771698</v>
      </c>
      <c r="CR42" s="47">
        <f>_xlfn.IFNA(VLOOKUP($A42,'B-LogEmaxOverpEC50'!$A:$HP,MATCH(CR$1,'B-LogEmaxOverpEC50'!$A$1:$HP$1,0),FALSE),"")</f>
        <v>1</v>
      </c>
      <c r="CS42" s="47" t="str">
        <f>_xlfn.IFNA(VLOOKUP($A42,'I-LogEmaxOverpEC50'!$A:$HP,MATCH(CS$1,'I-LogEmaxOverpEC50'!$A$1:$HP$1,0),FALSE),"")</f>
        <v/>
      </c>
      <c r="CT42" s="47">
        <f>_xlfn.IFNA(VLOOKUP($A42,'I-LogEmaxOverpEC50'!$A:$HP,MATCH(CT$1,'I-LogEmaxOverpEC50'!$A$1:$HP$1,0),FALSE),"")</f>
        <v>0.33591038014113339</v>
      </c>
      <c r="CU42" s="47">
        <f>_xlfn.IFNA(VLOOKUP($A42,'I-LogEmaxOverpEC50'!$A:$HP,MATCH(CU$1,'I-LogEmaxOverpEC50'!$A$1:$HP$1,0),FALSE),"")</f>
        <v>1</v>
      </c>
      <c r="CV42" s="47">
        <f>_xlfn.IFNA(VLOOKUP($A42,'I-LogEmaxOverpEC50'!$A:$HP,MATCH(CV$1,'I-LogEmaxOverpEC50'!$A$1:$HP$1,0),FALSE),"")</f>
        <v>0.6510278853837892</v>
      </c>
      <c r="CW42" s="105" t="str">
        <f>_xlfn.IFNA(VLOOKUP($A42,'B-LogEmaxOverpEC50'!$A:$HP,MATCH(CW$1,'B-LogEmaxOverpEC50'!$A$1:$HP$1,0),FALSE),"")</f>
        <v/>
      </c>
      <c r="CX42" s="47">
        <f>_xlfn.IFNA(VLOOKUP($A42,'B-LogEmaxOverpEC50'!$A:$HP,MATCH(CX$1,'B-LogEmaxOverpEC50'!$A$1:$HP$1,0),FALSE),"")</f>
        <v>0.23987097070875918</v>
      </c>
      <c r="CY42" s="47">
        <f>_xlfn.IFNA(VLOOKUP($A42,'B-LogEmaxOverpEC50'!$A:$HP,MATCH(CY$1,'B-LogEmaxOverpEC50'!$A$1:$HP$1,0),FALSE),"")</f>
        <v>0.68077007807192591</v>
      </c>
      <c r="CZ42" s="47">
        <f>_xlfn.IFNA(VLOOKUP($A42,'B-LogEmaxOverpEC50'!$A:$HP,MATCH(CZ$1,'B-LogEmaxOverpEC50'!$A$1:$HP$1,0),FALSE),"")</f>
        <v>0.71418023688151899</v>
      </c>
      <c r="DA42" s="47" t="str">
        <f>_xlfn.IFNA(VLOOKUP($A42,'I-LogEmaxOverpEC50'!$A:$HP,MATCH(DA$1,'I-LogEmaxOverpEC50'!$A$1:$HP$1,0),FALSE),"")</f>
        <v/>
      </c>
      <c r="DB42" s="47">
        <f>_xlfn.IFNA(VLOOKUP($A42,'I-LogEmaxOverpEC50'!$A:$HP,MATCH(DB$1,'I-LogEmaxOverpEC50'!$A$1:$HP$1,0),FALSE),"")</f>
        <v>0.17421811299305323</v>
      </c>
      <c r="DC42" s="47">
        <f>_xlfn.IFNA(VLOOKUP($A42,'I-LogEmaxOverpEC50'!$A:$HP,MATCH(DC$1,'I-LogEmaxOverpEC50'!$A$1:$HP$1,0),FALSE),"")</f>
        <v>0.69462842005410264</v>
      </c>
      <c r="DD42" s="47">
        <f>_xlfn.IFNA(VLOOKUP($A42,'I-LogEmaxOverpEC50'!$A:$HP,MATCH(DD$1,'I-LogEmaxOverpEC50'!$A$1:$HP$1,0),FALSE),"")</f>
        <v>0.51890712893031488</v>
      </c>
      <c r="DE42" s="37"/>
      <c r="DF42" s="37"/>
      <c r="DG42" s="37"/>
      <c r="DH42" s="37"/>
      <c r="DI42" s="37"/>
      <c r="DJ42" s="37"/>
      <c r="DK42" s="37"/>
      <c r="DL42" s="37"/>
      <c r="DM42" s="37"/>
    </row>
    <row r="43" spans="1:117" s="49" customFormat="1" x14ac:dyDescent="0.2">
      <c r="A43" s="29" t="s">
        <v>62</v>
      </c>
      <c r="B43" s="333" t="str">
        <f>VLOOKUP($A43,BI!$A:$Q,MATCH(B$1,BI!$A$1:$Q$1,0),FALSE)</f>
        <v/>
      </c>
      <c r="C43" s="373">
        <f>VLOOKUP($A43,BI!$A:$Q,MATCH(C$1,BI!$A$1:$Q$1,0),FALSE)</f>
        <v>1</v>
      </c>
      <c r="D43" s="373">
        <f>VLOOKUP($A43,BI!$A:$Q,MATCH(D$1,BI!$A$1:$Q$1,0),FALSE)</f>
        <v>1</v>
      </c>
      <c r="E43" s="373">
        <f>VLOOKUP($A43,BI!$A:$Q,MATCH(E$1,BI!$A$1:$Q$1,0),FALSE)</f>
        <v>1</v>
      </c>
      <c r="F43" s="373">
        <f>VLOOKUP($A43,BI!$A:$Q,MATCH(F$1,BI!$A$1:$Q$1,0),FALSE)</f>
        <v>1</v>
      </c>
      <c r="G43" s="373">
        <f>VLOOKUP($A43,BI!$A:$Q,MATCH(G$1,BI!$A$1:$Q$1,0),FALSE)</f>
        <v>1</v>
      </c>
      <c r="H43" s="373">
        <f>VLOOKUP($A43,BI!$A:$Q,MATCH(H$1,BI!$A$1:$Q$1,0),FALSE)</f>
        <v>1</v>
      </c>
      <c r="I43" s="373">
        <f>VLOOKUP($A43,BI!$A:$Q,MATCH(I$1,BI!$A$1:$Q$1,0),FALSE)</f>
        <v>1</v>
      </c>
      <c r="J43" s="373">
        <f>VLOOKUP($A43,BI!$A:$Q,MATCH(J$1,BI!$A$1:$Q$1,0),FALSE)</f>
        <v>1</v>
      </c>
      <c r="K43" s="373">
        <f>VLOOKUP($A43,BI!$A:$Q,MATCH(K$1,BI!$A$1:$Q$1,0),FALSE)</f>
        <v>1</v>
      </c>
      <c r="L43" s="373">
        <f>VLOOKUP($A43,BI!$A:$Q,MATCH(L$1,BI!$A$1:$Q$1,0),FALSE)</f>
        <v>1</v>
      </c>
      <c r="M43" s="373">
        <f>VLOOKUP($A43,BI!$A:$Q,MATCH(M$1,BI!$A$1:$Q$1,0),FALSE)</f>
        <v>1</v>
      </c>
      <c r="N43" s="49">
        <f t="shared" si="1"/>
        <v>11</v>
      </c>
      <c r="O43" s="49" t="str">
        <f>VLOOKUP($A43,BI!$A:$Q,MATCH(O$1,BI!$A$1:$Q$1,0),FALSE)</f>
        <v/>
      </c>
      <c r="P43" s="37">
        <f>VLOOKUP($A43,BI!$A:$Q,MATCH(P$1,BI!$A$1:$Q$1,0),FALSE)</f>
        <v>1</v>
      </c>
      <c r="Q43" s="37">
        <f>VLOOKUP($A43,BI!$A:$Q,MATCH(Q$1,BI!$A$1:$Q$1,0),FALSE)</f>
        <v>1</v>
      </c>
      <c r="R43" s="37">
        <f>VLOOKUP($A43,BI!$A:$Q,MATCH(R$1,BI!$A$1:$Q$1,0),FALSE)</f>
        <v>1</v>
      </c>
      <c r="S43" s="37">
        <f t="shared" si="0"/>
        <v>3</v>
      </c>
      <c r="T43" s="61" cm="1">
        <f t="array" ref="T43">IFERROR(IF(N43&gt;2,RSQ(IF($B43:$M43&lt;&gt;"",AC43:AN43,""),IF($B43:$M43&lt;&gt;"",AO43:AZ43,"")),""),"")</f>
        <v>0.22905080552109175</v>
      </c>
      <c r="U43" s="66" cm="1">
        <f t="array" ref="U43">IFERROR(IF($N43&gt;2,RSQ(IF($B43:$M43&lt;&gt;"",BA43:BL43,""),IF($B43:$M43&lt;&gt;"",BM43:BX43,"")),""),"")</f>
        <v>0.22905080552109158</v>
      </c>
      <c r="V43" s="61" cm="1">
        <f t="array" ref="V43">IFERROR(IF(AND($S43&gt;2,$N43&gt;2),RSQ(IF($B43:$M43&lt;&gt;"",AC43:AN43,""),IF($B43:$M43&lt;&gt;"",AO43:AZ43,"")),""),"")</f>
        <v>0.22905080552109175</v>
      </c>
      <c r="W43" s="61" cm="1">
        <f t="array" ref="W43">IFERROR(IF(COUNT(C43:G43)&gt;2,RSQ(IF($C43:$G43&lt;&gt;"",AD43:AH43,""),IF($C43:$G43&lt;&gt;"",AP43:AT43,"")),""),"")</f>
        <v>2.5159946432656916E-2</v>
      </c>
      <c r="X43" s="61" cm="1">
        <f t="array" ref="X43">IFERROR(IF(COUNT(H43:K43)&gt;2,RSQ(IF($H43:$K43&lt;&gt;"",AI43:AL43,""),IF($H43:$K43&lt;&gt;"",AU43:AX43,"")),""),"")</f>
        <v>0.20145773187100524</v>
      </c>
      <c r="Y43" s="61" cm="1">
        <f t="array" ref="Y43">IFERROR(IF($S43&gt;2,RSQ(IF($O43:$R43&lt;&gt;"",BY43:CB43,""),IF($O43:$R43&lt;&gt;"",CC43:CF43,"")),""),"")</f>
        <v>6.0712203586380312E-3</v>
      </c>
      <c r="Z43" s="51" cm="1">
        <f t="array" ref="Z43">IFERROR(IF($S43&gt;2,RSQ(IF($O43:$R43&lt;&gt;"",CG43:CJ43,""),IF($O43:$R43&lt;&gt;"",CK43:CN43,"")),""),"")</f>
        <v>0.2274077868784441</v>
      </c>
      <c r="AA43" s="51" cm="1">
        <f t="array" ref="AA43">IFERROR(IF($S43&gt;2,RSQ(IF($O43:$R43&lt;&gt;"",CO43:CR43,""),IF($O43:$R43&lt;&gt;"",CS43:CV43,"")),""),"")</f>
        <v>6.0712203586380572E-3</v>
      </c>
      <c r="AB43" s="186" cm="1">
        <f t="array" ref="AB43">IFERROR(IF($S43&gt;2,RSQ(IF($O43:$R43&lt;&gt;"",CW43:CZ43,""),IF($O43:$R43&lt;&gt;"",DA43:DD43,"")),""),"")</f>
        <v>0.22740778687844382</v>
      </c>
      <c r="AC43" s="44" t="str">
        <f>_xlfn.IFNA(VLOOKUP($A43,'B-LogEmaxOverpEC50'!$A:$BQ,MATCH(AC$1,'B-LogEmaxOverpEC50'!$A$1:$BQ$1,0),FALSE),"")</f>
        <v/>
      </c>
      <c r="AD43" s="46">
        <f>_xlfn.IFNA(VLOOKUP($A43,'B-LogEmaxOverpEC50'!$A:$BQ,MATCH(AD$1,'B-LogEmaxOverpEC50'!$A$1:$BQ$1,0),FALSE),"")</f>
        <v>6.8661607084606979</v>
      </c>
      <c r="AE43" s="46">
        <f>_xlfn.IFNA(VLOOKUP($A43,'B-LogEmaxOverpEC50'!$A:$BQ,MATCH(AE$1,'B-LogEmaxOverpEC50'!$A$1:$BQ$1,0),FALSE),"")</f>
        <v>7.0077510067664068</v>
      </c>
      <c r="AF43" s="46">
        <f>_xlfn.IFNA(VLOOKUP($A43,'B-LogEmaxOverpEC50'!$A:$BQ,MATCH(AF$1,'B-LogEmaxOverpEC50'!$A$1:$BQ$1,0),FALSE),"")</f>
        <v>7.5038625507826042</v>
      </c>
      <c r="AG43" s="46">
        <f>_xlfn.IFNA(VLOOKUP($A43,'B-LogEmaxOverpEC50'!$A:$BQ,MATCH(AG$1,'B-LogEmaxOverpEC50'!$A$1:$BQ$1,0),FALSE),"")</f>
        <v>7.161252058702102</v>
      </c>
      <c r="AH43" s="46">
        <f>_xlfn.IFNA(VLOOKUP($A43,'B-LogEmaxOverpEC50'!$A:$BQ,MATCH(AH$1,'B-LogEmaxOverpEC50'!$A$1:$BQ$1,0),FALSE),"")</f>
        <v>6.7937244539062647</v>
      </c>
      <c r="AI43" s="45">
        <f>_xlfn.IFNA(VLOOKUP($A43,'B-LogEmaxOverpEC50'!$A:$BQ,MATCH(AI$1,'B-LogEmaxOverpEC50'!$A$1:$BQ$1,0),FALSE),"")</f>
        <v>8.9072676330797496</v>
      </c>
      <c r="AJ43" s="45">
        <f>_xlfn.IFNA(VLOOKUP($A43,'B-LogEmaxOverpEC50'!$A:$BQ,MATCH(AJ$1,'B-LogEmaxOverpEC50'!$A$1:$BQ$1,0),FALSE),"")</f>
        <v>9.0777850657653882</v>
      </c>
      <c r="AK43" s="45">
        <f>_xlfn.IFNA(VLOOKUP($A43,'B-LogEmaxOverpEC50'!$A:$BQ,MATCH(AK$1,'B-LogEmaxOverpEC50'!$A$1:$BQ$1,0),FALSE),"")</f>
        <v>8.2555609230332756</v>
      </c>
      <c r="AL43" s="46">
        <f>_xlfn.IFNA(VLOOKUP($A43,'B-LogEmaxOverpEC50'!$A:$BQ,MATCH(AL$1,'B-LogEmaxOverpEC50'!$A$1:$BQ$1,0),FALSE),"")</f>
        <v>8.2441746758868355</v>
      </c>
      <c r="AM43" s="45">
        <f>_xlfn.IFNA(VLOOKUP($A43,'B-LogEmaxOverpEC50'!$A:$BQ,MATCH(AM$1,'B-LogEmaxOverpEC50'!$A$1:$BQ$1,0),FALSE),"")</f>
        <v>9.07</v>
      </c>
      <c r="AN43" s="45">
        <f>_xlfn.IFNA(VLOOKUP($A43,'B-LogEmaxOverpEC50'!$A:$BQ,MATCH(AN$1,'B-LogEmaxOverpEC50'!$A$1:$BQ$1,0),FALSE),"")</f>
        <v>8.6435002803358589</v>
      </c>
      <c r="AO43" s="47" t="str">
        <f>_xlfn.IFNA(VLOOKUP($A43,'I-LogEmaxOverpEC50'!$A:$BQ,MATCH(AO$1,'I-LogEmaxOverpEC50'!$A$1:$BQ$1,0),FALSE),"")</f>
        <v/>
      </c>
      <c r="AP43" s="47">
        <f>_xlfn.IFNA(VLOOKUP($A43,'I-LogEmaxOverpEC50'!$A:$BQ,MATCH(AP$1,'I-LogEmaxOverpEC50'!$A$1:$BQ$1,0),FALSE),"")</f>
        <v>9.8864590582317646</v>
      </c>
      <c r="AQ43" s="47">
        <f>_xlfn.IFNA(VLOOKUP($A43,'I-LogEmaxOverpEC50'!$A:$BQ,MATCH(AQ$1,'I-LogEmaxOverpEC50'!$A$1:$BQ$1,0),FALSE),"")</f>
        <v>9.8864590582317646</v>
      </c>
      <c r="AR43" s="47">
        <f>_xlfn.IFNA(VLOOKUP($A43,'I-LogEmaxOverpEC50'!$A:$BQ,MATCH(AR$1,'I-LogEmaxOverpEC50'!$A$1:$BQ$1,0),FALSE),"")</f>
        <v>8.6998682352289194</v>
      </c>
      <c r="AS43" s="47">
        <f>_xlfn.IFNA(VLOOKUP($A43,'I-LogEmaxOverpEC50'!$A:$BQ,MATCH(AS$1,'I-LogEmaxOverpEC50'!$A$1:$BQ$1,0),FALSE),"")</f>
        <v>8.6998682352289194</v>
      </c>
      <c r="AT43" s="47">
        <f>_xlfn.IFNA(VLOOKUP($A43,'I-LogEmaxOverpEC50'!$A:$BQ,MATCH(AT$1,'I-LogEmaxOverpEC50'!$A$1:$BQ$1,0),FALSE),"")</f>
        <v>8.0966793561702932</v>
      </c>
      <c r="AU43" s="47">
        <f>_xlfn.IFNA(VLOOKUP($A43,'I-LogEmaxOverpEC50'!$A:$BQ,MATCH(AU$1,'I-LogEmaxOverpEC50'!$A$1:$BQ$1,0),FALSE),"")</f>
        <v>10.319275601433853</v>
      </c>
      <c r="AV43" s="47">
        <f>_xlfn.IFNA(VLOOKUP($A43,'I-LogEmaxOverpEC50'!$A:$BQ,MATCH(AV$1,'I-LogEmaxOverpEC50'!$A$1:$BQ$1,0),FALSE),"")</f>
        <v>10.319275601433853</v>
      </c>
      <c r="AW43" s="47">
        <f>_xlfn.IFNA(VLOOKUP($A43,'I-LogEmaxOverpEC50'!$A:$BQ,MATCH(AW$1,'I-LogEmaxOverpEC50'!$A$1:$BQ$1,0),FALSE),"")</f>
        <v>10.23218499922568</v>
      </c>
      <c r="AX43" s="47">
        <f>_xlfn.IFNA(VLOOKUP($A43,'I-LogEmaxOverpEC50'!$A:$BQ,MATCH(AX$1,'I-LogEmaxOverpEC50'!$A$1:$BQ$1,0),FALSE),"")</f>
        <v>10.332204843706913</v>
      </c>
      <c r="AY43" s="47">
        <f>_xlfn.IFNA(VLOOKUP($A43,'I-LogEmaxOverpEC50'!$A:$BQ,MATCH(AY$1,'I-LogEmaxOverpEC50'!$A$1:$BQ$1,0),FALSE),"")</f>
        <v>9.2921335610505196</v>
      </c>
      <c r="AZ43" s="47">
        <f>_xlfn.IFNA(VLOOKUP($A43,'I-LogEmaxOverpEC50'!$A:$BQ,MATCH(AZ$1,'I-LogEmaxOverpEC50'!$A$1:$BQ$1,0),FALSE),"")</f>
        <v>9.0753356749098657</v>
      </c>
      <c r="BA43" s="44" t="str">
        <f>_xlfn.IFNA(VLOOKUP($A43,'B-LogEmaxOverpEC50'!$A:$BQ,MATCH(BA$1,'B-LogEmaxOverpEC50'!$A$1:$BQ$1,0),FALSE),"")</f>
        <v/>
      </c>
      <c r="BB43" s="41">
        <f>_xlfn.IFNA(VLOOKUP($A43,'B-LogEmaxOverpEC50'!$A:$BQ,MATCH(BB$1,'B-LogEmaxOverpEC50'!$A$1:$BQ$1,0),FALSE),"")</f>
        <v>3.1713805745055675E-2</v>
      </c>
      <c r="BC43" s="41">
        <f>_xlfn.IFNA(VLOOKUP($A43,'B-LogEmaxOverpEC50'!$A:$BQ,MATCH(BC$1,'B-LogEmaxOverpEC50'!$A$1:$BQ$1,0),FALSE),"")</f>
        <v>9.3704410359729498E-2</v>
      </c>
      <c r="BD43" s="41">
        <f>_xlfn.IFNA(VLOOKUP($A43,'B-LogEmaxOverpEC50'!$A:$BQ,MATCH(BD$1,'B-LogEmaxOverpEC50'!$A$1:$BQ$1,0),FALSE),"")</f>
        <v>0.31091035552612539</v>
      </c>
      <c r="BE43" s="41">
        <f>_xlfn.IFNA(VLOOKUP($A43,'B-LogEmaxOverpEC50'!$A:$BQ,MATCH(BE$1,'B-LogEmaxOverpEC50'!$A$1:$BQ$1,0),FALSE),"")</f>
        <v>0.16090974245061135</v>
      </c>
      <c r="BF43" s="41">
        <f>_xlfn.IFNA(VLOOKUP($A43,'B-LogEmaxOverpEC50'!$A:$BQ,MATCH(BF$1,'B-LogEmaxOverpEC50'!$A$1:$BQ$1,0),FALSE),"")</f>
        <v>0</v>
      </c>
      <c r="BG43" s="41">
        <f>_xlfn.IFNA(VLOOKUP($A43,'B-LogEmaxOverpEC50'!$A:$BQ,MATCH(BG$1,'B-LogEmaxOverpEC50'!$A$1:$BQ$1,0),FALSE),"")</f>
        <v>0.9253446113468744</v>
      </c>
      <c r="BH43" s="41">
        <f>_xlfn.IFNA(VLOOKUP($A43,'B-LogEmaxOverpEC50'!$A:$BQ,MATCH(BH$1,'B-LogEmaxOverpEC50'!$A$1:$BQ$1,0),FALSE),"")</f>
        <v>1</v>
      </c>
      <c r="BI43" s="41">
        <f>_xlfn.IFNA(VLOOKUP($A43,'B-LogEmaxOverpEC50'!$A:$BQ,MATCH(BI$1,'B-LogEmaxOverpEC50'!$A$1:$BQ$1,0),FALSE),"")</f>
        <v>0.6400164958569734</v>
      </c>
      <c r="BJ43" s="41">
        <f>_xlfn.IFNA(VLOOKUP($A43,'B-LogEmaxOverpEC50'!$A:$BQ,MATCH(BJ$1,'B-LogEmaxOverpEC50'!$A$1:$BQ$1,0),FALSE),"")</f>
        <v>0.63503140610614928</v>
      </c>
      <c r="BK43" s="41">
        <f>_xlfn.IFNA(VLOOKUP($A43,'B-LogEmaxOverpEC50'!$A:$BQ,MATCH(BK$1,'B-LogEmaxOverpEC50'!$A$1:$BQ$1,0),FALSE),"")</f>
        <v>0.99659156778722646</v>
      </c>
      <c r="BL43" s="41">
        <f>_xlfn.IFNA(VLOOKUP($A43,'B-LogEmaxOverpEC50'!$A:$BQ,MATCH(BL$1,'B-LogEmaxOverpEC50'!$A$1:$BQ$1,0),FALSE),"")</f>
        <v>0.80986284550652055</v>
      </c>
      <c r="BM43" s="47" t="str">
        <f>_xlfn.IFNA(VLOOKUP($A43,'I-LogEmaxOverpEC50'!$A:$BQ,MATCH(BM$1,'I-LogEmaxOverpEC50'!$A$1:$BQ$1,0),FALSE),"")</f>
        <v/>
      </c>
      <c r="BN43" s="47">
        <f>_xlfn.IFNA(VLOOKUP($A43,'I-LogEmaxOverpEC50'!$A:$BQ,MATCH(BN$1,'I-LogEmaxOverpEC50'!$A$1:$BQ$1,0),FALSE),"")</f>
        <v>0.8006080503397317</v>
      </c>
      <c r="BO43" s="47">
        <f>_xlfn.IFNA(VLOOKUP($A43,'I-LogEmaxOverpEC50'!$A:$BQ,MATCH(BO$1,'I-LogEmaxOverpEC50'!$A$1:$BQ$1,0),FALSE),"")</f>
        <v>0.8006080503397317</v>
      </c>
      <c r="BP43" s="47">
        <f>_xlfn.IFNA(VLOOKUP($A43,'I-LogEmaxOverpEC50'!$A:$BQ,MATCH(BP$1,'I-LogEmaxOverpEC50'!$A$1:$BQ$1,0),FALSE),"")</f>
        <v>0.26981972803329329</v>
      </c>
      <c r="BQ43" s="47">
        <f>_xlfn.IFNA(VLOOKUP($A43,'I-LogEmaxOverpEC50'!$A:$BQ,MATCH(BQ$1,'I-LogEmaxOverpEC50'!$A$1:$BQ$1,0),FALSE),"")</f>
        <v>0.26981972803329329</v>
      </c>
      <c r="BR43" s="47">
        <f>_xlfn.IFNA(VLOOKUP($A43,'I-LogEmaxOverpEC50'!$A:$BQ,MATCH(BR$1,'I-LogEmaxOverpEC50'!$A$1:$BQ$1,0),FALSE),"")</f>
        <v>0</v>
      </c>
      <c r="BS43" s="47">
        <f>_xlfn.IFNA(VLOOKUP($A43,'I-LogEmaxOverpEC50'!$A:$BQ,MATCH(BS$1,'I-LogEmaxOverpEC50'!$A$1:$BQ$1,0),FALSE),"")</f>
        <v>0.99421646393872831</v>
      </c>
      <c r="BT43" s="47">
        <f>_xlfn.IFNA(VLOOKUP($A43,'I-LogEmaxOverpEC50'!$A:$BQ,MATCH(BT$1,'I-LogEmaxOverpEC50'!$A$1:$BQ$1,0),FALSE),"")</f>
        <v>0.99421646393872831</v>
      </c>
      <c r="BU43" s="47">
        <f>_xlfn.IFNA(VLOOKUP($A43,'I-LogEmaxOverpEC50'!$A:$BQ,MATCH(BU$1,'I-LogEmaxOverpEC50'!$A$1:$BQ$1,0),FALSE),"")</f>
        <v>0.95525891114243244</v>
      </c>
      <c r="BV43" s="47">
        <f>_xlfn.IFNA(VLOOKUP($A43,'I-LogEmaxOverpEC50'!$A:$BQ,MATCH(BV$1,'I-LogEmaxOverpEC50'!$A$1:$BQ$1,0),FALSE),"")</f>
        <v>1</v>
      </c>
      <c r="BW43" s="47">
        <f>_xlfn.IFNA(VLOOKUP($A43,'I-LogEmaxOverpEC50'!$A:$BQ,MATCH(BW$1,'I-LogEmaxOverpEC50'!$A$1:$BQ$1,0),FALSE),"")</f>
        <v>0.53475310907661644</v>
      </c>
      <c r="BX43" s="47">
        <f>_xlfn.IFNA(VLOOKUP($A43,'I-LogEmaxOverpEC50'!$A:$BQ,MATCH(BX$1,'I-LogEmaxOverpEC50'!$A$1:$BQ$1,0),FALSE),"")</f>
        <v>0.4377746190753467</v>
      </c>
      <c r="BY43" s="105" t="str">
        <f>_xlfn.IFNA(VLOOKUP($A43,'B-LogEmaxOverpEC50'!$A:$HP,MATCH(BY$1,'B-LogEmaxOverpEC50'!$A$1:$HP$1,0),FALSE),"")</f>
        <v/>
      </c>
      <c r="BZ43" s="47">
        <f>_xlfn.IFNA(VLOOKUP($A43,'B-LogEmaxOverpEC50'!$A:$HP,MATCH(BZ$1,'B-LogEmaxOverpEC50'!$A$1:$HP$1,0),FALSE),"")</f>
        <v>7.5038625507826042</v>
      </c>
      <c r="CA43" s="47">
        <f>_xlfn.IFNA(VLOOKUP($A43,'B-LogEmaxOverpEC50'!$A:$HP,MATCH(CA$1,'B-LogEmaxOverpEC50'!$A$1:$HP$1,0),FALSE),"")</f>
        <v>9.0777850657653882</v>
      </c>
      <c r="CB43" s="47">
        <f>_xlfn.IFNA(VLOOKUP($A43,'B-LogEmaxOverpEC50'!$A:$HP,MATCH(CB$1,'B-LogEmaxOverpEC50'!$A$1:$HP$1,0),FALSE),"")</f>
        <v>9.07</v>
      </c>
      <c r="CC43" s="47" t="str">
        <f>_xlfn.IFNA(VLOOKUP($A43,'I-LogEmaxOverpEC50'!$A:$HP,MATCH(CC$1,'I-LogEmaxOverpEC50'!$A$1:$HP$1,0),FALSE),"")</f>
        <v/>
      </c>
      <c r="CD43" s="47">
        <f>_xlfn.IFNA(VLOOKUP($A43,'I-LogEmaxOverpEC50'!$A:$HP,MATCH(CD$1,'I-LogEmaxOverpEC50'!$A$1:$HP$1,0),FALSE),"")</f>
        <v>9.8864590582317646</v>
      </c>
      <c r="CE43" s="47">
        <f>_xlfn.IFNA(VLOOKUP($A43,'I-LogEmaxOverpEC50'!$A:$HP,MATCH(CE$1,'I-LogEmaxOverpEC50'!$A$1:$HP$1,0),FALSE),"")</f>
        <v>10.332204843706913</v>
      </c>
      <c r="CF43" s="47">
        <f>_xlfn.IFNA(VLOOKUP($A43,'I-LogEmaxOverpEC50'!$A:$HP,MATCH(CF$1,'I-LogEmaxOverpEC50'!$A$1:$HP$1,0),FALSE),"")</f>
        <v>9.2921335610505196</v>
      </c>
      <c r="CG43" s="105" t="str">
        <f>_xlfn.IFNA(VLOOKUP($A43,'B-LogEmaxOverpEC50'!$A:$HP,MATCH(CG$1,'B-LogEmaxOverpEC50'!$A$1:$HP$1,0),FALSE),"")</f>
        <v/>
      </c>
      <c r="CH43" s="47">
        <f>_xlfn.IFNA(VLOOKUP($A43,'B-LogEmaxOverpEC50'!$A:$HP,MATCH(CH$1,'B-LogEmaxOverpEC50'!$A$1:$HP$1,0),FALSE),"")</f>
        <v>7.0665501557236157</v>
      </c>
      <c r="CI43" s="47">
        <f>_xlfn.IFNA(VLOOKUP($A43,'B-LogEmaxOverpEC50'!$A:$HP,MATCH(CI$1,'B-LogEmaxOverpEC50'!$A$1:$HP$1,0),FALSE),"")</f>
        <v>8.6211970744413122</v>
      </c>
      <c r="CJ43" s="47">
        <f>_xlfn.IFNA(VLOOKUP($A43,'B-LogEmaxOverpEC50'!$A:$HP,MATCH(CJ$1,'B-LogEmaxOverpEC50'!$A$1:$HP$1,0),FALSE),"")</f>
        <v>8.8567501401679287</v>
      </c>
      <c r="CK43" s="47" t="str">
        <f>_xlfn.IFNA(VLOOKUP($A43,'I-LogEmaxOverpEC50'!$A:$HP,MATCH(CK$1,'I-LogEmaxOverpEC50'!$A$1:$HP$1,0),FALSE),"")</f>
        <v/>
      </c>
      <c r="CL43" s="47">
        <f>_xlfn.IFNA(VLOOKUP($A43,'I-LogEmaxOverpEC50'!$A:$HP,MATCH(CL$1,'I-LogEmaxOverpEC50'!$A$1:$HP$1,0),FALSE),"")</f>
        <v>9.0538667886183326</v>
      </c>
      <c r="CM43" s="47">
        <f>_xlfn.IFNA(VLOOKUP($A43,'I-LogEmaxOverpEC50'!$A:$HP,MATCH(CM$1,'I-LogEmaxOverpEC50'!$A$1:$HP$1,0),FALSE),"")</f>
        <v>10.300735261450075</v>
      </c>
      <c r="CN43" s="47">
        <f>_xlfn.IFNA(VLOOKUP($A43,'I-LogEmaxOverpEC50'!$A:$HP,MATCH(CN$1,'I-LogEmaxOverpEC50'!$A$1:$HP$1,0),FALSE),"")</f>
        <v>9.1837346179801926</v>
      </c>
      <c r="CO43" s="105" t="str">
        <f>_xlfn.IFNA(VLOOKUP($A43,'B-LogEmaxOverpEC50'!$A:$HP,MATCH(CO$1,'B-LogEmaxOverpEC50'!$A$1:$HP$1,0),FALSE),"")</f>
        <v/>
      </c>
      <c r="CP43" s="47">
        <f>_xlfn.IFNA(VLOOKUP($A43,'B-LogEmaxOverpEC50'!$A:$HP,MATCH(CP$1,'B-LogEmaxOverpEC50'!$A$1:$HP$1,0),FALSE),"")</f>
        <v>0.31091035552612539</v>
      </c>
      <c r="CQ43" s="47">
        <f>_xlfn.IFNA(VLOOKUP($A43,'B-LogEmaxOverpEC50'!$A:$HP,MATCH(CQ$1,'B-LogEmaxOverpEC50'!$A$1:$HP$1,0),FALSE),"")</f>
        <v>1</v>
      </c>
      <c r="CR43" s="47">
        <f>_xlfn.IFNA(VLOOKUP($A43,'B-LogEmaxOverpEC50'!$A:$HP,MATCH(CR$1,'B-LogEmaxOverpEC50'!$A$1:$HP$1,0),FALSE),"")</f>
        <v>0.99659156778722646</v>
      </c>
      <c r="CS43" s="47" t="str">
        <f>_xlfn.IFNA(VLOOKUP($A43,'I-LogEmaxOverpEC50'!$A:$HP,MATCH(CS$1,'I-LogEmaxOverpEC50'!$A$1:$HP$1,0),FALSE),"")</f>
        <v/>
      </c>
      <c r="CT43" s="47">
        <f>_xlfn.IFNA(VLOOKUP($A43,'I-LogEmaxOverpEC50'!$A:$HP,MATCH(CT$1,'I-LogEmaxOverpEC50'!$A$1:$HP$1,0),FALSE),"")</f>
        <v>0.8006080503397317</v>
      </c>
      <c r="CU43" s="47">
        <f>_xlfn.IFNA(VLOOKUP($A43,'I-LogEmaxOverpEC50'!$A:$HP,MATCH(CU$1,'I-LogEmaxOverpEC50'!$A$1:$HP$1,0),FALSE),"")</f>
        <v>1</v>
      </c>
      <c r="CV43" s="47">
        <f>_xlfn.IFNA(VLOOKUP($A43,'I-LogEmaxOverpEC50'!$A:$HP,MATCH(CV$1,'I-LogEmaxOverpEC50'!$A$1:$HP$1,0),FALSE),"")</f>
        <v>0.53475310907661644</v>
      </c>
      <c r="CW43" s="105" t="str">
        <f>_xlfn.IFNA(VLOOKUP($A43,'B-LogEmaxOverpEC50'!$A:$HP,MATCH(CW$1,'B-LogEmaxOverpEC50'!$A$1:$HP$1,0),FALSE),"")</f>
        <v/>
      </c>
      <c r="CX43" s="47">
        <f>_xlfn.IFNA(VLOOKUP($A43,'B-LogEmaxOverpEC50'!$A:$HP,MATCH(CX$1,'B-LogEmaxOverpEC50'!$A$1:$HP$1,0),FALSE),"")</f>
        <v>0.11944766281630437</v>
      </c>
      <c r="CY43" s="47">
        <f>_xlfn.IFNA(VLOOKUP($A43,'B-LogEmaxOverpEC50'!$A:$HP,MATCH(CY$1,'B-LogEmaxOverpEC50'!$A$1:$HP$1,0),FALSE),"")</f>
        <v>0.80009812832749927</v>
      </c>
      <c r="CZ43" s="47">
        <f>_xlfn.IFNA(VLOOKUP($A43,'B-LogEmaxOverpEC50'!$A:$HP,MATCH(CZ$1,'B-LogEmaxOverpEC50'!$A$1:$HP$1,0),FALSE),"")</f>
        <v>0.9032272066468735</v>
      </c>
      <c r="DA43" s="47" t="str">
        <f>_xlfn.IFNA(VLOOKUP($A43,'I-LogEmaxOverpEC50'!$A:$HP,MATCH(DA$1,'I-LogEmaxOverpEC50'!$A$1:$HP$1,0),FALSE),"")</f>
        <v/>
      </c>
      <c r="DB43" s="47">
        <f>_xlfn.IFNA(VLOOKUP($A43,'I-LogEmaxOverpEC50'!$A:$HP,MATCH(DB$1,'I-LogEmaxOverpEC50'!$A$1:$HP$1,0),FALSE),"")</f>
        <v>0.42817111134920999</v>
      </c>
      <c r="DC43" s="47">
        <f>_xlfn.IFNA(VLOOKUP($A43,'I-LogEmaxOverpEC50'!$A:$HP,MATCH(DC$1,'I-LogEmaxOverpEC50'!$A$1:$HP$1,0),FALSE),"")</f>
        <v>0.98592295975497224</v>
      </c>
      <c r="DD43" s="47">
        <f>_xlfn.IFNA(VLOOKUP($A43,'I-LogEmaxOverpEC50'!$A:$HP,MATCH(DD$1,'I-LogEmaxOverpEC50'!$A$1:$HP$1,0),FALSE),"")</f>
        <v>0.48626386407598154</v>
      </c>
      <c r="DE43" s="37"/>
      <c r="DF43" s="37"/>
      <c r="DG43" s="37"/>
      <c r="DH43" s="37"/>
      <c r="DI43" s="37"/>
      <c r="DJ43" s="37"/>
      <c r="DK43" s="37"/>
      <c r="DL43" s="37"/>
      <c r="DM43" s="37"/>
    </row>
    <row r="44" spans="1:117" s="49" customFormat="1" x14ac:dyDescent="0.2">
      <c r="A44" s="29" t="s">
        <v>44</v>
      </c>
      <c r="B44" s="333">
        <f>VLOOKUP($A44,BI!$A:$Q,MATCH(B$1,BI!$A$1:$Q$1,0),FALSE)</f>
        <v>1</v>
      </c>
      <c r="C44" s="373">
        <f>VLOOKUP($A44,BI!$A:$Q,MATCH(C$1,BI!$A$1:$Q$1,0),FALSE)</f>
        <v>1</v>
      </c>
      <c r="D44" s="373">
        <f>VLOOKUP($A44,BI!$A:$Q,MATCH(D$1,BI!$A$1:$Q$1,0),FALSE)</f>
        <v>1</v>
      </c>
      <c r="E44" s="373">
        <f>VLOOKUP($A44,BI!$A:$Q,MATCH(E$1,BI!$A$1:$Q$1,0),FALSE)</f>
        <v>1</v>
      </c>
      <c r="F44" s="373">
        <f>VLOOKUP($A44,BI!$A:$Q,MATCH(F$1,BI!$A$1:$Q$1,0),FALSE)</f>
        <v>1</v>
      </c>
      <c r="G44" s="373">
        <f>VLOOKUP($A44,BI!$A:$Q,MATCH(G$1,BI!$A$1:$Q$1,0),FALSE)</f>
        <v>1</v>
      </c>
      <c r="H44" s="373">
        <f>VLOOKUP($A44,BI!$A:$Q,MATCH(H$1,BI!$A$1:$Q$1,0),FALSE)</f>
        <v>1</v>
      </c>
      <c r="I44" s="373">
        <f>VLOOKUP($A44,BI!$A:$Q,MATCH(I$1,BI!$A$1:$Q$1,0),FALSE)</f>
        <v>1</v>
      </c>
      <c r="J44" s="373">
        <f>VLOOKUP($A44,BI!$A:$Q,MATCH(J$1,BI!$A$1:$Q$1,0),FALSE)</f>
        <v>1</v>
      </c>
      <c r="K44" s="373">
        <f>VLOOKUP($A44,BI!$A:$Q,MATCH(K$1,BI!$A$1:$Q$1,0),FALSE)</f>
        <v>1</v>
      </c>
      <c r="L44" s="373" t="str">
        <f>VLOOKUP($A44,BI!$A:$Q,MATCH(L$1,BI!$A$1:$Q$1,0),FALSE)</f>
        <v/>
      </c>
      <c r="M44" s="373" t="str">
        <f>VLOOKUP($A44,BI!$A:$Q,MATCH(M$1,BI!$A$1:$Q$1,0),FALSE)</f>
        <v/>
      </c>
      <c r="N44" s="49">
        <f t="shared" si="1"/>
        <v>10</v>
      </c>
      <c r="O44" s="49">
        <f>VLOOKUP($A44,BI!$A:$Q,MATCH(O$1,BI!$A$1:$Q$1,0),FALSE)</f>
        <v>1</v>
      </c>
      <c r="P44" s="37">
        <f>VLOOKUP($A44,BI!$A:$Q,MATCH(P$1,BI!$A$1:$Q$1,0),FALSE)</f>
        <v>1</v>
      </c>
      <c r="Q44" s="37">
        <f>VLOOKUP($A44,BI!$A:$Q,MATCH(Q$1,BI!$A$1:$Q$1,0),FALSE)</f>
        <v>1</v>
      </c>
      <c r="R44" s="37" t="str">
        <f>VLOOKUP($A44,BI!$A:$Q,MATCH(R$1,BI!$A$1:$Q$1,0),FALSE)</f>
        <v/>
      </c>
      <c r="S44" s="37">
        <f t="shared" si="0"/>
        <v>3</v>
      </c>
      <c r="T44" s="61" cm="1">
        <f t="array" ref="T44">IFERROR(IF(N44&gt;2,RSQ(IF($B44:$M44&lt;&gt;"",AC44:AN44,""),IF($B44:$M44&lt;&gt;"",AO44:AZ44,"")),""),"")</f>
        <v>0.25087657661197205</v>
      </c>
      <c r="U44" s="66" cm="1">
        <f t="array" ref="U44">IFERROR(IF($N44&gt;2,RSQ(IF($B44:$M44&lt;&gt;"",BA44:BL44,""),IF($B44:$M44&lt;&gt;"",BM44:BX44,"")),""),"")</f>
        <v>0.25087657661197216</v>
      </c>
      <c r="V44" s="61" cm="1">
        <f t="array" ref="V44">IFERROR(IF(AND($S44&gt;2,$N44&gt;2),RSQ(IF($B44:$M44&lt;&gt;"",AC44:AN44,""),IF($B44:$M44&lt;&gt;"",AO44:AZ44,"")),""),"")</f>
        <v>0.25087657661197205</v>
      </c>
      <c r="W44" s="61" cm="1">
        <f t="array" ref="W44">IFERROR(IF(COUNT(C44:G44)&gt;2,RSQ(IF($C44:$G44&lt;&gt;"",AD44:AH44,""),IF($C44:$G44&lt;&gt;"",AP44:AT44,"")),""),"")</f>
        <v>8.9247282061668699E-3</v>
      </c>
      <c r="X44" s="61" cm="1">
        <f t="array" ref="X44">IFERROR(IF(COUNT(H44:K44)&gt;2,RSQ(IF($H44:$K44&lt;&gt;"",AI44:AL44,""),IF($H44:$K44&lt;&gt;"",AU44:AX44,"")),""),"")</f>
        <v>0.38941070951549239</v>
      </c>
      <c r="Y44" s="61" cm="1">
        <f t="array" ref="Y44">IFERROR(IF($S44&gt;2,RSQ(IF($O44:$R44&lt;&gt;"",BY44:CB44,""),IF($O44:$R44&lt;&gt;"",CC44:CF44,"")),""),"")</f>
        <v>0.63018091849941305</v>
      </c>
      <c r="Z44" s="51" cm="1">
        <f t="array" ref="Z44">IFERROR(IF($S44&gt;2,RSQ(IF($O44:$R44&lt;&gt;"",CG44:CJ44,""),IF($O44:$R44&lt;&gt;"",CK44:CN44,"")),""),"")</f>
        <v>0.49944876043616432</v>
      </c>
      <c r="AA44" s="51" cm="1">
        <f t="array" ref="AA44">IFERROR(IF($S44&gt;2,RSQ(IF($O44:$R44&lt;&gt;"",CO44:CR44,""),IF($O44:$R44&lt;&gt;"",CS44:CV44,"")),""),"")</f>
        <v>0.63018091849941305</v>
      </c>
      <c r="AB44" s="186" cm="1">
        <f t="array" ref="AB44">IFERROR(IF($S44&gt;2,RSQ(IF($O44:$R44&lt;&gt;"",CW44:CZ44,""),IF($O44:$R44&lt;&gt;"",DA44:DD44,"")),""),"")</f>
        <v>0.49944876043616482</v>
      </c>
      <c r="AC44" s="44">
        <f>_xlfn.IFNA(VLOOKUP($A44,'B-LogEmaxOverpEC50'!$A:$BQ,MATCH(AC$1,'B-LogEmaxOverpEC50'!$A$1:$BQ$1,0),FALSE),"")</f>
        <v>5.9311245652575764</v>
      </c>
      <c r="AD44" s="46">
        <f>_xlfn.IFNA(VLOOKUP($A44,'B-LogEmaxOverpEC50'!$A:$BQ,MATCH(AD$1,'B-LogEmaxOverpEC50'!$A$1:$BQ$1,0),FALSE),"")</f>
        <v>4.9293325194723527</v>
      </c>
      <c r="AE44" s="46">
        <f>_xlfn.IFNA(VLOOKUP($A44,'B-LogEmaxOverpEC50'!$A:$BQ,MATCH(AE$1,'B-LogEmaxOverpEC50'!$A$1:$BQ$1,0),FALSE),"")</f>
        <v>4.7669199324186655</v>
      </c>
      <c r="AF44" s="46">
        <f>_xlfn.IFNA(VLOOKUP($A44,'B-LogEmaxOverpEC50'!$A:$BQ,MATCH(AF$1,'B-LogEmaxOverpEC50'!$A$1:$BQ$1,0),FALSE),"")</f>
        <v>4.7896554269232512</v>
      </c>
      <c r="AG44" s="46">
        <f>_xlfn.IFNA(VLOOKUP($A44,'B-LogEmaxOverpEC50'!$A:$BQ,MATCH(AG$1,'B-LogEmaxOverpEC50'!$A$1:$BQ$1,0),FALSE),"")</f>
        <v>5.0491206231941748</v>
      </c>
      <c r="AH44" s="46">
        <f>_xlfn.IFNA(VLOOKUP($A44,'B-LogEmaxOverpEC50'!$A:$BQ,MATCH(AH$1,'B-LogEmaxOverpEC50'!$A$1:$BQ$1,0),FALSE),"")</f>
        <v>5.6944960778100873</v>
      </c>
      <c r="AI44" s="45">
        <f>_xlfn.IFNA(VLOOKUP($A44,'B-LogEmaxOverpEC50'!$A:$BQ,MATCH(AI$1,'B-LogEmaxOverpEC50'!$A$1:$BQ$1,0),FALSE),"")</f>
        <v>7.7161335099786976</v>
      </c>
      <c r="AJ44" s="45">
        <f>_xlfn.IFNA(VLOOKUP($A44,'B-LogEmaxOverpEC50'!$A:$BQ,MATCH(AJ$1,'B-LogEmaxOverpEC50'!$A$1:$BQ$1,0),FALSE),"")</f>
        <v>7.8755571969992202</v>
      </c>
      <c r="AK44" s="45">
        <f>_xlfn.IFNA(VLOOKUP($A44,'B-LogEmaxOverpEC50'!$A:$BQ,MATCH(AK$1,'B-LogEmaxOverpEC50'!$A$1:$BQ$1,0),FALSE),"")</f>
        <v>7.6881469494774084</v>
      </c>
      <c r="AL44" s="46">
        <f>_xlfn.IFNA(VLOOKUP($A44,'B-LogEmaxOverpEC50'!$A:$BQ,MATCH(AL$1,'B-LogEmaxOverpEC50'!$A$1:$BQ$1,0),FALSE),"")</f>
        <v>7.6437620242434434</v>
      </c>
      <c r="AM44" s="45" t="str">
        <f>_xlfn.IFNA(VLOOKUP($A44,'B-LogEmaxOverpEC50'!$A:$BQ,MATCH(AM$1,'B-LogEmaxOverpEC50'!$A$1:$BQ$1,0),FALSE),"")</f>
        <v/>
      </c>
      <c r="AN44" s="45" t="str">
        <f>_xlfn.IFNA(VLOOKUP($A44,'B-LogEmaxOverpEC50'!$A:$BQ,MATCH(AN$1,'B-LogEmaxOverpEC50'!$A$1:$BQ$1,0),FALSE),"")</f>
        <v/>
      </c>
      <c r="AO44" s="47">
        <f>_xlfn.IFNA(VLOOKUP($A44,'I-LogEmaxOverpEC50'!$A:$BQ,MATCH(AO$1,'I-LogEmaxOverpEC50'!$A$1:$BQ$1,0),FALSE),"")</f>
        <v>6.4853868444555598</v>
      </c>
      <c r="AP44" s="47">
        <f>_xlfn.IFNA(VLOOKUP($A44,'I-LogEmaxOverpEC50'!$A:$BQ,MATCH(AP$1,'I-LogEmaxOverpEC50'!$A$1:$BQ$1,0),FALSE),"")</f>
        <v>7.2011514324621837</v>
      </c>
      <c r="AQ44" s="47">
        <f>_xlfn.IFNA(VLOOKUP($A44,'I-LogEmaxOverpEC50'!$A:$BQ,MATCH(AQ$1,'I-LogEmaxOverpEC50'!$A$1:$BQ$1,0),FALSE),"")</f>
        <v>7.2011514324621837</v>
      </c>
      <c r="AR44" s="47">
        <f>_xlfn.IFNA(VLOOKUP($A44,'I-LogEmaxOverpEC50'!$A:$BQ,MATCH(AR$1,'I-LogEmaxOverpEC50'!$A$1:$BQ$1,0),FALSE),"")</f>
        <v>6.6155393585170748</v>
      </c>
      <c r="AS44" s="47">
        <f>_xlfn.IFNA(VLOOKUP($A44,'I-LogEmaxOverpEC50'!$A:$BQ,MATCH(AS$1,'I-LogEmaxOverpEC50'!$A$1:$BQ$1,0),FALSE),"")</f>
        <v>6.6155393585170748</v>
      </c>
      <c r="AT44" s="47">
        <f>_xlfn.IFNA(VLOOKUP($A44,'I-LogEmaxOverpEC50'!$A:$BQ,MATCH(AT$1,'I-LogEmaxOverpEC50'!$A$1:$BQ$1,0),FALSE),"")</f>
        <v>6.9078520932511562</v>
      </c>
      <c r="AU44" s="47">
        <f>_xlfn.IFNA(VLOOKUP($A44,'I-LogEmaxOverpEC50'!$A:$BQ,MATCH(AU$1,'I-LogEmaxOverpEC50'!$A$1:$BQ$1,0),FALSE),"")</f>
        <v>7.8437689663848245</v>
      </c>
      <c r="AV44" s="47">
        <f>_xlfn.IFNA(VLOOKUP($A44,'I-LogEmaxOverpEC50'!$A:$BQ,MATCH(AV$1,'I-LogEmaxOverpEC50'!$A$1:$BQ$1,0),FALSE),"")</f>
        <v>7.8437689663848245</v>
      </c>
      <c r="AW44" s="47">
        <f>_xlfn.IFNA(VLOOKUP($A44,'I-LogEmaxOverpEC50'!$A:$BQ,MATCH(AW$1,'I-LogEmaxOverpEC50'!$A$1:$BQ$1,0),FALSE),"")</f>
        <v>7.690716087811845</v>
      </c>
      <c r="AX44" s="47">
        <f>_xlfn.IFNA(VLOOKUP($A44,'I-LogEmaxOverpEC50'!$A:$BQ,MATCH(AX$1,'I-LogEmaxOverpEC50'!$A$1:$BQ$1,0),FALSE),"")</f>
        <v>6.3915697626191506</v>
      </c>
      <c r="AY44" s="47" t="str">
        <f>_xlfn.IFNA(VLOOKUP($A44,'I-LogEmaxOverpEC50'!$A:$BQ,MATCH(AY$1,'I-LogEmaxOverpEC50'!$A$1:$BQ$1,0),FALSE),"")</f>
        <v/>
      </c>
      <c r="AZ44" s="47" t="str">
        <f>_xlfn.IFNA(VLOOKUP($A44,'I-LogEmaxOverpEC50'!$A:$BQ,MATCH(AZ$1,'I-LogEmaxOverpEC50'!$A$1:$BQ$1,0),FALSE),"")</f>
        <v/>
      </c>
      <c r="BA44" s="44">
        <f>_xlfn.IFNA(VLOOKUP($A44,'B-LogEmaxOverpEC50'!$A:$BQ,MATCH(BA$1,'B-LogEmaxOverpEC50'!$A$1:$BQ$1,0),FALSE),"")</f>
        <v>0.37450642637007564</v>
      </c>
      <c r="BB44" s="41">
        <f>_xlfn.IFNA(VLOOKUP($A44,'B-LogEmaxOverpEC50'!$A:$BQ,MATCH(BB$1,'B-LogEmaxOverpEC50'!$A$1:$BQ$1,0),FALSE),"")</f>
        <v>5.2245589700733834E-2</v>
      </c>
      <c r="BC44" s="41">
        <f>_xlfn.IFNA(VLOOKUP($A44,'B-LogEmaxOverpEC50'!$A:$BQ,MATCH(BC$1,'B-LogEmaxOverpEC50'!$A$1:$BQ$1,0),FALSE),"")</f>
        <v>0</v>
      </c>
      <c r="BD44" s="41">
        <f>_xlfn.IFNA(VLOOKUP($A44,'B-LogEmaxOverpEC50'!$A:$BQ,MATCH(BD$1,'B-LogEmaxOverpEC50'!$A$1:$BQ$1,0),FALSE),"")</f>
        <v>7.3136530799624679E-3</v>
      </c>
      <c r="BE44" s="41">
        <f>_xlfn.IFNA(VLOOKUP($A44,'B-LogEmaxOverpEC50'!$A:$BQ,MATCH(BE$1,'B-LogEmaxOverpEC50'!$A$1:$BQ$1,0),FALSE),"")</f>
        <v>9.0779549608721005E-2</v>
      </c>
      <c r="BF44" s="41">
        <f>_xlfn.IFNA(VLOOKUP($A44,'B-LogEmaxOverpEC50'!$A:$BQ,MATCH(BF$1,'B-LogEmaxOverpEC50'!$A$1:$BQ$1,0),FALSE),"")</f>
        <v>0.29838674198502174</v>
      </c>
      <c r="BG44" s="41">
        <f>_xlfn.IFNA(VLOOKUP($A44,'B-LogEmaxOverpEC50'!$A:$BQ,MATCH(BG$1,'B-LogEmaxOverpEC50'!$A$1:$BQ$1,0),FALSE),"")</f>
        <v>0.94871589270418355</v>
      </c>
      <c r="BH44" s="41">
        <f>_xlfn.IFNA(VLOOKUP($A44,'B-LogEmaxOverpEC50'!$A:$BQ,MATCH(BH$1,'B-LogEmaxOverpEC50'!$A$1:$BQ$1,0),FALSE),"")</f>
        <v>1</v>
      </c>
      <c r="BI44" s="41">
        <f>_xlfn.IFNA(VLOOKUP($A44,'B-LogEmaxOverpEC50'!$A:$BQ,MATCH(BI$1,'B-LogEmaxOverpEC50'!$A$1:$BQ$1,0),FALSE),"")</f>
        <v>0.9397130538010523</v>
      </c>
      <c r="BJ44" s="41">
        <f>_xlfn.IFNA(VLOOKUP($A44,'B-LogEmaxOverpEC50'!$A:$BQ,MATCH(BJ$1,'B-LogEmaxOverpEC50'!$A$1:$BQ$1,0),FALSE),"")</f>
        <v>0.92543511737544182</v>
      </c>
      <c r="BK44" s="41" t="str">
        <f>_xlfn.IFNA(VLOOKUP($A44,'B-LogEmaxOverpEC50'!$A:$BQ,MATCH(BK$1,'B-LogEmaxOverpEC50'!$A$1:$BQ$1,0),FALSE),"")</f>
        <v/>
      </c>
      <c r="BL44" s="41" t="str">
        <f>_xlfn.IFNA(VLOOKUP($A44,'B-LogEmaxOverpEC50'!$A:$BQ,MATCH(BL$1,'B-LogEmaxOverpEC50'!$A$1:$BQ$1,0),FALSE),"")</f>
        <v/>
      </c>
      <c r="BM44" s="47">
        <f>_xlfn.IFNA(VLOOKUP($A44,'I-LogEmaxOverpEC50'!$A:$BQ,MATCH(BM$1,'I-LogEmaxOverpEC50'!$A$1:$BQ$1,0),FALSE),"")</f>
        <v>6.4603452193840699E-2</v>
      </c>
      <c r="BN44" s="47">
        <f>_xlfn.IFNA(VLOOKUP($A44,'I-LogEmaxOverpEC50'!$A:$BQ,MATCH(BN$1,'I-LogEmaxOverpEC50'!$A$1:$BQ$1,0),FALSE),"")</f>
        <v>0.55748665041526002</v>
      </c>
      <c r="BO44" s="47">
        <f>_xlfn.IFNA(VLOOKUP($A44,'I-LogEmaxOverpEC50'!$A:$BQ,MATCH(BO$1,'I-LogEmaxOverpEC50'!$A$1:$BQ$1,0),FALSE),"")</f>
        <v>0.55748665041526002</v>
      </c>
      <c r="BP44" s="47">
        <f>_xlfn.IFNA(VLOOKUP($A44,'I-LogEmaxOverpEC50'!$A:$BQ,MATCH(BP$1,'I-LogEmaxOverpEC50'!$A$1:$BQ$1,0),FALSE),"")</f>
        <v>0.15422787405278307</v>
      </c>
      <c r="BQ44" s="47">
        <f>_xlfn.IFNA(VLOOKUP($A44,'I-LogEmaxOverpEC50'!$A:$BQ,MATCH(BQ$1,'I-LogEmaxOverpEC50'!$A$1:$BQ$1,0),FALSE),"")</f>
        <v>0.15422787405278307</v>
      </c>
      <c r="BR44" s="47">
        <f>_xlfn.IFNA(VLOOKUP($A44,'I-LogEmaxOverpEC50'!$A:$BQ,MATCH(BR$1,'I-LogEmaxOverpEC50'!$A$1:$BQ$1,0),FALSE),"")</f>
        <v>0.35551756900378573</v>
      </c>
      <c r="BS44" s="47">
        <f>_xlfn.IFNA(VLOOKUP($A44,'I-LogEmaxOverpEC50'!$A:$BQ,MATCH(BS$1,'I-LogEmaxOverpEC50'!$A$1:$BQ$1,0),FALSE),"")</f>
        <v>1</v>
      </c>
      <c r="BT44" s="47">
        <f>_xlfn.IFNA(VLOOKUP($A44,'I-LogEmaxOverpEC50'!$A:$BQ,MATCH(BT$1,'I-LogEmaxOverpEC50'!$A$1:$BQ$1,0),FALSE),"")</f>
        <v>1</v>
      </c>
      <c r="BU44" s="47">
        <f>_xlfn.IFNA(VLOOKUP($A44,'I-LogEmaxOverpEC50'!$A:$BQ,MATCH(BU$1,'I-LogEmaxOverpEC50'!$A$1:$BQ$1,0),FALSE),"")</f>
        <v>0.89460614068916955</v>
      </c>
      <c r="BV44" s="47">
        <f>_xlfn.IFNA(VLOOKUP($A44,'I-LogEmaxOverpEC50'!$A:$BQ,MATCH(BV$1,'I-LogEmaxOverpEC50'!$A$1:$BQ$1,0),FALSE),"")</f>
        <v>0</v>
      </c>
      <c r="BW44" s="47" t="str">
        <f>_xlfn.IFNA(VLOOKUP($A44,'I-LogEmaxOverpEC50'!$A:$BQ,MATCH(BW$1,'I-LogEmaxOverpEC50'!$A$1:$BQ$1,0),FALSE),"")</f>
        <v/>
      </c>
      <c r="BX44" s="47" t="str">
        <f>_xlfn.IFNA(VLOOKUP($A44,'I-LogEmaxOverpEC50'!$A:$BQ,MATCH(BX$1,'I-LogEmaxOverpEC50'!$A$1:$BQ$1,0),FALSE),"")</f>
        <v/>
      </c>
      <c r="BY44" s="105">
        <f>_xlfn.IFNA(VLOOKUP($A44,'B-LogEmaxOverpEC50'!$A:$HP,MATCH(BY$1,'B-LogEmaxOverpEC50'!$A$1:$HP$1,0),FALSE),"")</f>
        <v>5.9311245652575764</v>
      </c>
      <c r="BZ44" s="47">
        <f>_xlfn.IFNA(VLOOKUP($A44,'B-LogEmaxOverpEC50'!$A:$HP,MATCH(BZ$1,'B-LogEmaxOverpEC50'!$A$1:$HP$1,0),FALSE),"")</f>
        <v>5.6944960778100873</v>
      </c>
      <c r="CA44" s="47">
        <f>_xlfn.IFNA(VLOOKUP($A44,'B-LogEmaxOverpEC50'!$A:$HP,MATCH(CA$1,'B-LogEmaxOverpEC50'!$A$1:$HP$1,0),FALSE),"")</f>
        <v>7.8755571969992202</v>
      </c>
      <c r="CB44" s="47" t="str">
        <f>_xlfn.IFNA(VLOOKUP($A44,'B-LogEmaxOverpEC50'!$A:$HP,MATCH(CB$1,'B-LogEmaxOverpEC50'!$A$1:$HP$1,0),FALSE),"")</f>
        <v/>
      </c>
      <c r="CC44" s="47">
        <f>_xlfn.IFNA(VLOOKUP($A44,'I-LogEmaxOverpEC50'!$A:$HP,MATCH(CC$1,'I-LogEmaxOverpEC50'!$A$1:$HP$1,0),FALSE),"")</f>
        <v>6.4853868444555598</v>
      </c>
      <c r="CD44" s="47">
        <f>_xlfn.IFNA(VLOOKUP($A44,'I-LogEmaxOverpEC50'!$A:$HP,MATCH(CD$1,'I-LogEmaxOverpEC50'!$A$1:$HP$1,0),FALSE),"")</f>
        <v>7.2011514324621837</v>
      </c>
      <c r="CE44" s="47">
        <f>_xlfn.IFNA(VLOOKUP($A44,'I-LogEmaxOverpEC50'!$A:$HP,MATCH(CE$1,'I-LogEmaxOverpEC50'!$A$1:$HP$1,0),FALSE),"")</f>
        <v>7.8437689663848245</v>
      </c>
      <c r="CF44" s="47" t="str">
        <f>_xlfn.IFNA(VLOOKUP($A44,'I-LogEmaxOverpEC50'!$A:$HP,MATCH(CF$1,'I-LogEmaxOverpEC50'!$A$1:$HP$1,0),FALSE),"")</f>
        <v/>
      </c>
      <c r="CG44" s="105">
        <f>_xlfn.IFNA(VLOOKUP($A44,'B-LogEmaxOverpEC50'!$A:$HP,MATCH(CG$1,'B-LogEmaxOverpEC50'!$A$1:$HP$1,0),FALSE),"")</f>
        <v>5.9311245652575764</v>
      </c>
      <c r="CH44" s="47">
        <f>_xlfn.IFNA(VLOOKUP($A44,'B-LogEmaxOverpEC50'!$A:$HP,MATCH(CH$1,'B-LogEmaxOverpEC50'!$A$1:$HP$1,0),FALSE),"")</f>
        <v>5.0459049159637059</v>
      </c>
      <c r="CI44" s="47">
        <f>_xlfn.IFNA(VLOOKUP($A44,'B-LogEmaxOverpEC50'!$A:$HP,MATCH(CI$1,'B-LogEmaxOverpEC50'!$A$1:$HP$1,0),FALSE),"")</f>
        <v>7.7308999201746929</v>
      </c>
      <c r="CJ44" s="47" t="str">
        <f>_xlfn.IFNA(VLOOKUP($A44,'B-LogEmaxOverpEC50'!$A:$HP,MATCH(CJ$1,'B-LogEmaxOverpEC50'!$A$1:$HP$1,0),FALSE),"")</f>
        <v/>
      </c>
      <c r="CK44" s="47">
        <f>_xlfn.IFNA(VLOOKUP($A44,'I-LogEmaxOverpEC50'!$A:$HP,MATCH(CK$1,'I-LogEmaxOverpEC50'!$A$1:$HP$1,0),FALSE),"")</f>
        <v>6.4853868444555598</v>
      </c>
      <c r="CL44" s="47">
        <f>_xlfn.IFNA(VLOOKUP($A44,'I-LogEmaxOverpEC50'!$A:$HP,MATCH(CL$1,'I-LogEmaxOverpEC50'!$A$1:$HP$1,0),FALSE),"")</f>
        <v>6.908246735041935</v>
      </c>
      <c r="CM44" s="47">
        <f>_xlfn.IFNA(VLOOKUP($A44,'I-LogEmaxOverpEC50'!$A:$HP,MATCH(CM$1,'I-LogEmaxOverpEC50'!$A$1:$HP$1,0),FALSE),"")</f>
        <v>7.4424559458001607</v>
      </c>
      <c r="CN44" s="47" t="str">
        <f>_xlfn.IFNA(VLOOKUP($A44,'I-LogEmaxOverpEC50'!$A:$HP,MATCH(CN$1,'I-LogEmaxOverpEC50'!$A$1:$HP$1,0),FALSE),"")</f>
        <v/>
      </c>
      <c r="CO44" s="105">
        <f>_xlfn.IFNA(VLOOKUP($A44,'B-LogEmaxOverpEC50'!$A:$HP,MATCH(CO$1,'B-LogEmaxOverpEC50'!$A$1:$HP$1,0),FALSE),"")</f>
        <v>0.37450642637007564</v>
      </c>
      <c r="CP44" s="47">
        <f>_xlfn.IFNA(VLOOKUP($A44,'B-LogEmaxOverpEC50'!$A:$HP,MATCH(CP$1,'B-LogEmaxOverpEC50'!$A$1:$HP$1,0),FALSE),"")</f>
        <v>0.29838674198502174</v>
      </c>
      <c r="CQ44" s="47">
        <f>_xlfn.IFNA(VLOOKUP($A44,'B-LogEmaxOverpEC50'!$A:$HP,MATCH(CQ$1,'B-LogEmaxOverpEC50'!$A$1:$HP$1,0),FALSE),"")</f>
        <v>1</v>
      </c>
      <c r="CR44" s="47" t="str">
        <f>_xlfn.IFNA(VLOOKUP($A44,'B-LogEmaxOverpEC50'!$A:$HP,MATCH(CR$1,'B-LogEmaxOverpEC50'!$A$1:$HP$1,0),FALSE),"")</f>
        <v/>
      </c>
      <c r="CS44" s="47">
        <f>_xlfn.IFNA(VLOOKUP($A44,'I-LogEmaxOverpEC50'!$A:$HP,MATCH(CS$1,'I-LogEmaxOverpEC50'!$A$1:$HP$1,0),FALSE),"")</f>
        <v>6.4603452193840699E-2</v>
      </c>
      <c r="CT44" s="47">
        <f>_xlfn.IFNA(VLOOKUP($A44,'I-LogEmaxOverpEC50'!$A:$HP,MATCH(CT$1,'I-LogEmaxOverpEC50'!$A$1:$HP$1,0),FALSE),"")</f>
        <v>0.55748665041526002</v>
      </c>
      <c r="CU44" s="47">
        <f>_xlfn.IFNA(VLOOKUP($A44,'I-LogEmaxOverpEC50'!$A:$HP,MATCH(CU$1,'I-LogEmaxOverpEC50'!$A$1:$HP$1,0),FALSE),"")</f>
        <v>1</v>
      </c>
      <c r="CV44" s="47" t="str">
        <f>_xlfn.IFNA(VLOOKUP($A44,'I-LogEmaxOverpEC50'!$A:$HP,MATCH(CV$1,'I-LogEmaxOverpEC50'!$A$1:$HP$1,0),FALSE),"")</f>
        <v/>
      </c>
      <c r="CW44" s="105">
        <f>_xlfn.IFNA(VLOOKUP($A44,'B-LogEmaxOverpEC50'!$A:$HP,MATCH(CW$1,'B-LogEmaxOverpEC50'!$A$1:$HP$1,0),FALSE),"")</f>
        <v>0.37450642637007564</v>
      </c>
      <c r="CX44" s="47">
        <f>_xlfn.IFNA(VLOOKUP($A44,'B-LogEmaxOverpEC50'!$A:$HP,MATCH(CX$1,'B-LogEmaxOverpEC50'!$A$1:$HP$1,0),FALSE),"")</f>
        <v>8.974510687488782E-2</v>
      </c>
      <c r="CY44" s="47">
        <f>_xlfn.IFNA(VLOOKUP($A44,'B-LogEmaxOverpEC50'!$A:$HP,MATCH(CY$1,'B-LogEmaxOverpEC50'!$A$1:$HP$1,0),FALSE),"")</f>
        <v>0.95346601597016933</v>
      </c>
      <c r="CZ44" s="47" t="str">
        <f>_xlfn.IFNA(VLOOKUP($A44,'B-LogEmaxOverpEC50'!$A:$HP,MATCH(CZ$1,'B-LogEmaxOverpEC50'!$A$1:$HP$1,0),FALSE),"")</f>
        <v/>
      </c>
      <c r="DA44" s="47">
        <f>_xlfn.IFNA(VLOOKUP($A44,'I-LogEmaxOverpEC50'!$A:$HP,MATCH(DA$1,'I-LogEmaxOverpEC50'!$A$1:$HP$1,0),FALSE),"")</f>
        <v>6.4603452193840699E-2</v>
      </c>
      <c r="DB44" s="47">
        <f>_xlfn.IFNA(VLOOKUP($A44,'I-LogEmaxOverpEC50'!$A:$HP,MATCH(DB$1,'I-LogEmaxOverpEC50'!$A$1:$HP$1,0),FALSE),"")</f>
        <v>0.35578932358797444</v>
      </c>
      <c r="DC44" s="47">
        <f>_xlfn.IFNA(VLOOKUP($A44,'I-LogEmaxOverpEC50'!$A:$HP,MATCH(DC$1,'I-LogEmaxOverpEC50'!$A$1:$HP$1,0),FALSE),"")</f>
        <v>0.72365153517229241</v>
      </c>
      <c r="DD44" s="47" t="str">
        <f>_xlfn.IFNA(VLOOKUP($A44,'I-LogEmaxOverpEC50'!$A:$HP,MATCH(DD$1,'I-LogEmaxOverpEC50'!$A$1:$HP$1,0),FALSE),"")</f>
        <v/>
      </c>
      <c r="DE44" s="37"/>
      <c r="DF44" s="37"/>
      <c r="DG44" s="37"/>
      <c r="DH44" s="37"/>
      <c r="DI44" s="37"/>
      <c r="DJ44" s="37"/>
      <c r="DK44" s="37"/>
      <c r="DL44" s="37"/>
      <c r="DM44" s="37"/>
    </row>
    <row r="45" spans="1:117" s="49" customFormat="1" x14ac:dyDescent="0.2">
      <c r="A45" s="29" t="s">
        <v>177</v>
      </c>
      <c r="B45" s="333" t="str">
        <f>VLOOKUP($A45,BI!$A:$Q,MATCH(B$1,BI!$A$1:$Q$1,0),FALSE)</f>
        <v/>
      </c>
      <c r="C45" s="373">
        <f>VLOOKUP($A45,BI!$A:$Q,MATCH(C$1,BI!$A$1:$Q$1,0),FALSE)</f>
        <v>1</v>
      </c>
      <c r="D45" s="373">
        <f>VLOOKUP($A45,BI!$A:$Q,MATCH(D$1,BI!$A$1:$Q$1,0),FALSE)</f>
        <v>1</v>
      </c>
      <c r="E45" s="373">
        <f>VLOOKUP($A45,BI!$A:$Q,MATCH(E$1,BI!$A$1:$Q$1,0),FALSE)</f>
        <v>1</v>
      </c>
      <c r="F45" s="373">
        <f>VLOOKUP($A45,BI!$A:$Q,MATCH(F$1,BI!$A$1:$Q$1,0),FALSE)</f>
        <v>1</v>
      </c>
      <c r="G45" s="373">
        <f>VLOOKUP($A45,BI!$A:$Q,MATCH(G$1,BI!$A$1:$Q$1,0),FALSE)</f>
        <v>1</v>
      </c>
      <c r="H45" s="373">
        <f>VLOOKUP($A45,BI!$A:$Q,MATCH(H$1,BI!$A$1:$Q$1,0),FALSE)</f>
        <v>1</v>
      </c>
      <c r="I45" s="373">
        <f>VLOOKUP($A45,BI!$A:$Q,MATCH(I$1,BI!$A$1:$Q$1,0),FALSE)</f>
        <v>1</v>
      </c>
      <c r="J45" s="373">
        <f>VLOOKUP($A45,BI!$A:$Q,MATCH(J$1,BI!$A$1:$Q$1,0),FALSE)</f>
        <v>1</v>
      </c>
      <c r="K45" s="373">
        <f>VLOOKUP($A45,BI!$A:$Q,MATCH(K$1,BI!$A$1:$Q$1,0),FALSE)</f>
        <v>1</v>
      </c>
      <c r="L45" s="373" t="str">
        <f>VLOOKUP($A45,BI!$A:$Q,MATCH(L$1,BI!$A$1:$Q$1,0),FALSE)</f>
        <v/>
      </c>
      <c r="M45" s="373">
        <f>VLOOKUP($A45,BI!$A:$Q,MATCH(M$1,BI!$A$1:$Q$1,0),FALSE)</f>
        <v>1</v>
      </c>
      <c r="N45" s="49">
        <f t="shared" si="1"/>
        <v>10</v>
      </c>
      <c r="O45" s="49" t="str">
        <f>VLOOKUP($A45,BI!$A:$Q,MATCH(O$1,BI!$A$1:$Q$1,0),FALSE)</f>
        <v/>
      </c>
      <c r="P45" s="37">
        <f>VLOOKUP($A45,BI!$A:$Q,MATCH(P$1,BI!$A$1:$Q$1,0),FALSE)</f>
        <v>1</v>
      </c>
      <c r="Q45" s="37">
        <f>VLOOKUP($A45,BI!$A:$Q,MATCH(Q$1,BI!$A$1:$Q$1,0),FALSE)</f>
        <v>1</v>
      </c>
      <c r="R45" s="37">
        <f>VLOOKUP($A45,BI!$A:$Q,MATCH(R$1,BI!$A$1:$Q$1,0),FALSE)</f>
        <v>1</v>
      </c>
      <c r="S45" s="37">
        <f t="shared" si="0"/>
        <v>3</v>
      </c>
      <c r="T45" s="61" cm="1">
        <f t="array" ref="T45">IFERROR(IF(N45&gt;2,RSQ(IF($B45:$M45&lt;&gt;"",AC45:AN45,""),IF($B45:$M45&lt;&gt;"",AO45:AZ45,"")),""),"")</f>
        <v>0.14056681966347817</v>
      </c>
      <c r="U45" s="66" cm="1">
        <f t="array" ref="U45">IFERROR(IF($N45&gt;2,RSQ(IF($B45:$M45&lt;&gt;"",BA45:BL45,""),IF($B45:$M45&lt;&gt;"",BM45:BX45,"")),""),"")</f>
        <v>0.14056681966347823</v>
      </c>
      <c r="V45" s="61" cm="1">
        <f t="array" ref="V45">IFERROR(IF(AND($S45&gt;2,$N45&gt;2),RSQ(IF($B45:$M45&lt;&gt;"",AC45:AN45,""),IF($B45:$M45&lt;&gt;"",AO45:AZ45,"")),""),"")</f>
        <v>0.14056681966347817</v>
      </c>
      <c r="W45" s="61" cm="1">
        <f t="array" ref="W45">IFERROR(IF(COUNT(C45:G45)&gt;2,RSQ(IF($C45:$G45&lt;&gt;"",AD45:AH45,""),IF($C45:$G45&lt;&gt;"",AP45:AT45,"")),""),"")</f>
        <v>0.88396539896279747</v>
      </c>
      <c r="X45" s="61" cm="1">
        <f t="array" ref="X45">IFERROR(IF(COUNT(H45:K45)&gt;2,RSQ(IF($H45:$K45&lt;&gt;"",AI45:AL45,""),IF($H45:$K45&lt;&gt;"",AU45:AX45,"")),""),"")</f>
        <v>0.19613829335620755</v>
      </c>
      <c r="Y45" s="61" cm="1">
        <f t="array" ref="Y45">IFERROR(IF($S45&gt;2,RSQ(IF($O45:$R45&lt;&gt;"",BY45:CB45,""),IF($O45:$R45&lt;&gt;"",CC45:CF45,"")),""),"")</f>
        <v>0.74191284660253787</v>
      </c>
      <c r="Z45" s="51" cm="1">
        <f t="array" ref="Z45">IFERROR(IF($S45&gt;2,RSQ(IF($O45:$R45&lt;&gt;"",CG45:CJ45,""),IF($O45:$R45&lt;&gt;"",CK45:CN45,"")),""),"")</f>
        <v>0.80318482576121208</v>
      </c>
      <c r="AA45" s="51" cm="1">
        <f t="array" ref="AA45">IFERROR(IF($S45&gt;2,RSQ(IF($O45:$R45&lt;&gt;"",CO45:CR45,""),IF($O45:$R45&lt;&gt;"",CS45:CV45,"")),""),"")</f>
        <v>0.74191284660253809</v>
      </c>
      <c r="AB45" s="186" cm="1">
        <f t="array" ref="AB45">IFERROR(IF($S45&gt;2,RSQ(IF($O45:$R45&lt;&gt;"",CW45:CZ45,""),IF($O45:$R45&lt;&gt;"",DA45:DD45,"")),""),"")</f>
        <v>0.80318482576120687</v>
      </c>
      <c r="AC45" s="44" t="str">
        <f>_xlfn.IFNA(VLOOKUP($A45,'B-LogEmaxOverpEC50'!$A:$BQ,MATCH(AC$1,'B-LogEmaxOverpEC50'!$A$1:$BQ$1,0),FALSE),"")</f>
        <v/>
      </c>
      <c r="AD45" s="46">
        <f>_xlfn.IFNA(VLOOKUP($A45,'B-LogEmaxOverpEC50'!$A:$BQ,MATCH(AD$1,'B-LogEmaxOverpEC50'!$A$1:$BQ$1,0),FALSE),"")</f>
        <v>3.79248314885653</v>
      </c>
      <c r="AE45" s="46">
        <f>_xlfn.IFNA(VLOOKUP($A45,'B-LogEmaxOverpEC50'!$A:$BQ,MATCH(AE$1,'B-LogEmaxOverpEC50'!$A$1:$BQ$1,0),FALSE),"")</f>
        <v>4.5059839552583085</v>
      </c>
      <c r="AF45" s="46">
        <f>_xlfn.IFNA(VLOOKUP($A45,'B-LogEmaxOverpEC50'!$A:$BQ,MATCH(AF$1,'B-LogEmaxOverpEC50'!$A$1:$BQ$1,0),FALSE),"")</f>
        <v>5.1789583607595535</v>
      </c>
      <c r="AG45" s="46">
        <f>_xlfn.IFNA(VLOOKUP($A45,'B-LogEmaxOverpEC50'!$A:$BQ,MATCH(AG$1,'B-LogEmaxOverpEC50'!$A$1:$BQ$1,0),FALSE),"")</f>
        <v>5.6594543045203949</v>
      </c>
      <c r="AH45" s="46">
        <f>_xlfn.IFNA(VLOOKUP($A45,'B-LogEmaxOverpEC50'!$A:$BQ,MATCH(AH$1,'B-LogEmaxOverpEC50'!$A$1:$BQ$1,0),FALSE),"")</f>
        <v>6.0327952349425749</v>
      </c>
      <c r="AI45" s="45">
        <f>_xlfn.IFNA(VLOOKUP($A45,'B-LogEmaxOverpEC50'!$A:$BQ,MATCH(AI$1,'B-LogEmaxOverpEC50'!$A$1:$BQ$1,0),FALSE),"")</f>
        <v>6.2567403418523995</v>
      </c>
      <c r="AJ45" s="45">
        <f>_xlfn.IFNA(VLOOKUP($A45,'B-LogEmaxOverpEC50'!$A:$BQ,MATCH(AJ$1,'B-LogEmaxOverpEC50'!$A$1:$BQ$1,0),FALSE),"")</f>
        <v>6.2161206046997339</v>
      </c>
      <c r="AK45" s="45">
        <f>_xlfn.IFNA(VLOOKUP($A45,'B-LogEmaxOverpEC50'!$A:$BQ,MATCH(AK$1,'B-LogEmaxOverpEC50'!$A$1:$BQ$1,0),FALSE),"")</f>
        <v>5.3860576334974724</v>
      </c>
      <c r="AL45" s="46">
        <f>_xlfn.IFNA(VLOOKUP($A45,'B-LogEmaxOverpEC50'!$A:$BQ,MATCH(AL$1,'B-LogEmaxOverpEC50'!$A$1:$BQ$1,0),FALSE),"")</f>
        <v>5.7146272302146546</v>
      </c>
      <c r="AM45" s="45" t="str">
        <f>_xlfn.IFNA(VLOOKUP($A45,'B-LogEmaxOverpEC50'!$A:$BQ,MATCH(AM$1,'B-LogEmaxOverpEC50'!$A$1:$BQ$1,0),FALSE),"")</f>
        <v/>
      </c>
      <c r="AN45" s="45">
        <f>_xlfn.IFNA(VLOOKUP($A45,'B-LogEmaxOverpEC50'!$A:$BQ,MATCH(AN$1,'B-LogEmaxOverpEC50'!$A$1:$BQ$1,0),FALSE),"")</f>
        <v>6.5445287565199051</v>
      </c>
      <c r="AO45" s="47" t="str">
        <f>_xlfn.IFNA(VLOOKUP($A45,'I-LogEmaxOverpEC50'!$A:$BQ,MATCH(AO$1,'I-LogEmaxOverpEC50'!$A$1:$BQ$1,0),FALSE),"")</f>
        <v/>
      </c>
      <c r="AP45" s="47">
        <f>_xlfn.IFNA(VLOOKUP($A45,'I-LogEmaxOverpEC50'!$A:$BQ,MATCH(AP$1,'I-LogEmaxOverpEC50'!$A$1:$BQ$1,0),FALSE),"")</f>
        <v>7.5514828048768754</v>
      </c>
      <c r="AQ45" s="47">
        <f>_xlfn.IFNA(VLOOKUP($A45,'I-LogEmaxOverpEC50'!$A:$BQ,MATCH(AQ$1,'I-LogEmaxOverpEC50'!$A$1:$BQ$1,0),FALSE),"")</f>
        <v>7.5514828048768754</v>
      </c>
      <c r="AR45" s="47">
        <f>_xlfn.IFNA(VLOOKUP($A45,'I-LogEmaxOverpEC50'!$A:$BQ,MATCH(AR$1,'I-LogEmaxOverpEC50'!$A$1:$BQ$1,0),FALSE),"")</f>
        <v>7.2457399518668915</v>
      </c>
      <c r="AS45" s="47">
        <f>_xlfn.IFNA(VLOOKUP($A45,'I-LogEmaxOverpEC50'!$A:$BQ,MATCH(AS$1,'I-LogEmaxOverpEC50'!$A$1:$BQ$1,0),FALSE),"")</f>
        <v>7.2457399518668915</v>
      </c>
      <c r="AT45" s="47">
        <f>_xlfn.IFNA(VLOOKUP($A45,'I-LogEmaxOverpEC50'!$A:$BQ,MATCH(AT$1,'I-LogEmaxOverpEC50'!$A$1:$BQ$1,0),FALSE),"")</f>
        <v>7.0722155162892442</v>
      </c>
      <c r="AU45" s="47">
        <f>_xlfn.IFNA(VLOOKUP($A45,'I-LogEmaxOverpEC50'!$A:$BQ,MATCH(AU$1,'I-LogEmaxOverpEC50'!$A$1:$BQ$1,0),FALSE),"")</f>
        <v>7.4025692627304878</v>
      </c>
      <c r="AV45" s="47">
        <f>_xlfn.IFNA(VLOOKUP($A45,'I-LogEmaxOverpEC50'!$A:$BQ,MATCH(AV$1,'I-LogEmaxOverpEC50'!$A$1:$BQ$1,0),FALSE),"")</f>
        <v>7.4025692627304878</v>
      </c>
      <c r="AW45" s="47">
        <f>_xlfn.IFNA(VLOOKUP($A45,'I-LogEmaxOverpEC50'!$A:$BQ,MATCH(AW$1,'I-LogEmaxOverpEC50'!$A$1:$BQ$1,0),FALSE),"")</f>
        <v>7.1599412803388143</v>
      </c>
      <c r="AX45" s="47">
        <f>_xlfn.IFNA(VLOOKUP($A45,'I-LogEmaxOverpEC50'!$A:$BQ,MATCH(AX$1,'I-LogEmaxOverpEC50'!$A$1:$BQ$1,0),FALSE),"")</f>
        <v>7.5681512503836439</v>
      </c>
      <c r="AY45" s="47" t="str">
        <f>_xlfn.IFNA(VLOOKUP($A45,'I-LogEmaxOverpEC50'!$A:$BQ,MATCH(AY$1,'I-LogEmaxOverpEC50'!$A$1:$BQ$1,0),FALSE),"")</f>
        <v/>
      </c>
      <c r="AZ45" s="47">
        <f>_xlfn.IFNA(VLOOKUP($A45,'I-LogEmaxOverpEC50'!$A:$BQ,MATCH(AZ$1,'I-LogEmaxOverpEC50'!$A$1:$BQ$1,0),FALSE),"")</f>
        <v>7.3824209359026502</v>
      </c>
      <c r="BA45" s="44" t="str">
        <f>_xlfn.IFNA(VLOOKUP($A45,'B-LogEmaxOverpEC50'!$A:$BQ,MATCH(BA$1,'B-LogEmaxOverpEC50'!$A$1:$BQ$1,0),FALSE),"")</f>
        <v/>
      </c>
      <c r="BB45" s="41">
        <f>_xlfn.IFNA(VLOOKUP($A45,'B-LogEmaxOverpEC50'!$A:$BQ,MATCH(BB$1,'B-LogEmaxOverpEC50'!$A$1:$BQ$1,0),FALSE),"")</f>
        <v>0</v>
      </c>
      <c r="BC45" s="41">
        <f>_xlfn.IFNA(VLOOKUP($A45,'B-LogEmaxOverpEC50'!$A:$BQ,MATCH(BC$1,'B-LogEmaxOverpEC50'!$A$1:$BQ$1,0),FALSE),"")</f>
        <v>0.25926198476324547</v>
      </c>
      <c r="BD45" s="41">
        <f>_xlfn.IFNA(VLOOKUP($A45,'B-LogEmaxOverpEC50'!$A:$BQ,MATCH(BD$1,'B-LogEmaxOverpEC50'!$A$1:$BQ$1,0),FALSE),"")</f>
        <v>0.50379805045462545</v>
      </c>
      <c r="BE45" s="41">
        <f>_xlfn.IFNA(VLOOKUP($A45,'B-LogEmaxOverpEC50'!$A:$BQ,MATCH(BE$1,'B-LogEmaxOverpEC50'!$A$1:$BQ$1,0),FALSE),"")</f>
        <v>0.67839397372815236</v>
      </c>
      <c r="BF45" s="41">
        <f>_xlfn.IFNA(VLOOKUP($A45,'B-LogEmaxOverpEC50'!$A:$BQ,MATCH(BF$1,'B-LogEmaxOverpEC50'!$A$1:$BQ$1,0),FALSE),"")</f>
        <v>0.8140534008039868</v>
      </c>
      <c r="BG45" s="41">
        <f>_xlfn.IFNA(VLOOKUP($A45,'B-LogEmaxOverpEC50'!$A:$BQ,MATCH(BG$1,'B-LogEmaxOverpEC50'!$A$1:$BQ$1,0),FALSE),"")</f>
        <v>0.89542745444838301</v>
      </c>
      <c r="BH45" s="41">
        <f>_xlfn.IFNA(VLOOKUP($A45,'B-LogEmaxOverpEC50'!$A:$BQ,MATCH(BH$1,'B-LogEmaxOverpEC50'!$A$1:$BQ$1,0),FALSE),"")</f>
        <v>0.88066762014928734</v>
      </c>
      <c r="BI45" s="41">
        <f>_xlfn.IFNA(VLOOKUP($A45,'B-LogEmaxOverpEC50'!$A:$BQ,MATCH(BI$1,'B-LogEmaxOverpEC50'!$A$1:$BQ$1,0),FALSE),"")</f>
        <v>0.57905089952123545</v>
      </c>
      <c r="BJ45" s="41">
        <f>_xlfn.IFNA(VLOOKUP($A45,'B-LogEmaxOverpEC50'!$A:$BQ,MATCH(BJ$1,'B-LogEmaxOverpEC50'!$A$1:$BQ$1,0),FALSE),"")</f>
        <v>0.69844194296987738</v>
      </c>
      <c r="BK45" s="41" t="str">
        <f>_xlfn.IFNA(VLOOKUP($A45,'B-LogEmaxOverpEC50'!$A:$BQ,MATCH(BK$1,'B-LogEmaxOverpEC50'!$A$1:$BQ$1,0),FALSE),"")</f>
        <v/>
      </c>
      <c r="BL45" s="41">
        <f>_xlfn.IFNA(VLOOKUP($A45,'B-LogEmaxOverpEC50'!$A:$BQ,MATCH(BL$1,'B-LogEmaxOverpEC50'!$A$1:$BQ$1,0),FALSE),"")</f>
        <v>1</v>
      </c>
      <c r="BM45" s="47" t="str">
        <f>_xlfn.IFNA(VLOOKUP($A45,'I-LogEmaxOverpEC50'!$A:$BQ,MATCH(BM$1,'I-LogEmaxOverpEC50'!$A$1:$BQ$1,0),FALSE),"")</f>
        <v/>
      </c>
      <c r="BN45" s="47">
        <f>_xlfn.IFNA(VLOOKUP($A45,'I-LogEmaxOverpEC50'!$A:$BQ,MATCH(BN$1,'I-LogEmaxOverpEC50'!$A$1:$BQ$1,0),FALSE),"")</f>
        <v>0.96638990828679483</v>
      </c>
      <c r="BO45" s="47">
        <f>_xlfn.IFNA(VLOOKUP($A45,'I-LogEmaxOverpEC50'!$A:$BQ,MATCH(BO$1,'I-LogEmaxOverpEC50'!$A$1:$BQ$1,0),FALSE),"")</f>
        <v>0.96638990828679483</v>
      </c>
      <c r="BP45" s="47">
        <f>_xlfn.IFNA(VLOOKUP($A45,'I-LogEmaxOverpEC50'!$A:$BQ,MATCH(BP$1,'I-LogEmaxOverpEC50'!$A$1:$BQ$1,0),FALSE),"")</f>
        <v>0.34989298743416924</v>
      </c>
      <c r="BQ45" s="47">
        <f>_xlfn.IFNA(VLOOKUP($A45,'I-LogEmaxOverpEC50'!$A:$BQ,MATCH(BQ$1,'I-LogEmaxOverpEC50'!$A$1:$BQ$1,0),FALSE),"")</f>
        <v>0.34989298743416924</v>
      </c>
      <c r="BR45" s="47">
        <f>_xlfn.IFNA(VLOOKUP($A45,'I-LogEmaxOverpEC50'!$A:$BQ,MATCH(BR$1,'I-LogEmaxOverpEC50'!$A$1:$BQ$1,0),FALSE),"")</f>
        <v>0</v>
      </c>
      <c r="BS45" s="47">
        <f>_xlfn.IFNA(VLOOKUP($A45,'I-LogEmaxOverpEC50'!$A:$BQ,MATCH(BS$1,'I-LogEmaxOverpEC50'!$A$1:$BQ$1,0),FALSE),"")</f>
        <v>0.66612208746055357</v>
      </c>
      <c r="BT45" s="47">
        <f>_xlfn.IFNA(VLOOKUP($A45,'I-LogEmaxOverpEC50'!$A:$BQ,MATCH(BT$1,'I-LogEmaxOverpEC50'!$A$1:$BQ$1,0),FALSE),"")</f>
        <v>0.66612208746055357</v>
      </c>
      <c r="BU45" s="47">
        <f>_xlfn.IFNA(VLOOKUP($A45,'I-LogEmaxOverpEC50'!$A:$BQ,MATCH(BU$1,'I-LogEmaxOverpEC50'!$A$1:$BQ$1,0),FALSE),"")</f>
        <v>0.17688937904376095</v>
      </c>
      <c r="BV45" s="47">
        <f>_xlfn.IFNA(VLOOKUP($A45,'I-LogEmaxOverpEC50'!$A:$BQ,MATCH(BV$1,'I-LogEmaxOverpEC50'!$A$1:$BQ$1,0),FALSE),"")</f>
        <v>1</v>
      </c>
      <c r="BW45" s="47" t="str">
        <f>_xlfn.IFNA(VLOOKUP($A45,'I-LogEmaxOverpEC50'!$A:$BQ,MATCH(BW$1,'I-LogEmaxOverpEC50'!$A$1:$BQ$1,0),FALSE),"")</f>
        <v/>
      </c>
      <c r="BX45" s="47">
        <f>_xlfn.IFNA(VLOOKUP($A45,'I-LogEmaxOverpEC50'!$A:$BQ,MATCH(BX$1,'I-LogEmaxOverpEC50'!$A$1:$BQ$1,0),FALSE),"")</f>
        <v>0.62549519683201438</v>
      </c>
      <c r="BY45" s="105" t="str">
        <f>_xlfn.IFNA(VLOOKUP($A45,'B-LogEmaxOverpEC50'!$A:$HP,MATCH(BY$1,'B-LogEmaxOverpEC50'!$A$1:$HP$1,0),FALSE),"")</f>
        <v/>
      </c>
      <c r="BZ45" s="47">
        <f>_xlfn.IFNA(VLOOKUP($A45,'B-LogEmaxOverpEC50'!$A:$HP,MATCH(BZ$1,'B-LogEmaxOverpEC50'!$A$1:$HP$1,0),FALSE),"")</f>
        <v>6.0327952349425749</v>
      </c>
      <c r="CA45" s="47">
        <f>_xlfn.IFNA(VLOOKUP($A45,'B-LogEmaxOverpEC50'!$A:$HP,MATCH(CA$1,'B-LogEmaxOverpEC50'!$A$1:$HP$1,0),FALSE),"")</f>
        <v>6.2567403418523995</v>
      </c>
      <c r="CB45" s="47">
        <f>_xlfn.IFNA(VLOOKUP($A45,'B-LogEmaxOverpEC50'!$A:$HP,MATCH(CB$1,'B-LogEmaxOverpEC50'!$A$1:$HP$1,0),FALSE),"")</f>
        <v>6.5445287565199051</v>
      </c>
      <c r="CC45" s="47" t="str">
        <f>_xlfn.IFNA(VLOOKUP($A45,'I-LogEmaxOverpEC50'!$A:$HP,MATCH(CC$1,'I-LogEmaxOverpEC50'!$A$1:$HP$1,0),FALSE),"")</f>
        <v/>
      </c>
      <c r="CD45" s="47">
        <f>_xlfn.IFNA(VLOOKUP($A45,'I-LogEmaxOverpEC50'!$A:$HP,MATCH(CD$1,'I-LogEmaxOverpEC50'!$A$1:$HP$1,0),FALSE),"")</f>
        <v>7.5514828048768754</v>
      </c>
      <c r="CE45" s="47">
        <f>_xlfn.IFNA(VLOOKUP($A45,'I-LogEmaxOverpEC50'!$A:$HP,MATCH(CE$1,'I-LogEmaxOverpEC50'!$A$1:$HP$1,0),FALSE),"")</f>
        <v>7.5681512503836439</v>
      </c>
      <c r="CF45" s="47">
        <f>_xlfn.IFNA(VLOOKUP($A45,'I-LogEmaxOverpEC50'!$A:$HP,MATCH(CF$1,'I-LogEmaxOverpEC50'!$A$1:$HP$1,0),FALSE),"")</f>
        <v>7.3824209359026502</v>
      </c>
      <c r="CG45" s="105" t="str">
        <f>_xlfn.IFNA(VLOOKUP($A45,'B-LogEmaxOverpEC50'!$A:$HP,MATCH(CG$1,'B-LogEmaxOverpEC50'!$A$1:$HP$1,0),FALSE),"")</f>
        <v/>
      </c>
      <c r="CH45" s="47">
        <f>_xlfn.IFNA(VLOOKUP($A45,'B-LogEmaxOverpEC50'!$A:$HP,MATCH(CH$1,'B-LogEmaxOverpEC50'!$A$1:$HP$1,0),FALSE),"")</f>
        <v>5.0339350008674728</v>
      </c>
      <c r="CI45" s="47">
        <f>_xlfn.IFNA(VLOOKUP($A45,'B-LogEmaxOverpEC50'!$A:$HP,MATCH(CI$1,'B-LogEmaxOverpEC50'!$A$1:$HP$1,0),FALSE),"")</f>
        <v>5.8933864525660642</v>
      </c>
      <c r="CJ45" s="47">
        <f>_xlfn.IFNA(VLOOKUP($A45,'B-LogEmaxOverpEC50'!$A:$HP,MATCH(CJ$1,'B-LogEmaxOverpEC50'!$A$1:$HP$1,0),FALSE),"")</f>
        <v>6.5445287565199051</v>
      </c>
      <c r="CK45" s="47" t="str">
        <f>_xlfn.IFNA(VLOOKUP($A45,'I-LogEmaxOverpEC50'!$A:$HP,MATCH(CK$1,'I-LogEmaxOverpEC50'!$A$1:$HP$1,0),FALSE),"")</f>
        <v/>
      </c>
      <c r="CL45" s="47">
        <f>_xlfn.IFNA(VLOOKUP($A45,'I-LogEmaxOverpEC50'!$A:$HP,MATCH(CL$1,'I-LogEmaxOverpEC50'!$A$1:$HP$1,0),FALSE),"")</f>
        <v>7.3333322059553554</v>
      </c>
      <c r="CM45" s="47">
        <f>_xlfn.IFNA(VLOOKUP($A45,'I-LogEmaxOverpEC50'!$A:$HP,MATCH(CM$1,'I-LogEmaxOverpEC50'!$A$1:$HP$1,0),FALSE),"")</f>
        <v>7.383307764045858</v>
      </c>
      <c r="CN45" s="47">
        <f>_xlfn.IFNA(VLOOKUP($A45,'I-LogEmaxOverpEC50'!$A:$HP,MATCH(CN$1,'I-LogEmaxOverpEC50'!$A$1:$HP$1,0),FALSE),"")</f>
        <v>7.3824209359026502</v>
      </c>
      <c r="CO45" s="105" t="str">
        <f>_xlfn.IFNA(VLOOKUP($A45,'B-LogEmaxOverpEC50'!$A:$HP,MATCH(CO$1,'B-LogEmaxOverpEC50'!$A$1:$HP$1,0),FALSE),"")</f>
        <v/>
      </c>
      <c r="CP45" s="47">
        <f>_xlfn.IFNA(VLOOKUP($A45,'B-LogEmaxOverpEC50'!$A:$HP,MATCH(CP$1,'B-LogEmaxOverpEC50'!$A$1:$HP$1,0),FALSE),"")</f>
        <v>0.8140534008039868</v>
      </c>
      <c r="CQ45" s="47">
        <f>_xlfn.IFNA(VLOOKUP($A45,'B-LogEmaxOverpEC50'!$A:$HP,MATCH(CQ$1,'B-LogEmaxOverpEC50'!$A$1:$HP$1,0),FALSE),"")</f>
        <v>0.89542745444838301</v>
      </c>
      <c r="CR45" s="47">
        <f>_xlfn.IFNA(VLOOKUP($A45,'B-LogEmaxOverpEC50'!$A:$HP,MATCH(CR$1,'B-LogEmaxOverpEC50'!$A$1:$HP$1,0),FALSE),"")</f>
        <v>1</v>
      </c>
      <c r="CS45" s="47" t="str">
        <f>_xlfn.IFNA(VLOOKUP($A45,'I-LogEmaxOverpEC50'!$A:$HP,MATCH(CS$1,'I-LogEmaxOverpEC50'!$A$1:$HP$1,0),FALSE),"")</f>
        <v/>
      </c>
      <c r="CT45" s="47">
        <f>_xlfn.IFNA(VLOOKUP($A45,'I-LogEmaxOverpEC50'!$A:$HP,MATCH(CT$1,'I-LogEmaxOverpEC50'!$A$1:$HP$1,0),FALSE),"")</f>
        <v>0.96638990828679483</v>
      </c>
      <c r="CU45" s="47">
        <f>_xlfn.IFNA(VLOOKUP($A45,'I-LogEmaxOverpEC50'!$A:$HP,MATCH(CU$1,'I-LogEmaxOverpEC50'!$A$1:$HP$1,0),FALSE),"")</f>
        <v>1</v>
      </c>
      <c r="CV45" s="47">
        <f>_xlfn.IFNA(VLOOKUP($A45,'I-LogEmaxOverpEC50'!$A:$HP,MATCH(CV$1,'I-LogEmaxOverpEC50'!$A$1:$HP$1,0),FALSE),"")</f>
        <v>0.62549519683201438</v>
      </c>
      <c r="CW45" s="105" t="str">
        <f>_xlfn.IFNA(VLOOKUP($A45,'B-LogEmaxOverpEC50'!$A:$HP,MATCH(CW$1,'B-LogEmaxOverpEC50'!$A$1:$HP$1,0),FALSE),"")</f>
        <v/>
      </c>
      <c r="CX45" s="47">
        <f>_xlfn.IFNA(VLOOKUP($A45,'B-LogEmaxOverpEC50'!$A:$HP,MATCH(CX$1,'B-LogEmaxOverpEC50'!$A$1:$HP$1,0),FALSE),"")</f>
        <v>0.45110148195000199</v>
      </c>
      <c r="CY45" s="47">
        <f>_xlfn.IFNA(VLOOKUP($A45,'B-LogEmaxOverpEC50'!$A:$HP,MATCH(CY$1,'B-LogEmaxOverpEC50'!$A$1:$HP$1,0),FALSE),"")</f>
        <v>0.76339697927219574</v>
      </c>
      <c r="CZ45" s="47">
        <f>_xlfn.IFNA(VLOOKUP($A45,'B-LogEmaxOverpEC50'!$A:$HP,MATCH(CZ$1,'B-LogEmaxOverpEC50'!$A$1:$HP$1,0),FALSE),"")</f>
        <v>1</v>
      </c>
      <c r="DA45" s="47" t="str">
        <f>_xlfn.IFNA(VLOOKUP($A45,'I-LogEmaxOverpEC50'!$A:$HP,MATCH(DA$1,'I-LogEmaxOverpEC50'!$A$1:$HP$1,0),FALSE),"")</f>
        <v/>
      </c>
      <c r="DB45" s="47">
        <f>_xlfn.IFNA(VLOOKUP($A45,'I-LogEmaxOverpEC50'!$A:$HP,MATCH(DB$1,'I-LogEmaxOverpEC50'!$A$1:$HP$1,0),FALSE),"")</f>
        <v>0.52651315828838563</v>
      </c>
      <c r="DC45" s="47">
        <f>_xlfn.IFNA(VLOOKUP($A45,'I-LogEmaxOverpEC50'!$A:$HP,MATCH(DC$1,'I-LogEmaxOverpEC50'!$A$1:$HP$1,0),FALSE),"")</f>
        <v>0.62728338849121701</v>
      </c>
      <c r="DD45" s="47">
        <f>_xlfn.IFNA(VLOOKUP($A45,'I-LogEmaxOverpEC50'!$A:$HP,MATCH(DD$1,'I-LogEmaxOverpEC50'!$A$1:$HP$1,0),FALSE),"")</f>
        <v>0.62549519683201438</v>
      </c>
      <c r="DE45" s="37"/>
      <c r="DF45" s="37"/>
      <c r="DG45" s="37"/>
      <c r="DH45" s="37"/>
      <c r="DI45" s="37"/>
      <c r="DJ45" s="37"/>
      <c r="DK45" s="37"/>
      <c r="DL45" s="37"/>
      <c r="DM45" s="37"/>
    </row>
    <row r="46" spans="1:117" s="49" customFormat="1" x14ac:dyDescent="0.2">
      <c r="A46" s="29" t="s">
        <v>178</v>
      </c>
      <c r="B46" s="333" t="str">
        <f>VLOOKUP($A46,BI!$A:$Q,MATCH(B$1,BI!$A$1:$Q$1,0),FALSE)</f>
        <v/>
      </c>
      <c r="C46" s="373">
        <f>VLOOKUP($A46,BI!$A:$Q,MATCH(C$1,BI!$A$1:$Q$1,0),FALSE)</f>
        <v>1</v>
      </c>
      <c r="D46" s="373">
        <f>VLOOKUP($A46,BI!$A:$Q,MATCH(D$1,BI!$A$1:$Q$1,0),FALSE)</f>
        <v>1</v>
      </c>
      <c r="E46" s="373">
        <f>VLOOKUP($A46,BI!$A:$Q,MATCH(E$1,BI!$A$1:$Q$1,0),FALSE)</f>
        <v>1</v>
      </c>
      <c r="F46" s="373">
        <f>VLOOKUP($A46,BI!$A:$Q,MATCH(F$1,BI!$A$1:$Q$1,0),FALSE)</f>
        <v>1</v>
      </c>
      <c r="G46" s="373">
        <f>VLOOKUP($A46,BI!$A:$Q,MATCH(G$1,BI!$A$1:$Q$1,0),FALSE)</f>
        <v>1</v>
      </c>
      <c r="H46" s="373">
        <f>VLOOKUP($A46,BI!$A:$Q,MATCH(H$1,BI!$A$1:$Q$1,0),FALSE)</f>
        <v>1</v>
      </c>
      <c r="I46" s="373">
        <f>VLOOKUP($A46,BI!$A:$Q,MATCH(I$1,BI!$A$1:$Q$1,0),FALSE)</f>
        <v>1</v>
      </c>
      <c r="J46" s="373">
        <f>VLOOKUP($A46,BI!$A:$Q,MATCH(J$1,BI!$A$1:$Q$1,0),FALSE)</f>
        <v>1</v>
      </c>
      <c r="K46" s="373">
        <f>VLOOKUP($A46,BI!$A:$Q,MATCH(K$1,BI!$A$1:$Q$1,0),FALSE)</f>
        <v>1</v>
      </c>
      <c r="L46" s="373">
        <f>VLOOKUP($A46,BI!$A:$Q,MATCH(L$1,BI!$A$1:$Q$1,0),FALSE)</f>
        <v>1</v>
      </c>
      <c r="M46" s="373">
        <f>VLOOKUP($A46,BI!$A:$Q,MATCH(M$1,BI!$A$1:$Q$1,0),FALSE)</f>
        <v>1</v>
      </c>
      <c r="N46" s="49">
        <f t="shared" si="1"/>
        <v>11</v>
      </c>
      <c r="O46" s="49" t="str">
        <f>VLOOKUP($A46,BI!$A:$Q,MATCH(O$1,BI!$A$1:$Q$1,0),FALSE)</f>
        <v/>
      </c>
      <c r="P46" s="37">
        <f>VLOOKUP($A46,BI!$A:$Q,MATCH(P$1,BI!$A$1:$Q$1,0),FALSE)</f>
        <v>1</v>
      </c>
      <c r="Q46" s="37">
        <f>VLOOKUP($A46,BI!$A:$Q,MATCH(Q$1,BI!$A$1:$Q$1,0),FALSE)</f>
        <v>1</v>
      </c>
      <c r="R46" s="37">
        <f>VLOOKUP($A46,BI!$A:$Q,MATCH(R$1,BI!$A$1:$Q$1,0),FALSE)</f>
        <v>1</v>
      </c>
      <c r="S46" s="37">
        <f t="shared" si="0"/>
        <v>3</v>
      </c>
      <c r="T46" s="61" cm="1">
        <f t="array" ref="T46">IFERROR(IF(N46&gt;2,RSQ(IF($B46:$M46&lt;&gt;"",AC46:AN46,""),IF($B46:$M46&lt;&gt;"",AO46:AZ46,"")),""),"")</f>
        <v>3.5122239932907163E-3</v>
      </c>
      <c r="U46" s="66" cm="1">
        <f t="array" ref="U46">IFERROR(IF($N46&gt;2,RSQ(IF($B46:$M46&lt;&gt;"",BA46:BL46,""),IF($B46:$M46&lt;&gt;"",BM46:BX46,"")),""),"")</f>
        <v>3.5122239932907154E-3</v>
      </c>
      <c r="V46" s="61" cm="1">
        <f t="array" ref="V46">IFERROR(IF(AND($S46&gt;2,$N46&gt;2),RSQ(IF($B46:$M46&lt;&gt;"",AC46:AN46,""),IF($B46:$M46&lt;&gt;"",AO46:AZ46,"")),""),"")</f>
        <v>3.5122239932907163E-3</v>
      </c>
      <c r="W46" s="61" cm="1">
        <f t="array" ref="W46">IFERROR(IF(COUNT(C46:G46)&gt;2,RSQ(IF($C46:$G46&lt;&gt;"",AD46:AH46,""),IF($C46:$G46&lt;&gt;"",AP46:AT46,"")),""),"")</f>
        <v>0.75430780231742345</v>
      </c>
      <c r="X46" s="61" cm="1">
        <f t="array" ref="X46">IFERROR(IF(COUNT(H46:K46)&gt;2,RSQ(IF($H46:$K46&lt;&gt;"",AI46:AL46,""),IF($H46:$K46&lt;&gt;"",AU46:AX46,"")),""),"")</f>
        <v>6.8310034596530428E-2</v>
      </c>
      <c r="Y46" s="61" cm="1">
        <f t="array" ref="Y46">IFERROR(IF($S46&gt;2,RSQ(IF($O46:$R46&lt;&gt;"",BY46:CB46,""),IF($O46:$R46&lt;&gt;"",CC46:CF46,"")),""),"")</f>
        <v>9.9061885132946031E-2</v>
      </c>
      <c r="Z46" s="51" cm="1">
        <f t="array" ref="Z46">IFERROR(IF($S46&gt;2,RSQ(IF($O46:$R46&lt;&gt;"",CG46:CJ46,""),IF($O46:$R46&lt;&gt;"",CK46:CN46,"")),""),"")</f>
        <v>0.89098652305292003</v>
      </c>
      <c r="AA46" s="51" cm="1">
        <f t="array" ref="AA46">IFERROR(IF($S46&gt;2,RSQ(IF($O46:$R46&lt;&gt;"",CO46:CR46,""),IF($O46:$R46&lt;&gt;"",CS46:CV46,"")),""),"")</f>
        <v>9.906188513294599E-2</v>
      </c>
      <c r="AB46" s="186" cm="1">
        <f t="array" ref="AB46">IFERROR(IF($S46&gt;2,RSQ(IF($O46:$R46&lt;&gt;"",CW46:CZ46,""),IF($O46:$R46&lt;&gt;"",DA46:DD46,"")),""),"")</f>
        <v>0.89098652305291415</v>
      </c>
      <c r="AC46" s="44" t="str">
        <f>_xlfn.IFNA(VLOOKUP($A46,'B-LogEmaxOverpEC50'!$A:$BQ,MATCH(AC$1,'B-LogEmaxOverpEC50'!$A$1:$BQ$1,0),FALSE),"")</f>
        <v/>
      </c>
      <c r="AD46" s="46">
        <f>_xlfn.IFNA(VLOOKUP($A46,'B-LogEmaxOverpEC50'!$A:$BQ,MATCH(AD$1,'B-LogEmaxOverpEC50'!$A$1:$BQ$1,0),FALSE),"")</f>
        <v>5.1436100702222358</v>
      </c>
      <c r="AE46" s="46">
        <f>_xlfn.IFNA(VLOOKUP($A46,'B-LogEmaxOverpEC50'!$A:$BQ,MATCH(AE$1,'B-LogEmaxOverpEC50'!$A$1:$BQ$1,0),FALSE),"")</f>
        <v>5.3782313624558018</v>
      </c>
      <c r="AF46" s="46">
        <f>_xlfn.IFNA(VLOOKUP($A46,'B-LogEmaxOverpEC50'!$A:$BQ,MATCH(AF$1,'B-LogEmaxOverpEC50'!$A$1:$BQ$1,0),FALSE),"")</f>
        <v>5.6171168835725229</v>
      </c>
      <c r="AG46" s="46">
        <f>_xlfn.IFNA(VLOOKUP($A46,'B-LogEmaxOverpEC50'!$A:$BQ,MATCH(AG$1,'B-LogEmaxOverpEC50'!$A$1:$BQ$1,0),FALSE),"")</f>
        <v>6.1374118181594222</v>
      </c>
      <c r="AH46" s="46">
        <f>_xlfn.IFNA(VLOOKUP($A46,'B-LogEmaxOverpEC50'!$A:$BQ,MATCH(AH$1,'B-LogEmaxOverpEC50'!$A$1:$BQ$1,0),FALSE),"")</f>
        <v>5.961665576890371</v>
      </c>
      <c r="AI46" s="45">
        <f>_xlfn.IFNA(VLOOKUP($A46,'B-LogEmaxOverpEC50'!$A:$BQ,MATCH(AI$1,'B-LogEmaxOverpEC50'!$A$1:$BQ$1,0),FALSE),"")</f>
        <v>4.8210526009545189</v>
      </c>
      <c r="AJ46" s="45">
        <f>_xlfn.IFNA(VLOOKUP($A46,'B-LogEmaxOverpEC50'!$A:$BQ,MATCH(AJ$1,'B-LogEmaxOverpEC50'!$A$1:$BQ$1,0),FALSE),"")</f>
        <v>5.7287290338065571</v>
      </c>
      <c r="AK46" s="45">
        <f>_xlfn.IFNA(VLOOKUP($A46,'B-LogEmaxOverpEC50'!$A:$BQ,MATCH(AK$1,'B-LogEmaxOverpEC50'!$A$1:$BQ$1,0),FALSE),"")</f>
        <v>5.1201839906470106</v>
      </c>
      <c r="AL46" s="46">
        <f>_xlfn.IFNA(VLOOKUP($A46,'B-LogEmaxOverpEC50'!$A:$BQ,MATCH(AL$1,'B-LogEmaxOverpEC50'!$A$1:$BQ$1,0),FALSE),"")</f>
        <v>5.4758904728481061</v>
      </c>
      <c r="AM46" s="45">
        <f>_xlfn.IFNA(VLOOKUP($A46,'B-LogEmaxOverpEC50'!$A:$BQ,MATCH(AM$1,'B-LogEmaxOverpEC50'!$A$1:$BQ$1,0),FALSE),"")</f>
        <v>7.3195836041542259</v>
      </c>
      <c r="AN46" s="45">
        <f>_xlfn.IFNA(VLOOKUP($A46,'B-LogEmaxOverpEC50'!$A:$BQ,MATCH(AN$1,'B-LogEmaxOverpEC50'!$A$1:$BQ$1,0),FALSE),"")</f>
        <v>6.3893249158978618</v>
      </c>
      <c r="AO46" s="47" t="str">
        <f>_xlfn.IFNA(VLOOKUP($A46,'I-LogEmaxOverpEC50'!$A:$BQ,MATCH(AO$1,'I-LogEmaxOverpEC50'!$A$1:$BQ$1,0),FALSE),"")</f>
        <v/>
      </c>
      <c r="AP46" s="47">
        <f>_xlfn.IFNA(VLOOKUP($A46,'I-LogEmaxOverpEC50'!$A:$BQ,MATCH(AP$1,'I-LogEmaxOverpEC50'!$A$1:$BQ$1,0),FALSE),"")</f>
        <v>6.2508092962528439</v>
      </c>
      <c r="AQ46" s="47">
        <f>_xlfn.IFNA(VLOOKUP($A46,'I-LogEmaxOverpEC50'!$A:$BQ,MATCH(AQ$1,'I-LogEmaxOverpEC50'!$A$1:$BQ$1,0),FALSE),"")</f>
        <v>6.2508092962528439</v>
      </c>
      <c r="AR46" s="47">
        <f>_xlfn.IFNA(VLOOKUP($A46,'I-LogEmaxOverpEC50'!$A:$BQ,MATCH(AR$1,'I-LogEmaxOverpEC50'!$A$1:$BQ$1,0),FALSE),"")</f>
        <v>5.9526113118200179</v>
      </c>
      <c r="AS46" s="47">
        <f>_xlfn.IFNA(VLOOKUP($A46,'I-LogEmaxOverpEC50'!$A:$BQ,MATCH(AS$1,'I-LogEmaxOverpEC50'!$A$1:$BQ$1,0),FALSE),"")</f>
        <v>5.9526113118200179</v>
      </c>
      <c r="AT46" s="47">
        <f>_xlfn.IFNA(VLOOKUP($A46,'I-LogEmaxOverpEC50'!$A:$BQ,MATCH(AT$1,'I-LogEmaxOverpEC50'!$A$1:$BQ$1,0),FALSE),"")</f>
        <v>5.9286406387752564</v>
      </c>
      <c r="AU46" s="47">
        <f>_xlfn.IFNA(VLOOKUP($A46,'I-LogEmaxOverpEC50'!$A:$BQ,MATCH(AU$1,'I-LogEmaxOverpEC50'!$A$1:$BQ$1,0),FALSE),"")</f>
        <v>6.1143592926856583</v>
      </c>
      <c r="AV46" s="47">
        <f>_xlfn.IFNA(VLOOKUP($A46,'I-LogEmaxOverpEC50'!$A:$BQ,MATCH(AV$1,'I-LogEmaxOverpEC50'!$A$1:$BQ$1,0),FALSE),"")</f>
        <v>6.1143592926856583</v>
      </c>
      <c r="AW46" s="47">
        <f>_xlfn.IFNA(VLOOKUP($A46,'I-LogEmaxOverpEC50'!$A:$BQ,MATCH(AW$1,'I-LogEmaxOverpEC50'!$A$1:$BQ$1,0),FALSE),"")</f>
        <v>6.0849583290661071</v>
      </c>
      <c r="AX46" s="47">
        <f>_xlfn.IFNA(VLOOKUP($A46,'I-LogEmaxOverpEC50'!$A:$BQ,MATCH(AX$1,'I-LogEmaxOverpEC50'!$A$1:$BQ$1,0),FALSE),"")</f>
        <v>5.9970380966722132</v>
      </c>
      <c r="AY46" s="47">
        <f>_xlfn.IFNA(VLOOKUP($A46,'I-LogEmaxOverpEC50'!$A:$BQ,MATCH(AY$1,'I-LogEmaxOverpEC50'!$A$1:$BQ$1,0),FALSE),"")</f>
        <v>6.1908999588117952</v>
      </c>
      <c r="AZ46" s="47">
        <f>_xlfn.IFNA(VLOOKUP($A46,'I-LogEmaxOverpEC50'!$A:$BQ,MATCH(AZ$1,'I-LogEmaxOverpEC50'!$A$1:$BQ$1,0),FALSE),"")</f>
        <v>6.1128820866533768</v>
      </c>
      <c r="BA46" s="44" t="str">
        <f>_xlfn.IFNA(VLOOKUP($A46,'B-LogEmaxOverpEC50'!$A:$BQ,MATCH(BA$1,'B-LogEmaxOverpEC50'!$A$1:$BQ$1,0),FALSE),"")</f>
        <v/>
      </c>
      <c r="BB46" s="41">
        <f>_xlfn.IFNA(VLOOKUP($A46,'B-LogEmaxOverpEC50'!$A:$BQ,MATCH(BB$1,'B-LogEmaxOverpEC50'!$A$1:$BQ$1,0),FALSE),"")</f>
        <v>0.12909884602377894</v>
      </c>
      <c r="BC46" s="41">
        <f>_xlfn.IFNA(VLOOKUP($A46,'B-LogEmaxOverpEC50'!$A:$BQ,MATCH(BC$1,'B-LogEmaxOverpEC50'!$A$1:$BQ$1,0),FALSE),"")</f>
        <v>0.22300254060795727</v>
      </c>
      <c r="BD46" s="41">
        <f>_xlfn.IFNA(VLOOKUP($A46,'B-LogEmaxOverpEC50'!$A:$BQ,MATCH(BD$1,'B-LogEmaxOverpEC50'!$A$1:$BQ$1,0),FALSE),"")</f>
        <v>0.31861292959684551</v>
      </c>
      <c r="BE46" s="41">
        <f>_xlfn.IFNA(VLOOKUP($A46,'B-LogEmaxOverpEC50'!$A:$BQ,MATCH(BE$1,'B-LogEmaxOverpEC50'!$A$1:$BQ$1,0),FALSE),"")</f>
        <v>0.52685326518627429</v>
      </c>
      <c r="BF46" s="41">
        <f>_xlfn.IFNA(VLOOKUP($A46,'B-LogEmaxOverpEC50'!$A:$BQ,MATCH(BF$1,'B-LogEmaxOverpEC50'!$A$1:$BQ$1,0),FALSE),"")</f>
        <v>0.4565134370856887</v>
      </c>
      <c r="BG46" s="41">
        <f>_xlfn.IFNA(VLOOKUP($A46,'B-LogEmaxOverpEC50'!$A:$BQ,MATCH(BG$1,'B-LogEmaxOverpEC50'!$A$1:$BQ$1,0),FALSE),"")</f>
        <v>0</v>
      </c>
      <c r="BH46" s="41">
        <f>_xlfn.IFNA(VLOOKUP($A46,'B-LogEmaxOverpEC50'!$A:$BQ,MATCH(BH$1,'B-LogEmaxOverpEC50'!$A$1:$BQ$1,0),FALSE),"")</f>
        <v>0.36328403837680445</v>
      </c>
      <c r="BI46" s="41">
        <f>_xlfn.IFNA(VLOOKUP($A46,'B-LogEmaxOverpEC50'!$A:$BQ,MATCH(BI$1,'B-LogEmaxOverpEC50'!$A$1:$BQ$1,0),FALSE),"")</f>
        <v>0.11972290490268619</v>
      </c>
      <c r="BJ46" s="41">
        <f>_xlfn.IFNA(VLOOKUP($A46,'B-LogEmaxOverpEC50'!$A:$BQ,MATCH(BJ$1,'B-LogEmaxOverpEC50'!$A$1:$BQ$1,0),FALSE),"")</f>
        <v>0.26208915200771121</v>
      </c>
      <c r="BK46" s="41">
        <f>_xlfn.IFNA(VLOOKUP($A46,'B-LogEmaxOverpEC50'!$A:$BQ,MATCH(BK$1,'B-LogEmaxOverpEC50'!$A$1:$BQ$1,0),FALSE),"")</f>
        <v>1</v>
      </c>
      <c r="BL46" s="41">
        <f>_xlfn.IFNA(VLOOKUP($A46,'B-LogEmaxOverpEC50'!$A:$BQ,MATCH(BL$1,'B-LogEmaxOverpEC50'!$A$1:$BQ$1,0),FALSE),"")</f>
        <v>0.62767774861907177</v>
      </c>
      <c r="BM46" s="47" t="str">
        <f>_xlfn.IFNA(VLOOKUP($A46,'I-LogEmaxOverpEC50'!$A:$BQ,MATCH(BM$1,'I-LogEmaxOverpEC50'!$A$1:$BQ$1,0),FALSE),"")</f>
        <v/>
      </c>
      <c r="BN46" s="47">
        <f>_xlfn.IFNA(VLOOKUP($A46,'I-LogEmaxOverpEC50'!$A:$BQ,MATCH(BN$1,'I-LogEmaxOverpEC50'!$A$1:$BQ$1,0),FALSE),"")</f>
        <v>1</v>
      </c>
      <c r="BO46" s="47">
        <f>_xlfn.IFNA(VLOOKUP($A46,'I-LogEmaxOverpEC50'!$A:$BQ,MATCH(BO$1,'I-LogEmaxOverpEC50'!$A$1:$BQ$1,0),FALSE),"")</f>
        <v>1</v>
      </c>
      <c r="BP46" s="47">
        <f>_xlfn.IFNA(VLOOKUP($A46,'I-LogEmaxOverpEC50'!$A:$BQ,MATCH(BP$1,'I-LogEmaxOverpEC50'!$A$1:$BQ$1,0),FALSE),"")</f>
        <v>7.4404112530496877E-2</v>
      </c>
      <c r="BQ46" s="47">
        <f>_xlfn.IFNA(VLOOKUP($A46,'I-LogEmaxOverpEC50'!$A:$BQ,MATCH(BQ$1,'I-LogEmaxOverpEC50'!$A$1:$BQ$1,0),FALSE),"")</f>
        <v>7.4404112530496877E-2</v>
      </c>
      <c r="BR46" s="47">
        <f>_xlfn.IFNA(VLOOKUP($A46,'I-LogEmaxOverpEC50'!$A:$BQ,MATCH(BR$1,'I-LogEmaxOverpEC50'!$A$1:$BQ$1,0),FALSE),"")</f>
        <v>0</v>
      </c>
      <c r="BS46" s="47">
        <f>_xlfn.IFNA(VLOOKUP($A46,'I-LogEmaxOverpEC50'!$A:$BQ,MATCH(BS$1,'I-LogEmaxOverpEC50'!$A$1:$BQ$1,0),FALSE),"")</f>
        <v>0.57646406501638625</v>
      </c>
      <c r="BT46" s="47">
        <f>_xlfn.IFNA(VLOOKUP($A46,'I-LogEmaxOverpEC50'!$A:$BQ,MATCH(BT$1,'I-LogEmaxOverpEC50'!$A$1:$BQ$1,0),FALSE),"")</f>
        <v>0.57646406501638625</v>
      </c>
      <c r="BU46" s="47">
        <f>_xlfn.IFNA(VLOOKUP($A46,'I-LogEmaxOverpEC50'!$A:$BQ,MATCH(BU$1,'I-LogEmaxOverpEC50'!$A$1:$BQ$1,0),FALSE),"")</f>
        <v>0.4852045245950885</v>
      </c>
      <c r="BV46" s="47">
        <f>_xlfn.IFNA(VLOOKUP($A46,'I-LogEmaxOverpEC50'!$A:$BQ,MATCH(BV$1,'I-LogEmaxOverpEC50'!$A$1:$BQ$1,0),FALSE),"")</f>
        <v>0.21230326510490885</v>
      </c>
      <c r="BW46" s="47">
        <f>_xlfn.IFNA(VLOOKUP($A46,'I-LogEmaxOverpEC50'!$A:$BQ,MATCH(BW$1,'I-LogEmaxOverpEC50'!$A$1:$BQ$1,0),FALSE),"")</f>
        <v>0.81404355746425638</v>
      </c>
      <c r="BX46" s="47">
        <f>_xlfn.IFNA(VLOOKUP($A46,'I-LogEmaxOverpEC50'!$A:$BQ,MATCH(BX$1,'I-LogEmaxOverpEC50'!$A$1:$BQ$1,0),FALSE),"")</f>
        <v>0.57187887028066253</v>
      </c>
      <c r="BY46" s="105" t="str">
        <f>_xlfn.IFNA(VLOOKUP($A46,'B-LogEmaxOverpEC50'!$A:$HP,MATCH(BY$1,'B-LogEmaxOverpEC50'!$A$1:$HP$1,0),FALSE),"")</f>
        <v/>
      </c>
      <c r="BZ46" s="47">
        <f>_xlfn.IFNA(VLOOKUP($A46,'B-LogEmaxOverpEC50'!$A:$HP,MATCH(BZ$1,'B-LogEmaxOverpEC50'!$A$1:$HP$1,0),FALSE),"")</f>
        <v>6.1374118181594222</v>
      </c>
      <c r="CA46" s="47">
        <f>_xlfn.IFNA(VLOOKUP($A46,'B-LogEmaxOverpEC50'!$A:$HP,MATCH(CA$1,'B-LogEmaxOverpEC50'!$A$1:$HP$1,0),FALSE),"")</f>
        <v>5.7287290338065571</v>
      </c>
      <c r="CB46" s="47">
        <f>_xlfn.IFNA(VLOOKUP($A46,'B-LogEmaxOverpEC50'!$A:$HP,MATCH(CB$1,'B-LogEmaxOverpEC50'!$A$1:$HP$1,0),FALSE),"")</f>
        <v>7.3195836041542259</v>
      </c>
      <c r="CC46" s="47" t="str">
        <f>_xlfn.IFNA(VLOOKUP($A46,'I-LogEmaxOverpEC50'!$A:$HP,MATCH(CC$1,'I-LogEmaxOverpEC50'!$A$1:$HP$1,0),FALSE),"")</f>
        <v/>
      </c>
      <c r="CD46" s="47">
        <f>_xlfn.IFNA(VLOOKUP($A46,'I-LogEmaxOverpEC50'!$A:$HP,MATCH(CD$1,'I-LogEmaxOverpEC50'!$A$1:$HP$1,0),FALSE),"")</f>
        <v>6.2508092962528439</v>
      </c>
      <c r="CE46" s="47">
        <f>_xlfn.IFNA(VLOOKUP($A46,'I-LogEmaxOverpEC50'!$A:$HP,MATCH(CE$1,'I-LogEmaxOverpEC50'!$A$1:$HP$1,0),FALSE),"")</f>
        <v>6.1143592926856583</v>
      </c>
      <c r="CF46" s="47">
        <f>_xlfn.IFNA(VLOOKUP($A46,'I-LogEmaxOverpEC50'!$A:$HP,MATCH(CF$1,'I-LogEmaxOverpEC50'!$A$1:$HP$1,0),FALSE),"")</f>
        <v>6.1908999588117952</v>
      </c>
      <c r="CG46" s="105" t="str">
        <f>_xlfn.IFNA(VLOOKUP($A46,'B-LogEmaxOverpEC50'!$A:$HP,MATCH(CG$1,'B-LogEmaxOverpEC50'!$A$1:$HP$1,0),FALSE),"")</f>
        <v/>
      </c>
      <c r="CH46" s="47">
        <f>_xlfn.IFNA(VLOOKUP($A46,'B-LogEmaxOverpEC50'!$A:$HP,MATCH(CH$1,'B-LogEmaxOverpEC50'!$A$1:$HP$1,0),FALSE),"")</f>
        <v>5.6476071422600702</v>
      </c>
      <c r="CI46" s="47">
        <f>_xlfn.IFNA(VLOOKUP($A46,'B-LogEmaxOverpEC50'!$A:$HP,MATCH(CI$1,'B-LogEmaxOverpEC50'!$A$1:$HP$1,0),FALSE),"")</f>
        <v>5.2864640245640482</v>
      </c>
      <c r="CJ46" s="47">
        <f>_xlfn.IFNA(VLOOKUP($A46,'B-LogEmaxOverpEC50'!$A:$HP,MATCH(CJ$1,'B-LogEmaxOverpEC50'!$A$1:$HP$1,0),FALSE),"")</f>
        <v>6.8544542600260439</v>
      </c>
      <c r="CK46" s="47" t="str">
        <f>_xlfn.IFNA(VLOOKUP($A46,'I-LogEmaxOverpEC50'!$A:$HP,MATCH(CK$1,'I-LogEmaxOverpEC50'!$A$1:$HP$1,0),FALSE),"")</f>
        <v/>
      </c>
      <c r="CL46" s="47">
        <f>_xlfn.IFNA(VLOOKUP($A46,'I-LogEmaxOverpEC50'!$A:$HP,MATCH(CL$1,'I-LogEmaxOverpEC50'!$A$1:$HP$1,0),FALSE),"")</f>
        <v>6.0670963709841965</v>
      </c>
      <c r="CM46" s="47">
        <f>_xlfn.IFNA(VLOOKUP($A46,'I-LogEmaxOverpEC50'!$A:$HP,MATCH(CM$1,'I-LogEmaxOverpEC50'!$A$1:$HP$1,0),FALSE),"")</f>
        <v>6.077678752777409</v>
      </c>
      <c r="CN46" s="47">
        <f>_xlfn.IFNA(VLOOKUP($A46,'I-LogEmaxOverpEC50'!$A:$HP,MATCH(CN$1,'I-LogEmaxOverpEC50'!$A$1:$HP$1,0),FALSE),"")</f>
        <v>6.1518910227325865</v>
      </c>
      <c r="CO46" s="105" t="str">
        <f>_xlfn.IFNA(VLOOKUP($A46,'B-LogEmaxOverpEC50'!$A:$HP,MATCH(CO$1,'B-LogEmaxOverpEC50'!$A$1:$HP$1,0),FALSE),"")</f>
        <v/>
      </c>
      <c r="CP46" s="47">
        <f>_xlfn.IFNA(VLOOKUP($A46,'B-LogEmaxOverpEC50'!$A:$HP,MATCH(CP$1,'B-LogEmaxOverpEC50'!$A$1:$HP$1,0),FALSE),"")</f>
        <v>0.52685326518627429</v>
      </c>
      <c r="CQ46" s="47">
        <f>_xlfn.IFNA(VLOOKUP($A46,'B-LogEmaxOverpEC50'!$A:$HP,MATCH(CQ$1,'B-LogEmaxOverpEC50'!$A$1:$HP$1,0),FALSE),"")</f>
        <v>0.36328403837680445</v>
      </c>
      <c r="CR46" s="47">
        <f>_xlfn.IFNA(VLOOKUP($A46,'B-LogEmaxOverpEC50'!$A:$HP,MATCH(CR$1,'B-LogEmaxOverpEC50'!$A$1:$HP$1,0),FALSE),"")</f>
        <v>1</v>
      </c>
      <c r="CS46" s="47" t="str">
        <f>_xlfn.IFNA(VLOOKUP($A46,'I-LogEmaxOverpEC50'!$A:$HP,MATCH(CS$1,'I-LogEmaxOverpEC50'!$A$1:$HP$1,0),FALSE),"")</f>
        <v/>
      </c>
      <c r="CT46" s="47">
        <f>_xlfn.IFNA(VLOOKUP($A46,'I-LogEmaxOverpEC50'!$A:$HP,MATCH(CT$1,'I-LogEmaxOverpEC50'!$A$1:$HP$1,0),FALSE),"")</f>
        <v>1</v>
      </c>
      <c r="CU46" s="47">
        <f>_xlfn.IFNA(VLOOKUP($A46,'I-LogEmaxOverpEC50'!$A:$HP,MATCH(CU$1,'I-LogEmaxOverpEC50'!$A$1:$HP$1,0),FALSE),"")</f>
        <v>0.57646406501638625</v>
      </c>
      <c r="CV46" s="47">
        <f>_xlfn.IFNA(VLOOKUP($A46,'I-LogEmaxOverpEC50'!$A:$HP,MATCH(CV$1,'I-LogEmaxOverpEC50'!$A$1:$HP$1,0),FALSE),"")</f>
        <v>0.81404355746425638</v>
      </c>
      <c r="CW46" s="105" t="str">
        <f>_xlfn.IFNA(VLOOKUP($A46,'B-LogEmaxOverpEC50'!$A:$HP,MATCH(CW$1,'B-LogEmaxOverpEC50'!$A$1:$HP$1,0),FALSE),"")</f>
        <v/>
      </c>
      <c r="CX46" s="47">
        <f>_xlfn.IFNA(VLOOKUP($A46,'B-LogEmaxOverpEC50'!$A:$HP,MATCH(CX$1,'B-LogEmaxOverpEC50'!$A$1:$HP$1,0),FALSE),"")</f>
        <v>0.33081620370010895</v>
      </c>
      <c r="CY46" s="47">
        <f>_xlfn.IFNA(VLOOKUP($A46,'B-LogEmaxOverpEC50'!$A:$HP,MATCH(CY$1,'B-LogEmaxOverpEC50'!$A$1:$HP$1,0),FALSE),"")</f>
        <v>0.18627402382180047</v>
      </c>
      <c r="CZ46" s="47">
        <f>_xlfn.IFNA(VLOOKUP($A46,'B-LogEmaxOverpEC50'!$A:$HP,MATCH(CZ$1,'B-LogEmaxOverpEC50'!$A$1:$HP$1,0),FALSE),"")</f>
        <v>0.81383887430953594</v>
      </c>
      <c r="DA46" s="47" t="str">
        <f>_xlfn.IFNA(VLOOKUP($A46,'I-LogEmaxOverpEC50'!$A:$HP,MATCH(DA$1,'I-LogEmaxOverpEC50'!$A$1:$HP$1,0),FALSE),"")</f>
        <v/>
      </c>
      <c r="DB46" s="47">
        <f>_xlfn.IFNA(VLOOKUP($A46,'I-LogEmaxOverpEC50'!$A:$HP,MATCH(DB$1,'I-LogEmaxOverpEC50'!$A$1:$HP$1,0),FALSE),"")</f>
        <v>0.42976164501219871</v>
      </c>
      <c r="DC46" s="47">
        <f>_xlfn.IFNA(VLOOKUP($A46,'I-LogEmaxOverpEC50'!$A:$HP,MATCH(DC$1,'I-LogEmaxOverpEC50'!$A$1:$HP$1,0),FALSE),"")</f>
        <v>0.46260897993319244</v>
      </c>
      <c r="DD46" s="47">
        <f>_xlfn.IFNA(VLOOKUP($A46,'I-LogEmaxOverpEC50'!$A:$HP,MATCH(DD$1,'I-LogEmaxOverpEC50'!$A$1:$HP$1,0),FALSE),"")</f>
        <v>0.69296121387245946</v>
      </c>
      <c r="DE46" s="37"/>
      <c r="DF46" s="37"/>
      <c r="DG46" s="37"/>
      <c r="DH46" s="37"/>
      <c r="DI46" s="37"/>
      <c r="DJ46" s="37"/>
      <c r="DK46" s="37"/>
      <c r="DL46" s="37"/>
      <c r="DM46" s="37"/>
    </row>
    <row r="47" spans="1:117" s="49" customFormat="1" x14ac:dyDescent="0.2">
      <c r="A47" s="29" t="s">
        <v>122</v>
      </c>
      <c r="B47" s="333" t="str">
        <f>VLOOKUP($A47,BI!$A:$Q,MATCH(B$1,BI!$A$1:$Q$1,0),FALSE)</f>
        <v/>
      </c>
      <c r="C47" s="373">
        <f>VLOOKUP($A47,BI!$A:$Q,MATCH(C$1,BI!$A$1:$Q$1,0),FALSE)</f>
        <v>1</v>
      </c>
      <c r="D47" s="373">
        <f>VLOOKUP($A47,BI!$A:$Q,MATCH(D$1,BI!$A$1:$Q$1,0),FALSE)</f>
        <v>1</v>
      </c>
      <c r="E47" s="373">
        <f>VLOOKUP($A47,BI!$A:$Q,MATCH(E$1,BI!$A$1:$Q$1,0),FALSE)</f>
        <v>1</v>
      </c>
      <c r="F47" s="373">
        <f>VLOOKUP($A47,BI!$A:$Q,MATCH(F$1,BI!$A$1:$Q$1,0),FALSE)</f>
        <v>1</v>
      </c>
      <c r="G47" s="373">
        <f>VLOOKUP($A47,BI!$A:$Q,MATCH(G$1,BI!$A$1:$Q$1,0),FALSE)</f>
        <v>1</v>
      </c>
      <c r="H47" s="373">
        <f>VLOOKUP($A47,BI!$A:$Q,MATCH(H$1,BI!$A$1:$Q$1,0),FALSE)</f>
        <v>1</v>
      </c>
      <c r="I47" s="373">
        <f>VLOOKUP($A47,BI!$A:$Q,MATCH(I$1,BI!$A$1:$Q$1,0),FALSE)</f>
        <v>1</v>
      </c>
      <c r="J47" s="373">
        <f>VLOOKUP($A47,BI!$A:$Q,MATCH(J$1,BI!$A$1:$Q$1,0),FALSE)</f>
        <v>1</v>
      </c>
      <c r="K47" s="373">
        <f>VLOOKUP($A47,BI!$A:$Q,MATCH(K$1,BI!$A$1:$Q$1,0),FALSE)</f>
        <v>1</v>
      </c>
      <c r="L47" s="373">
        <f>VLOOKUP($A47,BI!$A:$Q,MATCH(L$1,BI!$A$1:$Q$1,0),FALSE)</f>
        <v>1</v>
      </c>
      <c r="M47" s="373">
        <f>VLOOKUP($A47,BI!$A:$Q,MATCH(M$1,BI!$A$1:$Q$1,0),FALSE)</f>
        <v>1</v>
      </c>
      <c r="N47" s="49">
        <f t="shared" si="1"/>
        <v>11</v>
      </c>
      <c r="O47" s="49" t="str">
        <f>VLOOKUP($A47,BI!$A:$Q,MATCH(O$1,BI!$A$1:$Q$1,0),FALSE)</f>
        <v/>
      </c>
      <c r="P47" s="37">
        <f>VLOOKUP($A47,BI!$A:$Q,MATCH(P$1,BI!$A$1:$Q$1,0),FALSE)</f>
        <v>1</v>
      </c>
      <c r="Q47" s="37">
        <f>VLOOKUP($A47,BI!$A:$Q,MATCH(Q$1,BI!$A$1:$Q$1,0),FALSE)</f>
        <v>1</v>
      </c>
      <c r="R47" s="37">
        <f>VLOOKUP($A47,BI!$A:$Q,MATCH(R$1,BI!$A$1:$Q$1,0),FALSE)</f>
        <v>1</v>
      </c>
      <c r="S47" s="37">
        <f t="shared" si="0"/>
        <v>3</v>
      </c>
      <c r="T47" s="61" cm="1">
        <f t="array" ref="T47">IFERROR(IF(N47&gt;2,RSQ(IF($B47:$M47&lt;&gt;"",AC47:AN47,""),IF($B47:$M47&lt;&gt;"",AO47:AZ47,"")),""),"")</f>
        <v>2.9443288389169982E-2</v>
      </c>
      <c r="U47" s="66" cm="1">
        <f t="array" ref="U47">IFERROR(IF($N47&gt;2,RSQ(IF($B47:$M47&lt;&gt;"",BA47:BL47,""),IF($B47:$M47&lt;&gt;"",BM47:BX47,"")),""),"")</f>
        <v>2.9443288389169955E-2</v>
      </c>
      <c r="V47" s="61" cm="1">
        <f t="array" ref="V47">IFERROR(IF(AND($S47&gt;2,$N47&gt;2),RSQ(IF($B47:$M47&lt;&gt;"",AC47:AN47,""),IF($B47:$M47&lt;&gt;"",AO47:AZ47,"")),""),"")</f>
        <v>2.9443288389169982E-2</v>
      </c>
      <c r="W47" s="61" cm="1">
        <f t="array" ref="W47">IFERROR(IF(COUNT(C47:G47)&gt;2,RSQ(IF($C47:$G47&lt;&gt;"",AD47:AH47,""),IF($C47:$G47&lt;&gt;"",AP47:AT47,"")),""),"")</f>
        <v>0.69146642029716521</v>
      </c>
      <c r="X47" s="61" cm="1">
        <f t="array" ref="X47">IFERROR(IF(COUNT(H47:K47)&gt;2,RSQ(IF($H47:$K47&lt;&gt;"",AI47:AL47,""),IF($H47:$K47&lt;&gt;"",AU47:AX47,"")),""),"")</f>
        <v>0.88220798605543882</v>
      </c>
      <c r="Y47" s="61" cm="1">
        <f t="array" ref="Y47">IFERROR(IF($S47&gt;2,RSQ(IF($O47:$R47&lt;&gt;"",BY47:CB47,""),IF($O47:$R47&lt;&gt;"",CC47:CF47,"")),""),"")</f>
        <v>0.36810052545987926</v>
      </c>
      <c r="Z47" s="51" cm="1">
        <f t="array" ref="Z47">IFERROR(IF($S47&gt;2,RSQ(IF($O47:$R47&lt;&gt;"",CG47:CJ47,""),IF($O47:$R47&lt;&gt;"",CK47:CN47,"")),""),"")</f>
        <v>1.804609605611737E-3</v>
      </c>
      <c r="AA47" s="51" cm="1">
        <f t="array" ref="AA47">IFERROR(IF($S47&gt;2,RSQ(IF($O47:$R47&lt;&gt;"",CO47:CR47,""),IF($O47:$R47&lt;&gt;"",CS47:CV47,"")),""),"")</f>
        <v>0.36810052545987937</v>
      </c>
      <c r="AB47" s="186" cm="1">
        <f t="array" ref="AB47">IFERROR(IF($S47&gt;2,RSQ(IF($O47:$R47&lt;&gt;"",CW47:CZ47,""),IF($O47:$R47&lt;&gt;"",DA47:DD47,"")),""),"")</f>
        <v>1.8046096056117376E-3</v>
      </c>
      <c r="AC47" s="44" t="str">
        <f>_xlfn.IFNA(VLOOKUP($A47,'B-LogEmaxOverpEC50'!$A:$BQ,MATCH(AC$1,'B-LogEmaxOverpEC50'!$A$1:$BQ$1,0),FALSE),"")</f>
        <v/>
      </c>
      <c r="AD47" s="46">
        <f>_xlfn.IFNA(VLOOKUP($A47,'B-LogEmaxOverpEC50'!$A:$BQ,MATCH(AD$1,'B-LogEmaxOverpEC50'!$A$1:$BQ$1,0),FALSE),"")</f>
        <v>6.890668254293046</v>
      </c>
      <c r="AE47" s="46">
        <f>_xlfn.IFNA(VLOOKUP($A47,'B-LogEmaxOverpEC50'!$A:$BQ,MATCH(AE$1,'B-LogEmaxOverpEC50'!$A$1:$BQ$1,0),FALSE),"")</f>
        <v>6.8009931218896638</v>
      </c>
      <c r="AF47" s="46">
        <f>_xlfn.IFNA(VLOOKUP($A47,'B-LogEmaxOverpEC50'!$A:$BQ,MATCH(AF$1,'B-LogEmaxOverpEC50'!$A$1:$BQ$1,0),FALSE),"")</f>
        <v>7.1988800173440746</v>
      </c>
      <c r="AG47" s="46">
        <f>_xlfn.IFNA(VLOOKUP($A47,'B-LogEmaxOverpEC50'!$A:$BQ,MATCH(AG$1,'B-LogEmaxOverpEC50'!$A$1:$BQ$1,0),FALSE),"")</f>
        <v>7.7284926823450126</v>
      </c>
      <c r="AH47" s="46">
        <f>_xlfn.IFNA(VLOOKUP($A47,'B-LogEmaxOverpEC50'!$A:$BQ,MATCH(AH$1,'B-LogEmaxOverpEC50'!$A$1:$BQ$1,0),FALSE),"")</f>
        <v>8.7986311002384383</v>
      </c>
      <c r="AI47" s="45">
        <f>_xlfn.IFNA(VLOOKUP($A47,'B-LogEmaxOverpEC50'!$A:$BQ,MATCH(AI$1,'B-LogEmaxOverpEC50'!$A$1:$BQ$1,0),FALSE),"")</f>
        <v>8.6638527236398364</v>
      </c>
      <c r="AJ47" s="45">
        <f>_xlfn.IFNA(VLOOKUP($A47,'B-LogEmaxOverpEC50'!$A:$BQ,MATCH(AJ$1,'B-LogEmaxOverpEC50'!$A$1:$BQ$1,0),FALSE),"")</f>
        <v>8.4786066659903767</v>
      </c>
      <c r="AK47" s="45">
        <f>_xlfn.IFNA(VLOOKUP($A47,'B-LogEmaxOverpEC50'!$A:$BQ,MATCH(AK$1,'B-LogEmaxOverpEC50'!$A$1:$BQ$1,0),FALSE),"")</f>
        <v>8.7983924388429475</v>
      </c>
      <c r="AL47" s="46">
        <f>_xlfn.IFNA(VLOOKUP($A47,'B-LogEmaxOverpEC50'!$A:$BQ,MATCH(AL$1,'B-LogEmaxOverpEC50'!$A$1:$BQ$1,0),FALSE),"")</f>
        <v>9.286279343714531</v>
      </c>
      <c r="AM47" s="45">
        <f>_xlfn.IFNA(VLOOKUP($A47,'B-LogEmaxOverpEC50'!$A:$BQ,MATCH(AM$1,'B-LogEmaxOverpEC50'!$A$1:$BQ$1,0),FALSE),"")</f>
        <v>9.5334851194965502</v>
      </c>
      <c r="AN47" s="45">
        <f>_xlfn.IFNA(VLOOKUP($A47,'B-LogEmaxOverpEC50'!$A:$BQ,MATCH(AN$1,'B-LogEmaxOverpEC50'!$A$1:$BQ$1,0),FALSE),"")</f>
        <v>8.0991884817948421</v>
      </c>
      <c r="AO47" s="47" t="str">
        <f>_xlfn.IFNA(VLOOKUP($A47,'I-LogEmaxOverpEC50'!$A:$BQ,MATCH(AO$1,'I-LogEmaxOverpEC50'!$A$1:$BQ$1,0),FALSE),"")</f>
        <v/>
      </c>
      <c r="AP47" s="47">
        <f>_xlfn.IFNA(VLOOKUP($A47,'I-LogEmaxOverpEC50'!$A:$BQ,MATCH(AP$1,'I-LogEmaxOverpEC50'!$A$1:$BQ$1,0),FALSE),"")</f>
        <v>7.0269535717461773</v>
      </c>
      <c r="AQ47" s="47">
        <f>_xlfn.IFNA(VLOOKUP($A47,'I-LogEmaxOverpEC50'!$A:$BQ,MATCH(AQ$1,'I-LogEmaxOverpEC50'!$A$1:$BQ$1,0),FALSE),"")</f>
        <v>7.0269535717461773</v>
      </c>
      <c r="AR47" s="47">
        <f>_xlfn.IFNA(VLOOKUP($A47,'I-LogEmaxOverpEC50'!$A:$BQ,MATCH(AR$1,'I-LogEmaxOverpEC50'!$A$1:$BQ$1,0),FALSE),"")</f>
        <v>6.8838545991787141</v>
      </c>
      <c r="AS47" s="47">
        <f>_xlfn.IFNA(VLOOKUP($A47,'I-LogEmaxOverpEC50'!$A:$BQ,MATCH(AS$1,'I-LogEmaxOverpEC50'!$A$1:$BQ$1,0),FALSE),"")</f>
        <v>6.8838545991787141</v>
      </c>
      <c r="AT47" s="47">
        <f>_xlfn.IFNA(VLOOKUP($A47,'I-LogEmaxOverpEC50'!$A:$BQ,MATCH(AT$1,'I-LogEmaxOverpEC50'!$A$1:$BQ$1,0),FALSE),"")</f>
        <v>8.0298594797959115</v>
      </c>
      <c r="AU47" s="47">
        <f>_xlfn.IFNA(VLOOKUP($A47,'I-LogEmaxOverpEC50'!$A:$BQ,MATCH(AU$1,'I-LogEmaxOverpEC50'!$A$1:$BQ$1,0),FALSE),"")</f>
        <v>8.5175079993387879</v>
      </c>
      <c r="AV47" s="47">
        <f>_xlfn.IFNA(VLOOKUP($A47,'I-LogEmaxOverpEC50'!$A:$BQ,MATCH(AV$1,'I-LogEmaxOverpEC50'!$A$1:$BQ$1,0),FALSE),"")</f>
        <v>8.5175079993387879</v>
      </c>
      <c r="AW47" s="47">
        <f>_xlfn.IFNA(VLOOKUP($A47,'I-LogEmaxOverpEC50'!$A:$BQ,MATCH(AW$1,'I-LogEmaxOverpEC50'!$A$1:$BQ$1,0),FALSE),"")</f>
        <v>8.4240379869180249</v>
      </c>
      <c r="AX47" s="47">
        <f>_xlfn.IFNA(VLOOKUP($A47,'I-LogEmaxOverpEC50'!$A:$BQ,MATCH(AX$1,'I-LogEmaxOverpEC50'!$A$1:$BQ$1,0),FALSE),"")</f>
        <v>6.6855616982910453</v>
      </c>
      <c r="AY47" s="47">
        <f>_xlfn.IFNA(VLOOKUP($A47,'I-LogEmaxOverpEC50'!$A:$BQ,MATCH(AY$1,'I-LogEmaxOverpEC50'!$A$1:$BQ$1,0),FALSE),"")</f>
        <v>6.2783257154726924</v>
      </c>
      <c r="AZ47" s="47">
        <f>_xlfn.IFNA(VLOOKUP($A47,'I-LogEmaxOverpEC50'!$A:$BQ,MATCH(AZ$1,'I-LogEmaxOverpEC50'!$A$1:$BQ$1,0),FALSE),"")</f>
        <v>6.0983215735398595</v>
      </c>
      <c r="BA47" s="44" t="str">
        <f>_xlfn.IFNA(VLOOKUP($A47,'B-LogEmaxOverpEC50'!$A:$BQ,MATCH(BA$1,'B-LogEmaxOverpEC50'!$A$1:$BQ$1,0),FALSE),"")</f>
        <v/>
      </c>
      <c r="BB47" s="41">
        <f>_xlfn.IFNA(VLOOKUP($A47,'B-LogEmaxOverpEC50'!$A:$BQ,MATCH(BB$1,'B-LogEmaxOverpEC50'!$A$1:$BQ$1,0),FALSE),"")</f>
        <v>3.2818076862409694E-2</v>
      </c>
      <c r="BC47" s="41">
        <f>_xlfn.IFNA(VLOOKUP($A47,'B-LogEmaxOverpEC50'!$A:$BQ,MATCH(BC$1,'B-LogEmaxOverpEC50'!$A$1:$BQ$1,0),FALSE),"")</f>
        <v>0</v>
      </c>
      <c r="BD47" s="41">
        <f>_xlfn.IFNA(VLOOKUP($A47,'B-LogEmaxOverpEC50'!$A:$BQ,MATCH(BD$1,'B-LogEmaxOverpEC50'!$A$1:$BQ$1,0),FALSE),"")</f>
        <v>0.14561319696558297</v>
      </c>
      <c r="BE47" s="41">
        <f>_xlfn.IFNA(VLOOKUP($A47,'B-LogEmaxOverpEC50'!$A:$BQ,MATCH(BE$1,'B-LogEmaxOverpEC50'!$A$1:$BQ$1,0),FALSE),"")</f>
        <v>0.33943358709472965</v>
      </c>
      <c r="BF47" s="41">
        <f>_xlfn.IFNA(VLOOKUP($A47,'B-LogEmaxOverpEC50'!$A:$BQ,MATCH(BF$1,'B-LogEmaxOverpEC50'!$A$1:$BQ$1,0),FALSE),"")</f>
        <v>0.73106818980560739</v>
      </c>
      <c r="BG47" s="41">
        <f>_xlfn.IFNA(VLOOKUP($A47,'B-LogEmaxOverpEC50'!$A:$BQ,MATCH(BG$1,'B-LogEmaxOverpEC50'!$A$1:$BQ$1,0),FALSE),"")</f>
        <v>0.68174384531836252</v>
      </c>
      <c r="BH47" s="41">
        <f>_xlfn.IFNA(VLOOKUP($A47,'B-LogEmaxOverpEC50'!$A:$BQ,MATCH(BH$1,'B-LogEmaxOverpEC50'!$A$1:$BQ$1,0),FALSE),"")</f>
        <v>0.61395003007143845</v>
      </c>
      <c r="BI47" s="41">
        <f>_xlfn.IFNA(VLOOKUP($A47,'B-LogEmaxOverpEC50'!$A:$BQ,MATCH(BI$1,'B-LogEmaxOverpEC50'!$A$1:$BQ$1,0),FALSE),"")</f>
        <v>0.7309808477765366</v>
      </c>
      <c r="BJ47" s="41">
        <f>_xlfn.IFNA(VLOOKUP($A47,'B-LogEmaxOverpEC50'!$A:$BQ,MATCH(BJ$1,'B-LogEmaxOverpEC50'!$A$1:$BQ$1,0),FALSE),"")</f>
        <v>0.9095310156448686</v>
      </c>
      <c r="BK47" s="41">
        <f>_xlfn.IFNA(VLOOKUP($A47,'B-LogEmaxOverpEC50'!$A:$BQ,MATCH(BK$1,'B-LogEmaxOverpEC50'!$A$1:$BQ$1,0),FALSE),"")</f>
        <v>1</v>
      </c>
      <c r="BL47" s="41">
        <f>_xlfn.IFNA(VLOOKUP($A47,'B-LogEmaxOverpEC50'!$A:$BQ,MATCH(BL$1,'B-LogEmaxOverpEC50'!$A$1:$BQ$1,0),FALSE),"")</f>
        <v>0.47509575912468782</v>
      </c>
      <c r="BM47" s="47" t="str">
        <f>_xlfn.IFNA(VLOOKUP($A47,'I-LogEmaxOverpEC50'!$A:$BQ,MATCH(BM$1,'I-LogEmaxOverpEC50'!$A$1:$BQ$1,0),FALSE),"")</f>
        <v/>
      </c>
      <c r="BN47" s="47">
        <f>_xlfn.IFNA(VLOOKUP($A47,'I-LogEmaxOverpEC50'!$A:$BQ,MATCH(BN$1,'I-LogEmaxOverpEC50'!$A$1:$BQ$1,0),FALSE),"")</f>
        <v>0.38386128009942028</v>
      </c>
      <c r="BO47" s="47">
        <f>_xlfn.IFNA(VLOOKUP($A47,'I-LogEmaxOverpEC50'!$A:$BQ,MATCH(BO$1,'I-LogEmaxOverpEC50'!$A$1:$BQ$1,0),FALSE),"")</f>
        <v>0.38386128009942028</v>
      </c>
      <c r="BP47" s="47">
        <f>_xlfn.IFNA(VLOOKUP($A47,'I-LogEmaxOverpEC50'!$A:$BQ,MATCH(BP$1,'I-LogEmaxOverpEC50'!$A$1:$BQ$1,0),FALSE),"")</f>
        <v>0.32470958718257315</v>
      </c>
      <c r="BQ47" s="47">
        <f>_xlfn.IFNA(VLOOKUP($A47,'I-LogEmaxOverpEC50'!$A:$BQ,MATCH(BQ$1,'I-LogEmaxOverpEC50'!$A$1:$BQ$1,0),FALSE),"")</f>
        <v>0.32470958718257315</v>
      </c>
      <c r="BR47" s="47">
        <f>_xlfn.IFNA(VLOOKUP($A47,'I-LogEmaxOverpEC50'!$A:$BQ,MATCH(BR$1,'I-LogEmaxOverpEC50'!$A$1:$BQ$1,0),FALSE),"")</f>
        <v>0.79842458012228967</v>
      </c>
      <c r="BS47" s="47">
        <f>_xlfn.IFNA(VLOOKUP($A47,'I-LogEmaxOverpEC50'!$A:$BQ,MATCH(BS$1,'I-LogEmaxOverpEC50'!$A$1:$BQ$1,0),FALSE),"")</f>
        <v>1</v>
      </c>
      <c r="BT47" s="47">
        <f>_xlfn.IFNA(VLOOKUP($A47,'I-LogEmaxOverpEC50'!$A:$BQ,MATCH(BT$1,'I-LogEmaxOverpEC50'!$A$1:$BQ$1,0),FALSE),"")</f>
        <v>1</v>
      </c>
      <c r="BU47" s="47">
        <f>_xlfn.IFNA(VLOOKUP($A47,'I-LogEmaxOverpEC50'!$A:$BQ,MATCH(BU$1,'I-LogEmaxOverpEC50'!$A$1:$BQ$1,0),FALSE),"")</f>
        <v>0.96136303865466055</v>
      </c>
      <c r="BV47" s="47">
        <f>_xlfn.IFNA(VLOOKUP($A47,'I-LogEmaxOverpEC50'!$A:$BQ,MATCH(BV$1,'I-LogEmaxOverpEC50'!$A$1:$BQ$1,0),FALSE),"")</f>
        <v>0.24274281572047582</v>
      </c>
      <c r="BW47" s="47">
        <f>_xlfn.IFNA(VLOOKUP($A47,'I-LogEmaxOverpEC50'!$A:$BQ,MATCH(BW$1,'I-LogEmaxOverpEC50'!$A$1:$BQ$1,0),FALSE),"")</f>
        <v>7.4406891512458412E-2</v>
      </c>
      <c r="BX47" s="47">
        <f>_xlfn.IFNA(VLOOKUP($A47,'I-LogEmaxOverpEC50'!$A:$BQ,MATCH(BX$1,'I-LogEmaxOverpEC50'!$A$1:$BQ$1,0),FALSE),"")</f>
        <v>0</v>
      </c>
      <c r="BY47" s="105" t="str">
        <f>_xlfn.IFNA(VLOOKUP($A47,'B-LogEmaxOverpEC50'!$A:$HP,MATCH(BY$1,'B-LogEmaxOverpEC50'!$A$1:$HP$1,0),FALSE),"")</f>
        <v/>
      </c>
      <c r="BZ47" s="47">
        <f>_xlfn.IFNA(VLOOKUP($A47,'B-LogEmaxOverpEC50'!$A:$HP,MATCH(BZ$1,'B-LogEmaxOverpEC50'!$A$1:$HP$1,0),FALSE),"")</f>
        <v>8.7986311002384383</v>
      </c>
      <c r="CA47" s="47">
        <f>_xlfn.IFNA(VLOOKUP($A47,'B-LogEmaxOverpEC50'!$A:$HP,MATCH(CA$1,'B-LogEmaxOverpEC50'!$A$1:$HP$1,0),FALSE),"")</f>
        <v>9.286279343714531</v>
      </c>
      <c r="CB47" s="47">
        <f>_xlfn.IFNA(VLOOKUP($A47,'B-LogEmaxOverpEC50'!$A:$HP,MATCH(CB$1,'B-LogEmaxOverpEC50'!$A$1:$HP$1,0),FALSE),"")</f>
        <v>9.5334851194965502</v>
      </c>
      <c r="CC47" s="47" t="str">
        <f>_xlfn.IFNA(VLOOKUP($A47,'I-LogEmaxOverpEC50'!$A:$HP,MATCH(CC$1,'I-LogEmaxOverpEC50'!$A$1:$HP$1,0),FALSE),"")</f>
        <v/>
      </c>
      <c r="CD47" s="47">
        <f>_xlfn.IFNA(VLOOKUP($A47,'I-LogEmaxOverpEC50'!$A:$HP,MATCH(CD$1,'I-LogEmaxOverpEC50'!$A$1:$HP$1,0),FALSE),"")</f>
        <v>8.0298594797959115</v>
      </c>
      <c r="CE47" s="47">
        <f>_xlfn.IFNA(VLOOKUP($A47,'I-LogEmaxOverpEC50'!$A:$HP,MATCH(CE$1,'I-LogEmaxOverpEC50'!$A$1:$HP$1,0),FALSE),"")</f>
        <v>8.5175079993387879</v>
      </c>
      <c r="CF47" s="47">
        <f>_xlfn.IFNA(VLOOKUP($A47,'I-LogEmaxOverpEC50'!$A:$HP,MATCH(CF$1,'I-LogEmaxOverpEC50'!$A$1:$HP$1,0),FALSE),"")</f>
        <v>6.2783257154726924</v>
      </c>
      <c r="CG47" s="105" t="str">
        <f>_xlfn.IFNA(VLOOKUP($A47,'B-LogEmaxOverpEC50'!$A:$HP,MATCH(CG$1,'B-LogEmaxOverpEC50'!$A$1:$HP$1,0),FALSE),"")</f>
        <v/>
      </c>
      <c r="CH47" s="47">
        <f>_xlfn.IFNA(VLOOKUP($A47,'B-LogEmaxOverpEC50'!$A:$HP,MATCH(CH$1,'B-LogEmaxOverpEC50'!$A$1:$HP$1,0),FALSE),"")</f>
        <v>7.483533035222047</v>
      </c>
      <c r="CI47" s="47">
        <f>_xlfn.IFNA(VLOOKUP($A47,'B-LogEmaxOverpEC50'!$A:$HP,MATCH(CI$1,'B-LogEmaxOverpEC50'!$A$1:$HP$1,0),FALSE),"")</f>
        <v>8.8067827930469225</v>
      </c>
      <c r="CJ47" s="47">
        <f>_xlfn.IFNA(VLOOKUP($A47,'B-LogEmaxOverpEC50'!$A:$HP,MATCH(CJ$1,'B-LogEmaxOverpEC50'!$A$1:$HP$1,0),FALSE),"")</f>
        <v>8.816336800645697</v>
      </c>
      <c r="CK47" s="47" t="str">
        <f>_xlfn.IFNA(VLOOKUP($A47,'I-LogEmaxOverpEC50'!$A:$HP,MATCH(CK$1,'I-LogEmaxOverpEC50'!$A$1:$HP$1,0),FALSE),"")</f>
        <v/>
      </c>
      <c r="CL47" s="47">
        <f>_xlfn.IFNA(VLOOKUP($A47,'I-LogEmaxOverpEC50'!$A:$HP,MATCH(CL$1,'I-LogEmaxOverpEC50'!$A$1:$HP$1,0),FALSE),"")</f>
        <v>7.1702951643291382</v>
      </c>
      <c r="CM47" s="47">
        <f>_xlfn.IFNA(VLOOKUP($A47,'I-LogEmaxOverpEC50'!$A:$HP,MATCH(CM$1,'I-LogEmaxOverpEC50'!$A$1:$HP$1,0),FALSE),"")</f>
        <v>8.0361539209716621</v>
      </c>
      <c r="CN47" s="47">
        <f>_xlfn.IFNA(VLOOKUP($A47,'I-LogEmaxOverpEC50'!$A:$HP,MATCH(CN$1,'I-LogEmaxOverpEC50'!$A$1:$HP$1,0),FALSE),"")</f>
        <v>6.1883236445062764</v>
      </c>
      <c r="CO47" s="105" t="str">
        <f>_xlfn.IFNA(VLOOKUP($A47,'B-LogEmaxOverpEC50'!$A:$HP,MATCH(CO$1,'B-LogEmaxOverpEC50'!$A$1:$HP$1,0),FALSE),"")</f>
        <v/>
      </c>
      <c r="CP47" s="47">
        <f>_xlfn.IFNA(VLOOKUP($A47,'B-LogEmaxOverpEC50'!$A:$HP,MATCH(CP$1,'B-LogEmaxOverpEC50'!$A$1:$HP$1,0),FALSE),"")</f>
        <v>0.73106818980560739</v>
      </c>
      <c r="CQ47" s="47">
        <f>_xlfn.IFNA(VLOOKUP($A47,'B-LogEmaxOverpEC50'!$A:$HP,MATCH(CQ$1,'B-LogEmaxOverpEC50'!$A$1:$HP$1,0),FALSE),"")</f>
        <v>0.9095310156448686</v>
      </c>
      <c r="CR47" s="47">
        <f>_xlfn.IFNA(VLOOKUP($A47,'B-LogEmaxOverpEC50'!$A:$HP,MATCH(CR$1,'B-LogEmaxOverpEC50'!$A$1:$HP$1,0),FALSE),"")</f>
        <v>1</v>
      </c>
      <c r="CS47" s="47" t="str">
        <f>_xlfn.IFNA(VLOOKUP($A47,'I-LogEmaxOverpEC50'!$A:$HP,MATCH(CS$1,'I-LogEmaxOverpEC50'!$A$1:$HP$1,0),FALSE),"")</f>
        <v/>
      </c>
      <c r="CT47" s="47">
        <f>_xlfn.IFNA(VLOOKUP($A47,'I-LogEmaxOverpEC50'!$A:$HP,MATCH(CT$1,'I-LogEmaxOverpEC50'!$A$1:$HP$1,0),FALSE),"")</f>
        <v>0.79842458012228967</v>
      </c>
      <c r="CU47" s="47">
        <f>_xlfn.IFNA(VLOOKUP($A47,'I-LogEmaxOverpEC50'!$A:$HP,MATCH(CU$1,'I-LogEmaxOverpEC50'!$A$1:$HP$1,0),FALSE),"")</f>
        <v>1</v>
      </c>
      <c r="CV47" s="47">
        <f>_xlfn.IFNA(VLOOKUP($A47,'I-LogEmaxOverpEC50'!$A:$HP,MATCH(CV$1,'I-LogEmaxOverpEC50'!$A$1:$HP$1,0),FALSE),"")</f>
        <v>7.4406891512458412E-2</v>
      </c>
      <c r="CW47" s="105" t="str">
        <f>_xlfn.IFNA(VLOOKUP($A47,'B-LogEmaxOverpEC50'!$A:$HP,MATCH(CW$1,'B-LogEmaxOverpEC50'!$A$1:$HP$1,0),FALSE),"")</f>
        <v/>
      </c>
      <c r="CX47" s="47">
        <f>_xlfn.IFNA(VLOOKUP($A47,'B-LogEmaxOverpEC50'!$A:$HP,MATCH(CX$1,'B-LogEmaxOverpEC50'!$A$1:$HP$1,0),FALSE),"")</f>
        <v>0.24978661014566592</v>
      </c>
      <c r="CY47" s="47">
        <f>_xlfn.IFNA(VLOOKUP($A47,'B-LogEmaxOverpEC50'!$A:$HP,MATCH(CY$1,'B-LogEmaxOverpEC50'!$A$1:$HP$1,0),FALSE),"")</f>
        <v>0.73405143470280154</v>
      </c>
      <c r="CZ47" s="47">
        <f>_xlfn.IFNA(VLOOKUP($A47,'B-LogEmaxOverpEC50'!$A:$HP,MATCH(CZ$1,'B-LogEmaxOverpEC50'!$A$1:$HP$1,0),FALSE),"")</f>
        <v>0.73754787956234391</v>
      </c>
      <c r="DA47" s="47" t="str">
        <f>_xlfn.IFNA(VLOOKUP($A47,'I-LogEmaxOverpEC50'!$A:$HP,MATCH(DA$1,'I-LogEmaxOverpEC50'!$A$1:$HP$1,0),FALSE),"")</f>
        <v/>
      </c>
      <c r="DB47" s="47">
        <f>_xlfn.IFNA(VLOOKUP($A47,'I-LogEmaxOverpEC50'!$A:$HP,MATCH(DB$1,'I-LogEmaxOverpEC50'!$A$1:$HP$1,0),FALSE),"")</f>
        <v>0.44311326293725528</v>
      </c>
      <c r="DC47" s="47">
        <f>_xlfn.IFNA(VLOOKUP($A47,'I-LogEmaxOverpEC50'!$A:$HP,MATCH(DC$1,'I-LogEmaxOverpEC50'!$A$1:$HP$1,0),FALSE),"")</f>
        <v>0.80102646359378404</v>
      </c>
      <c r="DD47" s="47">
        <f>_xlfn.IFNA(VLOOKUP($A47,'I-LogEmaxOverpEC50'!$A:$HP,MATCH(DD$1,'I-LogEmaxOverpEC50'!$A$1:$HP$1,0),FALSE),"")</f>
        <v>3.7203445756229206E-2</v>
      </c>
      <c r="DE47" s="37"/>
      <c r="DF47" s="37"/>
      <c r="DG47" s="37"/>
      <c r="DH47" s="37"/>
      <c r="DI47" s="37"/>
      <c r="DJ47" s="37"/>
      <c r="DK47" s="37"/>
      <c r="DL47" s="37"/>
      <c r="DM47" s="37"/>
    </row>
    <row r="48" spans="1:117" s="49" customFormat="1" x14ac:dyDescent="0.2">
      <c r="A48" s="29" t="s">
        <v>155</v>
      </c>
      <c r="B48" s="333" t="str">
        <f>VLOOKUP($A48,BI!$A:$Q,MATCH(B$1,BI!$A$1:$Q$1,0),FALSE)</f>
        <v/>
      </c>
      <c r="C48" s="373">
        <f>VLOOKUP($A48,BI!$A:$Q,MATCH(C$1,BI!$A$1:$Q$1,0),FALSE)</f>
        <v>1</v>
      </c>
      <c r="D48" s="373">
        <f>VLOOKUP($A48,BI!$A:$Q,MATCH(D$1,BI!$A$1:$Q$1,0),FALSE)</f>
        <v>1</v>
      </c>
      <c r="E48" s="373">
        <f>VLOOKUP($A48,BI!$A:$Q,MATCH(E$1,BI!$A$1:$Q$1,0),FALSE)</f>
        <v>1</v>
      </c>
      <c r="F48" s="373">
        <f>VLOOKUP($A48,BI!$A:$Q,MATCH(F$1,BI!$A$1:$Q$1,0),FALSE)</f>
        <v>1</v>
      </c>
      <c r="G48" s="373">
        <f>VLOOKUP($A48,BI!$A:$Q,MATCH(G$1,BI!$A$1:$Q$1,0),FALSE)</f>
        <v>1</v>
      </c>
      <c r="H48" s="373">
        <f>VLOOKUP($A48,BI!$A:$Q,MATCH(H$1,BI!$A$1:$Q$1,0),FALSE)</f>
        <v>1</v>
      </c>
      <c r="I48" s="373">
        <f>VLOOKUP($A48,BI!$A:$Q,MATCH(I$1,BI!$A$1:$Q$1,0),FALSE)</f>
        <v>1</v>
      </c>
      <c r="J48" s="373">
        <f>VLOOKUP($A48,BI!$A:$Q,MATCH(J$1,BI!$A$1:$Q$1,0),FALSE)</f>
        <v>1</v>
      </c>
      <c r="K48" s="373">
        <f>VLOOKUP($A48,BI!$A:$Q,MATCH(K$1,BI!$A$1:$Q$1,0),FALSE)</f>
        <v>1</v>
      </c>
      <c r="L48" s="373">
        <f>VLOOKUP($A48,BI!$A:$Q,MATCH(L$1,BI!$A$1:$Q$1,0),FALSE)</f>
        <v>1</v>
      </c>
      <c r="M48" s="373">
        <f>VLOOKUP($A48,BI!$A:$Q,MATCH(M$1,BI!$A$1:$Q$1,0),FALSE)</f>
        <v>1</v>
      </c>
      <c r="N48" s="49">
        <f t="shared" si="1"/>
        <v>11</v>
      </c>
      <c r="O48" s="49" t="str">
        <f>VLOOKUP($A48,BI!$A:$Q,MATCH(O$1,BI!$A$1:$Q$1,0),FALSE)</f>
        <v/>
      </c>
      <c r="P48" s="37">
        <f>VLOOKUP($A48,BI!$A:$Q,MATCH(P$1,BI!$A$1:$Q$1,0),FALSE)</f>
        <v>1</v>
      </c>
      <c r="Q48" s="37">
        <f>VLOOKUP($A48,BI!$A:$Q,MATCH(Q$1,BI!$A$1:$Q$1,0),FALSE)</f>
        <v>1</v>
      </c>
      <c r="R48" s="37">
        <f>VLOOKUP($A48,BI!$A:$Q,MATCH(R$1,BI!$A$1:$Q$1,0),FALSE)</f>
        <v>1</v>
      </c>
      <c r="S48" s="37">
        <f t="shared" si="0"/>
        <v>3</v>
      </c>
      <c r="T48" s="61" cm="1">
        <f t="array" ref="T48">IFERROR(IF(N48&gt;2,RSQ(IF($B48:$M48&lt;&gt;"",AC48:AN48,""),IF($B48:$M48&lt;&gt;"",AO48:AZ48,"")),""),"")</f>
        <v>0.35838710602252311</v>
      </c>
      <c r="U48" s="66" cm="1">
        <f t="array" ref="U48">IFERROR(IF($N48&gt;2,RSQ(IF($B48:$M48&lt;&gt;"",BA48:BL48,""),IF($B48:$M48&lt;&gt;"",BM48:BX48,"")),""),"")</f>
        <v>0.35838710602252322</v>
      </c>
      <c r="V48" s="61" cm="1">
        <f t="array" ref="V48">IFERROR(IF(AND($S48&gt;2,$N48&gt;2),RSQ(IF($B48:$M48&lt;&gt;"",AC48:AN48,""),IF($B48:$M48&lt;&gt;"",AO48:AZ48,"")),""),"")</f>
        <v>0.35838710602252311</v>
      </c>
      <c r="W48" s="61" cm="1">
        <f t="array" ref="W48">IFERROR(IF(COUNT(C48:G48)&gt;2,RSQ(IF($C48:$G48&lt;&gt;"",AD48:AH48,""),IF($C48:$G48&lt;&gt;"",AP48:AT48,"")),""),"")</f>
        <v>0.11269370666364754</v>
      </c>
      <c r="X48" s="61" cm="1">
        <f t="array" ref="X48">IFERROR(IF(COUNT(H48:K48)&gt;2,RSQ(IF($H48:$K48&lt;&gt;"",AI48:AL48,""),IF($H48:$K48&lt;&gt;"",AU48:AX48,"")),""),"")</f>
        <v>0.8986095133030193</v>
      </c>
      <c r="Y48" s="61" cm="1">
        <f t="array" ref="Y48">IFERROR(IF($S48&gt;2,RSQ(IF($O48:$R48&lt;&gt;"",BY48:CB48,""),IF($O48:$R48&lt;&gt;"",CC48:CF48,"")),""),"")</f>
        <v>0.3107070222049107</v>
      </c>
      <c r="Z48" s="51" cm="1">
        <f t="array" ref="Z48">IFERROR(IF($S48&gt;2,RSQ(IF($O48:$R48&lt;&gt;"",CG48:CJ48,""),IF($O48:$R48&lt;&gt;"",CK48:CN48,"")),""),"")</f>
        <v>0.83820132025034333</v>
      </c>
      <c r="AA48" s="51" cm="1">
        <f t="array" ref="AA48">IFERROR(IF($S48&gt;2,RSQ(IF($O48:$R48&lt;&gt;"",CO48:CR48,""),IF($O48:$R48&lt;&gt;"",CS48:CV48,"")),""),"")</f>
        <v>0.3107070222049107</v>
      </c>
      <c r="AB48" s="186" cm="1">
        <f t="array" ref="AB48">IFERROR(IF($S48&gt;2,RSQ(IF($O48:$R48&lt;&gt;"",CW48:CZ48,""),IF($O48:$R48&lt;&gt;"",DA48:DD48,"")),""),"")</f>
        <v>0.83820132025034111</v>
      </c>
      <c r="AC48" s="44" t="str">
        <f>_xlfn.IFNA(VLOOKUP($A48,'B-LogEmaxOverpEC50'!$A:$BQ,MATCH(AC$1,'B-LogEmaxOverpEC50'!$A$1:$BQ$1,0),FALSE),"")</f>
        <v/>
      </c>
      <c r="AD48" s="46">
        <f>_xlfn.IFNA(VLOOKUP($A48,'B-LogEmaxOverpEC50'!$A:$BQ,MATCH(AD$1,'B-LogEmaxOverpEC50'!$A$1:$BQ$1,0),FALSE),"")</f>
        <v>6.7284169633232151</v>
      </c>
      <c r="AE48" s="46">
        <f>_xlfn.IFNA(VLOOKUP($A48,'B-LogEmaxOverpEC50'!$A:$BQ,MATCH(AE$1,'B-LogEmaxOverpEC50'!$A$1:$BQ$1,0),FALSE),"")</f>
        <v>6.5015311722194262</v>
      </c>
      <c r="AF48" s="46">
        <f>_xlfn.IFNA(VLOOKUP($A48,'B-LogEmaxOverpEC50'!$A:$BQ,MATCH(AF$1,'B-LogEmaxOverpEC50'!$A$1:$BQ$1,0),FALSE),"")</f>
        <v>7.5076383061657275</v>
      </c>
      <c r="AG48" s="46">
        <f>_xlfn.IFNA(VLOOKUP($A48,'B-LogEmaxOverpEC50'!$A:$BQ,MATCH(AG$1,'B-LogEmaxOverpEC50'!$A$1:$BQ$1,0),FALSE),"")</f>
        <v>7.879784264476859</v>
      </c>
      <c r="AH48" s="46">
        <f>_xlfn.IFNA(VLOOKUP($A48,'B-LogEmaxOverpEC50'!$A:$BQ,MATCH(AH$1,'B-LogEmaxOverpEC50'!$A$1:$BQ$1,0),FALSE),"")</f>
        <v>8.8616010358058386</v>
      </c>
      <c r="AI48" s="45">
        <f>_xlfn.IFNA(VLOOKUP($A48,'B-LogEmaxOverpEC50'!$A:$BQ,MATCH(AI$1,'B-LogEmaxOverpEC50'!$A$1:$BQ$1,0),FALSE),"")</f>
        <v>9.3357934699638498</v>
      </c>
      <c r="AJ48" s="45">
        <f>_xlfn.IFNA(VLOOKUP($A48,'B-LogEmaxOverpEC50'!$A:$BQ,MATCH(AJ$1,'B-LogEmaxOverpEC50'!$A$1:$BQ$1,0),FALSE),"")</f>
        <v>9.2334453325049619</v>
      </c>
      <c r="AK48" s="45">
        <f>_xlfn.IFNA(VLOOKUP($A48,'B-LogEmaxOverpEC50'!$A:$BQ,MATCH(AK$1,'B-LogEmaxOverpEC50'!$A$1:$BQ$1,0),FALSE),"")</f>
        <v>8.6692695048445945</v>
      </c>
      <c r="AL48" s="46">
        <f>_xlfn.IFNA(VLOOKUP($A48,'B-LogEmaxOverpEC50'!$A:$BQ,MATCH(AL$1,'B-LogEmaxOverpEC50'!$A$1:$BQ$1,0),FALSE),"")</f>
        <v>7.2299820684092264</v>
      </c>
      <c r="AM48" s="45">
        <f>_xlfn.IFNA(VLOOKUP($A48,'B-LogEmaxOverpEC50'!$A:$BQ,MATCH(AM$1,'B-LogEmaxOverpEC50'!$A$1:$BQ$1,0),FALSE),"")</f>
        <v>7.4209586344223677</v>
      </c>
      <c r="AN48" s="45">
        <f>_xlfn.IFNA(VLOOKUP($A48,'B-LogEmaxOverpEC50'!$A:$BQ,MATCH(AN$1,'B-LogEmaxOverpEC50'!$A$1:$BQ$1,0),FALSE),"")</f>
        <v>6.0412230120462027</v>
      </c>
      <c r="AO48" s="47" t="str">
        <f>_xlfn.IFNA(VLOOKUP($A48,'I-LogEmaxOverpEC50'!$A:$BQ,MATCH(AO$1,'I-LogEmaxOverpEC50'!$A$1:$BQ$1,0),FALSE),"")</f>
        <v/>
      </c>
      <c r="AP48" s="47">
        <f>_xlfn.IFNA(VLOOKUP($A48,'I-LogEmaxOverpEC50'!$A:$BQ,MATCH(AP$1,'I-LogEmaxOverpEC50'!$A$1:$BQ$1,0),FALSE),"")</f>
        <v>7.3776108405551142</v>
      </c>
      <c r="AQ48" s="47">
        <f>_xlfn.IFNA(VLOOKUP($A48,'I-LogEmaxOverpEC50'!$A:$BQ,MATCH(AQ$1,'I-LogEmaxOverpEC50'!$A$1:$BQ$1,0),FALSE),"")</f>
        <v>7.3776108405551142</v>
      </c>
      <c r="AR48" s="47">
        <f>_xlfn.IFNA(VLOOKUP($A48,'I-LogEmaxOverpEC50'!$A:$BQ,MATCH(AR$1,'I-LogEmaxOverpEC50'!$A$1:$BQ$1,0),FALSE),"")</f>
        <v>7.2031912447256756</v>
      </c>
      <c r="AS48" s="47">
        <f>_xlfn.IFNA(VLOOKUP($A48,'I-LogEmaxOverpEC50'!$A:$BQ,MATCH(AS$1,'I-LogEmaxOverpEC50'!$A$1:$BQ$1,0),FALSE),"")</f>
        <v>7.2031912447256756</v>
      </c>
      <c r="AT48" s="47">
        <f>_xlfn.IFNA(VLOOKUP($A48,'I-LogEmaxOverpEC50'!$A:$BQ,MATCH(AT$1,'I-LogEmaxOverpEC50'!$A$1:$BQ$1,0),FALSE),"")</f>
        <v>7.5702442398894876</v>
      </c>
      <c r="AU48" s="47">
        <f>_xlfn.IFNA(VLOOKUP($A48,'I-LogEmaxOverpEC50'!$A:$BQ,MATCH(AU$1,'I-LogEmaxOverpEC50'!$A$1:$BQ$1,0),FALSE),"")</f>
        <v>8.1723983687409554</v>
      </c>
      <c r="AV48" s="47">
        <f>_xlfn.IFNA(VLOOKUP($A48,'I-LogEmaxOverpEC50'!$A:$BQ,MATCH(AV$1,'I-LogEmaxOverpEC50'!$A$1:$BQ$1,0),FALSE),"")</f>
        <v>8.1723983687409554</v>
      </c>
      <c r="AW48" s="47">
        <f>_xlfn.IFNA(VLOOKUP($A48,'I-LogEmaxOverpEC50'!$A:$BQ,MATCH(AW$1,'I-LogEmaxOverpEC50'!$A$1:$BQ$1,0),FALSE),"")</f>
        <v>8.1982370846455304</v>
      </c>
      <c r="AX48" s="47">
        <f>_xlfn.IFNA(VLOOKUP($A48,'I-LogEmaxOverpEC50'!$A:$BQ,MATCH(AX$1,'I-LogEmaxOverpEC50'!$A$1:$BQ$1,0),FALSE),"")</f>
        <v>6.7750099132010844</v>
      </c>
      <c r="AY48" s="47">
        <f>_xlfn.IFNA(VLOOKUP($A48,'I-LogEmaxOverpEC50'!$A:$BQ,MATCH(AY$1,'I-LogEmaxOverpEC50'!$A$1:$BQ$1,0),FALSE),"")</f>
        <v>7.0067703446672587</v>
      </c>
      <c r="AZ48" s="47">
        <f>_xlfn.IFNA(VLOOKUP($A48,'I-LogEmaxOverpEC50'!$A:$BQ,MATCH(AZ$1,'I-LogEmaxOverpEC50'!$A$1:$BQ$1,0),FALSE),"")</f>
        <v>7.6849695327265461</v>
      </c>
      <c r="BA48" s="44" t="str">
        <f>_xlfn.IFNA(VLOOKUP($A48,'B-LogEmaxOverpEC50'!$A:$BQ,MATCH(BA$1,'B-LogEmaxOverpEC50'!$A$1:$BQ$1,0),FALSE),"")</f>
        <v/>
      </c>
      <c r="BB48" s="41">
        <f>_xlfn.IFNA(VLOOKUP($A48,'B-LogEmaxOverpEC50'!$A:$BQ,MATCH(BB$1,'B-LogEmaxOverpEC50'!$A$1:$BQ$1,0),FALSE),"")</f>
        <v>0.20858377747712747</v>
      </c>
      <c r="BC48" s="41">
        <f>_xlfn.IFNA(VLOOKUP($A48,'B-LogEmaxOverpEC50'!$A:$BQ,MATCH(BC$1,'B-LogEmaxOverpEC50'!$A$1:$BQ$1,0),FALSE),"")</f>
        <v>0.13971720017915903</v>
      </c>
      <c r="BD48" s="41">
        <f>_xlfn.IFNA(VLOOKUP($A48,'B-LogEmaxOverpEC50'!$A:$BQ,MATCH(BD$1,'B-LogEmaxOverpEC50'!$A$1:$BQ$1,0),FALSE),"")</f>
        <v>0.44510060199057977</v>
      </c>
      <c r="BE48" s="41">
        <f>_xlfn.IFNA(VLOOKUP($A48,'B-LogEmaxOverpEC50'!$A:$BQ,MATCH(BE$1,'B-LogEmaxOverpEC50'!$A$1:$BQ$1,0),FALSE),"")</f>
        <v>0.5580579550248046</v>
      </c>
      <c r="BF48" s="41">
        <f>_xlfn.IFNA(VLOOKUP($A48,'B-LogEmaxOverpEC50'!$A:$BQ,MATCH(BF$1,'B-LogEmaxOverpEC50'!$A$1:$BQ$1,0),FALSE),"")</f>
        <v>0.85606851023070019</v>
      </c>
      <c r="BG48" s="41">
        <f>_xlfn.IFNA(VLOOKUP($A48,'B-LogEmaxOverpEC50'!$A:$BQ,MATCH(BG$1,'B-LogEmaxOverpEC50'!$A$1:$BQ$1,0),FALSE),"")</f>
        <v>1</v>
      </c>
      <c r="BH48" s="41">
        <f>_xlfn.IFNA(VLOOKUP($A48,'B-LogEmaxOverpEC50'!$A:$BQ,MATCH(BH$1,'B-LogEmaxOverpEC50'!$A$1:$BQ$1,0),FALSE),"")</f>
        <v>0.96893430000474856</v>
      </c>
      <c r="BI48" s="41">
        <f>_xlfn.IFNA(VLOOKUP($A48,'B-LogEmaxOverpEC50'!$A:$BQ,MATCH(BI$1,'B-LogEmaxOverpEC50'!$A$1:$BQ$1,0),FALSE),"")</f>
        <v>0.7976901773287508</v>
      </c>
      <c r="BJ48" s="41">
        <f>_xlfn.IFNA(VLOOKUP($A48,'B-LogEmaxOverpEC50'!$A:$BQ,MATCH(BJ$1,'B-LogEmaxOverpEC50'!$A$1:$BQ$1,0),FALSE),"")</f>
        <v>0.36082368598496628</v>
      </c>
      <c r="BK48" s="41">
        <f>_xlfn.IFNA(VLOOKUP($A48,'B-LogEmaxOverpEC50'!$A:$BQ,MATCH(BK$1,'B-LogEmaxOverpEC50'!$A$1:$BQ$1,0),FALSE),"")</f>
        <v>0.41879074677560096</v>
      </c>
      <c r="BL48" s="41">
        <f>_xlfn.IFNA(VLOOKUP($A48,'B-LogEmaxOverpEC50'!$A:$BQ,MATCH(BL$1,'B-LogEmaxOverpEC50'!$A$1:$BQ$1,0),FALSE),"")</f>
        <v>0</v>
      </c>
      <c r="BM48" s="47" t="str">
        <f>_xlfn.IFNA(VLOOKUP($A48,'I-LogEmaxOverpEC50'!$A:$BQ,MATCH(BM$1,'I-LogEmaxOverpEC50'!$A$1:$BQ$1,0),FALSE),"")</f>
        <v/>
      </c>
      <c r="BN48" s="47">
        <f>_xlfn.IFNA(VLOOKUP($A48,'I-LogEmaxOverpEC50'!$A:$BQ,MATCH(BN$1,'I-LogEmaxOverpEC50'!$A$1:$BQ$1,0),FALSE),"")</f>
        <v>0.42340459727342383</v>
      </c>
      <c r="BO48" s="47">
        <f>_xlfn.IFNA(VLOOKUP($A48,'I-LogEmaxOverpEC50'!$A:$BQ,MATCH(BO$1,'I-LogEmaxOverpEC50'!$A$1:$BQ$1,0),FALSE),"")</f>
        <v>0.42340459727342383</v>
      </c>
      <c r="BP48" s="47">
        <f>_xlfn.IFNA(VLOOKUP($A48,'I-LogEmaxOverpEC50'!$A:$BQ,MATCH(BP$1,'I-LogEmaxOverpEC50'!$A$1:$BQ$1,0),FALSE),"")</f>
        <v>0.30085241493107961</v>
      </c>
      <c r="BQ48" s="47">
        <f>_xlfn.IFNA(VLOOKUP($A48,'I-LogEmaxOverpEC50'!$A:$BQ,MATCH(BQ$1,'I-LogEmaxOverpEC50'!$A$1:$BQ$1,0),FALSE),"")</f>
        <v>0.30085241493107961</v>
      </c>
      <c r="BR48" s="47">
        <f>_xlfn.IFNA(VLOOKUP($A48,'I-LogEmaxOverpEC50'!$A:$BQ,MATCH(BR$1,'I-LogEmaxOverpEC50'!$A$1:$BQ$1,0),FALSE),"")</f>
        <v>0.55875431740198778</v>
      </c>
      <c r="BS48" s="47">
        <f>_xlfn.IFNA(VLOOKUP($A48,'I-LogEmaxOverpEC50'!$A:$BQ,MATCH(BS$1,'I-LogEmaxOverpEC50'!$A$1:$BQ$1,0),FALSE),"")</f>
        <v>0.98184498130516229</v>
      </c>
      <c r="BT48" s="47">
        <f>_xlfn.IFNA(VLOOKUP($A48,'I-LogEmaxOverpEC50'!$A:$BQ,MATCH(BT$1,'I-LogEmaxOverpEC50'!$A$1:$BQ$1,0),FALSE),"")</f>
        <v>0.98184498130516229</v>
      </c>
      <c r="BU48" s="47">
        <f>_xlfn.IFNA(VLOOKUP($A48,'I-LogEmaxOverpEC50'!$A:$BQ,MATCH(BU$1,'I-LogEmaxOverpEC50'!$A$1:$BQ$1,0),FALSE),"")</f>
        <v>1</v>
      </c>
      <c r="BV48" s="47">
        <f>_xlfn.IFNA(VLOOKUP($A48,'I-LogEmaxOverpEC50'!$A:$BQ,MATCH(BV$1,'I-LogEmaxOverpEC50'!$A$1:$BQ$1,0),FALSE),"")</f>
        <v>0</v>
      </c>
      <c r="BW48" s="47">
        <f>_xlfn.IFNA(VLOOKUP($A48,'I-LogEmaxOverpEC50'!$A:$BQ,MATCH(BW$1,'I-LogEmaxOverpEC50'!$A$1:$BQ$1,0),FALSE),"")</f>
        <v>0.1628414887771982</v>
      </c>
      <c r="BX48" s="47">
        <f>_xlfn.IFNA(VLOOKUP($A48,'I-LogEmaxOverpEC50'!$A:$BQ,MATCH(BX$1,'I-LogEmaxOverpEC50'!$A$1:$BQ$1,0),FALSE),"")</f>
        <v>0.63936358002632543</v>
      </c>
      <c r="BY48" s="105" t="str">
        <f>_xlfn.IFNA(VLOOKUP($A48,'B-LogEmaxOverpEC50'!$A:$HP,MATCH(BY$1,'B-LogEmaxOverpEC50'!$A$1:$HP$1,0),FALSE),"")</f>
        <v/>
      </c>
      <c r="BZ48" s="47">
        <f>_xlfn.IFNA(VLOOKUP($A48,'B-LogEmaxOverpEC50'!$A:$HP,MATCH(BZ$1,'B-LogEmaxOverpEC50'!$A$1:$HP$1,0),FALSE),"")</f>
        <v>8.8616010358058386</v>
      </c>
      <c r="CA48" s="47">
        <f>_xlfn.IFNA(VLOOKUP($A48,'B-LogEmaxOverpEC50'!$A:$HP,MATCH(CA$1,'B-LogEmaxOverpEC50'!$A$1:$HP$1,0),FALSE),"")</f>
        <v>9.3357934699638498</v>
      </c>
      <c r="CB48" s="47">
        <f>_xlfn.IFNA(VLOOKUP($A48,'B-LogEmaxOverpEC50'!$A:$HP,MATCH(CB$1,'B-LogEmaxOverpEC50'!$A$1:$HP$1,0),FALSE),"")</f>
        <v>7.4209586344223677</v>
      </c>
      <c r="CC48" s="47" t="str">
        <f>_xlfn.IFNA(VLOOKUP($A48,'I-LogEmaxOverpEC50'!$A:$HP,MATCH(CC$1,'I-LogEmaxOverpEC50'!$A$1:$HP$1,0),FALSE),"")</f>
        <v/>
      </c>
      <c r="CD48" s="47">
        <f>_xlfn.IFNA(VLOOKUP($A48,'I-LogEmaxOverpEC50'!$A:$HP,MATCH(CD$1,'I-LogEmaxOverpEC50'!$A$1:$HP$1,0),FALSE),"")</f>
        <v>7.5702442398894876</v>
      </c>
      <c r="CE48" s="47">
        <f>_xlfn.IFNA(VLOOKUP($A48,'I-LogEmaxOverpEC50'!$A:$HP,MATCH(CE$1,'I-LogEmaxOverpEC50'!$A$1:$HP$1,0),FALSE),"")</f>
        <v>8.1982370846455304</v>
      </c>
      <c r="CF48" s="47">
        <f>_xlfn.IFNA(VLOOKUP($A48,'I-LogEmaxOverpEC50'!$A:$HP,MATCH(CF$1,'I-LogEmaxOverpEC50'!$A$1:$HP$1,0),FALSE),"")</f>
        <v>7.6849695327265461</v>
      </c>
      <c r="CG48" s="105" t="str">
        <f>_xlfn.IFNA(VLOOKUP($A48,'B-LogEmaxOverpEC50'!$A:$HP,MATCH(CG$1,'B-LogEmaxOverpEC50'!$A$1:$HP$1,0),FALSE),"")</f>
        <v/>
      </c>
      <c r="CH48" s="47">
        <f>_xlfn.IFNA(VLOOKUP($A48,'B-LogEmaxOverpEC50'!$A:$HP,MATCH(CH$1,'B-LogEmaxOverpEC50'!$A$1:$HP$1,0),FALSE),"")</f>
        <v>7.4957943483982135</v>
      </c>
      <c r="CI48" s="47">
        <f>_xlfn.IFNA(VLOOKUP($A48,'B-LogEmaxOverpEC50'!$A:$HP,MATCH(CI$1,'B-LogEmaxOverpEC50'!$A$1:$HP$1,0),FALSE),"")</f>
        <v>8.6171225939306577</v>
      </c>
      <c r="CJ48" s="47">
        <f>_xlfn.IFNA(VLOOKUP($A48,'B-LogEmaxOverpEC50'!$A:$HP,MATCH(CJ$1,'B-LogEmaxOverpEC50'!$A$1:$HP$1,0),FALSE),"")</f>
        <v>6.7310908232342852</v>
      </c>
      <c r="CK48" s="47" t="str">
        <f>_xlfn.IFNA(VLOOKUP($A48,'I-LogEmaxOverpEC50'!$A:$HP,MATCH(CK$1,'I-LogEmaxOverpEC50'!$A$1:$HP$1,0),FALSE),"")</f>
        <v/>
      </c>
      <c r="CL48" s="47">
        <f>_xlfn.IFNA(VLOOKUP($A48,'I-LogEmaxOverpEC50'!$A:$HP,MATCH(CL$1,'I-LogEmaxOverpEC50'!$A$1:$HP$1,0),FALSE),"")</f>
        <v>7.3463696820902147</v>
      </c>
      <c r="CM48" s="47">
        <f>_xlfn.IFNA(VLOOKUP($A48,'I-LogEmaxOverpEC50'!$A:$HP,MATCH(CM$1,'I-LogEmaxOverpEC50'!$A$1:$HP$1,0),FALSE),"")</f>
        <v>7.8295109338321316</v>
      </c>
      <c r="CN48" s="47">
        <f>_xlfn.IFNA(VLOOKUP($A48,'I-LogEmaxOverpEC50'!$A:$HP,MATCH(CN$1,'I-LogEmaxOverpEC50'!$A$1:$HP$1,0),FALSE),"")</f>
        <v>7.345869938696902</v>
      </c>
      <c r="CO48" s="105" t="str">
        <f>_xlfn.IFNA(VLOOKUP($A48,'B-LogEmaxOverpEC50'!$A:$HP,MATCH(CO$1,'B-LogEmaxOverpEC50'!$A$1:$HP$1,0),FALSE),"")</f>
        <v/>
      </c>
      <c r="CP48" s="47">
        <f>_xlfn.IFNA(VLOOKUP($A48,'B-LogEmaxOverpEC50'!$A:$HP,MATCH(CP$1,'B-LogEmaxOverpEC50'!$A$1:$HP$1,0),FALSE),"")</f>
        <v>0.85606851023070019</v>
      </c>
      <c r="CQ48" s="47">
        <f>_xlfn.IFNA(VLOOKUP($A48,'B-LogEmaxOverpEC50'!$A:$HP,MATCH(CQ$1,'B-LogEmaxOverpEC50'!$A$1:$HP$1,0),FALSE),"")</f>
        <v>1</v>
      </c>
      <c r="CR48" s="47">
        <f>_xlfn.IFNA(VLOOKUP($A48,'B-LogEmaxOverpEC50'!$A:$HP,MATCH(CR$1,'B-LogEmaxOverpEC50'!$A$1:$HP$1,0),FALSE),"")</f>
        <v>0.41879074677560096</v>
      </c>
      <c r="CS48" s="47" t="str">
        <f>_xlfn.IFNA(VLOOKUP($A48,'I-LogEmaxOverpEC50'!$A:$HP,MATCH(CS$1,'I-LogEmaxOverpEC50'!$A$1:$HP$1,0),FALSE),"")</f>
        <v/>
      </c>
      <c r="CT48" s="47">
        <f>_xlfn.IFNA(VLOOKUP($A48,'I-LogEmaxOverpEC50'!$A:$HP,MATCH(CT$1,'I-LogEmaxOverpEC50'!$A$1:$HP$1,0),FALSE),"")</f>
        <v>0.55875431740198778</v>
      </c>
      <c r="CU48" s="47">
        <f>_xlfn.IFNA(VLOOKUP($A48,'I-LogEmaxOverpEC50'!$A:$HP,MATCH(CU$1,'I-LogEmaxOverpEC50'!$A$1:$HP$1,0),FALSE),"")</f>
        <v>1</v>
      </c>
      <c r="CV48" s="47">
        <f>_xlfn.IFNA(VLOOKUP($A48,'I-LogEmaxOverpEC50'!$A:$HP,MATCH(CV$1,'I-LogEmaxOverpEC50'!$A$1:$HP$1,0),FALSE),"")</f>
        <v>0.63936358002632543</v>
      </c>
      <c r="CW48" s="105" t="str">
        <f>_xlfn.IFNA(VLOOKUP($A48,'B-LogEmaxOverpEC50'!$A:$HP,MATCH(CW$1,'B-LogEmaxOverpEC50'!$A$1:$HP$1,0),FALSE),"")</f>
        <v/>
      </c>
      <c r="CX48" s="47">
        <f>_xlfn.IFNA(VLOOKUP($A48,'B-LogEmaxOverpEC50'!$A:$HP,MATCH(CX$1,'B-LogEmaxOverpEC50'!$A$1:$HP$1,0),FALSE),"")</f>
        <v>0.4415056089804742</v>
      </c>
      <c r="CY48" s="47">
        <f>_xlfn.IFNA(VLOOKUP($A48,'B-LogEmaxOverpEC50'!$A:$HP,MATCH(CY$1,'B-LogEmaxOverpEC50'!$A$1:$HP$1,0),FALSE),"")</f>
        <v>0.78186204082961641</v>
      </c>
      <c r="CZ48" s="47">
        <f>_xlfn.IFNA(VLOOKUP($A48,'B-LogEmaxOverpEC50'!$A:$HP,MATCH(CZ$1,'B-LogEmaxOverpEC50'!$A$1:$HP$1,0),FALSE),"")</f>
        <v>0.20939537338780048</v>
      </c>
      <c r="DA48" s="47" t="str">
        <f>_xlfn.IFNA(VLOOKUP($A48,'I-LogEmaxOverpEC50'!$A:$HP,MATCH(DA$1,'I-LogEmaxOverpEC50'!$A$1:$HP$1,0),FALSE),"")</f>
        <v/>
      </c>
      <c r="DB48" s="47">
        <f>_xlfn.IFNA(VLOOKUP($A48,'I-LogEmaxOverpEC50'!$A:$HP,MATCH(DB$1,'I-LogEmaxOverpEC50'!$A$1:$HP$1,0),FALSE),"")</f>
        <v>0.40145366836219887</v>
      </c>
      <c r="DC48" s="47">
        <f>_xlfn.IFNA(VLOOKUP($A48,'I-LogEmaxOverpEC50'!$A:$HP,MATCH(DC$1,'I-LogEmaxOverpEC50'!$A$1:$HP$1,0),FALSE),"")</f>
        <v>0.74092249065258109</v>
      </c>
      <c r="DD48" s="47">
        <f>_xlfn.IFNA(VLOOKUP($A48,'I-LogEmaxOverpEC50'!$A:$HP,MATCH(DD$1,'I-LogEmaxOverpEC50'!$A$1:$HP$1,0),FALSE),"")</f>
        <v>0.4011025344017618</v>
      </c>
      <c r="DE48" s="37"/>
      <c r="DF48" s="37"/>
      <c r="DG48" s="37"/>
      <c r="DH48" s="37"/>
      <c r="DI48" s="37"/>
      <c r="DJ48" s="37"/>
      <c r="DK48" s="37"/>
      <c r="DL48" s="37"/>
      <c r="DM48" s="37"/>
    </row>
    <row r="49" spans="1:117" s="49" customFormat="1" x14ac:dyDescent="0.2">
      <c r="A49" s="29" t="s">
        <v>56</v>
      </c>
      <c r="B49" s="333">
        <f>VLOOKUP($A49,BI!$A:$Q,MATCH(B$1,BI!$A$1:$Q$1,0),FALSE)</f>
        <v>1</v>
      </c>
      <c r="C49" s="373">
        <f>VLOOKUP($A49,BI!$A:$Q,MATCH(C$1,BI!$A$1:$Q$1,0),FALSE)</f>
        <v>1</v>
      </c>
      <c r="D49" s="373">
        <f>VLOOKUP($A49,BI!$A:$Q,MATCH(D$1,BI!$A$1:$Q$1,0),FALSE)</f>
        <v>1</v>
      </c>
      <c r="E49" s="373">
        <f>VLOOKUP($A49,BI!$A:$Q,MATCH(E$1,BI!$A$1:$Q$1,0),FALSE)</f>
        <v>1</v>
      </c>
      <c r="F49" s="373">
        <f>VLOOKUP($A49,BI!$A:$Q,MATCH(F$1,BI!$A$1:$Q$1,0),FALSE)</f>
        <v>1</v>
      </c>
      <c r="G49" s="373">
        <f>VLOOKUP($A49,BI!$A:$Q,MATCH(G$1,BI!$A$1:$Q$1,0),FALSE)</f>
        <v>1</v>
      </c>
      <c r="H49" s="373">
        <f>VLOOKUP($A49,BI!$A:$Q,MATCH(H$1,BI!$A$1:$Q$1,0),FALSE)</f>
        <v>1</v>
      </c>
      <c r="I49" s="373">
        <f>VLOOKUP($A49,BI!$A:$Q,MATCH(I$1,BI!$A$1:$Q$1,0),FALSE)</f>
        <v>1</v>
      </c>
      <c r="J49" s="373">
        <f>VLOOKUP($A49,BI!$A:$Q,MATCH(J$1,BI!$A$1:$Q$1,0),FALSE)</f>
        <v>1</v>
      </c>
      <c r="K49" s="373">
        <f>VLOOKUP($A49,BI!$A:$Q,MATCH(K$1,BI!$A$1:$Q$1,0),FALSE)</f>
        <v>1</v>
      </c>
      <c r="L49" s="373">
        <f>VLOOKUP($A49,BI!$A:$Q,MATCH(L$1,BI!$A$1:$Q$1,0),FALSE)</f>
        <v>1</v>
      </c>
      <c r="M49" s="373">
        <f>VLOOKUP($A49,BI!$A:$Q,MATCH(M$1,BI!$A$1:$Q$1,0),FALSE)</f>
        <v>1</v>
      </c>
      <c r="N49" s="49">
        <f t="shared" si="1"/>
        <v>12</v>
      </c>
      <c r="O49" s="49">
        <f>VLOOKUP($A49,BI!$A:$Q,MATCH(O$1,BI!$A$1:$Q$1,0),FALSE)</f>
        <v>1</v>
      </c>
      <c r="P49" s="37">
        <f>VLOOKUP($A49,BI!$A:$Q,MATCH(P$1,BI!$A$1:$Q$1,0),FALSE)</f>
        <v>1</v>
      </c>
      <c r="Q49" s="37">
        <f>VLOOKUP($A49,BI!$A:$Q,MATCH(Q$1,BI!$A$1:$Q$1,0),FALSE)</f>
        <v>1</v>
      </c>
      <c r="R49" s="37">
        <f>VLOOKUP($A49,BI!$A:$Q,MATCH(R$1,BI!$A$1:$Q$1,0),FALSE)</f>
        <v>1</v>
      </c>
      <c r="S49" s="37">
        <f t="shared" si="0"/>
        <v>4</v>
      </c>
      <c r="T49" s="61" cm="1">
        <f t="array" ref="T49">IFERROR(IF(N49&gt;2,RSQ(IF($B49:$M49&lt;&gt;"",AC49:AN49,""),IF($B49:$M49&lt;&gt;"",AO49:AZ49,"")),""),"")</f>
        <v>0.90041296924210068</v>
      </c>
      <c r="U49" s="66" cm="1">
        <f t="array" ref="U49">IFERROR(IF($N49&gt;2,RSQ(IF($B49:$M49&lt;&gt;"",BA49:BL49,""),IF($B49:$M49&lt;&gt;"",BM49:BX49,"")),""),"")</f>
        <v>0.90041296924210001</v>
      </c>
      <c r="V49" s="61" cm="1">
        <f t="array" ref="V49">IFERROR(IF(AND($S49&gt;2,$N49&gt;2),RSQ(IF($B49:$M49&lt;&gt;"",AC49:AN49,""),IF($B49:$M49&lt;&gt;"",AO49:AZ49,"")),""),"")</f>
        <v>0.90041296924210068</v>
      </c>
      <c r="W49" s="61" cm="1">
        <f t="array" ref="W49">IFERROR(IF(COUNT(C49:G49)&gt;2,RSQ(IF($C49:$G49&lt;&gt;"",AD49:AH49,""),IF($C49:$G49&lt;&gt;"",AP49:AT49,"")),""),"")</f>
        <v>0.27388519643900261</v>
      </c>
      <c r="X49" s="61" cm="1">
        <f t="array" ref="X49">IFERROR(IF(COUNT(H49:K49)&gt;2,RSQ(IF($H49:$K49&lt;&gt;"",AI49:AL49,""),IF($H49:$K49&lt;&gt;"",AU49:AX49,"")),""),"")</f>
        <v>0.8641084683157001</v>
      </c>
      <c r="Y49" s="61" cm="1">
        <f t="array" ref="Y49">IFERROR(IF($S49&gt;2,RSQ(IF($O49:$R49&lt;&gt;"",BY49:CB49,""),IF($O49:$R49&lt;&gt;"",CC49:CF49,"")),""),"")</f>
        <v>0.96736239012334191</v>
      </c>
      <c r="Z49" s="51" cm="1">
        <f t="array" ref="Z49">IFERROR(IF($S49&gt;2,RSQ(IF($O49:$R49&lt;&gt;"",CG49:CJ49,""),IF($O49:$R49&lt;&gt;"",CK49:CN49,"")),""),"")</f>
        <v>0.87880313440711899</v>
      </c>
      <c r="AA49" s="51" cm="1">
        <f t="array" ref="AA49">IFERROR(IF($S49&gt;2,RSQ(IF($O49:$R49&lt;&gt;"",CO49:CR49,""),IF($O49:$R49&lt;&gt;"",CS49:CV49,"")),""),"")</f>
        <v>0.96736239012334146</v>
      </c>
      <c r="AB49" s="186" cm="1">
        <f t="array" ref="AB49">IFERROR(IF($S49&gt;2,RSQ(IF($O49:$R49&lt;&gt;"",CW49:CZ49,""),IF($O49:$R49&lt;&gt;"",DA49:DD49,"")),""),"")</f>
        <v>0.87880313440711855</v>
      </c>
      <c r="AC49" s="44">
        <f>_xlfn.IFNA(VLOOKUP($A49,'B-LogEmaxOverpEC50'!$A:$BQ,MATCH(AC$1,'B-LogEmaxOverpEC50'!$A$1:$BQ$1,0),FALSE),"")</f>
        <v>5.4028385386494602</v>
      </c>
      <c r="AD49" s="46">
        <f>_xlfn.IFNA(VLOOKUP($A49,'B-LogEmaxOverpEC50'!$A:$BQ,MATCH(AD$1,'B-LogEmaxOverpEC50'!$A$1:$BQ$1,0),FALSE),"")</f>
        <v>8.4869023201255391</v>
      </c>
      <c r="AE49" s="46">
        <f>_xlfn.IFNA(VLOOKUP($A49,'B-LogEmaxOverpEC50'!$A:$BQ,MATCH(AE$1,'B-LogEmaxOverpEC50'!$A$1:$BQ$1,0),FALSE),"")</f>
        <v>8.4784730268260873</v>
      </c>
      <c r="AF49" s="46">
        <f>_xlfn.IFNA(VLOOKUP($A49,'B-LogEmaxOverpEC50'!$A:$BQ,MATCH(AF$1,'B-LogEmaxOverpEC50'!$A$1:$BQ$1,0),FALSE),"")</f>
        <v>8.6648515021553703</v>
      </c>
      <c r="AG49" s="46">
        <f>_xlfn.IFNA(VLOOKUP($A49,'B-LogEmaxOverpEC50'!$A:$BQ,MATCH(AG$1,'B-LogEmaxOverpEC50'!$A$1:$BQ$1,0),FALSE),"")</f>
        <v>9.0470602050246676</v>
      </c>
      <c r="AH49" s="46">
        <f>_xlfn.IFNA(VLOOKUP($A49,'B-LogEmaxOverpEC50'!$A:$BQ,MATCH(AH$1,'B-LogEmaxOverpEC50'!$A$1:$BQ$1,0),FALSE),"")</f>
        <v>9.5404859159629343</v>
      </c>
      <c r="AI49" s="45">
        <f>_xlfn.IFNA(VLOOKUP($A49,'B-LogEmaxOverpEC50'!$A:$BQ,MATCH(AI$1,'B-LogEmaxOverpEC50'!$A$1:$BQ$1,0),FALSE),"")</f>
        <v>4.7570960001315958</v>
      </c>
      <c r="AJ49" s="45">
        <f>_xlfn.IFNA(VLOOKUP($A49,'B-LogEmaxOverpEC50'!$A:$BQ,MATCH(AJ$1,'B-LogEmaxOverpEC50'!$A$1:$BQ$1,0),FALSE),"")</f>
        <v>4.5418950901160953</v>
      </c>
      <c r="AK49" s="45">
        <f>_xlfn.IFNA(VLOOKUP($A49,'B-LogEmaxOverpEC50'!$A:$BQ,MATCH(AK$1,'B-LogEmaxOverpEC50'!$A$1:$BQ$1,0),FALSE),"")</f>
        <v>4.4999199746542411</v>
      </c>
      <c r="AL49" s="46">
        <f>_xlfn.IFNA(VLOOKUP($A49,'B-LogEmaxOverpEC50'!$A:$BQ,MATCH(AL$1,'B-LogEmaxOverpEC50'!$A$1:$BQ$1,0),FALSE),"")</f>
        <v>6.2315045640978575</v>
      </c>
      <c r="AM49" s="45">
        <f>_xlfn.IFNA(VLOOKUP($A49,'B-LogEmaxOverpEC50'!$A:$BQ,MATCH(AM$1,'B-LogEmaxOverpEC50'!$A$1:$BQ$1,0),FALSE),"")</f>
        <v>5.9382288380103967</v>
      </c>
      <c r="AN49" s="45">
        <f>_xlfn.IFNA(VLOOKUP($A49,'B-LogEmaxOverpEC50'!$A:$BQ,MATCH(AN$1,'B-LogEmaxOverpEC50'!$A$1:$BQ$1,0),FALSE),"")</f>
        <v>5.4612107215843047</v>
      </c>
      <c r="AO49" s="47">
        <f>_xlfn.IFNA(VLOOKUP($A49,'I-LogEmaxOverpEC50'!$A:$BQ,MATCH(AO$1,'I-LogEmaxOverpEC50'!$A$1:$BQ$1,0),FALSE),"")</f>
        <v>5.3928575939064256</v>
      </c>
      <c r="AP49" s="47">
        <f>_xlfn.IFNA(VLOOKUP($A49,'I-LogEmaxOverpEC50'!$A:$BQ,MATCH(AP$1,'I-LogEmaxOverpEC50'!$A$1:$BQ$1,0),FALSE),"")</f>
        <v>7.9735097980269565</v>
      </c>
      <c r="AQ49" s="47">
        <f>_xlfn.IFNA(VLOOKUP($A49,'I-LogEmaxOverpEC50'!$A:$BQ,MATCH(AQ$1,'I-LogEmaxOverpEC50'!$A$1:$BQ$1,0),FALSE),"")</f>
        <v>7.9735097980269565</v>
      </c>
      <c r="AR49" s="47">
        <f>_xlfn.IFNA(VLOOKUP($A49,'I-LogEmaxOverpEC50'!$A:$BQ,MATCH(AR$1,'I-LogEmaxOverpEC50'!$A$1:$BQ$1,0),FALSE),"")</f>
        <v>7.6382296266443568</v>
      </c>
      <c r="AS49" s="47">
        <f>_xlfn.IFNA(VLOOKUP($A49,'I-LogEmaxOverpEC50'!$A:$BQ,MATCH(AS$1,'I-LogEmaxOverpEC50'!$A$1:$BQ$1,0),FALSE),"")</f>
        <v>7.6382296266443568</v>
      </c>
      <c r="AT49" s="47">
        <f>_xlfn.IFNA(VLOOKUP($A49,'I-LogEmaxOverpEC50'!$A:$BQ,MATCH(AT$1,'I-LogEmaxOverpEC50'!$A$1:$BQ$1,0),FALSE),"")</f>
        <v>8.4260738939126334</v>
      </c>
      <c r="AU49" s="47">
        <f>_xlfn.IFNA(VLOOKUP($A49,'I-LogEmaxOverpEC50'!$A:$BQ,MATCH(AU$1,'I-LogEmaxOverpEC50'!$A$1:$BQ$1,0),FALSE),"")</f>
        <v>5.9179413623447878</v>
      </c>
      <c r="AV49" s="47">
        <f>_xlfn.IFNA(VLOOKUP($A49,'I-LogEmaxOverpEC50'!$A:$BQ,MATCH(AV$1,'I-LogEmaxOverpEC50'!$A$1:$BQ$1,0),FALSE),"")</f>
        <v>5.9179413623447878</v>
      </c>
      <c r="AW49" s="47">
        <f>_xlfn.IFNA(VLOOKUP($A49,'I-LogEmaxOverpEC50'!$A:$BQ,MATCH(AW$1,'I-LogEmaxOverpEC50'!$A$1:$BQ$1,0),FALSE),"")</f>
        <v>6.0010324767783008</v>
      </c>
      <c r="AX49" s="47">
        <f>_xlfn.IFNA(VLOOKUP($A49,'I-LogEmaxOverpEC50'!$A:$BQ,MATCH(AX$1,'I-LogEmaxOverpEC50'!$A$1:$BQ$1,0),FALSE),"")</f>
        <v>6.2216058379144732</v>
      </c>
      <c r="AY49" s="47">
        <f>_xlfn.IFNA(VLOOKUP($A49,'I-LogEmaxOverpEC50'!$A:$BQ,MATCH(AY$1,'I-LogEmaxOverpEC50'!$A$1:$BQ$1,0),FALSE),"")</f>
        <v>6.3240667496785141</v>
      </c>
      <c r="AZ49" s="47">
        <f>_xlfn.IFNA(VLOOKUP($A49,'I-LogEmaxOverpEC50'!$A:$BQ,MATCH(AZ$1,'I-LogEmaxOverpEC50'!$A$1:$BQ$1,0),FALSE),"")</f>
        <v>6.2751252160939384</v>
      </c>
      <c r="BA49" s="44">
        <f>_xlfn.IFNA(VLOOKUP($A49,'B-LogEmaxOverpEC50'!$A:$BQ,MATCH(BA$1,'B-LogEmaxOverpEC50'!$A$1:$BQ$1,0),FALSE),"")</f>
        <v>0.17913039418760035</v>
      </c>
      <c r="BB49" s="41">
        <f>_xlfn.IFNA(VLOOKUP($A49,'B-LogEmaxOverpEC50'!$A:$BQ,MATCH(BB$1,'B-LogEmaxOverpEC50'!$A$1:$BQ$1,0),FALSE),"")</f>
        <v>0.79097910669057714</v>
      </c>
      <c r="BC49" s="41">
        <f>_xlfn.IFNA(VLOOKUP($A49,'B-LogEmaxOverpEC50'!$A:$BQ,MATCH(BC$1,'B-LogEmaxOverpEC50'!$A$1:$BQ$1,0),FALSE),"")</f>
        <v>0.78930681564278593</v>
      </c>
      <c r="BD49" s="41">
        <f>_xlfn.IFNA(VLOOKUP($A49,'B-LogEmaxOverpEC50'!$A:$BQ,MATCH(BD$1,'B-LogEmaxOverpEC50'!$A$1:$BQ$1,0),FALSE),"")</f>
        <v>0.82628251985922418</v>
      </c>
      <c r="BE49" s="41">
        <f>_xlfn.IFNA(VLOOKUP($A49,'B-LogEmaxOverpEC50'!$A:$BQ,MATCH(BE$1,'B-LogEmaxOverpEC50'!$A$1:$BQ$1,0),FALSE),"")</f>
        <v>0.90210906539392333</v>
      </c>
      <c r="BF49" s="41">
        <f>_xlfn.IFNA(VLOOKUP($A49,'B-LogEmaxOverpEC50'!$A:$BQ,MATCH(BF$1,'B-LogEmaxOverpEC50'!$A$1:$BQ$1,0),FALSE),"")</f>
        <v>1</v>
      </c>
      <c r="BG49" s="41">
        <f>_xlfn.IFNA(VLOOKUP($A49,'B-LogEmaxOverpEC50'!$A:$BQ,MATCH(BG$1,'B-LogEmaxOverpEC50'!$A$1:$BQ$1,0),FALSE),"")</f>
        <v>5.1021260007677545E-2</v>
      </c>
      <c r="BH49" s="41">
        <f>_xlfn.IFNA(VLOOKUP($A49,'B-LogEmaxOverpEC50'!$A:$BQ,MATCH(BH$1,'B-LogEmaxOverpEC50'!$A$1:$BQ$1,0),FALSE),"")</f>
        <v>8.3274608348752367E-3</v>
      </c>
      <c r="BI49" s="41">
        <f>_xlfn.IFNA(VLOOKUP($A49,'B-LogEmaxOverpEC50'!$A:$BQ,MATCH(BI$1,'B-LogEmaxOverpEC50'!$A$1:$BQ$1,0),FALSE),"")</f>
        <v>0</v>
      </c>
      <c r="BJ49" s="41">
        <f>_xlfn.IFNA(VLOOKUP($A49,'B-LogEmaxOverpEC50'!$A:$BQ,MATCH(BJ$1,'B-LogEmaxOverpEC50'!$A$1:$BQ$1,0),FALSE),"")</f>
        <v>0.3435297959804175</v>
      </c>
      <c r="BK49" s="41">
        <f>_xlfn.IFNA(VLOOKUP($A49,'B-LogEmaxOverpEC50'!$A:$BQ,MATCH(BK$1,'B-LogEmaxOverpEC50'!$A$1:$BQ$1,0),FALSE),"")</f>
        <v>0.28534670116481492</v>
      </c>
      <c r="BL49" s="41">
        <f>_xlfn.IFNA(VLOOKUP($A49,'B-LogEmaxOverpEC50'!$A:$BQ,MATCH(BL$1,'B-LogEmaxOverpEC50'!$A$1:$BQ$1,0),FALSE),"")</f>
        <v>0.19071087614429294</v>
      </c>
      <c r="BM49" s="47">
        <f>_xlfn.IFNA(VLOOKUP($A49,'I-LogEmaxOverpEC50'!$A:$BQ,MATCH(BM$1,'I-LogEmaxOverpEC50'!$A$1:$BQ$1,0),FALSE),"")</f>
        <v>0</v>
      </c>
      <c r="BN49" s="47">
        <f>_xlfn.IFNA(VLOOKUP($A49,'I-LogEmaxOverpEC50'!$A:$BQ,MATCH(BN$1,'I-LogEmaxOverpEC50'!$A$1:$BQ$1,0),FALSE),"")</f>
        <v>0.85079728871140814</v>
      </c>
      <c r="BO49" s="47">
        <f>_xlfn.IFNA(VLOOKUP($A49,'I-LogEmaxOverpEC50'!$A:$BQ,MATCH(BO$1,'I-LogEmaxOverpEC50'!$A$1:$BQ$1,0),FALSE),"")</f>
        <v>0.85079728871140814</v>
      </c>
      <c r="BP49" s="47">
        <f>_xlfn.IFNA(VLOOKUP($A49,'I-LogEmaxOverpEC50'!$A:$BQ,MATCH(BP$1,'I-LogEmaxOverpEC50'!$A$1:$BQ$1,0),FALSE),"")</f>
        <v>0.74026109932659134</v>
      </c>
      <c r="BQ49" s="47">
        <f>_xlfn.IFNA(VLOOKUP($A49,'I-LogEmaxOverpEC50'!$A:$BQ,MATCH(BQ$1,'I-LogEmaxOverpEC50'!$A$1:$BQ$1,0),FALSE),"")</f>
        <v>0.74026109932659134</v>
      </c>
      <c r="BR49" s="47">
        <f>_xlfn.IFNA(VLOOKUP($A49,'I-LogEmaxOverpEC50'!$A:$BQ,MATCH(BR$1,'I-LogEmaxOverpEC50'!$A$1:$BQ$1,0),FALSE),"")</f>
        <v>1</v>
      </c>
      <c r="BS49" s="47">
        <f>_xlfn.IFNA(VLOOKUP($A49,'I-LogEmaxOverpEC50'!$A:$BQ,MATCH(BS$1,'I-LogEmaxOverpEC50'!$A$1:$BQ$1,0),FALSE),"")</f>
        <v>0.17311121809456437</v>
      </c>
      <c r="BT49" s="47">
        <f>_xlfn.IFNA(VLOOKUP($A49,'I-LogEmaxOverpEC50'!$A:$BQ,MATCH(BT$1,'I-LogEmaxOverpEC50'!$A$1:$BQ$1,0),FALSE),"")</f>
        <v>0.17311121809456437</v>
      </c>
      <c r="BU49" s="47">
        <f>_xlfn.IFNA(VLOOKUP($A49,'I-LogEmaxOverpEC50'!$A:$BQ,MATCH(BU$1,'I-LogEmaxOverpEC50'!$A$1:$BQ$1,0),FALSE),"")</f>
        <v>0.20050495009888694</v>
      </c>
      <c r="BV49" s="47">
        <f>_xlfn.IFNA(VLOOKUP($A49,'I-LogEmaxOverpEC50'!$A:$BQ,MATCH(BV$1,'I-LogEmaxOverpEC50'!$A$1:$BQ$1,0),FALSE),"")</f>
        <v>0.27322424846732873</v>
      </c>
      <c r="BW49" s="47">
        <f>_xlfn.IFNA(VLOOKUP($A49,'I-LogEmaxOverpEC50'!$A:$BQ,MATCH(BW$1,'I-LogEmaxOverpEC50'!$A$1:$BQ$1,0),FALSE),"")</f>
        <v>0.3070038743264642</v>
      </c>
      <c r="BX49" s="47">
        <f>_xlfn.IFNA(VLOOKUP($A49,'I-LogEmaxOverpEC50'!$A:$BQ,MATCH(BX$1,'I-LogEmaxOverpEC50'!$A$1:$BQ$1,0),FALSE),"")</f>
        <v>0.29086868028030416</v>
      </c>
      <c r="BY49" s="105">
        <f>_xlfn.IFNA(VLOOKUP($A49,'B-LogEmaxOverpEC50'!$A:$HP,MATCH(BY$1,'B-LogEmaxOverpEC50'!$A$1:$HP$1,0),FALSE),"")</f>
        <v>5.4028385386494602</v>
      </c>
      <c r="BZ49" s="47">
        <f>_xlfn.IFNA(VLOOKUP($A49,'B-LogEmaxOverpEC50'!$A:$HP,MATCH(BZ$1,'B-LogEmaxOverpEC50'!$A$1:$HP$1,0),FALSE),"")</f>
        <v>9.5404859159629343</v>
      </c>
      <c r="CA49" s="47">
        <f>_xlfn.IFNA(VLOOKUP($A49,'B-LogEmaxOverpEC50'!$A:$HP,MATCH(CA$1,'B-LogEmaxOverpEC50'!$A$1:$HP$1,0),FALSE),"")</f>
        <v>6.2315045640978575</v>
      </c>
      <c r="CB49" s="47">
        <f>_xlfn.IFNA(VLOOKUP($A49,'B-LogEmaxOverpEC50'!$A:$HP,MATCH(CB$1,'B-LogEmaxOverpEC50'!$A$1:$HP$1,0),FALSE),"")</f>
        <v>5.9382288380103967</v>
      </c>
      <c r="CC49" s="47">
        <f>_xlfn.IFNA(VLOOKUP($A49,'I-LogEmaxOverpEC50'!$A:$HP,MATCH(CC$1,'I-LogEmaxOverpEC50'!$A$1:$HP$1,0),FALSE),"")</f>
        <v>5.3928575939064256</v>
      </c>
      <c r="CD49" s="47">
        <f>_xlfn.IFNA(VLOOKUP($A49,'I-LogEmaxOverpEC50'!$A:$HP,MATCH(CD$1,'I-LogEmaxOverpEC50'!$A$1:$HP$1,0),FALSE),"")</f>
        <v>8.4260738939126334</v>
      </c>
      <c r="CE49" s="47">
        <f>_xlfn.IFNA(VLOOKUP($A49,'I-LogEmaxOverpEC50'!$A:$HP,MATCH(CE$1,'I-LogEmaxOverpEC50'!$A$1:$HP$1,0),FALSE),"")</f>
        <v>6.2216058379144732</v>
      </c>
      <c r="CF49" s="47">
        <f>_xlfn.IFNA(VLOOKUP($A49,'I-LogEmaxOverpEC50'!$A:$HP,MATCH(CF$1,'I-LogEmaxOverpEC50'!$A$1:$HP$1,0),FALSE),"")</f>
        <v>6.3240667496785141</v>
      </c>
      <c r="CG49" s="105">
        <f>_xlfn.IFNA(VLOOKUP($A49,'B-LogEmaxOverpEC50'!$A:$HP,MATCH(CG$1,'B-LogEmaxOverpEC50'!$A$1:$HP$1,0),FALSE),"")</f>
        <v>5.4028385386494602</v>
      </c>
      <c r="CH49" s="47">
        <f>_xlfn.IFNA(VLOOKUP($A49,'B-LogEmaxOverpEC50'!$A:$HP,MATCH(CH$1,'B-LogEmaxOverpEC50'!$A$1:$HP$1,0),FALSE),"")</f>
        <v>8.8435545940189204</v>
      </c>
      <c r="CI49" s="47">
        <f>_xlfn.IFNA(VLOOKUP($A49,'B-LogEmaxOverpEC50'!$A:$HP,MATCH(CI$1,'B-LogEmaxOverpEC50'!$A$1:$HP$1,0),FALSE),"")</f>
        <v>5.0076039072499476</v>
      </c>
      <c r="CJ49" s="47">
        <f>_xlfn.IFNA(VLOOKUP($A49,'B-LogEmaxOverpEC50'!$A:$HP,MATCH(CJ$1,'B-LogEmaxOverpEC50'!$A$1:$HP$1,0),FALSE),"")</f>
        <v>5.6997197797973502</v>
      </c>
      <c r="CK49" s="47">
        <f>_xlfn.IFNA(VLOOKUP($A49,'I-LogEmaxOverpEC50'!$A:$HP,MATCH(CK$1,'I-LogEmaxOverpEC50'!$A$1:$HP$1,0),FALSE),"")</f>
        <v>5.3928575939064256</v>
      </c>
      <c r="CL49" s="47">
        <f>_xlfn.IFNA(VLOOKUP($A49,'I-LogEmaxOverpEC50'!$A:$HP,MATCH(CL$1,'I-LogEmaxOverpEC50'!$A$1:$HP$1,0),FALSE),"")</f>
        <v>7.9299105486510513</v>
      </c>
      <c r="CM49" s="47">
        <f>_xlfn.IFNA(VLOOKUP($A49,'I-LogEmaxOverpEC50'!$A:$HP,MATCH(CM$1,'I-LogEmaxOverpEC50'!$A$1:$HP$1,0),FALSE),"")</f>
        <v>6.0146302598455872</v>
      </c>
      <c r="CN49" s="47">
        <f>_xlfn.IFNA(VLOOKUP($A49,'I-LogEmaxOverpEC50'!$A:$HP,MATCH(CN$1,'I-LogEmaxOverpEC50'!$A$1:$HP$1,0),FALSE),"")</f>
        <v>6.2995959828862258</v>
      </c>
      <c r="CO49" s="105">
        <f>_xlfn.IFNA(VLOOKUP($A49,'B-LogEmaxOverpEC50'!$A:$HP,MATCH(CO$1,'B-LogEmaxOverpEC50'!$A$1:$HP$1,0),FALSE),"")</f>
        <v>0.17913039418760035</v>
      </c>
      <c r="CP49" s="47">
        <f>_xlfn.IFNA(VLOOKUP($A49,'B-LogEmaxOverpEC50'!$A:$HP,MATCH(CP$1,'B-LogEmaxOverpEC50'!$A$1:$HP$1,0),FALSE),"")</f>
        <v>1</v>
      </c>
      <c r="CQ49" s="47">
        <f>_xlfn.IFNA(VLOOKUP($A49,'B-LogEmaxOverpEC50'!$A:$HP,MATCH(CQ$1,'B-LogEmaxOverpEC50'!$A$1:$HP$1,0),FALSE),"")</f>
        <v>0.3435297959804175</v>
      </c>
      <c r="CR49" s="47">
        <f>_xlfn.IFNA(VLOOKUP($A49,'B-LogEmaxOverpEC50'!$A:$HP,MATCH(CR$1,'B-LogEmaxOverpEC50'!$A$1:$HP$1,0),FALSE),"")</f>
        <v>0.28534670116481492</v>
      </c>
      <c r="CS49" s="47">
        <f>_xlfn.IFNA(VLOOKUP($A49,'I-LogEmaxOverpEC50'!$A:$HP,MATCH(CS$1,'I-LogEmaxOverpEC50'!$A$1:$HP$1,0),FALSE),"")</f>
        <v>0</v>
      </c>
      <c r="CT49" s="47">
        <f>_xlfn.IFNA(VLOOKUP($A49,'I-LogEmaxOverpEC50'!$A:$HP,MATCH(CT$1,'I-LogEmaxOverpEC50'!$A$1:$HP$1,0),FALSE),"")</f>
        <v>1</v>
      </c>
      <c r="CU49" s="47">
        <f>_xlfn.IFNA(VLOOKUP($A49,'I-LogEmaxOverpEC50'!$A:$HP,MATCH(CU$1,'I-LogEmaxOverpEC50'!$A$1:$HP$1,0),FALSE),"")</f>
        <v>0.27322424846732873</v>
      </c>
      <c r="CV49" s="47">
        <f>_xlfn.IFNA(VLOOKUP($A49,'I-LogEmaxOverpEC50'!$A:$HP,MATCH(CV$1,'I-LogEmaxOverpEC50'!$A$1:$HP$1,0),FALSE),"")</f>
        <v>0.3070038743264642</v>
      </c>
      <c r="CW49" s="105">
        <f>_xlfn.IFNA(VLOOKUP($A49,'B-LogEmaxOverpEC50'!$A:$HP,MATCH(CW$1,'B-LogEmaxOverpEC50'!$A$1:$HP$1,0),FALSE),"")</f>
        <v>0.17913039418760035</v>
      </c>
      <c r="CX49" s="47">
        <f>_xlfn.IFNA(VLOOKUP($A49,'B-LogEmaxOverpEC50'!$A:$HP,MATCH(CX$1,'B-LogEmaxOverpEC50'!$A$1:$HP$1,0),FALSE),"")</f>
        <v>0.86173550151730216</v>
      </c>
      <c r="CY49" s="47">
        <f>_xlfn.IFNA(VLOOKUP($A49,'B-LogEmaxOverpEC50'!$A:$HP,MATCH(CY$1,'B-LogEmaxOverpEC50'!$A$1:$HP$1,0),FALSE),"")</f>
        <v>0.10071962920574257</v>
      </c>
      <c r="CZ49" s="47">
        <f>_xlfn.IFNA(VLOOKUP($A49,'B-LogEmaxOverpEC50'!$A:$HP,MATCH(CZ$1,'B-LogEmaxOverpEC50'!$A$1:$HP$1,0),FALSE),"")</f>
        <v>0.23802878865455393</v>
      </c>
      <c r="DA49" s="47">
        <f>_xlfn.IFNA(VLOOKUP($A49,'I-LogEmaxOverpEC50'!$A:$HP,MATCH(DA$1,'I-LogEmaxOverpEC50'!$A$1:$HP$1,0),FALSE),"")</f>
        <v>0</v>
      </c>
      <c r="DB49" s="47">
        <f>_xlfn.IFNA(VLOOKUP($A49,'I-LogEmaxOverpEC50'!$A:$HP,MATCH(DB$1,'I-LogEmaxOverpEC50'!$A$1:$HP$1,0),FALSE),"")</f>
        <v>0.83642335521519973</v>
      </c>
      <c r="DC49" s="47">
        <f>_xlfn.IFNA(VLOOKUP($A49,'I-LogEmaxOverpEC50'!$A:$HP,MATCH(DC$1,'I-LogEmaxOverpEC50'!$A$1:$HP$1,0),FALSE),"")</f>
        <v>0.2049879086888361</v>
      </c>
      <c r="DD49" s="47">
        <f>_xlfn.IFNA(VLOOKUP($A49,'I-LogEmaxOverpEC50'!$A:$HP,MATCH(DD$1,'I-LogEmaxOverpEC50'!$A$1:$HP$1,0),FALSE),"")</f>
        <v>0.29893627730338418</v>
      </c>
      <c r="DE49" s="37"/>
      <c r="DF49" s="37"/>
      <c r="DG49" s="37"/>
      <c r="DH49" s="37"/>
      <c r="DI49" s="37"/>
      <c r="DJ49" s="37"/>
      <c r="DK49" s="37"/>
      <c r="DL49" s="37"/>
      <c r="DM49" s="37"/>
    </row>
    <row r="50" spans="1:117" s="49" customFormat="1" x14ac:dyDescent="0.2">
      <c r="A50" s="29" t="s">
        <v>95</v>
      </c>
      <c r="B50" s="333">
        <f>VLOOKUP($A50,BI!$A:$Q,MATCH(B$1,BI!$A$1:$Q$1,0),FALSE)</f>
        <v>1</v>
      </c>
      <c r="C50" s="373">
        <f>VLOOKUP($A50,BI!$A:$Q,MATCH(C$1,BI!$A$1:$Q$1,0),FALSE)</f>
        <v>1</v>
      </c>
      <c r="D50" s="373">
        <f>VLOOKUP($A50,BI!$A:$Q,MATCH(D$1,BI!$A$1:$Q$1,0),FALSE)</f>
        <v>1</v>
      </c>
      <c r="E50" s="373">
        <f>VLOOKUP($A50,BI!$A:$Q,MATCH(E$1,BI!$A$1:$Q$1,0),FALSE)</f>
        <v>1</v>
      </c>
      <c r="F50" s="373">
        <f>VLOOKUP($A50,BI!$A:$Q,MATCH(F$1,BI!$A$1:$Q$1,0),FALSE)</f>
        <v>1</v>
      </c>
      <c r="G50" s="373">
        <f>VLOOKUP($A50,BI!$A:$Q,MATCH(G$1,BI!$A$1:$Q$1,0),FALSE)</f>
        <v>1</v>
      </c>
      <c r="H50" s="373">
        <f>VLOOKUP($A50,BI!$A:$Q,MATCH(H$1,BI!$A$1:$Q$1,0),FALSE)</f>
        <v>1</v>
      </c>
      <c r="I50" s="373">
        <f>VLOOKUP($A50,BI!$A:$Q,MATCH(I$1,BI!$A$1:$Q$1,0),FALSE)</f>
        <v>1</v>
      </c>
      <c r="J50" s="373">
        <f>VLOOKUP($A50,BI!$A:$Q,MATCH(J$1,BI!$A$1:$Q$1,0),FALSE)</f>
        <v>1</v>
      </c>
      <c r="K50" s="373">
        <f>VLOOKUP($A50,BI!$A:$Q,MATCH(K$1,BI!$A$1:$Q$1,0),FALSE)</f>
        <v>1</v>
      </c>
      <c r="L50" s="373">
        <f>VLOOKUP($A50,BI!$A:$Q,MATCH(L$1,BI!$A$1:$Q$1,0),FALSE)</f>
        <v>1</v>
      </c>
      <c r="M50" s="373">
        <f>VLOOKUP($A50,BI!$A:$Q,MATCH(M$1,BI!$A$1:$Q$1,0),FALSE)</f>
        <v>1</v>
      </c>
      <c r="N50" s="49">
        <f t="shared" si="1"/>
        <v>12</v>
      </c>
      <c r="O50" s="49">
        <f>VLOOKUP($A50,BI!$A:$Q,MATCH(O$1,BI!$A$1:$Q$1,0),FALSE)</f>
        <v>1</v>
      </c>
      <c r="P50" s="37">
        <f>VLOOKUP($A50,BI!$A:$Q,MATCH(P$1,BI!$A$1:$Q$1,0),FALSE)</f>
        <v>1</v>
      </c>
      <c r="Q50" s="37">
        <f>VLOOKUP($A50,BI!$A:$Q,MATCH(Q$1,BI!$A$1:$Q$1,0),FALSE)</f>
        <v>1</v>
      </c>
      <c r="R50" s="37">
        <f>VLOOKUP($A50,BI!$A:$Q,MATCH(R$1,BI!$A$1:$Q$1,0),FALSE)</f>
        <v>1</v>
      </c>
      <c r="S50" s="37">
        <f t="shared" si="0"/>
        <v>4</v>
      </c>
      <c r="T50" s="61" cm="1">
        <f t="array" ref="T50">IFERROR(IF(N50&gt;2,RSQ(IF($B50:$M50&lt;&gt;"",AC50:AN50,""),IF($B50:$M50&lt;&gt;"",AO50:AZ50,"")),""),"")</f>
        <v>0.25679992875687913</v>
      </c>
      <c r="U50" s="66" cm="1">
        <f t="array" ref="U50">IFERROR(IF($N50&gt;2,RSQ(IF($B50:$M50&lt;&gt;"",BA50:BL50,""),IF($B50:$M50&lt;&gt;"",BM50:BX50,"")),""),"")</f>
        <v>0.25679992875687913</v>
      </c>
      <c r="V50" s="61" cm="1">
        <f t="array" ref="V50">IFERROR(IF(AND($S50&gt;2,$N50&gt;2),RSQ(IF($B50:$M50&lt;&gt;"",AC50:AN50,""),IF($B50:$M50&lt;&gt;"",AO50:AZ50,"")),""),"")</f>
        <v>0.25679992875687913</v>
      </c>
      <c r="W50" s="61" cm="1">
        <f t="array" ref="W50">IFERROR(IF(COUNT(C50:G50)&gt;2,RSQ(IF($C50:$G50&lt;&gt;"",AD50:AH50,""),IF($C50:$G50&lt;&gt;"",AP50:AT50,"")),""),"")</f>
        <v>0.12368986213019366</v>
      </c>
      <c r="X50" s="61" cm="1">
        <f t="array" ref="X50">IFERROR(IF(COUNT(H50:K50)&gt;2,RSQ(IF($H50:$K50&lt;&gt;"",AI50:AL50,""),IF($H50:$K50&lt;&gt;"",AU50:AX50,"")),""),"")</f>
        <v>0.95879436375301852</v>
      </c>
      <c r="Y50" s="61" cm="1">
        <f t="array" ref="Y50">IFERROR(IF($S50&gt;2,RSQ(IF($O50:$R50&lt;&gt;"",BY50:CB50,""),IF($O50:$R50&lt;&gt;"",CC50:CF50,"")),""),"")</f>
        <v>0.65521153401009458</v>
      </c>
      <c r="Z50" s="51" cm="1">
        <f t="array" ref="Z50">IFERROR(IF($S50&gt;2,RSQ(IF($O50:$R50&lt;&gt;"",CG50:CJ50,""),IF($O50:$R50&lt;&gt;"",CK50:CN50,"")),""),"")</f>
        <v>0.6236126438480889</v>
      </c>
      <c r="AA50" s="51" cm="1">
        <f t="array" ref="AA50">IFERROR(IF($S50&gt;2,RSQ(IF($O50:$R50&lt;&gt;"",CO50:CR50,""),IF($O50:$R50&lt;&gt;"",CS50:CV50,"")),""),"")</f>
        <v>0.65521153401009435</v>
      </c>
      <c r="AB50" s="186" cm="1">
        <f t="array" ref="AB50">IFERROR(IF($S50&gt;2,RSQ(IF($O50:$R50&lt;&gt;"",CW50:CZ50,""),IF($O50:$R50&lt;&gt;"",DA50:DD50,"")),""),"")</f>
        <v>0.62361264384808834</v>
      </c>
      <c r="AC50" s="44">
        <f>_xlfn.IFNA(VLOOKUP($A50,'B-LogEmaxOverpEC50'!$A:$BQ,MATCH(AC$1,'B-LogEmaxOverpEC50'!$A$1:$BQ$1,0),FALSE),"")</f>
        <v>8.2211313465275087</v>
      </c>
      <c r="AD50" s="46">
        <f>_xlfn.IFNA(VLOOKUP($A50,'B-LogEmaxOverpEC50'!$A:$BQ,MATCH(AD$1,'B-LogEmaxOverpEC50'!$A$1:$BQ$1,0),FALSE),"")</f>
        <v>9.3302123231197225</v>
      </c>
      <c r="AE50" s="46">
        <f>_xlfn.IFNA(VLOOKUP($A50,'B-LogEmaxOverpEC50'!$A:$BQ,MATCH(AE$1,'B-LogEmaxOverpEC50'!$A$1:$BQ$1,0),FALSE),"")</f>
        <v>9.4565705770705009</v>
      </c>
      <c r="AF50" s="46">
        <f>_xlfn.IFNA(VLOOKUP($A50,'B-LogEmaxOverpEC50'!$A:$BQ,MATCH(AF$1,'B-LogEmaxOverpEC50'!$A$1:$BQ$1,0),FALSE),"")</f>
        <v>9.7600000000000016</v>
      </c>
      <c r="AG50" s="46">
        <f>_xlfn.IFNA(VLOOKUP($A50,'B-LogEmaxOverpEC50'!$A:$BQ,MATCH(AG$1,'B-LogEmaxOverpEC50'!$A$1:$BQ$1,0),FALSE),"")</f>
        <v>9.9218126091792946</v>
      </c>
      <c r="AH50" s="46">
        <f>_xlfn.IFNA(VLOOKUP($A50,'B-LogEmaxOverpEC50'!$A:$BQ,MATCH(AH$1,'B-LogEmaxOverpEC50'!$A$1:$BQ$1,0),FALSE),"")</f>
        <v>10.368036946120924</v>
      </c>
      <c r="AI50" s="45">
        <f>_xlfn.IFNA(VLOOKUP($A50,'B-LogEmaxOverpEC50'!$A:$BQ,MATCH(AI$1,'B-LogEmaxOverpEC50'!$A$1:$BQ$1,0),FALSE),"")</f>
        <v>9.6690602014764409</v>
      </c>
      <c r="AJ50" s="45">
        <f>_xlfn.IFNA(VLOOKUP($A50,'B-LogEmaxOverpEC50'!$A:$BQ,MATCH(AJ$1,'B-LogEmaxOverpEC50'!$A$1:$BQ$1,0),FALSE),"")</f>
        <v>9.5676961272030194</v>
      </c>
      <c r="AK50" s="45">
        <f>_xlfn.IFNA(VLOOKUP($A50,'B-LogEmaxOverpEC50'!$A:$BQ,MATCH(AK$1,'B-LogEmaxOverpEC50'!$A$1:$BQ$1,0),FALSE),"")</f>
        <v>9.675246374056119</v>
      </c>
      <c r="AL50" s="46">
        <f>_xlfn.IFNA(VLOOKUP($A50,'B-LogEmaxOverpEC50'!$A:$BQ,MATCH(AL$1,'B-LogEmaxOverpEC50'!$A$1:$BQ$1,0),FALSE),"")</f>
        <v>8.2033383768392945</v>
      </c>
      <c r="AM50" s="45">
        <f>_xlfn.IFNA(VLOOKUP($A50,'B-LogEmaxOverpEC50'!$A:$BQ,MATCH(AM$1,'B-LogEmaxOverpEC50'!$A$1:$BQ$1,0),FALSE),"")</f>
        <v>11.109986592074854</v>
      </c>
      <c r="AN50" s="45">
        <f>_xlfn.IFNA(VLOOKUP($A50,'B-LogEmaxOverpEC50'!$A:$BQ,MATCH(AN$1,'B-LogEmaxOverpEC50'!$A$1:$BQ$1,0),FALSE),"")</f>
        <v>9.5539066423562407</v>
      </c>
      <c r="AO50" s="47">
        <f>_xlfn.IFNA(VLOOKUP($A50,'I-LogEmaxOverpEC50'!$A:$BQ,MATCH(AO$1,'I-LogEmaxOverpEC50'!$A$1:$BQ$1,0),FALSE),"")</f>
        <v>9.7856423376774089</v>
      </c>
      <c r="AP50" s="47">
        <f>_xlfn.IFNA(VLOOKUP($A50,'I-LogEmaxOverpEC50'!$A:$BQ,MATCH(AP$1,'I-LogEmaxOverpEC50'!$A$1:$BQ$1,0),FALSE),"")</f>
        <v>10.39411640962655</v>
      </c>
      <c r="AQ50" s="47">
        <f>_xlfn.IFNA(VLOOKUP($A50,'I-LogEmaxOverpEC50'!$A:$BQ,MATCH(AQ$1,'I-LogEmaxOverpEC50'!$A$1:$BQ$1,0),FALSE),"")</f>
        <v>10.39411640962655</v>
      </c>
      <c r="AR50" s="47">
        <f>_xlfn.IFNA(VLOOKUP($A50,'I-LogEmaxOverpEC50'!$A:$BQ,MATCH(AR$1,'I-LogEmaxOverpEC50'!$A$1:$BQ$1,0),FALSE),"")</f>
        <v>9.8516338602664408</v>
      </c>
      <c r="AS50" s="47">
        <f>_xlfn.IFNA(VLOOKUP($A50,'I-LogEmaxOverpEC50'!$A:$BQ,MATCH(AS$1,'I-LogEmaxOverpEC50'!$A$1:$BQ$1,0),FALSE),"")</f>
        <v>9.8516338602664408</v>
      </c>
      <c r="AT50" s="47">
        <f>_xlfn.IFNA(VLOOKUP($A50,'I-LogEmaxOverpEC50'!$A:$BQ,MATCH(AT$1,'I-LogEmaxOverpEC50'!$A$1:$BQ$1,0),FALSE),"")</f>
        <v>10.26</v>
      </c>
      <c r="AU50" s="47">
        <f>_xlfn.IFNA(VLOOKUP($A50,'I-LogEmaxOverpEC50'!$A:$BQ,MATCH(AU$1,'I-LogEmaxOverpEC50'!$A$1:$BQ$1,0),FALSE),"")</f>
        <v>10.333058342486813</v>
      </c>
      <c r="AV50" s="47">
        <f>_xlfn.IFNA(VLOOKUP($A50,'I-LogEmaxOverpEC50'!$A:$BQ,MATCH(AV$1,'I-LogEmaxOverpEC50'!$A$1:$BQ$1,0),FALSE),"")</f>
        <v>10.333058342486813</v>
      </c>
      <c r="AW50" s="47">
        <f>_xlfn.IFNA(VLOOKUP($A50,'I-LogEmaxOverpEC50'!$A:$BQ,MATCH(AW$1,'I-LogEmaxOverpEC50'!$A$1:$BQ$1,0),FALSE),"")</f>
        <v>10.481049588121788</v>
      </c>
      <c r="AX50" s="47">
        <f>_xlfn.IFNA(VLOOKUP($A50,'I-LogEmaxOverpEC50'!$A:$BQ,MATCH(AX$1,'I-LogEmaxOverpEC50'!$A$1:$BQ$1,0),FALSE),"")</f>
        <v>9.7960174810049594</v>
      </c>
      <c r="AY50" s="47">
        <f>_xlfn.IFNA(VLOOKUP($A50,'I-LogEmaxOverpEC50'!$A:$BQ,MATCH(AY$1,'I-LogEmaxOverpEC50'!$A$1:$BQ$1,0),FALSE),"")</f>
        <v>10.379678422461291</v>
      </c>
      <c r="AZ50" s="47">
        <f>_xlfn.IFNA(VLOOKUP($A50,'I-LogEmaxOverpEC50'!$A:$BQ,MATCH(AZ$1,'I-LogEmaxOverpEC50'!$A$1:$BQ$1,0),FALSE),"")</f>
        <v>9.94</v>
      </c>
      <c r="BA50" s="44">
        <f>_xlfn.IFNA(VLOOKUP($A50,'B-LogEmaxOverpEC50'!$A:$BQ,MATCH(BA$1,'B-LogEmaxOverpEC50'!$A$1:$BQ$1,0),FALSE),"")</f>
        <v>6.1214733846876018E-3</v>
      </c>
      <c r="BB50" s="41">
        <f>_xlfn.IFNA(VLOOKUP($A50,'B-LogEmaxOverpEC50'!$A:$BQ,MATCH(BB$1,'B-LogEmaxOverpEC50'!$A$1:$BQ$1,0),FALSE),"")</f>
        <v>0.38768845172724292</v>
      </c>
      <c r="BC50" s="41">
        <f>_xlfn.IFNA(VLOOKUP($A50,'B-LogEmaxOverpEC50'!$A:$BQ,MATCH(BC$1,'B-LogEmaxOverpEC50'!$A$1:$BQ$1,0),FALSE),"")</f>
        <v>0.43116060404634909</v>
      </c>
      <c r="BD50" s="41">
        <f>_xlfn.IFNA(VLOOKUP($A50,'B-LogEmaxOverpEC50'!$A:$BQ,MATCH(BD$1,'B-LogEmaxOverpEC50'!$A$1:$BQ$1,0),FALSE),"")</f>
        <v>0.5355521232329632</v>
      </c>
      <c r="BE50" s="41">
        <f>_xlfn.IFNA(VLOOKUP($A50,'B-LogEmaxOverpEC50'!$A:$BQ,MATCH(BE$1,'B-LogEmaxOverpEC50'!$A$1:$BQ$1,0),FALSE),"")</f>
        <v>0.59122195225841323</v>
      </c>
      <c r="BF50" s="41">
        <f>_xlfn.IFNA(VLOOKUP($A50,'B-LogEmaxOverpEC50'!$A:$BQ,MATCH(BF$1,'B-LogEmaxOverpEC50'!$A$1:$BQ$1,0),FALSE),"")</f>
        <v>0.74474047390223952</v>
      </c>
      <c r="BG50" s="41">
        <f>_xlfn.IFNA(VLOOKUP($A50,'B-LogEmaxOverpEC50'!$A:$BQ,MATCH(BG$1,'B-LogEmaxOverpEC50'!$A$1:$BQ$1,0),FALSE),"")</f>
        <v>0.50426529669272746</v>
      </c>
      <c r="BH50" s="41">
        <f>_xlfn.IFNA(VLOOKUP($A50,'B-LogEmaxOverpEC50'!$A:$BQ,MATCH(BH$1,'B-LogEmaxOverpEC50'!$A$1:$BQ$1,0),FALSE),"")</f>
        <v>0.4693921139862311</v>
      </c>
      <c r="BI50" s="41">
        <f>_xlfn.IFNA(VLOOKUP($A50,'B-LogEmaxOverpEC50'!$A:$BQ,MATCH(BI$1,'B-LogEmaxOverpEC50'!$A$1:$BQ$1,0),FALSE),"")</f>
        <v>0.50639358058592532</v>
      </c>
      <c r="BJ50" s="41">
        <f>_xlfn.IFNA(VLOOKUP($A50,'B-LogEmaxOverpEC50'!$A:$BQ,MATCH(BJ$1,'B-LogEmaxOverpEC50'!$A$1:$BQ$1,0),FALSE),"")</f>
        <v>0</v>
      </c>
      <c r="BK50" s="41">
        <f>_xlfn.IFNA(VLOOKUP($A50,'B-LogEmaxOverpEC50'!$A:$BQ,MATCH(BK$1,'B-LogEmaxOverpEC50'!$A$1:$BQ$1,0),FALSE),"")</f>
        <v>1</v>
      </c>
      <c r="BL50" s="41">
        <f>_xlfn.IFNA(VLOOKUP($A50,'B-LogEmaxOverpEC50'!$A:$BQ,MATCH(BL$1,'B-LogEmaxOverpEC50'!$A$1:$BQ$1,0),FALSE),"")</f>
        <v>0.46464799504727605</v>
      </c>
      <c r="BM50" s="47">
        <f>_xlfn.IFNA(VLOOKUP($A50,'I-LogEmaxOverpEC50'!$A:$BQ,MATCH(BM$1,'I-LogEmaxOverpEC50'!$A$1:$BQ$1,0),FALSE),"")</f>
        <v>0</v>
      </c>
      <c r="BN50" s="47">
        <f>_xlfn.IFNA(VLOOKUP($A50,'I-LogEmaxOverpEC50'!$A:$BQ,MATCH(BN$1,'I-LogEmaxOverpEC50'!$A$1:$BQ$1,0),FALSE),"")</f>
        <v>0.87498954254548511</v>
      </c>
      <c r="BO50" s="47">
        <f>_xlfn.IFNA(VLOOKUP($A50,'I-LogEmaxOverpEC50'!$A:$BQ,MATCH(BO$1,'I-LogEmaxOverpEC50'!$A$1:$BQ$1,0),FALSE),"")</f>
        <v>0.87498954254548511</v>
      </c>
      <c r="BP50" s="47">
        <f>_xlfn.IFNA(VLOOKUP($A50,'I-LogEmaxOverpEC50'!$A:$BQ,MATCH(BP$1,'I-LogEmaxOverpEC50'!$A$1:$BQ$1,0),FALSE),"")</f>
        <v>9.4896224545921892E-2</v>
      </c>
      <c r="BQ50" s="47">
        <f>_xlfn.IFNA(VLOOKUP($A50,'I-LogEmaxOverpEC50'!$A:$BQ,MATCH(BQ$1,'I-LogEmaxOverpEC50'!$A$1:$BQ$1,0),FALSE),"")</f>
        <v>9.4896224545921892E-2</v>
      </c>
      <c r="BR50" s="47">
        <f>_xlfn.IFNA(VLOOKUP($A50,'I-LogEmaxOverpEC50'!$A:$BQ,MATCH(BR$1,'I-LogEmaxOverpEC50'!$A$1:$BQ$1,0),FALSE),"")</f>
        <v>0.68212930195862465</v>
      </c>
      <c r="BS50" s="47">
        <f>_xlfn.IFNA(VLOOKUP($A50,'I-LogEmaxOverpEC50'!$A:$BQ,MATCH(BS$1,'I-LogEmaxOverpEC50'!$A$1:$BQ$1,0),FALSE),"")</f>
        <v>0.78718765796530688</v>
      </c>
      <c r="BT50" s="47">
        <f>_xlfn.IFNA(VLOOKUP($A50,'I-LogEmaxOverpEC50'!$A:$BQ,MATCH(BT$1,'I-LogEmaxOverpEC50'!$A$1:$BQ$1,0),FALSE),"")</f>
        <v>0.78718765796530688</v>
      </c>
      <c r="BU50" s="47">
        <f>_xlfn.IFNA(VLOOKUP($A50,'I-LogEmaxOverpEC50'!$A:$BQ,MATCH(BU$1,'I-LogEmaxOverpEC50'!$A$1:$BQ$1,0),FALSE),"")</f>
        <v>1</v>
      </c>
      <c r="BV50" s="47">
        <f>_xlfn.IFNA(VLOOKUP($A50,'I-LogEmaxOverpEC50'!$A:$BQ,MATCH(BV$1,'I-LogEmaxOverpEC50'!$A$1:$BQ$1,0),FALSE),"")</f>
        <v>1.4919521360930003E-2</v>
      </c>
      <c r="BW50" s="47">
        <f>_xlfn.IFNA(VLOOKUP($A50,'I-LogEmaxOverpEC50'!$A:$BQ,MATCH(BW$1,'I-LogEmaxOverpEC50'!$A$1:$BQ$1,0),FALSE),"")</f>
        <v>0.8542276261921069</v>
      </c>
      <c r="BX50" s="47">
        <f>_xlfn.IFNA(VLOOKUP($A50,'I-LogEmaxOverpEC50'!$A:$BQ,MATCH(BX$1,'I-LogEmaxOverpEC50'!$A$1:$BQ$1,0),FALSE),"")</f>
        <v>0.22196728927395126</v>
      </c>
      <c r="BY50" s="105">
        <f>_xlfn.IFNA(VLOOKUP($A50,'B-LogEmaxOverpEC50'!$A:$HP,MATCH(BY$1,'B-LogEmaxOverpEC50'!$A$1:$HP$1,0),FALSE),"")</f>
        <v>8.2211313465275087</v>
      </c>
      <c r="BZ50" s="47">
        <f>_xlfn.IFNA(VLOOKUP($A50,'B-LogEmaxOverpEC50'!$A:$HP,MATCH(BZ$1,'B-LogEmaxOverpEC50'!$A$1:$HP$1,0),FALSE),"")</f>
        <v>10.368036946120924</v>
      </c>
      <c r="CA50" s="47">
        <f>_xlfn.IFNA(VLOOKUP($A50,'B-LogEmaxOverpEC50'!$A:$HP,MATCH(CA$1,'B-LogEmaxOverpEC50'!$A$1:$HP$1,0),FALSE),"")</f>
        <v>9.675246374056119</v>
      </c>
      <c r="CB50" s="47">
        <f>_xlfn.IFNA(VLOOKUP($A50,'B-LogEmaxOverpEC50'!$A:$HP,MATCH(CB$1,'B-LogEmaxOverpEC50'!$A$1:$HP$1,0),FALSE),"")</f>
        <v>11.109986592074854</v>
      </c>
      <c r="CC50" s="47">
        <f>_xlfn.IFNA(VLOOKUP($A50,'I-LogEmaxOverpEC50'!$A:$HP,MATCH(CC$1,'I-LogEmaxOverpEC50'!$A$1:$HP$1,0),FALSE),"")</f>
        <v>9.7856423376774089</v>
      </c>
      <c r="CD50" s="47">
        <f>_xlfn.IFNA(VLOOKUP($A50,'I-LogEmaxOverpEC50'!$A:$HP,MATCH(CD$1,'I-LogEmaxOverpEC50'!$A$1:$HP$1,0),FALSE),"")</f>
        <v>10.39411640962655</v>
      </c>
      <c r="CE50" s="47">
        <f>_xlfn.IFNA(VLOOKUP($A50,'I-LogEmaxOverpEC50'!$A:$HP,MATCH(CE$1,'I-LogEmaxOverpEC50'!$A$1:$HP$1,0),FALSE),"")</f>
        <v>10.481049588121788</v>
      </c>
      <c r="CF50" s="47">
        <f>_xlfn.IFNA(VLOOKUP($A50,'I-LogEmaxOverpEC50'!$A:$HP,MATCH(CF$1,'I-LogEmaxOverpEC50'!$A$1:$HP$1,0),FALSE),"")</f>
        <v>10.379678422461291</v>
      </c>
      <c r="CG50" s="105">
        <f>_xlfn.IFNA(VLOOKUP($A50,'B-LogEmaxOverpEC50'!$A:$HP,MATCH(CG$1,'B-LogEmaxOverpEC50'!$A$1:$HP$1,0),FALSE),"")</f>
        <v>8.2211313465275087</v>
      </c>
      <c r="CH50" s="47">
        <f>_xlfn.IFNA(VLOOKUP($A50,'B-LogEmaxOverpEC50'!$A:$HP,MATCH(CH$1,'B-LogEmaxOverpEC50'!$A$1:$HP$1,0),FALSE),"")</f>
        <v>9.767326491098089</v>
      </c>
      <c r="CI50" s="47">
        <f>_xlfn.IFNA(VLOOKUP($A50,'B-LogEmaxOverpEC50'!$A:$HP,MATCH(CI$1,'B-LogEmaxOverpEC50'!$A$1:$HP$1,0),FALSE),"")</f>
        <v>9.2788352698937189</v>
      </c>
      <c r="CJ50" s="47">
        <f>_xlfn.IFNA(VLOOKUP($A50,'B-LogEmaxOverpEC50'!$A:$HP,MATCH(CJ$1,'B-LogEmaxOverpEC50'!$A$1:$HP$1,0),FALSE),"")</f>
        <v>10.331946617215547</v>
      </c>
      <c r="CK50" s="47">
        <f>_xlfn.IFNA(VLOOKUP($A50,'I-LogEmaxOverpEC50'!$A:$HP,MATCH(CK$1,'I-LogEmaxOverpEC50'!$A$1:$HP$1,0),FALSE),"")</f>
        <v>9.7856423376774089</v>
      </c>
      <c r="CL50" s="47">
        <f>_xlfn.IFNA(VLOOKUP($A50,'I-LogEmaxOverpEC50'!$A:$HP,MATCH(CL$1,'I-LogEmaxOverpEC50'!$A$1:$HP$1,0),FALSE),"")</f>
        <v>10.150300107957197</v>
      </c>
      <c r="CM50" s="47">
        <f>_xlfn.IFNA(VLOOKUP($A50,'I-LogEmaxOverpEC50'!$A:$HP,MATCH(CM$1,'I-LogEmaxOverpEC50'!$A$1:$HP$1,0),FALSE),"")</f>
        <v>10.235795938525094</v>
      </c>
      <c r="CN50" s="47">
        <f>_xlfn.IFNA(VLOOKUP($A50,'I-LogEmaxOverpEC50'!$A:$HP,MATCH(CN$1,'I-LogEmaxOverpEC50'!$A$1:$HP$1,0),FALSE),"")</f>
        <v>10.159839211230645</v>
      </c>
      <c r="CO50" s="105">
        <f>_xlfn.IFNA(VLOOKUP($A50,'B-LogEmaxOverpEC50'!$A:$HP,MATCH(CO$1,'B-LogEmaxOverpEC50'!$A$1:$HP$1,0),FALSE),"")</f>
        <v>6.1214733846876018E-3</v>
      </c>
      <c r="CP50" s="47">
        <f>_xlfn.IFNA(VLOOKUP($A50,'B-LogEmaxOverpEC50'!$A:$HP,MATCH(CP$1,'B-LogEmaxOverpEC50'!$A$1:$HP$1,0),FALSE),"")</f>
        <v>0.74474047390223952</v>
      </c>
      <c r="CQ50" s="47">
        <f>_xlfn.IFNA(VLOOKUP($A50,'B-LogEmaxOverpEC50'!$A:$HP,MATCH(CQ$1,'B-LogEmaxOverpEC50'!$A$1:$HP$1,0),FALSE),"")</f>
        <v>0.50639358058592532</v>
      </c>
      <c r="CR50" s="47">
        <f>_xlfn.IFNA(VLOOKUP($A50,'B-LogEmaxOverpEC50'!$A:$HP,MATCH(CR$1,'B-LogEmaxOverpEC50'!$A$1:$HP$1,0),FALSE),"")</f>
        <v>1</v>
      </c>
      <c r="CS50" s="47">
        <f>_xlfn.IFNA(VLOOKUP($A50,'I-LogEmaxOverpEC50'!$A:$HP,MATCH(CS$1,'I-LogEmaxOverpEC50'!$A$1:$HP$1,0),FALSE),"")</f>
        <v>0</v>
      </c>
      <c r="CT50" s="47">
        <f>_xlfn.IFNA(VLOOKUP($A50,'I-LogEmaxOverpEC50'!$A:$HP,MATCH(CT$1,'I-LogEmaxOverpEC50'!$A$1:$HP$1,0),FALSE),"")</f>
        <v>0.87498954254548511</v>
      </c>
      <c r="CU50" s="47">
        <f>_xlfn.IFNA(VLOOKUP($A50,'I-LogEmaxOverpEC50'!$A:$HP,MATCH(CU$1,'I-LogEmaxOverpEC50'!$A$1:$HP$1,0),FALSE),"")</f>
        <v>1</v>
      </c>
      <c r="CV50" s="47">
        <f>_xlfn.IFNA(VLOOKUP($A50,'I-LogEmaxOverpEC50'!$A:$HP,MATCH(CV$1,'I-LogEmaxOverpEC50'!$A$1:$HP$1,0),FALSE),"")</f>
        <v>0.8542276261921069</v>
      </c>
      <c r="CW50" s="105">
        <f>_xlfn.IFNA(VLOOKUP($A50,'B-LogEmaxOverpEC50'!$A:$HP,MATCH(CW$1,'B-LogEmaxOverpEC50'!$A$1:$HP$1,0),FALSE),"")</f>
        <v>6.1214733846876018E-3</v>
      </c>
      <c r="CX50" s="47">
        <f>_xlfn.IFNA(VLOOKUP($A50,'B-LogEmaxOverpEC50'!$A:$HP,MATCH(CX$1,'B-LogEmaxOverpEC50'!$A$1:$HP$1,0),FALSE),"")</f>
        <v>0.53807272103344161</v>
      </c>
      <c r="CY50" s="47">
        <f>_xlfn.IFNA(VLOOKUP($A50,'B-LogEmaxOverpEC50'!$A:$HP,MATCH(CY$1,'B-LogEmaxOverpEC50'!$A$1:$HP$1,0),FALSE),"")</f>
        <v>0.37001274781622095</v>
      </c>
      <c r="CZ50" s="47">
        <f>_xlfn.IFNA(VLOOKUP($A50,'B-LogEmaxOverpEC50'!$A:$HP,MATCH(CZ$1,'B-LogEmaxOverpEC50'!$A$1:$HP$1,0),FALSE),"")</f>
        <v>0.73232399752363797</v>
      </c>
      <c r="DA50" s="47">
        <f>_xlfn.IFNA(VLOOKUP($A50,'I-LogEmaxOverpEC50'!$A:$HP,MATCH(DA$1,'I-LogEmaxOverpEC50'!$A$1:$HP$1,0),FALSE),"")</f>
        <v>0</v>
      </c>
      <c r="DB50" s="47">
        <f>_xlfn.IFNA(VLOOKUP($A50,'I-LogEmaxOverpEC50'!$A:$HP,MATCH(DB$1,'I-LogEmaxOverpEC50'!$A$1:$HP$1,0),FALSE),"")</f>
        <v>0.52438016722828773</v>
      </c>
      <c r="DC50" s="47">
        <f>_xlfn.IFNA(VLOOKUP($A50,'I-LogEmaxOverpEC50'!$A:$HP,MATCH(DC$1,'I-LogEmaxOverpEC50'!$A$1:$HP$1,0),FALSE),"")</f>
        <v>0.64732370932288597</v>
      </c>
      <c r="DD50" s="47">
        <f>_xlfn.IFNA(VLOOKUP($A50,'I-LogEmaxOverpEC50'!$A:$HP,MATCH(DD$1,'I-LogEmaxOverpEC50'!$A$1:$HP$1,0),FALSE),"")</f>
        <v>0.53809745773302908</v>
      </c>
      <c r="DE50" s="37"/>
      <c r="DF50" s="37"/>
      <c r="DG50" s="37"/>
      <c r="DH50" s="37"/>
      <c r="DI50" s="37"/>
      <c r="DJ50" s="37"/>
      <c r="DK50" s="37"/>
      <c r="DL50" s="37"/>
      <c r="DM50" s="37"/>
    </row>
    <row r="51" spans="1:117" s="49" customFormat="1" x14ac:dyDescent="0.2">
      <c r="A51" s="29" t="s">
        <v>72</v>
      </c>
      <c r="B51" s="333">
        <f>VLOOKUP($A51,BI!$A:$Q,MATCH(B$1,BI!$A$1:$Q$1,0),FALSE)</f>
        <v>1</v>
      </c>
      <c r="C51" s="373">
        <f>VLOOKUP($A51,BI!$A:$Q,MATCH(C$1,BI!$A$1:$Q$1,0),FALSE)</f>
        <v>1</v>
      </c>
      <c r="D51" s="373">
        <f>VLOOKUP($A51,BI!$A:$Q,MATCH(D$1,BI!$A$1:$Q$1,0),FALSE)</f>
        <v>1</v>
      </c>
      <c r="E51" s="373">
        <f>VLOOKUP($A51,BI!$A:$Q,MATCH(E$1,BI!$A$1:$Q$1,0),FALSE)</f>
        <v>1</v>
      </c>
      <c r="F51" s="373">
        <f>VLOOKUP($A51,BI!$A:$Q,MATCH(F$1,BI!$A$1:$Q$1,0),FALSE)</f>
        <v>1</v>
      </c>
      <c r="G51" s="373">
        <f>VLOOKUP($A51,BI!$A:$Q,MATCH(G$1,BI!$A$1:$Q$1,0),FALSE)</f>
        <v>1</v>
      </c>
      <c r="H51" s="373">
        <f>VLOOKUP($A51,BI!$A:$Q,MATCH(H$1,BI!$A$1:$Q$1,0),FALSE)</f>
        <v>1</v>
      </c>
      <c r="I51" s="373">
        <f>VLOOKUP($A51,BI!$A:$Q,MATCH(I$1,BI!$A$1:$Q$1,0),FALSE)</f>
        <v>1</v>
      </c>
      <c r="J51" s="373">
        <f>VLOOKUP($A51,BI!$A:$Q,MATCH(J$1,BI!$A$1:$Q$1,0),FALSE)</f>
        <v>1</v>
      </c>
      <c r="K51" s="373">
        <f>VLOOKUP($A51,BI!$A:$Q,MATCH(K$1,BI!$A$1:$Q$1,0),FALSE)</f>
        <v>1</v>
      </c>
      <c r="L51" s="373">
        <f>VLOOKUP($A51,BI!$A:$Q,MATCH(L$1,BI!$A$1:$Q$1,0),FALSE)</f>
        <v>1</v>
      </c>
      <c r="M51" s="373">
        <f>VLOOKUP($A51,BI!$A:$Q,MATCH(M$1,BI!$A$1:$Q$1,0),FALSE)</f>
        <v>1</v>
      </c>
      <c r="N51" s="49">
        <f t="shared" si="1"/>
        <v>12</v>
      </c>
      <c r="O51" s="49">
        <f>VLOOKUP($A51,BI!$A:$Q,MATCH(O$1,BI!$A$1:$Q$1,0),FALSE)</f>
        <v>1</v>
      </c>
      <c r="P51" s="37">
        <f>VLOOKUP($A51,BI!$A:$Q,MATCH(P$1,BI!$A$1:$Q$1,0),FALSE)</f>
        <v>1</v>
      </c>
      <c r="Q51" s="37">
        <f>VLOOKUP($A51,BI!$A:$Q,MATCH(Q$1,BI!$A$1:$Q$1,0),FALSE)</f>
        <v>1</v>
      </c>
      <c r="R51" s="37">
        <f>VLOOKUP($A51,BI!$A:$Q,MATCH(R$1,BI!$A$1:$Q$1,0),FALSE)</f>
        <v>1</v>
      </c>
      <c r="S51" s="37">
        <f t="shared" si="0"/>
        <v>4</v>
      </c>
      <c r="T51" s="61" cm="1">
        <f t="array" ref="T51">IFERROR(IF(N51&gt;2,RSQ(IF($B51:$M51&lt;&gt;"",AC51:AN51,""),IF($B51:$M51&lt;&gt;"",AO51:AZ51,"")),""),"")</f>
        <v>8.8021007348932048E-2</v>
      </c>
      <c r="U51" s="66" cm="1">
        <f t="array" ref="U51">IFERROR(IF($N51&gt;2,RSQ(IF($B51:$M51&lt;&gt;"",BA51:BL51,""),IF($B51:$M51&lt;&gt;"",BM51:BX51,"")),""),"")</f>
        <v>8.8021007348932118E-2</v>
      </c>
      <c r="V51" s="61" cm="1">
        <f t="array" ref="V51">IFERROR(IF(AND($S51&gt;2,$N51&gt;2),RSQ(IF($B51:$M51&lt;&gt;"",AC51:AN51,""),IF($B51:$M51&lt;&gt;"",AO51:AZ51,"")),""),"")</f>
        <v>8.8021007348932048E-2</v>
      </c>
      <c r="W51" s="61" cm="1">
        <f t="array" ref="W51">IFERROR(IF(COUNT(C51:G51)&gt;2,RSQ(IF($C51:$G51&lt;&gt;"",AD51:AH51,""),IF($C51:$G51&lt;&gt;"",AP51:AT51,"")),""),"")</f>
        <v>2.6385478717802107E-3</v>
      </c>
      <c r="X51" s="61" cm="1">
        <f t="array" ref="X51">IFERROR(IF(COUNT(H51:K51)&gt;2,RSQ(IF($H51:$K51&lt;&gt;"",AI51:AL51,""),IF($H51:$K51&lt;&gt;"",AU51:AX51,"")),""),"")</f>
        <v>0.90120109526371561</v>
      </c>
      <c r="Y51" s="61" cm="1">
        <f t="array" ref="Y51">IFERROR(IF($S51&gt;2,RSQ(IF($O51:$R51&lt;&gt;"",BY51:CB51,""),IF($O51:$R51&lt;&gt;"",CC51:CF51,"")),""),"")</f>
        <v>1.9149400462241844E-3</v>
      </c>
      <c r="Z51" s="51" cm="1">
        <f t="array" ref="Z51">IFERROR(IF($S51&gt;2,RSQ(IF($O51:$R51&lt;&gt;"",CG51:CJ51,""),IF($O51:$R51&lt;&gt;"",CK51:CN51,"")),""),"")</f>
        <v>1.7736027445000141E-3</v>
      </c>
      <c r="AA51" s="51" cm="1">
        <f t="array" ref="AA51">IFERROR(IF($S51&gt;2,RSQ(IF($O51:$R51&lt;&gt;"",CO51:CR51,""),IF($O51:$R51&lt;&gt;"",CS51:CV51,"")),""),"")</f>
        <v>1.9149400462241746E-3</v>
      </c>
      <c r="AB51" s="186" cm="1">
        <f t="array" ref="AB51">IFERROR(IF($S51&gt;2,RSQ(IF($O51:$R51&lt;&gt;"",CW51:CZ51,""),IF($O51:$R51&lt;&gt;"",DA51:DD51,"")),""),"")</f>
        <v>1.7736027444997776E-3</v>
      </c>
      <c r="AC51" s="44">
        <f>_xlfn.IFNA(VLOOKUP($A51,'B-LogEmaxOverpEC50'!$A:$BQ,MATCH(AC$1,'B-LogEmaxOverpEC50'!$A$1:$BQ$1,0),FALSE),"")</f>
        <v>8.1785578311066374</v>
      </c>
      <c r="AD51" s="46">
        <f>_xlfn.IFNA(VLOOKUP($A51,'B-LogEmaxOverpEC50'!$A:$BQ,MATCH(AD$1,'B-LogEmaxOverpEC50'!$A$1:$BQ$1,0),FALSE),"")</f>
        <v>8.4305020161191084</v>
      </c>
      <c r="AE51" s="46">
        <f>_xlfn.IFNA(VLOOKUP($A51,'B-LogEmaxOverpEC50'!$A:$BQ,MATCH(AE$1,'B-LogEmaxOverpEC50'!$A$1:$BQ$1,0),FALSE),"")</f>
        <v>8.4163171618079371</v>
      </c>
      <c r="AF51" s="46">
        <f>_xlfn.IFNA(VLOOKUP($A51,'B-LogEmaxOverpEC50'!$A:$BQ,MATCH(AF$1,'B-LogEmaxOverpEC50'!$A$1:$BQ$1,0),FALSE),"")</f>
        <v>8.9302635186255195</v>
      </c>
      <c r="AG51" s="46">
        <f>_xlfn.IFNA(VLOOKUP($A51,'B-LogEmaxOverpEC50'!$A:$BQ,MATCH(AG$1,'B-LogEmaxOverpEC50'!$A$1:$BQ$1,0),FALSE),"")</f>
        <v>8.7307842625975844</v>
      </c>
      <c r="AH51" s="46">
        <f>_xlfn.IFNA(VLOOKUP($A51,'B-LogEmaxOverpEC50'!$A:$BQ,MATCH(AH$1,'B-LogEmaxOverpEC50'!$A$1:$BQ$1,0),FALSE),"")</f>
        <v>8.2217748300109559</v>
      </c>
      <c r="AI51" s="45">
        <f>_xlfn.IFNA(VLOOKUP($A51,'B-LogEmaxOverpEC50'!$A:$BQ,MATCH(AI$1,'B-LogEmaxOverpEC50'!$A$1:$BQ$1,0),FALSE),"")</f>
        <v>9.5489051268325724</v>
      </c>
      <c r="AJ51" s="45">
        <f>_xlfn.IFNA(VLOOKUP($A51,'B-LogEmaxOverpEC50'!$A:$BQ,MATCH(AJ$1,'B-LogEmaxOverpEC50'!$A$1:$BQ$1,0),FALSE),"")</f>
        <v>9.7122135391023861</v>
      </c>
      <c r="AK51" s="45">
        <f>_xlfn.IFNA(VLOOKUP($A51,'B-LogEmaxOverpEC50'!$A:$BQ,MATCH(AK$1,'B-LogEmaxOverpEC50'!$A$1:$BQ$1,0),FALSE),"")</f>
        <v>9.7385166614316443</v>
      </c>
      <c r="AL51" s="46">
        <f>_xlfn.IFNA(VLOOKUP($A51,'B-LogEmaxOverpEC50'!$A:$BQ,MATCH(AL$1,'B-LogEmaxOverpEC50'!$A$1:$BQ$1,0),FALSE),"")</f>
        <v>8.8114362404200541</v>
      </c>
      <c r="AM51" s="45">
        <f>_xlfn.IFNA(VLOOKUP($A51,'B-LogEmaxOverpEC50'!$A:$BQ,MATCH(AM$1,'B-LogEmaxOverpEC50'!$A$1:$BQ$1,0),FALSE),"")</f>
        <v>10.507598855431956</v>
      </c>
      <c r="AN51" s="45">
        <f>_xlfn.IFNA(VLOOKUP($A51,'B-LogEmaxOverpEC50'!$A:$BQ,MATCH(AN$1,'B-LogEmaxOverpEC50'!$A$1:$BQ$1,0),FALSE),"")</f>
        <v>9.1880000000000006</v>
      </c>
      <c r="AO51" s="47">
        <f>_xlfn.IFNA(VLOOKUP($A51,'I-LogEmaxOverpEC50'!$A:$BQ,MATCH(AO$1,'I-LogEmaxOverpEC50'!$A$1:$BQ$1,0),FALSE),"")</f>
        <v>10.44</v>
      </c>
      <c r="AP51" s="47">
        <f>_xlfn.IFNA(VLOOKUP($A51,'I-LogEmaxOverpEC50'!$A:$BQ,MATCH(AP$1,'I-LogEmaxOverpEC50'!$A$1:$BQ$1,0),FALSE),"")</f>
        <v>10.850000000000001</v>
      </c>
      <c r="AQ51" s="47">
        <f>_xlfn.IFNA(VLOOKUP($A51,'I-LogEmaxOverpEC50'!$A:$BQ,MATCH(AQ$1,'I-LogEmaxOverpEC50'!$A$1:$BQ$1,0),FALSE),"")</f>
        <v>10.850000000000001</v>
      </c>
      <c r="AR51" s="47">
        <f>_xlfn.IFNA(VLOOKUP($A51,'I-LogEmaxOverpEC50'!$A:$BQ,MATCH(AR$1,'I-LogEmaxOverpEC50'!$A$1:$BQ$1,0),FALSE),"")</f>
        <v>10.220000000000002</v>
      </c>
      <c r="AS51" s="47">
        <f>_xlfn.IFNA(VLOOKUP($A51,'I-LogEmaxOverpEC50'!$A:$BQ,MATCH(AS$1,'I-LogEmaxOverpEC50'!$A$1:$BQ$1,0),FALSE),"")</f>
        <v>10.220000000000002</v>
      </c>
      <c r="AT51" s="47">
        <f>_xlfn.IFNA(VLOOKUP($A51,'I-LogEmaxOverpEC50'!$A:$BQ,MATCH(AT$1,'I-LogEmaxOverpEC50'!$A$1:$BQ$1,0),FALSE),"")</f>
        <v>9.823659821968981</v>
      </c>
      <c r="AU51" s="47">
        <f>_xlfn.IFNA(VLOOKUP($A51,'I-LogEmaxOverpEC50'!$A:$BQ,MATCH(AU$1,'I-LogEmaxOverpEC50'!$A$1:$BQ$1,0),FALSE),"")</f>
        <v>10.830000000000002</v>
      </c>
      <c r="AV51" s="47">
        <f>_xlfn.IFNA(VLOOKUP($A51,'I-LogEmaxOverpEC50'!$A:$BQ,MATCH(AV$1,'I-LogEmaxOverpEC50'!$A$1:$BQ$1,0),FALSE),"")</f>
        <v>10.830000000000002</v>
      </c>
      <c r="AW51" s="47">
        <f>_xlfn.IFNA(VLOOKUP($A51,'I-LogEmaxOverpEC50'!$A:$BQ,MATCH(AW$1,'I-LogEmaxOverpEC50'!$A$1:$BQ$1,0),FALSE),"")</f>
        <v>11.120000000000001</v>
      </c>
      <c r="AX51" s="47">
        <f>_xlfn.IFNA(VLOOKUP($A51,'I-LogEmaxOverpEC50'!$A:$BQ,MATCH(AX$1,'I-LogEmaxOverpEC50'!$A$1:$BQ$1,0),FALSE),"")</f>
        <v>10.280000000000001</v>
      </c>
      <c r="AY51" s="47">
        <f>_xlfn.IFNA(VLOOKUP($A51,'I-LogEmaxOverpEC50'!$A:$BQ,MATCH(AY$1,'I-LogEmaxOverpEC50'!$A$1:$BQ$1,0),FALSE),"")</f>
        <v>10.390000000000002</v>
      </c>
      <c r="AZ51" s="47">
        <f>_xlfn.IFNA(VLOOKUP($A51,'I-LogEmaxOverpEC50'!$A:$BQ,MATCH(AZ$1,'I-LogEmaxOverpEC50'!$A$1:$BQ$1,0),FALSE),"")</f>
        <v>10.039999999999999</v>
      </c>
      <c r="BA51" s="44">
        <f>_xlfn.IFNA(VLOOKUP($A51,'B-LogEmaxOverpEC50'!$A:$BQ,MATCH(BA$1,'B-LogEmaxOverpEC50'!$A$1:$BQ$1,0),FALSE),"")</f>
        <v>0</v>
      </c>
      <c r="BB51" s="41">
        <f>_xlfn.IFNA(VLOOKUP($A51,'B-LogEmaxOverpEC50'!$A:$BQ,MATCH(BB$1,'B-LogEmaxOverpEC50'!$A$1:$BQ$1,0),FALSE),"")</f>
        <v>0.10817507393862019</v>
      </c>
      <c r="BC51" s="41">
        <f>_xlfn.IFNA(VLOOKUP($A51,'B-LogEmaxOverpEC50'!$A:$BQ,MATCH(BC$1,'B-LogEmaxOverpEC50'!$A$1:$BQ$1,0),FALSE),"")</f>
        <v>0.10208464695042214</v>
      </c>
      <c r="BD51" s="41">
        <f>_xlfn.IFNA(VLOOKUP($A51,'B-LogEmaxOverpEC50'!$A:$BQ,MATCH(BD$1,'B-LogEmaxOverpEC50'!$A$1:$BQ$1,0),FALSE),"")</f>
        <v>0.32275330475839847</v>
      </c>
      <c r="BE51" s="41">
        <f>_xlfn.IFNA(VLOOKUP($A51,'B-LogEmaxOverpEC50'!$A:$BQ,MATCH(BE$1,'B-LogEmaxOverpEC50'!$A$1:$BQ$1,0),FALSE),"")</f>
        <v>0.23710463908677484</v>
      </c>
      <c r="BF51" s="41">
        <f>_xlfn.IFNA(VLOOKUP($A51,'B-LogEmaxOverpEC50'!$A:$BQ,MATCH(BF$1,'B-LogEmaxOverpEC50'!$A$1:$BQ$1,0),FALSE),"")</f>
        <v>1.8555705310874762E-2</v>
      </c>
      <c r="BG51" s="41">
        <f>_xlfn.IFNA(VLOOKUP($A51,'B-LogEmaxOverpEC50'!$A:$BQ,MATCH(BG$1,'B-LogEmaxOverpEC50'!$A$1:$BQ$1,0),FALSE),"")</f>
        <v>0.58837404812261729</v>
      </c>
      <c r="BH51" s="41">
        <f>_xlfn.IFNA(VLOOKUP($A51,'B-LogEmaxOverpEC50'!$A:$BQ,MATCH(BH$1,'B-LogEmaxOverpEC50'!$A$1:$BQ$1,0),FALSE),"")</f>
        <v>0.6584923545689888</v>
      </c>
      <c r="BI51" s="41">
        <f>_xlfn.IFNA(VLOOKUP($A51,'B-LogEmaxOverpEC50'!$A:$BQ,MATCH(BI$1,'B-LogEmaxOverpEC50'!$A$1:$BQ$1,0),FALSE),"")</f>
        <v>0.66978589644074604</v>
      </c>
      <c r="BJ51" s="41">
        <f>_xlfn.IFNA(VLOOKUP($A51,'B-LogEmaxOverpEC50'!$A:$BQ,MATCH(BJ$1,'B-LogEmaxOverpEC50'!$A$1:$BQ$1,0),FALSE),"")</f>
        <v>0.27173347429410361</v>
      </c>
      <c r="BK51" s="41">
        <f>_xlfn.IFNA(VLOOKUP($A51,'B-LogEmaxOverpEC50'!$A:$BQ,MATCH(BK$1,'B-LogEmaxOverpEC50'!$A$1:$BQ$1,0),FALSE),"")</f>
        <v>1</v>
      </c>
      <c r="BL51" s="41">
        <f>_xlfn.IFNA(VLOOKUP($A51,'B-LogEmaxOverpEC50'!$A:$BQ,MATCH(BL$1,'B-LogEmaxOverpEC50'!$A$1:$BQ$1,0),FALSE),"")</f>
        <v>0.43341536638916889</v>
      </c>
      <c r="BM51" s="47">
        <f>_xlfn.IFNA(VLOOKUP($A51,'I-LogEmaxOverpEC50'!$A:$BQ,MATCH(BM$1,'I-LogEmaxOverpEC50'!$A$1:$BQ$1,0),FALSE),"")</f>
        <v>0.47544632842219148</v>
      </c>
      <c r="BN51" s="47">
        <f>_xlfn.IFNA(VLOOKUP($A51,'I-LogEmaxOverpEC50'!$A:$BQ,MATCH(BN$1,'I-LogEmaxOverpEC50'!$A$1:$BQ$1,0),FALSE),"")</f>
        <v>0.79172133628528274</v>
      </c>
      <c r="BO51" s="47">
        <f>_xlfn.IFNA(VLOOKUP($A51,'I-LogEmaxOverpEC50'!$A:$BQ,MATCH(BO$1,'I-LogEmaxOverpEC50'!$A$1:$BQ$1,0),FALSE),"")</f>
        <v>0.79172133628528274</v>
      </c>
      <c r="BP51" s="47">
        <f>_xlfn.IFNA(VLOOKUP($A51,'I-LogEmaxOverpEC50'!$A:$BQ,MATCH(BP$1,'I-LogEmaxOverpEC50'!$A$1:$BQ$1,0),FALSE),"")</f>
        <v>0.305737787617609</v>
      </c>
      <c r="BQ51" s="47">
        <f>_xlfn.IFNA(VLOOKUP($A51,'I-LogEmaxOverpEC50'!$A:$BQ,MATCH(BQ$1,'I-LogEmaxOverpEC50'!$A$1:$BQ$1,0),FALSE),"")</f>
        <v>0.305737787617609</v>
      </c>
      <c r="BR51" s="47">
        <f>_xlfn.IFNA(VLOOKUP($A51,'I-LogEmaxOverpEC50'!$A:$BQ,MATCH(BR$1,'I-LogEmaxOverpEC50'!$A$1:$BQ$1,0),FALSE),"")</f>
        <v>0</v>
      </c>
      <c r="BS51" s="47">
        <f>_xlfn.IFNA(VLOOKUP($A51,'I-LogEmaxOverpEC50'!$A:$BQ,MATCH(BS$1,'I-LogEmaxOverpEC50'!$A$1:$BQ$1,0),FALSE),"")</f>
        <v>0.77629328712122991</v>
      </c>
      <c r="BT51" s="47">
        <f>_xlfn.IFNA(VLOOKUP($A51,'I-LogEmaxOverpEC50'!$A:$BQ,MATCH(BT$1,'I-LogEmaxOverpEC50'!$A$1:$BQ$1,0),FALSE),"")</f>
        <v>0.77629328712122991</v>
      </c>
      <c r="BU51" s="47">
        <f>_xlfn.IFNA(VLOOKUP($A51,'I-LogEmaxOverpEC50'!$A:$BQ,MATCH(BU$1,'I-LogEmaxOverpEC50'!$A$1:$BQ$1,0),FALSE),"")</f>
        <v>1</v>
      </c>
      <c r="BV51" s="47">
        <f>_xlfn.IFNA(VLOOKUP($A51,'I-LogEmaxOverpEC50'!$A:$BQ,MATCH(BV$1,'I-LogEmaxOverpEC50'!$A$1:$BQ$1,0),FALSE),"")</f>
        <v>0.35202193510976748</v>
      </c>
      <c r="BW51" s="47">
        <f>_xlfn.IFNA(VLOOKUP($A51,'I-LogEmaxOverpEC50'!$A:$BQ,MATCH(BW$1,'I-LogEmaxOverpEC50'!$A$1:$BQ$1,0),FALSE),"")</f>
        <v>0.43687620551206074</v>
      </c>
      <c r="BX51" s="47">
        <f>_xlfn.IFNA(VLOOKUP($A51,'I-LogEmaxOverpEC50'!$A:$BQ,MATCH(BX$1,'I-LogEmaxOverpEC50'!$A$1:$BQ$1,0),FALSE),"")</f>
        <v>0.16688534514112804</v>
      </c>
      <c r="BY51" s="105">
        <f>_xlfn.IFNA(VLOOKUP($A51,'B-LogEmaxOverpEC50'!$A:$HP,MATCH(BY$1,'B-LogEmaxOverpEC50'!$A$1:$HP$1,0),FALSE),"")</f>
        <v>8.1785578311066374</v>
      </c>
      <c r="BZ51" s="47">
        <f>_xlfn.IFNA(VLOOKUP($A51,'B-LogEmaxOverpEC50'!$A:$HP,MATCH(BZ$1,'B-LogEmaxOverpEC50'!$A$1:$HP$1,0),FALSE),"")</f>
        <v>8.9302635186255195</v>
      </c>
      <c r="CA51" s="47">
        <f>_xlfn.IFNA(VLOOKUP($A51,'B-LogEmaxOverpEC50'!$A:$HP,MATCH(CA$1,'B-LogEmaxOverpEC50'!$A$1:$HP$1,0),FALSE),"")</f>
        <v>9.7385166614316443</v>
      </c>
      <c r="CB51" s="47">
        <f>_xlfn.IFNA(VLOOKUP($A51,'B-LogEmaxOverpEC50'!$A:$HP,MATCH(CB$1,'B-LogEmaxOverpEC50'!$A$1:$HP$1,0),FALSE),"")</f>
        <v>10.507598855431956</v>
      </c>
      <c r="CC51" s="47">
        <f>_xlfn.IFNA(VLOOKUP($A51,'I-LogEmaxOverpEC50'!$A:$HP,MATCH(CC$1,'I-LogEmaxOverpEC50'!$A$1:$HP$1,0),FALSE),"")</f>
        <v>10.44</v>
      </c>
      <c r="CD51" s="47">
        <f>_xlfn.IFNA(VLOOKUP($A51,'I-LogEmaxOverpEC50'!$A:$HP,MATCH(CD$1,'I-LogEmaxOverpEC50'!$A$1:$HP$1,0),FALSE),"")</f>
        <v>10.850000000000001</v>
      </c>
      <c r="CE51" s="47">
        <f>_xlfn.IFNA(VLOOKUP($A51,'I-LogEmaxOverpEC50'!$A:$HP,MATCH(CE$1,'I-LogEmaxOverpEC50'!$A$1:$HP$1,0),FALSE),"")</f>
        <v>11.120000000000001</v>
      </c>
      <c r="CF51" s="47">
        <f>_xlfn.IFNA(VLOOKUP($A51,'I-LogEmaxOverpEC50'!$A:$HP,MATCH(CF$1,'I-LogEmaxOverpEC50'!$A$1:$HP$1,0),FALSE),"")</f>
        <v>10.390000000000002</v>
      </c>
      <c r="CG51" s="105">
        <f>_xlfn.IFNA(VLOOKUP($A51,'B-LogEmaxOverpEC50'!$A:$HP,MATCH(CG$1,'B-LogEmaxOverpEC50'!$A$1:$HP$1,0),FALSE),"")</f>
        <v>8.1785578311066374</v>
      </c>
      <c r="CH51" s="47">
        <f>_xlfn.IFNA(VLOOKUP($A51,'B-LogEmaxOverpEC50'!$A:$HP,MATCH(CH$1,'B-LogEmaxOverpEC50'!$A$1:$HP$1,0),FALSE),"")</f>
        <v>8.5459283578322207</v>
      </c>
      <c r="CI51" s="47">
        <f>_xlfn.IFNA(VLOOKUP($A51,'B-LogEmaxOverpEC50'!$A:$HP,MATCH(CI$1,'B-LogEmaxOverpEC50'!$A$1:$HP$1,0),FALSE),"")</f>
        <v>9.4527678919466638</v>
      </c>
      <c r="CJ51" s="47">
        <f>_xlfn.IFNA(VLOOKUP($A51,'B-LogEmaxOverpEC50'!$A:$HP,MATCH(CJ$1,'B-LogEmaxOverpEC50'!$A$1:$HP$1,0),FALSE),"")</f>
        <v>9.8477994277159784</v>
      </c>
      <c r="CK51" s="47">
        <f>_xlfn.IFNA(VLOOKUP($A51,'I-LogEmaxOverpEC50'!$A:$HP,MATCH(CK$1,'I-LogEmaxOverpEC50'!$A$1:$HP$1,0),FALSE),"")</f>
        <v>10.44</v>
      </c>
      <c r="CL51" s="47">
        <f>_xlfn.IFNA(VLOOKUP($A51,'I-LogEmaxOverpEC50'!$A:$HP,MATCH(CL$1,'I-LogEmaxOverpEC50'!$A$1:$HP$1,0),FALSE),"")</f>
        <v>10.392731964393798</v>
      </c>
      <c r="CM51" s="47">
        <f>_xlfn.IFNA(VLOOKUP($A51,'I-LogEmaxOverpEC50'!$A:$HP,MATCH(CM$1,'I-LogEmaxOverpEC50'!$A$1:$HP$1,0),FALSE),"")</f>
        <v>10.765000000000001</v>
      </c>
      <c r="CN51" s="47">
        <f>_xlfn.IFNA(VLOOKUP($A51,'I-LogEmaxOverpEC50'!$A:$HP,MATCH(CN$1,'I-LogEmaxOverpEC50'!$A$1:$HP$1,0),FALSE),"")</f>
        <v>10.215</v>
      </c>
      <c r="CO51" s="105">
        <f>_xlfn.IFNA(VLOOKUP($A51,'B-LogEmaxOverpEC50'!$A:$HP,MATCH(CO$1,'B-LogEmaxOverpEC50'!$A$1:$HP$1,0),FALSE),"")</f>
        <v>0</v>
      </c>
      <c r="CP51" s="47">
        <f>_xlfn.IFNA(VLOOKUP($A51,'B-LogEmaxOverpEC50'!$A:$HP,MATCH(CP$1,'B-LogEmaxOverpEC50'!$A$1:$HP$1,0),FALSE),"")</f>
        <v>0.32275330475839847</v>
      </c>
      <c r="CQ51" s="47">
        <f>_xlfn.IFNA(VLOOKUP($A51,'B-LogEmaxOverpEC50'!$A:$HP,MATCH(CQ$1,'B-LogEmaxOverpEC50'!$A$1:$HP$1,0),FALSE),"")</f>
        <v>0.66978589644074604</v>
      </c>
      <c r="CR51" s="47">
        <f>_xlfn.IFNA(VLOOKUP($A51,'B-LogEmaxOverpEC50'!$A:$HP,MATCH(CR$1,'B-LogEmaxOverpEC50'!$A$1:$HP$1,0),FALSE),"")</f>
        <v>1</v>
      </c>
      <c r="CS51" s="47">
        <f>_xlfn.IFNA(VLOOKUP($A51,'I-LogEmaxOverpEC50'!$A:$HP,MATCH(CS$1,'I-LogEmaxOverpEC50'!$A$1:$HP$1,0),FALSE),"")</f>
        <v>0.47544632842219148</v>
      </c>
      <c r="CT51" s="47">
        <f>_xlfn.IFNA(VLOOKUP($A51,'I-LogEmaxOverpEC50'!$A:$HP,MATCH(CT$1,'I-LogEmaxOverpEC50'!$A$1:$HP$1,0),FALSE),"")</f>
        <v>0.79172133628528274</v>
      </c>
      <c r="CU51" s="47">
        <f>_xlfn.IFNA(VLOOKUP($A51,'I-LogEmaxOverpEC50'!$A:$HP,MATCH(CU$1,'I-LogEmaxOverpEC50'!$A$1:$HP$1,0),FALSE),"")</f>
        <v>1</v>
      </c>
      <c r="CV51" s="47">
        <f>_xlfn.IFNA(VLOOKUP($A51,'I-LogEmaxOverpEC50'!$A:$HP,MATCH(CV$1,'I-LogEmaxOverpEC50'!$A$1:$HP$1,0),FALSE),"")</f>
        <v>0.43687620551206074</v>
      </c>
      <c r="CW51" s="105">
        <f>_xlfn.IFNA(VLOOKUP($A51,'B-LogEmaxOverpEC50'!$A:$HP,MATCH(CW$1,'B-LogEmaxOverpEC50'!$A$1:$HP$1,0),FALSE),"")</f>
        <v>0</v>
      </c>
      <c r="CX51" s="47">
        <f>_xlfn.IFNA(VLOOKUP($A51,'B-LogEmaxOverpEC50'!$A:$HP,MATCH(CX$1,'B-LogEmaxOverpEC50'!$A$1:$HP$1,0),FALSE),"")</f>
        <v>0.15773467400901808</v>
      </c>
      <c r="CY51" s="47">
        <f>_xlfn.IFNA(VLOOKUP($A51,'B-LogEmaxOverpEC50'!$A:$HP,MATCH(CY$1,'B-LogEmaxOverpEC50'!$A$1:$HP$1,0),FALSE),"")</f>
        <v>0.547096443356614</v>
      </c>
      <c r="CZ51" s="47">
        <f>_xlfn.IFNA(VLOOKUP($A51,'B-LogEmaxOverpEC50'!$A:$HP,MATCH(CZ$1,'B-LogEmaxOverpEC50'!$A$1:$HP$1,0),FALSE),"")</f>
        <v>0.71670768319458444</v>
      </c>
      <c r="DA51" s="47">
        <f>_xlfn.IFNA(VLOOKUP($A51,'I-LogEmaxOverpEC50'!$A:$HP,MATCH(DA$1,'I-LogEmaxOverpEC50'!$A$1:$HP$1,0),FALSE),"")</f>
        <v>0.47544632842219148</v>
      </c>
      <c r="DB51" s="47">
        <f>_xlfn.IFNA(VLOOKUP($A51,'I-LogEmaxOverpEC50'!$A:$HP,MATCH(DB$1,'I-LogEmaxOverpEC50'!$A$1:$HP$1,0),FALSE),"")</f>
        <v>0.43898364956115665</v>
      </c>
      <c r="DC51" s="47">
        <f>_xlfn.IFNA(VLOOKUP($A51,'I-LogEmaxOverpEC50'!$A:$HP,MATCH(DC$1,'I-LogEmaxOverpEC50'!$A$1:$HP$1,0),FALSE),"")</f>
        <v>0.72615212733805679</v>
      </c>
      <c r="DD51" s="47">
        <f>_xlfn.IFNA(VLOOKUP($A51,'I-LogEmaxOverpEC50'!$A:$HP,MATCH(DD$1,'I-LogEmaxOverpEC50'!$A$1:$HP$1,0),FALSE),"")</f>
        <v>0.30188077532659441</v>
      </c>
      <c r="DE51" s="37"/>
      <c r="DF51" s="37"/>
      <c r="DG51" s="37"/>
      <c r="DH51" s="37"/>
      <c r="DI51" s="37"/>
      <c r="DJ51" s="37"/>
      <c r="DK51" s="37"/>
      <c r="DL51" s="37"/>
      <c r="DM51" s="37"/>
    </row>
    <row r="52" spans="1:117" s="49" customFormat="1" x14ac:dyDescent="0.2">
      <c r="A52" s="29" t="s">
        <v>114</v>
      </c>
      <c r="B52" s="333">
        <f>VLOOKUP($A52,BI!$A:$Q,MATCH(B$1,BI!$A$1:$Q$1,0),FALSE)</f>
        <v>1</v>
      </c>
      <c r="C52" s="373">
        <f>VLOOKUP($A52,BI!$A:$Q,MATCH(C$1,BI!$A$1:$Q$1,0),FALSE)</f>
        <v>1</v>
      </c>
      <c r="D52" s="373">
        <f>VLOOKUP($A52,BI!$A:$Q,MATCH(D$1,BI!$A$1:$Q$1,0),FALSE)</f>
        <v>1</v>
      </c>
      <c r="E52" s="373">
        <f>VLOOKUP($A52,BI!$A:$Q,MATCH(E$1,BI!$A$1:$Q$1,0),FALSE)</f>
        <v>1</v>
      </c>
      <c r="F52" s="373">
        <f>VLOOKUP($A52,BI!$A:$Q,MATCH(F$1,BI!$A$1:$Q$1,0),FALSE)</f>
        <v>1</v>
      </c>
      <c r="G52" s="373">
        <f>VLOOKUP($A52,BI!$A:$Q,MATCH(G$1,BI!$A$1:$Q$1,0),FALSE)</f>
        <v>1</v>
      </c>
      <c r="H52" s="373">
        <f>VLOOKUP($A52,BI!$A:$Q,MATCH(H$1,BI!$A$1:$Q$1,0),FALSE)</f>
        <v>1</v>
      </c>
      <c r="I52" s="373">
        <f>VLOOKUP($A52,BI!$A:$Q,MATCH(I$1,BI!$A$1:$Q$1,0),FALSE)</f>
        <v>1</v>
      </c>
      <c r="J52" s="373">
        <f>VLOOKUP($A52,BI!$A:$Q,MATCH(J$1,BI!$A$1:$Q$1,0),FALSE)</f>
        <v>1</v>
      </c>
      <c r="K52" s="373">
        <f>VLOOKUP($A52,BI!$A:$Q,MATCH(K$1,BI!$A$1:$Q$1,0),FALSE)</f>
        <v>1</v>
      </c>
      <c r="L52" s="373">
        <f>VLOOKUP($A52,BI!$A:$Q,MATCH(L$1,BI!$A$1:$Q$1,0),FALSE)</f>
        <v>1</v>
      </c>
      <c r="M52" s="373">
        <f>VLOOKUP($A52,BI!$A:$Q,MATCH(M$1,BI!$A$1:$Q$1,0),FALSE)</f>
        <v>1</v>
      </c>
      <c r="N52" s="49">
        <f t="shared" si="1"/>
        <v>12</v>
      </c>
      <c r="O52" s="49">
        <f>VLOOKUP($A52,BI!$A:$Q,MATCH(O$1,BI!$A$1:$Q$1,0),FALSE)</f>
        <v>1</v>
      </c>
      <c r="P52" s="37">
        <f>VLOOKUP($A52,BI!$A:$Q,MATCH(P$1,BI!$A$1:$Q$1,0),FALSE)</f>
        <v>1</v>
      </c>
      <c r="Q52" s="37">
        <f>VLOOKUP($A52,BI!$A:$Q,MATCH(Q$1,BI!$A$1:$Q$1,0),FALSE)</f>
        <v>1</v>
      </c>
      <c r="R52" s="37">
        <f>VLOOKUP($A52,BI!$A:$Q,MATCH(R$1,BI!$A$1:$Q$1,0),FALSE)</f>
        <v>1</v>
      </c>
      <c r="S52" s="37">
        <f t="shared" si="0"/>
        <v>4</v>
      </c>
      <c r="T52" s="61" cm="1">
        <f t="array" ref="T52">IFERROR(IF(N52&gt;2,RSQ(IF($B52:$M52&lt;&gt;"",AC52:AN52,""),IF($B52:$M52&lt;&gt;"",AO52:AZ52,"")),""),"")</f>
        <v>0.2152189672567853</v>
      </c>
      <c r="U52" s="66" cm="1">
        <f t="array" ref="U52">IFERROR(IF($N52&gt;2,RSQ(IF($B52:$M52&lt;&gt;"",BA52:BL52,""),IF($B52:$M52&lt;&gt;"",BM52:BX52,"")),""),"")</f>
        <v>0.21521896725678519</v>
      </c>
      <c r="V52" s="61" cm="1">
        <f t="array" ref="V52">IFERROR(IF(AND($S52&gt;2,$N52&gt;2),RSQ(IF($B52:$M52&lt;&gt;"",AC52:AN52,""),IF($B52:$M52&lt;&gt;"",AO52:AZ52,"")),""),"")</f>
        <v>0.2152189672567853</v>
      </c>
      <c r="W52" s="61" cm="1">
        <f t="array" ref="W52">IFERROR(IF(COUNT(C52:G52)&gt;2,RSQ(IF($C52:$G52&lt;&gt;"",AD52:AH52,""),IF($C52:$G52&lt;&gt;"",AP52:AT52,"")),""),"")</f>
        <v>4.2153211569971567E-4</v>
      </c>
      <c r="X52" s="61" cm="1">
        <f t="array" ref="X52">IFERROR(IF(COUNT(H52:K52)&gt;2,RSQ(IF($H52:$K52&lt;&gt;"",AI52:AL52,""),IF($H52:$K52&lt;&gt;"",AU52:AX52,"")),""),"")</f>
        <v>0.71835187597072547</v>
      </c>
      <c r="Y52" s="61" cm="1">
        <f t="array" ref="Y52">IFERROR(IF($S52&gt;2,RSQ(IF($O52:$R52&lt;&gt;"",BY52:CB52,""),IF($O52:$R52&lt;&gt;"",CC52:CF52,"")),""),"")</f>
        <v>0.23622076230987962</v>
      </c>
      <c r="Z52" s="51" cm="1">
        <f t="array" ref="Z52">IFERROR(IF($S52&gt;2,RSQ(IF($O52:$R52&lt;&gt;"",CG52:CJ52,""),IF($O52:$R52&lt;&gt;"",CK52:CN52,"")),""),"")</f>
        <v>0.21151656920239809</v>
      </c>
      <c r="AA52" s="51" cm="1">
        <f t="array" ref="AA52">IFERROR(IF($S52&gt;2,RSQ(IF($O52:$R52&lt;&gt;"",CO52:CR52,""),IF($O52:$R52&lt;&gt;"",CS52:CV52,"")),""),"")</f>
        <v>0.23622076230987962</v>
      </c>
      <c r="AB52" s="186" cm="1">
        <f t="array" ref="AB52">IFERROR(IF($S52&gt;2,RSQ(IF($O52:$R52&lt;&gt;"",CW52:CZ52,""),IF($O52:$R52&lt;&gt;"",DA52:DD52,"")),""),"")</f>
        <v>0.21151656920239822</v>
      </c>
      <c r="AC52" s="44">
        <f>_xlfn.IFNA(VLOOKUP($A52,'B-LogEmaxOverpEC50'!$A:$BQ,MATCH(AC$1,'B-LogEmaxOverpEC50'!$A$1:$BQ$1,0),FALSE),"")</f>
        <v>5.6100172780564481</v>
      </c>
      <c r="AD52" s="46">
        <f>_xlfn.IFNA(VLOOKUP($A52,'B-LogEmaxOverpEC50'!$A:$BQ,MATCH(AD$1,'B-LogEmaxOverpEC50'!$A$1:$BQ$1,0),FALSE),"")</f>
        <v>6.407</v>
      </c>
      <c r="AE52" s="46">
        <f>_xlfn.IFNA(VLOOKUP($A52,'B-LogEmaxOverpEC50'!$A:$BQ,MATCH(AE$1,'B-LogEmaxOverpEC50'!$A$1:$BQ$1,0),FALSE),"")</f>
        <v>6.2635180492792415</v>
      </c>
      <c r="AF52" s="46">
        <f>_xlfn.IFNA(VLOOKUP($A52,'B-LogEmaxOverpEC50'!$A:$BQ,MATCH(AF$1,'B-LogEmaxOverpEC50'!$A$1:$BQ$1,0),FALSE),"")</f>
        <v>6.3550627647296594</v>
      </c>
      <c r="AG52" s="46">
        <f>_xlfn.IFNA(VLOOKUP($A52,'B-LogEmaxOverpEC50'!$A:$BQ,MATCH(AG$1,'B-LogEmaxOverpEC50'!$A$1:$BQ$1,0),FALSE),"")</f>
        <v>6.3654655932690281</v>
      </c>
      <c r="AH52" s="46">
        <f>_xlfn.IFNA(VLOOKUP($A52,'B-LogEmaxOverpEC50'!$A:$BQ,MATCH(AH$1,'B-LogEmaxOverpEC50'!$A$1:$BQ$1,0),FALSE),"")</f>
        <v>7.1930000000000005</v>
      </c>
      <c r="AI52" s="45">
        <f>_xlfn.IFNA(VLOOKUP($A52,'B-LogEmaxOverpEC50'!$A:$BQ,MATCH(AI$1,'B-LogEmaxOverpEC50'!$A$1:$BQ$1,0),FALSE),"")</f>
        <v>7.7062037944847201</v>
      </c>
      <c r="AJ52" s="45">
        <f>_xlfn.IFNA(VLOOKUP($A52,'B-LogEmaxOverpEC50'!$A:$BQ,MATCH(AJ$1,'B-LogEmaxOverpEC50'!$A$1:$BQ$1,0),FALSE),"")</f>
        <v>7.8385652500215341</v>
      </c>
      <c r="AK52" s="45">
        <f>_xlfn.IFNA(VLOOKUP($A52,'B-LogEmaxOverpEC50'!$A:$BQ,MATCH(AK$1,'B-LogEmaxOverpEC50'!$A$1:$BQ$1,0),FALSE),"")</f>
        <v>7.8198944751339639</v>
      </c>
      <c r="AL52" s="46">
        <f>_xlfn.IFNA(VLOOKUP($A52,'B-LogEmaxOverpEC50'!$A:$BQ,MATCH(AL$1,'B-LogEmaxOverpEC50'!$A$1:$BQ$1,0),FALSE),"")</f>
        <v>8.1430972729294044</v>
      </c>
      <c r="AM52" s="45">
        <f>_xlfn.IFNA(VLOOKUP($A52,'B-LogEmaxOverpEC50'!$A:$BQ,MATCH(AM$1,'B-LogEmaxOverpEC50'!$A$1:$BQ$1,0),FALSE),"")</f>
        <v>6.5554986898062459</v>
      </c>
      <c r="AN52" s="45">
        <f>_xlfn.IFNA(VLOOKUP($A52,'B-LogEmaxOverpEC50'!$A:$BQ,MATCH(AN$1,'B-LogEmaxOverpEC50'!$A$1:$BQ$1,0),FALSE),"")</f>
        <v>5.452362969491916</v>
      </c>
      <c r="AO52" s="47">
        <f>_xlfn.IFNA(VLOOKUP($A52,'I-LogEmaxOverpEC50'!$A:$BQ,MATCH(AO$1,'I-LogEmaxOverpEC50'!$A$1:$BQ$1,0),FALSE),"")</f>
        <v>7.0846294533569152</v>
      </c>
      <c r="AP52" s="47">
        <f>_xlfn.IFNA(VLOOKUP($A52,'I-LogEmaxOverpEC50'!$A:$BQ,MATCH(AP$1,'I-LogEmaxOverpEC50'!$A$1:$BQ$1,0),FALSE),"")</f>
        <v>7.6489479168216636</v>
      </c>
      <c r="AQ52" s="47">
        <f>_xlfn.IFNA(VLOOKUP($A52,'I-LogEmaxOverpEC50'!$A:$BQ,MATCH(AQ$1,'I-LogEmaxOverpEC50'!$A$1:$BQ$1,0),FALSE),"")</f>
        <v>7.6489479168216636</v>
      </c>
      <c r="AR52" s="47">
        <f>_xlfn.IFNA(VLOOKUP($A52,'I-LogEmaxOverpEC50'!$A:$BQ,MATCH(AR$1,'I-LogEmaxOverpEC50'!$A$1:$BQ$1,0),FALSE),"")</f>
        <v>7.1274145630827608</v>
      </c>
      <c r="AS52" s="47">
        <f>_xlfn.IFNA(VLOOKUP($A52,'I-LogEmaxOverpEC50'!$A:$BQ,MATCH(AS$1,'I-LogEmaxOverpEC50'!$A$1:$BQ$1,0),FALSE),"")</f>
        <v>7.1274145630827608</v>
      </c>
      <c r="AT52" s="47">
        <f>_xlfn.IFNA(VLOOKUP($A52,'I-LogEmaxOverpEC50'!$A:$BQ,MATCH(AT$1,'I-LogEmaxOverpEC50'!$A$1:$BQ$1,0),FALSE),"")</f>
        <v>7.4195707312654564</v>
      </c>
      <c r="AU52" s="47">
        <f>_xlfn.IFNA(VLOOKUP($A52,'I-LogEmaxOverpEC50'!$A:$BQ,MATCH(AU$1,'I-LogEmaxOverpEC50'!$A$1:$BQ$1,0),FALSE),"")</f>
        <v>7.5083463457489694</v>
      </c>
      <c r="AV52" s="47">
        <f>_xlfn.IFNA(VLOOKUP($A52,'I-LogEmaxOverpEC50'!$A:$BQ,MATCH(AV$1,'I-LogEmaxOverpEC50'!$A$1:$BQ$1,0),FALSE),"")</f>
        <v>7.5083463457489694</v>
      </c>
      <c r="AW52" s="47">
        <f>_xlfn.IFNA(VLOOKUP($A52,'I-LogEmaxOverpEC50'!$A:$BQ,MATCH(AW$1,'I-LogEmaxOverpEC50'!$A$1:$BQ$1,0),FALSE),"")</f>
        <v>7.2661384402626368</v>
      </c>
      <c r="AX52" s="47">
        <f>_xlfn.IFNA(VLOOKUP($A52,'I-LogEmaxOverpEC50'!$A:$BQ,MATCH(AX$1,'I-LogEmaxOverpEC50'!$A$1:$BQ$1,0),FALSE),"")</f>
        <v>7.1001897072757503</v>
      </c>
      <c r="AY52" s="47">
        <f>_xlfn.IFNA(VLOOKUP($A52,'I-LogEmaxOverpEC50'!$A:$BQ,MATCH(AY$1,'I-LogEmaxOverpEC50'!$A$1:$BQ$1,0),FALSE),"")</f>
        <v>6.2384071921878874</v>
      </c>
      <c r="AZ52" s="47">
        <f>_xlfn.IFNA(VLOOKUP($A52,'I-LogEmaxOverpEC50'!$A:$BQ,MATCH(AZ$1,'I-LogEmaxOverpEC50'!$A$1:$BQ$1,0),FALSE),"")</f>
        <v>5.5929657152889867</v>
      </c>
      <c r="BA52" s="44">
        <f>_xlfn.IFNA(VLOOKUP($A52,'B-LogEmaxOverpEC50'!$A:$BQ,MATCH(BA$1,'B-LogEmaxOverpEC50'!$A$1:$BQ$1,0),FALSE),"")</f>
        <v>5.8591555607376139E-2</v>
      </c>
      <c r="BB52" s="41">
        <f>_xlfn.IFNA(VLOOKUP($A52,'B-LogEmaxOverpEC50'!$A:$BQ,MATCH(BB$1,'B-LogEmaxOverpEC50'!$A$1:$BQ$1,0),FALSE),"")</f>
        <v>0.35478680644480892</v>
      </c>
      <c r="BC52" s="41">
        <f>_xlfn.IFNA(VLOOKUP($A52,'B-LogEmaxOverpEC50'!$A:$BQ,MATCH(BC$1,'B-LogEmaxOverpEC50'!$A$1:$BQ$1,0),FALSE),"")</f>
        <v>0.30146234756477153</v>
      </c>
      <c r="BD52" s="41">
        <f>_xlfn.IFNA(VLOOKUP($A52,'B-LogEmaxOverpEC50'!$A:$BQ,MATCH(BD$1,'B-LogEmaxOverpEC50'!$A$1:$BQ$1,0),FALSE),"")</f>
        <v>0.33548455307702402</v>
      </c>
      <c r="BE52" s="41">
        <f>_xlfn.IFNA(VLOOKUP($A52,'B-LogEmaxOverpEC50'!$A:$BQ,MATCH(BE$1,'B-LogEmaxOverpEC50'!$A$1:$BQ$1,0),FALSE),"")</f>
        <v>0.33935072021440316</v>
      </c>
      <c r="BF52" s="41">
        <f>_xlfn.IFNA(VLOOKUP($A52,'B-LogEmaxOverpEC50'!$A:$BQ,MATCH(BF$1,'B-LogEmaxOverpEC50'!$A$1:$BQ$1,0),FALSE),"")</f>
        <v>0.64690037521890287</v>
      </c>
      <c r="BG52" s="41">
        <f>_xlfn.IFNA(VLOOKUP($A52,'B-LogEmaxOverpEC50'!$A:$BQ,MATCH(BG$1,'B-LogEmaxOverpEC50'!$A$1:$BQ$1,0),FALSE),"")</f>
        <v>0.83763039037836595</v>
      </c>
      <c r="BH52" s="41">
        <f>_xlfn.IFNA(VLOOKUP($A52,'B-LogEmaxOverpEC50'!$A:$BQ,MATCH(BH$1,'B-LogEmaxOverpEC50'!$A$1:$BQ$1,0),FALSE),"")</f>
        <v>0.88682196435418315</v>
      </c>
      <c r="BI52" s="41">
        <f>_xlfn.IFNA(VLOOKUP($A52,'B-LogEmaxOverpEC50'!$A:$BQ,MATCH(BI$1,'B-LogEmaxOverpEC50'!$A$1:$BQ$1,0),FALSE),"")</f>
        <v>0.8798830499977125</v>
      </c>
      <c r="BJ52" s="41">
        <f>_xlfn.IFNA(VLOOKUP($A52,'B-LogEmaxOverpEC50'!$A:$BQ,MATCH(BJ$1,'B-LogEmaxOverpEC50'!$A$1:$BQ$1,0),FALSE),"")</f>
        <v>1</v>
      </c>
      <c r="BK52" s="41">
        <f>_xlfn.IFNA(VLOOKUP($A52,'B-LogEmaxOverpEC50'!$A:$BQ,MATCH(BK$1,'B-LogEmaxOverpEC50'!$A$1:$BQ$1,0),FALSE),"")</f>
        <v>0.40997571514401965</v>
      </c>
      <c r="BL52" s="41">
        <f>_xlfn.IFNA(VLOOKUP($A52,'B-LogEmaxOverpEC50'!$A:$BQ,MATCH(BL$1,'B-LogEmaxOverpEC50'!$A$1:$BQ$1,0),FALSE),"")</f>
        <v>0</v>
      </c>
      <c r="BM52" s="47">
        <f>_xlfn.IFNA(VLOOKUP($A52,'I-LogEmaxOverpEC50'!$A:$BQ,MATCH(BM$1,'I-LogEmaxOverpEC50'!$A$1:$BQ$1,0),FALSE),"")</f>
        <v>0.72552366307253779</v>
      </c>
      <c r="BN52" s="47">
        <f>_xlfn.IFNA(VLOOKUP($A52,'I-LogEmaxOverpEC50'!$A:$BQ,MATCH(BN$1,'I-LogEmaxOverpEC50'!$A$1:$BQ$1,0),FALSE),"")</f>
        <v>1</v>
      </c>
      <c r="BO52" s="47">
        <f>_xlfn.IFNA(VLOOKUP($A52,'I-LogEmaxOverpEC50'!$A:$BQ,MATCH(BO$1,'I-LogEmaxOverpEC50'!$A$1:$BQ$1,0),FALSE),"")</f>
        <v>1</v>
      </c>
      <c r="BP52" s="47">
        <f>_xlfn.IFNA(VLOOKUP($A52,'I-LogEmaxOverpEC50'!$A:$BQ,MATCH(BP$1,'I-LogEmaxOverpEC50'!$A$1:$BQ$1,0),FALSE),"")</f>
        <v>0.74633372149325306</v>
      </c>
      <c r="BQ52" s="47">
        <f>_xlfn.IFNA(VLOOKUP($A52,'I-LogEmaxOverpEC50'!$A:$BQ,MATCH(BQ$1,'I-LogEmaxOverpEC50'!$A$1:$BQ$1,0),FALSE),"")</f>
        <v>0.74633372149325306</v>
      </c>
      <c r="BR52" s="47">
        <f>_xlfn.IFNA(VLOOKUP($A52,'I-LogEmaxOverpEC50'!$A:$BQ,MATCH(BR$1,'I-LogEmaxOverpEC50'!$A$1:$BQ$1,0),FALSE),"")</f>
        <v>0.88843425522593877</v>
      </c>
      <c r="BS52" s="47">
        <f>_xlfn.IFNA(VLOOKUP($A52,'I-LogEmaxOverpEC50'!$A:$BQ,MATCH(BS$1,'I-LogEmaxOverpEC50'!$A$1:$BQ$1,0),FALSE),"")</f>
        <v>0.9316134298400639</v>
      </c>
      <c r="BT52" s="47">
        <f>_xlfn.IFNA(VLOOKUP($A52,'I-LogEmaxOverpEC50'!$A:$BQ,MATCH(BT$1,'I-LogEmaxOverpEC50'!$A$1:$BQ$1,0),FALSE),"")</f>
        <v>0.9316134298400639</v>
      </c>
      <c r="BU52" s="47">
        <f>_xlfn.IFNA(VLOOKUP($A52,'I-LogEmaxOverpEC50'!$A:$BQ,MATCH(BU$1,'I-LogEmaxOverpEC50'!$A$1:$BQ$1,0),FALSE),"")</f>
        <v>0.81380700850734355</v>
      </c>
      <c r="BV52" s="47">
        <f>_xlfn.IFNA(VLOOKUP($A52,'I-LogEmaxOverpEC50'!$A:$BQ,MATCH(BV$1,'I-LogEmaxOverpEC50'!$A$1:$BQ$1,0),FALSE),"")</f>
        <v>0.73309194547655643</v>
      </c>
      <c r="BW52" s="47">
        <f>_xlfn.IFNA(VLOOKUP($A52,'I-LogEmaxOverpEC50'!$A:$BQ,MATCH(BW$1,'I-LogEmaxOverpEC50'!$A$1:$BQ$1,0),FALSE),"")</f>
        <v>0.31393339709737872</v>
      </c>
      <c r="BX52" s="47">
        <f>_xlfn.IFNA(VLOOKUP($A52,'I-LogEmaxOverpEC50'!$A:$BQ,MATCH(BX$1,'I-LogEmaxOverpEC50'!$A$1:$BQ$1,0),FALSE),"")</f>
        <v>0</v>
      </c>
      <c r="BY52" s="105">
        <f>_xlfn.IFNA(VLOOKUP($A52,'B-LogEmaxOverpEC50'!$A:$HP,MATCH(BY$1,'B-LogEmaxOverpEC50'!$A$1:$HP$1,0),FALSE),"")</f>
        <v>5.6100172780564481</v>
      </c>
      <c r="BZ52" s="47">
        <f>_xlfn.IFNA(VLOOKUP($A52,'B-LogEmaxOverpEC50'!$A:$HP,MATCH(BZ$1,'B-LogEmaxOverpEC50'!$A$1:$HP$1,0),FALSE),"")</f>
        <v>7.1930000000000005</v>
      </c>
      <c r="CA52" s="47">
        <f>_xlfn.IFNA(VLOOKUP($A52,'B-LogEmaxOverpEC50'!$A:$HP,MATCH(CA$1,'B-LogEmaxOverpEC50'!$A$1:$HP$1,0),FALSE),"")</f>
        <v>8.1430972729294044</v>
      </c>
      <c r="CB52" s="47">
        <f>_xlfn.IFNA(VLOOKUP($A52,'B-LogEmaxOverpEC50'!$A:$HP,MATCH(CB$1,'B-LogEmaxOverpEC50'!$A$1:$HP$1,0),FALSE),"")</f>
        <v>6.5554986898062459</v>
      </c>
      <c r="CC52" s="47">
        <f>_xlfn.IFNA(VLOOKUP($A52,'I-LogEmaxOverpEC50'!$A:$HP,MATCH(CC$1,'I-LogEmaxOverpEC50'!$A$1:$HP$1,0),FALSE),"")</f>
        <v>7.0846294533569152</v>
      </c>
      <c r="CD52" s="47">
        <f>_xlfn.IFNA(VLOOKUP($A52,'I-LogEmaxOverpEC50'!$A:$HP,MATCH(CD$1,'I-LogEmaxOverpEC50'!$A$1:$HP$1,0),FALSE),"")</f>
        <v>7.6489479168216636</v>
      </c>
      <c r="CE52" s="47">
        <f>_xlfn.IFNA(VLOOKUP($A52,'I-LogEmaxOverpEC50'!$A:$HP,MATCH(CE$1,'I-LogEmaxOverpEC50'!$A$1:$HP$1,0),FALSE),"")</f>
        <v>7.5083463457489694</v>
      </c>
      <c r="CF52" s="47">
        <f>_xlfn.IFNA(VLOOKUP($A52,'I-LogEmaxOverpEC50'!$A:$HP,MATCH(CF$1,'I-LogEmaxOverpEC50'!$A$1:$HP$1,0),FALSE),"")</f>
        <v>6.2384071921878874</v>
      </c>
      <c r="CG52" s="105">
        <f>_xlfn.IFNA(VLOOKUP($A52,'B-LogEmaxOverpEC50'!$A:$HP,MATCH(CG$1,'B-LogEmaxOverpEC50'!$A$1:$HP$1,0),FALSE),"")</f>
        <v>5.6100172780564481</v>
      </c>
      <c r="CH52" s="47">
        <f>_xlfn.IFNA(VLOOKUP($A52,'B-LogEmaxOverpEC50'!$A:$HP,MATCH(CH$1,'B-LogEmaxOverpEC50'!$A$1:$HP$1,0),FALSE),"")</f>
        <v>6.5168092814555862</v>
      </c>
      <c r="CI52" s="47">
        <f>_xlfn.IFNA(VLOOKUP($A52,'B-LogEmaxOverpEC50'!$A:$HP,MATCH(CI$1,'B-LogEmaxOverpEC50'!$A$1:$HP$1,0),FALSE),"")</f>
        <v>7.876940198142405</v>
      </c>
      <c r="CJ52" s="47">
        <f>_xlfn.IFNA(VLOOKUP($A52,'B-LogEmaxOverpEC50'!$A:$HP,MATCH(CJ$1,'B-LogEmaxOverpEC50'!$A$1:$HP$1,0),FALSE),"")</f>
        <v>6.0039308296490805</v>
      </c>
      <c r="CK52" s="47">
        <f>_xlfn.IFNA(VLOOKUP($A52,'I-LogEmaxOverpEC50'!$A:$HP,MATCH(CK$1,'I-LogEmaxOverpEC50'!$A$1:$HP$1,0),FALSE),"")</f>
        <v>7.0846294533569152</v>
      </c>
      <c r="CL52" s="47">
        <f>_xlfn.IFNA(VLOOKUP($A52,'I-LogEmaxOverpEC50'!$A:$HP,MATCH(CL$1,'I-LogEmaxOverpEC50'!$A$1:$HP$1,0),FALSE),"")</f>
        <v>7.3944591382148612</v>
      </c>
      <c r="CM52" s="47">
        <f>_xlfn.IFNA(VLOOKUP($A52,'I-LogEmaxOverpEC50'!$A:$HP,MATCH(CM$1,'I-LogEmaxOverpEC50'!$A$1:$HP$1,0),FALSE),"")</f>
        <v>7.3457552097590808</v>
      </c>
      <c r="CN52" s="47">
        <f>_xlfn.IFNA(VLOOKUP($A52,'I-LogEmaxOverpEC50'!$A:$HP,MATCH(CN$1,'I-LogEmaxOverpEC50'!$A$1:$HP$1,0),FALSE),"")</f>
        <v>5.915686453738437</v>
      </c>
      <c r="CO52" s="105">
        <f>_xlfn.IFNA(VLOOKUP($A52,'B-LogEmaxOverpEC50'!$A:$HP,MATCH(CO$1,'B-LogEmaxOverpEC50'!$A$1:$HP$1,0),FALSE),"")</f>
        <v>5.8591555607376139E-2</v>
      </c>
      <c r="CP52" s="47">
        <f>_xlfn.IFNA(VLOOKUP($A52,'B-LogEmaxOverpEC50'!$A:$HP,MATCH(CP$1,'B-LogEmaxOverpEC50'!$A$1:$HP$1,0),FALSE),"")</f>
        <v>0.64690037521890287</v>
      </c>
      <c r="CQ52" s="47">
        <f>_xlfn.IFNA(VLOOKUP($A52,'B-LogEmaxOverpEC50'!$A:$HP,MATCH(CQ$1,'B-LogEmaxOverpEC50'!$A$1:$HP$1,0),FALSE),"")</f>
        <v>1</v>
      </c>
      <c r="CR52" s="47">
        <f>_xlfn.IFNA(VLOOKUP($A52,'B-LogEmaxOverpEC50'!$A:$HP,MATCH(CR$1,'B-LogEmaxOverpEC50'!$A$1:$HP$1,0),FALSE),"")</f>
        <v>0.40997571514401965</v>
      </c>
      <c r="CS52" s="47">
        <f>_xlfn.IFNA(VLOOKUP($A52,'I-LogEmaxOverpEC50'!$A:$HP,MATCH(CS$1,'I-LogEmaxOverpEC50'!$A$1:$HP$1,0),FALSE),"")</f>
        <v>0.72552366307253779</v>
      </c>
      <c r="CT52" s="47">
        <f>_xlfn.IFNA(VLOOKUP($A52,'I-LogEmaxOverpEC50'!$A:$HP,MATCH(CT$1,'I-LogEmaxOverpEC50'!$A$1:$HP$1,0),FALSE),"")</f>
        <v>1</v>
      </c>
      <c r="CU52" s="47">
        <f>_xlfn.IFNA(VLOOKUP($A52,'I-LogEmaxOverpEC50'!$A:$HP,MATCH(CU$1,'I-LogEmaxOverpEC50'!$A$1:$HP$1,0),FALSE),"")</f>
        <v>0.9316134298400639</v>
      </c>
      <c r="CV52" s="47">
        <f>_xlfn.IFNA(VLOOKUP($A52,'I-LogEmaxOverpEC50'!$A:$HP,MATCH(CV$1,'I-LogEmaxOverpEC50'!$A$1:$HP$1,0),FALSE),"")</f>
        <v>0.31393339709737872</v>
      </c>
      <c r="CW52" s="105">
        <f>_xlfn.IFNA(VLOOKUP($A52,'B-LogEmaxOverpEC50'!$A:$HP,MATCH(CW$1,'B-LogEmaxOverpEC50'!$A$1:$HP$1,0),FALSE),"")</f>
        <v>5.8591555607376139E-2</v>
      </c>
      <c r="CX52" s="47">
        <f>_xlfn.IFNA(VLOOKUP($A52,'B-LogEmaxOverpEC50'!$A:$HP,MATCH(CX$1,'B-LogEmaxOverpEC50'!$A$1:$HP$1,0),FALSE),"")</f>
        <v>0.39559696050398208</v>
      </c>
      <c r="CY52" s="47">
        <f>_xlfn.IFNA(VLOOKUP($A52,'B-LogEmaxOverpEC50'!$A:$HP,MATCH(CY$1,'B-LogEmaxOverpEC50'!$A$1:$HP$1,0),FALSE),"")</f>
        <v>0.9010838511825654</v>
      </c>
      <c r="CZ52" s="47">
        <f>_xlfn.IFNA(VLOOKUP($A52,'B-LogEmaxOverpEC50'!$A:$HP,MATCH(CZ$1,'B-LogEmaxOverpEC50'!$A$1:$HP$1,0),FALSE),"")</f>
        <v>0.20498785757200982</v>
      </c>
      <c r="DA52" s="47">
        <f>_xlfn.IFNA(VLOOKUP($A52,'I-LogEmaxOverpEC50'!$A:$HP,MATCH(DA$1,'I-LogEmaxOverpEC50'!$A$1:$HP$1,0),FALSE),"")</f>
        <v>0.72552366307253779</v>
      </c>
      <c r="DB52" s="47">
        <f>_xlfn.IFNA(VLOOKUP($A52,'I-LogEmaxOverpEC50'!$A:$HP,MATCH(DB$1,'I-LogEmaxOverpEC50'!$A$1:$HP$1,0),FALSE),"")</f>
        <v>0.87622033964248902</v>
      </c>
      <c r="DC52" s="47">
        <f>_xlfn.IFNA(VLOOKUP($A52,'I-LogEmaxOverpEC50'!$A:$HP,MATCH(DC$1,'I-LogEmaxOverpEC50'!$A$1:$HP$1,0),FALSE),"")</f>
        <v>0.852531453416007</v>
      </c>
      <c r="DD52" s="47">
        <f>_xlfn.IFNA(VLOOKUP($A52,'I-LogEmaxOverpEC50'!$A:$HP,MATCH(DD$1,'I-LogEmaxOverpEC50'!$A$1:$HP$1,0),FALSE),"")</f>
        <v>0.15696669854868936</v>
      </c>
      <c r="DE52" s="37"/>
      <c r="DF52" s="37"/>
      <c r="DG52" s="37"/>
      <c r="DH52" s="37"/>
      <c r="DI52" s="37"/>
      <c r="DJ52" s="37"/>
      <c r="DK52" s="37"/>
      <c r="DL52" s="37"/>
      <c r="DM52" s="37"/>
    </row>
    <row r="53" spans="1:117" s="79" customFormat="1" x14ac:dyDescent="0.2">
      <c r="A53" s="72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2"/>
      <c r="O53" s="42"/>
      <c r="P53" s="43"/>
      <c r="Q53" s="43"/>
      <c r="R53" s="43"/>
      <c r="S53" s="36"/>
      <c r="U53" s="171"/>
      <c r="Y53" s="135"/>
      <c r="Z53" s="128"/>
      <c r="AA53" s="128"/>
      <c r="AB53" s="187"/>
      <c r="AC53" s="136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72"/>
      <c r="BA53" s="77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122"/>
      <c r="BZ53" s="76"/>
      <c r="CA53" s="76"/>
      <c r="CB53" s="76"/>
      <c r="CC53" s="72"/>
      <c r="CD53" s="76"/>
      <c r="CE53" s="76"/>
      <c r="CF53" s="76"/>
      <c r="CG53" s="122"/>
      <c r="CH53" s="76"/>
      <c r="CI53" s="76"/>
      <c r="CJ53" s="76"/>
      <c r="CK53" s="72"/>
      <c r="CL53" s="76"/>
      <c r="CM53" s="76"/>
      <c r="CN53" s="76"/>
      <c r="CO53" s="106"/>
      <c r="CP53" s="72"/>
      <c r="CQ53" s="72"/>
      <c r="CR53" s="72"/>
      <c r="CS53" s="72"/>
      <c r="CT53" s="72"/>
      <c r="CU53" s="72"/>
      <c r="CV53" s="72"/>
      <c r="CW53" s="106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</row>
    <row r="54" spans="1:117" s="114" customFormat="1" x14ac:dyDescent="0.2">
      <c r="A54" s="115"/>
      <c r="B54" s="148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8"/>
      <c r="O54" s="148"/>
      <c r="P54" s="149"/>
      <c r="Q54" s="149"/>
      <c r="R54" s="149"/>
      <c r="S54" s="123"/>
      <c r="U54" s="172"/>
      <c r="Y54" s="116"/>
      <c r="Z54" s="117"/>
      <c r="AA54" s="117"/>
      <c r="AB54" s="189"/>
      <c r="AC54" s="124" cm="1">
        <f t="array" ref="AC54">RSQ(IF($B$2:$B$52=1,AC$2:AC$52),IF($B$2:$B$52=1,AO$2:AO$52))</f>
        <v>0.35533814572871431</v>
      </c>
      <c r="AD54" s="125" cm="1">
        <f t="array" ref="AD54">RSQ(IF($C$2:$C$52=1,AD$2:AD$52),IF($C$2:$C$52=1,AP$2:AP$52))</f>
        <v>0.26524738410939014</v>
      </c>
      <c r="AE54" s="125" cm="1">
        <f t="array" ref="AE54">RSQ(IF($D$2:$D$52=1,AE$2:AE$52),IF($D$2:$D$52=1,AQ$2:AQ$52))</f>
        <v>0.28119141089951633</v>
      </c>
      <c r="AF54" s="125" cm="1">
        <f t="array" ref="AF54">RSQ(IF($D$2:$D$52=1,AF$2:AF$52),IF($D$2:$D$52=1,AR$2:AR$52))</f>
        <v>0.33194423615707497</v>
      </c>
      <c r="AG54" s="125" cm="1">
        <f t="array" ref="AG54">RSQ(IF($F$2:$F$52=1,AG$2:AG$52),IF($F$2:$F$52=1,AS$2:AS$52))</f>
        <v>0.35396102268708846</v>
      </c>
      <c r="AH54" s="125" cm="1">
        <f t="array" ref="AH54">RSQ(IF($G$2:$G$52=1,AH$2:AH$52),IF($G$2:$G$52=1,AT$2:AT$52))</f>
        <v>0.29512884965900504</v>
      </c>
      <c r="AI54" s="125" cm="1">
        <f t="array" ref="AI54">RSQ(IF($H$2:$H$52=1,AI$2:AI$52),IF($H$2:$H$52=1,AU$2:AU$52))</f>
        <v>0.73346638389771834</v>
      </c>
      <c r="AJ54" s="125" cm="1">
        <f t="array" ref="AJ54">RSQ(IF($I$2:$I$52=1,AJ$2:AJ$52),IF($I$2:$I$52=1,AV$2:AV$52))</f>
        <v>0.69258926333066839</v>
      </c>
      <c r="AK54" s="125" cm="1">
        <f t="array" ref="AK54">RSQ(IF($J$2:$J$52=1,AK$2:AK$52),IF($J$2:$J$52=1,AW$2:AW$52))</f>
        <v>0.64358972671641768</v>
      </c>
      <c r="AL54" s="125" cm="1">
        <f t="array" ref="AL54">RSQ(IF($K$2:$K$52=1,AL$2:AL$52),IF($K$2:$K$52=1,AX$2:AX$52))</f>
        <v>0.12559226441227592</v>
      </c>
      <c r="AM54" s="125" cm="1">
        <f t="array" ref="AM54">RSQ(IF($L$2:$L$52=1,AM$2:AM$52),IF($L$2:$L$52=1,AY$2:AY$52))</f>
        <v>0.76578190597812013</v>
      </c>
      <c r="AN54" s="125" cm="1">
        <f t="array" ref="AN54">RSQ(IF($M$2:$M$52=1,AN$2:AN$52),IF($M$2:$M$52=1,AZ$2:AZ$52))</f>
        <v>0.73183007161956637</v>
      </c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9" cm="1">
        <f t="array" ref="BA54">RSQ(IF($B$2:$B$52=1,BA$2:BA$52),IF($B$2:$B$52=1,BM$2:BM$52))</f>
        <v>0.28012808640994424</v>
      </c>
      <c r="BB54" s="119" cm="1">
        <f t="array" ref="BB54">RSQ(IF($C$2:$C$52=1,BB$2:BB$52),IF($C$2:$C$52=1,BN$2:BN$52))</f>
        <v>0.14904796540624199</v>
      </c>
      <c r="BC54" s="71" cm="1">
        <f t="array" ref="BC54">RSQ(IF($D$2:$D$52=1,BC$2:BC$52),IF($D$2:$D$52=1,BO$2:BO$52))</f>
        <v>0.19174168392379395</v>
      </c>
      <c r="BD54" s="71" cm="1">
        <f t="array" ref="BD54">RSQ(IF($D$2:$D$52=1,BD$2:BD$52),IF($D$2:$D$52=1,BP$2:BP$52))</f>
        <v>0.12597737192902314</v>
      </c>
      <c r="BE54" s="71" cm="1">
        <f t="array" ref="BE54">RSQ(IF($F$2:$F$52=1,BE$2:BE$52),IF($F$2:$F$52=1,BQ$2:BQ$52))</f>
        <v>0.1098238303251045</v>
      </c>
      <c r="BF54" s="71" cm="1">
        <f t="array" ref="BF54">RSQ(IF($G$2:$G$52=1,BF$2:BF$52),IF($G$2:$G$52=1,BR$2:BR$52))</f>
        <v>0.23211769398071749</v>
      </c>
      <c r="BG54" s="119" cm="1">
        <f t="array" ref="BG54">RSQ(IF($H$2:$H$52=1,BG$2:BG$52),IF($H$2:$H$52=1,BS$2:BS$52))</f>
        <v>0.53433012489462406</v>
      </c>
      <c r="BH54" s="71" cm="1">
        <f t="array" ref="BH54">RSQ(IF($I$2:$I$52=1,BH$2:BH$52),IF($I$2:$I$52=1,BT$2:BT$52))</f>
        <v>0.52268956576208625</v>
      </c>
      <c r="BI54" s="71" cm="1">
        <f t="array" ref="BI54">RSQ(IF($J$2:$J$52=1,BI$2:BI$52),IF($J$2:$J$52=1,BU$2:BU$52))</f>
        <v>0.12823441413178255</v>
      </c>
      <c r="BJ54" s="71" cm="1">
        <f t="array" ref="BJ54">RSQ(IF($K$2:$K$52=1,BJ$2:BJ$52),IF($K$2:$K$52=1,BV$2:BV$52))</f>
        <v>3.5858736550270277E-3</v>
      </c>
      <c r="BK54" s="119" cm="1">
        <f t="array" ref="BK54">RSQ(IF($L$2:$L$52=1,BK$2:BK$52),IF($L$2:$L$52=1,BW$2:BW$52))</f>
        <v>0.39643529173870284</v>
      </c>
      <c r="BL54" s="71" cm="1">
        <f t="array" ref="BL54">RSQ(IF($L$2:$L$52=1,BL$2:BL$52),IF($L$2:$L$52=1,BX$2:BX$52))</f>
        <v>0.13023335887058504</v>
      </c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146" cm="1">
        <f t="array" ref="BY54">RSQ(IF($O$2:$O$52=1,BY$2:BY$52),IF($O$2:$O$52=1,CC$2:CC$52))</f>
        <v>0.35533814572871431</v>
      </c>
      <c r="BZ54" s="117" cm="1">
        <f t="array" ref="BZ54">RSQ(IF($O$2:$O$52=1,BZ$2:BZ$52),IF($O$2:$O$52=1,CD$2:CD$52))</f>
        <v>0.72655463633952411</v>
      </c>
      <c r="CA54" s="117" cm="1">
        <f t="array" ref="CA54">RSQ(IF($O$2:$O$52=1,CA$2:CA$52),IF($O$2:$O$52=1,CE$2:CE$52))</f>
        <v>0.71790239579584636</v>
      </c>
      <c r="CB54" s="117" cm="1">
        <f t="array" ref="CB54">RSQ(IF($O$2:$O$52=1,CB$2:CB$52),IF($O$2:$O$52=1,CF$2:CF$52))</f>
        <v>0.97912624561400585</v>
      </c>
      <c r="CC54" s="115"/>
      <c r="CD54" s="115"/>
      <c r="CE54" s="115"/>
      <c r="CF54" s="115"/>
      <c r="CG54" s="146" cm="1">
        <f t="array" ref="CG54">RSQ(IF($O$2:$O$52=1,CG$2:CG$52),IF($O$2:$O$52=1,CK$2:CK$52))</f>
        <v>0.35533814572871431</v>
      </c>
      <c r="CH54" s="117" cm="1">
        <f t="array" ref="CH54">RSQ(IF($O$2:$O$52=1,CH$2:CH$52),IF($O$2:$O$52=1,CL$2:CL$52))</f>
        <v>0.71100873461566483</v>
      </c>
      <c r="CI54" s="117" cm="1">
        <f t="array" ref="CI54">RSQ(IF($O$2:$O$52=1,CI$2:CI$52),IF($O$2:$O$52=1,CM$2:CM$52))</f>
        <v>0.79528214525049024</v>
      </c>
      <c r="CJ54" s="117" cm="1">
        <f t="array" ref="CJ54">RSQ(IF($O$2:$O$52=1,CJ$2:CJ$52),IF($O$2:$O$52=1,CN$2:CN$52))</f>
        <v>0.97835233435019986</v>
      </c>
      <c r="CK54" s="115"/>
      <c r="CL54" s="115"/>
      <c r="CM54" s="115"/>
      <c r="CN54" s="115"/>
      <c r="CO54" s="146" cm="1">
        <f t="array" ref="CO54">RSQ(IF($O$2:$O$52=1,CO$2:CO$52),IF($O$2:$O$52=1,CS$2:CS$52))</f>
        <v>0.28012808640994424</v>
      </c>
      <c r="CP54" s="117" cm="1">
        <f t="array" ref="CP54">RSQ(IF($O$2:$O$52=1,CP$2:CP$52),IF($O$2:$O$52=1,CT$2:CT$52))</f>
        <v>0.36152077944873751</v>
      </c>
      <c r="CQ54" s="117" cm="1">
        <f t="array" ref="CQ54">RSQ(IF($O$2:$O$52=1,CQ$2:CQ$52),IF($O$2:$O$52=1,CU$2:CU$52))</f>
        <v>0.65406138882767084</v>
      </c>
      <c r="CR54" s="117" cm="1">
        <f t="array" ref="CR54">RSQ(IF($O$2:$O$52=1,CR$2:CR$52),IF($O$2:$O$52=1,CV$2:CV$52))</f>
        <v>0.55519943422761275</v>
      </c>
      <c r="CS54" s="115"/>
      <c r="CT54" s="115"/>
      <c r="CU54" s="115"/>
      <c r="CV54" s="115"/>
      <c r="CW54" s="146" cm="1">
        <f t="array" ref="CW54">RSQ(IF($O$2:$O$52=1,CW$2:CW$52),IF($O$2:$O$52=1,DA$2:DA$52))</f>
        <v>0.28012808640994424</v>
      </c>
      <c r="CX54" s="117" cm="1">
        <f t="array" ref="CX54">RSQ(IF($O$2:$O$52=1,CX$2:CX$52),IF($O$2:$O$52=1,DB$2:DB$52))</f>
        <v>0.30327984410854769</v>
      </c>
      <c r="CY54" s="117" cm="1">
        <f t="array" ref="CY54">RSQ(IF($O$2:$O$52=1,CY$2:CY$52),IF($O$2:$O$52=1,DC$2:DC$52))</f>
        <v>0.78225701472737352</v>
      </c>
      <c r="CZ54" s="117" cm="1">
        <f t="array" ref="CZ54">RSQ(IF($O$2:$O$52=1,CZ$2:CZ$52),IF($O$2:$O$52=1,DD$2:DD$52))</f>
        <v>0.53491636509228402</v>
      </c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</row>
    <row r="55" spans="1:117" s="114" customFormat="1" x14ac:dyDescent="0.2">
      <c r="A55" s="115"/>
      <c r="B55" s="148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8"/>
      <c r="O55" s="148"/>
      <c r="P55" s="149"/>
      <c r="Q55" s="149"/>
      <c r="R55" s="149"/>
      <c r="S55" s="117"/>
      <c r="T55" s="54"/>
      <c r="U55" s="169"/>
      <c r="V55" s="54"/>
      <c r="W55" s="54"/>
      <c r="X55" s="54"/>
      <c r="Y55" s="54"/>
      <c r="Z55" s="25"/>
      <c r="AA55" s="25"/>
      <c r="AB55" s="164"/>
      <c r="AC55" s="54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9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128" t="s">
        <v>397</v>
      </c>
      <c r="BY55" s="146"/>
      <c r="BZ55" s="117"/>
      <c r="CA55" s="117"/>
      <c r="CB55" s="117"/>
      <c r="CC55" s="115" t="s">
        <v>211</v>
      </c>
      <c r="CD55" s="115"/>
      <c r="CE55" s="115"/>
      <c r="CF55" s="115"/>
      <c r="CG55" s="146"/>
      <c r="CH55" s="117"/>
      <c r="CI55" s="117"/>
      <c r="CJ55" s="117"/>
      <c r="CK55" s="115"/>
      <c r="CL55" s="115"/>
      <c r="CM55" s="115"/>
      <c r="CN55" s="115"/>
      <c r="CO55" s="126"/>
      <c r="CP55" s="115"/>
      <c r="CQ55" s="115"/>
      <c r="CR55" s="115"/>
      <c r="CS55" s="115"/>
      <c r="CT55" s="115"/>
      <c r="CU55" s="115"/>
      <c r="CV55" s="115"/>
      <c r="CW55" s="126"/>
      <c r="CX55" s="115"/>
      <c r="CY55" s="115"/>
      <c r="CZ55" s="115"/>
      <c r="DA55" s="115"/>
      <c r="DB55" s="115"/>
      <c r="DC55" s="115"/>
      <c r="DD55" s="115"/>
      <c r="DE55" s="115"/>
      <c r="DF55" s="115"/>
      <c r="DG55" s="115"/>
      <c r="DH55" s="115"/>
      <c r="DI55" s="115"/>
      <c r="DJ55" s="115"/>
      <c r="DK55" s="115"/>
      <c r="DL55" s="115"/>
      <c r="DM55" s="115"/>
    </row>
    <row r="56" spans="1:117" s="54" customFormat="1" x14ac:dyDescent="0.2">
      <c r="A56" s="25"/>
      <c r="B56" s="131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1"/>
      <c r="O56" s="121"/>
      <c r="P56" s="118"/>
      <c r="Q56" s="118"/>
      <c r="R56" s="118"/>
      <c r="S56" s="74" t="s">
        <v>682</v>
      </c>
      <c r="U56" s="169"/>
      <c r="Z56" s="25"/>
      <c r="AA56" s="25"/>
      <c r="AB56" s="164"/>
      <c r="AC56" s="52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138" t="s">
        <v>683</v>
      </c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3" t="s">
        <v>211</v>
      </c>
      <c r="BN56" s="25"/>
      <c r="BO56" s="25"/>
      <c r="BP56" s="25"/>
      <c r="BQ56" s="25"/>
      <c r="BR56" s="25"/>
      <c r="BS56" s="25"/>
      <c r="BT56" s="25"/>
      <c r="BU56" s="25"/>
      <c r="BV56" s="25"/>
      <c r="BW56" s="128" t="s">
        <v>398</v>
      </c>
      <c r="BX56" s="128" t="s">
        <v>477</v>
      </c>
      <c r="BY56" s="122">
        <f>BY54</f>
        <v>0.35533814572871431</v>
      </c>
      <c r="BZ56" s="25">
        <f t="shared" ref="BZ56:CB56" si="2">BZ54</f>
        <v>0.72655463633952411</v>
      </c>
      <c r="CA56" s="25">
        <f t="shared" si="2"/>
        <v>0.71790239579584636</v>
      </c>
      <c r="CB56" s="25">
        <f t="shared" si="2"/>
        <v>0.97912624561400585</v>
      </c>
      <c r="CC56" s="25">
        <f>AVERAGE(BY56:CB56)</f>
        <v>0.6947303558695227</v>
      </c>
      <c r="CD56" s="158" t="s">
        <v>947</v>
      </c>
      <c r="CE56" s="25"/>
      <c r="CF56" s="25"/>
      <c r="CG56" s="122"/>
      <c r="CH56" s="25"/>
      <c r="CI56" s="25"/>
      <c r="CJ56" s="25"/>
      <c r="CK56" s="25"/>
      <c r="CL56" s="25"/>
      <c r="CM56" s="25"/>
      <c r="CN56" s="25"/>
      <c r="CO56" s="122"/>
      <c r="CP56" s="25"/>
      <c r="CQ56" s="25"/>
      <c r="CR56" s="25"/>
      <c r="CS56" s="25"/>
      <c r="CT56" s="25"/>
      <c r="CU56" s="25"/>
      <c r="CV56" s="25"/>
      <c r="CW56" s="122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</row>
    <row r="57" spans="1:117" s="54" customFormat="1" x14ac:dyDescent="0.2">
      <c r="A57" s="25"/>
      <c r="B57" s="127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O57" s="121"/>
      <c r="P57" s="118"/>
      <c r="Q57" s="118"/>
      <c r="R57" s="118"/>
      <c r="S57" s="25" t="s">
        <v>277</v>
      </c>
      <c r="T57" s="392">
        <f t="shared" ref="T57:AB57" si="3">AVERAGE(T2:T52)</f>
        <v>0.41469669589937441</v>
      </c>
      <c r="U57" s="169">
        <f t="shared" si="3"/>
        <v>0.4146966958993743</v>
      </c>
      <c r="V57" s="54">
        <f t="shared" si="3"/>
        <v>0.29546737386084188</v>
      </c>
      <c r="W57" s="54">
        <f t="shared" si="3"/>
        <v>0.4325031786182576</v>
      </c>
      <c r="X57" s="54">
        <f t="shared" si="3"/>
        <v>0.5926695416894886</v>
      </c>
      <c r="Y57" s="392">
        <f t="shared" ref="Y57:AA57" si="4">AVERAGE(Y2:Y52)</f>
        <v>0.64514613114998964</v>
      </c>
      <c r="Z57" s="25">
        <f t="shared" si="4"/>
        <v>0.5904738966307943</v>
      </c>
      <c r="AA57" s="25">
        <f t="shared" si="4"/>
        <v>0.64514613114998953</v>
      </c>
      <c r="AB57" s="164">
        <f t="shared" si="3"/>
        <v>0.59047389663079397</v>
      </c>
      <c r="AC57" s="165" t="s">
        <v>954</v>
      </c>
      <c r="AD57" s="153"/>
      <c r="AE57" s="129"/>
      <c r="AF57" s="129"/>
      <c r="AG57" s="53"/>
      <c r="AH57" s="53"/>
      <c r="AI57" s="53"/>
      <c r="AJ57" s="53"/>
      <c r="AK57" s="53"/>
      <c r="AL57" s="53"/>
      <c r="AM57" s="25"/>
      <c r="AN57" s="53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132" t="s">
        <v>503</v>
      </c>
      <c r="BA57" s="54">
        <f t="shared" ref="BA57:BL57" si="5">AC54</f>
        <v>0.35533814572871431</v>
      </c>
      <c r="BB57" s="25">
        <f t="shared" si="5"/>
        <v>0.26524738410939014</v>
      </c>
      <c r="BC57" s="25">
        <f t="shared" si="5"/>
        <v>0.28119141089951633</v>
      </c>
      <c r="BD57" s="25">
        <f t="shared" si="5"/>
        <v>0.33194423615707497</v>
      </c>
      <c r="BE57" s="25">
        <f t="shared" si="5"/>
        <v>0.35396102268708846</v>
      </c>
      <c r="BF57" s="25">
        <f t="shared" si="5"/>
        <v>0.29512884965900504</v>
      </c>
      <c r="BG57" s="25">
        <f t="shared" si="5"/>
        <v>0.73346638389771834</v>
      </c>
      <c r="BH57" s="25">
        <f t="shared" si="5"/>
        <v>0.69258926333066839</v>
      </c>
      <c r="BI57" s="25">
        <f t="shared" si="5"/>
        <v>0.64358972671641768</v>
      </c>
      <c r="BJ57" s="25">
        <f t="shared" si="5"/>
        <v>0.12559226441227592</v>
      </c>
      <c r="BK57" s="25">
        <f t="shared" si="5"/>
        <v>0.76578190597812013</v>
      </c>
      <c r="BL57" s="25">
        <f t="shared" si="5"/>
        <v>0.73183007161956637</v>
      </c>
      <c r="BM57" s="407">
        <f>AVERAGE(BA57:BL57)</f>
        <v>0.46463838876629632</v>
      </c>
      <c r="BN57" s="25" t="s">
        <v>278</v>
      </c>
      <c r="BO57" s="25"/>
      <c r="BP57" s="25"/>
      <c r="BQ57" s="25"/>
      <c r="BR57" s="25"/>
      <c r="BS57" s="25"/>
      <c r="BT57" s="25"/>
      <c r="BU57" s="25"/>
      <c r="BV57" s="25"/>
      <c r="BW57" s="25"/>
      <c r="BX57" s="128" t="s">
        <v>478</v>
      </c>
      <c r="BY57" s="122">
        <f>CG54</f>
        <v>0.35533814572871431</v>
      </c>
      <c r="BZ57" s="25">
        <f t="shared" ref="BZ57:CB57" si="6">CH54</f>
        <v>0.71100873461566483</v>
      </c>
      <c r="CA57" s="25">
        <f t="shared" si="6"/>
        <v>0.79528214525049024</v>
      </c>
      <c r="CB57" s="25">
        <f t="shared" si="6"/>
        <v>0.97835233435019986</v>
      </c>
      <c r="CC57" s="386">
        <f>AVERAGE(BY57:CB57)</f>
        <v>0.70999533998626729</v>
      </c>
      <c r="CD57" s="25"/>
      <c r="CE57" s="25"/>
      <c r="CF57" s="25"/>
      <c r="CG57" s="122"/>
      <c r="CH57" s="25"/>
      <c r="CI57" s="25"/>
      <c r="CJ57" s="25"/>
      <c r="CK57" s="117"/>
      <c r="CL57" s="25"/>
      <c r="CM57" s="25"/>
      <c r="CN57" s="25"/>
      <c r="CO57" s="122"/>
      <c r="CP57" s="25"/>
      <c r="CQ57" s="25"/>
      <c r="CR57" s="25"/>
      <c r="CS57" s="25"/>
      <c r="CT57" s="25"/>
      <c r="CU57" s="25"/>
      <c r="CV57" s="25"/>
      <c r="CW57" s="122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</row>
    <row r="58" spans="1:117" s="54" customFormat="1" x14ac:dyDescent="0.2">
      <c r="A58" s="25"/>
      <c r="B58" s="127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O58" s="121"/>
      <c r="P58" s="118"/>
      <c r="Q58" s="118"/>
      <c r="R58" s="118"/>
      <c r="S58" s="51" t="s">
        <v>684</v>
      </c>
      <c r="T58" s="54" cm="1">
        <f t="array" ref="T58">IFERROR(AVERAGE(IF($N$2:$N$52=3,T$2:T$52,"")),"")</f>
        <v>0.9964203850876785</v>
      </c>
      <c r="U58" s="169" cm="1">
        <f t="array" ref="U58">IFERROR(AVERAGE(IF($N$2:$N$52=3,U$2:U$52,"")),"")</f>
        <v>0.99642038508767872</v>
      </c>
      <c r="V58" s="54" t="str" cm="1">
        <f t="array" ref="V58">IFERROR(AVERAGE(IF($N$2:$N$52=3,V$2:V$52,"")),"")</f>
        <v/>
      </c>
      <c r="W58" s="54" t="str" cm="1">
        <f t="array" ref="W58">IFERROR(AVERAGE(IF($N$2:$N$52=3,W$2:W$52,"")),"")</f>
        <v/>
      </c>
      <c r="X58" s="54" cm="1">
        <f t="array" ref="X58">IFERROR(AVERAGE(IF($N$2:$N$52=3,X$2:X$52,"")),"")</f>
        <v>0.99319674615097731</v>
      </c>
      <c r="Y58" s="54" t="str" cm="1">
        <f t="array" ref="Y58">IFERROR(AVERAGE(IF($N$2:$N$52=3,Y$2:Y$52,"")),"")</f>
        <v/>
      </c>
      <c r="Z58" s="25" t="str" cm="1">
        <f t="array" ref="Z58">IFERROR(AVERAGE(IF($N$2:$N$52=3,Z$2:Z$52,"")),"")</f>
        <v/>
      </c>
      <c r="AA58" s="25" t="str" cm="1">
        <f t="array" ref="AA58">IFERROR(AVERAGE(IF($N$2:$N$52=3,AA$2:AA$52,"")),"")</f>
        <v/>
      </c>
      <c r="AB58" s="164" t="str" cm="1">
        <f t="array" ref="AB58">IFERROR(AVERAGE(IF($N$2:$N$52=3,AB$2:AB$52,"")),"")</f>
        <v/>
      </c>
      <c r="AD58" s="158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132" t="s">
        <v>504</v>
      </c>
      <c r="BA58" s="140">
        <f>BA54</f>
        <v>0.28012808640994424</v>
      </c>
      <c r="BB58" s="141">
        <f t="shared" ref="BB58:BL58" si="7">BB54</f>
        <v>0.14904796540624199</v>
      </c>
      <c r="BC58" s="141">
        <f t="shared" si="7"/>
        <v>0.19174168392379395</v>
      </c>
      <c r="BD58" s="141">
        <f t="shared" ref="BD58" si="8">BD54</f>
        <v>0.12597737192902314</v>
      </c>
      <c r="BE58" s="141">
        <f t="shared" si="7"/>
        <v>0.1098238303251045</v>
      </c>
      <c r="BF58" s="141">
        <f t="shared" si="7"/>
        <v>0.23211769398071749</v>
      </c>
      <c r="BG58" s="141">
        <f t="shared" si="7"/>
        <v>0.53433012489462406</v>
      </c>
      <c r="BH58" s="141">
        <f t="shared" si="7"/>
        <v>0.52268956576208625</v>
      </c>
      <c r="BI58" s="141">
        <f t="shared" si="7"/>
        <v>0.12823441413178255</v>
      </c>
      <c r="BJ58" s="141">
        <f t="shared" si="7"/>
        <v>3.5858736550270277E-3</v>
      </c>
      <c r="BK58" s="141">
        <f t="shared" si="7"/>
        <v>0.39643529173870284</v>
      </c>
      <c r="BL58" s="141">
        <f t="shared" si="7"/>
        <v>0.13023335887058504</v>
      </c>
      <c r="BM58" s="61">
        <f t="shared" ref="BM58:BM62" si="9">AVERAGE(BA58:BL58)</f>
        <v>0.23369543841896942</v>
      </c>
      <c r="BN58" s="158"/>
      <c r="BO58" s="25"/>
      <c r="BP58" s="25"/>
      <c r="BQ58" s="25"/>
      <c r="BR58" s="25"/>
      <c r="BS58" s="25"/>
      <c r="BT58" s="25"/>
      <c r="BU58" s="25"/>
      <c r="BV58" s="25"/>
      <c r="BW58" s="128" t="s">
        <v>399</v>
      </c>
      <c r="BX58" s="128" t="s">
        <v>477</v>
      </c>
      <c r="BY58" s="147">
        <f>CO54</f>
        <v>0.28012808640994424</v>
      </c>
      <c r="BZ58" s="51">
        <f t="shared" ref="BZ58:CB58" si="10">CP54</f>
        <v>0.36152077944873751</v>
      </c>
      <c r="CA58" s="51">
        <f t="shared" si="10"/>
        <v>0.65406138882767084</v>
      </c>
      <c r="CB58" s="51">
        <f t="shared" si="10"/>
        <v>0.55519943422761275</v>
      </c>
      <c r="CC58" s="25">
        <f t="shared" ref="CC58:CC59" si="11">AVERAGE(BY58:CB58)</f>
        <v>0.46272742222849134</v>
      </c>
      <c r="CD58" s="158"/>
      <c r="CE58" s="25"/>
      <c r="CF58" s="25"/>
      <c r="CG58" s="147"/>
      <c r="CH58" s="51"/>
      <c r="CI58" s="51"/>
      <c r="CJ58" s="51"/>
      <c r="CK58" s="117"/>
      <c r="CL58" s="25"/>
      <c r="CM58" s="25"/>
      <c r="CN58" s="25"/>
      <c r="CO58" s="122"/>
      <c r="CP58" s="25"/>
      <c r="CQ58" s="25"/>
      <c r="CR58" s="25"/>
      <c r="CS58" s="25"/>
      <c r="CT58" s="25"/>
      <c r="CU58" s="25"/>
      <c r="CV58" s="25"/>
      <c r="CW58" s="122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</row>
    <row r="59" spans="1:117" s="54" customFormat="1" x14ac:dyDescent="0.2">
      <c r="A59" s="25"/>
      <c r="B59" s="127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O59" s="121"/>
      <c r="P59" s="118"/>
      <c r="Q59" s="118"/>
      <c r="R59" s="118"/>
      <c r="S59" s="51" t="s">
        <v>685</v>
      </c>
      <c r="T59" s="54" cm="1">
        <f t="array" ref="T59">IFERROR(AVERAGE(IF($N$2:$N$52=4,T$2:T$52,"")),"")</f>
        <v>0.77212460384316406</v>
      </c>
      <c r="U59" s="169" cm="1">
        <f t="array" ref="U59">IFERROR(AVERAGE(IF($N$2:$N$52=4,U$2:U$52,"")),"")</f>
        <v>0.77212460384316428</v>
      </c>
      <c r="V59" s="54" cm="1">
        <f t="array" ref="V59">IFERROR(AVERAGE(IF($N$2:$N$52=4,V$2:V$52,"")),"")</f>
        <v>0.95095279478459871</v>
      </c>
      <c r="W59" s="54" cm="1">
        <f t="array" ref="W59">IFERROR(AVERAGE(IF($N$2:$N$52=4,W$2:W$52,"")),"")</f>
        <v>0.77094687714312982</v>
      </c>
      <c r="X59" s="54" t="str" cm="1">
        <f t="array" ref="X59">IFERROR(AVERAGE(IF($N$2:$N$52=4,X$2:X$52,"")),"")</f>
        <v/>
      </c>
      <c r="Y59" s="54" cm="1">
        <f t="array" ref="Y59">IFERROR(AVERAGE(IF($N$2:$N$52=4,Y$2:Y$52,"")),"")</f>
        <v>0.99999999999999956</v>
      </c>
      <c r="Z59" s="25" cm="1">
        <f t="array" ref="Z59">IFERROR(AVERAGE(IF($N$2:$N$52=4,Z$2:Z$52,"")),"")</f>
        <v>1</v>
      </c>
      <c r="AA59" s="25" cm="1">
        <f t="array" ref="AA59">IFERROR(AVERAGE(IF($N$2:$N$52=4,AA$2:AA$52,"")),"")</f>
        <v>1</v>
      </c>
      <c r="AB59" s="164" cm="1">
        <f t="array" ref="AB59">IFERROR(AVERAGE(IF($N$2:$N$52=4,AB$2:AB$52,"")),"")</f>
        <v>1</v>
      </c>
      <c r="AD59" s="158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128"/>
      <c r="BA59" s="6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61"/>
      <c r="BN59" s="156"/>
      <c r="BO59" s="25"/>
      <c r="BP59" s="25"/>
      <c r="BQ59" s="25"/>
      <c r="BR59" s="25"/>
      <c r="BS59" s="25"/>
      <c r="BT59" s="25"/>
      <c r="BU59" s="25"/>
      <c r="BV59" s="25"/>
      <c r="BW59" s="25"/>
      <c r="BX59" s="128" t="s">
        <v>478</v>
      </c>
      <c r="BY59" s="147">
        <f>CW54</f>
        <v>0.28012808640994424</v>
      </c>
      <c r="BZ59" s="51">
        <f t="shared" ref="BZ59:CB59" si="12">CX54</f>
        <v>0.30327984410854769</v>
      </c>
      <c r="CA59" s="51">
        <f t="shared" si="12"/>
        <v>0.78225701472737352</v>
      </c>
      <c r="CB59" s="51">
        <f t="shared" si="12"/>
        <v>0.53491636509228402</v>
      </c>
      <c r="CC59" s="25">
        <f t="shared" si="11"/>
        <v>0.47514532758453731</v>
      </c>
      <c r="CD59" s="25"/>
      <c r="CE59" s="25"/>
      <c r="CF59" s="25"/>
      <c r="CG59" s="147"/>
      <c r="CH59" s="51"/>
      <c r="CI59" s="51"/>
      <c r="CJ59" s="51"/>
      <c r="CK59" s="117"/>
      <c r="CL59" s="25"/>
      <c r="CM59" s="25"/>
      <c r="CN59" s="25"/>
      <c r="CO59" s="122"/>
      <c r="CP59" s="25"/>
      <c r="CQ59" s="25"/>
      <c r="CR59" s="25"/>
      <c r="CS59" s="25"/>
      <c r="CT59" s="25"/>
      <c r="CU59" s="25"/>
      <c r="CV59" s="25"/>
      <c r="CW59" s="122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</row>
    <row r="60" spans="1:117" s="54" customFormat="1" x14ac:dyDescent="0.2">
      <c r="A60" s="130"/>
      <c r="B60" s="127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O60" s="121"/>
      <c r="P60" s="118"/>
      <c r="Q60" s="118"/>
      <c r="R60" s="118"/>
      <c r="S60" s="51" t="s">
        <v>686</v>
      </c>
      <c r="T60" s="54" cm="1">
        <f t="array" ref="T60">IFERROR(AVERAGE(IF($N$2:$N$52=5,T$2:T$52,"")),"")</f>
        <v>0.37986485083214699</v>
      </c>
      <c r="U60" s="169" cm="1">
        <f t="array" ref="U60">IFERROR(AVERAGE(IF($N$2:$N$52=5,U$2:U$52,"")),"")</f>
        <v>0.37986485083214699</v>
      </c>
      <c r="V60" s="54" cm="1">
        <f t="array" ref="V60">IFERROR(AVERAGE(IF($N$2:$N$52=5,V$2:V$52,"")),"")</f>
        <v>0.27533254702461596</v>
      </c>
      <c r="W60" s="54" cm="1">
        <f t="array" ref="W60">IFERROR(AVERAGE(IF($N$2:$N$52=5,W$2:W$52,"")),"")</f>
        <v>0.47098599776923145</v>
      </c>
      <c r="X60" s="54" t="str" cm="1">
        <f t="array" ref="X60">IFERROR(AVERAGE(IF($N$2:$N$52=5,X$2:X$52,"")),"")</f>
        <v/>
      </c>
      <c r="Y60" s="54" cm="1">
        <f t="array" ref="Y60">IFERROR(AVERAGE(IF($N$2:$N$52=5,Y$2:Y$52,"")),"")</f>
        <v>0.55560142011686564</v>
      </c>
      <c r="Z60" s="25" cm="1">
        <f t="array" ref="Z60">IFERROR(AVERAGE(IF($N$2:$N$52=5,Z$2:Z$52,"")),"")</f>
        <v>0.34295090212725904</v>
      </c>
      <c r="AA60" s="25" cm="1">
        <f t="array" ref="AA60">IFERROR(AVERAGE(IF($N$2:$N$52=5,AA$2:AA$52,"")),"")</f>
        <v>0.55560142011686586</v>
      </c>
      <c r="AB60" s="164" cm="1">
        <f t="array" ref="AB60">IFERROR(AVERAGE(IF($N$2:$N$52=5,AB$2:AB$52,"")),"")</f>
        <v>0.34295090212725982</v>
      </c>
      <c r="AD60" s="159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128"/>
      <c r="BA60" s="144"/>
      <c r="BB60" s="145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61"/>
      <c r="BN60" s="153"/>
      <c r="BO60" s="25"/>
      <c r="BP60" s="25"/>
      <c r="BQ60" s="25"/>
      <c r="BR60" s="25"/>
      <c r="BS60" s="25"/>
      <c r="BT60" s="25"/>
      <c r="BU60" s="25"/>
      <c r="BV60" s="25"/>
      <c r="BW60" s="25"/>
      <c r="BX60" s="128"/>
      <c r="BY60" s="147"/>
      <c r="BZ60" s="51"/>
      <c r="CA60" s="51"/>
      <c r="CB60" s="51"/>
      <c r="CC60" s="117"/>
      <c r="CD60" s="25"/>
      <c r="CE60" s="25"/>
      <c r="CF60" s="25"/>
      <c r="CG60" s="147"/>
      <c r="CH60" s="51"/>
      <c r="CI60" s="51"/>
      <c r="CJ60" s="51"/>
      <c r="CK60" s="117"/>
      <c r="CL60" s="25"/>
      <c r="CM60" s="25"/>
      <c r="CN60" s="25"/>
      <c r="CO60" s="122"/>
      <c r="CP60" s="25"/>
      <c r="CQ60" s="25"/>
      <c r="CR60" s="25"/>
      <c r="CS60" s="25"/>
      <c r="CT60" s="25"/>
      <c r="CU60" s="25"/>
      <c r="CV60" s="25"/>
      <c r="CW60" s="122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</row>
    <row r="61" spans="1:117" s="54" customFormat="1" x14ac:dyDescent="0.2">
      <c r="A61" s="130"/>
      <c r="B61" s="127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O61" s="121"/>
      <c r="P61" s="118"/>
      <c r="Q61" s="118"/>
      <c r="R61" s="118"/>
      <c r="S61" s="51" t="s">
        <v>687</v>
      </c>
      <c r="T61" s="54" cm="1">
        <f t="array" ref="T61">IFERROR(AVERAGE(IF($N$2:$N$52=6,T$2:T$52,"")),"")</f>
        <v>0.69470884495637775</v>
      </c>
      <c r="U61" s="169" cm="1">
        <f t="array" ref="U61">IFERROR(AVERAGE(IF($N$2:$N$52=6,U$2:U$52,"")),"")</f>
        <v>0.69470884495637786</v>
      </c>
      <c r="V61" s="54" cm="1">
        <f t="array" ref="V61">IFERROR(AVERAGE(IF($N$2:$N$52=6,V$2:V$52,"")),"")</f>
        <v>0.68771199351573453</v>
      </c>
      <c r="W61" s="54" cm="1">
        <f t="array" ref="W61">IFERROR(AVERAGE(IF($N$2:$N$52=6,W$2:W$52,"")),"")</f>
        <v>0.41693953027633018</v>
      </c>
      <c r="X61" s="54" cm="1">
        <f t="array" ref="X61">IFERROR(AVERAGE(IF($N$2:$N$52=6,X$2:X$52,"")),"")</f>
        <v>0.88670540106332785</v>
      </c>
      <c r="Y61" s="54" cm="1">
        <f t="array" ref="Y61">IFERROR(AVERAGE(IF($N$2:$N$52=6,Y$2:Y$52,"")),"")</f>
        <v>1</v>
      </c>
      <c r="Z61" s="25" cm="1">
        <f t="array" ref="Z61">IFERROR(AVERAGE(IF($N$2:$N$52=6,Z$2:Z$52,"")),"")</f>
        <v>1</v>
      </c>
      <c r="AA61" s="25" cm="1">
        <f t="array" ref="AA61">IFERROR(AVERAGE(IF($N$2:$N$52=6,AA$2:AA$52,"")),"")</f>
        <v>0.99999999999999956</v>
      </c>
      <c r="AB61" s="164" cm="1">
        <f t="array" ref="AB61">IFERROR(AVERAGE(IF($N$2:$N$52=6,AB$2:AB$52,"")),"")</f>
        <v>1</v>
      </c>
      <c r="AD61" s="159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132" t="s">
        <v>503</v>
      </c>
      <c r="BA61" s="54">
        <f t="shared" ref="BA61:BL61" si="13">IFERROR(MAX(BA$57:BA$58)-BA57,"")</f>
        <v>0</v>
      </c>
      <c r="BB61" s="25">
        <f t="shared" si="13"/>
        <v>0</v>
      </c>
      <c r="BC61" s="25">
        <f t="shared" si="13"/>
        <v>0</v>
      </c>
      <c r="BD61" s="25">
        <f t="shared" ref="BD61" si="14">IFERROR(MAX(BD$57:BD$58)-BD57,"")</f>
        <v>0</v>
      </c>
      <c r="BE61" s="25">
        <f t="shared" si="13"/>
        <v>0</v>
      </c>
      <c r="BF61" s="25">
        <f t="shared" si="13"/>
        <v>0</v>
      </c>
      <c r="BG61" s="25">
        <f t="shared" si="13"/>
        <v>0</v>
      </c>
      <c r="BH61" s="25">
        <f t="shared" si="13"/>
        <v>0</v>
      </c>
      <c r="BI61" s="25">
        <f t="shared" si="13"/>
        <v>0</v>
      </c>
      <c r="BJ61" s="25">
        <f t="shared" si="13"/>
        <v>0</v>
      </c>
      <c r="BK61" s="25">
        <f t="shared" si="13"/>
        <v>0</v>
      </c>
      <c r="BL61" s="25">
        <f t="shared" si="13"/>
        <v>0</v>
      </c>
      <c r="BM61" s="61">
        <f t="shared" si="9"/>
        <v>0</v>
      </c>
      <c r="BN61" s="158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122"/>
      <c r="BZ61" s="25"/>
      <c r="CA61" s="25"/>
      <c r="CB61" s="25"/>
      <c r="CC61" s="117"/>
      <c r="CD61" s="25"/>
      <c r="CE61" s="25"/>
      <c r="CF61" s="25"/>
      <c r="CG61" s="122"/>
      <c r="CH61" s="25"/>
      <c r="CI61" s="25"/>
      <c r="CJ61" s="25"/>
      <c r="CK61" s="117"/>
      <c r="CL61" s="25"/>
      <c r="CM61" s="25"/>
      <c r="CN61" s="25"/>
      <c r="CO61" s="122"/>
      <c r="CP61" s="25"/>
      <c r="CQ61" s="25"/>
      <c r="CR61" s="25"/>
      <c r="CS61" s="25"/>
      <c r="CT61" s="25"/>
      <c r="CU61" s="25"/>
      <c r="CV61" s="25"/>
      <c r="CW61" s="122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</row>
    <row r="62" spans="1:117" s="54" customFormat="1" x14ac:dyDescent="0.2">
      <c r="A62" s="130"/>
      <c r="B62" s="127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O62" s="121"/>
      <c r="P62" s="118"/>
      <c r="Q62" s="118"/>
      <c r="R62" s="118"/>
      <c r="S62" s="51" t="s">
        <v>688</v>
      </c>
      <c r="T62" s="54" cm="1">
        <f t="array" ref="T62">IFERROR(AVERAGE(IF($N$2:$N$52=7,T$2:T$52,"")),"")</f>
        <v>6.6130740733921792E-2</v>
      </c>
      <c r="U62" s="169" cm="1">
        <f t="array" ref="U62">IFERROR(AVERAGE(IF($N$2:$N$52=7,U$2:U$52,"")),"")</f>
        <v>6.6130740733921792E-2</v>
      </c>
      <c r="V62" s="54" cm="1">
        <f t="array" ref="V62">IFERROR(AVERAGE(IF($N$2:$N$52=7,V$2:V$52,"")),"")</f>
        <v>0.10648254498024898</v>
      </c>
      <c r="W62" s="54" cm="1">
        <f t="array" ref="W62">IFERROR(AVERAGE(IF($N$2:$N$52=7,W$2:W$52,"")),"")</f>
        <v>0.16022065451781872</v>
      </c>
      <c r="X62" s="54" cm="1">
        <f t="array" ref="X62">IFERROR(AVERAGE(IF($N$2:$N$52=7,X$2:X$52,"")),"")</f>
        <v>0.36346055571399594</v>
      </c>
      <c r="Y62" s="54" cm="1">
        <f t="array" ref="Y62">IFERROR(AVERAGE(IF($N$2:$N$52=7,Y$2:Y$52,"")),"")</f>
        <v>0.61556297389162351</v>
      </c>
      <c r="Z62" s="25" cm="1">
        <f t="array" ref="Z62">IFERROR(AVERAGE(IF($N$2:$N$52=7,Z$2:Z$52,"")),"")</f>
        <v>0.21198163821874333</v>
      </c>
      <c r="AA62" s="25" cm="1">
        <f t="array" ref="AA62">IFERROR(AVERAGE(IF($N$2:$N$52=7,AA$2:AA$52,"")),"")</f>
        <v>0.61556297389162329</v>
      </c>
      <c r="AB62" s="164" cm="1">
        <f t="array" ref="AB62">IFERROR(AVERAGE(IF($N$2:$N$52=7,AB$2:AB$52,"")),"")</f>
        <v>0.21198163821874413</v>
      </c>
      <c r="AD62" s="159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132" t="s">
        <v>504</v>
      </c>
      <c r="BA62" s="54">
        <f t="shared" ref="BA62:BL62" si="15">IFERROR(MAX(BA$57:BA$58)-BA58,"")</f>
        <v>7.5210059318770062E-2</v>
      </c>
      <c r="BB62" s="25">
        <f t="shared" si="15"/>
        <v>0.11619941870314815</v>
      </c>
      <c r="BC62" s="25">
        <f t="shared" si="15"/>
        <v>8.9449726975722371E-2</v>
      </c>
      <c r="BD62" s="25">
        <f t="shared" ref="BD62" si="16">IFERROR(MAX(BD$57:BD$58)-BD58,"")</f>
        <v>0.20596686422805183</v>
      </c>
      <c r="BE62" s="25">
        <f t="shared" si="15"/>
        <v>0.24413719236198395</v>
      </c>
      <c r="BF62" s="25">
        <f t="shared" si="15"/>
        <v>6.301115567828755E-2</v>
      </c>
      <c r="BG62" s="25">
        <f t="shared" si="15"/>
        <v>0.19913625900309428</v>
      </c>
      <c r="BH62" s="25">
        <f t="shared" si="15"/>
        <v>0.16989969756858214</v>
      </c>
      <c r="BI62" s="25">
        <f t="shared" si="15"/>
        <v>0.51535531258463507</v>
      </c>
      <c r="BJ62" s="25">
        <f t="shared" si="15"/>
        <v>0.12200639075724889</v>
      </c>
      <c r="BK62" s="25">
        <f t="shared" si="15"/>
        <v>0.36934661423941728</v>
      </c>
      <c r="BL62" s="25">
        <f t="shared" si="15"/>
        <v>0.6015967127489813</v>
      </c>
      <c r="BM62" s="61">
        <f t="shared" si="9"/>
        <v>0.2309429503473269</v>
      </c>
      <c r="BN62" s="153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122"/>
      <c r="BZ62" s="25"/>
      <c r="CA62" s="25"/>
      <c r="CB62" s="25"/>
      <c r="CC62" s="25"/>
      <c r="CD62" s="25"/>
      <c r="CE62" s="25"/>
      <c r="CF62" s="25"/>
      <c r="CG62" s="122"/>
      <c r="CH62" s="25"/>
      <c r="CI62" s="25"/>
      <c r="CJ62" s="25"/>
      <c r="CK62" s="25"/>
      <c r="CL62" s="25"/>
      <c r="CM62" s="25"/>
      <c r="CN62" s="25"/>
      <c r="CO62" s="122"/>
      <c r="CP62" s="25"/>
      <c r="CQ62" s="25"/>
      <c r="CR62" s="25"/>
      <c r="CS62" s="25"/>
      <c r="CT62" s="25"/>
      <c r="CU62" s="25"/>
      <c r="CV62" s="25"/>
      <c r="CW62" s="122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</row>
    <row r="63" spans="1:117" s="54" customFormat="1" x14ac:dyDescent="0.2">
      <c r="A63" s="130"/>
      <c r="B63" s="127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O63" s="121"/>
      <c r="P63" s="118"/>
      <c r="Q63" s="118"/>
      <c r="R63" s="118"/>
      <c r="S63" s="51" t="s">
        <v>689</v>
      </c>
      <c r="T63" s="54" cm="1">
        <f t="array" ref="T63">IFERROR(AVERAGE(IF($N$2:$N$52=8,T$2:T$52,"")),"")</f>
        <v>0.28271538468717056</v>
      </c>
      <c r="U63" s="169" cm="1">
        <f t="array" ref="U63">IFERROR(AVERAGE(IF($N$2:$N$52=8,U$2:U$52,"")),"")</f>
        <v>0.28271538468717056</v>
      </c>
      <c r="V63" s="54" cm="1">
        <f t="array" ref="V63">IFERROR(AVERAGE(IF($N$2:$N$52=8,V$2:V$52,"")),"")</f>
        <v>0.19531170546557303</v>
      </c>
      <c r="W63" s="54" cm="1">
        <f t="array" ref="W63">IFERROR(AVERAGE(IF($N$2:$N$52=8,W$2:W$52,"")),"")</f>
        <v>0.41250634397071423</v>
      </c>
      <c r="X63" s="54" cm="1">
        <f t="array" ref="X63">IFERROR(AVERAGE(IF($N$2:$N$52=8,X$2:X$52,"")),"")</f>
        <v>0.96797078248539459</v>
      </c>
      <c r="Y63" s="54" cm="1">
        <f t="array" ref="Y63">IFERROR(AVERAGE(IF($N$2:$N$52=8,Y$2:Y$52,"")),"")</f>
        <v>0.9390353454185506</v>
      </c>
      <c r="Z63" s="25" cm="1">
        <f t="array" ref="Z63">IFERROR(AVERAGE(IF($N$2:$N$52=8,Z$2:Z$52,"")),"")</f>
        <v>0.50466022471841088</v>
      </c>
      <c r="AA63" s="25" cm="1">
        <f t="array" ref="AA63">IFERROR(AVERAGE(IF($N$2:$N$52=8,AA$2:AA$52,"")),"")</f>
        <v>0.93903534541855038</v>
      </c>
      <c r="AB63" s="164" cm="1">
        <f t="array" ref="AB63">IFERROR(AVERAGE(IF($N$2:$N$52=8,AB$2:AB$52,"")),"")</f>
        <v>0.50466022471841077</v>
      </c>
      <c r="AD63" s="159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72"/>
      <c r="BA63" s="127"/>
      <c r="BB63" s="120"/>
      <c r="BC63" s="120"/>
      <c r="BD63" s="120"/>
      <c r="BE63" s="120"/>
      <c r="BF63" s="120"/>
      <c r="BG63" s="120"/>
      <c r="BH63" s="120"/>
      <c r="BI63" s="120"/>
      <c r="BJ63" s="120"/>
      <c r="BK63" s="120"/>
      <c r="BL63" s="120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128"/>
      <c r="BY63" s="122"/>
      <c r="BZ63" s="25"/>
      <c r="CA63" s="25"/>
      <c r="CB63" s="25"/>
      <c r="CC63" s="25"/>
      <c r="CD63" s="25"/>
      <c r="CE63" s="25"/>
      <c r="CF63" s="25"/>
      <c r="CG63" s="122"/>
      <c r="CH63" s="25"/>
      <c r="CI63" s="25"/>
      <c r="CJ63" s="25"/>
      <c r="CK63" s="25"/>
      <c r="CL63" s="25"/>
      <c r="CM63" s="25"/>
      <c r="CN63" s="25"/>
      <c r="CO63" s="122"/>
      <c r="CP63" s="25"/>
      <c r="CQ63" s="25"/>
      <c r="CR63" s="25"/>
      <c r="CS63" s="25"/>
      <c r="CT63" s="25"/>
      <c r="CU63" s="25"/>
      <c r="CV63" s="25"/>
      <c r="CW63" s="122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</row>
    <row r="64" spans="1:117" s="54" customFormat="1" x14ac:dyDescent="0.2">
      <c r="A64" s="130"/>
      <c r="B64" s="127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O64" s="121"/>
      <c r="P64" s="118"/>
      <c r="Q64" s="118"/>
      <c r="R64" s="118"/>
      <c r="S64" s="51" t="s">
        <v>690</v>
      </c>
      <c r="T64" s="54" cm="1">
        <f t="array" ref="T64">IFERROR(AVERAGE(IF($N$2:$N$52=9,T$2:T$52,"")),"")</f>
        <v>0.48461369641189317</v>
      </c>
      <c r="U64" s="169" cm="1">
        <f t="array" ref="U64">IFERROR(AVERAGE(IF($N$2:$N$52=9,U$2:U$52,"")),"")</f>
        <v>0.48461369641189328</v>
      </c>
      <c r="V64" s="54" cm="1">
        <f t="array" ref="V64">IFERROR(AVERAGE(IF($N$2:$N$52=9,V$2:V$52,"")),"")</f>
        <v>0.43454253623144812</v>
      </c>
      <c r="W64" s="54" cm="1">
        <f t="array" ref="W64">IFERROR(AVERAGE(IF($N$2:$N$52=9,W$2:W$52,"")),"")</f>
        <v>0.50442179977674872</v>
      </c>
      <c r="X64" s="54" cm="1">
        <f t="array" ref="X64">IFERROR(AVERAGE(IF($N$2:$N$52=9,X$2:X$52,"")),"")</f>
        <v>0.45420579364017771</v>
      </c>
      <c r="Y64" s="54" cm="1">
        <f t="array" ref="Y64">IFERROR(AVERAGE(IF($N$2:$N$52=9,Y$2:Y$52,"")),"")</f>
        <v>0.92403869648796122</v>
      </c>
      <c r="Z64" s="25" cm="1">
        <f t="array" ref="Z64">IFERROR(AVERAGE(IF($N$2:$N$52=9,Z$2:Z$52,"")),"")</f>
        <v>0.69506604551263429</v>
      </c>
      <c r="AA64" s="25" cm="1">
        <f t="array" ref="AA64">IFERROR(AVERAGE(IF($N$2:$N$52=9,AA$2:AA$52,"")),"")</f>
        <v>0.92403869648796122</v>
      </c>
      <c r="AB64" s="164" cm="1">
        <f t="array" ref="AB64">IFERROR(AVERAGE(IF($N$2:$N$52=9,AB$2:AB$52,"")),"")</f>
        <v>0.69506604551263662</v>
      </c>
      <c r="AD64" s="159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72"/>
      <c r="BA64" s="127"/>
      <c r="BB64" s="120"/>
      <c r="BC64" s="120"/>
      <c r="BD64" s="120"/>
      <c r="BE64" s="120"/>
      <c r="BF64" s="120"/>
      <c r="BG64" s="120"/>
      <c r="BH64" s="120"/>
      <c r="BI64" s="120"/>
      <c r="BJ64" s="120"/>
      <c r="BK64" s="120"/>
      <c r="BL64" s="120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76"/>
      <c r="BY64" s="122"/>
      <c r="BZ64" s="25"/>
      <c r="CA64" s="25"/>
      <c r="CB64" s="25"/>
      <c r="CC64" s="25"/>
      <c r="CD64" s="25"/>
      <c r="CE64" s="25"/>
      <c r="CF64" s="25"/>
      <c r="CG64" s="122"/>
      <c r="CH64" s="25"/>
      <c r="CI64" s="25"/>
      <c r="CJ64" s="25"/>
      <c r="CK64" s="25"/>
      <c r="CL64" s="25"/>
      <c r="CM64" s="25"/>
      <c r="CN64" s="25"/>
      <c r="CO64" s="122"/>
      <c r="CP64" s="25"/>
      <c r="CQ64" s="25"/>
      <c r="CR64" s="25"/>
      <c r="CS64" s="25"/>
      <c r="CT64" s="25"/>
      <c r="CU64" s="25"/>
      <c r="CV64" s="25"/>
      <c r="CW64" s="122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</row>
    <row r="65" spans="1:117" s="54" customFormat="1" x14ac:dyDescent="0.2">
      <c r="A65" s="130"/>
      <c r="B65" s="127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O65" s="121"/>
      <c r="P65" s="118"/>
      <c r="Q65" s="118"/>
      <c r="R65" s="118"/>
      <c r="S65" s="51" t="s">
        <v>691</v>
      </c>
      <c r="T65" s="54" cm="1">
        <f t="array" ref="T65">IFERROR(AVERAGE(IF($N$2:$N$52=10,T$2:T$52,"")),"")</f>
        <v>0.14727675733552498</v>
      </c>
      <c r="U65" s="169" cm="1">
        <f t="array" ref="U65">IFERROR(AVERAGE(IF($N$2:$N$52=10,U$2:U$52,"")),"")</f>
        <v>0.14727675733552503</v>
      </c>
      <c r="V65" s="54" cm="1">
        <f t="array" ref="V65">IFERROR(AVERAGE(IF($N$2:$N$52=10,V$2:V$52,"")),"")</f>
        <v>0.14727675733552498</v>
      </c>
      <c r="W65" s="54" cm="1">
        <f t="array" ref="W65">IFERROR(AVERAGE(IF($N$2:$N$52=10,W$2:W$52,"")),"")</f>
        <v>0.53051239687107898</v>
      </c>
      <c r="X65" s="54" cm="1">
        <f t="array" ref="X65">IFERROR(AVERAGE(IF($N$2:$N$52=10,X$2:X$52,"")),"")</f>
        <v>0.41522001502361205</v>
      </c>
      <c r="Y65" s="54" cm="1">
        <f t="array" ref="Y65">IFERROR(AVERAGE(IF($N$2:$N$52=10,Y$2:Y$52,"")),"")</f>
        <v>0.67856305131357353</v>
      </c>
      <c r="Z65" s="25" cm="1">
        <f t="array" ref="Z65">IFERROR(AVERAGE(IF($N$2:$N$52=10,Z$2:Z$52,"")),"")</f>
        <v>0.71665093895373755</v>
      </c>
      <c r="AA65" s="25" cm="1">
        <f t="array" ref="AA65">IFERROR(AVERAGE(IF($N$2:$N$52=10,AA$2:AA$52,"")),"")</f>
        <v>0.67856305131357375</v>
      </c>
      <c r="AB65" s="164" cm="1">
        <f t="array" ref="AB65">IFERROR(AVERAGE(IF($N$2:$N$52=10,AB$2:AB$52,"")),"")</f>
        <v>0.71665093895373622</v>
      </c>
      <c r="AD65" s="159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132"/>
      <c r="BA65" s="127"/>
      <c r="BB65" s="120"/>
      <c r="BC65" s="120"/>
      <c r="BD65" s="120"/>
      <c r="BE65" s="120"/>
      <c r="BF65" s="120"/>
      <c r="BG65" s="120"/>
      <c r="BH65" s="120"/>
      <c r="BI65" s="120"/>
      <c r="BJ65" s="120"/>
      <c r="BK65" s="120"/>
      <c r="BL65" s="120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128"/>
      <c r="BY65" s="146"/>
      <c r="BZ65" s="117"/>
      <c r="CA65" s="117"/>
      <c r="CB65" s="117"/>
      <c r="CC65" s="117"/>
      <c r="CD65" s="25"/>
      <c r="CE65" s="25"/>
      <c r="CF65" s="25"/>
      <c r="CG65" s="146"/>
      <c r="CH65" s="117"/>
      <c r="CI65" s="117"/>
      <c r="CJ65" s="117"/>
      <c r="CK65" s="117"/>
      <c r="CL65" s="25"/>
      <c r="CM65" s="25"/>
      <c r="CN65" s="25"/>
      <c r="CO65" s="122"/>
      <c r="CP65" s="25"/>
      <c r="CQ65" s="25"/>
      <c r="CR65" s="25"/>
      <c r="CS65" s="25"/>
      <c r="CT65" s="25"/>
      <c r="CU65" s="25"/>
      <c r="CV65" s="25"/>
      <c r="CW65" s="122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</row>
    <row r="66" spans="1:117" s="54" customFormat="1" x14ac:dyDescent="0.2">
      <c r="A66" s="130"/>
      <c r="B66" s="127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O66" s="121"/>
      <c r="P66" s="118"/>
      <c r="Q66" s="118"/>
      <c r="R66" s="118"/>
      <c r="S66" s="51" t="s">
        <v>692</v>
      </c>
      <c r="T66" s="54" cm="1">
        <f t="array" ref="T66">IFERROR(AVERAGE(IF($N$2:$N$52=11,T$2:T$52,"")),"")</f>
        <v>0.15509835598151889</v>
      </c>
      <c r="U66" s="169" cm="1">
        <f t="array" ref="U66">IFERROR(AVERAGE(IF($N$2:$N$52=11,U$2:U$52,"")),"")</f>
        <v>0.15509835598151886</v>
      </c>
      <c r="V66" s="54" cm="1">
        <f t="array" ref="V66">IFERROR(AVERAGE(IF($N$2:$N$52=11,V$2:V$52,"")),"")</f>
        <v>0.15509835598151889</v>
      </c>
      <c r="W66" s="54" cm="1">
        <f t="array" ref="W66">IFERROR(AVERAGE(IF($N$2:$N$52=11,W$2:W$52,"")),"")</f>
        <v>0.39590696892772331</v>
      </c>
      <c r="X66" s="54" cm="1">
        <f t="array" ref="X66">IFERROR(AVERAGE(IF($N$2:$N$52=11,X$2:X$52,"")),"")</f>
        <v>0.51264631645649839</v>
      </c>
      <c r="Y66" s="54" cm="1">
        <f t="array" ref="Y66">IFERROR(AVERAGE(IF($N$2:$N$52=11,Y$2:Y$52,"")),"")</f>
        <v>0.19598516328909349</v>
      </c>
      <c r="Z66" s="25" cm="1">
        <f t="array" ref="Z66">IFERROR(AVERAGE(IF($N$2:$N$52=11,Z$2:Z$52,"")),"")</f>
        <v>0.48960005994682976</v>
      </c>
      <c r="AA66" s="25" cm="1">
        <f t="array" ref="AA66">IFERROR(AVERAGE(IF($N$2:$N$52=11,AA$2:AA$52,"")),"")</f>
        <v>0.19598516328909354</v>
      </c>
      <c r="AB66" s="164" cm="1">
        <f t="array" ref="AB66">IFERROR(AVERAGE(IF($N$2:$N$52=11,AB$2:AB$52,"")),"")</f>
        <v>0.4896000599468277</v>
      </c>
      <c r="AD66" s="159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132"/>
      <c r="BA66" s="127"/>
      <c r="BB66" s="120"/>
      <c r="BC66" s="120"/>
      <c r="BD66" s="120"/>
      <c r="BE66" s="120"/>
      <c r="BF66" s="120"/>
      <c r="BG66" s="120"/>
      <c r="BH66" s="120"/>
      <c r="BI66" s="120"/>
      <c r="BJ66" s="120"/>
      <c r="BK66" s="120"/>
      <c r="BL66" s="120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128"/>
      <c r="BY66" s="146"/>
      <c r="BZ66" s="117"/>
      <c r="CA66" s="117"/>
      <c r="CB66" s="117"/>
      <c r="CC66" s="117"/>
      <c r="CD66" s="25"/>
      <c r="CE66" s="25"/>
      <c r="CF66" s="25"/>
      <c r="CG66" s="146"/>
      <c r="CH66" s="117"/>
      <c r="CI66" s="117"/>
      <c r="CJ66" s="117"/>
      <c r="CK66" s="117"/>
      <c r="CL66" s="25"/>
      <c r="CM66" s="25"/>
      <c r="CN66" s="25"/>
      <c r="CO66" s="122"/>
      <c r="CP66" s="25"/>
      <c r="CQ66" s="25"/>
      <c r="CR66" s="25"/>
      <c r="CS66" s="25"/>
      <c r="CT66" s="25"/>
      <c r="CU66" s="25"/>
      <c r="CV66" s="25"/>
      <c r="CW66" s="122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</row>
    <row r="67" spans="1:117" s="54" customFormat="1" x14ac:dyDescent="0.2">
      <c r="A67" s="130"/>
      <c r="B67" s="127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O67" s="121"/>
      <c r="P67" s="118"/>
      <c r="Q67" s="118"/>
      <c r="R67" s="118"/>
      <c r="S67" s="51"/>
      <c r="U67" s="169"/>
      <c r="Z67" s="25"/>
      <c r="AA67" s="25"/>
      <c r="AB67" s="164"/>
      <c r="AD67" s="159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128"/>
      <c r="BA67" s="127"/>
      <c r="BB67" s="120"/>
      <c r="BC67" s="120"/>
      <c r="BD67" s="120"/>
      <c r="BE67" s="120"/>
      <c r="BF67" s="120"/>
      <c r="BG67" s="120"/>
      <c r="BH67" s="120"/>
      <c r="BI67" s="120"/>
      <c r="BJ67" s="120"/>
      <c r="BK67" s="120"/>
      <c r="BL67" s="120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128"/>
      <c r="BY67" s="147"/>
      <c r="BZ67" s="51"/>
      <c r="CA67" s="51"/>
      <c r="CB67" s="51"/>
      <c r="CC67" s="117"/>
      <c r="CD67" s="25"/>
      <c r="CE67" s="25"/>
      <c r="CF67" s="25"/>
      <c r="CG67" s="147"/>
      <c r="CH67" s="51"/>
      <c r="CI67" s="51"/>
      <c r="CJ67" s="51"/>
      <c r="CK67" s="117"/>
      <c r="CL67" s="25"/>
      <c r="CM67" s="25"/>
      <c r="CN67" s="25"/>
      <c r="CO67" s="122"/>
      <c r="CP67" s="25"/>
      <c r="CQ67" s="25"/>
      <c r="CR67" s="25"/>
      <c r="CS67" s="25"/>
      <c r="CT67" s="25"/>
      <c r="CU67" s="25"/>
      <c r="CV67" s="25"/>
      <c r="CW67" s="122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</row>
    <row r="68" spans="1:117" s="54" customFormat="1" x14ac:dyDescent="0.2">
      <c r="A68" s="130"/>
      <c r="B68" s="127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O68" s="121"/>
      <c r="P68" s="118"/>
      <c r="Q68" s="118"/>
      <c r="R68" s="118"/>
      <c r="S68" s="132" t="s">
        <v>213</v>
      </c>
      <c r="U68" s="169"/>
      <c r="Z68" s="25"/>
      <c r="AA68" s="25"/>
      <c r="AB68" s="164"/>
      <c r="AD68" s="159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51"/>
      <c r="AY68" s="25"/>
      <c r="AZ68" s="128"/>
      <c r="BA68" s="127"/>
      <c r="BB68" s="120"/>
      <c r="BC68" s="120"/>
      <c r="BD68" s="120"/>
      <c r="BE68" s="120"/>
      <c r="BF68" s="120"/>
      <c r="BG68" s="120"/>
      <c r="BH68" s="120"/>
      <c r="BI68" s="120"/>
      <c r="BJ68" s="120"/>
      <c r="BK68" s="120"/>
      <c r="BL68" s="120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132"/>
      <c r="BY68" s="147"/>
      <c r="BZ68" s="51"/>
      <c r="CA68" s="51"/>
      <c r="CB68" s="51"/>
      <c r="CC68" s="117"/>
      <c r="CD68" s="25"/>
      <c r="CE68" s="25"/>
      <c r="CF68" s="25"/>
      <c r="CG68" s="147"/>
      <c r="CH68" s="51"/>
      <c r="CI68" s="51"/>
      <c r="CJ68" s="51"/>
      <c r="CK68" s="117"/>
      <c r="CL68" s="25"/>
      <c r="CM68" s="25"/>
      <c r="CN68" s="25"/>
      <c r="CO68" s="122"/>
      <c r="CP68" s="25"/>
      <c r="CQ68" s="25"/>
      <c r="CR68" s="25"/>
      <c r="CS68" s="25"/>
      <c r="CT68" s="25"/>
      <c r="CU68" s="25"/>
      <c r="CV68" s="25"/>
      <c r="CW68" s="122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</row>
    <row r="69" spans="1:117" s="54" customFormat="1" x14ac:dyDescent="0.2">
      <c r="A69" s="58"/>
      <c r="B69" s="127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O69" s="121"/>
      <c r="P69" s="118"/>
      <c r="Q69" s="118"/>
      <c r="R69" s="118"/>
      <c r="S69" s="25" t="s">
        <v>277</v>
      </c>
      <c r="T69" s="54">
        <f t="shared" ref="T69:U78" si="17">IFERROR(MAX($T57:$T57)-T57,"")</f>
        <v>0</v>
      </c>
      <c r="U69" s="169">
        <f t="shared" si="17"/>
        <v>1.1102230246251565E-16</v>
      </c>
      <c r="V69" s="54">
        <f t="shared" ref="V69:V78" si="18">IFERROR(MAX($V57:$V57)-V57,"")</f>
        <v>0</v>
      </c>
      <c r="W69" s="54">
        <f t="shared" ref="W69:W78" si="19">IFERROR(MAX($W57:$W57)-W57,"")</f>
        <v>0</v>
      </c>
      <c r="X69" s="54">
        <f t="shared" ref="X69:X78" si="20">IFERROR(MAX($X57:$X57)-X57,"")</f>
        <v>0</v>
      </c>
      <c r="Y69" s="54">
        <f t="shared" ref="Y69:AB78" si="21">IFERROR(MAX($Y57:$AB57)-Y57,"")</f>
        <v>0</v>
      </c>
      <c r="Z69" s="25">
        <f t="shared" si="21"/>
        <v>5.467223451919534E-2</v>
      </c>
      <c r="AA69" s="25">
        <f t="shared" si="21"/>
        <v>1.1102230246251565E-16</v>
      </c>
      <c r="AB69" s="164">
        <f t="shared" si="21"/>
        <v>5.4672234519195673E-2</v>
      </c>
      <c r="AD69" s="159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128"/>
      <c r="BA69" s="127"/>
      <c r="BB69" s="120"/>
      <c r="BC69" s="120"/>
      <c r="BD69" s="120"/>
      <c r="BE69" s="120"/>
      <c r="BF69" s="120"/>
      <c r="BG69" s="120"/>
      <c r="BH69" s="120"/>
      <c r="BI69" s="120"/>
      <c r="BJ69" s="120"/>
      <c r="BK69" s="120"/>
      <c r="BL69" s="120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128"/>
      <c r="BY69" s="147"/>
      <c r="BZ69" s="51"/>
      <c r="CA69" s="51"/>
      <c r="CB69" s="51"/>
      <c r="CC69" s="117"/>
      <c r="CD69" s="25"/>
      <c r="CE69" s="25"/>
      <c r="CF69" s="25"/>
      <c r="CG69" s="147"/>
      <c r="CH69" s="51"/>
      <c r="CI69" s="51"/>
      <c r="CJ69" s="51"/>
      <c r="CK69" s="117"/>
      <c r="CL69" s="25"/>
      <c r="CM69" s="25"/>
      <c r="CN69" s="25"/>
      <c r="CO69" s="122"/>
      <c r="CP69" s="25"/>
      <c r="CQ69" s="25"/>
      <c r="CR69" s="25"/>
      <c r="CS69" s="25"/>
      <c r="CT69" s="25"/>
      <c r="CU69" s="25"/>
      <c r="CV69" s="25"/>
      <c r="CW69" s="122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</row>
    <row r="70" spans="1:117" s="54" customFormat="1" x14ac:dyDescent="0.2">
      <c r="A70" s="58"/>
      <c r="B70" s="127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O70" s="121"/>
      <c r="P70" s="118"/>
      <c r="Q70" s="118"/>
      <c r="R70" s="118"/>
      <c r="S70" s="51" t="s">
        <v>684</v>
      </c>
      <c r="T70" s="54">
        <f t="shared" si="17"/>
        <v>0</v>
      </c>
      <c r="U70" s="169">
        <f t="shared" si="17"/>
        <v>-2.2204460492503131E-16</v>
      </c>
      <c r="V70" s="54" t="str">
        <f t="shared" si="18"/>
        <v/>
      </c>
      <c r="W70" s="54" t="str">
        <f t="shared" si="19"/>
        <v/>
      </c>
      <c r="X70" s="54">
        <f t="shared" si="20"/>
        <v>0</v>
      </c>
      <c r="Y70" s="54" t="str">
        <f t="shared" si="21"/>
        <v/>
      </c>
      <c r="Z70" s="25" t="str">
        <f t="shared" si="21"/>
        <v/>
      </c>
      <c r="AA70" s="25" t="str">
        <f t="shared" si="21"/>
        <v/>
      </c>
      <c r="AB70" s="164" t="str">
        <f t="shared" si="21"/>
        <v/>
      </c>
      <c r="AD70" s="159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128"/>
      <c r="BA70" s="127"/>
      <c r="BB70" s="120"/>
      <c r="BC70" s="120"/>
      <c r="BD70" s="120"/>
      <c r="BE70" s="120"/>
      <c r="BF70" s="120"/>
      <c r="BG70" s="120"/>
      <c r="BH70" s="120"/>
      <c r="BI70" s="120"/>
      <c r="BJ70" s="120"/>
      <c r="BK70" s="120"/>
      <c r="BL70" s="120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128"/>
      <c r="BY70" s="147"/>
      <c r="BZ70" s="51"/>
      <c r="CA70" s="51"/>
      <c r="CB70" s="51"/>
      <c r="CC70" s="117"/>
      <c r="CD70" s="25"/>
      <c r="CE70" s="25"/>
      <c r="CF70" s="25"/>
      <c r="CG70" s="147"/>
      <c r="CH70" s="51"/>
      <c r="CI70" s="51"/>
      <c r="CJ70" s="51"/>
      <c r="CK70" s="117"/>
      <c r="CL70" s="25"/>
      <c r="CM70" s="25"/>
      <c r="CN70" s="25"/>
      <c r="CO70" s="122"/>
      <c r="CP70" s="25"/>
      <c r="CQ70" s="25"/>
      <c r="CR70" s="25"/>
      <c r="CS70" s="25"/>
      <c r="CT70" s="25"/>
      <c r="CU70" s="25"/>
      <c r="CV70" s="25"/>
      <c r="CW70" s="122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</row>
    <row r="71" spans="1:117" s="54" customFormat="1" x14ac:dyDescent="0.2">
      <c r="A71" s="25"/>
      <c r="B71" s="127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O71" s="121"/>
      <c r="P71" s="118"/>
      <c r="Q71" s="118"/>
      <c r="R71" s="118"/>
      <c r="S71" s="51" t="s">
        <v>685</v>
      </c>
      <c r="T71" s="54">
        <f t="shared" si="17"/>
        <v>0</v>
      </c>
      <c r="U71" s="169">
        <f t="shared" si="17"/>
        <v>-2.2204460492503131E-16</v>
      </c>
      <c r="V71" s="54">
        <f t="shared" si="18"/>
        <v>0</v>
      </c>
      <c r="W71" s="54">
        <f t="shared" si="19"/>
        <v>0</v>
      </c>
      <c r="X71" s="54" t="str">
        <f t="shared" si="20"/>
        <v/>
      </c>
      <c r="Y71" s="54">
        <f t="shared" si="21"/>
        <v>4.4408920985006262E-16</v>
      </c>
      <c r="Z71" s="25">
        <f t="shared" si="21"/>
        <v>0</v>
      </c>
      <c r="AA71" s="25">
        <f t="shared" si="21"/>
        <v>0</v>
      </c>
      <c r="AB71" s="164">
        <f t="shared" si="21"/>
        <v>0</v>
      </c>
      <c r="AD71" s="159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128"/>
      <c r="BA71" s="127"/>
      <c r="BB71" s="120"/>
      <c r="BC71" s="120"/>
      <c r="BD71" s="120"/>
      <c r="BE71" s="120"/>
      <c r="BF71" s="120"/>
      <c r="BG71" s="120"/>
      <c r="BH71" s="120"/>
      <c r="BI71" s="120"/>
      <c r="BJ71" s="120"/>
      <c r="BK71" s="120"/>
      <c r="BL71" s="120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128"/>
      <c r="BY71" s="122"/>
      <c r="BZ71" s="25"/>
      <c r="CA71" s="25"/>
      <c r="CB71" s="25"/>
      <c r="CC71" s="25"/>
      <c r="CD71" s="25"/>
      <c r="CE71" s="25"/>
      <c r="CF71" s="25"/>
      <c r="CG71" s="122"/>
      <c r="CH71" s="25"/>
      <c r="CI71" s="25"/>
      <c r="CJ71" s="25"/>
      <c r="CK71" s="25"/>
      <c r="CL71" s="25"/>
      <c r="CM71" s="25"/>
      <c r="CN71" s="25"/>
      <c r="CO71" s="122"/>
      <c r="CP71" s="25"/>
      <c r="CQ71" s="25"/>
      <c r="CR71" s="25"/>
      <c r="CS71" s="25"/>
      <c r="CT71" s="25"/>
      <c r="CU71" s="25"/>
      <c r="CV71" s="25"/>
      <c r="CW71" s="122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</row>
    <row r="72" spans="1:117" s="54" customFormat="1" x14ac:dyDescent="0.2">
      <c r="A72" s="25"/>
      <c r="B72" s="127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O72" s="121"/>
      <c r="P72" s="118"/>
      <c r="Q72" s="118"/>
      <c r="R72" s="118"/>
      <c r="S72" s="51" t="s">
        <v>686</v>
      </c>
      <c r="T72" s="54">
        <f t="shared" si="17"/>
        <v>0</v>
      </c>
      <c r="U72" s="169">
        <f t="shared" si="17"/>
        <v>0</v>
      </c>
      <c r="V72" s="54">
        <f t="shared" si="18"/>
        <v>0</v>
      </c>
      <c r="W72" s="54">
        <f t="shared" si="19"/>
        <v>0</v>
      </c>
      <c r="X72" s="54" t="str">
        <f t="shared" si="20"/>
        <v/>
      </c>
      <c r="Y72" s="54">
        <f t="shared" si="21"/>
        <v>2.2204460492503131E-16</v>
      </c>
      <c r="Z72" s="25">
        <f t="shared" si="21"/>
        <v>0.21265051798960682</v>
      </c>
      <c r="AA72" s="25">
        <f t="shared" si="21"/>
        <v>0</v>
      </c>
      <c r="AB72" s="164">
        <f t="shared" si="21"/>
        <v>0.21265051798960605</v>
      </c>
      <c r="AD72" s="159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128"/>
      <c r="BA72" s="127"/>
      <c r="BB72" s="120"/>
      <c r="BC72" s="120"/>
      <c r="BD72" s="120"/>
      <c r="BE72" s="120"/>
      <c r="BF72" s="120"/>
      <c r="BG72" s="120"/>
      <c r="BH72" s="120"/>
      <c r="BI72" s="120"/>
      <c r="BJ72" s="120"/>
      <c r="BK72" s="120"/>
      <c r="BL72" s="120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122"/>
      <c r="BZ72" s="25"/>
      <c r="CA72" s="25"/>
      <c r="CB72" s="25"/>
      <c r="CC72" s="25"/>
      <c r="CD72" s="25"/>
      <c r="CE72" s="25"/>
      <c r="CF72" s="25"/>
      <c r="CG72" s="122"/>
      <c r="CH72" s="25"/>
      <c r="CI72" s="25"/>
      <c r="CJ72" s="25"/>
      <c r="CK72" s="25"/>
      <c r="CL72" s="25"/>
      <c r="CM72" s="25"/>
      <c r="CN72" s="25"/>
      <c r="CO72" s="122"/>
      <c r="CP72" s="25"/>
      <c r="CQ72" s="25"/>
      <c r="CR72" s="25"/>
      <c r="CS72" s="25"/>
      <c r="CT72" s="25"/>
      <c r="CU72" s="25"/>
      <c r="CV72" s="25"/>
      <c r="CW72" s="122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</row>
    <row r="73" spans="1:117" s="54" customFormat="1" x14ac:dyDescent="0.2">
      <c r="A73" s="25"/>
      <c r="B73" s="127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O73" s="121"/>
      <c r="P73" s="118"/>
      <c r="Q73" s="118"/>
      <c r="R73" s="118"/>
      <c r="S73" s="51" t="s">
        <v>687</v>
      </c>
      <c r="T73" s="54">
        <f t="shared" si="17"/>
        <v>0</v>
      </c>
      <c r="U73" s="169">
        <f t="shared" si="17"/>
        <v>-1.1102230246251565E-16</v>
      </c>
      <c r="V73" s="54">
        <f t="shared" si="18"/>
        <v>0</v>
      </c>
      <c r="W73" s="54">
        <f t="shared" si="19"/>
        <v>0</v>
      </c>
      <c r="X73" s="54">
        <f t="shared" si="20"/>
        <v>0</v>
      </c>
      <c r="Y73" s="54">
        <f t="shared" si="21"/>
        <v>0</v>
      </c>
      <c r="Z73" s="25">
        <f t="shared" si="21"/>
        <v>0</v>
      </c>
      <c r="AA73" s="25">
        <f t="shared" si="21"/>
        <v>4.4408920985006262E-16</v>
      </c>
      <c r="AB73" s="164">
        <f t="shared" si="21"/>
        <v>0</v>
      </c>
      <c r="AD73" s="159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128"/>
      <c r="BA73" s="127"/>
      <c r="BB73" s="120"/>
      <c r="BC73" s="120"/>
      <c r="BD73" s="120"/>
      <c r="BE73" s="120"/>
      <c r="BF73" s="120"/>
      <c r="BG73" s="120"/>
      <c r="BH73" s="120"/>
      <c r="BI73" s="120"/>
      <c r="BJ73" s="120"/>
      <c r="BK73" s="120"/>
      <c r="BL73" s="120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128"/>
      <c r="BY73" s="122"/>
      <c r="BZ73" s="25"/>
      <c r="CA73" s="25"/>
      <c r="CB73" s="25"/>
      <c r="CC73" s="25"/>
      <c r="CD73" s="25"/>
      <c r="CE73" s="25"/>
      <c r="CF73" s="25"/>
      <c r="CG73" s="122"/>
      <c r="CH73" s="25"/>
      <c r="CI73" s="25"/>
      <c r="CJ73" s="25"/>
      <c r="CK73" s="25"/>
      <c r="CL73" s="25"/>
      <c r="CM73" s="25"/>
      <c r="CN73" s="25"/>
      <c r="CO73" s="122"/>
      <c r="CP73" s="25"/>
      <c r="CQ73" s="25"/>
      <c r="CR73" s="25"/>
      <c r="CS73" s="25"/>
      <c r="CT73" s="25"/>
      <c r="CU73" s="25"/>
      <c r="CV73" s="25"/>
      <c r="CW73" s="122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</row>
    <row r="74" spans="1:117" s="54" customFormat="1" x14ac:dyDescent="0.2">
      <c r="A74" s="25"/>
      <c r="B74" s="127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O74" s="121"/>
      <c r="P74" s="118"/>
      <c r="Q74" s="118"/>
      <c r="R74" s="118"/>
      <c r="S74" s="51" t="s">
        <v>688</v>
      </c>
      <c r="T74" s="54">
        <f t="shared" si="17"/>
        <v>0</v>
      </c>
      <c r="U74" s="169">
        <f t="shared" si="17"/>
        <v>0</v>
      </c>
      <c r="V74" s="54">
        <f t="shared" si="18"/>
        <v>0</v>
      </c>
      <c r="W74" s="54">
        <f t="shared" si="19"/>
        <v>0</v>
      </c>
      <c r="X74" s="54">
        <f t="shared" si="20"/>
        <v>0</v>
      </c>
      <c r="Y74" s="54">
        <f t="shared" si="21"/>
        <v>0</v>
      </c>
      <c r="Z74" s="25">
        <f t="shared" si="21"/>
        <v>0.40358133567288018</v>
      </c>
      <c r="AA74" s="25">
        <f t="shared" si="21"/>
        <v>2.2204460492503131E-16</v>
      </c>
      <c r="AB74" s="164">
        <f t="shared" si="21"/>
        <v>0.40358133567287935</v>
      </c>
      <c r="AD74" s="159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128"/>
      <c r="BA74" s="127"/>
      <c r="BB74" s="120"/>
      <c r="BC74" s="120"/>
      <c r="BD74" s="120"/>
      <c r="BE74" s="120"/>
      <c r="BF74" s="120"/>
      <c r="BG74" s="120"/>
      <c r="BH74" s="120"/>
      <c r="BI74" s="120"/>
      <c r="BJ74" s="120"/>
      <c r="BK74" s="120"/>
      <c r="BL74" s="120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128"/>
      <c r="BY74" s="122"/>
      <c r="BZ74" s="25"/>
      <c r="CA74" s="25"/>
      <c r="CB74" s="25"/>
      <c r="CC74" s="25"/>
      <c r="CD74" s="25"/>
      <c r="CE74" s="25"/>
      <c r="CF74" s="25"/>
      <c r="CG74" s="122"/>
      <c r="CH74" s="25"/>
      <c r="CI74" s="25"/>
      <c r="CJ74" s="25"/>
      <c r="CK74" s="25"/>
      <c r="CL74" s="25"/>
      <c r="CM74" s="25"/>
      <c r="CN74" s="25"/>
      <c r="CO74" s="122"/>
      <c r="CP74" s="25"/>
      <c r="CQ74" s="25"/>
      <c r="CR74" s="25"/>
      <c r="CS74" s="25"/>
      <c r="CT74" s="25"/>
      <c r="CU74" s="25"/>
      <c r="CV74" s="25"/>
      <c r="CW74" s="122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</row>
    <row r="75" spans="1:117" s="54" customFormat="1" x14ac:dyDescent="0.2">
      <c r="A75" s="25"/>
      <c r="B75" s="127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O75" s="121"/>
      <c r="P75" s="118"/>
      <c r="Q75" s="118"/>
      <c r="R75" s="118"/>
      <c r="S75" s="51" t="s">
        <v>689</v>
      </c>
      <c r="T75" s="54">
        <f t="shared" si="17"/>
        <v>0</v>
      </c>
      <c r="U75" s="169">
        <f t="shared" si="17"/>
        <v>0</v>
      </c>
      <c r="V75" s="54">
        <f t="shared" si="18"/>
        <v>0</v>
      </c>
      <c r="W75" s="54">
        <f t="shared" si="19"/>
        <v>0</v>
      </c>
      <c r="X75" s="54">
        <f t="shared" si="20"/>
        <v>0</v>
      </c>
      <c r="Y75" s="54">
        <f t="shared" si="21"/>
        <v>0</v>
      </c>
      <c r="Z75" s="25">
        <f t="shared" si="21"/>
        <v>0.43437512070013973</v>
      </c>
      <c r="AA75" s="25">
        <f t="shared" si="21"/>
        <v>2.2204460492503131E-16</v>
      </c>
      <c r="AB75" s="164">
        <f t="shared" si="21"/>
        <v>0.43437512070013984</v>
      </c>
      <c r="AD75" s="158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128"/>
      <c r="BA75" s="127"/>
      <c r="BB75" s="120"/>
      <c r="BC75" s="120"/>
      <c r="BD75" s="120"/>
      <c r="BE75" s="120"/>
      <c r="BF75" s="120"/>
      <c r="BG75" s="120"/>
      <c r="BH75" s="120"/>
      <c r="BI75" s="120"/>
      <c r="BJ75" s="120"/>
      <c r="BK75" s="120"/>
      <c r="BL75" s="120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128"/>
      <c r="BY75" s="122"/>
      <c r="BZ75" s="25"/>
      <c r="CA75" s="25"/>
      <c r="CB75" s="25"/>
      <c r="CC75" s="25"/>
      <c r="CD75" s="25"/>
      <c r="CE75" s="25"/>
      <c r="CF75" s="25"/>
      <c r="CG75" s="122"/>
      <c r="CH75" s="25"/>
      <c r="CI75" s="25"/>
      <c r="CJ75" s="25"/>
      <c r="CK75" s="25"/>
      <c r="CL75" s="25"/>
      <c r="CM75" s="25"/>
      <c r="CN75" s="25"/>
      <c r="CO75" s="122"/>
      <c r="CP75" s="25"/>
      <c r="CQ75" s="25"/>
      <c r="CR75" s="25"/>
      <c r="CS75" s="25"/>
      <c r="CT75" s="25"/>
      <c r="CU75" s="25"/>
      <c r="CV75" s="25"/>
      <c r="CW75" s="122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</row>
    <row r="76" spans="1:117" s="54" customFormat="1" x14ac:dyDescent="0.2">
      <c r="A76" s="25"/>
      <c r="B76" s="127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O76" s="121"/>
      <c r="P76" s="118"/>
      <c r="Q76" s="118"/>
      <c r="R76" s="118"/>
      <c r="S76" s="51" t="s">
        <v>690</v>
      </c>
      <c r="T76" s="54">
        <f t="shared" si="17"/>
        <v>0</v>
      </c>
      <c r="U76" s="169">
        <f t="shared" si="17"/>
        <v>-1.1102230246251565E-16</v>
      </c>
      <c r="V76" s="54">
        <f t="shared" si="18"/>
        <v>0</v>
      </c>
      <c r="W76" s="54">
        <f t="shared" si="19"/>
        <v>0</v>
      </c>
      <c r="X76" s="54">
        <f t="shared" si="20"/>
        <v>0</v>
      </c>
      <c r="Y76" s="54">
        <f t="shared" si="21"/>
        <v>0</v>
      </c>
      <c r="Z76" s="25">
        <f t="shared" si="21"/>
        <v>0.22897265097532693</v>
      </c>
      <c r="AA76" s="25">
        <f t="shared" si="21"/>
        <v>0</v>
      </c>
      <c r="AB76" s="164">
        <f t="shared" si="21"/>
        <v>0.2289726509753246</v>
      </c>
      <c r="AD76" s="159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128"/>
      <c r="BA76" s="127"/>
      <c r="BB76" s="120"/>
      <c r="BC76" s="120"/>
      <c r="BD76" s="120"/>
      <c r="BE76" s="120"/>
      <c r="BF76" s="120"/>
      <c r="BG76" s="120"/>
      <c r="BH76" s="120"/>
      <c r="BI76" s="120"/>
      <c r="BJ76" s="120"/>
      <c r="BK76" s="120"/>
      <c r="BL76" s="120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128"/>
      <c r="BY76" s="122"/>
      <c r="BZ76" s="25"/>
      <c r="CA76" s="25"/>
      <c r="CB76" s="25"/>
      <c r="CC76" s="25"/>
      <c r="CD76" s="25"/>
      <c r="CE76" s="25"/>
      <c r="CF76" s="25"/>
      <c r="CG76" s="122"/>
      <c r="CH76" s="25"/>
      <c r="CI76" s="25"/>
      <c r="CJ76" s="25"/>
      <c r="CK76" s="25"/>
      <c r="CL76" s="25"/>
      <c r="CM76" s="25"/>
      <c r="CN76" s="25"/>
      <c r="CO76" s="122"/>
      <c r="CP76" s="25"/>
      <c r="CQ76" s="25"/>
      <c r="CR76" s="25"/>
      <c r="CS76" s="25"/>
      <c r="CT76" s="25"/>
      <c r="CU76" s="25"/>
      <c r="CV76" s="25"/>
      <c r="CW76" s="122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</row>
    <row r="77" spans="1:117" s="54" customFormat="1" x14ac:dyDescent="0.2">
      <c r="A77" s="25"/>
      <c r="B77" s="127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O77" s="121"/>
      <c r="P77" s="118"/>
      <c r="Q77" s="118"/>
      <c r="R77" s="118"/>
      <c r="S77" s="51" t="s">
        <v>691</v>
      </c>
      <c r="T77" s="54">
        <f t="shared" si="17"/>
        <v>0</v>
      </c>
      <c r="U77" s="169">
        <f t="shared" si="17"/>
        <v>-5.5511151231257827E-17</v>
      </c>
      <c r="V77" s="54">
        <f t="shared" si="18"/>
        <v>0</v>
      </c>
      <c r="W77" s="54">
        <f t="shared" si="19"/>
        <v>0</v>
      </c>
      <c r="X77" s="54">
        <f t="shared" si="20"/>
        <v>0</v>
      </c>
      <c r="Y77" s="54">
        <f t="shared" si="21"/>
        <v>3.808788764016402E-2</v>
      </c>
      <c r="Z77" s="25">
        <f t="shared" si="21"/>
        <v>0</v>
      </c>
      <c r="AA77" s="25">
        <f t="shared" si="21"/>
        <v>3.8087887640163798E-2</v>
      </c>
      <c r="AB77" s="164">
        <f t="shared" si="21"/>
        <v>1.3322676295501878E-15</v>
      </c>
      <c r="AD77" s="159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128"/>
      <c r="BA77" s="127"/>
      <c r="BB77" s="120"/>
      <c r="BC77" s="120"/>
      <c r="BD77" s="120"/>
      <c r="BE77" s="120"/>
      <c r="BF77" s="120"/>
      <c r="BG77" s="120"/>
      <c r="BH77" s="120"/>
      <c r="BI77" s="120"/>
      <c r="BJ77" s="120"/>
      <c r="BK77" s="120"/>
      <c r="BL77" s="120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128"/>
      <c r="BY77" s="122"/>
      <c r="BZ77" s="25"/>
      <c r="CA77" s="25"/>
      <c r="CB77" s="25"/>
      <c r="CC77" s="25"/>
      <c r="CD77" s="25"/>
      <c r="CE77" s="25"/>
      <c r="CF77" s="25"/>
      <c r="CG77" s="122"/>
      <c r="CH77" s="25"/>
      <c r="CI77" s="25"/>
      <c r="CJ77" s="25"/>
      <c r="CK77" s="25"/>
      <c r="CL77" s="25"/>
      <c r="CM77" s="25"/>
      <c r="CN77" s="25"/>
      <c r="CO77" s="122"/>
      <c r="CP77" s="25"/>
      <c r="CQ77" s="25"/>
      <c r="CR77" s="25"/>
      <c r="CS77" s="25"/>
      <c r="CT77" s="25"/>
      <c r="CU77" s="25"/>
      <c r="CV77" s="25"/>
      <c r="CW77" s="122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</row>
    <row r="78" spans="1:117" s="54" customFormat="1" x14ac:dyDescent="0.2">
      <c r="A78" s="25"/>
      <c r="B78" s="127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O78" s="121"/>
      <c r="P78" s="118"/>
      <c r="Q78" s="118"/>
      <c r="R78" s="118"/>
      <c r="S78" s="51" t="s">
        <v>692</v>
      </c>
      <c r="T78" s="54">
        <f t="shared" si="17"/>
        <v>0</v>
      </c>
      <c r="U78" s="169">
        <f t="shared" si="17"/>
        <v>2.7755575615628914E-17</v>
      </c>
      <c r="V78" s="54">
        <f t="shared" si="18"/>
        <v>0</v>
      </c>
      <c r="W78" s="54">
        <f t="shared" si="19"/>
        <v>0</v>
      </c>
      <c r="X78" s="169">
        <f t="shared" si="20"/>
        <v>0</v>
      </c>
      <c r="Y78" s="54">
        <f t="shared" si="21"/>
        <v>0.29361489665773627</v>
      </c>
      <c r="Z78" s="25">
        <f t="shared" si="21"/>
        <v>0</v>
      </c>
      <c r="AA78" s="25">
        <f t="shared" si="21"/>
        <v>0.29361489665773621</v>
      </c>
      <c r="AB78" s="164">
        <f t="shared" si="21"/>
        <v>2.0539125955565396E-15</v>
      </c>
      <c r="AD78" s="159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128"/>
      <c r="BA78" s="127"/>
      <c r="BB78" s="120"/>
      <c r="BC78" s="120"/>
      <c r="BD78" s="120"/>
      <c r="BE78" s="120"/>
      <c r="BF78" s="120"/>
      <c r="BG78" s="120"/>
      <c r="BH78" s="120"/>
      <c r="BI78" s="120"/>
      <c r="BJ78" s="120"/>
      <c r="BK78" s="120"/>
      <c r="BL78" s="120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128"/>
      <c r="BY78" s="122"/>
      <c r="BZ78" s="25"/>
      <c r="CA78" s="25"/>
      <c r="CB78" s="25"/>
      <c r="CC78" s="25"/>
      <c r="CD78" s="25"/>
      <c r="CE78" s="25"/>
      <c r="CF78" s="25"/>
      <c r="CG78" s="122"/>
      <c r="CH78" s="25"/>
      <c r="CI78" s="25"/>
      <c r="CJ78" s="25"/>
      <c r="CK78" s="25"/>
      <c r="CL78" s="25"/>
      <c r="CM78" s="25"/>
      <c r="CN78" s="25"/>
      <c r="CO78" s="122"/>
      <c r="CP78" s="25"/>
      <c r="CQ78" s="25"/>
      <c r="CR78" s="25"/>
      <c r="CS78" s="25"/>
      <c r="CT78" s="25"/>
      <c r="CU78" s="25"/>
      <c r="CV78" s="25"/>
      <c r="CW78" s="122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</row>
    <row r="79" spans="1:117" s="54" customFormat="1" x14ac:dyDescent="0.2">
      <c r="A79" s="25"/>
      <c r="B79" s="127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O79" s="121"/>
      <c r="P79" s="118"/>
      <c r="Q79" s="118"/>
      <c r="R79" s="118"/>
      <c r="S79" s="51" t="s">
        <v>265</v>
      </c>
      <c r="T79" s="54">
        <f t="shared" ref="T79:AB79" si="22">AVERAGE(T69:T78)</f>
        <v>0</v>
      </c>
      <c r="U79" s="169">
        <f t="shared" ref="U79" si="23">AVERAGE(U69:U78)</f>
        <v>-5.8286708792820721E-17</v>
      </c>
      <c r="V79" s="54">
        <f t="shared" ref="V79" si="24">AVERAGE(V69:V78)</f>
        <v>0</v>
      </c>
      <c r="W79" s="54">
        <f t="shared" si="22"/>
        <v>0</v>
      </c>
      <c r="X79" s="54">
        <f t="shared" ref="X79:Y79" si="25">AVERAGE(X69:X78)</f>
        <v>0</v>
      </c>
      <c r="Y79" s="54">
        <f t="shared" si="25"/>
        <v>3.6855864921988994E-2</v>
      </c>
      <c r="Z79" s="25">
        <f t="shared" ref="Z79:AA79" si="26">AVERAGE(Z69:Z78)</f>
        <v>0.14825020665079433</v>
      </c>
      <c r="AA79" s="25">
        <f t="shared" si="26"/>
        <v>3.6855864921989001E-2</v>
      </c>
      <c r="AB79" s="164">
        <f t="shared" si="22"/>
        <v>0.14825020665079433</v>
      </c>
      <c r="AD79" s="153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128"/>
      <c r="BA79" s="127"/>
      <c r="BB79" s="120"/>
      <c r="BC79" s="120"/>
      <c r="BD79" s="120"/>
      <c r="BE79" s="120"/>
      <c r="BF79" s="120"/>
      <c r="BG79" s="120"/>
      <c r="BH79" s="120"/>
      <c r="BI79" s="120"/>
      <c r="BJ79" s="120"/>
      <c r="BK79" s="120"/>
      <c r="BL79" s="120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128"/>
      <c r="BY79" s="122"/>
      <c r="BZ79" s="25"/>
      <c r="CA79" s="25"/>
      <c r="CB79" s="25"/>
      <c r="CC79" s="25"/>
      <c r="CD79" s="25"/>
      <c r="CE79" s="25"/>
      <c r="CF79" s="25"/>
      <c r="CG79" s="122"/>
      <c r="CH79" s="25"/>
      <c r="CI79" s="25"/>
      <c r="CJ79" s="25"/>
      <c r="CK79" s="25"/>
      <c r="CL79" s="25"/>
      <c r="CM79" s="25"/>
      <c r="CN79" s="25"/>
      <c r="CO79" s="122"/>
      <c r="CP79" s="25"/>
      <c r="CQ79" s="25"/>
      <c r="CR79" s="25"/>
      <c r="CS79" s="25"/>
      <c r="CT79" s="25"/>
      <c r="CU79" s="25"/>
      <c r="CV79" s="25"/>
      <c r="CW79" s="122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</row>
    <row r="80" spans="1:117" s="10" customFormat="1" x14ac:dyDescent="0.2">
      <c r="A80" s="7"/>
      <c r="B80" s="2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30"/>
      <c r="O80" s="30"/>
      <c r="P80" s="31"/>
      <c r="Q80" s="31"/>
      <c r="R80" s="31"/>
      <c r="S80" s="31"/>
      <c r="T80" s="54"/>
      <c r="U80" s="169"/>
      <c r="V80" s="54"/>
      <c r="W80" s="54"/>
      <c r="X80" s="54"/>
      <c r="Y80" s="54"/>
      <c r="Z80" s="25"/>
      <c r="AA80" s="25"/>
      <c r="AB80" s="164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8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100"/>
      <c r="BZ80" s="23"/>
      <c r="CA80" s="23"/>
      <c r="CB80" s="23"/>
      <c r="CC80" s="23"/>
      <c r="CD80" s="23"/>
      <c r="CE80" s="23"/>
      <c r="CF80" s="23"/>
      <c r="CG80" s="100"/>
      <c r="CH80" s="23"/>
      <c r="CI80" s="23"/>
      <c r="CJ80" s="23"/>
      <c r="CK80" s="23"/>
      <c r="CL80" s="23"/>
      <c r="CM80" s="23"/>
      <c r="CN80" s="23"/>
      <c r="CO80" s="102"/>
      <c r="CP80" s="11"/>
      <c r="CQ80" s="11"/>
      <c r="CR80" s="11"/>
      <c r="CS80" s="11"/>
      <c r="CT80" s="11"/>
      <c r="CU80" s="11"/>
      <c r="CV80" s="11"/>
      <c r="CW80" s="102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</row>
    <row r="81" spans="1:117" s="10" customFormat="1" x14ac:dyDescent="0.2">
      <c r="A81" s="7"/>
      <c r="B81" s="2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30"/>
      <c r="O81" s="30"/>
      <c r="P81" s="31"/>
      <c r="Q81" s="31"/>
      <c r="R81" s="31"/>
      <c r="S81" s="31"/>
      <c r="T81" s="54"/>
      <c r="U81" s="169"/>
      <c r="V81" s="54"/>
      <c r="W81" s="54"/>
      <c r="X81" s="54"/>
      <c r="Y81" s="54"/>
      <c r="Z81" s="25"/>
      <c r="AA81" s="25"/>
      <c r="AB81" s="164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8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100"/>
      <c r="BZ81" s="23"/>
      <c r="CA81" s="23"/>
      <c r="CB81" s="23"/>
      <c r="CC81" s="23"/>
      <c r="CD81" s="23"/>
      <c r="CE81" s="23"/>
      <c r="CF81" s="23"/>
      <c r="CG81" s="100"/>
      <c r="CH81" s="23"/>
      <c r="CI81" s="23"/>
      <c r="CJ81" s="23"/>
      <c r="CK81" s="23"/>
      <c r="CL81" s="23"/>
      <c r="CM81" s="23"/>
      <c r="CN81" s="23"/>
      <c r="CO81" s="102"/>
      <c r="CP81" s="11"/>
      <c r="CQ81" s="11"/>
      <c r="CR81" s="11"/>
      <c r="CS81" s="11"/>
      <c r="CT81" s="11"/>
      <c r="CU81" s="11"/>
      <c r="CV81" s="11"/>
      <c r="CW81" s="102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</row>
    <row r="82" spans="1:117" s="10" customFormat="1" x14ac:dyDescent="0.2">
      <c r="A82" s="7"/>
      <c r="B82" s="2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30"/>
      <c r="O82" s="30"/>
      <c r="P82" s="31"/>
      <c r="Q82" s="31"/>
      <c r="R82" s="31"/>
      <c r="S82" s="31"/>
      <c r="T82" s="54"/>
      <c r="U82" s="169"/>
      <c r="V82" s="54"/>
      <c r="W82" s="54"/>
      <c r="X82" s="54"/>
      <c r="Y82" s="54"/>
      <c r="Z82" s="25"/>
      <c r="AA82" s="25"/>
      <c r="AB82" s="164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8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100"/>
      <c r="BZ82" s="23"/>
      <c r="CA82" s="23"/>
      <c r="CB82" s="23"/>
      <c r="CC82" s="23"/>
      <c r="CD82" s="23"/>
      <c r="CE82" s="23"/>
      <c r="CF82" s="23"/>
      <c r="CG82" s="100"/>
      <c r="CH82" s="23"/>
      <c r="CI82" s="23"/>
      <c r="CJ82" s="23"/>
      <c r="CK82" s="23"/>
      <c r="CL82" s="23"/>
      <c r="CM82" s="23"/>
      <c r="CN82" s="23"/>
      <c r="CO82" s="102"/>
      <c r="CP82" s="11"/>
      <c r="CQ82" s="11"/>
      <c r="CR82" s="11"/>
      <c r="CS82" s="11"/>
      <c r="CT82" s="11"/>
      <c r="CU82" s="11"/>
      <c r="CV82" s="11"/>
      <c r="CW82" s="102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</row>
    <row r="83" spans="1:117" s="10" customFormat="1" x14ac:dyDescent="0.2">
      <c r="A83" s="7"/>
      <c r="B83" s="2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30"/>
      <c r="O83" s="30"/>
      <c r="P83" s="31"/>
      <c r="Q83" s="31"/>
      <c r="R83" s="31"/>
      <c r="S83" s="31"/>
      <c r="T83" s="54"/>
      <c r="U83" s="169"/>
      <c r="V83" s="54"/>
      <c r="W83" s="54"/>
      <c r="X83" s="54"/>
      <c r="Y83" s="54"/>
      <c r="Z83" s="25"/>
      <c r="AA83" s="25"/>
      <c r="AB83" s="164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8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100"/>
      <c r="BZ83" s="23"/>
      <c r="CA83" s="23"/>
      <c r="CB83" s="23"/>
      <c r="CC83" s="23"/>
      <c r="CD83" s="23"/>
      <c r="CE83" s="23"/>
      <c r="CF83" s="23"/>
      <c r="CG83" s="100"/>
      <c r="CH83" s="23"/>
      <c r="CI83" s="23"/>
      <c r="CJ83" s="23"/>
      <c r="CK83" s="23"/>
      <c r="CL83" s="23"/>
      <c r="CM83" s="23"/>
      <c r="CN83" s="23"/>
      <c r="CO83" s="102"/>
      <c r="CP83" s="11"/>
      <c r="CQ83" s="11"/>
      <c r="CR83" s="11"/>
      <c r="CS83" s="11"/>
      <c r="CT83" s="11"/>
      <c r="CU83" s="11"/>
      <c r="CV83" s="11"/>
      <c r="CW83" s="102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</row>
    <row r="84" spans="1:117" s="10" customFormat="1" x14ac:dyDescent="0.2">
      <c r="A84" s="7"/>
      <c r="B84" s="2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30"/>
      <c r="O84" s="30"/>
      <c r="P84" s="31"/>
      <c r="Q84" s="31"/>
      <c r="R84" s="31"/>
      <c r="S84" s="31"/>
      <c r="T84" s="54"/>
      <c r="U84" s="169"/>
      <c r="V84" s="54"/>
      <c r="W84" s="54"/>
      <c r="X84" s="54"/>
      <c r="Y84" s="54"/>
      <c r="Z84" s="25"/>
      <c r="AA84" s="25"/>
      <c r="AB84" s="164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8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100"/>
      <c r="BZ84" s="23"/>
      <c r="CA84" s="23"/>
      <c r="CB84" s="23"/>
      <c r="CC84" s="23"/>
      <c r="CD84" s="23"/>
      <c r="CE84" s="23"/>
      <c r="CF84" s="23"/>
      <c r="CG84" s="100"/>
      <c r="CH84" s="23"/>
      <c r="CI84" s="23"/>
      <c r="CJ84" s="23"/>
      <c r="CK84" s="23"/>
      <c r="CL84" s="23"/>
      <c r="CM84" s="23"/>
      <c r="CN84" s="23"/>
      <c r="CO84" s="102"/>
      <c r="CP84" s="11"/>
      <c r="CQ84" s="11"/>
      <c r="CR84" s="11"/>
      <c r="CS84" s="11"/>
      <c r="CT84" s="11"/>
      <c r="CU84" s="11"/>
      <c r="CV84" s="11"/>
      <c r="CW84" s="102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</row>
    <row r="85" spans="1:117" s="10" customFormat="1" x14ac:dyDescent="0.2">
      <c r="A85" s="7"/>
      <c r="B85" s="2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30"/>
      <c r="O85" s="30"/>
      <c r="P85" s="31"/>
      <c r="Q85" s="31"/>
      <c r="R85" s="31"/>
      <c r="S85" s="31"/>
      <c r="T85" s="54"/>
      <c r="U85" s="169"/>
      <c r="V85" s="54"/>
      <c r="W85" s="54"/>
      <c r="X85" s="54"/>
      <c r="Y85" s="54"/>
      <c r="Z85" s="25"/>
      <c r="AA85" s="25"/>
      <c r="AB85" s="164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8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100"/>
      <c r="BZ85" s="23"/>
      <c r="CA85" s="23"/>
      <c r="CB85" s="23"/>
      <c r="CC85" s="23"/>
      <c r="CD85" s="23"/>
      <c r="CE85" s="23"/>
      <c r="CF85" s="23"/>
      <c r="CG85" s="100"/>
      <c r="CH85" s="23"/>
      <c r="CI85" s="23"/>
      <c r="CJ85" s="23"/>
      <c r="CK85" s="23"/>
      <c r="CL85" s="23"/>
      <c r="CM85" s="23"/>
      <c r="CN85" s="23"/>
      <c r="CO85" s="102"/>
      <c r="CP85" s="11"/>
      <c r="CQ85" s="11"/>
      <c r="CR85" s="11"/>
      <c r="CS85" s="11"/>
      <c r="CT85" s="11"/>
      <c r="CU85" s="11"/>
      <c r="CV85" s="11"/>
      <c r="CW85" s="102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</row>
    <row r="86" spans="1:117" s="10" customFormat="1" x14ac:dyDescent="0.2">
      <c r="A86" s="7"/>
      <c r="B86" s="2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30"/>
      <c r="O86" s="30"/>
      <c r="P86" s="31"/>
      <c r="Q86" s="31"/>
      <c r="R86" s="31"/>
      <c r="S86" s="31"/>
      <c r="T86" s="54"/>
      <c r="U86" s="169"/>
      <c r="V86" s="54"/>
      <c r="W86" s="54"/>
      <c r="X86" s="54"/>
      <c r="Y86" s="54"/>
      <c r="Z86" s="25"/>
      <c r="AA86" s="25"/>
      <c r="AB86" s="164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8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100"/>
      <c r="BZ86" s="23"/>
      <c r="CA86" s="23"/>
      <c r="CB86" s="23"/>
      <c r="CC86" s="23"/>
      <c r="CD86" s="23"/>
      <c r="CE86" s="23"/>
      <c r="CF86" s="23"/>
      <c r="CG86" s="100"/>
      <c r="CH86" s="23"/>
      <c r="CI86" s="23"/>
      <c r="CJ86" s="23"/>
      <c r="CK86" s="23"/>
      <c r="CL86" s="23"/>
      <c r="CM86" s="23"/>
      <c r="CN86" s="23"/>
      <c r="CO86" s="102"/>
      <c r="CP86" s="11"/>
      <c r="CQ86" s="11"/>
      <c r="CR86" s="11"/>
      <c r="CS86" s="11"/>
      <c r="CT86" s="11"/>
      <c r="CU86" s="11"/>
      <c r="CV86" s="11"/>
      <c r="CW86" s="102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</row>
    <row r="87" spans="1:117" s="10" customFormat="1" x14ac:dyDescent="0.2">
      <c r="A87" s="7"/>
      <c r="B87" s="2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30"/>
      <c r="O87" s="30"/>
      <c r="P87" s="31"/>
      <c r="Q87" s="31"/>
      <c r="R87" s="31"/>
      <c r="S87" s="31"/>
      <c r="T87" s="54"/>
      <c r="U87" s="169"/>
      <c r="V87" s="54"/>
      <c r="W87" s="54"/>
      <c r="X87" s="54"/>
      <c r="Y87" s="54"/>
      <c r="Z87" s="25"/>
      <c r="AA87" s="25"/>
      <c r="AB87" s="164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8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100"/>
      <c r="BZ87" s="23"/>
      <c r="CA87" s="23"/>
      <c r="CB87" s="23"/>
      <c r="CC87" s="23"/>
      <c r="CD87" s="23"/>
      <c r="CE87" s="23"/>
      <c r="CF87" s="23"/>
      <c r="CG87" s="100"/>
      <c r="CH87" s="23"/>
      <c r="CI87" s="23"/>
      <c r="CJ87" s="23"/>
      <c r="CK87" s="23"/>
      <c r="CL87" s="23"/>
      <c r="CM87" s="23"/>
      <c r="CN87" s="23"/>
      <c r="CO87" s="102"/>
      <c r="CP87" s="11"/>
      <c r="CQ87" s="11"/>
      <c r="CR87" s="11"/>
      <c r="CS87" s="11"/>
      <c r="CT87" s="11"/>
      <c r="CU87" s="11"/>
      <c r="CV87" s="11"/>
      <c r="CW87" s="102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</row>
    <row r="88" spans="1:117" s="10" customFormat="1" x14ac:dyDescent="0.2">
      <c r="A88" s="7"/>
      <c r="B88" s="2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30"/>
      <c r="O88" s="30"/>
      <c r="P88" s="31"/>
      <c r="Q88" s="31"/>
      <c r="R88" s="31"/>
      <c r="S88" s="31"/>
      <c r="T88" s="54"/>
      <c r="U88" s="169"/>
      <c r="V88" s="54"/>
      <c r="W88" s="54"/>
      <c r="X88" s="54"/>
      <c r="Y88" s="54"/>
      <c r="Z88" s="25"/>
      <c r="AA88" s="25"/>
      <c r="AB88" s="164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8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100"/>
      <c r="BZ88" s="23"/>
      <c r="CA88" s="23"/>
      <c r="CB88" s="23"/>
      <c r="CC88" s="23"/>
      <c r="CD88" s="23"/>
      <c r="CE88" s="23"/>
      <c r="CF88" s="23"/>
      <c r="CG88" s="100"/>
      <c r="CH88" s="23"/>
      <c r="CI88" s="23"/>
      <c r="CJ88" s="23"/>
      <c r="CK88" s="23"/>
      <c r="CL88" s="23"/>
      <c r="CM88" s="23"/>
      <c r="CN88" s="23"/>
      <c r="CO88" s="102"/>
      <c r="CP88" s="11"/>
      <c r="CQ88" s="11"/>
      <c r="CR88" s="11"/>
      <c r="CS88" s="11"/>
      <c r="CT88" s="11"/>
      <c r="CU88" s="11"/>
      <c r="CV88" s="11"/>
      <c r="CW88" s="102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</row>
    <row r="89" spans="1:117" s="10" customFormat="1" x14ac:dyDescent="0.2">
      <c r="A89" s="7"/>
      <c r="B89" s="2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30"/>
      <c r="O89" s="30"/>
      <c r="P89" s="31"/>
      <c r="Q89" s="31"/>
      <c r="R89" s="31"/>
      <c r="S89" s="31"/>
      <c r="T89" s="54"/>
      <c r="U89" s="169"/>
      <c r="V89" s="54"/>
      <c r="W89" s="54"/>
      <c r="X89" s="54"/>
      <c r="Y89" s="54"/>
      <c r="Z89" s="25"/>
      <c r="AA89" s="25"/>
      <c r="AB89" s="164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8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100"/>
      <c r="BZ89" s="23"/>
      <c r="CA89" s="23"/>
      <c r="CB89" s="23"/>
      <c r="CC89" s="23"/>
      <c r="CD89" s="23"/>
      <c r="CE89" s="23"/>
      <c r="CF89" s="23"/>
      <c r="CG89" s="100"/>
      <c r="CH89" s="23"/>
      <c r="CI89" s="23"/>
      <c r="CJ89" s="23"/>
      <c r="CK89" s="23"/>
      <c r="CL89" s="23"/>
      <c r="CM89" s="23"/>
      <c r="CN89" s="23"/>
      <c r="CO89" s="102"/>
      <c r="CP89" s="11"/>
      <c r="CQ89" s="11"/>
      <c r="CR89" s="11"/>
      <c r="CS89" s="11"/>
      <c r="CT89" s="11"/>
      <c r="CU89" s="11"/>
      <c r="CV89" s="11"/>
      <c r="CW89" s="102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</row>
    <row r="90" spans="1:117" s="10" customFormat="1" x14ac:dyDescent="0.2">
      <c r="A90" s="7"/>
      <c r="B90" s="2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30"/>
      <c r="O90" s="30"/>
      <c r="P90" s="31"/>
      <c r="Q90" s="31"/>
      <c r="R90" s="31"/>
      <c r="S90" s="31"/>
      <c r="T90" s="54"/>
      <c r="U90" s="169"/>
      <c r="V90" s="54"/>
      <c r="W90" s="54"/>
      <c r="X90" s="54"/>
      <c r="Y90" s="54"/>
      <c r="Z90" s="25"/>
      <c r="AA90" s="25"/>
      <c r="AB90" s="164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8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100"/>
      <c r="BZ90" s="23"/>
      <c r="CA90" s="23"/>
      <c r="CB90" s="23"/>
      <c r="CC90" s="23"/>
      <c r="CD90" s="23"/>
      <c r="CE90" s="23"/>
      <c r="CF90" s="23"/>
      <c r="CG90" s="100"/>
      <c r="CH90" s="23"/>
      <c r="CI90" s="23"/>
      <c r="CJ90" s="23"/>
      <c r="CK90" s="23"/>
      <c r="CL90" s="23"/>
      <c r="CM90" s="23"/>
      <c r="CN90" s="23"/>
      <c r="CO90" s="102"/>
      <c r="CP90" s="11"/>
      <c r="CQ90" s="11"/>
      <c r="CR90" s="11"/>
      <c r="CS90" s="11"/>
      <c r="CT90" s="11"/>
      <c r="CU90" s="11"/>
      <c r="CV90" s="11"/>
      <c r="CW90" s="102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</row>
    <row r="91" spans="1:117" s="10" customFormat="1" x14ac:dyDescent="0.2">
      <c r="A91" s="7"/>
      <c r="B91" s="2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30"/>
      <c r="O91" s="30"/>
      <c r="P91" s="31"/>
      <c r="Q91" s="31"/>
      <c r="R91" s="31"/>
      <c r="S91" s="31"/>
      <c r="T91" s="54"/>
      <c r="U91" s="169"/>
      <c r="V91" s="54"/>
      <c r="W91" s="54"/>
      <c r="X91" s="54"/>
      <c r="Y91" s="54"/>
      <c r="Z91" s="25"/>
      <c r="AA91" s="25"/>
      <c r="AB91" s="164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8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100"/>
      <c r="BZ91" s="23"/>
      <c r="CA91" s="23"/>
      <c r="CB91" s="23"/>
      <c r="CC91" s="23"/>
      <c r="CD91" s="23"/>
      <c r="CE91" s="23"/>
      <c r="CF91" s="23"/>
      <c r="CG91" s="100"/>
      <c r="CH91" s="23"/>
      <c r="CI91" s="23"/>
      <c r="CJ91" s="23"/>
      <c r="CK91" s="23"/>
      <c r="CL91" s="23"/>
      <c r="CM91" s="23"/>
      <c r="CN91" s="23"/>
      <c r="CO91" s="102"/>
      <c r="CP91" s="11"/>
      <c r="CQ91" s="11"/>
      <c r="CR91" s="11"/>
      <c r="CS91" s="11"/>
      <c r="CT91" s="11"/>
      <c r="CU91" s="11"/>
      <c r="CV91" s="11"/>
      <c r="CW91" s="102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</row>
    <row r="92" spans="1:117" s="10" customFormat="1" x14ac:dyDescent="0.2">
      <c r="A92" s="7"/>
      <c r="B92" s="2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30"/>
      <c r="O92" s="30"/>
      <c r="P92" s="31"/>
      <c r="Q92" s="31"/>
      <c r="R92" s="31"/>
      <c r="S92" s="31"/>
      <c r="T92" s="54"/>
      <c r="U92" s="169"/>
      <c r="V92" s="54"/>
      <c r="W92" s="54"/>
      <c r="X92" s="54"/>
      <c r="Y92" s="54"/>
      <c r="Z92" s="25"/>
      <c r="AA92" s="25"/>
      <c r="AB92" s="164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8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100"/>
      <c r="BZ92" s="23"/>
      <c r="CA92" s="23"/>
      <c r="CB92" s="23"/>
      <c r="CC92" s="23"/>
      <c r="CD92" s="23"/>
      <c r="CE92" s="23"/>
      <c r="CF92" s="23"/>
      <c r="CG92" s="100"/>
      <c r="CH92" s="23"/>
      <c r="CI92" s="23"/>
      <c r="CJ92" s="23"/>
      <c r="CK92" s="23"/>
      <c r="CL92" s="23"/>
      <c r="CM92" s="23"/>
      <c r="CN92" s="23"/>
      <c r="CO92" s="102"/>
      <c r="CP92" s="11"/>
      <c r="CQ92" s="11"/>
      <c r="CR92" s="11"/>
      <c r="CS92" s="11"/>
      <c r="CT92" s="11"/>
      <c r="CU92" s="11"/>
      <c r="CV92" s="11"/>
      <c r="CW92" s="102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</row>
    <row r="93" spans="1:117" s="10" customFormat="1" x14ac:dyDescent="0.2">
      <c r="A93" s="7"/>
      <c r="B93" s="2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30"/>
      <c r="O93" s="30"/>
      <c r="P93" s="31"/>
      <c r="Q93" s="31"/>
      <c r="R93" s="31"/>
      <c r="S93" s="31"/>
      <c r="T93" s="54"/>
      <c r="U93" s="169"/>
      <c r="V93" s="54"/>
      <c r="W93" s="54"/>
      <c r="X93" s="54"/>
      <c r="Y93" s="54"/>
      <c r="Z93" s="25"/>
      <c r="AA93" s="25"/>
      <c r="AB93" s="164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8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100"/>
      <c r="BZ93" s="23"/>
      <c r="CA93" s="23"/>
      <c r="CB93" s="23"/>
      <c r="CC93" s="23"/>
      <c r="CD93" s="23"/>
      <c r="CE93" s="23"/>
      <c r="CF93" s="23"/>
      <c r="CG93" s="100"/>
      <c r="CH93" s="23"/>
      <c r="CI93" s="23"/>
      <c r="CJ93" s="23"/>
      <c r="CK93" s="23"/>
      <c r="CL93" s="23"/>
      <c r="CM93" s="23"/>
      <c r="CN93" s="23"/>
      <c r="CO93" s="102"/>
      <c r="CP93" s="11"/>
      <c r="CQ93" s="11"/>
      <c r="CR93" s="11"/>
      <c r="CS93" s="11"/>
      <c r="CT93" s="11"/>
      <c r="CU93" s="11"/>
      <c r="CV93" s="11"/>
      <c r="CW93" s="102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</row>
    <row r="94" spans="1:117" s="10" customFormat="1" x14ac:dyDescent="0.2">
      <c r="A94" s="7"/>
      <c r="B94" s="2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30"/>
      <c r="O94" s="30"/>
      <c r="P94" s="31"/>
      <c r="Q94" s="31"/>
      <c r="R94" s="31"/>
      <c r="S94" s="31"/>
      <c r="T94" s="54"/>
      <c r="U94" s="169"/>
      <c r="V94" s="54"/>
      <c r="W94" s="54"/>
      <c r="X94" s="54"/>
      <c r="Y94" s="54"/>
      <c r="Z94" s="25"/>
      <c r="AA94" s="25"/>
      <c r="AB94" s="164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8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100"/>
      <c r="BZ94" s="23"/>
      <c r="CA94" s="23"/>
      <c r="CB94" s="23"/>
      <c r="CC94" s="23"/>
      <c r="CD94" s="23"/>
      <c r="CE94" s="23"/>
      <c r="CF94" s="23"/>
      <c r="CG94" s="100"/>
      <c r="CH94" s="23"/>
      <c r="CI94" s="23"/>
      <c r="CJ94" s="23"/>
      <c r="CK94" s="23"/>
      <c r="CL94" s="23"/>
      <c r="CM94" s="23"/>
      <c r="CN94" s="23"/>
      <c r="CO94" s="102"/>
      <c r="CP94" s="11"/>
      <c r="CQ94" s="11"/>
      <c r="CR94" s="11"/>
      <c r="CS94" s="11"/>
      <c r="CT94" s="11"/>
      <c r="CU94" s="11"/>
      <c r="CV94" s="11"/>
      <c r="CW94" s="102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</row>
    <row r="95" spans="1:117" x14ac:dyDescent="0.2">
      <c r="AC95" s="10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</row>
    <row r="96" spans="1:117" x14ac:dyDescent="0.2">
      <c r="AC96" s="10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</row>
    <row r="97" spans="1:117" x14ac:dyDescent="0.2">
      <c r="AC97" s="10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</row>
    <row r="98" spans="1:117" x14ac:dyDescent="0.2">
      <c r="AC98" s="10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</row>
    <row r="99" spans="1:117" x14ac:dyDescent="0.2">
      <c r="AC99" s="10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</row>
    <row r="100" spans="1:117" x14ac:dyDescent="0.2">
      <c r="AC100" s="10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</row>
    <row r="101" spans="1:117" x14ac:dyDescent="0.2">
      <c r="AC101" s="10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</row>
    <row r="102" spans="1:117" x14ac:dyDescent="0.2">
      <c r="AC102" s="10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</row>
    <row r="103" spans="1:117" x14ac:dyDescent="0.2">
      <c r="AC103" s="10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</row>
    <row r="104" spans="1:117" x14ac:dyDescent="0.2">
      <c r="AC104" s="10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</row>
    <row r="105" spans="1:117" x14ac:dyDescent="0.2">
      <c r="AC105" s="10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</row>
    <row r="106" spans="1:117" x14ac:dyDescent="0.2">
      <c r="AC106" s="10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</row>
    <row r="107" spans="1:117" x14ac:dyDescent="0.2">
      <c r="AC107" s="10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</row>
    <row r="108" spans="1:117" s="8" customFormat="1" x14ac:dyDescent="0.2">
      <c r="A108" s="7"/>
      <c r="B108" s="2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32"/>
      <c r="O108" s="32"/>
      <c r="P108" s="33"/>
      <c r="Q108" s="33"/>
      <c r="R108" s="33"/>
      <c r="S108" s="33"/>
      <c r="T108" s="62"/>
      <c r="U108" s="170"/>
      <c r="V108" s="62"/>
      <c r="W108" s="62"/>
      <c r="X108" s="62"/>
      <c r="Y108" s="62"/>
      <c r="Z108" s="26"/>
      <c r="AA108" s="26"/>
      <c r="AB108" s="188"/>
      <c r="AC108" s="12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8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Y108" s="99"/>
      <c r="BZ108" s="63"/>
      <c r="CA108" s="63"/>
      <c r="CB108" s="63"/>
      <c r="CC108" s="63"/>
      <c r="CD108" s="63"/>
      <c r="CE108" s="63"/>
      <c r="CF108" s="63"/>
      <c r="CG108" s="99"/>
      <c r="CH108" s="63"/>
      <c r="CI108" s="63"/>
      <c r="CJ108" s="63"/>
      <c r="CK108" s="63"/>
      <c r="CL108" s="63"/>
      <c r="CM108" s="63"/>
      <c r="CN108" s="63"/>
      <c r="CO108" s="101"/>
      <c r="CW108" s="101"/>
    </row>
    <row r="109" spans="1:117" s="8" customFormat="1" x14ac:dyDescent="0.2">
      <c r="A109" s="7"/>
      <c r="B109" s="2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32"/>
      <c r="O109" s="32"/>
      <c r="P109" s="33"/>
      <c r="Q109" s="33"/>
      <c r="R109" s="33"/>
      <c r="S109" s="33"/>
      <c r="T109" s="62"/>
      <c r="U109" s="170"/>
      <c r="V109" s="62"/>
      <c r="W109" s="62"/>
      <c r="X109" s="62"/>
      <c r="Y109" s="62"/>
      <c r="Z109" s="26"/>
      <c r="AA109" s="26"/>
      <c r="AB109" s="188"/>
      <c r="AC109" s="12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8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Y109" s="99"/>
      <c r="BZ109" s="63"/>
      <c r="CA109" s="63"/>
      <c r="CB109" s="63"/>
      <c r="CC109" s="63"/>
      <c r="CD109" s="63"/>
      <c r="CE109" s="63"/>
      <c r="CF109" s="63"/>
      <c r="CG109" s="99"/>
      <c r="CH109" s="63"/>
      <c r="CI109" s="63"/>
      <c r="CJ109" s="63"/>
      <c r="CK109" s="63"/>
      <c r="CL109" s="63"/>
      <c r="CM109" s="63"/>
      <c r="CN109" s="63"/>
      <c r="CO109" s="101"/>
      <c r="CW109" s="101"/>
    </row>
    <row r="110" spans="1:117" x14ac:dyDescent="0.2">
      <c r="AC110" s="10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</row>
    <row r="111" spans="1:117" s="10" customFormat="1" x14ac:dyDescent="0.2">
      <c r="A111" s="7"/>
      <c r="B111" s="2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30"/>
      <c r="O111" s="30"/>
      <c r="P111" s="31"/>
      <c r="Q111" s="31"/>
      <c r="R111" s="31"/>
      <c r="S111" s="31"/>
      <c r="T111" s="54"/>
      <c r="U111" s="169"/>
      <c r="V111" s="54"/>
      <c r="W111" s="54"/>
      <c r="X111" s="54"/>
      <c r="Y111" s="54"/>
      <c r="Z111" s="25"/>
      <c r="AA111" s="25"/>
      <c r="AB111" s="164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8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100"/>
      <c r="BZ111" s="23"/>
      <c r="CA111" s="23"/>
      <c r="CB111" s="23"/>
      <c r="CC111" s="23"/>
      <c r="CD111" s="23"/>
      <c r="CE111" s="23"/>
      <c r="CF111" s="23"/>
      <c r="CG111" s="100"/>
      <c r="CH111" s="23"/>
      <c r="CI111" s="23"/>
      <c r="CJ111" s="23"/>
      <c r="CK111" s="23"/>
      <c r="CL111" s="23"/>
      <c r="CM111" s="23"/>
      <c r="CN111" s="23"/>
      <c r="CO111" s="102"/>
      <c r="CP111" s="11"/>
      <c r="CQ111" s="11"/>
      <c r="CR111" s="11"/>
      <c r="CS111" s="11"/>
      <c r="CT111" s="11"/>
      <c r="CU111" s="11"/>
      <c r="CV111" s="11"/>
      <c r="CW111" s="102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</row>
    <row r="112" spans="1:117" s="10" customFormat="1" x14ac:dyDescent="0.2">
      <c r="A112" s="7"/>
      <c r="B112" s="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30"/>
      <c r="O112" s="30"/>
      <c r="P112" s="31"/>
      <c r="Q112" s="31"/>
      <c r="R112" s="31"/>
      <c r="S112" s="31"/>
      <c r="T112" s="54"/>
      <c r="U112" s="169"/>
      <c r="V112" s="54"/>
      <c r="W112" s="54"/>
      <c r="X112" s="54"/>
      <c r="Y112" s="54"/>
      <c r="Z112" s="25"/>
      <c r="AA112" s="25"/>
      <c r="AB112" s="164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8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100"/>
      <c r="BZ112" s="23"/>
      <c r="CA112" s="23"/>
      <c r="CB112" s="23"/>
      <c r="CC112" s="23"/>
      <c r="CD112" s="23"/>
      <c r="CE112" s="23"/>
      <c r="CF112" s="23"/>
      <c r="CG112" s="100"/>
      <c r="CH112" s="23"/>
      <c r="CI112" s="23"/>
      <c r="CJ112" s="23"/>
      <c r="CK112" s="23"/>
      <c r="CL112" s="23"/>
      <c r="CM112" s="23"/>
      <c r="CN112" s="23"/>
      <c r="CO112" s="102"/>
      <c r="CP112" s="11"/>
      <c r="CQ112" s="11"/>
      <c r="CR112" s="11"/>
      <c r="CS112" s="11"/>
      <c r="CT112" s="11"/>
      <c r="CU112" s="11"/>
      <c r="CV112" s="11"/>
      <c r="CW112" s="102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</row>
    <row r="113" spans="1:117" s="10" customFormat="1" x14ac:dyDescent="0.2">
      <c r="A113" s="7"/>
      <c r="B113" s="2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30"/>
      <c r="O113" s="30"/>
      <c r="P113" s="31"/>
      <c r="Q113" s="31"/>
      <c r="R113" s="31"/>
      <c r="S113" s="31"/>
      <c r="T113" s="54"/>
      <c r="U113" s="169"/>
      <c r="V113" s="54"/>
      <c r="W113" s="54"/>
      <c r="X113" s="54"/>
      <c r="Y113" s="54"/>
      <c r="Z113" s="25"/>
      <c r="AA113" s="25"/>
      <c r="AB113" s="164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8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100"/>
      <c r="BZ113" s="23"/>
      <c r="CA113" s="23"/>
      <c r="CB113" s="23"/>
      <c r="CC113" s="23"/>
      <c r="CD113" s="23"/>
      <c r="CE113" s="23"/>
      <c r="CF113" s="23"/>
      <c r="CG113" s="100"/>
      <c r="CH113" s="23"/>
      <c r="CI113" s="23"/>
      <c r="CJ113" s="23"/>
      <c r="CK113" s="23"/>
      <c r="CL113" s="23"/>
      <c r="CM113" s="23"/>
      <c r="CN113" s="23"/>
      <c r="CO113" s="102"/>
      <c r="CP113" s="11"/>
      <c r="CQ113" s="11"/>
      <c r="CR113" s="11"/>
      <c r="CS113" s="11"/>
      <c r="CT113" s="11"/>
      <c r="CU113" s="11"/>
      <c r="CV113" s="11"/>
      <c r="CW113" s="102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</row>
    <row r="114" spans="1:117" s="10" customFormat="1" x14ac:dyDescent="0.2">
      <c r="A114" s="7"/>
      <c r="B114" s="2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30"/>
      <c r="O114" s="30"/>
      <c r="P114" s="31"/>
      <c r="Q114" s="31"/>
      <c r="R114" s="31"/>
      <c r="S114" s="31"/>
      <c r="T114" s="54"/>
      <c r="U114" s="169"/>
      <c r="V114" s="54"/>
      <c r="W114" s="54"/>
      <c r="X114" s="54"/>
      <c r="Y114" s="54"/>
      <c r="Z114" s="25"/>
      <c r="AA114" s="25"/>
      <c r="AB114" s="164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8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100"/>
      <c r="BZ114" s="23"/>
      <c r="CA114" s="23"/>
      <c r="CB114" s="23"/>
      <c r="CC114" s="23"/>
      <c r="CD114" s="23"/>
      <c r="CE114" s="23"/>
      <c r="CF114" s="23"/>
      <c r="CG114" s="100"/>
      <c r="CH114" s="23"/>
      <c r="CI114" s="23"/>
      <c r="CJ114" s="23"/>
      <c r="CK114" s="23"/>
      <c r="CL114" s="23"/>
      <c r="CM114" s="23"/>
      <c r="CN114" s="23"/>
      <c r="CO114" s="102"/>
      <c r="CP114" s="11"/>
      <c r="CQ114" s="11"/>
      <c r="CR114" s="11"/>
      <c r="CS114" s="11"/>
      <c r="CT114" s="11"/>
      <c r="CU114" s="11"/>
      <c r="CV114" s="11"/>
      <c r="CW114" s="102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</row>
    <row r="115" spans="1:117" s="10" customFormat="1" x14ac:dyDescent="0.2">
      <c r="A115" s="7"/>
      <c r="B115" s="2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30"/>
      <c r="O115" s="30"/>
      <c r="P115" s="31"/>
      <c r="Q115" s="31"/>
      <c r="R115" s="31"/>
      <c r="S115" s="31"/>
      <c r="T115" s="54"/>
      <c r="U115" s="169"/>
      <c r="V115" s="54"/>
      <c r="W115" s="54"/>
      <c r="X115" s="54"/>
      <c r="Y115" s="54"/>
      <c r="Z115" s="25"/>
      <c r="AA115" s="25"/>
      <c r="AB115" s="164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8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100"/>
      <c r="BZ115" s="23"/>
      <c r="CA115" s="23"/>
      <c r="CB115" s="23"/>
      <c r="CC115" s="23"/>
      <c r="CD115" s="23"/>
      <c r="CE115" s="23"/>
      <c r="CF115" s="23"/>
      <c r="CG115" s="100"/>
      <c r="CH115" s="23"/>
      <c r="CI115" s="23"/>
      <c r="CJ115" s="23"/>
      <c r="CK115" s="23"/>
      <c r="CL115" s="23"/>
      <c r="CM115" s="23"/>
      <c r="CN115" s="23"/>
      <c r="CO115" s="102"/>
      <c r="CP115" s="11"/>
      <c r="CQ115" s="11"/>
      <c r="CR115" s="11"/>
      <c r="CS115" s="11"/>
      <c r="CT115" s="11"/>
      <c r="CU115" s="11"/>
      <c r="CV115" s="11"/>
      <c r="CW115" s="102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</row>
    <row r="116" spans="1:117" s="10" customFormat="1" x14ac:dyDescent="0.2">
      <c r="A116" s="7"/>
      <c r="B116" s="2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30"/>
      <c r="O116" s="30"/>
      <c r="P116" s="31"/>
      <c r="Q116" s="31"/>
      <c r="R116" s="31"/>
      <c r="S116" s="31"/>
      <c r="T116" s="54"/>
      <c r="U116" s="169"/>
      <c r="V116" s="54"/>
      <c r="W116" s="54"/>
      <c r="X116" s="54"/>
      <c r="Y116" s="54"/>
      <c r="Z116" s="25"/>
      <c r="AA116" s="25"/>
      <c r="AB116" s="164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8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100"/>
      <c r="BZ116" s="23"/>
      <c r="CA116" s="23"/>
      <c r="CB116" s="23"/>
      <c r="CC116" s="23"/>
      <c r="CD116" s="23"/>
      <c r="CE116" s="23"/>
      <c r="CF116" s="23"/>
      <c r="CG116" s="100"/>
      <c r="CH116" s="23"/>
      <c r="CI116" s="23"/>
      <c r="CJ116" s="23"/>
      <c r="CK116" s="23"/>
      <c r="CL116" s="23"/>
      <c r="CM116" s="23"/>
      <c r="CN116" s="23"/>
      <c r="CO116" s="102"/>
      <c r="CP116" s="11"/>
      <c r="CQ116" s="11"/>
      <c r="CR116" s="11"/>
      <c r="CS116" s="11"/>
      <c r="CT116" s="11"/>
      <c r="CU116" s="11"/>
      <c r="CV116" s="11"/>
      <c r="CW116" s="102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</row>
    <row r="117" spans="1:117" s="10" customFormat="1" x14ac:dyDescent="0.2">
      <c r="A117" s="7"/>
      <c r="B117" s="2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30"/>
      <c r="O117" s="30"/>
      <c r="P117" s="31"/>
      <c r="Q117" s="31"/>
      <c r="R117" s="31"/>
      <c r="S117" s="31"/>
      <c r="T117" s="54"/>
      <c r="U117" s="169"/>
      <c r="V117" s="54"/>
      <c r="W117" s="54"/>
      <c r="X117" s="54"/>
      <c r="Y117" s="54"/>
      <c r="Z117" s="25"/>
      <c r="AA117" s="25"/>
      <c r="AB117" s="164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8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100"/>
      <c r="BZ117" s="23"/>
      <c r="CA117" s="23"/>
      <c r="CB117" s="23"/>
      <c r="CC117" s="23"/>
      <c r="CD117" s="23"/>
      <c r="CE117" s="23"/>
      <c r="CF117" s="23"/>
      <c r="CG117" s="100"/>
      <c r="CH117" s="23"/>
      <c r="CI117" s="23"/>
      <c r="CJ117" s="23"/>
      <c r="CK117" s="23"/>
      <c r="CL117" s="23"/>
      <c r="CM117" s="23"/>
      <c r="CN117" s="23"/>
      <c r="CO117" s="102"/>
      <c r="CP117" s="11"/>
      <c r="CQ117" s="11"/>
      <c r="CR117" s="11"/>
      <c r="CS117" s="11"/>
      <c r="CT117" s="11"/>
      <c r="CU117" s="11"/>
      <c r="CV117" s="11"/>
      <c r="CW117" s="102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</row>
    <row r="118" spans="1:117" s="10" customFormat="1" x14ac:dyDescent="0.2">
      <c r="A118" s="7"/>
      <c r="B118" s="2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30"/>
      <c r="O118" s="30"/>
      <c r="P118" s="31"/>
      <c r="Q118" s="31"/>
      <c r="R118" s="31"/>
      <c r="S118" s="31"/>
      <c r="T118" s="54"/>
      <c r="U118" s="169"/>
      <c r="V118" s="54"/>
      <c r="W118" s="54"/>
      <c r="X118" s="54"/>
      <c r="Y118" s="54"/>
      <c r="Z118" s="25"/>
      <c r="AA118" s="25"/>
      <c r="AB118" s="164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8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100"/>
      <c r="BZ118" s="23"/>
      <c r="CA118" s="23"/>
      <c r="CB118" s="23"/>
      <c r="CC118" s="23"/>
      <c r="CD118" s="23"/>
      <c r="CE118" s="23"/>
      <c r="CF118" s="23"/>
      <c r="CG118" s="100"/>
      <c r="CH118" s="23"/>
      <c r="CI118" s="23"/>
      <c r="CJ118" s="23"/>
      <c r="CK118" s="23"/>
      <c r="CL118" s="23"/>
      <c r="CM118" s="23"/>
      <c r="CN118" s="23"/>
      <c r="CO118" s="102"/>
      <c r="CP118" s="11"/>
      <c r="CQ118" s="11"/>
      <c r="CR118" s="11"/>
      <c r="CS118" s="11"/>
      <c r="CT118" s="11"/>
      <c r="CU118" s="11"/>
      <c r="CV118" s="11"/>
      <c r="CW118" s="102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</row>
    <row r="119" spans="1:117" s="10" customFormat="1" x14ac:dyDescent="0.2">
      <c r="A119" s="7"/>
      <c r="B119" s="2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30"/>
      <c r="O119" s="30"/>
      <c r="P119" s="31"/>
      <c r="Q119" s="31"/>
      <c r="R119" s="31"/>
      <c r="S119" s="31"/>
      <c r="T119" s="54"/>
      <c r="U119" s="169"/>
      <c r="V119" s="54"/>
      <c r="W119" s="54"/>
      <c r="X119" s="54"/>
      <c r="Y119" s="54"/>
      <c r="Z119" s="25"/>
      <c r="AA119" s="25"/>
      <c r="AB119" s="164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8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100"/>
      <c r="BZ119" s="23"/>
      <c r="CA119" s="23"/>
      <c r="CB119" s="23"/>
      <c r="CC119" s="23"/>
      <c r="CD119" s="23"/>
      <c r="CE119" s="23"/>
      <c r="CF119" s="23"/>
      <c r="CG119" s="100"/>
      <c r="CH119" s="23"/>
      <c r="CI119" s="23"/>
      <c r="CJ119" s="23"/>
      <c r="CK119" s="23"/>
      <c r="CL119" s="23"/>
      <c r="CM119" s="23"/>
      <c r="CN119" s="23"/>
      <c r="CO119" s="102"/>
      <c r="CP119" s="11"/>
      <c r="CQ119" s="11"/>
      <c r="CR119" s="11"/>
      <c r="CS119" s="11"/>
      <c r="CT119" s="11"/>
      <c r="CU119" s="11"/>
      <c r="CV119" s="11"/>
      <c r="CW119" s="102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</row>
    <row r="134" spans="1:117" s="12" customFormat="1" x14ac:dyDescent="0.2">
      <c r="A134" s="7"/>
      <c r="B134" s="6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34"/>
      <c r="O134" s="34"/>
      <c r="P134" s="35"/>
      <c r="Q134" s="35"/>
      <c r="R134" s="35"/>
      <c r="S134" s="35"/>
      <c r="T134" s="62"/>
      <c r="U134" s="170"/>
      <c r="V134" s="62"/>
      <c r="W134" s="62"/>
      <c r="X134" s="62"/>
      <c r="Y134" s="62"/>
      <c r="Z134" s="26"/>
      <c r="AA134" s="26"/>
      <c r="AB134" s="188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21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99"/>
      <c r="BZ134" s="63"/>
      <c r="CA134" s="63"/>
      <c r="CB134" s="63"/>
      <c r="CC134" s="63"/>
      <c r="CD134" s="63"/>
      <c r="CE134" s="63"/>
      <c r="CF134" s="63"/>
      <c r="CG134" s="99"/>
      <c r="CH134" s="63"/>
      <c r="CI134" s="63"/>
      <c r="CJ134" s="63"/>
      <c r="CK134" s="63"/>
      <c r="CL134" s="63"/>
      <c r="CM134" s="63"/>
      <c r="CN134" s="63"/>
      <c r="CO134" s="103"/>
      <c r="CP134" s="13"/>
      <c r="CQ134" s="13"/>
      <c r="CR134" s="13"/>
      <c r="CS134" s="13"/>
      <c r="CT134" s="13"/>
      <c r="CU134" s="13"/>
      <c r="CV134" s="13"/>
      <c r="CW134" s="10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</row>
    <row r="135" spans="1:117" s="12" customFormat="1" x14ac:dyDescent="0.2">
      <c r="A135" s="7"/>
      <c r="B135" s="6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34"/>
      <c r="O135" s="34"/>
      <c r="P135" s="35"/>
      <c r="Q135" s="35"/>
      <c r="R135" s="35"/>
      <c r="S135" s="35"/>
      <c r="T135" s="62"/>
      <c r="U135" s="170"/>
      <c r="V135" s="62"/>
      <c r="W135" s="62"/>
      <c r="X135" s="62"/>
      <c r="Y135" s="62"/>
      <c r="Z135" s="26"/>
      <c r="AA135" s="26"/>
      <c r="AB135" s="188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21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99"/>
      <c r="BZ135" s="63"/>
      <c r="CA135" s="63"/>
      <c r="CB135" s="63"/>
      <c r="CC135" s="63"/>
      <c r="CD135" s="63"/>
      <c r="CE135" s="63"/>
      <c r="CF135" s="63"/>
      <c r="CG135" s="99"/>
      <c r="CH135" s="63"/>
      <c r="CI135" s="63"/>
      <c r="CJ135" s="63"/>
      <c r="CK135" s="63"/>
      <c r="CL135" s="63"/>
      <c r="CM135" s="63"/>
      <c r="CN135" s="63"/>
      <c r="CO135" s="103"/>
      <c r="CP135" s="13"/>
      <c r="CQ135" s="13"/>
      <c r="CR135" s="13"/>
      <c r="CS135" s="13"/>
      <c r="CT135" s="13"/>
      <c r="CU135" s="13"/>
      <c r="CV135" s="13"/>
      <c r="CW135" s="10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</row>
    <row r="136" spans="1:117" s="12" customFormat="1" x14ac:dyDescent="0.2">
      <c r="A136" s="7"/>
      <c r="B136" s="6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34"/>
      <c r="O136" s="34"/>
      <c r="P136" s="35"/>
      <c r="Q136" s="35"/>
      <c r="R136" s="35"/>
      <c r="S136" s="35"/>
      <c r="T136" s="62"/>
      <c r="U136" s="170"/>
      <c r="V136" s="62"/>
      <c r="W136" s="62"/>
      <c r="X136" s="62"/>
      <c r="Y136" s="62"/>
      <c r="Z136" s="26"/>
      <c r="AA136" s="26"/>
      <c r="AB136" s="188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21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99"/>
      <c r="BZ136" s="63"/>
      <c r="CA136" s="63"/>
      <c r="CB136" s="63"/>
      <c r="CC136" s="63"/>
      <c r="CD136" s="63"/>
      <c r="CE136" s="63"/>
      <c r="CF136" s="63"/>
      <c r="CG136" s="99"/>
      <c r="CH136" s="63"/>
      <c r="CI136" s="63"/>
      <c r="CJ136" s="63"/>
      <c r="CK136" s="63"/>
      <c r="CL136" s="63"/>
      <c r="CM136" s="63"/>
      <c r="CN136" s="63"/>
      <c r="CO136" s="103"/>
      <c r="CP136" s="13"/>
      <c r="CQ136" s="13"/>
      <c r="CR136" s="13"/>
      <c r="CS136" s="13"/>
      <c r="CT136" s="13"/>
      <c r="CU136" s="13"/>
      <c r="CV136" s="13"/>
      <c r="CW136" s="10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</row>
    <row r="137" spans="1:117" s="12" customFormat="1" x14ac:dyDescent="0.2">
      <c r="A137" s="7"/>
      <c r="B137" s="6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34"/>
      <c r="O137" s="34"/>
      <c r="P137" s="35"/>
      <c r="Q137" s="35"/>
      <c r="R137" s="35"/>
      <c r="S137" s="35"/>
      <c r="T137" s="62"/>
      <c r="U137" s="170"/>
      <c r="V137" s="62"/>
      <c r="W137" s="62"/>
      <c r="X137" s="62"/>
      <c r="Y137" s="62"/>
      <c r="Z137" s="26"/>
      <c r="AA137" s="26"/>
      <c r="AB137" s="188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21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99"/>
      <c r="BZ137" s="63"/>
      <c r="CA137" s="63"/>
      <c r="CB137" s="63"/>
      <c r="CC137" s="63"/>
      <c r="CD137" s="63"/>
      <c r="CE137" s="63"/>
      <c r="CF137" s="63"/>
      <c r="CG137" s="99"/>
      <c r="CH137" s="63"/>
      <c r="CI137" s="63"/>
      <c r="CJ137" s="63"/>
      <c r="CK137" s="63"/>
      <c r="CL137" s="63"/>
      <c r="CM137" s="63"/>
      <c r="CN137" s="63"/>
      <c r="CO137" s="103"/>
      <c r="CP137" s="13"/>
      <c r="CQ137" s="13"/>
      <c r="CR137" s="13"/>
      <c r="CS137" s="13"/>
      <c r="CT137" s="13"/>
      <c r="CU137" s="13"/>
      <c r="CV137" s="13"/>
      <c r="CW137" s="10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</row>
    <row r="138" spans="1:117" s="12" customFormat="1" x14ac:dyDescent="0.2">
      <c r="A138" s="7"/>
      <c r="B138" s="6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34"/>
      <c r="O138" s="34"/>
      <c r="P138" s="35"/>
      <c r="Q138" s="35"/>
      <c r="R138" s="35"/>
      <c r="S138" s="35"/>
      <c r="T138" s="62"/>
      <c r="U138" s="170"/>
      <c r="V138" s="62"/>
      <c r="W138" s="62"/>
      <c r="X138" s="62"/>
      <c r="Y138" s="62"/>
      <c r="Z138" s="26"/>
      <c r="AA138" s="26"/>
      <c r="AB138" s="188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21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99"/>
      <c r="BZ138" s="63"/>
      <c r="CA138" s="63"/>
      <c r="CB138" s="63"/>
      <c r="CC138" s="63"/>
      <c r="CD138" s="63"/>
      <c r="CE138" s="63"/>
      <c r="CF138" s="63"/>
      <c r="CG138" s="99"/>
      <c r="CH138" s="63"/>
      <c r="CI138" s="63"/>
      <c r="CJ138" s="63"/>
      <c r="CK138" s="63"/>
      <c r="CL138" s="63"/>
      <c r="CM138" s="63"/>
      <c r="CN138" s="63"/>
      <c r="CO138" s="103"/>
      <c r="CP138" s="13"/>
      <c r="CQ138" s="13"/>
      <c r="CR138" s="13"/>
      <c r="CS138" s="13"/>
      <c r="CT138" s="13"/>
      <c r="CU138" s="13"/>
      <c r="CV138" s="13"/>
      <c r="CW138" s="10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</row>
    <row r="139" spans="1:117" s="12" customFormat="1" x14ac:dyDescent="0.2">
      <c r="A139" s="7"/>
      <c r="B139" s="6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34"/>
      <c r="O139" s="34"/>
      <c r="P139" s="35"/>
      <c r="Q139" s="35"/>
      <c r="R139" s="35"/>
      <c r="S139" s="35"/>
      <c r="T139" s="62"/>
      <c r="U139" s="170"/>
      <c r="V139" s="62"/>
      <c r="W139" s="62"/>
      <c r="X139" s="62"/>
      <c r="Y139" s="62"/>
      <c r="Z139" s="26"/>
      <c r="AA139" s="26"/>
      <c r="AB139" s="188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21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99"/>
      <c r="BZ139" s="63"/>
      <c r="CA139" s="63"/>
      <c r="CB139" s="63"/>
      <c r="CC139" s="63"/>
      <c r="CD139" s="63"/>
      <c r="CE139" s="63"/>
      <c r="CF139" s="63"/>
      <c r="CG139" s="99"/>
      <c r="CH139" s="63"/>
      <c r="CI139" s="63"/>
      <c r="CJ139" s="63"/>
      <c r="CK139" s="63"/>
      <c r="CL139" s="63"/>
      <c r="CM139" s="63"/>
      <c r="CN139" s="63"/>
      <c r="CO139" s="103"/>
      <c r="CP139" s="13"/>
      <c r="CQ139" s="13"/>
      <c r="CR139" s="13"/>
      <c r="CS139" s="13"/>
      <c r="CT139" s="13"/>
      <c r="CU139" s="13"/>
      <c r="CV139" s="13"/>
      <c r="CW139" s="10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</row>
    <row r="140" spans="1:117" s="12" customFormat="1" x14ac:dyDescent="0.2">
      <c r="A140" s="7"/>
      <c r="B140" s="6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34"/>
      <c r="O140" s="34"/>
      <c r="P140" s="35"/>
      <c r="Q140" s="35"/>
      <c r="R140" s="35"/>
      <c r="S140" s="35"/>
      <c r="T140" s="62"/>
      <c r="U140" s="170"/>
      <c r="V140" s="62"/>
      <c r="W140" s="62"/>
      <c r="X140" s="62"/>
      <c r="Y140" s="62"/>
      <c r="Z140" s="26"/>
      <c r="AA140" s="26"/>
      <c r="AB140" s="188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21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99"/>
      <c r="BZ140" s="63"/>
      <c r="CA140" s="63"/>
      <c r="CB140" s="63"/>
      <c r="CC140" s="63"/>
      <c r="CD140" s="63"/>
      <c r="CE140" s="63"/>
      <c r="CF140" s="63"/>
      <c r="CG140" s="99"/>
      <c r="CH140" s="63"/>
      <c r="CI140" s="63"/>
      <c r="CJ140" s="63"/>
      <c r="CK140" s="63"/>
      <c r="CL140" s="63"/>
      <c r="CM140" s="63"/>
      <c r="CN140" s="63"/>
      <c r="CO140" s="103"/>
      <c r="CP140" s="13"/>
      <c r="CQ140" s="13"/>
      <c r="CR140" s="13"/>
      <c r="CS140" s="13"/>
      <c r="CT140" s="13"/>
      <c r="CU140" s="13"/>
      <c r="CV140" s="13"/>
      <c r="CW140" s="10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</row>
    <row r="141" spans="1:117" s="12" customFormat="1" x14ac:dyDescent="0.2">
      <c r="A141" s="7"/>
      <c r="B141" s="6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34"/>
      <c r="O141" s="34"/>
      <c r="P141" s="35"/>
      <c r="Q141" s="35"/>
      <c r="R141" s="35"/>
      <c r="S141" s="35"/>
      <c r="T141" s="62"/>
      <c r="U141" s="170"/>
      <c r="V141" s="62"/>
      <c r="W141" s="62"/>
      <c r="X141" s="62"/>
      <c r="Y141" s="62"/>
      <c r="Z141" s="26"/>
      <c r="AA141" s="26"/>
      <c r="AB141" s="188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21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99"/>
      <c r="BZ141" s="63"/>
      <c r="CA141" s="63"/>
      <c r="CB141" s="63"/>
      <c r="CC141" s="63"/>
      <c r="CD141" s="63"/>
      <c r="CE141" s="63"/>
      <c r="CF141" s="63"/>
      <c r="CG141" s="99"/>
      <c r="CH141" s="63"/>
      <c r="CI141" s="63"/>
      <c r="CJ141" s="63"/>
      <c r="CK141" s="63"/>
      <c r="CL141" s="63"/>
      <c r="CM141" s="63"/>
      <c r="CN141" s="63"/>
      <c r="CO141" s="103"/>
      <c r="CP141" s="13"/>
      <c r="CQ141" s="13"/>
      <c r="CR141" s="13"/>
      <c r="CS141" s="13"/>
      <c r="CT141" s="13"/>
      <c r="CU141" s="13"/>
      <c r="CV141" s="13"/>
      <c r="CW141" s="10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</row>
    <row r="142" spans="1:117" s="12" customFormat="1" x14ac:dyDescent="0.2">
      <c r="A142" s="7"/>
      <c r="B142" s="6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34"/>
      <c r="O142" s="34"/>
      <c r="P142" s="35"/>
      <c r="Q142" s="35"/>
      <c r="R142" s="35"/>
      <c r="S142" s="35"/>
      <c r="T142" s="62"/>
      <c r="U142" s="170"/>
      <c r="V142" s="62"/>
      <c r="W142" s="62"/>
      <c r="X142" s="62"/>
      <c r="Y142" s="62"/>
      <c r="Z142" s="26"/>
      <c r="AA142" s="26"/>
      <c r="AB142" s="188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21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99"/>
      <c r="BZ142" s="63"/>
      <c r="CA142" s="63"/>
      <c r="CB142" s="63"/>
      <c r="CC142" s="63"/>
      <c r="CD142" s="63"/>
      <c r="CE142" s="63"/>
      <c r="CF142" s="63"/>
      <c r="CG142" s="99"/>
      <c r="CH142" s="63"/>
      <c r="CI142" s="63"/>
      <c r="CJ142" s="63"/>
      <c r="CK142" s="63"/>
      <c r="CL142" s="63"/>
      <c r="CM142" s="63"/>
      <c r="CN142" s="63"/>
      <c r="CO142" s="103"/>
      <c r="CP142" s="13"/>
      <c r="CQ142" s="13"/>
      <c r="CR142" s="13"/>
      <c r="CS142" s="13"/>
      <c r="CT142" s="13"/>
      <c r="CU142" s="13"/>
      <c r="CV142" s="13"/>
      <c r="CW142" s="10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</row>
    <row r="143" spans="1:117" s="12" customFormat="1" x14ac:dyDescent="0.2">
      <c r="A143" s="7"/>
      <c r="B143" s="6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34"/>
      <c r="O143" s="34"/>
      <c r="P143" s="35"/>
      <c r="Q143" s="35"/>
      <c r="R143" s="35"/>
      <c r="S143" s="35"/>
      <c r="T143" s="62"/>
      <c r="U143" s="170"/>
      <c r="V143" s="62"/>
      <c r="W143" s="62"/>
      <c r="X143" s="62"/>
      <c r="Y143" s="62"/>
      <c r="Z143" s="26"/>
      <c r="AA143" s="26"/>
      <c r="AB143" s="188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21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99"/>
      <c r="BZ143" s="63"/>
      <c r="CA143" s="63"/>
      <c r="CB143" s="63"/>
      <c r="CC143" s="63"/>
      <c r="CD143" s="63"/>
      <c r="CE143" s="63"/>
      <c r="CF143" s="63"/>
      <c r="CG143" s="99"/>
      <c r="CH143" s="63"/>
      <c r="CI143" s="63"/>
      <c r="CJ143" s="63"/>
      <c r="CK143" s="63"/>
      <c r="CL143" s="63"/>
      <c r="CM143" s="63"/>
      <c r="CN143" s="63"/>
      <c r="CO143" s="103"/>
      <c r="CP143" s="13"/>
      <c r="CQ143" s="13"/>
      <c r="CR143" s="13"/>
      <c r="CS143" s="13"/>
      <c r="CT143" s="13"/>
      <c r="CU143" s="13"/>
      <c r="CV143" s="13"/>
      <c r="CW143" s="10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</row>
  </sheetData>
  <conditionalFormatting sqref="N80:S1048576">
    <cfRule type="cellIs" dxfId="6" priority="187" operator="equal">
      <formula>"F"</formula>
    </cfRule>
    <cfRule type="cellIs" dxfId="5" priority="188" operator="equal">
      <formula>"B2"</formula>
    </cfRule>
    <cfRule type="cellIs" dxfId="4" priority="189" operator="equal">
      <formula>"C"</formula>
    </cfRule>
    <cfRule type="cellIs" dxfId="3" priority="190" operator="equal">
      <formula>"B1"</formula>
    </cfRule>
  </conditionalFormatting>
  <conditionalFormatting sqref="S53 N1:S52">
    <cfRule type="cellIs" dxfId="2" priority="186" operator="equal">
      <formula>TRUE</formula>
    </cfRule>
  </conditionalFormatting>
  <conditionalFormatting sqref="CD59:CF61 A56:S56 A57:R57 S58 AD63:AZ64 CC61 BY62:CF64 AD66:AZ67 AD59:AY62 A66:S67 A59:S64 AD56:AY57 BY66:CF67 CO66:XFD67 CO56:XFD57 CO59:XFD64 BY56:CF57 BY58:CC60">
    <cfRule type="colorScale" priority="184">
      <colorScale>
        <cfvo type="min"/>
        <cfvo type="max"/>
        <color rgb="FFFCFCFF"/>
        <color rgb="FF63BE7B"/>
      </colorScale>
    </cfRule>
  </conditionalFormatting>
  <conditionalFormatting sqref="CD58:CF58 A58:R58 AD58:AY58 CO58:XFD58">
    <cfRule type="colorScale" priority="169">
      <colorScale>
        <cfvo type="min"/>
        <cfvo type="max"/>
        <color rgb="FFFCFCFF"/>
        <color rgb="FF63BE7B"/>
      </colorScale>
    </cfRule>
  </conditionalFormatting>
  <conditionalFormatting sqref="BY65:CF65 AD65:AZ65 A65:S65 CO65:XFD65">
    <cfRule type="colorScale" priority="165">
      <colorScale>
        <cfvo type="min"/>
        <cfvo type="max"/>
        <color rgb="FFFCFCFF"/>
        <color rgb="FF63BE7B"/>
      </colorScale>
    </cfRule>
  </conditionalFormatting>
  <conditionalFormatting sqref="S70:S76 S78">
    <cfRule type="colorScale" priority="161">
      <colorScale>
        <cfvo type="min"/>
        <cfvo type="max"/>
        <color rgb="FFFCFCFF"/>
        <color rgb="FF63BE7B"/>
      </colorScale>
    </cfRule>
  </conditionalFormatting>
  <conditionalFormatting sqref="S77">
    <cfRule type="colorScale" priority="160">
      <colorScale>
        <cfvo type="min"/>
        <cfvo type="max"/>
        <color rgb="FFFCFCFF"/>
        <color rgb="FF63BE7B"/>
      </colorScale>
    </cfRule>
  </conditionalFormatting>
  <conditionalFormatting sqref="U1">
    <cfRule type="colorScale" priority="97">
      <colorScale>
        <cfvo type="min"/>
        <cfvo type="max"/>
        <color rgb="FFFCFCFF"/>
        <color rgb="FF63BE7B"/>
      </colorScale>
    </cfRule>
  </conditionalFormatting>
  <conditionalFormatting sqref="U2:U53">
    <cfRule type="colorScale" priority="4012">
      <colorScale>
        <cfvo type="min"/>
        <cfvo type="max"/>
        <color rgb="FFFCFCFF"/>
        <color rgb="FF63BE7B"/>
      </colorScale>
    </cfRule>
  </conditionalFormatting>
  <conditionalFormatting sqref="AC1">
    <cfRule type="colorScale" priority="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1"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1">
    <cfRule type="colorScale" priority="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1"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1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1"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">
    <cfRule type="colorScale" priority="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1"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1"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M1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N1">
    <cfRule type="colorScale" priority="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1"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1"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Q1"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S1">
    <cfRule type="colorScale" priority="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T1"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U1">
    <cfRule type="colorScale" priority="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1"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W1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X1"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Y1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Z1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2:AB53">
    <cfRule type="colorScale" priority="4091">
      <colorScale>
        <cfvo type="min"/>
        <cfvo type="max"/>
        <color rgb="FFFCFCFF"/>
        <color rgb="FF63BE7B"/>
      </colorScale>
    </cfRule>
  </conditionalFormatting>
  <conditionalFormatting sqref="T1:T52">
    <cfRule type="colorScale" priority="4092">
      <colorScale>
        <cfvo type="min"/>
        <cfvo type="max"/>
        <color rgb="FFFCFCFF"/>
        <color rgb="FF63BE7B"/>
      </colorScale>
    </cfRule>
  </conditionalFormatting>
  <conditionalFormatting sqref="V1:V52">
    <cfRule type="colorScale" priority="4116">
      <colorScale>
        <cfvo type="min"/>
        <cfvo type="max"/>
        <color rgb="FFFCFCFF"/>
        <color rgb="FF63BE7B"/>
      </colorScale>
    </cfRule>
  </conditionalFormatting>
  <conditionalFormatting sqref="W1:W52">
    <cfRule type="colorScale" priority="4147">
      <colorScale>
        <cfvo type="min"/>
        <cfvo type="max"/>
        <color rgb="FFFCFCFF"/>
        <color rgb="FF63BE7B"/>
      </colorScale>
    </cfRule>
  </conditionalFormatting>
  <conditionalFormatting sqref="X1:X52">
    <cfRule type="colorScale" priority="4175">
      <colorScale>
        <cfvo type="min"/>
        <cfvo type="max"/>
        <color rgb="FFFCFCFF"/>
        <color rgb="FF63BE7B"/>
      </colorScale>
    </cfRule>
  </conditionalFormatting>
  <conditionalFormatting sqref="BA73:BX79">
    <cfRule type="colorScale" priority="70">
      <colorScale>
        <cfvo type="min"/>
        <cfvo type="max"/>
        <color rgb="FF63BE7B"/>
        <color rgb="FFFCFCFF"/>
      </colorScale>
    </cfRule>
  </conditionalFormatting>
  <conditionalFormatting sqref="BA1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B1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C1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E1"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F1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G1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H1">
    <cfRule type="colorScale" priority="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I1"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J1">
    <cfRule type="colorScale" priority="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K1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L1">
    <cfRule type="colorScale" priority="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M1"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N1">
    <cfRule type="colorScale" priority="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O1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Q1">
    <cfRule type="colorScale" priority="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R1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S1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T1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U1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V1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W1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X1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2:Y53">
    <cfRule type="colorScale" priority="46">
      <colorScale>
        <cfvo type="min"/>
        <cfvo type="max"/>
        <color rgb="FFFCFCFF"/>
        <color rgb="FF63BE7B"/>
      </colorScale>
    </cfRule>
  </conditionalFormatting>
  <conditionalFormatting sqref="CL59:CN61 CK61 CG62:CN64 CG56:CN57 CG58:CK60 CG66:CN67">
    <cfRule type="colorScale" priority="37">
      <colorScale>
        <cfvo type="min"/>
        <cfvo type="max"/>
        <color rgb="FFFCFCFF"/>
        <color rgb="FF63BE7B"/>
      </colorScale>
    </cfRule>
  </conditionalFormatting>
  <conditionalFormatting sqref="CL58:CN58">
    <cfRule type="colorScale" priority="36">
      <colorScale>
        <cfvo type="min"/>
        <cfvo type="max"/>
        <color rgb="FFFCFCFF"/>
        <color rgb="FF63BE7B"/>
      </colorScale>
    </cfRule>
  </conditionalFormatting>
  <conditionalFormatting sqref="CG65:CN65">
    <cfRule type="colorScale" priority="35">
      <colorScale>
        <cfvo type="min"/>
        <cfvo type="max"/>
        <color rgb="FFFCFCFF"/>
        <color rgb="FF63BE7B"/>
      </colorScale>
    </cfRule>
  </conditionalFormatting>
  <conditionalFormatting sqref="Z2:Z53">
    <cfRule type="colorScale" priority="33">
      <colorScale>
        <cfvo type="min"/>
        <cfvo type="max"/>
        <color rgb="FFFCFCFF"/>
        <color rgb="FF63BE7B"/>
      </colorScale>
    </cfRule>
  </conditionalFormatting>
  <conditionalFormatting sqref="Z1">
    <cfRule type="colorScale" priority="24">
      <colorScale>
        <cfvo type="min"/>
        <cfvo type="max"/>
        <color rgb="FFFCFCFF"/>
        <color rgb="FF63BE7B"/>
      </colorScale>
    </cfRule>
  </conditionalFormatting>
  <conditionalFormatting sqref="Y1">
    <cfRule type="colorScale" priority="25">
      <colorScale>
        <cfvo type="min"/>
        <cfvo type="max"/>
        <color rgb="FFFCFCFF"/>
        <color rgb="FF63BE7B"/>
      </colorScale>
    </cfRule>
  </conditionalFormatting>
  <conditionalFormatting sqref="AA2:AA53">
    <cfRule type="colorScale" priority="23">
      <colorScale>
        <cfvo type="min"/>
        <cfvo type="max"/>
        <color rgb="FFFCFCFF"/>
        <color rgb="FF63BE7B"/>
      </colorScale>
    </cfRule>
  </conditionalFormatting>
  <conditionalFormatting sqref="AB1">
    <cfRule type="colorScale" priority="14">
      <colorScale>
        <cfvo type="min"/>
        <cfvo type="max"/>
        <color rgb="FFFCFCFF"/>
        <color rgb="FF63BE7B"/>
      </colorScale>
    </cfRule>
  </conditionalFormatting>
  <conditionalFormatting sqref="AA1">
    <cfRule type="colorScale" priority="15">
      <colorScale>
        <cfvo type="min"/>
        <cfvo type="max"/>
        <color rgb="FFFCFCFF"/>
        <color rgb="FF63BE7B"/>
      </colorScale>
    </cfRule>
  </conditionalFormatting>
  <conditionalFormatting sqref="BA57:BM58">
    <cfRule type="colorScale" priority="11">
      <colorScale>
        <cfvo type="min"/>
        <cfvo type="max"/>
        <color rgb="FFFCFCFF"/>
        <color rgb="FF63BE7B"/>
      </colorScale>
    </cfRule>
  </conditionalFormatting>
  <conditionalFormatting sqref="BA61:BM62">
    <cfRule type="colorScale" priority="9">
      <colorScale>
        <cfvo type="min"/>
        <cfvo type="max"/>
        <color rgb="FF63BE7B"/>
        <color rgb="FFFCFCFF"/>
      </colorScale>
    </cfRule>
  </conditionalFormatting>
  <conditionalFormatting sqref="AF1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R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D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P1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:D1 F1:M1">
    <cfRule type="cellIs" dxfId="1" priority="4" operator="equal">
      <formula>TRUE</formula>
    </cfRule>
  </conditionalFormatting>
  <conditionalFormatting sqref="E1">
    <cfRule type="cellIs" dxfId="0" priority="3" operator="equal">
      <formula>TRUE</formula>
    </cfRule>
  </conditionalFormatting>
  <conditionalFormatting sqref="T57:AB66">
    <cfRule type="colorScale" priority="2">
      <colorScale>
        <cfvo type="min"/>
        <cfvo type="max"/>
        <color rgb="FFFCFCFF"/>
        <color rgb="FF63BE7B"/>
      </colorScale>
    </cfRule>
  </conditionalFormatting>
  <conditionalFormatting sqref="T69:AB79">
    <cfRule type="colorScale" priority="1">
      <colorScale>
        <cfvo type="min"/>
        <cfvo type="max"/>
        <color rgb="FF63BE7B"/>
        <color rgb="FFFCFCFF"/>
      </colorScale>
    </cfRule>
  </conditionalFormatting>
  <conditionalFormatting sqref="N80:N1048576 N1:N52">
    <cfRule type="colorScale" priority="4879">
      <colorScale>
        <cfvo type="min"/>
        <cfvo type="max"/>
        <color rgb="FFFCFCFF"/>
        <color rgb="FF63BE7B"/>
      </colorScale>
    </cfRule>
  </conditionalFormatting>
  <conditionalFormatting sqref="S80:S1048576 S1:S53">
    <cfRule type="colorScale" priority="4882">
      <colorScale>
        <cfvo type="min"/>
        <cfvo type="max"/>
        <color rgb="FFFCFCFF"/>
        <color rgb="FF63BE7B"/>
      </colorScale>
    </cfRule>
  </conditionalFormatting>
  <conditionalFormatting sqref="BY69:CF79 A69:R78 A79:S79 CO69:XFD79 AD69:AZ79">
    <cfRule type="colorScale" priority="4885">
      <colorScale>
        <cfvo type="min"/>
        <cfvo type="max"/>
        <color rgb="FF63BE7B"/>
        <color rgb="FFFCFCFF"/>
      </colorScale>
    </cfRule>
  </conditionalFormatting>
  <conditionalFormatting sqref="CG69:CN79">
    <cfRule type="colorScale" priority="4890">
      <colorScale>
        <cfvo type="min"/>
        <cfvo type="max"/>
        <color rgb="FF63BE7B"/>
        <color rgb="FFFCFCFF"/>
      </colorScale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24BBD-BFE4-DB44-9871-8E245C0C0A26}">
  <sheetPr>
    <tabColor theme="4" tint="0.79998168889431442"/>
  </sheetPr>
  <dimension ref="A1:DH101"/>
  <sheetViews>
    <sheetView zoomScale="170" zoomScaleNormal="170" workbookViewId="0">
      <pane xSplit="1" ySplit="1" topLeftCell="B32" activePane="bottomRight" state="frozen"/>
      <selection activeCell="B2" sqref="B2"/>
      <selection pane="topRight" activeCell="B2" sqref="B2"/>
      <selection pane="bottomLeft" activeCell="B2" sqref="B2"/>
      <selection pane="bottomRight" sqref="A1:A1048576"/>
    </sheetView>
  </sheetViews>
  <sheetFormatPr baseColWidth="10" defaultRowHeight="10" x14ac:dyDescent="0.15"/>
  <cols>
    <col min="1" max="1" width="9.6640625" style="223" bestFit="1" customWidth="1"/>
    <col min="2" max="2" width="6" style="223" customWidth="1"/>
    <col min="3" max="14" width="4" style="225" customWidth="1"/>
    <col min="15" max="15" width="4.33203125" style="225" customWidth="1"/>
    <col min="16" max="16" width="4" style="225" customWidth="1"/>
    <col min="17" max="17" width="4.33203125" style="225" customWidth="1"/>
    <col min="18" max="18" width="4" style="232" customWidth="1"/>
    <col min="19" max="29" width="4" style="231" customWidth="1"/>
    <col min="30" max="30" width="4.33203125" style="231" customWidth="1"/>
    <col min="31" max="31" width="4" style="231" customWidth="1"/>
    <col min="32" max="32" width="4.33203125" style="231" customWidth="1"/>
    <col min="33" max="33" width="3.83203125" style="228" customWidth="1"/>
    <col min="34" max="44" width="3.83203125" style="227" customWidth="1"/>
    <col min="45" max="46" width="4.5" style="227" customWidth="1"/>
    <col min="47" max="47" width="4.33203125" style="227" customWidth="1"/>
    <col min="48" max="48" width="4.5" style="230" customWidth="1"/>
    <col min="49" max="62" width="4.5" style="229" customWidth="1"/>
    <col min="63" max="63" width="4.5" style="230" customWidth="1"/>
    <col min="64" max="77" width="4.5" style="229" customWidth="1"/>
    <col min="78" max="78" width="3.1640625" style="226" bestFit="1" customWidth="1"/>
    <col min="79" max="81" width="3.6640625" style="225" bestFit="1" customWidth="1"/>
    <col min="82" max="82" width="3.1640625" style="225" bestFit="1" customWidth="1"/>
    <col min="83" max="83" width="4.6640625" style="225" bestFit="1" customWidth="1"/>
    <col min="84" max="85" width="3.1640625" style="225" bestFit="1" customWidth="1"/>
    <col min="86" max="87" width="3.6640625" style="225" bestFit="1" customWidth="1"/>
    <col min="88" max="88" width="4.5" style="225" bestFit="1" customWidth="1"/>
    <col min="89" max="89" width="3.6640625" style="225" bestFit="1" customWidth="1"/>
    <col min="90" max="90" width="4.5" style="225" bestFit="1" customWidth="1"/>
    <col min="91" max="91" width="3.83203125" style="225" bestFit="1" customWidth="1"/>
    <col min="92" max="92" width="4.33203125" style="225" bestFit="1" customWidth="1"/>
    <col min="93" max="93" width="4.83203125" style="228" bestFit="1" customWidth="1"/>
    <col min="94" max="107" width="4.83203125" style="227" bestFit="1" customWidth="1"/>
    <col min="108" max="108" width="2.33203125" style="226" bestFit="1" customWidth="1"/>
    <col min="109" max="109" width="3" style="225" bestFit="1" customWidth="1"/>
    <col min="110" max="110" width="2.5" style="225" bestFit="1" customWidth="1"/>
    <col min="111" max="111" width="3" style="225" bestFit="1" customWidth="1"/>
    <col min="112" max="112" width="5.1640625" style="225" customWidth="1"/>
    <col min="113" max="16384" width="10.83203125" style="225"/>
  </cols>
  <sheetData>
    <row r="1" spans="1:112" s="224" customFormat="1" ht="50" customHeight="1" x14ac:dyDescent="0.15">
      <c r="A1" s="224" t="s">
        <v>31</v>
      </c>
      <c r="B1" s="224" t="s">
        <v>32</v>
      </c>
      <c r="C1" s="269" t="s">
        <v>800</v>
      </c>
      <c r="D1" s="269" t="s">
        <v>799</v>
      </c>
      <c r="E1" s="269" t="s">
        <v>798</v>
      </c>
      <c r="F1" s="269" t="s">
        <v>797</v>
      </c>
      <c r="G1" s="269" t="s">
        <v>796</v>
      </c>
      <c r="H1" s="269" t="s">
        <v>795</v>
      </c>
      <c r="I1" s="269" t="s">
        <v>794</v>
      </c>
      <c r="J1" s="269" t="s">
        <v>793</v>
      </c>
      <c r="K1" s="269" t="s">
        <v>792</v>
      </c>
      <c r="L1" s="269" t="s">
        <v>791</v>
      </c>
      <c r="M1" s="269" t="s">
        <v>790</v>
      </c>
      <c r="N1" s="269" t="s">
        <v>789</v>
      </c>
      <c r="O1" s="269" t="s">
        <v>788</v>
      </c>
      <c r="P1" s="269" t="s">
        <v>787</v>
      </c>
      <c r="Q1" s="269" t="s">
        <v>786</v>
      </c>
      <c r="R1" s="270" t="s">
        <v>785</v>
      </c>
      <c r="S1" s="269" t="s">
        <v>784</v>
      </c>
      <c r="T1" s="269" t="s">
        <v>783</v>
      </c>
      <c r="U1" s="269" t="s">
        <v>782</v>
      </c>
      <c r="V1" s="269" t="s">
        <v>781</v>
      </c>
      <c r="W1" s="269" t="s">
        <v>780</v>
      </c>
      <c r="X1" s="269" t="s">
        <v>779</v>
      </c>
      <c r="Y1" s="269" t="s">
        <v>778</v>
      </c>
      <c r="Z1" s="269" t="s">
        <v>777</v>
      </c>
      <c r="AA1" s="269" t="s">
        <v>776</v>
      </c>
      <c r="AB1" s="269" t="s">
        <v>775</v>
      </c>
      <c r="AC1" s="269" t="s">
        <v>774</v>
      </c>
      <c r="AD1" s="269" t="s">
        <v>773</v>
      </c>
      <c r="AE1" s="269" t="s">
        <v>772</v>
      </c>
      <c r="AF1" s="269" t="s">
        <v>771</v>
      </c>
      <c r="AG1" s="266" t="s">
        <v>770</v>
      </c>
      <c r="AH1" s="265" t="s">
        <v>769</v>
      </c>
      <c r="AI1" s="265" t="s">
        <v>768</v>
      </c>
      <c r="AJ1" s="265" t="s">
        <v>767</v>
      </c>
      <c r="AK1" s="265" t="s">
        <v>766</v>
      </c>
      <c r="AL1" s="265" t="s">
        <v>765</v>
      </c>
      <c r="AM1" s="265" t="s">
        <v>764</v>
      </c>
      <c r="AN1" s="265" t="s">
        <v>763</v>
      </c>
      <c r="AO1" s="265" t="s">
        <v>762</v>
      </c>
      <c r="AP1" s="265" t="s">
        <v>761</v>
      </c>
      <c r="AQ1" s="265" t="s">
        <v>760</v>
      </c>
      <c r="AR1" s="265" t="s">
        <v>759</v>
      </c>
      <c r="AS1" s="265" t="s">
        <v>758</v>
      </c>
      <c r="AT1" s="265" t="s">
        <v>757</v>
      </c>
      <c r="AU1" s="265" t="s">
        <v>756</v>
      </c>
      <c r="AV1" s="268" t="s">
        <v>755</v>
      </c>
      <c r="AW1" s="267" t="s">
        <v>754</v>
      </c>
      <c r="AX1" s="267" t="s">
        <v>753</v>
      </c>
      <c r="AY1" s="267" t="s">
        <v>752</v>
      </c>
      <c r="AZ1" s="267" t="s">
        <v>751</v>
      </c>
      <c r="BA1" s="267" t="s">
        <v>750</v>
      </c>
      <c r="BB1" s="267" t="s">
        <v>749</v>
      </c>
      <c r="BC1" s="267" t="s">
        <v>748</v>
      </c>
      <c r="BD1" s="267" t="s">
        <v>747</v>
      </c>
      <c r="BE1" s="267" t="s">
        <v>746</v>
      </c>
      <c r="BF1" s="267" t="s">
        <v>745</v>
      </c>
      <c r="BG1" s="267" t="s">
        <v>744</v>
      </c>
      <c r="BH1" s="267" t="s">
        <v>743</v>
      </c>
      <c r="BI1" s="267" t="s">
        <v>742</v>
      </c>
      <c r="BJ1" s="267" t="s">
        <v>741</v>
      </c>
      <c r="BK1" s="268" t="s">
        <v>740</v>
      </c>
      <c r="BL1" s="267" t="s">
        <v>739</v>
      </c>
      <c r="BM1" s="267" t="s">
        <v>738</v>
      </c>
      <c r="BN1" s="267" t="s">
        <v>737</v>
      </c>
      <c r="BO1" s="267" t="s">
        <v>736</v>
      </c>
      <c r="BP1" s="267" t="s">
        <v>735</v>
      </c>
      <c r="BQ1" s="267" t="s">
        <v>734</v>
      </c>
      <c r="BR1" s="267" t="s">
        <v>733</v>
      </c>
      <c r="BS1" s="267" t="s">
        <v>732</v>
      </c>
      <c r="BT1" s="267" t="s">
        <v>731</v>
      </c>
      <c r="BU1" s="267" t="s">
        <v>730</v>
      </c>
      <c r="BV1" s="267" t="s">
        <v>729</v>
      </c>
      <c r="BW1" s="267" t="s">
        <v>728</v>
      </c>
      <c r="BX1" s="267" t="s">
        <v>727</v>
      </c>
      <c r="BY1" s="267" t="s">
        <v>726</v>
      </c>
      <c r="BZ1" s="266" t="s">
        <v>725</v>
      </c>
      <c r="CA1" s="265" t="s">
        <v>724</v>
      </c>
      <c r="CB1" s="265" t="s">
        <v>723</v>
      </c>
      <c r="CC1" s="265" t="s">
        <v>722</v>
      </c>
      <c r="CD1" s="265" t="s">
        <v>721</v>
      </c>
      <c r="CE1" s="265" t="s">
        <v>720</v>
      </c>
      <c r="CF1" s="265" t="s">
        <v>719</v>
      </c>
      <c r="CG1" s="265" t="s">
        <v>718</v>
      </c>
      <c r="CH1" s="265" t="s">
        <v>717</v>
      </c>
      <c r="CI1" s="265" t="s">
        <v>716</v>
      </c>
      <c r="CJ1" s="265" t="s">
        <v>715</v>
      </c>
      <c r="CK1" s="265" t="s">
        <v>714</v>
      </c>
      <c r="CL1" s="265" t="s">
        <v>713</v>
      </c>
      <c r="CM1" s="265" t="s">
        <v>712</v>
      </c>
      <c r="CN1" s="265" t="s">
        <v>711</v>
      </c>
      <c r="CO1" s="266" t="s">
        <v>710</v>
      </c>
      <c r="CP1" s="265" t="s">
        <v>709</v>
      </c>
      <c r="CQ1" s="265" t="s">
        <v>708</v>
      </c>
      <c r="CR1" s="265" t="s">
        <v>707</v>
      </c>
      <c r="CS1" s="265" t="s">
        <v>706</v>
      </c>
      <c r="CT1" s="265" t="s">
        <v>705</v>
      </c>
      <c r="CU1" s="265" t="s">
        <v>704</v>
      </c>
      <c r="CV1" s="265" t="s">
        <v>703</v>
      </c>
      <c r="CW1" s="265" t="s">
        <v>702</v>
      </c>
      <c r="CX1" s="265" t="s">
        <v>701</v>
      </c>
      <c r="CY1" s="265" t="s">
        <v>700</v>
      </c>
      <c r="CZ1" s="265" t="s">
        <v>699</v>
      </c>
      <c r="DA1" s="265" t="s">
        <v>698</v>
      </c>
      <c r="DB1" s="265" t="s">
        <v>697</v>
      </c>
      <c r="DC1" s="265" t="s">
        <v>696</v>
      </c>
      <c r="DD1" s="264" t="s">
        <v>0</v>
      </c>
      <c r="DE1" s="263" t="s">
        <v>195</v>
      </c>
      <c r="DF1" s="263" t="s">
        <v>216</v>
      </c>
      <c r="DG1" s="263" t="s">
        <v>217</v>
      </c>
      <c r="DH1" s="263" t="s">
        <v>695</v>
      </c>
    </row>
    <row r="2" spans="1:112" s="233" customFormat="1" x14ac:dyDescent="0.2">
      <c r="A2" s="243" t="s">
        <v>33</v>
      </c>
      <c r="B2" s="411" t="s">
        <v>955</v>
      </c>
      <c r="C2" s="250">
        <v>12.506611553117834</v>
      </c>
      <c r="D2" s="250">
        <v>26.682920313949822</v>
      </c>
      <c r="E2" s="250">
        <v>12.127682517886596</v>
      </c>
      <c r="F2" s="250">
        <v>4.0158106893948551</v>
      </c>
      <c r="G2" s="250">
        <v>18.473650767196933</v>
      </c>
      <c r="H2" s="250">
        <v>30.179715844925823</v>
      </c>
      <c r="I2" s="250">
        <v>30.407166003683614</v>
      </c>
      <c r="J2" s="250">
        <v>18.759059047344156</v>
      </c>
      <c r="K2" s="250">
        <v>8.5027386565085337</v>
      </c>
      <c r="L2" s="250">
        <v>22.391839801186975</v>
      </c>
      <c r="M2" s="250">
        <v>3.9936235755561507</v>
      </c>
      <c r="N2" s="250">
        <v>0.60011221877725207</v>
      </c>
      <c r="O2" s="250">
        <v>14.510347453193814</v>
      </c>
      <c r="P2" s="250">
        <v>44.336219894795363</v>
      </c>
      <c r="Q2" s="250">
        <v>51.685651092618777</v>
      </c>
      <c r="R2" s="262"/>
      <c r="S2" s="247">
        <v>630.6</v>
      </c>
      <c r="T2" s="247">
        <v>379.3</v>
      </c>
      <c r="U2" s="247">
        <v>219</v>
      </c>
      <c r="V2" s="247">
        <v>333.7</v>
      </c>
      <c r="W2" s="247">
        <v>192.4</v>
      </c>
      <c r="X2" s="261"/>
      <c r="Y2" s="261"/>
      <c r="Z2" s="247">
        <v>148.1</v>
      </c>
      <c r="AA2" s="247">
        <v>807.6</v>
      </c>
      <c r="AB2" s="261"/>
      <c r="AC2" s="261"/>
      <c r="AD2" s="247">
        <v>95.06</v>
      </c>
      <c r="AE2" s="247">
        <v>94.22</v>
      </c>
      <c r="AF2" s="247">
        <v>181.7</v>
      </c>
      <c r="AG2" s="236" t="str">
        <f t="shared" ref="AG2:AG33" si="0">IF(R2="","",R2/C2)</f>
        <v/>
      </c>
      <c r="AH2" s="235">
        <f t="shared" ref="AH2:AH33" si="1">IF(S2="","",S2/D2)</f>
        <v>23.633095350148857</v>
      </c>
      <c r="AI2" s="235">
        <f t="shared" ref="AI2:AI33" si="2">IF(T2="","",T2/E2)</f>
        <v>31.275554867188088</v>
      </c>
      <c r="AJ2" s="235">
        <f t="shared" ref="AJ2:AJ33" si="3">IF(U2="","",U2/F2)</f>
        <v>54.534443214254516</v>
      </c>
      <c r="AK2" s="235">
        <f t="shared" ref="AK2:AK33" si="4">IF(V2="","",V2/G2)</f>
        <v>18.063565464414882</v>
      </c>
      <c r="AL2" s="235">
        <f t="shared" ref="AL2:AL33" si="5">IF(W2="","",W2/H2)</f>
        <v>6.3751428604768856</v>
      </c>
      <c r="AM2" s="235" t="str">
        <f t="shared" ref="AM2:AM33" si="6">IF(X2="","",X2/I2)</f>
        <v/>
      </c>
      <c r="AN2" s="235" t="str">
        <f t="shared" ref="AN2:AN33" si="7">IF(Y2="","",Y2/J2)</f>
        <v/>
      </c>
      <c r="AO2" s="235">
        <f t="shared" ref="AO2:AO33" si="8">IF(Z2="","",Z2/K2)</f>
        <v>17.417917447884264</v>
      </c>
      <c r="AP2" s="235">
        <f t="shared" ref="AP2:AP33" si="9">IF(AA2="","",AA2/L2)</f>
        <v>36.066710336021146</v>
      </c>
      <c r="AQ2" s="235" t="str">
        <f t="shared" ref="AQ2:AQ33" si="10">IF(AB2="","",AB2/M2)</f>
        <v/>
      </c>
      <c r="AR2" s="235" t="str">
        <f t="shared" ref="AR2:AR33" si="11">IF(AC2="","",AC2/N2)</f>
        <v/>
      </c>
      <c r="AS2" s="235">
        <f t="shared" ref="AS2:AS33" si="12">IF(AD2="","",AD2/O2)</f>
        <v>6.5511870275082025</v>
      </c>
      <c r="AT2" s="235">
        <f t="shared" ref="AT2:AT33" si="13">IF(AE2="","",AE2/P2)</f>
        <v>2.1251247901506485</v>
      </c>
      <c r="AU2" s="235">
        <f t="shared" ref="AU2:AU33" si="14">IF(AF2="","",AF2/Q2)</f>
        <v>3.5154824629063937</v>
      </c>
      <c r="AV2" s="240" t="str">
        <f t="shared" ref="AV2:AV33" si="15">IF(AG2="","",IF(AG2&lt;1.35,"",R2))</f>
        <v/>
      </c>
      <c r="AW2" s="239">
        <f t="shared" ref="AW2:AW33" si="16">IF(AH2="","",IF(AH2&lt;1.35,"",S2))</f>
        <v>630.6</v>
      </c>
      <c r="AX2" s="239">
        <f t="shared" ref="AX2:AX33" si="17">IF(AI2="","",IF(AI2&lt;1.35,"",T2))</f>
        <v>379.3</v>
      </c>
      <c r="AY2" s="239">
        <f t="shared" ref="AY2:AY33" si="18">IF(AJ2="","",IF(AJ2&lt;1.35,"",U2))</f>
        <v>219</v>
      </c>
      <c r="AZ2" s="239">
        <f t="shared" ref="AZ2:AZ33" si="19">IF(AK2="","",IF(AK2&lt;1.35,"",V2))</f>
        <v>333.7</v>
      </c>
      <c r="BA2" s="239">
        <f t="shared" ref="BA2:BA33" si="20">IF(AL2="","",IF(AL2&lt;1.35,"",W2))</f>
        <v>192.4</v>
      </c>
      <c r="BB2" s="239" t="str">
        <f t="shared" ref="BB2:BB33" si="21">IF(AM2="","",IF(AM2&lt;1.35,"",X2))</f>
        <v/>
      </c>
      <c r="BC2" s="239" t="str">
        <f t="shared" ref="BC2:BC33" si="22">IF(AN2="","",IF(AN2&lt;1.35,"",Y2))</f>
        <v/>
      </c>
      <c r="BD2" s="239">
        <f t="shared" ref="BD2:BD33" si="23">IF(AO2="","",IF(AO2&lt;1.35,"",Z2))</f>
        <v>148.1</v>
      </c>
      <c r="BE2" s="239">
        <f t="shared" ref="BE2:BE33" si="24">IF(AP2="","",IF(AP2&lt;1.35,"",AA2))</f>
        <v>807.6</v>
      </c>
      <c r="BF2" s="239" t="str">
        <f t="shared" ref="BF2:BF33" si="25">IF(AQ2="","",IF(AQ2&lt;1.35,"",AB2))</f>
        <v/>
      </c>
      <c r="BG2" s="239" t="str">
        <f t="shared" ref="BG2:BG33" si="26">IF(AR2="","",IF(AR2&lt;1.35,"",AC2))</f>
        <v/>
      </c>
      <c r="BH2" s="239">
        <f t="shared" ref="BH2:BH33" si="27">IF(AS2="","",IF(AS2&lt;1.35,"",AD2))</f>
        <v>95.06</v>
      </c>
      <c r="BI2" s="239">
        <f t="shared" ref="BI2:BI33" si="28">IF(AT2="","",IF(AT2&lt;1.35,"",AE2))</f>
        <v>94.22</v>
      </c>
      <c r="BJ2" s="239">
        <f t="shared" ref="BJ2:BJ33" si="29">IF(AU2="","",IF(AU2&lt;1.35,"",AF2))</f>
        <v>181.7</v>
      </c>
      <c r="BK2" s="240" t="str">
        <f t="shared" ref="BK2:BK33" si="30">IF(AV2="","",100*(AV2)/MAX(AV:AV))</f>
        <v/>
      </c>
      <c r="BL2" s="239">
        <f t="shared" ref="BL2:BL33" si="31">IF(AW2="","",100*(AW2)/MAX(AW:AW))</f>
        <v>68.320693391115924</v>
      </c>
      <c r="BM2" s="239">
        <f t="shared" ref="BM2:BM33" si="32">IF(AX2="","",100*(AX2)/MAX(AX:AX))</f>
        <v>55.404615834063684</v>
      </c>
      <c r="BN2" s="239">
        <f t="shared" ref="BN2:BN33" si="33">IF(AY2="","",100*(AY2)/MAX(AY:AY))</f>
        <v>58.87096774193548</v>
      </c>
      <c r="BO2" s="239">
        <f t="shared" ref="BO2:BO33" si="34">IF(AZ2="","",100*(AZ2)/MAX(AZ:AZ))</f>
        <v>67.495954692556637</v>
      </c>
      <c r="BP2" s="239">
        <f t="shared" ref="BP2:BP33" si="35">IF(BA2="","",100*(BA2)/MAX(BA:BA))</f>
        <v>55.800464037122971</v>
      </c>
      <c r="BQ2" s="239" t="str">
        <f t="shared" ref="BQ2:BQ33" si="36">IF(BB2="","",100*(BB2)/MAX(BB:BB))</f>
        <v/>
      </c>
      <c r="BR2" s="239" t="str">
        <f t="shared" ref="BR2:BR33" si="37">IF(BC2="","",100*(BC2)/MAX(BC:BC))</f>
        <v/>
      </c>
      <c r="BS2" s="239">
        <f t="shared" ref="BS2:BS33" si="38">IF(BD2="","",100*(BD2)/MAX(BD:BD))</f>
        <v>16.026404068823719</v>
      </c>
      <c r="BT2" s="239">
        <f t="shared" ref="BT2:BT33" si="39">IF(BE2="","",100*(BE2)/MAX(BE:BE))</f>
        <v>75.688847235238981</v>
      </c>
      <c r="BU2" s="239" t="str">
        <f t="shared" ref="BU2:BU33" si="40">IF(BF2="","",100*(BF2)/MAX(BF:BF))</f>
        <v/>
      </c>
      <c r="BV2" s="239" t="str">
        <f t="shared" ref="BV2:BV33" si="41">IF(BG2="","",100*(BG2)/MAX(BG:BG))</f>
        <v/>
      </c>
      <c r="BW2" s="239">
        <f t="shared" ref="BW2:BW33" si="42">IF(BH2="","",100*(BH2)/MAX(BH:BH))</f>
        <v>3.1910036925142666</v>
      </c>
      <c r="BX2" s="239">
        <f t="shared" ref="BX2:BX33" si="43">IF(BI2="","",100*(BI2)/MAX(BI:BI))</f>
        <v>6.584206848357792</v>
      </c>
      <c r="BY2" s="239">
        <f t="shared" ref="BY2:BY33" si="44">IF(BJ2="","",100*(BJ2)/MAX(BJ:BJ))</f>
        <v>7.9483814523184604</v>
      </c>
      <c r="BZ2" s="246"/>
      <c r="CA2" s="244">
        <v>7.7850000000000001</v>
      </c>
      <c r="CB2" s="244">
        <v>7.4219999999999997</v>
      </c>
      <c r="CC2" s="244">
        <v>8.6129999999999995</v>
      </c>
      <c r="CD2" s="244">
        <v>8.7110000000000003</v>
      </c>
      <c r="CE2" s="244">
        <v>8.5920000000000005</v>
      </c>
      <c r="CF2" s="244"/>
      <c r="CG2" s="244"/>
      <c r="CH2" s="244">
        <v>6.2149999999999999</v>
      </c>
      <c r="CI2" s="244">
        <v>6.835</v>
      </c>
      <c r="CJ2" s="244"/>
      <c r="CK2" s="244"/>
      <c r="CL2" s="244">
        <v>6.5789999999999997</v>
      </c>
      <c r="CM2" s="244">
        <v>6.4770000000000003</v>
      </c>
      <c r="CN2" s="244">
        <v>6.6379999999999999</v>
      </c>
      <c r="CO2" s="236" t="str">
        <f t="shared" ref="CO2:CO33" si="45">IF(BZ2="","",IF(AG2&lt;1.35,"",BZ2))</f>
        <v/>
      </c>
      <c r="CP2" s="235">
        <f t="shared" ref="CP2:CP33" si="46">IF(CA2="","",IF(AH2&lt;1.35,"",CA2))</f>
        <v>7.7850000000000001</v>
      </c>
      <c r="CQ2" s="235">
        <f t="shared" ref="CQ2:CQ33" si="47">IF(CB2="","",IF(AI2&lt;1.35,"",CB2))</f>
        <v>7.4219999999999997</v>
      </c>
      <c r="CR2" s="235">
        <f t="shared" ref="CR2:CR33" si="48">IF(CC2="","",IF(AJ2&lt;1.35,"",CC2))</f>
        <v>8.6129999999999995</v>
      </c>
      <c r="CS2" s="235">
        <f t="shared" ref="CS2:CS33" si="49">IF(CD2="","",IF(AK2&lt;1.35,"",CD2))</f>
        <v>8.7110000000000003</v>
      </c>
      <c r="CT2" s="235">
        <f t="shared" ref="CT2:CT33" si="50">IF(CE2="","",IF(AL2&lt;1.35,"",CE2))</f>
        <v>8.5920000000000005</v>
      </c>
      <c r="CU2" s="235" t="str">
        <f t="shared" ref="CU2:CU33" si="51">IF(CF2="","",IF(AM2&lt;1.35,"",CF2))</f>
        <v/>
      </c>
      <c r="CV2" s="235" t="str">
        <f t="shared" ref="CV2:CV33" si="52">IF(CG2="","",IF(AN2&lt;1.35,"",CG2))</f>
        <v/>
      </c>
      <c r="CW2" s="235">
        <f t="shared" ref="CW2:CW33" si="53">IF(CH2="","",IF(AO2&lt;1.35,"",CH2))</f>
        <v>6.2149999999999999</v>
      </c>
      <c r="CX2" s="235">
        <f t="shared" ref="CX2:CX33" si="54">IF(CI2="","",IF(AP2&lt;1.35,"",CI2))</f>
        <v>6.835</v>
      </c>
      <c r="CY2" s="235" t="str">
        <f t="shared" ref="CY2:CY33" si="55">IF(CJ2="","",IF(AQ2&lt;1.35,"",CJ2))</f>
        <v/>
      </c>
      <c r="CZ2" s="235" t="str">
        <f t="shared" ref="CZ2:CZ33" si="56">IF(CK2="","",IF(AR2&lt;1.35,"",CK2))</f>
        <v/>
      </c>
      <c r="DA2" s="235">
        <f t="shared" ref="DA2:DA33" si="57">IF(CL2="","",IF(AS2&lt;1.35,"",CL2))</f>
        <v>6.5789999999999997</v>
      </c>
      <c r="DB2" s="235">
        <f t="shared" ref="DB2:DB33" si="58">IF(CM2="","",IF(AT2&lt;1.35,"",CM2))</f>
        <v>6.4770000000000003</v>
      </c>
      <c r="DC2" s="235">
        <f t="shared" ref="DC2:DC33" si="59">IF(CN2="","",IF(AU2&lt;1.35,"",CN2))</f>
        <v>6.6379999999999999</v>
      </c>
      <c r="DD2" s="234" t="str">
        <f t="shared" ref="DD2:DD33" si="60">IF(COUNT(CO2)&gt;0,1,"")</f>
        <v/>
      </c>
      <c r="DE2" s="233">
        <f t="shared" ref="DE2:DE33" si="61">IF(COUNT(CP2:CT2)&gt;0,1,"")</f>
        <v>1</v>
      </c>
      <c r="DF2" s="233">
        <f t="shared" ref="DF2:DF33" si="62">IF(COUNT(CU2:CX2)&gt;0,1,"")</f>
        <v>1</v>
      </c>
      <c r="DG2" s="233" t="str">
        <f t="shared" ref="DG2:DG33" si="63">IF(COUNT(CY2:CZ2)&gt;0,1,"")</f>
        <v/>
      </c>
      <c r="DH2" s="233">
        <f t="shared" ref="DH2:DH33" si="64">4-SUM(DD2:DG2)</f>
        <v>2</v>
      </c>
    </row>
    <row r="3" spans="1:112" s="233" customFormat="1" x14ac:dyDescent="0.2">
      <c r="A3" s="243" t="s">
        <v>34</v>
      </c>
      <c r="B3" s="243" t="s">
        <v>539</v>
      </c>
      <c r="C3" s="239">
        <v>17.707059020231551</v>
      </c>
      <c r="D3" s="239">
        <v>28.674288771074391</v>
      </c>
      <c r="E3" s="239">
        <v>24.15863720239922</v>
      </c>
      <c r="F3" s="239">
        <v>27.578322529955269</v>
      </c>
      <c r="G3" s="239">
        <v>23.159112806052779</v>
      </c>
      <c r="H3" s="239">
        <v>6.6853749633612729</v>
      </c>
      <c r="I3" s="239">
        <v>14.433078730644798</v>
      </c>
      <c r="J3" s="239">
        <v>4.6374719560184934</v>
      </c>
      <c r="K3" s="239">
        <v>16.451910451682586</v>
      </c>
      <c r="L3" s="239">
        <v>14.025889442416508</v>
      </c>
      <c r="M3" s="239">
        <v>14.765139373389566</v>
      </c>
      <c r="N3" s="239">
        <v>11.996497157732517</v>
      </c>
      <c r="O3" s="239">
        <v>17.129424145490724</v>
      </c>
      <c r="P3" s="239">
        <v>12.240649945886991</v>
      </c>
      <c r="Q3" s="239">
        <v>27.096512508791626</v>
      </c>
      <c r="R3" s="260"/>
      <c r="S3" s="241">
        <v>177.5</v>
      </c>
      <c r="T3" s="241">
        <v>160.4</v>
      </c>
      <c r="U3" s="241">
        <v>86.86</v>
      </c>
      <c r="V3" s="241">
        <v>123.1</v>
      </c>
      <c r="W3" s="241">
        <v>131.19999999999999</v>
      </c>
      <c r="X3" s="241"/>
      <c r="Y3" s="241"/>
      <c r="Z3" s="241"/>
      <c r="AA3" s="241">
        <v>128.1</v>
      </c>
      <c r="AB3" s="241"/>
      <c r="AC3" s="241"/>
      <c r="AD3" s="241">
        <v>36.35</v>
      </c>
      <c r="AE3" s="241">
        <v>25.31</v>
      </c>
      <c r="AF3" s="241">
        <v>57.78</v>
      </c>
      <c r="AG3" s="236" t="str">
        <f t="shared" si="0"/>
        <v/>
      </c>
      <c r="AH3" s="235">
        <f t="shared" si="1"/>
        <v>6.1902145652887377</v>
      </c>
      <c r="AI3" s="235">
        <f t="shared" si="2"/>
        <v>6.6394473602207373</v>
      </c>
      <c r="AJ3" s="235">
        <f t="shared" si="3"/>
        <v>3.1495751746921381</v>
      </c>
      <c r="AK3" s="235">
        <f t="shared" si="4"/>
        <v>5.3154022362992697</v>
      </c>
      <c r="AL3" s="235">
        <f t="shared" si="5"/>
        <v>19.624927654624067</v>
      </c>
      <c r="AM3" s="235" t="str">
        <f t="shared" si="6"/>
        <v/>
      </c>
      <c r="AN3" s="235" t="str">
        <f t="shared" si="7"/>
        <v/>
      </c>
      <c r="AO3" s="235" t="str">
        <f t="shared" si="8"/>
        <v/>
      </c>
      <c r="AP3" s="235">
        <f t="shared" si="9"/>
        <v>9.1331106327278846</v>
      </c>
      <c r="AQ3" s="235" t="str">
        <f t="shared" si="10"/>
        <v/>
      </c>
      <c r="AR3" s="235" t="str">
        <f t="shared" si="11"/>
        <v/>
      </c>
      <c r="AS3" s="235">
        <f t="shared" si="12"/>
        <v>2.1220795101608272</v>
      </c>
      <c r="AT3" s="235">
        <f t="shared" si="13"/>
        <v>2.067700662292403</v>
      </c>
      <c r="AU3" s="235">
        <f t="shared" si="14"/>
        <v>2.1323777361109824</v>
      </c>
      <c r="AV3" s="240" t="str">
        <f t="shared" si="15"/>
        <v/>
      </c>
      <c r="AW3" s="239">
        <f t="shared" si="16"/>
        <v>177.5</v>
      </c>
      <c r="AX3" s="239">
        <f t="shared" si="17"/>
        <v>160.4</v>
      </c>
      <c r="AY3" s="239">
        <f t="shared" si="18"/>
        <v>86.86</v>
      </c>
      <c r="AZ3" s="239">
        <f t="shared" si="19"/>
        <v>123.1</v>
      </c>
      <c r="BA3" s="239">
        <f t="shared" si="20"/>
        <v>131.19999999999999</v>
      </c>
      <c r="BB3" s="239" t="str">
        <f t="shared" si="21"/>
        <v/>
      </c>
      <c r="BC3" s="239" t="str">
        <f t="shared" si="22"/>
        <v/>
      </c>
      <c r="BD3" s="239" t="str">
        <f t="shared" si="23"/>
        <v/>
      </c>
      <c r="BE3" s="239">
        <f t="shared" si="24"/>
        <v>128.1</v>
      </c>
      <c r="BF3" s="239" t="str">
        <f t="shared" si="25"/>
        <v/>
      </c>
      <c r="BG3" s="239" t="str">
        <f t="shared" si="26"/>
        <v/>
      </c>
      <c r="BH3" s="239">
        <f t="shared" si="27"/>
        <v>36.35</v>
      </c>
      <c r="BI3" s="239">
        <f t="shared" si="28"/>
        <v>25.31</v>
      </c>
      <c r="BJ3" s="239">
        <f t="shared" si="29"/>
        <v>57.78</v>
      </c>
      <c r="BK3" s="240" t="str">
        <f t="shared" si="30"/>
        <v/>
      </c>
      <c r="BL3" s="239">
        <f t="shared" si="31"/>
        <v>19.23076923076923</v>
      </c>
      <c r="BM3" s="239">
        <f t="shared" si="32"/>
        <v>23.42973999415717</v>
      </c>
      <c r="BN3" s="239">
        <f t="shared" si="33"/>
        <v>23.349462365591396</v>
      </c>
      <c r="BO3" s="239">
        <f t="shared" si="34"/>
        <v>24.898867313915858</v>
      </c>
      <c r="BP3" s="239">
        <f t="shared" si="35"/>
        <v>38.051044083526676</v>
      </c>
      <c r="BQ3" s="239" t="str">
        <f t="shared" si="36"/>
        <v/>
      </c>
      <c r="BR3" s="239" t="str">
        <f t="shared" si="37"/>
        <v/>
      </c>
      <c r="BS3" s="239" t="str">
        <f t="shared" si="38"/>
        <v/>
      </c>
      <c r="BT3" s="239">
        <f t="shared" si="39"/>
        <v>12.005623242736645</v>
      </c>
      <c r="BU3" s="239" t="str">
        <f t="shared" si="40"/>
        <v/>
      </c>
      <c r="BV3" s="239" t="str">
        <f t="shared" si="41"/>
        <v/>
      </c>
      <c r="BW3" s="239">
        <f t="shared" si="42"/>
        <v>1.2202081235313864</v>
      </c>
      <c r="BX3" s="239">
        <f t="shared" si="43"/>
        <v>1.7686932215234101</v>
      </c>
      <c r="BY3" s="239">
        <f t="shared" si="44"/>
        <v>2.5275590551181102</v>
      </c>
      <c r="BZ3" s="238"/>
      <c r="CA3" s="237">
        <v>9.3559999999999999</v>
      </c>
      <c r="CB3" s="237">
        <v>9.3360000000000003</v>
      </c>
      <c r="CC3" s="237">
        <v>9.5749999999999993</v>
      </c>
      <c r="CD3" s="237">
        <v>9.5969999999999995</v>
      </c>
      <c r="CE3" s="237">
        <v>8.9320000000000004</v>
      </c>
      <c r="CF3" s="237"/>
      <c r="CG3" s="237"/>
      <c r="CH3" s="237"/>
      <c r="CI3" s="237">
        <v>7.1529999999999996</v>
      </c>
      <c r="CJ3" s="237"/>
      <c r="CK3" s="237"/>
      <c r="CL3" s="237">
        <v>7.6</v>
      </c>
      <c r="CM3" s="237">
        <v>7.4619999999999997</v>
      </c>
      <c r="CN3" s="237">
        <v>7.6849999999999996</v>
      </c>
      <c r="CO3" s="236" t="str">
        <f t="shared" si="45"/>
        <v/>
      </c>
      <c r="CP3" s="235">
        <f t="shared" si="46"/>
        <v>9.3559999999999999</v>
      </c>
      <c r="CQ3" s="235">
        <f t="shared" si="47"/>
        <v>9.3360000000000003</v>
      </c>
      <c r="CR3" s="235">
        <f t="shared" si="48"/>
        <v>9.5749999999999993</v>
      </c>
      <c r="CS3" s="235">
        <f t="shared" si="49"/>
        <v>9.5969999999999995</v>
      </c>
      <c r="CT3" s="235">
        <f t="shared" si="50"/>
        <v>8.9320000000000004</v>
      </c>
      <c r="CU3" s="235" t="str">
        <f t="shared" si="51"/>
        <v/>
      </c>
      <c r="CV3" s="235" t="str">
        <f t="shared" si="52"/>
        <v/>
      </c>
      <c r="CW3" s="235" t="str">
        <f t="shared" si="53"/>
        <v/>
      </c>
      <c r="CX3" s="235">
        <f t="shared" si="54"/>
        <v>7.1529999999999996</v>
      </c>
      <c r="CY3" s="235" t="str">
        <f t="shared" si="55"/>
        <v/>
      </c>
      <c r="CZ3" s="235" t="str">
        <f t="shared" si="56"/>
        <v/>
      </c>
      <c r="DA3" s="235">
        <f t="shared" si="57"/>
        <v>7.6</v>
      </c>
      <c r="DB3" s="235">
        <f t="shared" si="58"/>
        <v>7.4619999999999997</v>
      </c>
      <c r="DC3" s="235">
        <f t="shared" si="59"/>
        <v>7.6849999999999996</v>
      </c>
      <c r="DD3" s="234" t="str">
        <f t="shared" si="60"/>
        <v/>
      </c>
      <c r="DE3" s="233">
        <f t="shared" si="61"/>
        <v>1</v>
      </c>
      <c r="DF3" s="233">
        <f t="shared" si="62"/>
        <v>1</v>
      </c>
      <c r="DG3" s="233" t="str">
        <f t="shared" si="63"/>
        <v/>
      </c>
      <c r="DH3" s="233">
        <f t="shared" si="64"/>
        <v>2</v>
      </c>
    </row>
    <row r="4" spans="1:112" s="233" customFormat="1" x14ac:dyDescent="0.2">
      <c r="A4" s="243" t="s">
        <v>35</v>
      </c>
      <c r="B4" s="243" t="s">
        <v>540</v>
      </c>
      <c r="C4" s="250">
        <v>9.4073894528169291</v>
      </c>
      <c r="D4" s="250">
        <v>37.953434987069755</v>
      </c>
      <c r="E4" s="250">
        <v>9.1365572772557826</v>
      </c>
      <c r="F4" s="250">
        <v>20.405446342999305</v>
      </c>
      <c r="G4" s="250">
        <v>17.37347842626702</v>
      </c>
      <c r="H4" s="250">
        <v>35.664656280447552</v>
      </c>
      <c r="I4" s="250">
        <v>8.2941554339971137</v>
      </c>
      <c r="J4" s="250">
        <v>5.7190348708368788</v>
      </c>
      <c r="K4" s="250">
        <v>5.222151769542327</v>
      </c>
      <c r="L4" s="250">
        <v>11.514710651359506</v>
      </c>
      <c r="M4" s="250">
        <v>6.7565204387735438</v>
      </c>
      <c r="N4" s="250">
        <v>15.662567997008189</v>
      </c>
      <c r="O4" s="250">
        <v>17.329867561980365</v>
      </c>
      <c r="P4" s="250">
        <v>5.1771416509338248</v>
      </c>
      <c r="Q4" s="250">
        <v>5.4598959395217941</v>
      </c>
      <c r="R4" s="262"/>
      <c r="S4" s="247">
        <v>91.36</v>
      </c>
      <c r="T4" s="247">
        <v>108.9</v>
      </c>
      <c r="U4" s="247">
        <v>73.33</v>
      </c>
      <c r="V4" s="247">
        <v>88.15</v>
      </c>
      <c r="W4" s="255">
        <v>134.5</v>
      </c>
      <c r="X4" s="261"/>
      <c r="Y4" s="261"/>
      <c r="Z4" s="247"/>
      <c r="AA4" s="247"/>
      <c r="AB4" s="261"/>
      <c r="AC4" s="261"/>
      <c r="AD4" s="261"/>
      <c r="AE4" s="247"/>
      <c r="AF4" s="247"/>
      <c r="AG4" s="236" t="str">
        <f t="shared" si="0"/>
        <v/>
      </c>
      <c r="AH4" s="235">
        <f t="shared" si="1"/>
        <v>2.4071602486342849</v>
      </c>
      <c r="AI4" s="235">
        <f t="shared" si="2"/>
        <v>11.91915036433819</v>
      </c>
      <c r="AJ4" s="235">
        <f t="shared" si="3"/>
        <v>3.593648419514138</v>
      </c>
      <c r="AK4" s="235">
        <f t="shared" si="4"/>
        <v>5.073825623009709</v>
      </c>
      <c r="AL4" s="235">
        <f t="shared" si="5"/>
        <v>3.7712406070134197</v>
      </c>
      <c r="AM4" s="235" t="str">
        <f t="shared" si="6"/>
        <v/>
      </c>
      <c r="AN4" s="235" t="str">
        <f t="shared" si="7"/>
        <v/>
      </c>
      <c r="AO4" s="235" t="str">
        <f t="shared" si="8"/>
        <v/>
      </c>
      <c r="AP4" s="235" t="str">
        <f t="shared" si="9"/>
        <v/>
      </c>
      <c r="AQ4" s="235" t="str">
        <f t="shared" si="10"/>
        <v/>
      </c>
      <c r="AR4" s="235" t="str">
        <f t="shared" si="11"/>
        <v/>
      </c>
      <c r="AS4" s="235" t="str">
        <f t="shared" si="12"/>
        <v/>
      </c>
      <c r="AT4" s="235" t="str">
        <f t="shared" si="13"/>
        <v/>
      </c>
      <c r="AU4" s="235" t="str">
        <f t="shared" si="14"/>
        <v/>
      </c>
      <c r="AV4" s="240" t="str">
        <f t="shared" si="15"/>
        <v/>
      </c>
      <c r="AW4" s="239">
        <f t="shared" si="16"/>
        <v>91.36</v>
      </c>
      <c r="AX4" s="239">
        <f t="shared" si="17"/>
        <v>108.9</v>
      </c>
      <c r="AY4" s="239">
        <f t="shared" si="18"/>
        <v>73.33</v>
      </c>
      <c r="AZ4" s="239">
        <f t="shared" si="19"/>
        <v>88.15</v>
      </c>
      <c r="BA4" s="239">
        <f t="shared" si="20"/>
        <v>134.5</v>
      </c>
      <c r="BB4" s="239" t="str">
        <f t="shared" si="21"/>
        <v/>
      </c>
      <c r="BC4" s="239" t="str">
        <f t="shared" si="22"/>
        <v/>
      </c>
      <c r="BD4" s="239" t="str">
        <f t="shared" si="23"/>
        <v/>
      </c>
      <c r="BE4" s="239" t="str">
        <f t="shared" si="24"/>
        <v/>
      </c>
      <c r="BF4" s="239" t="str">
        <f t="shared" si="25"/>
        <v/>
      </c>
      <c r="BG4" s="239" t="str">
        <f t="shared" si="26"/>
        <v/>
      </c>
      <c r="BH4" s="239" t="str">
        <f t="shared" si="27"/>
        <v/>
      </c>
      <c r="BI4" s="239" t="str">
        <f t="shared" si="28"/>
        <v/>
      </c>
      <c r="BJ4" s="239" t="str">
        <f t="shared" si="29"/>
        <v/>
      </c>
      <c r="BK4" s="240" t="str">
        <f t="shared" si="30"/>
        <v/>
      </c>
      <c r="BL4" s="239">
        <f t="shared" si="31"/>
        <v>9.8981581798483216</v>
      </c>
      <c r="BM4" s="239">
        <f t="shared" si="32"/>
        <v>15.907099035933392</v>
      </c>
      <c r="BN4" s="239">
        <f t="shared" si="33"/>
        <v>19.712365591397848</v>
      </c>
      <c r="BO4" s="239">
        <f t="shared" si="34"/>
        <v>17.829692556634306</v>
      </c>
      <c r="BP4" s="239">
        <f t="shared" si="35"/>
        <v>39.008120649651971</v>
      </c>
      <c r="BQ4" s="239" t="str">
        <f t="shared" si="36"/>
        <v/>
      </c>
      <c r="BR4" s="239" t="str">
        <f t="shared" si="37"/>
        <v/>
      </c>
      <c r="BS4" s="239" t="str">
        <f t="shared" si="38"/>
        <v/>
      </c>
      <c r="BT4" s="239" t="str">
        <f t="shared" si="39"/>
        <v/>
      </c>
      <c r="BU4" s="239" t="str">
        <f t="shared" si="40"/>
        <v/>
      </c>
      <c r="BV4" s="239" t="str">
        <f t="shared" si="41"/>
        <v/>
      </c>
      <c r="BW4" s="239" t="str">
        <f t="shared" si="42"/>
        <v/>
      </c>
      <c r="BX4" s="239" t="str">
        <f t="shared" si="43"/>
        <v/>
      </c>
      <c r="BY4" s="239" t="str">
        <f t="shared" si="44"/>
        <v/>
      </c>
      <c r="BZ4" s="246"/>
      <c r="CA4" s="244">
        <v>9.6140000000000008</v>
      </c>
      <c r="CB4" s="244">
        <v>9.5299999999999994</v>
      </c>
      <c r="CC4" s="244">
        <v>9.2100000000000009</v>
      </c>
      <c r="CD4" s="244">
        <v>9.11</v>
      </c>
      <c r="CE4" s="254">
        <v>4.548</v>
      </c>
      <c r="CF4" s="244"/>
      <c r="CG4" s="244"/>
      <c r="CH4" s="244"/>
      <c r="CI4" s="244"/>
      <c r="CJ4" s="244"/>
      <c r="CK4" s="244"/>
      <c r="CL4" s="244"/>
      <c r="CM4" s="244"/>
      <c r="CN4" s="244"/>
      <c r="CO4" s="236" t="str">
        <f t="shared" si="45"/>
        <v/>
      </c>
      <c r="CP4" s="235">
        <f t="shared" si="46"/>
        <v>9.6140000000000008</v>
      </c>
      <c r="CQ4" s="235">
        <f t="shared" si="47"/>
        <v>9.5299999999999994</v>
      </c>
      <c r="CR4" s="235">
        <f t="shared" si="48"/>
        <v>9.2100000000000009</v>
      </c>
      <c r="CS4" s="235">
        <f t="shared" si="49"/>
        <v>9.11</v>
      </c>
      <c r="CT4" s="235">
        <f t="shared" si="50"/>
        <v>4.548</v>
      </c>
      <c r="CU4" s="235" t="str">
        <f t="shared" si="51"/>
        <v/>
      </c>
      <c r="CV4" s="235" t="str">
        <f t="shared" si="52"/>
        <v/>
      </c>
      <c r="CW4" s="235" t="str">
        <f t="shared" si="53"/>
        <v/>
      </c>
      <c r="CX4" s="235" t="str">
        <f t="shared" si="54"/>
        <v/>
      </c>
      <c r="CY4" s="235" t="str">
        <f t="shared" si="55"/>
        <v/>
      </c>
      <c r="CZ4" s="235" t="str">
        <f t="shared" si="56"/>
        <v/>
      </c>
      <c r="DA4" s="235" t="str">
        <f t="shared" si="57"/>
        <v/>
      </c>
      <c r="DB4" s="235" t="str">
        <f t="shared" si="58"/>
        <v/>
      </c>
      <c r="DC4" s="235" t="str">
        <f t="shared" si="59"/>
        <v/>
      </c>
      <c r="DD4" s="234" t="str">
        <f t="shared" si="60"/>
        <v/>
      </c>
      <c r="DE4" s="233">
        <f t="shared" si="61"/>
        <v>1</v>
      </c>
      <c r="DF4" s="233" t="str">
        <f t="shared" si="62"/>
        <v/>
      </c>
      <c r="DG4" s="233" t="str">
        <f t="shared" si="63"/>
        <v/>
      </c>
      <c r="DH4" s="233">
        <f t="shared" si="64"/>
        <v>3</v>
      </c>
    </row>
    <row r="5" spans="1:112" s="233" customFormat="1" x14ac:dyDescent="0.2">
      <c r="A5" s="243" t="s">
        <v>38</v>
      </c>
      <c r="B5" s="243" t="s">
        <v>543</v>
      </c>
      <c r="C5" s="239">
        <v>8.6733949522883389</v>
      </c>
      <c r="D5" s="239">
        <v>32.727047749857363</v>
      </c>
      <c r="E5" s="239">
        <v>22.786429043315906</v>
      </c>
      <c r="F5" s="239">
        <v>23.615518386415289</v>
      </c>
      <c r="G5" s="239">
        <v>11.948033738445808</v>
      </c>
      <c r="H5" s="239">
        <v>69.129317876664786</v>
      </c>
      <c r="I5" s="239">
        <v>15.497954169409709</v>
      </c>
      <c r="J5" s="239">
        <v>9.9817672396393853</v>
      </c>
      <c r="K5" s="239">
        <v>11.901057777492928</v>
      </c>
      <c r="L5" s="239">
        <v>8.8399395775958194</v>
      </c>
      <c r="M5" s="239">
        <v>29.325534711410004</v>
      </c>
      <c r="N5" s="239">
        <v>39.242815997013025</v>
      </c>
      <c r="O5" s="239">
        <v>30.695072714352534</v>
      </c>
      <c r="P5" s="239">
        <v>13.731355003612375</v>
      </c>
      <c r="Q5" s="239">
        <v>6.0605654754544194</v>
      </c>
      <c r="R5" s="260"/>
      <c r="S5" s="241">
        <v>83.16</v>
      </c>
      <c r="T5" s="248">
        <v>32.71</v>
      </c>
      <c r="U5" s="248">
        <v>33.96</v>
      </c>
      <c r="V5" s="241">
        <v>58.27</v>
      </c>
      <c r="W5" s="241">
        <v>150.9</v>
      </c>
      <c r="X5" s="241">
        <v>146.4</v>
      </c>
      <c r="Y5" s="241">
        <v>111.5</v>
      </c>
      <c r="Z5" s="241">
        <v>261.3</v>
      </c>
      <c r="AA5" s="241">
        <v>775.5</v>
      </c>
      <c r="AB5" s="241"/>
      <c r="AC5" s="241"/>
      <c r="AD5" s="241">
        <v>518.1</v>
      </c>
      <c r="AE5" s="241">
        <v>341.1</v>
      </c>
      <c r="AF5" s="241">
        <v>778.6</v>
      </c>
      <c r="AG5" s="236" t="str">
        <f t="shared" si="0"/>
        <v/>
      </c>
      <c r="AH5" s="235">
        <f t="shared" si="1"/>
        <v>2.54101746774157</v>
      </c>
      <c r="AI5" s="235">
        <f t="shared" si="2"/>
        <v>1.4355035595011338</v>
      </c>
      <c r="AJ5" s="235">
        <f t="shared" si="3"/>
        <v>1.4380374567401122</v>
      </c>
      <c r="AK5" s="235">
        <f t="shared" si="4"/>
        <v>4.8769530849667424</v>
      </c>
      <c r="AL5" s="235">
        <f t="shared" si="5"/>
        <v>2.1828654561473351</v>
      </c>
      <c r="AM5" s="235">
        <f t="shared" si="6"/>
        <v>9.4464081129474735</v>
      </c>
      <c r="AN5" s="235">
        <f t="shared" si="7"/>
        <v>11.170366661848568</v>
      </c>
      <c r="AO5" s="235">
        <f t="shared" si="8"/>
        <v>21.956031546554289</v>
      </c>
      <c r="AP5" s="235">
        <f t="shared" si="9"/>
        <v>87.726843966835261</v>
      </c>
      <c r="AQ5" s="235" t="str">
        <f t="shared" si="10"/>
        <v/>
      </c>
      <c r="AR5" s="235" t="str">
        <f t="shared" si="11"/>
        <v/>
      </c>
      <c r="AS5" s="235">
        <f t="shared" si="12"/>
        <v>16.878930531340444</v>
      </c>
      <c r="AT5" s="235">
        <f t="shared" si="13"/>
        <v>24.840957058517908</v>
      </c>
      <c r="AU5" s="235">
        <f t="shared" si="14"/>
        <v>128.4698603048457</v>
      </c>
      <c r="AV5" s="240" t="str">
        <f t="shared" si="15"/>
        <v/>
      </c>
      <c r="AW5" s="239">
        <f t="shared" si="16"/>
        <v>83.16</v>
      </c>
      <c r="AX5" s="239">
        <f t="shared" si="17"/>
        <v>32.71</v>
      </c>
      <c r="AY5" s="239">
        <f t="shared" si="18"/>
        <v>33.96</v>
      </c>
      <c r="AZ5" s="239">
        <f t="shared" si="19"/>
        <v>58.27</v>
      </c>
      <c r="BA5" s="239">
        <f t="shared" si="20"/>
        <v>150.9</v>
      </c>
      <c r="BB5" s="239">
        <f t="shared" si="21"/>
        <v>146.4</v>
      </c>
      <c r="BC5" s="239">
        <f t="shared" si="22"/>
        <v>111.5</v>
      </c>
      <c r="BD5" s="239">
        <f t="shared" si="23"/>
        <v>261.3</v>
      </c>
      <c r="BE5" s="239">
        <f t="shared" si="24"/>
        <v>775.5</v>
      </c>
      <c r="BF5" s="239" t="str">
        <f t="shared" si="25"/>
        <v/>
      </c>
      <c r="BG5" s="239" t="str">
        <f t="shared" si="26"/>
        <v/>
      </c>
      <c r="BH5" s="239">
        <f t="shared" si="27"/>
        <v>518.1</v>
      </c>
      <c r="BI5" s="239">
        <f t="shared" si="28"/>
        <v>341.1</v>
      </c>
      <c r="BJ5" s="239">
        <f t="shared" si="29"/>
        <v>778.6</v>
      </c>
      <c r="BK5" s="240" t="str">
        <f t="shared" si="30"/>
        <v/>
      </c>
      <c r="BL5" s="239">
        <f t="shared" si="31"/>
        <v>9.0097508125677148</v>
      </c>
      <c r="BM5" s="239">
        <f t="shared" si="32"/>
        <v>4.7779725387087346</v>
      </c>
      <c r="BN5" s="239">
        <f t="shared" si="33"/>
        <v>9.129032258064516</v>
      </c>
      <c r="BO5" s="239">
        <f t="shared" si="34"/>
        <v>11.786003236245955</v>
      </c>
      <c r="BP5" s="239">
        <f t="shared" si="35"/>
        <v>43.764501160092806</v>
      </c>
      <c r="BQ5" s="239">
        <f t="shared" si="36"/>
        <v>19.548671384697556</v>
      </c>
      <c r="BR5" s="239">
        <f t="shared" si="37"/>
        <v>13.126913115140098</v>
      </c>
      <c r="BS5" s="239">
        <f t="shared" si="38"/>
        <v>28.276160588680877</v>
      </c>
      <c r="BT5" s="239">
        <f t="shared" si="39"/>
        <v>72.680412371134025</v>
      </c>
      <c r="BU5" s="239" t="str">
        <f t="shared" si="40"/>
        <v/>
      </c>
      <c r="BV5" s="239" t="str">
        <f t="shared" si="41"/>
        <v/>
      </c>
      <c r="BW5" s="239">
        <f t="shared" si="42"/>
        <v>17.391742195367573</v>
      </c>
      <c r="BX5" s="239">
        <f t="shared" si="43"/>
        <v>23.836477987421382</v>
      </c>
      <c r="BY5" s="239">
        <f t="shared" si="44"/>
        <v>34.059492563429572</v>
      </c>
      <c r="BZ5" s="238"/>
      <c r="CA5" s="237">
        <v>6.9</v>
      </c>
      <c r="CB5" s="253">
        <v>6.9050000000000002</v>
      </c>
      <c r="CC5" s="253">
        <v>6.7990000000000004</v>
      </c>
      <c r="CD5" s="237">
        <v>6.9210000000000003</v>
      </c>
      <c r="CE5" s="237">
        <v>7.4480000000000004</v>
      </c>
      <c r="CF5" s="237">
        <v>9.282</v>
      </c>
      <c r="CG5" s="237">
        <v>9.4949999999999992</v>
      </c>
      <c r="CH5" s="237">
        <v>9.2279999999999998</v>
      </c>
      <c r="CI5" s="237">
        <v>8.1229999999999993</v>
      </c>
      <c r="CJ5" s="237"/>
      <c r="CK5" s="237"/>
      <c r="CL5" s="237">
        <v>6.7089999999999996</v>
      </c>
      <c r="CM5" s="237">
        <v>6.9630000000000001</v>
      </c>
      <c r="CN5" s="237">
        <v>7.0279999999999996</v>
      </c>
      <c r="CO5" s="236" t="str">
        <f t="shared" si="45"/>
        <v/>
      </c>
      <c r="CP5" s="235">
        <f t="shared" si="46"/>
        <v>6.9</v>
      </c>
      <c r="CQ5" s="235">
        <f t="shared" si="47"/>
        <v>6.9050000000000002</v>
      </c>
      <c r="CR5" s="235">
        <f t="shared" si="48"/>
        <v>6.7990000000000004</v>
      </c>
      <c r="CS5" s="235">
        <f t="shared" si="49"/>
        <v>6.9210000000000003</v>
      </c>
      <c r="CT5" s="235">
        <f t="shared" si="50"/>
        <v>7.4480000000000004</v>
      </c>
      <c r="CU5" s="235">
        <f t="shared" si="51"/>
        <v>9.282</v>
      </c>
      <c r="CV5" s="235">
        <f t="shared" si="52"/>
        <v>9.4949999999999992</v>
      </c>
      <c r="CW5" s="235">
        <f t="shared" si="53"/>
        <v>9.2279999999999998</v>
      </c>
      <c r="CX5" s="235">
        <f t="shared" si="54"/>
        <v>8.1229999999999993</v>
      </c>
      <c r="CY5" s="235" t="str">
        <f t="shared" si="55"/>
        <v/>
      </c>
      <c r="CZ5" s="235" t="str">
        <f t="shared" si="56"/>
        <v/>
      </c>
      <c r="DA5" s="235">
        <f t="shared" si="57"/>
        <v>6.7089999999999996</v>
      </c>
      <c r="DB5" s="235">
        <f t="shared" si="58"/>
        <v>6.9630000000000001</v>
      </c>
      <c r="DC5" s="235">
        <f t="shared" si="59"/>
        <v>7.0279999999999996</v>
      </c>
      <c r="DD5" s="234" t="str">
        <f t="shared" si="60"/>
        <v/>
      </c>
      <c r="DE5" s="233">
        <f t="shared" si="61"/>
        <v>1</v>
      </c>
      <c r="DF5" s="233">
        <f t="shared" si="62"/>
        <v>1</v>
      </c>
      <c r="DG5" s="233" t="str">
        <f t="shared" si="63"/>
        <v/>
      </c>
      <c r="DH5" s="233">
        <f t="shared" si="64"/>
        <v>2</v>
      </c>
    </row>
    <row r="6" spans="1:112" s="233" customFormat="1" x14ac:dyDescent="0.2">
      <c r="A6" s="243" t="s">
        <v>39</v>
      </c>
      <c r="B6" s="243" t="s">
        <v>544</v>
      </c>
      <c r="C6" s="250">
        <v>37.609143175773511</v>
      </c>
      <c r="D6" s="250">
        <v>38.235766267096857</v>
      </c>
      <c r="E6" s="250">
        <v>36.685363697720788</v>
      </c>
      <c r="F6" s="250">
        <v>51.139425125050487</v>
      </c>
      <c r="G6" s="250">
        <v>10.249328339295696</v>
      </c>
      <c r="H6" s="250">
        <v>11.827438194523737</v>
      </c>
      <c r="I6" s="250">
        <v>26.030223264476934</v>
      </c>
      <c r="J6" s="250">
        <v>16.749490105875182</v>
      </c>
      <c r="K6" s="250">
        <v>20.763890013390974</v>
      </c>
      <c r="L6" s="250">
        <v>18.706509137816301</v>
      </c>
      <c r="M6" s="250">
        <v>24.673781667676604</v>
      </c>
      <c r="N6" s="250">
        <v>28.566116488693552</v>
      </c>
      <c r="O6" s="250">
        <v>31.509827137419549</v>
      </c>
      <c r="P6" s="250">
        <v>17.938137758720384</v>
      </c>
      <c r="Q6" s="250">
        <v>14.43498370800878</v>
      </c>
      <c r="R6" s="262"/>
      <c r="S6" s="261"/>
      <c r="T6" s="247"/>
      <c r="U6" s="247"/>
      <c r="V6" s="247">
        <v>66.319999999999993</v>
      </c>
      <c r="W6" s="247">
        <v>80.209999999999994</v>
      </c>
      <c r="X6" s="247">
        <v>184.5</v>
      </c>
      <c r="Y6" s="247">
        <v>200.9</v>
      </c>
      <c r="Z6" s="247">
        <v>238</v>
      </c>
      <c r="AA6" s="247">
        <v>121.1</v>
      </c>
      <c r="AB6" s="247"/>
      <c r="AC6" s="247"/>
      <c r="AD6" s="247">
        <v>171.6</v>
      </c>
      <c r="AE6" s="247">
        <v>51.78</v>
      </c>
      <c r="AF6" s="247">
        <v>247.2</v>
      </c>
      <c r="AG6" s="236" t="str">
        <f t="shared" si="0"/>
        <v/>
      </c>
      <c r="AH6" s="235" t="str">
        <f t="shared" si="1"/>
        <v/>
      </c>
      <c r="AI6" s="235" t="str">
        <f t="shared" si="2"/>
        <v/>
      </c>
      <c r="AJ6" s="235" t="str">
        <f t="shared" si="3"/>
        <v/>
      </c>
      <c r="AK6" s="235">
        <f t="shared" si="4"/>
        <v>6.470667911547979</v>
      </c>
      <c r="AL6" s="235">
        <f t="shared" si="5"/>
        <v>6.7816883657137437</v>
      </c>
      <c r="AM6" s="235">
        <f t="shared" si="6"/>
        <v>7.0879146185343886</v>
      </c>
      <c r="AN6" s="235">
        <f t="shared" si="7"/>
        <v>11.99439497740476</v>
      </c>
      <c r="AO6" s="235">
        <f t="shared" si="8"/>
        <v>11.462206737105133</v>
      </c>
      <c r="AP6" s="235">
        <f t="shared" si="9"/>
        <v>6.4736824550118373</v>
      </c>
      <c r="AQ6" s="235" t="str">
        <f t="shared" si="10"/>
        <v/>
      </c>
      <c r="AR6" s="235" t="str">
        <f t="shared" si="11"/>
        <v/>
      </c>
      <c r="AS6" s="235">
        <f t="shared" si="12"/>
        <v>5.4459200696856929</v>
      </c>
      <c r="AT6" s="235">
        <f t="shared" si="13"/>
        <v>2.8865872643233468</v>
      </c>
      <c r="AU6" s="235">
        <f t="shared" si="14"/>
        <v>17.125062625657772</v>
      </c>
      <c r="AV6" s="240" t="str">
        <f t="shared" si="15"/>
        <v/>
      </c>
      <c r="AW6" s="239" t="str">
        <f t="shared" si="16"/>
        <v/>
      </c>
      <c r="AX6" s="239" t="str">
        <f t="shared" si="17"/>
        <v/>
      </c>
      <c r="AY6" s="239" t="str">
        <f t="shared" si="18"/>
        <v/>
      </c>
      <c r="AZ6" s="239">
        <f t="shared" si="19"/>
        <v>66.319999999999993</v>
      </c>
      <c r="BA6" s="239">
        <f t="shared" si="20"/>
        <v>80.209999999999994</v>
      </c>
      <c r="BB6" s="239">
        <f t="shared" si="21"/>
        <v>184.5</v>
      </c>
      <c r="BC6" s="239">
        <f t="shared" si="22"/>
        <v>200.9</v>
      </c>
      <c r="BD6" s="239">
        <f t="shared" si="23"/>
        <v>238</v>
      </c>
      <c r="BE6" s="239">
        <f t="shared" si="24"/>
        <v>121.1</v>
      </c>
      <c r="BF6" s="239" t="str">
        <f t="shared" si="25"/>
        <v/>
      </c>
      <c r="BG6" s="239" t="str">
        <f t="shared" si="26"/>
        <v/>
      </c>
      <c r="BH6" s="239">
        <f t="shared" si="27"/>
        <v>171.6</v>
      </c>
      <c r="BI6" s="239">
        <f t="shared" si="28"/>
        <v>51.78</v>
      </c>
      <c r="BJ6" s="239">
        <f t="shared" si="29"/>
        <v>247.2</v>
      </c>
      <c r="BK6" s="240" t="str">
        <f t="shared" si="30"/>
        <v/>
      </c>
      <c r="BL6" s="239" t="str">
        <f t="shared" si="31"/>
        <v/>
      </c>
      <c r="BM6" s="239" t="str">
        <f t="shared" si="32"/>
        <v/>
      </c>
      <c r="BN6" s="239" t="str">
        <f t="shared" si="33"/>
        <v/>
      </c>
      <c r="BO6" s="239">
        <f t="shared" si="34"/>
        <v>13.414239482200646</v>
      </c>
      <c r="BP6" s="239">
        <f t="shared" si="35"/>
        <v>23.262761020881666</v>
      </c>
      <c r="BQ6" s="239">
        <f t="shared" si="36"/>
        <v>24.63613299505942</v>
      </c>
      <c r="BR6" s="239">
        <f t="shared" si="37"/>
        <v>23.651989639745704</v>
      </c>
      <c r="BS6" s="239">
        <f t="shared" si="38"/>
        <v>25.754788442809218</v>
      </c>
      <c r="BT6" s="239">
        <f t="shared" si="39"/>
        <v>11.349578256794752</v>
      </c>
      <c r="BU6" s="239" t="str">
        <f t="shared" si="40"/>
        <v/>
      </c>
      <c r="BV6" s="239" t="str">
        <f t="shared" si="41"/>
        <v/>
      </c>
      <c r="BW6" s="239">
        <f t="shared" si="42"/>
        <v>5.760322255790534</v>
      </c>
      <c r="BX6" s="239">
        <f t="shared" si="43"/>
        <v>3.6184486373165616</v>
      </c>
      <c r="BY6" s="239">
        <f t="shared" si="44"/>
        <v>10.813648293963254</v>
      </c>
      <c r="BZ6" s="246"/>
      <c r="CA6" s="244"/>
      <c r="CB6" s="244"/>
      <c r="CC6" s="244"/>
      <c r="CD6" s="244">
        <v>7.7789999999999999</v>
      </c>
      <c r="CE6" s="244">
        <v>8.77</v>
      </c>
      <c r="CF6" s="244">
        <v>8.5470000000000006</v>
      </c>
      <c r="CG6" s="244">
        <v>8.4770000000000003</v>
      </c>
      <c r="CH6" s="244">
        <v>8.19</v>
      </c>
      <c r="CI6" s="244">
        <v>7.9349999999999996</v>
      </c>
      <c r="CJ6" s="244"/>
      <c r="CK6" s="244"/>
      <c r="CL6" s="244">
        <v>7.8090000000000002</v>
      </c>
      <c r="CM6" s="244">
        <v>7.391</v>
      </c>
      <c r="CN6" s="244">
        <v>8.1679999999999993</v>
      </c>
      <c r="CO6" s="236" t="str">
        <f t="shared" si="45"/>
        <v/>
      </c>
      <c r="CP6" s="235" t="str">
        <f t="shared" si="46"/>
        <v/>
      </c>
      <c r="CQ6" s="235" t="str">
        <f t="shared" si="47"/>
        <v/>
      </c>
      <c r="CR6" s="235" t="str">
        <f t="shared" si="48"/>
        <v/>
      </c>
      <c r="CS6" s="235">
        <f t="shared" si="49"/>
        <v>7.7789999999999999</v>
      </c>
      <c r="CT6" s="235">
        <f t="shared" si="50"/>
        <v>8.77</v>
      </c>
      <c r="CU6" s="235">
        <f t="shared" si="51"/>
        <v>8.5470000000000006</v>
      </c>
      <c r="CV6" s="235">
        <f t="shared" si="52"/>
        <v>8.4770000000000003</v>
      </c>
      <c r="CW6" s="235">
        <f t="shared" si="53"/>
        <v>8.19</v>
      </c>
      <c r="CX6" s="235">
        <f t="shared" si="54"/>
        <v>7.9349999999999996</v>
      </c>
      <c r="CY6" s="235" t="str">
        <f t="shared" si="55"/>
        <v/>
      </c>
      <c r="CZ6" s="235" t="str">
        <f t="shared" si="56"/>
        <v/>
      </c>
      <c r="DA6" s="235">
        <f t="shared" si="57"/>
        <v>7.8090000000000002</v>
      </c>
      <c r="DB6" s="235">
        <f t="shared" si="58"/>
        <v>7.391</v>
      </c>
      <c r="DC6" s="235">
        <f t="shared" si="59"/>
        <v>8.1679999999999993</v>
      </c>
      <c r="DD6" s="234" t="str">
        <f t="shared" si="60"/>
        <v/>
      </c>
      <c r="DE6" s="233">
        <f t="shared" si="61"/>
        <v>1</v>
      </c>
      <c r="DF6" s="233">
        <f t="shared" si="62"/>
        <v>1</v>
      </c>
      <c r="DG6" s="233" t="str">
        <f t="shared" si="63"/>
        <v/>
      </c>
      <c r="DH6" s="233">
        <f t="shared" si="64"/>
        <v>2</v>
      </c>
    </row>
    <row r="7" spans="1:112" s="233" customFormat="1" x14ac:dyDescent="0.2">
      <c r="A7" s="243" t="s">
        <v>40</v>
      </c>
      <c r="B7" s="243" t="s">
        <v>545</v>
      </c>
      <c r="C7" s="239">
        <v>9.3378492364140193</v>
      </c>
      <c r="D7" s="239">
        <v>6.212157966421386</v>
      </c>
      <c r="E7" s="239">
        <v>10.590875316074921</v>
      </c>
      <c r="F7" s="239">
        <v>11.65696809132519</v>
      </c>
      <c r="G7" s="239">
        <v>11.357262596850035</v>
      </c>
      <c r="H7" s="239">
        <v>7.8488800430754093</v>
      </c>
      <c r="I7" s="239">
        <v>13.823460475923078</v>
      </c>
      <c r="J7" s="239">
        <v>10.997127833453716</v>
      </c>
      <c r="K7" s="239">
        <v>17.563205455756943</v>
      </c>
      <c r="L7" s="239">
        <v>13.24978782924442</v>
      </c>
      <c r="M7" s="239">
        <v>17.670853031817412</v>
      </c>
      <c r="N7" s="239">
        <v>8.5569425024617818</v>
      </c>
      <c r="O7" s="239">
        <v>22.392977550149162</v>
      </c>
      <c r="P7" s="239">
        <v>17.871439771514215</v>
      </c>
      <c r="Q7" s="239">
        <v>29.561043400749661</v>
      </c>
      <c r="R7" s="260"/>
      <c r="S7" s="241">
        <v>402</v>
      </c>
      <c r="T7" s="241">
        <v>259.5</v>
      </c>
      <c r="U7" s="241">
        <v>226.4</v>
      </c>
      <c r="V7" s="241">
        <v>487.9</v>
      </c>
      <c r="W7" s="241">
        <v>237.3</v>
      </c>
      <c r="X7" s="241"/>
      <c r="Y7" s="241"/>
      <c r="Z7" s="241"/>
      <c r="AA7" s="241">
        <v>662.8</v>
      </c>
      <c r="AB7" s="241">
        <v>101.8</v>
      </c>
      <c r="AC7" s="241">
        <v>316.89999999999998</v>
      </c>
      <c r="AD7" s="241">
        <v>1564</v>
      </c>
      <c r="AE7" s="241">
        <v>511.9</v>
      </c>
      <c r="AF7" s="241">
        <v>705</v>
      </c>
      <c r="AG7" s="236" t="str">
        <f t="shared" si="0"/>
        <v/>
      </c>
      <c r="AH7" s="235">
        <f t="shared" si="1"/>
        <v>64.711812251544956</v>
      </c>
      <c r="AI7" s="235">
        <f t="shared" si="2"/>
        <v>24.502224061322739</v>
      </c>
      <c r="AJ7" s="235">
        <f t="shared" si="3"/>
        <v>19.42185980319196</v>
      </c>
      <c r="AK7" s="235">
        <f t="shared" si="4"/>
        <v>42.959295502713857</v>
      </c>
      <c r="AL7" s="235">
        <f t="shared" si="5"/>
        <v>30.233612782674058</v>
      </c>
      <c r="AM7" s="235" t="str">
        <f t="shared" si="6"/>
        <v/>
      </c>
      <c r="AN7" s="235" t="str">
        <f t="shared" si="7"/>
        <v/>
      </c>
      <c r="AO7" s="235" t="str">
        <f t="shared" si="8"/>
        <v/>
      </c>
      <c r="AP7" s="235">
        <f t="shared" si="9"/>
        <v>50.02344252917721</v>
      </c>
      <c r="AQ7" s="235">
        <f t="shared" si="10"/>
        <v>5.760899024891617</v>
      </c>
      <c r="AR7" s="235">
        <f t="shared" si="11"/>
        <v>37.034256091919481</v>
      </c>
      <c r="AS7" s="235">
        <f t="shared" si="12"/>
        <v>69.843324609128729</v>
      </c>
      <c r="AT7" s="235">
        <f t="shared" si="13"/>
        <v>28.643467260871262</v>
      </c>
      <c r="AU7" s="235">
        <f t="shared" si="14"/>
        <v>23.84895520914263</v>
      </c>
      <c r="AV7" s="240" t="str">
        <f t="shared" si="15"/>
        <v/>
      </c>
      <c r="AW7" s="239">
        <f t="shared" si="16"/>
        <v>402</v>
      </c>
      <c r="AX7" s="239">
        <f t="shared" si="17"/>
        <v>259.5</v>
      </c>
      <c r="AY7" s="239">
        <f t="shared" si="18"/>
        <v>226.4</v>
      </c>
      <c r="AZ7" s="239">
        <f t="shared" si="19"/>
        <v>487.9</v>
      </c>
      <c r="BA7" s="239">
        <f t="shared" si="20"/>
        <v>237.3</v>
      </c>
      <c r="BB7" s="239" t="str">
        <f t="shared" si="21"/>
        <v/>
      </c>
      <c r="BC7" s="239" t="str">
        <f t="shared" si="22"/>
        <v/>
      </c>
      <c r="BD7" s="239" t="str">
        <f t="shared" si="23"/>
        <v/>
      </c>
      <c r="BE7" s="239">
        <f t="shared" si="24"/>
        <v>662.8</v>
      </c>
      <c r="BF7" s="239">
        <f t="shared" si="25"/>
        <v>101.8</v>
      </c>
      <c r="BG7" s="239">
        <f t="shared" si="26"/>
        <v>316.89999999999998</v>
      </c>
      <c r="BH7" s="239">
        <f t="shared" si="27"/>
        <v>1564</v>
      </c>
      <c r="BI7" s="239">
        <f t="shared" si="28"/>
        <v>511.9</v>
      </c>
      <c r="BJ7" s="239">
        <f t="shared" si="29"/>
        <v>705</v>
      </c>
      <c r="BK7" s="240" t="str">
        <f t="shared" si="30"/>
        <v/>
      </c>
      <c r="BL7" s="239">
        <f t="shared" si="31"/>
        <v>43.553629469122427</v>
      </c>
      <c r="BM7" s="239">
        <f t="shared" si="32"/>
        <v>37.905346187554777</v>
      </c>
      <c r="BN7" s="239">
        <f t="shared" si="33"/>
        <v>60.86021505376344</v>
      </c>
      <c r="BO7" s="239">
        <f t="shared" si="34"/>
        <v>98.685275080906152</v>
      </c>
      <c r="BP7" s="239">
        <f t="shared" si="35"/>
        <v>68.822505800464029</v>
      </c>
      <c r="BQ7" s="239" t="str">
        <f t="shared" si="36"/>
        <v/>
      </c>
      <c r="BR7" s="239" t="str">
        <f t="shared" si="37"/>
        <v/>
      </c>
      <c r="BS7" s="239" t="str">
        <f t="shared" si="38"/>
        <v/>
      </c>
      <c r="BT7" s="239">
        <f t="shared" si="39"/>
        <v>62.118088097469538</v>
      </c>
      <c r="BU7" s="239">
        <f t="shared" si="40"/>
        <v>83.442622950819668</v>
      </c>
      <c r="BV7" s="239">
        <f t="shared" si="41"/>
        <v>44.873973378646269</v>
      </c>
      <c r="BW7" s="239">
        <f t="shared" si="42"/>
        <v>52.500839207787848</v>
      </c>
      <c r="BX7" s="239">
        <f t="shared" si="43"/>
        <v>35.772187281621243</v>
      </c>
      <c r="BY7" s="239">
        <f t="shared" si="44"/>
        <v>30.83989501312336</v>
      </c>
      <c r="BZ7" s="238"/>
      <c r="CA7" s="237">
        <v>7.2450000000000001</v>
      </c>
      <c r="CB7" s="237">
        <v>7.27</v>
      </c>
      <c r="CC7" s="237">
        <v>7.37</v>
      </c>
      <c r="CD7" s="237">
        <v>7.5449999999999999</v>
      </c>
      <c r="CE7" s="237">
        <v>9.2759999999999998</v>
      </c>
      <c r="CF7" s="237"/>
      <c r="CG7" s="237"/>
      <c r="CH7" s="237"/>
      <c r="CI7" s="237">
        <v>8.625</v>
      </c>
      <c r="CJ7" s="237">
        <v>8.1460000000000008</v>
      </c>
      <c r="CK7" s="237">
        <v>7.6429999999999998</v>
      </c>
      <c r="CL7" s="237">
        <v>7.9950000000000001</v>
      </c>
      <c r="CM7" s="237">
        <v>8.1449999999999996</v>
      </c>
      <c r="CN7" s="237">
        <v>8.4559999999999995</v>
      </c>
      <c r="CO7" s="236" t="str">
        <f t="shared" si="45"/>
        <v/>
      </c>
      <c r="CP7" s="235">
        <f t="shared" si="46"/>
        <v>7.2450000000000001</v>
      </c>
      <c r="CQ7" s="235">
        <f t="shared" si="47"/>
        <v>7.27</v>
      </c>
      <c r="CR7" s="235">
        <f t="shared" si="48"/>
        <v>7.37</v>
      </c>
      <c r="CS7" s="235">
        <f t="shared" si="49"/>
        <v>7.5449999999999999</v>
      </c>
      <c r="CT7" s="235">
        <f t="shared" si="50"/>
        <v>9.2759999999999998</v>
      </c>
      <c r="CU7" s="235" t="str">
        <f t="shared" si="51"/>
        <v/>
      </c>
      <c r="CV7" s="235" t="str">
        <f t="shared" si="52"/>
        <v/>
      </c>
      <c r="CW7" s="235" t="str">
        <f t="shared" si="53"/>
        <v/>
      </c>
      <c r="CX7" s="235">
        <f t="shared" si="54"/>
        <v>8.625</v>
      </c>
      <c r="CY7" s="235">
        <f t="shared" si="55"/>
        <v>8.1460000000000008</v>
      </c>
      <c r="CZ7" s="235">
        <f t="shared" si="56"/>
        <v>7.6429999999999998</v>
      </c>
      <c r="DA7" s="235">
        <f t="shared" si="57"/>
        <v>7.9950000000000001</v>
      </c>
      <c r="DB7" s="235">
        <f t="shared" si="58"/>
        <v>8.1449999999999996</v>
      </c>
      <c r="DC7" s="235">
        <f t="shared" si="59"/>
        <v>8.4559999999999995</v>
      </c>
      <c r="DD7" s="234" t="str">
        <f t="shared" si="60"/>
        <v/>
      </c>
      <c r="DE7" s="233">
        <f t="shared" si="61"/>
        <v>1</v>
      </c>
      <c r="DF7" s="233">
        <f t="shared" si="62"/>
        <v>1</v>
      </c>
      <c r="DG7" s="233">
        <f t="shared" si="63"/>
        <v>1</v>
      </c>
      <c r="DH7" s="233">
        <f t="shared" si="64"/>
        <v>1</v>
      </c>
    </row>
    <row r="8" spans="1:112" s="233" customFormat="1" x14ac:dyDescent="0.2">
      <c r="A8" s="243" t="s">
        <v>49</v>
      </c>
      <c r="B8" s="243" t="s">
        <v>549</v>
      </c>
      <c r="C8" s="250">
        <v>10.224856491215679</v>
      </c>
      <c r="D8" s="250">
        <v>15.194313796021813</v>
      </c>
      <c r="E8" s="250">
        <v>12.753099590531338</v>
      </c>
      <c r="F8" s="250">
        <v>12.0757842537651</v>
      </c>
      <c r="G8" s="250">
        <v>18.560260086670258</v>
      </c>
      <c r="H8" s="250">
        <v>12.397021342174254</v>
      </c>
      <c r="I8" s="250">
        <v>8.7289083913618466</v>
      </c>
      <c r="J8" s="250">
        <v>6.7578195488466433</v>
      </c>
      <c r="K8" s="250">
        <v>9.179600836567479</v>
      </c>
      <c r="L8" s="250">
        <v>8.4559362135450762</v>
      </c>
      <c r="M8" s="250">
        <v>21.544778859354899</v>
      </c>
      <c r="N8" s="250">
        <v>13.395445320765909</v>
      </c>
      <c r="O8" s="250">
        <v>35.52825880725181</v>
      </c>
      <c r="P8" s="250">
        <v>9.4644536681652252</v>
      </c>
      <c r="Q8" s="250">
        <v>8.9404408374108044</v>
      </c>
      <c r="R8" s="249"/>
      <c r="S8" s="247">
        <v>19.100000000000001</v>
      </c>
      <c r="T8" s="248">
        <v>13.11</v>
      </c>
      <c r="U8" s="247">
        <v>31.07</v>
      </c>
      <c r="V8" s="247">
        <v>57.68</v>
      </c>
      <c r="W8" s="247">
        <v>25.82</v>
      </c>
      <c r="X8" s="247"/>
      <c r="Y8" s="247"/>
      <c r="Z8" s="247"/>
      <c r="AA8" s="247">
        <v>87.22</v>
      </c>
      <c r="AB8" s="247">
        <v>76.08</v>
      </c>
      <c r="AC8" s="247"/>
      <c r="AD8" s="247"/>
      <c r="AE8" s="247">
        <v>39.68</v>
      </c>
      <c r="AF8" s="247">
        <v>61.73</v>
      </c>
      <c r="AG8" s="236" t="str">
        <f t="shared" si="0"/>
        <v/>
      </c>
      <c r="AH8" s="235">
        <f t="shared" si="1"/>
        <v>1.2570491998790216</v>
      </c>
      <c r="AI8" s="235">
        <f t="shared" si="2"/>
        <v>1.0279853855868613</v>
      </c>
      <c r="AJ8" s="235">
        <f t="shared" si="3"/>
        <v>2.5729177788442774</v>
      </c>
      <c r="AK8" s="235">
        <f t="shared" si="4"/>
        <v>3.1077150713758068</v>
      </c>
      <c r="AL8" s="235">
        <f t="shared" si="5"/>
        <v>2.0827583729457029</v>
      </c>
      <c r="AM8" s="235" t="str">
        <f t="shared" si="6"/>
        <v/>
      </c>
      <c r="AN8" s="235" t="str">
        <f t="shared" si="7"/>
        <v/>
      </c>
      <c r="AO8" s="235" t="str">
        <f t="shared" si="8"/>
        <v/>
      </c>
      <c r="AP8" s="235">
        <f t="shared" si="9"/>
        <v>10.314647343281436</v>
      </c>
      <c r="AQ8" s="235">
        <f t="shared" si="10"/>
        <v>3.5312499838895079</v>
      </c>
      <c r="AR8" s="235" t="str">
        <f t="shared" si="11"/>
        <v/>
      </c>
      <c r="AS8" s="235" t="str">
        <f t="shared" si="12"/>
        <v/>
      </c>
      <c r="AT8" s="235">
        <f t="shared" si="13"/>
        <v>4.1925293726639739</v>
      </c>
      <c r="AU8" s="235">
        <f t="shared" si="14"/>
        <v>6.9045812306809369</v>
      </c>
      <c r="AV8" s="240" t="str">
        <f t="shared" si="15"/>
        <v/>
      </c>
      <c r="AW8" s="239" t="str">
        <f t="shared" si="16"/>
        <v/>
      </c>
      <c r="AX8" s="239" t="str">
        <f t="shared" si="17"/>
        <v/>
      </c>
      <c r="AY8" s="239">
        <f t="shared" si="18"/>
        <v>31.07</v>
      </c>
      <c r="AZ8" s="239">
        <f t="shared" si="19"/>
        <v>57.68</v>
      </c>
      <c r="BA8" s="239">
        <f t="shared" si="20"/>
        <v>25.82</v>
      </c>
      <c r="BB8" s="239" t="str">
        <f t="shared" si="21"/>
        <v/>
      </c>
      <c r="BC8" s="239" t="str">
        <f t="shared" si="22"/>
        <v/>
      </c>
      <c r="BD8" s="239" t="str">
        <f t="shared" si="23"/>
        <v/>
      </c>
      <c r="BE8" s="239">
        <f t="shared" si="24"/>
        <v>87.22</v>
      </c>
      <c r="BF8" s="239">
        <f t="shared" si="25"/>
        <v>76.08</v>
      </c>
      <c r="BG8" s="239" t="str">
        <f t="shared" si="26"/>
        <v/>
      </c>
      <c r="BH8" s="239" t="str">
        <f t="shared" si="27"/>
        <v/>
      </c>
      <c r="BI8" s="239">
        <f t="shared" si="28"/>
        <v>39.68</v>
      </c>
      <c r="BJ8" s="239">
        <f t="shared" si="29"/>
        <v>61.73</v>
      </c>
      <c r="BK8" s="240" t="str">
        <f t="shared" si="30"/>
        <v/>
      </c>
      <c r="BL8" s="239" t="str">
        <f t="shared" si="31"/>
        <v/>
      </c>
      <c r="BM8" s="239" t="str">
        <f t="shared" si="32"/>
        <v/>
      </c>
      <c r="BN8" s="239">
        <f t="shared" si="33"/>
        <v>8.3521505376344081</v>
      </c>
      <c r="BO8" s="239">
        <f t="shared" si="34"/>
        <v>11.666666666666668</v>
      </c>
      <c r="BP8" s="239">
        <f t="shared" si="35"/>
        <v>7.4883990719257536</v>
      </c>
      <c r="BQ8" s="239" t="str">
        <f t="shared" si="36"/>
        <v/>
      </c>
      <c r="BR8" s="239" t="str">
        <f t="shared" si="37"/>
        <v/>
      </c>
      <c r="BS8" s="239" t="str">
        <f t="shared" si="38"/>
        <v/>
      </c>
      <c r="BT8" s="239">
        <f t="shared" si="39"/>
        <v>8.1743205248359896</v>
      </c>
      <c r="BU8" s="239">
        <f t="shared" si="40"/>
        <v>62.360655737704917</v>
      </c>
      <c r="BV8" s="239" t="str">
        <f t="shared" si="41"/>
        <v/>
      </c>
      <c r="BW8" s="239" t="str">
        <f t="shared" si="42"/>
        <v/>
      </c>
      <c r="BX8" s="239">
        <f t="shared" si="43"/>
        <v>2.7728860936408104</v>
      </c>
      <c r="BY8" s="239">
        <f t="shared" si="44"/>
        <v>2.7003499562554683</v>
      </c>
      <c r="BZ8" s="246"/>
      <c r="CA8" s="244">
        <v>7.3680000000000003</v>
      </c>
      <c r="CB8" s="253">
        <v>7.4790000000000001</v>
      </c>
      <c r="CC8" s="244">
        <v>7.6760000000000002</v>
      </c>
      <c r="CD8" s="244">
        <v>7.3789999999999996</v>
      </c>
      <c r="CE8" s="244">
        <v>7.24</v>
      </c>
      <c r="CF8" s="244"/>
      <c r="CG8" s="244"/>
      <c r="CH8" s="244"/>
      <c r="CI8" s="244">
        <v>7.6989999999999998</v>
      </c>
      <c r="CJ8" s="244">
        <v>5.8890000000000002</v>
      </c>
      <c r="CK8" s="244"/>
      <c r="CL8" s="244"/>
      <c r="CM8" s="244">
        <v>6.5069999999999997</v>
      </c>
      <c r="CN8" s="244">
        <v>6.3369999999999997</v>
      </c>
      <c r="CO8" s="236" t="str">
        <f t="shared" si="45"/>
        <v/>
      </c>
      <c r="CP8" s="235" t="str">
        <f t="shared" si="46"/>
        <v/>
      </c>
      <c r="CQ8" s="235" t="str">
        <f t="shared" si="47"/>
        <v/>
      </c>
      <c r="CR8" s="235">
        <f t="shared" si="48"/>
        <v>7.6760000000000002</v>
      </c>
      <c r="CS8" s="235">
        <f t="shared" si="49"/>
        <v>7.3789999999999996</v>
      </c>
      <c r="CT8" s="235">
        <f t="shared" si="50"/>
        <v>7.24</v>
      </c>
      <c r="CU8" s="235" t="str">
        <f t="shared" si="51"/>
        <v/>
      </c>
      <c r="CV8" s="235" t="str">
        <f t="shared" si="52"/>
        <v/>
      </c>
      <c r="CW8" s="235" t="str">
        <f t="shared" si="53"/>
        <v/>
      </c>
      <c r="CX8" s="235">
        <f t="shared" si="54"/>
        <v>7.6989999999999998</v>
      </c>
      <c r="CY8" s="235">
        <f t="shared" si="55"/>
        <v>5.8890000000000002</v>
      </c>
      <c r="CZ8" s="235" t="str">
        <f t="shared" si="56"/>
        <v/>
      </c>
      <c r="DA8" s="235" t="str">
        <f t="shared" si="57"/>
        <v/>
      </c>
      <c r="DB8" s="235">
        <f t="shared" si="58"/>
        <v>6.5069999999999997</v>
      </c>
      <c r="DC8" s="235">
        <f t="shared" si="59"/>
        <v>6.3369999999999997</v>
      </c>
      <c r="DD8" s="234" t="str">
        <f t="shared" si="60"/>
        <v/>
      </c>
      <c r="DE8" s="233">
        <f t="shared" si="61"/>
        <v>1</v>
      </c>
      <c r="DF8" s="233">
        <f t="shared" si="62"/>
        <v>1</v>
      </c>
      <c r="DG8" s="233">
        <f t="shared" si="63"/>
        <v>1</v>
      </c>
      <c r="DH8" s="233">
        <f t="shared" si="64"/>
        <v>1</v>
      </c>
    </row>
    <row r="9" spans="1:112" s="233" customFormat="1" x14ac:dyDescent="0.2">
      <c r="A9" s="243" t="s">
        <v>50</v>
      </c>
      <c r="B9" s="243" t="s">
        <v>550</v>
      </c>
      <c r="C9" s="239">
        <v>6.8620018845018711</v>
      </c>
      <c r="D9" s="239">
        <v>20.059501307790971</v>
      </c>
      <c r="E9" s="239">
        <v>6.8961452093185338</v>
      </c>
      <c r="F9" s="239">
        <v>7.8412829007139653</v>
      </c>
      <c r="G9" s="239">
        <v>8.4020886411477953</v>
      </c>
      <c r="H9" s="239">
        <v>51.092202049548277</v>
      </c>
      <c r="I9" s="239">
        <v>24.821511399293755</v>
      </c>
      <c r="J9" s="239">
        <v>27.264179722909162</v>
      </c>
      <c r="K9" s="239">
        <v>18.798361664082368</v>
      </c>
      <c r="L9" s="239">
        <v>13.145216478618737</v>
      </c>
      <c r="M9" s="239">
        <v>18.879752931160841</v>
      </c>
      <c r="N9" s="239">
        <v>14.191216555663997</v>
      </c>
      <c r="O9" s="239">
        <v>9.1803377375357957</v>
      </c>
      <c r="P9" s="239">
        <v>19.537000053848185</v>
      </c>
      <c r="Q9" s="239">
        <v>38.611431509757679</v>
      </c>
      <c r="R9" s="242">
        <v>22.17</v>
      </c>
      <c r="S9" s="241"/>
      <c r="T9" s="241"/>
      <c r="U9" s="241"/>
      <c r="V9" s="241"/>
      <c r="W9" s="241"/>
      <c r="X9" s="241"/>
      <c r="Y9" s="241"/>
      <c r="Z9" s="241"/>
      <c r="AA9" s="241">
        <v>107</v>
      </c>
      <c r="AB9" s="241">
        <v>71.36</v>
      </c>
      <c r="AC9" s="241">
        <v>144.69999999999999</v>
      </c>
      <c r="AD9" s="241"/>
      <c r="AE9" s="241"/>
      <c r="AF9" s="241"/>
      <c r="AG9" s="236">
        <f t="shared" si="0"/>
        <v>3.2308356035389481</v>
      </c>
      <c r="AH9" s="235" t="str">
        <f t="shared" si="1"/>
        <v/>
      </c>
      <c r="AI9" s="235" t="str">
        <f t="shared" si="2"/>
        <v/>
      </c>
      <c r="AJ9" s="235" t="str">
        <f t="shared" si="3"/>
        <v/>
      </c>
      <c r="AK9" s="235" t="str">
        <f t="shared" si="4"/>
        <v/>
      </c>
      <c r="AL9" s="235" t="str">
        <f t="shared" si="5"/>
        <v/>
      </c>
      <c r="AM9" s="235" t="str">
        <f t="shared" si="6"/>
        <v/>
      </c>
      <c r="AN9" s="235" t="str">
        <f t="shared" si="7"/>
        <v/>
      </c>
      <c r="AO9" s="235" t="str">
        <f t="shared" si="8"/>
        <v/>
      </c>
      <c r="AP9" s="235">
        <f t="shared" si="9"/>
        <v>8.1398431265122273</v>
      </c>
      <c r="AQ9" s="235">
        <f t="shared" si="10"/>
        <v>3.77971047927333</v>
      </c>
      <c r="AR9" s="235">
        <f t="shared" si="11"/>
        <v>10.196447882563481</v>
      </c>
      <c r="AS9" s="235" t="str">
        <f t="shared" si="12"/>
        <v/>
      </c>
      <c r="AT9" s="235" t="str">
        <f t="shared" si="13"/>
        <v/>
      </c>
      <c r="AU9" s="235" t="str">
        <f t="shared" si="14"/>
        <v/>
      </c>
      <c r="AV9" s="240">
        <f t="shared" si="15"/>
        <v>22.17</v>
      </c>
      <c r="AW9" s="239" t="str">
        <f t="shared" si="16"/>
        <v/>
      </c>
      <c r="AX9" s="239" t="str">
        <f t="shared" si="17"/>
        <v/>
      </c>
      <c r="AY9" s="239" t="str">
        <f t="shared" si="18"/>
        <v/>
      </c>
      <c r="AZ9" s="239" t="str">
        <f t="shared" si="19"/>
        <v/>
      </c>
      <c r="BA9" s="239" t="str">
        <f t="shared" si="20"/>
        <v/>
      </c>
      <c r="BB9" s="239" t="str">
        <f t="shared" si="21"/>
        <v/>
      </c>
      <c r="BC9" s="239" t="str">
        <f t="shared" si="22"/>
        <v/>
      </c>
      <c r="BD9" s="239" t="str">
        <f t="shared" si="23"/>
        <v/>
      </c>
      <c r="BE9" s="239">
        <f t="shared" si="24"/>
        <v>107</v>
      </c>
      <c r="BF9" s="239">
        <f t="shared" si="25"/>
        <v>71.36</v>
      </c>
      <c r="BG9" s="239">
        <f t="shared" si="26"/>
        <v>144.69999999999999</v>
      </c>
      <c r="BH9" s="239" t="str">
        <f t="shared" si="27"/>
        <v/>
      </c>
      <c r="BI9" s="239" t="str">
        <f t="shared" si="28"/>
        <v/>
      </c>
      <c r="BJ9" s="239" t="str">
        <f t="shared" si="29"/>
        <v/>
      </c>
      <c r="BK9" s="240">
        <f t="shared" si="30"/>
        <v>33.940600122473981</v>
      </c>
      <c r="BL9" s="239" t="str">
        <f t="shared" si="31"/>
        <v/>
      </c>
      <c r="BM9" s="239" t="str">
        <f t="shared" si="32"/>
        <v/>
      </c>
      <c r="BN9" s="239" t="str">
        <f t="shared" si="33"/>
        <v/>
      </c>
      <c r="BO9" s="239" t="str">
        <f t="shared" si="34"/>
        <v/>
      </c>
      <c r="BP9" s="239" t="str">
        <f t="shared" si="35"/>
        <v/>
      </c>
      <c r="BQ9" s="239" t="str">
        <f t="shared" si="36"/>
        <v/>
      </c>
      <c r="BR9" s="239" t="str">
        <f t="shared" si="37"/>
        <v/>
      </c>
      <c r="BS9" s="239" t="str">
        <f t="shared" si="38"/>
        <v/>
      </c>
      <c r="BT9" s="239">
        <f t="shared" si="39"/>
        <v>10.028116213683225</v>
      </c>
      <c r="BU9" s="239">
        <f t="shared" si="40"/>
        <v>58.491803278688522</v>
      </c>
      <c r="BV9" s="239">
        <f t="shared" si="41"/>
        <v>20.489946190880765</v>
      </c>
      <c r="BW9" s="239" t="str">
        <f t="shared" si="42"/>
        <v/>
      </c>
      <c r="BX9" s="239" t="str">
        <f t="shared" si="43"/>
        <v/>
      </c>
      <c r="BY9" s="239" t="str">
        <f t="shared" si="44"/>
        <v/>
      </c>
      <c r="BZ9" s="238">
        <v>6.2990000000000004</v>
      </c>
      <c r="CA9" s="237"/>
      <c r="CB9" s="237"/>
      <c r="CC9" s="237"/>
      <c r="CD9" s="237"/>
      <c r="CE9" s="237"/>
      <c r="CF9" s="237"/>
      <c r="CG9" s="237"/>
      <c r="CH9" s="237"/>
      <c r="CI9" s="237">
        <v>6.6230000000000002</v>
      </c>
      <c r="CJ9" s="237">
        <v>6.78</v>
      </c>
      <c r="CK9" s="237">
        <v>6.17</v>
      </c>
      <c r="CL9" s="237"/>
      <c r="CM9" s="237"/>
      <c r="CN9" s="237"/>
      <c r="CO9" s="236">
        <f t="shared" si="45"/>
        <v>6.2990000000000004</v>
      </c>
      <c r="CP9" s="235" t="str">
        <f t="shared" si="46"/>
        <v/>
      </c>
      <c r="CQ9" s="235" t="str">
        <f t="shared" si="47"/>
        <v/>
      </c>
      <c r="CR9" s="235" t="str">
        <f t="shared" si="48"/>
        <v/>
      </c>
      <c r="CS9" s="235" t="str">
        <f t="shared" si="49"/>
        <v/>
      </c>
      <c r="CT9" s="235" t="str">
        <f t="shared" si="50"/>
        <v/>
      </c>
      <c r="CU9" s="235" t="str">
        <f t="shared" si="51"/>
        <v/>
      </c>
      <c r="CV9" s="235" t="str">
        <f t="shared" si="52"/>
        <v/>
      </c>
      <c r="CW9" s="235" t="str">
        <f t="shared" si="53"/>
        <v/>
      </c>
      <c r="CX9" s="235">
        <f t="shared" si="54"/>
        <v>6.6230000000000002</v>
      </c>
      <c r="CY9" s="235">
        <f t="shared" si="55"/>
        <v>6.78</v>
      </c>
      <c r="CZ9" s="235">
        <f t="shared" si="56"/>
        <v>6.17</v>
      </c>
      <c r="DA9" s="235" t="str">
        <f t="shared" si="57"/>
        <v/>
      </c>
      <c r="DB9" s="235" t="str">
        <f t="shared" si="58"/>
        <v/>
      </c>
      <c r="DC9" s="235" t="str">
        <f t="shared" si="59"/>
        <v/>
      </c>
      <c r="DD9" s="234">
        <f t="shared" si="60"/>
        <v>1</v>
      </c>
      <c r="DE9" s="233" t="str">
        <f t="shared" si="61"/>
        <v/>
      </c>
      <c r="DF9" s="233">
        <f t="shared" si="62"/>
        <v>1</v>
      </c>
      <c r="DG9" s="233">
        <f t="shared" si="63"/>
        <v>1</v>
      </c>
      <c r="DH9" s="233">
        <f t="shared" si="64"/>
        <v>1</v>
      </c>
    </row>
    <row r="10" spans="1:112" s="233" customFormat="1" x14ac:dyDescent="0.2">
      <c r="A10" s="243" t="s">
        <v>51</v>
      </c>
      <c r="B10" s="243" t="s">
        <v>551</v>
      </c>
      <c r="C10" s="250">
        <v>23.846090981968214</v>
      </c>
      <c r="D10" s="250">
        <v>2.328506773360437</v>
      </c>
      <c r="E10" s="250">
        <v>13.211167098392419</v>
      </c>
      <c r="F10" s="250">
        <v>6.8569592998989197</v>
      </c>
      <c r="G10" s="250">
        <v>26.077691224697801</v>
      </c>
      <c r="H10" s="250">
        <v>31.810824380711907</v>
      </c>
      <c r="I10" s="250">
        <v>17.936185957768714</v>
      </c>
      <c r="J10" s="250">
        <v>19.251897042116198</v>
      </c>
      <c r="K10" s="250">
        <v>14.571694968591867</v>
      </c>
      <c r="L10" s="250">
        <v>22.103258396521404</v>
      </c>
      <c r="M10" s="250">
        <v>9.0660826667518588</v>
      </c>
      <c r="N10" s="250">
        <v>8.6362368178716924</v>
      </c>
      <c r="O10" s="250">
        <v>31.144331337989815</v>
      </c>
      <c r="P10" s="250">
        <v>24.084987385634555</v>
      </c>
      <c r="Q10" s="250">
        <v>22.685158556483163</v>
      </c>
      <c r="R10" s="249">
        <v>51.87</v>
      </c>
      <c r="S10" s="247"/>
      <c r="T10" s="247"/>
      <c r="U10" s="247"/>
      <c r="V10" s="247"/>
      <c r="W10" s="247"/>
      <c r="X10" s="247"/>
      <c r="Y10" s="247"/>
      <c r="Z10" s="247"/>
      <c r="AA10" s="247">
        <v>689.4</v>
      </c>
      <c r="AB10" s="247"/>
      <c r="AC10" s="247"/>
      <c r="AD10" s="247"/>
      <c r="AE10" s="247"/>
      <c r="AF10" s="247"/>
      <c r="AG10" s="236">
        <f t="shared" si="0"/>
        <v>2.1751992827345465</v>
      </c>
      <c r="AH10" s="235" t="str">
        <f t="shared" si="1"/>
        <v/>
      </c>
      <c r="AI10" s="235" t="str">
        <f t="shared" si="2"/>
        <v/>
      </c>
      <c r="AJ10" s="235" t="str">
        <f t="shared" si="3"/>
        <v/>
      </c>
      <c r="AK10" s="235" t="str">
        <f t="shared" si="4"/>
        <v/>
      </c>
      <c r="AL10" s="235" t="str">
        <f t="shared" si="5"/>
        <v/>
      </c>
      <c r="AM10" s="235" t="str">
        <f t="shared" si="6"/>
        <v/>
      </c>
      <c r="AN10" s="235" t="str">
        <f t="shared" si="7"/>
        <v/>
      </c>
      <c r="AO10" s="235" t="str">
        <f t="shared" si="8"/>
        <v/>
      </c>
      <c r="AP10" s="235">
        <f t="shared" si="9"/>
        <v>31.189971525125785</v>
      </c>
      <c r="AQ10" s="235" t="str">
        <f t="shared" si="10"/>
        <v/>
      </c>
      <c r="AR10" s="235" t="str">
        <f t="shared" si="11"/>
        <v/>
      </c>
      <c r="AS10" s="235" t="str">
        <f t="shared" si="12"/>
        <v/>
      </c>
      <c r="AT10" s="235" t="str">
        <f t="shared" si="13"/>
        <v/>
      </c>
      <c r="AU10" s="235" t="str">
        <f t="shared" si="14"/>
        <v/>
      </c>
      <c r="AV10" s="240">
        <f t="shared" si="15"/>
        <v>51.87</v>
      </c>
      <c r="AW10" s="239" t="str">
        <f t="shared" si="16"/>
        <v/>
      </c>
      <c r="AX10" s="239" t="str">
        <f t="shared" si="17"/>
        <v/>
      </c>
      <c r="AY10" s="239" t="str">
        <f t="shared" si="18"/>
        <v/>
      </c>
      <c r="AZ10" s="239" t="str">
        <f t="shared" si="19"/>
        <v/>
      </c>
      <c r="BA10" s="239" t="str">
        <f t="shared" si="20"/>
        <v/>
      </c>
      <c r="BB10" s="239" t="str">
        <f t="shared" si="21"/>
        <v/>
      </c>
      <c r="BC10" s="239" t="str">
        <f t="shared" si="22"/>
        <v/>
      </c>
      <c r="BD10" s="239" t="str">
        <f t="shared" si="23"/>
        <v/>
      </c>
      <c r="BE10" s="239">
        <f t="shared" si="24"/>
        <v>689.4</v>
      </c>
      <c r="BF10" s="239" t="str">
        <f t="shared" si="25"/>
        <v/>
      </c>
      <c r="BG10" s="239" t="str">
        <f t="shared" si="26"/>
        <v/>
      </c>
      <c r="BH10" s="239" t="str">
        <f t="shared" si="27"/>
        <v/>
      </c>
      <c r="BI10" s="239" t="str">
        <f t="shared" si="28"/>
        <v/>
      </c>
      <c r="BJ10" s="239" t="str">
        <f t="shared" si="29"/>
        <v/>
      </c>
      <c r="BK10" s="240">
        <f t="shared" si="30"/>
        <v>79.409063074096764</v>
      </c>
      <c r="BL10" s="239" t="str">
        <f t="shared" si="31"/>
        <v/>
      </c>
      <c r="BM10" s="239" t="str">
        <f t="shared" si="32"/>
        <v/>
      </c>
      <c r="BN10" s="239" t="str">
        <f t="shared" si="33"/>
        <v/>
      </c>
      <c r="BO10" s="239" t="str">
        <f t="shared" si="34"/>
        <v/>
      </c>
      <c r="BP10" s="239" t="str">
        <f t="shared" si="35"/>
        <v/>
      </c>
      <c r="BQ10" s="239" t="str">
        <f t="shared" si="36"/>
        <v/>
      </c>
      <c r="BR10" s="239" t="str">
        <f t="shared" si="37"/>
        <v/>
      </c>
      <c r="BS10" s="239" t="str">
        <f t="shared" si="38"/>
        <v/>
      </c>
      <c r="BT10" s="239">
        <f t="shared" si="39"/>
        <v>64.61105904404873</v>
      </c>
      <c r="BU10" s="239" t="str">
        <f t="shared" si="40"/>
        <v/>
      </c>
      <c r="BV10" s="239" t="str">
        <f t="shared" si="41"/>
        <v/>
      </c>
      <c r="BW10" s="239" t="str">
        <f t="shared" si="42"/>
        <v/>
      </c>
      <c r="BX10" s="239" t="str">
        <f t="shared" si="43"/>
        <v/>
      </c>
      <c r="BY10" s="239" t="str">
        <f t="shared" si="44"/>
        <v/>
      </c>
      <c r="BZ10" s="246">
        <v>6.1239999999999997</v>
      </c>
      <c r="CA10" s="244"/>
      <c r="CB10" s="244"/>
      <c r="CC10" s="244"/>
      <c r="CD10" s="244"/>
      <c r="CE10" s="244"/>
      <c r="CF10" s="244"/>
      <c r="CG10" s="244"/>
      <c r="CH10" s="244"/>
      <c r="CI10" s="244">
        <v>6.2030000000000003</v>
      </c>
      <c r="CJ10" s="244"/>
      <c r="CK10" s="244"/>
      <c r="CL10" s="244"/>
      <c r="CM10" s="244"/>
      <c r="CN10" s="244"/>
      <c r="CO10" s="236">
        <f t="shared" si="45"/>
        <v>6.1239999999999997</v>
      </c>
      <c r="CP10" s="235" t="str">
        <f t="shared" si="46"/>
        <v/>
      </c>
      <c r="CQ10" s="235" t="str">
        <f t="shared" si="47"/>
        <v/>
      </c>
      <c r="CR10" s="235" t="str">
        <f t="shared" si="48"/>
        <v/>
      </c>
      <c r="CS10" s="235" t="str">
        <f t="shared" si="49"/>
        <v/>
      </c>
      <c r="CT10" s="235" t="str">
        <f t="shared" si="50"/>
        <v/>
      </c>
      <c r="CU10" s="235" t="str">
        <f t="shared" si="51"/>
        <v/>
      </c>
      <c r="CV10" s="235" t="str">
        <f t="shared" si="52"/>
        <v/>
      </c>
      <c r="CW10" s="235" t="str">
        <f t="shared" si="53"/>
        <v/>
      </c>
      <c r="CX10" s="235">
        <f t="shared" si="54"/>
        <v>6.2030000000000003</v>
      </c>
      <c r="CY10" s="235" t="str">
        <f t="shared" si="55"/>
        <v/>
      </c>
      <c r="CZ10" s="235" t="str">
        <f t="shared" si="56"/>
        <v/>
      </c>
      <c r="DA10" s="235" t="str">
        <f t="shared" si="57"/>
        <v/>
      </c>
      <c r="DB10" s="235" t="str">
        <f t="shared" si="58"/>
        <v/>
      </c>
      <c r="DC10" s="235" t="str">
        <f t="shared" si="59"/>
        <v/>
      </c>
      <c r="DD10" s="234">
        <f t="shared" si="60"/>
        <v>1</v>
      </c>
      <c r="DE10" s="233" t="str">
        <f t="shared" si="61"/>
        <v/>
      </c>
      <c r="DF10" s="233">
        <f t="shared" si="62"/>
        <v>1</v>
      </c>
      <c r="DG10" s="233" t="str">
        <f t="shared" si="63"/>
        <v/>
      </c>
      <c r="DH10" s="233">
        <f t="shared" si="64"/>
        <v>2</v>
      </c>
    </row>
    <row r="11" spans="1:112" s="233" customFormat="1" x14ac:dyDescent="0.2">
      <c r="A11" s="243" t="s">
        <v>52</v>
      </c>
      <c r="B11" s="243" t="s">
        <v>552</v>
      </c>
      <c r="C11" s="239">
        <v>15.826662192947014</v>
      </c>
      <c r="D11" s="239">
        <v>16.176651059293203</v>
      </c>
      <c r="E11" s="239">
        <v>19.726814733883618</v>
      </c>
      <c r="F11" s="239">
        <v>8.4559362135450762</v>
      </c>
      <c r="G11" s="239">
        <v>8.4020886411477953</v>
      </c>
      <c r="H11" s="239">
        <v>15.957609220499446</v>
      </c>
      <c r="I11" s="239">
        <v>15.553758074871865</v>
      </c>
      <c r="J11" s="239">
        <v>13.333467522227712</v>
      </c>
      <c r="K11" s="239">
        <v>21.814684831429357</v>
      </c>
      <c r="L11" s="239">
        <v>13.593273305208411</v>
      </c>
      <c r="M11" s="239">
        <v>24.504534925633351</v>
      </c>
      <c r="N11" s="239">
        <v>17.830552331704464</v>
      </c>
      <c r="O11" s="239">
        <v>22.484628256025736</v>
      </c>
      <c r="P11" s="239">
        <v>11.753318040117419</v>
      </c>
      <c r="Q11" s="239">
        <v>25.397619150420557</v>
      </c>
      <c r="R11" s="242"/>
      <c r="S11" s="241">
        <v>450.4</v>
      </c>
      <c r="T11" s="241">
        <v>271.8</v>
      </c>
      <c r="U11" s="241">
        <v>18.61</v>
      </c>
      <c r="V11" s="241">
        <v>19.52</v>
      </c>
      <c r="W11" s="241"/>
      <c r="X11" s="241"/>
      <c r="Y11" s="241"/>
      <c r="Z11" s="241"/>
      <c r="AA11" s="241">
        <v>49.84</v>
      </c>
      <c r="AB11" s="241"/>
      <c r="AC11" s="241"/>
      <c r="AD11" s="241"/>
      <c r="AE11" s="241"/>
      <c r="AF11" s="241"/>
      <c r="AG11" s="236" t="str">
        <f t="shared" si="0"/>
        <v/>
      </c>
      <c r="AH11" s="235">
        <f t="shared" si="1"/>
        <v>27.842598467947607</v>
      </c>
      <c r="AI11" s="235">
        <f t="shared" si="2"/>
        <v>13.778200062534411</v>
      </c>
      <c r="AJ11" s="235">
        <f t="shared" si="3"/>
        <v>2.2008207642566786</v>
      </c>
      <c r="AK11" s="235">
        <f t="shared" si="4"/>
        <v>2.3232318574222286</v>
      </c>
      <c r="AL11" s="235" t="str">
        <f t="shared" si="5"/>
        <v/>
      </c>
      <c r="AM11" s="235" t="str">
        <f t="shared" si="6"/>
        <v/>
      </c>
      <c r="AN11" s="235" t="str">
        <f t="shared" si="7"/>
        <v/>
      </c>
      <c r="AO11" s="235" t="str">
        <f t="shared" si="8"/>
        <v/>
      </c>
      <c r="AP11" s="235">
        <f t="shared" si="9"/>
        <v>3.6665193791772923</v>
      </c>
      <c r="AQ11" s="235" t="str">
        <f t="shared" si="10"/>
        <v/>
      </c>
      <c r="AR11" s="235" t="str">
        <f t="shared" si="11"/>
        <v/>
      </c>
      <c r="AS11" s="235" t="str">
        <f t="shared" si="12"/>
        <v/>
      </c>
      <c r="AT11" s="235" t="str">
        <f t="shared" si="13"/>
        <v/>
      </c>
      <c r="AU11" s="235" t="str">
        <f t="shared" si="14"/>
        <v/>
      </c>
      <c r="AV11" s="240" t="str">
        <f t="shared" si="15"/>
        <v/>
      </c>
      <c r="AW11" s="239">
        <f t="shared" si="16"/>
        <v>450.4</v>
      </c>
      <c r="AX11" s="239">
        <f t="shared" si="17"/>
        <v>271.8</v>
      </c>
      <c r="AY11" s="239">
        <f t="shared" si="18"/>
        <v>18.61</v>
      </c>
      <c r="AZ11" s="239">
        <f t="shared" si="19"/>
        <v>19.52</v>
      </c>
      <c r="BA11" s="239" t="str">
        <f t="shared" si="20"/>
        <v/>
      </c>
      <c r="BB11" s="239" t="str">
        <f t="shared" si="21"/>
        <v/>
      </c>
      <c r="BC11" s="239" t="str">
        <f t="shared" si="22"/>
        <v/>
      </c>
      <c r="BD11" s="239" t="str">
        <f t="shared" si="23"/>
        <v/>
      </c>
      <c r="BE11" s="239">
        <f t="shared" si="24"/>
        <v>49.84</v>
      </c>
      <c r="BF11" s="239" t="str">
        <f t="shared" si="25"/>
        <v/>
      </c>
      <c r="BG11" s="239" t="str">
        <f t="shared" si="26"/>
        <v/>
      </c>
      <c r="BH11" s="239" t="str">
        <f t="shared" si="27"/>
        <v/>
      </c>
      <c r="BI11" s="239" t="str">
        <f t="shared" si="28"/>
        <v/>
      </c>
      <c r="BJ11" s="239" t="str">
        <f t="shared" si="29"/>
        <v/>
      </c>
      <c r="BK11" s="240" t="str">
        <f t="shared" si="30"/>
        <v/>
      </c>
      <c r="BL11" s="239">
        <f t="shared" si="31"/>
        <v>48.797399783315278</v>
      </c>
      <c r="BM11" s="239">
        <f t="shared" si="32"/>
        <v>39.70201577563541</v>
      </c>
      <c r="BN11" s="239">
        <f t="shared" si="33"/>
        <v>5.002688172043011</v>
      </c>
      <c r="BO11" s="239">
        <f t="shared" si="34"/>
        <v>3.9482200647249193</v>
      </c>
      <c r="BP11" s="239" t="str">
        <f t="shared" si="35"/>
        <v/>
      </c>
      <c r="BQ11" s="239" t="str">
        <f t="shared" si="36"/>
        <v/>
      </c>
      <c r="BR11" s="239" t="str">
        <f t="shared" si="37"/>
        <v/>
      </c>
      <c r="BS11" s="239" t="str">
        <f t="shared" si="38"/>
        <v/>
      </c>
      <c r="BT11" s="239">
        <f t="shared" si="39"/>
        <v>4.671040299906279</v>
      </c>
      <c r="BU11" s="239" t="str">
        <f t="shared" si="40"/>
        <v/>
      </c>
      <c r="BV11" s="239" t="str">
        <f t="shared" si="41"/>
        <v/>
      </c>
      <c r="BW11" s="239" t="str">
        <f t="shared" si="42"/>
        <v/>
      </c>
      <c r="BX11" s="239" t="str">
        <f t="shared" si="43"/>
        <v/>
      </c>
      <c r="BY11" s="239" t="str">
        <f t="shared" si="44"/>
        <v/>
      </c>
      <c r="BZ11" s="238"/>
      <c r="CA11" s="237">
        <v>6.9509999999999996</v>
      </c>
      <c r="CB11" s="237">
        <v>7.0289999999999999</v>
      </c>
      <c r="CC11" s="237">
        <v>6.7279999999999998</v>
      </c>
      <c r="CD11" s="237">
        <v>7.4359999999999999</v>
      </c>
      <c r="CE11" s="237"/>
      <c r="CF11" s="237"/>
      <c r="CG11" s="237"/>
      <c r="CH11" s="237"/>
      <c r="CI11" s="237">
        <v>8.3879999999999999</v>
      </c>
      <c r="CJ11" s="237"/>
      <c r="CK11" s="237"/>
      <c r="CL11" s="237"/>
      <c r="CM11" s="237"/>
      <c r="CN11" s="237"/>
      <c r="CO11" s="236" t="str">
        <f t="shared" si="45"/>
        <v/>
      </c>
      <c r="CP11" s="235">
        <f t="shared" si="46"/>
        <v>6.9509999999999996</v>
      </c>
      <c r="CQ11" s="235">
        <f t="shared" si="47"/>
        <v>7.0289999999999999</v>
      </c>
      <c r="CR11" s="235">
        <f t="shared" si="48"/>
        <v>6.7279999999999998</v>
      </c>
      <c r="CS11" s="235">
        <f t="shared" si="49"/>
        <v>7.4359999999999999</v>
      </c>
      <c r="CT11" s="235" t="str">
        <f t="shared" si="50"/>
        <v/>
      </c>
      <c r="CU11" s="235" t="str">
        <f t="shared" si="51"/>
        <v/>
      </c>
      <c r="CV11" s="235" t="str">
        <f t="shared" si="52"/>
        <v/>
      </c>
      <c r="CW11" s="235" t="str">
        <f t="shared" si="53"/>
        <v/>
      </c>
      <c r="CX11" s="235">
        <f t="shared" si="54"/>
        <v>8.3879999999999999</v>
      </c>
      <c r="CY11" s="235" t="str">
        <f t="shared" si="55"/>
        <v/>
      </c>
      <c r="CZ11" s="235" t="str">
        <f t="shared" si="56"/>
        <v/>
      </c>
      <c r="DA11" s="235" t="str">
        <f t="shared" si="57"/>
        <v/>
      </c>
      <c r="DB11" s="235" t="str">
        <f t="shared" si="58"/>
        <v/>
      </c>
      <c r="DC11" s="235" t="str">
        <f t="shared" si="59"/>
        <v/>
      </c>
      <c r="DD11" s="234" t="str">
        <f t="shared" si="60"/>
        <v/>
      </c>
      <c r="DE11" s="233">
        <f t="shared" si="61"/>
        <v>1</v>
      </c>
      <c r="DF11" s="233">
        <f t="shared" si="62"/>
        <v>1</v>
      </c>
      <c r="DG11" s="233" t="str">
        <f t="shared" si="63"/>
        <v/>
      </c>
      <c r="DH11" s="233">
        <f t="shared" si="64"/>
        <v>2</v>
      </c>
    </row>
    <row r="12" spans="1:112" s="233" customFormat="1" x14ac:dyDescent="0.2">
      <c r="A12" s="243" t="s">
        <v>44</v>
      </c>
      <c r="B12" s="243" t="s">
        <v>553</v>
      </c>
      <c r="C12" s="250">
        <v>6.7165547366629816</v>
      </c>
      <c r="D12" s="250">
        <v>23.939752660518156</v>
      </c>
      <c r="E12" s="250">
        <v>11.225933815573795</v>
      </c>
      <c r="F12" s="250">
        <v>22.316416974618608</v>
      </c>
      <c r="G12" s="250">
        <v>22.17445895804271</v>
      </c>
      <c r="H12" s="250">
        <v>14.225690187467862</v>
      </c>
      <c r="I12" s="250">
        <v>15.575205234154883</v>
      </c>
      <c r="J12" s="250">
        <v>9.5457190162445631</v>
      </c>
      <c r="K12" s="250">
        <v>6.1994609164420496</v>
      </c>
      <c r="L12" s="250">
        <v>12.330701850187289</v>
      </c>
      <c r="M12" s="250">
        <v>2.8282415229750639</v>
      </c>
      <c r="N12" s="250">
        <v>8.1478211323058289</v>
      </c>
      <c r="O12" s="250">
        <v>11.279803144653206</v>
      </c>
      <c r="P12" s="250">
        <v>3.8602426560169558</v>
      </c>
      <c r="Q12" s="250">
        <v>11.22690825018765</v>
      </c>
      <c r="R12" s="249">
        <v>34.28</v>
      </c>
      <c r="S12" s="247">
        <v>266.39999999999998</v>
      </c>
      <c r="T12" s="247">
        <v>161.5</v>
      </c>
      <c r="U12" s="247">
        <v>122.8</v>
      </c>
      <c r="V12" s="247">
        <v>218.5</v>
      </c>
      <c r="W12" s="247">
        <v>208</v>
      </c>
      <c r="X12" s="247">
        <v>542.29999999999995</v>
      </c>
      <c r="Y12" s="247">
        <v>609.6</v>
      </c>
      <c r="Z12" s="247">
        <v>763.6</v>
      </c>
      <c r="AA12" s="247">
        <v>891.1</v>
      </c>
      <c r="AB12" s="247"/>
      <c r="AC12" s="247"/>
      <c r="AD12" s="247"/>
      <c r="AE12" s="247">
        <v>103.3</v>
      </c>
      <c r="AF12" s="247">
        <v>204</v>
      </c>
      <c r="AG12" s="236">
        <f t="shared" si="0"/>
        <v>5.1038071368463971</v>
      </c>
      <c r="AH12" s="235">
        <f t="shared" si="1"/>
        <v>11.12793451869498</v>
      </c>
      <c r="AI12" s="235">
        <f t="shared" si="2"/>
        <v>14.386331030737972</v>
      </c>
      <c r="AJ12" s="235">
        <f t="shared" si="3"/>
        <v>5.5026754581465998</v>
      </c>
      <c r="AK12" s="235">
        <f t="shared" si="4"/>
        <v>9.8536789742394024</v>
      </c>
      <c r="AL12" s="235">
        <f t="shared" si="5"/>
        <v>14.621434690264648</v>
      </c>
      <c r="AM12" s="235">
        <f t="shared" si="6"/>
        <v>34.818160778439683</v>
      </c>
      <c r="AN12" s="235">
        <f t="shared" si="7"/>
        <v>63.861087777945755</v>
      </c>
      <c r="AO12" s="235">
        <f t="shared" si="8"/>
        <v>123.17199999999998</v>
      </c>
      <c r="AP12" s="235">
        <f t="shared" si="9"/>
        <v>72.266770442305784</v>
      </c>
      <c r="AQ12" s="235" t="str">
        <f t="shared" si="10"/>
        <v/>
      </c>
      <c r="AR12" s="235" t="str">
        <f t="shared" si="11"/>
        <v/>
      </c>
      <c r="AS12" s="235" t="str">
        <f t="shared" si="12"/>
        <v/>
      </c>
      <c r="AT12" s="235">
        <f t="shared" si="13"/>
        <v>26.759975785197444</v>
      </c>
      <c r="AU12" s="235">
        <f t="shared" si="14"/>
        <v>18.170630368925504</v>
      </c>
      <c r="AV12" s="240">
        <f t="shared" si="15"/>
        <v>34.28</v>
      </c>
      <c r="AW12" s="239">
        <f t="shared" si="16"/>
        <v>266.39999999999998</v>
      </c>
      <c r="AX12" s="239">
        <f t="shared" si="17"/>
        <v>161.5</v>
      </c>
      <c r="AY12" s="239">
        <f t="shared" si="18"/>
        <v>122.8</v>
      </c>
      <c r="AZ12" s="239">
        <f t="shared" si="19"/>
        <v>218.5</v>
      </c>
      <c r="BA12" s="239">
        <f t="shared" si="20"/>
        <v>208</v>
      </c>
      <c r="BB12" s="239">
        <f t="shared" si="21"/>
        <v>542.29999999999995</v>
      </c>
      <c r="BC12" s="239">
        <f t="shared" si="22"/>
        <v>609.6</v>
      </c>
      <c r="BD12" s="239">
        <f t="shared" si="23"/>
        <v>763.6</v>
      </c>
      <c r="BE12" s="239">
        <f t="shared" si="24"/>
        <v>891.1</v>
      </c>
      <c r="BF12" s="239" t="str">
        <f t="shared" si="25"/>
        <v/>
      </c>
      <c r="BG12" s="239" t="str">
        <f t="shared" si="26"/>
        <v/>
      </c>
      <c r="BH12" s="239" t="str">
        <f t="shared" si="27"/>
        <v/>
      </c>
      <c r="BI12" s="239">
        <f t="shared" si="28"/>
        <v>103.3</v>
      </c>
      <c r="BJ12" s="239">
        <f t="shared" si="29"/>
        <v>204</v>
      </c>
      <c r="BK12" s="240">
        <f t="shared" si="30"/>
        <v>52.480097979179433</v>
      </c>
      <c r="BL12" s="239">
        <f t="shared" si="31"/>
        <v>28.862405200433365</v>
      </c>
      <c r="BM12" s="239">
        <f t="shared" si="32"/>
        <v>23.590417762196903</v>
      </c>
      <c r="BN12" s="239">
        <f t="shared" si="33"/>
        <v>33.01075268817204</v>
      </c>
      <c r="BO12" s="239">
        <f t="shared" si="34"/>
        <v>44.194983818770226</v>
      </c>
      <c r="BP12" s="239">
        <f t="shared" si="35"/>
        <v>60.324825986078885</v>
      </c>
      <c r="BQ12" s="239">
        <f t="shared" si="36"/>
        <v>72.412872212578435</v>
      </c>
      <c r="BR12" s="239">
        <f t="shared" si="37"/>
        <v>71.768307040263721</v>
      </c>
      <c r="BS12" s="239">
        <f t="shared" si="38"/>
        <v>82.631749810626559</v>
      </c>
      <c r="BT12" s="239">
        <f t="shared" si="39"/>
        <v>83.514526710403004</v>
      </c>
      <c r="BU12" s="239" t="str">
        <f t="shared" si="40"/>
        <v/>
      </c>
      <c r="BV12" s="239" t="str">
        <f t="shared" si="41"/>
        <v/>
      </c>
      <c r="BW12" s="239" t="str">
        <f t="shared" si="42"/>
        <v/>
      </c>
      <c r="BX12" s="239">
        <f t="shared" si="43"/>
        <v>7.2187281621243882</v>
      </c>
      <c r="BY12" s="239">
        <f t="shared" si="44"/>
        <v>8.9238845144356951</v>
      </c>
      <c r="BZ12" s="246">
        <v>6.1109999999999998</v>
      </c>
      <c r="CA12" s="244">
        <v>5.4690000000000003</v>
      </c>
      <c r="CB12" s="244">
        <v>5.34</v>
      </c>
      <c r="CC12" s="244">
        <v>5.2709999999999999</v>
      </c>
      <c r="CD12" s="244">
        <v>5.3979999999999997</v>
      </c>
      <c r="CE12" s="244">
        <v>5.9139999999999997</v>
      </c>
      <c r="CF12" s="244">
        <v>7.8220000000000001</v>
      </c>
      <c r="CG12" s="244">
        <v>8.0030000000000001</v>
      </c>
      <c r="CH12" s="244">
        <v>7.7709999999999999</v>
      </c>
      <c r="CI12" s="244">
        <v>7.7220000000000004</v>
      </c>
      <c r="CJ12" s="244"/>
      <c r="CK12" s="244"/>
      <c r="CL12" s="244"/>
      <c r="CM12" s="244">
        <v>5.1669999999999998</v>
      </c>
      <c r="CN12" s="244">
        <v>5.1130000000000004</v>
      </c>
      <c r="CO12" s="236">
        <f t="shared" si="45"/>
        <v>6.1109999999999998</v>
      </c>
      <c r="CP12" s="235">
        <f t="shared" si="46"/>
        <v>5.4690000000000003</v>
      </c>
      <c r="CQ12" s="235">
        <f t="shared" si="47"/>
        <v>5.34</v>
      </c>
      <c r="CR12" s="235">
        <f t="shared" si="48"/>
        <v>5.2709999999999999</v>
      </c>
      <c r="CS12" s="235">
        <f t="shared" si="49"/>
        <v>5.3979999999999997</v>
      </c>
      <c r="CT12" s="235">
        <f t="shared" si="50"/>
        <v>5.9139999999999997</v>
      </c>
      <c r="CU12" s="235">
        <f t="shared" si="51"/>
        <v>7.8220000000000001</v>
      </c>
      <c r="CV12" s="235">
        <f t="shared" si="52"/>
        <v>8.0030000000000001</v>
      </c>
      <c r="CW12" s="235">
        <f t="shared" si="53"/>
        <v>7.7709999999999999</v>
      </c>
      <c r="CX12" s="235">
        <f t="shared" si="54"/>
        <v>7.7220000000000004</v>
      </c>
      <c r="CY12" s="235" t="str">
        <f t="shared" si="55"/>
        <v/>
      </c>
      <c r="CZ12" s="235" t="str">
        <f t="shared" si="56"/>
        <v/>
      </c>
      <c r="DA12" s="235" t="str">
        <f t="shared" si="57"/>
        <v/>
      </c>
      <c r="DB12" s="235">
        <f t="shared" si="58"/>
        <v>5.1669999999999998</v>
      </c>
      <c r="DC12" s="235">
        <f t="shared" si="59"/>
        <v>5.1130000000000004</v>
      </c>
      <c r="DD12" s="234">
        <f t="shared" si="60"/>
        <v>1</v>
      </c>
      <c r="DE12" s="233">
        <f t="shared" si="61"/>
        <v>1</v>
      </c>
      <c r="DF12" s="233">
        <f t="shared" si="62"/>
        <v>1</v>
      </c>
      <c r="DG12" s="233" t="str">
        <f t="shared" si="63"/>
        <v/>
      </c>
      <c r="DH12" s="233">
        <f t="shared" si="64"/>
        <v>1</v>
      </c>
    </row>
    <row r="13" spans="1:112" s="233" customFormat="1" x14ac:dyDescent="0.2">
      <c r="A13" s="243" t="s">
        <v>45</v>
      </c>
      <c r="B13" s="243" t="s">
        <v>554</v>
      </c>
      <c r="C13" s="239">
        <v>7.7106114212276964</v>
      </c>
      <c r="D13" s="239">
        <v>6.4708386547466965</v>
      </c>
      <c r="E13" s="239">
        <v>6.0484320285927931</v>
      </c>
      <c r="F13" s="239">
        <v>8.6429457019180038</v>
      </c>
      <c r="G13" s="239">
        <v>5.2789548633021761</v>
      </c>
      <c r="H13" s="239">
        <v>12.340906755586955</v>
      </c>
      <c r="I13" s="239">
        <v>6.2282611999873927</v>
      </c>
      <c r="J13" s="239">
        <v>5.9777928197983208</v>
      </c>
      <c r="K13" s="239">
        <v>0.9899432213456586</v>
      </c>
      <c r="L13" s="239">
        <v>6.2440639255093462</v>
      </c>
      <c r="M13" s="239">
        <v>4.2230856928580565</v>
      </c>
      <c r="N13" s="239">
        <v>15.182255161864745</v>
      </c>
      <c r="O13" s="239">
        <v>9.4496451244609414</v>
      </c>
      <c r="P13" s="239">
        <v>7.1145557830228841</v>
      </c>
      <c r="Q13" s="239">
        <v>11.288350948703709</v>
      </c>
      <c r="R13" s="242">
        <v>22.33</v>
      </c>
      <c r="S13" s="241">
        <v>666.8</v>
      </c>
      <c r="T13" s="241">
        <v>390.4</v>
      </c>
      <c r="U13" s="241">
        <v>244</v>
      </c>
      <c r="V13" s="241">
        <v>335.3</v>
      </c>
      <c r="W13" s="241">
        <v>260.8</v>
      </c>
      <c r="X13" s="252"/>
      <c r="Y13" s="252"/>
      <c r="Z13" s="241">
        <v>120</v>
      </c>
      <c r="AA13" s="241">
        <v>957.3</v>
      </c>
      <c r="AB13" s="241"/>
      <c r="AC13" s="241"/>
      <c r="AD13" s="241">
        <v>1439</v>
      </c>
      <c r="AE13" s="241">
        <v>822</v>
      </c>
      <c r="AF13" s="241">
        <v>1165</v>
      </c>
      <c r="AG13" s="236">
        <f t="shared" si="0"/>
        <v>2.8960089907428612</v>
      </c>
      <c r="AH13" s="235">
        <f t="shared" si="1"/>
        <v>103.04692105263165</v>
      </c>
      <c r="AI13" s="235">
        <f t="shared" si="2"/>
        <v>64.545653841269839</v>
      </c>
      <c r="AJ13" s="235">
        <f t="shared" si="3"/>
        <v>28.231115688468645</v>
      </c>
      <c r="AK13" s="235">
        <f t="shared" si="4"/>
        <v>63.516360469552829</v>
      </c>
      <c r="AL13" s="235">
        <f t="shared" si="5"/>
        <v>21.132969008288718</v>
      </c>
      <c r="AM13" s="235" t="str">
        <f t="shared" si="6"/>
        <v/>
      </c>
      <c r="AN13" s="235" t="str">
        <f t="shared" si="7"/>
        <v/>
      </c>
      <c r="AO13" s="235">
        <f t="shared" si="8"/>
        <v>121.21907338976523</v>
      </c>
      <c r="AP13" s="235">
        <f t="shared" si="9"/>
        <v>153.313612964318</v>
      </c>
      <c r="AQ13" s="235" t="str">
        <f t="shared" si="10"/>
        <v/>
      </c>
      <c r="AR13" s="235" t="str">
        <f t="shared" si="11"/>
        <v/>
      </c>
      <c r="AS13" s="235">
        <f t="shared" si="12"/>
        <v>152.28085087291447</v>
      </c>
      <c r="AT13" s="235">
        <f t="shared" si="13"/>
        <v>115.53778269073359</v>
      </c>
      <c r="AU13" s="235">
        <f t="shared" si="14"/>
        <v>103.20373678086099</v>
      </c>
      <c r="AV13" s="240">
        <f t="shared" si="15"/>
        <v>22.33</v>
      </c>
      <c r="AW13" s="239">
        <f t="shared" si="16"/>
        <v>666.8</v>
      </c>
      <c r="AX13" s="239">
        <f t="shared" si="17"/>
        <v>390.4</v>
      </c>
      <c r="AY13" s="239">
        <f t="shared" si="18"/>
        <v>244</v>
      </c>
      <c r="AZ13" s="239">
        <f t="shared" si="19"/>
        <v>335.3</v>
      </c>
      <c r="BA13" s="239">
        <f t="shared" si="20"/>
        <v>260.8</v>
      </c>
      <c r="BB13" s="239" t="str">
        <f t="shared" si="21"/>
        <v/>
      </c>
      <c r="BC13" s="239" t="str">
        <f t="shared" si="22"/>
        <v/>
      </c>
      <c r="BD13" s="239">
        <f t="shared" si="23"/>
        <v>120</v>
      </c>
      <c r="BE13" s="239">
        <f t="shared" si="24"/>
        <v>957.3</v>
      </c>
      <c r="BF13" s="239" t="str">
        <f t="shared" si="25"/>
        <v/>
      </c>
      <c r="BG13" s="239" t="str">
        <f t="shared" si="26"/>
        <v/>
      </c>
      <c r="BH13" s="239">
        <f t="shared" si="27"/>
        <v>1439</v>
      </c>
      <c r="BI13" s="239">
        <f t="shared" si="28"/>
        <v>822</v>
      </c>
      <c r="BJ13" s="239">
        <f t="shared" si="29"/>
        <v>1165</v>
      </c>
      <c r="BK13" s="240">
        <f t="shared" si="30"/>
        <v>34.185548071034908</v>
      </c>
      <c r="BL13" s="239">
        <f t="shared" si="31"/>
        <v>72.24268689057422</v>
      </c>
      <c r="BM13" s="239">
        <f t="shared" si="32"/>
        <v>57.026000584282791</v>
      </c>
      <c r="BN13" s="239">
        <f t="shared" si="33"/>
        <v>65.591397849462368</v>
      </c>
      <c r="BO13" s="239">
        <f t="shared" si="34"/>
        <v>67.819579288025892</v>
      </c>
      <c r="BP13" s="239">
        <f t="shared" si="35"/>
        <v>75.638051044083525</v>
      </c>
      <c r="BQ13" s="239" t="str">
        <f t="shared" si="36"/>
        <v/>
      </c>
      <c r="BR13" s="239" t="str">
        <f t="shared" si="37"/>
        <v/>
      </c>
      <c r="BS13" s="239">
        <f t="shared" si="38"/>
        <v>12.985607618223137</v>
      </c>
      <c r="BT13" s="239">
        <f t="shared" si="39"/>
        <v>89.718837863167764</v>
      </c>
      <c r="BU13" s="239" t="str">
        <f t="shared" si="40"/>
        <v/>
      </c>
      <c r="BV13" s="239" t="str">
        <f t="shared" si="41"/>
        <v/>
      </c>
      <c r="BW13" s="239">
        <f t="shared" si="42"/>
        <v>48.304800268546494</v>
      </c>
      <c r="BX13" s="239">
        <f t="shared" si="43"/>
        <v>57.442348008385743</v>
      </c>
      <c r="BY13" s="239">
        <f t="shared" si="44"/>
        <v>50.962379702537184</v>
      </c>
      <c r="BZ13" s="238">
        <v>6.0730000000000004</v>
      </c>
      <c r="CA13" s="237">
        <v>8.07</v>
      </c>
      <c r="CB13" s="237">
        <v>7.9450000000000003</v>
      </c>
      <c r="CC13" s="237">
        <v>8.6340000000000003</v>
      </c>
      <c r="CD13" s="237">
        <v>9.0549999999999997</v>
      </c>
      <c r="CE13" s="237">
        <v>8.5169999999999995</v>
      </c>
      <c r="CF13" s="251"/>
      <c r="CG13" s="251"/>
      <c r="CH13" s="237">
        <v>5.4420000000000002</v>
      </c>
      <c r="CI13" s="237">
        <v>7.484</v>
      </c>
      <c r="CJ13" s="237"/>
      <c r="CK13" s="237"/>
      <c r="CL13" s="237">
        <v>7.34</v>
      </c>
      <c r="CM13" s="237">
        <v>5.8380000000000001</v>
      </c>
      <c r="CN13" s="237">
        <v>7.6150000000000002</v>
      </c>
      <c r="CO13" s="236">
        <f t="shared" si="45"/>
        <v>6.0730000000000004</v>
      </c>
      <c r="CP13" s="235">
        <f t="shared" si="46"/>
        <v>8.07</v>
      </c>
      <c r="CQ13" s="235">
        <f t="shared" si="47"/>
        <v>7.9450000000000003</v>
      </c>
      <c r="CR13" s="235">
        <f t="shared" si="48"/>
        <v>8.6340000000000003</v>
      </c>
      <c r="CS13" s="235">
        <f t="shared" si="49"/>
        <v>9.0549999999999997</v>
      </c>
      <c r="CT13" s="235">
        <f t="shared" si="50"/>
        <v>8.5169999999999995</v>
      </c>
      <c r="CU13" s="235" t="str">
        <f t="shared" si="51"/>
        <v/>
      </c>
      <c r="CV13" s="235" t="str">
        <f t="shared" si="52"/>
        <v/>
      </c>
      <c r="CW13" s="235">
        <f t="shared" si="53"/>
        <v>5.4420000000000002</v>
      </c>
      <c r="CX13" s="235">
        <f t="shared" si="54"/>
        <v>7.484</v>
      </c>
      <c r="CY13" s="235" t="str">
        <f t="shared" si="55"/>
        <v/>
      </c>
      <c r="CZ13" s="235" t="str">
        <f t="shared" si="56"/>
        <v/>
      </c>
      <c r="DA13" s="235">
        <f t="shared" si="57"/>
        <v>7.34</v>
      </c>
      <c r="DB13" s="235">
        <f t="shared" si="58"/>
        <v>5.8380000000000001</v>
      </c>
      <c r="DC13" s="235">
        <f t="shared" si="59"/>
        <v>7.6150000000000002</v>
      </c>
      <c r="DD13" s="234">
        <f t="shared" si="60"/>
        <v>1</v>
      </c>
      <c r="DE13" s="233">
        <f t="shared" si="61"/>
        <v>1</v>
      </c>
      <c r="DF13" s="233">
        <f t="shared" si="62"/>
        <v>1</v>
      </c>
      <c r="DG13" s="233" t="str">
        <f t="shared" si="63"/>
        <v/>
      </c>
      <c r="DH13" s="233">
        <f t="shared" si="64"/>
        <v>1</v>
      </c>
    </row>
    <row r="14" spans="1:112" s="233" customFormat="1" x14ac:dyDescent="0.2">
      <c r="A14" s="243" t="s">
        <v>46</v>
      </c>
      <c r="B14" s="243" t="s">
        <v>555</v>
      </c>
      <c r="C14" s="250">
        <v>19.695659026411022</v>
      </c>
      <c r="D14" s="250">
        <v>8.5807006782955497</v>
      </c>
      <c r="E14" s="250">
        <v>7.7895008147573188</v>
      </c>
      <c r="F14" s="250">
        <v>8.9642109905096437</v>
      </c>
      <c r="G14" s="250">
        <v>7.923367350083268</v>
      </c>
      <c r="H14" s="250">
        <v>6.6408931200672958</v>
      </c>
      <c r="I14" s="250">
        <v>11.893188148333994</v>
      </c>
      <c r="J14" s="250">
        <v>8.7721912732901686</v>
      </c>
      <c r="K14" s="250">
        <v>11.108602525695382</v>
      </c>
      <c r="L14" s="250">
        <v>16.947393953099727</v>
      </c>
      <c r="M14" s="250">
        <v>11.49113694550115</v>
      </c>
      <c r="N14" s="250">
        <v>2.7470645076289548</v>
      </c>
      <c r="O14" s="250">
        <v>9.7321937111285504</v>
      </c>
      <c r="P14" s="250">
        <v>8.4345413554699586</v>
      </c>
      <c r="Q14" s="250">
        <v>2.7535126525670659</v>
      </c>
      <c r="R14" s="249"/>
      <c r="S14" s="247">
        <v>335</v>
      </c>
      <c r="T14" s="247">
        <v>116.8</v>
      </c>
      <c r="U14" s="247">
        <v>110.8</v>
      </c>
      <c r="V14" s="247">
        <v>165.8</v>
      </c>
      <c r="W14" s="247">
        <v>118.7</v>
      </c>
      <c r="X14" s="247">
        <v>616.6</v>
      </c>
      <c r="Y14" s="247">
        <v>769.2</v>
      </c>
      <c r="Z14" s="247">
        <v>924.1</v>
      </c>
      <c r="AA14" s="247">
        <v>1067</v>
      </c>
      <c r="AB14" s="247"/>
      <c r="AC14" s="247"/>
      <c r="AD14" s="247">
        <v>35.89</v>
      </c>
      <c r="AE14" s="247">
        <v>64.209999999999994</v>
      </c>
      <c r="AF14" s="247">
        <v>217.2</v>
      </c>
      <c r="AG14" s="236" t="str">
        <f t="shared" si="0"/>
        <v/>
      </c>
      <c r="AH14" s="235">
        <f t="shared" si="1"/>
        <v>39.04110078648538</v>
      </c>
      <c r="AI14" s="235">
        <f t="shared" si="2"/>
        <v>14.994542368969364</v>
      </c>
      <c r="AJ14" s="235">
        <f t="shared" si="3"/>
        <v>12.360262394236736</v>
      </c>
      <c r="AK14" s="235">
        <f t="shared" si="4"/>
        <v>20.925446552501139</v>
      </c>
      <c r="AL14" s="235">
        <f t="shared" si="5"/>
        <v>17.874101849541159</v>
      </c>
      <c r="AM14" s="235">
        <f t="shared" si="6"/>
        <v>51.84480328652446</v>
      </c>
      <c r="AN14" s="235">
        <f t="shared" si="7"/>
        <v>87.686186499613086</v>
      </c>
      <c r="AO14" s="235">
        <f t="shared" si="8"/>
        <v>83.187781528995956</v>
      </c>
      <c r="AP14" s="235">
        <f t="shared" si="9"/>
        <v>62.959532477549011</v>
      </c>
      <c r="AQ14" s="235" t="str">
        <f t="shared" si="10"/>
        <v/>
      </c>
      <c r="AR14" s="235" t="str">
        <f t="shared" si="11"/>
        <v/>
      </c>
      <c r="AS14" s="235">
        <f t="shared" si="12"/>
        <v>3.6877605466237866</v>
      </c>
      <c r="AT14" s="235">
        <f t="shared" si="13"/>
        <v>7.6127435143060387</v>
      </c>
      <c r="AU14" s="235">
        <f t="shared" si="14"/>
        <v>78.881061177440785</v>
      </c>
      <c r="AV14" s="240" t="str">
        <f t="shared" si="15"/>
        <v/>
      </c>
      <c r="AW14" s="239">
        <f t="shared" si="16"/>
        <v>335</v>
      </c>
      <c r="AX14" s="239">
        <f t="shared" si="17"/>
        <v>116.8</v>
      </c>
      <c r="AY14" s="239">
        <f t="shared" si="18"/>
        <v>110.8</v>
      </c>
      <c r="AZ14" s="239">
        <f t="shared" si="19"/>
        <v>165.8</v>
      </c>
      <c r="BA14" s="239">
        <f t="shared" si="20"/>
        <v>118.7</v>
      </c>
      <c r="BB14" s="239">
        <f t="shared" si="21"/>
        <v>616.6</v>
      </c>
      <c r="BC14" s="239">
        <f t="shared" si="22"/>
        <v>769.2</v>
      </c>
      <c r="BD14" s="239">
        <f t="shared" si="23"/>
        <v>924.1</v>
      </c>
      <c r="BE14" s="239">
        <f t="shared" si="24"/>
        <v>1067</v>
      </c>
      <c r="BF14" s="239" t="str">
        <f t="shared" si="25"/>
        <v/>
      </c>
      <c r="BG14" s="239" t="str">
        <f t="shared" si="26"/>
        <v/>
      </c>
      <c r="BH14" s="239">
        <f t="shared" si="27"/>
        <v>35.89</v>
      </c>
      <c r="BI14" s="239">
        <f t="shared" si="28"/>
        <v>64.209999999999994</v>
      </c>
      <c r="BJ14" s="239">
        <f t="shared" si="29"/>
        <v>217.2</v>
      </c>
      <c r="BK14" s="240" t="str">
        <f t="shared" si="30"/>
        <v/>
      </c>
      <c r="BL14" s="239">
        <f t="shared" si="31"/>
        <v>36.294691224268689</v>
      </c>
      <c r="BM14" s="239">
        <f t="shared" si="32"/>
        <v>17.061057551855097</v>
      </c>
      <c r="BN14" s="239">
        <f t="shared" si="33"/>
        <v>29.78494623655914</v>
      </c>
      <c r="BO14" s="239">
        <f t="shared" si="34"/>
        <v>33.53559870550162</v>
      </c>
      <c r="BP14" s="239">
        <f t="shared" si="35"/>
        <v>34.425754060324827</v>
      </c>
      <c r="BQ14" s="239">
        <f t="shared" si="36"/>
        <v>82.334089998664709</v>
      </c>
      <c r="BR14" s="239">
        <f t="shared" si="37"/>
        <v>90.558040970096542</v>
      </c>
      <c r="BS14" s="239">
        <f t="shared" si="38"/>
        <v>100</v>
      </c>
      <c r="BT14" s="239">
        <f t="shared" si="39"/>
        <v>100</v>
      </c>
      <c r="BU14" s="239" t="str">
        <f t="shared" si="40"/>
        <v/>
      </c>
      <c r="BV14" s="239" t="str">
        <f t="shared" si="41"/>
        <v/>
      </c>
      <c r="BW14" s="239">
        <f t="shared" si="42"/>
        <v>1.2047667002349782</v>
      </c>
      <c r="BX14" s="239">
        <f t="shared" si="43"/>
        <v>4.4870719776380144</v>
      </c>
      <c r="BY14" s="239">
        <f t="shared" si="44"/>
        <v>9.501312335958005</v>
      </c>
      <c r="BZ14" s="246"/>
      <c r="CA14" s="244">
        <v>5.8730000000000002</v>
      </c>
      <c r="CB14" s="244">
        <v>5.835</v>
      </c>
      <c r="CC14" s="244">
        <v>5.9569999999999999</v>
      </c>
      <c r="CD14" s="244">
        <v>5.9480000000000004</v>
      </c>
      <c r="CE14" s="244">
        <v>5.976</v>
      </c>
      <c r="CF14" s="244">
        <v>7.327</v>
      </c>
      <c r="CG14" s="244">
        <v>7.5039999999999996</v>
      </c>
      <c r="CH14" s="244">
        <v>7.3659999999999997</v>
      </c>
      <c r="CI14" s="244">
        <v>7.56</v>
      </c>
      <c r="CJ14" s="244"/>
      <c r="CK14" s="244"/>
      <c r="CL14" s="244">
        <v>6.3650000000000002</v>
      </c>
      <c r="CM14" s="244">
        <v>5.4329999999999998</v>
      </c>
      <c r="CN14" s="244">
        <v>5.8789999999999996</v>
      </c>
      <c r="CO14" s="236" t="str">
        <f t="shared" si="45"/>
        <v/>
      </c>
      <c r="CP14" s="235">
        <f t="shared" si="46"/>
        <v>5.8730000000000002</v>
      </c>
      <c r="CQ14" s="235">
        <f t="shared" si="47"/>
        <v>5.835</v>
      </c>
      <c r="CR14" s="235">
        <f t="shared" si="48"/>
        <v>5.9569999999999999</v>
      </c>
      <c r="CS14" s="235">
        <f t="shared" si="49"/>
        <v>5.9480000000000004</v>
      </c>
      <c r="CT14" s="235">
        <f t="shared" si="50"/>
        <v>5.976</v>
      </c>
      <c r="CU14" s="235">
        <f t="shared" si="51"/>
        <v>7.327</v>
      </c>
      <c r="CV14" s="235">
        <f t="shared" si="52"/>
        <v>7.5039999999999996</v>
      </c>
      <c r="CW14" s="235">
        <f t="shared" si="53"/>
        <v>7.3659999999999997</v>
      </c>
      <c r="CX14" s="235">
        <f t="shared" si="54"/>
        <v>7.56</v>
      </c>
      <c r="CY14" s="235" t="str">
        <f t="shared" si="55"/>
        <v/>
      </c>
      <c r="CZ14" s="235" t="str">
        <f t="shared" si="56"/>
        <v/>
      </c>
      <c r="DA14" s="235">
        <f t="shared" si="57"/>
        <v>6.3650000000000002</v>
      </c>
      <c r="DB14" s="235">
        <f t="shared" si="58"/>
        <v>5.4329999999999998</v>
      </c>
      <c r="DC14" s="235">
        <f t="shared" si="59"/>
        <v>5.8789999999999996</v>
      </c>
      <c r="DD14" s="234" t="str">
        <f t="shared" si="60"/>
        <v/>
      </c>
      <c r="DE14" s="233">
        <f t="shared" si="61"/>
        <v>1</v>
      </c>
      <c r="DF14" s="233">
        <f t="shared" si="62"/>
        <v>1</v>
      </c>
      <c r="DG14" s="233" t="str">
        <f t="shared" si="63"/>
        <v/>
      </c>
      <c r="DH14" s="233">
        <f t="shared" si="64"/>
        <v>2</v>
      </c>
    </row>
    <row r="15" spans="1:112" s="233" customFormat="1" x14ac:dyDescent="0.2">
      <c r="A15" s="243" t="s">
        <v>47</v>
      </c>
      <c r="B15" s="243" t="s">
        <v>556</v>
      </c>
      <c r="C15" s="239">
        <v>17.264791757906341</v>
      </c>
      <c r="D15" s="239">
        <v>14.56499017726442</v>
      </c>
      <c r="E15" s="239">
        <v>8.8483520122864281</v>
      </c>
      <c r="F15" s="239">
        <v>20.135300244095891</v>
      </c>
      <c r="G15" s="239">
        <v>17.597669670707415</v>
      </c>
      <c r="H15" s="239">
        <v>17.030246986003249</v>
      </c>
      <c r="I15" s="239">
        <v>7.8726424500964267</v>
      </c>
      <c r="J15" s="239">
        <v>26.242508240880444</v>
      </c>
      <c r="K15" s="239">
        <v>8.3534807422827413</v>
      </c>
      <c r="L15" s="239">
        <v>10.570512585950416</v>
      </c>
      <c r="M15" s="239">
        <v>9.930764041321293</v>
      </c>
      <c r="N15" s="239">
        <v>10.971176643199291</v>
      </c>
      <c r="O15" s="239">
        <v>29.972768706032593</v>
      </c>
      <c r="P15" s="239">
        <v>8.4031973647457878</v>
      </c>
      <c r="Q15" s="239">
        <v>3.6730103636895404</v>
      </c>
      <c r="R15" s="242"/>
      <c r="S15" s="241">
        <v>698</v>
      </c>
      <c r="T15" s="241">
        <v>604.29999999999995</v>
      </c>
      <c r="U15" s="241">
        <v>276.60000000000002</v>
      </c>
      <c r="V15" s="241">
        <v>342.5</v>
      </c>
      <c r="W15" s="241">
        <v>153.19999999999999</v>
      </c>
      <c r="X15" s="241">
        <v>73.22</v>
      </c>
      <c r="Y15" s="252"/>
      <c r="Z15" s="241">
        <v>144.6</v>
      </c>
      <c r="AA15" s="241">
        <v>869.3</v>
      </c>
      <c r="AB15" s="241"/>
      <c r="AC15" s="241"/>
      <c r="AD15" s="241">
        <v>663.3</v>
      </c>
      <c r="AE15" s="241">
        <v>224.3</v>
      </c>
      <c r="AF15" s="241">
        <v>712</v>
      </c>
      <c r="AG15" s="236" t="str">
        <f t="shared" si="0"/>
        <v/>
      </c>
      <c r="AH15" s="235">
        <f t="shared" si="1"/>
        <v>47.923135649590776</v>
      </c>
      <c r="AI15" s="235">
        <f t="shared" si="2"/>
        <v>68.29520335096251</v>
      </c>
      <c r="AJ15" s="235">
        <f t="shared" si="3"/>
        <v>13.737068563509759</v>
      </c>
      <c r="AK15" s="235">
        <f t="shared" si="4"/>
        <v>19.46280424675296</v>
      </c>
      <c r="AL15" s="235">
        <f t="shared" si="5"/>
        <v>8.9957591411276301</v>
      </c>
      <c r="AM15" s="235">
        <f t="shared" si="6"/>
        <v>9.3005621002263581</v>
      </c>
      <c r="AN15" s="235" t="str">
        <f t="shared" si="7"/>
        <v/>
      </c>
      <c r="AO15" s="235">
        <f t="shared" si="8"/>
        <v>17.31014944082883</v>
      </c>
      <c r="AP15" s="235">
        <f t="shared" si="9"/>
        <v>82.238206797597741</v>
      </c>
      <c r="AQ15" s="235" t="str">
        <f t="shared" si="10"/>
        <v/>
      </c>
      <c r="AR15" s="235" t="str">
        <f t="shared" si="11"/>
        <v/>
      </c>
      <c r="AS15" s="235">
        <f t="shared" si="12"/>
        <v>22.130087697453796</v>
      </c>
      <c r="AT15" s="235">
        <f t="shared" si="13"/>
        <v>26.692220861194244</v>
      </c>
      <c r="AU15" s="235">
        <f t="shared" si="14"/>
        <v>193.84644460539874</v>
      </c>
      <c r="AV15" s="240" t="str">
        <f t="shared" si="15"/>
        <v/>
      </c>
      <c r="AW15" s="239">
        <f t="shared" si="16"/>
        <v>698</v>
      </c>
      <c r="AX15" s="239">
        <f t="shared" si="17"/>
        <v>604.29999999999995</v>
      </c>
      <c r="AY15" s="239">
        <f t="shared" si="18"/>
        <v>276.60000000000002</v>
      </c>
      <c r="AZ15" s="239">
        <f t="shared" si="19"/>
        <v>342.5</v>
      </c>
      <c r="BA15" s="239">
        <f t="shared" si="20"/>
        <v>153.19999999999999</v>
      </c>
      <c r="BB15" s="239">
        <f t="shared" si="21"/>
        <v>73.22</v>
      </c>
      <c r="BC15" s="239" t="str">
        <f t="shared" si="22"/>
        <v/>
      </c>
      <c r="BD15" s="239">
        <f t="shared" si="23"/>
        <v>144.6</v>
      </c>
      <c r="BE15" s="239">
        <f t="shared" si="24"/>
        <v>869.3</v>
      </c>
      <c r="BF15" s="239" t="str">
        <f t="shared" si="25"/>
        <v/>
      </c>
      <c r="BG15" s="239" t="str">
        <f t="shared" si="26"/>
        <v/>
      </c>
      <c r="BH15" s="239">
        <f t="shared" si="27"/>
        <v>663.3</v>
      </c>
      <c r="BI15" s="239">
        <f t="shared" si="28"/>
        <v>224.3</v>
      </c>
      <c r="BJ15" s="239">
        <f t="shared" si="29"/>
        <v>712</v>
      </c>
      <c r="BK15" s="240" t="str">
        <f t="shared" si="30"/>
        <v/>
      </c>
      <c r="BL15" s="239">
        <f t="shared" si="31"/>
        <v>75.622968580715053</v>
      </c>
      <c r="BM15" s="239">
        <f t="shared" si="32"/>
        <v>88.270522933099613</v>
      </c>
      <c r="BN15" s="239">
        <f t="shared" si="33"/>
        <v>74.354838709677423</v>
      </c>
      <c r="BO15" s="239">
        <f t="shared" si="34"/>
        <v>69.275889967637539</v>
      </c>
      <c r="BP15" s="239">
        <f t="shared" si="35"/>
        <v>44.431554524361943</v>
      </c>
      <c r="BQ15" s="239">
        <f t="shared" si="36"/>
        <v>9.7770062758712779</v>
      </c>
      <c r="BR15" s="239" t="str">
        <f t="shared" si="37"/>
        <v/>
      </c>
      <c r="BS15" s="239">
        <f t="shared" si="38"/>
        <v>15.647657179958879</v>
      </c>
      <c r="BT15" s="239">
        <f t="shared" si="39"/>
        <v>81.471415182755393</v>
      </c>
      <c r="BU15" s="239" t="str">
        <f t="shared" si="40"/>
        <v/>
      </c>
      <c r="BV15" s="239" t="str">
        <f t="shared" si="41"/>
        <v/>
      </c>
      <c r="BW15" s="239">
        <f t="shared" si="42"/>
        <v>22.265861027190333</v>
      </c>
      <c r="BX15" s="239">
        <f t="shared" si="43"/>
        <v>15.6743535988819</v>
      </c>
      <c r="BY15" s="239">
        <f t="shared" si="44"/>
        <v>31.146106736657917</v>
      </c>
      <c r="BZ15" s="238"/>
      <c r="CA15" s="237">
        <v>8.2360000000000007</v>
      </c>
      <c r="CB15" s="237">
        <v>8.4030000000000005</v>
      </c>
      <c r="CC15" s="237">
        <v>8.5630000000000006</v>
      </c>
      <c r="CD15" s="237">
        <v>9.1709999999999994</v>
      </c>
      <c r="CE15" s="237">
        <v>8.6720000000000006</v>
      </c>
      <c r="CF15" s="237">
        <v>5.7220000000000004</v>
      </c>
      <c r="CG15" s="251"/>
      <c r="CH15" s="237">
        <v>5.7329999999999997</v>
      </c>
      <c r="CI15" s="237">
        <v>6.9450000000000003</v>
      </c>
      <c r="CJ15" s="237"/>
      <c r="CK15" s="237"/>
      <c r="CL15" s="237">
        <v>6.5430000000000001</v>
      </c>
      <c r="CM15" s="237">
        <v>6.0519999999999996</v>
      </c>
      <c r="CN15" s="237">
        <v>6.9960000000000004</v>
      </c>
      <c r="CO15" s="236" t="str">
        <f t="shared" si="45"/>
        <v/>
      </c>
      <c r="CP15" s="235">
        <f t="shared" si="46"/>
        <v>8.2360000000000007</v>
      </c>
      <c r="CQ15" s="235">
        <f t="shared" si="47"/>
        <v>8.4030000000000005</v>
      </c>
      <c r="CR15" s="235">
        <f t="shared" si="48"/>
        <v>8.5630000000000006</v>
      </c>
      <c r="CS15" s="235">
        <f t="shared" si="49"/>
        <v>9.1709999999999994</v>
      </c>
      <c r="CT15" s="235">
        <f t="shared" si="50"/>
        <v>8.6720000000000006</v>
      </c>
      <c r="CU15" s="235">
        <f t="shared" si="51"/>
        <v>5.7220000000000004</v>
      </c>
      <c r="CV15" s="235" t="str">
        <f t="shared" si="52"/>
        <v/>
      </c>
      <c r="CW15" s="235">
        <f t="shared" si="53"/>
        <v>5.7329999999999997</v>
      </c>
      <c r="CX15" s="235">
        <f t="shared" si="54"/>
        <v>6.9450000000000003</v>
      </c>
      <c r="CY15" s="235" t="str">
        <f t="shared" si="55"/>
        <v/>
      </c>
      <c r="CZ15" s="235" t="str">
        <f t="shared" si="56"/>
        <v/>
      </c>
      <c r="DA15" s="235">
        <f t="shared" si="57"/>
        <v>6.5430000000000001</v>
      </c>
      <c r="DB15" s="235">
        <f t="shared" si="58"/>
        <v>6.0519999999999996</v>
      </c>
      <c r="DC15" s="235">
        <f t="shared" si="59"/>
        <v>6.9960000000000004</v>
      </c>
      <c r="DD15" s="234" t="str">
        <f t="shared" si="60"/>
        <v/>
      </c>
      <c r="DE15" s="233">
        <f t="shared" si="61"/>
        <v>1</v>
      </c>
      <c r="DF15" s="233">
        <f t="shared" si="62"/>
        <v>1</v>
      </c>
      <c r="DG15" s="233" t="str">
        <f t="shared" si="63"/>
        <v/>
      </c>
      <c r="DH15" s="233">
        <f t="shared" si="64"/>
        <v>2</v>
      </c>
    </row>
    <row r="16" spans="1:112" s="233" customFormat="1" x14ac:dyDescent="0.2">
      <c r="A16" s="243" t="s">
        <v>53</v>
      </c>
      <c r="B16" s="243" t="s">
        <v>558</v>
      </c>
      <c r="C16" s="250">
        <v>13.356204077439971</v>
      </c>
      <c r="D16" s="250">
        <v>26.030223264476934</v>
      </c>
      <c r="E16" s="250">
        <v>22.377924996977512</v>
      </c>
      <c r="F16" s="250">
        <v>20.763890013390974</v>
      </c>
      <c r="G16" s="250">
        <v>5.8149318661993608</v>
      </c>
      <c r="H16" s="250">
        <v>43.144067484934354</v>
      </c>
      <c r="I16" s="250">
        <v>24.579985006877074</v>
      </c>
      <c r="J16" s="250">
        <v>24.593236331029292</v>
      </c>
      <c r="K16" s="250">
        <v>27.979712244929122</v>
      </c>
      <c r="L16" s="250">
        <v>12.609480580342098</v>
      </c>
      <c r="M16" s="250">
        <v>23.131809843884533</v>
      </c>
      <c r="N16" s="250">
        <v>29.783521919596833</v>
      </c>
      <c r="O16" s="250">
        <v>47.249447489529921</v>
      </c>
      <c r="P16" s="250">
        <v>50.450375133671855</v>
      </c>
      <c r="Q16" s="250">
        <v>15.540808377726327</v>
      </c>
      <c r="R16" s="249">
        <v>37.200000000000003</v>
      </c>
      <c r="S16" s="248">
        <v>41.59</v>
      </c>
      <c r="T16" s="252"/>
      <c r="U16" s="248">
        <v>38.1</v>
      </c>
      <c r="V16" s="252"/>
      <c r="W16" s="252"/>
      <c r="X16" s="247">
        <v>692</v>
      </c>
      <c r="Y16" s="247">
        <v>746.9</v>
      </c>
      <c r="Z16" s="247">
        <v>827.5</v>
      </c>
      <c r="AA16" s="247">
        <v>1040</v>
      </c>
      <c r="AB16" s="247"/>
      <c r="AC16" s="247"/>
      <c r="AD16" s="247"/>
      <c r="AE16" s="247"/>
      <c r="AF16" s="248">
        <v>19</v>
      </c>
      <c r="AG16" s="236">
        <f t="shared" si="0"/>
        <v>2.7852224916834496</v>
      </c>
      <c r="AH16" s="235">
        <f t="shared" si="1"/>
        <v>1.5977580974788361</v>
      </c>
      <c r="AI16" s="235" t="str">
        <f t="shared" si="2"/>
        <v/>
      </c>
      <c r="AJ16" s="235">
        <f t="shared" si="3"/>
        <v>1.8349162885869983</v>
      </c>
      <c r="AK16" s="235" t="str">
        <f t="shared" si="4"/>
        <v/>
      </c>
      <c r="AL16" s="235" t="str">
        <f t="shared" si="5"/>
        <v/>
      </c>
      <c r="AM16" s="235">
        <f t="shared" si="6"/>
        <v>28.152987066769562</v>
      </c>
      <c r="AN16" s="235">
        <f t="shared" si="7"/>
        <v>30.370138762812445</v>
      </c>
      <c r="AO16" s="235">
        <f t="shared" si="8"/>
        <v>29.575000370133228</v>
      </c>
      <c r="AP16" s="235">
        <f t="shared" si="9"/>
        <v>82.477624147447997</v>
      </c>
      <c r="AQ16" s="235" t="str">
        <f t="shared" si="10"/>
        <v/>
      </c>
      <c r="AR16" s="235" t="str">
        <f t="shared" si="11"/>
        <v/>
      </c>
      <c r="AS16" s="235" t="str">
        <f t="shared" si="12"/>
        <v/>
      </c>
      <c r="AT16" s="235" t="str">
        <f t="shared" si="13"/>
        <v/>
      </c>
      <c r="AU16" s="235">
        <f t="shared" si="14"/>
        <v>1.2225876246715401</v>
      </c>
      <c r="AV16" s="240">
        <f t="shared" si="15"/>
        <v>37.200000000000003</v>
      </c>
      <c r="AW16" s="239">
        <f t="shared" si="16"/>
        <v>41.59</v>
      </c>
      <c r="AX16" s="239" t="str">
        <f t="shared" si="17"/>
        <v/>
      </c>
      <c r="AY16" s="239">
        <f t="shared" si="18"/>
        <v>38.1</v>
      </c>
      <c r="AZ16" s="239" t="str">
        <f t="shared" si="19"/>
        <v/>
      </c>
      <c r="BA16" s="239" t="str">
        <f t="shared" si="20"/>
        <v/>
      </c>
      <c r="BB16" s="239">
        <f t="shared" si="21"/>
        <v>692</v>
      </c>
      <c r="BC16" s="239">
        <f t="shared" si="22"/>
        <v>746.9</v>
      </c>
      <c r="BD16" s="239">
        <f t="shared" si="23"/>
        <v>827.5</v>
      </c>
      <c r="BE16" s="239">
        <f t="shared" si="24"/>
        <v>1040</v>
      </c>
      <c r="BF16" s="239" t="str">
        <f t="shared" si="25"/>
        <v/>
      </c>
      <c r="BG16" s="239" t="str">
        <f t="shared" si="26"/>
        <v/>
      </c>
      <c r="BH16" s="239" t="str">
        <f t="shared" si="27"/>
        <v/>
      </c>
      <c r="BI16" s="239" t="str">
        <f t="shared" si="28"/>
        <v/>
      </c>
      <c r="BJ16" s="239" t="str">
        <f t="shared" si="29"/>
        <v/>
      </c>
      <c r="BK16" s="240">
        <f t="shared" si="30"/>
        <v>56.950398040416424</v>
      </c>
      <c r="BL16" s="239">
        <f t="shared" si="31"/>
        <v>4.5059588299024922</v>
      </c>
      <c r="BM16" s="239" t="str">
        <f t="shared" si="32"/>
        <v/>
      </c>
      <c r="BN16" s="239">
        <f t="shared" si="33"/>
        <v>10.241935483870968</v>
      </c>
      <c r="BO16" s="239" t="str">
        <f t="shared" si="34"/>
        <v/>
      </c>
      <c r="BP16" s="239" t="str">
        <f t="shared" si="35"/>
        <v/>
      </c>
      <c r="BQ16" s="239">
        <f t="shared" si="36"/>
        <v>92.402189878488457</v>
      </c>
      <c r="BR16" s="239">
        <f t="shared" si="37"/>
        <v>87.932658347068525</v>
      </c>
      <c r="BS16" s="239">
        <f t="shared" si="38"/>
        <v>89.546585867330379</v>
      </c>
      <c r="BT16" s="239">
        <f t="shared" si="39"/>
        <v>97.469540768509844</v>
      </c>
      <c r="BU16" s="239" t="str">
        <f t="shared" si="40"/>
        <v/>
      </c>
      <c r="BV16" s="239" t="str">
        <f t="shared" si="41"/>
        <v/>
      </c>
      <c r="BW16" s="239" t="str">
        <f t="shared" si="42"/>
        <v/>
      </c>
      <c r="BX16" s="239" t="str">
        <f t="shared" si="43"/>
        <v/>
      </c>
      <c r="BY16" s="239" t="str">
        <f t="shared" si="44"/>
        <v/>
      </c>
      <c r="BZ16" s="246">
        <v>6.8220000000000001</v>
      </c>
      <c r="CA16" s="253">
        <v>7.2450000000000001</v>
      </c>
      <c r="CB16" s="259"/>
      <c r="CC16" s="253">
        <v>7.4359999999999999</v>
      </c>
      <c r="CD16" s="259"/>
      <c r="CE16" s="259"/>
      <c r="CF16" s="244">
        <v>7.7409999999999997</v>
      </c>
      <c r="CG16" s="244">
        <v>7.6760000000000002</v>
      </c>
      <c r="CH16" s="244">
        <v>6.7130000000000001</v>
      </c>
      <c r="CI16" s="244">
        <v>7.782</v>
      </c>
      <c r="CJ16" s="244"/>
      <c r="CK16" s="244"/>
      <c r="CL16" s="244"/>
      <c r="CM16" s="244"/>
      <c r="CN16" s="253">
        <v>7</v>
      </c>
      <c r="CO16" s="236">
        <f t="shared" si="45"/>
        <v>6.8220000000000001</v>
      </c>
      <c r="CP16" s="235">
        <f t="shared" si="46"/>
        <v>7.2450000000000001</v>
      </c>
      <c r="CQ16" s="235" t="str">
        <f t="shared" si="47"/>
        <v/>
      </c>
      <c r="CR16" s="235">
        <f t="shared" si="48"/>
        <v>7.4359999999999999</v>
      </c>
      <c r="CS16" s="235" t="str">
        <f t="shared" si="49"/>
        <v/>
      </c>
      <c r="CT16" s="235" t="str">
        <f t="shared" si="50"/>
        <v/>
      </c>
      <c r="CU16" s="235">
        <f t="shared" si="51"/>
        <v>7.7409999999999997</v>
      </c>
      <c r="CV16" s="235">
        <f t="shared" si="52"/>
        <v>7.6760000000000002</v>
      </c>
      <c r="CW16" s="235">
        <f t="shared" si="53"/>
        <v>6.7130000000000001</v>
      </c>
      <c r="CX16" s="235">
        <f t="shared" si="54"/>
        <v>7.782</v>
      </c>
      <c r="CY16" s="235" t="str">
        <f t="shared" si="55"/>
        <v/>
      </c>
      <c r="CZ16" s="235" t="str">
        <f t="shared" si="56"/>
        <v/>
      </c>
      <c r="DA16" s="235" t="str">
        <f t="shared" si="57"/>
        <v/>
      </c>
      <c r="DB16" s="235" t="str">
        <f t="shared" si="58"/>
        <v/>
      </c>
      <c r="DC16" s="235" t="str">
        <f t="shared" si="59"/>
        <v/>
      </c>
      <c r="DD16" s="234">
        <f t="shared" si="60"/>
        <v>1</v>
      </c>
      <c r="DE16" s="233">
        <f t="shared" si="61"/>
        <v>1</v>
      </c>
      <c r="DF16" s="233">
        <f t="shared" si="62"/>
        <v>1</v>
      </c>
      <c r="DG16" s="233" t="str">
        <f t="shared" si="63"/>
        <v/>
      </c>
      <c r="DH16" s="233">
        <f t="shared" si="64"/>
        <v>1</v>
      </c>
    </row>
    <row r="17" spans="1:112" s="233" customFormat="1" x14ac:dyDescent="0.2">
      <c r="A17" s="243" t="s">
        <v>56</v>
      </c>
      <c r="B17" s="243" t="s">
        <v>561</v>
      </c>
      <c r="C17" s="239">
        <v>5.8215552042855823</v>
      </c>
      <c r="D17" s="239">
        <v>37.09926197814719</v>
      </c>
      <c r="E17" s="239">
        <v>59.735645811463293</v>
      </c>
      <c r="F17" s="239">
        <v>51.443379561763614</v>
      </c>
      <c r="G17" s="239">
        <v>50.365174969252223</v>
      </c>
      <c r="H17" s="239">
        <v>3.7113203789756444</v>
      </c>
      <c r="I17" s="239">
        <v>21.956161784808241</v>
      </c>
      <c r="J17" s="239">
        <v>6.351530352662567</v>
      </c>
      <c r="K17" s="239">
        <v>23.78425151256662</v>
      </c>
      <c r="L17" s="239">
        <v>20.014695361535605</v>
      </c>
      <c r="M17" s="239">
        <v>11.481139393915365</v>
      </c>
      <c r="N17" s="239">
        <v>2.9700791832819231</v>
      </c>
      <c r="O17" s="239">
        <v>29.800984516462577</v>
      </c>
      <c r="P17" s="239">
        <v>20.369690968933707</v>
      </c>
      <c r="Q17" s="239">
        <v>27.077819907907543</v>
      </c>
      <c r="R17" s="242">
        <v>18.02</v>
      </c>
      <c r="S17" s="241">
        <v>861.2</v>
      </c>
      <c r="T17" s="241">
        <v>486.1</v>
      </c>
      <c r="U17" s="241">
        <v>237.9</v>
      </c>
      <c r="V17" s="241">
        <v>388.5</v>
      </c>
      <c r="W17" s="241">
        <v>111.7</v>
      </c>
      <c r="X17" s="241">
        <v>56.39</v>
      </c>
      <c r="Y17" s="241">
        <v>29.2</v>
      </c>
      <c r="Z17" s="241">
        <v>65.56</v>
      </c>
      <c r="AA17" s="241">
        <v>870.3</v>
      </c>
      <c r="AB17" s="241">
        <v>67.7</v>
      </c>
      <c r="AC17" s="241">
        <v>452</v>
      </c>
      <c r="AD17" s="241">
        <v>659</v>
      </c>
      <c r="AE17" s="241">
        <v>365.6</v>
      </c>
      <c r="AF17" s="241">
        <v>666.3</v>
      </c>
      <c r="AG17" s="236">
        <f t="shared" si="0"/>
        <v>3.0953927889809307</v>
      </c>
      <c r="AH17" s="235">
        <f t="shared" si="1"/>
        <v>23.213399784267356</v>
      </c>
      <c r="AI17" s="235">
        <f t="shared" si="2"/>
        <v>8.1375197906827896</v>
      </c>
      <c r="AJ17" s="235">
        <f t="shared" si="3"/>
        <v>4.6245017731460285</v>
      </c>
      <c r="AK17" s="235">
        <f t="shared" si="4"/>
        <v>7.7136632650869972</v>
      </c>
      <c r="AL17" s="235">
        <f t="shared" si="5"/>
        <v>30.09710523315967</v>
      </c>
      <c r="AM17" s="235">
        <f t="shared" si="6"/>
        <v>2.5682995303403615</v>
      </c>
      <c r="AN17" s="235">
        <f t="shared" si="7"/>
        <v>4.5973172414675361</v>
      </c>
      <c r="AO17" s="235">
        <f t="shared" si="8"/>
        <v>2.7564457920973799</v>
      </c>
      <c r="AP17" s="235">
        <f t="shared" si="9"/>
        <v>43.483050042947404</v>
      </c>
      <c r="AQ17" s="235">
        <f t="shared" si="10"/>
        <v>5.8966273012832531</v>
      </c>
      <c r="AR17" s="235">
        <f t="shared" si="11"/>
        <v>152.18449479200154</v>
      </c>
      <c r="AS17" s="235">
        <f t="shared" si="12"/>
        <v>22.113363390258368</v>
      </c>
      <c r="AT17" s="235">
        <f t="shared" si="13"/>
        <v>17.948234980961917</v>
      </c>
      <c r="AU17" s="235">
        <f t="shared" si="14"/>
        <v>24.606855436150536</v>
      </c>
      <c r="AV17" s="240">
        <f t="shared" si="15"/>
        <v>18.02</v>
      </c>
      <c r="AW17" s="239">
        <f t="shared" si="16"/>
        <v>861.2</v>
      </c>
      <c r="AX17" s="239">
        <f t="shared" si="17"/>
        <v>486.1</v>
      </c>
      <c r="AY17" s="239">
        <f t="shared" si="18"/>
        <v>237.9</v>
      </c>
      <c r="AZ17" s="239">
        <f t="shared" si="19"/>
        <v>388.5</v>
      </c>
      <c r="BA17" s="239">
        <f t="shared" si="20"/>
        <v>111.7</v>
      </c>
      <c r="BB17" s="239">
        <f t="shared" si="21"/>
        <v>56.39</v>
      </c>
      <c r="BC17" s="239">
        <f t="shared" si="22"/>
        <v>29.2</v>
      </c>
      <c r="BD17" s="239">
        <f t="shared" si="23"/>
        <v>65.56</v>
      </c>
      <c r="BE17" s="239">
        <f t="shared" si="24"/>
        <v>870.3</v>
      </c>
      <c r="BF17" s="239">
        <f t="shared" si="25"/>
        <v>67.7</v>
      </c>
      <c r="BG17" s="239">
        <f t="shared" si="26"/>
        <v>452</v>
      </c>
      <c r="BH17" s="239">
        <f t="shared" si="27"/>
        <v>659</v>
      </c>
      <c r="BI17" s="239">
        <f t="shared" si="28"/>
        <v>365.6</v>
      </c>
      <c r="BJ17" s="239">
        <f t="shared" si="29"/>
        <v>666.3</v>
      </c>
      <c r="BK17" s="240">
        <f t="shared" si="30"/>
        <v>27.587262706674835</v>
      </c>
      <c r="BL17" s="239">
        <f t="shared" si="31"/>
        <v>93.304442036836406</v>
      </c>
      <c r="BM17" s="239">
        <f t="shared" si="32"/>
        <v>71.004966403739402</v>
      </c>
      <c r="BN17" s="239">
        <f t="shared" si="33"/>
        <v>63.951612903225808</v>
      </c>
      <c r="BO17" s="239">
        <f t="shared" si="34"/>
        <v>78.580097087378647</v>
      </c>
      <c r="BP17" s="239">
        <f t="shared" si="35"/>
        <v>32.395591647331784</v>
      </c>
      <c r="BQ17" s="239">
        <f t="shared" si="36"/>
        <v>7.529710241687809</v>
      </c>
      <c r="BR17" s="239">
        <f t="shared" si="37"/>
        <v>3.4377207440546269</v>
      </c>
      <c r="BS17" s="239">
        <f t="shared" si="38"/>
        <v>7.0944702954225729</v>
      </c>
      <c r="BT17" s="239">
        <f t="shared" si="39"/>
        <v>81.565135895032796</v>
      </c>
      <c r="BU17" s="239">
        <f t="shared" si="40"/>
        <v>55.491803278688522</v>
      </c>
      <c r="BV17" s="239">
        <f t="shared" si="41"/>
        <v>64.00453129425091</v>
      </c>
      <c r="BW17" s="239">
        <f t="shared" si="42"/>
        <v>22.12151728768043</v>
      </c>
      <c r="BX17" s="239">
        <f t="shared" si="43"/>
        <v>25.548567435359889</v>
      </c>
      <c r="BY17" s="239">
        <f t="shared" si="44"/>
        <v>29.146981627296586</v>
      </c>
      <c r="BZ17" s="238">
        <v>5.8620000000000001</v>
      </c>
      <c r="CA17" s="237">
        <v>8.5169999999999995</v>
      </c>
      <c r="CB17" s="237">
        <v>8.5730000000000004</v>
      </c>
      <c r="CC17" s="237">
        <v>8.859</v>
      </c>
      <c r="CD17" s="237">
        <v>9.1460000000000008</v>
      </c>
      <c r="CE17" s="237">
        <v>10.029999999999999</v>
      </c>
      <c r="CF17" s="237">
        <v>5.8460000000000001</v>
      </c>
      <c r="CG17" s="237">
        <v>5.9889999999999999</v>
      </c>
      <c r="CH17" s="237">
        <v>5.649</v>
      </c>
      <c r="CI17" s="237">
        <v>6.32</v>
      </c>
      <c r="CJ17" s="237">
        <v>6.194</v>
      </c>
      <c r="CK17" s="237">
        <v>5.6550000000000002</v>
      </c>
      <c r="CL17" s="237">
        <v>6.226</v>
      </c>
      <c r="CM17" s="237">
        <v>6.008</v>
      </c>
      <c r="CN17" s="237">
        <v>6.3470000000000004</v>
      </c>
      <c r="CO17" s="236">
        <f t="shared" si="45"/>
        <v>5.8620000000000001</v>
      </c>
      <c r="CP17" s="235">
        <f t="shared" si="46"/>
        <v>8.5169999999999995</v>
      </c>
      <c r="CQ17" s="235">
        <f t="shared" si="47"/>
        <v>8.5730000000000004</v>
      </c>
      <c r="CR17" s="235">
        <f t="shared" si="48"/>
        <v>8.859</v>
      </c>
      <c r="CS17" s="235">
        <f t="shared" si="49"/>
        <v>9.1460000000000008</v>
      </c>
      <c r="CT17" s="235">
        <f t="shared" si="50"/>
        <v>10.029999999999999</v>
      </c>
      <c r="CU17" s="235">
        <f t="shared" si="51"/>
        <v>5.8460000000000001</v>
      </c>
      <c r="CV17" s="235">
        <f t="shared" si="52"/>
        <v>5.9889999999999999</v>
      </c>
      <c r="CW17" s="235">
        <f t="shared" si="53"/>
        <v>5.649</v>
      </c>
      <c r="CX17" s="235">
        <f t="shared" si="54"/>
        <v>6.32</v>
      </c>
      <c r="CY17" s="235">
        <f t="shared" si="55"/>
        <v>6.194</v>
      </c>
      <c r="CZ17" s="235">
        <f t="shared" si="56"/>
        <v>5.6550000000000002</v>
      </c>
      <c r="DA17" s="235">
        <f t="shared" si="57"/>
        <v>6.226</v>
      </c>
      <c r="DB17" s="235">
        <f t="shared" si="58"/>
        <v>6.008</v>
      </c>
      <c r="DC17" s="235">
        <f t="shared" si="59"/>
        <v>6.3470000000000004</v>
      </c>
      <c r="DD17" s="234">
        <f t="shared" si="60"/>
        <v>1</v>
      </c>
      <c r="DE17" s="233">
        <f t="shared" si="61"/>
        <v>1</v>
      </c>
      <c r="DF17" s="233">
        <f t="shared" si="62"/>
        <v>1</v>
      </c>
      <c r="DG17" s="233">
        <f t="shared" si="63"/>
        <v>1</v>
      </c>
      <c r="DH17" s="233">
        <f t="shared" si="64"/>
        <v>0</v>
      </c>
    </row>
    <row r="18" spans="1:112" s="233" customFormat="1" x14ac:dyDescent="0.2">
      <c r="A18" s="243" t="s">
        <v>57</v>
      </c>
      <c r="B18" s="243" t="s">
        <v>562</v>
      </c>
      <c r="C18" s="250">
        <v>14.996128647323188</v>
      </c>
      <c r="D18" s="250">
        <v>26.073457095334788</v>
      </c>
      <c r="E18" s="250">
        <v>4.0588257059475215</v>
      </c>
      <c r="F18" s="250">
        <v>69.442158401327021</v>
      </c>
      <c r="G18" s="250">
        <v>54.124123153321385</v>
      </c>
      <c r="H18" s="250">
        <v>43.637241210790819</v>
      </c>
      <c r="I18" s="250">
        <v>11.525209703045952</v>
      </c>
      <c r="J18" s="250">
        <v>16.945176226087131</v>
      </c>
      <c r="K18" s="250">
        <v>3.2654559488472441</v>
      </c>
      <c r="L18" s="250">
        <v>5.2628458043660196</v>
      </c>
      <c r="M18" s="250">
        <v>29.818111371445191</v>
      </c>
      <c r="N18" s="250">
        <v>30.086201407545204</v>
      </c>
      <c r="O18" s="250">
        <v>38.298844125026136</v>
      </c>
      <c r="P18" s="250">
        <v>21.979576310363878</v>
      </c>
      <c r="Q18" s="250">
        <v>11.069270491425817</v>
      </c>
      <c r="R18" s="249"/>
      <c r="S18" s="247">
        <v>620.79999999999995</v>
      </c>
      <c r="T18" s="247">
        <v>318.5</v>
      </c>
      <c r="U18" s="247">
        <v>192.2</v>
      </c>
      <c r="V18" s="247">
        <v>347</v>
      </c>
      <c r="W18" s="247">
        <v>159.4</v>
      </c>
      <c r="X18" s="247"/>
      <c r="Y18" s="247"/>
      <c r="Z18" s="247"/>
      <c r="AA18" s="247">
        <v>264</v>
      </c>
      <c r="AB18" s="247"/>
      <c r="AC18" s="247"/>
      <c r="AD18" s="247">
        <v>149.69999999999999</v>
      </c>
      <c r="AE18" s="247">
        <v>75.760000000000005</v>
      </c>
      <c r="AF18" s="247">
        <v>359.5</v>
      </c>
      <c r="AG18" s="236" t="str">
        <f t="shared" si="0"/>
        <v/>
      </c>
      <c r="AH18" s="235">
        <f t="shared" si="1"/>
        <v>23.809654305913927</v>
      </c>
      <c r="AI18" s="235">
        <f t="shared" si="2"/>
        <v>78.470972412856312</v>
      </c>
      <c r="AJ18" s="235">
        <f t="shared" si="3"/>
        <v>2.7677711123150672</v>
      </c>
      <c r="AK18" s="235">
        <f t="shared" si="4"/>
        <v>6.4111893141811755</v>
      </c>
      <c r="AL18" s="235">
        <f t="shared" si="5"/>
        <v>3.6528432040424872</v>
      </c>
      <c r="AM18" s="235" t="str">
        <f t="shared" si="6"/>
        <v/>
      </c>
      <c r="AN18" s="235" t="str">
        <f t="shared" si="7"/>
        <v/>
      </c>
      <c r="AO18" s="235" t="str">
        <f t="shared" si="8"/>
        <v/>
      </c>
      <c r="AP18" s="235">
        <f t="shared" si="9"/>
        <v>50.162974522450853</v>
      </c>
      <c r="AQ18" s="235" t="str">
        <f t="shared" si="10"/>
        <v/>
      </c>
      <c r="AR18" s="235" t="str">
        <f t="shared" si="11"/>
        <v/>
      </c>
      <c r="AS18" s="235">
        <f t="shared" si="12"/>
        <v>3.9087341516445266</v>
      </c>
      <c r="AT18" s="235">
        <f t="shared" si="13"/>
        <v>3.4468362324289852</v>
      </c>
      <c r="AU18" s="235">
        <f t="shared" si="14"/>
        <v>32.477298325889343</v>
      </c>
      <c r="AV18" s="240" t="str">
        <f t="shared" si="15"/>
        <v/>
      </c>
      <c r="AW18" s="239">
        <f t="shared" si="16"/>
        <v>620.79999999999995</v>
      </c>
      <c r="AX18" s="239">
        <f t="shared" si="17"/>
        <v>318.5</v>
      </c>
      <c r="AY18" s="239">
        <f t="shared" si="18"/>
        <v>192.2</v>
      </c>
      <c r="AZ18" s="239">
        <f t="shared" si="19"/>
        <v>347</v>
      </c>
      <c r="BA18" s="239">
        <f t="shared" si="20"/>
        <v>159.4</v>
      </c>
      <c r="BB18" s="239" t="str">
        <f t="shared" si="21"/>
        <v/>
      </c>
      <c r="BC18" s="239" t="str">
        <f t="shared" si="22"/>
        <v/>
      </c>
      <c r="BD18" s="239" t="str">
        <f t="shared" si="23"/>
        <v/>
      </c>
      <c r="BE18" s="239">
        <f t="shared" si="24"/>
        <v>264</v>
      </c>
      <c r="BF18" s="239" t="str">
        <f t="shared" si="25"/>
        <v/>
      </c>
      <c r="BG18" s="239" t="str">
        <f t="shared" si="26"/>
        <v/>
      </c>
      <c r="BH18" s="239">
        <f t="shared" si="27"/>
        <v>149.69999999999999</v>
      </c>
      <c r="BI18" s="239">
        <f t="shared" si="28"/>
        <v>75.760000000000005</v>
      </c>
      <c r="BJ18" s="239">
        <f t="shared" si="29"/>
        <v>359.5</v>
      </c>
      <c r="BK18" s="240" t="str">
        <f t="shared" si="30"/>
        <v/>
      </c>
      <c r="BL18" s="239">
        <f t="shared" si="31"/>
        <v>67.258938244853724</v>
      </c>
      <c r="BM18" s="239">
        <f t="shared" si="32"/>
        <v>46.52351738241309</v>
      </c>
      <c r="BN18" s="239">
        <f t="shared" si="33"/>
        <v>51.666666666666664</v>
      </c>
      <c r="BO18" s="239">
        <f t="shared" si="34"/>
        <v>70.186084142394819</v>
      </c>
      <c r="BP18" s="239">
        <f t="shared" si="35"/>
        <v>46.229698375870065</v>
      </c>
      <c r="BQ18" s="239" t="str">
        <f t="shared" si="36"/>
        <v/>
      </c>
      <c r="BR18" s="239" t="str">
        <f t="shared" si="37"/>
        <v/>
      </c>
      <c r="BS18" s="239" t="str">
        <f t="shared" si="38"/>
        <v/>
      </c>
      <c r="BT18" s="239">
        <f t="shared" si="39"/>
        <v>24.742268041237114</v>
      </c>
      <c r="BU18" s="239" t="str">
        <f t="shared" si="40"/>
        <v/>
      </c>
      <c r="BV18" s="239" t="str">
        <f t="shared" si="41"/>
        <v/>
      </c>
      <c r="BW18" s="239">
        <f t="shared" si="42"/>
        <v>5.025176233635448</v>
      </c>
      <c r="BX18" s="239">
        <f t="shared" si="43"/>
        <v>5.2941998602375966</v>
      </c>
      <c r="BY18" s="239">
        <f t="shared" si="44"/>
        <v>15.726159230096238</v>
      </c>
      <c r="BZ18" s="246"/>
      <c r="CA18" s="244">
        <v>7.6710000000000003</v>
      </c>
      <c r="CB18" s="244">
        <v>7.609</v>
      </c>
      <c r="CC18" s="244">
        <v>8.2829999999999995</v>
      </c>
      <c r="CD18" s="244">
        <v>8.5670000000000002</v>
      </c>
      <c r="CE18" s="244">
        <v>8.9540000000000006</v>
      </c>
      <c r="CF18" s="244"/>
      <c r="CG18" s="244"/>
      <c r="CH18" s="244"/>
      <c r="CI18" s="244">
        <v>6.5430000000000001</v>
      </c>
      <c r="CJ18" s="244"/>
      <c r="CK18" s="244"/>
      <c r="CL18" s="244">
        <v>6.9409999999999998</v>
      </c>
      <c r="CM18" s="244">
        <v>6.6630000000000003</v>
      </c>
      <c r="CN18" s="244">
        <v>6.8239999999999998</v>
      </c>
      <c r="CO18" s="236" t="str">
        <f t="shared" si="45"/>
        <v/>
      </c>
      <c r="CP18" s="235">
        <f t="shared" si="46"/>
        <v>7.6710000000000003</v>
      </c>
      <c r="CQ18" s="235">
        <f t="shared" si="47"/>
        <v>7.609</v>
      </c>
      <c r="CR18" s="235">
        <f t="shared" si="48"/>
        <v>8.2829999999999995</v>
      </c>
      <c r="CS18" s="235">
        <f t="shared" si="49"/>
        <v>8.5670000000000002</v>
      </c>
      <c r="CT18" s="235">
        <f t="shared" si="50"/>
        <v>8.9540000000000006</v>
      </c>
      <c r="CU18" s="235" t="str">
        <f t="shared" si="51"/>
        <v/>
      </c>
      <c r="CV18" s="235" t="str">
        <f t="shared" si="52"/>
        <v/>
      </c>
      <c r="CW18" s="235" t="str">
        <f t="shared" si="53"/>
        <v/>
      </c>
      <c r="CX18" s="235">
        <f t="shared" si="54"/>
        <v>6.5430000000000001</v>
      </c>
      <c r="CY18" s="235" t="str">
        <f t="shared" si="55"/>
        <v/>
      </c>
      <c r="CZ18" s="235" t="str">
        <f t="shared" si="56"/>
        <v/>
      </c>
      <c r="DA18" s="235">
        <f t="shared" si="57"/>
        <v>6.9409999999999998</v>
      </c>
      <c r="DB18" s="235">
        <f t="shared" si="58"/>
        <v>6.6630000000000003</v>
      </c>
      <c r="DC18" s="235">
        <f t="shared" si="59"/>
        <v>6.8239999999999998</v>
      </c>
      <c r="DD18" s="234" t="str">
        <f t="shared" si="60"/>
        <v/>
      </c>
      <c r="DE18" s="233">
        <f t="shared" si="61"/>
        <v>1</v>
      </c>
      <c r="DF18" s="233">
        <f t="shared" si="62"/>
        <v>1</v>
      </c>
      <c r="DG18" s="233" t="str">
        <f t="shared" si="63"/>
        <v/>
      </c>
      <c r="DH18" s="233">
        <f t="shared" si="64"/>
        <v>2</v>
      </c>
    </row>
    <row r="19" spans="1:112" s="233" customFormat="1" x14ac:dyDescent="0.2">
      <c r="A19" s="243" t="s">
        <v>58</v>
      </c>
      <c r="B19" s="243" t="s">
        <v>563</v>
      </c>
      <c r="C19" s="239">
        <v>9.3096593360188447</v>
      </c>
      <c r="D19" s="239">
        <v>21.062408489213322</v>
      </c>
      <c r="E19" s="239">
        <v>14.714173101334438</v>
      </c>
      <c r="F19" s="239">
        <v>15.198403140563148</v>
      </c>
      <c r="G19" s="239">
        <v>8.2495430382952346</v>
      </c>
      <c r="H19" s="239">
        <v>16.555621847556353</v>
      </c>
      <c r="I19" s="239">
        <v>22.741676711120956</v>
      </c>
      <c r="J19" s="239">
        <v>20.858314250712112</v>
      </c>
      <c r="K19" s="239">
        <v>22.925613178514155</v>
      </c>
      <c r="L19" s="239">
        <v>19.144580066399385</v>
      </c>
      <c r="M19" s="239">
        <v>3.3815557046512859</v>
      </c>
      <c r="N19" s="239">
        <v>7.8417833294899397</v>
      </c>
      <c r="O19" s="239">
        <v>34.169972865493691</v>
      </c>
      <c r="P19" s="239">
        <v>22.490867715187584</v>
      </c>
      <c r="Q19" s="239">
        <v>26.179696688121332</v>
      </c>
      <c r="R19" s="242"/>
      <c r="S19" s="241">
        <v>758.3</v>
      </c>
      <c r="T19" s="241">
        <v>382.4</v>
      </c>
      <c r="U19" s="241">
        <v>278.60000000000002</v>
      </c>
      <c r="V19" s="241">
        <v>361.8</v>
      </c>
      <c r="W19" s="241">
        <v>136.80000000000001</v>
      </c>
      <c r="X19" s="241"/>
      <c r="Y19" s="241"/>
      <c r="Z19" s="241"/>
      <c r="AA19" s="241">
        <v>130.1</v>
      </c>
      <c r="AB19" s="241"/>
      <c r="AC19" s="241">
        <v>34.78</v>
      </c>
      <c r="AD19" s="241">
        <v>144.6</v>
      </c>
      <c r="AE19" s="241">
        <v>88.95</v>
      </c>
      <c r="AF19" s="241">
        <v>250.9</v>
      </c>
      <c r="AG19" s="236" t="str">
        <f t="shared" si="0"/>
        <v/>
      </c>
      <c r="AH19" s="235">
        <f t="shared" si="1"/>
        <v>36.00253030836182</v>
      </c>
      <c r="AI19" s="235">
        <f t="shared" si="2"/>
        <v>25.988548412912163</v>
      </c>
      <c r="AJ19" s="235">
        <f t="shared" si="3"/>
        <v>18.330873146563807</v>
      </c>
      <c r="AK19" s="235">
        <f t="shared" si="4"/>
        <v>43.856974661564507</v>
      </c>
      <c r="AL19" s="235">
        <f t="shared" si="5"/>
        <v>8.2630541612782729</v>
      </c>
      <c r="AM19" s="235" t="str">
        <f t="shared" si="6"/>
        <v/>
      </c>
      <c r="AN19" s="235" t="str">
        <f t="shared" si="7"/>
        <v/>
      </c>
      <c r="AO19" s="235" t="str">
        <f t="shared" si="8"/>
        <v/>
      </c>
      <c r="AP19" s="235">
        <f t="shared" si="9"/>
        <v>6.795657024012673</v>
      </c>
      <c r="AQ19" s="235" t="str">
        <f t="shared" si="10"/>
        <v/>
      </c>
      <c r="AR19" s="235">
        <f t="shared" si="11"/>
        <v>4.435215631271749</v>
      </c>
      <c r="AS19" s="235">
        <f t="shared" si="12"/>
        <v>4.2317856256193664</v>
      </c>
      <c r="AT19" s="235">
        <f t="shared" si="13"/>
        <v>3.9549385611269257</v>
      </c>
      <c r="AU19" s="235">
        <f t="shared" si="14"/>
        <v>9.5837626764347625</v>
      </c>
      <c r="AV19" s="240" t="str">
        <f t="shared" si="15"/>
        <v/>
      </c>
      <c r="AW19" s="239">
        <f t="shared" si="16"/>
        <v>758.3</v>
      </c>
      <c r="AX19" s="239">
        <f t="shared" si="17"/>
        <v>382.4</v>
      </c>
      <c r="AY19" s="239">
        <f t="shared" si="18"/>
        <v>278.60000000000002</v>
      </c>
      <c r="AZ19" s="239">
        <f t="shared" si="19"/>
        <v>361.8</v>
      </c>
      <c r="BA19" s="239">
        <f t="shared" si="20"/>
        <v>136.80000000000001</v>
      </c>
      <c r="BB19" s="239" t="str">
        <f t="shared" si="21"/>
        <v/>
      </c>
      <c r="BC19" s="239" t="str">
        <f t="shared" si="22"/>
        <v/>
      </c>
      <c r="BD19" s="239" t="str">
        <f t="shared" si="23"/>
        <v/>
      </c>
      <c r="BE19" s="239">
        <f t="shared" si="24"/>
        <v>130.1</v>
      </c>
      <c r="BF19" s="239" t="str">
        <f t="shared" si="25"/>
        <v/>
      </c>
      <c r="BG19" s="239">
        <f t="shared" si="26"/>
        <v>34.78</v>
      </c>
      <c r="BH19" s="239">
        <f t="shared" si="27"/>
        <v>144.6</v>
      </c>
      <c r="BI19" s="239">
        <f t="shared" si="28"/>
        <v>88.95</v>
      </c>
      <c r="BJ19" s="239">
        <f t="shared" si="29"/>
        <v>250.9</v>
      </c>
      <c r="BK19" s="240" t="str">
        <f t="shared" si="30"/>
        <v/>
      </c>
      <c r="BL19" s="239">
        <f t="shared" si="31"/>
        <v>82.156013001083423</v>
      </c>
      <c r="BM19" s="239">
        <f t="shared" si="32"/>
        <v>55.85743499853929</v>
      </c>
      <c r="BN19" s="239">
        <f t="shared" si="33"/>
        <v>74.892473118279582</v>
      </c>
      <c r="BO19" s="239">
        <f t="shared" si="34"/>
        <v>73.179611650485441</v>
      </c>
      <c r="BP19" s="239">
        <f t="shared" si="35"/>
        <v>39.675174013921115</v>
      </c>
      <c r="BQ19" s="239" t="str">
        <f t="shared" si="36"/>
        <v/>
      </c>
      <c r="BR19" s="239" t="str">
        <f t="shared" si="37"/>
        <v/>
      </c>
      <c r="BS19" s="239" t="str">
        <f t="shared" si="38"/>
        <v/>
      </c>
      <c r="BT19" s="239">
        <f t="shared" si="39"/>
        <v>12.193064667291472</v>
      </c>
      <c r="BU19" s="239" t="str">
        <f t="shared" si="40"/>
        <v/>
      </c>
      <c r="BV19" s="239">
        <f t="shared" si="41"/>
        <v>4.9249504389691303</v>
      </c>
      <c r="BW19" s="239">
        <f t="shared" si="42"/>
        <v>4.8539778449144011</v>
      </c>
      <c r="BX19" s="239">
        <f t="shared" si="43"/>
        <v>6.2159329140461219</v>
      </c>
      <c r="BY19" s="239">
        <f t="shared" si="44"/>
        <v>10.975503062117236</v>
      </c>
      <c r="BZ19" s="238"/>
      <c r="CA19" s="237">
        <v>8.5969999999999995</v>
      </c>
      <c r="CB19" s="237">
        <v>8.7629999999999999</v>
      </c>
      <c r="CC19" s="237">
        <v>9.3979999999999997</v>
      </c>
      <c r="CD19" s="237">
        <v>9.7579999999999991</v>
      </c>
      <c r="CE19" s="237">
        <v>10.33</v>
      </c>
      <c r="CF19" s="237"/>
      <c r="CG19" s="237"/>
      <c r="CH19" s="237"/>
      <c r="CI19" s="237">
        <v>6.1580000000000004</v>
      </c>
      <c r="CJ19" s="237"/>
      <c r="CK19" s="237">
        <v>6.5780000000000003</v>
      </c>
      <c r="CL19" s="237">
        <v>6.1109999999999998</v>
      </c>
      <c r="CM19" s="237">
        <v>5.9530000000000003</v>
      </c>
      <c r="CN19" s="237">
        <v>7.1269999999999998</v>
      </c>
      <c r="CO19" s="236" t="str">
        <f t="shared" si="45"/>
        <v/>
      </c>
      <c r="CP19" s="235">
        <f t="shared" si="46"/>
        <v>8.5969999999999995</v>
      </c>
      <c r="CQ19" s="235">
        <f t="shared" si="47"/>
        <v>8.7629999999999999</v>
      </c>
      <c r="CR19" s="235">
        <f t="shared" si="48"/>
        <v>9.3979999999999997</v>
      </c>
      <c r="CS19" s="235">
        <f t="shared" si="49"/>
        <v>9.7579999999999991</v>
      </c>
      <c r="CT19" s="235">
        <f t="shared" si="50"/>
        <v>10.33</v>
      </c>
      <c r="CU19" s="235" t="str">
        <f t="shared" si="51"/>
        <v/>
      </c>
      <c r="CV19" s="235" t="str">
        <f t="shared" si="52"/>
        <v/>
      </c>
      <c r="CW19" s="235" t="str">
        <f t="shared" si="53"/>
        <v/>
      </c>
      <c r="CX19" s="235">
        <f t="shared" si="54"/>
        <v>6.1580000000000004</v>
      </c>
      <c r="CY19" s="235" t="str">
        <f t="shared" si="55"/>
        <v/>
      </c>
      <c r="CZ19" s="235">
        <f t="shared" si="56"/>
        <v>6.5780000000000003</v>
      </c>
      <c r="DA19" s="235">
        <f t="shared" si="57"/>
        <v>6.1109999999999998</v>
      </c>
      <c r="DB19" s="235">
        <f t="shared" si="58"/>
        <v>5.9530000000000003</v>
      </c>
      <c r="DC19" s="235">
        <f t="shared" si="59"/>
        <v>7.1269999999999998</v>
      </c>
      <c r="DD19" s="234" t="str">
        <f t="shared" si="60"/>
        <v/>
      </c>
      <c r="DE19" s="233">
        <f t="shared" si="61"/>
        <v>1</v>
      </c>
      <c r="DF19" s="233">
        <f t="shared" si="62"/>
        <v>1</v>
      </c>
      <c r="DG19" s="233">
        <f t="shared" si="63"/>
        <v>1</v>
      </c>
      <c r="DH19" s="233">
        <f t="shared" si="64"/>
        <v>1</v>
      </c>
    </row>
    <row r="20" spans="1:112" s="233" customFormat="1" x14ac:dyDescent="0.2">
      <c r="A20" s="243" t="s">
        <v>59</v>
      </c>
      <c r="B20" s="243" t="s">
        <v>564</v>
      </c>
      <c r="C20" s="250">
        <v>7.4064874707409167</v>
      </c>
      <c r="D20" s="250">
        <v>1.7942413263523236</v>
      </c>
      <c r="E20" s="250">
        <v>5.8526135621353923</v>
      </c>
      <c r="F20" s="250">
        <v>8.5528601512937374</v>
      </c>
      <c r="G20" s="250">
        <v>46.396663544135151</v>
      </c>
      <c r="H20" s="250">
        <v>34.326614698106972</v>
      </c>
      <c r="I20" s="250">
        <v>10.166216790923251</v>
      </c>
      <c r="J20" s="250">
        <v>18.523453134416872</v>
      </c>
      <c r="K20" s="250">
        <v>26.456288902959088</v>
      </c>
      <c r="L20" s="250">
        <v>12.062565073490568</v>
      </c>
      <c r="M20" s="250">
        <v>6.4247703054780727</v>
      </c>
      <c r="N20" s="250">
        <v>10.910464748000255</v>
      </c>
      <c r="O20" s="250">
        <v>5.7348232156498433</v>
      </c>
      <c r="P20" s="250">
        <v>16.948365001869153</v>
      </c>
      <c r="Q20" s="250">
        <v>37.501849769507686</v>
      </c>
      <c r="R20" s="249">
        <v>55.19</v>
      </c>
      <c r="S20" s="252"/>
      <c r="T20" s="252"/>
      <c r="U20" s="247">
        <v>56.27</v>
      </c>
      <c r="V20" s="247">
        <v>153.4</v>
      </c>
      <c r="W20" s="247">
        <v>148.4</v>
      </c>
      <c r="X20" s="247">
        <v>34.72</v>
      </c>
      <c r="Y20" s="247"/>
      <c r="Z20" s="247">
        <v>192.9</v>
      </c>
      <c r="AA20" s="247">
        <v>704.4</v>
      </c>
      <c r="AB20" s="247">
        <v>96.01</v>
      </c>
      <c r="AC20" s="247">
        <v>94.88</v>
      </c>
      <c r="AD20" s="247">
        <v>322.10000000000002</v>
      </c>
      <c r="AE20" s="247">
        <v>201.1</v>
      </c>
      <c r="AF20" s="247">
        <v>332.4</v>
      </c>
      <c r="AG20" s="236">
        <f t="shared" si="0"/>
        <v>7.4515754219562593</v>
      </c>
      <c r="AH20" s="235" t="str">
        <f t="shared" si="1"/>
        <v/>
      </c>
      <c r="AI20" s="235" t="str">
        <f t="shared" si="2"/>
        <v/>
      </c>
      <c r="AJ20" s="235">
        <f t="shared" si="3"/>
        <v>6.579085709882488</v>
      </c>
      <c r="AK20" s="235">
        <f t="shared" si="4"/>
        <v>3.3062722248136911</v>
      </c>
      <c r="AL20" s="235">
        <f t="shared" si="5"/>
        <v>4.3231760925199509</v>
      </c>
      <c r="AM20" s="235">
        <f t="shared" si="6"/>
        <v>3.4152330915271465</v>
      </c>
      <c r="AN20" s="235" t="str">
        <f t="shared" si="7"/>
        <v/>
      </c>
      <c r="AO20" s="235">
        <f t="shared" si="8"/>
        <v>7.2912720566195697</v>
      </c>
      <c r="AP20" s="235">
        <f t="shared" si="9"/>
        <v>58.3955398962392</v>
      </c>
      <c r="AQ20" s="235">
        <f t="shared" si="10"/>
        <v>14.94372490143923</v>
      </c>
      <c r="AR20" s="235">
        <f t="shared" si="11"/>
        <v>8.69623817055</v>
      </c>
      <c r="AS20" s="235">
        <f t="shared" si="12"/>
        <v>56.165637176228309</v>
      </c>
      <c r="AT20" s="235">
        <f t="shared" si="13"/>
        <v>11.865451326887381</v>
      </c>
      <c r="AU20" s="235">
        <f t="shared" si="14"/>
        <v>8.8635627853821362</v>
      </c>
      <c r="AV20" s="240">
        <f t="shared" si="15"/>
        <v>55.19</v>
      </c>
      <c r="AW20" s="239" t="str">
        <f t="shared" si="16"/>
        <v/>
      </c>
      <c r="AX20" s="239" t="str">
        <f t="shared" si="17"/>
        <v/>
      </c>
      <c r="AY20" s="239">
        <f t="shared" si="18"/>
        <v>56.27</v>
      </c>
      <c r="AZ20" s="239">
        <f t="shared" si="19"/>
        <v>153.4</v>
      </c>
      <c r="BA20" s="239">
        <f t="shared" si="20"/>
        <v>148.4</v>
      </c>
      <c r="BB20" s="239">
        <f t="shared" si="21"/>
        <v>34.72</v>
      </c>
      <c r="BC20" s="239" t="str">
        <f t="shared" si="22"/>
        <v/>
      </c>
      <c r="BD20" s="239">
        <f t="shared" si="23"/>
        <v>192.9</v>
      </c>
      <c r="BE20" s="239">
        <f t="shared" si="24"/>
        <v>704.4</v>
      </c>
      <c r="BF20" s="239">
        <f t="shared" si="25"/>
        <v>96.01</v>
      </c>
      <c r="BG20" s="239">
        <f t="shared" si="26"/>
        <v>94.88</v>
      </c>
      <c r="BH20" s="239">
        <f t="shared" si="27"/>
        <v>322.10000000000002</v>
      </c>
      <c r="BI20" s="239">
        <f t="shared" si="28"/>
        <v>201.1</v>
      </c>
      <c r="BJ20" s="239">
        <f t="shared" si="29"/>
        <v>332.4</v>
      </c>
      <c r="BK20" s="240">
        <f t="shared" si="30"/>
        <v>84.491733006736084</v>
      </c>
      <c r="BL20" s="239" t="str">
        <f t="shared" si="31"/>
        <v/>
      </c>
      <c r="BM20" s="239" t="str">
        <f t="shared" si="32"/>
        <v/>
      </c>
      <c r="BN20" s="239">
        <f t="shared" si="33"/>
        <v>15.126344086021506</v>
      </c>
      <c r="BO20" s="239">
        <f t="shared" si="34"/>
        <v>31.027508090614887</v>
      </c>
      <c r="BP20" s="239">
        <f t="shared" si="35"/>
        <v>43.039443155452432</v>
      </c>
      <c r="BQ20" s="239">
        <f t="shared" si="36"/>
        <v>4.6361329950594206</v>
      </c>
      <c r="BR20" s="239" t="str">
        <f t="shared" si="37"/>
        <v/>
      </c>
      <c r="BS20" s="239">
        <f t="shared" si="38"/>
        <v>20.874364246293691</v>
      </c>
      <c r="BT20" s="239">
        <f t="shared" si="39"/>
        <v>66.01686972820994</v>
      </c>
      <c r="BU20" s="239">
        <f t="shared" si="40"/>
        <v>78.696721311475414</v>
      </c>
      <c r="BV20" s="239">
        <f t="shared" si="41"/>
        <v>13.435287453979042</v>
      </c>
      <c r="BW20" s="239">
        <f t="shared" si="42"/>
        <v>10.812353138637128</v>
      </c>
      <c r="BX20" s="239">
        <f t="shared" si="43"/>
        <v>14.053109713487071</v>
      </c>
      <c r="BY20" s="239">
        <f t="shared" si="44"/>
        <v>14.540682414698162</v>
      </c>
      <c r="BZ20" s="246">
        <v>9.7029999999999994</v>
      </c>
      <c r="CA20" s="251"/>
      <c r="CB20" s="251"/>
      <c r="CC20" s="244">
        <v>6.5730000000000004</v>
      </c>
      <c r="CD20" s="244">
        <v>6.5620000000000003</v>
      </c>
      <c r="CE20" s="244">
        <v>6.915</v>
      </c>
      <c r="CF20" s="244">
        <v>6.1029999999999998</v>
      </c>
      <c r="CG20" s="244"/>
      <c r="CH20" s="244">
        <v>6.0940000000000003</v>
      </c>
      <c r="CI20" s="244">
        <v>8.3800000000000008</v>
      </c>
      <c r="CJ20" s="244">
        <v>6.3920000000000003</v>
      </c>
      <c r="CK20" s="244">
        <v>6.05</v>
      </c>
      <c r="CL20" s="244">
        <v>6.5529999999999999</v>
      </c>
      <c r="CM20" s="244">
        <v>6.6289999999999996</v>
      </c>
      <c r="CN20" s="244">
        <v>6.7770000000000001</v>
      </c>
      <c r="CO20" s="236">
        <f t="shared" si="45"/>
        <v>9.7029999999999994</v>
      </c>
      <c r="CP20" s="235" t="str">
        <f t="shared" si="46"/>
        <v/>
      </c>
      <c r="CQ20" s="235" t="str">
        <f t="shared" si="47"/>
        <v/>
      </c>
      <c r="CR20" s="235">
        <f t="shared" si="48"/>
        <v>6.5730000000000004</v>
      </c>
      <c r="CS20" s="235">
        <f t="shared" si="49"/>
        <v>6.5620000000000003</v>
      </c>
      <c r="CT20" s="235">
        <f t="shared" si="50"/>
        <v>6.915</v>
      </c>
      <c r="CU20" s="235">
        <f t="shared" si="51"/>
        <v>6.1029999999999998</v>
      </c>
      <c r="CV20" s="235" t="str">
        <f t="shared" si="52"/>
        <v/>
      </c>
      <c r="CW20" s="235">
        <f t="shared" si="53"/>
        <v>6.0940000000000003</v>
      </c>
      <c r="CX20" s="235">
        <f t="shared" si="54"/>
        <v>8.3800000000000008</v>
      </c>
      <c r="CY20" s="235">
        <f t="shared" si="55"/>
        <v>6.3920000000000003</v>
      </c>
      <c r="CZ20" s="235">
        <f t="shared" si="56"/>
        <v>6.05</v>
      </c>
      <c r="DA20" s="235">
        <f t="shared" si="57"/>
        <v>6.5529999999999999</v>
      </c>
      <c r="DB20" s="235">
        <f t="shared" si="58"/>
        <v>6.6289999999999996</v>
      </c>
      <c r="DC20" s="235">
        <f t="shared" si="59"/>
        <v>6.7770000000000001</v>
      </c>
      <c r="DD20" s="234">
        <f t="shared" si="60"/>
        <v>1</v>
      </c>
      <c r="DE20" s="233">
        <f t="shared" si="61"/>
        <v>1</v>
      </c>
      <c r="DF20" s="233">
        <f t="shared" si="62"/>
        <v>1</v>
      </c>
      <c r="DG20" s="233">
        <f t="shared" si="63"/>
        <v>1</v>
      </c>
      <c r="DH20" s="233">
        <f t="shared" si="64"/>
        <v>0</v>
      </c>
    </row>
    <row r="21" spans="1:112" s="233" customFormat="1" x14ac:dyDescent="0.2">
      <c r="A21" s="243" t="s">
        <v>60</v>
      </c>
      <c r="B21" s="243" t="s">
        <v>565</v>
      </c>
      <c r="C21" s="239">
        <v>16.730871326130597</v>
      </c>
      <c r="D21" s="239">
        <v>26.573325562763387</v>
      </c>
      <c r="E21" s="239">
        <v>11.034069502226371</v>
      </c>
      <c r="F21" s="239">
        <v>21.250712514098694</v>
      </c>
      <c r="G21" s="239">
        <v>22.946563205889181</v>
      </c>
      <c r="H21" s="239">
        <v>24.275382483587844</v>
      </c>
      <c r="I21" s="239">
        <v>15.425518863155251</v>
      </c>
      <c r="J21" s="239">
        <v>27.788086435587214</v>
      </c>
      <c r="K21" s="239">
        <v>11.184139403621824</v>
      </c>
      <c r="L21" s="239">
        <v>13.751208052053345</v>
      </c>
      <c r="M21" s="239">
        <v>11.563217571281664</v>
      </c>
      <c r="N21" s="239">
        <v>8.3499314287152764</v>
      </c>
      <c r="O21" s="239">
        <v>16.409586255560047</v>
      </c>
      <c r="P21" s="239">
        <v>14.037809564866318</v>
      </c>
      <c r="Q21" s="239">
        <v>17.922740893649465</v>
      </c>
      <c r="R21" s="242">
        <v>54.4</v>
      </c>
      <c r="S21" s="241"/>
      <c r="T21" s="241"/>
      <c r="U21" s="258"/>
      <c r="V21" s="252"/>
      <c r="W21" s="252"/>
      <c r="X21" s="241"/>
      <c r="Y21" s="241"/>
      <c r="Z21" s="241"/>
      <c r="AA21" s="241">
        <v>767.2</v>
      </c>
      <c r="AB21" s="241"/>
      <c r="AC21" s="241"/>
      <c r="AD21" s="241">
        <v>400</v>
      </c>
      <c r="AE21" s="241">
        <v>376.3</v>
      </c>
      <c r="AF21" s="241">
        <v>839.5</v>
      </c>
      <c r="AG21" s="236">
        <f t="shared" si="0"/>
        <v>3.2514744115590104</v>
      </c>
      <c r="AH21" s="235" t="str">
        <f t="shared" si="1"/>
        <v/>
      </c>
      <c r="AI21" s="235" t="str">
        <f t="shared" si="2"/>
        <v/>
      </c>
      <c r="AJ21" s="235" t="str">
        <f t="shared" si="3"/>
        <v/>
      </c>
      <c r="AK21" s="235" t="str">
        <f t="shared" si="4"/>
        <v/>
      </c>
      <c r="AL21" s="235" t="str">
        <f t="shared" si="5"/>
        <v/>
      </c>
      <c r="AM21" s="235" t="str">
        <f t="shared" si="6"/>
        <v/>
      </c>
      <c r="AN21" s="235" t="str">
        <f t="shared" si="7"/>
        <v/>
      </c>
      <c r="AO21" s="235" t="str">
        <f t="shared" si="8"/>
        <v/>
      </c>
      <c r="AP21" s="235">
        <f t="shared" si="9"/>
        <v>55.791461891629289</v>
      </c>
      <c r="AQ21" s="235" t="str">
        <f t="shared" si="10"/>
        <v/>
      </c>
      <c r="AR21" s="235" t="str">
        <f t="shared" si="11"/>
        <v/>
      </c>
      <c r="AS21" s="235">
        <f t="shared" si="12"/>
        <v>24.375995455977346</v>
      </c>
      <c r="AT21" s="235">
        <f t="shared" si="13"/>
        <v>26.806176438081884</v>
      </c>
      <c r="AU21" s="235">
        <f t="shared" si="14"/>
        <v>46.839933968886349</v>
      </c>
      <c r="AV21" s="240">
        <f t="shared" si="15"/>
        <v>54.4</v>
      </c>
      <c r="AW21" s="239" t="str">
        <f t="shared" si="16"/>
        <v/>
      </c>
      <c r="AX21" s="239" t="str">
        <f t="shared" si="17"/>
        <v/>
      </c>
      <c r="AY21" s="239" t="str">
        <f t="shared" si="18"/>
        <v/>
      </c>
      <c r="AZ21" s="239" t="str">
        <f t="shared" si="19"/>
        <v/>
      </c>
      <c r="BA21" s="239" t="str">
        <f t="shared" si="20"/>
        <v/>
      </c>
      <c r="BB21" s="239" t="str">
        <f t="shared" si="21"/>
        <v/>
      </c>
      <c r="BC21" s="239" t="str">
        <f t="shared" si="22"/>
        <v/>
      </c>
      <c r="BD21" s="239" t="str">
        <f t="shared" si="23"/>
        <v/>
      </c>
      <c r="BE21" s="239">
        <f t="shared" si="24"/>
        <v>767.2</v>
      </c>
      <c r="BF21" s="239" t="str">
        <f t="shared" si="25"/>
        <v/>
      </c>
      <c r="BG21" s="239" t="str">
        <f t="shared" si="26"/>
        <v/>
      </c>
      <c r="BH21" s="239">
        <f t="shared" si="27"/>
        <v>400</v>
      </c>
      <c r="BI21" s="239">
        <f t="shared" si="28"/>
        <v>376.3</v>
      </c>
      <c r="BJ21" s="239">
        <f t="shared" si="29"/>
        <v>839.5</v>
      </c>
      <c r="BK21" s="240">
        <f t="shared" si="30"/>
        <v>83.282302510716477</v>
      </c>
      <c r="BL21" s="239" t="str">
        <f t="shared" si="31"/>
        <v/>
      </c>
      <c r="BM21" s="239" t="str">
        <f t="shared" si="32"/>
        <v/>
      </c>
      <c r="BN21" s="239" t="str">
        <f t="shared" si="33"/>
        <v/>
      </c>
      <c r="BO21" s="239" t="str">
        <f t="shared" si="34"/>
        <v/>
      </c>
      <c r="BP21" s="239" t="str">
        <f t="shared" si="35"/>
        <v/>
      </c>
      <c r="BQ21" s="239" t="str">
        <f t="shared" si="36"/>
        <v/>
      </c>
      <c r="BR21" s="239" t="str">
        <f t="shared" si="37"/>
        <v/>
      </c>
      <c r="BS21" s="239" t="str">
        <f t="shared" si="38"/>
        <v/>
      </c>
      <c r="BT21" s="239">
        <f t="shared" si="39"/>
        <v>71.902530459231485</v>
      </c>
      <c r="BU21" s="239" t="str">
        <f t="shared" si="40"/>
        <v/>
      </c>
      <c r="BV21" s="239" t="str">
        <f t="shared" si="41"/>
        <v/>
      </c>
      <c r="BW21" s="239">
        <f t="shared" si="42"/>
        <v>13.427324605572339</v>
      </c>
      <c r="BX21" s="239">
        <f t="shared" si="43"/>
        <v>26.296296296296298</v>
      </c>
      <c r="BY21" s="239">
        <f t="shared" si="44"/>
        <v>36.723534558180226</v>
      </c>
      <c r="BZ21" s="238">
        <v>8.2750000000000004</v>
      </c>
      <c r="CA21" s="237"/>
      <c r="CB21" s="237"/>
      <c r="CC21" s="251"/>
      <c r="CD21" s="251"/>
      <c r="CE21" s="251"/>
      <c r="CF21" s="237"/>
      <c r="CG21" s="237"/>
      <c r="CH21" s="237"/>
      <c r="CI21" s="237">
        <v>6.4509999999999996</v>
      </c>
      <c r="CJ21" s="237"/>
      <c r="CK21" s="237"/>
      <c r="CL21" s="237">
        <v>4.42</v>
      </c>
      <c r="CM21" s="237">
        <v>4.8860000000000001</v>
      </c>
      <c r="CN21" s="237">
        <v>5.3079999999999998</v>
      </c>
      <c r="CO21" s="236">
        <f t="shared" si="45"/>
        <v>8.2750000000000004</v>
      </c>
      <c r="CP21" s="235" t="str">
        <f t="shared" si="46"/>
        <v/>
      </c>
      <c r="CQ21" s="235" t="str">
        <f t="shared" si="47"/>
        <v/>
      </c>
      <c r="CR21" s="235" t="str">
        <f t="shared" si="48"/>
        <v/>
      </c>
      <c r="CS21" s="235" t="str">
        <f t="shared" si="49"/>
        <v/>
      </c>
      <c r="CT21" s="235" t="str">
        <f t="shared" si="50"/>
        <v/>
      </c>
      <c r="CU21" s="235" t="str">
        <f t="shared" si="51"/>
        <v/>
      </c>
      <c r="CV21" s="235" t="str">
        <f t="shared" si="52"/>
        <v/>
      </c>
      <c r="CW21" s="235" t="str">
        <f t="shared" si="53"/>
        <v/>
      </c>
      <c r="CX21" s="235">
        <f t="shared" si="54"/>
        <v>6.4509999999999996</v>
      </c>
      <c r="CY21" s="235" t="str">
        <f t="shared" si="55"/>
        <v/>
      </c>
      <c r="CZ21" s="235" t="str">
        <f t="shared" si="56"/>
        <v/>
      </c>
      <c r="DA21" s="235">
        <f t="shared" si="57"/>
        <v>4.42</v>
      </c>
      <c r="DB21" s="235">
        <f t="shared" si="58"/>
        <v>4.8860000000000001</v>
      </c>
      <c r="DC21" s="235">
        <f t="shared" si="59"/>
        <v>5.3079999999999998</v>
      </c>
      <c r="DD21" s="234">
        <f t="shared" si="60"/>
        <v>1</v>
      </c>
      <c r="DE21" s="233" t="str">
        <f t="shared" si="61"/>
        <v/>
      </c>
      <c r="DF21" s="233">
        <f t="shared" si="62"/>
        <v>1</v>
      </c>
      <c r="DG21" s="233" t="str">
        <f t="shared" si="63"/>
        <v/>
      </c>
      <c r="DH21" s="233">
        <f t="shared" si="64"/>
        <v>2</v>
      </c>
    </row>
    <row r="22" spans="1:112" s="233" customFormat="1" x14ac:dyDescent="0.2">
      <c r="A22" s="243" t="s">
        <v>62</v>
      </c>
      <c r="B22" s="243" t="s">
        <v>567</v>
      </c>
      <c r="C22" s="250">
        <v>10.836233725759925</v>
      </c>
      <c r="D22" s="250">
        <v>17.556483289856153</v>
      </c>
      <c r="E22" s="250">
        <v>18.573687325294319</v>
      </c>
      <c r="F22" s="250">
        <v>21.814684831429357</v>
      </c>
      <c r="G22" s="250">
        <v>10.703663594973618</v>
      </c>
      <c r="H22" s="250">
        <v>7.9029341797801615</v>
      </c>
      <c r="I22" s="250">
        <v>10.285467318948603</v>
      </c>
      <c r="J22" s="250">
        <v>7.7593195238368784</v>
      </c>
      <c r="K22" s="250">
        <v>10.321765562534692</v>
      </c>
      <c r="L22" s="250">
        <v>17.429148727620472</v>
      </c>
      <c r="M22" s="250">
        <v>13.737452415709376</v>
      </c>
      <c r="N22" s="250">
        <v>11.696180839388978</v>
      </c>
      <c r="O22" s="250">
        <v>19.835095207494209</v>
      </c>
      <c r="P22" s="250">
        <v>11.34894906336211</v>
      </c>
      <c r="Q22" s="250">
        <v>10.469206812390471</v>
      </c>
      <c r="R22" s="249"/>
      <c r="S22" s="247">
        <v>36.590000000000003</v>
      </c>
      <c r="T22" s="247">
        <v>42.17</v>
      </c>
      <c r="U22" s="247">
        <v>45.02</v>
      </c>
      <c r="V22" s="247">
        <v>38.07</v>
      </c>
      <c r="W22" s="247">
        <v>29.6</v>
      </c>
      <c r="X22" s="247">
        <v>249.1</v>
      </c>
      <c r="Y22" s="247">
        <v>451.1</v>
      </c>
      <c r="Z22" s="247">
        <v>236.2</v>
      </c>
      <c r="AA22" s="247">
        <v>225.6</v>
      </c>
      <c r="AB22" s="247">
        <v>122</v>
      </c>
      <c r="AC22" s="247">
        <v>580</v>
      </c>
      <c r="AD22" s="247">
        <v>207.8</v>
      </c>
      <c r="AE22" s="247">
        <v>89.91</v>
      </c>
      <c r="AF22" s="247">
        <v>220.6</v>
      </c>
      <c r="AG22" s="236" t="str">
        <f t="shared" si="0"/>
        <v/>
      </c>
      <c r="AH22" s="235">
        <f t="shared" si="1"/>
        <v>2.0841303691577631</v>
      </c>
      <c r="AI22" s="235">
        <f t="shared" si="2"/>
        <v>2.2704161678532926</v>
      </c>
      <c r="AJ22" s="235">
        <f t="shared" si="3"/>
        <v>2.0637474411336783</v>
      </c>
      <c r="AK22" s="235">
        <f t="shared" si="4"/>
        <v>3.5567261304697082</v>
      </c>
      <c r="AL22" s="235">
        <f t="shared" si="5"/>
        <v>3.7454443282258736</v>
      </c>
      <c r="AM22" s="235">
        <f t="shared" si="6"/>
        <v>24.218637060961797</v>
      </c>
      <c r="AN22" s="235">
        <f t="shared" si="7"/>
        <v>58.136541305485146</v>
      </c>
      <c r="AO22" s="235">
        <f t="shared" si="8"/>
        <v>22.883681921370524</v>
      </c>
      <c r="AP22" s="235">
        <f t="shared" si="9"/>
        <v>12.943833547216521</v>
      </c>
      <c r="AQ22" s="235">
        <f t="shared" si="10"/>
        <v>8.8808314895771847</v>
      </c>
      <c r="AR22" s="235">
        <f t="shared" si="11"/>
        <v>49.588836558233304</v>
      </c>
      <c r="AS22" s="235">
        <f t="shared" si="12"/>
        <v>10.476380265696321</v>
      </c>
      <c r="AT22" s="235">
        <f t="shared" si="13"/>
        <v>7.922319458658694</v>
      </c>
      <c r="AU22" s="235">
        <f t="shared" si="14"/>
        <v>21.071319341873771</v>
      </c>
      <c r="AV22" s="240" t="str">
        <f t="shared" si="15"/>
        <v/>
      </c>
      <c r="AW22" s="239">
        <f t="shared" si="16"/>
        <v>36.590000000000003</v>
      </c>
      <c r="AX22" s="239">
        <f t="shared" si="17"/>
        <v>42.17</v>
      </c>
      <c r="AY22" s="239">
        <f t="shared" si="18"/>
        <v>45.02</v>
      </c>
      <c r="AZ22" s="239">
        <f t="shared" si="19"/>
        <v>38.07</v>
      </c>
      <c r="BA22" s="239">
        <f t="shared" si="20"/>
        <v>29.6</v>
      </c>
      <c r="BB22" s="239">
        <f t="shared" si="21"/>
        <v>249.1</v>
      </c>
      <c r="BC22" s="239">
        <f t="shared" si="22"/>
        <v>451.1</v>
      </c>
      <c r="BD22" s="239">
        <f t="shared" si="23"/>
        <v>236.2</v>
      </c>
      <c r="BE22" s="239">
        <f t="shared" si="24"/>
        <v>225.6</v>
      </c>
      <c r="BF22" s="239">
        <f t="shared" si="25"/>
        <v>122</v>
      </c>
      <c r="BG22" s="239">
        <f t="shared" si="26"/>
        <v>580</v>
      </c>
      <c r="BH22" s="239">
        <f t="shared" si="27"/>
        <v>207.8</v>
      </c>
      <c r="BI22" s="239">
        <f t="shared" si="28"/>
        <v>89.91</v>
      </c>
      <c r="BJ22" s="239">
        <f t="shared" si="29"/>
        <v>220.6</v>
      </c>
      <c r="BK22" s="240" t="str">
        <f t="shared" si="30"/>
        <v/>
      </c>
      <c r="BL22" s="239">
        <f t="shared" si="31"/>
        <v>3.9642470205850491</v>
      </c>
      <c r="BM22" s="239">
        <f t="shared" si="32"/>
        <v>6.1598013438504235</v>
      </c>
      <c r="BN22" s="239">
        <f t="shared" si="33"/>
        <v>12.102150537634408</v>
      </c>
      <c r="BO22" s="239">
        <f t="shared" si="34"/>
        <v>7.700242718446602</v>
      </c>
      <c r="BP22" s="239">
        <f t="shared" si="35"/>
        <v>8.5846867749419946</v>
      </c>
      <c r="BQ22" s="239">
        <f t="shared" si="36"/>
        <v>33.26211777273334</v>
      </c>
      <c r="BR22" s="239">
        <f t="shared" si="37"/>
        <v>53.108076289145281</v>
      </c>
      <c r="BS22" s="239">
        <f t="shared" si="38"/>
        <v>25.560004328535872</v>
      </c>
      <c r="BT22" s="239">
        <f t="shared" si="39"/>
        <v>21.143392689784442</v>
      </c>
      <c r="BU22" s="239">
        <f t="shared" si="40"/>
        <v>100</v>
      </c>
      <c r="BV22" s="239">
        <f t="shared" si="41"/>
        <v>82.129708297932595</v>
      </c>
      <c r="BW22" s="239">
        <f t="shared" si="42"/>
        <v>6.9754951325948307</v>
      </c>
      <c r="BX22" s="239">
        <f t="shared" si="43"/>
        <v>6.283018867924528</v>
      </c>
      <c r="BY22" s="239">
        <f t="shared" si="44"/>
        <v>9.6500437445319331</v>
      </c>
      <c r="BZ22" s="246"/>
      <c r="CA22" s="244">
        <v>8.2680000000000007</v>
      </c>
      <c r="CB22" s="244">
        <v>8.1639999999999997</v>
      </c>
      <c r="CC22" s="244">
        <v>8.4209999999999994</v>
      </c>
      <c r="CD22" s="244">
        <v>8.2690000000000001</v>
      </c>
      <c r="CE22" s="244">
        <v>7.86</v>
      </c>
      <c r="CF22" s="244">
        <v>9.3510000000000009</v>
      </c>
      <c r="CG22" s="244">
        <v>9.3360000000000003</v>
      </c>
      <c r="CH22" s="244">
        <v>8.8480000000000008</v>
      </c>
      <c r="CI22" s="244">
        <v>8.9190000000000005</v>
      </c>
      <c r="CJ22" s="244">
        <v>9.07</v>
      </c>
      <c r="CK22" s="244">
        <v>8.7289999999999992</v>
      </c>
      <c r="CL22" s="244">
        <v>8.64</v>
      </c>
      <c r="CM22" s="244">
        <v>8.7789999999999999</v>
      </c>
      <c r="CN22" s="244">
        <v>8.84</v>
      </c>
      <c r="CO22" s="236" t="str">
        <f t="shared" si="45"/>
        <v/>
      </c>
      <c r="CP22" s="235">
        <f t="shared" si="46"/>
        <v>8.2680000000000007</v>
      </c>
      <c r="CQ22" s="235">
        <f t="shared" si="47"/>
        <v>8.1639999999999997</v>
      </c>
      <c r="CR22" s="235">
        <f t="shared" si="48"/>
        <v>8.4209999999999994</v>
      </c>
      <c r="CS22" s="235">
        <f t="shared" si="49"/>
        <v>8.2690000000000001</v>
      </c>
      <c r="CT22" s="235">
        <f t="shared" si="50"/>
        <v>7.86</v>
      </c>
      <c r="CU22" s="235">
        <f t="shared" si="51"/>
        <v>9.3510000000000009</v>
      </c>
      <c r="CV22" s="235">
        <f t="shared" si="52"/>
        <v>9.3360000000000003</v>
      </c>
      <c r="CW22" s="235">
        <f t="shared" si="53"/>
        <v>8.8480000000000008</v>
      </c>
      <c r="CX22" s="235">
        <f t="shared" si="54"/>
        <v>8.9190000000000005</v>
      </c>
      <c r="CY22" s="235">
        <f t="shared" si="55"/>
        <v>9.07</v>
      </c>
      <c r="CZ22" s="235">
        <f t="shared" si="56"/>
        <v>8.7289999999999992</v>
      </c>
      <c r="DA22" s="235">
        <f t="shared" si="57"/>
        <v>8.64</v>
      </c>
      <c r="DB22" s="235">
        <f t="shared" si="58"/>
        <v>8.7789999999999999</v>
      </c>
      <c r="DC22" s="235">
        <f t="shared" si="59"/>
        <v>8.84</v>
      </c>
      <c r="DD22" s="234" t="str">
        <f t="shared" si="60"/>
        <v/>
      </c>
      <c r="DE22" s="233">
        <f t="shared" si="61"/>
        <v>1</v>
      </c>
      <c r="DF22" s="233">
        <f t="shared" si="62"/>
        <v>1</v>
      </c>
      <c r="DG22" s="233">
        <f t="shared" si="63"/>
        <v>1</v>
      </c>
      <c r="DH22" s="233">
        <f t="shared" si="64"/>
        <v>1</v>
      </c>
    </row>
    <row r="23" spans="1:112" s="233" customFormat="1" x14ac:dyDescent="0.2">
      <c r="A23" s="243" t="s">
        <v>1</v>
      </c>
      <c r="B23" s="243" t="s">
        <v>63</v>
      </c>
      <c r="C23" s="239">
        <v>9.5417335864574824</v>
      </c>
      <c r="D23" s="239">
        <v>16.231729414270724</v>
      </c>
      <c r="E23" s="239">
        <v>20.842076150110554</v>
      </c>
      <c r="F23" s="239">
        <v>16.5766986646669</v>
      </c>
      <c r="G23" s="239">
        <v>9.0797335541688717</v>
      </c>
      <c r="H23" s="239">
        <v>10.887014914812182</v>
      </c>
      <c r="I23" s="239">
        <v>11.899832735746607</v>
      </c>
      <c r="J23" s="239">
        <v>13.568433841645273</v>
      </c>
      <c r="K23" s="239">
        <v>12.637955706357184</v>
      </c>
      <c r="L23" s="239">
        <v>17.556483289856153</v>
      </c>
      <c r="M23" s="239">
        <v>3.3118818695404655</v>
      </c>
      <c r="N23" s="239">
        <v>3.870699746708758</v>
      </c>
      <c r="O23" s="239">
        <v>22.654754547666059</v>
      </c>
      <c r="P23" s="239">
        <v>15.939219294264889</v>
      </c>
      <c r="Q23" s="239">
        <v>25.979455267018771</v>
      </c>
      <c r="R23" s="242"/>
      <c r="S23" s="241">
        <v>538.6</v>
      </c>
      <c r="T23" s="241">
        <v>326.5</v>
      </c>
      <c r="U23" s="241">
        <v>158</v>
      </c>
      <c r="V23" s="241">
        <v>275.89999999999998</v>
      </c>
      <c r="W23" s="241">
        <v>127</v>
      </c>
      <c r="X23" s="241"/>
      <c r="Y23" s="241"/>
      <c r="Z23" s="241"/>
      <c r="AA23" s="241">
        <v>39.35</v>
      </c>
      <c r="AB23" s="241">
        <v>21.37</v>
      </c>
      <c r="AC23" s="241">
        <v>32.15</v>
      </c>
      <c r="AD23" s="241">
        <v>229.2</v>
      </c>
      <c r="AE23" s="241">
        <v>230.4</v>
      </c>
      <c r="AF23" s="241">
        <v>176.5</v>
      </c>
      <c r="AG23" s="236" t="str">
        <f t="shared" si="0"/>
        <v/>
      </c>
      <c r="AH23" s="235">
        <f t="shared" si="1"/>
        <v>33.181923272234314</v>
      </c>
      <c r="AI23" s="235">
        <f t="shared" si="2"/>
        <v>15.665425922468291</v>
      </c>
      <c r="AJ23" s="235">
        <f t="shared" si="3"/>
        <v>9.5314515390676515</v>
      </c>
      <c r="AK23" s="235">
        <f t="shared" si="4"/>
        <v>30.386354219978532</v>
      </c>
      <c r="AL23" s="235">
        <f t="shared" si="5"/>
        <v>11.665272895622826</v>
      </c>
      <c r="AM23" s="235" t="str">
        <f t="shared" si="6"/>
        <v/>
      </c>
      <c r="AN23" s="235" t="str">
        <f t="shared" si="7"/>
        <v/>
      </c>
      <c r="AO23" s="235" t="str">
        <f t="shared" si="8"/>
        <v/>
      </c>
      <c r="AP23" s="235">
        <f t="shared" si="9"/>
        <v>2.2413372513352821</v>
      </c>
      <c r="AQ23" s="235">
        <f t="shared" si="10"/>
        <v>6.4525248308343679</v>
      </c>
      <c r="AR23" s="235">
        <f t="shared" si="11"/>
        <v>8.3059917079171601</v>
      </c>
      <c r="AS23" s="235">
        <f t="shared" si="12"/>
        <v>10.117081582930355</v>
      </c>
      <c r="AT23" s="235">
        <f t="shared" si="13"/>
        <v>14.454911231624784</v>
      </c>
      <c r="AU23" s="235">
        <f t="shared" si="14"/>
        <v>6.7938299008166219</v>
      </c>
      <c r="AV23" s="240" t="str">
        <f t="shared" si="15"/>
        <v/>
      </c>
      <c r="AW23" s="239">
        <f t="shared" si="16"/>
        <v>538.6</v>
      </c>
      <c r="AX23" s="239">
        <f t="shared" si="17"/>
        <v>326.5</v>
      </c>
      <c r="AY23" s="239">
        <f t="shared" si="18"/>
        <v>158</v>
      </c>
      <c r="AZ23" s="239">
        <f t="shared" si="19"/>
        <v>275.89999999999998</v>
      </c>
      <c r="BA23" s="239">
        <f t="shared" si="20"/>
        <v>127</v>
      </c>
      <c r="BB23" s="239" t="str">
        <f t="shared" si="21"/>
        <v/>
      </c>
      <c r="BC23" s="239" t="str">
        <f t="shared" si="22"/>
        <v/>
      </c>
      <c r="BD23" s="239" t="str">
        <f t="shared" si="23"/>
        <v/>
      </c>
      <c r="BE23" s="239">
        <f t="shared" si="24"/>
        <v>39.35</v>
      </c>
      <c r="BF23" s="239">
        <f t="shared" si="25"/>
        <v>21.37</v>
      </c>
      <c r="BG23" s="239">
        <f t="shared" si="26"/>
        <v>32.15</v>
      </c>
      <c r="BH23" s="239">
        <f t="shared" si="27"/>
        <v>229.2</v>
      </c>
      <c r="BI23" s="239">
        <f t="shared" si="28"/>
        <v>230.4</v>
      </c>
      <c r="BJ23" s="239">
        <f t="shared" si="29"/>
        <v>176.5</v>
      </c>
      <c r="BK23" s="240" t="str">
        <f t="shared" si="30"/>
        <v/>
      </c>
      <c r="BL23" s="239">
        <f t="shared" si="31"/>
        <v>58.353196099674975</v>
      </c>
      <c r="BM23" s="239">
        <f t="shared" si="32"/>
        <v>47.692082968156583</v>
      </c>
      <c r="BN23" s="239">
        <f t="shared" si="33"/>
        <v>42.473118279569896</v>
      </c>
      <c r="BO23" s="239">
        <f t="shared" si="34"/>
        <v>55.805016181229767</v>
      </c>
      <c r="BP23" s="239">
        <f t="shared" si="35"/>
        <v>36.832946635730856</v>
      </c>
      <c r="BQ23" s="239" t="str">
        <f t="shared" si="36"/>
        <v/>
      </c>
      <c r="BR23" s="239" t="str">
        <f t="shared" si="37"/>
        <v/>
      </c>
      <c r="BS23" s="239" t="str">
        <f t="shared" si="38"/>
        <v/>
      </c>
      <c r="BT23" s="239">
        <f t="shared" si="39"/>
        <v>3.6879100281162138</v>
      </c>
      <c r="BU23" s="239">
        <f t="shared" si="40"/>
        <v>17.516393442622952</v>
      </c>
      <c r="BV23" s="239">
        <f t="shared" si="41"/>
        <v>4.5525346927216086</v>
      </c>
      <c r="BW23" s="239">
        <f t="shared" si="42"/>
        <v>7.6938569989929508</v>
      </c>
      <c r="BX23" s="239">
        <f t="shared" si="43"/>
        <v>16.10062893081761</v>
      </c>
      <c r="BY23" s="239">
        <f t="shared" si="44"/>
        <v>7.7209098862642174</v>
      </c>
      <c r="BZ23" s="238"/>
      <c r="CA23" s="237">
        <v>9.5139999999999993</v>
      </c>
      <c r="CB23" s="237">
        <v>9.6129999999999995</v>
      </c>
      <c r="CC23" s="237">
        <v>9.4469999999999992</v>
      </c>
      <c r="CD23" s="237">
        <v>9.4380000000000006</v>
      </c>
      <c r="CE23" s="237">
        <v>8.7929999999999993</v>
      </c>
      <c r="CF23" s="237"/>
      <c r="CG23" s="237"/>
      <c r="CH23" s="237"/>
      <c r="CI23" s="237">
        <v>7.2830000000000004</v>
      </c>
      <c r="CJ23" s="237">
        <v>8.2349999999999994</v>
      </c>
      <c r="CK23" s="237">
        <v>7.25</v>
      </c>
      <c r="CL23" s="237">
        <v>8.8160000000000007</v>
      </c>
      <c r="CM23" s="237">
        <v>7.7889999999999997</v>
      </c>
      <c r="CN23" s="237">
        <v>8.9640000000000004</v>
      </c>
      <c r="CO23" s="236" t="str">
        <f t="shared" si="45"/>
        <v/>
      </c>
      <c r="CP23" s="235">
        <f t="shared" si="46"/>
        <v>9.5139999999999993</v>
      </c>
      <c r="CQ23" s="235">
        <f t="shared" si="47"/>
        <v>9.6129999999999995</v>
      </c>
      <c r="CR23" s="235">
        <f t="shared" si="48"/>
        <v>9.4469999999999992</v>
      </c>
      <c r="CS23" s="235">
        <f t="shared" si="49"/>
        <v>9.4380000000000006</v>
      </c>
      <c r="CT23" s="235">
        <f t="shared" si="50"/>
        <v>8.7929999999999993</v>
      </c>
      <c r="CU23" s="235" t="str">
        <f t="shared" si="51"/>
        <v/>
      </c>
      <c r="CV23" s="235" t="str">
        <f t="shared" si="52"/>
        <v/>
      </c>
      <c r="CW23" s="235" t="str">
        <f t="shared" si="53"/>
        <v/>
      </c>
      <c r="CX23" s="235">
        <f t="shared" si="54"/>
        <v>7.2830000000000004</v>
      </c>
      <c r="CY23" s="235">
        <f t="shared" si="55"/>
        <v>8.2349999999999994</v>
      </c>
      <c r="CZ23" s="235">
        <f t="shared" si="56"/>
        <v>7.25</v>
      </c>
      <c r="DA23" s="235">
        <f t="shared" si="57"/>
        <v>8.8160000000000007</v>
      </c>
      <c r="DB23" s="235">
        <f t="shared" si="58"/>
        <v>7.7889999999999997</v>
      </c>
      <c r="DC23" s="235">
        <f t="shared" si="59"/>
        <v>8.9640000000000004</v>
      </c>
      <c r="DD23" s="234" t="str">
        <f t="shared" si="60"/>
        <v/>
      </c>
      <c r="DE23" s="233">
        <f t="shared" si="61"/>
        <v>1</v>
      </c>
      <c r="DF23" s="233">
        <f t="shared" si="62"/>
        <v>1</v>
      </c>
      <c r="DG23" s="233">
        <f t="shared" si="63"/>
        <v>1</v>
      </c>
      <c r="DH23" s="233">
        <f t="shared" si="64"/>
        <v>1</v>
      </c>
    </row>
    <row r="24" spans="1:112" s="233" customFormat="1" x14ac:dyDescent="0.2">
      <c r="A24" s="243" t="s">
        <v>67</v>
      </c>
      <c r="B24" s="243" t="s">
        <v>568</v>
      </c>
      <c r="C24" s="239">
        <v>14.016325388731248</v>
      </c>
      <c r="D24" s="239">
        <v>25.538983068460144</v>
      </c>
      <c r="E24" s="239">
        <v>27.631880951145632</v>
      </c>
      <c r="F24" s="239">
        <v>21.408492007324593</v>
      </c>
      <c r="G24" s="239">
        <v>36.527349728645568</v>
      </c>
      <c r="H24" s="239">
        <v>7.0325236030870482</v>
      </c>
      <c r="I24" s="239">
        <v>10.660518284143961</v>
      </c>
      <c r="J24" s="239">
        <v>8.4526880300069358</v>
      </c>
      <c r="K24" s="239">
        <v>5.396598040256058</v>
      </c>
      <c r="L24" s="239">
        <v>9.7299096198052073</v>
      </c>
      <c r="M24" s="239">
        <v>6.9937893269024514</v>
      </c>
      <c r="N24" s="239">
        <v>9.700506543199511</v>
      </c>
      <c r="O24" s="239">
        <v>58.158078130219515</v>
      </c>
      <c r="P24" s="239">
        <v>12.455443966658578</v>
      </c>
      <c r="Q24" s="239">
        <v>15.264434809101893</v>
      </c>
      <c r="R24" s="242"/>
      <c r="S24" s="241">
        <v>94.76</v>
      </c>
      <c r="T24" s="241">
        <v>65.7</v>
      </c>
      <c r="U24" s="241">
        <v>81.3</v>
      </c>
      <c r="V24" s="241">
        <v>161</v>
      </c>
      <c r="W24" s="241">
        <v>32.32</v>
      </c>
      <c r="X24" s="241">
        <v>171</v>
      </c>
      <c r="Y24" s="241">
        <v>201.4</v>
      </c>
      <c r="Z24" s="241">
        <v>161.80000000000001</v>
      </c>
      <c r="AA24" s="241">
        <v>78.92</v>
      </c>
      <c r="AB24" s="241"/>
      <c r="AC24" s="241"/>
      <c r="AD24" s="241"/>
      <c r="AE24" s="241"/>
      <c r="AF24" s="255"/>
      <c r="AG24" s="236" t="str">
        <f t="shared" si="0"/>
        <v/>
      </c>
      <c r="AH24" s="235">
        <f t="shared" si="1"/>
        <v>3.7104061561881716</v>
      </c>
      <c r="AI24" s="235">
        <f t="shared" si="2"/>
        <v>2.3776882983883891</v>
      </c>
      <c r="AJ24" s="235">
        <f t="shared" si="3"/>
        <v>3.7975584628840009</v>
      </c>
      <c r="AK24" s="235">
        <f t="shared" si="4"/>
        <v>4.4076562136600943</v>
      </c>
      <c r="AL24" s="235">
        <f t="shared" si="5"/>
        <v>4.595789765399803</v>
      </c>
      <c r="AM24" s="235">
        <f t="shared" si="6"/>
        <v>16.040495916069926</v>
      </c>
      <c r="AN24" s="235">
        <f t="shared" si="7"/>
        <v>23.826740000936098</v>
      </c>
      <c r="AO24" s="235">
        <f t="shared" si="8"/>
        <v>29.981851305776132</v>
      </c>
      <c r="AP24" s="235">
        <f t="shared" si="9"/>
        <v>8.1110722590226878</v>
      </c>
      <c r="AQ24" s="235" t="str">
        <f t="shared" si="10"/>
        <v/>
      </c>
      <c r="AR24" s="235" t="str">
        <f t="shared" si="11"/>
        <v/>
      </c>
      <c r="AS24" s="235" t="str">
        <f t="shared" si="12"/>
        <v/>
      </c>
      <c r="AT24" s="235" t="str">
        <f t="shared" si="13"/>
        <v/>
      </c>
      <c r="AU24" s="235" t="str">
        <f t="shared" si="14"/>
        <v/>
      </c>
      <c r="AV24" s="240" t="str">
        <f t="shared" si="15"/>
        <v/>
      </c>
      <c r="AW24" s="239">
        <f t="shared" si="16"/>
        <v>94.76</v>
      </c>
      <c r="AX24" s="239">
        <f t="shared" si="17"/>
        <v>65.7</v>
      </c>
      <c r="AY24" s="239">
        <f t="shared" si="18"/>
        <v>81.3</v>
      </c>
      <c r="AZ24" s="239">
        <f t="shared" si="19"/>
        <v>161</v>
      </c>
      <c r="BA24" s="239">
        <f t="shared" si="20"/>
        <v>32.32</v>
      </c>
      <c r="BB24" s="239">
        <f t="shared" si="21"/>
        <v>171</v>
      </c>
      <c r="BC24" s="239">
        <f t="shared" si="22"/>
        <v>201.4</v>
      </c>
      <c r="BD24" s="239">
        <f t="shared" si="23"/>
        <v>161.80000000000001</v>
      </c>
      <c r="BE24" s="239">
        <f t="shared" si="24"/>
        <v>78.92</v>
      </c>
      <c r="BF24" s="239" t="str">
        <f t="shared" si="25"/>
        <v/>
      </c>
      <c r="BG24" s="239" t="str">
        <f t="shared" si="26"/>
        <v/>
      </c>
      <c r="BH24" s="239" t="str">
        <f t="shared" si="27"/>
        <v/>
      </c>
      <c r="BI24" s="239" t="str">
        <f t="shared" si="28"/>
        <v/>
      </c>
      <c r="BJ24" s="239" t="str">
        <f t="shared" si="29"/>
        <v/>
      </c>
      <c r="BK24" s="240" t="str">
        <f t="shared" si="30"/>
        <v/>
      </c>
      <c r="BL24" s="239">
        <f t="shared" si="31"/>
        <v>10.266522210184181</v>
      </c>
      <c r="BM24" s="239">
        <f t="shared" si="32"/>
        <v>9.5968448729184921</v>
      </c>
      <c r="BN24" s="239">
        <f t="shared" si="33"/>
        <v>21.85483870967742</v>
      </c>
      <c r="BO24" s="239">
        <f t="shared" si="34"/>
        <v>32.564724919093855</v>
      </c>
      <c r="BP24" s="239">
        <f t="shared" si="35"/>
        <v>9.3735498839907194</v>
      </c>
      <c r="BQ24" s="239">
        <f t="shared" si="36"/>
        <v>22.833489117372146</v>
      </c>
      <c r="BR24" s="239">
        <f t="shared" si="37"/>
        <v>23.710854720979516</v>
      </c>
      <c r="BS24" s="239">
        <f t="shared" si="38"/>
        <v>17.508927605237531</v>
      </c>
      <c r="BT24" s="239">
        <f t="shared" si="39"/>
        <v>7.3964386129334585</v>
      </c>
      <c r="BU24" s="239" t="str">
        <f t="shared" si="40"/>
        <v/>
      </c>
      <c r="BV24" s="239" t="str">
        <f t="shared" si="41"/>
        <v/>
      </c>
      <c r="BW24" s="239" t="str">
        <f t="shared" si="42"/>
        <v/>
      </c>
      <c r="BX24" s="239" t="str">
        <f t="shared" si="43"/>
        <v/>
      </c>
      <c r="BY24" s="239" t="str">
        <f t="shared" si="44"/>
        <v/>
      </c>
      <c r="BZ24" s="238"/>
      <c r="CA24" s="237">
        <v>6.6429999999999998</v>
      </c>
      <c r="CB24" s="237">
        <v>6.7530000000000001</v>
      </c>
      <c r="CC24" s="237">
        <v>6.7039999999999997</v>
      </c>
      <c r="CD24" s="237">
        <v>6.7750000000000004</v>
      </c>
      <c r="CE24" s="237">
        <v>6.9279999999999999</v>
      </c>
      <c r="CF24" s="237">
        <v>6.9050000000000002</v>
      </c>
      <c r="CG24" s="237">
        <v>6.8049999999999997</v>
      </c>
      <c r="CH24" s="237">
        <v>6.883</v>
      </c>
      <c r="CI24" s="237">
        <v>7.5359999999999996</v>
      </c>
      <c r="CJ24" s="237"/>
      <c r="CK24" s="237"/>
      <c r="CL24" s="237"/>
      <c r="CM24" s="237"/>
      <c r="CN24" s="254"/>
      <c r="CO24" s="236" t="str">
        <f t="shared" si="45"/>
        <v/>
      </c>
      <c r="CP24" s="235">
        <f t="shared" si="46"/>
        <v>6.6429999999999998</v>
      </c>
      <c r="CQ24" s="235">
        <f t="shared" si="47"/>
        <v>6.7530000000000001</v>
      </c>
      <c r="CR24" s="235">
        <f t="shared" si="48"/>
        <v>6.7039999999999997</v>
      </c>
      <c r="CS24" s="235">
        <f t="shared" si="49"/>
        <v>6.7750000000000004</v>
      </c>
      <c r="CT24" s="235">
        <f t="shared" si="50"/>
        <v>6.9279999999999999</v>
      </c>
      <c r="CU24" s="235">
        <f t="shared" si="51"/>
        <v>6.9050000000000002</v>
      </c>
      <c r="CV24" s="235">
        <f t="shared" si="52"/>
        <v>6.8049999999999997</v>
      </c>
      <c r="CW24" s="235">
        <f t="shared" si="53"/>
        <v>6.883</v>
      </c>
      <c r="CX24" s="235">
        <f t="shared" si="54"/>
        <v>7.5359999999999996</v>
      </c>
      <c r="CY24" s="235" t="str">
        <f t="shared" si="55"/>
        <v/>
      </c>
      <c r="CZ24" s="235" t="str">
        <f t="shared" si="56"/>
        <v/>
      </c>
      <c r="DA24" s="235" t="str">
        <f t="shared" si="57"/>
        <v/>
      </c>
      <c r="DB24" s="235" t="str">
        <f t="shared" si="58"/>
        <v/>
      </c>
      <c r="DC24" s="235" t="str">
        <f t="shared" si="59"/>
        <v/>
      </c>
      <c r="DD24" s="234" t="str">
        <f t="shared" si="60"/>
        <v/>
      </c>
      <c r="DE24" s="233">
        <f t="shared" si="61"/>
        <v>1</v>
      </c>
      <c r="DF24" s="233">
        <f t="shared" si="62"/>
        <v>1</v>
      </c>
      <c r="DG24" s="233" t="str">
        <f t="shared" si="63"/>
        <v/>
      </c>
      <c r="DH24" s="233">
        <f t="shared" si="64"/>
        <v>2</v>
      </c>
    </row>
    <row r="25" spans="1:112" s="233" customFormat="1" x14ac:dyDescent="0.2">
      <c r="A25" s="243" t="s">
        <v>68</v>
      </c>
      <c r="B25" s="243" t="s">
        <v>569</v>
      </c>
      <c r="C25" s="250">
        <v>19.117169221884605</v>
      </c>
      <c r="D25" s="250">
        <v>32.154339849868073</v>
      </c>
      <c r="E25" s="250">
        <v>28.669607657556401</v>
      </c>
      <c r="F25" s="250">
        <v>26.284110215730404</v>
      </c>
      <c r="G25" s="250">
        <v>26.746391890811974</v>
      </c>
      <c r="H25" s="250">
        <v>18.744433216357898</v>
      </c>
      <c r="I25" s="250">
        <v>4.4375050388241677</v>
      </c>
      <c r="J25" s="250">
        <v>21.933325979669966</v>
      </c>
      <c r="K25" s="250">
        <v>12.624712640686703</v>
      </c>
      <c r="L25" s="250">
        <v>12.184549510242119</v>
      </c>
      <c r="M25" s="250">
        <v>8.9232861271764961</v>
      </c>
      <c r="N25" s="250">
        <v>10.584936948020859</v>
      </c>
      <c r="O25" s="250">
        <v>23.230597422266939</v>
      </c>
      <c r="P25" s="250">
        <v>13.492496884831645</v>
      </c>
      <c r="Q25" s="250">
        <v>21.537564344397573</v>
      </c>
      <c r="R25" s="249"/>
      <c r="S25" s="247">
        <v>478</v>
      </c>
      <c r="T25" s="247">
        <v>257.2</v>
      </c>
      <c r="U25" s="247">
        <v>148.9</v>
      </c>
      <c r="V25" s="247">
        <v>360.3</v>
      </c>
      <c r="W25" s="247">
        <v>203.9</v>
      </c>
      <c r="X25" s="247">
        <v>576.1</v>
      </c>
      <c r="Y25" s="247">
        <v>801.5</v>
      </c>
      <c r="Z25" s="247">
        <v>871.2</v>
      </c>
      <c r="AA25" s="247">
        <v>1049</v>
      </c>
      <c r="AB25" s="247">
        <v>83.18</v>
      </c>
      <c r="AC25" s="247">
        <v>484</v>
      </c>
      <c r="AD25" s="247">
        <v>1737</v>
      </c>
      <c r="AE25" s="247">
        <v>888.7</v>
      </c>
      <c r="AF25" s="247">
        <v>1180</v>
      </c>
      <c r="AG25" s="236" t="str">
        <f t="shared" si="0"/>
        <v/>
      </c>
      <c r="AH25" s="235">
        <f t="shared" si="1"/>
        <v>14.865800455920764</v>
      </c>
      <c r="AI25" s="235">
        <f t="shared" si="2"/>
        <v>8.9711726463829091</v>
      </c>
      <c r="AJ25" s="235">
        <f t="shared" si="3"/>
        <v>5.6650196174754646</v>
      </c>
      <c r="AK25" s="235">
        <f t="shared" si="4"/>
        <v>13.470975878573427</v>
      </c>
      <c r="AL25" s="235">
        <f t="shared" si="5"/>
        <v>10.877896261064885</v>
      </c>
      <c r="AM25" s="235">
        <f t="shared" si="6"/>
        <v>129.82520469490052</v>
      </c>
      <c r="AN25" s="235">
        <f t="shared" si="7"/>
        <v>36.542565443239731</v>
      </c>
      <c r="AO25" s="235">
        <f t="shared" si="8"/>
        <v>69.007511283251858</v>
      </c>
      <c r="AP25" s="235">
        <f t="shared" si="9"/>
        <v>86.092637164650938</v>
      </c>
      <c r="AQ25" s="235">
        <f t="shared" si="10"/>
        <v>9.3216780023078556</v>
      </c>
      <c r="AR25" s="235">
        <f t="shared" si="11"/>
        <v>45.725355037707324</v>
      </c>
      <c r="AS25" s="235">
        <f t="shared" si="12"/>
        <v>74.772076172912136</v>
      </c>
      <c r="AT25" s="235">
        <f t="shared" si="13"/>
        <v>65.866237182465653</v>
      </c>
      <c r="AU25" s="235">
        <f t="shared" si="14"/>
        <v>54.787996503743273</v>
      </c>
      <c r="AV25" s="240" t="str">
        <f t="shared" si="15"/>
        <v/>
      </c>
      <c r="AW25" s="239">
        <f t="shared" si="16"/>
        <v>478</v>
      </c>
      <c r="AX25" s="239">
        <f t="shared" si="17"/>
        <v>257.2</v>
      </c>
      <c r="AY25" s="239">
        <f t="shared" si="18"/>
        <v>148.9</v>
      </c>
      <c r="AZ25" s="239">
        <f t="shared" si="19"/>
        <v>360.3</v>
      </c>
      <c r="BA25" s="239">
        <f t="shared" si="20"/>
        <v>203.9</v>
      </c>
      <c r="BB25" s="239">
        <f t="shared" si="21"/>
        <v>576.1</v>
      </c>
      <c r="BC25" s="239">
        <f t="shared" si="22"/>
        <v>801.5</v>
      </c>
      <c r="BD25" s="239">
        <f t="shared" si="23"/>
        <v>871.2</v>
      </c>
      <c r="BE25" s="239">
        <f t="shared" si="24"/>
        <v>1049</v>
      </c>
      <c r="BF25" s="239">
        <f t="shared" si="25"/>
        <v>83.18</v>
      </c>
      <c r="BG25" s="239">
        <f t="shared" si="26"/>
        <v>484</v>
      </c>
      <c r="BH25" s="239">
        <f t="shared" si="27"/>
        <v>1737</v>
      </c>
      <c r="BI25" s="239">
        <f t="shared" si="28"/>
        <v>888.7</v>
      </c>
      <c r="BJ25" s="239">
        <f t="shared" si="29"/>
        <v>1180</v>
      </c>
      <c r="BK25" s="240" t="str">
        <f t="shared" si="30"/>
        <v/>
      </c>
      <c r="BL25" s="239">
        <f t="shared" si="31"/>
        <v>51.787648970747561</v>
      </c>
      <c r="BM25" s="239">
        <f t="shared" si="32"/>
        <v>37.569383581653518</v>
      </c>
      <c r="BN25" s="239">
        <f t="shared" si="33"/>
        <v>40.026881720430104</v>
      </c>
      <c r="BO25" s="239">
        <f t="shared" si="34"/>
        <v>72.876213592233015</v>
      </c>
      <c r="BP25" s="239">
        <f t="shared" si="35"/>
        <v>59.135730858468676</v>
      </c>
      <c r="BQ25" s="239">
        <f t="shared" si="36"/>
        <v>76.926158365602888</v>
      </c>
      <c r="BR25" s="239">
        <f t="shared" si="37"/>
        <v>94.360725217800805</v>
      </c>
      <c r="BS25" s="239">
        <f t="shared" si="38"/>
        <v>94.275511308299969</v>
      </c>
      <c r="BT25" s="239">
        <f t="shared" si="39"/>
        <v>98.313027179006554</v>
      </c>
      <c r="BU25" s="239">
        <f t="shared" si="40"/>
        <v>68.180327868852459</v>
      </c>
      <c r="BV25" s="239">
        <f t="shared" si="41"/>
        <v>68.535825545171335</v>
      </c>
      <c r="BW25" s="239">
        <f t="shared" si="42"/>
        <v>58.308157099697887</v>
      </c>
      <c r="BX25" s="239">
        <f t="shared" si="43"/>
        <v>62.103424178895878</v>
      </c>
      <c r="BY25" s="239">
        <f t="shared" si="44"/>
        <v>51.618547681539809</v>
      </c>
      <c r="BZ25" s="246"/>
      <c r="CA25" s="244">
        <v>8.1430000000000007</v>
      </c>
      <c r="CB25" s="244">
        <v>7.8710000000000004</v>
      </c>
      <c r="CC25" s="244">
        <v>7.8330000000000002</v>
      </c>
      <c r="CD25" s="244">
        <v>8.1359999999999992</v>
      </c>
      <c r="CE25" s="244">
        <v>8.6489999999999991</v>
      </c>
      <c r="CF25" s="244">
        <v>9.7140000000000004</v>
      </c>
      <c r="CG25" s="244">
        <v>9.5419999999999998</v>
      </c>
      <c r="CH25" s="244">
        <v>9.5350000000000001</v>
      </c>
      <c r="CI25" s="244">
        <v>8.7539999999999996</v>
      </c>
      <c r="CJ25" s="244">
        <v>10.16</v>
      </c>
      <c r="CK25" s="244">
        <v>9.1579999999999995</v>
      </c>
      <c r="CL25" s="244">
        <v>8.6219999999999999</v>
      </c>
      <c r="CM25" s="244">
        <v>8.5350000000000001</v>
      </c>
      <c r="CN25" s="244">
        <v>8.52</v>
      </c>
      <c r="CO25" s="236" t="str">
        <f t="shared" si="45"/>
        <v/>
      </c>
      <c r="CP25" s="235">
        <f t="shared" si="46"/>
        <v>8.1430000000000007</v>
      </c>
      <c r="CQ25" s="235">
        <f t="shared" si="47"/>
        <v>7.8710000000000004</v>
      </c>
      <c r="CR25" s="235">
        <f t="shared" si="48"/>
        <v>7.8330000000000002</v>
      </c>
      <c r="CS25" s="235">
        <f t="shared" si="49"/>
        <v>8.1359999999999992</v>
      </c>
      <c r="CT25" s="235">
        <f t="shared" si="50"/>
        <v>8.6489999999999991</v>
      </c>
      <c r="CU25" s="235">
        <f t="shared" si="51"/>
        <v>9.7140000000000004</v>
      </c>
      <c r="CV25" s="235">
        <f t="shared" si="52"/>
        <v>9.5419999999999998</v>
      </c>
      <c r="CW25" s="235">
        <f t="shared" si="53"/>
        <v>9.5350000000000001</v>
      </c>
      <c r="CX25" s="235">
        <f t="shared" si="54"/>
        <v>8.7539999999999996</v>
      </c>
      <c r="CY25" s="235">
        <f t="shared" si="55"/>
        <v>10.16</v>
      </c>
      <c r="CZ25" s="235">
        <f t="shared" si="56"/>
        <v>9.1579999999999995</v>
      </c>
      <c r="DA25" s="235">
        <f t="shared" si="57"/>
        <v>8.6219999999999999</v>
      </c>
      <c r="DB25" s="235">
        <f t="shared" si="58"/>
        <v>8.5350000000000001</v>
      </c>
      <c r="DC25" s="235">
        <f t="shared" si="59"/>
        <v>8.52</v>
      </c>
      <c r="DD25" s="234" t="str">
        <f t="shared" si="60"/>
        <v/>
      </c>
      <c r="DE25" s="233">
        <f t="shared" si="61"/>
        <v>1</v>
      </c>
      <c r="DF25" s="233">
        <f t="shared" si="62"/>
        <v>1</v>
      </c>
      <c r="DG25" s="233">
        <f t="shared" si="63"/>
        <v>1</v>
      </c>
      <c r="DH25" s="233">
        <f t="shared" si="64"/>
        <v>1</v>
      </c>
    </row>
    <row r="26" spans="1:112" s="233" customFormat="1" x14ac:dyDescent="0.2">
      <c r="A26" s="243" t="s">
        <v>89</v>
      </c>
      <c r="B26" s="243" t="s">
        <v>570</v>
      </c>
      <c r="C26" s="239">
        <v>17.313394107049046</v>
      </c>
      <c r="D26" s="239">
        <v>21.216173640516562</v>
      </c>
      <c r="E26" s="239">
        <v>16.809793407769011</v>
      </c>
      <c r="F26" s="239">
        <v>15.238532809383198</v>
      </c>
      <c r="G26" s="239">
        <v>18.243291075043636</v>
      </c>
      <c r="H26" s="239">
        <v>15.596135255993369</v>
      </c>
      <c r="I26" s="239">
        <v>8.4043285280118152</v>
      </c>
      <c r="J26" s="239">
        <v>18.406285127233456</v>
      </c>
      <c r="K26" s="239">
        <v>8.7586007112867748</v>
      </c>
      <c r="L26" s="239">
        <v>6.2404158700239281</v>
      </c>
      <c r="M26" s="239">
        <v>8.3063648262707552</v>
      </c>
      <c r="N26" s="239">
        <v>12.61687736286399</v>
      </c>
      <c r="O26" s="239">
        <v>24.850086977189907</v>
      </c>
      <c r="P26" s="239">
        <v>16.514067288939462</v>
      </c>
      <c r="Q26" s="239">
        <v>9.2008570598341723</v>
      </c>
      <c r="R26" s="242"/>
      <c r="S26" s="241">
        <v>750.7</v>
      </c>
      <c r="T26" s="241">
        <v>408.7</v>
      </c>
      <c r="U26" s="241">
        <v>200</v>
      </c>
      <c r="V26" s="241">
        <v>401.5</v>
      </c>
      <c r="W26" s="241">
        <v>197.6</v>
      </c>
      <c r="X26" s="241"/>
      <c r="Y26" s="241"/>
      <c r="Z26" s="241"/>
      <c r="AA26" s="241">
        <v>704.3</v>
      </c>
      <c r="AB26" s="241"/>
      <c r="AC26" s="241"/>
      <c r="AD26" s="241">
        <v>2979</v>
      </c>
      <c r="AE26" s="241">
        <v>1192</v>
      </c>
      <c r="AF26" s="241">
        <v>2286</v>
      </c>
      <c r="AG26" s="236" t="str">
        <f t="shared" si="0"/>
        <v/>
      </c>
      <c r="AH26" s="235">
        <f t="shared" si="1"/>
        <v>35.383383107611216</v>
      </c>
      <c r="AI26" s="235">
        <f t="shared" si="2"/>
        <v>24.313207788211749</v>
      </c>
      <c r="AJ26" s="235">
        <f t="shared" si="3"/>
        <v>13.124623118365376</v>
      </c>
      <c r="AK26" s="235">
        <f t="shared" si="4"/>
        <v>22.008090445327703</v>
      </c>
      <c r="AL26" s="235">
        <f t="shared" si="5"/>
        <v>12.669805484282728</v>
      </c>
      <c r="AM26" s="235" t="str">
        <f t="shared" si="6"/>
        <v/>
      </c>
      <c r="AN26" s="235" t="str">
        <f t="shared" si="7"/>
        <v/>
      </c>
      <c r="AO26" s="235" t="str">
        <f t="shared" si="8"/>
        <v/>
      </c>
      <c r="AP26" s="235">
        <f t="shared" si="9"/>
        <v>112.86106802322766</v>
      </c>
      <c r="AQ26" s="235" t="str">
        <f t="shared" si="10"/>
        <v/>
      </c>
      <c r="AR26" s="235" t="str">
        <f t="shared" si="11"/>
        <v/>
      </c>
      <c r="AS26" s="235">
        <f t="shared" si="12"/>
        <v>119.87885606736297</v>
      </c>
      <c r="AT26" s="235">
        <f t="shared" si="13"/>
        <v>72.180885492598151</v>
      </c>
      <c r="AU26" s="235">
        <f t="shared" si="14"/>
        <v>248.45511511959091</v>
      </c>
      <c r="AV26" s="240" t="str">
        <f t="shared" si="15"/>
        <v/>
      </c>
      <c r="AW26" s="239">
        <f t="shared" si="16"/>
        <v>750.7</v>
      </c>
      <c r="AX26" s="239">
        <f t="shared" si="17"/>
        <v>408.7</v>
      </c>
      <c r="AY26" s="239">
        <f t="shared" si="18"/>
        <v>200</v>
      </c>
      <c r="AZ26" s="239">
        <f t="shared" si="19"/>
        <v>401.5</v>
      </c>
      <c r="BA26" s="239">
        <f t="shared" si="20"/>
        <v>197.6</v>
      </c>
      <c r="BB26" s="239" t="str">
        <f t="shared" si="21"/>
        <v/>
      </c>
      <c r="BC26" s="239" t="str">
        <f t="shared" si="22"/>
        <v/>
      </c>
      <c r="BD26" s="239" t="str">
        <f t="shared" si="23"/>
        <v/>
      </c>
      <c r="BE26" s="239">
        <f t="shared" si="24"/>
        <v>704.3</v>
      </c>
      <c r="BF26" s="239" t="str">
        <f t="shared" si="25"/>
        <v/>
      </c>
      <c r="BG26" s="239" t="str">
        <f t="shared" si="26"/>
        <v/>
      </c>
      <c r="BH26" s="239">
        <f t="shared" si="27"/>
        <v>2979</v>
      </c>
      <c r="BI26" s="239">
        <f t="shared" si="28"/>
        <v>1192</v>
      </c>
      <c r="BJ26" s="239">
        <f t="shared" si="29"/>
        <v>2286</v>
      </c>
      <c r="BK26" s="240" t="str">
        <f t="shared" si="30"/>
        <v/>
      </c>
      <c r="BL26" s="239">
        <f t="shared" si="31"/>
        <v>81.332611050920903</v>
      </c>
      <c r="BM26" s="239">
        <f t="shared" si="32"/>
        <v>59.699094361671044</v>
      </c>
      <c r="BN26" s="239">
        <f t="shared" si="33"/>
        <v>53.763440860215056</v>
      </c>
      <c r="BO26" s="239">
        <f t="shared" si="34"/>
        <v>81.209546925566343</v>
      </c>
      <c r="BP26" s="239">
        <f t="shared" si="35"/>
        <v>57.308584686774942</v>
      </c>
      <c r="BQ26" s="239" t="str">
        <f t="shared" si="36"/>
        <v/>
      </c>
      <c r="BR26" s="239" t="str">
        <f t="shared" si="37"/>
        <v/>
      </c>
      <c r="BS26" s="239" t="str">
        <f t="shared" si="38"/>
        <v/>
      </c>
      <c r="BT26" s="239">
        <f t="shared" si="39"/>
        <v>66.007497656982196</v>
      </c>
      <c r="BU26" s="239" t="str">
        <f t="shared" si="40"/>
        <v/>
      </c>
      <c r="BV26" s="239" t="str">
        <f t="shared" si="41"/>
        <v/>
      </c>
      <c r="BW26" s="239">
        <f t="shared" si="42"/>
        <v>100</v>
      </c>
      <c r="BX26" s="239">
        <f t="shared" si="43"/>
        <v>83.298392732354998</v>
      </c>
      <c r="BY26" s="239">
        <f t="shared" si="44"/>
        <v>100</v>
      </c>
      <c r="BZ26" s="238"/>
      <c r="CA26" s="237">
        <v>9.1649999999999991</v>
      </c>
      <c r="CB26" s="237">
        <v>9.5210000000000008</v>
      </c>
      <c r="CC26" s="237">
        <v>9.1669999999999998</v>
      </c>
      <c r="CD26" s="237">
        <v>9.4390000000000001</v>
      </c>
      <c r="CE26" s="237">
        <v>8.8109999999999999</v>
      </c>
      <c r="CF26" s="237"/>
      <c r="CG26" s="237"/>
      <c r="CH26" s="237"/>
      <c r="CI26" s="237">
        <v>9.4410000000000007</v>
      </c>
      <c r="CJ26" s="237"/>
      <c r="CK26" s="237"/>
      <c r="CL26" s="237">
        <v>7.77</v>
      </c>
      <c r="CM26" s="237">
        <v>7.6890000000000001</v>
      </c>
      <c r="CN26" s="237">
        <v>7.6660000000000004</v>
      </c>
      <c r="CO26" s="236" t="str">
        <f t="shared" si="45"/>
        <v/>
      </c>
      <c r="CP26" s="235">
        <f t="shared" si="46"/>
        <v>9.1649999999999991</v>
      </c>
      <c r="CQ26" s="235">
        <f t="shared" si="47"/>
        <v>9.5210000000000008</v>
      </c>
      <c r="CR26" s="235">
        <f t="shared" si="48"/>
        <v>9.1669999999999998</v>
      </c>
      <c r="CS26" s="235">
        <f t="shared" si="49"/>
        <v>9.4390000000000001</v>
      </c>
      <c r="CT26" s="235">
        <f t="shared" si="50"/>
        <v>8.8109999999999999</v>
      </c>
      <c r="CU26" s="235" t="str">
        <f t="shared" si="51"/>
        <v/>
      </c>
      <c r="CV26" s="235" t="str">
        <f t="shared" si="52"/>
        <v/>
      </c>
      <c r="CW26" s="235" t="str">
        <f t="shared" si="53"/>
        <v/>
      </c>
      <c r="CX26" s="235">
        <f t="shared" si="54"/>
        <v>9.4410000000000007</v>
      </c>
      <c r="CY26" s="235" t="str">
        <f t="shared" si="55"/>
        <v/>
      </c>
      <c r="CZ26" s="235" t="str">
        <f t="shared" si="56"/>
        <v/>
      </c>
      <c r="DA26" s="235">
        <f t="shared" si="57"/>
        <v>7.77</v>
      </c>
      <c r="DB26" s="235">
        <f t="shared" si="58"/>
        <v>7.6890000000000001</v>
      </c>
      <c r="DC26" s="235">
        <f t="shared" si="59"/>
        <v>7.6660000000000004</v>
      </c>
      <c r="DD26" s="234" t="str">
        <f t="shared" si="60"/>
        <v/>
      </c>
      <c r="DE26" s="233">
        <f t="shared" si="61"/>
        <v>1</v>
      </c>
      <c r="DF26" s="233">
        <f t="shared" si="62"/>
        <v>1</v>
      </c>
      <c r="DG26" s="233" t="str">
        <f t="shared" si="63"/>
        <v/>
      </c>
      <c r="DH26" s="233">
        <f t="shared" si="64"/>
        <v>2</v>
      </c>
    </row>
    <row r="27" spans="1:112" s="233" customFormat="1" x14ac:dyDescent="0.2">
      <c r="A27" s="243" t="s">
        <v>69</v>
      </c>
      <c r="B27" s="243" t="s">
        <v>571</v>
      </c>
      <c r="C27" s="239">
        <v>15.879964473553011</v>
      </c>
      <c r="D27" s="239">
        <v>0.92031251347490295</v>
      </c>
      <c r="E27" s="239">
        <v>2.2389414455267009</v>
      </c>
      <c r="F27" s="239">
        <v>5.842117805114011</v>
      </c>
      <c r="G27" s="239">
        <v>3.1462823121820205</v>
      </c>
      <c r="H27" s="239">
        <v>9.2112452709340982</v>
      </c>
      <c r="I27" s="239">
        <v>14.008654207536175</v>
      </c>
      <c r="J27" s="239">
        <v>13.138581903598965</v>
      </c>
      <c r="K27" s="239">
        <v>14.660352251339845</v>
      </c>
      <c r="L27" s="239">
        <v>11.518457635629384</v>
      </c>
      <c r="M27" s="239">
        <v>17.888363134593693</v>
      </c>
      <c r="N27" s="239">
        <v>7.9748673601368507</v>
      </c>
      <c r="O27" s="239">
        <v>3.2324881425670831</v>
      </c>
      <c r="P27" s="239">
        <v>10.431078757929205</v>
      </c>
      <c r="Q27" s="239">
        <v>10.488186706594721</v>
      </c>
      <c r="R27" s="242">
        <v>35.68</v>
      </c>
      <c r="S27" s="241">
        <v>417.6</v>
      </c>
      <c r="T27" s="241">
        <v>283.5</v>
      </c>
      <c r="U27" s="241">
        <v>249.8</v>
      </c>
      <c r="V27" s="241">
        <v>422.4</v>
      </c>
      <c r="W27" s="241">
        <v>120.6</v>
      </c>
      <c r="X27" s="241">
        <v>202</v>
      </c>
      <c r="Y27" s="241">
        <v>130.80000000000001</v>
      </c>
      <c r="Z27" s="241">
        <v>260.39999999999998</v>
      </c>
      <c r="AA27" s="241">
        <v>651.9</v>
      </c>
      <c r="AB27" s="241">
        <v>52.7</v>
      </c>
      <c r="AC27" s="241">
        <v>232.9</v>
      </c>
      <c r="AD27" s="241">
        <v>49.74</v>
      </c>
      <c r="AE27" s="241">
        <v>99.38</v>
      </c>
      <c r="AF27" s="241">
        <v>191.7</v>
      </c>
      <c r="AG27" s="236">
        <f t="shared" si="0"/>
        <v>2.2468564120167009</v>
      </c>
      <c r="AH27" s="235">
        <f t="shared" si="1"/>
        <v>453.75890676877992</v>
      </c>
      <c r="AI27" s="235">
        <f t="shared" si="2"/>
        <v>126.62233778664448</v>
      </c>
      <c r="AJ27" s="235">
        <f t="shared" si="3"/>
        <v>42.75846676377062</v>
      </c>
      <c r="AK27" s="235">
        <f t="shared" si="4"/>
        <v>134.2536867605678</v>
      </c>
      <c r="AL27" s="235">
        <f t="shared" si="5"/>
        <v>13.092692296507499</v>
      </c>
      <c r="AM27" s="235">
        <f t="shared" si="6"/>
        <v>14.419657806338808</v>
      </c>
      <c r="AN27" s="235">
        <f t="shared" si="7"/>
        <v>9.9554123085514146</v>
      </c>
      <c r="AO27" s="235">
        <f t="shared" si="8"/>
        <v>17.762192581436874</v>
      </c>
      <c r="AP27" s="235">
        <f t="shared" si="9"/>
        <v>56.596119083124044</v>
      </c>
      <c r="AQ27" s="235">
        <f t="shared" si="10"/>
        <v>2.9460493172841109</v>
      </c>
      <c r="AR27" s="235">
        <f t="shared" si="11"/>
        <v>29.204247479296431</v>
      </c>
      <c r="AS27" s="235">
        <f t="shared" si="12"/>
        <v>15.387527442095717</v>
      </c>
      <c r="AT27" s="235">
        <f t="shared" si="13"/>
        <v>9.5272984037682669</v>
      </c>
      <c r="AU27" s="235">
        <f t="shared" si="14"/>
        <v>18.277706658240895</v>
      </c>
      <c r="AV27" s="240">
        <f t="shared" si="15"/>
        <v>35.68</v>
      </c>
      <c r="AW27" s="239">
        <f t="shared" si="16"/>
        <v>417.6</v>
      </c>
      <c r="AX27" s="239">
        <f t="shared" si="17"/>
        <v>283.5</v>
      </c>
      <c r="AY27" s="239">
        <f t="shared" si="18"/>
        <v>249.8</v>
      </c>
      <c r="AZ27" s="239">
        <f t="shared" si="19"/>
        <v>422.4</v>
      </c>
      <c r="BA27" s="239">
        <f t="shared" si="20"/>
        <v>120.6</v>
      </c>
      <c r="BB27" s="239">
        <f t="shared" si="21"/>
        <v>202</v>
      </c>
      <c r="BC27" s="239">
        <f t="shared" si="22"/>
        <v>130.80000000000001</v>
      </c>
      <c r="BD27" s="239">
        <f t="shared" si="23"/>
        <v>260.39999999999998</v>
      </c>
      <c r="BE27" s="239">
        <f t="shared" si="24"/>
        <v>651.9</v>
      </c>
      <c r="BF27" s="239">
        <f t="shared" si="25"/>
        <v>52.7</v>
      </c>
      <c r="BG27" s="239">
        <f t="shared" si="26"/>
        <v>232.9</v>
      </c>
      <c r="BH27" s="239">
        <f t="shared" si="27"/>
        <v>49.74</v>
      </c>
      <c r="BI27" s="239">
        <f t="shared" si="28"/>
        <v>99.38</v>
      </c>
      <c r="BJ27" s="239">
        <f t="shared" si="29"/>
        <v>191.7</v>
      </c>
      <c r="BK27" s="240">
        <f t="shared" si="30"/>
        <v>54.623392529087575</v>
      </c>
      <c r="BL27" s="239">
        <f t="shared" si="31"/>
        <v>45.243770314192851</v>
      </c>
      <c r="BM27" s="239">
        <f t="shared" si="32"/>
        <v>41.411042944785272</v>
      </c>
      <c r="BN27" s="239">
        <f t="shared" si="33"/>
        <v>67.150537634408607</v>
      </c>
      <c r="BO27" s="239">
        <f t="shared" si="34"/>
        <v>85.4368932038835</v>
      </c>
      <c r="BP27" s="239">
        <f t="shared" si="35"/>
        <v>34.976798143851504</v>
      </c>
      <c r="BQ27" s="239">
        <f t="shared" si="36"/>
        <v>26.97289357724663</v>
      </c>
      <c r="BR27" s="239">
        <f t="shared" si="37"/>
        <v>15.399105250765249</v>
      </c>
      <c r="BS27" s="239">
        <f t="shared" si="38"/>
        <v>28.1787685315442</v>
      </c>
      <c r="BT27" s="239">
        <f t="shared" si="39"/>
        <v>61.096532333645733</v>
      </c>
      <c r="BU27" s="239">
        <f t="shared" si="40"/>
        <v>43.196721311475407</v>
      </c>
      <c r="BV27" s="239">
        <f t="shared" si="41"/>
        <v>32.979325969980174</v>
      </c>
      <c r="BW27" s="239">
        <f t="shared" si="42"/>
        <v>1.6696878147029204</v>
      </c>
      <c r="BX27" s="239">
        <f t="shared" si="43"/>
        <v>6.9447938504542277</v>
      </c>
      <c r="BY27" s="239">
        <f t="shared" si="44"/>
        <v>8.3858267716535426</v>
      </c>
      <c r="BZ27" s="238">
        <v>11.98</v>
      </c>
      <c r="CA27" s="237">
        <v>8.3520000000000003</v>
      </c>
      <c r="CB27" s="237">
        <v>8.4939999999999998</v>
      </c>
      <c r="CC27" s="237">
        <v>8.5429999999999993</v>
      </c>
      <c r="CD27" s="237">
        <v>9.0570000000000004</v>
      </c>
      <c r="CE27" s="237">
        <v>8.26</v>
      </c>
      <c r="CF27" s="237">
        <v>8.65</v>
      </c>
      <c r="CG27" s="237">
        <v>8.218</v>
      </c>
      <c r="CH27" s="237">
        <v>8.4280000000000008</v>
      </c>
      <c r="CI27" s="237">
        <v>10.6</v>
      </c>
      <c r="CJ27" s="237">
        <v>9.6050000000000004</v>
      </c>
      <c r="CK27" s="237">
        <v>10.119999999999999</v>
      </c>
      <c r="CL27" s="237">
        <v>8.2769999999999992</v>
      </c>
      <c r="CM27" s="237">
        <v>8.1690000000000005</v>
      </c>
      <c r="CN27" s="237">
        <v>8.2089999999999996</v>
      </c>
      <c r="CO27" s="236">
        <f t="shared" si="45"/>
        <v>11.98</v>
      </c>
      <c r="CP27" s="235">
        <f t="shared" si="46"/>
        <v>8.3520000000000003</v>
      </c>
      <c r="CQ27" s="235">
        <f t="shared" si="47"/>
        <v>8.4939999999999998</v>
      </c>
      <c r="CR27" s="235">
        <f t="shared" si="48"/>
        <v>8.5429999999999993</v>
      </c>
      <c r="CS27" s="235">
        <f t="shared" si="49"/>
        <v>9.0570000000000004</v>
      </c>
      <c r="CT27" s="235">
        <f t="shared" si="50"/>
        <v>8.26</v>
      </c>
      <c r="CU27" s="235">
        <f t="shared" si="51"/>
        <v>8.65</v>
      </c>
      <c r="CV27" s="235">
        <f t="shared" si="52"/>
        <v>8.218</v>
      </c>
      <c r="CW27" s="235">
        <f t="shared" si="53"/>
        <v>8.4280000000000008</v>
      </c>
      <c r="CX27" s="235">
        <f t="shared" si="54"/>
        <v>10.6</v>
      </c>
      <c r="CY27" s="235">
        <f t="shared" si="55"/>
        <v>9.6050000000000004</v>
      </c>
      <c r="CZ27" s="235">
        <f t="shared" si="56"/>
        <v>10.119999999999999</v>
      </c>
      <c r="DA27" s="235">
        <f t="shared" si="57"/>
        <v>8.2769999999999992</v>
      </c>
      <c r="DB27" s="235">
        <f t="shared" si="58"/>
        <v>8.1690000000000005</v>
      </c>
      <c r="DC27" s="235">
        <f t="shared" si="59"/>
        <v>8.2089999999999996</v>
      </c>
      <c r="DD27" s="234">
        <f t="shared" si="60"/>
        <v>1</v>
      </c>
      <c r="DE27" s="233">
        <f t="shared" si="61"/>
        <v>1</v>
      </c>
      <c r="DF27" s="233">
        <f t="shared" si="62"/>
        <v>1</v>
      </c>
      <c r="DG27" s="233">
        <f t="shared" si="63"/>
        <v>1</v>
      </c>
      <c r="DH27" s="233">
        <f t="shared" si="64"/>
        <v>0</v>
      </c>
    </row>
    <row r="28" spans="1:112" s="233" customFormat="1" ht="16" x14ac:dyDescent="0.2">
      <c r="A28" s="243" t="s">
        <v>573</v>
      </c>
      <c r="B28" s="243" t="s">
        <v>572</v>
      </c>
      <c r="C28" s="250">
        <v>15.116167777823501</v>
      </c>
      <c r="D28" s="250">
        <v>4.3887175431651517</v>
      </c>
      <c r="E28" s="250">
        <v>14.962617992476366</v>
      </c>
      <c r="F28" s="250">
        <v>7.7074761267539476</v>
      </c>
      <c r="G28" s="250">
        <v>20.845627303471829</v>
      </c>
      <c r="H28" s="250">
        <v>17.042421933835755</v>
      </c>
      <c r="I28" s="250">
        <v>14.590137743729299</v>
      </c>
      <c r="J28" s="250">
        <v>16.53106851137629</v>
      </c>
      <c r="K28" s="250">
        <v>16.56689926074252</v>
      </c>
      <c r="L28" s="250">
        <v>15.539573080644564</v>
      </c>
      <c r="M28" s="250">
        <v>7.2747135492403032</v>
      </c>
      <c r="N28" s="250">
        <v>5.1692271464810711</v>
      </c>
      <c r="O28" s="250">
        <v>30.375319517076182</v>
      </c>
      <c r="P28" s="250">
        <v>13.464425647434007</v>
      </c>
      <c r="Q28" s="250">
        <v>14.877392865799187</v>
      </c>
      <c r="R28" s="249">
        <v>21.39</v>
      </c>
      <c r="S28" s="247"/>
      <c r="T28" s="247"/>
      <c r="U28" s="247"/>
      <c r="V28" s="247"/>
      <c r="W28" s="247"/>
      <c r="X28" s="247"/>
      <c r="Y28" s="247"/>
      <c r="Z28" s="247"/>
      <c r="AA28" s="247">
        <v>122.2</v>
      </c>
      <c r="AB28" s="247">
        <v>62.32</v>
      </c>
      <c r="AC28" s="247">
        <v>270.8</v>
      </c>
      <c r="AD28" s="247"/>
      <c r="AE28" s="247"/>
      <c r="AF28" s="247"/>
      <c r="AG28" s="236">
        <f t="shared" si="0"/>
        <v>1.4150411873160511</v>
      </c>
      <c r="AH28" s="235" t="str">
        <f t="shared" si="1"/>
        <v/>
      </c>
      <c r="AI28" s="235" t="str">
        <f t="shared" si="2"/>
        <v/>
      </c>
      <c r="AJ28" s="235" t="str">
        <f t="shared" si="3"/>
        <v/>
      </c>
      <c r="AK28" s="235" t="str">
        <f t="shared" si="4"/>
        <v/>
      </c>
      <c r="AL28" s="235" t="str">
        <f t="shared" si="5"/>
        <v/>
      </c>
      <c r="AM28" s="235" t="str">
        <f t="shared" si="6"/>
        <v/>
      </c>
      <c r="AN28" s="235" t="str">
        <f t="shared" si="7"/>
        <v/>
      </c>
      <c r="AO28" s="235" t="str">
        <f t="shared" si="8"/>
        <v/>
      </c>
      <c r="AP28" s="235">
        <f t="shared" si="9"/>
        <v>7.8637938999886146</v>
      </c>
      <c r="AQ28" s="235">
        <f t="shared" si="10"/>
        <v>8.5666603335203568</v>
      </c>
      <c r="AR28" s="235">
        <f t="shared" si="11"/>
        <v>52.386941476221629</v>
      </c>
      <c r="AS28" s="235" t="str">
        <f t="shared" si="12"/>
        <v/>
      </c>
      <c r="AT28" s="235" t="str">
        <f t="shared" si="13"/>
        <v/>
      </c>
      <c r="AU28" s="235" t="str">
        <f t="shared" si="14"/>
        <v/>
      </c>
      <c r="AV28" s="240">
        <f t="shared" si="15"/>
        <v>21.39</v>
      </c>
      <c r="AW28" s="239" t="str">
        <f t="shared" si="16"/>
        <v/>
      </c>
      <c r="AX28" s="239" t="str">
        <f t="shared" si="17"/>
        <v/>
      </c>
      <c r="AY28" s="239" t="str">
        <f t="shared" si="18"/>
        <v/>
      </c>
      <c r="AZ28" s="239" t="str">
        <f t="shared" si="19"/>
        <v/>
      </c>
      <c r="BA28" s="239" t="str">
        <f t="shared" si="20"/>
        <v/>
      </c>
      <c r="BB28" s="239" t="str">
        <f t="shared" si="21"/>
        <v/>
      </c>
      <c r="BC28" s="239" t="str">
        <f t="shared" si="22"/>
        <v/>
      </c>
      <c r="BD28" s="239" t="str">
        <f t="shared" si="23"/>
        <v/>
      </c>
      <c r="BE28" s="239">
        <f t="shared" si="24"/>
        <v>122.2</v>
      </c>
      <c r="BF28" s="239">
        <f t="shared" si="25"/>
        <v>62.32</v>
      </c>
      <c r="BG28" s="239">
        <f t="shared" si="26"/>
        <v>270.8</v>
      </c>
      <c r="BH28" s="239" t="str">
        <f t="shared" si="27"/>
        <v/>
      </c>
      <c r="BI28" s="239" t="str">
        <f t="shared" si="28"/>
        <v/>
      </c>
      <c r="BJ28" s="239" t="str">
        <f t="shared" si="29"/>
        <v/>
      </c>
      <c r="BK28" s="240">
        <f t="shared" si="30"/>
        <v>32.74647887323944</v>
      </c>
      <c r="BL28" s="239" t="str">
        <f t="shared" si="31"/>
        <v/>
      </c>
      <c r="BM28" s="239" t="str">
        <f t="shared" si="32"/>
        <v/>
      </c>
      <c r="BN28" s="239" t="str">
        <f t="shared" si="33"/>
        <v/>
      </c>
      <c r="BO28" s="239" t="str">
        <f t="shared" si="34"/>
        <v/>
      </c>
      <c r="BP28" s="239" t="str">
        <f t="shared" si="35"/>
        <v/>
      </c>
      <c r="BQ28" s="239" t="str">
        <f t="shared" si="36"/>
        <v/>
      </c>
      <c r="BR28" s="239" t="str">
        <f t="shared" si="37"/>
        <v/>
      </c>
      <c r="BS28" s="239" t="str">
        <f t="shared" si="38"/>
        <v/>
      </c>
      <c r="BT28" s="239">
        <f t="shared" si="39"/>
        <v>11.452671040299906</v>
      </c>
      <c r="BU28" s="239">
        <f t="shared" si="40"/>
        <v>51.081967213114751</v>
      </c>
      <c r="BV28" s="239">
        <f t="shared" si="41"/>
        <v>38.346077598414041</v>
      </c>
      <c r="BW28" s="239" t="str">
        <f t="shared" si="42"/>
        <v/>
      </c>
      <c r="BX28" s="239" t="str">
        <f t="shared" si="43"/>
        <v/>
      </c>
      <c r="BY28" s="239" t="str">
        <f t="shared" si="44"/>
        <v/>
      </c>
      <c r="BZ28" s="246">
        <v>7.7850000000000001</v>
      </c>
      <c r="CA28" s="244"/>
      <c r="CB28" s="244"/>
      <c r="CC28" s="244"/>
      <c r="CD28" s="244"/>
      <c r="CE28" s="244"/>
      <c r="CF28" s="244"/>
      <c r="CG28" s="244"/>
      <c r="CH28" s="244"/>
      <c r="CI28" s="244">
        <v>7.2190000000000003</v>
      </c>
      <c r="CJ28" s="244">
        <v>8.6010000000000009</v>
      </c>
      <c r="CK28" s="244">
        <v>8.4939999999999998</v>
      </c>
      <c r="CL28" s="244"/>
      <c r="CM28" s="244"/>
      <c r="CN28" s="244"/>
      <c r="CO28" s="236">
        <f t="shared" si="45"/>
        <v>7.7850000000000001</v>
      </c>
      <c r="CP28" s="235" t="str">
        <f t="shared" si="46"/>
        <v/>
      </c>
      <c r="CQ28" s="235" t="str">
        <f t="shared" si="47"/>
        <v/>
      </c>
      <c r="CR28" s="235" t="str">
        <f t="shared" si="48"/>
        <v/>
      </c>
      <c r="CS28" s="235" t="str">
        <f t="shared" si="49"/>
        <v/>
      </c>
      <c r="CT28" s="235" t="str">
        <f t="shared" si="50"/>
        <v/>
      </c>
      <c r="CU28" s="235" t="str">
        <f t="shared" si="51"/>
        <v/>
      </c>
      <c r="CV28" s="235" t="str">
        <f t="shared" si="52"/>
        <v/>
      </c>
      <c r="CW28" s="235" t="str">
        <f t="shared" si="53"/>
        <v/>
      </c>
      <c r="CX28" s="235">
        <f t="shared" si="54"/>
        <v>7.2190000000000003</v>
      </c>
      <c r="CY28" s="235">
        <f t="shared" si="55"/>
        <v>8.6010000000000009</v>
      </c>
      <c r="CZ28" s="235">
        <f t="shared" si="56"/>
        <v>8.4939999999999998</v>
      </c>
      <c r="DA28" s="235" t="str">
        <f t="shared" si="57"/>
        <v/>
      </c>
      <c r="DB28" s="235" t="str">
        <f t="shared" si="58"/>
        <v/>
      </c>
      <c r="DC28" s="235" t="str">
        <f t="shared" si="59"/>
        <v/>
      </c>
      <c r="DD28" s="234">
        <f t="shared" si="60"/>
        <v>1</v>
      </c>
      <c r="DE28" s="233" t="str">
        <f t="shared" si="61"/>
        <v/>
      </c>
      <c r="DF28" s="233">
        <f t="shared" si="62"/>
        <v>1</v>
      </c>
      <c r="DG28" s="233">
        <f t="shared" si="63"/>
        <v>1</v>
      </c>
      <c r="DH28" s="233">
        <f t="shared" si="64"/>
        <v>1</v>
      </c>
    </row>
    <row r="29" spans="1:112" s="233" customFormat="1" x14ac:dyDescent="0.2">
      <c r="A29" s="243" t="s">
        <v>72</v>
      </c>
      <c r="B29" s="243" t="s">
        <v>574</v>
      </c>
      <c r="C29" s="250">
        <v>6.1193555963332029</v>
      </c>
      <c r="D29" s="250">
        <v>10.562020983550074</v>
      </c>
      <c r="E29" s="250">
        <v>2.2564256184441609</v>
      </c>
      <c r="F29" s="250">
        <v>24.717210699488298</v>
      </c>
      <c r="G29" s="250">
        <v>17.499667380897804</v>
      </c>
      <c r="H29" s="250">
        <v>2.3220149113418698</v>
      </c>
      <c r="I29" s="250">
        <v>2.8129304078378552</v>
      </c>
      <c r="J29" s="250">
        <v>2.6731684440875036</v>
      </c>
      <c r="K29" s="250">
        <v>4.6772703478902411</v>
      </c>
      <c r="L29" s="250">
        <v>3.389912753965282</v>
      </c>
      <c r="M29" s="250">
        <v>13.779841877104488</v>
      </c>
      <c r="N29" s="250">
        <v>15.914174332733351</v>
      </c>
      <c r="O29" s="250">
        <v>19.05783449680002</v>
      </c>
      <c r="P29" s="250">
        <v>1.9496294547150848</v>
      </c>
      <c r="Q29" s="250">
        <v>10.099420940200659</v>
      </c>
      <c r="R29" s="249">
        <v>26.09</v>
      </c>
      <c r="S29" s="247">
        <v>502</v>
      </c>
      <c r="T29" s="247">
        <v>221.6</v>
      </c>
      <c r="U29" s="247">
        <v>235.4</v>
      </c>
      <c r="V29" s="247">
        <v>240.5</v>
      </c>
      <c r="W29" s="247">
        <v>168.4</v>
      </c>
      <c r="X29" s="247">
        <v>457.1</v>
      </c>
      <c r="Y29" s="247">
        <v>547.9</v>
      </c>
      <c r="Z29" s="247">
        <v>601.5</v>
      </c>
      <c r="AA29" s="247">
        <v>848.4</v>
      </c>
      <c r="AB29" s="247">
        <v>94.18</v>
      </c>
      <c r="AC29" s="247">
        <v>706.2</v>
      </c>
      <c r="AD29" s="247">
        <v>1374</v>
      </c>
      <c r="AE29" s="247">
        <v>822</v>
      </c>
      <c r="AF29" s="247">
        <v>1520</v>
      </c>
      <c r="AG29" s="236">
        <f t="shared" si="0"/>
        <v>4.2635208216423095</v>
      </c>
      <c r="AH29" s="235">
        <f t="shared" si="1"/>
        <v>47.52878268106501</v>
      </c>
      <c r="AI29" s="235">
        <f t="shared" si="2"/>
        <v>98.208422289052237</v>
      </c>
      <c r="AJ29" s="235">
        <f t="shared" si="3"/>
        <v>9.523728339010086</v>
      </c>
      <c r="AK29" s="235">
        <f t="shared" si="4"/>
        <v>13.743118355639361</v>
      </c>
      <c r="AL29" s="235">
        <f t="shared" si="5"/>
        <v>72.523220749983594</v>
      </c>
      <c r="AM29" s="235">
        <f t="shared" si="6"/>
        <v>162.49957650084477</v>
      </c>
      <c r="AN29" s="235">
        <f t="shared" si="7"/>
        <v>204.96276664190077</v>
      </c>
      <c r="AO29" s="235">
        <f t="shared" si="8"/>
        <v>128.6006485110095</v>
      </c>
      <c r="AP29" s="235">
        <f t="shared" si="9"/>
        <v>250.27192779743407</v>
      </c>
      <c r="AQ29" s="235">
        <f t="shared" si="10"/>
        <v>6.8346212416618624</v>
      </c>
      <c r="AR29" s="235">
        <f t="shared" si="11"/>
        <v>44.375534993822463</v>
      </c>
      <c r="AS29" s="235">
        <f t="shared" si="12"/>
        <v>72.096333937137871</v>
      </c>
      <c r="AT29" s="235">
        <f t="shared" si="13"/>
        <v>421.61857885970727</v>
      </c>
      <c r="AU29" s="235">
        <f t="shared" si="14"/>
        <v>150.50367828017278</v>
      </c>
      <c r="AV29" s="240">
        <f t="shared" si="15"/>
        <v>26.09</v>
      </c>
      <c r="AW29" s="239">
        <f t="shared" si="16"/>
        <v>502</v>
      </c>
      <c r="AX29" s="239">
        <f t="shared" si="17"/>
        <v>221.6</v>
      </c>
      <c r="AY29" s="239">
        <f t="shared" si="18"/>
        <v>235.4</v>
      </c>
      <c r="AZ29" s="239">
        <f t="shared" si="19"/>
        <v>240.5</v>
      </c>
      <c r="BA29" s="239">
        <f t="shared" si="20"/>
        <v>168.4</v>
      </c>
      <c r="BB29" s="239">
        <f t="shared" si="21"/>
        <v>457.1</v>
      </c>
      <c r="BC29" s="239">
        <f t="shared" si="22"/>
        <v>547.9</v>
      </c>
      <c r="BD29" s="239">
        <f t="shared" si="23"/>
        <v>601.5</v>
      </c>
      <c r="BE29" s="239">
        <f t="shared" si="24"/>
        <v>848.4</v>
      </c>
      <c r="BF29" s="239">
        <f t="shared" si="25"/>
        <v>94.18</v>
      </c>
      <c r="BG29" s="239">
        <f t="shared" si="26"/>
        <v>706.2</v>
      </c>
      <c r="BH29" s="239">
        <f t="shared" si="27"/>
        <v>1374</v>
      </c>
      <c r="BI29" s="239">
        <f t="shared" si="28"/>
        <v>822</v>
      </c>
      <c r="BJ29" s="239">
        <f t="shared" si="29"/>
        <v>1520</v>
      </c>
      <c r="BK29" s="240">
        <f t="shared" si="30"/>
        <v>39.941824862216784</v>
      </c>
      <c r="BL29" s="239">
        <f t="shared" si="31"/>
        <v>54.387865655471288</v>
      </c>
      <c r="BM29" s="239">
        <f t="shared" si="32"/>
        <v>32.369266725094946</v>
      </c>
      <c r="BN29" s="239">
        <f t="shared" si="33"/>
        <v>63.27956989247312</v>
      </c>
      <c r="BO29" s="239">
        <f t="shared" si="34"/>
        <v>48.644822006472495</v>
      </c>
      <c r="BP29" s="239">
        <f t="shared" si="35"/>
        <v>48.839907192575403</v>
      </c>
      <c r="BQ29" s="239">
        <f t="shared" si="36"/>
        <v>61.036186406729875</v>
      </c>
      <c r="BR29" s="239">
        <f t="shared" si="37"/>
        <v>64.5043560160113</v>
      </c>
      <c r="BS29" s="239">
        <f t="shared" si="38"/>
        <v>65.090358186343465</v>
      </c>
      <c r="BT29" s="239">
        <f t="shared" si="39"/>
        <v>79.512652296157455</v>
      </c>
      <c r="BU29" s="239">
        <f t="shared" si="40"/>
        <v>77.196721311475414</v>
      </c>
      <c r="BV29" s="239">
        <f t="shared" si="41"/>
        <v>100</v>
      </c>
      <c r="BW29" s="239">
        <f t="shared" si="42"/>
        <v>46.12286002014099</v>
      </c>
      <c r="BX29" s="239">
        <f t="shared" si="43"/>
        <v>57.442348008385743</v>
      </c>
      <c r="BY29" s="239">
        <f t="shared" si="44"/>
        <v>66.491688538932635</v>
      </c>
      <c r="BZ29" s="246">
        <v>8.4770000000000003</v>
      </c>
      <c r="CA29" s="244">
        <v>8.6950000000000003</v>
      </c>
      <c r="CB29" s="244">
        <v>8.8520000000000003</v>
      </c>
      <c r="CC29" s="244">
        <v>9.1289999999999996</v>
      </c>
      <c r="CD29" s="244">
        <v>9.0380000000000003</v>
      </c>
      <c r="CE29" s="244">
        <v>8.5329999999999995</v>
      </c>
      <c r="CF29" s="244">
        <v>9.7289999999999992</v>
      </c>
      <c r="CG29" s="244">
        <v>9.8859999999999992</v>
      </c>
      <c r="CH29" s="244">
        <v>9.9250000000000007</v>
      </c>
      <c r="CI29" s="244">
        <v>8.9109999999999996</v>
      </c>
      <c r="CJ29" s="244">
        <v>10.62</v>
      </c>
      <c r="CK29" s="244">
        <v>9.1880000000000006</v>
      </c>
      <c r="CL29" s="244">
        <v>8.3290000000000006</v>
      </c>
      <c r="CM29" s="244">
        <v>7.9189999999999996</v>
      </c>
      <c r="CN29" s="244">
        <v>8.7210000000000001</v>
      </c>
      <c r="CO29" s="236">
        <f t="shared" si="45"/>
        <v>8.4770000000000003</v>
      </c>
      <c r="CP29" s="235">
        <f t="shared" si="46"/>
        <v>8.6950000000000003</v>
      </c>
      <c r="CQ29" s="235">
        <f t="shared" si="47"/>
        <v>8.8520000000000003</v>
      </c>
      <c r="CR29" s="235">
        <f t="shared" si="48"/>
        <v>9.1289999999999996</v>
      </c>
      <c r="CS29" s="235">
        <f t="shared" si="49"/>
        <v>9.0380000000000003</v>
      </c>
      <c r="CT29" s="235">
        <f t="shared" si="50"/>
        <v>8.5329999999999995</v>
      </c>
      <c r="CU29" s="235">
        <f t="shared" si="51"/>
        <v>9.7289999999999992</v>
      </c>
      <c r="CV29" s="235">
        <f t="shared" si="52"/>
        <v>9.8859999999999992</v>
      </c>
      <c r="CW29" s="235">
        <f t="shared" si="53"/>
        <v>9.9250000000000007</v>
      </c>
      <c r="CX29" s="235">
        <f t="shared" si="54"/>
        <v>8.9109999999999996</v>
      </c>
      <c r="CY29" s="235">
        <f t="shared" si="55"/>
        <v>10.62</v>
      </c>
      <c r="CZ29" s="235">
        <f t="shared" si="56"/>
        <v>9.1880000000000006</v>
      </c>
      <c r="DA29" s="235">
        <f t="shared" si="57"/>
        <v>8.3290000000000006</v>
      </c>
      <c r="DB29" s="235">
        <f t="shared" si="58"/>
        <v>7.9189999999999996</v>
      </c>
      <c r="DC29" s="235">
        <f t="shared" si="59"/>
        <v>8.7210000000000001</v>
      </c>
      <c r="DD29" s="234">
        <f t="shared" si="60"/>
        <v>1</v>
      </c>
      <c r="DE29" s="233">
        <f t="shared" si="61"/>
        <v>1</v>
      </c>
      <c r="DF29" s="233">
        <f t="shared" si="62"/>
        <v>1</v>
      </c>
      <c r="DG29" s="233">
        <f t="shared" si="63"/>
        <v>1</v>
      </c>
      <c r="DH29" s="233">
        <f t="shared" si="64"/>
        <v>0</v>
      </c>
    </row>
    <row r="30" spans="1:112" s="233" customFormat="1" x14ac:dyDescent="0.2">
      <c r="A30" s="243" t="s">
        <v>2</v>
      </c>
      <c r="B30" s="243" t="s">
        <v>2</v>
      </c>
      <c r="C30" s="239">
        <v>12.612578070757456</v>
      </c>
      <c r="D30" s="239">
        <v>25.872845134223322</v>
      </c>
      <c r="E30" s="239">
        <v>13.360582179083295</v>
      </c>
      <c r="F30" s="239">
        <v>20.158385317126392</v>
      </c>
      <c r="G30" s="239">
        <v>15.453799220499318</v>
      </c>
      <c r="H30" s="239">
        <v>13.527494133930752</v>
      </c>
      <c r="I30" s="239">
        <v>19.700552733718148</v>
      </c>
      <c r="J30" s="239">
        <v>16.435553549767949</v>
      </c>
      <c r="K30" s="239">
        <v>23.716119857014526</v>
      </c>
      <c r="L30" s="239">
        <v>13.282573168843621</v>
      </c>
      <c r="M30" s="239">
        <v>4.9321675501958824</v>
      </c>
      <c r="N30" s="239">
        <v>6.572371414638523</v>
      </c>
      <c r="O30" s="239">
        <v>40.105211426186173</v>
      </c>
      <c r="P30" s="239">
        <v>29.856902146821039</v>
      </c>
      <c r="Q30" s="239">
        <v>29.843861219695032</v>
      </c>
      <c r="R30" s="242"/>
      <c r="S30" s="241">
        <v>508</v>
      </c>
      <c r="T30" s="241">
        <v>327.10000000000002</v>
      </c>
      <c r="U30" s="241">
        <v>199.9</v>
      </c>
      <c r="V30" s="241">
        <v>308</v>
      </c>
      <c r="W30" s="241">
        <v>108.6</v>
      </c>
      <c r="X30" s="241"/>
      <c r="Y30" s="241"/>
      <c r="Z30" s="255"/>
      <c r="AA30" s="241">
        <v>65.209999999999994</v>
      </c>
      <c r="AB30" s="241"/>
      <c r="AC30" s="241"/>
      <c r="AD30" s="241">
        <v>998.7</v>
      </c>
      <c r="AE30" s="241">
        <v>301.89999999999998</v>
      </c>
      <c r="AF30" s="241">
        <v>1180</v>
      </c>
      <c r="AG30" s="236" t="str">
        <f t="shared" si="0"/>
        <v/>
      </c>
      <c r="AH30" s="235">
        <f t="shared" si="1"/>
        <v>19.634485398285118</v>
      </c>
      <c r="AI30" s="235">
        <f t="shared" si="2"/>
        <v>24.482466079366851</v>
      </c>
      <c r="AJ30" s="235">
        <f t="shared" si="3"/>
        <v>9.9164688468459161</v>
      </c>
      <c r="AK30" s="235">
        <f t="shared" si="4"/>
        <v>19.930374117417088</v>
      </c>
      <c r="AL30" s="235">
        <f t="shared" si="5"/>
        <v>8.0280944071970222</v>
      </c>
      <c r="AM30" s="235" t="str">
        <f t="shared" si="6"/>
        <v/>
      </c>
      <c r="AN30" s="235" t="str">
        <f t="shared" si="7"/>
        <v/>
      </c>
      <c r="AO30" s="235" t="str">
        <f t="shared" si="8"/>
        <v/>
      </c>
      <c r="AP30" s="235">
        <f t="shared" si="9"/>
        <v>4.9094402997877227</v>
      </c>
      <c r="AQ30" s="235" t="str">
        <f t="shared" si="10"/>
        <v/>
      </c>
      <c r="AR30" s="235" t="str">
        <f t="shared" si="11"/>
        <v/>
      </c>
      <c r="AS30" s="235">
        <f t="shared" si="12"/>
        <v>24.902000624983913</v>
      </c>
      <c r="AT30" s="235">
        <f t="shared" si="13"/>
        <v>10.111564773713278</v>
      </c>
      <c r="AU30" s="235">
        <f t="shared" si="14"/>
        <v>39.539119663955404</v>
      </c>
      <c r="AV30" s="240" t="str">
        <f t="shared" si="15"/>
        <v/>
      </c>
      <c r="AW30" s="239">
        <f t="shared" si="16"/>
        <v>508</v>
      </c>
      <c r="AX30" s="239">
        <f t="shared" si="17"/>
        <v>327.10000000000002</v>
      </c>
      <c r="AY30" s="239">
        <f t="shared" si="18"/>
        <v>199.9</v>
      </c>
      <c r="AZ30" s="239">
        <f t="shared" si="19"/>
        <v>308</v>
      </c>
      <c r="BA30" s="239">
        <f t="shared" si="20"/>
        <v>108.6</v>
      </c>
      <c r="BB30" s="239" t="str">
        <f t="shared" si="21"/>
        <v/>
      </c>
      <c r="BC30" s="239" t="str">
        <f t="shared" si="22"/>
        <v/>
      </c>
      <c r="BD30" s="239" t="str">
        <f t="shared" si="23"/>
        <v/>
      </c>
      <c r="BE30" s="239">
        <f t="shared" si="24"/>
        <v>65.209999999999994</v>
      </c>
      <c r="BF30" s="239" t="str">
        <f t="shared" si="25"/>
        <v/>
      </c>
      <c r="BG30" s="239" t="str">
        <f t="shared" si="26"/>
        <v/>
      </c>
      <c r="BH30" s="239">
        <f t="shared" si="27"/>
        <v>998.7</v>
      </c>
      <c r="BI30" s="239">
        <f t="shared" si="28"/>
        <v>301.89999999999998</v>
      </c>
      <c r="BJ30" s="239">
        <f t="shared" si="29"/>
        <v>1180</v>
      </c>
      <c r="BK30" s="240" t="str">
        <f t="shared" si="30"/>
        <v/>
      </c>
      <c r="BL30" s="239">
        <f t="shared" si="31"/>
        <v>55.037919826652221</v>
      </c>
      <c r="BM30" s="239">
        <f t="shared" si="32"/>
        <v>47.779725387087353</v>
      </c>
      <c r="BN30" s="239">
        <f t="shared" si="33"/>
        <v>53.736559139784944</v>
      </c>
      <c r="BO30" s="239">
        <f t="shared" si="34"/>
        <v>62.297734627831716</v>
      </c>
      <c r="BP30" s="239">
        <f t="shared" si="35"/>
        <v>31.496519721577727</v>
      </c>
      <c r="BQ30" s="239" t="str">
        <f t="shared" si="36"/>
        <v/>
      </c>
      <c r="BR30" s="239" t="str">
        <f t="shared" si="37"/>
        <v/>
      </c>
      <c r="BS30" s="239" t="str">
        <f t="shared" si="38"/>
        <v/>
      </c>
      <c r="BT30" s="239">
        <f t="shared" si="39"/>
        <v>6.1115276476101208</v>
      </c>
      <c r="BU30" s="239" t="str">
        <f t="shared" si="40"/>
        <v/>
      </c>
      <c r="BV30" s="239" t="str">
        <f t="shared" si="41"/>
        <v/>
      </c>
      <c r="BW30" s="239">
        <f t="shared" si="42"/>
        <v>33.52467270896274</v>
      </c>
      <c r="BX30" s="239">
        <f t="shared" si="43"/>
        <v>21.097134870719774</v>
      </c>
      <c r="BY30" s="239">
        <f t="shared" si="44"/>
        <v>51.618547681539809</v>
      </c>
      <c r="BZ30" s="238"/>
      <c r="CA30" s="237">
        <v>9.1509999999999998</v>
      </c>
      <c r="CB30" s="237">
        <v>9.19</v>
      </c>
      <c r="CC30" s="237">
        <v>9.2040000000000006</v>
      </c>
      <c r="CD30" s="237">
        <v>9.3140000000000001</v>
      </c>
      <c r="CE30" s="237">
        <v>10.029999999999999</v>
      </c>
      <c r="CF30" s="237"/>
      <c r="CG30" s="237"/>
      <c r="CH30" s="254"/>
      <c r="CI30" s="237">
        <v>7.5949999999999998</v>
      </c>
      <c r="CJ30" s="237"/>
      <c r="CK30" s="237"/>
      <c r="CL30" s="237">
        <v>8.1809999999999992</v>
      </c>
      <c r="CM30" s="237">
        <v>7.58</v>
      </c>
      <c r="CN30" s="237">
        <v>8.2569999999999997</v>
      </c>
      <c r="CO30" s="236" t="str">
        <f t="shared" si="45"/>
        <v/>
      </c>
      <c r="CP30" s="235">
        <f t="shared" si="46"/>
        <v>9.1509999999999998</v>
      </c>
      <c r="CQ30" s="235">
        <f t="shared" si="47"/>
        <v>9.19</v>
      </c>
      <c r="CR30" s="235">
        <f t="shared" si="48"/>
        <v>9.2040000000000006</v>
      </c>
      <c r="CS30" s="235">
        <f t="shared" si="49"/>
        <v>9.3140000000000001</v>
      </c>
      <c r="CT30" s="235">
        <f t="shared" si="50"/>
        <v>10.029999999999999</v>
      </c>
      <c r="CU30" s="235" t="str">
        <f t="shared" si="51"/>
        <v/>
      </c>
      <c r="CV30" s="235" t="str">
        <f t="shared" si="52"/>
        <v/>
      </c>
      <c r="CW30" s="235" t="str">
        <f t="shared" si="53"/>
        <v/>
      </c>
      <c r="CX30" s="235">
        <f t="shared" si="54"/>
        <v>7.5949999999999998</v>
      </c>
      <c r="CY30" s="235" t="str">
        <f t="shared" si="55"/>
        <v/>
      </c>
      <c r="CZ30" s="235" t="str">
        <f t="shared" si="56"/>
        <v/>
      </c>
      <c r="DA30" s="235">
        <f t="shared" si="57"/>
        <v>8.1809999999999992</v>
      </c>
      <c r="DB30" s="235">
        <f t="shared" si="58"/>
        <v>7.58</v>
      </c>
      <c r="DC30" s="235">
        <f t="shared" si="59"/>
        <v>8.2569999999999997</v>
      </c>
      <c r="DD30" s="234" t="str">
        <f t="shared" si="60"/>
        <v/>
      </c>
      <c r="DE30" s="233">
        <f t="shared" si="61"/>
        <v>1</v>
      </c>
      <c r="DF30" s="233">
        <f t="shared" si="62"/>
        <v>1</v>
      </c>
      <c r="DG30" s="233" t="str">
        <f t="shared" si="63"/>
        <v/>
      </c>
      <c r="DH30" s="233">
        <f t="shared" si="64"/>
        <v>2</v>
      </c>
    </row>
    <row r="31" spans="1:112" s="233" customFormat="1" x14ac:dyDescent="0.2">
      <c r="A31" s="243" t="s">
        <v>3</v>
      </c>
      <c r="B31" s="243" t="s">
        <v>3</v>
      </c>
      <c r="C31" s="250">
        <v>10.070443674026267</v>
      </c>
      <c r="D31" s="250">
        <v>32.558087101997629</v>
      </c>
      <c r="E31" s="250">
        <v>12.925208455168956</v>
      </c>
      <c r="F31" s="250">
        <v>23.081150748950307</v>
      </c>
      <c r="G31" s="250">
        <v>3.847057017852876</v>
      </c>
      <c r="H31" s="250">
        <v>13.776939093882136</v>
      </c>
      <c r="I31" s="250">
        <v>5.964120387469741</v>
      </c>
      <c r="J31" s="250">
        <v>11.558785960070015</v>
      </c>
      <c r="K31" s="250">
        <v>12.079901529999312</v>
      </c>
      <c r="L31" s="250">
        <v>11.51364099616602</v>
      </c>
      <c r="M31" s="250">
        <v>3.9936235755561507</v>
      </c>
      <c r="N31" s="250">
        <v>0.60011221877725207</v>
      </c>
      <c r="O31" s="250">
        <v>24.911165544014946</v>
      </c>
      <c r="P31" s="250">
        <v>4.8633452226364531</v>
      </c>
      <c r="Q31" s="250">
        <v>17.635088533848275</v>
      </c>
      <c r="R31" s="249"/>
      <c r="S31" s="247">
        <v>428.6</v>
      </c>
      <c r="T31" s="247">
        <v>222.5</v>
      </c>
      <c r="U31" s="247">
        <v>59.08</v>
      </c>
      <c r="V31" s="247">
        <v>137.9</v>
      </c>
      <c r="W31" s="247">
        <v>126.9</v>
      </c>
      <c r="X31" s="247"/>
      <c r="Y31" s="247"/>
      <c r="Z31" s="247"/>
      <c r="AA31" s="247">
        <v>146</v>
      </c>
      <c r="AB31" s="247">
        <v>33.57</v>
      </c>
      <c r="AC31" s="247"/>
      <c r="AD31" s="247">
        <v>151.80000000000001</v>
      </c>
      <c r="AE31" s="247">
        <v>53.12</v>
      </c>
      <c r="AF31" s="247">
        <v>200.6</v>
      </c>
      <c r="AG31" s="236" t="str">
        <f t="shared" si="0"/>
        <v/>
      </c>
      <c r="AH31" s="235">
        <f t="shared" si="1"/>
        <v>13.164164057221376</v>
      </c>
      <c r="AI31" s="235">
        <f t="shared" si="2"/>
        <v>17.214422558192428</v>
      </c>
      <c r="AJ31" s="235">
        <f t="shared" si="3"/>
        <v>2.5596644050638098</v>
      </c>
      <c r="AK31" s="235">
        <f t="shared" si="4"/>
        <v>35.845582573913845</v>
      </c>
      <c r="AL31" s="235">
        <f t="shared" si="5"/>
        <v>9.2110445676828121</v>
      </c>
      <c r="AM31" s="235" t="str">
        <f t="shared" si="6"/>
        <v/>
      </c>
      <c r="AN31" s="235" t="str">
        <f t="shared" si="7"/>
        <v/>
      </c>
      <c r="AO31" s="235" t="str">
        <f t="shared" si="8"/>
        <v/>
      </c>
      <c r="AP31" s="235">
        <f t="shared" si="9"/>
        <v>12.680610768445639</v>
      </c>
      <c r="AQ31" s="235">
        <f t="shared" si="10"/>
        <v>8.4058998963929774</v>
      </c>
      <c r="AR31" s="235" t="str">
        <f t="shared" si="11"/>
        <v/>
      </c>
      <c r="AS31" s="235">
        <f t="shared" si="12"/>
        <v>6.0936530541611234</v>
      </c>
      <c r="AT31" s="235">
        <f t="shared" si="13"/>
        <v>10.922522989474984</v>
      </c>
      <c r="AU31" s="235">
        <f t="shared" si="14"/>
        <v>11.375049215940946</v>
      </c>
      <c r="AV31" s="240" t="str">
        <f t="shared" si="15"/>
        <v/>
      </c>
      <c r="AW31" s="239">
        <f t="shared" si="16"/>
        <v>428.6</v>
      </c>
      <c r="AX31" s="239">
        <f t="shared" si="17"/>
        <v>222.5</v>
      </c>
      <c r="AY31" s="239">
        <f t="shared" si="18"/>
        <v>59.08</v>
      </c>
      <c r="AZ31" s="239">
        <f t="shared" si="19"/>
        <v>137.9</v>
      </c>
      <c r="BA31" s="239">
        <f t="shared" si="20"/>
        <v>126.9</v>
      </c>
      <c r="BB31" s="239" t="str">
        <f t="shared" si="21"/>
        <v/>
      </c>
      <c r="BC31" s="239" t="str">
        <f t="shared" si="22"/>
        <v/>
      </c>
      <c r="BD31" s="239" t="str">
        <f t="shared" si="23"/>
        <v/>
      </c>
      <c r="BE31" s="239">
        <f t="shared" si="24"/>
        <v>146</v>
      </c>
      <c r="BF31" s="239">
        <f t="shared" si="25"/>
        <v>33.57</v>
      </c>
      <c r="BG31" s="239" t="str">
        <f t="shared" si="26"/>
        <v/>
      </c>
      <c r="BH31" s="239">
        <f t="shared" si="27"/>
        <v>151.80000000000001</v>
      </c>
      <c r="BI31" s="239">
        <f t="shared" si="28"/>
        <v>53.12</v>
      </c>
      <c r="BJ31" s="239">
        <f t="shared" si="29"/>
        <v>200.6</v>
      </c>
      <c r="BK31" s="240" t="str">
        <f t="shared" si="30"/>
        <v/>
      </c>
      <c r="BL31" s="239">
        <f t="shared" si="31"/>
        <v>46.435536294691225</v>
      </c>
      <c r="BM31" s="239">
        <f t="shared" si="32"/>
        <v>32.500730353491086</v>
      </c>
      <c r="BN31" s="239">
        <f t="shared" si="33"/>
        <v>15.881720430107526</v>
      </c>
      <c r="BO31" s="239">
        <f t="shared" si="34"/>
        <v>27.892394822006473</v>
      </c>
      <c r="BP31" s="239">
        <f t="shared" si="35"/>
        <v>36.803944315545245</v>
      </c>
      <c r="BQ31" s="239" t="str">
        <f t="shared" si="36"/>
        <v/>
      </c>
      <c r="BR31" s="239" t="str">
        <f t="shared" si="37"/>
        <v/>
      </c>
      <c r="BS31" s="239" t="str">
        <f t="shared" si="38"/>
        <v/>
      </c>
      <c r="BT31" s="239">
        <f t="shared" si="39"/>
        <v>13.683223992502343</v>
      </c>
      <c r="BU31" s="239">
        <f t="shared" si="40"/>
        <v>27.516393442622952</v>
      </c>
      <c r="BV31" s="239" t="str">
        <f t="shared" si="41"/>
        <v/>
      </c>
      <c r="BW31" s="239">
        <f t="shared" si="42"/>
        <v>5.0956696878147039</v>
      </c>
      <c r="BX31" s="239">
        <f t="shared" si="43"/>
        <v>3.7120894479385047</v>
      </c>
      <c r="BY31" s="239">
        <f t="shared" si="44"/>
        <v>8.7751531058617669</v>
      </c>
      <c r="BZ31" s="246"/>
      <c r="CA31" s="244">
        <v>7.6760000000000002</v>
      </c>
      <c r="CB31" s="244">
        <v>8.6809999999999992</v>
      </c>
      <c r="CC31" s="244">
        <v>8.33</v>
      </c>
      <c r="CD31" s="244">
        <v>8.6649999999999991</v>
      </c>
      <c r="CE31" s="244">
        <v>9.0459999999999994</v>
      </c>
      <c r="CF31" s="244"/>
      <c r="CG31" s="244"/>
      <c r="CH31" s="244"/>
      <c r="CI31" s="244">
        <v>9.0150000000000006</v>
      </c>
      <c r="CJ31" s="244">
        <v>9.9019999999999992</v>
      </c>
      <c r="CK31" s="244"/>
      <c r="CL31" s="244">
        <v>7.5720000000000001</v>
      </c>
      <c r="CM31" s="244">
        <v>7.8040000000000003</v>
      </c>
      <c r="CN31" s="244">
        <v>7.5149999999999997</v>
      </c>
      <c r="CO31" s="236" t="str">
        <f t="shared" si="45"/>
        <v/>
      </c>
      <c r="CP31" s="235">
        <f t="shared" si="46"/>
        <v>7.6760000000000002</v>
      </c>
      <c r="CQ31" s="235">
        <f t="shared" si="47"/>
        <v>8.6809999999999992</v>
      </c>
      <c r="CR31" s="235">
        <f t="shared" si="48"/>
        <v>8.33</v>
      </c>
      <c r="CS31" s="235">
        <f t="shared" si="49"/>
        <v>8.6649999999999991</v>
      </c>
      <c r="CT31" s="235">
        <f t="shared" si="50"/>
        <v>9.0459999999999994</v>
      </c>
      <c r="CU31" s="235" t="str">
        <f t="shared" si="51"/>
        <v/>
      </c>
      <c r="CV31" s="235" t="str">
        <f t="shared" si="52"/>
        <v/>
      </c>
      <c r="CW31" s="235" t="str">
        <f t="shared" si="53"/>
        <v/>
      </c>
      <c r="CX31" s="235">
        <f t="shared" si="54"/>
        <v>9.0150000000000006</v>
      </c>
      <c r="CY31" s="235">
        <f t="shared" si="55"/>
        <v>9.9019999999999992</v>
      </c>
      <c r="CZ31" s="235" t="str">
        <f t="shared" si="56"/>
        <v/>
      </c>
      <c r="DA31" s="235">
        <f t="shared" si="57"/>
        <v>7.5720000000000001</v>
      </c>
      <c r="DB31" s="235">
        <f t="shared" si="58"/>
        <v>7.8040000000000003</v>
      </c>
      <c r="DC31" s="235">
        <f t="shared" si="59"/>
        <v>7.5149999999999997</v>
      </c>
      <c r="DD31" s="234" t="str">
        <f t="shared" si="60"/>
        <v/>
      </c>
      <c r="DE31" s="233">
        <f t="shared" si="61"/>
        <v>1</v>
      </c>
      <c r="DF31" s="233">
        <f t="shared" si="62"/>
        <v>1</v>
      </c>
      <c r="DG31" s="233">
        <f t="shared" si="63"/>
        <v>1</v>
      </c>
      <c r="DH31" s="233">
        <f t="shared" si="64"/>
        <v>1</v>
      </c>
    </row>
    <row r="32" spans="1:112" s="233" customFormat="1" x14ac:dyDescent="0.2">
      <c r="A32" s="243" t="s">
        <v>121</v>
      </c>
      <c r="B32" s="243" t="s">
        <v>575</v>
      </c>
      <c r="C32" s="239">
        <v>14.470053834363924</v>
      </c>
      <c r="D32" s="239">
        <v>20.517057467619843</v>
      </c>
      <c r="E32" s="239">
        <v>11.598418650762051</v>
      </c>
      <c r="F32" s="239">
        <v>7.7505097238499046</v>
      </c>
      <c r="G32" s="239">
        <v>11.02794930330567</v>
      </c>
      <c r="H32" s="239">
        <v>12.147550886042538</v>
      </c>
      <c r="I32" s="239">
        <v>7.5088374784224543</v>
      </c>
      <c r="J32" s="239">
        <v>12.670739203066482</v>
      </c>
      <c r="K32" s="239">
        <v>16.045595488456581</v>
      </c>
      <c r="L32" s="239">
        <v>8.0742232171409967</v>
      </c>
      <c r="M32" s="239">
        <v>22.916028436590754</v>
      </c>
      <c r="N32" s="239">
        <v>14.456617905007171</v>
      </c>
      <c r="O32" s="239">
        <v>15.84745517794587</v>
      </c>
      <c r="P32" s="239">
        <v>12.572113262159784</v>
      </c>
      <c r="Q32" s="239">
        <v>18.030632832188193</v>
      </c>
      <c r="R32" s="242"/>
      <c r="S32" s="241">
        <v>917</v>
      </c>
      <c r="T32" s="241">
        <v>323.7</v>
      </c>
      <c r="U32" s="241">
        <v>315.3</v>
      </c>
      <c r="V32" s="241">
        <v>437</v>
      </c>
      <c r="W32" s="241">
        <v>195.1</v>
      </c>
      <c r="X32" s="241">
        <v>656.1</v>
      </c>
      <c r="Y32" s="241">
        <v>784.6</v>
      </c>
      <c r="Z32" s="241">
        <v>462.6</v>
      </c>
      <c r="AA32" s="241">
        <v>770.7</v>
      </c>
      <c r="AB32" s="241"/>
      <c r="AC32" s="241"/>
      <c r="AD32" s="241">
        <v>407.3</v>
      </c>
      <c r="AE32" s="241">
        <v>252.1</v>
      </c>
      <c r="AF32" s="241">
        <v>448.4</v>
      </c>
      <c r="AG32" s="236" t="str">
        <f t="shared" si="0"/>
        <v/>
      </c>
      <c r="AH32" s="235">
        <f t="shared" si="1"/>
        <v>44.694518278131042</v>
      </c>
      <c r="AI32" s="235">
        <f t="shared" si="2"/>
        <v>27.908977055137765</v>
      </c>
      <c r="AJ32" s="235">
        <f t="shared" si="3"/>
        <v>40.681195332193106</v>
      </c>
      <c r="AK32" s="235">
        <f t="shared" si="4"/>
        <v>39.626587680177998</v>
      </c>
      <c r="AL32" s="235">
        <f t="shared" si="5"/>
        <v>16.060850605216949</v>
      </c>
      <c r="AM32" s="235">
        <f t="shared" si="6"/>
        <v>87.377040971439598</v>
      </c>
      <c r="AN32" s="235">
        <f t="shared" si="7"/>
        <v>61.922196284342803</v>
      </c>
      <c r="AO32" s="235">
        <f t="shared" si="8"/>
        <v>28.830341655615133</v>
      </c>
      <c r="AP32" s="235">
        <f t="shared" si="9"/>
        <v>95.451906551686506</v>
      </c>
      <c r="AQ32" s="235" t="str">
        <f t="shared" si="10"/>
        <v/>
      </c>
      <c r="AR32" s="235" t="str">
        <f t="shared" si="11"/>
        <v/>
      </c>
      <c r="AS32" s="235">
        <f t="shared" si="12"/>
        <v>25.701287394509848</v>
      </c>
      <c r="AT32" s="235">
        <f t="shared" si="13"/>
        <v>20.052316960807538</v>
      </c>
      <c r="AU32" s="235">
        <f t="shared" si="14"/>
        <v>24.868788809204666</v>
      </c>
      <c r="AV32" s="240" t="str">
        <f t="shared" si="15"/>
        <v/>
      </c>
      <c r="AW32" s="239">
        <f t="shared" si="16"/>
        <v>917</v>
      </c>
      <c r="AX32" s="239">
        <f t="shared" si="17"/>
        <v>323.7</v>
      </c>
      <c r="AY32" s="239">
        <f t="shared" si="18"/>
        <v>315.3</v>
      </c>
      <c r="AZ32" s="239">
        <f t="shared" si="19"/>
        <v>437</v>
      </c>
      <c r="BA32" s="239">
        <f t="shared" si="20"/>
        <v>195.1</v>
      </c>
      <c r="BB32" s="239">
        <f t="shared" si="21"/>
        <v>656.1</v>
      </c>
      <c r="BC32" s="239">
        <f t="shared" si="22"/>
        <v>784.6</v>
      </c>
      <c r="BD32" s="239">
        <f t="shared" si="23"/>
        <v>462.6</v>
      </c>
      <c r="BE32" s="239">
        <f t="shared" si="24"/>
        <v>770.7</v>
      </c>
      <c r="BF32" s="239" t="str">
        <f t="shared" si="25"/>
        <v/>
      </c>
      <c r="BG32" s="239" t="str">
        <f t="shared" si="26"/>
        <v/>
      </c>
      <c r="BH32" s="239">
        <f t="shared" si="27"/>
        <v>407.3</v>
      </c>
      <c r="BI32" s="239">
        <f t="shared" si="28"/>
        <v>252.1</v>
      </c>
      <c r="BJ32" s="239">
        <f t="shared" si="29"/>
        <v>448.4</v>
      </c>
      <c r="BK32" s="240" t="str">
        <f t="shared" si="30"/>
        <v/>
      </c>
      <c r="BL32" s="239">
        <f t="shared" si="31"/>
        <v>99.349945828819074</v>
      </c>
      <c r="BM32" s="239">
        <f t="shared" si="32"/>
        <v>47.283085013146362</v>
      </c>
      <c r="BN32" s="239">
        <f t="shared" si="33"/>
        <v>84.758064516129039</v>
      </c>
      <c r="BO32" s="239">
        <f t="shared" si="34"/>
        <v>88.389967637540451</v>
      </c>
      <c r="BP32" s="239">
        <f t="shared" si="35"/>
        <v>56.583526682134568</v>
      </c>
      <c r="BQ32" s="239">
        <f t="shared" si="36"/>
        <v>87.608492455601549</v>
      </c>
      <c r="BR32" s="239">
        <f t="shared" si="37"/>
        <v>92.37108547209796</v>
      </c>
      <c r="BS32" s="239">
        <f t="shared" si="38"/>
        <v>50.059517368250191</v>
      </c>
      <c r="BT32" s="239">
        <f t="shared" si="39"/>
        <v>72.23055295220243</v>
      </c>
      <c r="BU32" s="239" t="str">
        <f t="shared" si="40"/>
        <v/>
      </c>
      <c r="BV32" s="239" t="str">
        <f t="shared" si="41"/>
        <v/>
      </c>
      <c r="BW32" s="239">
        <f t="shared" si="42"/>
        <v>13.672373279624034</v>
      </c>
      <c r="BX32" s="239">
        <f t="shared" si="43"/>
        <v>17.617051013277429</v>
      </c>
      <c r="BY32" s="239">
        <f t="shared" si="44"/>
        <v>19.615048118985126</v>
      </c>
      <c r="BZ32" s="238"/>
      <c r="CA32" s="237">
        <v>8.1620000000000008</v>
      </c>
      <c r="CB32" s="237">
        <v>8.5760000000000005</v>
      </c>
      <c r="CC32" s="237">
        <v>8.1010000000000009</v>
      </c>
      <c r="CD32" s="237">
        <v>8.4510000000000005</v>
      </c>
      <c r="CE32" s="237">
        <v>8.9629999999999992</v>
      </c>
      <c r="CF32" s="237">
        <v>7.2469999999999999</v>
      </c>
      <c r="CG32" s="237">
        <v>7.0549999999999997</v>
      </c>
      <c r="CH32" s="237">
        <v>7.01</v>
      </c>
      <c r="CI32" s="237">
        <v>7.4829999999999997</v>
      </c>
      <c r="CJ32" s="237"/>
      <c r="CK32" s="237"/>
      <c r="CL32" s="237">
        <v>6.4349999999999996</v>
      </c>
      <c r="CM32" s="237">
        <v>6.7160000000000002</v>
      </c>
      <c r="CN32" s="237">
        <v>6.5890000000000004</v>
      </c>
      <c r="CO32" s="236" t="str">
        <f t="shared" si="45"/>
        <v/>
      </c>
      <c r="CP32" s="235">
        <f t="shared" si="46"/>
        <v>8.1620000000000008</v>
      </c>
      <c r="CQ32" s="235">
        <f t="shared" si="47"/>
        <v>8.5760000000000005</v>
      </c>
      <c r="CR32" s="235">
        <f t="shared" si="48"/>
        <v>8.1010000000000009</v>
      </c>
      <c r="CS32" s="235">
        <f t="shared" si="49"/>
        <v>8.4510000000000005</v>
      </c>
      <c r="CT32" s="235">
        <f t="shared" si="50"/>
        <v>8.9629999999999992</v>
      </c>
      <c r="CU32" s="235">
        <f t="shared" si="51"/>
        <v>7.2469999999999999</v>
      </c>
      <c r="CV32" s="235">
        <f t="shared" si="52"/>
        <v>7.0549999999999997</v>
      </c>
      <c r="CW32" s="235">
        <f t="shared" si="53"/>
        <v>7.01</v>
      </c>
      <c r="CX32" s="235">
        <f t="shared" si="54"/>
        <v>7.4829999999999997</v>
      </c>
      <c r="CY32" s="235" t="str">
        <f t="shared" si="55"/>
        <v/>
      </c>
      <c r="CZ32" s="235" t="str">
        <f t="shared" si="56"/>
        <v/>
      </c>
      <c r="DA32" s="235">
        <f t="shared" si="57"/>
        <v>6.4349999999999996</v>
      </c>
      <c r="DB32" s="235">
        <f t="shared" si="58"/>
        <v>6.7160000000000002</v>
      </c>
      <c r="DC32" s="235">
        <f t="shared" si="59"/>
        <v>6.5890000000000004</v>
      </c>
      <c r="DD32" s="234" t="str">
        <f t="shared" si="60"/>
        <v/>
      </c>
      <c r="DE32" s="233">
        <f t="shared" si="61"/>
        <v>1</v>
      </c>
      <c r="DF32" s="233">
        <f t="shared" si="62"/>
        <v>1</v>
      </c>
      <c r="DG32" s="233" t="str">
        <f t="shared" si="63"/>
        <v/>
      </c>
      <c r="DH32" s="233">
        <f t="shared" si="64"/>
        <v>2</v>
      </c>
    </row>
    <row r="33" spans="1:112" s="233" customFormat="1" x14ac:dyDescent="0.2">
      <c r="A33" s="243" t="s">
        <v>122</v>
      </c>
      <c r="B33" s="243" t="s">
        <v>576</v>
      </c>
      <c r="C33" s="250">
        <v>8.6849370877512655</v>
      </c>
      <c r="D33" s="250">
        <v>9.583631130546582</v>
      </c>
      <c r="E33" s="250">
        <v>5.8476286743165211</v>
      </c>
      <c r="F33" s="250">
        <v>7.2618563981996944</v>
      </c>
      <c r="G33" s="250">
        <v>12.155403366444968</v>
      </c>
      <c r="H33" s="250">
        <v>23.322137638850386</v>
      </c>
      <c r="I33" s="250">
        <v>11.984896367132009</v>
      </c>
      <c r="J33" s="250">
        <v>7.4716235042146666</v>
      </c>
      <c r="K33" s="250">
        <v>12.636939915613722</v>
      </c>
      <c r="L33" s="250">
        <v>12.485201706652848</v>
      </c>
      <c r="M33" s="250">
        <v>8.4863278555353006</v>
      </c>
      <c r="N33" s="250">
        <v>11.824465586946967</v>
      </c>
      <c r="O33" s="250">
        <v>15.337768237216103</v>
      </c>
      <c r="P33" s="250">
        <v>6.8200848904551661</v>
      </c>
      <c r="Q33" s="250">
        <v>5.2233957710521102</v>
      </c>
      <c r="R33" s="249"/>
      <c r="S33" s="247">
        <v>474.1</v>
      </c>
      <c r="T33" s="247">
        <v>196.9</v>
      </c>
      <c r="U33" s="247">
        <v>232.5</v>
      </c>
      <c r="V33" s="247">
        <v>416.7</v>
      </c>
      <c r="W33" s="247">
        <v>177.5</v>
      </c>
      <c r="X33" s="247">
        <v>371.5</v>
      </c>
      <c r="Y33" s="247">
        <v>783.6</v>
      </c>
      <c r="Z33" s="247">
        <v>619.6</v>
      </c>
      <c r="AA33" s="247">
        <v>497.1</v>
      </c>
      <c r="AB33" s="247">
        <v>97.24</v>
      </c>
      <c r="AC33" s="247">
        <v>609.70000000000005</v>
      </c>
      <c r="AD33" s="247">
        <v>124.8</v>
      </c>
      <c r="AE33" s="255">
        <v>1337</v>
      </c>
      <c r="AF33" s="247">
        <v>95.52</v>
      </c>
      <c r="AG33" s="236" t="str">
        <f t="shared" si="0"/>
        <v/>
      </c>
      <c r="AH33" s="235">
        <f t="shared" si="1"/>
        <v>49.469767099953138</v>
      </c>
      <c r="AI33" s="235">
        <f t="shared" si="2"/>
        <v>33.671768671770863</v>
      </c>
      <c r="AJ33" s="235">
        <f t="shared" si="3"/>
        <v>32.016606670663393</v>
      </c>
      <c r="AK33" s="235">
        <f t="shared" si="4"/>
        <v>34.281050775353265</v>
      </c>
      <c r="AL33" s="235">
        <f t="shared" si="5"/>
        <v>7.6107946342070161</v>
      </c>
      <c r="AM33" s="235">
        <f t="shared" si="6"/>
        <v>30.997347713311942</v>
      </c>
      <c r="AN33" s="235">
        <f t="shared" si="7"/>
        <v>104.87680482802422</v>
      </c>
      <c r="AO33" s="235">
        <f t="shared" si="8"/>
        <v>49.030857481125302</v>
      </c>
      <c r="AP33" s="235">
        <f t="shared" si="9"/>
        <v>39.815135684601394</v>
      </c>
      <c r="AQ33" s="235">
        <f t="shared" si="10"/>
        <v>11.45843074358412</v>
      </c>
      <c r="AR33" s="235">
        <f t="shared" si="11"/>
        <v>51.56258399305996</v>
      </c>
      <c r="AS33" s="235">
        <f t="shared" si="12"/>
        <v>8.136777011480774</v>
      </c>
      <c r="AT33" s="235">
        <f t="shared" si="13"/>
        <v>196.03861557077624</v>
      </c>
      <c r="AU33" s="235">
        <f t="shared" si="14"/>
        <v>18.286954346704636</v>
      </c>
      <c r="AV33" s="240" t="str">
        <f t="shared" si="15"/>
        <v/>
      </c>
      <c r="AW33" s="239">
        <f t="shared" si="16"/>
        <v>474.1</v>
      </c>
      <c r="AX33" s="239">
        <f t="shared" si="17"/>
        <v>196.9</v>
      </c>
      <c r="AY33" s="239">
        <f t="shared" si="18"/>
        <v>232.5</v>
      </c>
      <c r="AZ33" s="239">
        <f t="shared" si="19"/>
        <v>416.7</v>
      </c>
      <c r="BA33" s="239">
        <f t="shared" si="20"/>
        <v>177.5</v>
      </c>
      <c r="BB33" s="239">
        <f t="shared" si="21"/>
        <v>371.5</v>
      </c>
      <c r="BC33" s="239">
        <f t="shared" si="22"/>
        <v>783.6</v>
      </c>
      <c r="BD33" s="239">
        <f t="shared" si="23"/>
        <v>619.6</v>
      </c>
      <c r="BE33" s="239">
        <f t="shared" si="24"/>
        <v>497.1</v>
      </c>
      <c r="BF33" s="239">
        <f t="shared" si="25"/>
        <v>97.24</v>
      </c>
      <c r="BG33" s="239">
        <f t="shared" si="26"/>
        <v>609.70000000000005</v>
      </c>
      <c r="BH33" s="239">
        <f t="shared" si="27"/>
        <v>124.8</v>
      </c>
      <c r="BI33" s="239">
        <f t="shared" si="28"/>
        <v>1337</v>
      </c>
      <c r="BJ33" s="239">
        <f t="shared" si="29"/>
        <v>95.52</v>
      </c>
      <c r="BK33" s="240" t="str">
        <f t="shared" si="30"/>
        <v/>
      </c>
      <c r="BL33" s="239">
        <f t="shared" si="31"/>
        <v>51.365113759479954</v>
      </c>
      <c r="BM33" s="239">
        <f t="shared" si="32"/>
        <v>28.761320479111887</v>
      </c>
      <c r="BN33" s="239">
        <f t="shared" si="33"/>
        <v>62.5</v>
      </c>
      <c r="BO33" s="239">
        <f t="shared" si="34"/>
        <v>84.283980582524279</v>
      </c>
      <c r="BP33" s="239">
        <f t="shared" si="35"/>
        <v>51.479118329466353</v>
      </c>
      <c r="BQ33" s="239">
        <f t="shared" si="36"/>
        <v>49.606088930431298</v>
      </c>
      <c r="BR33" s="239">
        <f t="shared" si="37"/>
        <v>92.253355309630336</v>
      </c>
      <c r="BS33" s="239">
        <f t="shared" si="38"/>
        <v>67.049020668758786</v>
      </c>
      <c r="BT33" s="239">
        <f t="shared" si="39"/>
        <v>46.588566073102157</v>
      </c>
      <c r="BU33" s="239">
        <f t="shared" si="40"/>
        <v>79.704918032786878</v>
      </c>
      <c r="BV33" s="239">
        <f t="shared" si="41"/>
        <v>86.335315774568116</v>
      </c>
      <c r="BW33" s="239">
        <f t="shared" si="42"/>
        <v>4.18932527693857</v>
      </c>
      <c r="BX33" s="239">
        <f t="shared" si="43"/>
        <v>93.431167016072678</v>
      </c>
      <c r="BY33" s="239">
        <f t="shared" si="44"/>
        <v>4.1784776902887142</v>
      </c>
      <c r="BZ33" s="246"/>
      <c r="CA33" s="244">
        <v>7.18</v>
      </c>
      <c r="CB33" s="244">
        <v>7.2880000000000003</v>
      </c>
      <c r="CC33" s="244">
        <v>7.4029999999999996</v>
      </c>
      <c r="CD33" s="244">
        <v>7.7969999999999997</v>
      </c>
      <c r="CE33" s="244">
        <v>9.0869999999999997</v>
      </c>
      <c r="CF33" s="244">
        <v>8.9339999999999993</v>
      </c>
      <c r="CG33" s="244">
        <v>8.4969999999999999</v>
      </c>
      <c r="CH33" s="244">
        <v>8.9719999999999995</v>
      </c>
      <c r="CI33" s="244">
        <v>9.6180000000000003</v>
      </c>
      <c r="CJ33" s="244">
        <v>9.6319999999999997</v>
      </c>
      <c r="CK33" s="244">
        <v>8.1630000000000003</v>
      </c>
      <c r="CL33" s="244">
        <v>6.8949999999999996</v>
      </c>
      <c r="CM33" s="254">
        <v>2.875</v>
      </c>
      <c r="CN33" s="244">
        <v>7.6269999999999998</v>
      </c>
      <c r="CO33" s="236" t="str">
        <f t="shared" si="45"/>
        <v/>
      </c>
      <c r="CP33" s="235">
        <f t="shared" si="46"/>
        <v>7.18</v>
      </c>
      <c r="CQ33" s="235">
        <f t="shared" si="47"/>
        <v>7.2880000000000003</v>
      </c>
      <c r="CR33" s="235">
        <f t="shared" si="48"/>
        <v>7.4029999999999996</v>
      </c>
      <c r="CS33" s="235">
        <f t="shared" si="49"/>
        <v>7.7969999999999997</v>
      </c>
      <c r="CT33" s="235">
        <f t="shared" si="50"/>
        <v>9.0869999999999997</v>
      </c>
      <c r="CU33" s="235">
        <f t="shared" si="51"/>
        <v>8.9339999999999993</v>
      </c>
      <c r="CV33" s="235">
        <f t="shared" si="52"/>
        <v>8.4969999999999999</v>
      </c>
      <c r="CW33" s="235">
        <f t="shared" si="53"/>
        <v>8.9719999999999995</v>
      </c>
      <c r="CX33" s="235">
        <f t="shared" si="54"/>
        <v>9.6180000000000003</v>
      </c>
      <c r="CY33" s="235">
        <f t="shared" si="55"/>
        <v>9.6319999999999997</v>
      </c>
      <c r="CZ33" s="235">
        <f t="shared" si="56"/>
        <v>8.1630000000000003</v>
      </c>
      <c r="DA33" s="235">
        <f t="shared" si="57"/>
        <v>6.8949999999999996</v>
      </c>
      <c r="DB33" s="235">
        <f t="shared" si="58"/>
        <v>2.875</v>
      </c>
      <c r="DC33" s="235">
        <f t="shared" si="59"/>
        <v>7.6269999999999998</v>
      </c>
      <c r="DD33" s="234" t="str">
        <f t="shared" si="60"/>
        <v/>
      </c>
      <c r="DE33" s="233">
        <f t="shared" si="61"/>
        <v>1</v>
      </c>
      <c r="DF33" s="233">
        <f t="shared" si="62"/>
        <v>1</v>
      </c>
      <c r="DG33" s="233">
        <f t="shared" si="63"/>
        <v>1</v>
      </c>
      <c r="DH33" s="233">
        <f t="shared" si="64"/>
        <v>1</v>
      </c>
    </row>
    <row r="34" spans="1:112" s="233" customFormat="1" x14ac:dyDescent="0.2">
      <c r="A34" s="243" t="s">
        <v>70</v>
      </c>
      <c r="B34" s="243" t="s">
        <v>577</v>
      </c>
      <c r="C34" s="250">
        <v>17.646062658046599</v>
      </c>
      <c r="D34" s="250">
        <v>16.788050591396214</v>
      </c>
      <c r="E34" s="250">
        <v>5.6180917008959534</v>
      </c>
      <c r="F34" s="250">
        <v>16.349151409591176</v>
      </c>
      <c r="G34" s="250">
        <v>14.260369500480481</v>
      </c>
      <c r="H34" s="250">
        <v>8.8226707368834205</v>
      </c>
      <c r="I34" s="250">
        <v>12.262987127035389</v>
      </c>
      <c r="J34" s="250">
        <v>11.353750228861363</v>
      </c>
      <c r="K34" s="250">
        <v>14.590137743729299</v>
      </c>
      <c r="L34" s="250">
        <v>12.900168742818897</v>
      </c>
      <c r="M34" s="250">
        <v>8.0556112506060913</v>
      </c>
      <c r="N34" s="250">
        <v>10.625493577649943</v>
      </c>
      <c r="O34" s="250">
        <v>9.5727162120476343</v>
      </c>
      <c r="P34" s="250">
        <v>14.640723636620416</v>
      </c>
      <c r="Q34" s="250">
        <v>25.815430401345328</v>
      </c>
      <c r="R34" s="249"/>
      <c r="S34" s="247">
        <v>560</v>
      </c>
      <c r="T34" s="247">
        <v>313.60000000000002</v>
      </c>
      <c r="U34" s="247">
        <v>214.7</v>
      </c>
      <c r="V34" s="247">
        <v>303</v>
      </c>
      <c r="W34" s="247">
        <v>67.44</v>
      </c>
      <c r="X34" s="247"/>
      <c r="Y34" s="247"/>
      <c r="Z34" s="248">
        <v>26.03</v>
      </c>
      <c r="AA34" s="247">
        <v>424</v>
      </c>
      <c r="AB34" s="247">
        <v>51.84</v>
      </c>
      <c r="AC34" s="247">
        <v>226.7</v>
      </c>
      <c r="AD34" s="247"/>
      <c r="AE34" s="247">
        <v>248.7</v>
      </c>
      <c r="AF34" s="247">
        <v>243.1</v>
      </c>
      <c r="AG34" s="236" t="str">
        <f t="shared" ref="AG34:AG65" si="65">IF(R34="","",R34/C34)</f>
        <v/>
      </c>
      <c r="AH34" s="235">
        <f t="shared" ref="AH34:AH65" si="66">IF(S34="","",S34/D34)</f>
        <v>33.357059353097078</v>
      </c>
      <c r="AI34" s="235">
        <f t="shared" ref="AI34:AI65" si="67">IF(T34="","",T34/E34)</f>
        <v>55.819665590361971</v>
      </c>
      <c r="AJ34" s="235">
        <f t="shared" ref="AJ34:AJ65" si="68">IF(U34="","",U34/F34)</f>
        <v>13.132180051500834</v>
      </c>
      <c r="AK34" s="235">
        <f t="shared" ref="AK34:AK65" si="69">IF(V34="","",V34/G34)</f>
        <v>21.247696280926725</v>
      </c>
      <c r="AL34" s="235">
        <f t="shared" ref="AL34:AL65" si="70">IF(W34="","",W34/H34)</f>
        <v>7.643943881761925</v>
      </c>
      <c r="AM34" s="235" t="str">
        <f t="shared" ref="AM34:AM65" si="71">IF(X34="","",X34/I34)</f>
        <v/>
      </c>
      <c r="AN34" s="235" t="str">
        <f t="shared" ref="AN34:AN65" si="72">IF(Y34="","",Y34/J34)</f>
        <v/>
      </c>
      <c r="AO34" s="235">
        <f t="shared" ref="AO34:AO65" si="73">IF(Z34="","",Z34/K34)</f>
        <v>1.7840818542777257</v>
      </c>
      <c r="AP34" s="235">
        <f t="shared" ref="AP34:AP65" si="74">IF(AA34="","",AA34/L34)</f>
        <v>32.86778711604272</v>
      </c>
      <c r="AQ34" s="235">
        <f t="shared" ref="AQ34:AQ65" si="75">IF(AB34="","",AB34/M34)</f>
        <v>6.4352658522467356</v>
      </c>
      <c r="AR34" s="235">
        <f t="shared" ref="AR34:AR65" si="76">IF(AC34="","",AC34/N34)</f>
        <v>21.335479462041103</v>
      </c>
      <c r="AS34" s="235" t="str">
        <f t="shared" ref="AS34:AS65" si="77">IF(AD34="","",AD34/O34)</f>
        <v/>
      </c>
      <c r="AT34" s="235">
        <f t="shared" ref="AT34:AT65" si="78">IF(AE34="","",AE34/P34)</f>
        <v>16.986865278840035</v>
      </c>
      <c r="AU34" s="235">
        <f t="shared" ref="AU34:AU65" si="79">IF(AF34="","",AF34/Q34)</f>
        <v>9.4168486142044436</v>
      </c>
      <c r="AV34" s="240" t="str">
        <f t="shared" ref="AV34:AV65" si="80">IF(AG34="","",IF(AG34&lt;1.35,"",R34))</f>
        <v/>
      </c>
      <c r="AW34" s="239">
        <f t="shared" ref="AW34:AW65" si="81">IF(AH34="","",IF(AH34&lt;1.35,"",S34))</f>
        <v>560</v>
      </c>
      <c r="AX34" s="239">
        <f t="shared" ref="AX34:AX65" si="82">IF(AI34="","",IF(AI34&lt;1.35,"",T34))</f>
        <v>313.60000000000002</v>
      </c>
      <c r="AY34" s="239">
        <f t="shared" ref="AY34:AY65" si="83">IF(AJ34="","",IF(AJ34&lt;1.35,"",U34))</f>
        <v>214.7</v>
      </c>
      <c r="AZ34" s="239">
        <f t="shared" ref="AZ34:AZ65" si="84">IF(AK34="","",IF(AK34&lt;1.35,"",V34))</f>
        <v>303</v>
      </c>
      <c r="BA34" s="239">
        <f t="shared" ref="BA34:BA65" si="85">IF(AL34="","",IF(AL34&lt;1.35,"",W34))</f>
        <v>67.44</v>
      </c>
      <c r="BB34" s="239" t="str">
        <f t="shared" ref="BB34:BB65" si="86">IF(AM34="","",IF(AM34&lt;1.35,"",X34))</f>
        <v/>
      </c>
      <c r="BC34" s="239" t="str">
        <f t="shared" ref="BC34:BC65" si="87">IF(AN34="","",IF(AN34&lt;1.35,"",Y34))</f>
        <v/>
      </c>
      <c r="BD34" s="239">
        <f t="shared" ref="BD34:BD65" si="88">IF(AO34="","",IF(AO34&lt;1.35,"",Z34))</f>
        <v>26.03</v>
      </c>
      <c r="BE34" s="239">
        <f t="shared" ref="BE34:BE65" si="89">IF(AP34="","",IF(AP34&lt;1.35,"",AA34))</f>
        <v>424</v>
      </c>
      <c r="BF34" s="239">
        <f t="shared" ref="BF34:BF65" si="90">IF(AQ34="","",IF(AQ34&lt;1.35,"",AB34))</f>
        <v>51.84</v>
      </c>
      <c r="BG34" s="239">
        <f t="shared" ref="BG34:BG65" si="91">IF(AR34="","",IF(AR34&lt;1.35,"",AC34))</f>
        <v>226.7</v>
      </c>
      <c r="BH34" s="239" t="str">
        <f t="shared" ref="BH34:BH65" si="92">IF(AS34="","",IF(AS34&lt;1.35,"",AD34))</f>
        <v/>
      </c>
      <c r="BI34" s="239">
        <f t="shared" ref="BI34:BI65" si="93">IF(AT34="","",IF(AT34&lt;1.35,"",AE34))</f>
        <v>248.7</v>
      </c>
      <c r="BJ34" s="239">
        <f t="shared" ref="BJ34:BJ65" si="94">IF(AU34="","",IF(AU34&lt;1.35,"",AF34))</f>
        <v>243.1</v>
      </c>
      <c r="BK34" s="240" t="str">
        <f t="shared" ref="BK34:BK65" si="95">IF(AV34="","",100*(AV34)/MAX(AV:AV))</f>
        <v/>
      </c>
      <c r="BL34" s="239">
        <f t="shared" ref="BL34:BL65" si="96">IF(AW34="","",100*(AW34)/MAX(AW:AW))</f>
        <v>60.671722643553629</v>
      </c>
      <c r="BM34" s="239">
        <f t="shared" ref="BM34:BM65" si="97">IF(AX34="","",100*(AX34)/MAX(AX:AX))</f>
        <v>45.807770961145195</v>
      </c>
      <c r="BN34" s="239">
        <f t="shared" ref="BN34:BN65" si="98">IF(AY34="","",100*(AY34)/MAX(AY:AY))</f>
        <v>57.715053763440864</v>
      </c>
      <c r="BO34" s="239">
        <f t="shared" ref="BO34:BO65" si="99">IF(AZ34="","",100*(AZ34)/MAX(AZ:AZ))</f>
        <v>61.286407766990294</v>
      </c>
      <c r="BP34" s="239">
        <f t="shared" ref="BP34:BP65" si="100">IF(BA34="","",100*(BA34)/MAX(BA:BA))</f>
        <v>19.559164733178655</v>
      </c>
      <c r="BQ34" s="239" t="str">
        <f t="shared" ref="BQ34:BQ65" si="101">IF(BB34="","",100*(BB34)/MAX(BB:BB))</f>
        <v/>
      </c>
      <c r="BR34" s="239" t="str">
        <f t="shared" ref="BR34:BR65" si="102">IF(BC34="","",100*(BC34)/MAX(BC:BC))</f>
        <v/>
      </c>
      <c r="BS34" s="239">
        <f t="shared" ref="BS34:BS65" si="103">IF(BD34="","",100*(BD34)/MAX(BD:BD))</f>
        <v>2.8167947191862353</v>
      </c>
      <c r="BT34" s="239">
        <f t="shared" ref="BT34:BT65" si="104">IF(BE34="","",100*(BE34)/MAX(BE:BE))</f>
        <v>39.737582005623246</v>
      </c>
      <c r="BU34" s="239">
        <f t="shared" ref="BU34:BU65" si="105">IF(BF34="","",100*(BF34)/MAX(BF:BF))</f>
        <v>42.491803278688522</v>
      </c>
      <c r="BV34" s="239">
        <f t="shared" ref="BV34:BV65" si="106">IF(BG34="","",100*(BG34)/MAX(BG:BG))</f>
        <v>32.101387708864344</v>
      </c>
      <c r="BW34" s="239" t="str">
        <f t="shared" ref="BW34:BW65" si="107">IF(BH34="","",100*(BH34)/MAX(BH:BH))</f>
        <v/>
      </c>
      <c r="BX34" s="239">
        <f t="shared" ref="BX34:BX65" si="108">IF(BI34="","",100*(BI34)/MAX(BI:BI))</f>
        <v>17.379454926624739</v>
      </c>
      <c r="BY34" s="239">
        <f t="shared" ref="BY34:BY65" si="109">IF(BJ34="","",100*(BJ34)/MAX(BJ:BJ))</f>
        <v>10.63429571303587</v>
      </c>
      <c r="BZ34" s="246"/>
      <c r="CA34" s="244">
        <v>7.7859999999999996</v>
      </c>
      <c r="CB34" s="244">
        <v>7.5270000000000001</v>
      </c>
      <c r="CC34" s="244">
        <v>8</v>
      </c>
      <c r="CD34" s="244">
        <v>8.0180000000000007</v>
      </c>
      <c r="CE34" s="244">
        <v>8.1280000000000001</v>
      </c>
      <c r="CF34" s="244"/>
      <c r="CG34" s="244"/>
      <c r="CH34" s="253">
        <v>5.234</v>
      </c>
      <c r="CI34" s="244">
        <v>7.9749999999999996</v>
      </c>
      <c r="CJ34" s="244">
        <v>8.0389999999999997</v>
      </c>
      <c r="CK34" s="244">
        <v>7.1660000000000004</v>
      </c>
      <c r="CL34" s="244"/>
      <c r="CM34" s="244">
        <v>5.3010000000000002</v>
      </c>
      <c r="CN34" s="244">
        <v>6.1559999999999997</v>
      </c>
      <c r="CO34" s="236" t="str">
        <f t="shared" ref="CO34:CO65" si="110">IF(BZ34="","",IF(AG34&lt;1.35,"",BZ34))</f>
        <v/>
      </c>
      <c r="CP34" s="235">
        <f t="shared" ref="CP34:CP65" si="111">IF(CA34="","",IF(AH34&lt;1.35,"",CA34))</f>
        <v>7.7859999999999996</v>
      </c>
      <c r="CQ34" s="235">
        <f t="shared" ref="CQ34:CQ65" si="112">IF(CB34="","",IF(AI34&lt;1.35,"",CB34))</f>
        <v>7.5270000000000001</v>
      </c>
      <c r="CR34" s="235">
        <f t="shared" ref="CR34:CR65" si="113">IF(CC34="","",IF(AJ34&lt;1.35,"",CC34))</f>
        <v>8</v>
      </c>
      <c r="CS34" s="235">
        <f t="shared" ref="CS34:CS65" si="114">IF(CD34="","",IF(AK34&lt;1.35,"",CD34))</f>
        <v>8.0180000000000007</v>
      </c>
      <c r="CT34" s="235">
        <f t="shared" ref="CT34:CT65" si="115">IF(CE34="","",IF(AL34&lt;1.35,"",CE34))</f>
        <v>8.1280000000000001</v>
      </c>
      <c r="CU34" s="235" t="str">
        <f t="shared" ref="CU34:CU65" si="116">IF(CF34="","",IF(AM34&lt;1.35,"",CF34))</f>
        <v/>
      </c>
      <c r="CV34" s="235" t="str">
        <f t="shared" ref="CV34:CV65" si="117">IF(CG34="","",IF(AN34&lt;1.35,"",CG34))</f>
        <v/>
      </c>
      <c r="CW34" s="235">
        <f t="shared" ref="CW34:CW65" si="118">IF(CH34="","",IF(AO34&lt;1.35,"",CH34))</f>
        <v>5.234</v>
      </c>
      <c r="CX34" s="235">
        <f t="shared" ref="CX34:CX65" si="119">IF(CI34="","",IF(AP34&lt;1.35,"",CI34))</f>
        <v>7.9749999999999996</v>
      </c>
      <c r="CY34" s="235">
        <f t="shared" ref="CY34:CY65" si="120">IF(CJ34="","",IF(AQ34&lt;1.35,"",CJ34))</f>
        <v>8.0389999999999997</v>
      </c>
      <c r="CZ34" s="235">
        <f t="shared" ref="CZ34:CZ65" si="121">IF(CK34="","",IF(AR34&lt;1.35,"",CK34))</f>
        <v>7.1660000000000004</v>
      </c>
      <c r="DA34" s="235" t="str">
        <f t="shared" ref="DA34:DA65" si="122">IF(CL34="","",IF(AS34&lt;1.35,"",CL34))</f>
        <v/>
      </c>
      <c r="DB34" s="235">
        <f t="shared" ref="DB34:DB65" si="123">IF(CM34="","",IF(AT34&lt;1.35,"",CM34))</f>
        <v>5.3010000000000002</v>
      </c>
      <c r="DC34" s="235">
        <f t="shared" ref="DC34:DC65" si="124">IF(CN34="","",IF(AU34&lt;1.35,"",CN34))</f>
        <v>6.1559999999999997</v>
      </c>
      <c r="DD34" s="234" t="str">
        <f t="shared" ref="DD34:DD65" si="125">IF(COUNT(CO34)&gt;0,1,"")</f>
        <v/>
      </c>
      <c r="DE34" s="233">
        <f t="shared" ref="DE34:DE65" si="126">IF(COUNT(CP34:CT34)&gt;0,1,"")</f>
        <v>1</v>
      </c>
      <c r="DF34" s="233">
        <f t="shared" ref="DF34:DF65" si="127">IF(COUNT(CU34:CX34)&gt;0,1,"")</f>
        <v>1</v>
      </c>
      <c r="DG34" s="233">
        <f t="shared" ref="DG34:DG65" si="128">IF(COUNT(CY34:CZ34)&gt;0,1,"")</f>
        <v>1</v>
      </c>
      <c r="DH34" s="233">
        <f t="shared" ref="DH34:DH65" si="129">4-SUM(DD34:DG34)</f>
        <v>1</v>
      </c>
    </row>
    <row r="35" spans="1:112" s="233" customFormat="1" x14ac:dyDescent="0.2">
      <c r="A35" s="243" t="s">
        <v>71</v>
      </c>
      <c r="B35" s="243" t="s">
        <v>578</v>
      </c>
      <c r="C35" s="239">
        <v>8.9393945130453432</v>
      </c>
      <c r="D35" s="239">
        <v>12.792023364091074</v>
      </c>
      <c r="E35" s="239">
        <v>16.463334098720306</v>
      </c>
      <c r="F35" s="239">
        <v>4.257475964263838</v>
      </c>
      <c r="G35" s="239">
        <v>7.5113107978577807</v>
      </c>
      <c r="H35" s="239">
        <v>13.716249405915718</v>
      </c>
      <c r="I35" s="239">
        <v>11.417360158347284</v>
      </c>
      <c r="J35" s="239">
        <v>11.680099793357737</v>
      </c>
      <c r="K35" s="239">
        <v>11.702352802413703</v>
      </c>
      <c r="L35" s="239">
        <v>11.66541414907238</v>
      </c>
      <c r="M35" s="239">
        <v>17.564904878367706</v>
      </c>
      <c r="N35" s="239">
        <v>11.11933668539165</v>
      </c>
      <c r="O35" s="239">
        <v>11.937517217405933</v>
      </c>
      <c r="P35" s="239">
        <v>9.0618058722463068</v>
      </c>
      <c r="Q35" s="239">
        <v>15.798485051865308</v>
      </c>
      <c r="R35" s="242"/>
      <c r="S35" s="241">
        <v>266.7</v>
      </c>
      <c r="T35" s="241">
        <v>147.19999999999999</v>
      </c>
      <c r="U35" s="241">
        <v>152.9</v>
      </c>
      <c r="V35" s="241">
        <v>218.1</v>
      </c>
      <c r="W35" s="241">
        <v>60.27</v>
      </c>
      <c r="X35" s="241"/>
      <c r="Y35" s="241"/>
      <c r="Z35" s="241"/>
      <c r="AA35" s="248">
        <v>16</v>
      </c>
      <c r="AB35" s="241"/>
      <c r="AC35" s="241"/>
      <c r="AD35" s="241">
        <v>124.7</v>
      </c>
      <c r="AE35" s="241">
        <v>46.95</v>
      </c>
      <c r="AF35" s="241">
        <v>103.2</v>
      </c>
      <c r="AG35" s="236" t="str">
        <f t="shared" si="65"/>
        <v/>
      </c>
      <c r="AH35" s="235">
        <f t="shared" si="66"/>
        <v>20.848930025304885</v>
      </c>
      <c r="AI35" s="235">
        <f t="shared" si="67"/>
        <v>8.9410807748499632</v>
      </c>
      <c r="AJ35" s="235">
        <f t="shared" si="68"/>
        <v>35.91329728773654</v>
      </c>
      <c r="AK35" s="235">
        <f t="shared" si="69"/>
        <v>29.036210305956441</v>
      </c>
      <c r="AL35" s="235">
        <f t="shared" si="70"/>
        <v>4.3940583330313308</v>
      </c>
      <c r="AM35" s="235" t="str">
        <f t="shared" si="71"/>
        <v/>
      </c>
      <c r="AN35" s="235" t="str">
        <f t="shared" si="72"/>
        <v/>
      </c>
      <c r="AO35" s="235" t="str">
        <f t="shared" si="73"/>
        <v/>
      </c>
      <c r="AP35" s="235">
        <f t="shared" si="74"/>
        <v>1.3715758219584773</v>
      </c>
      <c r="AQ35" s="235" t="str">
        <f t="shared" si="75"/>
        <v/>
      </c>
      <c r="AR35" s="235" t="str">
        <f t="shared" si="76"/>
        <v/>
      </c>
      <c r="AS35" s="235">
        <f t="shared" si="77"/>
        <v>10.446058232123562</v>
      </c>
      <c r="AT35" s="235">
        <f t="shared" si="78"/>
        <v>5.1810864922403921</v>
      </c>
      <c r="AU35" s="235">
        <f t="shared" si="79"/>
        <v>6.5322719020970501</v>
      </c>
      <c r="AV35" s="240" t="str">
        <f t="shared" si="80"/>
        <v/>
      </c>
      <c r="AW35" s="239">
        <f t="shared" si="81"/>
        <v>266.7</v>
      </c>
      <c r="AX35" s="239">
        <f t="shared" si="82"/>
        <v>147.19999999999999</v>
      </c>
      <c r="AY35" s="239">
        <f t="shared" si="83"/>
        <v>152.9</v>
      </c>
      <c r="AZ35" s="239">
        <f t="shared" si="84"/>
        <v>218.1</v>
      </c>
      <c r="BA35" s="239">
        <f t="shared" si="85"/>
        <v>60.27</v>
      </c>
      <c r="BB35" s="239" t="str">
        <f t="shared" si="86"/>
        <v/>
      </c>
      <c r="BC35" s="239" t="str">
        <f t="shared" si="87"/>
        <v/>
      </c>
      <c r="BD35" s="239" t="str">
        <f t="shared" si="88"/>
        <v/>
      </c>
      <c r="BE35" s="239">
        <f t="shared" si="89"/>
        <v>16</v>
      </c>
      <c r="BF35" s="239" t="str">
        <f t="shared" si="90"/>
        <v/>
      </c>
      <c r="BG35" s="239" t="str">
        <f t="shared" si="91"/>
        <v/>
      </c>
      <c r="BH35" s="239">
        <f t="shared" si="92"/>
        <v>124.7</v>
      </c>
      <c r="BI35" s="239">
        <f t="shared" si="93"/>
        <v>46.95</v>
      </c>
      <c r="BJ35" s="239">
        <f t="shared" si="94"/>
        <v>103.2</v>
      </c>
      <c r="BK35" s="240" t="str">
        <f t="shared" si="95"/>
        <v/>
      </c>
      <c r="BL35" s="239">
        <f t="shared" si="96"/>
        <v>28.894907908992415</v>
      </c>
      <c r="BM35" s="239">
        <f t="shared" si="97"/>
        <v>21.501606777680394</v>
      </c>
      <c r="BN35" s="239">
        <f t="shared" si="98"/>
        <v>41.102150537634408</v>
      </c>
      <c r="BO35" s="239">
        <f t="shared" si="99"/>
        <v>44.114077669902912</v>
      </c>
      <c r="BP35" s="239">
        <f t="shared" si="100"/>
        <v>17.479698375870068</v>
      </c>
      <c r="BQ35" s="239" t="str">
        <f t="shared" si="101"/>
        <v/>
      </c>
      <c r="BR35" s="239" t="str">
        <f t="shared" si="102"/>
        <v/>
      </c>
      <c r="BS35" s="239" t="str">
        <f t="shared" si="103"/>
        <v/>
      </c>
      <c r="BT35" s="239">
        <f t="shared" si="104"/>
        <v>1.499531396438613</v>
      </c>
      <c r="BU35" s="239" t="str">
        <f t="shared" si="105"/>
        <v/>
      </c>
      <c r="BV35" s="239" t="str">
        <f t="shared" si="106"/>
        <v/>
      </c>
      <c r="BW35" s="239">
        <f t="shared" si="107"/>
        <v>4.1859684457871769</v>
      </c>
      <c r="BX35" s="239">
        <f t="shared" si="108"/>
        <v>3.2809224318658279</v>
      </c>
      <c r="BY35" s="239">
        <f t="shared" si="109"/>
        <v>4.514435695538058</v>
      </c>
      <c r="BZ35" s="238"/>
      <c r="CA35" s="237">
        <v>9.43</v>
      </c>
      <c r="CB35" s="237">
        <v>9.5120000000000005</v>
      </c>
      <c r="CC35" s="237">
        <v>8.8729999999999993</v>
      </c>
      <c r="CD35" s="237">
        <v>9.2769999999999992</v>
      </c>
      <c r="CE35" s="237">
        <v>9.4489999999999998</v>
      </c>
      <c r="CF35" s="237"/>
      <c r="CG35" s="237"/>
      <c r="CH35" s="237"/>
      <c r="CI35" s="253">
        <v>7.2</v>
      </c>
      <c r="CJ35" s="237"/>
      <c r="CK35" s="237"/>
      <c r="CL35" s="237">
        <v>8.61</v>
      </c>
      <c r="CM35" s="237">
        <v>8.5549999999999997</v>
      </c>
      <c r="CN35" s="237">
        <v>8.6460000000000008</v>
      </c>
      <c r="CO35" s="236" t="str">
        <f t="shared" si="110"/>
        <v/>
      </c>
      <c r="CP35" s="235">
        <f t="shared" si="111"/>
        <v>9.43</v>
      </c>
      <c r="CQ35" s="235">
        <f t="shared" si="112"/>
        <v>9.5120000000000005</v>
      </c>
      <c r="CR35" s="235">
        <f t="shared" si="113"/>
        <v>8.8729999999999993</v>
      </c>
      <c r="CS35" s="235">
        <f t="shared" si="114"/>
        <v>9.2769999999999992</v>
      </c>
      <c r="CT35" s="235">
        <f t="shared" si="115"/>
        <v>9.4489999999999998</v>
      </c>
      <c r="CU35" s="235" t="str">
        <f t="shared" si="116"/>
        <v/>
      </c>
      <c r="CV35" s="235" t="str">
        <f t="shared" si="117"/>
        <v/>
      </c>
      <c r="CW35" s="235" t="str">
        <f t="shared" si="118"/>
        <v/>
      </c>
      <c r="CX35" s="235">
        <f t="shared" si="119"/>
        <v>7.2</v>
      </c>
      <c r="CY35" s="235" t="str">
        <f t="shared" si="120"/>
        <v/>
      </c>
      <c r="CZ35" s="235" t="str">
        <f t="shared" si="121"/>
        <v/>
      </c>
      <c r="DA35" s="235">
        <f t="shared" si="122"/>
        <v>8.61</v>
      </c>
      <c r="DB35" s="235">
        <f t="shared" si="123"/>
        <v>8.5549999999999997</v>
      </c>
      <c r="DC35" s="235">
        <f t="shared" si="124"/>
        <v>8.6460000000000008</v>
      </c>
      <c r="DD35" s="234" t="str">
        <f t="shared" si="125"/>
        <v/>
      </c>
      <c r="DE35" s="233">
        <f t="shared" si="126"/>
        <v>1</v>
      </c>
      <c r="DF35" s="233">
        <f t="shared" si="127"/>
        <v>1</v>
      </c>
      <c r="DG35" s="233" t="str">
        <f t="shared" si="128"/>
        <v/>
      </c>
      <c r="DH35" s="233">
        <f t="shared" si="129"/>
        <v>2</v>
      </c>
    </row>
    <row r="36" spans="1:112" s="233" customFormat="1" x14ac:dyDescent="0.2">
      <c r="A36" s="243" t="s">
        <v>4</v>
      </c>
      <c r="B36" s="243" t="s">
        <v>580</v>
      </c>
      <c r="C36" s="250">
        <v>11.340793825790836</v>
      </c>
      <c r="D36" s="250">
        <v>3.4940506204559476</v>
      </c>
      <c r="E36" s="250">
        <v>12.847723294023019</v>
      </c>
      <c r="F36" s="250">
        <v>14.477746328113014</v>
      </c>
      <c r="G36" s="250">
        <v>8.9008475797642443</v>
      </c>
      <c r="H36" s="250">
        <v>4.1228211961074157</v>
      </c>
      <c r="I36" s="250">
        <v>8.5483003056519227</v>
      </c>
      <c r="J36" s="250">
        <v>11.100247616841566</v>
      </c>
      <c r="K36" s="250">
        <v>8.7834103591318939</v>
      </c>
      <c r="L36" s="250">
        <v>8.6627983061573879</v>
      </c>
      <c r="M36" s="250">
        <v>4.6388900568599007</v>
      </c>
      <c r="N36" s="250">
        <v>8.1442373572366549</v>
      </c>
      <c r="O36" s="250">
        <v>19.664780728704667</v>
      </c>
      <c r="P36" s="250">
        <v>8.5606147843407641</v>
      </c>
      <c r="Q36" s="250">
        <v>6.5446502886481355</v>
      </c>
      <c r="R36" s="249">
        <v>57.32</v>
      </c>
      <c r="S36" s="247">
        <v>442.2</v>
      </c>
      <c r="T36" s="247">
        <v>206.1</v>
      </c>
      <c r="U36" s="247">
        <v>158.9</v>
      </c>
      <c r="V36" s="247">
        <v>262.60000000000002</v>
      </c>
      <c r="W36" s="247">
        <v>72.849999999999994</v>
      </c>
      <c r="X36" s="247"/>
      <c r="Y36" s="247"/>
      <c r="Z36" s="248">
        <v>13.48</v>
      </c>
      <c r="AA36" s="247">
        <v>725.2</v>
      </c>
      <c r="AB36" s="247"/>
      <c r="AC36" s="247"/>
      <c r="AD36" s="247">
        <v>1418</v>
      </c>
      <c r="AE36" s="247">
        <v>1093</v>
      </c>
      <c r="AF36" s="247">
        <v>1444</v>
      </c>
      <c r="AG36" s="236">
        <f t="shared" si="65"/>
        <v>5.0543199074517045</v>
      </c>
      <c r="AH36" s="235">
        <f t="shared" si="66"/>
        <v>126.55798327910206</v>
      </c>
      <c r="AI36" s="235">
        <f t="shared" si="67"/>
        <v>16.04175271239545</v>
      </c>
      <c r="AJ36" s="235">
        <f t="shared" si="68"/>
        <v>10.975465131022956</v>
      </c>
      <c r="AK36" s="235">
        <f t="shared" si="69"/>
        <v>29.50280831648119</v>
      </c>
      <c r="AL36" s="235">
        <f t="shared" si="70"/>
        <v>17.669939232092268</v>
      </c>
      <c r="AM36" s="235" t="str">
        <f t="shared" si="71"/>
        <v/>
      </c>
      <c r="AN36" s="235" t="str">
        <f t="shared" si="72"/>
        <v/>
      </c>
      <c r="AO36" s="235">
        <f t="shared" si="73"/>
        <v>1.5347113989710361</v>
      </c>
      <c r="AP36" s="235">
        <f t="shared" si="74"/>
        <v>83.714288890292949</v>
      </c>
      <c r="AQ36" s="235" t="str">
        <f t="shared" si="75"/>
        <v/>
      </c>
      <c r="AR36" s="235" t="str">
        <f t="shared" si="76"/>
        <v/>
      </c>
      <c r="AS36" s="235">
        <f t="shared" si="77"/>
        <v>72.108609781249498</v>
      </c>
      <c r="AT36" s="235">
        <f t="shared" si="78"/>
        <v>127.67774599545537</v>
      </c>
      <c r="AU36" s="235">
        <f t="shared" si="79"/>
        <v>220.63822149590715</v>
      </c>
      <c r="AV36" s="240">
        <f t="shared" si="80"/>
        <v>57.32</v>
      </c>
      <c r="AW36" s="239">
        <f t="shared" si="81"/>
        <v>442.2</v>
      </c>
      <c r="AX36" s="239">
        <f t="shared" si="82"/>
        <v>206.1</v>
      </c>
      <c r="AY36" s="239">
        <f t="shared" si="83"/>
        <v>158.9</v>
      </c>
      <c r="AZ36" s="239">
        <f t="shared" si="84"/>
        <v>262.60000000000002</v>
      </c>
      <c r="BA36" s="239">
        <f t="shared" si="85"/>
        <v>72.849999999999994</v>
      </c>
      <c r="BB36" s="239" t="str">
        <f t="shared" si="86"/>
        <v/>
      </c>
      <c r="BC36" s="239" t="str">
        <f t="shared" si="87"/>
        <v/>
      </c>
      <c r="BD36" s="239">
        <f t="shared" si="88"/>
        <v>13.48</v>
      </c>
      <c r="BE36" s="239">
        <f t="shared" si="89"/>
        <v>725.2</v>
      </c>
      <c r="BF36" s="239" t="str">
        <f t="shared" si="90"/>
        <v/>
      </c>
      <c r="BG36" s="239" t="str">
        <f t="shared" si="91"/>
        <v/>
      </c>
      <c r="BH36" s="239">
        <f t="shared" si="92"/>
        <v>1418</v>
      </c>
      <c r="BI36" s="239">
        <f t="shared" si="93"/>
        <v>1093</v>
      </c>
      <c r="BJ36" s="239">
        <f t="shared" si="94"/>
        <v>1444</v>
      </c>
      <c r="BK36" s="240">
        <f t="shared" si="95"/>
        <v>87.752602571953474</v>
      </c>
      <c r="BL36" s="239">
        <f t="shared" si="96"/>
        <v>47.908992416034671</v>
      </c>
      <c r="BM36" s="239">
        <f t="shared" si="97"/>
        <v>30.105170902716914</v>
      </c>
      <c r="BN36" s="239">
        <f t="shared" si="98"/>
        <v>42.715053763440864</v>
      </c>
      <c r="BO36" s="239">
        <f t="shared" si="99"/>
        <v>53.114886731391593</v>
      </c>
      <c r="BP36" s="239">
        <f t="shared" si="100"/>
        <v>21.128190255220414</v>
      </c>
      <c r="BQ36" s="239" t="str">
        <f t="shared" si="101"/>
        <v/>
      </c>
      <c r="BR36" s="239" t="str">
        <f t="shared" si="102"/>
        <v/>
      </c>
      <c r="BS36" s="239">
        <f t="shared" si="103"/>
        <v>1.4587165891137321</v>
      </c>
      <c r="BT36" s="239">
        <f t="shared" si="104"/>
        <v>67.966260543580134</v>
      </c>
      <c r="BU36" s="239" t="str">
        <f t="shared" si="105"/>
        <v/>
      </c>
      <c r="BV36" s="239" t="str">
        <f t="shared" si="106"/>
        <v/>
      </c>
      <c r="BW36" s="239">
        <f t="shared" si="107"/>
        <v>47.599865726753947</v>
      </c>
      <c r="BX36" s="239">
        <f t="shared" si="108"/>
        <v>76.38015373864431</v>
      </c>
      <c r="BY36" s="239">
        <f t="shared" si="109"/>
        <v>63.167104111985999</v>
      </c>
      <c r="BZ36" s="246">
        <v>10.35</v>
      </c>
      <c r="CA36" s="244">
        <v>8.1959999999999997</v>
      </c>
      <c r="CB36" s="244">
        <v>8.2799999999999994</v>
      </c>
      <c r="CC36" s="244">
        <v>8.327</v>
      </c>
      <c r="CD36" s="244">
        <v>8.3670000000000009</v>
      </c>
      <c r="CE36" s="244">
        <v>8.1989999999999998</v>
      </c>
      <c r="CF36" s="244"/>
      <c r="CG36" s="244"/>
      <c r="CH36" s="253">
        <v>7.7270000000000003</v>
      </c>
      <c r="CI36" s="244">
        <v>8.77</v>
      </c>
      <c r="CJ36" s="244"/>
      <c r="CK36" s="244"/>
      <c r="CL36" s="244">
        <v>8.077</v>
      </c>
      <c r="CM36" s="244">
        <v>7.9809999999999999</v>
      </c>
      <c r="CN36" s="244">
        <v>8.1630000000000003</v>
      </c>
      <c r="CO36" s="236">
        <f t="shared" si="110"/>
        <v>10.35</v>
      </c>
      <c r="CP36" s="235">
        <f t="shared" si="111"/>
        <v>8.1959999999999997</v>
      </c>
      <c r="CQ36" s="235">
        <f t="shared" si="112"/>
        <v>8.2799999999999994</v>
      </c>
      <c r="CR36" s="235">
        <f t="shared" si="113"/>
        <v>8.327</v>
      </c>
      <c r="CS36" s="235">
        <f t="shared" si="114"/>
        <v>8.3670000000000009</v>
      </c>
      <c r="CT36" s="235">
        <f t="shared" si="115"/>
        <v>8.1989999999999998</v>
      </c>
      <c r="CU36" s="235" t="str">
        <f t="shared" si="116"/>
        <v/>
      </c>
      <c r="CV36" s="235" t="str">
        <f t="shared" si="117"/>
        <v/>
      </c>
      <c r="CW36" s="235">
        <f t="shared" si="118"/>
        <v>7.7270000000000003</v>
      </c>
      <c r="CX36" s="235">
        <f t="shared" si="119"/>
        <v>8.77</v>
      </c>
      <c r="CY36" s="235" t="str">
        <f t="shared" si="120"/>
        <v/>
      </c>
      <c r="CZ36" s="235" t="str">
        <f t="shared" si="121"/>
        <v/>
      </c>
      <c r="DA36" s="235">
        <f t="shared" si="122"/>
        <v>8.077</v>
      </c>
      <c r="DB36" s="235">
        <f t="shared" si="123"/>
        <v>7.9809999999999999</v>
      </c>
      <c r="DC36" s="235">
        <f t="shared" si="124"/>
        <v>8.1630000000000003</v>
      </c>
      <c r="DD36" s="234">
        <f t="shared" si="125"/>
        <v>1</v>
      </c>
      <c r="DE36" s="233">
        <f t="shared" si="126"/>
        <v>1</v>
      </c>
      <c r="DF36" s="233">
        <f t="shared" si="127"/>
        <v>1</v>
      </c>
      <c r="DG36" s="233" t="str">
        <f t="shared" si="128"/>
        <v/>
      </c>
      <c r="DH36" s="233">
        <f t="shared" si="129"/>
        <v>1</v>
      </c>
    </row>
    <row r="37" spans="1:112" s="233" customFormat="1" x14ac:dyDescent="0.2">
      <c r="A37" s="243" t="s">
        <v>21</v>
      </c>
      <c r="B37" s="243" t="s">
        <v>579</v>
      </c>
      <c r="C37" s="239">
        <v>10.125937058488562</v>
      </c>
      <c r="D37" s="239">
        <v>9.5155900948537759</v>
      </c>
      <c r="E37" s="239">
        <v>22.182567778567634</v>
      </c>
      <c r="F37" s="239">
        <v>10.602523824019753</v>
      </c>
      <c r="G37" s="239">
        <v>3.6745055917755334</v>
      </c>
      <c r="H37" s="239">
        <v>7.8745701936990367</v>
      </c>
      <c r="I37" s="239">
        <v>5.3487653644973303</v>
      </c>
      <c r="J37" s="239">
        <v>6.1021068836392356</v>
      </c>
      <c r="K37" s="239">
        <v>11.463664793019358</v>
      </c>
      <c r="L37" s="239">
        <v>7.6841644222111762</v>
      </c>
      <c r="M37" s="239">
        <v>6.5082852616786351</v>
      </c>
      <c r="N37" s="239">
        <v>18.556477497456189</v>
      </c>
      <c r="O37" s="239">
        <v>7.6496222247696668</v>
      </c>
      <c r="P37" s="239">
        <v>8.7834103591318939</v>
      </c>
      <c r="Q37" s="239">
        <v>2.1738973884989736</v>
      </c>
      <c r="R37" s="242">
        <v>25.53</v>
      </c>
      <c r="S37" s="241">
        <v>28.95</v>
      </c>
      <c r="T37" s="241">
        <v>42.7</v>
      </c>
      <c r="U37" s="241"/>
      <c r="V37" s="241">
        <v>31.23</v>
      </c>
      <c r="W37" s="241">
        <v>64.05</v>
      </c>
      <c r="X37" s="241"/>
      <c r="Y37" s="241"/>
      <c r="Z37" s="241"/>
      <c r="AA37" s="241">
        <v>171</v>
      </c>
      <c r="AB37" s="241">
        <v>105.2</v>
      </c>
      <c r="AC37" s="241">
        <v>363.9</v>
      </c>
      <c r="AD37" s="241">
        <v>293</v>
      </c>
      <c r="AE37" s="241">
        <v>256.2</v>
      </c>
      <c r="AF37" s="241">
        <v>482.3</v>
      </c>
      <c r="AG37" s="236">
        <f t="shared" si="65"/>
        <v>2.521248142521114</v>
      </c>
      <c r="AH37" s="235">
        <f t="shared" si="66"/>
        <v>3.0423756920400287</v>
      </c>
      <c r="AI37" s="235">
        <f t="shared" si="67"/>
        <v>1.9249349501032929</v>
      </c>
      <c r="AJ37" s="235" t="str">
        <f t="shared" si="68"/>
        <v/>
      </c>
      <c r="AK37" s="235">
        <f t="shared" si="69"/>
        <v>8.4991025921692938</v>
      </c>
      <c r="AL37" s="235">
        <f t="shared" si="70"/>
        <v>8.1337772633293213</v>
      </c>
      <c r="AM37" s="235" t="str">
        <f t="shared" si="71"/>
        <v/>
      </c>
      <c r="AN37" s="235" t="str">
        <f t="shared" si="72"/>
        <v/>
      </c>
      <c r="AO37" s="235" t="str">
        <f t="shared" si="73"/>
        <v/>
      </c>
      <c r="AP37" s="235">
        <f t="shared" si="74"/>
        <v>22.253558175528141</v>
      </c>
      <c r="AQ37" s="235">
        <f t="shared" si="75"/>
        <v>16.16401183571762</v>
      </c>
      <c r="AR37" s="235">
        <f t="shared" si="76"/>
        <v>19.610402892999769</v>
      </c>
      <c r="AS37" s="235">
        <f t="shared" si="77"/>
        <v>38.302545065723471</v>
      </c>
      <c r="AT37" s="235">
        <f t="shared" si="78"/>
        <v>29.168624659968803</v>
      </c>
      <c r="AU37" s="235">
        <f t="shared" si="79"/>
        <v>221.85959767540689</v>
      </c>
      <c r="AV37" s="240">
        <f t="shared" si="80"/>
        <v>25.53</v>
      </c>
      <c r="AW37" s="239">
        <f t="shared" si="81"/>
        <v>28.95</v>
      </c>
      <c r="AX37" s="239">
        <f t="shared" si="82"/>
        <v>42.7</v>
      </c>
      <c r="AY37" s="239" t="str">
        <f t="shared" si="83"/>
        <v/>
      </c>
      <c r="AZ37" s="239">
        <f t="shared" si="84"/>
        <v>31.23</v>
      </c>
      <c r="BA37" s="239">
        <f t="shared" si="85"/>
        <v>64.05</v>
      </c>
      <c r="BB37" s="239" t="str">
        <f t="shared" si="86"/>
        <v/>
      </c>
      <c r="BC37" s="239" t="str">
        <f t="shared" si="87"/>
        <v/>
      </c>
      <c r="BD37" s="239" t="str">
        <f t="shared" si="88"/>
        <v/>
      </c>
      <c r="BE37" s="239">
        <f t="shared" si="89"/>
        <v>171</v>
      </c>
      <c r="BF37" s="239">
        <f t="shared" si="90"/>
        <v>105.2</v>
      </c>
      <c r="BG37" s="239">
        <f t="shared" si="91"/>
        <v>363.9</v>
      </c>
      <c r="BH37" s="239">
        <f t="shared" si="92"/>
        <v>293</v>
      </c>
      <c r="BI37" s="239">
        <f t="shared" si="93"/>
        <v>256.2</v>
      </c>
      <c r="BJ37" s="239">
        <f t="shared" si="94"/>
        <v>482.3</v>
      </c>
      <c r="BK37" s="240">
        <f t="shared" si="95"/>
        <v>39.084507042253527</v>
      </c>
      <c r="BL37" s="239">
        <f t="shared" si="96"/>
        <v>3.1365113759479955</v>
      </c>
      <c r="BM37" s="239">
        <f t="shared" si="97"/>
        <v>6.2372188139059306</v>
      </c>
      <c r="BN37" s="239" t="str">
        <f t="shared" si="98"/>
        <v/>
      </c>
      <c r="BO37" s="239">
        <f t="shared" si="99"/>
        <v>6.316747572815534</v>
      </c>
      <c r="BP37" s="239">
        <f t="shared" si="100"/>
        <v>18.575986078886309</v>
      </c>
      <c r="BQ37" s="239" t="str">
        <f t="shared" si="101"/>
        <v/>
      </c>
      <c r="BR37" s="239" t="str">
        <f t="shared" si="102"/>
        <v/>
      </c>
      <c r="BS37" s="239" t="str">
        <f t="shared" si="103"/>
        <v/>
      </c>
      <c r="BT37" s="239">
        <f t="shared" si="104"/>
        <v>16.026241799437674</v>
      </c>
      <c r="BU37" s="239">
        <f t="shared" si="105"/>
        <v>86.229508196721312</v>
      </c>
      <c r="BV37" s="239">
        <f t="shared" si="106"/>
        <v>51.529311809685638</v>
      </c>
      <c r="BW37" s="239">
        <f t="shared" si="107"/>
        <v>9.8355152735817395</v>
      </c>
      <c r="BX37" s="239">
        <f t="shared" si="108"/>
        <v>17.90356394129979</v>
      </c>
      <c r="BY37" s="239">
        <f t="shared" si="109"/>
        <v>21.097987751531058</v>
      </c>
      <c r="BZ37" s="238">
        <v>7.8140000000000001</v>
      </c>
      <c r="CA37" s="237">
        <v>7.742</v>
      </c>
      <c r="CB37" s="237">
        <v>7.4950000000000001</v>
      </c>
      <c r="CC37" s="237"/>
      <c r="CD37" s="237">
        <v>7.8979999999999997</v>
      </c>
      <c r="CE37" s="237">
        <v>7.0819999999999999</v>
      </c>
      <c r="CF37" s="237"/>
      <c r="CG37" s="237"/>
      <c r="CH37" s="237"/>
      <c r="CI37" s="237">
        <v>6.9939999999999998</v>
      </c>
      <c r="CJ37" s="237">
        <v>8.6219999999999999</v>
      </c>
      <c r="CK37" s="237">
        <v>8.8070000000000004</v>
      </c>
      <c r="CL37" s="237">
        <v>7.3879999999999999</v>
      </c>
      <c r="CM37" s="237">
        <v>6.8810000000000002</v>
      </c>
      <c r="CN37" s="237">
        <v>6.77</v>
      </c>
      <c r="CO37" s="236">
        <f t="shared" si="110"/>
        <v>7.8140000000000001</v>
      </c>
      <c r="CP37" s="235">
        <f t="shared" si="111"/>
        <v>7.742</v>
      </c>
      <c r="CQ37" s="235">
        <f t="shared" si="112"/>
        <v>7.4950000000000001</v>
      </c>
      <c r="CR37" s="235" t="str">
        <f t="shared" si="113"/>
        <v/>
      </c>
      <c r="CS37" s="235">
        <f t="shared" si="114"/>
        <v>7.8979999999999997</v>
      </c>
      <c r="CT37" s="235">
        <f t="shared" si="115"/>
        <v>7.0819999999999999</v>
      </c>
      <c r="CU37" s="235" t="str">
        <f t="shared" si="116"/>
        <v/>
      </c>
      <c r="CV37" s="235" t="str">
        <f t="shared" si="117"/>
        <v/>
      </c>
      <c r="CW37" s="235" t="str">
        <f t="shared" si="118"/>
        <v/>
      </c>
      <c r="CX37" s="235">
        <f t="shared" si="119"/>
        <v>6.9939999999999998</v>
      </c>
      <c r="CY37" s="235">
        <f t="shared" si="120"/>
        <v>8.6219999999999999</v>
      </c>
      <c r="CZ37" s="235">
        <f t="shared" si="121"/>
        <v>8.8070000000000004</v>
      </c>
      <c r="DA37" s="235">
        <f t="shared" si="122"/>
        <v>7.3879999999999999</v>
      </c>
      <c r="DB37" s="235">
        <f t="shared" si="123"/>
        <v>6.8810000000000002</v>
      </c>
      <c r="DC37" s="235">
        <f t="shared" si="124"/>
        <v>6.77</v>
      </c>
      <c r="DD37" s="234">
        <f t="shared" si="125"/>
        <v>1</v>
      </c>
      <c r="DE37" s="233">
        <f t="shared" si="126"/>
        <v>1</v>
      </c>
      <c r="DF37" s="233">
        <f t="shared" si="127"/>
        <v>1</v>
      </c>
      <c r="DG37" s="233">
        <f t="shared" si="128"/>
        <v>1</v>
      </c>
      <c r="DH37" s="233">
        <f t="shared" si="129"/>
        <v>0</v>
      </c>
    </row>
    <row r="38" spans="1:112" s="233" customFormat="1" x14ac:dyDescent="0.2">
      <c r="A38" s="243" t="s">
        <v>5</v>
      </c>
      <c r="B38" s="243" t="s">
        <v>5</v>
      </c>
      <c r="C38" s="250">
        <v>18.898138789684765</v>
      </c>
      <c r="D38" s="250">
        <v>16.855614146704735</v>
      </c>
      <c r="E38" s="250">
        <v>28.608621148320552</v>
      </c>
      <c r="F38" s="250">
        <v>24.433670465117057</v>
      </c>
      <c r="G38" s="250">
        <v>26.782256062122265</v>
      </c>
      <c r="H38" s="250">
        <v>20.302819043592542</v>
      </c>
      <c r="I38" s="250">
        <v>16.339331450949107</v>
      </c>
      <c r="J38" s="250">
        <v>20.906531175178227</v>
      </c>
      <c r="K38" s="250">
        <v>10.581319203173418</v>
      </c>
      <c r="L38" s="250">
        <v>9.0253015436778412</v>
      </c>
      <c r="M38" s="250">
        <v>12.154539927289354</v>
      </c>
      <c r="N38" s="250">
        <v>8.7890934121488495</v>
      </c>
      <c r="O38" s="250">
        <v>22.84336285683391</v>
      </c>
      <c r="P38" s="250">
        <v>11.209531143965082</v>
      </c>
      <c r="Q38" s="250">
        <v>22.021116138763229</v>
      </c>
      <c r="R38" s="249"/>
      <c r="S38" s="247">
        <v>456.2</v>
      </c>
      <c r="T38" s="247">
        <v>242.8</v>
      </c>
      <c r="U38" s="247">
        <v>183.3</v>
      </c>
      <c r="V38" s="247">
        <v>268</v>
      </c>
      <c r="W38" s="247">
        <v>171</v>
      </c>
      <c r="X38" s="247"/>
      <c r="Y38" s="247"/>
      <c r="Z38" s="247"/>
      <c r="AA38" s="247">
        <v>511.8</v>
      </c>
      <c r="AB38" s="247"/>
      <c r="AC38" s="247"/>
      <c r="AD38" s="247">
        <v>1311</v>
      </c>
      <c r="AE38" s="247">
        <v>614.5</v>
      </c>
      <c r="AF38" s="247">
        <v>594.5</v>
      </c>
      <c r="AG38" s="236" t="str">
        <f t="shared" si="65"/>
        <v/>
      </c>
      <c r="AH38" s="235">
        <f t="shared" si="66"/>
        <v>27.065166301827507</v>
      </c>
      <c r="AI38" s="235">
        <f t="shared" si="67"/>
        <v>8.4869521932291168</v>
      </c>
      <c r="AJ38" s="235">
        <f t="shared" si="68"/>
        <v>7.5019428727128759</v>
      </c>
      <c r="AK38" s="235">
        <f t="shared" si="69"/>
        <v>10.006625258841741</v>
      </c>
      <c r="AL38" s="235">
        <f t="shared" si="70"/>
        <v>8.4224756982191913</v>
      </c>
      <c r="AM38" s="235" t="str">
        <f t="shared" si="71"/>
        <v/>
      </c>
      <c r="AN38" s="235" t="str">
        <f t="shared" si="72"/>
        <v/>
      </c>
      <c r="AO38" s="235" t="str">
        <f t="shared" si="73"/>
        <v/>
      </c>
      <c r="AP38" s="235">
        <f t="shared" si="74"/>
        <v>56.707246569341741</v>
      </c>
      <c r="AQ38" s="235" t="str">
        <f t="shared" si="75"/>
        <v/>
      </c>
      <c r="AR38" s="235" t="str">
        <f t="shared" si="76"/>
        <v/>
      </c>
      <c r="AS38" s="235">
        <f t="shared" si="77"/>
        <v>57.390849509173563</v>
      </c>
      <c r="AT38" s="235">
        <f t="shared" si="78"/>
        <v>54.81942037609938</v>
      </c>
      <c r="AU38" s="235">
        <f t="shared" si="79"/>
        <v>26.996815068493113</v>
      </c>
      <c r="AV38" s="240" t="str">
        <f t="shared" si="80"/>
        <v/>
      </c>
      <c r="AW38" s="239">
        <f t="shared" si="81"/>
        <v>456.2</v>
      </c>
      <c r="AX38" s="239">
        <f t="shared" si="82"/>
        <v>242.8</v>
      </c>
      <c r="AY38" s="239">
        <f t="shared" si="83"/>
        <v>183.3</v>
      </c>
      <c r="AZ38" s="239">
        <f t="shared" si="84"/>
        <v>268</v>
      </c>
      <c r="BA38" s="239">
        <f t="shared" si="85"/>
        <v>171</v>
      </c>
      <c r="BB38" s="239" t="str">
        <f t="shared" si="86"/>
        <v/>
      </c>
      <c r="BC38" s="239" t="str">
        <f t="shared" si="87"/>
        <v/>
      </c>
      <c r="BD38" s="239" t="str">
        <f t="shared" si="88"/>
        <v/>
      </c>
      <c r="BE38" s="239">
        <f t="shared" si="89"/>
        <v>511.8</v>
      </c>
      <c r="BF38" s="239" t="str">
        <f t="shared" si="90"/>
        <v/>
      </c>
      <c r="BG38" s="239" t="str">
        <f t="shared" si="91"/>
        <v/>
      </c>
      <c r="BH38" s="239">
        <f t="shared" si="92"/>
        <v>1311</v>
      </c>
      <c r="BI38" s="239">
        <f t="shared" si="93"/>
        <v>614.5</v>
      </c>
      <c r="BJ38" s="239">
        <f t="shared" si="94"/>
        <v>594.5</v>
      </c>
      <c r="BK38" s="240" t="str">
        <f t="shared" si="95"/>
        <v/>
      </c>
      <c r="BL38" s="239">
        <f t="shared" si="96"/>
        <v>49.425785482123509</v>
      </c>
      <c r="BM38" s="239">
        <f t="shared" si="97"/>
        <v>35.46596552731522</v>
      </c>
      <c r="BN38" s="239">
        <f t="shared" si="98"/>
        <v>49.274193548387096</v>
      </c>
      <c r="BO38" s="239">
        <f t="shared" si="99"/>
        <v>54.207119741100328</v>
      </c>
      <c r="BP38" s="239">
        <f t="shared" si="100"/>
        <v>49.593967517401389</v>
      </c>
      <c r="BQ38" s="239" t="str">
        <f t="shared" si="101"/>
        <v/>
      </c>
      <c r="BR38" s="239" t="str">
        <f t="shared" si="102"/>
        <v/>
      </c>
      <c r="BS38" s="239" t="str">
        <f t="shared" si="103"/>
        <v/>
      </c>
      <c r="BT38" s="239">
        <f t="shared" si="104"/>
        <v>47.966260543580134</v>
      </c>
      <c r="BU38" s="239" t="str">
        <f t="shared" si="105"/>
        <v/>
      </c>
      <c r="BV38" s="239" t="str">
        <f t="shared" si="106"/>
        <v/>
      </c>
      <c r="BW38" s="239">
        <f t="shared" si="107"/>
        <v>44.008056394763344</v>
      </c>
      <c r="BX38" s="239">
        <f t="shared" si="108"/>
        <v>42.941998602375961</v>
      </c>
      <c r="BY38" s="239">
        <f t="shared" si="109"/>
        <v>26.00612423447069</v>
      </c>
      <c r="BZ38" s="246"/>
      <c r="CA38" s="244">
        <v>9.6950000000000003</v>
      </c>
      <c r="CB38" s="244">
        <v>9.9290000000000003</v>
      </c>
      <c r="CC38" s="244">
        <v>9.8249999999999993</v>
      </c>
      <c r="CD38" s="244">
        <v>9.9849999999999994</v>
      </c>
      <c r="CE38" s="244">
        <v>9.3659999999999997</v>
      </c>
      <c r="CF38" s="244"/>
      <c r="CG38" s="244"/>
      <c r="CH38" s="244"/>
      <c r="CI38" s="244">
        <v>8.5</v>
      </c>
      <c r="CJ38" s="244"/>
      <c r="CK38" s="244"/>
      <c r="CL38" s="244">
        <v>8.6440000000000001</v>
      </c>
      <c r="CM38" s="244">
        <v>7.9770000000000003</v>
      </c>
      <c r="CN38" s="244">
        <v>8.1790000000000003</v>
      </c>
      <c r="CO38" s="236" t="str">
        <f t="shared" si="110"/>
        <v/>
      </c>
      <c r="CP38" s="235">
        <f t="shared" si="111"/>
        <v>9.6950000000000003</v>
      </c>
      <c r="CQ38" s="235">
        <f t="shared" si="112"/>
        <v>9.9290000000000003</v>
      </c>
      <c r="CR38" s="235">
        <f t="shared" si="113"/>
        <v>9.8249999999999993</v>
      </c>
      <c r="CS38" s="235">
        <f t="shared" si="114"/>
        <v>9.9849999999999994</v>
      </c>
      <c r="CT38" s="235">
        <f t="shared" si="115"/>
        <v>9.3659999999999997</v>
      </c>
      <c r="CU38" s="235" t="str">
        <f t="shared" si="116"/>
        <v/>
      </c>
      <c r="CV38" s="235" t="str">
        <f t="shared" si="117"/>
        <v/>
      </c>
      <c r="CW38" s="235" t="str">
        <f t="shared" si="118"/>
        <v/>
      </c>
      <c r="CX38" s="235">
        <f t="shared" si="119"/>
        <v>8.5</v>
      </c>
      <c r="CY38" s="235" t="str">
        <f t="shared" si="120"/>
        <v/>
      </c>
      <c r="CZ38" s="235" t="str">
        <f t="shared" si="121"/>
        <v/>
      </c>
      <c r="DA38" s="235">
        <f t="shared" si="122"/>
        <v>8.6440000000000001</v>
      </c>
      <c r="DB38" s="235">
        <f t="shared" si="123"/>
        <v>7.9770000000000003</v>
      </c>
      <c r="DC38" s="235">
        <f t="shared" si="124"/>
        <v>8.1790000000000003</v>
      </c>
      <c r="DD38" s="234" t="str">
        <f t="shared" si="125"/>
        <v/>
      </c>
      <c r="DE38" s="233">
        <f t="shared" si="126"/>
        <v>1</v>
      </c>
      <c r="DF38" s="233">
        <f t="shared" si="127"/>
        <v>1</v>
      </c>
      <c r="DG38" s="233" t="str">
        <f t="shared" si="128"/>
        <v/>
      </c>
      <c r="DH38" s="233">
        <f t="shared" si="129"/>
        <v>2</v>
      </c>
    </row>
    <row r="39" spans="1:112" s="233" customFormat="1" x14ac:dyDescent="0.2">
      <c r="A39" s="243" t="s">
        <v>6</v>
      </c>
      <c r="B39" s="243" t="s">
        <v>6</v>
      </c>
      <c r="C39" s="239">
        <v>14.237232109459157</v>
      </c>
      <c r="D39" s="239">
        <v>11.793970954053261</v>
      </c>
      <c r="E39" s="239">
        <v>14.004069700785481</v>
      </c>
      <c r="F39" s="239">
        <v>33.174223954866285</v>
      </c>
      <c r="G39" s="239">
        <v>33.355034612498301</v>
      </c>
      <c r="H39" s="239">
        <v>26.701420197437752</v>
      </c>
      <c r="I39" s="239">
        <v>4.5475412537220841</v>
      </c>
      <c r="J39" s="239">
        <v>4.3538062727199227</v>
      </c>
      <c r="K39" s="239">
        <v>12.665953352356414</v>
      </c>
      <c r="L39" s="239">
        <v>8.5567299087345035</v>
      </c>
      <c r="M39" s="239">
        <v>4.9340855309524398</v>
      </c>
      <c r="N39" s="239">
        <v>1.7247644284744599</v>
      </c>
      <c r="O39" s="239">
        <v>3.0688579124838231</v>
      </c>
      <c r="P39" s="239">
        <v>5.3021675603785123</v>
      </c>
      <c r="Q39" s="239">
        <v>17.792877332614037</v>
      </c>
      <c r="R39" s="242"/>
      <c r="S39" s="241">
        <v>351.9</v>
      </c>
      <c r="T39" s="241">
        <v>202.4</v>
      </c>
      <c r="U39" s="241">
        <v>139.5</v>
      </c>
      <c r="V39" s="241">
        <v>192</v>
      </c>
      <c r="W39" s="241">
        <v>116.7</v>
      </c>
      <c r="X39" s="241"/>
      <c r="Y39" s="241"/>
      <c r="Z39" s="241"/>
      <c r="AA39" s="241"/>
      <c r="AB39" s="241"/>
      <c r="AC39" s="241"/>
      <c r="AD39" s="241">
        <v>29.6</v>
      </c>
      <c r="AE39" s="255">
        <v>67.73</v>
      </c>
      <c r="AF39" s="255">
        <v>92.98</v>
      </c>
      <c r="AG39" s="236" t="str">
        <f t="shared" si="65"/>
        <v/>
      </c>
      <c r="AH39" s="235">
        <f t="shared" si="66"/>
        <v>29.837278841106667</v>
      </c>
      <c r="AI39" s="235">
        <f t="shared" si="67"/>
        <v>14.45294148947627</v>
      </c>
      <c r="AJ39" s="235">
        <f t="shared" si="68"/>
        <v>4.2050719917304029</v>
      </c>
      <c r="AK39" s="235">
        <f t="shared" si="69"/>
        <v>5.7562524587534565</v>
      </c>
      <c r="AL39" s="235">
        <f t="shared" si="70"/>
        <v>4.3705540430841374</v>
      </c>
      <c r="AM39" s="235" t="str">
        <f t="shared" si="71"/>
        <v/>
      </c>
      <c r="AN39" s="235" t="str">
        <f t="shared" si="72"/>
        <v/>
      </c>
      <c r="AO39" s="235" t="str">
        <f t="shared" si="73"/>
        <v/>
      </c>
      <c r="AP39" s="235" t="str">
        <f t="shared" si="74"/>
        <v/>
      </c>
      <c r="AQ39" s="235" t="str">
        <f t="shared" si="75"/>
        <v/>
      </c>
      <c r="AR39" s="235" t="str">
        <f t="shared" si="76"/>
        <v/>
      </c>
      <c r="AS39" s="235">
        <f t="shared" si="77"/>
        <v>9.6452820052665214</v>
      </c>
      <c r="AT39" s="235">
        <f t="shared" si="78"/>
        <v>12.774021044926178</v>
      </c>
      <c r="AU39" s="235">
        <f t="shared" si="79"/>
        <v>5.2256865633288703</v>
      </c>
      <c r="AV39" s="240" t="str">
        <f t="shared" si="80"/>
        <v/>
      </c>
      <c r="AW39" s="239">
        <f t="shared" si="81"/>
        <v>351.9</v>
      </c>
      <c r="AX39" s="239">
        <f t="shared" si="82"/>
        <v>202.4</v>
      </c>
      <c r="AY39" s="239">
        <f t="shared" si="83"/>
        <v>139.5</v>
      </c>
      <c r="AZ39" s="239">
        <f t="shared" si="84"/>
        <v>192</v>
      </c>
      <c r="BA39" s="239">
        <f t="shared" si="85"/>
        <v>116.7</v>
      </c>
      <c r="BB39" s="239" t="str">
        <f t="shared" si="86"/>
        <v/>
      </c>
      <c r="BC39" s="239" t="str">
        <f t="shared" si="87"/>
        <v/>
      </c>
      <c r="BD39" s="239" t="str">
        <f t="shared" si="88"/>
        <v/>
      </c>
      <c r="BE39" s="239" t="str">
        <f t="shared" si="89"/>
        <v/>
      </c>
      <c r="BF39" s="239" t="str">
        <f t="shared" si="90"/>
        <v/>
      </c>
      <c r="BG39" s="239" t="str">
        <f t="shared" si="91"/>
        <v/>
      </c>
      <c r="BH39" s="239">
        <f t="shared" si="92"/>
        <v>29.6</v>
      </c>
      <c r="BI39" s="239">
        <f t="shared" si="93"/>
        <v>67.73</v>
      </c>
      <c r="BJ39" s="239">
        <f t="shared" si="94"/>
        <v>92.98</v>
      </c>
      <c r="BK39" s="240" t="str">
        <f t="shared" si="95"/>
        <v/>
      </c>
      <c r="BL39" s="239">
        <f t="shared" si="96"/>
        <v>38.125677139761649</v>
      </c>
      <c r="BM39" s="239">
        <f t="shared" si="97"/>
        <v>29.564709319310545</v>
      </c>
      <c r="BN39" s="239">
        <f t="shared" si="98"/>
        <v>37.5</v>
      </c>
      <c r="BO39" s="239">
        <f t="shared" si="99"/>
        <v>38.834951456310684</v>
      </c>
      <c r="BP39" s="239">
        <f t="shared" si="100"/>
        <v>33.845707656612525</v>
      </c>
      <c r="BQ39" s="239" t="str">
        <f t="shared" si="101"/>
        <v/>
      </c>
      <c r="BR39" s="239" t="str">
        <f t="shared" si="102"/>
        <v/>
      </c>
      <c r="BS39" s="239" t="str">
        <f t="shared" si="103"/>
        <v/>
      </c>
      <c r="BT39" s="239" t="str">
        <f t="shared" si="104"/>
        <v/>
      </c>
      <c r="BU39" s="239" t="str">
        <f t="shared" si="105"/>
        <v/>
      </c>
      <c r="BV39" s="239" t="str">
        <f t="shared" si="106"/>
        <v/>
      </c>
      <c r="BW39" s="239">
        <f t="shared" si="107"/>
        <v>0.99362202081235318</v>
      </c>
      <c r="BX39" s="239">
        <f t="shared" si="108"/>
        <v>4.7330538085255069</v>
      </c>
      <c r="BY39" s="239">
        <f t="shared" si="109"/>
        <v>4.0673665791776026</v>
      </c>
      <c r="BZ39" s="238"/>
      <c r="CA39" s="237">
        <v>8.7029999999999994</v>
      </c>
      <c r="CB39" s="237">
        <v>9.1560000000000006</v>
      </c>
      <c r="CC39" s="237">
        <v>8.6630000000000003</v>
      </c>
      <c r="CD39" s="237">
        <v>8.7349999999999994</v>
      </c>
      <c r="CE39" s="237">
        <v>8.3829999999999991</v>
      </c>
      <c r="CF39" s="237"/>
      <c r="CG39" s="237"/>
      <c r="CH39" s="237"/>
      <c r="CI39" s="237"/>
      <c r="CJ39" s="237"/>
      <c r="CK39" s="237"/>
      <c r="CL39" s="237">
        <v>8.4420000000000002</v>
      </c>
      <c r="CM39" s="254">
        <v>6.44</v>
      </c>
      <c r="CN39" s="254">
        <v>7.27</v>
      </c>
      <c r="CO39" s="236" t="str">
        <f t="shared" si="110"/>
        <v/>
      </c>
      <c r="CP39" s="235">
        <f t="shared" si="111"/>
        <v>8.7029999999999994</v>
      </c>
      <c r="CQ39" s="235">
        <f t="shared" si="112"/>
        <v>9.1560000000000006</v>
      </c>
      <c r="CR39" s="235">
        <f t="shared" si="113"/>
        <v>8.6630000000000003</v>
      </c>
      <c r="CS39" s="235">
        <f t="shared" si="114"/>
        <v>8.7349999999999994</v>
      </c>
      <c r="CT39" s="235">
        <f t="shared" si="115"/>
        <v>8.3829999999999991</v>
      </c>
      <c r="CU39" s="235" t="str">
        <f t="shared" si="116"/>
        <v/>
      </c>
      <c r="CV39" s="235" t="str">
        <f t="shared" si="117"/>
        <v/>
      </c>
      <c r="CW39" s="235" t="str">
        <f t="shared" si="118"/>
        <v/>
      </c>
      <c r="CX39" s="235" t="str">
        <f t="shared" si="119"/>
        <v/>
      </c>
      <c r="CY39" s="235" t="str">
        <f t="shared" si="120"/>
        <v/>
      </c>
      <c r="CZ39" s="235" t="str">
        <f t="shared" si="121"/>
        <v/>
      </c>
      <c r="DA39" s="235">
        <f t="shared" si="122"/>
        <v>8.4420000000000002</v>
      </c>
      <c r="DB39" s="235">
        <f t="shared" si="123"/>
        <v>6.44</v>
      </c>
      <c r="DC39" s="235">
        <f t="shared" si="124"/>
        <v>7.27</v>
      </c>
      <c r="DD39" s="234" t="str">
        <f t="shared" si="125"/>
        <v/>
      </c>
      <c r="DE39" s="233">
        <f t="shared" si="126"/>
        <v>1</v>
      </c>
      <c r="DF39" s="233" t="str">
        <f t="shared" si="127"/>
        <v/>
      </c>
      <c r="DG39" s="233" t="str">
        <f t="shared" si="128"/>
        <v/>
      </c>
      <c r="DH39" s="233">
        <f t="shared" si="129"/>
        <v>3</v>
      </c>
    </row>
    <row r="40" spans="1:112" s="233" customFormat="1" x14ac:dyDescent="0.2">
      <c r="A40" s="243" t="s">
        <v>7</v>
      </c>
      <c r="B40" s="243" t="s">
        <v>7</v>
      </c>
      <c r="C40" s="250">
        <v>4.9568252497034919</v>
      </c>
      <c r="D40" s="250">
        <v>19.598984877141476</v>
      </c>
      <c r="E40" s="250">
        <v>3.8663903868818932</v>
      </c>
      <c r="F40" s="250">
        <v>8.1336253225109587</v>
      </c>
      <c r="G40" s="250">
        <v>9.2317428876891352</v>
      </c>
      <c r="H40" s="250">
        <v>3.4685029963674197</v>
      </c>
      <c r="I40" s="250">
        <v>24.70967423736764</v>
      </c>
      <c r="J40" s="250">
        <v>4.912050996876915</v>
      </c>
      <c r="K40" s="250">
        <v>14.786855335861238</v>
      </c>
      <c r="L40" s="250">
        <v>15.010209441195322</v>
      </c>
      <c r="M40" s="250">
        <v>19.920801728406172</v>
      </c>
      <c r="N40" s="250">
        <v>17.165666411072326</v>
      </c>
      <c r="O40" s="250">
        <v>35.259734577907395</v>
      </c>
      <c r="P40" s="250">
        <v>15.938380210014742</v>
      </c>
      <c r="Q40" s="250">
        <v>15.694642972777107</v>
      </c>
      <c r="R40" s="249"/>
      <c r="S40" s="247">
        <v>814.3</v>
      </c>
      <c r="T40" s="247">
        <v>684.6</v>
      </c>
      <c r="U40" s="247">
        <v>246.8</v>
      </c>
      <c r="V40" s="247">
        <v>494.4</v>
      </c>
      <c r="W40" s="247">
        <v>208</v>
      </c>
      <c r="X40" s="255"/>
      <c r="Y40" s="255"/>
      <c r="Z40" s="255"/>
      <c r="AA40" s="247"/>
      <c r="AB40" s="247"/>
      <c r="AC40" s="247"/>
      <c r="AD40" s="247">
        <v>1328</v>
      </c>
      <c r="AE40" s="247">
        <v>659.9</v>
      </c>
      <c r="AF40" s="247">
        <v>1297</v>
      </c>
      <c r="AG40" s="236" t="str">
        <f t="shared" si="65"/>
        <v/>
      </c>
      <c r="AH40" s="235">
        <f t="shared" si="66"/>
        <v>41.548070224276131</v>
      </c>
      <c r="AI40" s="235">
        <f t="shared" si="67"/>
        <v>177.06437568300123</v>
      </c>
      <c r="AJ40" s="235">
        <f t="shared" si="68"/>
        <v>30.343172965804818</v>
      </c>
      <c r="AK40" s="235">
        <f t="shared" si="69"/>
        <v>53.554351113840092</v>
      </c>
      <c r="AL40" s="235">
        <f t="shared" si="70"/>
        <v>59.96823419724285</v>
      </c>
      <c r="AM40" s="235" t="str">
        <f t="shared" si="71"/>
        <v/>
      </c>
      <c r="AN40" s="235" t="str">
        <f t="shared" si="72"/>
        <v/>
      </c>
      <c r="AO40" s="235" t="str">
        <f t="shared" si="73"/>
        <v/>
      </c>
      <c r="AP40" s="235" t="str">
        <f t="shared" si="74"/>
        <v/>
      </c>
      <c r="AQ40" s="235" t="str">
        <f t="shared" si="75"/>
        <v/>
      </c>
      <c r="AR40" s="235" t="str">
        <f t="shared" si="76"/>
        <v/>
      </c>
      <c r="AS40" s="235">
        <f t="shared" si="77"/>
        <v>37.663357818696731</v>
      </c>
      <c r="AT40" s="235">
        <f t="shared" si="78"/>
        <v>41.403203544194383</v>
      </c>
      <c r="AU40" s="235">
        <f t="shared" si="79"/>
        <v>82.63966260651425</v>
      </c>
      <c r="AV40" s="240" t="str">
        <f t="shared" si="80"/>
        <v/>
      </c>
      <c r="AW40" s="239">
        <f t="shared" si="81"/>
        <v>814.3</v>
      </c>
      <c r="AX40" s="239">
        <f t="shared" si="82"/>
        <v>684.6</v>
      </c>
      <c r="AY40" s="239">
        <f t="shared" si="83"/>
        <v>246.8</v>
      </c>
      <c r="AZ40" s="239">
        <f t="shared" si="84"/>
        <v>494.4</v>
      </c>
      <c r="BA40" s="239">
        <f t="shared" si="85"/>
        <v>208</v>
      </c>
      <c r="BB40" s="239" t="str">
        <f t="shared" si="86"/>
        <v/>
      </c>
      <c r="BC40" s="239" t="str">
        <f t="shared" si="87"/>
        <v/>
      </c>
      <c r="BD40" s="239" t="str">
        <f t="shared" si="88"/>
        <v/>
      </c>
      <c r="BE40" s="239" t="str">
        <f t="shared" si="89"/>
        <v/>
      </c>
      <c r="BF40" s="239" t="str">
        <f t="shared" si="90"/>
        <v/>
      </c>
      <c r="BG40" s="239" t="str">
        <f t="shared" si="91"/>
        <v/>
      </c>
      <c r="BH40" s="239">
        <f t="shared" si="92"/>
        <v>1328</v>
      </c>
      <c r="BI40" s="239">
        <f t="shared" si="93"/>
        <v>659.9</v>
      </c>
      <c r="BJ40" s="239">
        <f t="shared" si="94"/>
        <v>1297</v>
      </c>
      <c r="BK40" s="240" t="str">
        <f t="shared" si="95"/>
        <v/>
      </c>
      <c r="BL40" s="239">
        <f t="shared" si="96"/>
        <v>88.223185265438786</v>
      </c>
      <c r="BM40" s="239">
        <f t="shared" si="97"/>
        <v>100</v>
      </c>
      <c r="BN40" s="239">
        <f t="shared" si="98"/>
        <v>66.344086021505376</v>
      </c>
      <c r="BO40" s="239">
        <f t="shared" si="99"/>
        <v>100</v>
      </c>
      <c r="BP40" s="239">
        <f t="shared" si="100"/>
        <v>60.324825986078885</v>
      </c>
      <c r="BQ40" s="239" t="str">
        <f t="shared" si="101"/>
        <v/>
      </c>
      <c r="BR40" s="239" t="str">
        <f t="shared" si="102"/>
        <v/>
      </c>
      <c r="BS40" s="239" t="str">
        <f t="shared" si="103"/>
        <v/>
      </c>
      <c r="BT40" s="239" t="str">
        <f t="shared" si="104"/>
        <v/>
      </c>
      <c r="BU40" s="239" t="str">
        <f t="shared" si="105"/>
        <v/>
      </c>
      <c r="BV40" s="239" t="str">
        <f t="shared" si="106"/>
        <v/>
      </c>
      <c r="BW40" s="239">
        <f t="shared" si="107"/>
        <v>44.57871769050017</v>
      </c>
      <c r="BX40" s="239">
        <f t="shared" si="108"/>
        <v>46.114605171208943</v>
      </c>
      <c r="BY40" s="239">
        <f t="shared" si="109"/>
        <v>56.736657917760283</v>
      </c>
      <c r="BZ40" s="246"/>
      <c r="CA40" s="244">
        <v>7.7859999999999996</v>
      </c>
      <c r="CB40" s="244">
        <v>7.7750000000000004</v>
      </c>
      <c r="CC40" s="244">
        <v>8.3659999999999997</v>
      </c>
      <c r="CD40" s="244">
        <v>8.4309999999999992</v>
      </c>
      <c r="CE40" s="244">
        <v>8.7170000000000005</v>
      </c>
      <c r="CF40" s="254"/>
      <c r="CG40" s="254"/>
      <c r="CH40" s="254"/>
      <c r="CI40" s="244"/>
      <c r="CJ40" s="244"/>
      <c r="CK40" s="244"/>
      <c r="CL40" s="244">
        <v>6.8559999999999999</v>
      </c>
      <c r="CM40" s="244">
        <v>6.81</v>
      </c>
      <c r="CN40" s="244">
        <v>7.0039999999999996</v>
      </c>
      <c r="CO40" s="236" t="str">
        <f t="shared" si="110"/>
        <v/>
      </c>
      <c r="CP40" s="235">
        <f t="shared" si="111"/>
        <v>7.7859999999999996</v>
      </c>
      <c r="CQ40" s="235">
        <f t="shared" si="112"/>
        <v>7.7750000000000004</v>
      </c>
      <c r="CR40" s="235">
        <f t="shared" si="113"/>
        <v>8.3659999999999997</v>
      </c>
      <c r="CS40" s="235">
        <f t="shared" si="114"/>
        <v>8.4309999999999992</v>
      </c>
      <c r="CT40" s="235">
        <f t="shared" si="115"/>
        <v>8.7170000000000005</v>
      </c>
      <c r="CU40" s="235" t="str">
        <f t="shared" si="116"/>
        <v/>
      </c>
      <c r="CV40" s="235" t="str">
        <f t="shared" si="117"/>
        <v/>
      </c>
      <c r="CW40" s="235" t="str">
        <f t="shared" si="118"/>
        <v/>
      </c>
      <c r="CX40" s="235" t="str">
        <f t="shared" si="119"/>
        <v/>
      </c>
      <c r="CY40" s="235" t="str">
        <f t="shared" si="120"/>
        <v/>
      </c>
      <c r="CZ40" s="235" t="str">
        <f t="shared" si="121"/>
        <v/>
      </c>
      <c r="DA40" s="235">
        <f t="shared" si="122"/>
        <v>6.8559999999999999</v>
      </c>
      <c r="DB40" s="235">
        <f t="shared" si="123"/>
        <v>6.81</v>
      </c>
      <c r="DC40" s="235">
        <f t="shared" si="124"/>
        <v>7.0039999999999996</v>
      </c>
      <c r="DD40" s="234" t="str">
        <f t="shared" si="125"/>
        <v/>
      </c>
      <c r="DE40" s="233">
        <f t="shared" si="126"/>
        <v>1</v>
      </c>
      <c r="DF40" s="233" t="str">
        <f t="shared" si="127"/>
        <v/>
      </c>
      <c r="DG40" s="233" t="str">
        <f t="shared" si="128"/>
        <v/>
      </c>
      <c r="DH40" s="233">
        <f t="shared" si="129"/>
        <v>3</v>
      </c>
    </row>
    <row r="41" spans="1:112" s="233" customFormat="1" x14ac:dyDescent="0.2">
      <c r="A41" s="243" t="s">
        <v>90</v>
      </c>
      <c r="B41" s="243" t="s">
        <v>581</v>
      </c>
      <c r="C41" s="239">
        <v>13.398107160517627</v>
      </c>
      <c r="D41" s="239">
        <v>15.466994710631823</v>
      </c>
      <c r="E41" s="239">
        <v>18.171585315585912</v>
      </c>
      <c r="F41" s="239">
        <v>21.509927706680266</v>
      </c>
      <c r="G41" s="239">
        <v>20.428785041730354</v>
      </c>
      <c r="H41" s="239">
        <v>20.227435985662321</v>
      </c>
      <c r="I41" s="239">
        <v>13.338555126327515</v>
      </c>
      <c r="J41" s="239">
        <v>10.375950566344457</v>
      </c>
      <c r="K41" s="239">
        <v>12.710086567783575</v>
      </c>
      <c r="L41" s="239">
        <v>12.157987633724375</v>
      </c>
      <c r="M41" s="239">
        <v>14.386813668877153</v>
      </c>
      <c r="N41" s="239">
        <v>21.134470768668098</v>
      </c>
      <c r="O41" s="239">
        <v>11.855900402690898</v>
      </c>
      <c r="P41" s="239">
        <v>19.71889400363704</v>
      </c>
      <c r="Q41" s="239">
        <v>8.1767932647064612</v>
      </c>
      <c r="R41" s="242">
        <v>42.52</v>
      </c>
      <c r="S41" s="241"/>
      <c r="T41" s="241"/>
      <c r="U41" s="252"/>
      <c r="V41" s="241">
        <v>156.5</v>
      </c>
      <c r="W41" s="241">
        <v>175.4</v>
      </c>
      <c r="X41" s="241"/>
      <c r="Y41" s="241"/>
      <c r="Z41" s="241"/>
      <c r="AA41" s="241">
        <v>643.29999999999995</v>
      </c>
      <c r="AB41" s="241"/>
      <c r="AC41" s="241"/>
      <c r="AD41" s="241">
        <v>437.3</v>
      </c>
      <c r="AE41" s="241">
        <v>567.5</v>
      </c>
      <c r="AF41" s="241">
        <v>687.7</v>
      </c>
      <c r="AG41" s="236">
        <f t="shared" si="65"/>
        <v>3.1735826180955304</v>
      </c>
      <c r="AH41" s="235" t="str">
        <f t="shared" si="66"/>
        <v/>
      </c>
      <c r="AI41" s="235" t="str">
        <f t="shared" si="67"/>
        <v/>
      </c>
      <c r="AJ41" s="235" t="str">
        <f t="shared" si="68"/>
        <v/>
      </c>
      <c r="AK41" s="235">
        <f t="shared" si="69"/>
        <v>7.6607590554364258</v>
      </c>
      <c r="AL41" s="235">
        <f t="shared" si="70"/>
        <v>8.6713906856176735</v>
      </c>
      <c r="AM41" s="235" t="str">
        <f t="shared" si="71"/>
        <v/>
      </c>
      <c r="AN41" s="235" t="str">
        <f t="shared" si="72"/>
        <v/>
      </c>
      <c r="AO41" s="235" t="str">
        <f t="shared" si="73"/>
        <v/>
      </c>
      <c r="AP41" s="235">
        <f t="shared" si="74"/>
        <v>52.911716920618126</v>
      </c>
      <c r="AQ41" s="235" t="str">
        <f t="shared" si="75"/>
        <v/>
      </c>
      <c r="AR41" s="235" t="str">
        <f t="shared" si="76"/>
        <v/>
      </c>
      <c r="AS41" s="235">
        <f t="shared" si="77"/>
        <v>36.884587854731585</v>
      </c>
      <c r="AT41" s="235">
        <f t="shared" si="78"/>
        <v>28.77950456528281</v>
      </c>
      <c r="AU41" s="235">
        <f t="shared" si="79"/>
        <v>84.103875166848525</v>
      </c>
      <c r="AV41" s="240">
        <f t="shared" si="80"/>
        <v>42.52</v>
      </c>
      <c r="AW41" s="239" t="str">
        <f t="shared" si="81"/>
        <v/>
      </c>
      <c r="AX41" s="239" t="str">
        <f t="shared" si="82"/>
        <v/>
      </c>
      <c r="AY41" s="239" t="str">
        <f t="shared" si="83"/>
        <v/>
      </c>
      <c r="AZ41" s="239">
        <f t="shared" si="84"/>
        <v>156.5</v>
      </c>
      <c r="BA41" s="239">
        <f t="shared" si="85"/>
        <v>175.4</v>
      </c>
      <c r="BB41" s="239" t="str">
        <f t="shared" si="86"/>
        <v/>
      </c>
      <c r="BC41" s="239" t="str">
        <f t="shared" si="87"/>
        <v/>
      </c>
      <c r="BD41" s="239" t="str">
        <f t="shared" si="88"/>
        <v/>
      </c>
      <c r="BE41" s="239">
        <f t="shared" si="89"/>
        <v>643.29999999999995</v>
      </c>
      <c r="BF41" s="239" t="str">
        <f t="shared" si="90"/>
        <v/>
      </c>
      <c r="BG41" s="239" t="str">
        <f t="shared" si="91"/>
        <v/>
      </c>
      <c r="BH41" s="239">
        <f t="shared" si="92"/>
        <v>437.3</v>
      </c>
      <c r="BI41" s="239">
        <f t="shared" si="93"/>
        <v>567.5</v>
      </c>
      <c r="BJ41" s="239">
        <f t="shared" si="94"/>
        <v>687.7</v>
      </c>
      <c r="BK41" s="240">
        <f t="shared" si="95"/>
        <v>65.094917330067361</v>
      </c>
      <c r="BL41" s="239" t="str">
        <f t="shared" si="96"/>
        <v/>
      </c>
      <c r="BM41" s="239" t="str">
        <f t="shared" si="97"/>
        <v/>
      </c>
      <c r="BN41" s="239" t="str">
        <f t="shared" si="98"/>
        <v/>
      </c>
      <c r="BO41" s="239">
        <f t="shared" si="99"/>
        <v>31.654530744336572</v>
      </c>
      <c r="BP41" s="239">
        <f t="shared" si="100"/>
        <v>50.870069605568446</v>
      </c>
      <c r="BQ41" s="239" t="str">
        <f t="shared" si="101"/>
        <v/>
      </c>
      <c r="BR41" s="239" t="str">
        <f t="shared" si="102"/>
        <v/>
      </c>
      <c r="BS41" s="239" t="str">
        <f t="shared" si="103"/>
        <v/>
      </c>
      <c r="BT41" s="239">
        <f t="shared" si="104"/>
        <v>60.290534208059974</v>
      </c>
      <c r="BU41" s="239" t="str">
        <f t="shared" si="105"/>
        <v/>
      </c>
      <c r="BV41" s="239" t="str">
        <f t="shared" si="106"/>
        <v/>
      </c>
      <c r="BW41" s="239">
        <f t="shared" si="107"/>
        <v>14.67942262504196</v>
      </c>
      <c r="BX41" s="239">
        <f t="shared" si="108"/>
        <v>39.657582110412299</v>
      </c>
      <c r="BY41" s="239">
        <f t="shared" si="109"/>
        <v>30.083114610673665</v>
      </c>
      <c r="BZ41" s="238">
        <v>8.81</v>
      </c>
      <c r="CA41" s="237"/>
      <c r="CB41" s="237"/>
      <c r="CC41" s="251"/>
      <c r="CD41" s="237">
        <v>5.6040000000000001</v>
      </c>
      <c r="CE41" s="237">
        <v>5.9859999999999998</v>
      </c>
      <c r="CF41" s="237"/>
      <c r="CG41" s="237"/>
      <c r="CH41" s="237"/>
      <c r="CI41" s="237">
        <v>7.657</v>
      </c>
      <c r="CJ41" s="237"/>
      <c r="CK41" s="237"/>
      <c r="CL41" s="237">
        <v>5.5629999999999997</v>
      </c>
      <c r="CM41" s="237">
        <v>5.2930000000000001</v>
      </c>
      <c r="CN41" s="237">
        <v>5.6360000000000001</v>
      </c>
      <c r="CO41" s="236">
        <f t="shared" si="110"/>
        <v>8.81</v>
      </c>
      <c r="CP41" s="235" t="str">
        <f t="shared" si="111"/>
        <v/>
      </c>
      <c r="CQ41" s="235" t="str">
        <f t="shared" si="112"/>
        <v/>
      </c>
      <c r="CR41" s="235" t="str">
        <f t="shared" si="113"/>
        <v/>
      </c>
      <c r="CS41" s="235">
        <f t="shared" si="114"/>
        <v>5.6040000000000001</v>
      </c>
      <c r="CT41" s="235">
        <f t="shared" si="115"/>
        <v>5.9859999999999998</v>
      </c>
      <c r="CU41" s="235" t="str">
        <f t="shared" si="116"/>
        <v/>
      </c>
      <c r="CV41" s="235" t="str">
        <f t="shared" si="117"/>
        <v/>
      </c>
      <c r="CW41" s="235" t="str">
        <f t="shared" si="118"/>
        <v/>
      </c>
      <c r="CX41" s="235">
        <f t="shared" si="119"/>
        <v>7.657</v>
      </c>
      <c r="CY41" s="235" t="str">
        <f t="shared" si="120"/>
        <v/>
      </c>
      <c r="CZ41" s="235" t="str">
        <f t="shared" si="121"/>
        <v/>
      </c>
      <c r="DA41" s="235">
        <f t="shared" si="122"/>
        <v>5.5629999999999997</v>
      </c>
      <c r="DB41" s="235">
        <f t="shared" si="123"/>
        <v>5.2930000000000001</v>
      </c>
      <c r="DC41" s="235">
        <f t="shared" si="124"/>
        <v>5.6360000000000001</v>
      </c>
      <c r="DD41" s="234">
        <f t="shared" si="125"/>
        <v>1</v>
      </c>
      <c r="DE41" s="233">
        <f t="shared" si="126"/>
        <v>1</v>
      </c>
      <c r="DF41" s="233">
        <f t="shared" si="127"/>
        <v>1</v>
      </c>
      <c r="DG41" s="233" t="str">
        <f t="shared" si="128"/>
        <v/>
      </c>
      <c r="DH41" s="233">
        <f t="shared" si="129"/>
        <v>1</v>
      </c>
    </row>
    <row r="42" spans="1:112" s="233" customFormat="1" x14ac:dyDescent="0.2">
      <c r="A42" s="243" t="s">
        <v>91</v>
      </c>
      <c r="B42" s="243" t="s">
        <v>582</v>
      </c>
      <c r="C42" s="250">
        <v>8.272238308922649</v>
      </c>
      <c r="D42" s="250">
        <v>4.3932905296583815</v>
      </c>
      <c r="E42" s="250">
        <v>7.0391227401198204</v>
      </c>
      <c r="F42" s="250">
        <v>7.2086635472279337</v>
      </c>
      <c r="G42" s="250">
        <v>9.2439055798193674</v>
      </c>
      <c r="H42" s="250">
        <v>14.0775141764172</v>
      </c>
      <c r="I42" s="250">
        <v>20.810461195417069</v>
      </c>
      <c r="J42" s="250">
        <v>23.835032852444858</v>
      </c>
      <c r="K42" s="250">
        <v>28.359697828741051</v>
      </c>
      <c r="L42" s="250">
        <v>17.445117248037231</v>
      </c>
      <c r="M42" s="250">
        <v>18.939523531852771</v>
      </c>
      <c r="N42" s="250">
        <v>19.252051975070763</v>
      </c>
      <c r="O42" s="250">
        <v>29.183969726488751</v>
      </c>
      <c r="P42" s="250">
        <v>12.457059302845954</v>
      </c>
      <c r="Q42" s="250">
        <v>15.696185825863614</v>
      </c>
      <c r="R42" s="249"/>
      <c r="S42" s="247">
        <v>699.7</v>
      </c>
      <c r="T42" s="247">
        <v>382.9</v>
      </c>
      <c r="U42" s="247">
        <v>241.9</v>
      </c>
      <c r="V42" s="247">
        <v>333.4</v>
      </c>
      <c r="W42" s="247">
        <v>141.6</v>
      </c>
      <c r="X42" s="247"/>
      <c r="Y42" s="247"/>
      <c r="Z42" s="247"/>
      <c r="AA42" s="248">
        <v>20</v>
      </c>
      <c r="AB42" s="247"/>
      <c r="AC42" s="247"/>
      <c r="AD42" s="247">
        <v>112.2</v>
      </c>
      <c r="AE42" s="247">
        <v>68.98</v>
      </c>
      <c r="AF42" s="247">
        <v>213.4</v>
      </c>
      <c r="AG42" s="236" t="str">
        <f t="shared" si="65"/>
        <v/>
      </c>
      <c r="AH42" s="235">
        <f t="shared" si="66"/>
        <v>159.26558812271588</v>
      </c>
      <c r="AI42" s="235">
        <f t="shared" si="67"/>
        <v>54.395982871223843</v>
      </c>
      <c r="AJ42" s="235">
        <f t="shared" si="68"/>
        <v>33.556844263181326</v>
      </c>
      <c r="AK42" s="235">
        <f t="shared" si="69"/>
        <v>36.067006215192741</v>
      </c>
      <c r="AL42" s="235">
        <f t="shared" si="70"/>
        <v>10.058594026295481</v>
      </c>
      <c r="AM42" s="235" t="str">
        <f t="shared" si="71"/>
        <v/>
      </c>
      <c r="AN42" s="235" t="str">
        <f t="shared" si="72"/>
        <v/>
      </c>
      <c r="AO42" s="235" t="str">
        <f t="shared" si="73"/>
        <v/>
      </c>
      <c r="AP42" s="235">
        <f t="shared" si="74"/>
        <v>1.1464525984914329</v>
      </c>
      <c r="AQ42" s="235" t="str">
        <f t="shared" si="75"/>
        <v/>
      </c>
      <c r="AR42" s="235" t="str">
        <f t="shared" si="76"/>
        <v/>
      </c>
      <c r="AS42" s="235">
        <f t="shared" si="77"/>
        <v>3.8445763565249993</v>
      </c>
      <c r="AT42" s="235">
        <f t="shared" si="78"/>
        <v>5.5374224624780233</v>
      </c>
      <c r="AU42" s="235">
        <f t="shared" si="79"/>
        <v>13.595659631422503</v>
      </c>
      <c r="AV42" s="240" t="str">
        <f t="shared" si="80"/>
        <v/>
      </c>
      <c r="AW42" s="239">
        <f t="shared" si="81"/>
        <v>699.7</v>
      </c>
      <c r="AX42" s="239">
        <f t="shared" si="82"/>
        <v>382.9</v>
      </c>
      <c r="AY42" s="239">
        <f t="shared" si="83"/>
        <v>241.9</v>
      </c>
      <c r="AZ42" s="239">
        <f t="shared" si="84"/>
        <v>333.4</v>
      </c>
      <c r="BA42" s="239">
        <f t="shared" si="85"/>
        <v>141.6</v>
      </c>
      <c r="BB42" s="239" t="str">
        <f t="shared" si="86"/>
        <v/>
      </c>
      <c r="BC42" s="239" t="str">
        <f t="shared" si="87"/>
        <v/>
      </c>
      <c r="BD42" s="239" t="str">
        <f t="shared" si="88"/>
        <v/>
      </c>
      <c r="BE42" s="239" t="str">
        <f t="shared" si="89"/>
        <v/>
      </c>
      <c r="BF42" s="239" t="str">
        <f t="shared" si="90"/>
        <v/>
      </c>
      <c r="BG42" s="239" t="str">
        <f t="shared" si="91"/>
        <v/>
      </c>
      <c r="BH42" s="239">
        <f t="shared" si="92"/>
        <v>112.2</v>
      </c>
      <c r="BI42" s="239">
        <f t="shared" si="93"/>
        <v>68.98</v>
      </c>
      <c r="BJ42" s="239">
        <f t="shared" si="94"/>
        <v>213.4</v>
      </c>
      <c r="BK42" s="240" t="str">
        <f t="shared" si="95"/>
        <v/>
      </c>
      <c r="BL42" s="239">
        <f t="shared" si="96"/>
        <v>75.807150595882987</v>
      </c>
      <c r="BM42" s="239">
        <f t="shared" si="97"/>
        <v>55.93047034764826</v>
      </c>
      <c r="BN42" s="239">
        <f t="shared" si="98"/>
        <v>65.026881720430111</v>
      </c>
      <c r="BO42" s="239">
        <f t="shared" si="99"/>
        <v>67.435275080906152</v>
      </c>
      <c r="BP42" s="239">
        <f t="shared" si="100"/>
        <v>41.067285382830626</v>
      </c>
      <c r="BQ42" s="239" t="str">
        <f t="shared" si="101"/>
        <v/>
      </c>
      <c r="BR42" s="239" t="str">
        <f t="shared" si="102"/>
        <v/>
      </c>
      <c r="BS42" s="239" t="str">
        <f t="shared" si="103"/>
        <v/>
      </c>
      <c r="BT42" s="239" t="str">
        <f t="shared" si="104"/>
        <v/>
      </c>
      <c r="BU42" s="239" t="str">
        <f t="shared" si="105"/>
        <v/>
      </c>
      <c r="BV42" s="239" t="str">
        <f t="shared" si="106"/>
        <v/>
      </c>
      <c r="BW42" s="239">
        <f t="shared" si="107"/>
        <v>3.7663645518630413</v>
      </c>
      <c r="BX42" s="239">
        <f t="shared" si="108"/>
        <v>4.8204053109713483</v>
      </c>
      <c r="BY42" s="239">
        <f t="shared" si="109"/>
        <v>9.3350831146106739</v>
      </c>
      <c r="BZ42" s="246"/>
      <c r="CA42" s="244">
        <v>8.1440000000000001</v>
      </c>
      <c r="CB42" s="244">
        <v>7.9160000000000004</v>
      </c>
      <c r="CC42" s="244">
        <v>8.6170000000000009</v>
      </c>
      <c r="CD42" s="244">
        <v>9.0739999999999998</v>
      </c>
      <c r="CE42" s="244">
        <v>8.2390000000000008</v>
      </c>
      <c r="CF42" s="244"/>
      <c r="CG42" s="244"/>
      <c r="CH42" s="244"/>
      <c r="CI42" s="253">
        <v>7</v>
      </c>
      <c r="CJ42" s="244"/>
      <c r="CK42" s="244"/>
      <c r="CL42" s="244">
        <v>7.1310000000000002</v>
      </c>
      <c r="CM42" s="244">
        <v>6.8410000000000002</v>
      </c>
      <c r="CN42" s="244">
        <v>7.17</v>
      </c>
      <c r="CO42" s="236" t="str">
        <f t="shared" si="110"/>
        <v/>
      </c>
      <c r="CP42" s="235">
        <f t="shared" si="111"/>
        <v>8.1440000000000001</v>
      </c>
      <c r="CQ42" s="235">
        <f t="shared" si="112"/>
        <v>7.9160000000000004</v>
      </c>
      <c r="CR42" s="235">
        <f t="shared" si="113"/>
        <v>8.6170000000000009</v>
      </c>
      <c r="CS42" s="235">
        <f t="shared" si="114"/>
        <v>9.0739999999999998</v>
      </c>
      <c r="CT42" s="235">
        <f t="shared" si="115"/>
        <v>8.2390000000000008</v>
      </c>
      <c r="CU42" s="235" t="str">
        <f t="shared" si="116"/>
        <v/>
      </c>
      <c r="CV42" s="235" t="str">
        <f t="shared" si="117"/>
        <v/>
      </c>
      <c r="CW42" s="235" t="str">
        <f t="shared" si="118"/>
        <v/>
      </c>
      <c r="CX42" s="235" t="str">
        <f t="shared" si="119"/>
        <v/>
      </c>
      <c r="CY42" s="235" t="str">
        <f t="shared" si="120"/>
        <v/>
      </c>
      <c r="CZ42" s="235" t="str">
        <f t="shared" si="121"/>
        <v/>
      </c>
      <c r="DA42" s="235">
        <f t="shared" si="122"/>
        <v>7.1310000000000002</v>
      </c>
      <c r="DB42" s="235">
        <f t="shared" si="123"/>
        <v>6.8410000000000002</v>
      </c>
      <c r="DC42" s="235">
        <f t="shared" si="124"/>
        <v>7.17</v>
      </c>
      <c r="DD42" s="234" t="str">
        <f t="shared" si="125"/>
        <v/>
      </c>
      <c r="DE42" s="233">
        <f t="shared" si="126"/>
        <v>1</v>
      </c>
      <c r="DF42" s="233" t="str">
        <f t="shared" si="127"/>
        <v/>
      </c>
      <c r="DG42" s="233" t="str">
        <f t="shared" si="128"/>
        <v/>
      </c>
      <c r="DH42" s="233">
        <f t="shared" si="129"/>
        <v>3</v>
      </c>
    </row>
    <row r="43" spans="1:112" s="233" customFormat="1" x14ac:dyDescent="0.2">
      <c r="A43" s="243" t="s">
        <v>94</v>
      </c>
      <c r="B43" s="243" t="s">
        <v>585</v>
      </c>
      <c r="C43" s="239">
        <v>6.4006712742104419</v>
      </c>
      <c r="D43" s="239">
        <v>9.6036035831237871</v>
      </c>
      <c r="E43" s="239">
        <v>11.445380411570266</v>
      </c>
      <c r="F43" s="239">
        <v>0.86675891719617204</v>
      </c>
      <c r="G43" s="239">
        <v>6.6066699265058491</v>
      </c>
      <c r="H43" s="239">
        <v>8.980151235329668</v>
      </c>
      <c r="I43" s="239">
        <v>6.5463228824030146</v>
      </c>
      <c r="J43" s="239">
        <v>20.832347739045606</v>
      </c>
      <c r="K43" s="239">
        <v>9.9786358415619762</v>
      </c>
      <c r="L43" s="239">
        <v>20.964960352218611</v>
      </c>
      <c r="M43" s="239">
        <v>32.528925003631379</v>
      </c>
      <c r="N43" s="239">
        <v>18.52904363493472</v>
      </c>
      <c r="O43" s="239">
        <v>16.969527867122778</v>
      </c>
      <c r="P43" s="239">
        <v>22.567237697443016</v>
      </c>
      <c r="Q43" s="239">
        <v>10.575857944703147</v>
      </c>
      <c r="R43" s="242">
        <v>49.8</v>
      </c>
      <c r="S43" s="248">
        <v>20.55</v>
      </c>
      <c r="T43" s="248">
        <v>19.37</v>
      </c>
      <c r="U43" s="252"/>
      <c r="V43" s="241">
        <v>97.48</v>
      </c>
      <c r="W43" s="252"/>
      <c r="X43" s="241"/>
      <c r="Y43" s="241"/>
      <c r="Z43" s="241"/>
      <c r="AA43" s="241">
        <v>773.3</v>
      </c>
      <c r="AB43" s="241"/>
      <c r="AC43" s="241"/>
      <c r="AD43" s="241">
        <v>119.6</v>
      </c>
      <c r="AE43" s="241">
        <v>265.60000000000002</v>
      </c>
      <c r="AF43" s="241">
        <v>283.2</v>
      </c>
      <c r="AG43" s="236">
        <f t="shared" si="65"/>
        <v>7.7804339367737807</v>
      </c>
      <c r="AH43" s="235">
        <f t="shared" si="66"/>
        <v>2.1398217681654508</v>
      </c>
      <c r="AI43" s="235">
        <f t="shared" si="67"/>
        <v>1.6923858625457873</v>
      </c>
      <c r="AJ43" s="235" t="str">
        <f t="shared" si="68"/>
        <v/>
      </c>
      <c r="AK43" s="235">
        <f t="shared" si="69"/>
        <v>14.754785857987528</v>
      </c>
      <c r="AL43" s="235" t="str">
        <f t="shared" si="70"/>
        <v/>
      </c>
      <c r="AM43" s="235" t="str">
        <f t="shared" si="71"/>
        <v/>
      </c>
      <c r="AN43" s="235" t="str">
        <f t="shared" si="72"/>
        <v/>
      </c>
      <c r="AO43" s="235" t="str">
        <f t="shared" si="73"/>
        <v/>
      </c>
      <c r="AP43" s="235">
        <f t="shared" si="74"/>
        <v>36.885354754232374</v>
      </c>
      <c r="AQ43" s="235" t="str">
        <f t="shared" si="75"/>
        <v/>
      </c>
      <c r="AR43" s="235" t="str">
        <f t="shared" si="76"/>
        <v/>
      </c>
      <c r="AS43" s="235">
        <f t="shared" si="77"/>
        <v>7.0479273752640026</v>
      </c>
      <c r="AT43" s="235">
        <f t="shared" si="78"/>
        <v>11.769273827877209</v>
      </c>
      <c r="AU43" s="235">
        <f t="shared" si="79"/>
        <v>26.777969360097064</v>
      </c>
      <c r="AV43" s="240">
        <f t="shared" si="80"/>
        <v>49.8</v>
      </c>
      <c r="AW43" s="239">
        <f t="shared" si="81"/>
        <v>20.55</v>
      </c>
      <c r="AX43" s="239">
        <f t="shared" si="82"/>
        <v>19.37</v>
      </c>
      <c r="AY43" s="239" t="str">
        <f t="shared" si="83"/>
        <v/>
      </c>
      <c r="AZ43" s="239">
        <f t="shared" si="84"/>
        <v>97.48</v>
      </c>
      <c r="BA43" s="239" t="str">
        <f t="shared" si="85"/>
        <v/>
      </c>
      <c r="BB43" s="239" t="str">
        <f t="shared" si="86"/>
        <v/>
      </c>
      <c r="BC43" s="239" t="str">
        <f t="shared" si="87"/>
        <v/>
      </c>
      <c r="BD43" s="239" t="str">
        <f t="shared" si="88"/>
        <v/>
      </c>
      <c r="BE43" s="239">
        <f t="shared" si="89"/>
        <v>773.3</v>
      </c>
      <c r="BF43" s="239" t="str">
        <f t="shared" si="90"/>
        <v/>
      </c>
      <c r="BG43" s="239" t="str">
        <f t="shared" si="91"/>
        <v/>
      </c>
      <c r="BH43" s="239">
        <f t="shared" si="92"/>
        <v>119.6</v>
      </c>
      <c r="BI43" s="239">
        <f t="shared" si="93"/>
        <v>265.60000000000002</v>
      </c>
      <c r="BJ43" s="239">
        <f t="shared" si="94"/>
        <v>283.2</v>
      </c>
      <c r="BK43" s="240">
        <f t="shared" si="95"/>
        <v>76.240048989589724</v>
      </c>
      <c r="BL43" s="239">
        <f t="shared" si="96"/>
        <v>2.2264355362946913</v>
      </c>
      <c r="BM43" s="239">
        <f t="shared" si="97"/>
        <v>2.829389424481449</v>
      </c>
      <c r="BN43" s="239" t="str">
        <f t="shared" si="98"/>
        <v/>
      </c>
      <c r="BO43" s="239">
        <f t="shared" si="99"/>
        <v>19.716828478964402</v>
      </c>
      <c r="BP43" s="239" t="str">
        <f t="shared" si="100"/>
        <v/>
      </c>
      <c r="BQ43" s="239" t="str">
        <f t="shared" si="101"/>
        <v/>
      </c>
      <c r="BR43" s="239" t="str">
        <f t="shared" si="102"/>
        <v/>
      </c>
      <c r="BS43" s="239" t="str">
        <f t="shared" si="103"/>
        <v/>
      </c>
      <c r="BT43" s="239">
        <f t="shared" si="104"/>
        <v>72.474226804123717</v>
      </c>
      <c r="BU43" s="239" t="str">
        <f t="shared" si="105"/>
        <v/>
      </c>
      <c r="BV43" s="239" t="str">
        <f t="shared" si="106"/>
        <v/>
      </c>
      <c r="BW43" s="239">
        <f t="shared" si="107"/>
        <v>4.01477005706613</v>
      </c>
      <c r="BX43" s="239">
        <f t="shared" si="108"/>
        <v>18.560447239692525</v>
      </c>
      <c r="BY43" s="239">
        <f t="shared" si="109"/>
        <v>12.388451443569554</v>
      </c>
      <c r="BZ43" s="238">
        <v>8.56</v>
      </c>
      <c r="CA43" s="253">
        <v>6.7510000000000003</v>
      </c>
      <c r="CB43" s="253">
        <v>6.2930000000000001</v>
      </c>
      <c r="CC43" s="251"/>
      <c r="CD43" s="237">
        <v>6.8470000000000004</v>
      </c>
      <c r="CE43" s="251"/>
      <c r="CF43" s="237"/>
      <c r="CG43" s="237"/>
      <c r="CH43" s="237"/>
      <c r="CI43" s="237">
        <v>7.8540000000000001</v>
      </c>
      <c r="CJ43" s="237"/>
      <c r="CK43" s="237"/>
      <c r="CL43" s="237">
        <v>6.7530000000000001</v>
      </c>
      <c r="CM43" s="237">
        <v>6.6909999999999998</v>
      </c>
      <c r="CN43" s="237">
        <v>6.9420000000000002</v>
      </c>
      <c r="CO43" s="236">
        <f t="shared" si="110"/>
        <v>8.56</v>
      </c>
      <c r="CP43" s="235">
        <f t="shared" si="111"/>
        <v>6.7510000000000003</v>
      </c>
      <c r="CQ43" s="235">
        <f t="shared" si="112"/>
        <v>6.2930000000000001</v>
      </c>
      <c r="CR43" s="235" t="str">
        <f t="shared" si="113"/>
        <v/>
      </c>
      <c r="CS43" s="235">
        <f t="shared" si="114"/>
        <v>6.8470000000000004</v>
      </c>
      <c r="CT43" s="235" t="str">
        <f t="shared" si="115"/>
        <v/>
      </c>
      <c r="CU43" s="235" t="str">
        <f t="shared" si="116"/>
        <v/>
      </c>
      <c r="CV43" s="235" t="str">
        <f t="shared" si="117"/>
        <v/>
      </c>
      <c r="CW43" s="235" t="str">
        <f t="shared" si="118"/>
        <v/>
      </c>
      <c r="CX43" s="235">
        <f t="shared" si="119"/>
        <v>7.8540000000000001</v>
      </c>
      <c r="CY43" s="235" t="str">
        <f t="shared" si="120"/>
        <v/>
      </c>
      <c r="CZ43" s="235" t="str">
        <f t="shared" si="121"/>
        <v/>
      </c>
      <c r="DA43" s="235">
        <f t="shared" si="122"/>
        <v>6.7530000000000001</v>
      </c>
      <c r="DB43" s="235">
        <f t="shared" si="123"/>
        <v>6.6909999999999998</v>
      </c>
      <c r="DC43" s="235">
        <f t="shared" si="124"/>
        <v>6.9420000000000002</v>
      </c>
      <c r="DD43" s="234">
        <f t="shared" si="125"/>
        <v>1</v>
      </c>
      <c r="DE43" s="233">
        <f t="shared" si="126"/>
        <v>1</v>
      </c>
      <c r="DF43" s="233">
        <f t="shared" si="127"/>
        <v>1</v>
      </c>
      <c r="DG43" s="233" t="str">
        <f t="shared" si="128"/>
        <v/>
      </c>
      <c r="DH43" s="233">
        <f t="shared" si="129"/>
        <v>1</v>
      </c>
    </row>
    <row r="44" spans="1:112" s="233" customFormat="1" x14ac:dyDescent="0.2">
      <c r="A44" s="243" t="s">
        <v>95</v>
      </c>
      <c r="B44" s="243" t="s">
        <v>586</v>
      </c>
      <c r="C44" s="239">
        <v>9.4812740092414298</v>
      </c>
      <c r="D44" s="239">
        <v>28.987366975177466</v>
      </c>
      <c r="E44" s="239">
        <v>8.3532505995441539</v>
      </c>
      <c r="F44" s="239">
        <v>9.5279642549712733</v>
      </c>
      <c r="G44" s="239">
        <v>22.876809863059837</v>
      </c>
      <c r="H44" s="239">
        <v>33.859330436205568</v>
      </c>
      <c r="I44" s="239">
        <v>4.1448230013721199</v>
      </c>
      <c r="J44" s="239">
        <v>6.0113550490603807</v>
      </c>
      <c r="K44" s="239">
        <v>5.2929998687947597</v>
      </c>
      <c r="L44" s="239">
        <v>21.631969868849566</v>
      </c>
      <c r="M44" s="239">
        <v>9.0599052063932568</v>
      </c>
      <c r="N44" s="239">
        <v>10.748892162515578</v>
      </c>
      <c r="O44" s="239">
        <v>22.213476561541874</v>
      </c>
      <c r="P44" s="239">
        <v>14.307065524451044</v>
      </c>
      <c r="Q44" s="239">
        <v>18.991108835162741</v>
      </c>
      <c r="R44" s="242">
        <v>23.07</v>
      </c>
      <c r="S44" s="241">
        <v>836.4</v>
      </c>
      <c r="T44" s="241">
        <v>387.1</v>
      </c>
      <c r="U44" s="241">
        <v>372</v>
      </c>
      <c r="V44" s="241">
        <v>463.6</v>
      </c>
      <c r="W44" s="241">
        <v>279</v>
      </c>
      <c r="X44" s="241">
        <v>494.5</v>
      </c>
      <c r="Y44" s="241">
        <v>635.6</v>
      </c>
      <c r="Z44" s="241">
        <v>774.4</v>
      </c>
      <c r="AA44" s="241">
        <v>388.6</v>
      </c>
      <c r="AB44" s="241">
        <v>73.510000000000005</v>
      </c>
      <c r="AC44" s="241">
        <v>393.4</v>
      </c>
      <c r="AD44" s="241">
        <v>588.1</v>
      </c>
      <c r="AE44" s="241">
        <v>424.3</v>
      </c>
      <c r="AF44" s="241">
        <v>1581</v>
      </c>
      <c r="AG44" s="236">
        <f t="shared" si="65"/>
        <v>2.4332173057664606</v>
      </c>
      <c r="AH44" s="235">
        <f t="shared" si="66"/>
        <v>28.853948712079578</v>
      </c>
      <c r="AI44" s="235">
        <f t="shared" si="67"/>
        <v>46.341241099737211</v>
      </c>
      <c r="AJ44" s="235">
        <f t="shared" si="68"/>
        <v>39.042967631402135</v>
      </c>
      <c r="AK44" s="235">
        <f t="shared" si="69"/>
        <v>20.265063301006613</v>
      </c>
      <c r="AL44" s="235">
        <f t="shared" si="70"/>
        <v>8.2399739275903414</v>
      </c>
      <c r="AM44" s="235">
        <f t="shared" si="71"/>
        <v>119.30545642993648</v>
      </c>
      <c r="AN44" s="235">
        <f t="shared" si="72"/>
        <v>105.73323232660313</v>
      </c>
      <c r="AO44" s="235">
        <f t="shared" si="73"/>
        <v>146.30644609789766</v>
      </c>
      <c r="AP44" s="235">
        <f t="shared" si="74"/>
        <v>17.964152241150778</v>
      </c>
      <c r="AQ44" s="235">
        <f t="shared" si="75"/>
        <v>8.1137714275560615</v>
      </c>
      <c r="AR44" s="235">
        <f t="shared" si="76"/>
        <v>36.599120546757078</v>
      </c>
      <c r="AS44" s="235">
        <f t="shared" si="77"/>
        <v>26.474919329744889</v>
      </c>
      <c r="AT44" s="235">
        <f t="shared" si="78"/>
        <v>29.65667552684814</v>
      </c>
      <c r="AU44" s="235">
        <f t="shared" si="79"/>
        <v>83.249483414718782</v>
      </c>
      <c r="AV44" s="240">
        <f t="shared" si="80"/>
        <v>23.07</v>
      </c>
      <c r="AW44" s="239">
        <f t="shared" si="81"/>
        <v>836.4</v>
      </c>
      <c r="AX44" s="239">
        <f t="shared" si="82"/>
        <v>387.1</v>
      </c>
      <c r="AY44" s="239">
        <f t="shared" si="83"/>
        <v>372</v>
      </c>
      <c r="AZ44" s="239">
        <f t="shared" si="84"/>
        <v>463.6</v>
      </c>
      <c r="BA44" s="239">
        <f t="shared" si="85"/>
        <v>279</v>
      </c>
      <c r="BB44" s="239">
        <f t="shared" si="86"/>
        <v>494.5</v>
      </c>
      <c r="BC44" s="239">
        <f t="shared" si="87"/>
        <v>635.6</v>
      </c>
      <c r="BD44" s="239">
        <f t="shared" si="88"/>
        <v>774.4</v>
      </c>
      <c r="BE44" s="239">
        <f t="shared" si="89"/>
        <v>388.6</v>
      </c>
      <c r="BF44" s="239">
        <f t="shared" si="90"/>
        <v>73.510000000000005</v>
      </c>
      <c r="BG44" s="239">
        <f t="shared" si="91"/>
        <v>393.4</v>
      </c>
      <c r="BH44" s="239">
        <f t="shared" si="92"/>
        <v>588.1</v>
      </c>
      <c r="BI44" s="239">
        <f t="shared" si="93"/>
        <v>424.3</v>
      </c>
      <c r="BJ44" s="239">
        <f t="shared" si="94"/>
        <v>1581</v>
      </c>
      <c r="BK44" s="240">
        <f t="shared" si="95"/>
        <v>35.318432333129216</v>
      </c>
      <c r="BL44" s="239">
        <f t="shared" si="96"/>
        <v>90.61755146262189</v>
      </c>
      <c r="BM44" s="239">
        <f t="shared" si="97"/>
        <v>56.543967280163599</v>
      </c>
      <c r="BN44" s="239">
        <f t="shared" si="98"/>
        <v>100</v>
      </c>
      <c r="BO44" s="239">
        <f t="shared" si="99"/>
        <v>93.770226537216828</v>
      </c>
      <c r="BP44" s="239">
        <f t="shared" si="100"/>
        <v>80.916473317865425</v>
      </c>
      <c r="BQ44" s="239">
        <f t="shared" si="101"/>
        <v>66.030177593804254</v>
      </c>
      <c r="BR44" s="239">
        <f t="shared" si="102"/>
        <v>74.82929126442194</v>
      </c>
      <c r="BS44" s="239">
        <f t="shared" si="103"/>
        <v>83.800454496266639</v>
      </c>
      <c r="BT44" s="239">
        <f t="shared" si="104"/>
        <v>36.419868791002813</v>
      </c>
      <c r="BU44" s="239">
        <f t="shared" si="105"/>
        <v>60.254098360655746</v>
      </c>
      <c r="BV44" s="239">
        <f t="shared" si="106"/>
        <v>55.7065986972529</v>
      </c>
      <c r="BW44" s="239">
        <f t="shared" si="107"/>
        <v>19.741524001342732</v>
      </c>
      <c r="BX44" s="239">
        <f t="shared" si="108"/>
        <v>29.650593990216631</v>
      </c>
      <c r="BY44" s="239">
        <f t="shared" si="109"/>
        <v>69.160104986876647</v>
      </c>
      <c r="BZ44" s="238">
        <v>8.5730000000000004</v>
      </c>
      <c r="CA44" s="237">
        <v>9.3729999999999993</v>
      </c>
      <c r="CB44" s="237">
        <v>9.65</v>
      </c>
      <c r="CC44" s="237">
        <v>9.76</v>
      </c>
      <c r="CD44" s="237">
        <v>9.9440000000000008</v>
      </c>
      <c r="CE44" s="237">
        <v>10.46</v>
      </c>
      <c r="CF44" s="237">
        <v>9.8149999999999995</v>
      </c>
      <c r="CG44" s="237">
        <v>9.6769999999999996</v>
      </c>
      <c r="CH44" s="237">
        <v>9.7520000000000007</v>
      </c>
      <c r="CI44" s="237">
        <v>8.6419999999999995</v>
      </c>
      <c r="CJ44" s="237">
        <v>11.33</v>
      </c>
      <c r="CK44" s="237">
        <v>9.8079999999999998</v>
      </c>
      <c r="CL44" s="237">
        <v>8.2319999999999993</v>
      </c>
      <c r="CM44" s="237">
        <v>8.5459999999999994</v>
      </c>
      <c r="CN44" s="237">
        <v>8.3810000000000002</v>
      </c>
      <c r="CO44" s="236">
        <f t="shared" si="110"/>
        <v>8.5730000000000004</v>
      </c>
      <c r="CP44" s="235">
        <f t="shared" si="111"/>
        <v>9.3729999999999993</v>
      </c>
      <c r="CQ44" s="235">
        <f t="shared" si="112"/>
        <v>9.65</v>
      </c>
      <c r="CR44" s="235">
        <f t="shared" si="113"/>
        <v>9.76</v>
      </c>
      <c r="CS44" s="235">
        <f t="shared" si="114"/>
        <v>9.9440000000000008</v>
      </c>
      <c r="CT44" s="235">
        <f t="shared" si="115"/>
        <v>10.46</v>
      </c>
      <c r="CU44" s="235">
        <f t="shared" si="116"/>
        <v>9.8149999999999995</v>
      </c>
      <c r="CV44" s="235">
        <f t="shared" si="117"/>
        <v>9.6769999999999996</v>
      </c>
      <c r="CW44" s="235">
        <f t="shared" si="118"/>
        <v>9.7520000000000007</v>
      </c>
      <c r="CX44" s="235">
        <f t="shared" si="119"/>
        <v>8.6419999999999995</v>
      </c>
      <c r="CY44" s="235">
        <f t="shared" si="120"/>
        <v>11.33</v>
      </c>
      <c r="CZ44" s="235">
        <f t="shared" si="121"/>
        <v>9.8079999999999998</v>
      </c>
      <c r="DA44" s="235">
        <f t="shared" si="122"/>
        <v>8.2319999999999993</v>
      </c>
      <c r="DB44" s="235">
        <f t="shared" si="123"/>
        <v>8.5459999999999994</v>
      </c>
      <c r="DC44" s="235">
        <f t="shared" si="124"/>
        <v>8.3810000000000002</v>
      </c>
      <c r="DD44" s="234">
        <f t="shared" si="125"/>
        <v>1</v>
      </c>
      <c r="DE44" s="233">
        <f t="shared" si="126"/>
        <v>1</v>
      </c>
      <c r="DF44" s="233">
        <f t="shared" si="127"/>
        <v>1</v>
      </c>
      <c r="DG44" s="233">
        <f t="shared" si="128"/>
        <v>1</v>
      </c>
      <c r="DH44" s="233">
        <f t="shared" si="129"/>
        <v>0</v>
      </c>
    </row>
    <row r="45" spans="1:112" s="233" customFormat="1" x14ac:dyDescent="0.2">
      <c r="A45" s="243" t="s">
        <v>100</v>
      </c>
      <c r="B45" s="243" t="s">
        <v>589</v>
      </c>
      <c r="C45" s="250">
        <v>19.278922210226966</v>
      </c>
      <c r="D45" s="250">
        <v>15.226961776610421</v>
      </c>
      <c r="E45" s="250">
        <v>6.3255327249149635</v>
      </c>
      <c r="F45" s="250">
        <v>14.414694542654638</v>
      </c>
      <c r="G45" s="250">
        <v>4.0566067026402584</v>
      </c>
      <c r="H45" s="250">
        <v>5.7421278112727077</v>
      </c>
      <c r="I45" s="250">
        <v>10.527036903988996</v>
      </c>
      <c r="J45" s="250">
        <v>7.7321266585544981</v>
      </c>
      <c r="K45" s="250">
        <v>17.537478334730825</v>
      </c>
      <c r="L45" s="250">
        <v>9.9584200942959722</v>
      </c>
      <c r="M45" s="250">
        <v>15.046049833353615</v>
      </c>
      <c r="N45" s="250">
        <v>15.556964303968613</v>
      </c>
      <c r="O45" s="250">
        <v>11.677234736798562</v>
      </c>
      <c r="P45" s="250">
        <v>13.781601253641833</v>
      </c>
      <c r="Q45" s="250">
        <v>14.250193669755227</v>
      </c>
      <c r="R45" s="249"/>
      <c r="S45" s="247">
        <v>457.7</v>
      </c>
      <c r="T45" s="247">
        <v>250.8</v>
      </c>
      <c r="U45" s="247"/>
      <c r="V45" s="247"/>
      <c r="W45" s="247"/>
      <c r="X45" s="247">
        <v>451.9</v>
      </c>
      <c r="Y45" s="247">
        <v>256.3</v>
      </c>
      <c r="Z45" s="247">
        <v>77.989999999999995</v>
      </c>
      <c r="AA45" s="247"/>
      <c r="AB45" s="247"/>
      <c r="AC45" s="247"/>
      <c r="AD45" s="247"/>
      <c r="AE45" s="247"/>
      <c r="AF45" s="247"/>
      <c r="AG45" s="236" t="str">
        <f t="shared" si="65"/>
        <v/>
      </c>
      <c r="AH45" s="235">
        <f t="shared" si="66"/>
        <v>30.058524262079398</v>
      </c>
      <c r="AI45" s="235">
        <f t="shared" si="67"/>
        <v>39.648834478738962</v>
      </c>
      <c r="AJ45" s="235" t="str">
        <f t="shared" si="68"/>
        <v/>
      </c>
      <c r="AK45" s="235" t="str">
        <f t="shared" si="69"/>
        <v/>
      </c>
      <c r="AL45" s="235" t="str">
        <f t="shared" si="70"/>
        <v/>
      </c>
      <c r="AM45" s="235">
        <f t="shared" si="71"/>
        <v>42.927559209824949</v>
      </c>
      <c r="AN45" s="235">
        <f t="shared" si="72"/>
        <v>33.147413553610185</v>
      </c>
      <c r="AO45" s="235">
        <f t="shared" si="73"/>
        <v>4.4470475464850816</v>
      </c>
      <c r="AP45" s="235" t="str">
        <f t="shared" si="74"/>
        <v/>
      </c>
      <c r="AQ45" s="235" t="str">
        <f t="shared" si="75"/>
        <v/>
      </c>
      <c r="AR45" s="235" t="str">
        <f t="shared" si="76"/>
        <v/>
      </c>
      <c r="AS45" s="235" t="str">
        <f t="shared" si="77"/>
        <v/>
      </c>
      <c r="AT45" s="235" t="str">
        <f t="shared" si="78"/>
        <v/>
      </c>
      <c r="AU45" s="235" t="str">
        <f t="shared" si="79"/>
        <v/>
      </c>
      <c r="AV45" s="240" t="str">
        <f t="shared" si="80"/>
        <v/>
      </c>
      <c r="AW45" s="239">
        <f t="shared" si="81"/>
        <v>457.7</v>
      </c>
      <c r="AX45" s="239">
        <f t="shared" si="82"/>
        <v>250.8</v>
      </c>
      <c r="AY45" s="239" t="str">
        <f t="shared" si="83"/>
        <v/>
      </c>
      <c r="AZ45" s="239" t="str">
        <f t="shared" si="84"/>
        <v/>
      </c>
      <c r="BA45" s="239" t="str">
        <f t="shared" si="85"/>
        <v/>
      </c>
      <c r="BB45" s="239">
        <f t="shared" si="86"/>
        <v>451.9</v>
      </c>
      <c r="BC45" s="239">
        <f t="shared" si="87"/>
        <v>256.3</v>
      </c>
      <c r="BD45" s="239">
        <f t="shared" si="88"/>
        <v>77.989999999999995</v>
      </c>
      <c r="BE45" s="239" t="str">
        <f t="shared" si="89"/>
        <v/>
      </c>
      <c r="BF45" s="239" t="str">
        <f t="shared" si="90"/>
        <v/>
      </c>
      <c r="BG45" s="239" t="str">
        <f t="shared" si="91"/>
        <v/>
      </c>
      <c r="BH45" s="239" t="str">
        <f t="shared" si="92"/>
        <v/>
      </c>
      <c r="BI45" s="239" t="str">
        <f t="shared" si="93"/>
        <v/>
      </c>
      <c r="BJ45" s="239" t="str">
        <f t="shared" si="94"/>
        <v/>
      </c>
      <c r="BK45" s="240" t="str">
        <f t="shared" si="95"/>
        <v/>
      </c>
      <c r="BL45" s="239">
        <f t="shared" si="96"/>
        <v>49.58829902491874</v>
      </c>
      <c r="BM45" s="239">
        <f t="shared" si="97"/>
        <v>36.634531113058721</v>
      </c>
      <c r="BN45" s="239" t="str">
        <f t="shared" si="98"/>
        <v/>
      </c>
      <c r="BO45" s="239" t="str">
        <f t="shared" si="99"/>
        <v/>
      </c>
      <c r="BP45" s="239" t="str">
        <f t="shared" si="100"/>
        <v/>
      </c>
      <c r="BQ45" s="239">
        <f t="shared" si="101"/>
        <v>60.341834690879956</v>
      </c>
      <c r="BR45" s="239">
        <f t="shared" si="102"/>
        <v>30.174240640452084</v>
      </c>
      <c r="BS45" s="239">
        <f t="shared" si="103"/>
        <v>8.4395628178768511</v>
      </c>
      <c r="BT45" s="239" t="str">
        <f t="shared" si="104"/>
        <v/>
      </c>
      <c r="BU45" s="239" t="str">
        <f t="shared" si="105"/>
        <v/>
      </c>
      <c r="BV45" s="239" t="str">
        <f t="shared" si="106"/>
        <v/>
      </c>
      <c r="BW45" s="239" t="str">
        <f t="shared" si="107"/>
        <v/>
      </c>
      <c r="BX45" s="239" t="str">
        <f t="shared" si="108"/>
        <v/>
      </c>
      <c r="BY45" s="239" t="str">
        <f t="shared" si="109"/>
        <v/>
      </c>
      <c r="BZ45" s="246"/>
      <c r="CA45" s="244">
        <v>4.5830000000000002</v>
      </c>
      <c r="CB45" s="244">
        <v>4.6500000000000004</v>
      </c>
      <c r="CC45" s="244"/>
      <c r="CD45" s="244"/>
      <c r="CE45" s="244"/>
      <c r="CF45" s="244">
        <v>4.0949999999999998</v>
      </c>
      <c r="CG45" s="244">
        <v>4.4729999999999999</v>
      </c>
      <c r="CH45" s="244">
        <v>5.2009999999999996</v>
      </c>
      <c r="CI45" s="244"/>
      <c r="CJ45" s="244"/>
      <c r="CK45" s="244"/>
      <c r="CL45" s="244"/>
      <c r="CM45" s="244"/>
      <c r="CN45" s="244"/>
      <c r="CO45" s="236" t="str">
        <f t="shared" si="110"/>
        <v/>
      </c>
      <c r="CP45" s="235">
        <f t="shared" si="111"/>
        <v>4.5830000000000002</v>
      </c>
      <c r="CQ45" s="235">
        <f t="shared" si="112"/>
        <v>4.6500000000000004</v>
      </c>
      <c r="CR45" s="235" t="str">
        <f t="shared" si="113"/>
        <v/>
      </c>
      <c r="CS45" s="235" t="str">
        <f t="shared" si="114"/>
        <v/>
      </c>
      <c r="CT45" s="235" t="str">
        <f t="shared" si="115"/>
        <v/>
      </c>
      <c r="CU45" s="235">
        <f t="shared" si="116"/>
        <v>4.0949999999999998</v>
      </c>
      <c r="CV45" s="235">
        <f t="shared" si="117"/>
        <v>4.4729999999999999</v>
      </c>
      <c r="CW45" s="235">
        <f t="shared" si="118"/>
        <v>5.2009999999999996</v>
      </c>
      <c r="CX45" s="235" t="str">
        <f t="shared" si="119"/>
        <v/>
      </c>
      <c r="CY45" s="235" t="str">
        <f t="shared" si="120"/>
        <v/>
      </c>
      <c r="CZ45" s="235" t="str">
        <f t="shared" si="121"/>
        <v/>
      </c>
      <c r="DA45" s="235" t="str">
        <f t="shared" si="122"/>
        <v/>
      </c>
      <c r="DB45" s="235" t="str">
        <f t="shared" si="123"/>
        <v/>
      </c>
      <c r="DC45" s="235" t="str">
        <f t="shared" si="124"/>
        <v/>
      </c>
      <c r="DD45" s="234" t="str">
        <f t="shared" si="125"/>
        <v/>
      </c>
      <c r="DE45" s="233">
        <f t="shared" si="126"/>
        <v>1</v>
      </c>
      <c r="DF45" s="233">
        <f t="shared" si="127"/>
        <v>1</v>
      </c>
      <c r="DG45" s="233" t="str">
        <f t="shared" si="128"/>
        <v/>
      </c>
      <c r="DH45" s="233">
        <f t="shared" si="129"/>
        <v>2</v>
      </c>
    </row>
    <row r="46" spans="1:112" s="233" customFormat="1" x14ac:dyDescent="0.2">
      <c r="A46" s="243" t="s">
        <v>101</v>
      </c>
      <c r="B46" s="243" t="s">
        <v>590</v>
      </c>
      <c r="C46" s="239">
        <v>4.8182140558377782</v>
      </c>
      <c r="D46" s="239">
        <v>17.198879754829413</v>
      </c>
      <c r="E46" s="239">
        <v>1.6704321561739173</v>
      </c>
      <c r="F46" s="239">
        <v>18.421876285704197</v>
      </c>
      <c r="G46" s="239">
        <v>6.8621533649761934</v>
      </c>
      <c r="H46" s="239">
        <v>13.690891493139128</v>
      </c>
      <c r="I46" s="239">
        <v>11.329295852378333</v>
      </c>
      <c r="J46" s="239">
        <v>5.4050934678139093</v>
      </c>
      <c r="K46" s="239">
        <v>16.266604651455687</v>
      </c>
      <c r="L46" s="239">
        <v>7.0424200345466454</v>
      </c>
      <c r="M46" s="239">
        <v>9.6517831976544564</v>
      </c>
      <c r="N46" s="239">
        <v>5.9785743222450742</v>
      </c>
      <c r="O46" s="239">
        <v>3.6735282343520006</v>
      </c>
      <c r="P46" s="239">
        <v>12.045605367524443</v>
      </c>
      <c r="Q46" s="239">
        <v>3.4228100388247591</v>
      </c>
      <c r="R46" s="242"/>
      <c r="S46" s="241">
        <v>366.4</v>
      </c>
      <c r="T46" s="241">
        <v>240.2</v>
      </c>
      <c r="U46" s="241">
        <v>143.1</v>
      </c>
      <c r="V46" s="241">
        <v>203.1</v>
      </c>
      <c r="W46" s="241">
        <v>156.69999999999999</v>
      </c>
      <c r="X46" s="241"/>
      <c r="Y46" s="241"/>
      <c r="Z46" s="241"/>
      <c r="AA46" s="241"/>
      <c r="AB46" s="241">
        <v>67.430000000000007</v>
      </c>
      <c r="AC46" s="255">
        <v>471.2</v>
      </c>
      <c r="AD46" s="241"/>
      <c r="AE46" s="241"/>
      <c r="AF46" s="241"/>
      <c r="AG46" s="236" t="str">
        <f t="shared" si="65"/>
        <v/>
      </c>
      <c r="AH46" s="235">
        <f t="shared" si="66"/>
        <v>21.303713103588365</v>
      </c>
      <c r="AI46" s="235">
        <f t="shared" si="67"/>
        <v>143.7951245803194</v>
      </c>
      <c r="AJ46" s="235">
        <f t="shared" si="68"/>
        <v>7.7679383891557725</v>
      </c>
      <c r="AK46" s="235">
        <f t="shared" si="69"/>
        <v>29.597123409774536</v>
      </c>
      <c r="AL46" s="235">
        <f t="shared" si="70"/>
        <v>11.445565840509841</v>
      </c>
      <c r="AM46" s="235" t="str">
        <f t="shared" si="71"/>
        <v/>
      </c>
      <c r="AN46" s="235" t="str">
        <f t="shared" si="72"/>
        <v/>
      </c>
      <c r="AO46" s="235" t="str">
        <f t="shared" si="73"/>
        <v/>
      </c>
      <c r="AP46" s="235" t="str">
        <f t="shared" si="74"/>
        <v/>
      </c>
      <c r="AQ46" s="235">
        <f t="shared" si="75"/>
        <v>6.986273792016652</v>
      </c>
      <c r="AR46" s="235">
        <f t="shared" si="76"/>
        <v>78.814776667868699</v>
      </c>
      <c r="AS46" s="235" t="str">
        <f t="shared" si="77"/>
        <v/>
      </c>
      <c r="AT46" s="235" t="str">
        <f t="shared" si="78"/>
        <v/>
      </c>
      <c r="AU46" s="235" t="str">
        <f t="shared" si="79"/>
        <v/>
      </c>
      <c r="AV46" s="240" t="str">
        <f t="shared" si="80"/>
        <v/>
      </c>
      <c r="AW46" s="239">
        <f t="shared" si="81"/>
        <v>366.4</v>
      </c>
      <c r="AX46" s="239">
        <f t="shared" si="82"/>
        <v>240.2</v>
      </c>
      <c r="AY46" s="239">
        <f t="shared" si="83"/>
        <v>143.1</v>
      </c>
      <c r="AZ46" s="239">
        <f t="shared" si="84"/>
        <v>203.1</v>
      </c>
      <c r="BA46" s="239">
        <f t="shared" si="85"/>
        <v>156.69999999999999</v>
      </c>
      <c r="BB46" s="239" t="str">
        <f t="shared" si="86"/>
        <v/>
      </c>
      <c r="BC46" s="239" t="str">
        <f t="shared" si="87"/>
        <v/>
      </c>
      <c r="BD46" s="239" t="str">
        <f t="shared" si="88"/>
        <v/>
      </c>
      <c r="BE46" s="239" t="str">
        <f t="shared" si="89"/>
        <v/>
      </c>
      <c r="BF46" s="239">
        <f t="shared" si="90"/>
        <v>67.430000000000007</v>
      </c>
      <c r="BG46" s="239">
        <f t="shared" si="91"/>
        <v>471.2</v>
      </c>
      <c r="BH46" s="239" t="str">
        <f t="shared" si="92"/>
        <v/>
      </c>
      <c r="BI46" s="239" t="str">
        <f t="shared" si="93"/>
        <v/>
      </c>
      <c r="BJ46" s="239" t="str">
        <f t="shared" si="94"/>
        <v/>
      </c>
      <c r="BK46" s="240" t="str">
        <f t="shared" si="95"/>
        <v/>
      </c>
      <c r="BL46" s="239">
        <f t="shared" si="96"/>
        <v>39.696641386782233</v>
      </c>
      <c r="BM46" s="239">
        <f t="shared" si="97"/>
        <v>35.086181711948583</v>
      </c>
      <c r="BN46" s="239">
        <f t="shared" si="98"/>
        <v>38.467741935483872</v>
      </c>
      <c r="BO46" s="239">
        <f t="shared" si="99"/>
        <v>41.08009708737864</v>
      </c>
      <c r="BP46" s="239">
        <f t="shared" si="100"/>
        <v>45.446635730858461</v>
      </c>
      <c r="BQ46" s="239" t="str">
        <f t="shared" si="101"/>
        <v/>
      </c>
      <c r="BR46" s="239" t="str">
        <f t="shared" si="102"/>
        <v/>
      </c>
      <c r="BS46" s="239" t="str">
        <f t="shared" si="103"/>
        <v/>
      </c>
      <c r="BT46" s="239" t="str">
        <f t="shared" si="104"/>
        <v/>
      </c>
      <c r="BU46" s="239">
        <f t="shared" si="105"/>
        <v>55.270491803278695</v>
      </c>
      <c r="BV46" s="239">
        <f t="shared" si="106"/>
        <v>66.723307844803173</v>
      </c>
      <c r="BW46" s="239" t="str">
        <f t="shared" si="107"/>
        <v/>
      </c>
      <c r="BX46" s="239" t="str">
        <f t="shared" si="108"/>
        <v/>
      </c>
      <c r="BY46" s="239" t="str">
        <f t="shared" si="109"/>
        <v/>
      </c>
      <c r="BZ46" s="238"/>
      <c r="CA46" s="237">
        <v>5.25</v>
      </c>
      <c r="CB46" s="237">
        <v>5.5229999999999997</v>
      </c>
      <c r="CC46" s="237">
        <v>5.6550000000000002</v>
      </c>
      <c r="CD46" s="237">
        <v>5.6289999999999996</v>
      </c>
      <c r="CE46" s="237">
        <v>5.173</v>
      </c>
      <c r="CF46" s="237"/>
      <c r="CG46" s="237"/>
      <c r="CH46" s="237"/>
      <c r="CI46" s="237"/>
      <c r="CJ46" s="237">
        <v>5.3029999999999999</v>
      </c>
      <c r="CK46" s="254">
        <v>4.0339999999999998</v>
      </c>
      <c r="CL46" s="237"/>
      <c r="CM46" s="237"/>
      <c r="CN46" s="237"/>
      <c r="CO46" s="236" t="str">
        <f t="shared" si="110"/>
        <v/>
      </c>
      <c r="CP46" s="235">
        <f t="shared" si="111"/>
        <v>5.25</v>
      </c>
      <c r="CQ46" s="235">
        <f t="shared" si="112"/>
        <v>5.5229999999999997</v>
      </c>
      <c r="CR46" s="235">
        <f t="shared" si="113"/>
        <v>5.6550000000000002</v>
      </c>
      <c r="CS46" s="235">
        <f t="shared" si="114"/>
        <v>5.6289999999999996</v>
      </c>
      <c r="CT46" s="235">
        <f t="shared" si="115"/>
        <v>5.173</v>
      </c>
      <c r="CU46" s="235" t="str">
        <f t="shared" si="116"/>
        <v/>
      </c>
      <c r="CV46" s="235" t="str">
        <f t="shared" si="117"/>
        <v/>
      </c>
      <c r="CW46" s="235" t="str">
        <f t="shared" si="118"/>
        <v/>
      </c>
      <c r="CX46" s="235" t="str">
        <f t="shared" si="119"/>
        <v/>
      </c>
      <c r="CY46" s="235">
        <f t="shared" si="120"/>
        <v>5.3029999999999999</v>
      </c>
      <c r="CZ46" s="235">
        <f t="shared" si="121"/>
        <v>4.0339999999999998</v>
      </c>
      <c r="DA46" s="235" t="str">
        <f t="shared" si="122"/>
        <v/>
      </c>
      <c r="DB46" s="235" t="str">
        <f t="shared" si="123"/>
        <v/>
      </c>
      <c r="DC46" s="235" t="str">
        <f t="shared" si="124"/>
        <v/>
      </c>
      <c r="DD46" s="234" t="str">
        <f t="shared" si="125"/>
        <v/>
      </c>
      <c r="DE46" s="233">
        <f t="shared" si="126"/>
        <v>1</v>
      </c>
      <c r="DF46" s="233" t="str">
        <f t="shared" si="127"/>
        <v/>
      </c>
      <c r="DG46" s="233">
        <f t="shared" si="128"/>
        <v>1</v>
      </c>
      <c r="DH46" s="233">
        <f t="shared" si="129"/>
        <v>2</v>
      </c>
    </row>
    <row r="47" spans="1:112" s="233" customFormat="1" x14ac:dyDescent="0.2">
      <c r="A47" s="243" t="s">
        <v>102</v>
      </c>
      <c r="B47" s="243" t="s">
        <v>591</v>
      </c>
      <c r="C47" s="250">
        <v>7.1325576273436182</v>
      </c>
      <c r="D47" s="250">
        <v>6.7137628918890666</v>
      </c>
      <c r="E47" s="250">
        <v>4.3721227849822242</v>
      </c>
      <c r="F47" s="250">
        <v>6.0633155255683722</v>
      </c>
      <c r="G47" s="250">
        <v>6.0952932343491941</v>
      </c>
      <c r="H47" s="250">
        <v>5.8112452678465969</v>
      </c>
      <c r="I47" s="250">
        <v>23.352241437779149</v>
      </c>
      <c r="J47" s="250">
        <v>23.926779958030238</v>
      </c>
      <c r="K47" s="250">
        <v>16.258166311120121</v>
      </c>
      <c r="L47" s="250">
        <v>14.446376292460553</v>
      </c>
      <c r="M47" s="250">
        <v>12.003454137811735</v>
      </c>
      <c r="N47" s="250">
        <v>11.081135154676231</v>
      </c>
      <c r="O47" s="250">
        <v>25.556013102899769</v>
      </c>
      <c r="P47" s="250">
        <v>12.370705649835529</v>
      </c>
      <c r="Q47" s="250">
        <v>11.320263157511256</v>
      </c>
      <c r="R47" s="249"/>
      <c r="S47" s="247">
        <v>34.97</v>
      </c>
      <c r="T47" s="247">
        <v>23.31</v>
      </c>
      <c r="U47" s="247">
        <v>64.02</v>
      </c>
      <c r="V47" s="247">
        <v>30.25</v>
      </c>
      <c r="W47" s="247"/>
      <c r="X47" s="247">
        <v>197.9</v>
      </c>
      <c r="Y47" s="247">
        <v>287.8</v>
      </c>
      <c r="Z47" s="247">
        <v>297.2</v>
      </c>
      <c r="AA47" s="247">
        <v>475.5</v>
      </c>
      <c r="AB47" s="247"/>
      <c r="AC47" s="247">
        <v>119.9</v>
      </c>
      <c r="AD47" s="247">
        <v>1088</v>
      </c>
      <c r="AE47" s="247">
        <v>993.2</v>
      </c>
      <c r="AF47" s="247">
        <v>999.1</v>
      </c>
      <c r="AG47" s="236" t="str">
        <f t="shared" si="65"/>
        <v/>
      </c>
      <c r="AH47" s="235">
        <f t="shared" si="66"/>
        <v>5.2087034593145143</v>
      </c>
      <c r="AI47" s="235">
        <f t="shared" si="67"/>
        <v>5.331506260544046</v>
      </c>
      <c r="AJ47" s="235">
        <f t="shared" si="68"/>
        <v>10.558579663227865</v>
      </c>
      <c r="AK47" s="235">
        <f t="shared" si="69"/>
        <v>4.9628457298051307</v>
      </c>
      <c r="AL47" s="235" t="str">
        <f t="shared" si="70"/>
        <v/>
      </c>
      <c r="AM47" s="235">
        <f t="shared" si="71"/>
        <v>8.4745612333314728</v>
      </c>
      <c r="AN47" s="235">
        <f t="shared" si="72"/>
        <v>12.028363219155588</v>
      </c>
      <c r="AO47" s="235">
        <f t="shared" si="73"/>
        <v>18.280044275148281</v>
      </c>
      <c r="AP47" s="235">
        <f t="shared" si="74"/>
        <v>32.914828630634496</v>
      </c>
      <c r="AQ47" s="235" t="str">
        <f t="shared" si="75"/>
        <v/>
      </c>
      <c r="AR47" s="235">
        <f t="shared" si="76"/>
        <v>10.82019110193799</v>
      </c>
      <c r="AS47" s="235">
        <f t="shared" si="77"/>
        <v>42.573150812657381</v>
      </c>
      <c r="AT47" s="235">
        <f t="shared" si="78"/>
        <v>80.286446716417089</v>
      </c>
      <c r="AU47" s="235">
        <f t="shared" si="79"/>
        <v>88.257665577065154</v>
      </c>
      <c r="AV47" s="240" t="str">
        <f t="shared" si="80"/>
        <v/>
      </c>
      <c r="AW47" s="239">
        <f t="shared" si="81"/>
        <v>34.97</v>
      </c>
      <c r="AX47" s="239">
        <f t="shared" si="82"/>
        <v>23.31</v>
      </c>
      <c r="AY47" s="239">
        <f t="shared" si="83"/>
        <v>64.02</v>
      </c>
      <c r="AZ47" s="239">
        <f t="shared" si="84"/>
        <v>30.25</v>
      </c>
      <c r="BA47" s="239" t="str">
        <f t="shared" si="85"/>
        <v/>
      </c>
      <c r="BB47" s="239">
        <f t="shared" si="86"/>
        <v>197.9</v>
      </c>
      <c r="BC47" s="239">
        <f t="shared" si="87"/>
        <v>287.8</v>
      </c>
      <c r="BD47" s="239">
        <f t="shared" si="88"/>
        <v>297.2</v>
      </c>
      <c r="BE47" s="239">
        <f t="shared" si="89"/>
        <v>475.5</v>
      </c>
      <c r="BF47" s="239" t="str">
        <f t="shared" si="90"/>
        <v/>
      </c>
      <c r="BG47" s="239">
        <f t="shared" si="91"/>
        <v>119.9</v>
      </c>
      <c r="BH47" s="239">
        <f t="shared" si="92"/>
        <v>1088</v>
      </c>
      <c r="BI47" s="239">
        <f t="shared" si="93"/>
        <v>993.2</v>
      </c>
      <c r="BJ47" s="239">
        <f t="shared" si="94"/>
        <v>999.1</v>
      </c>
      <c r="BK47" s="240" t="str">
        <f t="shared" si="95"/>
        <v/>
      </c>
      <c r="BL47" s="239">
        <f t="shared" si="96"/>
        <v>3.788732394366197</v>
      </c>
      <c r="BM47" s="239">
        <f t="shared" si="97"/>
        <v>3.4049079754601226</v>
      </c>
      <c r="BN47" s="239">
        <f t="shared" si="98"/>
        <v>17.20967741935484</v>
      </c>
      <c r="BO47" s="239">
        <f t="shared" si="99"/>
        <v>6.1185275080906152</v>
      </c>
      <c r="BP47" s="239" t="str">
        <f t="shared" si="100"/>
        <v/>
      </c>
      <c r="BQ47" s="239">
        <f t="shared" si="101"/>
        <v>26.425423955134196</v>
      </c>
      <c r="BR47" s="239">
        <f t="shared" si="102"/>
        <v>33.882740758182244</v>
      </c>
      <c r="BS47" s="239">
        <f t="shared" si="103"/>
        <v>32.161021534465966</v>
      </c>
      <c r="BT47" s="239">
        <f t="shared" si="104"/>
        <v>44.564198687910029</v>
      </c>
      <c r="BU47" s="239" t="str">
        <f t="shared" si="105"/>
        <v/>
      </c>
      <c r="BV47" s="239">
        <f t="shared" si="106"/>
        <v>16.978193146417443</v>
      </c>
      <c r="BW47" s="239">
        <f t="shared" si="107"/>
        <v>36.522322927156765</v>
      </c>
      <c r="BX47" s="239">
        <f t="shared" si="108"/>
        <v>69.406009783368276</v>
      </c>
      <c r="BY47" s="239">
        <f t="shared" si="109"/>
        <v>43.705161854768157</v>
      </c>
      <c r="BZ47" s="246"/>
      <c r="CA47" s="244">
        <v>6.1219999999999999</v>
      </c>
      <c r="CB47" s="244">
        <v>6.3109999999999999</v>
      </c>
      <c r="CC47" s="244">
        <v>5.5979999999999999</v>
      </c>
      <c r="CD47" s="244">
        <v>6.266</v>
      </c>
      <c r="CE47" s="244"/>
      <c r="CF47" s="244">
        <v>5.0970000000000004</v>
      </c>
      <c r="CG47" s="244">
        <v>5.0750000000000002</v>
      </c>
      <c r="CH47" s="244">
        <v>5.5049999999999999</v>
      </c>
      <c r="CI47" s="244">
        <v>5.5330000000000004</v>
      </c>
      <c r="CJ47" s="244"/>
      <c r="CK47" s="244">
        <v>4.8010000000000002</v>
      </c>
      <c r="CL47" s="244">
        <v>4.6970000000000001</v>
      </c>
      <c r="CM47" s="244">
        <v>4.9429999999999996</v>
      </c>
      <c r="CN47" s="244">
        <v>4.8680000000000003</v>
      </c>
      <c r="CO47" s="236" t="str">
        <f t="shared" si="110"/>
        <v/>
      </c>
      <c r="CP47" s="235">
        <f t="shared" si="111"/>
        <v>6.1219999999999999</v>
      </c>
      <c r="CQ47" s="235">
        <f t="shared" si="112"/>
        <v>6.3109999999999999</v>
      </c>
      <c r="CR47" s="235">
        <f t="shared" si="113"/>
        <v>5.5979999999999999</v>
      </c>
      <c r="CS47" s="235">
        <f t="shared" si="114"/>
        <v>6.266</v>
      </c>
      <c r="CT47" s="235" t="str">
        <f t="shared" si="115"/>
        <v/>
      </c>
      <c r="CU47" s="235">
        <f t="shared" si="116"/>
        <v>5.0970000000000004</v>
      </c>
      <c r="CV47" s="235">
        <f t="shared" si="117"/>
        <v>5.0750000000000002</v>
      </c>
      <c r="CW47" s="235">
        <f t="shared" si="118"/>
        <v>5.5049999999999999</v>
      </c>
      <c r="CX47" s="235">
        <f t="shared" si="119"/>
        <v>5.5330000000000004</v>
      </c>
      <c r="CY47" s="235" t="str">
        <f t="shared" si="120"/>
        <v/>
      </c>
      <c r="CZ47" s="235">
        <f t="shared" si="121"/>
        <v>4.8010000000000002</v>
      </c>
      <c r="DA47" s="235">
        <f t="shared" si="122"/>
        <v>4.6970000000000001</v>
      </c>
      <c r="DB47" s="235">
        <f t="shared" si="123"/>
        <v>4.9429999999999996</v>
      </c>
      <c r="DC47" s="235">
        <f t="shared" si="124"/>
        <v>4.8680000000000003</v>
      </c>
      <c r="DD47" s="234" t="str">
        <f t="shared" si="125"/>
        <v/>
      </c>
      <c r="DE47" s="233">
        <f t="shared" si="126"/>
        <v>1</v>
      </c>
      <c r="DF47" s="233">
        <f t="shared" si="127"/>
        <v>1</v>
      </c>
      <c r="DG47" s="233">
        <f t="shared" si="128"/>
        <v>1</v>
      </c>
      <c r="DH47" s="233">
        <f t="shared" si="129"/>
        <v>1</v>
      </c>
    </row>
    <row r="48" spans="1:112" s="233" customFormat="1" x14ac:dyDescent="0.2">
      <c r="A48" s="243" t="s">
        <v>22</v>
      </c>
      <c r="B48" s="243" t="s">
        <v>27</v>
      </c>
      <c r="C48" s="239">
        <v>25.918353089885652</v>
      </c>
      <c r="D48" s="239">
        <v>28.759536269228633</v>
      </c>
      <c r="E48" s="239">
        <v>26.006198602080577</v>
      </c>
      <c r="F48" s="239">
        <v>32.443943370541888</v>
      </c>
      <c r="G48" s="239">
        <v>21.332400414031408</v>
      </c>
      <c r="H48" s="239">
        <v>10.514565136542423</v>
      </c>
      <c r="I48" s="239">
        <v>19.648213270279133</v>
      </c>
      <c r="J48" s="239">
        <v>13.675868039057383</v>
      </c>
      <c r="K48" s="239">
        <v>15.302897771024996</v>
      </c>
      <c r="L48" s="239">
        <v>11.957502893854492</v>
      </c>
      <c r="M48" s="239">
        <v>13.363184974360173</v>
      </c>
      <c r="N48" s="239">
        <v>24.732611432975567</v>
      </c>
      <c r="O48" s="239">
        <v>12.95122114627533</v>
      </c>
      <c r="P48" s="239">
        <v>13.724824039497038</v>
      </c>
      <c r="Q48" s="239">
        <v>14.336538347450229</v>
      </c>
      <c r="R48" s="242"/>
      <c r="S48" s="241">
        <v>200.2</v>
      </c>
      <c r="T48" s="241">
        <v>103.5</v>
      </c>
      <c r="U48" s="241">
        <v>118.1</v>
      </c>
      <c r="V48" s="241">
        <v>196</v>
      </c>
      <c r="W48" s="241">
        <v>133.19999999999999</v>
      </c>
      <c r="X48" s="241">
        <v>124</v>
      </c>
      <c r="Y48" s="241">
        <v>47</v>
      </c>
      <c r="Z48" s="241">
        <v>272.10000000000002</v>
      </c>
      <c r="AA48" s="241">
        <v>123</v>
      </c>
      <c r="AB48" s="241">
        <v>61.9</v>
      </c>
      <c r="AC48" s="241">
        <v>159.69999999999999</v>
      </c>
      <c r="AD48" s="241">
        <v>68.41</v>
      </c>
      <c r="AE48" s="241">
        <v>177.3</v>
      </c>
      <c r="AF48" s="241">
        <v>169.6</v>
      </c>
      <c r="AG48" s="236" t="str">
        <f t="shared" si="65"/>
        <v/>
      </c>
      <c r="AH48" s="235">
        <f t="shared" si="66"/>
        <v>6.9611692666339922</v>
      </c>
      <c r="AI48" s="235">
        <f t="shared" si="67"/>
        <v>3.9798204106508543</v>
      </c>
      <c r="AJ48" s="235">
        <f t="shared" si="68"/>
        <v>3.6401247114501869</v>
      </c>
      <c r="AK48" s="235">
        <f t="shared" si="69"/>
        <v>9.1879017923871711</v>
      </c>
      <c r="AL48" s="235">
        <f t="shared" si="70"/>
        <v>12.668141598845148</v>
      </c>
      <c r="AM48" s="235">
        <f t="shared" si="71"/>
        <v>6.3110064154061574</v>
      </c>
      <c r="AN48" s="235">
        <f t="shared" si="72"/>
        <v>3.4367105521763652</v>
      </c>
      <c r="AO48" s="235">
        <f t="shared" si="73"/>
        <v>17.780946071220772</v>
      </c>
      <c r="AP48" s="235">
        <f t="shared" si="74"/>
        <v>10.28642862074617</v>
      </c>
      <c r="AQ48" s="235">
        <f t="shared" si="75"/>
        <v>4.6321292505317402</v>
      </c>
      <c r="AR48" s="235">
        <f t="shared" si="76"/>
        <v>6.4570617798602017</v>
      </c>
      <c r="AS48" s="235">
        <f t="shared" si="77"/>
        <v>5.2821273938075084</v>
      </c>
      <c r="AT48" s="235">
        <f t="shared" si="78"/>
        <v>12.918198403838872</v>
      </c>
      <c r="AU48" s="235">
        <f t="shared" si="79"/>
        <v>11.829912904335345</v>
      </c>
      <c r="AV48" s="240" t="str">
        <f t="shared" si="80"/>
        <v/>
      </c>
      <c r="AW48" s="239">
        <f t="shared" si="81"/>
        <v>200.2</v>
      </c>
      <c r="AX48" s="239">
        <f t="shared" si="82"/>
        <v>103.5</v>
      </c>
      <c r="AY48" s="239">
        <f t="shared" si="83"/>
        <v>118.1</v>
      </c>
      <c r="AZ48" s="239">
        <f t="shared" si="84"/>
        <v>196</v>
      </c>
      <c r="BA48" s="239">
        <f t="shared" si="85"/>
        <v>133.19999999999999</v>
      </c>
      <c r="BB48" s="239">
        <f t="shared" si="86"/>
        <v>124</v>
      </c>
      <c r="BC48" s="239">
        <f t="shared" si="87"/>
        <v>47</v>
      </c>
      <c r="BD48" s="239">
        <f t="shared" si="88"/>
        <v>272.10000000000002</v>
      </c>
      <c r="BE48" s="239">
        <f t="shared" si="89"/>
        <v>123</v>
      </c>
      <c r="BF48" s="239">
        <f t="shared" si="90"/>
        <v>61.9</v>
      </c>
      <c r="BG48" s="239">
        <f t="shared" si="91"/>
        <v>159.69999999999999</v>
      </c>
      <c r="BH48" s="239">
        <f t="shared" si="92"/>
        <v>68.41</v>
      </c>
      <c r="BI48" s="239">
        <f t="shared" si="93"/>
        <v>177.3</v>
      </c>
      <c r="BJ48" s="239">
        <f t="shared" si="94"/>
        <v>169.6</v>
      </c>
      <c r="BK48" s="240" t="str">
        <f t="shared" si="95"/>
        <v/>
      </c>
      <c r="BL48" s="239">
        <f t="shared" si="96"/>
        <v>21.690140845070424</v>
      </c>
      <c r="BM48" s="239">
        <f t="shared" si="97"/>
        <v>15.118317265556529</v>
      </c>
      <c r="BN48" s="239">
        <f t="shared" si="98"/>
        <v>31.747311827956988</v>
      </c>
      <c r="BO48" s="239">
        <f t="shared" si="99"/>
        <v>39.644012944983821</v>
      </c>
      <c r="BP48" s="239">
        <f t="shared" si="100"/>
        <v>38.631090487238971</v>
      </c>
      <c r="BQ48" s="239">
        <f t="shared" si="101"/>
        <v>16.557617839497929</v>
      </c>
      <c r="BR48" s="239">
        <f t="shared" si="102"/>
        <v>5.5333176359783378</v>
      </c>
      <c r="BS48" s="239">
        <f t="shared" si="103"/>
        <v>29.444865274320964</v>
      </c>
      <c r="BT48" s="239">
        <f t="shared" si="104"/>
        <v>11.527647610121837</v>
      </c>
      <c r="BU48" s="239">
        <f t="shared" si="105"/>
        <v>50.73770491803279</v>
      </c>
      <c r="BV48" s="239">
        <f t="shared" si="106"/>
        <v>22.613990370999712</v>
      </c>
      <c r="BW48" s="239">
        <f t="shared" si="107"/>
        <v>2.2964081906680094</v>
      </c>
      <c r="BX48" s="239">
        <f t="shared" si="108"/>
        <v>12.389937106918239</v>
      </c>
      <c r="BY48" s="239">
        <f t="shared" si="109"/>
        <v>7.4190726159230094</v>
      </c>
      <c r="BZ48" s="238"/>
      <c r="CA48" s="237">
        <v>8.5820000000000007</v>
      </c>
      <c r="CB48" s="237">
        <v>8.6140000000000008</v>
      </c>
      <c r="CC48" s="237">
        <v>8.7949999999999999</v>
      </c>
      <c r="CD48" s="237">
        <v>8.8339999999999996</v>
      </c>
      <c r="CE48" s="237">
        <v>9.0869999999999997</v>
      </c>
      <c r="CF48" s="237">
        <v>9.282</v>
      </c>
      <c r="CG48" s="237">
        <v>9.6</v>
      </c>
      <c r="CH48" s="237">
        <v>8.8970000000000002</v>
      </c>
      <c r="CI48" s="237">
        <v>9.2170000000000005</v>
      </c>
      <c r="CJ48" s="237">
        <v>10.38</v>
      </c>
      <c r="CK48" s="237">
        <v>9.0289999999999999</v>
      </c>
      <c r="CL48" s="237">
        <v>8.2490000000000006</v>
      </c>
      <c r="CM48" s="237">
        <v>8.7799999999999994</v>
      </c>
      <c r="CN48" s="237">
        <v>8.5150000000000006</v>
      </c>
      <c r="CO48" s="236" t="str">
        <f t="shared" si="110"/>
        <v/>
      </c>
      <c r="CP48" s="235">
        <f t="shared" si="111"/>
        <v>8.5820000000000007</v>
      </c>
      <c r="CQ48" s="235">
        <f t="shared" si="112"/>
        <v>8.6140000000000008</v>
      </c>
      <c r="CR48" s="235">
        <f t="shared" si="113"/>
        <v>8.7949999999999999</v>
      </c>
      <c r="CS48" s="235">
        <f t="shared" si="114"/>
        <v>8.8339999999999996</v>
      </c>
      <c r="CT48" s="235">
        <f t="shared" si="115"/>
        <v>9.0869999999999997</v>
      </c>
      <c r="CU48" s="235">
        <f t="shared" si="116"/>
        <v>9.282</v>
      </c>
      <c r="CV48" s="235">
        <f t="shared" si="117"/>
        <v>9.6</v>
      </c>
      <c r="CW48" s="235">
        <f t="shared" si="118"/>
        <v>8.8970000000000002</v>
      </c>
      <c r="CX48" s="235">
        <f t="shared" si="119"/>
        <v>9.2170000000000005</v>
      </c>
      <c r="CY48" s="235">
        <f t="shared" si="120"/>
        <v>10.38</v>
      </c>
      <c r="CZ48" s="235">
        <f t="shared" si="121"/>
        <v>9.0289999999999999</v>
      </c>
      <c r="DA48" s="235">
        <f t="shared" si="122"/>
        <v>8.2490000000000006</v>
      </c>
      <c r="DB48" s="235">
        <f t="shared" si="123"/>
        <v>8.7799999999999994</v>
      </c>
      <c r="DC48" s="235">
        <f t="shared" si="124"/>
        <v>8.5150000000000006</v>
      </c>
      <c r="DD48" s="234" t="str">
        <f t="shared" si="125"/>
        <v/>
      </c>
      <c r="DE48" s="233">
        <f t="shared" si="126"/>
        <v>1</v>
      </c>
      <c r="DF48" s="233">
        <f t="shared" si="127"/>
        <v>1</v>
      </c>
      <c r="DG48" s="233">
        <f t="shared" si="128"/>
        <v>1</v>
      </c>
      <c r="DH48" s="233">
        <f t="shared" si="129"/>
        <v>1</v>
      </c>
    </row>
    <row r="49" spans="1:112" s="233" customFormat="1" x14ac:dyDescent="0.2">
      <c r="A49" s="243" t="s">
        <v>106</v>
      </c>
      <c r="B49" s="243" t="s">
        <v>28</v>
      </c>
      <c r="C49" s="250">
        <v>3.9851542931523944</v>
      </c>
      <c r="D49" s="250">
        <v>1.6693920635095478</v>
      </c>
      <c r="E49" s="250">
        <v>12.354383638408343</v>
      </c>
      <c r="F49" s="250">
        <v>3.0683134489357062</v>
      </c>
      <c r="G49" s="250">
        <v>14.598079983938822</v>
      </c>
      <c r="H49" s="250">
        <v>20.671394161493698</v>
      </c>
      <c r="I49" s="250">
        <v>14.504754485877887</v>
      </c>
      <c r="J49" s="250">
        <v>4.8482626484609304</v>
      </c>
      <c r="K49" s="250">
        <v>16.757765723417826</v>
      </c>
      <c r="L49" s="250">
        <v>4.9968104504554613</v>
      </c>
      <c r="M49" s="250">
        <v>23.519906777571222</v>
      </c>
      <c r="N49" s="250">
        <v>23.223645609277714</v>
      </c>
      <c r="O49" s="250">
        <v>7</v>
      </c>
      <c r="P49" s="250">
        <v>12.898879208336455</v>
      </c>
      <c r="Q49" s="250">
        <v>7</v>
      </c>
      <c r="R49" s="249">
        <v>54.47</v>
      </c>
      <c r="S49" s="247">
        <v>181.5</v>
      </c>
      <c r="T49" s="247">
        <v>200.9</v>
      </c>
      <c r="U49" s="247">
        <v>122.1</v>
      </c>
      <c r="V49" s="247">
        <v>266.7</v>
      </c>
      <c r="W49" s="247">
        <v>133.19999999999999</v>
      </c>
      <c r="X49" s="247"/>
      <c r="Y49" s="247"/>
      <c r="Z49" s="248">
        <v>17</v>
      </c>
      <c r="AA49" s="247">
        <v>587.79999999999995</v>
      </c>
      <c r="AB49" s="247"/>
      <c r="AC49" s="247"/>
      <c r="AD49" s="247">
        <v>68.23</v>
      </c>
      <c r="AE49" s="247">
        <v>27.79</v>
      </c>
      <c r="AF49" s="247">
        <v>132.69999999999999</v>
      </c>
      <c r="AG49" s="236">
        <f t="shared" si="65"/>
        <v>13.668228628837442</v>
      </c>
      <c r="AH49" s="235">
        <f t="shared" si="66"/>
        <v>108.72221329388267</v>
      </c>
      <c r="AI49" s="235">
        <f t="shared" si="67"/>
        <v>16.261434473786718</v>
      </c>
      <c r="AJ49" s="235">
        <f t="shared" si="68"/>
        <v>39.793848324835373</v>
      </c>
      <c r="AK49" s="235">
        <f t="shared" si="69"/>
        <v>18.269525875555559</v>
      </c>
      <c r="AL49" s="235">
        <f t="shared" si="70"/>
        <v>6.4436872984659432</v>
      </c>
      <c r="AM49" s="235" t="str">
        <f t="shared" si="71"/>
        <v/>
      </c>
      <c r="AN49" s="235" t="str">
        <f t="shared" si="72"/>
        <v/>
      </c>
      <c r="AO49" s="235">
        <f t="shared" si="73"/>
        <v>1.0144550461308615</v>
      </c>
      <c r="AP49" s="235">
        <f t="shared" si="74"/>
        <v>117.63504055800671</v>
      </c>
      <c r="AQ49" s="235" t="str">
        <f t="shared" si="75"/>
        <v/>
      </c>
      <c r="AR49" s="235" t="str">
        <f t="shared" si="76"/>
        <v/>
      </c>
      <c r="AS49" s="235">
        <f t="shared" si="77"/>
        <v>9.7471428571428582</v>
      </c>
      <c r="AT49" s="235">
        <f t="shared" si="78"/>
        <v>2.1544507511970123</v>
      </c>
      <c r="AU49" s="235">
        <f t="shared" si="79"/>
        <v>18.957142857142856</v>
      </c>
      <c r="AV49" s="240">
        <f t="shared" si="80"/>
        <v>54.47</v>
      </c>
      <c r="AW49" s="239">
        <f t="shared" si="81"/>
        <v>181.5</v>
      </c>
      <c r="AX49" s="239">
        <f t="shared" si="82"/>
        <v>200.9</v>
      </c>
      <c r="AY49" s="239">
        <f t="shared" si="83"/>
        <v>122.1</v>
      </c>
      <c r="AZ49" s="239">
        <f t="shared" si="84"/>
        <v>266.7</v>
      </c>
      <c r="BA49" s="239">
        <f t="shared" si="85"/>
        <v>133.19999999999999</v>
      </c>
      <c r="BB49" s="239" t="str">
        <f t="shared" si="86"/>
        <v/>
      </c>
      <c r="BC49" s="239" t="str">
        <f t="shared" si="87"/>
        <v/>
      </c>
      <c r="BD49" s="239" t="str">
        <f t="shared" si="88"/>
        <v/>
      </c>
      <c r="BE49" s="239">
        <f t="shared" si="89"/>
        <v>587.79999999999995</v>
      </c>
      <c r="BF49" s="239" t="str">
        <f t="shared" si="90"/>
        <v/>
      </c>
      <c r="BG49" s="239" t="str">
        <f t="shared" si="91"/>
        <v/>
      </c>
      <c r="BH49" s="239">
        <f t="shared" si="92"/>
        <v>68.23</v>
      </c>
      <c r="BI49" s="239">
        <f t="shared" si="93"/>
        <v>27.79</v>
      </c>
      <c r="BJ49" s="239">
        <f t="shared" si="94"/>
        <v>132.69999999999999</v>
      </c>
      <c r="BK49" s="240">
        <f t="shared" si="95"/>
        <v>83.389467238211893</v>
      </c>
      <c r="BL49" s="239">
        <f t="shared" si="96"/>
        <v>19.664138678223186</v>
      </c>
      <c r="BM49" s="239">
        <f t="shared" si="97"/>
        <v>29.345603271983638</v>
      </c>
      <c r="BN49" s="239">
        <f t="shared" si="98"/>
        <v>32.822580645161288</v>
      </c>
      <c r="BO49" s="239">
        <f t="shared" si="99"/>
        <v>53.944174757281559</v>
      </c>
      <c r="BP49" s="239">
        <f t="shared" si="100"/>
        <v>38.631090487238971</v>
      </c>
      <c r="BQ49" s="239" t="str">
        <f t="shared" si="101"/>
        <v/>
      </c>
      <c r="BR49" s="239" t="str">
        <f t="shared" si="102"/>
        <v/>
      </c>
      <c r="BS49" s="239" t="str">
        <f t="shared" si="103"/>
        <v/>
      </c>
      <c r="BT49" s="239">
        <f t="shared" si="104"/>
        <v>55.089034676663537</v>
      </c>
      <c r="BU49" s="239" t="str">
        <f t="shared" si="105"/>
        <v/>
      </c>
      <c r="BV49" s="239" t="str">
        <f t="shared" si="106"/>
        <v/>
      </c>
      <c r="BW49" s="239">
        <f t="shared" si="107"/>
        <v>2.2903658945955017</v>
      </c>
      <c r="BX49" s="239">
        <f t="shared" si="108"/>
        <v>1.9419986023759608</v>
      </c>
      <c r="BY49" s="239">
        <f t="shared" si="109"/>
        <v>5.804899387576552</v>
      </c>
      <c r="BZ49" s="246">
        <v>10.47</v>
      </c>
      <c r="CA49" s="244">
        <v>8.8680000000000003</v>
      </c>
      <c r="CB49" s="244">
        <v>9.0519999999999996</v>
      </c>
      <c r="CC49" s="244">
        <v>9.0820000000000007</v>
      </c>
      <c r="CD49" s="244">
        <v>9.2170000000000005</v>
      </c>
      <c r="CE49" s="244">
        <v>9.2899999999999991</v>
      </c>
      <c r="CF49" s="244"/>
      <c r="CG49" s="244"/>
      <c r="CH49" s="253">
        <v>8.1999999999999993</v>
      </c>
      <c r="CI49" s="244">
        <v>9.0860000000000003</v>
      </c>
      <c r="CJ49" s="244"/>
      <c r="CK49" s="244"/>
      <c r="CL49" s="244">
        <v>7.3849999999999998</v>
      </c>
      <c r="CM49" s="244">
        <v>8.4369999999999994</v>
      </c>
      <c r="CN49" s="244">
        <v>8.3989999999999991</v>
      </c>
      <c r="CO49" s="236">
        <f t="shared" si="110"/>
        <v>10.47</v>
      </c>
      <c r="CP49" s="235">
        <f t="shared" si="111"/>
        <v>8.8680000000000003</v>
      </c>
      <c r="CQ49" s="235">
        <f t="shared" si="112"/>
        <v>9.0519999999999996</v>
      </c>
      <c r="CR49" s="235">
        <f t="shared" si="113"/>
        <v>9.0820000000000007</v>
      </c>
      <c r="CS49" s="235">
        <f t="shared" si="114"/>
        <v>9.2170000000000005</v>
      </c>
      <c r="CT49" s="235">
        <f t="shared" si="115"/>
        <v>9.2899999999999991</v>
      </c>
      <c r="CU49" s="235" t="str">
        <f t="shared" si="116"/>
        <v/>
      </c>
      <c r="CV49" s="235" t="str">
        <f t="shared" si="117"/>
        <v/>
      </c>
      <c r="CW49" s="235" t="str">
        <f t="shared" si="118"/>
        <v/>
      </c>
      <c r="CX49" s="235">
        <f t="shared" si="119"/>
        <v>9.0860000000000003</v>
      </c>
      <c r="CY49" s="235" t="str">
        <f t="shared" si="120"/>
        <v/>
      </c>
      <c r="CZ49" s="235" t="str">
        <f t="shared" si="121"/>
        <v/>
      </c>
      <c r="DA49" s="235">
        <f t="shared" si="122"/>
        <v>7.3849999999999998</v>
      </c>
      <c r="DB49" s="235">
        <f t="shared" si="123"/>
        <v>8.4369999999999994</v>
      </c>
      <c r="DC49" s="235">
        <f t="shared" si="124"/>
        <v>8.3989999999999991</v>
      </c>
      <c r="DD49" s="234">
        <f t="shared" si="125"/>
        <v>1</v>
      </c>
      <c r="DE49" s="233">
        <f t="shared" si="126"/>
        <v>1</v>
      </c>
      <c r="DF49" s="233">
        <f t="shared" si="127"/>
        <v>1</v>
      </c>
      <c r="DG49" s="233" t="str">
        <f t="shared" si="128"/>
        <v/>
      </c>
      <c r="DH49" s="233">
        <f t="shared" si="129"/>
        <v>1</v>
      </c>
    </row>
    <row r="50" spans="1:112" s="233" customFormat="1" x14ac:dyDescent="0.2">
      <c r="A50" s="243" t="s">
        <v>107</v>
      </c>
      <c r="B50" s="243" t="s">
        <v>597</v>
      </c>
      <c r="C50" s="239">
        <v>4.1063860736863944</v>
      </c>
      <c r="D50" s="239">
        <v>8.593836712914193</v>
      </c>
      <c r="E50" s="239">
        <v>1.6723885438262829</v>
      </c>
      <c r="F50" s="239">
        <v>4.4068977864317507</v>
      </c>
      <c r="G50" s="239">
        <v>1.3990571103443705</v>
      </c>
      <c r="H50" s="239">
        <v>15.354546573988749</v>
      </c>
      <c r="I50" s="239">
        <v>11.559654715748092</v>
      </c>
      <c r="J50" s="239">
        <v>10</v>
      </c>
      <c r="K50" s="239">
        <v>12.797793634812862</v>
      </c>
      <c r="L50" s="239">
        <v>8.2487356764389972</v>
      </c>
      <c r="M50" s="239">
        <v>7.0710753957218282</v>
      </c>
      <c r="N50" s="239">
        <v>11.39799949635591</v>
      </c>
      <c r="O50" s="239">
        <v>5.8258738589839512</v>
      </c>
      <c r="P50" s="239">
        <v>14.325518683932946</v>
      </c>
      <c r="Q50" s="239">
        <v>9.5166170863917205</v>
      </c>
      <c r="R50" s="242">
        <v>60.28</v>
      </c>
      <c r="S50" s="241">
        <v>45.84</v>
      </c>
      <c r="T50" s="241">
        <v>18.7</v>
      </c>
      <c r="U50" s="241">
        <v>90.96</v>
      </c>
      <c r="V50" s="241">
        <v>173.1</v>
      </c>
      <c r="W50" s="248">
        <v>25.07</v>
      </c>
      <c r="X50" s="241"/>
      <c r="Y50" s="241"/>
      <c r="Z50" s="241"/>
      <c r="AA50" s="241">
        <v>459.6</v>
      </c>
      <c r="AB50" s="241"/>
      <c r="AC50" s="241">
        <v>88.68</v>
      </c>
      <c r="AD50" s="241">
        <v>557.29999999999995</v>
      </c>
      <c r="AE50" s="241">
        <v>659.4</v>
      </c>
      <c r="AF50" s="241">
        <v>928.1</v>
      </c>
      <c r="AG50" s="236">
        <f t="shared" si="65"/>
        <v>14.679574428296583</v>
      </c>
      <c r="AH50" s="235">
        <f t="shared" si="66"/>
        <v>5.3340552690645131</v>
      </c>
      <c r="AI50" s="235">
        <f t="shared" si="67"/>
        <v>11.181612113424306</v>
      </c>
      <c r="AJ50" s="235">
        <f t="shared" si="68"/>
        <v>20.640369803913693</v>
      </c>
      <c r="AK50" s="235">
        <f t="shared" si="69"/>
        <v>123.7261858148109</v>
      </c>
      <c r="AL50" s="235">
        <f t="shared" si="70"/>
        <v>1.6327411479847695</v>
      </c>
      <c r="AM50" s="235" t="str">
        <f t="shared" si="71"/>
        <v/>
      </c>
      <c r="AN50" s="235" t="str">
        <f t="shared" si="72"/>
        <v/>
      </c>
      <c r="AO50" s="235" t="str">
        <f t="shared" si="73"/>
        <v/>
      </c>
      <c r="AP50" s="235">
        <f t="shared" si="74"/>
        <v>55.71762971054622</v>
      </c>
      <c r="AQ50" s="235" t="str">
        <f t="shared" si="75"/>
        <v/>
      </c>
      <c r="AR50" s="235">
        <f t="shared" si="76"/>
        <v>7.7803126792865864</v>
      </c>
      <c r="AS50" s="235">
        <f t="shared" si="77"/>
        <v>95.659469032375284</v>
      </c>
      <c r="AT50" s="235">
        <f t="shared" si="78"/>
        <v>46.029746953564924</v>
      </c>
      <c r="AU50" s="235">
        <f t="shared" si="79"/>
        <v>97.524150816904879</v>
      </c>
      <c r="AV50" s="240">
        <f t="shared" si="80"/>
        <v>60.28</v>
      </c>
      <c r="AW50" s="239">
        <f t="shared" si="81"/>
        <v>45.84</v>
      </c>
      <c r="AX50" s="239">
        <f t="shared" si="82"/>
        <v>18.7</v>
      </c>
      <c r="AY50" s="239">
        <f t="shared" si="83"/>
        <v>90.96</v>
      </c>
      <c r="AZ50" s="239">
        <f t="shared" si="84"/>
        <v>173.1</v>
      </c>
      <c r="BA50" s="239">
        <f t="shared" si="85"/>
        <v>25.07</v>
      </c>
      <c r="BB50" s="239" t="str">
        <f t="shared" si="86"/>
        <v/>
      </c>
      <c r="BC50" s="239" t="str">
        <f t="shared" si="87"/>
        <v/>
      </c>
      <c r="BD50" s="239" t="str">
        <f t="shared" si="88"/>
        <v/>
      </c>
      <c r="BE50" s="239">
        <f t="shared" si="89"/>
        <v>459.6</v>
      </c>
      <c r="BF50" s="239" t="str">
        <f t="shared" si="90"/>
        <v/>
      </c>
      <c r="BG50" s="239">
        <f t="shared" si="91"/>
        <v>88.68</v>
      </c>
      <c r="BH50" s="239">
        <f t="shared" si="92"/>
        <v>557.29999999999995</v>
      </c>
      <c r="BI50" s="239">
        <f t="shared" si="93"/>
        <v>659.4</v>
      </c>
      <c r="BJ50" s="239">
        <f t="shared" si="94"/>
        <v>928.1</v>
      </c>
      <c r="BK50" s="240">
        <f t="shared" si="95"/>
        <v>92.284139620330691</v>
      </c>
      <c r="BL50" s="239">
        <f t="shared" si="96"/>
        <v>4.9664138678223182</v>
      </c>
      <c r="BM50" s="239">
        <f t="shared" si="97"/>
        <v>2.731522056675431</v>
      </c>
      <c r="BN50" s="239">
        <f t="shared" si="98"/>
        <v>24.451612903225808</v>
      </c>
      <c r="BO50" s="239">
        <f t="shared" si="99"/>
        <v>35.012135922330096</v>
      </c>
      <c r="BP50" s="239">
        <f t="shared" si="100"/>
        <v>7.2708816705336421</v>
      </c>
      <c r="BQ50" s="239" t="str">
        <f t="shared" si="101"/>
        <v/>
      </c>
      <c r="BR50" s="239" t="str">
        <f t="shared" si="102"/>
        <v/>
      </c>
      <c r="BS50" s="239" t="str">
        <f t="shared" si="103"/>
        <v/>
      </c>
      <c r="BT50" s="239">
        <f t="shared" si="104"/>
        <v>43.074039362699153</v>
      </c>
      <c r="BU50" s="239" t="str">
        <f t="shared" si="105"/>
        <v/>
      </c>
      <c r="BV50" s="239">
        <f t="shared" si="106"/>
        <v>12.55734919286321</v>
      </c>
      <c r="BW50" s="239">
        <f t="shared" si="107"/>
        <v>18.707620006713661</v>
      </c>
      <c r="BX50" s="239">
        <f t="shared" si="108"/>
        <v>46.079664570230605</v>
      </c>
      <c r="BY50" s="239">
        <f t="shared" si="109"/>
        <v>40.599300087489063</v>
      </c>
      <c r="BZ50" s="238">
        <v>10.62</v>
      </c>
      <c r="CA50" s="237">
        <v>8.3450000000000006</v>
      </c>
      <c r="CB50" s="237">
        <v>8.4260000000000002</v>
      </c>
      <c r="CC50" s="237">
        <v>8.516</v>
      </c>
      <c r="CD50" s="237">
        <v>8.843</v>
      </c>
      <c r="CE50" s="253">
        <v>10.220000000000001</v>
      </c>
      <c r="CF50" s="237"/>
      <c r="CG50" s="237"/>
      <c r="CH50" s="237"/>
      <c r="CI50" s="237">
        <v>8.577</v>
      </c>
      <c r="CJ50" s="237"/>
      <c r="CK50" s="237">
        <v>8.4619999999999997</v>
      </c>
      <c r="CL50" s="237">
        <v>8.3290000000000006</v>
      </c>
      <c r="CM50" s="237">
        <v>8.1229999999999993</v>
      </c>
      <c r="CN50" s="237">
        <v>8.4559999999999995</v>
      </c>
      <c r="CO50" s="236">
        <f t="shared" si="110"/>
        <v>10.62</v>
      </c>
      <c r="CP50" s="235">
        <f t="shared" si="111"/>
        <v>8.3450000000000006</v>
      </c>
      <c r="CQ50" s="235">
        <f t="shared" si="112"/>
        <v>8.4260000000000002</v>
      </c>
      <c r="CR50" s="235">
        <f t="shared" si="113"/>
        <v>8.516</v>
      </c>
      <c r="CS50" s="235">
        <f t="shared" si="114"/>
        <v>8.843</v>
      </c>
      <c r="CT50" s="235">
        <f t="shared" si="115"/>
        <v>10.220000000000001</v>
      </c>
      <c r="CU50" s="235" t="str">
        <f t="shared" si="116"/>
        <v/>
      </c>
      <c r="CV50" s="235" t="str">
        <f t="shared" si="117"/>
        <v/>
      </c>
      <c r="CW50" s="235" t="str">
        <f t="shared" si="118"/>
        <v/>
      </c>
      <c r="CX50" s="235">
        <f t="shared" si="119"/>
        <v>8.577</v>
      </c>
      <c r="CY50" s="235" t="str">
        <f t="shared" si="120"/>
        <v/>
      </c>
      <c r="CZ50" s="235">
        <f t="shared" si="121"/>
        <v>8.4619999999999997</v>
      </c>
      <c r="DA50" s="235">
        <f t="shared" si="122"/>
        <v>8.3290000000000006</v>
      </c>
      <c r="DB50" s="235">
        <f t="shared" si="123"/>
        <v>8.1229999999999993</v>
      </c>
      <c r="DC50" s="235">
        <f t="shared" si="124"/>
        <v>8.4559999999999995</v>
      </c>
      <c r="DD50" s="234">
        <f t="shared" si="125"/>
        <v>1</v>
      </c>
      <c r="DE50" s="233">
        <f t="shared" si="126"/>
        <v>1</v>
      </c>
      <c r="DF50" s="233">
        <f t="shared" si="127"/>
        <v>1</v>
      </c>
      <c r="DG50" s="233">
        <f t="shared" si="128"/>
        <v>1</v>
      </c>
      <c r="DH50" s="233">
        <f t="shared" si="129"/>
        <v>0</v>
      </c>
    </row>
    <row r="51" spans="1:112" s="233" customFormat="1" x14ac:dyDescent="0.2">
      <c r="A51" s="243" t="s">
        <v>108</v>
      </c>
      <c r="B51" s="243" t="s">
        <v>598</v>
      </c>
      <c r="C51" s="250">
        <v>13.865304774337574</v>
      </c>
      <c r="D51" s="250">
        <v>0.94596224907899518</v>
      </c>
      <c r="E51" s="250">
        <v>19.52420476906611</v>
      </c>
      <c r="F51" s="250">
        <v>1.2539824690993027</v>
      </c>
      <c r="G51" s="250">
        <v>6.8290668975353315</v>
      </c>
      <c r="H51" s="250">
        <v>14.269926005873092</v>
      </c>
      <c r="I51" s="250">
        <v>4</v>
      </c>
      <c r="J51" s="250">
        <v>6.6197230579166213</v>
      </c>
      <c r="K51" s="250">
        <v>12.781095274706482</v>
      </c>
      <c r="L51" s="250">
        <v>6.2264550742163189</v>
      </c>
      <c r="M51" s="250">
        <v>4.3676723672654783</v>
      </c>
      <c r="N51" s="250">
        <v>6.9501425669212731</v>
      </c>
      <c r="O51" s="250">
        <v>33.375131536577229</v>
      </c>
      <c r="P51" s="250">
        <v>16.741812132474628</v>
      </c>
      <c r="Q51" s="250">
        <v>9.0521549141490691</v>
      </c>
      <c r="R51" s="249">
        <v>63.31</v>
      </c>
      <c r="S51" s="247">
        <v>108.4</v>
      </c>
      <c r="T51" s="247">
        <v>46.94</v>
      </c>
      <c r="U51" s="247">
        <v>144.6</v>
      </c>
      <c r="V51" s="247">
        <v>195.7</v>
      </c>
      <c r="W51" s="247">
        <v>47.17</v>
      </c>
      <c r="X51" s="247"/>
      <c r="Y51" s="247"/>
      <c r="Z51" s="247"/>
      <c r="AA51" s="247">
        <v>246.8</v>
      </c>
      <c r="AB51" s="247"/>
      <c r="AC51" s="247"/>
      <c r="AD51" s="247">
        <v>605.9</v>
      </c>
      <c r="AE51" s="247">
        <v>229.6</v>
      </c>
      <c r="AF51" s="247">
        <v>695.5</v>
      </c>
      <c r="AG51" s="236">
        <f t="shared" si="65"/>
        <v>4.5660734495484387</v>
      </c>
      <c r="AH51" s="235">
        <f t="shared" si="66"/>
        <v>114.5923107455293</v>
      </c>
      <c r="AI51" s="235">
        <f t="shared" si="67"/>
        <v>2.4041952312634578</v>
      </c>
      <c r="AJ51" s="235">
        <f t="shared" si="68"/>
        <v>115.31261685329761</v>
      </c>
      <c r="AK51" s="235">
        <f t="shared" si="69"/>
        <v>28.656916521147242</v>
      </c>
      <c r="AL51" s="235">
        <f t="shared" si="70"/>
        <v>3.3055532299597199</v>
      </c>
      <c r="AM51" s="235" t="str">
        <f t="shared" si="71"/>
        <v/>
      </c>
      <c r="AN51" s="235" t="str">
        <f t="shared" si="72"/>
        <v/>
      </c>
      <c r="AO51" s="235" t="str">
        <f t="shared" si="73"/>
        <v/>
      </c>
      <c r="AP51" s="235">
        <f t="shared" si="74"/>
        <v>39.637321245919857</v>
      </c>
      <c r="AQ51" s="235" t="str">
        <f t="shared" si="75"/>
        <v/>
      </c>
      <c r="AR51" s="235" t="str">
        <f t="shared" si="76"/>
        <v/>
      </c>
      <c r="AS51" s="235">
        <f t="shared" si="77"/>
        <v>18.154235567160786</v>
      </c>
      <c r="AT51" s="235">
        <f t="shared" si="78"/>
        <v>13.714166553968045</v>
      </c>
      <c r="AU51" s="235">
        <f t="shared" si="79"/>
        <v>76.832533976290122</v>
      </c>
      <c r="AV51" s="240">
        <f t="shared" si="80"/>
        <v>63.31</v>
      </c>
      <c r="AW51" s="239">
        <f t="shared" si="81"/>
        <v>108.4</v>
      </c>
      <c r="AX51" s="239">
        <f t="shared" si="82"/>
        <v>46.94</v>
      </c>
      <c r="AY51" s="239">
        <f t="shared" si="83"/>
        <v>144.6</v>
      </c>
      <c r="AZ51" s="239">
        <f t="shared" si="84"/>
        <v>195.7</v>
      </c>
      <c r="BA51" s="239">
        <f t="shared" si="85"/>
        <v>47.17</v>
      </c>
      <c r="BB51" s="239" t="str">
        <f t="shared" si="86"/>
        <v/>
      </c>
      <c r="BC51" s="239" t="str">
        <f t="shared" si="87"/>
        <v/>
      </c>
      <c r="BD51" s="239" t="str">
        <f t="shared" si="88"/>
        <v/>
      </c>
      <c r="BE51" s="239">
        <f t="shared" si="89"/>
        <v>246.8</v>
      </c>
      <c r="BF51" s="239" t="str">
        <f t="shared" si="90"/>
        <v/>
      </c>
      <c r="BG51" s="239" t="str">
        <f t="shared" si="91"/>
        <v/>
      </c>
      <c r="BH51" s="239">
        <f t="shared" si="92"/>
        <v>605.9</v>
      </c>
      <c r="BI51" s="239">
        <f t="shared" si="93"/>
        <v>229.6</v>
      </c>
      <c r="BJ51" s="239">
        <f t="shared" si="94"/>
        <v>695.5</v>
      </c>
      <c r="BK51" s="240">
        <f t="shared" si="95"/>
        <v>96.92284139620331</v>
      </c>
      <c r="BL51" s="239">
        <f t="shared" si="96"/>
        <v>11.744312026002167</v>
      </c>
      <c r="BM51" s="239">
        <f t="shared" si="97"/>
        <v>6.8565585743499851</v>
      </c>
      <c r="BN51" s="239">
        <f t="shared" si="98"/>
        <v>38.87096774193548</v>
      </c>
      <c r="BO51" s="239">
        <f t="shared" si="99"/>
        <v>39.583333333333336</v>
      </c>
      <c r="BP51" s="239">
        <f t="shared" si="100"/>
        <v>13.680394431554523</v>
      </c>
      <c r="BQ51" s="239" t="str">
        <f t="shared" si="101"/>
        <v/>
      </c>
      <c r="BR51" s="239" t="str">
        <f t="shared" si="102"/>
        <v/>
      </c>
      <c r="BS51" s="239" t="str">
        <f t="shared" si="103"/>
        <v/>
      </c>
      <c r="BT51" s="239">
        <f t="shared" si="104"/>
        <v>23.130271790065603</v>
      </c>
      <c r="BU51" s="239" t="str">
        <f t="shared" si="105"/>
        <v/>
      </c>
      <c r="BV51" s="239" t="str">
        <f t="shared" si="106"/>
        <v/>
      </c>
      <c r="BW51" s="239">
        <f t="shared" si="107"/>
        <v>20.339039946290701</v>
      </c>
      <c r="BX51" s="239">
        <f t="shared" si="108"/>
        <v>16.044723969252271</v>
      </c>
      <c r="BY51" s="239">
        <f t="shared" si="109"/>
        <v>30.42432195975503</v>
      </c>
      <c r="BZ51" s="246">
        <v>10.1</v>
      </c>
      <c r="CA51" s="244">
        <v>8.6859999999999999</v>
      </c>
      <c r="CB51" s="244">
        <v>8.6219999999999999</v>
      </c>
      <c r="CC51" s="244">
        <v>9.2349999999999994</v>
      </c>
      <c r="CD51" s="244">
        <v>9.1980000000000004</v>
      </c>
      <c r="CE51" s="244">
        <v>9.0329999999999995</v>
      </c>
      <c r="CF51" s="244"/>
      <c r="CG51" s="244"/>
      <c r="CH51" s="244"/>
      <c r="CI51" s="244">
        <v>8.24</v>
      </c>
      <c r="CJ51" s="244"/>
      <c r="CK51" s="244"/>
      <c r="CL51" s="244">
        <v>8.7720000000000002</v>
      </c>
      <c r="CM51" s="244">
        <v>8.2439999999999998</v>
      </c>
      <c r="CN51" s="244">
        <v>8.6029999999999998</v>
      </c>
      <c r="CO51" s="236">
        <f t="shared" si="110"/>
        <v>10.1</v>
      </c>
      <c r="CP51" s="235">
        <f t="shared" si="111"/>
        <v>8.6859999999999999</v>
      </c>
      <c r="CQ51" s="235">
        <f t="shared" si="112"/>
        <v>8.6219999999999999</v>
      </c>
      <c r="CR51" s="235">
        <f t="shared" si="113"/>
        <v>9.2349999999999994</v>
      </c>
      <c r="CS51" s="235">
        <f t="shared" si="114"/>
        <v>9.1980000000000004</v>
      </c>
      <c r="CT51" s="235">
        <f t="shared" si="115"/>
        <v>9.0329999999999995</v>
      </c>
      <c r="CU51" s="235" t="str">
        <f t="shared" si="116"/>
        <v/>
      </c>
      <c r="CV51" s="235" t="str">
        <f t="shared" si="117"/>
        <v/>
      </c>
      <c r="CW51" s="235" t="str">
        <f t="shared" si="118"/>
        <v/>
      </c>
      <c r="CX51" s="235">
        <f t="shared" si="119"/>
        <v>8.24</v>
      </c>
      <c r="CY51" s="235" t="str">
        <f t="shared" si="120"/>
        <v/>
      </c>
      <c r="CZ51" s="235" t="str">
        <f t="shared" si="121"/>
        <v/>
      </c>
      <c r="DA51" s="235">
        <f t="shared" si="122"/>
        <v>8.7720000000000002</v>
      </c>
      <c r="DB51" s="235">
        <f t="shared" si="123"/>
        <v>8.2439999999999998</v>
      </c>
      <c r="DC51" s="235">
        <f t="shared" si="124"/>
        <v>8.6029999999999998</v>
      </c>
      <c r="DD51" s="234">
        <f t="shared" si="125"/>
        <v>1</v>
      </c>
      <c r="DE51" s="233">
        <f t="shared" si="126"/>
        <v>1</v>
      </c>
      <c r="DF51" s="233">
        <f t="shared" si="127"/>
        <v>1</v>
      </c>
      <c r="DG51" s="233" t="str">
        <f t="shared" si="128"/>
        <v/>
      </c>
      <c r="DH51" s="233">
        <f t="shared" si="129"/>
        <v>1</v>
      </c>
    </row>
    <row r="52" spans="1:112" s="233" customFormat="1" x14ac:dyDescent="0.2">
      <c r="A52" s="243" t="s">
        <v>109</v>
      </c>
      <c r="B52" s="243" t="s">
        <v>26</v>
      </c>
      <c r="C52" s="250">
        <v>9.4645562163274271</v>
      </c>
      <c r="D52" s="250">
        <v>19.746719146071989</v>
      </c>
      <c r="E52" s="250">
        <v>8.6027827978185236</v>
      </c>
      <c r="F52" s="250">
        <v>5.3499720221662841</v>
      </c>
      <c r="G52" s="250">
        <v>13.110372574934338</v>
      </c>
      <c r="H52" s="250">
        <v>13.734826962096365</v>
      </c>
      <c r="I52" s="250">
        <v>4.9439490095908747</v>
      </c>
      <c r="J52" s="250">
        <v>9</v>
      </c>
      <c r="K52" s="250">
        <v>7.7549098634616307</v>
      </c>
      <c r="L52" s="250">
        <v>12</v>
      </c>
      <c r="M52" s="250">
        <v>11.358667598837901</v>
      </c>
      <c r="N52" s="250">
        <v>13.076950231851797</v>
      </c>
      <c r="O52" s="250">
        <v>15.582983519430508</v>
      </c>
      <c r="P52" s="250">
        <v>3.4430808101058239</v>
      </c>
      <c r="Q52" s="250">
        <v>20.934307532398961</v>
      </c>
      <c r="R52" s="249">
        <v>46.39</v>
      </c>
      <c r="S52" s="247">
        <v>564.79999999999995</v>
      </c>
      <c r="T52" s="247">
        <v>324.2</v>
      </c>
      <c r="U52" s="247">
        <v>210.4</v>
      </c>
      <c r="V52" s="247">
        <v>381.8</v>
      </c>
      <c r="W52" s="247">
        <v>195.6</v>
      </c>
      <c r="X52" s="247">
        <v>89.88</v>
      </c>
      <c r="Y52" s="247">
        <v>53.62</v>
      </c>
      <c r="Z52" s="247">
        <v>58.27</v>
      </c>
      <c r="AA52" s="247">
        <v>606.1</v>
      </c>
      <c r="AB52" s="247"/>
      <c r="AC52" s="247">
        <v>175.4</v>
      </c>
      <c r="AD52" s="247">
        <v>976.3</v>
      </c>
      <c r="AE52" s="247">
        <v>645.1</v>
      </c>
      <c r="AF52" s="247">
        <v>900.4</v>
      </c>
      <c r="AG52" s="236">
        <f t="shared" si="65"/>
        <v>4.9014448157613577</v>
      </c>
      <c r="AH52" s="235">
        <f t="shared" si="66"/>
        <v>28.602219731896568</v>
      </c>
      <c r="AI52" s="235">
        <f t="shared" si="67"/>
        <v>37.685480107926239</v>
      </c>
      <c r="AJ52" s="235">
        <f t="shared" si="68"/>
        <v>39.327308465962012</v>
      </c>
      <c r="AK52" s="235">
        <f t="shared" si="69"/>
        <v>29.121979395914476</v>
      </c>
      <c r="AL52" s="235">
        <f t="shared" si="70"/>
        <v>14.241169585884998</v>
      </c>
      <c r="AM52" s="235">
        <f t="shared" si="71"/>
        <v>18.179799149554299</v>
      </c>
      <c r="AN52" s="235">
        <f t="shared" si="72"/>
        <v>5.9577777777777774</v>
      </c>
      <c r="AO52" s="235">
        <f t="shared" si="73"/>
        <v>7.5139493593017059</v>
      </c>
      <c r="AP52" s="235">
        <f t="shared" si="74"/>
        <v>50.508333333333333</v>
      </c>
      <c r="AQ52" s="235" t="str">
        <f t="shared" si="75"/>
        <v/>
      </c>
      <c r="AR52" s="235">
        <f t="shared" si="76"/>
        <v>13.412913323840188</v>
      </c>
      <c r="AS52" s="235">
        <f t="shared" si="77"/>
        <v>62.65167378138122</v>
      </c>
      <c r="AT52" s="235">
        <f t="shared" si="78"/>
        <v>187.36127194765805</v>
      </c>
      <c r="AU52" s="235">
        <f t="shared" si="79"/>
        <v>43.010737212420175</v>
      </c>
      <c r="AV52" s="240">
        <f t="shared" si="80"/>
        <v>46.39</v>
      </c>
      <c r="AW52" s="239">
        <f t="shared" si="81"/>
        <v>564.79999999999995</v>
      </c>
      <c r="AX52" s="239">
        <f t="shared" si="82"/>
        <v>324.2</v>
      </c>
      <c r="AY52" s="239">
        <f t="shared" si="83"/>
        <v>210.4</v>
      </c>
      <c r="AZ52" s="239">
        <f t="shared" si="84"/>
        <v>381.8</v>
      </c>
      <c r="BA52" s="239">
        <f t="shared" si="85"/>
        <v>195.6</v>
      </c>
      <c r="BB52" s="239">
        <f t="shared" si="86"/>
        <v>89.88</v>
      </c>
      <c r="BC52" s="239">
        <f t="shared" si="87"/>
        <v>53.62</v>
      </c>
      <c r="BD52" s="239">
        <f t="shared" si="88"/>
        <v>58.27</v>
      </c>
      <c r="BE52" s="239">
        <f t="shared" si="89"/>
        <v>606.1</v>
      </c>
      <c r="BF52" s="239" t="str">
        <f t="shared" si="90"/>
        <v/>
      </c>
      <c r="BG52" s="239">
        <f t="shared" si="91"/>
        <v>175.4</v>
      </c>
      <c r="BH52" s="239">
        <f t="shared" si="92"/>
        <v>976.3</v>
      </c>
      <c r="BI52" s="239">
        <f t="shared" si="93"/>
        <v>645.1</v>
      </c>
      <c r="BJ52" s="239">
        <f t="shared" si="94"/>
        <v>900.4</v>
      </c>
      <c r="BK52" s="240">
        <f t="shared" si="95"/>
        <v>71.019595835884886</v>
      </c>
      <c r="BL52" s="239">
        <f t="shared" si="96"/>
        <v>61.191765980498367</v>
      </c>
      <c r="BM52" s="239">
        <f t="shared" si="97"/>
        <v>47.356120362255332</v>
      </c>
      <c r="BN52" s="239">
        <f t="shared" si="98"/>
        <v>56.55913978494624</v>
      </c>
      <c r="BO52" s="239">
        <f t="shared" si="99"/>
        <v>77.224919093851142</v>
      </c>
      <c r="BP52" s="239">
        <f t="shared" si="100"/>
        <v>56.72853828306264</v>
      </c>
      <c r="BQ52" s="239">
        <f t="shared" si="101"/>
        <v>12.001602350113501</v>
      </c>
      <c r="BR52" s="239">
        <f t="shared" si="102"/>
        <v>6.3126913115140102</v>
      </c>
      <c r="BS52" s="239">
        <f t="shared" si="103"/>
        <v>6.3055946326155174</v>
      </c>
      <c r="BT52" s="239">
        <f t="shared" si="104"/>
        <v>56.804123711340203</v>
      </c>
      <c r="BU52" s="239" t="str">
        <f t="shared" si="105"/>
        <v/>
      </c>
      <c r="BV52" s="239">
        <f t="shared" si="106"/>
        <v>24.837156612857545</v>
      </c>
      <c r="BW52" s="239">
        <f t="shared" si="107"/>
        <v>32.772742531050689</v>
      </c>
      <c r="BX52" s="239">
        <f t="shared" si="108"/>
        <v>45.080363382250177</v>
      </c>
      <c r="BY52" s="239">
        <f t="shared" si="109"/>
        <v>39.387576552930881</v>
      </c>
      <c r="BZ52" s="246">
        <v>11.1</v>
      </c>
      <c r="CA52" s="244">
        <v>8.1539999999999999</v>
      </c>
      <c r="CB52" s="244">
        <v>8.0739999999999998</v>
      </c>
      <c r="CC52" s="244">
        <v>8.8450000000000006</v>
      </c>
      <c r="CD52" s="244">
        <v>9.0220000000000002</v>
      </c>
      <c r="CE52" s="244">
        <v>8.6120000000000001</v>
      </c>
      <c r="CF52" s="244">
        <v>7.3239999999999998</v>
      </c>
      <c r="CG52" s="244">
        <v>7.4690000000000003</v>
      </c>
      <c r="CH52" s="244">
        <v>7.4240000000000004</v>
      </c>
      <c r="CI52" s="244">
        <v>9.1219999999999999</v>
      </c>
      <c r="CJ52" s="244"/>
      <c r="CK52" s="244">
        <v>7.8470000000000004</v>
      </c>
      <c r="CL52" s="244">
        <v>7.5060000000000002</v>
      </c>
      <c r="CM52" s="244">
        <v>7.6520000000000001</v>
      </c>
      <c r="CN52" s="244">
        <v>8.2170000000000005</v>
      </c>
      <c r="CO52" s="236">
        <f t="shared" si="110"/>
        <v>11.1</v>
      </c>
      <c r="CP52" s="235">
        <f t="shared" si="111"/>
        <v>8.1539999999999999</v>
      </c>
      <c r="CQ52" s="235">
        <f t="shared" si="112"/>
        <v>8.0739999999999998</v>
      </c>
      <c r="CR52" s="235">
        <f t="shared" si="113"/>
        <v>8.8450000000000006</v>
      </c>
      <c r="CS52" s="235">
        <f t="shared" si="114"/>
        <v>9.0220000000000002</v>
      </c>
      <c r="CT52" s="235">
        <f t="shared" si="115"/>
        <v>8.6120000000000001</v>
      </c>
      <c r="CU52" s="235">
        <f t="shared" si="116"/>
        <v>7.3239999999999998</v>
      </c>
      <c r="CV52" s="235">
        <f t="shared" si="117"/>
        <v>7.4690000000000003</v>
      </c>
      <c r="CW52" s="235">
        <f t="shared" si="118"/>
        <v>7.4240000000000004</v>
      </c>
      <c r="CX52" s="235">
        <f t="shared" si="119"/>
        <v>9.1219999999999999</v>
      </c>
      <c r="CY52" s="235" t="str">
        <f t="shared" si="120"/>
        <v/>
      </c>
      <c r="CZ52" s="235">
        <f t="shared" si="121"/>
        <v>7.8470000000000004</v>
      </c>
      <c r="DA52" s="235">
        <f t="shared" si="122"/>
        <v>7.5060000000000002</v>
      </c>
      <c r="DB52" s="235">
        <f t="shared" si="123"/>
        <v>7.6520000000000001</v>
      </c>
      <c r="DC52" s="235">
        <f t="shared" si="124"/>
        <v>8.2170000000000005</v>
      </c>
      <c r="DD52" s="234">
        <f t="shared" si="125"/>
        <v>1</v>
      </c>
      <c r="DE52" s="233">
        <f t="shared" si="126"/>
        <v>1</v>
      </c>
      <c r="DF52" s="233">
        <f t="shared" si="127"/>
        <v>1</v>
      </c>
      <c r="DG52" s="233">
        <f t="shared" si="128"/>
        <v>1</v>
      </c>
      <c r="DH52" s="233">
        <f t="shared" si="129"/>
        <v>0</v>
      </c>
    </row>
    <row r="53" spans="1:112" s="233" customFormat="1" x14ac:dyDescent="0.2">
      <c r="A53" s="243" t="s">
        <v>110</v>
      </c>
      <c r="B53" s="243" t="s">
        <v>599</v>
      </c>
      <c r="C53" s="239">
        <v>17.185388822543747</v>
      </c>
      <c r="D53" s="239">
        <v>18.395515929492046</v>
      </c>
      <c r="E53" s="239">
        <v>33.10328500242845</v>
      </c>
      <c r="F53" s="239">
        <v>16.171091455276457</v>
      </c>
      <c r="G53" s="239">
        <v>13.147157142965137</v>
      </c>
      <c r="H53" s="239">
        <v>18.771573742325764</v>
      </c>
      <c r="I53" s="239">
        <v>15.687665874930602</v>
      </c>
      <c r="J53" s="239">
        <v>14.520680132952146</v>
      </c>
      <c r="K53" s="239">
        <v>16.302480432803808</v>
      </c>
      <c r="L53" s="239">
        <v>9.7456536107090042</v>
      </c>
      <c r="M53" s="239">
        <v>14.91221134034925</v>
      </c>
      <c r="N53" s="239">
        <v>17.037176797387236</v>
      </c>
      <c r="O53" s="239">
        <v>10.022528918758518</v>
      </c>
      <c r="P53" s="239">
        <v>13.336476489854331</v>
      </c>
      <c r="Q53" s="239">
        <v>16.453555937168552</v>
      </c>
      <c r="R53" s="242"/>
      <c r="S53" s="241"/>
      <c r="T53" s="241"/>
      <c r="U53" s="241"/>
      <c r="V53" s="241"/>
      <c r="W53" s="241"/>
      <c r="X53" s="241">
        <v>282.5</v>
      </c>
      <c r="Y53" s="241">
        <v>390.8</v>
      </c>
      <c r="Z53" s="241">
        <v>189.2</v>
      </c>
      <c r="AA53" s="241">
        <v>264.7</v>
      </c>
      <c r="AB53" s="241"/>
      <c r="AC53" s="241"/>
      <c r="AD53" s="241"/>
      <c r="AE53" s="241"/>
      <c r="AF53" s="241"/>
      <c r="AG53" s="236" t="str">
        <f t="shared" si="65"/>
        <v/>
      </c>
      <c r="AH53" s="235" t="str">
        <f t="shared" si="66"/>
        <v/>
      </c>
      <c r="AI53" s="235" t="str">
        <f t="shared" si="67"/>
        <v/>
      </c>
      <c r="AJ53" s="235" t="str">
        <f t="shared" si="68"/>
        <v/>
      </c>
      <c r="AK53" s="235" t="str">
        <f t="shared" si="69"/>
        <v/>
      </c>
      <c r="AL53" s="235" t="str">
        <f t="shared" si="70"/>
        <v/>
      </c>
      <c r="AM53" s="235">
        <f t="shared" si="71"/>
        <v>18.007777718637172</v>
      </c>
      <c r="AN53" s="235">
        <f t="shared" si="72"/>
        <v>26.913339900184685</v>
      </c>
      <c r="AO53" s="235">
        <f t="shared" si="73"/>
        <v>11.605595895658444</v>
      </c>
      <c r="AP53" s="235">
        <f t="shared" si="74"/>
        <v>27.160825797167117</v>
      </c>
      <c r="AQ53" s="235" t="str">
        <f t="shared" si="75"/>
        <v/>
      </c>
      <c r="AR53" s="235" t="str">
        <f t="shared" si="76"/>
        <v/>
      </c>
      <c r="AS53" s="235" t="str">
        <f t="shared" si="77"/>
        <v/>
      </c>
      <c r="AT53" s="235" t="str">
        <f t="shared" si="78"/>
        <v/>
      </c>
      <c r="AU53" s="235" t="str">
        <f t="shared" si="79"/>
        <v/>
      </c>
      <c r="AV53" s="240" t="str">
        <f t="shared" si="80"/>
        <v/>
      </c>
      <c r="AW53" s="239" t="str">
        <f t="shared" si="81"/>
        <v/>
      </c>
      <c r="AX53" s="239" t="str">
        <f t="shared" si="82"/>
        <v/>
      </c>
      <c r="AY53" s="239" t="str">
        <f t="shared" si="83"/>
        <v/>
      </c>
      <c r="AZ53" s="239" t="str">
        <f t="shared" si="84"/>
        <v/>
      </c>
      <c r="BA53" s="239" t="str">
        <f t="shared" si="85"/>
        <v/>
      </c>
      <c r="BB53" s="239">
        <f t="shared" si="86"/>
        <v>282.5</v>
      </c>
      <c r="BC53" s="239">
        <f t="shared" si="87"/>
        <v>390.8</v>
      </c>
      <c r="BD53" s="239">
        <f t="shared" si="88"/>
        <v>189.2</v>
      </c>
      <c r="BE53" s="239">
        <f t="shared" si="89"/>
        <v>264.7</v>
      </c>
      <c r="BF53" s="239" t="str">
        <f t="shared" si="90"/>
        <v/>
      </c>
      <c r="BG53" s="239" t="str">
        <f t="shared" si="91"/>
        <v/>
      </c>
      <c r="BH53" s="239" t="str">
        <f t="shared" si="92"/>
        <v/>
      </c>
      <c r="BI53" s="239" t="str">
        <f t="shared" si="93"/>
        <v/>
      </c>
      <c r="BJ53" s="239" t="str">
        <f t="shared" si="94"/>
        <v/>
      </c>
      <c r="BK53" s="240" t="str">
        <f t="shared" si="95"/>
        <v/>
      </c>
      <c r="BL53" s="239" t="str">
        <f t="shared" si="96"/>
        <v/>
      </c>
      <c r="BM53" s="239" t="str">
        <f t="shared" si="97"/>
        <v/>
      </c>
      <c r="BN53" s="239" t="str">
        <f t="shared" si="98"/>
        <v/>
      </c>
      <c r="BO53" s="239" t="str">
        <f t="shared" si="99"/>
        <v/>
      </c>
      <c r="BP53" s="239" t="str">
        <f t="shared" si="100"/>
        <v/>
      </c>
      <c r="BQ53" s="239">
        <f t="shared" si="101"/>
        <v>37.721992255307789</v>
      </c>
      <c r="BR53" s="239">
        <f t="shared" si="102"/>
        <v>46.008947492347538</v>
      </c>
      <c r="BS53" s="239">
        <f t="shared" si="103"/>
        <v>20.473974678065144</v>
      </c>
      <c r="BT53" s="239">
        <f t="shared" si="104"/>
        <v>24.807872539831301</v>
      </c>
      <c r="BU53" s="239" t="str">
        <f t="shared" si="105"/>
        <v/>
      </c>
      <c r="BV53" s="239" t="str">
        <f t="shared" si="106"/>
        <v/>
      </c>
      <c r="BW53" s="239" t="str">
        <f t="shared" si="107"/>
        <v/>
      </c>
      <c r="BX53" s="239" t="str">
        <f t="shared" si="108"/>
        <v/>
      </c>
      <c r="BY53" s="239" t="str">
        <f t="shared" si="109"/>
        <v/>
      </c>
      <c r="BZ53" s="238"/>
      <c r="CA53" s="237"/>
      <c r="CB53" s="237"/>
      <c r="CC53" s="237"/>
      <c r="CD53" s="237"/>
      <c r="CE53" s="237"/>
      <c r="CF53" s="237">
        <v>9.4740000000000002</v>
      </c>
      <c r="CG53" s="237">
        <v>9.2959999999999994</v>
      </c>
      <c r="CH53" s="237">
        <v>8.9600000000000009</v>
      </c>
      <c r="CI53" s="237">
        <v>8.9390000000000001</v>
      </c>
      <c r="CJ53" s="237"/>
      <c r="CK53" s="237"/>
      <c r="CL53" s="237"/>
      <c r="CM53" s="237"/>
      <c r="CN53" s="237"/>
      <c r="CO53" s="236" t="str">
        <f t="shared" si="110"/>
        <v/>
      </c>
      <c r="CP53" s="235" t="str">
        <f t="shared" si="111"/>
        <v/>
      </c>
      <c r="CQ53" s="235" t="str">
        <f t="shared" si="112"/>
        <v/>
      </c>
      <c r="CR53" s="235" t="str">
        <f t="shared" si="113"/>
        <v/>
      </c>
      <c r="CS53" s="235" t="str">
        <f t="shared" si="114"/>
        <v/>
      </c>
      <c r="CT53" s="235" t="str">
        <f t="shared" si="115"/>
        <v/>
      </c>
      <c r="CU53" s="235">
        <f t="shared" si="116"/>
        <v>9.4740000000000002</v>
      </c>
      <c r="CV53" s="235">
        <f t="shared" si="117"/>
        <v>9.2959999999999994</v>
      </c>
      <c r="CW53" s="235">
        <f t="shared" si="118"/>
        <v>8.9600000000000009</v>
      </c>
      <c r="CX53" s="235">
        <f t="shared" si="119"/>
        <v>8.9390000000000001</v>
      </c>
      <c r="CY53" s="235" t="str">
        <f t="shared" si="120"/>
        <v/>
      </c>
      <c r="CZ53" s="235" t="str">
        <f t="shared" si="121"/>
        <v/>
      </c>
      <c r="DA53" s="235" t="str">
        <f t="shared" si="122"/>
        <v/>
      </c>
      <c r="DB53" s="235" t="str">
        <f t="shared" si="123"/>
        <v/>
      </c>
      <c r="DC53" s="235" t="str">
        <f t="shared" si="124"/>
        <v/>
      </c>
      <c r="DD53" s="234" t="str">
        <f t="shared" si="125"/>
        <v/>
      </c>
      <c r="DE53" s="233" t="str">
        <f t="shared" si="126"/>
        <v/>
      </c>
      <c r="DF53" s="233">
        <f t="shared" si="127"/>
        <v>1</v>
      </c>
      <c r="DG53" s="233" t="str">
        <f t="shared" si="128"/>
        <v/>
      </c>
      <c r="DH53" s="233">
        <f t="shared" si="129"/>
        <v>3</v>
      </c>
    </row>
    <row r="54" spans="1:112" s="233" customFormat="1" x14ac:dyDescent="0.2">
      <c r="A54" s="243" t="s">
        <v>78</v>
      </c>
      <c r="B54" s="243" t="s">
        <v>12</v>
      </c>
      <c r="C54" s="250">
        <v>13.980470771621819</v>
      </c>
      <c r="D54" s="250">
        <v>3.3586349302381548</v>
      </c>
      <c r="E54" s="250">
        <v>13.825663596867562</v>
      </c>
      <c r="F54" s="250">
        <v>0.85380621219012842</v>
      </c>
      <c r="G54" s="250">
        <v>21.671110226050871</v>
      </c>
      <c r="H54" s="250">
        <v>22.184132390561992</v>
      </c>
      <c r="I54" s="250">
        <v>12.156322740644775</v>
      </c>
      <c r="J54" s="250">
        <v>17.691974475400364</v>
      </c>
      <c r="K54" s="250">
        <v>9.8806168451505467</v>
      </c>
      <c r="L54" s="250">
        <v>9.6764197753666057</v>
      </c>
      <c r="M54" s="250">
        <v>3.8907229168133126</v>
      </c>
      <c r="N54" s="250">
        <v>7.5402757386543469</v>
      </c>
      <c r="O54" s="250">
        <v>19.265042374826649</v>
      </c>
      <c r="P54" s="250">
        <v>4.8673667240504868</v>
      </c>
      <c r="Q54" s="250">
        <v>23.129992917820335</v>
      </c>
      <c r="R54" s="249"/>
      <c r="S54" s="247">
        <v>133.69999999999999</v>
      </c>
      <c r="T54" s="247">
        <v>143.80000000000001</v>
      </c>
      <c r="U54" s="247">
        <v>165.8</v>
      </c>
      <c r="V54" s="247">
        <v>190.3</v>
      </c>
      <c r="W54" s="247">
        <v>122.6</v>
      </c>
      <c r="X54" s="247"/>
      <c r="Y54" s="247"/>
      <c r="Z54" s="247"/>
      <c r="AA54" s="247">
        <v>38.08</v>
      </c>
      <c r="AB54" s="247">
        <v>53.43</v>
      </c>
      <c r="AC54" s="255"/>
      <c r="AD54" s="247">
        <v>1115</v>
      </c>
      <c r="AE54" s="247">
        <v>502.3</v>
      </c>
      <c r="AF54" s="247">
        <v>572.79999999999995</v>
      </c>
      <c r="AG54" s="236" t="str">
        <f t="shared" si="65"/>
        <v/>
      </c>
      <c r="AH54" s="235">
        <f t="shared" si="66"/>
        <v>39.807839427942696</v>
      </c>
      <c r="AI54" s="235">
        <f t="shared" si="67"/>
        <v>10.400947411492085</v>
      </c>
      <c r="AJ54" s="235">
        <f t="shared" si="68"/>
        <v>194.1892640657891</v>
      </c>
      <c r="AK54" s="235">
        <f t="shared" si="69"/>
        <v>8.7812759943992216</v>
      </c>
      <c r="AL54" s="235">
        <f t="shared" si="70"/>
        <v>5.5264726085099856</v>
      </c>
      <c r="AM54" s="235" t="str">
        <f t="shared" si="71"/>
        <v/>
      </c>
      <c r="AN54" s="235" t="str">
        <f t="shared" si="72"/>
        <v/>
      </c>
      <c r="AO54" s="235" t="str">
        <f t="shared" si="73"/>
        <v/>
      </c>
      <c r="AP54" s="235">
        <f t="shared" si="74"/>
        <v>3.9353398141057063</v>
      </c>
      <c r="AQ54" s="235">
        <f t="shared" si="75"/>
        <v>13.732666433044715</v>
      </c>
      <c r="AR54" s="235" t="str">
        <f t="shared" si="76"/>
        <v/>
      </c>
      <c r="AS54" s="235">
        <f t="shared" si="77"/>
        <v>57.876851672901289</v>
      </c>
      <c r="AT54" s="235">
        <f t="shared" si="78"/>
        <v>103.19748407656449</v>
      </c>
      <c r="AU54" s="235">
        <f t="shared" si="79"/>
        <v>24.764382852823545</v>
      </c>
      <c r="AV54" s="240" t="str">
        <f t="shared" si="80"/>
        <v/>
      </c>
      <c r="AW54" s="239">
        <f t="shared" si="81"/>
        <v>133.69999999999999</v>
      </c>
      <c r="AX54" s="239">
        <f t="shared" si="82"/>
        <v>143.80000000000001</v>
      </c>
      <c r="AY54" s="239">
        <f t="shared" si="83"/>
        <v>165.8</v>
      </c>
      <c r="AZ54" s="239">
        <f t="shared" si="84"/>
        <v>190.3</v>
      </c>
      <c r="BA54" s="239">
        <f t="shared" si="85"/>
        <v>122.6</v>
      </c>
      <c r="BB54" s="239" t="str">
        <f t="shared" si="86"/>
        <v/>
      </c>
      <c r="BC54" s="239" t="str">
        <f t="shared" si="87"/>
        <v/>
      </c>
      <c r="BD54" s="239" t="str">
        <f t="shared" si="88"/>
        <v/>
      </c>
      <c r="BE54" s="239">
        <f t="shared" si="89"/>
        <v>38.08</v>
      </c>
      <c r="BF54" s="239">
        <f t="shared" si="90"/>
        <v>53.43</v>
      </c>
      <c r="BG54" s="239" t="str">
        <f t="shared" si="91"/>
        <v/>
      </c>
      <c r="BH54" s="239">
        <f t="shared" si="92"/>
        <v>1115</v>
      </c>
      <c r="BI54" s="239">
        <f t="shared" si="93"/>
        <v>502.3</v>
      </c>
      <c r="BJ54" s="239">
        <f t="shared" si="94"/>
        <v>572.79999999999995</v>
      </c>
      <c r="BK54" s="240" t="str">
        <f t="shared" si="95"/>
        <v/>
      </c>
      <c r="BL54" s="239">
        <f t="shared" si="96"/>
        <v>14.485373781148427</v>
      </c>
      <c r="BM54" s="239">
        <f t="shared" si="97"/>
        <v>21.004966403739413</v>
      </c>
      <c r="BN54" s="239">
        <f t="shared" si="98"/>
        <v>44.56989247311828</v>
      </c>
      <c r="BO54" s="239">
        <f t="shared" si="99"/>
        <v>38.4911003236246</v>
      </c>
      <c r="BP54" s="239">
        <f t="shared" si="100"/>
        <v>35.556844547563806</v>
      </c>
      <c r="BQ54" s="239" t="str">
        <f t="shared" si="101"/>
        <v/>
      </c>
      <c r="BR54" s="239" t="str">
        <f t="shared" si="102"/>
        <v/>
      </c>
      <c r="BS54" s="239" t="str">
        <f t="shared" si="103"/>
        <v/>
      </c>
      <c r="BT54" s="239">
        <f t="shared" si="104"/>
        <v>3.5688847235238987</v>
      </c>
      <c r="BU54" s="239">
        <f t="shared" si="105"/>
        <v>43.795081967213115</v>
      </c>
      <c r="BV54" s="239" t="str">
        <f t="shared" si="106"/>
        <v/>
      </c>
      <c r="BW54" s="239">
        <f t="shared" si="107"/>
        <v>37.428667338032895</v>
      </c>
      <c r="BX54" s="239">
        <f t="shared" si="108"/>
        <v>35.101327742837178</v>
      </c>
      <c r="BY54" s="239">
        <f t="shared" si="109"/>
        <v>25.056867891513559</v>
      </c>
      <c r="BZ54" s="246"/>
      <c r="CA54" s="244">
        <v>9.7449999999999992</v>
      </c>
      <c r="CB54" s="244">
        <v>9.7539999999999996</v>
      </c>
      <c r="CC54" s="244">
        <v>9.1590000000000007</v>
      </c>
      <c r="CD54" s="244">
        <v>9.7469999999999999</v>
      </c>
      <c r="CE54" s="244">
        <v>9.157</v>
      </c>
      <c r="CF54" s="244"/>
      <c r="CG54" s="244"/>
      <c r="CH54" s="244"/>
      <c r="CI54" s="244">
        <v>8.5079999999999991</v>
      </c>
      <c r="CJ54" s="244">
        <v>8.9809999999999999</v>
      </c>
      <c r="CK54" s="254"/>
      <c r="CL54" s="244">
        <v>8.9450000000000003</v>
      </c>
      <c r="CM54" s="244">
        <v>8.2309999999999999</v>
      </c>
      <c r="CN54" s="244">
        <v>8.7970000000000006</v>
      </c>
      <c r="CO54" s="236" t="str">
        <f t="shared" si="110"/>
        <v/>
      </c>
      <c r="CP54" s="235">
        <f t="shared" si="111"/>
        <v>9.7449999999999992</v>
      </c>
      <c r="CQ54" s="235">
        <f t="shared" si="112"/>
        <v>9.7539999999999996</v>
      </c>
      <c r="CR54" s="235">
        <f t="shared" si="113"/>
        <v>9.1590000000000007</v>
      </c>
      <c r="CS54" s="235">
        <f t="shared" si="114"/>
        <v>9.7469999999999999</v>
      </c>
      <c r="CT54" s="235">
        <f t="shared" si="115"/>
        <v>9.157</v>
      </c>
      <c r="CU54" s="235" t="str">
        <f t="shared" si="116"/>
        <v/>
      </c>
      <c r="CV54" s="235" t="str">
        <f t="shared" si="117"/>
        <v/>
      </c>
      <c r="CW54" s="235" t="str">
        <f t="shared" si="118"/>
        <v/>
      </c>
      <c r="CX54" s="235">
        <f t="shared" si="119"/>
        <v>8.5079999999999991</v>
      </c>
      <c r="CY54" s="235">
        <f t="shared" si="120"/>
        <v>8.9809999999999999</v>
      </c>
      <c r="CZ54" s="235" t="str">
        <f t="shared" si="121"/>
        <v/>
      </c>
      <c r="DA54" s="235">
        <f t="shared" si="122"/>
        <v>8.9450000000000003</v>
      </c>
      <c r="DB54" s="235">
        <f t="shared" si="123"/>
        <v>8.2309999999999999</v>
      </c>
      <c r="DC54" s="235">
        <f t="shared" si="124"/>
        <v>8.7970000000000006</v>
      </c>
      <c r="DD54" s="234" t="str">
        <f t="shared" si="125"/>
        <v/>
      </c>
      <c r="DE54" s="233">
        <f t="shared" si="126"/>
        <v>1</v>
      </c>
      <c r="DF54" s="233">
        <f t="shared" si="127"/>
        <v>1</v>
      </c>
      <c r="DG54" s="233">
        <f t="shared" si="128"/>
        <v>1</v>
      </c>
      <c r="DH54" s="233">
        <f t="shared" si="129"/>
        <v>1</v>
      </c>
    </row>
    <row r="55" spans="1:112" s="233" customFormat="1" x14ac:dyDescent="0.2">
      <c r="A55" s="243" t="s">
        <v>64</v>
      </c>
      <c r="B55" s="243" t="s">
        <v>600</v>
      </c>
      <c r="C55" s="250">
        <v>2.7794049864884118</v>
      </c>
      <c r="D55" s="250">
        <v>13.215061424817764</v>
      </c>
      <c r="E55" s="250">
        <v>4.9566511180934194</v>
      </c>
      <c r="F55" s="250">
        <v>15.671218614643861</v>
      </c>
      <c r="G55" s="250">
        <v>14.468840812143821</v>
      </c>
      <c r="H55" s="250">
        <v>1.9950172254486049</v>
      </c>
      <c r="I55" s="250">
        <v>3.8786338702779481</v>
      </c>
      <c r="J55" s="250">
        <v>6.2517586202249076</v>
      </c>
      <c r="K55" s="250">
        <v>4.6764759600432653</v>
      </c>
      <c r="L55" s="250">
        <v>8.3032015155785626</v>
      </c>
      <c r="M55" s="250">
        <v>4.3638726065264004</v>
      </c>
      <c r="N55" s="250">
        <v>3.4156325111031984</v>
      </c>
      <c r="O55" s="250">
        <v>18.551002685550301</v>
      </c>
      <c r="P55" s="250">
        <v>3.6166535357088354</v>
      </c>
      <c r="Q55" s="250">
        <v>12.412896466169558</v>
      </c>
      <c r="R55" s="249">
        <v>65.319999999999993</v>
      </c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36">
        <f t="shared" si="65"/>
        <v>23.50143297487832</v>
      </c>
      <c r="AH55" s="235" t="str">
        <f t="shared" si="66"/>
        <v/>
      </c>
      <c r="AI55" s="235" t="str">
        <f t="shared" si="67"/>
        <v/>
      </c>
      <c r="AJ55" s="235" t="str">
        <f t="shared" si="68"/>
        <v/>
      </c>
      <c r="AK55" s="235" t="str">
        <f t="shared" si="69"/>
        <v/>
      </c>
      <c r="AL55" s="235" t="str">
        <f t="shared" si="70"/>
        <v/>
      </c>
      <c r="AM55" s="235" t="str">
        <f t="shared" si="71"/>
        <v/>
      </c>
      <c r="AN55" s="235" t="str">
        <f t="shared" si="72"/>
        <v/>
      </c>
      <c r="AO55" s="235" t="str">
        <f t="shared" si="73"/>
        <v/>
      </c>
      <c r="AP55" s="235" t="str">
        <f t="shared" si="74"/>
        <v/>
      </c>
      <c r="AQ55" s="235" t="str">
        <f t="shared" si="75"/>
        <v/>
      </c>
      <c r="AR55" s="235" t="str">
        <f t="shared" si="76"/>
        <v/>
      </c>
      <c r="AS55" s="235" t="str">
        <f t="shared" si="77"/>
        <v/>
      </c>
      <c r="AT55" s="235" t="str">
        <f t="shared" si="78"/>
        <v/>
      </c>
      <c r="AU55" s="235" t="str">
        <f t="shared" si="79"/>
        <v/>
      </c>
      <c r="AV55" s="240">
        <f t="shared" si="80"/>
        <v>65.319999999999993</v>
      </c>
      <c r="AW55" s="239" t="str">
        <f t="shared" si="81"/>
        <v/>
      </c>
      <c r="AX55" s="239" t="str">
        <f t="shared" si="82"/>
        <v/>
      </c>
      <c r="AY55" s="239" t="str">
        <f t="shared" si="83"/>
        <v/>
      </c>
      <c r="AZ55" s="239" t="str">
        <f t="shared" si="84"/>
        <v/>
      </c>
      <c r="BA55" s="239" t="str">
        <f t="shared" si="85"/>
        <v/>
      </c>
      <c r="BB55" s="239" t="str">
        <f t="shared" si="86"/>
        <v/>
      </c>
      <c r="BC55" s="239" t="str">
        <f t="shared" si="87"/>
        <v/>
      </c>
      <c r="BD55" s="239" t="str">
        <f t="shared" si="88"/>
        <v/>
      </c>
      <c r="BE55" s="239" t="str">
        <f t="shared" si="89"/>
        <v/>
      </c>
      <c r="BF55" s="239" t="str">
        <f t="shared" si="90"/>
        <v/>
      </c>
      <c r="BG55" s="239" t="str">
        <f t="shared" si="91"/>
        <v/>
      </c>
      <c r="BH55" s="239" t="str">
        <f t="shared" si="92"/>
        <v/>
      </c>
      <c r="BI55" s="239" t="str">
        <f t="shared" si="93"/>
        <v/>
      </c>
      <c r="BJ55" s="239" t="str">
        <f t="shared" si="94"/>
        <v/>
      </c>
      <c r="BK55" s="240">
        <f t="shared" si="95"/>
        <v>100</v>
      </c>
      <c r="BL55" s="239" t="str">
        <f t="shared" si="96"/>
        <v/>
      </c>
      <c r="BM55" s="239" t="str">
        <f t="shared" si="97"/>
        <v/>
      </c>
      <c r="BN55" s="239" t="str">
        <f t="shared" si="98"/>
        <v/>
      </c>
      <c r="BO55" s="239" t="str">
        <f t="shared" si="99"/>
        <v/>
      </c>
      <c r="BP55" s="239" t="str">
        <f t="shared" si="100"/>
        <v/>
      </c>
      <c r="BQ55" s="239" t="str">
        <f t="shared" si="101"/>
        <v/>
      </c>
      <c r="BR55" s="239" t="str">
        <f t="shared" si="102"/>
        <v/>
      </c>
      <c r="BS55" s="239" t="str">
        <f t="shared" si="103"/>
        <v/>
      </c>
      <c r="BT55" s="239" t="str">
        <f t="shared" si="104"/>
        <v/>
      </c>
      <c r="BU55" s="239" t="str">
        <f t="shared" si="105"/>
        <v/>
      </c>
      <c r="BV55" s="239" t="str">
        <f t="shared" si="106"/>
        <v/>
      </c>
      <c r="BW55" s="239" t="str">
        <f t="shared" si="107"/>
        <v/>
      </c>
      <c r="BX55" s="239" t="str">
        <f t="shared" si="108"/>
        <v/>
      </c>
      <c r="BY55" s="239" t="str">
        <f t="shared" si="109"/>
        <v/>
      </c>
      <c r="BZ55" s="246">
        <v>5.9139999999999997</v>
      </c>
      <c r="CA55" s="244"/>
      <c r="CB55" s="244"/>
      <c r="CC55" s="244"/>
      <c r="CD55" s="244"/>
      <c r="CE55" s="244"/>
      <c r="CF55" s="244"/>
      <c r="CG55" s="244"/>
      <c r="CH55" s="244"/>
      <c r="CI55" s="244"/>
      <c r="CJ55" s="244"/>
      <c r="CK55" s="244"/>
      <c r="CL55" s="244"/>
      <c r="CM55" s="244"/>
      <c r="CN55" s="244"/>
      <c r="CO55" s="236">
        <f t="shared" si="110"/>
        <v>5.9139999999999997</v>
      </c>
      <c r="CP55" s="235" t="str">
        <f t="shared" si="111"/>
        <v/>
      </c>
      <c r="CQ55" s="235" t="str">
        <f t="shared" si="112"/>
        <v/>
      </c>
      <c r="CR55" s="235" t="str">
        <f t="shared" si="113"/>
        <v/>
      </c>
      <c r="CS55" s="235" t="str">
        <f t="shared" si="114"/>
        <v/>
      </c>
      <c r="CT55" s="235" t="str">
        <f t="shared" si="115"/>
        <v/>
      </c>
      <c r="CU55" s="235" t="str">
        <f t="shared" si="116"/>
        <v/>
      </c>
      <c r="CV55" s="235" t="str">
        <f t="shared" si="117"/>
        <v/>
      </c>
      <c r="CW55" s="235" t="str">
        <f t="shared" si="118"/>
        <v/>
      </c>
      <c r="CX55" s="235" t="str">
        <f t="shared" si="119"/>
        <v/>
      </c>
      <c r="CY55" s="235" t="str">
        <f t="shared" si="120"/>
        <v/>
      </c>
      <c r="CZ55" s="235" t="str">
        <f t="shared" si="121"/>
        <v/>
      </c>
      <c r="DA55" s="235" t="str">
        <f t="shared" si="122"/>
        <v/>
      </c>
      <c r="DB55" s="235" t="str">
        <f t="shared" si="123"/>
        <v/>
      </c>
      <c r="DC55" s="235" t="str">
        <f t="shared" si="124"/>
        <v/>
      </c>
      <c r="DD55" s="234">
        <f t="shared" si="125"/>
        <v>1</v>
      </c>
      <c r="DE55" s="233" t="str">
        <f t="shared" si="126"/>
        <v/>
      </c>
      <c r="DF55" s="233" t="str">
        <f t="shared" si="127"/>
        <v/>
      </c>
      <c r="DG55" s="233" t="str">
        <f t="shared" si="128"/>
        <v/>
      </c>
      <c r="DH55" s="233">
        <f t="shared" si="129"/>
        <v>3</v>
      </c>
    </row>
    <row r="56" spans="1:112" s="233" customFormat="1" x14ac:dyDescent="0.2">
      <c r="A56" s="243" t="s">
        <v>23</v>
      </c>
      <c r="B56" s="243" t="s">
        <v>23</v>
      </c>
      <c r="C56" s="239">
        <v>10.602299435717155</v>
      </c>
      <c r="D56" s="239">
        <v>19.879661019650143</v>
      </c>
      <c r="E56" s="239">
        <v>6.043308673767454</v>
      </c>
      <c r="F56" s="239">
        <v>10.577691409932678</v>
      </c>
      <c r="G56" s="239">
        <v>8.112063821469901</v>
      </c>
      <c r="H56" s="239">
        <v>9.3768288161723348</v>
      </c>
      <c r="I56" s="239">
        <v>6.5743469849487939</v>
      </c>
      <c r="J56" s="239">
        <v>10.971199375654578</v>
      </c>
      <c r="K56" s="239">
        <v>13.056130813761252</v>
      </c>
      <c r="L56" s="239">
        <v>7.2891371639206568</v>
      </c>
      <c r="M56" s="239">
        <v>7.7697647635963607</v>
      </c>
      <c r="N56" s="239">
        <v>8.6358959934536905</v>
      </c>
      <c r="O56" s="239">
        <v>15.745916432444357</v>
      </c>
      <c r="P56" s="239">
        <v>3.2816336520059406</v>
      </c>
      <c r="Q56" s="239">
        <v>5.9794977145646051</v>
      </c>
      <c r="R56" s="242"/>
      <c r="S56" s="241">
        <v>253.9</v>
      </c>
      <c r="T56" s="241">
        <v>80.87</v>
      </c>
      <c r="U56" s="241">
        <v>136.69999999999999</v>
      </c>
      <c r="V56" s="241">
        <v>196.8</v>
      </c>
      <c r="W56" s="252"/>
      <c r="X56" s="241">
        <v>113.1</v>
      </c>
      <c r="Y56" s="241">
        <v>135.6</v>
      </c>
      <c r="Z56" s="241">
        <v>210</v>
      </c>
      <c r="AA56" s="241">
        <v>37.65</v>
      </c>
      <c r="AB56" s="241"/>
      <c r="AC56" s="241">
        <v>119.8</v>
      </c>
      <c r="AD56" s="241"/>
      <c r="AE56" s="241">
        <v>61.67</v>
      </c>
      <c r="AF56" s="241">
        <v>41.44</v>
      </c>
      <c r="AG56" s="236" t="str">
        <f t="shared" si="65"/>
        <v/>
      </c>
      <c r="AH56" s="235">
        <f t="shared" si="66"/>
        <v>12.771847555601244</v>
      </c>
      <c r="AI56" s="235">
        <f t="shared" si="67"/>
        <v>13.38174241389277</v>
      </c>
      <c r="AJ56" s="235">
        <f t="shared" si="68"/>
        <v>12.923424847848725</v>
      </c>
      <c r="AK56" s="235">
        <f t="shared" si="69"/>
        <v>24.26016416181745</v>
      </c>
      <c r="AL56" s="235" t="str">
        <f t="shared" si="70"/>
        <v/>
      </c>
      <c r="AM56" s="235">
        <f t="shared" si="71"/>
        <v>17.203229500805076</v>
      </c>
      <c r="AN56" s="235">
        <f t="shared" si="72"/>
        <v>12.359633195701509</v>
      </c>
      <c r="AO56" s="235">
        <f t="shared" si="73"/>
        <v>16.084397666930432</v>
      </c>
      <c r="AP56" s="235">
        <f t="shared" si="74"/>
        <v>5.1652204030893749</v>
      </c>
      <c r="AQ56" s="235" t="str">
        <f t="shared" si="75"/>
        <v/>
      </c>
      <c r="AR56" s="235">
        <f t="shared" si="76"/>
        <v>13.872330108052779</v>
      </c>
      <c r="AS56" s="235" t="str">
        <f t="shared" si="77"/>
        <v/>
      </c>
      <c r="AT56" s="235">
        <f t="shared" si="78"/>
        <v>18.792469403860306</v>
      </c>
      <c r="AU56" s="235">
        <f t="shared" si="79"/>
        <v>6.9303479954615943</v>
      </c>
      <c r="AV56" s="240" t="str">
        <f t="shared" si="80"/>
        <v/>
      </c>
      <c r="AW56" s="239">
        <f t="shared" si="81"/>
        <v>253.9</v>
      </c>
      <c r="AX56" s="239">
        <f t="shared" si="82"/>
        <v>80.87</v>
      </c>
      <c r="AY56" s="239">
        <f t="shared" si="83"/>
        <v>136.69999999999999</v>
      </c>
      <c r="AZ56" s="239">
        <f t="shared" si="84"/>
        <v>196.8</v>
      </c>
      <c r="BA56" s="239" t="str">
        <f t="shared" si="85"/>
        <v/>
      </c>
      <c r="BB56" s="239">
        <f t="shared" si="86"/>
        <v>113.1</v>
      </c>
      <c r="BC56" s="239">
        <f t="shared" si="87"/>
        <v>135.6</v>
      </c>
      <c r="BD56" s="239">
        <f t="shared" si="88"/>
        <v>210</v>
      </c>
      <c r="BE56" s="239">
        <f t="shared" si="89"/>
        <v>37.65</v>
      </c>
      <c r="BF56" s="239" t="str">
        <f t="shared" si="90"/>
        <v/>
      </c>
      <c r="BG56" s="239">
        <f t="shared" si="91"/>
        <v>119.8</v>
      </c>
      <c r="BH56" s="239" t="str">
        <f t="shared" si="92"/>
        <v/>
      </c>
      <c r="BI56" s="239">
        <f t="shared" si="93"/>
        <v>61.67</v>
      </c>
      <c r="BJ56" s="239">
        <f t="shared" si="94"/>
        <v>41.44</v>
      </c>
      <c r="BK56" s="240" t="str">
        <f t="shared" si="95"/>
        <v/>
      </c>
      <c r="BL56" s="239">
        <f t="shared" si="96"/>
        <v>27.508125677139763</v>
      </c>
      <c r="BM56" s="239">
        <f t="shared" si="97"/>
        <v>11.812737364884605</v>
      </c>
      <c r="BN56" s="239">
        <f t="shared" si="98"/>
        <v>36.747311827956985</v>
      </c>
      <c r="BO56" s="239">
        <f t="shared" si="99"/>
        <v>39.805825242718448</v>
      </c>
      <c r="BP56" s="239" t="str">
        <f t="shared" si="100"/>
        <v/>
      </c>
      <c r="BQ56" s="239">
        <f t="shared" si="101"/>
        <v>15.102149819735613</v>
      </c>
      <c r="BR56" s="239">
        <f t="shared" si="102"/>
        <v>15.964210030609843</v>
      </c>
      <c r="BS56" s="239">
        <f t="shared" si="103"/>
        <v>22.724813331890488</v>
      </c>
      <c r="BT56" s="239">
        <f t="shared" si="104"/>
        <v>3.528584817244611</v>
      </c>
      <c r="BU56" s="239" t="str">
        <f t="shared" si="105"/>
        <v/>
      </c>
      <c r="BV56" s="239">
        <f t="shared" si="106"/>
        <v>16.964032851883317</v>
      </c>
      <c r="BW56" s="239" t="str">
        <f t="shared" si="107"/>
        <v/>
      </c>
      <c r="BX56" s="239">
        <f t="shared" si="108"/>
        <v>4.3095737246680645</v>
      </c>
      <c r="BY56" s="239">
        <f t="shared" si="109"/>
        <v>1.8127734033245844</v>
      </c>
      <c r="BZ56" s="238"/>
      <c r="CA56" s="237">
        <v>4.0970000000000004</v>
      </c>
      <c r="CB56" s="237">
        <v>4.194</v>
      </c>
      <c r="CC56" s="237">
        <v>4.1580000000000004</v>
      </c>
      <c r="CD56" s="237">
        <v>4.2469999999999999</v>
      </c>
      <c r="CE56" s="251"/>
      <c r="CF56" s="237">
        <v>4.476</v>
      </c>
      <c r="CG56" s="237">
        <v>4.2149999999999999</v>
      </c>
      <c r="CH56" s="237">
        <v>4.2549999999999999</v>
      </c>
      <c r="CI56" s="237">
        <v>4.38</v>
      </c>
      <c r="CJ56" s="237"/>
      <c r="CK56" s="237">
        <v>5.391</v>
      </c>
      <c r="CL56" s="237"/>
      <c r="CM56" s="237">
        <v>4.0270000000000001</v>
      </c>
      <c r="CN56" s="237">
        <v>4.0220000000000002</v>
      </c>
      <c r="CO56" s="236" t="str">
        <f t="shared" si="110"/>
        <v/>
      </c>
      <c r="CP56" s="235">
        <f t="shared" si="111"/>
        <v>4.0970000000000004</v>
      </c>
      <c r="CQ56" s="235">
        <f t="shared" si="112"/>
        <v>4.194</v>
      </c>
      <c r="CR56" s="235">
        <f t="shared" si="113"/>
        <v>4.1580000000000004</v>
      </c>
      <c r="CS56" s="235">
        <f t="shared" si="114"/>
        <v>4.2469999999999999</v>
      </c>
      <c r="CT56" s="235" t="str">
        <f t="shared" si="115"/>
        <v/>
      </c>
      <c r="CU56" s="235">
        <f t="shared" si="116"/>
        <v>4.476</v>
      </c>
      <c r="CV56" s="235">
        <f t="shared" si="117"/>
        <v>4.2149999999999999</v>
      </c>
      <c r="CW56" s="235">
        <f t="shared" si="118"/>
        <v>4.2549999999999999</v>
      </c>
      <c r="CX56" s="235">
        <f t="shared" si="119"/>
        <v>4.38</v>
      </c>
      <c r="CY56" s="235" t="str">
        <f t="shared" si="120"/>
        <v/>
      </c>
      <c r="CZ56" s="235">
        <f t="shared" si="121"/>
        <v>5.391</v>
      </c>
      <c r="DA56" s="235" t="str">
        <f t="shared" si="122"/>
        <v/>
      </c>
      <c r="DB56" s="235">
        <f t="shared" si="123"/>
        <v>4.0270000000000001</v>
      </c>
      <c r="DC56" s="235">
        <f t="shared" si="124"/>
        <v>4.0220000000000002</v>
      </c>
      <c r="DD56" s="234" t="str">
        <f t="shared" si="125"/>
        <v/>
      </c>
      <c r="DE56" s="233">
        <f t="shared" si="126"/>
        <v>1</v>
      </c>
      <c r="DF56" s="233">
        <f t="shared" si="127"/>
        <v>1</v>
      </c>
      <c r="DG56" s="233">
        <f t="shared" si="128"/>
        <v>1</v>
      </c>
      <c r="DH56" s="233">
        <f t="shared" si="129"/>
        <v>1</v>
      </c>
    </row>
    <row r="57" spans="1:112" s="233" customFormat="1" x14ac:dyDescent="0.2">
      <c r="A57" s="243" t="s">
        <v>8</v>
      </c>
      <c r="B57" s="243" t="s">
        <v>8</v>
      </c>
      <c r="C57" s="250">
        <v>12.592696863505433</v>
      </c>
      <c r="D57" s="250">
        <v>6.6038794577390751</v>
      </c>
      <c r="E57" s="250">
        <v>1.5295155000707261</v>
      </c>
      <c r="F57" s="250">
        <v>8.7735322544101351</v>
      </c>
      <c r="G57" s="250">
        <v>13.340899863647945</v>
      </c>
      <c r="H57" s="250">
        <v>7.0349936014007257</v>
      </c>
      <c r="I57" s="250">
        <v>5.3251833051694355</v>
      </c>
      <c r="J57" s="250">
        <v>13.555079588092042</v>
      </c>
      <c r="K57" s="250">
        <v>11.479779016344905</v>
      </c>
      <c r="L57" s="250">
        <v>19.212980674155631</v>
      </c>
      <c r="M57" s="250">
        <v>4.5366568943246213</v>
      </c>
      <c r="N57" s="250">
        <v>4.6114905107631889</v>
      </c>
      <c r="O57" s="250">
        <v>7.0101103307287103</v>
      </c>
      <c r="P57" s="250">
        <v>5.594183321919207</v>
      </c>
      <c r="Q57" s="250">
        <v>4.9956163089608348</v>
      </c>
      <c r="R57" s="249">
        <v>44.24</v>
      </c>
      <c r="S57" s="255">
        <v>117.1</v>
      </c>
      <c r="T57" s="255">
        <v>82.51</v>
      </c>
      <c r="U57" s="247"/>
      <c r="V57" s="252"/>
      <c r="W57" s="252"/>
      <c r="X57" s="247">
        <v>152.1</v>
      </c>
      <c r="Y57" s="247">
        <v>164.5</v>
      </c>
      <c r="Z57" s="247">
        <v>61.28</v>
      </c>
      <c r="AA57" s="247">
        <v>110.7</v>
      </c>
      <c r="AB57" s="247"/>
      <c r="AC57" s="247"/>
      <c r="AD57" s="247">
        <v>41.38</v>
      </c>
      <c r="AE57" s="247">
        <v>173.3</v>
      </c>
      <c r="AF57" s="252"/>
      <c r="AG57" s="236">
        <f t="shared" si="65"/>
        <v>3.5131473805433049</v>
      </c>
      <c r="AH57" s="235">
        <f t="shared" si="66"/>
        <v>17.732001431790327</v>
      </c>
      <c r="AI57" s="235">
        <f t="shared" si="67"/>
        <v>53.945187215287895</v>
      </c>
      <c r="AJ57" s="235" t="str">
        <f t="shared" si="68"/>
        <v/>
      </c>
      <c r="AK57" s="235" t="str">
        <f t="shared" si="69"/>
        <v/>
      </c>
      <c r="AL57" s="235" t="str">
        <f t="shared" si="70"/>
        <v/>
      </c>
      <c r="AM57" s="235">
        <f t="shared" si="71"/>
        <v>28.562397063843516</v>
      </c>
      <c r="AN57" s="235">
        <f t="shared" si="72"/>
        <v>12.135672013649486</v>
      </c>
      <c r="AO57" s="235">
        <f t="shared" si="73"/>
        <v>5.3380818492019371</v>
      </c>
      <c r="AP57" s="235">
        <f t="shared" si="74"/>
        <v>5.761729628391719</v>
      </c>
      <c r="AQ57" s="235" t="str">
        <f t="shared" si="75"/>
        <v/>
      </c>
      <c r="AR57" s="235" t="str">
        <f t="shared" si="76"/>
        <v/>
      </c>
      <c r="AS57" s="235">
        <f t="shared" si="77"/>
        <v>5.9029028143268176</v>
      </c>
      <c r="AT57" s="235">
        <f t="shared" si="78"/>
        <v>30.978605817398499</v>
      </c>
      <c r="AU57" s="235" t="str">
        <f t="shared" si="79"/>
        <v/>
      </c>
      <c r="AV57" s="240">
        <f t="shared" si="80"/>
        <v>44.24</v>
      </c>
      <c r="AW57" s="239">
        <f t="shared" si="81"/>
        <v>117.1</v>
      </c>
      <c r="AX57" s="239">
        <f t="shared" si="82"/>
        <v>82.51</v>
      </c>
      <c r="AY57" s="239" t="str">
        <f t="shared" si="83"/>
        <v/>
      </c>
      <c r="AZ57" s="239" t="str">
        <f t="shared" si="84"/>
        <v/>
      </c>
      <c r="BA57" s="239" t="str">
        <f t="shared" si="85"/>
        <v/>
      </c>
      <c r="BB57" s="239">
        <f t="shared" si="86"/>
        <v>152.1</v>
      </c>
      <c r="BC57" s="239">
        <f t="shared" si="87"/>
        <v>164.5</v>
      </c>
      <c r="BD57" s="239">
        <f t="shared" si="88"/>
        <v>61.28</v>
      </c>
      <c r="BE57" s="239">
        <f t="shared" si="89"/>
        <v>110.7</v>
      </c>
      <c r="BF57" s="239" t="str">
        <f t="shared" si="90"/>
        <v/>
      </c>
      <c r="BG57" s="239" t="str">
        <f t="shared" si="91"/>
        <v/>
      </c>
      <c r="BH57" s="239">
        <f t="shared" si="92"/>
        <v>41.38</v>
      </c>
      <c r="BI57" s="239">
        <f t="shared" si="93"/>
        <v>173.3</v>
      </c>
      <c r="BJ57" s="239" t="str">
        <f t="shared" si="94"/>
        <v/>
      </c>
      <c r="BK57" s="240">
        <f t="shared" si="95"/>
        <v>67.728107777097378</v>
      </c>
      <c r="BL57" s="239">
        <f t="shared" si="96"/>
        <v>12.686890574214518</v>
      </c>
      <c r="BM57" s="239">
        <f t="shared" si="97"/>
        <v>12.052293309962021</v>
      </c>
      <c r="BN57" s="239" t="str">
        <f t="shared" si="98"/>
        <v/>
      </c>
      <c r="BO57" s="239" t="str">
        <f t="shared" si="99"/>
        <v/>
      </c>
      <c r="BP57" s="239" t="str">
        <f t="shared" si="100"/>
        <v/>
      </c>
      <c r="BQ57" s="239">
        <f t="shared" si="101"/>
        <v>20.309787688609962</v>
      </c>
      <c r="BR57" s="239">
        <f t="shared" si="102"/>
        <v>19.366611725924184</v>
      </c>
      <c r="BS57" s="239">
        <f t="shared" si="103"/>
        <v>6.6313169570392816</v>
      </c>
      <c r="BT57" s="239">
        <f t="shared" si="104"/>
        <v>10.374882849109653</v>
      </c>
      <c r="BU57" s="239" t="str">
        <f t="shared" si="105"/>
        <v/>
      </c>
      <c r="BV57" s="239" t="str">
        <f t="shared" si="106"/>
        <v/>
      </c>
      <c r="BW57" s="239">
        <f t="shared" si="107"/>
        <v>1.3890567304464585</v>
      </c>
      <c r="BX57" s="239">
        <f t="shared" si="108"/>
        <v>12.110412299091545</v>
      </c>
      <c r="BY57" s="239" t="str">
        <f t="shared" si="109"/>
        <v/>
      </c>
      <c r="BZ57" s="246">
        <v>7.9130000000000003</v>
      </c>
      <c r="CA57" s="254">
        <v>5.1520000000000001</v>
      </c>
      <c r="CB57" s="254">
        <v>5.23</v>
      </c>
      <c r="CC57" s="244"/>
      <c r="CD57" s="251"/>
      <c r="CE57" s="251"/>
      <c r="CF57" s="244">
        <v>6.7279999999999998</v>
      </c>
      <c r="CG57" s="244">
        <v>6.6420000000000003</v>
      </c>
      <c r="CH57" s="244">
        <v>6.2590000000000003</v>
      </c>
      <c r="CI57" s="244">
        <v>6.5910000000000002</v>
      </c>
      <c r="CJ57" s="244"/>
      <c r="CK57" s="244"/>
      <c r="CL57" s="244" t="s">
        <v>694</v>
      </c>
      <c r="CM57" s="244">
        <v>6.9859999999999998</v>
      </c>
      <c r="CN57" s="251"/>
      <c r="CO57" s="236">
        <f t="shared" si="110"/>
        <v>7.9130000000000003</v>
      </c>
      <c r="CP57" s="235">
        <f t="shared" si="111"/>
        <v>5.1520000000000001</v>
      </c>
      <c r="CQ57" s="235">
        <f t="shared" si="112"/>
        <v>5.23</v>
      </c>
      <c r="CR57" s="235" t="str">
        <f t="shared" si="113"/>
        <v/>
      </c>
      <c r="CS57" s="235" t="str">
        <f t="shared" si="114"/>
        <v/>
      </c>
      <c r="CT57" s="235" t="str">
        <f t="shared" si="115"/>
        <v/>
      </c>
      <c r="CU57" s="235">
        <f t="shared" si="116"/>
        <v>6.7279999999999998</v>
      </c>
      <c r="CV57" s="235">
        <f t="shared" si="117"/>
        <v>6.6420000000000003</v>
      </c>
      <c r="CW57" s="235">
        <f t="shared" si="118"/>
        <v>6.2590000000000003</v>
      </c>
      <c r="CX57" s="235">
        <f t="shared" si="119"/>
        <v>6.5910000000000002</v>
      </c>
      <c r="CY57" s="235" t="str">
        <f t="shared" si="120"/>
        <v/>
      </c>
      <c r="CZ57" s="235" t="str">
        <f t="shared" si="121"/>
        <v/>
      </c>
      <c r="DA57" s="235" t="str">
        <f t="shared" si="122"/>
        <v>~7.657</v>
      </c>
      <c r="DB57" s="235">
        <f t="shared" si="123"/>
        <v>6.9859999999999998</v>
      </c>
      <c r="DC57" s="235" t="str">
        <f t="shared" si="124"/>
        <v/>
      </c>
      <c r="DD57" s="234">
        <f t="shared" si="125"/>
        <v>1</v>
      </c>
      <c r="DE57" s="233">
        <f t="shared" si="126"/>
        <v>1</v>
      </c>
      <c r="DF57" s="233">
        <f t="shared" si="127"/>
        <v>1</v>
      </c>
      <c r="DG57" s="233" t="str">
        <f t="shared" si="128"/>
        <v/>
      </c>
      <c r="DH57" s="233">
        <f t="shared" si="129"/>
        <v>1</v>
      </c>
    </row>
    <row r="58" spans="1:112" s="233" customFormat="1" x14ac:dyDescent="0.2">
      <c r="A58" s="243" t="s">
        <v>11</v>
      </c>
      <c r="B58" s="243" t="s">
        <v>11</v>
      </c>
      <c r="C58" s="239">
        <v>10.413715139087291</v>
      </c>
      <c r="D58" s="239">
        <v>8.0166175774056327</v>
      </c>
      <c r="E58" s="239">
        <v>15.85407835712998</v>
      </c>
      <c r="F58" s="239">
        <v>32.441870139071014</v>
      </c>
      <c r="G58" s="239">
        <v>33.857526665680972</v>
      </c>
      <c r="H58" s="239">
        <v>6.6895390553450405</v>
      </c>
      <c r="I58" s="239">
        <v>9.2415306743587955</v>
      </c>
      <c r="J58" s="239">
        <v>8.5313615263313061</v>
      </c>
      <c r="K58" s="239">
        <v>14.889118836453068</v>
      </c>
      <c r="L58" s="239">
        <v>14.103521396886361</v>
      </c>
      <c r="M58" s="239">
        <v>4.6289462865151565</v>
      </c>
      <c r="N58" s="239">
        <v>8.5301539036151972</v>
      </c>
      <c r="O58" s="239">
        <v>25.578451576553704</v>
      </c>
      <c r="P58" s="239">
        <v>28.68929661138738</v>
      </c>
      <c r="Q58" s="239">
        <v>7.7037656538958306</v>
      </c>
      <c r="R58" s="242"/>
      <c r="S58" s="241">
        <v>148.69999999999999</v>
      </c>
      <c r="T58" s="241">
        <v>105.9</v>
      </c>
      <c r="U58" s="255">
        <v>86.85</v>
      </c>
      <c r="V58" s="241"/>
      <c r="W58" s="241">
        <v>38.99</v>
      </c>
      <c r="X58" s="241"/>
      <c r="Y58" s="241"/>
      <c r="Z58" s="241"/>
      <c r="AA58" s="241"/>
      <c r="AB58" s="241"/>
      <c r="AC58" s="241"/>
      <c r="AD58" s="241"/>
      <c r="AE58" s="241"/>
      <c r="AF58" s="255">
        <v>118.8</v>
      </c>
      <c r="AG58" s="236" t="str">
        <f t="shared" si="65"/>
        <v/>
      </c>
      <c r="AH58" s="235">
        <f t="shared" si="66"/>
        <v>18.548970131630355</v>
      </c>
      <c r="AI58" s="235">
        <f t="shared" si="67"/>
        <v>6.6796692696030542</v>
      </c>
      <c r="AJ58" s="235">
        <f t="shared" si="68"/>
        <v>2.6770959759006967</v>
      </c>
      <c r="AK58" s="235" t="str">
        <f t="shared" si="69"/>
        <v/>
      </c>
      <c r="AL58" s="235">
        <f t="shared" si="70"/>
        <v>5.8285032313020757</v>
      </c>
      <c r="AM58" s="235" t="str">
        <f t="shared" si="71"/>
        <v/>
      </c>
      <c r="AN58" s="235" t="str">
        <f t="shared" si="72"/>
        <v/>
      </c>
      <c r="AO58" s="235" t="str">
        <f t="shared" si="73"/>
        <v/>
      </c>
      <c r="AP58" s="235" t="str">
        <f t="shared" si="74"/>
        <v/>
      </c>
      <c r="AQ58" s="235" t="str">
        <f t="shared" si="75"/>
        <v/>
      </c>
      <c r="AR58" s="235" t="str">
        <f t="shared" si="76"/>
        <v/>
      </c>
      <c r="AS58" s="235" t="str">
        <f t="shared" si="77"/>
        <v/>
      </c>
      <c r="AT58" s="235" t="str">
        <f t="shared" si="78"/>
        <v/>
      </c>
      <c r="AU58" s="235">
        <f t="shared" si="79"/>
        <v>15.421029836223312</v>
      </c>
      <c r="AV58" s="240" t="str">
        <f t="shared" si="80"/>
        <v/>
      </c>
      <c r="AW58" s="239">
        <f t="shared" si="81"/>
        <v>148.69999999999999</v>
      </c>
      <c r="AX58" s="239">
        <f t="shared" si="82"/>
        <v>105.9</v>
      </c>
      <c r="AY58" s="239">
        <f t="shared" si="83"/>
        <v>86.85</v>
      </c>
      <c r="AZ58" s="239" t="str">
        <f t="shared" si="84"/>
        <v/>
      </c>
      <c r="BA58" s="239">
        <f t="shared" si="85"/>
        <v>38.99</v>
      </c>
      <c r="BB58" s="239" t="str">
        <f t="shared" si="86"/>
        <v/>
      </c>
      <c r="BC58" s="239" t="str">
        <f t="shared" si="87"/>
        <v/>
      </c>
      <c r="BD58" s="239" t="str">
        <f t="shared" si="88"/>
        <v/>
      </c>
      <c r="BE58" s="239" t="str">
        <f t="shared" si="89"/>
        <v/>
      </c>
      <c r="BF58" s="239" t="str">
        <f t="shared" si="90"/>
        <v/>
      </c>
      <c r="BG58" s="239" t="str">
        <f t="shared" si="91"/>
        <v/>
      </c>
      <c r="BH58" s="239" t="str">
        <f t="shared" si="92"/>
        <v/>
      </c>
      <c r="BI58" s="239" t="str">
        <f t="shared" si="93"/>
        <v/>
      </c>
      <c r="BJ58" s="239">
        <f t="shared" si="94"/>
        <v>118.8</v>
      </c>
      <c r="BK58" s="240" t="str">
        <f t="shared" si="95"/>
        <v/>
      </c>
      <c r="BL58" s="239">
        <f t="shared" si="96"/>
        <v>16.110509209100755</v>
      </c>
      <c r="BM58" s="239">
        <f t="shared" si="97"/>
        <v>15.468886941279578</v>
      </c>
      <c r="BN58" s="239">
        <f t="shared" si="98"/>
        <v>23.346774193548388</v>
      </c>
      <c r="BO58" s="239" t="str">
        <f t="shared" si="99"/>
        <v/>
      </c>
      <c r="BP58" s="239">
        <f t="shared" si="100"/>
        <v>11.30800464037123</v>
      </c>
      <c r="BQ58" s="239" t="str">
        <f t="shared" si="101"/>
        <v/>
      </c>
      <c r="BR58" s="239" t="str">
        <f t="shared" si="102"/>
        <v/>
      </c>
      <c r="BS58" s="239" t="str">
        <f t="shared" si="103"/>
        <v/>
      </c>
      <c r="BT58" s="239" t="str">
        <f t="shared" si="104"/>
        <v/>
      </c>
      <c r="BU58" s="239" t="str">
        <f t="shared" si="105"/>
        <v/>
      </c>
      <c r="BV58" s="239" t="str">
        <f t="shared" si="106"/>
        <v/>
      </c>
      <c r="BW58" s="239" t="str">
        <f t="shared" si="107"/>
        <v/>
      </c>
      <c r="BX58" s="239" t="str">
        <f t="shared" si="108"/>
        <v/>
      </c>
      <c r="BY58" s="239">
        <f t="shared" si="109"/>
        <v>5.1968503937007871</v>
      </c>
      <c r="BZ58" s="238"/>
      <c r="CA58" s="237">
        <v>4.1260000000000003</v>
      </c>
      <c r="CB58" s="237">
        <v>4.0190000000000001</v>
      </c>
      <c r="CC58" s="254">
        <v>2.6619999999999999</v>
      </c>
      <c r="CD58" s="237"/>
      <c r="CE58" s="237">
        <v>5.1749999999999998</v>
      </c>
      <c r="CF58" s="237"/>
      <c r="CG58" s="237"/>
      <c r="CH58" s="237"/>
      <c r="CI58" s="237"/>
      <c r="CJ58" s="237"/>
      <c r="CK58" s="237"/>
      <c r="CL58" s="237"/>
      <c r="CM58" s="237"/>
      <c r="CN58" s="254">
        <v>2.4169999999999998</v>
      </c>
      <c r="CO58" s="236" t="str">
        <f t="shared" si="110"/>
        <v/>
      </c>
      <c r="CP58" s="235">
        <f t="shared" si="111"/>
        <v>4.1260000000000003</v>
      </c>
      <c r="CQ58" s="235">
        <f t="shared" si="112"/>
        <v>4.0190000000000001</v>
      </c>
      <c r="CR58" s="235">
        <f t="shared" si="113"/>
        <v>2.6619999999999999</v>
      </c>
      <c r="CS58" s="235" t="str">
        <f t="shared" si="114"/>
        <v/>
      </c>
      <c r="CT58" s="235">
        <f t="shared" si="115"/>
        <v>5.1749999999999998</v>
      </c>
      <c r="CU58" s="235" t="str">
        <f t="shared" si="116"/>
        <v/>
      </c>
      <c r="CV58" s="235" t="str">
        <f t="shared" si="117"/>
        <v/>
      </c>
      <c r="CW58" s="235" t="str">
        <f t="shared" si="118"/>
        <v/>
      </c>
      <c r="CX58" s="235" t="str">
        <f t="shared" si="119"/>
        <v/>
      </c>
      <c r="CY58" s="235" t="str">
        <f t="shared" si="120"/>
        <v/>
      </c>
      <c r="CZ58" s="235" t="str">
        <f t="shared" si="121"/>
        <v/>
      </c>
      <c r="DA58" s="235" t="str">
        <f t="shared" si="122"/>
        <v/>
      </c>
      <c r="DB58" s="235" t="str">
        <f t="shared" si="123"/>
        <v/>
      </c>
      <c r="DC58" s="235">
        <f t="shared" si="124"/>
        <v>2.4169999999999998</v>
      </c>
      <c r="DD58" s="234" t="str">
        <f t="shared" si="125"/>
        <v/>
      </c>
      <c r="DE58" s="233">
        <f t="shared" si="126"/>
        <v>1</v>
      </c>
      <c r="DF58" s="233" t="str">
        <f t="shared" si="127"/>
        <v/>
      </c>
      <c r="DG58" s="233" t="str">
        <f t="shared" si="128"/>
        <v/>
      </c>
      <c r="DH58" s="233">
        <f t="shared" si="129"/>
        <v>3</v>
      </c>
    </row>
    <row r="59" spans="1:112" s="233" customFormat="1" x14ac:dyDescent="0.2">
      <c r="A59" s="243" t="s">
        <v>138</v>
      </c>
      <c r="B59" s="243" t="s">
        <v>601</v>
      </c>
      <c r="C59" s="250">
        <v>24.155537715122279</v>
      </c>
      <c r="D59" s="250">
        <v>6.2754378298286282</v>
      </c>
      <c r="E59" s="250">
        <v>17.598159771659148</v>
      </c>
      <c r="F59" s="250">
        <v>19.44651131175738</v>
      </c>
      <c r="G59" s="250">
        <v>11.838328187979014</v>
      </c>
      <c r="H59" s="250">
        <v>7.1409261629355463</v>
      </c>
      <c r="I59" s="250">
        <v>12.736700505749237</v>
      </c>
      <c r="J59" s="250">
        <v>7.4806704454418362</v>
      </c>
      <c r="K59" s="250">
        <v>19.694014214606707</v>
      </c>
      <c r="L59" s="250">
        <v>5.7856142779239965</v>
      </c>
      <c r="M59" s="250">
        <v>27.211989660519979</v>
      </c>
      <c r="N59" s="250">
        <v>7.389323783921534</v>
      </c>
      <c r="O59" s="250">
        <v>24.029031880220987</v>
      </c>
      <c r="P59" s="250">
        <v>18.99603836325204</v>
      </c>
      <c r="Q59" s="250">
        <v>5.1582148116782083</v>
      </c>
      <c r="R59" s="249"/>
      <c r="S59" s="247">
        <v>418.9</v>
      </c>
      <c r="T59" s="247">
        <v>158.5</v>
      </c>
      <c r="U59" s="247">
        <v>92.82</v>
      </c>
      <c r="V59" s="247">
        <v>83.71</v>
      </c>
      <c r="W59" s="247">
        <v>53.4</v>
      </c>
      <c r="X59" s="247"/>
      <c r="Y59" s="247"/>
      <c r="Z59" s="247"/>
      <c r="AA59" s="247">
        <v>659.2</v>
      </c>
      <c r="AB59" s="247"/>
      <c r="AC59" s="247"/>
      <c r="AD59" s="247"/>
      <c r="AE59" s="247"/>
      <c r="AF59" s="247"/>
      <c r="AG59" s="236" t="str">
        <f t="shared" si="65"/>
        <v/>
      </c>
      <c r="AH59" s="235">
        <f t="shared" si="66"/>
        <v>66.75231455706087</v>
      </c>
      <c r="AI59" s="235">
        <f t="shared" si="67"/>
        <v>9.0066235365845113</v>
      </c>
      <c r="AJ59" s="235">
        <f t="shared" si="68"/>
        <v>4.7730926391861832</v>
      </c>
      <c r="AK59" s="235">
        <f t="shared" si="69"/>
        <v>7.0710997930435466</v>
      </c>
      <c r="AL59" s="235">
        <f t="shared" si="70"/>
        <v>7.4780215873353777</v>
      </c>
      <c r="AM59" s="235" t="str">
        <f t="shared" si="71"/>
        <v/>
      </c>
      <c r="AN59" s="235" t="str">
        <f t="shared" si="72"/>
        <v/>
      </c>
      <c r="AO59" s="235" t="str">
        <f t="shared" si="73"/>
        <v/>
      </c>
      <c r="AP59" s="235">
        <f t="shared" si="74"/>
        <v>113.93777191737284</v>
      </c>
      <c r="AQ59" s="235" t="str">
        <f t="shared" si="75"/>
        <v/>
      </c>
      <c r="AR59" s="235" t="str">
        <f t="shared" si="76"/>
        <v/>
      </c>
      <c r="AS59" s="235" t="str">
        <f t="shared" si="77"/>
        <v/>
      </c>
      <c r="AT59" s="235" t="str">
        <f t="shared" si="78"/>
        <v/>
      </c>
      <c r="AU59" s="235" t="str">
        <f t="shared" si="79"/>
        <v/>
      </c>
      <c r="AV59" s="240" t="str">
        <f t="shared" si="80"/>
        <v/>
      </c>
      <c r="AW59" s="239">
        <f t="shared" si="81"/>
        <v>418.9</v>
      </c>
      <c r="AX59" s="239">
        <f t="shared" si="82"/>
        <v>158.5</v>
      </c>
      <c r="AY59" s="239">
        <f t="shared" si="83"/>
        <v>92.82</v>
      </c>
      <c r="AZ59" s="239">
        <f t="shared" si="84"/>
        <v>83.71</v>
      </c>
      <c r="BA59" s="239">
        <f t="shared" si="85"/>
        <v>53.4</v>
      </c>
      <c r="BB59" s="239" t="str">
        <f t="shared" si="86"/>
        <v/>
      </c>
      <c r="BC59" s="239" t="str">
        <f t="shared" si="87"/>
        <v/>
      </c>
      <c r="BD59" s="239" t="str">
        <f t="shared" si="88"/>
        <v/>
      </c>
      <c r="BE59" s="239">
        <f t="shared" si="89"/>
        <v>659.2</v>
      </c>
      <c r="BF59" s="239" t="str">
        <f t="shared" si="90"/>
        <v/>
      </c>
      <c r="BG59" s="239" t="str">
        <f t="shared" si="91"/>
        <v/>
      </c>
      <c r="BH59" s="239" t="str">
        <f t="shared" si="92"/>
        <v/>
      </c>
      <c r="BI59" s="239" t="str">
        <f t="shared" si="93"/>
        <v/>
      </c>
      <c r="BJ59" s="239" t="str">
        <f t="shared" si="94"/>
        <v/>
      </c>
      <c r="BK59" s="240" t="str">
        <f t="shared" si="95"/>
        <v/>
      </c>
      <c r="BL59" s="239">
        <f t="shared" si="96"/>
        <v>45.384615384615387</v>
      </c>
      <c r="BM59" s="239">
        <f t="shared" si="97"/>
        <v>23.15220566754309</v>
      </c>
      <c r="BN59" s="239">
        <f t="shared" si="98"/>
        <v>24.951612903225808</v>
      </c>
      <c r="BO59" s="239">
        <f t="shared" si="99"/>
        <v>16.931634304207119</v>
      </c>
      <c r="BP59" s="239">
        <f t="shared" si="100"/>
        <v>15.487238979118329</v>
      </c>
      <c r="BQ59" s="239" t="str">
        <f t="shared" si="101"/>
        <v/>
      </c>
      <c r="BR59" s="239" t="str">
        <f t="shared" si="102"/>
        <v/>
      </c>
      <c r="BS59" s="239" t="str">
        <f t="shared" si="103"/>
        <v/>
      </c>
      <c r="BT59" s="239">
        <f t="shared" si="104"/>
        <v>61.780693533270856</v>
      </c>
      <c r="BU59" s="239" t="str">
        <f t="shared" si="105"/>
        <v/>
      </c>
      <c r="BV59" s="239" t="str">
        <f t="shared" si="106"/>
        <v/>
      </c>
      <c r="BW59" s="239" t="str">
        <f t="shared" si="107"/>
        <v/>
      </c>
      <c r="BX59" s="239" t="str">
        <f t="shared" si="108"/>
        <v/>
      </c>
      <c r="BY59" s="239" t="str">
        <f t="shared" si="109"/>
        <v/>
      </c>
      <c r="BZ59" s="246"/>
      <c r="CA59" s="244">
        <v>5.4119999999999999</v>
      </c>
      <c r="CB59" s="244">
        <v>5.3570000000000002</v>
      </c>
      <c r="CC59" s="244">
        <v>5.9649999999999999</v>
      </c>
      <c r="CD59" s="244">
        <v>6.085</v>
      </c>
      <c r="CE59" s="244">
        <v>5.5</v>
      </c>
      <c r="CF59" s="244"/>
      <c r="CG59" s="244"/>
      <c r="CH59" s="244"/>
      <c r="CI59" s="244">
        <v>4.9850000000000003</v>
      </c>
      <c r="CJ59" s="244"/>
      <c r="CK59" s="244"/>
      <c r="CL59" s="244"/>
      <c r="CM59" s="244"/>
      <c r="CN59" s="244"/>
      <c r="CO59" s="236" t="str">
        <f t="shared" si="110"/>
        <v/>
      </c>
      <c r="CP59" s="235">
        <f t="shared" si="111"/>
        <v>5.4119999999999999</v>
      </c>
      <c r="CQ59" s="235">
        <f t="shared" si="112"/>
        <v>5.3570000000000002</v>
      </c>
      <c r="CR59" s="235">
        <f t="shared" si="113"/>
        <v>5.9649999999999999</v>
      </c>
      <c r="CS59" s="235">
        <f t="shared" si="114"/>
        <v>6.085</v>
      </c>
      <c r="CT59" s="235">
        <f t="shared" si="115"/>
        <v>5.5</v>
      </c>
      <c r="CU59" s="235" t="str">
        <f t="shared" si="116"/>
        <v/>
      </c>
      <c r="CV59" s="235" t="str">
        <f t="shared" si="117"/>
        <v/>
      </c>
      <c r="CW59" s="235" t="str">
        <f t="shared" si="118"/>
        <v/>
      </c>
      <c r="CX59" s="235">
        <f t="shared" si="119"/>
        <v>4.9850000000000003</v>
      </c>
      <c r="CY59" s="235" t="str">
        <f t="shared" si="120"/>
        <v/>
      </c>
      <c r="CZ59" s="235" t="str">
        <f t="shared" si="121"/>
        <v/>
      </c>
      <c r="DA59" s="235" t="str">
        <f t="shared" si="122"/>
        <v/>
      </c>
      <c r="DB59" s="235" t="str">
        <f t="shared" si="123"/>
        <v/>
      </c>
      <c r="DC59" s="235" t="str">
        <f t="shared" si="124"/>
        <v/>
      </c>
      <c r="DD59" s="234" t="str">
        <f t="shared" si="125"/>
        <v/>
      </c>
      <c r="DE59" s="233">
        <f t="shared" si="126"/>
        <v>1</v>
      </c>
      <c r="DF59" s="233">
        <f t="shared" si="127"/>
        <v>1</v>
      </c>
      <c r="DG59" s="233" t="str">
        <f t="shared" si="128"/>
        <v/>
      </c>
      <c r="DH59" s="233">
        <f t="shared" si="129"/>
        <v>2</v>
      </c>
    </row>
    <row r="60" spans="1:112" s="233" customFormat="1" x14ac:dyDescent="0.2">
      <c r="A60" s="243" t="s">
        <v>139</v>
      </c>
      <c r="B60" s="243" t="s">
        <v>602</v>
      </c>
      <c r="C60" s="239">
        <v>12.809733185944987</v>
      </c>
      <c r="D60" s="239">
        <v>11.241917687672283</v>
      </c>
      <c r="E60" s="239">
        <v>13.818863473910431</v>
      </c>
      <c r="F60" s="239">
        <v>10.158791585607874</v>
      </c>
      <c r="G60" s="239">
        <v>7.6607850516820646</v>
      </c>
      <c r="H60" s="239">
        <v>8.4729655455664936</v>
      </c>
      <c r="I60" s="239">
        <v>8.9890628274777828</v>
      </c>
      <c r="J60" s="239">
        <v>8.6814953217081499</v>
      </c>
      <c r="K60" s="239">
        <v>10.299356801312886</v>
      </c>
      <c r="L60" s="239">
        <v>7.2409991428541192</v>
      </c>
      <c r="M60" s="239">
        <v>11.185521796808853</v>
      </c>
      <c r="N60" s="239">
        <v>28.171145092606377</v>
      </c>
      <c r="O60" s="239">
        <v>22.824688812876804</v>
      </c>
      <c r="P60" s="239">
        <v>7.310991515942713</v>
      </c>
      <c r="Q60" s="239">
        <v>23.888908166530367</v>
      </c>
      <c r="R60" s="242"/>
      <c r="S60" s="241">
        <v>93.19</v>
      </c>
      <c r="T60" s="241"/>
      <c r="U60" s="241">
        <v>67.569999999999993</v>
      </c>
      <c r="V60" s="241">
        <v>140.1</v>
      </c>
      <c r="W60" s="241"/>
      <c r="X60" s="241"/>
      <c r="Y60" s="241"/>
      <c r="Z60" s="241"/>
      <c r="AA60" s="241"/>
      <c r="AB60" s="241"/>
      <c r="AC60" s="241"/>
      <c r="AD60" s="241"/>
      <c r="AE60" s="241"/>
      <c r="AF60" s="241"/>
      <c r="AG60" s="236" t="str">
        <f t="shared" si="65"/>
        <v/>
      </c>
      <c r="AH60" s="235">
        <f t="shared" si="66"/>
        <v>8.2895109703739198</v>
      </c>
      <c r="AI60" s="235" t="str">
        <f t="shared" si="67"/>
        <v/>
      </c>
      <c r="AJ60" s="235">
        <f t="shared" si="68"/>
        <v>6.6513816560354986</v>
      </c>
      <c r="AK60" s="235">
        <f t="shared" si="69"/>
        <v>18.287942952953429</v>
      </c>
      <c r="AL60" s="235" t="str">
        <f t="shared" si="70"/>
        <v/>
      </c>
      <c r="AM60" s="235" t="str">
        <f t="shared" si="71"/>
        <v/>
      </c>
      <c r="AN60" s="235" t="str">
        <f t="shared" si="72"/>
        <v/>
      </c>
      <c r="AO60" s="235" t="str">
        <f t="shared" si="73"/>
        <v/>
      </c>
      <c r="AP60" s="235" t="str">
        <f t="shared" si="74"/>
        <v/>
      </c>
      <c r="AQ60" s="235" t="str">
        <f t="shared" si="75"/>
        <v/>
      </c>
      <c r="AR60" s="235" t="str">
        <f t="shared" si="76"/>
        <v/>
      </c>
      <c r="AS60" s="235" t="str">
        <f t="shared" si="77"/>
        <v/>
      </c>
      <c r="AT60" s="235" t="str">
        <f t="shared" si="78"/>
        <v/>
      </c>
      <c r="AU60" s="235" t="str">
        <f t="shared" si="79"/>
        <v/>
      </c>
      <c r="AV60" s="240" t="str">
        <f t="shared" si="80"/>
        <v/>
      </c>
      <c r="AW60" s="239">
        <f t="shared" si="81"/>
        <v>93.19</v>
      </c>
      <c r="AX60" s="239" t="str">
        <f t="shared" si="82"/>
        <v/>
      </c>
      <c r="AY60" s="239">
        <f t="shared" si="83"/>
        <v>67.569999999999993</v>
      </c>
      <c r="AZ60" s="239">
        <f t="shared" si="84"/>
        <v>140.1</v>
      </c>
      <c r="BA60" s="239" t="str">
        <f t="shared" si="85"/>
        <v/>
      </c>
      <c r="BB60" s="239" t="str">
        <f t="shared" si="86"/>
        <v/>
      </c>
      <c r="BC60" s="239" t="str">
        <f t="shared" si="87"/>
        <v/>
      </c>
      <c r="BD60" s="239" t="str">
        <f t="shared" si="88"/>
        <v/>
      </c>
      <c r="BE60" s="239" t="str">
        <f t="shared" si="89"/>
        <v/>
      </c>
      <c r="BF60" s="239" t="str">
        <f t="shared" si="90"/>
        <v/>
      </c>
      <c r="BG60" s="239" t="str">
        <f t="shared" si="91"/>
        <v/>
      </c>
      <c r="BH60" s="239" t="str">
        <f t="shared" si="92"/>
        <v/>
      </c>
      <c r="BI60" s="239" t="str">
        <f t="shared" si="93"/>
        <v/>
      </c>
      <c r="BJ60" s="239" t="str">
        <f t="shared" si="94"/>
        <v/>
      </c>
      <c r="BK60" s="240" t="str">
        <f t="shared" si="95"/>
        <v/>
      </c>
      <c r="BL60" s="239">
        <f t="shared" si="96"/>
        <v>10.096424702058505</v>
      </c>
      <c r="BM60" s="239" t="str">
        <f t="shared" si="97"/>
        <v/>
      </c>
      <c r="BN60" s="239">
        <f t="shared" si="98"/>
        <v>18.163978494623652</v>
      </c>
      <c r="BO60" s="239">
        <f t="shared" si="99"/>
        <v>28.337378640776702</v>
      </c>
      <c r="BP60" s="239" t="str">
        <f t="shared" si="100"/>
        <v/>
      </c>
      <c r="BQ60" s="239" t="str">
        <f t="shared" si="101"/>
        <v/>
      </c>
      <c r="BR60" s="239" t="str">
        <f t="shared" si="102"/>
        <v/>
      </c>
      <c r="BS60" s="239" t="str">
        <f t="shared" si="103"/>
        <v/>
      </c>
      <c r="BT60" s="239" t="str">
        <f t="shared" si="104"/>
        <v/>
      </c>
      <c r="BU60" s="239" t="str">
        <f t="shared" si="105"/>
        <v/>
      </c>
      <c r="BV60" s="239" t="str">
        <f t="shared" si="106"/>
        <v/>
      </c>
      <c r="BW60" s="239" t="str">
        <f t="shared" si="107"/>
        <v/>
      </c>
      <c r="BX60" s="239" t="str">
        <f t="shared" si="108"/>
        <v/>
      </c>
      <c r="BY60" s="239" t="str">
        <f t="shared" si="109"/>
        <v/>
      </c>
      <c r="BZ60" s="238"/>
      <c r="CA60" s="237">
        <v>4.58</v>
      </c>
      <c r="CB60" s="237"/>
      <c r="CC60" s="237">
        <v>5.2519999999999998</v>
      </c>
      <c r="CD60" s="237">
        <v>4.843</v>
      </c>
      <c r="CE60" s="237"/>
      <c r="CF60" s="237"/>
      <c r="CG60" s="237"/>
      <c r="CH60" s="237"/>
      <c r="CI60" s="237"/>
      <c r="CJ60" s="237"/>
      <c r="CK60" s="237"/>
      <c r="CL60" s="237"/>
      <c r="CM60" s="237"/>
      <c r="CN60" s="237"/>
      <c r="CO60" s="236" t="str">
        <f t="shared" si="110"/>
        <v/>
      </c>
      <c r="CP60" s="235">
        <f t="shared" si="111"/>
        <v>4.58</v>
      </c>
      <c r="CQ60" s="235" t="str">
        <f t="shared" si="112"/>
        <v/>
      </c>
      <c r="CR60" s="235">
        <f t="shared" si="113"/>
        <v>5.2519999999999998</v>
      </c>
      <c r="CS60" s="235">
        <f t="shared" si="114"/>
        <v>4.843</v>
      </c>
      <c r="CT60" s="235" t="str">
        <f t="shared" si="115"/>
        <v/>
      </c>
      <c r="CU60" s="235" t="str">
        <f t="shared" si="116"/>
        <v/>
      </c>
      <c r="CV60" s="235" t="str">
        <f t="shared" si="117"/>
        <v/>
      </c>
      <c r="CW60" s="235" t="str">
        <f t="shared" si="118"/>
        <v/>
      </c>
      <c r="CX60" s="235" t="str">
        <f t="shared" si="119"/>
        <v/>
      </c>
      <c r="CY60" s="235" t="str">
        <f t="shared" si="120"/>
        <v/>
      </c>
      <c r="CZ60" s="235" t="str">
        <f t="shared" si="121"/>
        <v/>
      </c>
      <c r="DA60" s="235" t="str">
        <f t="shared" si="122"/>
        <v/>
      </c>
      <c r="DB60" s="235" t="str">
        <f t="shared" si="123"/>
        <v/>
      </c>
      <c r="DC60" s="235" t="str">
        <f t="shared" si="124"/>
        <v/>
      </c>
      <c r="DD60" s="234" t="str">
        <f t="shared" si="125"/>
        <v/>
      </c>
      <c r="DE60" s="233">
        <f t="shared" si="126"/>
        <v>1</v>
      </c>
      <c r="DF60" s="233" t="str">
        <f t="shared" si="127"/>
        <v/>
      </c>
      <c r="DG60" s="233" t="str">
        <f t="shared" si="128"/>
        <v/>
      </c>
      <c r="DH60" s="233">
        <f t="shared" si="129"/>
        <v>3</v>
      </c>
    </row>
    <row r="61" spans="1:112" s="233" customFormat="1" x14ac:dyDescent="0.2">
      <c r="A61" s="243" t="s">
        <v>140</v>
      </c>
      <c r="B61" s="243" t="s">
        <v>603</v>
      </c>
      <c r="C61" s="250">
        <v>2.3679504924232444</v>
      </c>
      <c r="D61" s="250">
        <v>13.562016112078293</v>
      </c>
      <c r="E61" s="250">
        <v>6.2072196146498504</v>
      </c>
      <c r="F61" s="250">
        <v>7.214955341353658</v>
      </c>
      <c r="G61" s="250">
        <v>3.8745538063352112</v>
      </c>
      <c r="H61" s="250">
        <v>11.419746980396212</v>
      </c>
      <c r="I61" s="250">
        <v>5.6337123249351482</v>
      </c>
      <c r="J61" s="250">
        <v>9.3073535940760905</v>
      </c>
      <c r="K61" s="250">
        <v>5.4217115064126036</v>
      </c>
      <c r="L61" s="250">
        <v>20.358589247477024</v>
      </c>
      <c r="M61" s="250">
        <v>21.572799456155273</v>
      </c>
      <c r="N61" s="250">
        <v>24.26599635818884</v>
      </c>
      <c r="O61" s="250">
        <v>14.906704742864283</v>
      </c>
      <c r="P61" s="250">
        <v>6.1948274866960142</v>
      </c>
      <c r="Q61" s="250">
        <v>20.368934674124986</v>
      </c>
      <c r="R61" s="249"/>
      <c r="S61" s="247">
        <v>492.1</v>
      </c>
      <c r="T61" s="247">
        <v>241.7</v>
      </c>
      <c r="U61" s="247">
        <v>159</v>
      </c>
      <c r="V61" s="247">
        <v>230.1</v>
      </c>
      <c r="W61" s="247">
        <v>115.5</v>
      </c>
      <c r="X61" s="247">
        <v>164</v>
      </c>
      <c r="Y61" s="247">
        <v>261</v>
      </c>
      <c r="Z61" s="247">
        <v>249</v>
      </c>
      <c r="AA61" s="247">
        <v>493.3</v>
      </c>
      <c r="AB61" s="247"/>
      <c r="AC61" s="247"/>
      <c r="AD61" s="247"/>
      <c r="AE61" s="248">
        <v>10</v>
      </c>
      <c r="AF61" s="247"/>
      <c r="AG61" s="236" t="str">
        <f t="shared" si="65"/>
        <v/>
      </c>
      <c r="AH61" s="235">
        <f t="shared" si="66"/>
        <v>36.285165563380886</v>
      </c>
      <c r="AI61" s="235">
        <f t="shared" si="67"/>
        <v>38.938528843019562</v>
      </c>
      <c r="AJ61" s="235">
        <f t="shared" si="68"/>
        <v>22.037558443177929</v>
      </c>
      <c r="AK61" s="235">
        <f t="shared" si="69"/>
        <v>59.387483437129653</v>
      </c>
      <c r="AL61" s="235">
        <f t="shared" si="70"/>
        <v>10.114059461936755</v>
      </c>
      <c r="AM61" s="235">
        <f t="shared" si="71"/>
        <v>29.110467581762414</v>
      </c>
      <c r="AN61" s="235">
        <f t="shared" si="72"/>
        <v>28.042342795069082</v>
      </c>
      <c r="AO61" s="235">
        <f t="shared" si="73"/>
        <v>45.926456932555674</v>
      </c>
      <c r="AP61" s="235">
        <f t="shared" si="74"/>
        <v>24.230559102278324</v>
      </c>
      <c r="AQ61" s="235" t="str">
        <f t="shared" si="75"/>
        <v/>
      </c>
      <c r="AR61" s="235" t="str">
        <f t="shared" si="76"/>
        <v/>
      </c>
      <c r="AS61" s="235" t="str">
        <f t="shared" si="77"/>
        <v/>
      </c>
      <c r="AT61" s="235">
        <f t="shared" si="78"/>
        <v>1.6142499563508359</v>
      </c>
      <c r="AU61" s="235" t="str">
        <f t="shared" si="79"/>
        <v/>
      </c>
      <c r="AV61" s="240" t="str">
        <f t="shared" si="80"/>
        <v/>
      </c>
      <c r="AW61" s="239">
        <f t="shared" si="81"/>
        <v>492.1</v>
      </c>
      <c r="AX61" s="239">
        <f t="shared" si="82"/>
        <v>241.7</v>
      </c>
      <c r="AY61" s="239">
        <f t="shared" si="83"/>
        <v>159</v>
      </c>
      <c r="AZ61" s="239">
        <f t="shared" si="84"/>
        <v>230.1</v>
      </c>
      <c r="BA61" s="239">
        <f t="shared" si="85"/>
        <v>115.5</v>
      </c>
      <c r="BB61" s="239">
        <f t="shared" si="86"/>
        <v>164</v>
      </c>
      <c r="BC61" s="239">
        <f t="shared" si="87"/>
        <v>261</v>
      </c>
      <c r="BD61" s="239">
        <f t="shared" si="88"/>
        <v>249</v>
      </c>
      <c r="BE61" s="239">
        <f t="shared" si="89"/>
        <v>493.3</v>
      </c>
      <c r="BF61" s="239" t="str">
        <f t="shared" si="90"/>
        <v/>
      </c>
      <c r="BG61" s="239" t="str">
        <f t="shared" si="91"/>
        <v/>
      </c>
      <c r="BH61" s="239" t="str">
        <f t="shared" si="92"/>
        <v/>
      </c>
      <c r="BI61" s="239">
        <f t="shared" si="93"/>
        <v>10</v>
      </c>
      <c r="BJ61" s="239" t="str">
        <f t="shared" si="94"/>
        <v/>
      </c>
      <c r="BK61" s="240" t="str">
        <f t="shared" si="95"/>
        <v/>
      </c>
      <c r="BL61" s="239">
        <f t="shared" si="96"/>
        <v>53.315276273022754</v>
      </c>
      <c r="BM61" s="239">
        <f t="shared" si="97"/>
        <v>35.305287759275487</v>
      </c>
      <c r="BN61" s="239">
        <f t="shared" si="98"/>
        <v>42.741935483870968</v>
      </c>
      <c r="BO61" s="239">
        <f t="shared" si="99"/>
        <v>46.541262135922331</v>
      </c>
      <c r="BP61" s="239">
        <f t="shared" si="100"/>
        <v>33.497679814385151</v>
      </c>
      <c r="BQ61" s="239">
        <f t="shared" si="101"/>
        <v>21.898784884497264</v>
      </c>
      <c r="BR61" s="239">
        <f t="shared" si="102"/>
        <v>30.727572404049919</v>
      </c>
      <c r="BS61" s="239">
        <f t="shared" si="103"/>
        <v>26.945135807813006</v>
      </c>
      <c r="BT61" s="239">
        <f t="shared" si="104"/>
        <v>46.232427366447986</v>
      </c>
      <c r="BU61" s="239" t="str">
        <f t="shared" si="105"/>
        <v/>
      </c>
      <c r="BV61" s="239" t="str">
        <f t="shared" si="106"/>
        <v/>
      </c>
      <c r="BW61" s="239" t="str">
        <f t="shared" si="107"/>
        <v/>
      </c>
      <c r="BX61" s="239">
        <f t="shared" si="108"/>
        <v>0.69881201956673655</v>
      </c>
      <c r="BY61" s="239" t="str">
        <f t="shared" si="109"/>
        <v/>
      </c>
      <c r="BZ61" s="246"/>
      <c r="CA61" s="244">
        <v>5.5609999999999999</v>
      </c>
      <c r="CB61" s="244">
        <v>5.585</v>
      </c>
      <c r="CC61" s="244">
        <v>5.7560000000000002</v>
      </c>
      <c r="CD61" s="244">
        <v>5.5069999999999997</v>
      </c>
      <c r="CE61" s="244">
        <v>5.5990000000000002</v>
      </c>
      <c r="CF61" s="244">
        <v>6.343</v>
      </c>
      <c r="CG61" s="244">
        <v>6.1989999999999998</v>
      </c>
      <c r="CH61" s="244">
        <v>5.5060000000000002</v>
      </c>
      <c r="CI61" s="244">
        <v>6.1660000000000004</v>
      </c>
      <c r="CJ61" s="244"/>
      <c r="CK61" s="244"/>
      <c r="CL61" s="244"/>
      <c r="CM61" s="253">
        <v>5.6</v>
      </c>
      <c r="CN61" s="244"/>
      <c r="CO61" s="236" t="str">
        <f t="shared" si="110"/>
        <v/>
      </c>
      <c r="CP61" s="235">
        <f t="shared" si="111"/>
        <v>5.5609999999999999</v>
      </c>
      <c r="CQ61" s="235">
        <f t="shared" si="112"/>
        <v>5.585</v>
      </c>
      <c r="CR61" s="235">
        <f t="shared" si="113"/>
        <v>5.7560000000000002</v>
      </c>
      <c r="CS61" s="235">
        <f t="shared" si="114"/>
        <v>5.5069999999999997</v>
      </c>
      <c r="CT61" s="235">
        <f t="shared" si="115"/>
        <v>5.5990000000000002</v>
      </c>
      <c r="CU61" s="235">
        <f t="shared" si="116"/>
        <v>6.343</v>
      </c>
      <c r="CV61" s="235">
        <f t="shared" si="117"/>
        <v>6.1989999999999998</v>
      </c>
      <c r="CW61" s="235">
        <f t="shared" si="118"/>
        <v>5.5060000000000002</v>
      </c>
      <c r="CX61" s="235">
        <f t="shared" si="119"/>
        <v>6.1660000000000004</v>
      </c>
      <c r="CY61" s="235" t="str">
        <f t="shared" si="120"/>
        <v/>
      </c>
      <c r="CZ61" s="235" t="str">
        <f t="shared" si="121"/>
        <v/>
      </c>
      <c r="DA61" s="235" t="str">
        <f t="shared" si="122"/>
        <v/>
      </c>
      <c r="DB61" s="235">
        <f t="shared" si="123"/>
        <v>5.6</v>
      </c>
      <c r="DC61" s="235" t="str">
        <f t="shared" si="124"/>
        <v/>
      </c>
      <c r="DD61" s="234" t="str">
        <f t="shared" si="125"/>
        <v/>
      </c>
      <c r="DE61" s="233">
        <f t="shared" si="126"/>
        <v>1</v>
      </c>
      <c r="DF61" s="233">
        <f t="shared" si="127"/>
        <v>1</v>
      </c>
      <c r="DG61" s="233" t="str">
        <f t="shared" si="128"/>
        <v/>
      </c>
      <c r="DH61" s="233">
        <f t="shared" si="129"/>
        <v>2</v>
      </c>
    </row>
    <row r="62" spans="1:112" s="233" customFormat="1" x14ac:dyDescent="0.2">
      <c r="A62" s="243" t="s">
        <v>141</v>
      </c>
      <c r="B62" s="243" t="s">
        <v>604</v>
      </c>
      <c r="C62" s="239">
        <v>22.213589510782903</v>
      </c>
      <c r="D62" s="239">
        <v>5.4551573424012227</v>
      </c>
      <c r="E62" s="239">
        <v>6.0957945534630831</v>
      </c>
      <c r="F62" s="239">
        <v>8.1478812235217859</v>
      </c>
      <c r="G62" s="239">
        <v>4.0280495231756959</v>
      </c>
      <c r="H62" s="239">
        <v>13.548504129981779</v>
      </c>
      <c r="I62" s="239">
        <v>13.527990831890497</v>
      </c>
      <c r="J62" s="239">
        <v>7.6625129834086865</v>
      </c>
      <c r="K62" s="239">
        <v>7.4678454306837274</v>
      </c>
      <c r="L62" s="239">
        <v>18.177286324796412</v>
      </c>
      <c r="M62" s="239">
        <v>19.137457311468179</v>
      </c>
      <c r="N62" s="239">
        <v>22.50544008196179</v>
      </c>
      <c r="O62" s="239">
        <v>10.565963397040363</v>
      </c>
      <c r="P62" s="239">
        <v>0.85022859461307332</v>
      </c>
      <c r="Q62" s="239">
        <v>7.4387890226161595</v>
      </c>
      <c r="R62" s="242"/>
      <c r="S62" s="241">
        <v>342.9</v>
      </c>
      <c r="T62" s="241">
        <v>222.3</v>
      </c>
      <c r="U62" s="241">
        <v>103</v>
      </c>
      <c r="V62" s="241">
        <v>154.5</v>
      </c>
      <c r="W62" s="241">
        <v>105.3</v>
      </c>
      <c r="X62" s="241"/>
      <c r="Y62" s="241"/>
      <c r="Z62" s="241"/>
      <c r="AA62" s="241"/>
      <c r="AB62" s="241"/>
      <c r="AC62" s="241"/>
      <c r="AD62" s="241"/>
      <c r="AE62" s="241"/>
      <c r="AF62" s="241"/>
      <c r="AG62" s="236" t="str">
        <f t="shared" si="65"/>
        <v/>
      </c>
      <c r="AH62" s="235">
        <f t="shared" si="66"/>
        <v>62.857948630508986</v>
      </c>
      <c r="AI62" s="235">
        <f t="shared" si="67"/>
        <v>36.467764464553539</v>
      </c>
      <c r="AJ62" s="235">
        <f t="shared" si="68"/>
        <v>12.641323207149057</v>
      </c>
      <c r="AK62" s="235">
        <f t="shared" si="69"/>
        <v>38.356032891619691</v>
      </c>
      <c r="AL62" s="235">
        <f t="shared" si="70"/>
        <v>7.7720757206678881</v>
      </c>
      <c r="AM62" s="235" t="str">
        <f t="shared" si="71"/>
        <v/>
      </c>
      <c r="AN62" s="235" t="str">
        <f t="shared" si="72"/>
        <v/>
      </c>
      <c r="AO62" s="235" t="str">
        <f t="shared" si="73"/>
        <v/>
      </c>
      <c r="AP62" s="235" t="str">
        <f t="shared" si="74"/>
        <v/>
      </c>
      <c r="AQ62" s="235" t="str">
        <f t="shared" si="75"/>
        <v/>
      </c>
      <c r="AR62" s="235" t="str">
        <f t="shared" si="76"/>
        <v/>
      </c>
      <c r="AS62" s="235" t="str">
        <f t="shared" si="77"/>
        <v/>
      </c>
      <c r="AT62" s="235" t="str">
        <f t="shared" si="78"/>
        <v/>
      </c>
      <c r="AU62" s="235" t="str">
        <f t="shared" si="79"/>
        <v/>
      </c>
      <c r="AV62" s="240" t="str">
        <f t="shared" si="80"/>
        <v/>
      </c>
      <c r="AW62" s="239">
        <f t="shared" si="81"/>
        <v>342.9</v>
      </c>
      <c r="AX62" s="239">
        <f t="shared" si="82"/>
        <v>222.3</v>
      </c>
      <c r="AY62" s="239">
        <f t="shared" si="83"/>
        <v>103</v>
      </c>
      <c r="AZ62" s="239">
        <f t="shared" si="84"/>
        <v>154.5</v>
      </c>
      <c r="BA62" s="239">
        <f t="shared" si="85"/>
        <v>105.3</v>
      </c>
      <c r="BB62" s="239" t="str">
        <f t="shared" si="86"/>
        <v/>
      </c>
      <c r="BC62" s="239" t="str">
        <f t="shared" si="87"/>
        <v/>
      </c>
      <c r="BD62" s="239" t="str">
        <f t="shared" si="88"/>
        <v/>
      </c>
      <c r="BE62" s="239" t="str">
        <f t="shared" si="89"/>
        <v/>
      </c>
      <c r="BF62" s="239" t="str">
        <f t="shared" si="90"/>
        <v/>
      </c>
      <c r="BG62" s="239" t="str">
        <f t="shared" si="91"/>
        <v/>
      </c>
      <c r="BH62" s="239" t="str">
        <f t="shared" si="92"/>
        <v/>
      </c>
      <c r="BI62" s="239" t="str">
        <f t="shared" si="93"/>
        <v/>
      </c>
      <c r="BJ62" s="239" t="str">
        <f t="shared" si="94"/>
        <v/>
      </c>
      <c r="BK62" s="240" t="str">
        <f t="shared" si="95"/>
        <v/>
      </c>
      <c r="BL62" s="239">
        <f t="shared" si="96"/>
        <v>37.150595882990253</v>
      </c>
      <c r="BM62" s="239">
        <f t="shared" si="97"/>
        <v>32.471516213847501</v>
      </c>
      <c r="BN62" s="239">
        <f t="shared" si="98"/>
        <v>27.688172043010752</v>
      </c>
      <c r="BO62" s="239">
        <f t="shared" si="99"/>
        <v>31.25</v>
      </c>
      <c r="BP62" s="239">
        <f t="shared" si="100"/>
        <v>30.539443155452435</v>
      </c>
      <c r="BQ62" s="239" t="str">
        <f t="shared" si="101"/>
        <v/>
      </c>
      <c r="BR62" s="239" t="str">
        <f t="shared" si="102"/>
        <v/>
      </c>
      <c r="BS62" s="239" t="str">
        <f t="shared" si="103"/>
        <v/>
      </c>
      <c r="BT62" s="239" t="str">
        <f t="shared" si="104"/>
        <v/>
      </c>
      <c r="BU62" s="239" t="str">
        <f t="shared" si="105"/>
        <v/>
      </c>
      <c r="BV62" s="239" t="str">
        <f t="shared" si="106"/>
        <v/>
      </c>
      <c r="BW62" s="239" t="str">
        <f t="shared" si="107"/>
        <v/>
      </c>
      <c r="BX62" s="239" t="str">
        <f t="shared" si="108"/>
        <v/>
      </c>
      <c r="BY62" s="239" t="str">
        <f t="shared" si="109"/>
        <v/>
      </c>
      <c r="BZ62" s="238"/>
      <c r="CA62" s="237">
        <v>4.6589999999999998</v>
      </c>
      <c r="CB62" s="237">
        <v>4.4630000000000001</v>
      </c>
      <c r="CC62" s="237">
        <v>5.2850000000000001</v>
      </c>
      <c r="CD62" s="237">
        <v>5.2720000000000002</v>
      </c>
      <c r="CE62" s="237">
        <v>4.5720000000000001</v>
      </c>
      <c r="CF62" s="237"/>
      <c r="CG62" s="237"/>
      <c r="CH62" s="237"/>
      <c r="CI62" s="237"/>
      <c r="CJ62" s="237"/>
      <c r="CK62" s="237"/>
      <c r="CL62" s="237"/>
      <c r="CM62" s="237"/>
      <c r="CN62" s="237"/>
      <c r="CO62" s="236" t="str">
        <f t="shared" si="110"/>
        <v/>
      </c>
      <c r="CP62" s="235">
        <f t="shared" si="111"/>
        <v>4.6589999999999998</v>
      </c>
      <c r="CQ62" s="235">
        <f t="shared" si="112"/>
        <v>4.4630000000000001</v>
      </c>
      <c r="CR62" s="235">
        <f t="shared" si="113"/>
        <v>5.2850000000000001</v>
      </c>
      <c r="CS62" s="235">
        <f t="shared" si="114"/>
        <v>5.2720000000000002</v>
      </c>
      <c r="CT62" s="235">
        <f t="shared" si="115"/>
        <v>4.5720000000000001</v>
      </c>
      <c r="CU62" s="235" t="str">
        <f t="shared" si="116"/>
        <v/>
      </c>
      <c r="CV62" s="235" t="str">
        <f t="shared" si="117"/>
        <v/>
      </c>
      <c r="CW62" s="235" t="str">
        <f t="shared" si="118"/>
        <v/>
      </c>
      <c r="CX62" s="235" t="str">
        <f t="shared" si="119"/>
        <v/>
      </c>
      <c r="CY62" s="235" t="str">
        <f t="shared" si="120"/>
        <v/>
      </c>
      <c r="CZ62" s="235" t="str">
        <f t="shared" si="121"/>
        <v/>
      </c>
      <c r="DA62" s="235" t="str">
        <f t="shared" si="122"/>
        <v/>
      </c>
      <c r="DB62" s="235" t="str">
        <f t="shared" si="123"/>
        <v/>
      </c>
      <c r="DC62" s="235" t="str">
        <f t="shared" si="124"/>
        <v/>
      </c>
      <c r="DD62" s="234" t="str">
        <f t="shared" si="125"/>
        <v/>
      </c>
      <c r="DE62" s="233">
        <f t="shared" si="126"/>
        <v>1</v>
      </c>
      <c r="DF62" s="233" t="str">
        <f t="shared" si="127"/>
        <v/>
      </c>
      <c r="DG62" s="233" t="str">
        <f t="shared" si="128"/>
        <v/>
      </c>
      <c r="DH62" s="233">
        <f t="shared" si="129"/>
        <v>3</v>
      </c>
    </row>
    <row r="63" spans="1:112" s="233" customFormat="1" x14ac:dyDescent="0.2">
      <c r="A63" s="243" t="s">
        <v>142</v>
      </c>
      <c r="B63" s="243" t="s">
        <v>605</v>
      </c>
      <c r="C63" s="250">
        <v>12.927487310989076</v>
      </c>
      <c r="D63" s="250">
        <v>14.94849108512958</v>
      </c>
      <c r="E63" s="250">
        <v>15.604580419655843</v>
      </c>
      <c r="F63" s="250">
        <v>8.1347239263325228</v>
      </c>
      <c r="G63" s="250">
        <v>12.59677996452837</v>
      </c>
      <c r="H63" s="250">
        <v>11.485782151756018</v>
      </c>
      <c r="I63" s="250">
        <v>6.6222279195410225</v>
      </c>
      <c r="J63" s="250">
        <v>8.5667355814060411</v>
      </c>
      <c r="K63" s="250">
        <v>2.873120104143994</v>
      </c>
      <c r="L63" s="250">
        <v>5.1866023069917864</v>
      </c>
      <c r="M63" s="250">
        <v>21.45436443486237</v>
      </c>
      <c r="N63" s="250">
        <v>16.376023809253983</v>
      </c>
      <c r="O63" s="250">
        <v>8.9025144595098151</v>
      </c>
      <c r="P63" s="250">
        <v>7.1191703139870182</v>
      </c>
      <c r="Q63" s="250">
        <v>10.25191807519718</v>
      </c>
      <c r="R63" s="249"/>
      <c r="S63" s="247">
        <v>426.5</v>
      </c>
      <c r="T63" s="247">
        <v>195.7</v>
      </c>
      <c r="U63" s="247">
        <v>70.87</v>
      </c>
      <c r="V63" s="247">
        <v>84.72</v>
      </c>
      <c r="W63" s="247">
        <v>128.4</v>
      </c>
      <c r="X63" s="247"/>
      <c r="Y63" s="247"/>
      <c r="Z63" s="247"/>
      <c r="AA63" s="247"/>
      <c r="AB63" s="247"/>
      <c r="AC63" s="247"/>
      <c r="AD63" s="247"/>
      <c r="AE63" s="247"/>
      <c r="AF63" s="247"/>
      <c r="AG63" s="236" t="str">
        <f t="shared" si="65"/>
        <v/>
      </c>
      <c r="AH63" s="235">
        <f t="shared" si="66"/>
        <v>28.531307780239608</v>
      </c>
      <c r="AI63" s="235">
        <f t="shared" si="67"/>
        <v>12.541189492893531</v>
      </c>
      <c r="AJ63" s="235">
        <f t="shared" si="68"/>
        <v>8.7120350538990188</v>
      </c>
      <c r="AK63" s="235">
        <f t="shared" si="69"/>
        <v>6.7255282888615548</v>
      </c>
      <c r="AL63" s="235">
        <f t="shared" si="70"/>
        <v>11.179038423636602</v>
      </c>
      <c r="AM63" s="235" t="str">
        <f t="shared" si="71"/>
        <v/>
      </c>
      <c r="AN63" s="235" t="str">
        <f t="shared" si="72"/>
        <v/>
      </c>
      <c r="AO63" s="235" t="str">
        <f t="shared" si="73"/>
        <v/>
      </c>
      <c r="AP63" s="235" t="str">
        <f t="shared" si="74"/>
        <v/>
      </c>
      <c r="AQ63" s="235" t="str">
        <f t="shared" si="75"/>
        <v/>
      </c>
      <c r="AR63" s="235" t="str">
        <f t="shared" si="76"/>
        <v/>
      </c>
      <c r="AS63" s="235" t="str">
        <f t="shared" si="77"/>
        <v/>
      </c>
      <c r="AT63" s="235" t="str">
        <f t="shared" si="78"/>
        <v/>
      </c>
      <c r="AU63" s="235" t="str">
        <f t="shared" si="79"/>
        <v/>
      </c>
      <c r="AV63" s="240" t="str">
        <f t="shared" si="80"/>
        <v/>
      </c>
      <c r="AW63" s="239">
        <f t="shared" si="81"/>
        <v>426.5</v>
      </c>
      <c r="AX63" s="239">
        <f t="shared" si="82"/>
        <v>195.7</v>
      </c>
      <c r="AY63" s="239">
        <f t="shared" si="83"/>
        <v>70.87</v>
      </c>
      <c r="AZ63" s="239">
        <f t="shared" si="84"/>
        <v>84.72</v>
      </c>
      <c r="BA63" s="239">
        <f t="shared" si="85"/>
        <v>128.4</v>
      </c>
      <c r="BB63" s="239" t="str">
        <f t="shared" si="86"/>
        <v/>
      </c>
      <c r="BC63" s="239" t="str">
        <f t="shared" si="87"/>
        <v/>
      </c>
      <c r="BD63" s="239" t="str">
        <f t="shared" si="88"/>
        <v/>
      </c>
      <c r="BE63" s="239" t="str">
        <f t="shared" si="89"/>
        <v/>
      </c>
      <c r="BF63" s="239" t="str">
        <f t="shared" si="90"/>
        <v/>
      </c>
      <c r="BG63" s="239" t="str">
        <f t="shared" si="91"/>
        <v/>
      </c>
      <c r="BH63" s="239" t="str">
        <f t="shared" si="92"/>
        <v/>
      </c>
      <c r="BI63" s="239" t="str">
        <f t="shared" si="93"/>
        <v/>
      </c>
      <c r="BJ63" s="239" t="str">
        <f t="shared" si="94"/>
        <v/>
      </c>
      <c r="BK63" s="240" t="str">
        <f t="shared" si="95"/>
        <v/>
      </c>
      <c r="BL63" s="239">
        <f t="shared" si="96"/>
        <v>46.2080173347779</v>
      </c>
      <c r="BM63" s="239">
        <f t="shared" si="97"/>
        <v>28.586035641250366</v>
      </c>
      <c r="BN63" s="239">
        <f t="shared" si="98"/>
        <v>19.051075268817204</v>
      </c>
      <c r="BO63" s="239">
        <f t="shared" si="99"/>
        <v>17.135922330097088</v>
      </c>
      <c r="BP63" s="239">
        <f t="shared" si="100"/>
        <v>37.238979118329468</v>
      </c>
      <c r="BQ63" s="239" t="str">
        <f t="shared" si="101"/>
        <v/>
      </c>
      <c r="BR63" s="239" t="str">
        <f t="shared" si="102"/>
        <v/>
      </c>
      <c r="BS63" s="239" t="str">
        <f t="shared" si="103"/>
        <v/>
      </c>
      <c r="BT63" s="239" t="str">
        <f t="shared" si="104"/>
        <v/>
      </c>
      <c r="BU63" s="239" t="str">
        <f t="shared" si="105"/>
        <v/>
      </c>
      <c r="BV63" s="239" t="str">
        <f t="shared" si="106"/>
        <v/>
      </c>
      <c r="BW63" s="239" t="str">
        <f t="shared" si="107"/>
        <v/>
      </c>
      <c r="BX63" s="239" t="str">
        <f t="shared" si="108"/>
        <v/>
      </c>
      <c r="BY63" s="239" t="str">
        <f t="shared" si="109"/>
        <v/>
      </c>
      <c r="BZ63" s="246"/>
      <c r="CA63" s="244">
        <v>5.5960000000000001</v>
      </c>
      <c r="CB63" s="244">
        <v>5.5190000000000001</v>
      </c>
      <c r="CC63" s="244">
        <v>6.0670000000000002</v>
      </c>
      <c r="CD63" s="244">
        <v>5.9930000000000003</v>
      </c>
      <c r="CE63" s="244">
        <v>5.4930000000000003</v>
      </c>
      <c r="CF63" s="244"/>
      <c r="CG63" s="244"/>
      <c r="CH63" s="244"/>
      <c r="CI63" s="244"/>
      <c r="CJ63" s="244"/>
      <c r="CK63" s="244"/>
      <c r="CL63" s="244"/>
      <c r="CM63" s="244"/>
      <c r="CN63" s="244"/>
      <c r="CO63" s="236" t="str">
        <f t="shared" si="110"/>
        <v/>
      </c>
      <c r="CP63" s="235">
        <f t="shared" si="111"/>
        <v>5.5960000000000001</v>
      </c>
      <c r="CQ63" s="235">
        <f t="shared" si="112"/>
        <v>5.5190000000000001</v>
      </c>
      <c r="CR63" s="235">
        <f t="shared" si="113"/>
        <v>6.0670000000000002</v>
      </c>
      <c r="CS63" s="235">
        <f t="shared" si="114"/>
        <v>5.9930000000000003</v>
      </c>
      <c r="CT63" s="235">
        <f t="shared" si="115"/>
        <v>5.4930000000000003</v>
      </c>
      <c r="CU63" s="235" t="str">
        <f t="shared" si="116"/>
        <v/>
      </c>
      <c r="CV63" s="235" t="str">
        <f t="shared" si="117"/>
        <v/>
      </c>
      <c r="CW63" s="235" t="str">
        <f t="shared" si="118"/>
        <v/>
      </c>
      <c r="CX63" s="235" t="str">
        <f t="shared" si="119"/>
        <v/>
      </c>
      <c r="CY63" s="235" t="str">
        <f t="shared" si="120"/>
        <v/>
      </c>
      <c r="CZ63" s="235" t="str">
        <f t="shared" si="121"/>
        <v/>
      </c>
      <c r="DA63" s="235" t="str">
        <f t="shared" si="122"/>
        <v/>
      </c>
      <c r="DB63" s="235" t="str">
        <f t="shared" si="123"/>
        <v/>
      </c>
      <c r="DC63" s="235" t="str">
        <f t="shared" si="124"/>
        <v/>
      </c>
      <c r="DD63" s="234" t="str">
        <f t="shared" si="125"/>
        <v/>
      </c>
      <c r="DE63" s="233">
        <f t="shared" si="126"/>
        <v>1</v>
      </c>
      <c r="DF63" s="233" t="str">
        <f t="shared" si="127"/>
        <v/>
      </c>
      <c r="DG63" s="233" t="str">
        <f t="shared" si="128"/>
        <v/>
      </c>
      <c r="DH63" s="233">
        <f t="shared" si="129"/>
        <v>3</v>
      </c>
    </row>
    <row r="64" spans="1:112" s="233" customFormat="1" x14ac:dyDescent="0.2">
      <c r="A64" s="243" t="s">
        <v>118</v>
      </c>
      <c r="B64" s="243" t="s">
        <v>607</v>
      </c>
      <c r="C64" s="239">
        <v>3.1363945908898074</v>
      </c>
      <c r="D64" s="239">
        <v>7.694540307201768</v>
      </c>
      <c r="E64" s="239">
        <v>9.6037378712913615</v>
      </c>
      <c r="F64" s="239">
        <v>15.320646925708543</v>
      </c>
      <c r="G64" s="239">
        <v>4.3973627083385969</v>
      </c>
      <c r="H64" s="239">
        <v>3.405525662727265</v>
      </c>
      <c r="I64" s="239">
        <v>11.586802104198048</v>
      </c>
      <c r="J64" s="239">
        <v>5.5903814619538936</v>
      </c>
      <c r="K64" s="239">
        <v>7.2907758283300304</v>
      </c>
      <c r="L64" s="239">
        <v>6.2165364212924796</v>
      </c>
      <c r="M64" s="239">
        <v>16.613100955142205</v>
      </c>
      <c r="N64" s="239">
        <v>15.233126991235549</v>
      </c>
      <c r="O64" s="239">
        <v>13.755096444136377</v>
      </c>
      <c r="P64" s="239">
        <v>8.5672711694341181</v>
      </c>
      <c r="Q64" s="239">
        <v>18.979565172369497</v>
      </c>
      <c r="R64" s="242"/>
      <c r="S64" s="241">
        <v>147.80000000000001</v>
      </c>
      <c r="T64" s="241">
        <v>125.3</v>
      </c>
      <c r="U64" s="241">
        <v>139.6</v>
      </c>
      <c r="V64" s="241">
        <v>173.1</v>
      </c>
      <c r="W64" s="241">
        <v>142.4</v>
      </c>
      <c r="X64" s="241"/>
      <c r="Y64" s="241"/>
      <c r="Z64" s="241"/>
      <c r="AA64" s="241"/>
      <c r="AB64" s="241"/>
      <c r="AC64" s="241">
        <v>123</v>
      </c>
      <c r="AD64" s="241">
        <v>99.57</v>
      </c>
      <c r="AE64" s="241">
        <v>167.6</v>
      </c>
      <c r="AF64" s="241">
        <v>322</v>
      </c>
      <c r="AG64" s="236" t="str">
        <f t="shared" si="65"/>
        <v/>
      </c>
      <c r="AH64" s="235">
        <f t="shared" si="66"/>
        <v>19.208424947968027</v>
      </c>
      <c r="AI64" s="235">
        <f t="shared" si="67"/>
        <v>13.047003331334324</v>
      </c>
      <c r="AJ64" s="235">
        <f t="shared" si="68"/>
        <v>9.1118867680284872</v>
      </c>
      <c r="AK64" s="235">
        <f t="shared" si="69"/>
        <v>39.364503562954965</v>
      </c>
      <c r="AL64" s="235">
        <f t="shared" si="70"/>
        <v>41.814396396578928</v>
      </c>
      <c r="AM64" s="235" t="str">
        <f t="shared" si="71"/>
        <v/>
      </c>
      <c r="AN64" s="235" t="str">
        <f t="shared" si="72"/>
        <v/>
      </c>
      <c r="AO64" s="235" t="str">
        <f t="shared" si="73"/>
        <v/>
      </c>
      <c r="AP64" s="235" t="str">
        <f t="shared" si="74"/>
        <v/>
      </c>
      <c r="AQ64" s="235" t="str">
        <f t="shared" si="75"/>
        <v/>
      </c>
      <c r="AR64" s="235">
        <f t="shared" si="76"/>
        <v>8.0745076221558865</v>
      </c>
      <c r="AS64" s="235">
        <f t="shared" si="77"/>
        <v>7.2387714913075305</v>
      </c>
      <c r="AT64" s="235">
        <f t="shared" si="78"/>
        <v>19.562821893388282</v>
      </c>
      <c r="AU64" s="235">
        <f t="shared" si="79"/>
        <v>16.965615232785652</v>
      </c>
      <c r="AV64" s="240" t="str">
        <f t="shared" si="80"/>
        <v/>
      </c>
      <c r="AW64" s="239">
        <f t="shared" si="81"/>
        <v>147.80000000000001</v>
      </c>
      <c r="AX64" s="239">
        <f t="shared" si="82"/>
        <v>125.3</v>
      </c>
      <c r="AY64" s="239">
        <f t="shared" si="83"/>
        <v>139.6</v>
      </c>
      <c r="AZ64" s="239">
        <f t="shared" si="84"/>
        <v>173.1</v>
      </c>
      <c r="BA64" s="239">
        <f t="shared" si="85"/>
        <v>142.4</v>
      </c>
      <c r="BB64" s="239" t="str">
        <f t="shared" si="86"/>
        <v/>
      </c>
      <c r="BC64" s="239" t="str">
        <f t="shared" si="87"/>
        <v/>
      </c>
      <c r="BD64" s="239" t="str">
        <f t="shared" si="88"/>
        <v/>
      </c>
      <c r="BE64" s="239" t="str">
        <f t="shared" si="89"/>
        <v/>
      </c>
      <c r="BF64" s="239" t="str">
        <f t="shared" si="90"/>
        <v/>
      </c>
      <c r="BG64" s="239">
        <f t="shared" si="91"/>
        <v>123</v>
      </c>
      <c r="BH64" s="239">
        <f t="shared" si="92"/>
        <v>99.57</v>
      </c>
      <c r="BI64" s="239">
        <f t="shared" si="93"/>
        <v>167.6</v>
      </c>
      <c r="BJ64" s="239">
        <f t="shared" si="94"/>
        <v>322</v>
      </c>
      <c r="BK64" s="240" t="str">
        <f t="shared" si="95"/>
        <v/>
      </c>
      <c r="BL64" s="239">
        <f t="shared" si="96"/>
        <v>16.013001083423621</v>
      </c>
      <c r="BM64" s="239">
        <f t="shared" si="97"/>
        <v>18.302658486707564</v>
      </c>
      <c r="BN64" s="239">
        <f t="shared" si="98"/>
        <v>37.526881720430104</v>
      </c>
      <c r="BO64" s="239">
        <f t="shared" si="99"/>
        <v>35.012135922330096</v>
      </c>
      <c r="BP64" s="239">
        <f t="shared" si="100"/>
        <v>41.299303944315547</v>
      </c>
      <c r="BQ64" s="239" t="str">
        <f t="shared" si="101"/>
        <v/>
      </c>
      <c r="BR64" s="239" t="str">
        <f t="shared" si="102"/>
        <v/>
      </c>
      <c r="BS64" s="239" t="str">
        <f t="shared" si="103"/>
        <v/>
      </c>
      <c r="BT64" s="239" t="str">
        <f t="shared" si="104"/>
        <v/>
      </c>
      <c r="BU64" s="239" t="str">
        <f t="shared" si="105"/>
        <v/>
      </c>
      <c r="BV64" s="239">
        <f t="shared" si="106"/>
        <v>17.417162276975361</v>
      </c>
      <c r="BW64" s="239">
        <f t="shared" si="107"/>
        <v>3.3423967774420946</v>
      </c>
      <c r="BX64" s="239">
        <f t="shared" si="108"/>
        <v>11.712089447938505</v>
      </c>
      <c r="BY64" s="239">
        <f t="shared" si="109"/>
        <v>14.085739282589676</v>
      </c>
      <c r="BZ64" s="238"/>
      <c r="CA64" s="237">
        <v>7.7380000000000004</v>
      </c>
      <c r="CB64" s="237">
        <v>7.556</v>
      </c>
      <c r="CC64" s="237">
        <v>7.3479999999999999</v>
      </c>
      <c r="CD64" s="237">
        <v>7.3639999999999999</v>
      </c>
      <c r="CE64" s="237">
        <v>7.2329999999999997</v>
      </c>
      <c r="CF64" s="237"/>
      <c r="CG64" s="237"/>
      <c r="CH64" s="237"/>
      <c r="CI64" s="237"/>
      <c r="CJ64" s="237"/>
      <c r="CK64" s="237">
        <v>6.4530000000000003</v>
      </c>
      <c r="CL64" s="237">
        <v>6.0519999999999996</v>
      </c>
      <c r="CM64" s="237">
        <v>5.851</v>
      </c>
      <c r="CN64" s="237">
        <v>6.3090000000000002</v>
      </c>
      <c r="CO64" s="236" t="str">
        <f t="shared" si="110"/>
        <v/>
      </c>
      <c r="CP64" s="235">
        <f t="shared" si="111"/>
        <v>7.7380000000000004</v>
      </c>
      <c r="CQ64" s="235">
        <f t="shared" si="112"/>
        <v>7.556</v>
      </c>
      <c r="CR64" s="235">
        <f t="shared" si="113"/>
        <v>7.3479999999999999</v>
      </c>
      <c r="CS64" s="235">
        <f t="shared" si="114"/>
        <v>7.3639999999999999</v>
      </c>
      <c r="CT64" s="235">
        <f t="shared" si="115"/>
        <v>7.2329999999999997</v>
      </c>
      <c r="CU64" s="235" t="str">
        <f t="shared" si="116"/>
        <v/>
      </c>
      <c r="CV64" s="235" t="str">
        <f t="shared" si="117"/>
        <v/>
      </c>
      <c r="CW64" s="235" t="str">
        <f t="shared" si="118"/>
        <v/>
      </c>
      <c r="CX64" s="235" t="str">
        <f t="shared" si="119"/>
        <v/>
      </c>
      <c r="CY64" s="235" t="str">
        <f t="shared" si="120"/>
        <v/>
      </c>
      <c r="CZ64" s="235">
        <f t="shared" si="121"/>
        <v>6.4530000000000003</v>
      </c>
      <c r="DA64" s="235">
        <f t="shared" si="122"/>
        <v>6.0519999999999996</v>
      </c>
      <c r="DB64" s="235">
        <f t="shared" si="123"/>
        <v>5.851</v>
      </c>
      <c r="DC64" s="235">
        <f t="shared" si="124"/>
        <v>6.3090000000000002</v>
      </c>
      <c r="DD64" s="234" t="str">
        <f t="shared" si="125"/>
        <v/>
      </c>
      <c r="DE64" s="233">
        <f t="shared" si="126"/>
        <v>1</v>
      </c>
      <c r="DF64" s="233" t="str">
        <f t="shared" si="127"/>
        <v/>
      </c>
      <c r="DG64" s="233">
        <f t="shared" si="128"/>
        <v>1</v>
      </c>
      <c r="DH64" s="233">
        <f t="shared" si="129"/>
        <v>2</v>
      </c>
    </row>
    <row r="65" spans="1:112" s="233" customFormat="1" x14ac:dyDescent="0.2">
      <c r="A65" s="243" t="s">
        <v>13</v>
      </c>
      <c r="B65" s="243" t="s">
        <v>608</v>
      </c>
      <c r="C65" s="250">
        <v>10.304741371562358</v>
      </c>
      <c r="D65" s="250">
        <v>18.28404458619146</v>
      </c>
      <c r="E65" s="250">
        <v>20.417330638400969</v>
      </c>
      <c r="F65" s="250">
        <v>17.020222884012625</v>
      </c>
      <c r="G65" s="250">
        <v>10.36047721496133</v>
      </c>
      <c r="H65" s="250">
        <v>18.35279359589018</v>
      </c>
      <c r="I65" s="250">
        <v>13.618317121978679</v>
      </c>
      <c r="J65" s="250">
        <v>12.065247362634862</v>
      </c>
      <c r="K65" s="250">
        <v>15.258173483840453</v>
      </c>
      <c r="L65" s="250">
        <v>13.656254930217825</v>
      </c>
      <c r="M65" s="250">
        <v>4.0596004664415259</v>
      </c>
      <c r="N65" s="250">
        <v>1.5257019231683526</v>
      </c>
      <c r="O65" s="250">
        <v>21.521017062370923</v>
      </c>
      <c r="P65" s="250">
        <v>20.754105683252458</v>
      </c>
      <c r="Q65" s="250">
        <v>11.74080655064339</v>
      </c>
      <c r="R65" s="249"/>
      <c r="S65" s="247">
        <v>415.3</v>
      </c>
      <c r="T65" s="247">
        <v>190.3</v>
      </c>
      <c r="U65" s="247">
        <v>187.4</v>
      </c>
      <c r="V65" s="247">
        <v>317.10000000000002</v>
      </c>
      <c r="W65" s="247">
        <v>177.7</v>
      </c>
      <c r="X65" s="247"/>
      <c r="Y65" s="247"/>
      <c r="Z65" s="247"/>
      <c r="AA65" s="247"/>
      <c r="AB65" s="247"/>
      <c r="AC65" s="247">
        <v>97.92</v>
      </c>
      <c r="AD65" s="247">
        <v>605.4</v>
      </c>
      <c r="AE65" s="247">
        <v>115.2</v>
      </c>
      <c r="AF65" s="247">
        <v>487.1</v>
      </c>
      <c r="AG65" s="236" t="str">
        <f t="shared" si="65"/>
        <v/>
      </c>
      <c r="AH65" s="235">
        <f t="shared" si="66"/>
        <v>22.713792784865792</v>
      </c>
      <c r="AI65" s="235">
        <f t="shared" si="67"/>
        <v>9.3205132135188755</v>
      </c>
      <c r="AJ65" s="235">
        <f t="shared" si="68"/>
        <v>11.010431606981358</v>
      </c>
      <c r="AK65" s="235">
        <f t="shared" si="69"/>
        <v>30.606698265026161</v>
      </c>
      <c r="AL65" s="235">
        <f t="shared" si="70"/>
        <v>9.6824496538659446</v>
      </c>
      <c r="AM65" s="235" t="str">
        <f t="shared" si="71"/>
        <v/>
      </c>
      <c r="AN65" s="235" t="str">
        <f t="shared" si="72"/>
        <v/>
      </c>
      <c r="AO65" s="235" t="str">
        <f t="shared" si="73"/>
        <v/>
      </c>
      <c r="AP65" s="235" t="str">
        <f t="shared" si="74"/>
        <v/>
      </c>
      <c r="AQ65" s="235" t="str">
        <f t="shared" si="75"/>
        <v/>
      </c>
      <c r="AR65" s="235">
        <f t="shared" si="76"/>
        <v>64.180295320500221</v>
      </c>
      <c r="AS65" s="235">
        <f t="shared" si="77"/>
        <v>28.130640770622779</v>
      </c>
      <c r="AT65" s="235">
        <f t="shared" si="78"/>
        <v>5.5507089420365014</v>
      </c>
      <c r="AU65" s="235">
        <f t="shared" si="79"/>
        <v>41.487780068508769</v>
      </c>
      <c r="AV65" s="240" t="str">
        <f t="shared" si="80"/>
        <v/>
      </c>
      <c r="AW65" s="239">
        <f t="shared" si="81"/>
        <v>415.3</v>
      </c>
      <c r="AX65" s="239">
        <f t="shared" si="82"/>
        <v>190.3</v>
      </c>
      <c r="AY65" s="239">
        <f t="shared" si="83"/>
        <v>187.4</v>
      </c>
      <c r="AZ65" s="239">
        <f t="shared" si="84"/>
        <v>317.10000000000002</v>
      </c>
      <c r="BA65" s="239">
        <f t="shared" si="85"/>
        <v>177.7</v>
      </c>
      <c r="BB65" s="239" t="str">
        <f t="shared" si="86"/>
        <v/>
      </c>
      <c r="BC65" s="239" t="str">
        <f t="shared" si="87"/>
        <v/>
      </c>
      <c r="BD65" s="239" t="str">
        <f t="shared" si="88"/>
        <v/>
      </c>
      <c r="BE65" s="239" t="str">
        <f t="shared" si="89"/>
        <v/>
      </c>
      <c r="BF65" s="239" t="str">
        <f t="shared" si="90"/>
        <v/>
      </c>
      <c r="BG65" s="239">
        <f t="shared" si="91"/>
        <v>97.92</v>
      </c>
      <c r="BH65" s="239">
        <f t="shared" si="92"/>
        <v>605.4</v>
      </c>
      <c r="BI65" s="239">
        <f t="shared" si="93"/>
        <v>115.2</v>
      </c>
      <c r="BJ65" s="239">
        <f t="shared" si="94"/>
        <v>487.1</v>
      </c>
      <c r="BK65" s="240" t="str">
        <f t="shared" si="95"/>
        <v/>
      </c>
      <c r="BL65" s="239">
        <f t="shared" si="96"/>
        <v>44.994582881906823</v>
      </c>
      <c r="BM65" s="239">
        <f t="shared" si="97"/>
        <v>27.797253870873501</v>
      </c>
      <c r="BN65" s="239">
        <f t="shared" si="98"/>
        <v>50.376344086021504</v>
      </c>
      <c r="BO65" s="239">
        <f t="shared" si="99"/>
        <v>64.138349514563117</v>
      </c>
      <c r="BP65" s="239">
        <f t="shared" si="100"/>
        <v>51.537122969837583</v>
      </c>
      <c r="BQ65" s="239" t="str">
        <f t="shared" si="101"/>
        <v/>
      </c>
      <c r="BR65" s="239" t="str">
        <f t="shared" si="102"/>
        <v/>
      </c>
      <c r="BS65" s="239" t="str">
        <f t="shared" si="103"/>
        <v/>
      </c>
      <c r="BT65" s="239" t="str">
        <f t="shared" si="104"/>
        <v/>
      </c>
      <c r="BU65" s="239" t="str">
        <f t="shared" si="105"/>
        <v/>
      </c>
      <c r="BV65" s="239">
        <f t="shared" si="106"/>
        <v>13.865760407816481</v>
      </c>
      <c r="BW65" s="239">
        <f t="shared" si="107"/>
        <v>20.322255790533735</v>
      </c>
      <c r="BX65" s="239">
        <f t="shared" si="108"/>
        <v>8.050314465408805</v>
      </c>
      <c r="BY65" s="239">
        <f t="shared" si="109"/>
        <v>21.3079615048119</v>
      </c>
      <c r="BZ65" s="246"/>
      <c r="CA65" s="244">
        <v>5.6340000000000003</v>
      </c>
      <c r="CB65" s="244">
        <v>5.7140000000000004</v>
      </c>
      <c r="CC65" s="244">
        <v>5.5030000000000001</v>
      </c>
      <c r="CD65" s="244">
        <v>5.4480000000000004</v>
      </c>
      <c r="CE65" s="244">
        <v>5.2469999999999999</v>
      </c>
      <c r="CF65" s="244"/>
      <c r="CG65" s="244"/>
      <c r="CH65" s="244"/>
      <c r="CI65" s="244"/>
      <c r="CJ65" s="244"/>
      <c r="CK65" s="244">
        <v>4.077</v>
      </c>
      <c r="CL65" s="244">
        <v>3.492</v>
      </c>
      <c r="CM65" s="244">
        <v>3.524</v>
      </c>
      <c r="CN65" s="244">
        <v>3.4740000000000002</v>
      </c>
      <c r="CO65" s="236" t="str">
        <f t="shared" si="110"/>
        <v/>
      </c>
      <c r="CP65" s="235">
        <f t="shared" si="111"/>
        <v>5.6340000000000003</v>
      </c>
      <c r="CQ65" s="235">
        <f t="shared" si="112"/>
        <v>5.7140000000000004</v>
      </c>
      <c r="CR65" s="235">
        <f t="shared" si="113"/>
        <v>5.5030000000000001</v>
      </c>
      <c r="CS65" s="235">
        <f t="shared" si="114"/>
        <v>5.4480000000000004</v>
      </c>
      <c r="CT65" s="235">
        <f t="shared" si="115"/>
        <v>5.2469999999999999</v>
      </c>
      <c r="CU65" s="235" t="str">
        <f t="shared" si="116"/>
        <v/>
      </c>
      <c r="CV65" s="235" t="str">
        <f t="shared" si="117"/>
        <v/>
      </c>
      <c r="CW65" s="235" t="str">
        <f t="shared" si="118"/>
        <v/>
      </c>
      <c r="CX65" s="235" t="str">
        <f t="shared" si="119"/>
        <v/>
      </c>
      <c r="CY65" s="235" t="str">
        <f t="shared" si="120"/>
        <v/>
      </c>
      <c r="CZ65" s="235">
        <f t="shared" si="121"/>
        <v>4.077</v>
      </c>
      <c r="DA65" s="235">
        <f t="shared" si="122"/>
        <v>3.492</v>
      </c>
      <c r="DB65" s="235">
        <f t="shared" si="123"/>
        <v>3.524</v>
      </c>
      <c r="DC65" s="235">
        <f t="shared" si="124"/>
        <v>3.4740000000000002</v>
      </c>
      <c r="DD65" s="234" t="str">
        <f t="shared" si="125"/>
        <v/>
      </c>
      <c r="DE65" s="233">
        <f t="shared" si="126"/>
        <v>1</v>
      </c>
      <c r="DF65" s="233" t="str">
        <f t="shared" si="127"/>
        <v/>
      </c>
      <c r="DG65" s="233">
        <f t="shared" si="128"/>
        <v>1</v>
      </c>
      <c r="DH65" s="233">
        <f t="shared" si="129"/>
        <v>2</v>
      </c>
    </row>
    <row r="66" spans="1:112" s="233" customFormat="1" x14ac:dyDescent="0.2">
      <c r="A66" s="243" t="s">
        <v>114</v>
      </c>
      <c r="B66" s="243" t="s">
        <v>609</v>
      </c>
      <c r="C66" s="239">
        <v>11.051974073212369</v>
      </c>
      <c r="D66" s="239">
        <v>23.750346726362508</v>
      </c>
      <c r="E66" s="239">
        <v>9.4249631281497717</v>
      </c>
      <c r="F66" s="239">
        <v>7.4133243848498598</v>
      </c>
      <c r="G66" s="239">
        <v>11.667531426933509</v>
      </c>
      <c r="H66" s="239">
        <v>20.818407004959873</v>
      </c>
      <c r="I66" s="239">
        <v>13.822749008947863</v>
      </c>
      <c r="J66" s="239">
        <v>13.594343183408499</v>
      </c>
      <c r="K66" s="239">
        <v>15.414685413534386</v>
      </c>
      <c r="L66" s="239">
        <v>8.8729738593480505</v>
      </c>
      <c r="M66" s="239">
        <v>23.553307520993854</v>
      </c>
      <c r="N66" s="239">
        <v>19.953313730658657</v>
      </c>
      <c r="O66" s="239">
        <v>15.805882602514084</v>
      </c>
      <c r="P66" s="239">
        <v>12.953273532400988</v>
      </c>
      <c r="Q66" s="239">
        <v>7.9450200133319848</v>
      </c>
      <c r="R66" s="242">
        <v>32.28</v>
      </c>
      <c r="S66" s="241">
        <v>923</v>
      </c>
      <c r="T66" s="241">
        <v>457.9</v>
      </c>
      <c r="U66" s="241">
        <v>323.3</v>
      </c>
      <c r="V66" s="241">
        <v>487.3</v>
      </c>
      <c r="W66" s="241">
        <v>344.8</v>
      </c>
      <c r="X66" s="241">
        <v>472.4</v>
      </c>
      <c r="Y66" s="241">
        <v>533.4</v>
      </c>
      <c r="Z66" s="241">
        <v>426.2</v>
      </c>
      <c r="AA66" s="241">
        <v>369.2</v>
      </c>
      <c r="AB66" s="241">
        <v>72.42</v>
      </c>
      <c r="AC66" s="241">
        <v>382.2</v>
      </c>
      <c r="AD66" s="241">
        <v>386.7</v>
      </c>
      <c r="AE66" s="241">
        <v>969.6</v>
      </c>
      <c r="AF66" s="241">
        <v>1017</v>
      </c>
      <c r="AG66" s="236">
        <f t="shared" ref="AG66:AG101" si="130">IF(R66="","",R66/C66)</f>
        <v>2.9207451796543609</v>
      </c>
      <c r="AH66" s="235">
        <f t="shared" ref="AH66:AH101" si="131">IF(S66="","",S66/D66)</f>
        <v>38.862590539593455</v>
      </c>
      <c r="AI66" s="235">
        <f t="shared" ref="AI66:AI101" si="132">IF(T66="","",T66/E66)</f>
        <v>48.583744442710724</v>
      </c>
      <c r="AJ66" s="235">
        <f t="shared" ref="AJ66:AJ101" si="133">IF(U66="","",U66/F66)</f>
        <v>43.610664152334635</v>
      </c>
      <c r="AK66" s="235">
        <f t="shared" ref="AK66:AK101" si="134">IF(V66="","",V66/G66)</f>
        <v>41.765475675095175</v>
      </c>
      <c r="AL66" s="235">
        <f t="shared" ref="AL66:AL101" si="135">IF(W66="","",W66/H66)</f>
        <v>16.562266263593237</v>
      </c>
      <c r="AM66" s="235">
        <f t="shared" ref="AM66:AM101" si="136">IF(X66="","",X66/I66)</f>
        <v>34.175546390533597</v>
      </c>
      <c r="AN66" s="235">
        <f t="shared" ref="AN66:AN101" si="137">IF(Y66="","",Y66/J66)</f>
        <v>39.23690852905635</v>
      </c>
      <c r="AO66" s="235">
        <f t="shared" ref="AO66:AO101" si="138">IF(Z66="","",Z66/K66)</f>
        <v>27.648958675847403</v>
      </c>
      <c r="AP66" s="235">
        <f t="shared" ref="AP66:AP101" si="139">IF(AA66="","",AA66/L66)</f>
        <v>41.609499346268478</v>
      </c>
      <c r="AQ66" s="235">
        <f t="shared" ref="AQ66:AQ101" si="140">IF(AB66="","",AB66/M66)</f>
        <v>3.0747274001942029</v>
      </c>
      <c r="AR66" s="235">
        <f t="shared" ref="AR66:AR101" si="141">IF(AC66="","",AC66/N66)</f>
        <v>19.154713104758244</v>
      </c>
      <c r="AS66" s="235">
        <f t="shared" ref="AS66:AS101" si="142">IF(AD66="","",AD66/O66)</f>
        <v>24.465574604387577</v>
      </c>
      <c r="AT66" s="235">
        <f t="shared" ref="AT66:AT101" si="143">IF(AE66="","",AE66/P66)</f>
        <v>74.853665181598089</v>
      </c>
      <c r="AU66" s="235">
        <f t="shared" ref="AU66:AU101" si="144">IF(AF66="","",AF66/Q66)</f>
        <v>128.00471217107611</v>
      </c>
      <c r="AV66" s="240">
        <f t="shared" ref="AV66:AV101" si="145">IF(AG66="","",IF(AG66&lt;1.35,"",R66))</f>
        <v>32.28</v>
      </c>
      <c r="AW66" s="239">
        <f t="shared" ref="AW66:AW101" si="146">IF(AH66="","",IF(AH66&lt;1.35,"",S66))</f>
        <v>923</v>
      </c>
      <c r="AX66" s="239">
        <f t="shared" ref="AX66:AX101" si="147">IF(AI66="","",IF(AI66&lt;1.35,"",T66))</f>
        <v>457.9</v>
      </c>
      <c r="AY66" s="239">
        <f t="shared" ref="AY66:AY101" si="148">IF(AJ66="","",IF(AJ66&lt;1.35,"",U66))</f>
        <v>323.3</v>
      </c>
      <c r="AZ66" s="239">
        <f t="shared" ref="AZ66:AZ101" si="149">IF(AK66="","",IF(AK66&lt;1.35,"",V66))</f>
        <v>487.3</v>
      </c>
      <c r="BA66" s="239">
        <f t="shared" ref="BA66:BA101" si="150">IF(AL66="","",IF(AL66&lt;1.35,"",W66))</f>
        <v>344.8</v>
      </c>
      <c r="BB66" s="239">
        <f t="shared" ref="BB66:BB101" si="151">IF(AM66="","",IF(AM66&lt;1.35,"",X66))</f>
        <v>472.4</v>
      </c>
      <c r="BC66" s="239">
        <f t="shared" ref="BC66:BC101" si="152">IF(AN66="","",IF(AN66&lt;1.35,"",Y66))</f>
        <v>533.4</v>
      </c>
      <c r="BD66" s="239">
        <f t="shared" ref="BD66:BD101" si="153">IF(AO66="","",IF(AO66&lt;1.35,"",Z66))</f>
        <v>426.2</v>
      </c>
      <c r="BE66" s="239">
        <f t="shared" ref="BE66:BE101" si="154">IF(AP66="","",IF(AP66&lt;1.35,"",AA66))</f>
        <v>369.2</v>
      </c>
      <c r="BF66" s="239">
        <f t="shared" ref="BF66:BF101" si="155">IF(AQ66="","",IF(AQ66&lt;1.35,"",AB66))</f>
        <v>72.42</v>
      </c>
      <c r="BG66" s="239">
        <f t="shared" ref="BG66:BG101" si="156">IF(AR66="","",IF(AR66&lt;1.35,"",AC66))</f>
        <v>382.2</v>
      </c>
      <c r="BH66" s="239">
        <f t="shared" ref="BH66:BH101" si="157">IF(AS66="","",IF(AS66&lt;1.35,"",AD66))</f>
        <v>386.7</v>
      </c>
      <c r="BI66" s="239">
        <f t="shared" ref="BI66:BI101" si="158">IF(AT66="","",IF(AT66&lt;1.35,"",AE66))</f>
        <v>969.6</v>
      </c>
      <c r="BJ66" s="239">
        <f t="shared" ref="BJ66:BJ101" si="159">IF(AU66="","",IF(AU66&lt;1.35,"",AF66))</f>
        <v>1017</v>
      </c>
      <c r="BK66" s="240">
        <f t="shared" ref="BK66:BK101" si="160">IF(AV66="","",100*(AV66)/MAX(AV:AV))</f>
        <v>49.418248622167795</v>
      </c>
      <c r="BL66" s="239">
        <f t="shared" ref="BL66:BL101" si="161">IF(AW66="","",100*(AW66)/MAX(AW:AW))</f>
        <v>100</v>
      </c>
      <c r="BM66" s="239">
        <f t="shared" ref="BM66:BM101" si="162">IF(AX66="","",100*(AX66)/MAX(AX:AX))</f>
        <v>66.885772713993575</v>
      </c>
      <c r="BN66" s="239">
        <f t="shared" ref="BN66:BN101" si="163">IF(AY66="","",100*(AY66)/MAX(AY:AY))</f>
        <v>86.908602150537632</v>
      </c>
      <c r="BO66" s="239">
        <f t="shared" ref="BO66:BO101" si="164">IF(AZ66="","",100*(AZ66)/MAX(AZ:AZ))</f>
        <v>98.563915857605181</v>
      </c>
      <c r="BP66" s="239">
        <f t="shared" ref="BP66:BP101" si="165">IF(BA66="","",100*(BA66)/MAX(BA:BA))</f>
        <v>100</v>
      </c>
      <c r="BQ66" s="239">
        <f t="shared" ref="BQ66:BQ101" si="166">IF(BB66="","",100*(BB66)/MAX(BB:BB))</f>
        <v>63.079182801442116</v>
      </c>
      <c r="BR66" s="239">
        <f t="shared" ref="BR66:BR101" si="167">IF(BC66="","",100*(BC66)/MAX(BC:BC))</f>
        <v>62.797268660230756</v>
      </c>
      <c r="BS66" s="239">
        <f t="shared" ref="BS66:BS101" si="168">IF(BD66="","",100*(BD66)/MAX(BD:BD))</f>
        <v>46.120549724055834</v>
      </c>
      <c r="BT66" s="239">
        <f t="shared" ref="BT66:BT101" si="169">IF(BE66="","",100*(BE66)/MAX(BE:BE))</f>
        <v>34.601686972820993</v>
      </c>
      <c r="BU66" s="239">
        <f t="shared" ref="BU66:BU101" si="170">IF(BF66="","",100*(BF66)/MAX(BF:BF))</f>
        <v>59.360655737704917</v>
      </c>
      <c r="BV66" s="239">
        <f t="shared" ref="BV66:BV101" si="171">IF(BG66="","",100*(BG66)/MAX(BG:BG))</f>
        <v>54.120645709430754</v>
      </c>
      <c r="BW66" s="239">
        <f t="shared" ref="BW66:BW101" si="172">IF(BH66="","",100*(BH66)/MAX(BH:BH))</f>
        <v>12.980866062437059</v>
      </c>
      <c r="BX66" s="239">
        <f t="shared" ref="BX66:BX101" si="173">IF(BI66="","",100*(BI66)/MAX(BI:BI))</f>
        <v>67.75681341719077</v>
      </c>
      <c r="BY66" s="239">
        <f t="shared" ref="BY66:BY101" si="174">IF(BJ66="","",100*(BJ66)/MAX(BJ:BJ))</f>
        <v>44.488188976377955</v>
      </c>
      <c r="BZ66" s="238">
        <v>5.8159999999999998</v>
      </c>
      <c r="CA66" s="237">
        <v>6.407</v>
      </c>
      <c r="CB66" s="237">
        <v>6.3840000000000003</v>
      </c>
      <c r="CC66" s="237">
        <v>6.4160000000000004</v>
      </c>
      <c r="CD66" s="237">
        <v>6.3659999999999997</v>
      </c>
      <c r="CE66" s="237">
        <v>7.1929999999999996</v>
      </c>
      <c r="CF66" s="237">
        <v>7.8719999999999999</v>
      </c>
      <c r="CG66" s="237">
        <v>8.0239999999999991</v>
      </c>
      <c r="CH66" s="237">
        <v>8.1560000000000006</v>
      </c>
      <c r="CI66" s="237">
        <v>8.6039999999999992</v>
      </c>
      <c r="CJ66" s="237">
        <v>6.782</v>
      </c>
      <c r="CK66" s="237">
        <v>5.7190000000000003</v>
      </c>
      <c r="CL66" s="237">
        <v>4.3109999999999999</v>
      </c>
      <c r="CM66" s="237">
        <v>4.5629999999999997</v>
      </c>
      <c r="CN66" s="237">
        <v>5.5309999999999997</v>
      </c>
      <c r="CO66" s="236">
        <f t="shared" ref="CO66:CO101" si="175">IF(BZ66="","",IF(AG66&lt;1.35,"",BZ66))</f>
        <v>5.8159999999999998</v>
      </c>
      <c r="CP66" s="235">
        <f t="shared" ref="CP66:CP101" si="176">IF(CA66="","",IF(AH66&lt;1.35,"",CA66))</f>
        <v>6.407</v>
      </c>
      <c r="CQ66" s="235">
        <f t="shared" ref="CQ66:CQ101" si="177">IF(CB66="","",IF(AI66&lt;1.35,"",CB66))</f>
        <v>6.3840000000000003</v>
      </c>
      <c r="CR66" s="235">
        <f t="shared" ref="CR66:CR101" si="178">IF(CC66="","",IF(AJ66&lt;1.35,"",CC66))</f>
        <v>6.4160000000000004</v>
      </c>
      <c r="CS66" s="235">
        <f t="shared" ref="CS66:CS101" si="179">IF(CD66="","",IF(AK66&lt;1.35,"",CD66))</f>
        <v>6.3659999999999997</v>
      </c>
      <c r="CT66" s="235">
        <f t="shared" ref="CT66:CT101" si="180">IF(CE66="","",IF(AL66&lt;1.35,"",CE66))</f>
        <v>7.1929999999999996</v>
      </c>
      <c r="CU66" s="235">
        <f t="shared" ref="CU66:CU101" si="181">IF(CF66="","",IF(AM66&lt;1.35,"",CF66))</f>
        <v>7.8719999999999999</v>
      </c>
      <c r="CV66" s="235">
        <f t="shared" ref="CV66:CV101" si="182">IF(CG66="","",IF(AN66&lt;1.35,"",CG66))</f>
        <v>8.0239999999999991</v>
      </c>
      <c r="CW66" s="235">
        <f t="shared" ref="CW66:CW101" si="183">IF(CH66="","",IF(AO66&lt;1.35,"",CH66))</f>
        <v>8.1560000000000006</v>
      </c>
      <c r="CX66" s="235">
        <f t="shared" ref="CX66:CX101" si="184">IF(CI66="","",IF(AP66&lt;1.35,"",CI66))</f>
        <v>8.6039999999999992</v>
      </c>
      <c r="CY66" s="235">
        <f t="shared" ref="CY66:CY101" si="185">IF(CJ66="","",IF(AQ66&lt;1.35,"",CJ66))</f>
        <v>6.782</v>
      </c>
      <c r="CZ66" s="235">
        <f t="shared" ref="CZ66:CZ101" si="186">IF(CK66="","",IF(AR66&lt;1.35,"",CK66))</f>
        <v>5.7190000000000003</v>
      </c>
      <c r="DA66" s="235">
        <f t="shared" ref="DA66:DA101" si="187">IF(CL66="","",IF(AS66&lt;1.35,"",CL66))</f>
        <v>4.3109999999999999</v>
      </c>
      <c r="DB66" s="235">
        <f t="shared" ref="DB66:DB101" si="188">IF(CM66="","",IF(AT66&lt;1.35,"",CM66))</f>
        <v>4.5629999999999997</v>
      </c>
      <c r="DC66" s="235">
        <f t="shared" ref="DC66:DC101" si="189">IF(CN66="","",IF(AU66&lt;1.35,"",CN66))</f>
        <v>5.5309999999999997</v>
      </c>
      <c r="DD66" s="234">
        <f t="shared" ref="DD66:DD101" si="190">IF(COUNT(CO66)&gt;0,1,"")</f>
        <v>1</v>
      </c>
      <c r="DE66" s="233">
        <f t="shared" ref="DE66:DE101" si="191">IF(COUNT(CP66:CT66)&gt;0,1,"")</f>
        <v>1</v>
      </c>
      <c r="DF66" s="233">
        <f t="shared" ref="DF66:DF101" si="192">IF(COUNT(CU66:CX66)&gt;0,1,"")</f>
        <v>1</v>
      </c>
      <c r="DG66" s="233">
        <f t="shared" ref="DG66:DG101" si="193">IF(COUNT(CY66:CZ66)&gt;0,1,"")</f>
        <v>1</v>
      </c>
      <c r="DH66" s="233">
        <f t="shared" ref="DH66:DH97" si="194">4-SUM(DD66:DG66)</f>
        <v>0</v>
      </c>
    </row>
    <row r="67" spans="1:112" s="233" customFormat="1" x14ac:dyDescent="0.2">
      <c r="A67" s="243" t="s">
        <v>115</v>
      </c>
      <c r="B67" s="243" t="s">
        <v>610</v>
      </c>
      <c r="C67" s="250">
        <v>14.835157793168374</v>
      </c>
      <c r="D67" s="250">
        <v>19.104514856797817</v>
      </c>
      <c r="E67" s="250">
        <v>7.2781059072685732</v>
      </c>
      <c r="F67" s="250">
        <v>0.57723002545841562</v>
      </c>
      <c r="G67" s="250">
        <v>17.117858070808229</v>
      </c>
      <c r="H67" s="250">
        <v>6.5205329898048596</v>
      </c>
      <c r="I67" s="250">
        <v>7.1096414022556624</v>
      </c>
      <c r="J67" s="250">
        <v>4.4196534430911347</v>
      </c>
      <c r="K67" s="250">
        <v>9.7452995784473693</v>
      </c>
      <c r="L67" s="250">
        <v>13.993670864700244</v>
      </c>
      <c r="M67" s="250">
        <v>12.319101933925735</v>
      </c>
      <c r="N67" s="250">
        <v>14.359298982075401</v>
      </c>
      <c r="O67" s="250">
        <v>5.9678601001456935</v>
      </c>
      <c r="P67" s="250">
        <v>23.59351046102541</v>
      </c>
      <c r="Q67" s="250">
        <v>0.85380621219012842</v>
      </c>
      <c r="R67" s="249">
        <v>51.79</v>
      </c>
      <c r="S67" s="247"/>
      <c r="T67" s="247"/>
      <c r="U67" s="248">
        <v>18.489999999999998</v>
      </c>
      <c r="V67" s="247">
        <v>46.36</v>
      </c>
      <c r="W67" s="247">
        <v>80.08</v>
      </c>
      <c r="X67" s="247"/>
      <c r="Y67" s="247"/>
      <c r="Z67" s="247"/>
      <c r="AA67" s="247">
        <v>689.3</v>
      </c>
      <c r="AB67" s="247">
        <v>76.540000000000006</v>
      </c>
      <c r="AC67" s="247">
        <v>196.4</v>
      </c>
      <c r="AD67" s="247">
        <v>458.4</v>
      </c>
      <c r="AE67" s="247"/>
      <c r="AF67" s="247">
        <v>422.2</v>
      </c>
      <c r="AG67" s="236">
        <f t="shared" si="130"/>
        <v>3.4910312867618716</v>
      </c>
      <c r="AH67" s="235" t="str">
        <f t="shared" si="131"/>
        <v/>
      </c>
      <c r="AI67" s="235" t="str">
        <f t="shared" si="132"/>
        <v/>
      </c>
      <c r="AJ67" s="235">
        <f t="shared" si="133"/>
        <v>32.03229074114067</v>
      </c>
      <c r="AK67" s="235">
        <f t="shared" si="134"/>
        <v>2.7082827657660959</v>
      </c>
      <c r="AL67" s="235">
        <f t="shared" si="135"/>
        <v>12.281204638517833</v>
      </c>
      <c r="AM67" s="235" t="str">
        <f t="shared" si="136"/>
        <v/>
      </c>
      <c r="AN67" s="235" t="str">
        <f t="shared" si="137"/>
        <v/>
      </c>
      <c r="AO67" s="235" t="str">
        <f t="shared" si="138"/>
        <v/>
      </c>
      <c r="AP67" s="235">
        <f t="shared" si="139"/>
        <v>49.257982888449575</v>
      </c>
      <c r="AQ67" s="235">
        <f t="shared" si="140"/>
        <v>6.2131152425336706</v>
      </c>
      <c r="AR67" s="235">
        <f t="shared" si="141"/>
        <v>13.67754792522703</v>
      </c>
      <c r="AS67" s="235">
        <f t="shared" si="142"/>
        <v>76.811452062827186</v>
      </c>
      <c r="AT67" s="235" t="str">
        <f t="shared" si="143"/>
        <v/>
      </c>
      <c r="AU67" s="235">
        <f t="shared" si="144"/>
        <v>494.49160005172587</v>
      </c>
      <c r="AV67" s="240">
        <f t="shared" si="145"/>
        <v>51.79</v>
      </c>
      <c r="AW67" s="239" t="str">
        <f t="shared" si="146"/>
        <v/>
      </c>
      <c r="AX67" s="239" t="str">
        <f t="shared" si="147"/>
        <v/>
      </c>
      <c r="AY67" s="239">
        <f t="shared" si="148"/>
        <v>18.489999999999998</v>
      </c>
      <c r="AZ67" s="239">
        <f t="shared" si="149"/>
        <v>46.36</v>
      </c>
      <c r="BA67" s="239">
        <f t="shared" si="150"/>
        <v>80.08</v>
      </c>
      <c r="BB67" s="239" t="str">
        <f t="shared" si="151"/>
        <v/>
      </c>
      <c r="BC67" s="239" t="str">
        <f t="shared" si="152"/>
        <v/>
      </c>
      <c r="BD67" s="239" t="str">
        <f t="shared" si="153"/>
        <v/>
      </c>
      <c r="BE67" s="239">
        <f t="shared" si="154"/>
        <v>689.3</v>
      </c>
      <c r="BF67" s="239">
        <f t="shared" si="155"/>
        <v>76.540000000000006</v>
      </c>
      <c r="BG67" s="239">
        <f t="shared" si="156"/>
        <v>196.4</v>
      </c>
      <c r="BH67" s="239">
        <f t="shared" si="157"/>
        <v>458.4</v>
      </c>
      <c r="BI67" s="239" t="str">
        <f t="shared" si="158"/>
        <v/>
      </c>
      <c r="BJ67" s="239">
        <f t="shared" si="159"/>
        <v>422.2</v>
      </c>
      <c r="BK67" s="240">
        <f t="shared" si="160"/>
        <v>79.286589099816297</v>
      </c>
      <c r="BL67" s="239" t="str">
        <f t="shared" si="161"/>
        <v/>
      </c>
      <c r="BM67" s="239" t="str">
        <f t="shared" si="162"/>
        <v/>
      </c>
      <c r="BN67" s="239">
        <f t="shared" si="163"/>
        <v>4.9704301075268811</v>
      </c>
      <c r="BO67" s="239">
        <f t="shared" si="164"/>
        <v>9.3770226537216832</v>
      </c>
      <c r="BP67" s="239">
        <f t="shared" si="165"/>
        <v>23.225058004640371</v>
      </c>
      <c r="BQ67" s="239" t="str">
        <f t="shared" si="166"/>
        <v/>
      </c>
      <c r="BR67" s="239" t="str">
        <f t="shared" si="167"/>
        <v/>
      </c>
      <c r="BS67" s="239" t="str">
        <f t="shared" si="168"/>
        <v/>
      </c>
      <c r="BT67" s="239">
        <f t="shared" si="169"/>
        <v>64.601686972821</v>
      </c>
      <c r="BU67" s="239">
        <f t="shared" si="170"/>
        <v>62.737704918032797</v>
      </c>
      <c r="BV67" s="239">
        <f t="shared" si="171"/>
        <v>27.81081846502407</v>
      </c>
      <c r="BW67" s="239">
        <f t="shared" si="172"/>
        <v>15.387713997985902</v>
      </c>
      <c r="BX67" s="239" t="str">
        <f t="shared" si="173"/>
        <v/>
      </c>
      <c r="BY67" s="239">
        <f t="shared" si="174"/>
        <v>18.468941382327209</v>
      </c>
      <c r="BZ67" s="246">
        <v>7.109</v>
      </c>
      <c r="CA67" s="244"/>
      <c r="CB67" s="244"/>
      <c r="CC67" s="253">
        <v>5.73</v>
      </c>
      <c r="CD67" s="244">
        <v>5.3570000000000002</v>
      </c>
      <c r="CE67" s="244">
        <v>4.2539999999999996</v>
      </c>
      <c r="CF67" s="244"/>
      <c r="CG67" s="244"/>
      <c r="CH67" s="244"/>
      <c r="CI67" s="244">
        <v>6.6929999999999996</v>
      </c>
      <c r="CJ67" s="244">
        <v>5</v>
      </c>
      <c r="CK67" s="244">
        <v>4.9859999999999998</v>
      </c>
      <c r="CL67" s="244">
        <v>4.8170000000000002</v>
      </c>
      <c r="CM67" s="244"/>
      <c r="CN67" s="244">
        <v>5.2469999999999999</v>
      </c>
      <c r="CO67" s="236">
        <f t="shared" si="175"/>
        <v>7.109</v>
      </c>
      <c r="CP67" s="235" t="str">
        <f t="shared" si="176"/>
        <v/>
      </c>
      <c r="CQ67" s="235" t="str">
        <f t="shared" si="177"/>
        <v/>
      </c>
      <c r="CR67" s="235">
        <f t="shared" si="178"/>
        <v>5.73</v>
      </c>
      <c r="CS67" s="235">
        <f t="shared" si="179"/>
        <v>5.3570000000000002</v>
      </c>
      <c r="CT67" s="235">
        <f t="shared" si="180"/>
        <v>4.2539999999999996</v>
      </c>
      <c r="CU67" s="235" t="str">
        <f t="shared" si="181"/>
        <v/>
      </c>
      <c r="CV67" s="235" t="str">
        <f t="shared" si="182"/>
        <v/>
      </c>
      <c r="CW67" s="235" t="str">
        <f t="shared" si="183"/>
        <v/>
      </c>
      <c r="CX67" s="235">
        <f t="shared" si="184"/>
        <v>6.6929999999999996</v>
      </c>
      <c r="CY67" s="235">
        <f t="shared" si="185"/>
        <v>5</v>
      </c>
      <c r="CZ67" s="235">
        <f t="shared" si="186"/>
        <v>4.9859999999999998</v>
      </c>
      <c r="DA67" s="235">
        <f t="shared" si="187"/>
        <v>4.8170000000000002</v>
      </c>
      <c r="DB67" s="235" t="str">
        <f t="shared" si="188"/>
        <v/>
      </c>
      <c r="DC67" s="235">
        <f t="shared" si="189"/>
        <v>5.2469999999999999</v>
      </c>
      <c r="DD67" s="234">
        <f t="shared" si="190"/>
        <v>1</v>
      </c>
      <c r="DE67" s="233">
        <f t="shared" si="191"/>
        <v>1</v>
      </c>
      <c r="DF67" s="233">
        <f t="shared" si="192"/>
        <v>1</v>
      </c>
      <c r="DG67" s="233">
        <f t="shared" si="193"/>
        <v>1</v>
      </c>
      <c r="DH67" s="233">
        <f t="shared" si="194"/>
        <v>0</v>
      </c>
    </row>
    <row r="68" spans="1:112" s="233" customFormat="1" x14ac:dyDescent="0.2">
      <c r="A68" s="243" t="s">
        <v>14</v>
      </c>
      <c r="B68" s="243" t="s">
        <v>613</v>
      </c>
      <c r="C68" s="250">
        <v>19.580682044039225</v>
      </c>
      <c r="D68" s="250">
        <v>37.417095008065445</v>
      </c>
      <c r="E68" s="250">
        <v>16.604117206574173</v>
      </c>
      <c r="F68" s="250">
        <v>6.0500459190256031</v>
      </c>
      <c r="G68" s="250">
        <v>11.264101080733864</v>
      </c>
      <c r="H68" s="250">
        <v>4.0516202041006446</v>
      </c>
      <c r="I68" s="250">
        <v>10.819520480836202</v>
      </c>
      <c r="J68" s="250">
        <v>10.214349631436344</v>
      </c>
      <c r="K68" s="250">
        <v>11.147797648534938</v>
      </c>
      <c r="L68" s="250">
        <v>14.431300116274157</v>
      </c>
      <c r="M68" s="250">
        <v>5.9979145151353697</v>
      </c>
      <c r="N68" s="250">
        <v>6.6633682682485658</v>
      </c>
      <c r="O68" s="250">
        <v>3.0274945937596525</v>
      </c>
      <c r="P68" s="250">
        <v>14.800554196760531</v>
      </c>
      <c r="Q68" s="250">
        <v>20.103178762368692</v>
      </c>
      <c r="R68" s="249"/>
      <c r="S68" s="247">
        <v>130</v>
      </c>
      <c r="T68" s="252"/>
      <c r="U68" s="247">
        <v>105.9</v>
      </c>
      <c r="V68" s="252"/>
      <c r="W68" s="247"/>
      <c r="X68" s="247">
        <v>39.72</v>
      </c>
      <c r="Y68" s="247">
        <v>44.05</v>
      </c>
      <c r="Z68" s="247">
        <v>102</v>
      </c>
      <c r="AA68" s="247">
        <v>308.7</v>
      </c>
      <c r="AB68" s="247"/>
      <c r="AC68" s="247">
        <v>189.2</v>
      </c>
      <c r="AD68" s="247">
        <v>289.39999999999998</v>
      </c>
      <c r="AE68" s="247">
        <v>390.9</v>
      </c>
      <c r="AF68" s="247">
        <v>232</v>
      </c>
      <c r="AG68" s="236" t="str">
        <f t="shared" si="130"/>
        <v/>
      </c>
      <c r="AH68" s="235">
        <f t="shared" si="131"/>
        <v>3.4743477539338059</v>
      </c>
      <c r="AI68" s="235" t="str">
        <f t="shared" si="132"/>
        <v/>
      </c>
      <c r="AJ68" s="235">
        <f t="shared" si="133"/>
        <v>17.503999377422222</v>
      </c>
      <c r="AK68" s="235" t="str">
        <f t="shared" si="134"/>
        <v/>
      </c>
      <c r="AL68" s="235" t="str">
        <f t="shared" si="135"/>
        <v/>
      </c>
      <c r="AM68" s="235">
        <f t="shared" si="136"/>
        <v>3.6711423644285373</v>
      </c>
      <c r="AN68" s="235">
        <f t="shared" si="137"/>
        <v>4.3125604262095028</v>
      </c>
      <c r="AO68" s="235">
        <f t="shared" si="138"/>
        <v>9.1497893320125883</v>
      </c>
      <c r="AP68" s="235">
        <f t="shared" si="139"/>
        <v>21.391004103080043</v>
      </c>
      <c r="AQ68" s="235" t="str">
        <f t="shared" si="140"/>
        <v/>
      </c>
      <c r="AR68" s="235">
        <f t="shared" si="141"/>
        <v>28.394048232566064</v>
      </c>
      <c r="AS68" s="235">
        <f t="shared" si="142"/>
        <v>95.590591836734731</v>
      </c>
      <c r="AT68" s="235">
        <f t="shared" si="143"/>
        <v>26.411173176579979</v>
      </c>
      <c r="AU68" s="235">
        <f t="shared" si="144"/>
        <v>11.540463463135628</v>
      </c>
      <c r="AV68" s="240" t="str">
        <f t="shared" si="145"/>
        <v/>
      </c>
      <c r="AW68" s="239">
        <f t="shared" si="146"/>
        <v>130</v>
      </c>
      <c r="AX68" s="239" t="str">
        <f t="shared" si="147"/>
        <v/>
      </c>
      <c r="AY68" s="239">
        <f t="shared" si="148"/>
        <v>105.9</v>
      </c>
      <c r="AZ68" s="239" t="str">
        <f t="shared" si="149"/>
        <v/>
      </c>
      <c r="BA68" s="239" t="str">
        <f t="shared" si="150"/>
        <v/>
      </c>
      <c r="BB68" s="239">
        <f t="shared" si="151"/>
        <v>39.72</v>
      </c>
      <c r="BC68" s="239">
        <f t="shared" si="152"/>
        <v>44.05</v>
      </c>
      <c r="BD68" s="239">
        <f t="shared" si="153"/>
        <v>102</v>
      </c>
      <c r="BE68" s="239">
        <f t="shared" si="154"/>
        <v>308.7</v>
      </c>
      <c r="BF68" s="239" t="str">
        <f t="shared" si="155"/>
        <v/>
      </c>
      <c r="BG68" s="239">
        <f t="shared" si="156"/>
        <v>189.2</v>
      </c>
      <c r="BH68" s="239">
        <f t="shared" si="157"/>
        <v>289.39999999999998</v>
      </c>
      <c r="BI68" s="239">
        <f t="shared" si="158"/>
        <v>390.9</v>
      </c>
      <c r="BJ68" s="239">
        <f t="shared" si="159"/>
        <v>232</v>
      </c>
      <c r="BK68" s="240" t="str">
        <f t="shared" si="160"/>
        <v/>
      </c>
      <c r="BL68" s="239">
        <f t="shared" si="161"/>
        <v>14.084507042253522</v>
      </c>
      <c r="BM68" s="239" t="str">
        <f t="shared" si="162"/>
        <v/>
      </c>
      <c r="BN68" s="239">
        <f t="shared" si="163"/>
        <v>28.467741935483872</v>
      </c>
      <c r="BO68" s="239" t="str">
        <f t="shared" si="164"/>
        <v/>
      </c>
      <c r="BP68" s="239" t="str">
        <f t="shared" si="165"/>
        <v/>
      </c>
      <c r="BQ68" s="239">
        <f t="shared" si="166"/>
        <v>5.3037788756843369</v>
      </c>
      <c r="BR68" s="239">
        <f t="shared" si="167"/>
        <v>5.1860136566988464</v>
      </c>
      <c r="BS68" s="239">
        <f t="shared" si="168"/>
        <v>11.037766475489665</v>
      </c>
      <c r="BT68" s="239">
        <f t="shared" si="169"/>
        <v>28.93158388003749</v>
      </c>
      <c r="BU68" s="239" t="str">
        <f t="shared" si="170"/>
        <v/>
      </c>
      <c r="BV68" s="239">
        <f t="shared" si="171"/>
        <v>26.791277258566975</v>
      </c>
      <c r="BW68" s="239">
        <f t="shared" si="172"/>
        <v>9.7146693521315868</v>
      </c>
      <c r="BX68" s="239">
        <f t="shared" si="173"/>
        <v>27.316561844863731</v>
      </c>
      <c r="BY68" s="239">
        <f t="shared" si="174"/>
        <v>10.148731408573928</v>
      </c>
      <c r="BZ68" s="246"/>
      <c r="CA68" s="244">
        <v>9.1969999999999992</v>
      </c>
      <c r="CB68" s="251"/>
      <c r="CC68" s="244">
        <v>8.8870000000000005</v>
      </c>
      <c r="CD68" s="251"/>
      <c r="CE68" s="244"/>
      <c r="CF68" s="244">
        <v>7.5149999999999997</v>
      </c>
      <c r="CG68" s="244">
        <v>6.9210000000000003</v>
      </c>
      <c r="CH68" s="244">
        <v>5.6289999999999996</v>
      </c>
      <c r="CI68" s="244">
        <v>6.3079999999999998</v>
      </c>
      <c r="CJ68" s="244"/>
      <c r="CK68" s="244">
        <v>8.3539999999999992</v>
      </c>
      <c r="CL68" s="244">
        <v>7.5279999999999996</v>
      </c>
      <c r="CM68" s="244">
        <v>6.5780000000000003</v>
      </c>
      <c r="CN68" s="244">
        <v>7.4640000000000004</v>
      </c>
      <c r="CO68" s="236" t="str">
        <f t="shared" si="175"/>
        <v/>
      </c>
      <c r="CP68" s="235">
        <f t="shared" si="176"/>
        <v>9.1969999999999992</v>
      </c>
      <c r="CQ68" s="235" t="str">
        <f t="shared" si="177"/>
        <v/>
      </c>
      <c r="CR68" s="235">
        <f t="shared" si="178"/>
        <v>8.8870000000000005</v>
      </c>
      <c r="CS68" s="235" t="str">
        <f t="shared" si="179"/>
        <v/>
      </c>
      <c r="CT68" s="235" t="str">
        <f t="shared" si="180"/>
        <v/>
      </c>
      <c r="CU68" s="235">
        <f t="shared" si="181"/>
        <v>7.5149999999999997</v>
      </c>
      <c r="CV68" s="235">
        <f t="shared" si="182"/>
        <v>6.9210000000000003</v>
      </c>
      <c r="CW68" s="235">
        <f t="shared" si="183"/>
        <v>5.6289999999999996</v>
      </c>
      <c r="CX68" s="235">
        <f t="shared" si="184"/>
        <v>6.3079999999999998</v>
      </c>
      <c r="CY68" s="235" t="str">
        <f t="shared" si="185"/>
        <v/>
      </c>
      <c r="CZ68" s="235">
        <f t="shared" si="186"/>
        <v>8.3539999999999992</v>
      </c>
      <c r="DA68" s="235">
        <f t="shared" si="187"/>
        <v>7.5279999999999996</v>
      </c>
      <c r="DB68" s="235">
        <f t="shared" si="188"/>
        <v>6.5780000000000003</v>
      </c>
      <c r="DC68" s="235">
        <f t="shared" si="189"/>
        <v>7.4640000000000004</v>
      </c>
      <c r="DD68" s="234" t="str">
        <f t="shared" si="190"/>
        <v/>
      </c>
      <c r="DE68" s="233">
        <f t="shared" si="191"/>
        <v>1</v>
      </c>
      <c r="DF68" s="233">
        <f t="shared" si="192"/>
        <v>1</v>
      </c>
      <c r="DG68" s="233">
        <f t="shared" si="193"/>
        <v>1</v>
      </c>
      <c r="DH68" s="233">
        <f t="shared" si="194"/>
        <v>1</v>
      </c>
    </row>
    <row r="69" spans="1:112" s="233" customFormat="1" x14ac:dyDescent="0.2">
      <c r="A69" s="243" t="s">
        <v>15</v>
      </c>
      <c r="B69" s="243" t="s">
        <v>614</v>
      </c>
      <c r="C69" s="239">
        <v>19.114212276193797</v>
      </c>
      <c r="D69" s="239">
        <v>2.2146521110988147</v>
      </c>
      <c r="E69" s="239">
        <v>9.4987623901407741</v>
      </c>
      <c r="F69" s="239">
        <v>1.7398057885081932</v>
      </c>
      <c r="G69" s="239">
        <v>17.980834767014514</v>
      </c>
      <c r="H69" s="239">
        <v>7.962472919423881</v>
      </c>
      <c r="I69" s="239">
        <v>5.4975550174895274</v>
      </c>
      <c r="J69" s="239">
        <v>11.357934083024853</v>
      </c>
      <c r="K69" s="239">
        <v>8.5106321935384734</v>
      </c>
      <c r="L69" s="239">
        <v>5.5544810138232421</v>
      </c>
      <c r="M69" s="239">
        <v>4.1463305797190069</v>
      </c>
      <c r="N69" s="239">
        <v>4.7016239211916648</v>
      </c>
      <c r="O69" s="239">
        <v>2.175713172881677</v>
      </c>
      <c r="P69" s="239">
        <v>12.702517027303255</v>
      </c>
      <c r="Q69" s="239">
        <v>4.7089817866343582</v>
      </c>
      <c r="R69" s="242"/>
      <c r="S69" s="241">
        <v>313.10000000000002</v>
      </c>
      <c r="T69" s="241">
        <v>344.6</v>
      </c>
      <c r="U69" s="241">
        <v>203.6</v>
      </c>
      <c r="V69" s="241">
        <v>246</v>
      </c>
      <c r="W69" s="241">
        <v>45.48</v>
      </c>
      <c r="X69" s="241">
        <v>299.7</v>
      </c>
      <c r="Y69" s="241">
        <v>405</v>
      </c>
      <c r="Z69" s="241">
        <v>334.7</v>
      </c>
      <c r="AA69" s="241">
        <v>490.7</v>
      </c>
      <c r="AB69" s="241"/>
      <c r="AC69" s="241">
        <v>76.77</v>
      </c>
      <c r="AD69" s="241">
        <v>715.2</v>
      </c>
      <c r="AE69" s="241">
        <v>498.6</v>
      </c>
      <c r="AF69" s="241">
        <v>938.9</v>
      </c>
      <c r="AG69" s="236" t="str">
        <f t="shared" si="130"/>
        <v/>
      </c>
      <c r="AH69" s="235">
        <f t="shared" si="131"/>
        <v>141.37660647958535</v>
      </c>
      <c r="AI69" s="235">
        <f t="shared" si="132"/>
        <v>36.27841037035278</v>
      </c>
      <c r="AJ69" s="235">
        <f t="shared" si="133"/>
        <v>117.02455604230288</v>
      </c>
      <c r="AK69" s="235">
        <f t="shared" si="134"/>
        <v>13.68123355714731</v>
      </c>
      <c r="AL69" s="235">
        <f t="shared" si="135"/>
        <v>5.71179336623611</v>
      </c>
      <c r="AM69" s="235">
        <f t="shared" si="136"/>
        <v>54.515143376747645</v>
      </c>
      <c r="AN69" s="235">
        <f t="shared" si="137"/>
        <v>35.65789315552535</v>
      </c>
      <c r="AO69" s="235">
        <f t="shared" si="138"/>
        <v>39.327278207853261</v>
      </c>
      <c r="AP69" s="235">
        <f t="shared" si="139"/>
        <v>88.343087100093072</v>
      </c>
      <c r="AQ69" s="235" t="str">
        <f t="shared" si="140"/>
        <v/>
      </c>
      <c r="AR69" s="235">
        <f t="shared" si="141"/>
        <v>16.32840084337116</v>
      </c>
      <c r="AS69" s="235">
        <f t="shared" si="142"/>
        <v>328.7198004380034</v>
      </c>
      <c r="AT69" s="235">
        <f t="shared" si="143"/>
        <v>39.252063109090187</v>
      </c>
      <c r="AU69" s="235">
        <f t="shared" si="144"/>
        <v>199.38492917193003</v>
      </c>
      <c r="AV69" s="240" t="str">
        <f t="shared" si="145"/>
        <v/>
      </c>
      <c r="AW69" s="239">
        <f t="shared" si="146"/>
        <v>313.10000000000002</v>
      </c>
      <c r="AX69" s="239">
        <f t="shared" si="147"/>
        <v>344.6</v>
      </c>
      <c r="AY69" s="239">
        <f t="shared" si="148"/>
        <v>203.6</v>
      </c>
      <c r="AZ69" s="239">
        <f t="shared" si="149"/>
        <v>246</v>
      </c>
      <c r="BA69" s="239">
        <f t="shared" si="150"/>
        <v>45.48</v>
      </c>
      <c r="BB69" s="239">
        <f t="shared" si="151"/>
        <v>299.7</v>
      </c>
      <c r="BC69" s="239">
        <f t="shared" si="152"/>
        <v>405</v>
      </c>
      <c r="BD69" s="239">
        <f t="shared" si="153"/>
        <v>334.7</v>
      </c>
      <c r="BE69" s="239">
        <f t="shared" si="154"/>
        <v>490.7</v>
      </c>
      <c r="BF69" s="239" t="str">
        <f t="shared" si="155"/>
        <v/>
      </c>
      <c r="BG69" s="239">
        <f t="shared" si="156"/>
        <v>76.77</v>
      </c>
      <c r="BH69" s="239">
        <f t="shared" si="157"/>
        <v>715.2</v>
      </c>
      <c r="BI69" s="239">
        <f t="shared" si="158"/>
        <v>498.6</v>
      </c>
      <c r="BJ69" s="239">
        <f t="shared" si="159"/>
        <v>938.9</v>
      </c>
      <c r="BK69" s="240" t="str">
        <f t="shared" si="160"/>
        <v/>
      </c>
      <c r="BL69" s="239">
        <f t="shared" si="161"/>
        <v>33.921993499458296</v>
      </c>
      <c r="BM69" s="239">
        <f t="shared" si="162"/>
        <v>50.335962605901251</v>
      </c>
      <c r="BN69" s="239">
        <f t="shared" si="163"/>
        <v>54.731182795698928</v>
      </c>
      <c r="BO69" s="239">
        <f t="shared" si="164"/>
        <v>49.757281553398059</v>
      </c>
      <c r="BP69" s="239">
        <f t="shared" si="165"/>
        <v>13.190255220417633</v>
      </c>
      <c r="BQ69" s="239">
        <f t="shared" si="166"/>
        <v>40.018694084657497</v>
      </c>
      <c r="BR69" s="239">
        <f t="shared" si="167"/>
        <v>47.680715799387805</v>
      </c>
      <c r="BS69" s="239">
        <f t="shared" si="168"/>
        <v>36.219023915160697</v>
      </c>
      <c r="BT69" s="239">
        <f t="shared" si="169"/>
        <v>45.988753514526714</v>
      </c>
      <c r="BU69" s="239" t="str">
        <f t="shared" si="170"/>
        <v/>
      </c>
      <c r="BV69" s="239">
        <f t="shared" si="171"/>
        <v>10.870858113848767</v>
      </c>
      <c r="BW69" s="239">
        <f t="shared" si="172"/>
        <v>24.008056394763344</v>
      </c>
      <c r="BX69" s="239">
        <f t="shared" si="173"/>
        <v>34.842767295597483</v>
      </c>
      <c r="BY69" s="239">
        <f t="shared" si="174"/>
        <v>41.071741032370952</v>
      </c>
      <c r="BZ69" s="238"/>
      <c r="CA69" s="237">
        <v>8.4320000000000004</v>
      </c>
      <c r="CB69" s="237">
        <v>8.4760000000000009</v>
      </c>
      <c r="CC69" s="237">
        <v>8.3420000000000005</v>
      </c>
      <c r="CD69" s="237">
        <v>9.0289999999999999</v>
      </c>
      <c r="CE69" s="237">
        <v>8.4979999999999993</v>
      </c>
      <c r="CF69" s="237">
        <v>7.2770000000000001</v>
      </c>
      <c r="CG69" s="237">
        <v>7.0529999999999999</v>
      </c>
      <c r="CH69" s="237">
        <v>7.3540000000000001</v>
      </c>
      <c r="CI69" s="237">
        <v>6.4790000000000001</v>
      </c>
      <c r="CJ69" s="237"/>
      <c r="CK69" s="237">
        <v>9.1460000000000008</v>
      </c>
      <c r="CL69" s="237">
        <v>6.7729999999999997</v>
      </c>
      <c r="CM69" s="237">
        <v>6.6189999999999998</v>
      </c>
      <c r="CN69" s="237">
        <v>7.0780000000000003</v>
      </c>
      <c r="CO69" s="236" t="str">
        <f t="shared" si="175"/>
        <v/>
      </c>
      <c r="CP69" s="235">
        <f t="shared" si="176"/>
        <v>8.4320000000000004</v>
      </c>
      <c r="CQ69" s="235">
        <f t="shared" si="177"/>
        <v>8.4760000000000009</v>
      </c>
      <c r="CR69" s="235">
        <f t="shared" si="178"/>
        <v>8.3420000000000005</v>
      </c>
      <c r="CS69" s="235">
        <f t="shared" si="179"/>
        <v>9.0289999999999999</v>
      </c>
      <c r="CT69" s="235">
        <f t="shared" si="180"/>
        <v>8.4979999999999993</v>
      </c>
      <c r="CU69" s="235">
        <f t="shared" si="181"/>
        <v>7.2770000000000001</v>
      </c>
      <c r="CV69" s="235">
        <f t="shared" si="182"/>
        <v>7.0529999999999999</v>
      </c>
      <c r="CW69" s="235">
        <f t="shared" si="183"/>
        <v>7.3540000000000001</v>
      </c>
      <c r="CX69" s="235">
        <f t="shared" si="184"/>
        <v>6.4790000000000001</v>
      </c>
      <c r="CY69" s="235" t="str">
        <f t="shared" si="185"/>
        <v/>
      </c>
      <c r="CZ69" s="235">
        <f t="shared" si="186"/>
        <v>9.1460000000000008</v>
      </c>
      <c r="DA69" s="235">
        <f t="shared" si="187"/>
        <v>6.7729999999999997</v>
      </c>
      <c r="DB69" s="235">
        <f t="shared" si="188"/>
        <v>6.6189999999999998</v>
      </c>
      <c r="DC69" s="235">
        <f t="shared" si="189"/>
        <v>7.0780000000000003</v>
      </c>
      <c r="DD69" s="234" t="str">
        <f t="shared" si="190"/>
        <v/>
      </c>
      <c r="DE69" s="233">
        <f t="shared" si="191"/>
        <v>1</v>
      </c>
      <c r="DF69" s="233">
        <f t="shared" si="192"/>
        <v>1</v>
      </c>
      <c r="DG69" s="233">
        <f t="shared" si="193"/>
        <v>1</v>
      </c>
      <c r="DH69" s="233">
        <f t="shared" si="194"/>
        <v>1</v>
      </c>
    </row>
    <row r="70" spans="1:112" s="233" customFormat="1" x14ac:dyDescent="0.2">
      <c r="A70" s="243" t="s">
        <v>123</v>
      </c>
      <c r="B70" s="243" t="s">
        <v>619</v>
      </c>
      <c r="C70" s="239">
        <v>18.511753180078557</v>
      </c>
      <c r="D70" s="239">
        <v>32.244451847598917</v>
      </c>
      <c r="E70" s="239">
        <v>19.086756890353126</v>
      </c>
      <c r="F70" s="239">
        <v>26.716750090026306</v>
      </c>
      <c r="G70" s="239">
        <v>26.957145680389655</v>
      </c>
      <c r="H70" s="239">
        <v>8.8288744925437719</v>
      </c>
      <c r="I70" s="239">
        <v>15.631799748452915</v>
      </c>
      <c r="J70" s="239">
        <v>28.828467469028606</v>
      </c>
      <c r="K70" s="239">
        <v>26.122147270005275</v>
      </c>
      <c r="L70" s="239">
        <v>12.771868649577845</v>
      </c>
      <c r="M70" s="239">
        <v>22.116834648124179</v>
      </c>
      <c r="N70" s="239">
        <v>9.8210716350566134</v>
      </c>
      <c r="O70" s="239">
        <v>19.336897707004219</v>
      </c>
      <c r="P70" s="239">
        <v>15.843830609819248</v>
      </c>
      <c r="Q70" s="239">
        <v>24.319908340892773</v>
      </c>
      <c r="R70" s="242"/>
      <c r="S70" s="241">
        <v>748.6</v>
      </c>
      <c r="T70" s="241">
        <v>414.1</v>
      </c>
      <c r="U70" s="241">
        <v>208.5</v>
      </c>
      <c r="V70" s="241">
        <v>367</v>
      </c>
      <c r="W70" s="241">
        <v>197</v>
      </c>
      <c r="X70" s="241">
        <v>75.38</v>
      </c>
      <c r="Y70" s="255">
        <v>67.58</v>
      </c>
      <c r="Z70" s="241">
        <v>399.7</v>
      </c>
      <c r="AA70" s="241">
        <v>729.6</v>
      </c>
      <c r="AB70" s="241">
        <v>76.38</v>
      </c>
      <c r="AC70" s="241">
        <v>241.1</v>
      </c>
      <c r="AD70" s="241">
        <v>1380</v>
      </c>
      <c r="AE70" s="241">
        <v>1185</v>
      </c>
      <c r="AF70" s="241">
        <v>1474</v>
      </c>
      <c r="AG70" s="236" t="str">
        <f t="shared" si="130"/>
        <v/>
      </c>
      <c r="AH70" s="235">
        <f t="shared" si="131"/>
        <v>23.21639715068515</v>
      </c>
      <c r="AI70" s="235">
        <f t="shared" si="132"/>
        <v>21.695671107399885</v>
      </c>
      <c r="AJ70" s="235">
        <f t="shared" si="133"/>
        <v>7.8040929116537878</v>
      </c>
      <c r="AK70" s="235">
        <f t="shared" si="134"/>
        <v>13.614201011903837</v>
      </c>
      <c r="AL70" s="235">
        <f t="shared" si="135"/>
        <v>22.313149899952926</v>
      </c>
      <c r="AM70" s="235">
        <f t="shared" si="136"/>
        <v>4.8222214468593343</v>
      </c>
      <c r="AN70" s="235">
        <f t="shared" si="137"/>
        <v>2.3442106339021826</v>
      </c>
      <c r="AO70" s="235">
        <f t="shared" si="138"/>
        <v>15.301192351019131</v>
      </c>
      <c r="AP70" s="235">
        <f t="shared" si="139"/>
        <v>57.125548345199732</v>
      </c>
      <c r="AQ70" s="235">
        <f t="shared" si="140"/>
        <v>3.4534779146833339</v>
      </c>
      <c r="AR70" s="235">
        <f t="shared" si="141"/>
        <v>24.549255820453059</v>
      </c>
      <c r="AS70" s="235">
        <f t="shared" si="142"/>
        <v>71.366152984309153</v>
      </c>
      <c r="AT70" s="235">
        <f t="shared" si="143"/>
        <v>74.792518878963122</v>
      </c>
      <c r="AU70" s="235">
        <f t="shared" si="144"/>
        <v>60.608781058666196</v>
      </c>
      <c r="AV70" s="240" t="str">
        <f t="shared" si="145"/>
        <v/>
      </c>
      <c r="AW70" s="239">
        <f t="shared" si="146"/>
        <v>748.6</v>
      </c>
      <c r="AX70" s="239">
        <f t="shared" si="147"/>
        <v>414.1</v>
      </c>
      <c r="AY70" s="239">
        <f t="shared" si="148"/>
        <v>208.5</v>
      </c>
      <c r="AZ70" s="239">
        <f t="shared" si="149"/>
        <v>367</v>
      </c>
      <c r="BA70" s="239">
        <f t="shared" si="150"/>
        <v>197</v>
      </c>
      <c r="BB70" s="239">
        <f t="shared" si="151"/>
        <v>75.38</v>
      </c>
      <c r="BC70" s="239">
        <f t="shared" si="152"/>
        <v>67.58</v>
      </c>
      <c r="BD70" s="239">
        <f t="shared" si="153"/>
        <v>399.7</v>
      </c>
      <c r="BE70" s="239">
        <f t="shared" si="154"/>
        <v>729.6</v>
      </c>
      <c r="BF70" s="239">
        <f t="shared" si="155"/>
        <v>76.38</v>
      </c>
      <c r="BG70" s="239">
        <f t="shared" si="156"/>
        <v>241.1</v>
      </c>
      <c r="BH70" s="239">
        <f t="shared" si="157"/>
        <v>1380</v>
      </c>
      <c r="BI70" s="239">
        <f t="shared" si="158"/>
        <v>1185</v>
      </c>
      <c r="BJ70" s="239">
        <f t="shared" si="159"/>
        <v>1474</v>
      </c>
      <c r="BK70" s="240" t="str">
        <f t="shared" si="160"/>
        <v/>
      </c>
      <c r="BL70" s="239">
        <f t="shared" si="161"/>
        <v>81.105092091007577</v>
      </c>
      <c r="BM70" s="239">
        <f t="shared" si="162"/>
        <v>60.487876132047909</v>
      </c>
      <c r="BN70" s="239">
        <f t="shared" si="163"/>
        <v>56.048387096774192</v>
      </c>
      <c r="BO70" s="239">
        <f t="shared" si="164"/>
        <v>74.23139158576052</v>
      </c>
      <c r="BP70" s="239">
        <f t="shared" si="165"/>
        <v>57.134570765661252</v>
      </c>
      <c r="BQ70" s="239">
        <f t="shared" si="166"/>
        <v>10.065429296301241</v>
      </c>
      <c r="BR70" s="239">
        <f t="shared" si="167"/>
        <v>7.9562043795620436</v>
      </c>
      <c r="BS70" s="239">
        <f t="shared" si="168"/>
        <v>43.252894708364892</v>
      </c>
      <c r="BT70" s="239">
        <f t="shared" si="169"/>
        <v>68.378631677600751</v>
      </c>
      <c r="BU70" s="239">
        <f t="shared" si="170"/>
        <v>62.606557377049178</v>
      </c>
      <c r="BV70" s="239">
        <f t="shared" si="171"/>
        <v>34.140470121778527</v>
      </c>
      <c r="BW70" s="239">
        <f t="shared" si="172"/>
        <v>46.324269889224574</v>
      </c>
      <c r="BX70" s="239">
        <f t="shared" si="173"/>
        <v>82.809224318658281</v>
      </c>
      <c r="BY70" s="239">
        <f t="shared" si="174"/>
        <v>64.479440069991256</v>
      </c>
      <c r="BZ70" s="238"/>
      <c r="CA70" s="237">
        <v>10.06</v>
      </c>
      <c r="CB70" s="237">
        <v>10.34</v>
      </c>
      <c r="CC70" s="237">
        <v>10.18</v>
      </c>
      <c r="CD70" s="237">
        <v>10.47</v>
      </c>
      <c r="CE70" s="237">
        <v>9.8469999999999995</v>
      </c>
      <c r="CF70" s="237">
        <v>7.0880000000000001</v>
      </c>
      <c r="CG70" s="254">
        <v>6.5609999999999999</v>
      </c>
      <c r="CH70" s="237">
        <v>6.97</v>
      </c>
      <c r="CI70" s="237">
        <v>9.8870000000000005</v>
      </c>
      <c r="CJ70" s="237">
        <v>9.5190000000000001</v>
      </c>
      <c r="CK70" s="237">
        <v>9.0269999999999992</v>
      </c>
      <c r="CL70" s="237">
        <v>6.9880000000000004</v>
      </c>
      <c r="CM70" s="237">
        <v>7.7279999999999998</v>
      </c>
      <c r="CN70" s="237">
        <v>7.8979999999999997</v>
      </c>
      <c r="CO70" s="236" t="str">
        <f t="shared" si="175"/>
        <v/>
      </c>
      <c r="CP70" s="235">
        <f t="shared" si="176"/>
        <v>10.06</v>
      </c>
      <c r="CQ70" s="235">
        <f t="shared" si="177"/>
        <v>10.34</v>
      </c>
      <c r="CR70" s="235">
        <f t="shared" si="178"/>
        <v>10.18</v>
      </c>
      <c r="CS70" s="235">
        <f t="shared" si="179"/>
        <v>10.47</v>
      </c>
      <c r="CT70" s="235">
        <f t="shared" si="180"/>
        <v>9.8469999999999995</v>
      </c>
      <c r="CU70" s="235">
        <f t="shared" si="181"/>
        <v>7.0880000000000001</v>
      </c>
      <c r="CV70" s="235">
        <f t="shared" si="182"/>
        <v>6.5609999999999999</v>
      </c>
      <c r="CW70" s="235">
        <f t="shared" si="183"/>
        <v>6.97</v>
      </c>
      <c r="CX70" s="235">
        <f t="shared" si="184"/>
        <v>9.8870000000000005</v>
      </c>
      <c r="CY70" s="235">
        <f t="shared" si="185"/>
        <v>9.5190000000000001</v>
      </c>
      <c r="CZ70" s="235">
        <f t="shared" si="186"/>
        <v>9.0269999999999992</v>
      </c>
      <c r="DA70" s="235">
        <f t="shared" si="187"/>
        <v>6.9880000000000004</v>
      </c>
      <c r="DB70" s="235">
        <f t="shared" si="188"/>
        <v>7.7279999999999998</v>
      </c>
      <c r="DC70" s="235">
        <f t="shared" si="189"/>
        <v>7.8979999999999997</v>
      </c>
      <c r="DD70" s="234" t="str">
        <f t="shared" si="190"/>
        <v/>
      </c>
      <c r="DE70" s="233">
        <f t="shared" si="191"/>
        <v>1</v>
      </c>
      <c r="DF70" s="233">
        <f t="shared" si="192"/>
        <v>1</v>
      </c>
      <c r="DG70" s="233">
        <f t="shared" si="193"/>
        <v>1</v>
      </c>
      <c r="DH70" s="233">
        <f t="shared" si="194"/>
        <v>1</v>
      </c>
    </row>
    <row r="71" spans="1:112" s="233" customFormat="1" x14ac:dyDescent="0.2">
      <c r="A71" s="243" t="s">
        <v>124</v>
      </c>
      <c r="B71" s="243" t="s">
        <v>620</v>
      </c>
      <c r="C71" s="250">
        <v>17.097543789231864</v>
      </c>
      <c r="D71" s="250">
        <v>24.893378962066368</v>
      </c>
      <c r="E71" s="250">
        <v>21.352926552999403</v>
      </c>
      <c r="F71" s="250">
        <v>22.319356021243856</v>
      </c>
      <c r="G71" s="250">
        <v>21.661145611443118</v>
      </c>
      <c r="H71" s="250">
        <v>8.0526353314347379</v>
      </c>
      <c r="I71" s="250">
        <v>18.806971279289844</v>
      </c>
      <c r="J71" s="250">
        <v>27.112456005484304</v>
      </c>
      <c r="K71" s="250">
        <v>22.352436918431394</v>
      </c>
      <c r="L71" s="250">
        <v>18.920554710925497</v>
      </c>
      <c r="M71" s="250">
        <v>31.885503665024309</v>
      </c>
      <c r="N71" s="250">
        <v>17.060283937950409</v>
      </c>
      <c r="O71" s="250">
        <v>25.301113002369409</v>
      </c>
      <c r="P71" s="250">
        <v>21.697273984610739</v>
      </c>
      <c r="Q71" s="250">
        <v>19.918462434478638</v>
      </c>
      <c r="R71" s="249"/>
      <c r="S71" s="247">
        <v>420.9</v>
      </c>
      <c r="T71" s="247">
        <v>250.6</v>
      </c>
      <c r="U71" s="247">
        <v>206.1</v>
      </c>
      <c r="V71" s="247">
        <v>299.5</v>
      </c>
      <c r="W71" s="247">
        <v>105.7</v>
      </c>
      <c r="X71" s="247"/>
      <c r="Y71" s="247"/>
      <c r="Z71" s="247"/>
      <c r="AA71" s="247"/>
      <c r="AB71" s="247"/>
      <c r="AC71" s="247"/>
      <c r="AD71" s="247"/>
      <c r="AE71" s="248">
        <v>23.07</v>
      </c>
      <c r="AF71" s="255">
        <v>64.97</v>
      </c>
      <c r="AG71" s="236" t="str">
        <f t="shared" si="130"/>
        <v/>
      </c>
      <c r="AH71" s="235">
        <f t="shared" si="131"/>
        <v>16.908110411261806</v>
      </c>
      <c r="AI71" s="235">
        <f t="shared" si="132"/>
        <v>11.736096191685665</v>
      </c>
      <c r="AJ71" s="235">
        <f t="shared" si="133"/>
        <v>9.2341373919494494</v>
      </c>
      <c r="AK71" s="235">
        <f t="shared" si="134"/>
        <v>13.826600188762896</v>
      </c>
      <c r="AL71" s="235">
        <f t="shared" si="135"/>
        <v>13.126137674133002</v>
      </c>
      <c r="AM71" s="235" t="str">
        <f t="shared" si="136"/>
        <v/>
      </c>
      <c r="AN71" s="235" t="str">
        <f t="shared" si="137"/>
        <v/>
      </c>
      <c r="AO71" s="235" t="str">
        <f t="shared" si="138"/>
        <v/>
      </c>
      <c r="AP71" s="235" t="str">
        <f t="shared" si="139"/>
        <v/>
      </c>
      <c r="AQ71" s="235" t="str">
        <f t="shared" si="140"/>
        <v/>
      </c>
      <c r="AR71" s="235" t="str">
        <f t="shared" si="141"/>
        <v/>
      </c>
      <c r="AS71" s="235" t="str">
        <f t="shared" si="142"/>
        <v/>
      </c>
      <c r="AT71" s="235">
        <f t="shared" si="143"/>
        <v>1.0632672111880459</v>
      </c>
      <c r="AU71" s="235">
        <f t="shared" si="144"/>
        <v>3.2617979532163912</v>
      </c>
      <c r="AV71" s="240" t="str">
        <f t="shared" si="145"/>
        <v/>
      </c>
      <c r="AW71" s="239">
        <f t="shared" si="146"/>
        <v>420.9</v>
      </c>
      <c r="AX71" s="239">
        <f t="shared" si="147"/>
        <v>250.6</v>
      </c>
      <c r="AY71" s="239">
        <f t="shared" si="148"/>
        <v>206.1</v>
      </c>
      <c r="AZ71" s="239">
        <f t="shared" si="149"/>
        <v>299.5</v>
      </c>
      <c r="BA71" s="239">
        <f t="shared" si="150"/>
        <v>105.7</v>
      </c>
      <c r="BB71" s="239" t="str">
        <f t="shared" si="151"/>
        <v/>
      </c>
      <c r="BC71" s="239" t="str">
        <f t="shared" si="152"/>
        <v/>
      </c>
      <c r="BD71" s="239" t="str">
        <f t="shared" si="153"/>
        <v/>
      </c>
      <c r="BE71" s="239" t="str">
        <f t="shared" si="154"/>
        <v/>
      </c>
      <c r="BF71" s="239" t="str">
        <f t="shared" si="155"/>
        <v/>
      </c>
      <c r="BG71" s="239" t="str">
        <f t="shared" si="156"/>
        <v/>
      </c>
      <c r="BH71" s="239" t="str">
        <f t="shared" si="157"/>
        <v/>
      </c>
      <c r="BI71" s="239" t="str">
        <f t="shared" si="158"/>
        <v/>
      </c>
      <c r="BJ71" s="239">
        <f t="shared" si="159"/>
        <v>64.97</v>
      </c>
      <c r="BK71" s="240" t="str">
        <f t="shared" si="160"/>
        <v/>
      </c>
      <c r="BL71" s="239">
        <f t="shared" si="161"/>
        <v>45.601300108342365</v>
      </c>
      <c r="BM71" s="239">
        <f t="shared" si="162"/>
        <v>36.605316973415128</v>
      </c>
      <c r="BN71" s="239">
        <f t="shared" si="163"/>
        <v>55.403225806451616</v>
      </c>
      <c r="BO71" s="239">
        <f t="shared" si="164"/>
        <v>60.578478964401299</v>
      </c>
      <c r="BP71" s="239">
        <f t="shared" si="165"/>
        <v>30.655452436194896</v>
      </c>
      <c r="BQ71" s="239" t="str">
        <f t="shared" si="166"/>
        <v/>
      </c>
      <c r="BR71" s="239" t="str">
        <f t="shared" si="167"/>
        <v/>
      </c>
      <c r="BS71" s="239" t="str">
        <f t="shared" si="168"/>
        <v/>
      </c>
      <c r="BT71" s="239" t="str">
        <f t="shared" si="169"/>
        <v/>
      </c>
      <c r="BU71" s="239" t="str">
        <f t="shared" si="170"/>
        <v/>
      </c>
      <c r="BV71" s="239" t="str">
        <f t="shared" si="171"/>
        <v/>
      </c>
      <c r="BW71" s="239" t="str">
        <f t="shared" si="172"/>
        <v/>
      </c>
      <c r="BX71" s="239" t="str">
        <f t="shared" si="173"/>
        <v/>
      </c>
      <c r="BY71" s="239">
        <f t="shared" si="174"/>
        <v>2.8420822397200349</v>
      </c>
      <c r="BZ71" s="246"/>
      <c r="CA71" s="244">
        <v>8.7460000000000004</v>
      </c>
      <c r="CB71" s="244">
        <v>8.81</v>
      </c>
      <c r="CC71" s="244">
        <v>8.407</v>
      </c>
      <c r="CD71" s="244">
        <v>8.6579999999999995</v>
      </c>
      <c r="CE71" s="244">
        <v>7.3390000000000004</v>
      </c>
      <c r="CF71" s="244"/>
      <c r="CG71" s="244"/>
      <c r="CH71" s="244"/>
      <c r="CI71" s="244"/>
      <c r="CJ71" s="244"/>
      <c r="CK71" s="244"/>
      <c r="CL71" s="244"/>
      <c r="CM71" s="253">
        <v>7.657</v>
      </c>
      <c r="CN71" s="254">
        <v>6.9429999999999996</v>
      </c>
      <c r="CO71" s="236" t="str">
        <f t="shared" si="175"/>
        <v/>
      </c>
      <c r="CP71" s="235">
        <f t="shared" si="176"/>
        <v>8.7460000000000004</v>
      </c>
      <c r="CQ71" s="235">
        <f t="shared" si="177"/>
        <v>8.81</v>
      </c>
      <c r="CR71" s="235">
        <f t="shared" si="178"/>
        <v>8.407</v>
      </c>
      <c r="CS71" s="235">
        <f t="shared" si="179"/>
        <v>8.6579999999999995</v>
      </c>
      <c r="CT71" s="235">
        <f t="shared" si="180"/>
        <v>7.3390000000000004</v>
      </c>
      <c r="CU71" s="235" t="str">
        <f t="shared" si="181"/>
        <v/>
      </c>
      <c r="CV71" s="235" t="str">
        <f t="shared" si="182"/>
        <v/>
      </c>
      <c r="CW71" s="235" t="str">
        <f t="shared" si="183"/>
        <v/>
      </c>
      <c r="CX71" s="235" t="str">
        <f t="shared" si="184"/>
        <v/>
      </c>
      <c r="CY71" s="235" t="str">
        <f t="shared" si="185"/>
        <v/>
      </c>
      <c r="CZ71" s="235" t="str">
        <f t="shared" si="186"/>
        <v/>
      </c>
      <c r="DA71" s="235" t="str">
        <f t="shared" si="187"/>
        <v/>
      </c>
      <c r="DB71" s="235" t="str">
        <f t="shared" si="188"/>
        <v/>
      </c>
      <c r="DC71" s="235">
        <f t="shared" si="189"/>
        <v>6.9429999999999996</v>
      </c>
      <c r="DD71" s="234" t="str">
        <f t="shared" si="190"/>
        <v/>
      </c>
      <c r="DE71" s="233">
        <f t="shared" si="191"/>
        <v>1</v>
      </c>
      <c r="DF71" s="233" t="str">
        <f t="shared" si="192"/>
        <v/>
      </c>
      <c r="DG71" s="233" t="str">
        <f t="shared" si="193"/>
        <v/>
      </c>
      <c r="DH71" s="233">
        <f t="shared" si="194"/>
        <v>3</v>
      </c>
    </row>
    <row r="72" spans="1:112" s="233" customFormat="1" x14ac:dyDescent="0.2">
      <c r="A72" s="243" t="s">
        <v>16</v>
      </c>
      <c r="B72" s="243" t="s">
        <v>621</v>
      </c>
      <c r="C72" s="250">
        <v>9.249343965922229</v>
      </c>
      <c r="D72" s="250">
        <v>26.024742169968931</v>
      </c>
      <c r="E72" s="250">
        <v>1.6830857428000932</v>
      </c>
      <c r="F72" s="250">
        <v>17.940554429883214</v>
      </c>
      <c r="G72" s="250">
        <v>4.4680045576089258</v>
      </c>
      <c r="H72" s="250">
        <v>10.161215901367759</v>
      </c>
      <c r="I72" s="250">
        <v>12.759940302603299</v>
      </c>
      <c r="J72" s="250">
        <v>15.409647773193567</v>
      </c>
      <c r="K72" s="250">
        <v>13.395451940476121</v>
      </c>
      <c r="L72" s="250">
        <v>5.7812411675085054</v>
      </c>
      <c r="M72" s="250">
        <v>4.872594049742756</v>
      </c>
      <c r="N72" s="250">
        <v>9.5029081551340511</v>
      </c>
      <c r="O72" s="250">
        <v>10.156878182404187</v>
      </c>
      <c r="P72" s="250">
        <v>9.4297027343540876</v>
      </c>
      <c r="Q72" s="250">
        <v>2.5402205617787237</v>
      </c>
      <c r="R72" s="249">
        <v>58.1</v>
      </c>
      <c r="S72" s="247"/>
      <c r="T72" s="247"/>
      <c r="U72" s="247"/>
      <c r="V72" s="247">
        <v>34.950000000000003</v>
      </c>
      <c r="W72" s="247">
        <v>124.9</v>
      </c>
      <c r="X72" s="247"/>
      <c r="Y72" s="247"/>
      <c r="Z72" s="247"/>
      <c r="AA72" s="247">
        <v>586.5</v>
      </c>
      <c r="AB72" s="247">
        <v>50.78</v>
      </c>
      <c r="AC72" s="247">
        <v>190.9</v>
      </c>
      <c r="AD72" s="247">
        <v>57.52</v>
      </c>
      <c r="AE72" s="247">
        <v>404.9</v>
      </c>
      <c r="AF72" s="247">
        <v>624.6</v>
      </c>
      <c r="AG72" s="236">
        <f t="shared" si="130"/>
        <v>6.2815265832971967</v>
      </c>
      <c r="AH72" s="235" t="str">
        <f t="shared" si="131"/>
        <v/>
      </c>
      <c r="AI72" s="235" t="str">
        <f t="shared" si="132"/>
        <v/>
      </c>
      <c r="AJ72" s="235" t="str">
        <f t="shared" si="133"/>
        <v/>
      </c>
      <c r="AK72" s="235">
        <f t="shared" si="134"/>
        <v>7.8222838740128022</v>
      </c>
      <c r="AL72" s="235">
        <f t="shared" si="135"/>
        <v>12.291836057059641</v>
      </c>
      <c r="AM72" s="235" t="str">
        <f t="shared" si="136"/>
        <v/>
      </c>
      <c r="AN72" s="235" t="str">
        <f t="shared" si="137"/>
        <v/>
      </c>
      <c r="AO72" s="235" t="str">
        <f t="shared" si="138"/>
        <v/>
      </c>
      <c r="AP72" s="235">
        <f t="shared" si="139"/>
        <v>101.44880364033648</v>
      </c>
      <c r="AQ72" s="235">
        <f t="shared" si="140"/>
        <v>10.421553587596915</v>
      </c>
      <c r="AR72" s="235">
        <f t="shared" si="141"/>
        <v>20.088587291761225</v>
      </c>
      <c r="AS72" s="235">
        <f t="shared" si="142"/>
        <v>5.6631574157941431</v>
      </c>
      <c r="AT72" s="235">
        <f t="shared" si="143"/>
        <v>42.93878729865758</v>
      </c>
      <c r="AU72" s="235">
        <f t="shared" si="144"/>
        <v>245.88416037489282</v>
      </c>
      <c r="AV72" s="240">
        <f t="shared" si="145"/>
        <v>58.1</v>
      </c>
      <c r="AW72" s="239" t="str">
        <f t="shared" si="146"/>
        <v/>
      </c>
      <c r="AX72" s="239" t="str">
        <f t="shared" si="147"/>
        <v/>
      </c>
      <c r="AY72" s="239" t="str">
        <f t="shared" si="148"/>
        <v/>
      </c>
      <c r="AZ72" s="239">
        <f t="shared" si="149"/>
        <v>34.950000000000003</v>
      </c>
      <c r="BA72" s="239">
        <f t="shared" si="150"/>
        <v>124.9</v>
      </c>
      <c r="BB72" s="239" t="str">
        <f t="shared" si="151"/>
        <v/>
      </c>
      <c r="BC72" s="239" t="str">
        <f t="shared" si="152"/>
        <v/>
      </c>
      <c r="BD72" s="239" t="str">
        <f t="shared" si="153"/>
        <v/>
      </c>
      <c r="BE72" s="239">
        <f t="shared" si="154"/>
        <v>586.5</v>
      </c>
      <c r="BF72" s="239">
        <f t="shared" si="155"/>
        <v>50.78</v>
      </c>
      <c r="BG72" s="239">
        <f t="shared" si="156"/>
        <v>190.9</v>
      </c>
      <c r="BH72" s="239">
        <f t="shared" si="157"/>
        <v>57.52</v>
      </c>
      <c r="BI72" s="239">
        <f t="shared" si="158"/>
        <v>404.9</v>
      </c>
      <c r="BJ72" s="239">
        <f t="shared" si="159"/>
        <v>624.6</v>
      </c>
      <c r="BK72" s="240">
        <f t="shared" si="160"/>
        <v>88.946723821188002</v>
      </c>
      <c r="BL72" s="239" t="str">
        <f t="shared" si="161"/>
        <v/>
      </c>
      <c r="BM72" s="239" t="str">
        <f t="shared" si="162"/>
        <v/>
      </c>
      <c r="BN72" s="239" t="str">
        <f t="shared" si="163"/>
        <v/>
      </c>
      <c r="BO72" s="239">
        <f t="shared" si="164"/>
        <v>7.0691747572815542</v>
      </c>
      <c r="BP72" s="239">
        <f t="shared" si="165"/>
        <v>36.223897911832942</v>
      </c>
      <c r="BQ72" s="239" t="str">
        <f t="shared" si="166"/>
        <v/>
      </c>
      <c r="BR72" s="239" t="str">
        <f t="shared" si="167"/>
        <v/>
      </c>
      <c r="BS72" s="239" t="str">
        <f t="shared" si="168"/>
        <v/>
      </c>
      <c r="BT72" s="239">
        <f t="shared" si="169"/>
        <v>54.967197750702908</v>
      </c>
      <c r="BU72" s="239">
        <f t="shared" si="170"/>
        <v>41.622950819672134</v>
      </c>
      <c r="BV72" s="239">
        <f t="shared" si="171"/>
        <v>27.032002265647122</v>
      </c>
      <c r="BW72" s="239">
        <f t="shared" si="172"/>
        <v>1.9308492782813025</v>
      </c>
      <c r="BX72" s="239">
        <f t="shared" si="173"/>
        <v>28.294898672257162</v>
      </c>
      <c r="BY72" s="239">
        <f t="shared" si="174"/>
        <v>27.322834645669293</v>
      </c>
      <c r="BZ72" s="246">
        <v>9.5559999999999992</v>
      </c>
      <c r="CA72" s="244"/>
      <c r="CB72" s="244"/>
      <c r="CC72" s="244"/>
      <c r="CD72" s="244">
        <v>8.3030000000000008</v>
      </c>
      <c r="CE72" s="244">
        <v>8.6379999999999999</v>
      </c>
      <c r="CF72" s="244"/>
      <c r="CG72" s="244"/>
      <c r="CH72" s="244"/>
      <c r="CI72" s="244">
        <v>10.59</v>
      </c>
      <c r="CJ72" s="244">
        <v>7.4569999999999999</v>
      </c>
      <c r="CK72" s="244">
        <v>6.7469999999999999</v>
      </c>
      <c r="CL72" s="244">
        <v>8.7249999999999996</v>
      </c>
      <c r="CM72" s="244">
        <v>8.73</v>
      </c>
      <c r="CN72" s="244">
        <v>8.7940000000000005</v>
      </c>
      <c r="CO72" s="236">
        <f t="shared" si="175"/>
        <v>9.5559999999999992</v>
      </c>
      <c r="CP72" s="235" t="str">
        <f t="shared" si="176"/>
        <v/>
      </c>
      <c r="CQ72" s="235" t="str">
        <f t="shared" si="177"/>
        <v/>
      </c>
      <c r="CR72" s="235" t="str">
        <f t="shared" si="178"/>
        <v/>
      </c>
      <c r="CS72" s="235">
        <f t="shared" si="179"/>
        <v>8.3030000000000008</v>
      </c>
      <c r="CT72" s="235">
        <f t="shared" si="180"/>
        <v>8.6379999999999999</v>
      </c>
      <c r="CU72" s="235" t="str">
        <f t="shared" si="181"/>
        <v/>
      </c>
      <c r="CV72" s="235" t="str">
        <f t="shared" si="182"/>
        <v/>
      </c>
      <c r="CW72" s="235" t="str">
        <f t="shared" si="183"/>
        <v/>
      </c>
      <c r="CX72" s="235">
        <f t="shared" si="184"/>
        <v>10.59</v>
      </c>
      <c r="CY72" s="235">
        <f t="shared" si="185"/>
        <v>7.4569999999999999</v>
      </c>
      <c r="CZ72" s="235">
        <f t="shared" si="186"/>
        <v>6.7469999999999999</v>
      </c>
      <c r="DA72" s="235">
        <f t="shared" si="187"/>
        <v>8.7249999999999996</v>
      </c>
      <c r="DB72" s="235">
        <f t="shared" si="188"/>
        <v>8.73</v>
      </c>
      <c r="DC72" s="235">
        <f t="shared" si="189"/>
        <v>8.7940000000000005</v>
      </c>
      <c r="DD72" s="234">
        <f t="shared" si="190"/>
        <v>1</v>
      </c>
      <c r="DE72" s="233">
        <f t="shared" si="191"/>
        <v>1</v>
      </c>
      <c r="DF72" s="233">
        <f t="shared" si="192"/>
        <v>1</v>
      </c>
      <c r="DG72" s="233">
        <f t="shared" si="193"/>
        <v>1</v>
      </c>
      <c r="DH72" s="233">
        <f t="shared" si="194"/>
        <v>0</v>
      </c>
    </row>
    <row r="73" spans="1:112" s="233" customFormat="1" x14ac:dyDescent="0.2">
      <c r="A73" s="243" t="s">
        <v>24</v>
      </c>
      <c r="B73" s="243" t="s">
        <v>622</v>
      </c>
      <c r="C73" s="239">
        <v>7.9724936177455019</v>
      </c>
      <c r="D73" s="239">
        <v>0.85022859461307332</v>
      </c>
      <c r="E73" s="239">
        <v>1.1796485331504614</v>
      </c>
      <c r="F73" s="239">
        <v>22.372793620454878</v>
      </c>
      <c r="G73" s="239">
        <v>14.980289093298264</v>
      </c>
      <c r="H73" s="239">
        <v>8.9356496529175153</v>
      </c>
      <c r="I73" s="239">
        <v>7.3548140236975978</v>
      </c>
      <c r="J73" s="239">
        <v>6.0977283106684368</v>
      </c>
      <c r="K73" s="239">
        <v>10.020316792025909</v>
      </c>
      <c r="L73" s="239">
        <v>8.9072781099087095</v>
      </c>
      <c r="M73" s="239">
        <v>5.5874275251828438</v>
      </c>
      <c r="N73" s="239">
        <v>7.94923426931084</v>
      </c>
      <c r="O73" s="239">
        <v>7.7613118976400521</v>
      </c>
      <c r="P73" s="239">
        <v>1.8175599959452393</v>
      </c>
      <c r="Q73" s="239">
        <v>7.9179051746241624</v>
      </c>
      <c r="R73" s="242">
        <v>36.19</v>
      </c>
      <c r="S73" s="241"/>
      <c r="T73" s="241"/>
      <c r="U73" s="241"/>
      <c r="V73" s="241"/>
      <c r="W73" s="248">
        <v>13.96</v>
      </c>
      <c r="X73" s="241"/>
      <c r="Y73" s="241"/>
      <c r="Z73" s="241"/>
      <c r="AA73" s="241">
        <v>683.8</v>
      </c>
      <c r="AB73" s="241"/>
      <c r="AC73" s="241">
        <v>71.569999999999993</v>
      </c>
      <c r="AD73" s="241"/>
      <c r="AE73" s="241">
        <v>45.57</v>
      </c>
      <c r="AF73" s="241">
        <v>76.44</v>
      </c>
      <c r="AG73" s="236">
        <f t="shared" si="130"/>
        <v>4.5393576633848687</v>
      </c>
      <c r="AH73" s="235" t="str">
        <f t="shared" si="131"/>
        <v/>
      </c>
      <c r="AI73" s="235" t="str">
        <f t="shared" si="132"/>
        <v/>
      </c>
      <c r="AJ73" s="235" t="str">
        <f t="shared" si="133"/>
        <v/>
      </c>
      <c r="AK73" s="235" t="str">
        <f t="shared" si="134"/>
        <v/>
      </c>
      <c r="AL73" s="235">
        <f t="shared" si="135"/>
        <v>1.5622814839704486</v>
      </c>
      <c r="AM73" s="235" t="str">
        <f t="shared" si="136"/>
        <v/>
      </c>
      <c r="AN73" s="235" t="str">
        <f t="shared" si="137"/>
        <v/>
      </c>
      <c r="AO73" s="235" t="str">
        <f t="shared" si="138"/>
        <v/>
      </c>
      <c r="AP73" s="235">
        <f t="shared" si="139"/>
        <v>76.768681920835206</v>
      </c>
      <c r="AQ73" s="235" t="str">
        <f t="shared" si="140"/>
        <v/>
      </c>
      <c r="AR73" s="235">
        <f t="shared" si="141"/>
        <v>9.0033829140381805</v>
      </c>
      <c r="AS73" s="235" t="str">
        <f t="shared" si="142"/>
        <v/>
      </c>
      <c r="AT73" s="235">
        <f t="shared" si="143"/>
        <v>25.072074705462963</v>
      </c>
      <c r="AU73" s="235">
        <f t="shared" si="144"/>
        <v>9.6540686348429734</v>
      </c>
      <c r="AV73" s="240">
        <f t="shared" si="145"/>
        <v>36.19</v>
      </c>
      <c r="AW73" s="239" t="str">
        <f t="shared" si="146"/>
        <v/>
      </c>
      <c r="AX73" s="239" t="str">
        <f t="shared" si="147"/>
        <v/>
      </c>
      <c r="AY73" s="239" t="str">
        <f t="shared" si="148"/>
        <v/>
      </c>
      <c r="AZ73" s="239" t="str">
        <f t="shared" si="149"/>
        <v/>
      </c>
      <c r="BA73" s="239">
        <f t="shared" si="150"/>
        <v>13.96</v>
      </c>
      <c r="BB73" s="239" t="str">
        <f t="shared" si="151"/>
        <v/>
      </c>
      <c r="BC73" s="239" t="str">
        <f t="shared" si="152"/>
        <v/>
      </c>
      <c r="BD73" s="239" t="str">
        <f t="shared" si="153"/>
        <v/>
      </c>
      <c r="BE73" s="239">
        <f t="shared" si="154"/>
        <v>683.8</v>
      </c>
      <c r="BF73" s="239" t="str">
        <f t="shared" si="155"/>
        <v/>
      </c>
      <c r="BG73" s="239">
        <f t="shared" si="156"/>
        <v>71.569999999999993</v>
      </c>
      <c r="BH73" s="239" t="str">
        <f t="shared" si="157"/>
        <v/>
      </c>
      <c r="BI73" s="239">
        <f t="shared" si="158"/>
        <v>45.57</v>
      </c>
      <c r="BJ73" s="239">
        <f t="shared" si="159"/>
        <v>76.44</v>
      </c>
      <c r="BK73" s="240">
        <f t="shared" si="160"/>
        <v>55.404164115125539</v>
      </c>
      <c r="BL73" s="239" t="str">
        <f t="shared" si="161"/>
        <v/>
      </c>
      <c r="BM73" s="239" t="str">
        <f t="shared" si="162"/>
        <v/>
      </c>
      <c r="BN73" s="239" t="str">
        <f t="shared" si="163"/>
        <v/>
      </c>
      <c r="BO73" s="239" t="str">
        <f t="shared" si="164"/>
        <v/>
      </c>
      <c r="BP73" s="239">
        <f t="shared" si="165"/>
        <v>4.0487238979118327</v>
      </c>
      <c r="BQ73" s="239" t="str">
        <f t="shared" si="166"/>
        <v/>
      </c>
      <c r="BR73" s="239" t="str">
        <f t="shared" si="167"/>
        <v/>
      </c>
      <c r="BS73" s="239" t="str">
        <f t="shared" si="168"/>
        <v/>
      </c>
      <c r="BT73" s="239">
        <f t="shared" si="169"/>
        <v>64.086223055295221</v>
      </c>
      <c r="BU73" s="239" t="str">
        <f t="shared" si="170"/>
        <v/>
      </c>
      <c r="BV73" s="239">
        <f t="shared" si="171"/>
        <v>10.134522798074197</v>
      </c>
      <c r="BW73" s="239" t="str">
        <f t="shared" si="172"/>
        <v/>
      </c>
      <c r="BX73" s="239">
        <f t="shared" si="173"/>
        <v>3.1844863731656186</v>
      </c>
      <c r="BY73" s="239">
        <f t="shared" si="174"/>
        <v>3.3438320209973753</v>
      </c>
      <c r="BZ73" s="238">
        <v>8.1980000000000004</v>
      </c>
      <c r="CA73" s="237"/>
      <c r="CB73" s="237"/>
      <c r="CC73" s="237"/>
      <c r="CD73" s="237"/>
      <c r="CE73" s="253">
        <v>7.54</v>
      </c>
      <c r="CF73" s="237"/>
      <c r="CG73" s="237"/>
      <c r="CH73" s="237"/>
      <c r="CI73" s="237">
        <v>8.2520000000000007</v>
      </c>
      <c r="CJ73" s="237"/>
      <c r="CK73" s="237">
        <v>5.7249999999999996</v>
      </c>
      <c r="CL73" s="237"/>
      <c r="CM73" s="237">
        <v>7.032</v>
      </c>
      <c r="CN73" s="237">
        <v>7.4489999999999998</v>
      </c>
      <c r="CO73" s="236">
        <f t="shared" si="175"/>
        <v>8.1980000000000004</v>
      </c>
      <c r="CP73" s="235" t="str">
        <f t="shared" si="176"/>
        <v/>
      </c>
      <c r="CQ73" s="235" t="str">
        <f t="shared" si="177"/>
        <v/>
      </c>
      <c r="CR73" s="235" t="str">
        <f t="shared" si="178"/>
        <v/>
      </c>
      <c r="CS73" s="235" t="str">
        <f t="shared" si="179"/>
        <v/>
      </c>
      <c r="CT73" s="235">
        <f t="shared" si="180"/>
        <v>7.54</v>
      </c>
      <c r="CU73" s="235" t="str">
        <f t="shared" si="181"/>
        <v/>
      </c>
      <c r="CV73" s="235" t="str">
        <f t="shared" si="182"/>
        <v/>
      </c>
      <c r="CW73" s="235" t="str">
        <f t="shared" si="183"/>
        <v/>
      </c>
      <c r="CX73" s="235">
        <f t="shared" si="184"/>
        <v>8.2520000000000007</v>
      </c>
      <c r="CY73" s="235" t="str">
        <f t="shared" si="185"/>
        <v/>
      </c>
      <c r="CZ73" s="235">
        <f t="shared" si="186"/>
        <v>5.7249999999999996</v>
      </c>
      <c r="DA73" s="235" t="str">
        <f t="shared" si="187"/>
        <v/>
      </c>
      <c r="DB73" s="235">
        <f t="shared" si="188"/>
        <v>7.032</v>
      </c>
      <c r="DC73" s="235">
        <f t="shared" si="189"/>
        <v>7.4489999999999998</v>
      </c>
      <c r="DD73" s="234">
        <f t="shared" si="190"/>
        <v>1</v>
      </c>
      <c r="DE73" s="233">
        <f t="shared" si="191"/>
        <v>1</v>
      </c>
      <c r="DF73" s="233">
        <f t="shared" si="192"/>
        <v>1</v>
      </c>
      <c r="DG73" s="233">
        <f t="shared" si="193"/>
        <v>1</v>
      </c>
      <c r="DH73" s="233">
        <f t="shared" si="194"/>
        <v>0</v>
      </c>
    </row>
    <row r="74" spans="1:112" s="233" customFormat="1" x14ac:dyDescent="0.2">
      <c r="A74" s="243" t="s">
        <v>136</v>
      </c>
      <c r="B74" s="243" t="s">
        <v>628</v>
      </c>
      <c r="C74" s="250">
        <v>10.982506941956</v>
      </c>
      <c r="D74" s="250">
        <v>12.248817563232402</v>
      </c>
      <c r="E74" s="250">
        <v>16.417717693008171</v>
      </c>
      <c r="F74" s="250">
        <v>5.4735951164869192</v>
      </c>
      <c r="G74" s="250">
        <v>5.6405930802520228</v>
      </c>
      <c r="H74" s="250">
        <v>3.6340445997069999</v>
      </c>
      <c r="I74" s="250">
        <v>14</v>
      </c>
      <c r="J74" s="250">
        <v>5.7410564101749548</v>
      </c>
      <c r="K74" s="250">
        <v>12.251677669795653</v>
      </c>
      <c r="L74" s="250">
        <v>7.7901594537500953</v>
      </c>
      <c r="M74" s="250">
        <v>12.095628036027016</v>
      </c>
      <c r="N74" s="250">
        <v>12.040821905898907</v>
      </c>
      <c r="O74" s="250">
        <v>7.4432292756478597</v>
      </c>
      <c r="P74" s="250">
        <v>13.881703899290237</v>
      </c>
      <c r="Q74" s="250">
        <v>9.4501961377803543</v>
      </c>
      <c r="R74" s="249"/>
      <c r="S74" s="247">
        <v>226</v>
      </c>
      <c r="T74" s="247">
        <v>119.9</v>
      </c>
      <c r="U74" s="247">
        <v>91.94</v>
      </c>
      <c r="V74" s="247">
        <v>103.4</v>
      </c>
      <c r="W74" s="247"/>
      <c r="X74" s="247"/>
      <c r="Y74" s="247"/>
      <c r="Z74" s="247"/>
      <c r="AA74" s="247">
        <v>705.9</v>
      </c>
      <c r="AB74" s="247"/>
      <c r="AC74" s="247"/>
      <c r="AD74" s="247">
        <v>78.64</v>
      </c>
      <c r="AE74" s="247">
        <v>183.2</v>
      </c>
      <c r="AF74" s="247">
        <v>157.5</v>
      </c>
      <c r="AG74" s="236" t="str">
        <f t="shared" si="130"/>
        <v/>
      </c>
      <c r="AH74" s="235">
        <f t="shared" si="131"/>
        <v>18.450760559810291</v>
      </c>
      <c r="AI74" s="235">
        <f t="shared" si="132"/>
        <v>7.3030857420006638</v>
      </c>
      <c r="AJ74" s="235">
        <f t="shared" si="133"/>
        <v>16.797004170635336</v>
      </c>
      <c r="AK74" s="235">
        <f t="shared" si="134"/>
        <v>18.331405674699027</v>
      </c>
      <c r="AL74" s="235" t="str">
        <f t="shared" si="135"/>
        <v/>
      </c>
      <c r="AM74" s="235" t="str">
        <f t="shared" si="136"/>
        <v/>
      </c>
      <c r="AN74" s="235" t="str">
        <f t="shared" si="137"/>
        <v/>
      </c>
      <c r="AO74" s="235" t="str">
        <f t="shared" si="138"/>
        <v/>
      </c>
      <c r="AP74" s="235">
        <f t="shared" si="139"/>
        <v>90.614319795493742</v>
      </c>
      <c r="AQ74" s="235" t="str">
        <f t="shared" si="140"/>
        <v/>
      </c>
      <c r="AR74" s="235" t="str">
        <f t="shared" si="141"/>
        <v/>
      </c>
      <c r="AS74" s="235">
        <f t="shared" si="142"/>
        <v>10.565306681776931</v>
      </c>
      <c r="AT74" s="235">
        <f t="shared" si="143"/>
        <v>13.197227179681228</v>
      </c>
      <c r="AU74" s="235">
        <f t="shared" si="144"/>
        <v>16.666320751835034</v>
      </c>
      <c r="AV74" s="240" t="str">
        <f t="shared" si="145"/>
        <v/>
      </c>
      <c r="AW74" s="239">
        <f t="shared" si="146"/>
        <v>226</v>
      </c>
      <c r="AX74" s="239">
        <f t="shared" si="147"/>
        <v>119.9</v>
      </c>
      <c r="AY74" s="239">
        <f t="shared" si="148"/>
        <v>91.94</v>
      </c>
      <c r="AZ74" s="239">
        <f t="shared" si="149"/>
        <v>103.4</v>
      </c>
      <c r="BA74" s="239" t="str">
        <f t="shared" si="150"/>
        <v/>
      </c>
      <c r="BB74" s="239" t="str">
        <f t="shared" si="151"/>
        <v/>
      </c>
      <c r="BC74" s="239" t="str">
        <f t="shared" si="152"/>
        <v/>
      </c>
      <c r="BD74" s="239" t="str">
        <f t="shared" si="153"/>
        <v/>
      </c>
      <c r="BE74" s="239">
        <f t="shared" si="154"/>
        <v>705.9</v>
      </c>
      <c r="BF74" s="239" t="str">
        <f t="shared" si="155"/>
        <v/>
      </c>
      <c r="BG74" s="239" t="str">
        <f t="shared" si="156"/>
        <v/>
      </c>
      <c r="BH74" s="239">
        <f t="shared" si="157"/>
        <v>78.64</v>
      </c>
      <c r="BI74" s="239">
        <f t="shared" si="158"/>
        <v>183.2</v>
      </c>
      <c r="BJ74" s="239">
        <f t="shared" si="159"/>
        <v>157.5</v>
      </c>
      <c r="BK74" s="240" t="str">
        <f t="shared" si="160"/>
        <v/>
      </c>
      <c r="BL74" s="239">
        <f t="shared" si="161"/>
        <v>24.485373781148429</v>
      </c>
      <c r="BM74" s="239">
        <f t="shared" si="162"/>
        <v>17.513876716330703</v>
      </c>
      <c r="BN74" s="239">
        <f t="shared" si="163"/>
        <v>24.71505376344086</v>
      </c>
      <c r="BO74" s="239">
        <f t="shared" si="164"/>
        <v>20.914239482200649</v>
      </c>
      <c r="BP74" s="239" t="str">
        <f t="shared" si="165"/>
        <v/>
      </c>
      <c r="BQ74" s="239" t="str">
        <f t="shared" si="166"/>
        <v/>
      </c>
      <c r="BR74" s="239" t="str">
        <f t="shared" si="167"/>
        <v/>
      </c>
      <c r="BS74" s="239" t="str">
        <f t="shared" si="168"/>
        <v/>
      </c>
      <c r="BT74" s="239">
        <f t="shared" si="169"/>
        <v>66.157450796626051</v>
      </c>
      <c r="BU74" s="239" t="str">
        <f t="shared" si="170"/>
        <v/>
      </c>
      <c r="BV74" s="239" t="str">
        <f t="shared" si="171"/>
        <v/>
      </c>
      <c r="BW74" s="239">
        <f t="shared" si="172"/>
        <v>2.639812017455522</v>
      </c>
      <c r="BX74" s="239">
        <f t="shared" si="173"/>
        <v>12.802236198462614</v>
      </c>
      <c r="BY74" s="239">
        <f t="shared" si="174"/>
        <v>6.8897637795275593</v>
      </c>
      <c r="BZ74" s="246"/>
      <c r="CA74" s="244">
        <v>10.72</v>
      </c>
      <c r="CB74" s="244">
        <v>10.91</v>
      </c>
      <c r="CC74" s="244">
        <v>10.9</v>
      </c>
      <c r="CD74" s="244">
        <v>10.99</v>
      </c>
      <c r="CE74" s="244"/>
      <c r="CF74" s="244"/>
      <c r="CG74" s="244"/>
      <c r="CH74" s="244"/>
      <c r="CI74" s="244">
        <v>9.1959999999999997</v>
      </c>
      <c r="CJ74" s="244"/>
      <c r="CK74" s="244"/>
      <c r="CL74" s="244">
        <v>8.9369999999999994</v>
      </c>
      <c r="CM74" s="244">
        <v>8.9090000000000007</v>
      </c>
      <c r="CN74" s="244">
        <v>8.75</v>
      </c>
      <c r="CO74" s="236" t="str">
        <f t="shared" si="175"/>
        <v/>
      </c>
      <c r="CP74" s="235">
        <f t="shared" si="176"/>
        <v>10.72</v>
      </c>
      <c r="CQ74" s="235">
        <f t="shared" si="177"/>
        <v>10.91</v>
      </c>
      <c r="CR74" s="235">
        <f t="shared" si="178"/>
        <v>10.9</v>
      </c>
      <c r="CS74" s="235">
        <f t="shared" si="179"/>
        <v>10.99</v>
      </c>
      <c r="CT74" s="235" t="str">
        <f t="shared" si="180"/>
        <v/>
      </c>
      <c r="CU74" s="235" t="str">
        <f t="shared" si="181"/>
        <v/>
      </c>
      <c r="CV74" s="235" t="str">
        <f t="shared" si="182"/>
        <v/>
      </c>
      <c r="CW74" s="235" t="str">
        <f t="shared" si="183"/>
        <v/>
      </c>
      <c r="CX74" s="235">
        <f t="shared" si="184"/>
        <v>9.1959999999999997</v>
      </c>
      <c r="CY74" s="235" t="str">
        <f t="shared" si="185"/>
        <v/>
      </c>
      <c r="CZ74" s="235" t="str">
        <f t="shared" si="186"/>
        <v/>
      </c>
      <c r="DA74" s="235">
        <f t="shared" si="187"/>
        <v>8.9369999999999994</v>
      </c>
      <c r="DB74" s="235">
        <f t="shared" si="188"/>
        <v>8.9090000000000007</v>
      </c>
      <c r="DC74" s="235">
        <f t="shared" si="189"/>
        <v>8.75</v>
      </c>
      <c r="DD74" s="234" t="str">
        <f t="shared" si="190"/>
        <v/>
      </c>
      <c r="DE74" s="233">
        <f t="shared" si="191"/>
        <v>1</v>
      </c>
      <c r="DF74" s="233">
        <f t="shared" si="192"/>
        <v>1</v>
      </c>
      <c r="DG74" s="233" t="str">
        <f t="shared" si="193"/>
        <v/>
      </c>
      <c r="DH74" s="233">
        <f t="shared" si="194"/>
        <v>2</v>
      </c>
    </row>
    <row r="75" spans="1:112" s="233" customFormat="1" x14ac:dyDescent="0.2">
      <c r="A75" s="243" t="s">
        <v>137</v>
      </c>
      <c r="B75" s="243" t="s">
        <v>629</v>
      </c>
      <c r="C75" s="239">
        <v>14.4257439869612</v>
      </c>
      <c r="D75" s="239">
        <v>9.9200557955058226</v>
      </c>
      <c r="E75" s="239">
        <v>14.952738006835881</v>
      </c>
      <c r="F75" s="239">
        <v>11.176018249775442</v>
      </c>
      <c r="G75" s="239">
        <v>7.9896618581703365</v>
      </c>
      <c r="H75" s="239">
        <v>25.094566899935419</v>
      </c>
      <c r="I75" s="239">
        <v>10.059733280213383</v>
      </c>
      <c r="J75" s="239">
        <v>14.221907512409885</v>
      </c>
      <c r="K75" s="239">
        <v>11.492528631716421</v>
      </c>
      <c r="L75" s="239">
        <v>6.7027065774941299</v>
      </c>
      <c r="M75" s="239">
        <v>9.442760784378347</v>
      </c>
      <c r="N75" s="239">
        <v>9.7173073484355044</v>
      </c>
      <c r="O75" s="239">
        <v>4.2913707466272886</v>
      </c>
      <c r="P75" s="239">
        <v>7.8311212399457277</v>
      </c>
      <c r="Q75" s="239">
        <v>10.548276831913384</v>
      </c>
      <c r="R75" s="242"/>
      <c r="S75" s="241">
        <v>235.4</v>
      </c>
      <c r="T75" s="241">
        <v>155.9</v>
      </c>
      <c r="U75" s="241">
        <v>92.72</v>
      </c>
      <c r="V75" s="241">
        <v>151.80000000000001</v>
      </c>
      <c r="W75" s="241"/>
      <c r="X75" s="241"/>
      <c r="Y75" s="241"/>
      <c r="Z75" s="241"/>
      <c r="AA75" s="241">
        <v>16.850000000000001</v>
      </c>
      <c r="AB75" s="241"/>
      <c r="AC75" s="241"/>
      <c r="AD75" s="255">
        <v>20.399999999999999</v>
      </c>
      <c r="AE75" s="241"/>
      <c r="AF75" s="248">
        <v>16.22</v>
      </c>
      <c r="AG75" s="236" t="str">
        <f t="shared" si="130"/>
        <v/>
      </c>
      <c r="AH75" s="235">
        <f t="shared" si="131"/>
        <v>23.729705240835994</v>
      </c>
      <c r="AI75" s="235">
        <f t="shared" si="132"/>
        <v>10.426184149600418</v>
      </c>
      <c r="AJ75" s="235">
        <f t="shared" si="133"/>
        <v>8.2963357725246212</v>
      </c>
      <c r="AK75" s="235">
        <f t="shared" si="134"/>
        <v>18.999552508566715</v>
      </c>
      <c r="AL75" s="235" t="str">
        <f t="shared" si="135"/>
        <v/>
      </c>
      <c r="AM75" s="235" t="str">
        <f t="shared" si="136"/>
        <v/>
      </c>
      <c r="AN75" s="235" t="str">
        <f t="shared" si="137"/>
        <v/>
      </c>
      <c r="AO75" s="235" t="str">
        <f t="shared" si="138"/>
        <v/>
      </c>
      <c r="AP75" s="235">
        <f t="shared" si="139"/>
        <v>2.5139098370466835</v>
      </c>
      <c r="AQ75" s="235" t="str">
        <f t="shared" si="140"/>
        <v/>
      </c>
      <c r="AR75" s="235" t="str">
        <f t="shared" si="141"/>
        <v/>
      </c>
      <c r="AS75" s="235">
        <f t="shared" si="142"/>
        <v>4.7537258383077114</v>
      </c>
      <c r="AT75" s="235" t="str">
        <f t="shared" si="143"/>
        <v/>
      </c>
      <c r="AU75" s="235">
        <f t="shared" si="144"/>
        <v>1.5376919148468919</v>
      </c>
      <c r="AV75" s="240" t="str">
        <f t="shared" si="145"/>
        <v/>
      </c>
      <c r="AW75" s="239">
        <f t="shared" si="146"/>
        <v>235.4</v>
      </c>
      <c r="AX75" s="239">
        <f t="shared" si="147"/>
        <v>155.9</v>
      </c>
      <c r="AY75" s="239">
        <f t="shared" si="148"/>
        <v>92.72</v>
      </c>
      <c r="AZ75" s="239">
        <f t="shared" si="149"/>
        <v>151.80000000000001</v>
      </c>
      <c r="BA75" s="239" t="str">
        <f t="shared" si="150"/>
        <v/>
      </c>
      <c r="BB75" s="239" t="str">
        <f t="shared" si="151"/>
        <v/>
      </c>
      <c r="BC75" s="239" t="str">
        <f t="shared" si="152"/>
        <v/>
      </c>
      <c r="BD75" s="239" t="str">
        <f t="shared" si="153"/>
        <v/>
      </c>
      <c r="BE75" s="239">
        <f t="shared" si="154"/>
        <v>16.850000000000001</v>
      </c>
      <c r="BF75" s="239" t="str">
        <f t="shared" si="155"/>
        <v/>
      </c>
      <c r="BG75" s="239" t="str">
        <f t="shared" si="156"/>
        <v/>
      </c>
      <c r="BH75" s="239">
        <f t="shared" si="157"/>
        <v>20.399999999999999</v>
      </c>
      <c r="BI75" s="239" t="str">
        <f t="shared" si="158"/>
        <v/>
      </c>
      <c r="BJ75" s="239">
        <f t="shared" si="159"/>
        <v>16.22</v>
      </c>
      <c r="BK75" s="240" t="str">
        <f t="shared" si="160"/>
        <v/>
      </c>
      <c r="BL75" s="239">
        <f t="shared" si="161"/>
        <v>25.503791982665224</v>
      </c>
      <c r="BM75" s="239">
        <f t="shared" si="162"/>
        <v>22.772421852176453</v>
      </c>
      <c r="BN75" s="239">
        <f t="shared" si="163"/>
        <v>24.9247311827957</v>
      </c>
      <c r="BO75" s="239">
        <f t="shared" si="164"/>
        <v>30.703883495145636</v>
      </c>
      <c r="BP75" s="239" t="str">
        <f t="shared" si="165"/>
        <v/>
      </c>
      <c r="BQ75" s="239" t="str">
        <f t="shared" si="166"/>
        <v/>
      </c>
      <c r="BR75" s="239" t="str">
        <f t="shared" si="167"/>
        <v/>
      </c>
      <c r="BS75" s="239" t="str">
        <f t="shared" si="168"/>
        <v/>
      </c>
      <c r="BT75" s="239">
        <f t="shared" si="169"/>
        <v>1.5791940018744144</v>
      </c>
      <c r="BU75" s="239" t="str">
        <f t="shared" si="170"/>
        <v/>
      </c>
      <c r="BV75" s="239" t="str">
        <f t="shared" si="171"/>
        <v/>
      </c>
      <c r="BW75" s="239">
        <f t="shared" si="172"/>
        <v>0.68479355488418925</v>
      </c>
      <c r="BX75" s="239" t="str">
        <f t="shared" si="173"/>
        <v/>
      </c>
      <c r="BY75" s="239">
        <f t="shared" si="174"/>
        <v>0.7095363079615048</v>
      </c>
      <c r="BZ75" s="238"/>
      <c r="CA75" s="237">
        <v>9.4280000000000008</v>
      </c>
      <c r="CB75" s="237">
        <v>9.4320000000000004</v>
      </c>
      <c r="CC75" s="237">
        <v>9.0250000000000004</v>
      </c>
      <c r="CD75" s="237">
        <v>9.3710000000000004</v>
      </c>
      <c r="CE75" s="237"/>
      <c r="CF75" s="237"/>
      <c r="CG75" s="237"/>
      <c r="CH75" s="237"/>
      <c r="CI75" s="237">
        <v>8.5</v>
      </c>
      <c r="CJ75" s="237"/>
      <c r="CK75" s="237"/>
      <c r="CL75" s="254">
        <v>7.7930000000000001</v>
      </c>
      <c r="CM75" s="237"/>
      <c r="CN75" s="253">
        <v>8.5980000000000008</v>
      </c>
      <c r="CO75" s="236" t="str">
        <f t="shared" si="175"/>
        <v/>
      </c>
      <c r="CP75" s="235">
        <f t="shared" si="176"/>
        <v>9.4280000000000008</v>
      </c>
      <c r="CQ75" s="235">
        <f t="shared" si="177"/>
        <v>9.4320000000000004</v>
      </c>
      <c r="CR75" s="235">
        <f t="shared" si="178"/>
        <v>9.0250000000000004</v>
      </c>
      <c r="CS75" s="235">
        <f t="shared" si="179"/>
        <v>9.3710000000000004</v>
      </c>
      <c r="CT75" s="235" t="str">
        <f t="shared" si="180"/>
        <v/>
      </c>
      <c r="CU75" s="235" t="str">
        <f t="shared" si="181"/>
        <v/>
      </c>
      <c r="CV75" s="235" t="str">
        <f t="shared" si="182"/>
        <v/>
      </c>
      <c r="CW75" s="235" t="str">
        <f t="shared" si="183"/>
        <v/>
      </c>
      <c r="CX75" s="235">
        <f t="shared" si="184"/>
        <v>8.5</v>
      </c>
      <c r="CY75" s="235" t="str">
        <f t="shared" si="185"/>
        <v/>
      </c>
      <c r="CZ75" s="235" t="str">
        <f t="shared" si="186"/>
        <v/>
      </c>
      <c r="DA75" s="235">
        <f t="shared" si="187"/>
        <v>7.7930000000000001</v>
      </c>
      <c r="DB75" s="235" t="str">
        <f t="shared" si="188"/>
        <v/>
      </c>
      <c r="DC75" s="235">
        <f t="shared" si="189"/>
        <v>8.5980000000000008</v>
      </c>
      <c r="DD75" s="234" t="str">
        <f t="shared" si="190"/>
        <v/>
      </c>
      <c r="DE75" s="233">
        <f t="shared" si="191"/>
        <v>1</v>
      </c>
      <c r="DF75" s="233">
        <f t="shared" si="192"/>
        <v>1</v>
      </c>
      <c r="DG75" s="233" t="str">
        <f t="shared" si="193"/>
        <v/>
      </c>
      <c r="DH75" s="233">
        <f t="shared" si="194"/>
        <v>2</v>
      </c>
    </row>
    <row r="76" spans="1:112" s="233" customFormat="1" x14ac:dyDescent="0.2">
      <c r="A76" s="243" t="s">
        <v>146</v>
      </c>
      <c r="B76" s="243" t="s">
        <v>146</v>
      </c>
      <c r="C76" s="239">
        <v>10.361639055348393</v>
      </c>
      <c r="D76" s="239">
        <v>8.3825476488569102</v>
      </c>
      <c r="E76" s="239">
        <v>6.7772758727782554</v>
      </c>
      <c r="F76" s="239">
        <v>13.547345569967252</v>
      </c>
      <c r="G76" s="239">
        <v>9.2723507125982163</v>
      </c>
      <c r="H76" s="239">
        <v>7.2021823656556752</v>
      </c>
      <c r="I76" s="239">
        <v>14.020189957820122</v>
      </c>
      <c r="J76" s="239">
        <v>8.2655280352756098</v>
      </c>
      <c r="K76" s="239">
        <v>3.2495302245929576</v>
      </c>
      <c r="L76" s="239">
        <v>10.13620580739779</v>
      </c>
      <c r="M76" s="239">
        <v>8.3224724121516829</v>
      </c>
      <c r="N76" s="239">
        <v>12.931493401372594</v>
      </c>
      <c r="O76" s="239">
        <v>2.1427478217774172</v>
      </c>
      <c r="P76" s="239">
        <v>9.5391826535918227</v>
      </c>
      <c r="Q76" s="239">
        <v>20.745805275492888</v>
      </c>
      <c r="R76" s="242"/>
      <c r="S76" s="241">
        <v>696</v>
      </c>
      <c r="T76" s="241">
        <v>420.4</v>
      </c>
      <c r="U76" s="241">
        <v>256.5</v>
      </c>
      <c r="V76" s="241">
        <v>461.8</v>
      </c>
      <c r="W76" s="241">
        <v>148.9</v>
      </c>
      <c r="X76" s="241"/>
      <c r="Y76" s="241"/>
      <c r="Z76" s="241"/>
      <c r="AA76" s="241">
        <v>530</v>
      </c>
      <c r="AB76" s="241">
        <v>98.54</v>
      </c>
      <c r="AC76" s="241">
        <v>410.3</v>
      </c>
      <c r="AD76" s="241">
        <v>322.10000000000002</v>
      </c>
      <c r="AE76" s="241">
        <v>198.8</v>
      </c>
      <c r="AF76" s="241">
        <v>612.20000000000005</v>
      </c>
      <c r="AG76" s="236" t="str">
        <f t="shared" si="130"/>
        <v/>
      </c>
      <c r="AH76" s="235">
        <f t="shared" si="131"/>
        <v>83.029650311013782</v>
      </c>
      <c r="AI76" s="235">
        <f t="shared" si="132"/>
        <v>62.030822987239929</v>
      </c>
      <c r="AJ76" s="235">
        <f t="shared" si="133"/>
        <v>18.933598369899709</v>
      </c>
      <c r="AK76" s="235">
        <f t="shared" si="134"/>
        <v>49.803983295472058</v>
      </c>
      <c r="AL76" s="235">
        <f t="shared" si="135"/>
        <v>20.674289047448244</v>
      </c>
      <c r="AM76" s="235" t="str">
        <f t="shared" si="136"/>
        <v/>
      </c>
      <c r="AN76" s="235" t="str">
        <f t="shared" si="137"/>
        <v/>
      </c>
      <c r="AO76" s="235" t="str">
        <f t="shared" si="138"/>
        <v/>
      </c>
      <c r="AP76" s="235">
        <f t="shared" si="139"/>
        <v>52.28780966672813</v>
      </c>
      <c r="AQ76" s="235">
        <f t="shared" si="140"/>
        <v>11.840231498529363</v>
      </c>
      <c r="AR76" s="235">
        <f t="shared" si="141"/>
        <v>31.728740622985537</v>
      </c>
      <c r="AS76" s="235">
        <f t="shared" si="142"/>
        <v>150.32100218532338</v>
      </c>
      <c r="AT76" s="235">
        <f t="shared" si="143"/>
        <v>20.840359936408717</v>
      </c>
      <c r="AU76" s="235">
        <f t="shared" si="144"/>
        <v>29.509579978714765</v>
      </c>
      <c r="AV76" s="240" t="str">
        <f t="shared" si="145"/>
        <v/>
      </c>
      <c r="AW76" s="239">
        <f t="shared" si="146"/>
        <v>696</v>
      </c>
      <c r="AX76" s="239">
        <f t="shared" si="147"/>
        <v>420.4</v>
      </c>
      <c r="AY76" s="239">
        <f t="shared" si="148"/>
        <v>256.5</v>
      </c>
      <c r="AZ76" s="239">
        <f t="shared" si="149"/>
        <v>461.8</v>
      </c>
      <c r="BA76" s="239">
        <f t="shared" si="150"/>
        <v>148.9</v>
      </c>
      <c r="BB76" s="239" t="str">
        <f t="shared" si="151"/>
        <v/>
      </c>
      <c r="BC76" s="239" t="str">
        <f t="shared" si="152"/>
        <v/>
      </c>
      <c r="BD76" s="239" t="str">
        <f t="shared" si="153"/>
        <v/>
      </c>
      <c r="BE76" s="239">
        <f t="shared" si="154"/>
        <v>530</v>
      </c>
      <c r="BF76" s="239">
        <f t="shared" si="155"/>
        <v>98.54</v>
      </c>
      <c r="BG76" s="239">
        <f t="shared" si="156"/>
        <v>410.3</v>
      </c>
      <c r="BH76" s="239">
        <f t="shared" si="157"/>
        <v>322.10000000000002</v>
      </c>
      <c r="BI76" s="239">
        <f t="shared" si="158"/>
        <v>198.8</v>
      </c>
      <c r="BJ76" s="239">
        <f t="shared" si="159"/>
        <v>612.20000000000005</v>
      </c>
      <c r="BK76" s="240" t="str">
        <f t="shared" si="160"/>
        <v/>
      </c>
      <c r="BL76" s="239">
        <f t="shared" si="161"/>
        <v>75.406283856988082</v>
      </c>
      <c r="BM76" s="239">
        <f t="shared" si="162"/>
        <v>61.408121530820914</v>
      </c>
      <c r="BN76" s="239">
        <f t="shared" si="163"/>
        <v>68.951612903225808</v>
      </c>
      <c r="BO76" s="239">
        <f t="shared" si="164"/>
        <v>93.406148867313917</v>
      </c>
      <c r="BP76" s="239">
        <f t="shared" si="165"/>
        <v>43.184454756380511</v>
      </c>
      <c r="BQ76" s="239" t="str">
        <f t="shared" si="166"/>
        <v/>
      </c>
      <c r="BR76" s="239" t="str">
        <f t="shared" si="167"/>
        <v/>
      </c>
      <c r="BS76" s="239" t="str">
        <f t="shared" si="168"/>
        <v/>
      </c>
      <c r="BT76" s="239">
        <f t="shared" si="169"/>
        <v>49.671977507029055</v>
      </c>
      <c r="BU76" s="239">
        <f t="shared" si="170"/>
        <v>80.770491803278688</v>
      </c>
      <c r="BV76" s="239">
        <f t="shared" si="171"/>
        <v>58.099688473520246</v>
      </c>
      <c r="BW76" s="239">
        <f t="shared" si="172"/>
        <v>10.812353138637128</v>
      </c>
      <c r="BX76" s="239">
        <f t="shared" si="173"/>
        <v>13.892382948986723</v>
      </c>
      <c r="BY76" s="239">
        <f t="shared" si="174"/>
        <v>26.780402449693792</v>
      </c>
      <c r="BZ76" s="238"/>
      <c r="CA76" s="237">
        <v>8.0470000000000006</v>
      </c>
      <c r="CB76" s="237">
        <v>8.1199999999999992</v>
      </c>
      <c r="CC76" s="237">
        <v>8.7769999999999992</v>
      </c>
      <c r="CD76" s="237">
        <v>9.1359999999999992</v>
      </c>
      <c r="CE76" s="237">
        <v>10.15</v>
      </c>
      <c r="CF76" s="237"/>
      <c r="CG76" s="237"/>
      <c r="CH76" s="237"/>
      <c r="CI76" s="237">
        <v>7.4</v>
      </c>
      <c r="CJ76" s="237">
        <v>6.915</v>
      </c>
      <c r="CK76" s="237">
        <v>6.69</v>
      </c>
      <c r="CL76" s="237">
        <v>7.9829999999999997</v>
      </c>
      <c r="CM76" s="237">
        <v>7.3559999999999999</v>
      </c>
      <c r="CN76" s="237">
        <v>7.7720000000000002</v>
      </c>
      <c r="CO76" s="236" t="str">
        <f t="shared" si="175"/>
        <v/>
      </c>
      <c r="CP76" s="235">
        <f t="shared" si="176"/>
        <v>8.0470000000000006</v>
      </c>
      <c r="CQ76" s="235">
        <f t="shared" si="177"/>
        <v>8.1199999999999992</v>
      </c>
      <c r="CR76" s="235">
        <f t="shared" si="178"/>
        <v>8.7769999999999992</v>
      </c>
      <c r="CS76" s="235">
        <f t="shared" si="179"/>
        <v>9.1359999999999992</v>
      </c>
      <c r="CT76" s="235">
        <f t="shared" si="180"/>
        <v>10.15</v>
      </c>
      <c r="CU76" s="235" t="str">
        <f t="shared" si="181"/>
        <v/>
      </c>
      <c r="CV76" s="235" t="str">
        <f t="shared" si="182"/>
        <v/>
      </c>
      <c r="CW76" s="235" t="str">
        <f t="shared" si="183"/>
        <v/>
      </c>
      <c r="CX76" s="235">
        <f t="shared" si="184"/>
        <v>7.4</v>
      </c>
      <c r="CY76" s="235">
        <f t="shared" si="185"/>
        <v>6.915</v>
      </c>
      <c r="CZ76" s="235">
        <f t="shared" si="186"/>
        <v>6.69</v>
      </c>
      <c r="DA76" s="235">
        <f t="shared" si="187"/>
        <v>7.9829999999999997</v>
      </c>
      <c r="DB76" s="235">
        <f t="shared" si="188"/>
        <v>7.3559999999999999</v>
      </c>
      <c r="DC76" s="235">
        <f t="shared" si="189"/>
        <v>7.7720000000000002</v>
      </c>
      <c r="DD76" s="234" t="str">
        <f t="shared" si="190"/>
        <v/>
      </c>
      <c r="DE76" s="233">
        <f t="shared" si="191"/>
        <v>1</v>
      </c>
      <c r="DF76" s="233">
        <f t="shared" si="192"/>
        <v>1</v>
      </c>
      <c r="DG76" s="233">
        <f t="shared" si="193"/>
        <v>1</v>
      </c>
      <c r="DH76" s="233">
        <f t="shared" si="194"/>
        <v>1</v>
      </c>
    </row>
    <row r="77" spans="1:112" s="233" customFormat="1" x14ac:dyDescent="0.2">
      <c r="A77" s="243" t="s">
        <v>147</v>
      </c>
      <c r="B77" s="243" t="s">
        <v>147</v>
      </c>
      <c r="C77" s="250">
        <v>4.0172323724808052</v>
      </c>
      <c r="D77" s="250">
        <v>13.803981853881492</v>
      </c>
      <c r="E77" s="250">
        <v>6.5124005296842826</v>
      </c>
      <c r="F77" s="250">
        <v>7.0852382884423655</v>
      </c>
      <c r="G77" s="250">
        <v>7.2409223218288155</v>
      </c>
      <c r="H77" s="250">
        <v>10.39871330948697</v>
      </c>
      <c r="I77" s="250">
        <v>1.7556317132790231</v>
      </c>
      <c r="J77" s="250">
        <v>5.8247258884981754</v>
      </c>
      <c r="K77" s="250">
        <v>7.1387415752008598</v>
      </c>
      <c r="L77" s="250">
        <v>5.2711212592681695</v>
      </c>
      <c r="M77" s="250">
        <v>10.771374984743142</v>
      </c>
      <c r="N77" s="250">
        <v>10.171092402838317</v>
      </c>
      <c r="O77" s="250">
        <v>29.948051909077332</v>
      </c>
      <c r="P77" s="250">
        <v>13.317239418924053</v>
      </c>
      <c r="Q77" s="250">
        <v>15.364234925985722</v>
      </c>
      <c r="R77" s="249"/>
      <c r="S77" s="247">
        <v>222.4</v>
      </c>
      <c r="T77" s="247">
        <v>103.9</v>
      </c>
      <c r="U77" s="247">
        <v>112.5</v>
      </c>
      <c r="V77" s="247">
        <v>204.4</v>
      </c>
      <c r="W77" s="247">
        <v>128.9</v>
      </c>
      <c r="X77" s="247"/>
      <c r="Y77" s="247"/>
      <c r="Z77" s="247"/>
      <c r="AA77" s="247"/>
      <c r="AB77" s="247"/>
      <c r="AC77" s="247"/>
      <c r="AD77" s="247"/>
      <c r="AE77" s="247"/>
      <c r="AF77" s="247">
        <v>35.6</v>
      </c>
      <c r="AG77" s="236" t="str">
        <f t="shared" si="130"/>
        <v/>
      </c>
      <c r="AH77" s="235">
        <f t="shared" si="131"/>
        <v>16.111293274227549</v>
      </c>
      <c r="AI77" s="235">
        <f t="shared" si="132"/>
        <v>15.954178421061737</v>
      </c>
      <c r="AJ77" s="235">
        <f t="shared" si="133"/>
        <v>15.878082771543912</v>
      </c>
      <c r="AK77" s="235">
        <f t="shared" si="134"/>
        <v>28.228448105817463</v>
      </c>
      <c r="AL77" s="235">
        <f t="shared" si="135"/>
        <v>12.395764376194673</v>
      </c>
      <c r="AM77" s="235" t="str">
        <f t="shared" si="136"/>
        <v/>
      </c>
      <c r="AN77" s="235" t="str">
        <f t="shared" si="137"/>
        <v/>
      </c>
      <c r="AO77" s="235" t="str">
        <f t="shared" si="138"/>
        <v/>
      </c>
      <c r="AP77" s="235" t="str">
        <f t="shared" si="139"/>
        <v/>
      </c>
      <c r="AQ77" s="235" t="str">
        <f t="shared" si="140"/>
        <v/>
      </c>
      <c r="AR77" s="235" t="str">
        <f t="shared" si="141"/>
        <v/>
      </c>
      <c r="AS77" s="235" t="str">
        <f t="shared" si="142"/>
        <v/>
      </c>
      <c r="AT77" s="235" t="str">
        <f t="shared" si="143"/>
        <v/>
      </c>
      <c r="AU77" s="235">
        <f t="shared" si="144"/>
        <v>2.3170694910287577</v>
      </c>
      <c r="AV77" s="240" t="str">
        <f t="shared" si="145"/>
        <v/>
      </c>
      <c r="AW77" s="239">
        <f t="shared" si="146"/>
        <v>222.4</v>
      </c>
      <c r="AX77" s="239">
        <f t="shared" si="147"/>
        <v>103.9</v>
      </c>
      <c r="AY77" s="239">
        <f t="shared" si="148"/>
        <v>112.5</v>
      </c>
      <c r="AZ77" s="239">
        <f t="shared" si="149"/>
        <v>204.4</v>
      </c>
      <c r="BA77" s="239">
        <f t="shared" si="150"/>
        <v>128.9</v>
      </c>
      <c r="BB77" s="239" t="str">
        <f t="shared" si="151"/>
        <v/>
      </c>
      <c r="BC77" s="239" t="str">
        <f t="shared" si="152"/>
        <v/>
      </c>
      <c r="BD77" s="239" t="str">
        <f t="shared" si="153"/>
        <v/>
      </c>
      <c r="BE77" s="239" t="str">
        <f t="shared" si="154"/>
        <v/>
      </c>
      <c r="BF77" s="239" t="str">
        <f t="shared" si="155"/>
        <v/>
      </c>
      <c r="BG77" s="239" t="str">
        <f t="shared" si="156"/>
        <v/>
      </c>
      <c r="BH77" s="239" t="str">
        <f t="shared" si="157"/>
        <v/>
      </c>
      <c r="BI77" s="239" t="str">
        <f t="shared" si="158"/>
        <v/>
      </c>
      <c r="BJ77" s="239">
        <f t="shared" si="159"/>
        <v>35.6</v>
      </c>
      <c r="BK77" s="240" t="str">
        <f t="shared" si="160"/>
        <v/>
      </c>
      <c r="BL77" s="239">
        <f t="shared" si="161"/>
        <v>24.095341278439872</v>
      </c>
      <c r="BM77" s="239">
        <f t="shared" si="162"/>
        <v>15.176745544843703</v>
      </c>
      <c r="BN77" s="239">
        <f t="shared" si="163"/>
        <v>30.241935483870968</v>
      </c>
      <c r="BO77" s="239">
        <f t="shared" si="164"/>
        <v>41.343042071197409</v>
      </c>
      <c r="BP77" s="239">
        <f t="shared" si="165"/>
        <v>37.38399071925754</v>
      </c>
      <c r="BQ77" s="239" t="str">
        <f t="shared" si="166"/>
        <v/>
      </c>
      <c r="BR77" s="239" t="str">
        <f t="shared" si="167"/>
        <v/>
      </c>
      <c r="BS77" s="239" t="str">
        <f t="shared" si="168"/>
        <v/>
      </c>
      <c r="BT77" s="239" t="str">
        <f t="shared" si="169"/>
        <v/>
      </c>
      <c r="BU77" s="239" t="str">
        <f t="shared" si="170"/>
        <v/>
      </c>
      <c r="BV77" s="239" t="str">
        <f t="shared" si="171"/>
        <v/>
      </c>
      <c r="BW77" s="239" t="str">
        <f t="shared" si="172"/>
        <v/>
      </c>
      <c r="BX77" s="239" t="str">
        <f t="shared" si="173"/>
        <v/>
      </c>
      <c r="BY77" s="239">
        <f t="shared" si="174"/>
        <v>1.557305336832896</v>
      </c>
      <c r="BZ77" s="246"/>
      <c r="CA77" s="244">
        <v>7.13</v>
      </c>
      <c r="CB77" s="244">
        <v>7.2670000000000003</v>
      </c>
      <c r="CC77" s="244">
        <v>7.7670000000000003</v>
      </c>
      <c r="CD77" s="244">
        <v>8.1430000000000007</v>
      </c>
      <c r="CE77" s="244">
        <v>8.57</v>
      </c>
      <c r="CF77" s="244"/>
      <c r="CG77" s="244"/>
      <c r="CH77" s="244"/>
      <c r="CI77" s="244"/>
      <c r="CJ77" s="244"/>
      <c r="CK77" s="244"/>
      <c r="CL77" s="244"/>
      <c r="CM77" s="244"/>
      <c r="CN77" s="244">
        <v>8.0139999999999993</v>
      </c>
      <c r="CO77" s="236" t="str">
        <f t="shared" si="175"/>
        <v/>
      </c>
      <c r="CP77" s="235">
        <f t="shared" si="176"/>
        <v>7.13</v>
      </c>
      <c r="CQ77" s="235">
        <f t="shared" si="177"/>
        <v>7.2670000000000003</v>
      </c>
      <c r="CR77" s="235">
        <f t="shared" si="178"/>
        <v>7.7670000000000003</v>
      </c>
      <c r="CS77" s="235">
        <f t="shared" si="179"/>
        <v>8.1430000000000007</v>
      </c>
      <c r="CT77" s="235">
        <f t="shared" si="180"/>
        <v>8.57</v>
      </c>
      <c r="CU77" s="235" t="str">
        <f t="shared" si="181"/>
        <v/>
      </c>
      <c r="CV77" s="235" t="str">
        <f t="shared" si="182"/>
        <v/>
      </c>
      <c r="CW77" s="235" t="str">
        <f t="shared" si="183"/>
        <v/>
      </c>
      <c r="CX77" s="235" t="str">
        <f t="shared" si="184"/>
        <v/>
      </c>
      <c r="CY77" s="235" t="str">
        <f t="shared" si="185"/>
        <v/>
      </c>
      <c r="CZ77" s="235" t="str">
        <f t="shared" si="186"/>
        <v/>
      </c>
      <c r="DA77" s="235" t="str">
        <f t="shared" si="187"/>
        <v/>
      </c>
      <c r="DB77" s="235" t="str">
        <f t="shared" si="188"/>
        <v/>
      </c>
      <c r="DC77" s="235">
        <f t="shared" si="189"/>
        <v>8.0139999999999993</v>
      </c>
      <c r="DD77" s="234" t="str">
        <f t="shared" si="190"/>
        <v/>
      </c>
      <c r="DE77" s="233">
        <f t="shared" si="191"/>
        <v>1</v>
      </c>
      <c r="DF77" s="233" t="str">
        <f t="shared" si="192"/>
        <v/>
      </c>
      <c r="DG77" s="233" t="str">
        <f t="shared" si="193"/>
        <v/>
      </c>
      <c r="DH77" s="233">
        <f t="shared" si="194"/>
        <v>3</v>
      </c>
    </row>
    <row r="78" spans="1:112" s="233" customFormat="1" x14ac:dyDescent="0.2">
      <c r="A78" s="243" t="s">
        <v>194</v>
      </c>
      <c r="B78" s="243" t="s">
        <v>681</v>
      </c>
      <c r="C78" s="239">
        <v>6.0267508509364873</v>
      </c>
      <c r="D78" s="239">
        <v>5.4366953155967268</v>
      </c>
      <c r="E78" s="239">
        <v>11.515362325911651</v>
      </c>
      <c r="F78" s="239">
        <v>11.017141608972892</v>
      </c>
      <c r="G78" s="239">
        <v>4.2610027847947451</v>
      </c>
      <c r="H78" s="239">
        <v>14.214210500582142</v>
      </c>
      <c r="I78" s="239">
        <v>4.3841033304390056</v>
      </c>
      <c r="J78" s="239">
        <v>6.9519925062379517</v>
      </c>
      <c r="K78" s="239">
        <v>3.743618900043395</v>
      </c>
      <c r="L78" s="239">
        <v>5.9737426645114464</v>
      </c>
      <c r="M78" s="239">
        <v>6.7965929133419039</v>
      </c>
      <c r="N78" s="239">
        <v>10.005855029115498</v>
      </c>
      <c r="O78" s="239">
        <v>4.1191691640052541</v>
      </c>
      <c r="P78" s="239">
        <v>6.1308483578785067</v>
      </c>
      <c r="Q78" s="239">
        <v>4.1923710931170923</v>
      </c>
      <c r="R78" s="242">
        <v>48.1</v>
      </c>
      <c r="S78" s="241">
        <v>189</v>
      </c>
      <c r="T78" s="241">
        <v>95.8</v>
      </c>
      <c r="U78" s="241">
        <v>56.34</v>
      </c>
      <c r="V78" s="241">
        <v>162.80000000000001</v>
      </c>
      <c r="W78" s="241">
        <v>88.32</v>
      </c>
      <c r="X78" s="241">
        <v>260.39999999999998</v>
      </c>
      <c r="Y78" s="241">
        <v>153.80000000000001</v>
      </c>
      <c r="Z78" s="241">
        <v>46.04</v>
      </c>
      <c r="AA78" s="241">
        <v>610.70000000000005</v>
      </c>
      <c r="AB78" s="241">
        <v>41.57</v>
      </c>
      <c r="AC78" s="241">
        <v>323.2</v>
      </c>
      <c r="AD78" s="241">
        <v>1367</v>
      </c>
      <c r="AE78" s="241">
        <v>694.8</v>
      </c>
      <c r="AF78" s="241">
        <v>1060</v>
      </c>
      <c r="AG78" s="236">
        <f t="shared" si="130"/>
        <v>7.9810832054764331</v>
      </c>
      <c r="AH78" s="235">
        <f t="shared" si="131"/>
        <v>34.763765307538762</v>
      </c>
      <c r="AI78" s="235">
        <f t="shared" si="132"/>
        <v>8.3193213803123367</v>
      </c>
      <c r="AJ78" s="235">
        <f t="shared" si="133"/>
        <v>5.1138491270833795</v>
      </c>
      <c r="AK78" s="235">
        <f t="shared" si="134"/>
        <v>38.206968693131742</v>
      </c>
      <c r="AL78" s="235">
        <f t="shared" si="135"/>
        <v>6.2135002148999305</v>
      </c>
      <c r="AM78" s="235">
        <f t="shared" si="136"/>
        <v>59.39641025156326</v>
      </c>
      <c r="AN78" s="235">
        <f t="shared" si="137"/>
        <v>22.123153881710437</v>
      </c>
      <c r="AO78" s="235">
        <f t="shared" si="138"/>
        <v>12.298260381008953</v>
      </c>
      <c r="AP78" s="235">
        <f t="shared" si="139"/>
        <v>102.23071770868543</v>
      </c>
      <c r="AQ78" s="235">
        <f t="shared" si="140"/>
        <v>6.1162998181628501</v>
      </c>
      <c r="AR78" s="235">
        <f t="shared" si="141"/>
        <v>32.30108761915276</v>
      </c>
      <c r="AS78" s="235">
        <f t="shared" si="142"/>
        <v>331.86303974726889</v>
      </c>
      <c r="AT78" s="235">
        <f t="shared" si="143"/>
        <v>113.32852477212887</v>
      </c>
      <c r="AU78" s="235">
        <f t="shared" si="144"/>
        <v>252.84021296212919</v>
      </c>
      <c r="AV78" s="240">
        <f t="shared" si="145"/>
        <v>48.1</v>
      </c>
      <c r="AW78" s="239">
        <f t="shared" si="146"/>
        <v>189</v>
      </c>
      <c r="AX78" s="239">
        <f t="shared" si="147"/>
        <v>95.8</v>
      </c>
      <c r="AY78" s="239">
        <f t="shared" si="148"/>
        <v>56.34</v>
      </c>
      <c r="AZ78" s="239">
        <f t="shared" si="149"/>
        <v>162.80000000000001</v>
      </c>
      <c r="BA78" s="239">
        <f t="shared" si="150"/>
        <v>88.32</v>
      </c>
      <c r="BB78" s="239">
        <f t="shared" si="151"/>
        <v>260.39999999999998</v>
      </c>
      <c r="BC78" s="239">
        <f t="shared" si="152"/>
        <v>153.80000000000001</v>
      </c>
      <c r="BD78" s="239">
        <f t="shared" si="153"/>
        <v>46.04</v>
      </c>
      <c r="BE78" s="239">
        <f t="shared" si="154"/>
        <v>610.70000000000005</v>
      </c>
      <c r="BF78" s="239">
        <f t="shared" si="155"/>
        <v>41.57</v>
      </c>
      <c r="BG78" s="239">
        <f t="shared" si="156"/>
        <v>323.2</v>
      </c>
      <c r="BH78" s="239">
        <f t="shared" si="157"/>
        <v>1367</v>
      </c>
      <c r="BI78" s="239">
        <f t="shared" si="158"/>
        <v>694.8</v>
      </c>
      <c r="BJ78" s="239">
        <f t="shared" si="159"/>
        <v>1060</v>
      </c>
      <c r="BK78" s="240">
        <f t="shared" si="160"/>
        <v>73.637477036129823</v>
      </c>
      <c r="BL78" s="239">
        <f t="shared" si="161"/>
        <v>20.47670639219935</v>
      </c>
      <c r="BM78" s="239">
        <f t="shared" si="162"/>
        <v>13.993572889278409</v>
      </c>
      <c r="BN78" s="239">
        <f t="shared" si="163"/>
        <v>15.14516129032258</v>
      </c>
      <c r="BO78" s="239">
        <f t="shared" si="164"/>
        <v>32.928802588996767</v>
      </c>
      <c r="BP78" s="239">
        <f t="shared" si="165"/>
        <v>25.614849187935032</v>
      </c>
      <c r="BQ78" s="239">
        <f t="shared" si="166"/>
        <v>34.770997462945651</v>
      </c>
      <c r="BR78" s="239">
        <f t="shared" si="167"/>
        <v>18.106898987520605</v>
      </c>
      <c r="BS78" s="239">
        <f t="shared" si="168"/>
        <v>4.9821447895249431</v>
      </c>
      <c r="BT78" s="239">
        <f t="shared" si="169"/>
        <v>57.235238987816317</v>
      </c>
      <c r="BU78" s="239">
        <f t="shared" si="170"/>
        <v>34.07377049180328</v>
      </c>
      <c r="BV78" s="239">
        <f t="shared" si="171"/>
        <v>45.766071934296228</v>
      </c>
      <c r="BW78" s="239">
        <f t="shared" si="172"/>
        <v>45.887881839543468</v>
      </c>
      <c r="BX78" s="239">
        <f t="shared" si="173"/>
        <v>48.553459119496857</v>
      </c>
      <c r="BY78" s="239">
        <f t="shared" si="174"/>
        <v>46.369203849518811</v>
      </c>
      <c r="BZ78" s="238">
        <v>11.32</v>
      </c>
      <c r="CA78" s="237">
        <v>8.24</v>
      </c>
      <c r="CB78" s="237">
        <v>8.5670000000000002</v>
      </c>
      <c r="CC78" s="237">
        <v>8.3719999999999999</v>
      </c>
      <c r="CD78" s="237">
        <v>8.7040000000000006</v>
      </c>
      <c r="CE78" s="237">
        <v>8.202</v>
      </c>
      <c r="CF78" s="237">
        <v>8.5510000000000002</v>
      </c>
      <c r="CG78" s="237">
        <v>8.1069999999999993</v>
      </c>
      <c r="CH78" s="237">
        <v>7.8869999999999996</v>
      </c>
      <c r="CI78" s="237">
        <v>9.7240000000000002</v>
      </c>
      <c r="CJ78" s="237">
        <v>8.593</v>
      </c>
      <c r="CK78" s="237">
        <v>8.4410000000000007</v>
      </c>
      <c r="CL78" s="237">
        <v>9.109</v>
      </c>
      <c r="CM78" s="237">
        <v>9.0830000000000002</v>
      </c>
      <c r="CN78" s="237">
        <v>9.2539999999999996</v>
      </c>
      <c r="CO78" s="236">
        <f t="shared" si="175"/>
        <v>11.32</v>
      </c>
      <c r="CP78" s="235">
        <f t="shared" si="176"/>
        <v>8.24</v>
      </c>
      <c r="CQ78" s="235">
        <f t="shared" si="177"/>
        <v>8.5670000000000002</v>
      </c>
      <c r="CR78" s="235">
        <f t="shared" si="178"/>
        <v>8.3719999999999999</v>
      </c>
      <c r="CS78" s="235">
        <f t="shared" si="179"/>
        <v>8.7040000000000006</v>
      </c>
      <c r="CT78" s="235">
        <f t="shared" si="180"/>
        <v>8.202</v>
      </c>
      <c r="CU78" s="235">
        <f t="shared" si="181"/>
        <v>8.5510000000000002</v>
      </c>
      <c r="CV78" s="235">
        <f t="shared" si="182"/>
        <v>8.1069999999999993</v>
      </c>
      <c r="CW78" s="235">
        <f t="shared" si="183"/>
        <v>7.8869999999999996</v>
      </c>
      <c r="CX78" s="235">
        <f t="shared" si="184"/>
        <v>9.7240000000000002</v>
      </c>
      <c r="CY78" s="235">
        <f t="shared" si="185"/>
        <v>8.593</v>
      </c>
      <c r="CZ78" s="235">
        <f t="shared" si="186"/>
        <v>8.4410000000000007</v>
      </c>
      <c r="DA78" s="235">
        <f t="shared" si="187"/>
        <v>9.109</v>
      </c>
      <c r="DB78" s="235">
        <f t="shared" si="188"/>
        <v>9.0830000000000002</v>
      </c>
      <c r="DC78" s="235">
        <f t="shared" si="189"/>
        <v>9.2539999999999996</v>
      </c>
      <c r="DD78" s="234">
        <f t="shared" si="190"/>
        <v>1</v>
      </c>
      <c r="DE78" s="233">
        <f t="shared" si="191"/>
        <v>1</v>
      </c>
      <c r="DF78" s="233">
        <f t="shared" si="192"/>
        <v>1</v>
      </c>
      <c r="DG78" s="233">
        <f t="shared" si="193"/>
        <v>1</v>
      </c>
      <c r="DH78" s="233">
        <f t="shared" si="194"/>
        <v>0</v>
      </c>
    </row>
    <row r="79" spans="1:112" s="233" customFormat="1" x14ac:dyDescent="0.2">
      <c r="A79" s="243" t="s">
        <v>18</v>
      </c>
      <c r="B79" s="243" t="s">
        <v>636</v>
      </c>
      <c r="C79" s="250">
        <v>8.5816288667939649</v>
      </c>
      <c r="D79" s="250">
        <v>9.4471756190915155</v>
      </c>
      <c r="E79" s="250">
        <v>8.4299580151932236</v>
      </c>
      <c r="F79" s="250">
        <v>15.288795268898255</v>
      </c>
      <c r="G79" s="250">
        <v>6.2451026258640958</v>
      </c>
      <c r="H79" s="250">
        <v>9.9792441534168042</v>
      </c>
      <c r="I79" s="250">
        <v>7.1719086774698368</v>
      </c>
      <c r="J79" s="250">
        <v>3.5920736214733568</v>
      </c>
      <c r="K79" s="250">
        <v>9.7525377799538688</v>
      </c>
      <c r="L79" s="250">
        <v>7.0234574998451871</v>
      </c>
      <c r="M79" s="250">
        <v>6.6241415674092723</v>
      </c>
      <c r="N79" s="250">
        <v>6.2344497661812062</v>
      </c>
      <c r="O79" s="250">
        <v>19.232684377249651</v>
      </c>
      <c r="P79" s="250">
        <v>14.470951872390163</v>
      </c>
      <c r="Q79" s="250">
        <v>4.358333342901207</v>
      </c>
      <c r="R79" s="249"/>
      <c r="S79" s="247">
        <v>299.89999999999998</v>
      </c>
      <c r="T79" s="247">
        <v>186.6</v>
      </c>
      <c r="U79" s="247">
        <v>82.86</v>
      </c>
      <c r="V79" s="247">
        <v>192.6</v>
      </c>
      <c r="W79" s="247">
        <v>156.4</v>
      </c>
      <c r="X79" s="247"/>
      <c r="Y79" s="247"/>
      <c r="Z79" s="247"/>
      <c r="AA79" s="247"/>
      <c r="AB79" s="247"/>
      <c r="AC79" s="247"/>
      <c r="AD79" s="248">
        <v>21.3</v>
      </c>
      <c r="AE79" s="257"/>
      <c r="AF79" s="247">
        <v>42.09</v>
      </c>
      <c r="AG79" s="236" t="str">
        <f t="shared" si="130"/>
        <v/>
      </c>
      <c r="AH79" s="235">
        <f t="shared" si="131"/>
        <v>31.744937544501767</v>
      </c>
      <c r="AI79" s="235">
        <f t="shared" si="132"/>
        <v>22.135341559672398</v>
      </c>
      <c r="AJ79" s="235">
        <f t="shared" si="133"/>
        <v>5.4196552797433775</v>
      </c>
      <c r="AK79" s="235">
        <f t="shared" si="134"/>
        <v>30.84016573280109</v>
      </c>
      <c r="AL79" s="235">
        <f t="shared" si="135"/>
        <v>15.672529662123763</v>
      </c>
      <c r="AM79" s="235" t="str">
        <f t="shared" si="136"/>
        <v/>
      </c>
      <c r="AN79" s="235" t="str">
        <f t="shared" si="137"/>
        <v/>
      </c>
      <c r="AO79" s="235" t="str">
        <f t="shared" si="138"/>
        <v/>
      </c>
      <c r="AP79" s="235" t="str">
        <f t="shared" si="139"/>
        <v/>
      </c>
      <c r="AQ79" s="235" t="str">
        <f t="shared" si="140"/>
        <v/>
      </c>
      <c r="AR79" s="235" t="str">
        <f t="shared" si="141"/>
        <v/>
      </c>
      <c r="AS79" s="235">
        <f t="shared" si="142"/>
        <v>1.1074897077391743</v>
      </c>
      <c r="AT79" s="235" t="str">
        <f t="shared" si="143"/>
        <v/>
      </c>
      <c r="AU79" s="235">
        <f t="shared" si="144"/>
        <v>9.6573613554721813</v>
      </c>
      <c r="AV79" s="240" t="str">
        <f t="shared" si="145"/>
        <v/>
      </c>
      <c r="AW79" s="239">
        <f t="shared" si="146"/>
        <v>299.89999999999998</v>
      </c>
      <c r="AX79" s="239">
        <f t="shared" si="147"/>
        <v>186.6</v>
      </c>
      <c r="AY79" s="239">
        <f t="shared" si="148"/>
        <v>82.86</v>
      </c>
      <c r="AZ79" s="239">
        <f t="shared" si="149"/>
        <v>192.6</v>
      </c>
      <c r="BA79" s="239">
        <f t="shared" si="150"/>
        <v>156.4</v>
      </c>
      <c r="BB79" s="239" t="str">
        <f t="shared" si="151"/>
        <v/>
      </c>
      <c r="BC79" s="239" t="str">
        <f t="shared" si="152"/>
        <v/>
      </c>
      <c r="BD79" s="239" t="str">
        <f t="shared" si="153"/>
        <v/>
      </c>
      <c r="BE79" s="239" t="str">
        <f t="shared" si="154"/>
        <v/>
      </c>
      <c r="BF79" s="239" t="str">
        <f t="shared" si="155"/>
        <v/>
      </c>
      <c r="BG79" s="239" t="str">
        <f t="shared" si="156"/>
        <v/>
      </c>
      <c r="BH79" s="239" t="str">
        <f t="shared" si="157"/>
        <v/>
      </c>
      <c r="BI79" s="239" t="str">
        <f t="shared" si="158"/>
        <v/>
      </c>
      <c r="BJ79" s="239">
        <f t="shared" si="159"/>
        <v>42.09</v>
      </c>
      <c r="BK79" s="240" t="str">
        <f t="shared" si="160"/>
        <v/>
      </c>
      <c r="BL79" s="239">
        <f t="shared" si="161"/>
        <v>32.491874322860234</v>
      </c>
      <c r="BM79" s="239">
        <f t="shared" si="162"/>
        <v>27.256792287467132</v>
      </c>
      <c r="BN79" s="239">
        <f t="shared" si="163"/>
        <v>22.274193548387096</v>
      </c>
      <c r="BO79" s="239">
        <f t="shared" si="164"/>
        <v>38.956310679611654</v>
      </c>
      <c r="BP79" s="239">
        <f t="shared" si="165"/>
        <v>45.359628770301626</v>
      </c>
      <c r="BQ79" s="239" t="str">
        <f t="shared" si="166"/>
        <v/>
      </c>
      <c r="BR79" s="239" t="str">
        <f t="shared" si="167"/>
        <v/>
      </c>
      <c r="BS79" s="239" t="str">
        <f t="shared" si="168"/>
        <v/>
      </c>
      <c r="BT79" s="239" t="str">
        <f t="shared" si="169"/>
        <v/>
      </c>
      <c r="BU79" s="239" t="str">
        <f t="shared" si="170"/>
        <v/>
      </c>
      <c r="BV79" s="239" t="str">
        <f t="shared" si="171"/>
        <v/>
      </c>
      <c r="BW79" s="239" t="str">
        <f t="shared" si="172"/>
        <v/>
      </c>
      <c r="BX79" s="239" t="str">
        <f t="shared" si="173"/>
        <v/>
      </c>
      <c r="BY79" s="239">
        <f t="shared" si="174"/>
        <v>1.8412073490813647</v>
      </c>
      <c r="BZ79" s="246"/>
      <c r="CA79" s="244">
        <v>9.4589999999999996</v>
      </c>
      <c r="CB79" s="244">
        <v>9.4260000000000002</v>
      </c>
      <c r="CC79" s="244">
        <v>9.2910000000000004</v>
      </c>
      <c r="CD79" s="244">
        <v>9.5820000000000007</v>
      </c>
      <c r="CE79" s="244">
        <v>10.039999999999999</v>
      </c>
      <c r="CF79" s="244"/>
      <c r="CG79" s="244"/>
      <c r="CH79" s="244"/>
      <c r="CI79" s="244"/>
      <c r="CJ79" s="244"/>
      <c r="CK79" s="244"/>
      <c r="CL79" s="253">
        <v>8.5210000000000008</v>
      </c>
      <c r="CM79" s="256"/>
      <c r="CN79" s="244">
        <v>8.8149999999999995</v>
      </c>
      <c r="CO79" s="236" t="str">
        <f t="shared" si="175"/>
        <v/>
      </c>
      <c r="CP79" s="235">
        <f t="shared" si="176"/>
        <v>9.4589999999999996</v>
      </c>
      <c r="CQ79" s="235">
        <f t="shared" si="177"/>
        <v>9.4260000000000002</v>
      </c>
      <c r="CR79" s="235">
        <f t="shared" si="178"/>
        <v>9.2910000000000004</v>
      </c>
      <c r="CS79" s="235">
        <f t="shared" si="179"/>
        <v>9.5820000000000007</v>
      </c>
      <c r="CT79" s="235">
        <f t="shared" si="180"/>
        <v>10.039999999999999</v>
      </c>
      <c r="CU79" s="235" t="str">
        <f t="shared" si="181"/>
        <v/>
      </c>
      <c r="CV79" s="235" t="str">
        <f t="shared" si="182"/>
        <v/>
      </c>
      <c r="CW79" s="235" t="str">
        <f t="shared" si="183"/>
        <v/>
      </c>
      <c r="CX79" s="235" t="str">
        <f t="shared" si="184"/>
        <v/>
      </c>
      <c r="CY79" s="235" t="str">
        <f t="shared" si="185"/>
        <v/>
      </c>
      <c r="CZ79" s="235" t="str">
        <f t="shared" si="186"/>
        <v/>
      </c>
      <c r="DA79" s="235" t="str">
        <f t="shared" si="187"/>
        <v/>
      </c>
      <c r="DB79" s="235" t="str">
        <f t="shared" si="188"/>
        <v/>
      </c>
      <c r="DC79" s="235">
        <f t="shared" si="189"/>
        <v>8.8149999999999995</v>
      </c>
      <c r="DD79" s="234" t="str">
        <f t="shared" si="190"/>
        <v/>
      </c>
      <c r="DE79" s="233">
        <f t="shared" si="191"/>
        <v>1</v>
      </c>
      <c r="DF79" s="233" t="str">
        <f t="shared" si="192"/>
        <v/>
      </c>
      <c r="DG79" s="233" t="str">
        <f t="shared" si="193"/>
        <v/>
      </c>
      <c r="DH79" s="233">
        <f t="shared" si="194"/>
        <v>3</v>
      </c>
    </row>
    <row r="80" spans="1:112" s="233" customFormat="1" x14ac:dyDescent="0.2">
      <c r="A80" s="243" t="s">
        <v>86</v>
      </c>
      <c r="B80" s="243" t="s">
        <v>10</v>
      </c>
      <c r="C80" s="250">
        <v>9.5396756446227968</v>
      </c>
      <c r="D80" s="250">
        <v>17.661614183227673</v>
      </c>
      <c r="E80" s="250">
        <v>19.466205499569956</v>
      </c>
      <c r="F80" s="250">
        <v>4.0172454413138468</v>
      </c>
      <c r="G80" s="250">
        <v>6.5480185102093067</v>
      </c>
      <c r="H80" s="250">
        <v>13.311252099229383</v>
      </c>
      <c r="I80" s="250">
        <v>12.394116384057398</v>
      </c>
      <c r="J80" s="250">
        <v>11.032489917878232</v>
      </c>
      <c r="K80" s="250">
        <v>8.6458582599938065</v>
      </c>
      <c r="L80" s="250">
        <v>9.7214310498042824</v>
      </c>
      <c r="M80" s="250">
        <v>5.9061744678686399</v>
      </c>
      <c r="N80" s="250">
        <v>4.3639538560952218</v>
      </c>
      <c r="O80" s="250">
        <v>15.369729971040725</v>
      </c>
      <c r="P80" s="250">
        <v>15.289003741726258</v>
      </c>
      <c r="Q80" s="250">
        <v>15.041468525865426</v>
      </c>
      <c r="R80" s="249">
        <v>44.88</v>
      </c>
      <c r="S80" s="247">
        <v>582</v>
      </c>
      <c r="T80" s="247">
        <v>454.1</v>
      </c>
      <c r="U80" s="247">
        <v>295.89999999999998</v>
      </c>
      <c r="V80" s="247">
        <v>427.5</v>
      </c>
      <c r="W80" s="252"/>
      <c r="X80" s="247">
        <v>748.9</v>
      </c>
      <c r="Y80" s="247">
        <v>849.4</v>
      </c>
      <c r="Z80" s="247">
        <v>870.6</v>
      </c>
      <c r="AA80" s="247">
        <v>446.4</v>
      </c>
      <c r="AB80" s="247">
        <v>63.36</v>
      </c>
      <c r="AC80" s="247">
        <v>65.569999999999993</v>
      </c>
      <c r="AD80" s="247">
        <v>76.180000000000007</v>
      </c>
      <c r="AE80" s="247">
        <v>102.7</v>
      </c>
      <c r="AF80" s="247">
        <v>146.80000000000001</v>
      </c>
      <c r="AG80" s="236">
        <f t="shared" si="130"/>
        <v>4.7045624685675129</v>
      </c>
      <c r="AH80" s="235">
        <f t="shared" si="131"/>
        <v>32.952820391280852</v>
      </c>
      <c r="AI80" s="235">
        <f t="shared" si="132"/>
        <v>23.327607427653628</v>
      </c>
      <c r="AJ80" s="235">
        <f t="shared" si="133"/>
        <v>73.657436251449298</v>
      </c>
      <c r="AK80" s="235">
        <f t="shared" si="134"/>
        <v>65.286926011810408</v>
      </c>
      <c r="AL80" s="235" t="str">
        <f t="shared" si="135"/>
        <v/>
      </c>
      <c r="AM80" s="235">
        <f t="shared" si="136"/>
        <v>60.423831501478645</v>
      </c>
      <c r="AN80" s="235">
        <f t="shared" si="137"/>
        <v>76.990779626595526</v>
      </c>
      <c r="AO80" s="235">
        <f t="shared" si="138"/>
        <v>100.69561330058443</v>
      </c>
      <c r="AP80" s="235">
        <f t="shared" si="139"/>
        <v>45.919165369072608</v>
      </c>
      <c r="AQ80" s="235">
        <f t="shared" si="140"/>
        <v>10.727756239626411</v>
      </c>
      <c r="AR80" s="235">
        <f t="shared" si="141"/>
        <v>15.025365107474054</v>
      </c>
      <c r="AS80" s="235">
        <f t="shared" si="142"/>
        <v>4.9564956667122022</v>
      </c>
      <c r="AT80" s="235">
        <f t="shared" si="143"/>
        <v>6.7172460504875451</v>
      </c>
      <c r="AU80" s="235">
        <f t="shared" si="144"/>
        <v>9.7596853490443163</v>
      </c>
      <c r="AV80" s="240">
        <f t="shared" si="145"/>
        <v>44.88</v>
      </c>
      <c r="AW80" s="239">
        <f t="shared" si="146"/>
        <v>582</v>
      </c>
      <c r="AX80" s="239">
        <f t="shared" si="147"/>
        <v>454.1</v>
      </c>
      <c r="AY80" s="239">
        <f t="shared" si="148"/>
        <v>295.89999999999998</v>
      </c>
      <c r="AZ80" s="239">
        <f t="shared" si="149"/>
        <v>427.5</v>
      </c>
      <c r="BA80" s="239" t="str">
        <f t="shared" si="150"/>
        <v/>
      </c>
      <c r="BB80" s="239">
        <f t="shared" si="151"/>
        <v>748.9</v>
      </c>
      <c r="BC80" s="239">
        <f t="shared" si="152"/>
        <v>849.4</v>
      </c>
      <c r="BD80" s="239">
        <f t="shared" si="153"/>
        <v>870.6</v>
      </c>
      <c r="BE80" s="239">
        <f t="shared" si="154"/>
        <v>446.4</v>
      </c>
      <c r="BF80" s="239">
        <f t="shared" si="155"/>
        <v>63.36</v>
      </c>
      <c r="BG80" s="239">
        <f t="shared" si="156"/>
        <v>65.569999999999993</v>
      </c>
      <c r="BH80" s="239">
        <f t="shared" si="157"/>
        <v>76.180000000000007</v>
      </c>
      <c r="BI80" s="239">
        <f t="shared" si="158"/>
        <v>102.7</v>
      </c>
      <c r="BJ80" s="239">
        <f t="shared" si="159"/>
        <v>146.80000000000001</v>
      </c>
      <c r="BK80" s="240">
        <f t="shared" si="160"/>
        <v>68.707899571341102</v>
      </c>
      <c r="BL80" s="239">
        <f t="shared" si="161"/>
        <v>63.055254604550377</v>
      </c>
      <c r="BM80" s="239">
        <f t="shared" si="162"/>
        <v>66.330704060765413</v>
      </c>
      <c r="BN80" s="239">
        <f t="shared" si="163"/>
        <v>79.543010752688161</v>
      </c>
      <c r="BO80" s="239">
        <f t="shared" si="164"/>
        <v>86.46844660194175</v>
      </c>
      <c r="BP80" s="239" t="str">
        <f t="shared" si="165"/>
        <v/>
      </c>
      <c r="BQ80" s="239">
        <f t="shared" si="166"/>
        <v>100</v>
      </c>
      <c r="BR80" s="239">
        <f t="shared" si="167"/>
        <v>100</v>
      </c>
      <c r="BS80" s="239">
        <f t="shared" si="168"/>
        <v>94.210583270208843</v>
      </c>
      <c r="BT80" s="239">
        <f t="shared" si="169"/>
        <v>41.836925960637302</v>
      </c>
      <c r="BU80" s="239">
        <f t="shared" si="170"/>
        <v>51.934426229508198</v>
      </c>
      <c r="BV80" s="239">
        <f t="shared" si="171"/>
        <v>9.2849051260266187</v>
      </c>
      <c r="BW80" s="239">
        <f t="shared" si="172"/>
        <v>2.5572339711312524</v>
      </c>
      <c r="BX80" s="239">
        <f t="shared" si="173"/>
        <v>7.1767994409503846</v>
      </c>
      <c r="BY80" s="239">
        <f t="shared" si="174"/>
        <v>6.4216972878390211</v>
      </c>
      <c r="BZ80" s="246">
        <v>6.508</v>
      </c>
      <c r="CA80" s="244">
        <v>6.5629999999999997</v>
      </c>
      <c r="CB80" s="244">
        <v>6.633</v>
      </c>
      <c r="CC80" s="244">
        <v>7.173</v>
      </c>
      <c r="CD80" s="244">
        <v>7.41</v>
      </c>
      <c r="CE80" s="251"/>
      <c r="CF80" s="244">
        <v>7.4009999999999998</v>
      </c>
      <c r="CG80" s="244">
        <v>7.3460000000000001</v>
      </c>
      <c r="CH80" s="244">
        <v>7.1989999999999998</v>
      </c>
      <c r="CI80" s="244">
        <v>6.4930000000000003</v>
      </c>
      <c r="CJ80" s="244">
        <v>7.7060000000000004</v>
      </c>
      <c r="CK80" s="244">
        <v>8.24</v>
      </c>
      <c r="CL80" s="244">
        <v>6.2510000000000003</v>
      </c>
      <c r="CM80" s="244">
        <v>5.9989999999999997</v>
      </c>
      <c r="CN80" s="244">
        <v>6.069</v>
      </c>
      <c r="CO80" s="236">
        <f t="shared" si="175"/>
        <v>6.508</v>
      </c>
      <c r="CP80" s="235">
        <f t="shared" si="176"/>
        <v>6.5629999999999997</v>
      </c>
      <c r="CQ80" s="235">
        <f t="shared" si="177"/>
        <v>6.633</v>
      </c>
      <c r="CR80" s="235">
        <f t="shared" si="178"/>
        <v>7.173</v>
      </c>
      <c r="CS80" s="235">
        <f t="shared" si="179"/>
        <v>7.41</v>
      </c>
      <c r="CT80" s="235" t="str">
        <f t="shared" si="180"/>
        <v/>
      </c>
      <c r="CU80" s="235">
        <f t="shared" si="181"/>
        <v>7.4009999999999998</v>
      </c>
      <c r="CV80" s="235">
        <f t="shared" si="182"/>
        <v>7.3460000000000001</v>
      </c>
      <c r="CW80" s="235">
        <f t="shared" si="183"/>
        <v>7.1989999999999998</v>
      </c>
      <c r="CX80" s="235">
        <f t="shared" si="184"/>
        <v>6.4930000000000003</v>
      </c>
      <c r="CY80" s="235">
        <f t="shared" si="185"/>
        <v>7.7060000000000004</v>
      </c>
      <c r="CZ80" s="235">
        <f t="shared" si="186"/>
        <v>8.24</v>
      </c>
      <c r="DA80" s="235">
        <f t="shared" si="187"/>
        <v>6.2510000000000003</v>
      </c>
      <c r="DB80" s="235">
        <f t="shared" si="188"/>
        <v>5.9989999999999997</v>
      </c>
      <c r="DC80" s="235">
        <f t="shared" si="189"/>
        <v>6.069</v>
      </c>
      <c r="DD80" s="234">
        <f t="shared" si="190"/>
        <v>1</v>
      </c>
      <c r="DE80" s="233">
        <f t="shared" si="191"/>
        <v>1</v>
      </c>
      <c r="DF80" s="233">
        <f t="shared" si="192"/>
        <v>1</v>
      </c>
      <c r="DG80" s="233">
        <f t="shared" si="193"/>
        <v>1</v>
      </c>
      <c r="DH80" s="233">
        <f t="shared" si="194"/>
        <v>0</v>
      </c>
    </row>
    <row r="81" spans="1:112" s="233" customFormat="1" x14ac:dyDescent="0.2">
      <c r="A81" s="243" t="s">
        <v>150</v>
      </c>
      <c r="B81" s="243" t="s">
        <v>639</v>
      </c>
      <c r="C81" s="250">
        <v>8.3319276785893788</v>
      </c>
      <c r="D81" s="250">
        <v>18.113972661786583</v>
      </c>
      <c r="E81" s="250">
        <v>12.712647138851777</v>
      </c>
      <c r="F81" s="250">
        <v>0.86675891719617204</v>
      </c>
      <c r="G81" s="250">
        <v>6.6066699265058491</v>
      </c>
      <c r="H81" s="250">
        <v>8.980151235329668</v>
      </c>
      <c r="I81" s="250">
        <v>6.5463228824030146</v>
      </c>
      <c r="J81" s="250">
        <v>20.832347739045606</v>
      </c>
      <c r="K81" s="250">
        <v>9.9786358415619762</v>
      </c>
      <c r="L81" s="250">
        <v>20.964960352218611</v>
      </c>
      <c r="M81" s="250">
        <v>16.755258961589945</v>
      </c>
      <c r="N81" s="250">
        <v>18.605460899418055</v>
      </c>
      <c r="O81" s="250">
        <v>16.969527867122778</v>
      </c>
      <c r="P81" s="250">
        <v>22.567237697443016</v>
      </c>
      <c r="Q81" s="250">
        <v>10.575857944703147</v>
      </c>
      <c r="R81" s="249"/>
      <c r="S81" s="247">
        <v>559.9</v>
      </c>
      <c r="T81" s="247">
        <v>276.8</v>
      </c>
      <c r="U81" s="247">
        <v>186.9</v>
      </c>
      <c r="V81" s="247">
        <v>250.3</v>
      </c>
      <c r="W81" s="247">
        <v>97.51</v>
      </c>
      <c r="X81" s="247"/>
      <c r="Y81" s="247"/>
      <c r="Z81" s="247">
        <v>33.39</v>
      </c>
      <c r="AA81" s="247">
        <v>297.2</v>
      </c>
      <c r="AB81" s="247"/>
      <c r="AC81" s="248">
        <v>35</v>
      </c>
      <c r="AD81" s="247">
        <v>779.9</v>
      </c>
      <c r="AE81" s="247">
        <v>486.4</v>
      </c>
      <c r="AF81" s="247">
        <v>976.1</v>
      </c>
      <c r="AG81" s="236" t="str">
        <f t="shared" si="130"/>
        <v/>
      </c>
      <c r="AH81" s="235">
        <f t="shared" si="131"/>
        <v>30.909840179960664</v>
      </c>
      <c r="AI81" s="235">
        <f t="shared" si="132"/>
        <v>21.773592626043811</v>
      </c>
      <c r="AJ81" s="235">
        <f t="shared" si="133"/>
        <v>215.63089377215977</v>
      </c>
      <c r="AK81" s="235">
        <f t="shared" si="134"/>
        <v>37.885955070314715</v>
      </c>
      <c r="AL81" s="235">
        <f t="shared" si="135"/>
        <v>10.858391740261192</v>
      </c>
      <c r="AM81" s="235" t="str">
        <f t="shared" si="136"/>
        <v/>
      </c>
      <c r="AN81" s="235" t="str">
        <f t="shared" si="137"/>
        <v/>
      </c>
      <c r="AO81" s="235">
        <f t="shared" si="138"/>
        <v>3.3461487652377739</v>
      </c>
      <c r="AP81" s="235">
        <f t="shared" si="139"/>
        <v>14.17603444065416</v>
      </c>
      <c r="AQ81" s="235" t="str">
        <f t="shared" si="140"/>
        <v/>
      </c>
      <c r="AR81" s="235">
        <f t="shared" si="141"/>
        <v>1.8811681252730876</v>
      </c>
      <c r="AS81" s="235">
        <f t="shared" si="142"/>
        <v>45.958850835856154</v>
      </c>
      <c r="AT81" s="235">
        <f t="shared" si="143"/>
        <v>21.553368937799224</v>
      </c>
      <c r="AU81" s="235">
        <f t="shared" si="144"/>
        <v>92.295112614374105</v>
      </c>
      <c r="AV81" s="240" t="str">
        <f t="shared" si="145"/>
        <v/>
      </c>
      <c r="AW81" s="239">
        <f t="shared" si="146"/>
        <v>559.9</v>
      </c>
      <c r="AX81" s="239">
        <f t="shared" si="147"/>
        <v>276.8</v>
      </c>
      <c r="AY81" s="239">
        <f t="shared" si="148"/>
        <v>186.9</v>
      </c>
      <c r="AZ81" s="239">
        <f t="shared" si="149"/>
        <v>250.3</v>
      </c>
      <c r="BA81" s="239">
        <f t="shared" si="150"/>
        <v>97.51</v>
      </c>
      <c r="BB81" s="239" t="str">
        <f t="shared" si="151"/>
        <v/>
      </c>
      <c r="BC81" s="239" t="str">
        <f t="shared" si="152"/>
        <v/>
      </c>
      <c r="BD81" s="239">
        <f t="shared" si="153"/>
        <v>33.39</v>
      </c>
      <c r="BE81" s="239">
        <f t="shared" si="154"/>
        <v>297.2</v>
      </c>
      <c r="BF81" s="239" t="str">
        <f t="shared" si="155"/>
        <v/>
      </c>
      <c r="BG81" s="239">
        <f t="shared" si="156"/>
        <v>35</v>
      </c>
      <c r="BH81" s="239">
        <f t="shared" si="157"/>
        <v>779.9</v>
      </c>
      <c r="BI81" s="239">
        <f t="shared" si="158"/>
        <v>486.4</v>
      </c>
      <c r="BJ81" s="239">
        <f t="shared" si="159"/>
        <v>976.1</v>
      </c>
      <c r="BK81" s="240" t="str">
        <f t="shared" si="160"/>
        <v/>
      </c>
      <c r="BL81" s="239">
        <f t="shared" si="161"/>
        <v>60.660888407367281</v>
      </c>
      <c r="BM81" s="239">
        <f t="shared" si="162"/>
        <v>40.432369266725097</v>
      </c>
      <c r="BN81" s="239">
        <f t="shared" si="163"/>
        <v>50.241935483870968</v>
      </c>
      <c r="BO81" s="239">
        <f t="shared" si="164"/>
        <v>50.627022653721689</v>
      </c>
      <c r="BP81" s="239">
        <f t="shared" si="165"/>
        <v>28.28016241299304</v>
      </c>
      <c r="BQ81" s="239" t="str">
        <f t="shared" si="166"/>
        <v/>
      </c>
      <c r="BR81" s="239" t="str">
        <f t="shared" si="167"/>
        <v/>
      </c>
      <c r="BS81" s="239">
        <f t="shared" si="168"/>
        <v>3.6132453197705874</v>
      </c>
      <c r="BT81" s="239">
        <f t="shared" si="169"/>
        <v>27.853795688847235</v>
      </c>
      <c r="BU81" s="239" t="str">
        <f t="shared" si="170"/>
        <v/>
      </c>
      <c r="BV81" s="239">
        <f t="shared" si="171"/>
        <v>4.956103086944208</v>
      </c>
      <c r="BW81" s="239">
        <f t="shared" si="172"/>
        <v>26.179926149714671</v>
      </c>
      <c r="BX81" s="239">
        <f t="shared" si="173"/>
        <v>33.990216631726064</v>
      </c>
      <c r="BY81" s="239">
        <f t="shared" si="174"/>
        <v>42.69903762029746</v>
      </c>
      <c r="BZ81" s="246"/>
      <c r="CA81" s="244">
        <v>9.1709999999999994</v>
      </c>
      <c r="CB81" s="244">
        <v>9.1129999999999995</v>
      </c>
      <c r="CC81" s="244">
        <v>9.5139999999999993</v>
      </c>
      <c r="CD81" s="244">
        <v>9.8409999999999993</v>
      </c>
      <c r="CE81" s="244">
        <v>10.3</v>
      </c>
      <c r="CF81" s="244"/>
      <c r="CG81" s="244"/>
      <c r="CH81" s="244">
        <v>6.85</v>
      </c>
      <c r="CI81" s="244">
        <v>7.24</v>
      </c>
      <c r="CJ81" s="244"/>
      <c r="CK81" s="253">
        <v>6</v>
      </c>
      <c r="CL81" s="244">
        <v>7.0730000000000004</v>
      </c>
      <c r="CM81" s="244">
        <v>6.8869999999999996</v>
      </c>
      <c r="CN81" s="244">
        <v>7.4930000000000003</v>
      </c>
      <c r="CO81" s="236" t="str">
        <f t="shared" si="175"/>
        <v/>
      </c>
      <c r="CP81" s="235">
        <f t="shared" si="176"/>
        <v>9.1709999999999994</v>
      </c>
      <c r="CQ81" s="235">
        <f t="shared" si="177"/>
        <v>9.1129999999999995</v>
      </c>
      <c r="CR81" s="235">
        <f t="shared" si="178"/>
        <v>9.5139999999999993</v>
      </c>
      <c r="CS81" s="235">
        <f t="shared" si="179"/>
        <v>9.8409999999999993</v>
      </c>
      <c r="CT81" s="235">
        <f t="shared" si="180"/>
        <v>10.3</v>
      </c>
      <c r="CU81" s="235" t="str">
        <f t="shared" si="181"/>
        <v/>
      </c>
      <c r="CV81" s="235" t="str">
        <f t="shared" si="182"/>
        <v/>
      </c>
      <c r="CW81" s="235">
        <f t="shared" si="183"/>
        <v>6.85</v>
      </c>
      <c r="CX81" s="235">
        <f t="shared" si="184"/>
        <v>7.24</v>
      </c>
      <c r="CY81" s="235" t="str">
        <f t="shared" si="185"/>
        <v/>
      </c>
      <c r="CZ81" s="235">
        <f t="shared" si="186"/>
        <v>6</v>
      </c>
      <c r="DA81" s="235">
        <f t="shared" si="187"/>
        <v>7.0730000000000004</v>
      </c>
      <c r="DB81" s="235">
        <f t="shared" si="188"/>
        <v>6.8869999999999996</v>
      </c>
      <c r="DC81" s="235">
        <f t="shared" si="189"/>
        <v>7.4930000000000003</v>
      </c>
      <c r="DD81" s="234" t="str">
        <f t="shared" si="190"/>
        <v/>
      </c>
      <c r="DE81" s="233">
        <f t="shared" si="191"/>
        <v>1</v>
      </c>
      <c r="DF81" s="233">
        <f t="shared" si="192"/>
        <v>1</v>
      </c>
      <c r="DG81" s="233">
        <f t="shared" si="193"/>
        <v>1</v>
      </c>
      <c r="DH81" s="233">
        <f t="shared" si="194"/>
        <v>1</v>
      </c>
    </row>
    <row r="82" spans="1:112" s="233" customFormat="1" x14ac:dyDescent="0.2">
      <c r="A82" s="243" t="s">
        <v>151</v>
      </c>
      <c r="B82" s="243" t="s">
        <v>640</v>
      </c>
      <c r="C82" s="239">
        <v>2.8663122959623952</v>
      </c>
      <c r="D82" s="239">
        <v>4.9554653128976369</v>
      </c>
      <c r="E82" s="239">
        <v>8.9625914785619809</v>
      </c>
      <c r="F82" s="239">
        <v>20.519103227154535</v>
      </c>
      <c r="G82" s="239">
        <v>7.4712737344811675</v>
      </c>
      <c r="H82" s="239">
        <v>6.9546827105519524</v>
      </c>
      <c r="I82" s="239">
        <v>7.2134383047218256</v>
      </c>
      <c r="J82" s="239">
        <v>14.525353697565661</v>
      </c>
      <c r="K82" s="239">
        <v>19.360852709298555</v>
      </c>
      <c r="L82" s="239">
        <v>4.8833375266994219</v>
      </c>
      <c r="M82" s="239">
        <v>25.48866689289467</v>
      </c>
      <c r="N82" s="239">
        <v>18.071626253715728</v>
      </c>
      <c r="O82" s="239">
        <v>6.4233490918305174</v>
      </c>
      <c r="P82" s="239">
        <v>16.753785727477133</v>
      </c>
      <c r="Q82" s="239">
        <v>11.288350948703709</v>
      </c>
      <c r="R82" s="242"/>
      <c r="S82" s="241">
        <v>696.6</v>
      </c>
      <c r="T82" s="241">
        <v>299.5</v>
      </c>
      <c r="U82" s="241">
        <v>223.9</v>
      </c>
      <c r="V82" s="241">
        <v>297</v>
      </c>
      <c r="W82" s="241">
        <v>32.72</v>
      </c>
      <c r="X82" s="241"/>
      <c r="Y82" s="241"/>
      <c r="Z82" s="241"/>
      <c r="AA82" s="241">
        <v>175.6</v>
      </c>
      <c r="AB82" s="255">
        <v>31.22</v>
      </c>
      <c r="AC82" s="255"/>
      <c r="AD82" s="241">
        <v>211.4</v>
      </c>
      <c r="AE82" s="241">
        <v>168.4</v>
      </c>
      <c r="AF82" s="241">
        <v>232.8</v>
      </c>
      <c r="AG82" s="236" t="str">
        <f t="shared" si="130"/>
        <v/>
      </c>
      <c r="AH82" s="235">
        <f t="shared" si="131"/>
        <v>140.57206660027515</v>
      </c>
      <c r="AI82" s="235">
        <f t="shared" si="132"/>
        <v>33.416674263954491</v>
      </c>
      <c r="AJ82" s="235">
        <f t="shared" si="133"/>
        <v>10.911782913772548</v>
      </c>
      <c r="AK82" s="235">
        <f t="shared" si="134"/>
        <v>39.752257855216271</v>
      </c>
      <c r="AL82" s="235">
        <f t="shared" si="135"/>
        <v>4.7047437477421887</v>
      </c>
      <c r="AM82" s="235" t="str">
        <f t="shared" si="136"/>
        <v/>
      </c>
      <c r="AN82" s="235" t="str">
        <f t="shared" si="137"/>
        <v/>
      </c>
      <c r="AO82" s="235" t="str">
        <f t="shared" si="138"/>
        <v/>
      </c>
      <c r="AP82" s="235">
        <f t="shared" si="139"/>
        <v>35.959013490244146</v>
      </c>
      <c r="AQ82" s="235">
        <f t="shared" si="140"/>
        <v>1.2248580959996389</v>
      </c>
      <c r="AR82" s="235" t="str">
        <f t="shared" si="141"/>
        <v/>
      </c>
      <c r="AS82" s="235">
        <f t="shared" si="142"/>
        <v>32.911180285821196</v>
      </c>
      <c r="AT82" s="235">
        <f t="shared" si="143"/>
        <v>10.051459576913098</v>
      </c>
      <c r="AU82" s="235">
        <f t="shared" si="144"/>
        <v>20.623029976467329</v>
      </c>
      <c r="AV82" s="240" t="str">
        <f t="shared" si="145"/>
        <v/>
      </c>
      <c r="AW82" s="239">
        <f t="shared" si="146"/>
        <v>696.6</v>
      </c>
      <c r="AX82" s="239">
        <f t="shared" si="147"/>
        <v>299.5</v>
      </c>
      <c r="AY82" s="239">
        <f t="shared" si="148"/>
        <v>223.9</v>
      </c>
      <c r="AZ82" s="239">
        <f t="shared" si="149"/>
        <v>297</v>
      </c>
      <c r="BA82" s="239">
        <f t="shared" si="150"/>
        <v>32.72</v>
      </c>
      <c r="BB82" s="239" t="str">
        <f t="shared" si="151"/>
        <v/>
      </c>
      <c r="BC82" s="239" t="str">
        <f t="shared" si="152"/>
        <v/>
      </c>
      <c r="BD82" s="239" t="str">
        <f t="shared" si="153"/>
        <v/>
      </c>
      <c r="BE82" s="239">
        <f t="shared" si="154"/>
        <v>175.6</v>
      </c>
      <c r="BF82" s="239" t="str">
        <f t="shared" si="155"/>
        <v/>
      </c>
      <c r="BG82" s="239" t="str">
        <f t="shared" si="156"/>
        <v/>
      </c>
      <c r="BH82" s="239">
        <f t="shared" si="157"/>
        <v>211.4</v>
      </c>
      <c r="BI82" s="239">
        <f t="shared" si="158"/>
        <v>168.4</v>
      </c>
      <c r="BJ82" s="239">
        <f t="shared" si="159"/>
        <v>232.8</v>
      </c>
      <c r="BK82" s="240" t="str">
        <f t="shared" si="160"/>
        <v/>
      </c>
      <c r="BL82" s="239">
        <f t="shared" si="161"/>
        <v>75.471289274106169</v>
      </c>
      <c r="BM82" s="239">
        <f t="shared" si="162"/>
        <v>43.748174116272274</v>
      </c>
      <c r="BN82" s="239">
        <f t="shared" si="163"/>
        <v>60.188172043010752</v>
      </c>
      <c r="BO82" s="239">
        <f t="shared" si="164"/>
        <v>60.072815533980588</v>
      </c>
      <c r="BP82" s="239">
        <f t="shared" si="165"/>
        <v>9.4895591647331781</v>
      </c>
      <c r="BQ82" s="239" t="str">
        <f t="shared" si="166"/>
        <v/>
      </c>
      <c r="BR82" s="239" t="str">
        <f t="shared" si="167"/>
        <v/>
      </c>
      <c r="BS82" s="239" t="str">
        <f t="shared" si="168"/>
        <v/>
      </c>
      <c r="BT82" s="239">
        <f t="shared" si="169"/>
        <v>16.457357075913777</v>
      </c>
      <c r="BU82" s="239" t="str">
        <f t="shared" si="170"/>
        <v/>
      </c>
      <c r="BV82" s="239" t="str">
        <f t="shared" si="171"/>
        <v/>
      </c>
      <c r="BW82" s="239">
        <f t="shared" si="172"/>
        <v>7.0963410540449816</v>
      </c>
      <c r="BX82" s="239">
        <f t="shared" si="173"/>
        <v>11.767994409503844</v>
      </c>
      <c r="BY82" s="239">
        <f t="shared" si="174"/>
        <v>10.183727034120736</v>
      </c>
      <c r="BZ82" s="238"/>
      <c r="CA82" s="237">
        <v>10.16</v>
      </c>
      <c r="CB82" s="237">
        <v>10.220000000000001</v>
      </c>
      <c r="CC82" s="237">
        <v>10.36</v>
      </c>
      <c r="CD82" s="237">
        <v>10.65</v>
      </c>
      <c r="CE82" s="237">
        <v>11.25</v>
      </c>
      <c r="CF82" s="237"/>
      <c r="CG82" s="237"/>
      <c r="CH82" s="237"/>
      <c r="CI82" s="237">
        <v>8.2639999999999993</v>
      </c>
      <c r="CJ82" s="254">
        <v>9.2629999999999999</v>
      </c>
      <c r="CK82" s="254"/>
      <c r="CL82" s="237">
        <v>8.3620000000000001</v>
      </c>
      <c r="CM82" s="237">
        <v>8.43</v>
      </c>
      <c r="CN82" s="237">
        <v>8.3940000000000001</v>
      </c>
      <c r="CO82" s="236" t="str">
        <f t="shared" si="175"/>
        <v/>
      </c>
      <c r="CP82" s="235">
        <f t="shared" si="176"/>
        <v>10.16</v>
      </c>
      <c r="CQ82" s="235">
        <f t="shared" si="177"/>
        <v>10.220000000000001</v>
      </c>
      <c r="CR82" s="235">
        <f t="shared" si="178"/>
        <v>10.36</v>
      </c>
      <c r="CS82" s="235">
        <f t="shared" si="179"/>
        <v>10.65</v>
      </c>
      <c r="CT82" s="235">
        <f t="shared" si="180"/>
        <v>11.25</v>
      </c>
      <c r="CU82" s="235" t="str">
        <f t="shared" si="181"/>
        <v/>
      </c>
      <c r="CV82" s="235" t="str">
        <f t="shared" si="182"/>
        <v/>
      </c>
      <c r="CW82" s="235" t="str">
        <f t="shared" si="183"/>
        <v/>
      </c>
      <c r="CX82" s="235">
        <f t="shared" si="184"/>
        <v>8.2639999999999993</v>
      </c>
      <c r="CY82" s="235" t="str">
        <f t="shared" si="185"/>
        <v/>
      </c>
      <c r="CZ82" s="235" t="str">
        <f t="shared" si="186"/>
        <v/>
      </c>
      <c r="DA82" s="235">
        <f t="shared" si="187"/>
        <v>8.3620000000000001</v>
      </c>
      <c r="DB82" s="235">
        <f t="shared" si="188"/>
        <v>8.43</v>
      </c>
      <c r="DC82" s="235">
        <f t="shared" si="189"/>
        <v>8.3940000000000001</v>
      </c>
      <c r="DD82" s="234" t="str">
        <f t="shared" si="190"/>
        <v/>
      </c>
      <c r="DE82" s="233">
        <f t="shared" si="191"/>
        <v>1</v>
      </c>
      <c r="DF82" s="233">
        <f t="shared" si="192"/>
        <v>1</v>
      </c>
      <c r="DG82" s="233" t="str">
        <f t="shared" si="193"/>
        <v/>
      </c>
      <c r="DH82" s="233">
        <f t="shared" si="194"/>
        <v>2</v>
      </c>
    </row>
    <row r="83" spans="1:112" s="233" customFormat="1" x14ac:dyDescent="0.2">
      <c r="A83" s="243" t="s">
        <v>152</v>
      </c>
      <c r="B83" s="243" t="s">
        <v>641</v>
      </c>
      <c r="C83" s="239">
        <v>19.817578980714938</v>
      </c>
      <c r="D83" s="239">
        <v>2.0781275362904883</v>
      </c>
      <c r="E83" s="239">
        <v>14.428534690111791</v>
      </c>
      <c r="F83" s="239">
        <v>14.262828609845357</v>
      </c>
      <c r="G83" s="239">
        <v>2.1788990825688073</v>
      </c>
      <c r="H83" s="239">
        <v>4.8323489330900724</v>
      </c>
      <c r="I83" s="239">
        <v>11.166392814775813</v>
      </c>
      <c r="J83" s="239">
        <v>14.525353697565661</v>
      </c>
      <c r="K83" s="239">
        <v>13.03969136317594</v>
      </c>
      <c r="L83" s="239">
        <v>17.433073061714435</v>
      </c>
      <c r="M83" s="239">
        <v>15.638925985466917</v>
      </c>
      <c r="N83" s="239">
        <v>12.714042094816824</v>
      </c>
      <c r="O83" s="239">
        <v>5.9916151145812533</v>
      </c>
      <c r="P83" s="239">
        <v>13.787507752492447</v>
      </c>
      <c r="Q83" s="239">
        <v>12.947831247190249</v>
      </c>
      <c r="R83" s="242"/>
      <c r="S83" s="241">
        <v>672.4</v>
      </c>
      <c r="T83" s="241">
        <v>378.9</v>
      </c>
      <c r="U83" s="241">
        <v>225.8</v>
      </c>
      <c r="V83" s="241">
        <v>332.3</v>
      </c>
      <c r="W83" s="241">
        <v>76.77</v>
      </c>
      <c r="X83" s="241"/>
      <c r="Y83" s="241"/>
      <c r="Z83" s="241"/>
      <c r="AA83" s="241">
        <v>235.1</v>
      </c>
      <c r="AB83" s="241"/>
      <c r="AC83" s="241"/>
      <c r="AD83" s="241">
        <v>1008</v>
      </c>
      <c r="AE83" s="241">
        <v>372.8</v>
      </c>
      <c r="AF83" s="241">
        <v>1198</v>
      </c>
      <c r="AG83" s="236" t="str">
        <f t="shared" si="130"/>
        <v/>
      </c>
      <c r="AH83" s="235">
        <f t="shared" si="131"/>
        <v>323.56050735954898</v>
      </c>
      <c r="AI83" s="235">
        <f t="shared" si="132"/>
        <v>26.26046290477916</v>
      </c>
      <c r="AJ83" s="235">
        <f t="shared" si="133"/>
        <v>15.831361799028743</v>
      </c>
      <c r="AK83" s="235">
        <f t="shared" si="134"/>
        <v>152.50821052631579</v>
      </c>
      <c r="AL83" s="235">
        <f t="shared" si="135"/>
        <v>15.886683901137287</v>
      </c>
      <c r="AM83" s="235" t="str">
        <f t="shared" si="136"/>
        <v/>
      </c>
      <c r="AN83" s="235" t="str">
        <f t="shared" si="137"/>
        <v/>
      </c>
      <c r="AO83" s="235" t="str">
        <f t="shared" si="138"/>
        <v/>
      </c>
      <c r="AP83" s="235">
        <f t="shared" si="139"/>
        <v>13.485860993510881</v>
      </c>
      <c r="AQ83" s="235" t="str">
        <f t="shared" si="140"/>
        <v/>
      </c>
      <c r="AR83" s="235" t="str">
        <f t="shared" si="141"/>
        <v/>
      </c>
      <c r="AS83" s="235">
        <f t="shared" si="142"/>
        <v>168.23510534695751</v>
      </c>
      <c r="AT83" s="235">
        <f t="shared" si="143"/>
        <v>27.038969383905282</v>
      </c>
      <c r="AU83" s="235">
        <f t="shared" si="144"/>
        <v>92.525147812686598</v>
      </c>
      <c r="AV83" s="240" t="str">
        <f t="shared" si="145"/>
        <v/>
      </c>
      <c r="AW83" s="239">
        <f t="shared" si="146"/>
        <v>672.4</v>
      </c>
      <c r="AX83" s="239">
        <f t="shared" si="147"/>
        <v>378.9</v>
      </c>
      <c r="AY83" s="239">
        <f t="shared" si="148"/>
        <v>225.8</v>
      </c>
      <c r="AZ83" s="239">
        <f t="shared" si="149"/>
        <v>332.3</v>
      </c>
      <c r="BA83" s="239">
        <f t="shared" si="150"/>
        <v>76.77</v>
      </c>
      <c r="BB83" s="239" t="str">
        <f t="shared" si="151"/>
        <v/>
      </c>
      <c r="BC83" s="239" t="str">
        <f t="shared" si="152"/>
        <v/>
      </c>
      <c r="BD83" s="239" t="str">
        <f t="shared" si="153"/>
        <v/>
      </c>
      <c r="BE83" s="239">
        <f t="shared" si="154"/>
        <v>235.1</v>
      </c>
      <c r="BF83" s="239" t="str">
        <f t="shared" si="155"/>
        <v/>
      </c>
      <c r="BG83" s="239" t="str">
        <f t="shared" si="156"/>
        <v/>
      </c>
      <c r="BH83" s="239">
        <f t="shared" si="157"/>
        <v>1008</v>
      </c>
      <c r="BI83" s="239">
        <f t="shared" si="158"/>
        <v>372.8</v>
      </c>
      <c r="BJ83" s="239">
        <f t="shared" si="159"/>
        <v>1198</v>
      </c>
      <c r="BK83" s="240" t="str">
        <f t="shared" si="160"/>
        <v/>
      </c>
      <c r="BL83" s="239">
        <f t="shared" si="161"/>
        <v>72.849404117009755</v>
      </c>
      <c r="BM83" s="239">
        <f t="shared" si="162"/>
        <v>55.346187554776513</v>
      </c>
      <c r="BN83" s="239">
        <f t="shared" si="163"/>
        <v>60.698924731182792</v>
      </c>
      <c r="BO83" s="239">
        <f t="shared" si="164"/>
        <v>67.212783171521039</v>
      </c>
      <c r="BP83" s="239">
        <f t="shared" si="165"/>
        <v>22.265081206496518</v>
      </c>
      <c r="BQ83" s="239" t="str">
        <f t="shared" si="166"/>
        <v/>
      </c>
      <c r="BR83" s="239" t="str">
        <f t="shared" si="167"/>
        <v/>
      </c>
      <c r="BS83" s="239" t="str">
        <f t="shared" si="168"/>
        <v/>
      </c>
      <c r="BT83" s="239">
        <f t="shared" si="169"/>
        <v>22.03373945641987</v>
      </c>
      <c r="BU83" s="239" t="str">
        <f t="shared" si="170"/>
        <v/>
      </c>
      <c r="BV83" s="239" t="str">
        <f t="shared" si="171"/>
        <v/>
      </c>
      <c r="BW83" s="239">
        <f t="shared" si="172"/>
        <v>33.836858006042299</v>
      </c>
      <c r="BX83" s="239">
        <f t="shared" si="173"/>
        <v>26.051712089447939</v>
      </c>
      <c r="BY83" s="239">
        <f t="shared" si="174"/>
        <v>52.405949256342957</v>
      </c>
      <c r="BZ83" s="238"/>
      <c r="CA83" s="237">
        <v>8.33</v>
      </c>
      <c r="CB83" s="237">
        <v>8.4429999999999996</v>
      </c>
      <c r="CC83" s="237">
        <v>8.7539999999999996</v>
      </c>
      <c r="CD83" s="237">
        <v>9.0020000000000007</v>
      </c>
      <c r="CE83" s="237">
        <v>9.9870000000000001</v>
      </c>
      <c r="CF83" s="237"/>
      <c r="CG83" s="237"/>
      <c r="CH83" s="237"/>
      <c r="CI83" s="237">
        <v>6.36</v>
      </c>
      <c r="CJ83" s="237"/>
      <c r="CK83" s="237"/>
      <c r="CL83" s="237">
        <v>7.0990000000000002</v>
      </c>
      <c r="CM83" s="237">
        <v>6.0949999999999998</v>
      </c>
      <c r="CN83" s="237">
        <v>7.4240000000000004</v>
      </c>
      <c r="CO83" s="236" t="str">
        <f t="shared" si="175"/>
        <v/>
      </c>
      <c r="CP83" s="235">
        <f t="shared" si="176"/>
        <v>8.33</v>
      </c>
      <c r="CQ83" s="235">
        <f t="shared" si="177"/>
        <v>8.4429999999999996</v>
      </c>
      <c r="CR83" s="235">
        <f t="shared" si="178"/>
        <v>8.7539999999999996</v>
      </c>
      <c r="CS83" s="235">
        <f t="shared" si="179"/>
        <v>9.0020000000000007</v>
      </c>
      <c r="CT83" s="235">
        <f t="shared" si="180"/>
        <v>9.9870000000000001</v>
      </c>
      <c r="CU83" s="235" t="str">
        <f t="shared" si="181"/>
        <v/>
      </c>
      <c r="CV83" s="235" t="str">
        <f t="shared" si="182"/>
        <v/>
      </c>
      <c r="CW83" s="235" t="str">
        <f t="shared" si="183"/>
        <v/>
      </c>
      <c r="CX83" s="235">
        <f t="shared" si="184"/>
        <v>6.36</v>
      </c>
      <c r="CY83" s="235" t="str">
        <f t="shared" si="185"/>
        <v/>
      </c>
      <c r="CZ83" s="235" t="str">
        <f t="shared" si="186"/>
        <v/>
      </c>
      <c r="DA83" s="235">
        <f t="shared" si="187"/>
        <v>7.0990000000000002</v>
      </c>
      <c r="DB83" s="235">
        <f t="shared" si="188"/>
        <v>6.0949999999999998</v>
      </c>
      <c r="DC83" s="235">
        <f t="shared" si="189"/>
        <v>7.4240000000000004</v>
      </c>
      <c r="DD83" s="234" t="str">
        <f t="shared" si="190"/>
        <v/>
      </c>
      <c r="DE83" s="233">
        <f t="shared" si="191"/>
        <v>1</v>
      </c>
      <c r="DF83" s="233">
        <f t="shared" si="192"/>
        <v>1</v>
      </c>
      <c r="DG83" s="233" t="str">
        <f t="shared" si="193"/>
        <v/>
      </c>
      <c r="DH83" s="233">
        <f t="shared" si="194"/>
        <v>2</v>
      </c>
    </row>
    <row r="84" spans="1:112" s="233" customFormat="1" x14ac:dyDescent="0.2">
      <c r="A84" s="243" t="s">
        <v>153</v>
      </c>
      <c r="B84" s="243" t="s">
        <v>17</v>
      </c>
      <c r="C84" s="250">
        <v>11.997534210456838</v>
      </c>
      <c r="D84" s="250">
        <v>13.526570048309219</v>
      </c>
      <c r="E84" s="250">
        <v>12.776953859490449</v>
      </c>
      <c r="F84" s="250">
        <v>19.334951048069659</v>
      </c>
      <c r="G84" s="250">
        <v>8.2913115129695178</v>
      </c>
      <c r="H84" s="250">
        <v>3.1895782031091189</v>
      </c>
      <c r="I84" s="250">
        <v>13.568092624977606</v>
      </c>
      <c r="J84" s="250">
        <v>10.286942034485367</v>
      </c>
      <c r="K84" s="250">
        <v>11.734803193480676</v>
      </c>
      <c r="L84" s="250">
        <v>9.5016949347289099</v>
      </c>
      <c r="M84" s="250">
        <v>23.994213650264886</v>
      </c>
      <c r="N84" s="250">
        <v>13.698527859368172</v>
      </c>
      <c r="O84" s="250">
        <v>12.342092701941878</v>
      </c>
      <c r="P84" s="250">
        <v>10.8148215654199</v>
      </c>
      <c r="Q84" s="250">
        <v>12.987669018034209</v>
      </c>
      <c r="R84" s="249"/>
      <c r="S84" s="247">
        <v>639.6</v>
      </c>
      <c r="T84" s="247">
        <v>267.7</v>
      </c>
      <c r="U84" s="247">
        <v>213.3</v>
      </c>
      <c r="V84" s="247">
        <v>310.39999999999998</v>
      </c>
      <c r="W84" s="247">
        <v>240</v>
      </c>
      <c r="X84" s="247"/>
      <c r="Y84" s="247"/>
      <c r="Z84" s="247">
        <v>161.69999999999999</v>
      </c>
      <c r="AA84" s="247">
        <v>733.9</v>
      </c>
      <c r="AB84" s="247"/>
      <c r="AC84" s="247"/>
      <c r="AD84" s="247">
        <v>147.5</v>
      </c>
      <c r="AE84" s="247">
        <v>69.84</v>
      </c>
      <c r="AF84" s="247">
        <v>238.1</v>
      </c>
      <c r="AG84" s="236" t="str">
        <f t="shared" si="130"/>
        <v/>
      </c>
      <c r="AH84" s="235">
        <f t="shared" si="131"/>
        <v>47.284714285714145</v>
      </c>
      <c r="AI84" s="235">
        <f t="shared" si="132"/>
        <v>20.951785765521734</v>
      </c>
      <c r="AJ84" s="235">
        <f t="shared" si="133"/>
        <v>11.031835532952913</v>
      </c>
      <c r="AK84" s="235">
        <f t="shared" si="134"/>
        <v>37.436779394244567</v>
      </c>
      <c r="AL84" s="235">
        <f t="shared" si="135"/>
        <v>75.245058975526661</v>
      </c>
      <c r="AM84" s="235" t="str">
        <f t="shared" si="136"/>
        <v/>
      </c>
      <c r="AN84" s="235" t="str">
        <f t="shared" si="137"/>
        <v/>
      </c>
      <c r="AO84" s="235">
        <f t="shared" si="138"/>
        <v>13.779523809128147</v>
      </c>
      <c r="AP84" s="235">
        <f t="shared" si="139"/>
        <v>77.238851072515374</v>
      </c>
      <c r="AQ84" s="235" t="str">
        <f t="shared" si="140"/>
        <v/>
      </c>
      <c r="AR84" s="235" t="str">
        <f t="shared" si="141"/>
        <v/>
      </c>
      <c r="AS84" s="235">
        <f t="shared" si="142"/>
        <v>11.950971651411487</v>
      </c>
      <c r="AT84" s="235">
        <f t="shared" si="143"/>
        <v>6.4578041882180948</v>
      </c>
      <c r="AU84" s="235">
        <f t="shared" si="144"/>
        <v>18.332773931132902</v>
      </c>
      <c r="AV84" s="240" t="str">
        <f t="shared" si="145"/>
        <v/>
      </c>
      <c r="AW84" s="239">
        <f t="shared" si="146"/>
        <v>639.6</v>
      </c>
      <c r="AX84" s="239">
        <f t="shared" si="147"/>
        <v>267.7</v>
      </c>
      <c r="AY84" s="239">
        <f t="shared" si="148"/>
        <v>213.3</v>
      </c>
      <c r="AZ84" s="239">
        <f t="shared" si="149"/>
        <v>310.39999999999998</v>
      </c>
      <c r="BA84" s="239">
        <f t="shared" si="150"/>
        <v>240</v>
      </c>
      <c r="BB84" s="239" t="str">
        <f t="shared" si="151"/>
        <v/>
      </c>
      <c r="BC84" s="239" t="str">
        <f t="shared" si="152"/>
        <v/>
      </c>
      <c r="BD84" s="239">
        <f t="shared" si="153"/>
        <v>161.69999999999999</v>
      </c>
      <c r="BE84" s="239">
        <f t="shared" si="154"/>
        <v>733.9</v>
      </c>
      <c r="BF84" s="239" t="str">
        <f t="shared" si="155"/>
        <v/>
      </c>
      <c r="BG84" s="239" t="str">
        <f t="shared" si="156"/>
        <v/>
      </c>
      <c r="BH84" s="239">
        <f t="shared" si="157"/>
        <v>147.5</v>
      </c>
      <c r="BI84" s="239">
        <f t="shared" si="158"/>
        <v>69.84</v>
      </c>
      <c r="BJ84" s="239">
        <f t="shared" si="159"/>
        <v>238.1</v>
      </c>
      <c r="BK84" s="240" t="str">
        <f t="shared" si="160"/>
        <v/>
      </c>
      <c r="BL84" s="239">
        <f t="shared" si="161"/>
        <v>69.295774647887328</v>
      </c>
      <c r="BM84" s="239">
        <f t="shared" si="162"/>
        <v>39.103125912941863</v>
      </c>
      <c r="BN84" s="239">
        <f t="shared" si="163"/>
        <v>57.338709677419352</v>
      </c>
      <c r="BO84" s="239">
        <f t="shared" si="164"/>
        <v>62.783171521035591</v>
      </c>
      <c r="BP84" s="239">
        <f t="shared" si="165"/>
        <v>69.60556844547564</v>
      </c>
      <c r="BQ84" s="239" t="str">
        <f t="shared" si="166"/>
        <v/>
      </c>
      <c r="BR84" s="239" t="str">
        <f t="shared" si="167"/>
        <v/>
      </c>
      <c r="BS84" s="239">
        <f t="shared" si="168"/>
        <v>17.498106265555673</v>
      </c>
      <c r="BT84" s="239">
        <f t="shared" si="169"/>
        <v>68.781630740393624</v>
      </c>
      <c r="BU84" s="239" t="str">
        <f t="shared" si="170"/>
        <v/>
      </c>
      <c r="BV84" s="239" t="str">
        <f t="shared" si="171"/>
        <v/>
      </c>
      <c r="BW84" s="239">
        <f t="shared" si="172"/>
        <v>4.9513259483048007</v>
      </c>
      <c r="BX84" s="239">
        <f t="shared" si="173"/>
        <v>4.8805031446540879</v>
      </c>
      <c r="BY84" s="239">
        <f t="shared" si="174"/>
        <v>10.415573053368329</v>
      </c>
      <c r="BZ84" s="246"/>
      <c r="CA84" s="244">
        <v>10.24</v>
      </c>
      <c r="CB84" s="244">
        <v>10.130000000000001</v>
      </c>
      <c r="CC84" s="244">
        <v>10.41</v>
      </c>
      <c r="CD84" s="244">
        <v>10.82</v>
      </c>
      <c r="CE84" s="244">
        <v>11.37</v>
      </c>
      <c r="CF84" s="244"/>
      <c r="CG84" s="244"/>
      <c r="CH84" s="244">
        <v>8.2260000000000009</v>
      </c>
      <c r="CI84" s="244">
        <v>9.2460000000000004</v>
      </c>
      <c r="CJ84" s="244"/>
      <c r="CK84" s="244"/>
      <c r="CL84" s="244">
        <v>8.2490000000000006</v>
      </c>
      <c r="CM84" s="244">
        <v>8.5869999999999997</v>
      </c>
      <c r="CN84" s="244">
        <v>8.7159999999999993</v>
      </c>
      <c r="CO84" s="236" t="str">
        <f t="shared" si="175"/>
        <v/>
      </c>
      <c r="CP84" s="235">
        <f t="shared" si="176"/>
        <v>10.24</v>
      </c>
      <c r="CQ84" s="235">
        <f t="shared" si="177"/>
        <v>10.130000000000001</v>
      </c>
      <c r="CR84" s="235">
        <f t="shared" si="178"/>
        <v>10.41</v>
      </c>
      <c r="CS84" s="235">
        <f t="shared" si="179"/>
        <v>10.82</v>
      </c>
      <c r="CT84" s="235">
        <f t="shared" si="180"/>
        <v>11.37</v>
      </c>
      <c r="CU84" s="235" t="str">
        <f t="shared" si="181"/>
        <v/>
      </c>
      <c r="CV84" s="235" t="str">
        <f t="shared" si="182"/>
        <v/>
      </c>
      <c r="CW84" s="235">
        <f t="shared" si="183"/>
        <v>8.2260000000000009</v>
      </c>
      <c r="CX84" s="235">
        <f t="shared" si="184"/>
        <v>9.2460000000000004</v>
      </c>
      <c r="CY84" s="235" t="str">
        <f t="shared" si="185"/>
        <v/>
      </c>
      <c r="CZ84" s="235" t="str">
        <f t="shared" si="186"/>
        <v/>
      </c>
      <c r="DA84" s="235">
        <f t="shared" si="187"/>
        <v>8.2490000000000006</v>
      </c>
      <c r="DB84" s="235">
        <f t="shared" si="188"/>
        <v>8.5869999999999997</v>
      </c>
      <c r="DC84" s="235">
        <f t="shared" si="189"/>
        <v>8.7159999999999993</v>
      </c>
      <c r="DD84" s="234" t="str">
        <f t="shared" si="190"/>
        <v/>
      </c>
      <c r="DE84" s="233">
        <f t="shared" si="191"/>
        <v>1</v>
      </c>
      <c r="DF84" s="233">
        <f t="shared" si="192"/>
        <v>1</v>
      </c>
      <c r="DG84" s="233" t="str">
        <f t="shared" si="193"/>
        <v/>
      </c>
      <c r="DH84" s="233">
        <f t="shared" si="194"/>
        <v>2</v>
      </c>
    </row>
    <row r="85" spans="1:112" s="233" customFormat="1" x14ac:dyDescent="0.2">
      <c r="A85" s="243" t="s">
        <v>155</v>
      </c>
      <c r="B85" s="243" t="s">
        <v>643</v>
      </c>
      <c r="C85" s="250">
        <v>11.37268881066006</v>
      </c>
      <c r="D85" s="250">
        <v>6.8685341136426734</v>
      </c>
      <c r="E85" s="250">
        <v>1.7443275514931764</v>
      </c>
      <c r="F85" s="250">
        <v>2.9700769484410716</v>
      </c>
      <c r="G85" s="250">
        <v>15.123306222560503</v>
      </c>
      <c r="H85" s="250">
        <v>8.9767978464889566</v>
      </c>
      <c r="I85" s="250">
        <v>2.1975896307443001</v>
      </c>
      <c r="J85" s="250">
        <v>4.3904312605373752</v>
      </c>
      <c r="K85" s="250">
        <v>2.9384298845258741</v>
      </c>
      <c r="L85" s="250">
        <v>6.245069997114153</v>
      </c>
      <c r="M85" s="250">
        <v>4.9880572052116001</v>
      </c>
      <c r="N85" s="250">
        <v>8.9410075509901965</v>
      </c>
      <c r="O85" s="250">
        <v>8.8652193462193978</v>
      </c>
      <c r="P85" s="250">
        <v>5.9441550782757107</v>
      </c>
      <c r="Q85" s="250">
        <v>5.988108197876663</v>
      </c>
      <c r="R85" s="249"/>
      <c r="S85" s="247">
        <v>135.4</v>
      </c>
      <c r="T85" s="247">
        <v>48.06</v>
      </c>
      <c r="U85" s="247">
        <v>120</v>
      </c>
      <c r="V85" s="247">
        <v>168.7</v>
      </c>
      <c r="W85" s="247">
        <v>144.6</v>
      </c>
      <c r="X85" s="247">
        <v>425.5</v>
      </c>
      <c r="Y85" s="247">
        <v>584.70000000000005</v>
      </c>
      <c r="Z85" s="247">
        <v>618</v>
      </c>
      <c r="AA85" s="247">
        <v>395.5</v>
      </c>
      <c r="AB85" s="247">
        <v>72.33</v>
      </c>
      <c r="AC85" s="247">
        <v>302.10000000000002</v>
      </c>
      <c r="AD85" s="247">
        <v>852.9</v>
      </c>
      <c r="AE85" s="247">
        <v>634.4</v>
      </c>
      <c r="AF85" s="247">
        <v>863.9</v>
      </c>
      <c r="AG85" s="236" t="str">
        <f t="shared" si="130"/>
        <v/>
      </c>
      <c r="AH85" s="235">
        <f t="shared" si="131"/>
        <v>19.713085464780733</v>
      </c>
      <c r="AI85" s="235">
        <f t="shared" si="132"/>
        <v>27.552164706026549</v>
      </c>
      <c r="AJ85" s="235">
        <f t="shared" si="133"/>
        <v>40.402993620412893</v>
      </c>
      <c r="AK85" s="235">
        <f t="shared" si="134"/>
        <v>11.154968200560424</v>
      </c>
      <c r="AL85" s="235">
        <f t="shared" si="135"/>
        <v>16.108193865205127</v>
      </c>
      <c r="AM85" s="235">
        <f t="shared" si="136"/>
        <v>193.62122665999644</v>
      </c>
      <c r="AN85" s="235">
        <f t="shared" si="137"/>
        <v>133.17598324690195</v>
      </c>
      <c r="AO85" s="235">
        <f t="shared" si="138"/>
        <v>210.31640171319469</v>
      </c>
      <c r="AP85" s="235">
        <f t="shared" si="139"/>
        <v>63.329954697507084</v>
      </c>
      <c r="AQ85" s="235">
        <f t="shared" si="140"/>
        <v>14.500635623109632</v>
      </c>
      <c r="AR85" s="235">
        <f t="shared" si="141"/>
        <v>33.788138336438728</v>
      </c>
      <c r="AS85" s="235">
        <f t="shared" si="142"/>
        <v>96.207433419424873</v>
      </c>
      <c r="AT85" s="235">
        <f t="shared" si="143"/>
        <v>106.72669061387067</v>
      </c>
      <c r="AU85" s="235">
        <f t="shared" si="144"/>
        <v>144.26927026908635</v>
      </c>
      <c r="AV85" s="240" t="str">
        <f t="shared" si="145"/>
        <v/>
      </c>
      <c r="AW85" s="239">
        <f t="shared" si="146"/>
        <v>135.4</v>
      </c>
      <c r="AX85" s="239">
        <f t="shared" si="147"/>
        <v>48.06</v>
      </c>
      <c r="AY85" s="239">
        <f t="shared" si="148"/>
        <v>120</v>
      </c>
      <c r="AZ85" s="239">
        <f t="shared" si="149"/>
        <v>168.7</v>
      </c>
      <c r="BA85" s="239">
        <f t="shared" si="150"/>
        <v>144.6</v>
      </c>
      <c r="BB85" s="239">
        <f t="shared" si="151"/>
        <v>425.5</v>
      </c>
      <c r="BC85" s="239">
        <f t="shared" si="152"/>
        <v>584.70000000000005</v>
      </c>
      <c r="BD85" s="239">
        <f t="shared" si="153"/>
        <v>618</v>
      </c>
      <c r="BE85" s="239">
        <f t="shared" si="154"/>
        <v>395.5</v>
      </c>
      <c r="BF85" s="239">
        <f t="shared" si="155"/>
        <v>72.33</v>
      </c>
      <c r="BG85" s="239">
        <f t="shared" si="156"/>
        <v>302.10000000000002</v>
      </c>
      <c r="BH85" s="239">
        <f t="shared" si="157"/>
        <v>852.9</v>
      </c>
      <c r="BI85" s="239">
        <f t="shared" si="158"/>
        <v>634.4</v>
      </c>
      <c r="BJ85" s="239">
        <f t="shared" si="159"/>
        <v>863.9</v>
      </c>
      <c r="BK85" s="240" t="str">
        <f t="shared" si="160"/>
        <v/>
      </c>
      <c r="BL85" s="239">
        <f t="shared" si="161"/>
        <v>14.669555796316359</v>
      </c>
      <c r="BM85" s="239">
        <f t="shared" si="162"/>
        <v>7.0201577563540756</v>
      </c>
      <c r="BN85" s="239">
        <f t="shared" si="163"/>
        <v>32.258064516129032</v>
      </c>
      <c r="BO85" s="239">
        <f t="shared" si="164"/>
        <v>34.122168284789645</v>
      </c>
      <c r="BP85" s="239">
        <f t="shared" si="165"/>
        <v>41.937354988399072</v>
      </c>
      <c r="BQ85" s="239">
        <f t="shared" si="166"/>
        <v>56.8166644411804</v>
      </c>
      <c r="BR85" s="239">
        <f t="shared" si="167"/>
        <v>68.83682599481989</v>
      </c>
      <c r="BS85" s="239">
        <f t="shared" si="168"/>
        <v>66.875879233849147</v>
      </c>
      <c r="BT85" s="239">
        <f t="shared" si="169"/>
        <v>37.066541705716965</v>
      </c>
      <c r="BU85" s="239">
        <f t="shared" si="170"/>
        <v>59.286885245901637</v>
      </c>
      <c r="BV85" s="239">
        <f t="shared" si="171"/>
        <v>42.778249787595584</v>
      </c>
      <c r="BW85" s="239">
        <f t="shared" si="172"/>
        <v>28.630412890231622</v>
      </c>
      <c r="BX85" s="239">
        <f t="shared" si="173"/>
        <v>44.332634521313764</v>
      </c>
      <c r="BY85" s="239">
        <f t="shared" si="174"/>
        <v>37.790901137357828</v>
      </c>
      <c r="BZ85" s="246"/>
      <c r="CA85" s="244">
        <v>7.5620000000000003</v>
      </c>
      <c r="CB85" s="244">
        <v>7.601</v>
      </c>
      <c r="CC85" s="244">
        <v>7.9989999999999997</v>
      </c>
      <c r="CD85" s="244">
        <v>8.3409999999999993</v>
      </c>
      <c r="CE85" s="244">
        <v>9.2390000000000008</v>
      </c>
      <c r="CF85" s="244">
        <v>9.5470000000000006</v>
      </c>
      <c r="CG85" s="244">
        <v>9.3789999999999996</v>
      </c>
      <c r="CH85" s="244">
        <v>8.8439999999999994</v>
      </c>
      <c r="CI85" s="244">
        <v>7.6609999999999996</v>
      </c>
      <c r="CJ85" s="244">
        <v>7.6479999999999997</v>
      </c>
      <c r="CK85" s="244">
        <v>6.41</v>
      </c>
      <c r="CL85" s="244">
        <v>8.4710000000000001</v>
      </c>
      <c r="CM85" s="244">
        <v>8.407</v>
      </c>
      <c r="CN85" s="244">
        <v>8.5579999999999998</v>
      </c>
      <c r="CO85" s="236" t="str">
        <f t="shared" si="175"/>
        <v/>
      </c>
      <c r="CP85" s="235">
        <f t="shared" si="176"/>
        <v>7.5620000000000003</v>
      </c>
      <c r="CQ85" s="235">
        <f t="shared" si="177"/>
        <v>7.601</v>
      </c>
      <c r="CR85" s="235">
        <f t="shared" si="178"/>
        <v>7.9989999999999997</v>
      </c>
      <c r="CS85" s="235">
        <f t="shared" si="179"/>
        <v>8.3409999999999993</v>
      </c>
      <c r="CT85" s="235">
        <f t="shared" si="180"/>
        <v>9.2390000000000008</v>
      </c>
      <c r="CU85" s="235">
        <f t="shared" si="181"/>
        <v>9.5470000000000006</v>
      </c>
      <c r="CV85" s="235">
        <f t="shared" si="182"/>
        <v>9.3789999999999996</v>
      </c>
      <c r="CW85" s="235">
        <f t="shared" si="183"/>
        <v>8.8439999999999994</v>
      </c>
      <c r="CX85" s="235">
        <f t="shared" si="184"/>
        <v>7.6609999999999996</v>
      </c>
      <c r="CY85" s="235">
        <f t="shared" si="185"/>
        <v>7.6479999999999997</v>
      </c>
      <c r="CZ85" s="235">
        <f t="shared" si="186"/>
        <v>6.41</v>
      </c>
      <c r="DA85" s="235">
        <f t="shared" si="187"/>
        <v>8.4710000000000001</v>
      </c>
      <c r="DB85" s="235">
        <f t="shared" si="188"/>
        <v>8.407</v>
      </c>
      <c r="DC85" s="235">
        <f t="shared" si="189"/>
        <v>8.5579999999999998</v>
      </c>
      <c r="DD85" s="234" t="str">
        <f t="shared" si="190"/>
        <v/>
      </c>
      <c r="DE85" s="233">
        <f t="shared" si="191"/>
        <v>1</v>
      </c>
      <c r="DF85" s="233">
        <f t="shared" si="192"/>
        <v>1</v>
      </c>
      <c r="DG85" s="233">
        <f t="shared" si="193"/>
        <v>1</v>
      </c>
      <c r="DH85" s="233">
        <f t="shared" si="194"/>
        <v>1</v>
      </c>
    </row>
    <row r="86" spans="1:112" s="233" customFormat="1" x14ac:dyDescent="0.2">
      <c r="A86" s="243" t="s">
        <v>191</v>
      </c>
      <c r="B86" s="243" t="s">
        <v>644</v>
      </c>
      <c r="C86" s="239">
        <v>20.718812724616242</v>
      </c>
      <c r="D86" s="239">
        <v>16.262646900505672</v>
      </c>
      <c r="E86" s="239">
        <v>14.285325989085061</v>
      </c>
      <c r="F86" s="239">
        <v>23.632746533025198</v>
      </c>
      <c r="G86" s="239">
        <v>7.0846922199808198</v>
      </c>
      <c r="H86" s="239">
        <v>4.8804232740718598</v>
      </c>
      <c r="I86" s="239">
        <v>11.08019050553477</v>
      </c>
      <c r="J86" s="239">
        <v>10.964519965065481</v>
      </c>
      <c r="K86" s="239">
        <v>8.8469103421354394</v>
      </c>
      <c r="L86" s="239">
        <v>8.3291418627957139</v>
      </c>
      <c r="M86" s="239">
        <v>11.226969109312662</v>
      </c>
      <c r="N86" s="239">
        <v>3.9999635366517339</v>
      </c>
      <c r="O86" s="239">
        <v>15.921609642611035</v>
      </c>
      <c r="P86" s="239">
        <v>12.934766282115694</v>
      </c>
      <c r="Q86" s="239">
        <v>8.2651094797712119</v>
      </c>
      <c r="R86" s="242"/>
      <c r="S86" s="241"/>
      <c r="T86" s="241"/>
      <c r="U86" s="241"/>
      <c r="V86" s="241"/>
      <c r="W86" s="241"/>
      <c r="X86" s="241">
        <v>173.6</v>
      </c>
      <c r="Y86" s="241">
        <v>263.39999999999998</v>
      </c>
      <c r="Z86" s="241">
        <v>54.66</v>
      </c>
      <c r="AA86" s="241">
        <v>192</v>
      </c>
      <c r="AB86" s="241"/>
      <c r="AC86" s="241"/>
      <c r="AD86" s="241">
        <v>128.30000000000001</v>
      </c>
      <c r="AE86" s="241">
        <v>165.7</v>
      </c>
      <c r="AF86" s="241">
        <v>229.8</v>
      </c>
      <c r="AG86" s="236" t="str">
        <f t="shared" si="130"/>
        <v/>
      </c>
      <c r="AH86" s="235" t="str">
        <f t="shared" si="131"/>
        <v/>
      </c>
      <c r="AI86" s="235" t="str">
        <f t="shared" si="132"/>
        <v/>
      </c>
      <c r="AJ86" s="235" t="str">
        <f t="shared" si="133"/>
        <v/>
      </c>
      <c r="AK86" s="235" t="str">
        <f t="shared" si="134"/>
        <v/>
      </c>
      <c r="AL86" s="235" t="str">
        <f t="shared" si="135"/>
        <v/>
      </c>
      <c r="AM86" s="235">
        <f t="shared" si="136"/>
        <v>15.667600653010743</v>
      </c>
      <c r="AN86" s="235">
        <f t="shared" si="137"/>
        <v>24.022939521222071</v>
      </c>
      <c r="AO86" s="235">
        <f t="shared" si="138"/>
        <v>6.1784281614869787</v>
      </c>
      <c r="AP86" s="235">
        <f t="shared" si="139"/>
        <v>23.051594409457486</v>
      </c>
      <c r="AQ86" s="235" t="str">
        <f t="shared" si="140"/>
        <v/>
      </c>
      <c r="AR86" s="235" t="str">
        <f t="shared" si="141"/>
        <v/>
      </c>
      <c r="AS86" s="235">
        <f t="shared" si="142"/>
        <v>8.0582304729184209</v>
      </c>
      <c r="AT86" s="235">
        <f t="shared" si="143"/>
        <v>12.810436337694462</v>
      </c>
      <c r="AU86" s="235">
        <f t="shared" si="144"/>
        <v>27.8036244483432</v>
      </c>
      <c r="AV86" s="240" t="str">
        <f t="shared" si="145"/>
        <v/>
      </c>
      <c r="AW86" s="239" t="str">
        <f t="shared" si="146"/>
        <v/>
      </c>
      <c r="AX86" s="239" t="str">
        <f t="shared" si="147"/>
        <v/>
      </c>
      <c r="AY86" s="239" t="str">
        <f t="shared" si="148"/>
        <v/>
      </c>
      <c r="AZ86" s="239" t="str">
        <f t="shared" si="149"/>
        <v/>
      </c>
      <c r="BA86" s="239" t="str">
        <f t="shared" si="150"/>
        <v/>
      </c>
      <c r="BB86" s="239">
        <f t="shared" si="151"/>
        <v>173.6</v>
      </c>
      <c r="BC86" s="239">
        <f t="shared" si="152"/>
        <v>263.39999999999998</v>
      </c>
      <c r="BD86" s="239">
        <f t="shared" si="153"/>
        <v>54.66</v>
      </c>
      <c r="BE86" s="239">
        <f t="shared" si="154"/>
        <v>192</v>
      </c>
      <c r="BF86" s="239" t="str">
        <f t="shared" si="155"/>
        <v/>
      </c>
      <c r="BG86" s="239" t="str">
        <f t="shared" si="156"/>
        <v/>
      </c>
      <c r="BH86" s="239">
        <f t="shared" si="157"/>
        <v>128.30000000000001</v>
      </c>
      <c r="BI86" s="239">
        <f t="shared" si="158"/>
        <v>165.7</v>
      </c>
      <c r="BJ86" s="239">
        <f t="shared" si="159"/>
        <v>229.8</v>
      </c>
      <c r="BK86" s="240" t="str">
        <f t="shared" si="160"/>
        <v/>
      </c>
      <c r="BL86" s="239" t="str">
        <f t="shared" si="161"/>
        <v/>
      </c>
      <c r="BM86" s="239" t="str">
        <f t="shared" si="162"/>
        <v/>
      </c>
      <c r="BN86" s="239" t="str">
        <f t="shared" si="163"/>
        <v/>
      </c>
      <c r="BO86" s="239" t="str">
        <f t="shared" si="164"/>
        <v/>
      </c>
      <c r="BP86" s="239" t="str">
        <f t="shared" si="165"/>
        <v/>
      </c>
      <c r="BQ86" s="239">
        <f t="shared" si="166"/>
        <v>23.180664975297102</v>
      </c>
      <c r="BR86" s="239">
        <f t="shared" si="167"/>
        <v>31.010124793972214</v>
      </c>
      <c r="BS86" s="239">
        <f t="shared" si="168"/>
        <v>5.9149442701006381</v>
      </c>
      <c r="BT86" s="239">
        <f t="shared" si="169"/>
        <v>17.994376757263357</v>
      </c>
      <c r="BU86" s="239" t="str">
        <f t="shared" si="170"/>
        <v/>
      </c>
      <c r="BV86" s="239" t="str">
        <f t="shared" si="171"/>
        <v/>
      </c>
      <c r="BW86" s="239">
        <f t="shared" si="172"/>
        <v>4.3068143672373287</v>
      </c>
      <c r="BX86" s="239">
        <f t="shared" si="173"/>
        <v>11.579315164220825</v>
      </c>
      <c r="BY86" s="239">
        <f t="shared" si="174"/>
        <v>10.05249343832021</v>
      </c>
      <c r="BZ86" s="238"/>
      <c r="CA86" s="237"/>
      <c r="CB86" s="237"/>
      <c r="CC86" s="237"/>
      <c r="CD86" s="237"/>
      <c r="CE86" s="237"/>
      <c r="CF86" s="237">
        <v>8.3840000000000003</v>
      </c>
      <c r="CG86" s="237">
        <v>8.1929999999999996</v>
      </c>
      <c r="CH86" s="237">
        <v>8.109</v>
      </c>
      <c r="CI86" s="237">
        <v>8.0210000000000008</v>
      </c>
      <c r="CJ86" s="237"/>
      <c r="CK86" s="237"/>
      <c r="CL86" s="237">
        <v>8.0909999999999993</v>
      </c>
      <c r="CM86" s="237">
        <v>8.2439999999999998</v>
      </c>
      <c r="CN86" s="237">
        <v>8.6</v>
      </c>
      <c r="CO86" s="236" t="str">
        <f t="shared" si="175"/>
        <v/>
      </c>
      <c r="CP86" s="235" t="str">
        <f t="shared" si="176"/>
        <v/>
      </c>
      <c r="CQ86" s="235" t="str">
        <f t="shared" si="177"/>
        <v/>
      </c>
      <c r="CR86" s="235" t="str">
        <f t="shared" si="178"/>
        <v/>
      </c>
      <c r="CS86" s="235" t="str">
        <f t="shared" si="179"/>
        <v/>
      </c>
      <c r="CT86" s="235" t="str">
        <f t="shared" si="180"/>
        <v/>
      </c>
      <c r="CU86" s="235">
        <f t="shared" si="181"/>
        <v>8.3840000000000003</v>
      </c>
      <c r="CV86" s="235">
        <f t="shared" si="182"/>
        <v>8.1929999999999996</v>
      </c>
      <c r="CW86" s="235">
        <f t="shared" si="183"/>
        <v>8.109</v>
      </c>
      <c r="CX86" s="235">
        <f t="shared" si="184"/>
        <v>8.0210000000000008</v>
      </c>
      <c r="CY86" s="235" t="str">
        <f t="shared" si="185"/>
        <v/>
      </c>
      <c r="CZ86" s="235" t="str">
        <f t="shared" si="186"/>
        <v/>
      </c>
      <c r="DA86" s="235">
        <f t="shared" si="187"/>
        <v>8.0909999999999993</v>
      </c>
      <c r="DB86" s="235">
        <f t="shared" si="188"/>
        <v>8.2439999999999998</v>
      </c>
      <c r="DC86" s="235">
        <f t="shared" si="189"/>
        <v>8.6</v>
      </c>
      <c r="DD86" s="234" t="str">
        <f t="shared" si="190"/>
        <v/>
      </c>
      <c r="DE86" s="233" t="str">
        <f t="shared" si="191"/>
        <v/>
      </c>
      <c r="DF86" s="233">
        <f t="shared" si="192"/>
        <v>1</v>
      </c>
      <c r="DG86" s="233" t="str">
        <f t="shared" si="193"/>
        <v/>
      </c>
      <c r="DH86" s="233">
        <f t="shared" si="194"/>
        <v>3</v>
      </c>
    </row>
    <row r="87" spans="1:112" s="233" customFormat="1" x14ac:dyDescent="0.2">
      <c r="A87" s="243" t="s">
        <v>159</v>
      </c>
      <c r="B87" s="243" t="s">
        <v>646</v>
      </c>
      <c r="C87" s="239">
        <v>9.9850762959537551</v>
      </c>
      <c r="D87" s="239">
        <v>11.492962125774026</v>
      </c>
      <c r="E87" s="239">
        <v>7.9594017916138915</v>
      </c>
      <c r="F87" s="239">
        <v>21.255675965501059</v>
      </c>
      <c r="G87" s="239">
        <v>5.413115612247843</v>
      </c>
      <c r="H87" s="239">
        <v>8.7180776087644922</v>
      </c>
      <c r="I87" s="239">
        <v>8.6006331531115645</v>
      </c>
      <c r="J87" s="239">
        <v>5.3857124824955607</v>
      </c>
      <c r="K87" s="239">
        <v>3.400828128734902</v>
      </c>
      <c r="L87" s="239">
        <v>6.9700990867766457</v>
      </c>
      <c r="M87" s="239">
        <v>6.6677738357757317</v>
      </c>
      <c r="N87" s="239">
        <v>7.6536112396806724</v>
      </c>
      <c r="O87" s="239">
        <v>9.0453926673085299</v>
      </c>
      <c r="P87" s="239">
        <v>12.111059164607973</v>
      </c>
      <c r="Q87" s="239">
        <v>7.4251100227170133</v>
      </c>
      <c r="R87" s="242"/>
      <c r="S87" s="241">
        <v>59.2</v>
      </c>
      <c r="T87" s="241">
        <v>25.91</v>
      </c>
      <c r="U87" s="241">
        <v>85.71</v>
      </c>
      <c r="V87" s="241">
        <v>54.52</v>
      </c>
      <c r="W87" s="241">
        <v>91.78</v>
      </c>
      <c r="X87" s="241">
        <v>29.19</v>
      </c>
      <c r="Y87" s="241">
        <v>26.14</v>
      </c>
      <c r="Z87" s="241">
        <v>26.73</v>
      </c>
      <c r="AA87" s="241">
        <v>197.7</v>
      </c>
      <c r="AB87" s="241"/>
      <c r="AC87" s="241"/>
      <c r="AD87" s="241">
        <v>184.7</v>
      </c>
      <c r="AE87" s="241">
        <v>345.5</v>
      </c>
      <c r="AF87" s="241">
        <v>94.68</v>
      </c>
      <c r="AG87" s="236" t="str">
        <f t="shared" si="130"/>
        <v/>
      </c>
      <c r="AH87" s="235">
        <f t="shared" si="131"/>
        <v>5.1509784294197356</v>
      </c>
      <c r="AI87" s="235">
        <f t="shared" si="132"/>
        <v>3.2552697650342322</v>
      </c>
      <c r="AJ87" s="235">
        <f t="shared" si="133"/>
        <v>4.0323347109313898</v>
      </c>
      <c r="AK87" s="235">
        <f t="shared" si="134"/>
        <v>10.071833654659391</v>
      </c>
      <c r="AL87" s="235">
        <f t="shared" si="135"/>
        <v>10.527550237420618</v>
      </c>
      <c r="AM87" s="235">
        <f t="shared" si="136"/>
        <v>3.3939361765987601</v>
      </c>
      <c r="AN87" s="235">
        <f t="shared" si="137"/>
        <v>4.8535825269097153</v>
      </c>
      <c r="AO87" s="235">
        <f t="shared" si="138"/>
        <v>7.8598503035622329</v>
      </c>
      <c r="AP87" s="235">
        <f t="shared" si="139"/>
        <v>28.364015710345843</v>
      </c>
      <c r="AQ87" s="235" t="str">
        <f t="shared" si="140"/>
        <v/>
      </c>
      <c r="AR87" s="235" t="str">
        <f t="shared" si="141"/>
        <v/>
      </c>
      <c r="AS87" s="235">
        <f t="shared" si="142"/>
        <v>20.419235161292093</v>
      </c>
      <c r="AT87" s="235">
        <f t="shared" si="143"/>
        <v>28.527645295438006</v>
      </c>
      <c r="AU87" s="235">
        <f t="shared" si="144"/>
        <v>12.751326203965727</v>
      </c>
      <c r="AV87" s="240" t="str">
        <f t="shared" si="145"/>
        <v/>
      </c>
      <c r="AW87" s="239">
        <f t="shared" si="146"/>
        <v>59.2</v>
      </c>
      <c r="AX87" s="239">
        <f t="shared" si="147"/>
        <v>25.91</v>
      </c>
      <c r="AY87" s="239">
        <f t="shared" si="148"/>
        <v>85.71</v>
      </c>
      <c r="AZ87" s="239">
        <f t="shared" si="149"/>
        <v>54.52</v>
      </c>
      <c r="BA87" s="239">
        <f t="shared" si="150"/>
        <v>91.78</v>
      </c>
      <c r="BB87" s="239">
        <f t="shared" si="151"/>
        <v>29.19</v>
      </c>
      <c r="BC87" s="239">
        <f t="shared" si="152"/>
        <v>26.14</v>
      </c>
      <c r="BD87" s="239">
        <f t="shared" si="153"/>
        <v>26.73</v>
      </c>
      <c r="BE87" s="239">
        <f t="shared" si="154"/>
        <v>197.7</v>
      </c>
      <c r="BF87" s="239" t="str">
        <f t="shared" si="155"/>
        <v/>
      </c>
      <c r="BG87" s="239" t="str">
        <f t="shared" si="156"/>
        <v/>
      </c>
      <c r="BH87" s="239">
        <f t="shared" si="157"/>
        <v>184.7</v>
      </c>
      <c r="BI87" s="239">
        <f t="shared" si="158"/>
        <v>345.5</v>
      </c>
      <c r="BJ87" s="239">
        <f t="shared" si="159"/>
        <v>94.68</v>
      </c>
      <c r="BK87" s="240" t="str">
        <f t="shared" si="160"/>
        <v/>
      </c>
      <c r="BL87" s="239">
        <f t="shared" si="161"/>
        <v>6.4138678223185268</v>
      </c>
      <c r="BM87" s="239">
        <f t="shared" si="162"/>
        <v>3.7846917908267601</v>
      </c>
      <c r="BN87" s="239">
        <f t="shared" si="163"/>
        <v>23.04032258064516</v>
      </c>
      <c r="BO87" s="239">
        <f t="shared" si="164"/>
        <v>11.027508090614887</v>
      </c>
      <c r="BP87" s="239">
        <f t="shared" si="165"/>
        <v>26.618329466357309</v>
      </c>
      <c r="BQ87" s="239">
        <f t="shared" si="166"/>
        <v>3.8977166510882628</v>
      </c>
      <c r="BR87" s="239">
        <f t="shared" si="167"/>
        <v>3.077466446903697</v>
      </c>
      <c r="BS87" s="239">
        <f t="shared" si="168"/>
        <v>2.8925440969592033</v>
      </c>
      <c r="BT87" s="239">
        <f t="shared" si="169"/>
        <v>18.52858481724461</v>
      </c>
      <c r="BU87" s="239" t="str">
        <f t="shared" si="170"/>
        <v/>
      </c>
      <c r="BV87" s="239" t="str">
        <f t="shared" si="171"/>
        <v/>
      </c>
      <c r="BW87" s="239">
        <f t="shared" si="172"/>
        <v>6.2000671366230282</v>
      </c>
      <c r="BX87" s="239">
        <f t="shared" si="173"/>
        <v>24.143955276030749</v>
      </c>
      <c r="BY87" s="239">
        <f t="shared" si="174"/>
        <v>4.1417322834645667</v>
      </c>
      <c r="BZ87" s="238"/>
      <c r="CA87" s="237">
        <v>6.2850000000000001</v>
      </c>
      <c r="CB87" s="237">
        <v>6.5380000000000003</v>
      </c>
      <c r="CC87" s="237">
        <v>5.9429999999999996</v>
      </c>
      <c r="CD87" s="237">
        <v>6.3680000000000003</v>
      </c>
      <c r="CE87" s="237">
        <v>6.0350000000000001</v>
      </c>
      <c r="CF87" s="237">
        <v>6.4020000000000001</v>
      </c>
      <c r="CG87" s="237">
        <v>6.4340000000000002</v>
      </c>
      <c r="CH87" s="237">
        <v>6.2859999999999996</v>
      </c>
      <c r="CI87" s="237">
        <v>6.0759999999999996</v>
      </c>
      <c r="CJ87" s="237"/>
      <c r="CK87" s="237"/>
      <c r="CL87" s="237">
        <v>5.2350000000000003</v>
      </c>
      <c r="CM87" s="237">
        <v>4.9859999999999998</v>
      </c>
      <c r="CN87" s="237">
        <v>5.36</v>
      </c>
      <c r="CO87" s="236" t="str">
        <f t="shared" si="175"/>
        <v/>
      </c>
      <c r="CP87" s="235">
        <f t="shared" si="176"/>
        <v>6.2850000000000001</v>
      </c>
      <c r="CQ87" s="235">
        <f t="shared" si="177"/>
        <v>6.5380000000000003</v>
      </c>
      <c r="CR87" s="235">
        <f t="shared" si="178"/>
        <v>5.9429999999999996</v>
      </c>
      <c r="CS87" s="235">
        <f t="shared" si="179"/>
        <v>6.3680000000000003</v>
      </c>
      <c r="CT87" s="235">
        <f t="shared" si="180"/>
        <v>6.0350000000000001</v>
      </c>
      <c r="CU87" s="235">
        <f t="shared" si="181"/>
        <v>6.4020000000000001</v>
      </c>
      <c r="CV87" s="235">
        <f t="shared" si="182"/>
        <v>6.4340000000000002</v>
      </c>
      <c r="CW87" s="235">
        <f t="shared" si="183"/>
        <v>6.2859999999999996</v>
      </c>
      <c r="CX87" s="235">
        <f t="shared" si="184"/>
        <v>6.0759999999999996</v>
      </c>
      <c r="CY87" s="235" t="str">
        <f t="shared" si="185"/>
        <v/>
      </c>
      <c r="CZ87" s="235" t="str">
        <f t="shared" si="186"/>
        <v/>
      </c>
      <c r="DA87" s="235">
        <f t="shared" si="187"/>
        <v>5.2350000000000003</v>
      </c>
      <c r="DB87" s="235">
        <f t="shared" si="188"/>
        <v>4.9859999999999998</v>
      </c>
      <c r="DC87" s="235">
        <f t="shared" si="189"/>
        <v>5.36</v>
      </c>
      <c r="DD87" s="234" t="str">
        <f t="shared" si="190"/>
        <v/>
      </c>
      <c r="DE87" s="233">
        <f t="shared" si="191"/>
        <v>1</v>
      </c>
      <c r="DF87" s="233">
        <f t="shared" si="192"/>
        <v>1</v>
      </c>
      <c r="DG87" s="233" t="str">
        <f t="shared" si="193"/>
        <v/>
      </c>
      <c r="DH87" s="233">
        <f t="shared" si="194"/>
        <v>2</v>
      </c>
    </row>
    <row r="88" spans="1:112" s="233" customFormat="1" x14ac:dyDescent="0.2">
      <c r="A88" s="243" t="s">
        <v>177</v>
      </c>
      <c r="B88" s="243" t="s">
        <v>177</v>
      </c>
      <c r="C88" s="250">
        <v>4.5925538432106787</v>
      </c>
      <c r="D88" s="250">
        <v>8.4048186820969413</v>
      </c>
      <c r="E88" s="250">
        <v>9.5111570703134163</v>
      </c>
      <c r="F88" s="250">
        <v>8.0754477711253703</v>
      </c>
      <c r="G88" s="250">
        <v>2.0313643173668652</v>
      </c>
      <c r="H88" s="250">
        <v>4.6117642594424941</v>
      </c>
      <c r="I88" s="250">
        <v>10.381848075465973</v>
      </c>
      <c r="J88" s="250">
        <v>8.6527060207648798</v>
      </c>
      <c r="K88" s="250">
        <v>4.1998965905920675</v>
      </c>
      <c r="L88" s="250">
        <v>9.9447892606183235</v>
      </c>
      <c r="M88" s="250">
        <v>11.379519513656101</v>
      </c>
      <c r="N88" s="250">
        <v>6.0120071957214325</v>
      </c>
      <c r="O88" s="250">
        <v>12.193311826867324</v>
      </c>
      <c r="P88" s="250">
        <v>2.903652771662482</v>
      </c>
      <c r="Q88" s="250">
        <v>8.990554235939193</v>
      </c>
      <c r="R88" s="249"/>
      <c r="S88" s="247">
        <v>573.70000000000005</v>
      </c>
      <c r="T88" s="247">
        <v>176.7</v>
      </c>
      <c r="U88" s="247">
        <v>73.03</v>
      </c>
      <c r="V88" s="247">
        <v>221.2</v>
      </c>
      <c r="W88" s="247">
        <v>144</v>
      </c>
      <c r="X88" s="247">
        <v>237.6</v>
      </c>
      <c r="Y88" s="247">
        <v>381.6</v>
      </c>
      <c r="Z88" s="247">
        <v>405.3</v>
      </c>
      <c r="AA88" s="247">
        <v>332.5</v>
      </c>
      <c r="AB88" s="247"/>
      <c r="AC88" s="247">
        <v>193.4</v>
      </c>
      <c r="AD88" s="247">
        <v>445.5</v>
      </c>
      <c r="AE88" s="247">
        <v>439.4</v>
      </c>
      <c r="AF88" s="247">
        <v>469.5</v>
      </c>
      <c r="AG88" s="236" t="str">
        <f t="shared" si="130"/>
        <v/>
      </c>
      <c r="AH88" s="235">
        <f t="shared" si="131"/>
        <v>68.258462401102747</v>
      </c>
      <c r="AI88" s="235">
        <f t="shared" si="132"/>
        <v>18.578181255309381</v>
      </c>
      <c r="AJ88" s="235">
        <f t="shared" si="133"/>
        <v>9.0434613745044086</v>
      </c>
      <c r="AK88" s="235">
        <f t="shared" si="134"/>
        <v>108.89233315209957</v>
      </c>
      <c r="AL88" s="235">
        <f t="shared" si="135"/>
        <v>31.224492818591695</v>
      </c>
      <c r="AM88" s="235">
        <f t="shared" si="136"/>
        <v>22.886098724704723</v>
      </c>
      <c r="AN88" s="235">
        <f t="shared" si="137"/>
        <v>44.101810356694337</v>
      </c>
      <c r="AO88" s="235">
        <f t="shared" si="138"/>
        <v>96.502376012754183</v>
      </c>
      <c r="AP88" s="235">
        <f t="shared" si="139"/>
        <v>33.434594870372003</v>
      </c>
      <c r="AQ88" s="235" t="str">
        <f t="shared" si="140"/>
        <v/>
      </c>
      <c r="AR88" s="235">
        <f t="shared" si="141"/>
        <v>32.168956839844945</v>
      </c>
      <c r="AS88" s="235">
        <f t="shared" si="142"/>
        <v>36.536423108475262</v>
      </c>
      <c r="AT88" s="235">
        <f t="shared" si="143"/>
        <v>151.32663391718913</v>
      </c>
      <c r="AU88" s="235">
        <f t="shared" si="144"/>
        <v>52.221474636480401</v>
      </c>
      <c r="AV88" s="240" t="str">
        <f t="shared" si="145"/>
        <v/>
      </c>
      <c r="AW88" s="239">
        <f t="shared" si="146"/>
        <v>573.70000000000005</v>
      </c>
      <c r="AX88" s="239">
        <f t="shared" si="147"/>
        <v>176.7</v>
      </c>
      <c r="AY88" s="239">
        <f t="shared" si="148"/>
        <v>73.03</v>
      </c>
      <c r="AZ88" s="239">
        <f t="shared" si="149"/>
        <v>221.2</v>
      </c>
      <c r="BA88" s="239">
        <f t="shared" si="150"/>
        <v>144</v>
      </c>
      <c r="BB88" s="239">
        <f t="shared" si="151"/>
        <v>237.6</v>
      </c>
      <c r="BC88" s="239">
        <f t="shared" si="152"/>
        <v>381.6</v>
      </c>
      <c r="BD88" s="239">
        <f t="shared" si="153"/>
        <v>405.3</v>
      </c>
      <c r="BE88" s="239">
        <f t="shared" si="154"/>
        <v>332.5</v>
      </c>
      <c r="BF88" s="239" t="str">
        <f t="shared" si="155"/>
        <v/>
      </c>
      <c r="BG88" s="239">
        <f t="shared" si="156"/>
        <v>193.4</v>
      </c>
      <c r="BH88" s="239">
        <f t="shared" si="157"/>
        <v>445.5</v>
      </c>
      <c r="BI88" s="239">
        <f t="shared" si="158"/>
        <v>439.4</v>
      </c>
      <c r="BJ88" s="239">
        <f t="shared" si="159"/>
        <v>469.5</v>
      </c>
      <c r="BK88" s="240" t="str">
        <f t="shared" si="160"/>
        <v/>
      </c>
      <c r="BL88" s="239">
        <f t="shared" si="161"/>
        <v>62.15601300108343</v>
      </c>
      <c r="BM88" s="239">
        <f t="shared" si="162"/>
        <v>25.810692375109554</v>
      </c>
      <c r="BN88" s="239">
        <f t="shared" si="163"/>
        <v>19.631720430107528</v>
      </c>
      <c r="BO88" s="239">
        <f t="shared" si="164"/>
        <v>44.7411003236246</v>
      </c>
      <c r="BP88" s="239">
        <f t="shared" si="165"/>
        <v>41.763341067285381</v>
      </c>
      <c r="BQ88" s="239">
        <f t="shared" si="166"/>
        <v>31.726532247296035</v>
      </c>
      <c r="BR88" s="239">
        <f t="shared" si="167"/>
        <v>44.925829997645401</v>
      </c>
      <c r="BS88" s="239">
        <f t="shared" si="168"/>
        <v>43.85888973054864</v>
      </c>
      <c r="BT88" s="239">
        <f t="shared" si="169"/>
        <v>31.162136832239923</v>
      </c>
      <c r="BU88" s="239" t="str">
        <f t="shared" si="170"/>
        <v/>
      </c>
      <c r="BV88" s="239">
        <f t="shared" si="171"/>
        <v>27.386009629000281</v>
      </c>
      <c r="BW88" s="239">
        <f t="shared" si="172"/>
        <v>14.954682779456194</v>
      </c>
      <c r="BX88" s="239">
        <f t="shared" si="173"/>
        <v>30.705800139762403</v>
      </c>
      <c r="BY88" s="239">
        <f t="shared" si="174"/>
        <v>20.538057742782151</v>
      </c>
      <c r="BZ88" s="246"/>
      <c r="CA88" s="244">
        <v>3.9990000000000001</v>
      </c>
      <c r="CB88" s="244">
        <v>5.04</v>
      </c>
      <c r="CC88" s="244">
        <v>5.8860000000000001</v>
      </c>
      <c r="CD88" s="244">
        <v>6.0030000000000001</v>
      </c>
      <c r="CE88" s="244">
        <v>6.4119999999999999</v>
      </c>
      <c r="CF88" s="244">
        <v>6.7210000000000001</v>
      </c>
      <c r="CG88" s="244">
        <v>6.5469999999999997</v>
      </c>
      <c r="CH88" s="244">
        <v>5.7439999999999998</v>
      </c>
      <c r="CI88" s="244">
        <v>6.2210000000000001</v>
      </c>
      <c r="CJ88" s="244"/>
      <c r="CK88" s="244">
        <v>7.1070000000000002</v>
      </c>
      <c r="CL88" s="244">
        <v>5.0819999999999999</v>
      </c>
      <c r="CM88" s="244">
        <v>5.12</v>
      </c>
      <c r="CN88" s="244">
        <v>5.1769999999999996</v>
      </c>
      <c r="CO88" s="236" t="str">
        <f t="shared" si="175"/>
        <v/>
      </c>
      <c r="CP88" s="235">
        <f t="shared" si="176"/>
        <v>3.9990000000000001</v>
      </c>
      <c r="CQ88" s="235">
        <f t="shared" si="177"/>
        <v>5.04</v>
      </c>
      <c r="CR88" s="235">
        <f t="shared" si="178"/>
        <v>5.8860000000000001</v>
      </c>
      <c r="CS88" s="235">
        <f t="shared" si="179"/>
        <v>6.0030000000000001</v>
      </c>
      <c r="CT88" s="235">
        <f t="shared" si="180"/>
        <v>6.4119999999999999</v>
      </c>
      <c r="CU88" s="235">
        <f t="shared" si="181"/>
        <v>6.7210000000000001</v>
      </c>
      <c r="CV88" s="235">
        <f t="shared" si="182"/>
        <v>6.5469999999999997</v>
      </c>
      <c r="CW88" s="235">
        <f t="shared" si="183"/>
        <v>5.7439999999999998</v>
      </c>
      <c r="CX88" s="235">
        <f t="shared" si="184"/>
        <v>6.2210000000000001</v>
      </c>
      <c r="CY88" s="235" t="str">
        <f t="shared" si="185"/>
        <v/>
      </c>
      <c r="CZ88" s="235">
        <f t="shared" si="186"/>
        <v>7.1070000000000002</v>
      </c>
      <c r="DA88" s="235">
        <f t="shared" si="187"/>
        <v>5.0819999999999999</v>
      </c>
      <c r="DB88" s="235">
        <f t="shared" si="188"/>
        <v>5.12</v>
      </c>
      <c r="DC88" s="235">
        <f t="shared" si="189"/>
        <v>5.1769999999999996</v>
      </c>
      <c r="DD88" s="234" t="str">
        <f t="shared" si="190"/>
        <v/>
      </c>
      <c r="DE88" s="233">
        <f t="shared" si="191"/>
        <v>1</v>
      </c>
      <c r="DF88" s="233">
        <f t="shared" si="192"/>
        <v>1</v>
      </c>
      <c r="DG88" s="233">
        <f t="shared" si="193"/>
        <v>1</v>
      </c>
      <c r="DH88" s="233">
        <f t="shared" si="194"/>
        <v>1</v>
      </c>
    </row>
    <row r="89" spans="1:112" s="233" customFormat="1" x14ac:dyDescent="0.2">
      <c r="A89" s="243" t="s">
        <v>178</v>
      </c>
      <c r="B89" s="243" t="s">
        <v>178</v>
      </c>
      <c r="C89" s="239">
        <v>10.992364421517573</v>
      </c>
      <c r="D89" s="239">
        <v>16.167303059620213</v>
      </c>
      <c r="E89" s="239">
        <v>6.2408163508978127</v>
      </c>
      <c r="F89" s="239">
        <v>11.335299545738547</v>
      </c>
      <c r="G89" s="239">
        <v>5.6384430070204781</v>
      </c>
      <c r="H89" s="239">
        <v>15.041810640034354</v>
      </c>
      <c r="I89" s="239">
        <v>6.2832981175640938</v>
      </c>
      <c r="J89" s="239">
        <v>10.544098043827068</v>
      </c>
      <c r="K89" s="239">
        <v>9.5031150079889706</v>
      </c>
      <c r="L89" s="239">
        <v>12.563628458439796</v>
      </c>
      <c r="M89" s="239">
        <v>3.868457976464339</v>
      </c>
      <c r="N89" s="239">
        <v>6.7302885561970651</v>
      </c>
      <c r="O89" s="239">
        <v>13.829201474044691</v>
      </c>
      <c r="P89" s="239">
        <v>0.2052559597058182</v>
      </c>
      <c r="Q89" s="239">
        <v>26.242214931939049</v>
      </c>
      <c r="R89" s="242"/>
      <c r="S89" s="241">
        <v>620.6</v>
      </c>
      <c r="T89" s="241">
        <v>326.2</v>
      </c>
      <c r="U89" s="241">
        <v>217.1</v>
      </c>
      <c r="V89" s="241">
        <v>319.7</v>
      </c>
      <c r="W89" s="241">
        <v>187.6</v>
      </c>
      <c r="X89" s="241">
        <v>303.5</v>
      </c>
      <c r="Y89" s="241">
        <v>483.3</v>
      </c>
      <c r="Z89" s="241">
        <v>418.7</v>
      </c>
      <c r="AA89" s="241">
        <v>497.8</v>
      </c>
      <c r="AB89" s="241">
        <v>41.49</v>
      </c>
      <c r="AC89" s="241">
        <v>235.1</v>
      </c>
      <c r="AD89" s="241">
        <v>861.2</v>
      </c>
      <c r="AE89" s="241">
        <v>766.2</v>
      </c>
      <c r="AF89" s="241">
        <v>489</v>
      </c>
      <c r="AG89" s="236" t="str">
        <f t="shared" si="130"/>
        <v/>
      </c>
      <c r="AH89" s="235">
        <f t="shared" si="131"/>
        <v>38.386117815161349</v>
      </c>
      <c r="AI89" s="235">
        <f t="shared" si="132"/>
        <v>52.268802935223754</v>
      </c>
      <c r="AJ89" s="235">
        <f t="shared" si="133"/>
        <v>19.152559588212888</v>
      </c>
      <c r="AK89" s="235">
        <f t="shared" si="134"/>
        <v>56.700049925473849</v>
      </c>
      <c r="AL89" s="235">
        <f t="shared" si="135"/>
        <v>12.471902784143248</v>
      </c>
      <c r="AM89" s="235">
        <f t="shared" si="136"/>
        <v>48.302657986513097</v>
      </c>
      <c r="AN89" s="235">
        <f t="shared" si="137"/>
        <v>45.836068480313777</v>
      </c>
      <c r="AO89" s="235">
        <f t="shared" si="138"/>
        <v>44.059237381428304</v>
      </c>
      <c r="AP89" s="235">
        <f t="shared" si="139"/>
        <v>39.622311472096726</v>
      </c>
      <c r="AQ89" s="235">
        <f t="shared" si="140"/>
        <v>10.725203751061731</v>
      </c>
      <c r="AR89" s="235">
        <f t="shared" si="141"/>
        <v>34.931637482842596</v>
      </c>
      <c r="AS89" s="235">
        <f t="shared" si="142"/>
        <v>62.274022228712305</v>
      </c>
      <c r="AT89" s="235">
        <f t="shared" si="143"/>
        <v>3732.9001364839851</v>
      </c>
      <c r="AU89" s="235">
        <f t="shared" si="144"/>
        <v>18.634097817895874</v>
      </c>
      <c r="AV89" s="240" t="str">
        <f t="shared" si="145"/>
        <v/>
      </c>
      <c r="AW89" s="239">
        <f t="shared" si="146"/>
        <v>620.6</v>
      </c>
      <c r="AX89" s="239">
        <f t="shared" si="147"/>
        <v>326.2</v>
      </c>
      <c r="AY89" s="239">
        <f t="shared" si="148"/>
        <v>217.1</v>
      </c>
      <c r="AZ89" s="239">
        <f t="shared" si="149"/>
        <v>319.7</v>
      </c>
      <c r="BA89" s="239">
        <f t="shared" si="150"/>
        <v>187.6</v>
      </c>
      <c r="BB89" s="239">
        <f t="shared" si="151"/>
        <v>303.5</v>
      </c>
      <c r="BC89" s="239">
        <f t="shared" si="152"/>
        <v>483.3</v>
      </c>
      <c r="BD89" s="239">
        <f t="shared" si="153"/>
        <v>418.7</v>
      </c>
      <c r="BE89" s="239">
        <f t="shared" si="154"/>
        <v>497.8</v>
      </c>
      <c r="BF89" s="239">
        <f t="shared" si="155"/>
        <v>41.49</v>
      </c>
      <c r="BG89" s="239">
        <f t="shared" si="156"/>
        <v>235.1</v>
      </c>
      <c r="BH89" s="239">
        <f t="shared" si="157"/>
        <v>861.2</v>
      </c>
      <c r="BI89" s="239">
        <f t="shared" si="158"/>
        <v>766.2</v>
      </c>
      <c r="BJ89" s="239">
        <f t="shared" si="159"/>
        <v>489</v>
      </c>
      <c r="BK89" s="240" t="str">
        <f t="shared" si="160"/>
        <v/>
      </c>
      <c r="BL89" s="239">
        <f t="shared" si="161"/>
        <v>67.237269772481042</v>
      </c>
      <c r="BM89" s="239">
        <f t="shared" si="162"/>
        <v>47.648261758691206</v>
      </c>
      <c r="BN89" s="239">
        <f t="shared" si="163"/>
        <v>58.36021505376344</v>
      </c>
      <c r="BO89" s="239">
        <f t="shared" si="164"/>
        <v>64.664239482200657</v>
      </c>
      <c r="BP89" s="239">
        <f t="shared" si="165"/>
        <v>54.408352668213453</v>
      </c>
      <c r="BQ89" s="239">
        <f t="shared" si="166"/>
        <v>40.526104953932439</v>
      </c>
      <c r="BR89" s="239">
        <f t="shared" si="167"/>
        <v>56.89898752060278</v>
      </c>
      <c r="BS89" s="239">
        <f t="shared" si="168"/>
        <v>45.308949247916892</v>
      </c>
      <c r="BT89" s="239">
        <f t="shared" si="169"/>
        <v>46.654170571696348</v>
      </c>
      <c r="BU89" s="239">
        <f t="shared" si="170"/>
        <v>34.008196721311478</v>
      </c>
      <c r="BV89" s="239">
        <f t="shared" si="171"/>
        <v>33.290852449730956</v>
      </c>
      <c r="BW89" s="239">
        <f t="shared" si="172"/>
        <v>28.909029875797248</v>
      </c>
      <c r="BX89" s="239">
        <f t="shared" si="173"/>
        <v>53.542976939203356</v>
      </c>
      <c r="BY89" s="239">
        <f t="shared" si="174"/>
        <v>21.391076115485564</v>
      </c>
      <c r="BZ89" s="238"/>
      <c r="CA89" s="237">
        <v>5.3159999999999998</v>
      </c>
      <c r="CB89" s="237">
        <v>5.6459999999999999</v>
      </c>
      <c r="CC89" s="237">
        <v>5.851</v>
      </c>
      <c r="CD89" s="237">
        <v>6.3209999999999997</v>
      </c>
      <c r="CE89" s="237">
        <v>6.226</v>
      </c>
      <c r="CF89" s="237">
        <v>5.1790000000000003</v>
      </c>
      <c r="CG89" s="237">
        <v>5.9569999999999999</v>
      </c>
      <c r="CH89" s="237">
        <v>5.4640000000000004</v>
      </c>
      <c r="CI89" s="237">
        <v>5.8070000000000004</v>
      </c>
      <c r="CJ89" s="237">
        <v>7.7880000000000003</v>
      </c>
      <c r="CK89" s="237">
        <v>6.867</v>
      </c>
      <c r="CL89" s="237">
        <v>4.6470000000000002</v>
      </c>
      <c r="CM89" s="237">
        <v>4.6310000000000002</v>
      </c>
      <c r="CN89" s="237">
        <v>4.7489999999999997</v>
      </c>
      <c r="CO89" s="236" t="str">
        <f t="shared" si="175"/>
        <v/>
      </c>
      <c r="CP89" s="235">
        <f t="shared" si="176"/>
        <v>5.3159999999999998</v>
      </c>
      <c r="CQ89" s="235">
        <f t="shared" si="177"/>
        <v>5.6459999999999999</v>
      </c>
      <c r="CR89" s="235">
        <f t="shared" si="178"/>
        <v>5.851</v>
      </c>
      <c r="CS89" s="235">
        <f t="shared" si="179"/>
        <v>6.3209999999999997</v>
      </c>
      <c r="CT89" s="235">
        <f t="shared" si="180"/>
        <v>6.226</v>
      </c>
      <c r="CU89" s="235">
        <f t="shared" si="181"/>
        <v>5.1790000000000003</v>
      </c>
      <c r="CV89" s="235">
        <f t="shared" si="182"/>
        <v>5.9569999999999999</v>
      </c>
      <c r="CW89" s="235">
        <f t="shared" si="183"/>
        <v>5.4640000000000004</v>
      </c>
      <c r="CX89" s="235">
        <f t="shared" si="184"/>
        <v>5.8070000000000004</v>
      </c>
      <c r="CY89" s="235">
        <f t="shared" si="185"/>
        <v>7.7880000000000003</v>
      </c>
      <c r="CZ89" s="235">
        <f t="shared" si="186"/>
        <v>6.867</v>
      </c>
      <c r="DA89" s="235">
        <f t="shared" si="187"/>
        <v>4.6470000000000002</v>
      </c>
      <c r="DB89" s="235">
        <f t="shared" si="188"/>
        <v>4.6310000000000002</v>
      </c>
      <c r="DC89" s="235">
        <f t="shared" si="189"/>
        <v>4.7489999999999997</v>
      </c>
      <c r="DD89" s="234" t="str">
        <f t="shared" si="190"/>
        <v/>
      </c>
      <c r="DE89" s="233">
        <f t="shared" si="191"/>
        <v>1</v>
      </c>
      <c r="DF89" s="233">
        <f t="shared" si="192"/>
        <v>1</v>
      </c>
      <c r="DG89" s="233">
        <f t="shared" si="193"/>
        <v>1</v>
      </c>
      <c r="DH89" s="233">
        <f t="shared" si="194"/>
        <v>1</v>
      </c>
    </row>
    <row r="90" spans="1:112" s="233" customFormat="1" x14ac:dyDescent="0.2">
      <c r="A90" s="243" t="s">
        <v>170</v>
      </c>
      <c r="B90" s="243" t="s">
        <v>656</v>
      </c>
      <c r="C90" s="239">
        <v>12.993481544667182</v>
      </c>
      <c r="D90" s="239">
        <v>25.430387779014051</v>
      </c>
      <c r="E90" s="239">
        <v>7.8388754682445958</v>
      </c>
      <c r="F90" s="239">
        <v>13.473909896107168</v>
      </c>
      <c r="G90" s="239">
        <v>15.692677361006886</v>
      </c>
      <c r="H90" s="239">
        <v>3.8814959416743093</v>
      </c>
      <c r="I90" s="239">
        <v>13.783701369718582</v>
      </c>
      <c r="J90" s="239">
        <v>15.561458638763167</v>
      </c>
      <c r="K90" s="239">
        <v>14.230644419162982</v>
      </c>
      <c r="L90" s="239">
        <v>11.137743962057618</v>
      </c>
      <c r="M90" s="239">
        <v>22.311710399558699</v>
      </c>
      <c r="N90" s="239">
        <v>18.872757948895934</v>
      </c>
      <c r="O90" s="239">
        <v>11.45574829171146</v>
      </c>
      <c r="P90" s="239">
        <v>10.679613028747035</v>
      </c>
      <c r="Q90" s="239">
        <v>20.386430738207537</v>
      </c>
      <c r="R90" s="242"/>
      <c r="S90" s="241">
        <v>55.86</v>
      </c>
      <c r="T90" s="241">
        <v>30.29</v>
      </c>
      <c r="U90" s="241">
        <v>43.18</v>
      </c>
      <c r="V90" s="241">
        <v>49.13</v>
      </c>
      <c r="W90" s="241"/>
      <c r="X90" s="241">
        <v>239.7</v>
      </c>
      <c r="Y90" s="241">
        <v>324.2</v>
      </c>
      <c r="Z90" s="241">
        <v>157.4</v>
      </c>
      <c r="AA90" s="241">
        <v>805.3</v>
      </c>
      <c r="AB90" s="241">
        <v>81.19</v>
      </c>
      <c r="AC90" s="241">
        <v>61.79</v>
      </c>
      <c r="AD90" s="241"/>
      <c r="AE90" s="241">
        <v>33.25</v>
      </c>
      <c r="AF90" s="241"/>
      <c r="AG90" s="236" t="str">
        <f t="shared" si="130"/>
        <v/>
      </c>
      <c r="AH90" s="235">
        <f t="shared" si="131"/>
        <v>2.19658467206298</v>
      </c>
      <c r="AI90" s="235">
        <f t="shared" si="132"/>
        <v>3.8640746523790628</v>
      </c>
      <c r="AJ90" s="235">
        <f t="shared" si="133"/>
        <v>3.204711945748977</v>
      </c>
      <c r="AK90" s="235">
        <f t="shared" si="134"/>
        <v>3.1307595810309632</v>
      </c>
      <c r="AL90" s="235" t="str">
        <f t="shared" si="135"/>
        <v/>
      </c>
      <c r="AM90" s="235">
        <f t="shared" si="136"/>
        <v>17.390103976468687</v>
      </c>
      <c r="AN90" s="235">
        <f t="shared" si="137"/>
        <v>20.833522584600566</v>
      </c>
      <c r="AO90" s="235">
        <f t="shared" si="138"/>
        <v>11.06063754836325</v>
      </c>
      <c r="AP90" s="235">
        <f t="shared" si="139"/>
        <v>72.30369119126587</v>
      </c>
      <c r="AQ90" s="235">
        <f t="shared" si="140"/>
        <v>3.6388962811925816</v>
      </c>
      <c r="AR90" s="235">
        <f t="shared" si="141"/>
        <v>3.2740312871768031</v>
      </c>
      <c r="AS90" s="235" t="str">
        <f t="shared" si="142"/>
        <v/>
      </c>
      <c r="AT90" s="235">
        <f t="shared" si="143"/>
        <v>3.1134086891068744</v>
      </c>
      <c r="AU90" s="235" t="str">
        <f t="shared" si="144"/>
        <v/>
      </c>
      <c r="AV90" s="240" t="str">
        <f t="shared" si="145"/>
        <v/>
      </c>
      <c r="AW90" s="239">
        <f t="shared" si="146"/>
        <v>55.86</v>
      </c>
      <c r="AX90" s="239">
        <f t="shared" si="147"/>
        <v>30.29</v>
      </c>
      <c r="AY90" s="239">
        <f t="shared" si="148"/>
        <v>43.18</v>
      </c>
      <c r="AZ90" s="239">
        <f t="shared" si="149"/>
        <v>49.13</v>
      </c>
      <c r="BA90" s="239" t="str">
        <f t="shared" si="150"/>
        <v/>
      </c>
      <c r="BB90" s="239">
        <f t="shared" si="151"/>
        <v>239.7</v>
      </c>
      <c r="BC90" s="239">
        <f t="shared" si="152"/>
        <v>324.2</v>
      </c>
      <c r="BD90" s="239">
        <f t="shared" si="153"/>
        <v>157.4</v>
      </c>
      <c r="BE90" s="239">
        <f t="shared" si="154"/>
        <v>805.3</v>
      </c>
      <c r="BF90" s="239">
        <f t="shared" si="155"/>
        <v>81.19</v>
      </c>
      <c r="BG90" s="239">
        <f t="shared" si="156"/>
        <v>61.79</v>
      </c>
      <c r="BH90" s="239" t="str">
        <f t="shared" si="157"/>
        <v/>
      </c>
      <c r="BI90" s="239">
        <f t="shared" si="158"/>
        <v>33.25</v>
      </c>
      <c r="BJ90" s="239" t="str">
        <f t="shared" si="159"/>
        <v/>
      </c>
      <c r="BK90" s="240" t="str">
        <f t="shared" si="160"/>
        <v/>
      </c>
      <c r="BL90" s="239">
        <f t="shared" si="161"/>
        <v>6.0520043336944749</v>
      </c>
      <c r="BM90" s="239">
        <f t="shared" si="162"/>
        <v>4.424481449021326</v>
      </c>
      <c r="BN90" s="239">
        <f t="shared" si="163"/>
        <v>11.60752688172043</v>
      </c>
      <c r="BO90" s="239">
        <f t="shared" si="164"/>
        <v>9.9372977346278315</v>
      </c>
      <c r="BP90" s="239" t="str">
        <f t="shared" si="165"/>
        <v/>
      </c>
      <c r="BQ90" s="239">
        <f t="shared" si="166"/>
        <v>32.006943517158497</v>
      </c>
      <c r="BR90" s="239">
        <f t="shared" si="167"/>
        <v>38.168118672003772</v>
      </c>
      <c r="BS90" s="239">
        <f t="shared" si="168"/>
        <v>17.032788659236012</v>
      </c>
      <c r="BT90" s="239">
        <f t="shared" si="169"/>
        <v>75.473289597000942</v>
      </c>
      <c r="BU90" s="239">
        <f t="shared" si="170"/>
        <v>66.549180327868854</v>
      </c>
      <c r="BV90" s="239">
        <f t="shared" si="171"/>
        <v>8.7496459926366459</v>
      </c>
      <c r="BW90" s="239" t="str">
        <f t="shared" si="172"/>
        <v/>
      </c>
      <c r="BX90" s="239">
        <f t="shared" si="173"/>
        <v>2.3235499650593989</v>
      </c>
      <c r="BY90" s="239" t="str">
        <f t="shared" si="174"/>
        <v/>
      </c>
      <c r="BZ90" s="238"/>
      <c r="CA90" s="237">
        <v>6.43</v>
      </c>
      <c r="CB90" s="237">
        <v>7.3659999999999997</v>
      </c>
      <c r="CC90" s="237">
        <v>8</v>
      </c>
      <c r="CD90" s="237">
        <v>7.46</v>
      </c>
      <c r="CE90" s="237"/>
      <c r="CF90" s="237">
        <v>8.3209999999999997</v>
      </c>
      <c r="CG90" s="237">
        <v>8.2739999999999991</v>
      </c>
      <c r="CH90" s="237">
        <v>7.9459999999999997</v>
      </c>
      <c r="CI90" s="237">
        <v>9.2929999999999993</v>
      </c>
      <c r="CJ90" s="237">
        <v>9.5139999999999993</v>
      </c>
      <c r="CK90" s="237">
        <v>8.0370000000000008</v>
      </c>
      <c r="CL90" s="237"/>
      <c r="CM90" s="237">
        <v>7.407</v>
      </c>
      <c r="CN90" s="237"/>
      <c r="CO90" s="236" t="str">
        <f t="shared" si="175"/>
        <v/>
      </c>
      <c r="CP90" s="235">
        <f t="shared" si="176"/>
        <v>6.43</v>
      </c>
      <c r="CQ90" s="235">
        <f t="shared" si="177"/>
        <v>7.3659999999999997</v>
      </c>
      <c r="CR90" s="235">
        <f t="shared" si="178"/>
        <v>8</v>
      </c>
      <c r="CS90" s="235">
        <f t="shared" si="179"/>
        <v>7.46</v>
      </c>
      <c r="CT90" s="235" t="str">
        <f t="shared" si="180"/>
        <v/>
      </c>
      <c r="CU90" s="235">
        <f t="shared" si="181"/>
        <v>8.3209999999999997</v>
      </c>
      <c r="CV90" s="235">
        <f t="shared" si="182"/>
        <v>8.2739999999999991</v>
      </c>
      <c r="CW90" s="235">
        <f t="shared" si="183"/>
        <v>7.9459999999999997</v>
      </c>
      <c r="CX90" s="235">
        <f t="shared" si="184"/>
        <v>9.2929999999999993</v>
      </c>
      <c r="CY90" s="235">
        <f t="shared" si="185"/>
        <v>9.5139999999999993</v>
      </c>
      <c r="CZ90" s="235">
        <f t="shared" si="186"/>
        <v>8.0370000000000008</v>
      </c>
      <c r="DA90" s="235" t="str">
        <f t="shared" si="187"/>
        <v/>
      </c>
      <c r="DB90" s="235">
        <f t="shared" si="188"/>
        <v>7.407</v>
      </c>
      <c r="DC90" s="235" t="str">
        <f t="shared" si="189"/>
        <v/>
      </c>
      <c r="DD90" s="234" t="str">
        <f t="shared" si="190"/>
        <v/>
      </c>
      <c r="DE90" s="233">
        <f t="shared" si="191"/>
        <v>1</v>
      </c>
      <c r="DF90" s="233">
        <f t="shared" si="192"/>
        <v>1</v>
      </c>
      <c r="DG90" s="233">
        <f t="shared" si="193"/>
        <v>1</v>
      </c>
      <c r="DH90" s="233">
        <f t="shared" si="194"/>
        <v>1</v>
      </c>
    </row>
    <row r="91" spans="1:112" s="233" customFormat="1" x14ac:dyDescent="0.2">
      <c r="A91" s="243" t="s">
        <v>171</v>
      </c>
      <c r="B91" s="243" t="s">
        <v>657</v>
      </c>
      <c r="C91" s="250">
        <v>7.4500113288050906</v>
      </c>
      <c r="D91" s="250">
        <v>23.066411905926824</v>
      </c>
      <c r="E91" s="250">
        <v>21.404358882482324</v>
      </c>
      <c r="F91" s="250">
        <v>17.945623585173035</v>
      </c>
      <c r="G91" s="250">
        <v>6.1763139647307721</v>
      </c>
      <c r="H91" s="250">
        <v>8.0772664718050358</v>
      </c>
      <c r="I91" s="250">
        <v>6.2685026299550035</v>
      </c>
      <c r="J91" s="250">
        <v>14.316570078170889</v>
      </c>
      <c r="K91" s="250">
        <v>15.341024636193366</v>
      </c>
      <c r="L91" s="250">
        <v>12.248210494277538</v>
      </c>
      <c r="M91" s="250">
        <v>6.5000700632112984</v>
      </c>
      <c r="N91" s="250">
        <v>9.3888396076829999</v>
      </c>
      <c r="O91" s="250">
        <v>22.188014235428493</v>
      </c>
      <c r="P91" s="250">
        <v>14.562354420132094</v>
      </c>
      <c r="Q91" s="250">
        <v>19.78108128587791</v>
      </c>
      <c r="R91" s="249">
        <v>46.63</v>
      </c>
      <c r="S91" s="247"/>
      <c r="T91" s="247"/>
      <c r="U91" s="247"/>
      <c r="V91" s="247"/>
      <c r="W91" s="247">
        <v>30.19</v>
      </c>
      <c r="X91" s="247"/>
      <c r="Y91" s="247"/>
      <c r="Z91" s="247"/>
      <c r="AA91" s="247">
        <v>93.46</v>
      </c>
      <c r="AB91" s="247">
        <v>47.04</v>
      </c>
      <c r="AC91" s="247"/>
      <c r="AD91" s="247">
        <v>107.8</v>
      </c>
      <c r="AE91" s="247">
        <v>59.47</v>
      </c>
      <c r="AF91" s="247">
        <v>100.5</v>
      </c>
      <c r="AG91" s="236">
        <f t="shared" si="130"/>
        <v>6.2590508848902653</v>
      </c>
      <c r="AH91" s="235" t="str">
        <f t="shared" si="131"/>
        <v/>
      </c>
      <c r="AI91" s="235" t="str">
        <f t="shared" si="132"/>
        <v/>
      </c>
      <c r="AJ91" s="235" t="str">
        <f t="shared" si="133"/>
        <v/>
      </c>
      <c r="AK91" s="235" t="str">
        <f t="shared" si="134"/>
        <v/>
      </c>
      <c r="AL91" s="235">
        <f t="shared" si="135"/>
        <v>3.7376506155124294</v>
      </c>
      <c r="AM91" s="235" t="str">
        <f t="shared" si="136"/>
        <v/>
      </c>
      <c r="AN91" s="235" t="str">
        <f t="shared" si="137"/>
        <v/>
      </c>
      <c r="AO91" s="235" t="str">
        <f t="shared" si="138"/>
        <v/>
      </c>
      <c r="AP91" s="235">
        <f t="shared" si="139"/>
        <v>7.6305024349202073</v>
      </c>
      <c r="AQ91" s="235">
        <f t="shared" si="140"/>
        <v>7.2368450712914827</v>
      </c>
      <c r="AR91" s="235" t="str">
        <f t="shared" si="141"/>
        <v/>
      </c>
      <c r="AS91" s="235">
        <f t="shared" si="142"/>
        <v>4.8584789452618704</v>
      </c>
      <c r="AT91" s="235">
        <f t="shared" si="143"/>
        <v>4.0838176495542644</v>
      </c>
      <c r="AU91" s="235">
        <f t="shared" si="144"/>
        <v>5.0806120528784673</v>
      </c>
      <c r="AV91" s="240">
        <f t="shared" si="145"/>
        <v>46.63</v>
      </c>
      <c r="AW91" s="239" t="str">
        <f t="shared" si="146"/>
        <v/>
      </c>
      <c r="AX91" s="239" t="str">
        <f t="shared" si="147"/>
        <v/>
      </c>
      <c r="AY91" s="239" t="str">
        <f t="shared" si="148"/>
        <v/>
      </c>
      <c r="AZ91" s="239" t="str">
        <f t="shared" si="149"/>
        <v/>
      </c>
      <c r="BA91" s="239">
        <f t="shared" si="150"/>
        <v>30.19</v>
      </c>
      <c r="BB91" s="239" t="str">
        <f t="shared" si="151"/>
        <v/>
      </c>
      <c r="BC91" s="239" t="str">
        <f t="shared" si="152"/>
        <v/>
      </c>
      <c r="BD91" s="239" t="str">
        <f t="shared" si="153"/>
        <v/>
      </c>
      <c r="BE91" s="239">
        <f t="shared" si="154"/>
        <v>93.46</v>
      </c>
      <c r="BF91" s="239">
        <f t="shared" si="155"/>
        <v>47.04</v>
      </c>
      <c r="BG91" s="239" t="str">
        <f t="shared" si="156"/>
        <v/>
      </c>
      <c r="BH91" s="239">
        <f t="shared" si="157"/>
        <v>107.8</v>
      </c>
      <c r="BI91" s="239">
        <f t="shared" si="158"/>
        <v>59.47</v>
      </c>
      <c r="BJ91" s="239">
        <f t="shared" si="159"/>
        <v>100.5</v>
      </c>
      <c r="BK91" s="240">
        <f t="shared" si="160"/>
        <v>71.387017758726273</v>
      </c>
      <c r="BL91" s="239" t="str">
        <f t="shared" si="161"/>
        <v/>
      </c>
      <c r="BM91" s="239" t="str">
        <f t="shared" si="162"/>
        <v/>
      </c>
      <c r="BN91" s="239" t="str">
        <f t="shared" si="163"/>
        <v/>
      </c>
      <c r="BO91" s="239" t="str">
        <f t="shared" si="164"/>
        <v/>
      </c>
      <c r="BP91" s="239">
        <f t="shared" si="165"/>
        <v>8.7558004640371223</v>
      </c>
      <c r="BQ91" s="239" t="str">
        <f t="shared" si="166"/>
        <v/>
      </c>
      <c r="BR91" s="239" t="str">
        <f t="shared" si="167"/>
        <v/>
      </c>
      <c r="BS91" s="239" t="str">
        <f t="shared" si="168"/>
        <v/>
      </c>
      <c r="BT91" s="239">
        <f t="shared" si="169"/>
        <v>8.7591377694470474</v>
      </c>
      <c r="BU91" s="239">
        <f t="shared" si="170"/>
        <v>38.557377049180324</v>
      </c>
      <c r="BV91" s="239" t="str">
        <f t="shared" si="171"/>
        <v/>
      </c>
      <c r="BW91" s="239">
        <f t="shared" si="172"/>
        <v>3.6186639812017454</v>
      </c>
      <c r="BX91" s="239">
        <f t="shared" si="173"/>
        <v>4.1558350803633823</v>
      </c>
      <c r="BY91" s="239">
        <f t="shared" si="174"/>
        <v>4.3963254593175849</v>
      </c>
      <c r="BZ91" s="246">
        <v>9.4550000000000001</v>
      </c>
      <c r="CA91" s="244"/>
      <c r="CB91" s="244"/>
      <c r="CC91" s="244"/>
      <c r="CD91" s="244"/>
      <c r="CE91" s="244">
        <v>6.4279999999999999</v>
      </c>
      <c r="CF91" s="244"/>
      <c r="CG91" s="244"/>
      <c r="CH91" s="244"/>
      <c r="CI91" s="244">
        <v>6.6219999999999999</v>
      </c>
      <c r="CJ91" s="244">
        <v>6.3780000000000001</v>
      </c>
      <c r="CK91" s="244"/>
      <c r="CL91" s="244">
        <v>6.5149999999999997</v>
      </c>
      <c r="CM91" s="244">
        <v>7.2629999999999999</v>
      </c>
      <c r="CN91" s="244">
        <v>6.9249999999999998</v>
      </c>
      <c r="CO91" s="236">
        <f t="shared" si="175"/>
        <v>9.4550000000000001</v>
      </c>
      <c r="CP91" s="235" t="str">
        <f t="shared" si="176"/>
        <v/>
      </c>
      <c r="CQ91" s="235" t="str">
        <f t="shared" si="177"/>
        <v/>
      </c>
      <c r="CR91" s="235" t="str">
        <f t="shared" si="178"/>
        <v/>
      </c>
      <c r="CS91" s="235" t="str">
        <f t="shared" si="179"/>
        <v/>
      </c>
      <c r="CT91" s="235">
        <f t="shared" si="180"/>
        <v>6.4279999999999999</v>
      </c>
      <c r="CU91" s="235" t="str">
        <f t="shared" si="181"/>
        <v/>
      </c>
      <c r="CV91" s="235" t="str">
        <f t="shared" si="182"/>
        <v/>
      </c>
      <c r="CW91" s="235" t="str">
        <f t="shared" si="183"/>
        <v/>
      </c>
      <c r="CX91" s="235">
        <f t="shared" si="184"/>
        <v>6.6219999999999999</v>
      </c>
      <c r="CY91" s="235">
        <f t="shared" si="185"/>
        <v>6.3780000000000001</v>
      </c>
      <c r="CZ91" s="235" t="str">
        <f t="shared" si="186"/>
        <v/>
      </c>
      <c r="DA91" s="235">
        <f t="shared" si="187"/>
        <v>6.5149999999999997</v>
      </c>
      <c r="DB91" s="235">
        <f t="shared" si="188"/>
        <v>7.2629999999999999</v>
      </c>
      <c r="DC91" s="235">
        <f t="shared" si="189"/>
        <v>6.9249999999999998</v>
      </c>
      <c r="DD91" s="234">
        <f t="shared" si="190"/>
        <v>1</v>
      </c>
      <c r="DE91" s="233">
        <f t="shared" si="191"/>
        <v>1</v>
      </c>
      <c r="DF91" s="233">
        <f t="shared" si="192"/>
        <v>1</v>
      </c>
      <c r="DG91" s="233">
        <f t="shared" si="193"/>
        <v>1</v>
      </c>
      <c r="DH91" s="233">
        <f t="shared" si="194"/>
        <v>0</v>
      </c>
    </row>
    <row r="92" spans="1:112" s="233" customFormat="1" x14ac:dyDescent="0.2">
      <c r="A92" s="243" t="s">
        <v>172</v>
      </c>
      <c r="B92" s="243" t="s">
        <v>658</v>
      </c>
      <c r="C92" s="239">
        <v>13.827206462855063</v>
      </c>
      <c r="D92" s="239">
        <v>9.5264200259732554</v>
      </c>
      <c r="E92" s="239">
        <v>13.59273434620733</v>
      </c>
      <c r="F92" s="239">
        <v>31.092853868147191</v>
      </c>
      <c r="G92" s="239">
        <v>15.180980353114334</v>
      </c>
      <c r="H92" s="239">
        <v>15.548506175757179</v>
      </c>
      <c r="I92" s="239">
        <v>7.0792667268289984</v>
      </c>
      <c r="J92" s="239">
        <v>13.407867581868413</v>
      </c>
      <c r="K92" s="239">
        <v>12.248210494277538</v>
      </c>
      <c r="L92" s="239">
        <v>18.260048866338987</v>
      </c>
      <c r="M92" s="239">
        <v>33.829817959761726</v>
      </c>
      <c r="N92" s="239">
        <v>9.6053615206801872</v>
      </c>
      <c r="O92" s="239">
        <v>23.95662318774092</v>
      </c>
      <c r="P92" s="239">
        <v>8.616652531848521</v>
      </c>
      <c r="Q92" s="239">
        <v>10.141107408899277</v>
      </c>
      <c r="R92" s="242"/>
      <c r="S92" s="241">
        <v>493.8</v>
      </c>
      <c r="T92" s="241">
        <v>275.8</v>
      </c>
      <c r="U92" s="241">
        <v>236.2</v>
      </c>
      <c r="V92" s="241">
        <v>305.89999999999998</v>
      </c>
      <c r="W92" s="241">
        <v>95.17</v>
      </c>
      <c r="X92" s="241"/>
      <c r="Y92" s="241"/>
      <c r="Z92" s="248">
        <v>21.58</v>
      </c>
      <c r="AA92" s="241">
        <v>583.79999999999995</v>
      </c>
      <c r="AB92" s="241"/>
      <c r="AC92" s="241">
        <v>379.9</v>
      </c>
      <c r="AD92" s="241"/>
      <c r="AE92" s="241"/>
      <c r="AF92" s="241"/>
      <c r="AG92" s="236" t="str">
        <f t="shared" si="130"/>
        <v/>
      </c>
      <c r="AH92" s="235">
        <f t="shared" si="131"/>
        <v>51.834791942165232</v>
      </c>
      <c r="AI92" s="235">
        <f t="shared" si="132"/>
        <v>20.290251613499255</v>
      </c>
      <c r="AJ92" s="235">
        <f t="shared" si="133"/>
        <v>7.5966008460218273</v>
      </c>
      <c r="AK92" s="235">
        <f t="shared" si="134"/>
        <v>20.150213812591193</v>
      </c>
      <c r="AL92" s="235">
        <f t="shared" si="135"/>
        <v>6.1208452390356678</v>
      </c>
      <c r="AM92" s="235" t="str">
        <f t="shared" si="136"/>
        <v/>
      </c>
      <c r="AN92" s="235" t="str">
        <f t="shared" si="137"/>
        <v/>
      </c>
      <c r="AO92" s="235">
        <f t="shared" si="138"/>
        <v>1.761890033656945</v>
      </c>
      <c r="AP92" s="235">
        <f t="shared" si="139"/>
        <v>31.971436893369486</v>
      </c>
      <c r="AQ92" s="235" t="str">
        <f t="shared" si="140"/>
        <v/>
      </c>
      <c r="AR92" s="235">
        <f t="shared" si="141"/>
        <v>39.55082785609698</v>
      </c>
      <c r="AS92" s="235" t="str">
        <f t="shared" si="142"/>
        <v/>
      </c>
      <c r="AT92" s="235" t="str">
        <f t="shared" si="143"/>
        <v/>
      </c>
      <c r="AU92" s="235" t="str">
        <f t="shared" si="144"/>
        <v/>
      </c>
      <c r="AV92" s="240" t="str">
        <f t="shared" si="145"/>
        <v/>
      </c>
      <c r="AW92" s="239">
        <f t="shared" si="146"/>
        <v>493.8</v>
      </c>
      <c r="AX92" s="239">
        <f t="shared" si="147"/>
        <v>275.8</v>
      </c>
      <c r="AY92" s="239">
        <f t="shared" si="148"/>
        <v>236.2</v>
      </c>
      <c r="AZ92" s="239">
        <f t="shared" si="149"/>
        <v>305.89999999999998</v>
      </c>
      <c r="BA92" s="239">
        <f t="shared" si="150"/>
        <v>95.17</v>
      </c>
      <c r="BB92" s="239" t="str">
        <f t="shared" si="151"/>
        <v/>
      </c>
      <c r="BC92" s="239" t="str">
        <f t="shared" si="152"/>
        <v/>
      </c>
      <c r="BD92" s="239">
        <f t="shared" si="153"/>
        <v>21.58</v>
      </c>
      <c r="BE92" s="239">
        <f t="shared" si="154"/>
        <v>583.79999999999995</v>
      </c>
      <c r="BF92" s="239" t="str">
        <f t="shared" si="155"/>
        <v/>
      </c>
      <c r="BG92" s="239">
        <f t="shared" si="156"/>
        <v>379.9</v>
      </c>
      <c r="BH92" s="239" t="str">
        <f t="shared" si="157"/>
        <v/>
      </c>
      <c r="BI92" s="239" t="str">
        <f t="shared" si="158"/>
        <v/>
      </c>
      <c r="BJ92" s="239" t="str">
        <f t="shared" si="159"/>
        <v/>
      </c>
      <c r="BK92" s="240" t="str">
        <f t="shared" si="160"/>
        <v/>
      </c>
      <c r="BL92" s="239">
        <f t="shared" si="161"/>
        <v>53.499458288190681</v>
      </c>
      <c r="BM92" s="239">
        <f t="shared" si="162"/>
        <v>40.286298568507156</v>
      </c>
      <c r="BN92" s="239">
        <f t="shared" si="163"/>
        <v>63.494623655913976</v>
      </c>
      <c r="BO92" s="239">
        <f t="shared" si="164"/>
        <v>61.872977346278311</v>
      </c>
      <c r="BP92" s="239">
        <f t="shared" si="165"/>
        <v>27.601508120649651</v>
      </c>
      <c r="BQ92" s="239" t="str">
        <f t="shared" si="166"/>
        <v/>
      </c>
      <c r="BR92" s="239" t="str">
        <f t="shared" si="167"/>
        <v/>
      </c>
      <c r="BS92" s="239">
        <f t="shared" si="168"/>
        <v>2.335245103343794</v>
      </c>
      <c r="BT92" s="239">
        <f t="shared" si="169"/>
        <v>54.714151827553884</v>
      </c>
      <c r="BU92" s="239" t="str">
        <f t="shared" si="170"/>
        <v/>
      </c>
      <c r="BV92" s="239">
        <f t="shared" si="171"/>
        <v>53.79495893514585</v>
      </c>
      <c r="BW92" s="239" t="str">
        <f t="shared" si="172"/>
        <v/>
      </c>
      <c r="BX92" s="239" t="str">
        <f t="shared" si="173"/>
        <v/>
      </c>
      <c r="BY92" s="239" t="str">
        <f t="shared" si="174"/>
        <v/>
      </c>
      <c r="BZ92" s="238"/>
      <c r="CA92" s="237">
        <v>9.7080000000000002</v>
      </c>
      <c r="CB92" s="237">
        <v>9.6460000000000008</v>
      </c>
      <c r="CC92" s="237">
        <v>9.7409999999999997</v>
      </c>
      <c r="CD92" s="237">
        <v>9.5980000000000008</v>
      </c>
      <c r="CE92" s="237">
        <v>10.44</v>
      </c>
      <c r="CF92" s="237"/>
      <c r="CG92" s="237"/>
      <c r="CH92" s="253">
        <v>6.9610000000000003</v>
      </c>
      <c r="CI92" s="237">
        <v>7.7130000000000001</v>
      </c>
      <c r="CJ92" s="237"/>
      <c r="CK92" s="237">
        <v>8.2929999999999993</v>
      </c>
      <c r="CL92" s="237"/>
      <c r="CM92" s="237"/>
      <c r="CN92" s="237"/>
      <c r="CO92" s="236" t="str">
        <f t="shared" si="175"/>
        <v/>
      </c>
      <c r="CP92" s="235">
        <f t="shared" si="176"/>
        <v>9.7080000000000002</v>
      </c>
      <c r="CQ92" s="235">
        <f t="shared" si="177"/>
        <v>9.6460000000000008</v>
      </c>
      <c r="CR92" s="235">
        <f t="shared" si="178"/>
        <v>9.7409999999999997</v>
      </c>
      <c r="CS92" s="235">
        <f t="shared" si="179"/>
        <v>9.5980000000000008</v>
      </c>
      <c r="CT92" s="235">
        <f t="shared" si="180"/>
        <v>10.44</v>
      </c>
      <c r="CU92" s="235" t="str">
        <f t="shared" si="181"/>
        <v/>
      </c>
      <c r="CV92" s="235" t="str">
        <f t="shared" si="182"/>
        <v/>
      </c>
      <c r="CW92" s="235">
        <f t="shared" si="183"/>
        <v>6.9610000000000003</v>
      </c>
      <c r="CX92" s="235">
        <f t="shared" si="184"/>
        <v>7.7130000000000001</v>
      </c>
      <c r="CY92" s="235" t="str">
        <f t="shared" si="185"/>
        <v/>
      </c>
      <c r="CZ92" s="235">
        <f t="shared" si="186"/>
        <v>8.2929999999999993</v>
      </c>
      <c r="DA92" s="235" t="str">
        <f t="shared" si="187"/>
        <v/>
      </c>
      <c r="DB92" s="235" t="str">
        <f t="shared" si="188"/>
        <v/>
      </c>
      <c r="DC92" s="235" t="str">
        <f t="shared" si="189"/>
        <v/>
      </c>
      <c r="DD92" s="234" t="str">
        <f t="shared" si="190"/>
        <v/>
      </c>
      <c r="DE92" s="233">
        <f t="shared" si="191"/>
        <v>1</v>
      </c>
      <c r="DF92" s="233">
        <f t="shared" si="192"/>
        <v>1</v>
      </c>
      <c r="DG92" s="233">
        <f t="shared" si="193"/>
        <v>1</v>
      </c>
      <c r="DH92" s="233">
        <f t="shared" si="194"/>
        <v>1</v>
      </c>
    </row>
    <row r="93" spans="1:112" s="233" customFormat="1" x14ac:dyDescent="0.2">
      <c r="A93" s="243" t="s">
        <v>173</v>
      </c>
      <c r="B93" s="243" t="s">
        <v>659</v>
      </c>
      <c r="C93" s="250">
        <v>1.5517816181877149</v>
      </c>
      <c r="D93" s="250">
        <v>25.373448296518283</v>
      </c>
      <c r="E93" s="250">
        <v>9.5122864180634714</v>
      </c>
      <c r="F93" s="250">
        <v>1.2420947222850236</v>
      </c>
      <c r="G93" s="250">
        <v>1.5575039233183805</v>
      </c>
      <c r="H93" s="250">
        <v>6.3143033186503414</v>
      </c>
      <c r="I93" s="250">
        <v>9.3064393341493385</v>
      </c>
      <c r="J93" s="250">
        <v>11.929394735753286</v>
      </c>
      <c r="K93" s="250">
        <v>18.4249446903132</v>
      </c>
      <c r="L93" s="250">
        <v>16.02293665174469</v>
      </c>
      <c r="M93" s="250">
        <v>26.755389748249527</v>
      </c>
      <c r="N93" s="250">
        <v>15.294845720779062</v>
      </c>
      <c r="O93" s="250">
        <v>7.7452553680465179</v>
      </c>
      <c r="P93" s="250">
        <v>11.464682189452164</v>
      </c>
      <c r="Q93" s="250">
        <v>16.005536832699132</v>
      </c>
      <c r="R93" s="249">
        <v>47.12</v>
      </c>
      <c r="S93" s="247">
        <v>513.1</v>
      </c>
      <c r="T93" s="247">
        <v>246.7</v>
      </c>
      <c r="U93" s="247"/>
      <c r="V93" s="247">
        <v>61.21</v>
      </c>
      <c r="W93" s="247">
        <v>88.63</v>
      </c>
      <c r="X93" s="247"/>
      <c r="Y93" s="247"/>
      <c r="Z93" s="247"/>
      <c r="AA93" s="247">
        <v>687</v>
      </c>
      <c r="AB93" s="247">
        <v>75.63</v>
      </c>
      <c r="AC93" s="247">
        <v>96.65</v>
      </c>
      <c r="AD93" s="247">
        <v>251.5</v>
      </c>
      <c r="AE93" s="247">
        <v>400.6</v>
      </c>
      <c r="AF93" s="247">
        <v>146.80000000000001</v>
      </c>
      <c r="AG93" s="236">
        <f t="shared" si="130"/>
        <v>30.365097413017569</v>
      </c>
      <c r="AH93" s="235">
        <f t="shared" si="131"/>
        <v>20.221926243679185</v>
      </c>
      <c r="AI93" s="235">
        <f t="shared" si="132"/>
        <v>25.934879287436722</v>
      </c>
      <c r="AJ93" s="235" t="str">
        <f t="shared" si="133"/>
        <v/>
      </c>
      <c r="AK93" s="235">
        <f t="shared" si="134"/>
        <v>39.300061517397303</v>
      </c>
      <c r="AL93" s="235">
        <f t="shared" si="135"/>
        <v>14.036386205619328</v>
      </c>
      <c r="AM93" s="235" t="str">
        <f t="shared" si="136"/>
        <v/>
      </c>
      <c r="AN93" s="235" t="str">
        <f t="shared" si="137"/>
        <v/>
      </c>
      <c r="AO93" s="235" t="str">
        <f t="shared" si="138"/>
        <v/>
      </c>
      <c r="AP93" s="235">
        <f t="shared" si="139"/>
        <v>42.876035456658606</v>
      </c>
      <c r="AQ93" s="235">
        <f t="shared" si="140"/>
        <v>2.8267201753227345</v>
      </c>
      <c r="AR93" s="235">
        <f t="shared" si="141"/>
        <v>6.31912225624444</v>
      </c>
      <c r="AS93" s="235">
        <f t="shared" si="142"/>
        <v>32.471492294182738</v>
      </c>
      <c r="AT93" s="235">
        <f t="shared" si="143"/>
        <v>34.942093760659453</v>
      </c>
      <c r="AU93" s="235">
        <f t="shared" si="144"/>
        <v>9.171826070843764</v>
      </c>
      <c r="AV93" s="240">
        <f t="shared" si="145"/>
        <v>47.12</v>
      </c>
      <c r="AW93" s="239">
        <f t="shared" si="146"/>
        <v>513.1</v>
      </c>
      <c r="AX93" s="239">
        <f t="shared" si="147"/>
        <v>246.7</v>
      </c>
      <c r="AY93" s="239" t="str">
        <f t="shared" si="148"/>
        <v/>
      </c>
      <c r="AZ93" s="239">
        <f t="shared" si="149"/>
        <v>61.21</v>
      </c>
      <c r="BA93" s="239">
        <f t="shared" si="150"/>
        <v>88.63</v>
      </c>
      <c r="BB93" s="239" t="str">
        <f t="shared" si="151"/>
        <v/>
      </c>
      <c r="BC93" s="239" t="str">
        <f t="shared" si="152"/>
        <v/>
      </c>
      <c r="BD93" s="239" t="str">
        <f t="shared" si="153"/>
        <v/>
      </c>
      <c r="BE93" s="239">
        <f t="shared" si="154"/>
        <v>687</v>
      </c>
      <c r="BF93" s="239">
        <f t="shared" si="155"/>
        <v>75.63</v>
      </c>
      <c r="BG93" s="239">
        <f t="shared" si="156"/>
        <v>96.65</v>
      </c>
      <c r="BH93" s="239">
        <f t="shared" si="157"/>
        <v>251.5</v>
      </c>
      <c r="BI93" s="239">
        <f t="shared" si="158"/>
        <v>400.6</v>
      </c>
      <c r="BJ93" s="239">
        <f t="shared" si="159"/>
        <v>146.80000000000001</v>
      </c>
      <c r="BK93" s="240">
        <f t="shared" si="160"/>
        <v>72.137170851194128</v>
      </c>
      <c r="BL93" s="239">
        <f t="shared" si="161"/>
        <v>55.59046587215601</v>
      </c>
      <c r="BM93" s="239">
        <f t="shared" si="162"/>
        <v>36.035641250365174</v>
      </c>
      <c r="BN93" s="239" t="str">
        <f t="shared" si="163"/>
        <v/>
      </c>
      <c r="BO93" s="239">
        <f t="shared" si="164"/>
        <v>12.380663430420713</v>
      </c>
      <c r="BP93" s="239">
        <f t="shared" si="165"/>
        <v>25.704756380510439</v>
      </c>
      <c r="BQ93" s="239" t="str">
        <f t="shared" si="166"/>
        <v/>
      </c>
      <c r="BR93" s="239" t="str">
        <f t="shared" si="167"/>
        <v/>
      </c>
      <c r="BS93" s="239" t="str">
        <f t="shared" si="168"/>
        <v/>
      </c>
      <c r="BT93" s="239">
        <f t="shared" si="169"/>
        <v>64.386129334582947</v>
      </c>
      <c r="BU93" s="239">
        <f t="shared" si="170"/>
        <v>61.991803278688522</v>
      </c>
      <c r="BV93" s="239">
        <f t="shared" si="171"/>
        <v>13.685924667233078</v>
      </c>
      <c r="BW93" s="239">
        <f t="shared" si="172"/>
        <v>8.4424303457536087</v>
      </c>
      <c r="BX93" s="239">
        <f t="shared" si="173"/>
        <v>27.994409503843467</v>
      </c>
      <c r="BY93" s="239">
        <f t="shared" si="174"/>
        <v>6.4216972878390211</v>
      </c>
      <c r="BZ93" s="246">
        <v>10.61</v>
      </c>
      <c r="CA93" s="244">
        <v>9.1579999999999995</v>
      </c>
      <c r="CB93" s="244">
        <v>8.8849999999999998</v>
      </c>
      <c r="CC93" s="244"/>
      <c r="CD93" s="244">
        <v>8.2170000000000005</v>
      </c>
      <c r="CE93" s="244">
        <v>8.2530000000000001</v>
      </c>
      <c r="CF93" s="244"/>
      <c r="CG93" s="244"/>
      <c r="CH93" s="244"/>
      <c r="CI93" s="244">
        <v>8.8680000000000003</v>
      </c>
      <c r="CJ93" s="244">
        <v>9.6349999999999998</v>
      </c>
      <c r="CK93" s="244">
        <v>8.734</v>
      </c>
      <c r="CL93" s="244">
        <v>8.9209999999999994</v>
      </c>
      <c r="CM93" s="244">
        <v>8.59</v>
      </c>
      <c r="CN93" s="244">
        <v>9.25</v>
      </c>
      <c r="CO93" s="236">
        <f t="shared" si="175"/>
        <v>10.61</v>
      </c>
      <c r="CP93" s="235">
        <f t="shared" si="176"/>
        <v>9.1579999999999995</v>
      </c>
      <c r="CQ93" s="235">
        <f t="shared" si="177"/>
        <v>8.8849999999999998</v>
      </c>
      <c r="CR93" s="235" t="str">
        <f t="shared" si="178"/>
        <v/>
      </c>
      <c r="CS93" s="235">
        <f t="shared" si="179"/>
        <v>8.2170000000000005</v>
      </c>
      <c r="CT93" s="235">
        <f t="shared" si="180"/>
        <v>8.2530000000000001</v>
      </c>
      <c r="CU93" s="235" t="str">
        <f t="shared" si="181"/>
        <v/>
      </c>
      <c r="CV93" s="235" t="str">
        <f t="shared" si="182"/>
        <v/>
      </c>
      <c r="CW93" s="235" t="str">
        <f t="shared" si="183"/>
        <v/>
      </c>
      <c r="CX93" s="235">
        <f t="shared" si="184"/>
        <v>8.8680000000000003</v>
      </c>
      <c r="CY93" s="235">
        <f t="shared" si="185"/>
        <v>9.6349999999999998</v>
      </c>
      <c r="CZ93" s="235">
        <f t="shared" si="186"/>
        <v>8.734</v>
      </c>
      <c r="DA93" s="235">
        <f t="shared" si="187"/>
        <v>8.9209999999999994</v>
      </c>
      <c r="DB93" s="235">
        <f t="shared" si="188"/>
        <v>8.59</v>
      </c>
      <c r="DC93" s="235">
        <f t="shared" si="189"/>
        <v>9.25</v>
      </c>
      <c r="DD93" s="234">
        <f t="shared" si="190"/>
        <v>1</v>
      </c>
      <c r="DE93" s="233">
        <f t="shared" si="191"/>
        <v>1</v>
      </c>
      <c r="DF93" s="233">
        <f t="shared" si="192"/>
        <v>1</v>
      </c>
      <c r="DG93" s="233">
        <f t="shared" si="193"/>
        <v>1</v>
      </c>
      <c r="DH93" s="233">
        <f t="shared" si="194"/>
        <v>0</v>
      </c>
    </row>
    <row r="94" spans="1:112" s="233" customFormat="1" x14ac:dyDescent="0.2">
      <c r="A94" s="243" t="s">
        <v>174</v>
      </c>
      <c r="B94" s="243" t="s">
        <v>660</v>
      </c>
      <c r="C94" s="239">
        <v>9.6047343032843457</v>
      </c>
      <c r="D94" s="239">
        <v>23.859597993804307</v>
      </c>
      <c r="E94" s="239">
        <v>15.32753020675705</v>
      </c>
      <c r="F94" s="239">
        <v>33.028798158136496</v>
      </c>
      <c r="G94" s="239">
        <v>10.510953883209005</v>
      </c>
      <c r="H94" s="239">
        <v>16.140825630122229</v>
      </c>
      <c r="I94" s="239">
        <v>12.738969254926522</v>
      </c>
      <c r="J94" s="239">
        <v>13.205399343916611</v>
      </c>
      <c r="K94" s="239">
        <v>12.815636985642829</v>
      </c>
      <c r="L94" s="239">
        <v>12.181717339750156</v>
      </c>
      <c r="M94" s="239">
        <v>17.963817510002631</v>
      </c>
      <c r="N94" s="239">
        <v>0.85852886674713502</v>
      </c>
      <c r="O94" s="239">
        <v>15.38096466656344</v>
      </c>
      <c r="P94" s="239">
        <v>9.629801575603949</v>
      </c>
      <c r="Q94" s="239">
        <v>10.544511681688174</v>
      </c>
      <c r="R94" s="242"/>
      <c r="S94" s="248">
        <v>28.89</v>
      </c>
      <c r="T94" s="241"/>
      <c r="U94" s="241">
        <v>84.82</v>
      </c>
      <c r="V94" s="241">
        <v>114.5</v>
      </c>
      <c r="W94" s="241">
        <v>122.5</v>
      </c>
      <c r="X94" s="241">
        <v>306.10000000000002</v>
      </c>
      <c r="Y94" s="241">
        <v>459.1</v>
      </c>
      <c r="Z94" s="241">
        <v>577.5</v>
      </c>
      <c r="AA94" s="241">
        <v>437</v>
      </c>
      <c r="AB94" s="241">
        <v>103.9</v>
      </c>
      <c r="AC94" s="241">
        <v>183.3</v>
      </c>
      <c r="AD94" s="241"/>
      <c r="AE94" s="241"/>
      <c r="AF94" s="241"/>
      <c r="AG94" s="236" t="str">
        <f t="shared" si="130"/>
        <v/>
      </c>
      <c r="AH94" s="235">
        <f t="shared" si="131"/>
        <v>1.2108334770561495</v>
      </c>
      <c r="AI94" s="235" t="str">
        <f t="shared" si="132"/>
        <v/>
      </c>
      <c r="AJ94" s="235">
        <f t="shared" si="133"/>
        <v>2.5680619559299638</v>
      </c>
      <c r="AK94" s="235">
        <f t="shared" si="134"/>
        <v>10.893397618546398</v>
      </c>
      <c r="AL94" s="235">
        <f t="shared" si="135"/>
        <v>7.5894506766363197</v>
      </c>
      <c r="AM94" s="235">
        <f t="shared" si="136"/>
        <v>24.028631663556489</v>
      </c>
      <c r="AN94" s="235">
        <f t="shared" si="137"/>
        <v>34.766082270090202</v>
      </c>
      <c r="AO94" s="235">
        <f t="shared" si="138"/>
        <v>45.062137812343217</v>
      </c>
      <c r="AP94" s="235">
        <f t="shared" si="139"/>
        <v>35.873431291499884</v>
      </c>
      <c r="AQ94" s="235">
        <f t="shared" si="140"/>
        <v>5.7838485579218508</v>
      </c>
      <c r="AR94" s="235">
        <f t="shared" si="141"/>
        <v>213.50476041009799</v>
      </c>
      <c r="AS94" s="235" t="str">
        <f t="shared" si="142"/>
        <v/>
      </c>
      <c r="AT94" s="235" t="str">
        <f t="shared" si="143"/>
        <v/>
      </c>
      <c r="AU94" s="235" t="str">
        <f t="shared" si="144"/>
        <v/>
      </c>
      <c r="AV94" s="240" t="str">
        <f t="shared" si="145"/>
        <v/>
      </c>
      <c r="AW94" s="239" t="str">
        <f t="shared" si="146"/>
        <v/>
      </c>
      <c r="AX94" s="239" t="str">
        <f t="shared" si="147"/>
        <v/>
      </c>
      <c r="AY94" s="239">
        <f t="shared" si="148"/>
        <v>84.82</v>
      </c>
      <c r="AZ94" s="239">
        <f t="shared" si="149"/>
        <v>114.5</v>
      </c>
      <c r="BA94" s="239">
        <f t="shared" si="150"/>
        <v>122.5</v>
      </c>
      <c r="BB94" s="239">
        <f t="shared" si="151"/>
        <v>306.10000000000002</v>
      </c>
      <c r="BC94" s="239">
        <f t="shared" si="152"/>
        <v>459.1</v>
      </c>
      <c r="BD94" s="239">
        <f t="shared" si="153"/>
        <v>577.5</v>
      </c>
      <c r="BE94" s="239">
        <f t="shared" si="154"/>
        <v>437</v>
      </c>
      <c r="BF94" s="239">
        <f t="shared" si="155"/>
        <v>103.9</v>
      </c>
      <c r="BG94" s="239">
        <f t="shared" si="156"/>
        <v>183.3</v>
      </c>
      <c r="BH94" s="239" t="str">
        <f t="shared" si="157"/>
        <v/>
      </c>
      <c r="BI94" s="239" t="str">
        <f t="shared" si="158"/>
        <v/>
      </c>
      <c r="BJ94" s="239" t="str">
        <f t="shared" si="159"/>
        <v/>
      </c>
      <c r="BK94" s="240" t="str">
        <f t="shared" si="160"/>
        <v/>
      </c>
      <c r="BL94" s="239" t="str">
        <f t="shared" si="161"/>
        <v/>
      </c>
      <c r="BM94" s="239" t="str">
        <f t="shared" si="162"/>
        <v/>
      </c>
      <c r="BN94" s="239">
        <f t="shared" si="163"/>
        <v>22.801075268817204</v>
      </c>
      <c r="BO94" s="239">
        <f t="shared" si="164"/>
        <v>23.159385113268609</v>
      </c>
      <c r="BP94" s="239">
        <f t="shared" si="165"/>
        <v>35.527842227378187</v>
      </c>
      <c r="BQ94" s="239">
        <f t="shared" si="166"/>
        <v>40.873280811857398</v>
      </c>
      <c r="BR94" s="239">
        <f t="shared" si="167"/>
        <v>54.049917588886274</v>
      </c>
      <c r="BS94" s="239">
        <f t="shared" si="168"/>
        <v>62.493236662698841</v>
      </c>
      <c r="BT94" s="239">
        <f t="shared" si="169"/>
        <v>40.955951265229615</v>
      </c>
      <c r="BU94" s="239">
        <f t="shared" si="170"/>
        <v>85.163934426229503</v>
      </c>
      <c r="BV94" s="239">
        <f t="shared" si="171"/>
        <v>25.955819881053525</v>
      </c>
      <c r="BW94" s="239" t="str">
        <f t="shared" si="172"/>
        <v/>
      </c>
      <c r="BX94" s="239" t="str">
        <f t="shared" si="173"/>
        <v/>
      </c>
      <c r="BY94" s="239" t="str">
        <f t="shared" si="174"/>
        <v/>
      </c>
      <c r="BZ94" s="238"/>
      <c r="CA94" s="253">
        <v>6.8289999999999997</v>
      </c>
      <c r="CB94" s="237"/>
      <c r="CC94" s="237">
        <v>6.92</v>
      </c>
      <c r="CD94" s="237">
        <v>6.9909999999999997</v>
      </c>
      <c r="CE94" s="237">
        <v>7.4640000000000004</v>
      </c>
      <c r="CF94" s="237">
        <v>8.734</v>
      </c>
      <c r="CG94" s="237">
        <v>8.6639999999999997</v>
      </c>
      <c r="CH94" s="237">
        <v>8.1739999999999995</v>
      </c>
      <c r="CI94" s="237">
        <v>8.8770000000000007</v>
      </c>
      <c r="CJ94" s="237">
        <v>8.3789999999999996</v>
      </c>
      <c r="CK94" s="237">
        <v>8.7769999999999992</v>
      </c>
      <c r="CL94" s="237"/>
      <c r="CM94" s="237"/>
      <c r="CN94" s="237"/>
      <c r="CO94" s="236" t="str">
        <f t="shared" si="175"/>
        <v/>
      </c>
      <c r="CP94" s="235" t="str">
        <f t="shared" si="176"/>
        <v/>
      </c>
      <c r="CQ94" s="235" t="str">
        <f t="shared" si="177"/>
        <v/>
      </c>
      <c r="CR94" s="235">
        <f t="shared" si="178"/>
        <v>6.92</v>
      </c>
      <c r="CS94" s="235">
        <f t="shared" si="179"/>
        <v>6.9909999999999997</v>
      </c>
      <c r="CT94" s="235">
        <f t="shared" si="180"/>
        <v>7.4640000000000004</v>
      </c>
      <c r="CU94" s="235">
        <f t="shared" si="181"/>
        <v>8.734</v>
      </c>
      <c r="CV94" s="235">
        <f t="shared" si="182"/>
        <v>8.6639999999999997</v>
      </c>
      <c r="CW94" s="235">
        <f t="shared" si="183"/>
        <v>8.1739999999999995</v>
      </c>
      <c r="CX94" s="235">
        <f t="shared" si="184"/>
        <v>8.8770000000000007</v>
      </c>
      <c r="CY94" s="235">
        <f t="shared" si="185"/>
        <v>8.3789999999999996</v>
      </c>
      <c r="CZ94" s="235">
        <f t="shared" si="186"/>
        <v>8.7769999999999992</v>
      </c>
      <c r="DA94" s="235" t="str">
        <f t="shared" si="187"/>
        <v/>
      </c>
      <c r="DB94" s="235" t="str">
        <f t="shared" si="188"/>
        <v/>
      </c>
      <c r="DC94" s="235" t="str">
        <f t="shared" si="189"/>
        <v/>
      </c>
      <c r="DD94" s="234" t="str">
        <f t="shared" si="190"/>
        <v/>
      </c>
      <c r="DE94" s="233">
        <f t="shared" si="191"/>
        <v>1</v>
      </c>
      <c r="DF94" s="233">
        <f t="shared" si="192"/>
        <v>1</v>
      </c>
      <c r="DG94" s="233">
        <f t="shared" si="193"/>
        <v>1</v>
      </c>
      <c r="DH94" s="233">
        <f t="shared" si="194"/>
        <v>1</v>
      </c>
    </row>
    <row r="95" spans="1:112" s="233" customFormat="1" x14ac:dyDescent="0.2">
      <c r="A95" s="243" t="s">
        <v>88</v>
      </c>
      <c r="B95" s="243" t="s">
        <v>9</v>
      </c>
      <c r="C95" s="239">
        <v>9.448258995989157</v>
      </c>
      <c r="D95" s="239">
        <v>14.507999213248752</v>
      </c>
      <c r="E95" s="239">
        <v>23.877755045154533</v>
      </c>
      <c r="F95" s="239">
        <v>21.486262793616348</v>
      </c>
      <c r="G95" s="239">
        <v>5.4131600918494254</v>
      </c>
      <c r="H95" s="239">
        <v>8.4076019263569695</v>
      </c>
      <c r="I95" s="239">
        <v>22.437029394263654</v>
      </c>
      <c r="J95" s="239">
        <v>14.093858851625425</v>
      </c>
      <c r="K95" s="239">
        <v>16.079995855789733</v>
      </c>
      <c r="L95" s="239">
        <v>12.621107752147328</v>
      </c>
      <c r="M95" s="239">
        <v>10.685358714716713</v>
      </c>
      <c r="N95" s="239">
        <v>4.8039058136836523</v>
      </c>
      <c r="O95" s="239">
        <v>22.590174537216456</v>
      </c>
      <c r="P95" s="239">
        <v>3.6902362451215875</v>
      </c>
      <c r="Q95" s="239">
        <v>22.745251668815044</v>
      </c>
      <c r="R95" s="242">
        <v>32.299999999999997</v>
      </c>
      <c r="S95" s="241"/>
      <c r="T95" s="241"/>
      <c r="U95" s="241"/>
      <c r="V95" s="241">
        <v>86.79</v>
      </c>
      <c r="W95" s="252"/>
      <c r="X95" s="241"/>
      <c r="Y95" s="241"/>
      <c r="Z95" s="241"/>
      <c r="AA95" s="241"/>
      <c r="AB95" s="241"/>
      <c r="AC95" s="241">
        <v>117.1</v>
      </c>
      <c r="AD95" s="241">
        <v>57.62</v>
      </c>
      <c r="AE95" s="241">
        <v>68.83</v>
      </c>
      <c r="AF95" s="252"/>
      <c r="AG95" s="236">
        <f t="shared" si="130"/>
        <v>3.4186192412497944</v>
      </c>
      <c r="AH95" s="235" t="str">
        <f t="shared" si="131"/>
        <v/>
      </c>
      <c r="AI95" s="235" t="str">
        <f t="shared" si="132"/>
        <v/>
      </c>
      <c r="AJ95" s="235" t="str">
        <f t="shared" si="133"/>
        <v/>
      </c>
      <c r="AK95" s="235">
        <f t="shared" si="134"/>
        <v>16.033148572620156</v>
      </c>
      <c r="AL95" s="235" t="str">
        <f t="shared" si="135"/>
        <v/>
      </c>
      <c r="AM95" s="235" t="str">
        <f t="shared" si="136"/>
        <v/>
      </c>
      <c r="AN95" s="235" t="str">
        <f t="shared" si="137"/>
        <v/>
      </c>
      <c r="AO95" s="235" t="str">
        <f t="shared" si="138"/>
        <v/>
      </c>
      <c r="AP95" s="235" t="str">
        <f t="shared" si="139"/>
        <v/>
      </c>
      <c r="AQ95" s="235" t="str">
        <f t="shared" si="140"/>
        <v/>
      </c>
      <c r="AR95" s="235">
        <f t="shared" si="141"/>
        <v>24.375998310884302</v>
      </c>
      <c r="AS95" s="235">
        <f t="shared" si="142"/>
        <v>2.5506664370863197</v>
      </c>
      <c r="AT95" s="235">
        <f t="shared" si="143"/>
        <v>18.651922377867209</v>
      </c>
      <c r="AU95" s="235" t="str">
        <f t="shared" si="144"/>
        <v/>
      </c>
      <c r="AV95" s="240">
        <f t="shared" si="145"/>
        <v>32.299999999999997</v>
      </c>
      <c r="AW95" s="239" t="str">
        <f t="shared" si="146"/>
        <v/>
      </c>
      <c r="AX95" s="239" t="str">
        <f t="shared" si="147"/>
        <v/>
      </c>
      <c r="AY95" s="239" t="str">
        <f t="shared" si="148"/>
        <v/>
      </c>
      <c r="AZ95" s="239">
        <f t="shared" si="149"/>
        <v>86.79</v>
      </c>
      <c r="BA95" s="239" t="str">
        <f t="shared" si="150"/>
        <v/>
      </c>
      <c r="BB95" s="239" t="str">
        <f t="shared" si="151"/>
        <v/>
      </c>
      <c r="BC95" s="239" t="str">
        <f t="shared" si="152"/>
        <v/>
      </c>
      <c r="BD95" s="239" t="str">
        <f t="shared" si="153"/>
        <v/>
      </c>
      <c r="BE95" s="239" t="str">
        <f t="shared" si="154"/>
        <v/>
      </c>
      <c r="BF95" s="239" t="str">
        <f t="shared" si="155"/>
        <v/>
      </c>
      <c r="BG95" s="239">
        <f t="shared" si="156"/>
        <v>117.1</v>
      </c>
      <c r="BH95" s="239">
        <f t="shared" si="157"/>
        <v>57.62</v>
      </c>
      <c r="BI95" s="239">
        <f t="shared" si="158"/>
        <v>68.83</v>
      </c>
      <c r="BJ95" s="239" t="str">
        <f t="shared" si="159"/>
        <v/>
      </c>
      <c r="BK95" s="240">
        <f t="shared" si="160"/>
        <v>49.448867115737904</v>
      </c>
      <c r="BL95" s="239" t="str">
        <f t="shared" si="161"/>
        <v/>
      </c>
      <c r="BM95" s="239" t="str">
        <f t="shared" si="162"/>
        <v/>
      </c>
      <c r="BN95" s="239" t="str">
        <f t="shared" si="163"/>
        <v/>
      </c>
      <c r="BO95" s="239">
        <f t="shared" si="164"/>
        <v>17.554611650485437</v>
      </c>
      <c r="BP95" s="239" t="str">
        <f t="shared" si="165"/>
        <v/>
      </c>
      <c r="BQ95" s="239" t="str">
        <f t="shared" si="166"/>
        <v/>
      </c>
      <c r="BR95" s="239" t="str">
        <f t="shared" si="167"/>
        <v/>
      </c>
      <c r="BS95" s="239" t="str">
        <f t="shared" si="168"/>
        <v/>
      </c>
      <c r="BT95" s="239" t="str">
        <f t="shared" si="169"/>
        <v/>
      </c>
      <c r="BU95" s="239" t="str">
        <f t="shared" si="170"/>
        <v/>
      </c>
      <c r="BV95" s="239">
        <f t="shared" si="171"/>
        <v>16.581704899461908</v>
      </c>
      <c r="BW95" s="239">
        <f t="shared" si="172"/>
        <v>1.9342061094326954</v>
      </c>
      <c r="BX95" s="239">
        <f t="shared" si="173"/>
        <v>4.8099231306778476</v>
      </c>
      <c r="BY95" s="239" t="str">
        <f t="shared" si="174"/>
        <v/>
      </c>
      <c r="BZ95" s="238">
        <v>6.9980000000000002</v>
      </c>
      <c r="CA95" s="237"/>
      <c r="CB95" s="237"/>
      <c r="CC95" s="237"/>
      <c r="CD95" s="237">
        <v>6.3049999999999997</v>
      </c>
      <c r="CE95" s="251"/>
      <c r="CF95" s="237"/>
      <c r="CG95" s="237"/>
      <c r="CH95" s="237"/>
      <c r="CI95" s="237"/>
      <c r="CJ95" s="237"/>
      <c r="CK95" s="237">
        <v>7.8959999999999999</v>
      </c>
      <c r="CL95" s="237">
        <v>5.976</v>
      </c>
      <c r="CM95" s="237">
        <v>6.306</v>
      </c>
      <c r="CN95" s="251"/>
      <c r="CO95" s="236">
        <f t="shared" si="175"/>
        <v>6.9980000000000002</v>
      </c>
      <c r="CP95" s="235" t="str">
        <f t="shared" si="176"/>
        <v/>
      </c>
      <c r="CQ95" s="235" t="str">
        <f t="shared" si="177"/>
        <v/>
      </c>
      <c r="CR95" s="235" t="str">
        <f t="shared" si="178"/>
        <v/>
      </c>
      <c r="CS95" s="235">
        <f t="shared" si="179"/>
        <v>6.3049999999999997</v>
      </c>
      <c r="CT95" s="235" t="str">
        <f t="shared" si="180"/>
        <v/>
      </c>
      <c r="CU95" s="235" t="str">
        <f t="shared" si="181"/>
        <v/>
      </c>
      <c r="CV95" s="235" t="str">
        <f t="shared" si="182"/>
        <v/>
      </c>
      <c r="CW95" s="235" t="str">
        <f t="shared" si="183"/>
        <v/>
      </c>
      <c r="CX95" s="235" t="str">
        <f t="shared" si="184"/>
        <v/>
      </c>
      <c r="CY95" s="235" t="str">
        <f t="shared" si="185"/>
        <v/>
      </c>
      <c r="CZ95" s="235">
        <f t="shared" si="186"/>
        <v>7.8959999999999999</v>
      </c>
      <c r="DA95" s="235">
        <f t="shared" si="187"/>
        <v>5.976</v>
      </c>
      <c r="DB95" s="235">
        <f t="shared" si="188"/>
        <v>6.306</v>
      </c>
      <c r="DC95" s="235" t="str">
        <f t="shared" si="189"/>
        <v/>
      </c>
      <c r="DD95" s="234">
        <f t="shared" si="190"/>
        <v>1</v>
      </c>
      <c r="DE95" s="233">
        <f t="shared" si="191"/>
        <v>1</v>
      </c>
      <c r="DF95" s="233" t="str">
        <f t="shared" si="192"/>
        <v/>
      </c>
      <c r="DG95" s="233">
        <f t="shared" si="193"/>
        <v>1</v>
      </c>
      <c r="DH95" s="233">
        <f t="shared" si="194"/>
        <v>1</v>
      </c>
    </row>
    <row r="96" spans="1:112" s="233" customFormat="1" x14ac:dyDescent="0.2">
      <c r="A96" s="243" t="s">
        <v>29</v>
      </c>
      <c r="B96" s="243" t="s">
        <v>664</v>
      </c>
      <c r="C96" s="250">
        <v>6.6364041793493618</v>
      </c>
      <c r="D96" s="250">
        <v>7.2583923235628918</v>
      </c>
      <c r="E96" s="250">
        <v>10.433217325822842</v>
      </c>
      <c r="F96" s="250">
        <v>8.7027740874202486</v>
      </c>
      <c r="G96" s="250">
        <v>6.1337301727849667</v>
      </c>
      <c r="H96" s="250">
        <v>1.8595631865391751</v>
      </c>
      <c r="I96" s="250">
        <v>5.0472893322737464</v>
      </c>
      <c r="J96" s="250">
        <v>1.5965572005400377</v>
      </c>
      <c r="K96" s="250">
        <v>8.8679108936717963</v>
      </c>
      <c r="L96" s="250">
        <v>11.490367159295229</v>
      </c>
      <c r="M96" s="250">
        <v>4.712058443317078</v>
      </c>
      <c r="N96" s="250">
        <v>19.629596643305728</v>
      </c>
      <c r="O96" s="250">
        <v>12.478354962115551</v>
      </c>
      <c r="P96" s="250">
        <v>13.266477742302339</v>
      </c>
      <c r="Q96" s="250">
        <v>11.682425098374587</v>
      </c>
      <c r="R96" s="249">
        <v>39.299999999999997</v>
      </c>
      <c r="S96" s="247">
        <v>313</v>
      </c>
      <c r="T96" s="247">
        <v>148.1</v>
      </c>
      <c r="U96" s="247">
        <v>134.1</v>
      </c>
      <c r="V96" s="247">
        <v>300.5</v>
      </c>
      <c r="W96" s="247">
        <v>141.19999999999999</v>
      </c>
      <c r="X96" s="247">
        <v>324.39999999999998</v>
      </c>
      <c r="Y96" s="247">
        <v>132.80000000000001</v>
      </c>
      <c r="Z96" s="247">
        <v>104</v>
      </c>
      <c r="AA96" s="247">
        <v>613.79999999999995</v>
      </c>
      <c r="AB96" s="247">
        <v>56.68</v>
      </c>
      <c r="AC96" s="247">
        <v>357.7</v>
      </c>
      <c r="AD96" s="247">
        <v>2713</v>
      </c>
      <c r="AE96" s="247">
        <v>921.9</v>
      </c>
      <c r="AF96" s="247">
        <v>1585</v>
      </c>
      <c r="AG96" s="236">
        <f t="shared" si="130"/>
        <v>5.9218816301590902</v>
      </c>
      <c r="AH96" s="235">
        <f t="shared" si="131"/>
        <v>43.122496834995992</v>
      </c>
      <c r="AI96" s="235">
        <f t="shared" si="132"/>
        <v>14.195046012646891</v>
      </c>
      <c r="AJ96" s="235">
        <f t="shared" si="133"/>
        <v>15.408879818429375</v>
      </c>
      <c r="AK96" s="235">
        <f t="shared" si="134"/>
        <v>48.991395371987906</v>
      </c>
      <c r="AL96" s="235">
        <f t="shared" si="135"/>
        <v>75.931810772607676</v>
      </c>
      <c r="AM96" s="235">
        <f t="shared" si="136"/>
        <v>64.272122845365288</v>
      </c>
      <c r="AN96" s="235">
        <f t="shared" si="137"/>
        <v>83.178980342877935</v>
      </c>
      <c r="AO96" s="235">
        <f t="shared" si="138"/>
        <v>11.727677606031781</v>
      </c>
      <c r="AP96" s="235">
        <f t="shared" si="139"/>
        <v>53.418658559005344</v>
      </c>
      <c r="AQ96" s="235">
        <f t="shared" si="140"/>
        <v>12.028713285673897</v>
      </c>
      <c r="AR96" s="235">
        <f t="shared" si="141"/>
        <v>18.222483451894373</v>
      </c>
      <c r="AS96" s="235">
        <f t="shared" si="142"/>
        <v>217.4164790340316</v>
      </c>
      <c r="AT96" s="235">
        <f t="shared" si="143"/>
        <v>69.490939336548294</v>
      </c>
      <c r="AU96" s="235">
        <f t="shared" si="144"/>
        <v>135.67388505837937</v>
      </c>
      <c r="AV96" s="240">
        <f t="shared" si="145"/>
        <v>39.299999999999997</v>
      </c>
      <c r="AW96" s="239">
        <f t="shared" si="146"/>
        <v>313</v>
      </c>
      <c r="AX96" s="239">
        <f t="shared" si="147"/>
        <v>148.1</v>
      </c>
      <c r="AY96" s="239">
        <f t="shared" si="148"/>
        <v>134.1</v>
      </c>
      <c r="AZ96" s="239">
        <f t="shared" si="149"/>
        <v>300.5</v>
      </c>
      <c r="BA96" s="239">
        <f t="shared" si="150"/>
        <v>141.19999999999999</v>
      </c>
      <c r="BB96" s="239">
        <f t="shared" si="151"/>
        <v>324.39999999999998</v>
      </c>
      <c r="BC96" s="239">
        <f t="shared" si="152"/>
        <v>132.80000000000001</v>
      </c>
      <c r="BD96" s="239">
        <f t="shared" si="153"/>
        <v>104</v>
      </c>
      <c r="BE96" s="239">
        <f t="shared" si="154"/>
        <v>613.79999999999995</v>
      </c>
      <c r="BF96" s="239">
        <f t="shared" si="155"/>
        <v>56.68</v>
      </c>
      <c r="BG96" s="239">
        <f t="shared" si="156"/>
        <v>357.7</v>
      </c>
      <c r="BH96" s="239">
        <f t="shared" si="157"/>
        <v>2713</v>
      </c>
      <c r="BI96" s="239">
        <f t="shared" si="158"/>
        <v>921.9</v>
      </c>
      <c r="BJ96" s="239">
        <f t="shared" si="159"/>
        <v>1585</v>
      </c>
      <c r="BK96" s="240">
        <f t="shared" si="160"/>
        <v>60.165339865278625</v>
      </c>
      <c r="BL96" s="239">
        <f t="shared" si="161"/>
        <v>33.911159263271941</v>
      </c>
      <c r="BM96" s="239">
        <f t="shared" si="162"/>
        <v>21.633070406076541</v>
      </c>
      <c r="BN96" s="239">
        <f t="shared" si="163"/>
        <v>36.048387096774192</v>
      </c>
      <c r="BO96" s="239">
        <f t="shared" si="164"/>
        <v>60.780744336569583</v>
      </c>
      <c r="BP96" s="239">
        <f t="shared" si="165"/>
        <v>40.951276102088158</v>
      </c>
      <c r="BQ96" s="239">
        <f t="shared" si="166"/>
        <v>43.316864734944581</v>
      </c>
      <c r="BR96" s="239">
        <f t="shared" si="167"/>
        <v>15.634565575700497</v>
      </c>
      <c r="BS96" s="239">
        <f t="shared" si="168"/>
        <v>11.254193269126718</v>
      </c>
      <c r="BT96" s="239">
        <f t="shared" si="169"/>
        <v>57.525773195876283</v>
      </c>
      <c r="BU96" s="239">
        <f t="shared" si="170"/>
        <v>46.459016393442624</v>
      </c>
      <c r="BV96" s="239">
        <f t="shared" si="171"/>
        <v>50.651373548569808</v>
      </c>
      <c r="BW96" s="239">
        <f t="shared" si="172"/>
        <v>91.070829137294396</v>
      </c>
      <c r="BX96" s="239">
        <f t="shared" si="173"/>
        <v>64.423480083857442</v>
      </c>
      <c r="BY96" s="239">
        <f t="shared" si="174"/>
        <v>69.335083114610669</v>
      </c>
      <c r="BZ96" s="246">
        <v>11.18</v>
      </c>
      <c r="CA96" s="244">
        <v>8.0820000000000007</v>
      </c>
      <c r="CB96" s="244">
        <v>8.0079999999999991</v>
      </c>
      <c r="CC96" s="244">
        <v>8.2040000000000006</v>
      </c>
      <c r="CD96" s="244">
        <v>8.2850000000000001</v>
      </c>
      <c r="CE96" s="244">
        <v>7.0970000000000004</v>
      </c>
      <c r="CF96" s="244">
        <v>8.2729999999999997</v>
      </c>
      <c r="CG96" s="244">
        <v>8.0009999999999994</v>
      </c>
      <c r="CH96" s="244">
        <v>7.9630000000000001</v>
      </c>
      <c r="CI96" s="244">
        <v>9.2789999999999999</v>
      </c>
      <c r="CJ96" s="244">
        <v>7.1280000000000001</v>
      </c>
      <c r="CK96" s="244">
        <v>7.6950000000000003</v>
      </c>
      <c r="CL96" s="244">
        <v>8.7390000000000008</v>
      </c>
      <c r="CM96" s="244">
        <v>8.5500000000000007</v>
      </c>
      <c r="CN96" s="244">
        <v>8.7550000000000008</v>
      </c>
      <c r="CO96" s="236">
        <f t="shared" si="175"/>
        <v>11.18</v>
      </c>
      <c r="CP96" s="235">
        <f t="shared" si="176"/>
        <v>8.0820000000000007</v>
      </c>
      <c r="CQ96" s="235">
        <f t="shared" si="177"/>
        <v>8.0079999999999991</v>
      </c>
      <c r="CR96" s="235">
        <f t="shared" si="178"/>
        <v>8.2040000000000006</v>
      </c>
      <c r="CS96" s="235">
        <f t="shared" si="179"/>
        <v>8.2850000000000001</v>
      </c>
      <c r="CT96" s="235">
        <f t="shared" si="180"/>
        <v>7.0970000000000004</v>
      </c>
      <c r="CU96" s="235">
        <f t="shared" si="181"/>
        <v>8.2729999999999997</v>
      </c>
      <c r="CV96" s="235">
        <f t="shared" si="182"/>
        <v>8.0009999999999994</v>
      </c>
      <c r="CW96" s="235">
        <f t="shared" si="183"/>
        <v>7.9630000000000001</v>
      </c>
      <c r="CX96" s="235">
        <f t="shared" si="184"/>
        <v>9.2789999999999999</v>
      </c>
      <c r="CY96" s="235">
        <f t="shared" si="185"/>
        <v>7.1280000000000001</v>
      </c>
      <c r="CZ96" s="235">
        <f t="shared" si="186"/>
        <v>7.6950000000000003</v>
      </c>
      <c r="DA96" s="235">
        <f t="shared" si="187"/>
        <v>8.7390000000000008</v>
      </c>
      <c r="DB96" s="235">
        <f t="shared" si="188"/>
        <v>8.5500000000000007</v>
      </c>
      <c r="DC96" s="235">
        <f t="shared" si="189"/>
        <v>8.7550000000000008</v>
      </c>
      <c r="DD96" s="234">
        <f t="shared" si="190"/>
        <v>1</v>
      </c>
      <c r="DE96" s="233">
        <f t="shared" si="191"/>
        <v>1</v>
      </c>
      <c r="DF96" s="233">
        <f t="shared" si="192"/>
        <v>1</v>
      </c>
      <c r="DG96" s="233">
        <f t="shared" si="193"/>
        <v>1</v>
      </c>
      <c r="DH96" s="233">
        <f t="shared" si="194"/>
        <v>0</v>
      </c>
    </row>
    <row r="97" spans="1:112" s="233" customFormat="1" x14ac:dyDescent="0.2">
      <c r="A97" s="243" t="s">
        <v>19</v>
      </c>
      <c r="B97" s="243" t="s">
        <v>666</v>
      </c>
      <c r="C97" s="239">
        <v>4.3360321487854243</v>
      </c>
      <c r="D97" s="239">
        <v>11.62940357936464</v>
      </c>
      <c r="E97" s="239">
        <v>9.3605555524655752</v>
      </c>
      <c r="F97" s="239">
        <v>4.6367657782724452</v>
      </c>
      <c r="G97" s="239">
        <v>6.8283920362670001</v>
      </c>
      <c r="H97" s="239">
        <v>3.3362449383749433</v>
      </c>
      <c r="I97" s="239">
        <v>6.1882802490544977</v>
      </c>
      <c r="J97" s="239">
        <v>3.331731199575704</v>
      </c>
      <c r="K97" s="239">
        <v>3.5464921682503681</v>
      </c>
      <c r="L97" s="239">
        <v>3.7910153769908201</v>
      </c>
      <c r="M97" s="239">
        <v>3.7747036099705551</v>
      </c>
      <c r="N97" s="239">
        <v>6.3640154107174345</v>
      </c>
      <c r="O97" s="239">
        <v>2.6575065753787719</v>
      </c>
      <c r="P97" s="239">
        <v>2.9550731154064596</v>
      </c>
      <c r="Q97" s="239">
        <v>9.9612986141446775</v>
      </c>
      <c r="R97" s="242"/>
      <c r="S97" s="241">
        <v>131.69999999999999</v>
      </c>
      <c r="T97" s="241">
        <v>99.81</v>
      </c>
      <c r="U97" s="241">
        <v>68.45</v>
      </c>
      <c r="V97" s="241">
        <v>59.24</v>
      </c>
      <c r="W97" s="241"/>
      <c r="X97" s="241"/>
      <c r="Y97" s="241"/>
      <c r="Z97" s="241"/>
      <c r="AA97" s="241">
        <v>375.1</v>
      </c>
      <c r="AB97" s="241">
        <v>91.98</v>
      </c>
      <c r="AC97" s="241">
        <v>175.2</v>
      </c>
      <c r="AD97" s="241">
        <v>477</v>
      </c>
      <c r="AE97" s="241">
        <v>227.4</v>
      </c>
      <c r="AF97" s="241">
        <v>557.1</v>
      </c>
      <c r="AG97" s="236" t="str">
        <f t="shared" si="130"/>
        <v/>
      </c>
      <c r="AH97" s="235">
        <f t="shared" si="131"/>
        <v>11.324742417030752</v>
      </c>
      <c r="AI97" s="235">
        <f t="shared" si="132"/>
        <v>10.662828658039425</v>
      </c>
      <c r="AJ97" s="235">
        <f t="shared" si="133"/>
        <v>14.762445047526843</v>
      </c>
      <c r="AK97" s="235">
        <f t="shared" si="134"/>
        <v>8.6755417212960424</v>
      </c>
      <c r="AL97" s="235" t="str">
        <f t="shared" si="135"/>
        <v/>
      </c>
      <c r="AM97" s="235" t="str">
        <f t="shared" si="136"/>
        <v/>
      </c>
      <c r="AN97" s="235" t="str">
        <f t="shared" si="137"/>
        <v/>
      </c>
      <c r="AO97" s="235" t="str">
        <f t="shared" si="138"/>
        <v/>
      </c>
      <c r="AP97" s="235">
        <f t="shared" si="139"/>
        <v>98.9444680906944</v>
      </c>
      <c r="AQ97" s="235">
        <f t="shared" si="140"/>
        <v>24.367476099856621</v>
      </c>
      <c r="AR97" s="235">
        <f t="shared" si="141"/>
        <v>27.529788772187963</v>
      </c>
      <c r="AS97" s="235">
        <f t="shared" si="142"/>
        <v>179.49155965193185</v>
      </c>
      <c r="AT97" s="235">
        <f t="shared" si="143"/>
        <v>76.952410691443063</v>
      </c>
      <c r="AU97" s="235">
        <f t="shared" si="144"/>
        <v>55.926443085336132</v>
      </c>
      <c r="AV97" s="240" t="str">
        <f t="shared" si="145"/>
        <v/>
      </c>
      <c r="AW97" s="239">
        <f t="shared" si="146"/>
        <v>131.69999999999999</v>
      </c>
      <c r="AX97" s="239">
        <f t="shared" si="147"/>
        <v>99.81</v>
      </c>
      <c r="AY97" s="239">
        <f t="shared" si="148"/>
        <v>68.45</v>
      </c>
      <c r="AZ97" s="239">
        <f t="shared" si="149"/>
        <v>59.24</v>
      </c>
      <c r="BA97" s="239" t="str">
        <f t="shared" si="150"/>
        <v/>
      </c>
      <c r="BB97" s="239" t="str">
        <f t="shared" si="151"/>
        <v/>
      </c>
      <c r="BC97" s="239" t="str">
        <f t="shared" si="152"/>
        <v/>
      </c>
      <c r="BD97" s="239" t="str">
        <f t="shared" si="153"/>
        <v/>
      </c>
      <c r="BE97" s="239">
        <f t="shared" si="154"/>
        <v>375.1</v>
      </c>
      <c r="BF97" s="239">
        <f t="shared" si="155"/>
        <v>91.98</v>
      </c>
      <c r="BG97" s="239">
        <f t="shared" si="156"/>
        <v>175.2</v>
      </c>
      <c r="BH97" s="239">
        <f t="shared" si="157"/>
        <v>477</v>
      </c>
      <c r="BI97" s="239">
        <f t="shared" si="158"/>
        <v>227.4</v>
      </c>
      <c r="BJ97" s="239">
        <f t="shared" si="159"/>
        <v>557.1</v>
      </c>
      <c r="BK97" s="240" t="str">
        <f t="shared" si="160"/>
        <v/>
      </c>
      <c r="BL97" s="239">
        <f t="shared" si="161"/>
        <v>14.268689057421449</v>
      </c>
      <c r="BM97" s="239">
        <f t="shared" si="162"/>
        <v>14.579316389132339</v>
      </c>
      <c r="BN97" s="239">
        <f t="shared" si="163"/>
        <v>18.400537634408604</v>
      </c>
      <c r="BO97" s="239">
        <f t="shared" si="164"/>
        <v>11.982200647249192</v>
      </c>
      <c r="BP97" s="239" t="str">
        <f t="shared" si="165"/>
        <v/>
      </c>
      <c r="BQ97" s="239" t="str">
        <f t="shared" si="166"/>
        <v/>
      </c>
      <c r="BR97" s="239" t="str">
        <f t="shared" si="167"/>
        <v/>
      </c>
      <c r="BS97" s="239" t="str">
        <f t="shared" si="168"/>
        <v/>
      </c>
      <c r="BT97" s="239">
        <f t="shared" si="169"/>
        <v>35.154639175257735</v>
      </c>
      <c r="BU97" s="239">
        <f t="shared" si="170"/>
        <v>75.393442622950815</v>
      </c>
      <c r="BV97" s="239">
        <f t="shared" si="171"/>
        <v>24.808836023789294</v>
      </c>
      <c r="BW97" s="239">
        <f t="shared" si="172"/>
        <v>16.012084592145015</v>
      </c>
      <c r="BX97" s="239">
        <f t="shared" si="173"/>
        <v>15.890985324947589</v>
      </c>
      <c r="BY97" s="239">
        <f t="shared" si="174"/>
        <v>24.370078740157481</v>
      </c>
      <c r="BZ97" s="238"/>
      <c r="CA97" s="237">
        <v>8.1509999999999998</v>
      </c>
      <c r="CB97" s="237">
        <v>7.9489999999999998</v>
      </c>
      <c r="CC97" s="237">
        <v>7.7480000000000002</v>
      </c>
      <c r="CD97" s="237">
        <v>8.1639999999999997</v>
      </c>
      <c r="CE97" s="237"/>
      <c r="CF97" s="237"/>
      <c r="CG97" s="237"/>
      <c r="CH97" s="237"/>
      <c r="CI97" s="237">
        <v>6.2080000000000002</v>
      </c>
      <c r="CJ97" s="237">
        <v>7.1820000000000004</v>
      </c>
      <c r="CK97" s="237">
        <v>6.8609999999999998</v>
      </c>
      <c r="CL97" s="237">
        <v>7.2690000000000001</v>
      </c>
      <c r="CM97" s="237">
        <v>6.8330000000000002</v>
      </c>
      <c r="CN97" s="237">
        <v>7.4589999999999996</v>
      </c>
      <c r="CO97" s="236" t="str">
        <f t="shared" si="175"/>
        <v/>
      </c>
      <c r="CP97" s="235">
        <f t="shared" si="176"/>
        <v>8.1509999999999998</v>
      </c>
      <c r="CQ97" s="235">
        <f t="shared" si="177"/>
        <v>7.9489999999999998</v>
      </c>
      <c r="CR97" s="235">
        <f t="shared" si="178"/>
        <v>7.7480000000000002</v>
      </c>
      <c r="CS97" s="235">
        <f t="shared" si="179"/>
        <v>8.1639999999999997</v>
      </c>
      <c r="CT97" s="235" t="str">
        <f t="shared" si="180"/>
        <v/>
      </c>
      <c r="CU97" s="235" t="str">
        <f t="shared" si="181"/>
        <v/>
      </c>
      <c r="CV97" s="235" t="str">
        <f t="shared" si="182"/>
        <v/>
      </c>
      <c r="CW97" s="235" t="str">
        <f t="shared" si="183"/>
        <v/>
      </c>
      <c r="CX97" s="235">
        <f t="shared" si="184"/>
        <v>6.2080000000000002</v>
      </c>
      <c r="CY97" s="235">
        <f t="shared" si="185"/>
        <v>7.1820000000000004</v>
      </c>
      <c r="CZ97" s="235">
        <f t="shared" si="186"/>
        <v>6.8609999999999998</v>
      </c>
      <c r="DA97" s="235">
        <f t="shared" si="187"/>
        <v>7.2690000000000001</v>
      </c>
      <c r="DB97" s="235">
        <f t="shared" si="188"/>
        <v>6.8330000000000002</v>
      </c>
      <c r="DC97" s="235">
        <f t="shared" si="189"/>
        <v>7.4589999999999996</v>
      </c>
      <c r="DD97" s="234" t="str">
        <f t="shared" si="190"/>
        <v/>
      </c>
      <c r="DE97" s="233">
        <f t="shared" si="191"/>
        <v>1</v>
      </c>
      <c r="DF97" s="233">
        <f t="shared" si="192"/>
        <v>1</v>
      </c>
      <c r="DG97" s="233">
        <f t="shared" si="193"/>
        <v>1</v>
      </c>
      <c r="DH97" s="233">
        <f t="shared" si="194"/>
        <v>1</v>
      </c>
    </row>
    <row r="98" spans="1:112" s="233" customFormat="1" x14ac:dyDescent="0.2">
      <c r="A98" s="243" t="s">
        <v>182</v>
      </c>
      <c r="B98" s="243" t="s">
        <v>671</v>
      </c>
      <c r="C98" s="250">
        <v>7.8726377185998553</v>
      </c>
      <c r="D98" s="250">
        <v>10.095305640802957</v>
      </c>
      <c r="E98" s="250">
        <v>7.7833436099451099</v>
      </c>
      <c r="F98" s="250">
        <v>5.548481815517448</v>
      </c>
      <c r="G98" s="250">
        <v>6.3299077296019535</v>
      </c>
      <c r="H98" s="250">
        <v>6.9406643013734177</v>
      </c>
      <c r="I98" s="250">
        <v>9.2582770678642934</v>
      </c>
      <c r="J98" s="250">
        <v>8.7449808041809067</v>
      </c>
      <c r="K98" s="250">
        <v>4.2377838894013271</v>
      </c>
      <c r="L98" s="250">
        <v>5.1298995320018967</v>
      </c>
      <c r="M98" s="250">
        <v>13.520364600089351</v>
      </c>
      <c r="N98" s="250">
        <v>24.757775098382531</v>
      </c>
      <c r="O98" s="250">
        <v>2.4986105342280807</v>
      </c>
      <c r="P98" s="250">
        <v>7.312855318239964</v>
      </c>
      <c r="Q98" s="250">
        <v>16.149482397569471</v>
      </c>
      <c r="R98" s="249"/>
      <c r="S98" s="247">
        <v>880.1</v>
      </c>
      <c r="T98" s="247">
        <v>322.60000000000002</v>
      </c>
      <c r="U98" s="247">
        <v>265.8</v>
      </c>
      <c r="V98" s="247">
        <v>449.4</v>
      </c>
      <c r="W98" s="247">
        <v>233.5</v>
      </c>
      <c r="X98" s="247">
        <v>130.9</v>
      </c>
      <c r="Y98" s="247"/>
      <c r="Z98" s="247">
        <v>486.3</v>
      </c>
      <c r="AA98" s="247">
        <v>636.70000000000005</v>
      </c>
      <c r="AB98" s="247">
        <v>47.84</v>
      </c>
      <c r="AC98" s="247"/>
      <c r="AD98" s="247">
        <v>2867</v>
      </c>
      <c r="AE98" s="247">
        <v>1431</v>
      </c>
      <c r="AF98" s="247">
        <v>1820</v>
      </c>
      <c r="AG98" s="236" t="str">
        <f t="shared" si="130"/>
        <v/>
      </c>
      <c r="AH98" s="235">
        <f t="shared" si="131"/>
        <v>87.179133679998117</v>
      </c>
      <c r="AI98" s="235">
        <f t="shared" si="132"/>
        <v>41.447482748648056</v>
      </c>
      <c r="AJ98" s="235">
        <f t="shared" si="133"/>
        <v>47.90499614807004</v>
      </c>
      <c r="AK98" s="235">
        <f t="shared" si="134"/>
        <v>70.996295553941636</v>
      </c>
      <c r="AL98" s="235">
        <f t="shared" si="135"/>
        <v>33.642312876851726</v>
      </c>
      <c r="AM98" s="235">
        <f t="shared" si="136"/>
        <v>14.13869978620073</v>
      </c>
      <c r="AN98" s="235" t="str">
        <f t="shared" si="137"/>
        <v/>
      </c>
      <c r="AO98" s="235">
        <f t="shared" si="138"/>
        <v>114.75337409636047</v>
      </c>
      <c r="AP98" s="235">
        <f t="shared" si="139"/>
        <v>124.11549115690647</v>
      </c>
      <c r="AQ98" s="235">
        <f t="shared" si="140"/>
        <v>3.5383661177069032</v>
      </c>
      <c r="AR98" s="235" t="str">
        <f t="shared" si="141"/>
        <v/>
      </c>
      <c r="AS98" s="235">
        <f t="shared" si="142"/>
        <v>1147.437730180598</v>
      </c>
      <c r="AT98" s="235">
        <f t="shared" si="143"/>
        <v>195.6827993616601</v>
      </c>
      <c r="AU98" s="235">
        <f t="shared" si="144"/>
        <v>112.69711035902387</v>
      </c>
      <c r="AV98" s="240" t="str">
        <f t="shared" si="145"/>
        <v/>
      </c>
      <c r="AW98" s="239">
        <f t="shared" si="146"/>
        <v>880.1</v>
      </c>
      <c r="AX98" s="239">
        <f t="shared" si="147"/>
        <v>322.60000000000002</v>
      </c>
      <c r="AY98" s="239">
        <f t="shared" si="148"/>
        <v>265.8</v>
      </c>
      <c r="AZ98" s="239">
        <f t="shared" si="149"/>
        <v>449.4</v>
      </c>
      <c r="BA98" s="239">
        <f t="shared" si="150"/>
        <v>233.5</v>
      </c>
      <c r="BB98" s="239">
        <f t="shared" si="151"/>
        <v>130.9</v>
      </c>
      <c r="BC98" s="239" t="str">
        <f t="shared" si="152"/>
        <v/>
      </c>
      <c r="BD98" s="239">
        <f t="shared" si="153"/>
        <v>486.3</v>
      </c>
      <c r="BE98" s="239">
        <f t="shared" si="154"/>
        <v>636.70000000000005</v>
      </c>
      <c r="BF98" s="239">
        <f t="shared" si="155"/>
        <v>47.84</v>
      </c>
      <c r="BG98" s="239" t="str">
        <f t="shared" si="156"/>
        <v/>
      </c>
      <c r="BH98" s="239">
        <f t="shared" si="157"/>
        <v>2867</v>
      </c>
      <c r="BI98" s="239">
        <f t="shared" si="158"/>
        <v>1431</v>
      </c>
      <c r="BJ98" s="239">
        <f t="shared" si="159"/>
        <v>1820</v>
      </c>
      <c r="BK98" s="240" t="str">
        <f t="shared" si="160"/>
        <v/>
      </c>
      <c r="BL98" s="239">
        <f t="shared" si="161"/>
        <v>95.352112676056336</v>
      </c>
      <c r="BM98" s="239">
        <f t="shared" si="162"/>
        <v>47.122407245106636</v>
      </c>
      <c r="BN98" s="239">
        <f t="shared" si="163"/>
        <v>71.451612903225808</v>
      </c>
      <c r="BO98" s="239">
        <f t="shared" si="164"/>
        <v>90.898058252427191</v>
      </c>
      <c r="BP98" s="239">
        <f t="shared" si="165"/>
        <v>67.720417633410676</v>
      </c>
      <c r="BQ98" s="239">
        <f t="shared" si="166"/>
        <v>17.478969154760314</v>
      </c>
      <c r="BR98" s="239" t="str">
        <f t="shared" si="167"/>
        <v/>
      </c>
      <c r="BS98" s="239">
        <f t="shared" si="168"/>
        <v>52.62417487284926</v>
      </c>
      <c r="BT98" s="239">
        <f t="shared" si="169"/>
        <v>59.671977507029062</v>
      </c>
      <c r="BU98" s="239">
        <f t="shared" si="170"/>
        <v>39.213114754098363</v>
      </c>
      <c r="BV98" s="239" t="str">
        <f t="shared" si="171"/>
        <v/>
      </c>
      <c r="BW98" s="239">
        <f t="shared" si="172"/>
        <v>96.240349110439752</v>
      </c>
      <c r="BX98" s="239">
        <f t="shared" si="173"/>
        <v>100</v>
      </c>
      <c r="BY98" s="239">
        <f t="shared" si="174"/>
        <v>79.615048118985129</v>
      </c>
      <c r="BZ98" s="246"/>
      <c r="CA98" s="244">
        <v>10.210000000000001</v>
      </c>
      <c r="CB98" s="244">
        <v>10.41</v>
      </c>
      <c r="CC98" s="244">
        <v>10.1</v>
      </c>
      <c r="CD98" s="244">
        <v>10.52</v>
      </c>
      <c r="CE98" s="244">
        <v>11.26</v>
      </c>
      <c r="CF98" s="244">
        <v>7.5</v>
      </c>
      <c r="CG98" s="244"/>
      <c r="CH98" s="244">
        <v>7.8330000000000002</v>
      </c>
      <c r="CI98" s="244">
        <v>8.1760000000000002</v>
      </c>
      <c r="CJ98" s="244">
        <v>8.2669999999999995</v>
      </c>
      <c r="CK98" s="244"/>
      <c r="CL98" s="244">
        <v>8.8149999999999995</v>
      </c>
      <c r="CM98" s="244">
        <v>8.4450000000000003</v>
      </c>
      <c r="CN98" s="244">
        <v>8.9179999999999993</v>
      </c>
      <c r="CO98" s="236" t="str">
        <f t="shared" si="175"/>
        <v/>
      </c>
      <c r="CP98" s="235">
        <f t="shared" si="176"/>
        <v>10.210000000000001</v>
      </c>
      <c r="CQ98" s="235">
        <f t="shared" si="177"/>
        <v>10.41</v>
      </c>
      <c r="CR98" s="235">
        <f t="shared" si="178"/>
        <v>10.1</v>
      </c>
      <c r="CS98" s="235">
        <f t="shared" si="179"/>
        <v>10.52</v>
      </c>
      <c r="CT98" s="235">
        <f t="shared" si="180"/>
        <v>11.26</v>
      </c>
      <c r="CU98" s="235">
        <f t="shared" si="181"/>
        <v>7.5</v>
      </c>
      <c r="CV98" s="235" t="str">
        <f t="shared" si="182"/>
        <v/>
      </c>
      <c r="CW98" s="235">
        <f t="shared" si="183"/>
        <v>7.8330000000000002</v>
      </c>
      <c r="CX98" s="235">
        <f t="shared" si="184"/>
        <v>8.1760000000000002</v>
      </c>
      <c r="CY98" s="235">
        <f t="shared" si="185"/>
        <v>8.2669999999999995</v>
      </c>
      <c r="CZ98" s="235" t="str">
        <f t="shared" si="186"/>
        <v/>
      </c>
      <c r="DA98" s="235">
        <f t="shared" si="187"/>
        <v>8.8149999999999995</v>
      </c>
      <c r="DB98" s="235">
        <f t="shared" si="188"/>
        <v>8.4450000000000003</v>
      </c>
      <c r="DC98" s="235">
        <f t="shared" si="189"/>
        <v>8.9179999999999993</v>
      </c>
      <c r="DD98" s="234" t="str">
        <f t="shared" si="190"/>
        <v/>
      </c>
      <c r="DE98" s="233">
        <f t="shared" si="191"/>
        <v>1</v>
      </c>
      <c r="DF98" s="233">
        <f t="shared" si="192"/>
        <v>1</v>
      </c>
      <c r="DG98" s="233">
        <f t="shared" si="193"/>
        <v>1</v>
      </c>
      <c r="DH98" s="233">
        <f t="shared" ref="DH98:DH101" si="195">4-SUM(DD98:DG98)</f>
        <v>1</v>
      </c>
    </row>
    <row r="99" spans="1:112" s="233" customFormat="1" x14ac:dyDescent="0.2">
      <c r="A99" s="243" t="s">
        <v>30</v>
      </c>
      <c r="B99" s="243" t="s">
        <v>678</v>
      </c>
      <c r="C99" s="239">
        <v>9.6057439053672198</v>
      </c>
      <c r="D99" s="239">
        <v>2.9288446558022723</v>
      </c>
      <c r="E99" s="239">
        <v>8.1434844224241587</v>
      </c>
      <c r="F99" s="239">
        <v>6.0507239285647278</v>
      </c>
      <c r="G99" s="239">
        <v>3.9350629692104322</v>
      </c>
      <c r="H99" s="239">
        <v>1.0479131938618993</v>
      </c>
      <c r="I99" s="239">
        <v>8.5510395021570371</v>
      </c>
      <c r="J99" s="239">
        <v>4.1177830420362316</v>
      </c>
      <c r="K99" s="239">
        <v>6.1085796309559495</v>
      </c>
      <c r="L99" s="239">
        <v>5.6743723440698499</v>
      </c>
      <c r="M99" s="239">
        <v>17.86762818716301</v>
      </c>
      <c r="N99" s="239">
        <v>12.702030801876456</v>
      </c>
      <c r="O99" s="239">
        <v>9.0882481206327785</v>
      </c>
      <c r="P99" s="239">
        <v>3.8338979417510246</v>
      </c>
      <c r="Q99" s="239">
        <v>5.6784865793183545</v>
      </c>
      <c r="R99" s="242"/>
      <c r="S99" s="241">
        <v>97.88</v>
      </c>
      <c r="T99" s="241">
        <v>58.26</v>
      </c>
      <c r="U99" s="241">
        <v>57.07</v>
      </c>
      <c r="V99" s="241">
        <v>52.44</v>
      </c>
      <c r="W99" s="241">
        <v>92.98</v>
      </c>
      <c r="X99" s="241">
        <v>615.6</v>
      </c>
      <c r="Y99" s="241">
        <v>817.5</v>
      </c>
      <c r="Z99" s="241">
        <v>831.8</v>
      </c>
      <c r="AA99" s="241">
        <v>851.3</v>
      </c>
      <c r="AB99" s="241"/>
      <c r="AC99" s="241"/>
      <c r="AD99" s="241">
        <v>890.1</v>
      </c>
      <c r="AE99" s="241">
        <v>680.3</v>
      </c>
      <c r="AF99" s="241">
        <v>934.7</v>
      </c>
      <c r="AG99" s="236" t="str">
        <f t="shared" si="130"/>
        <v/>
      </c>
      <c r="AH99" s="235">
        <f t="shared" si="131"/>
        <v>33.419321098540337</v>
      </c>
      <c r="AI99" s="235">
        <f t="shared" si="132"/>
        <v>7.1541857241813345</v>
      </c>
      <c r="AJ99" s="235">
        <f t="shared" si="133"/>
        <v>9.4319292490902633</v>
      </c>
      <c r="AK99" s="235">
        <f t="shared" si="134"/>
        <v>13.32634329115248</v>
      </c>
      <c r="AL99" s="235">
        <f t="shared" si="135"/>
        <v>88.728723471205285</v>
      </c>
      <c r="AM99" s="235">
        <f t="shared" si="136"/>
        <v>71.991247361763712</v>
      </c>
      <c r="AN99" s="235">
        <f t="shared" si="137"/>
        <v>198.52915796062646</v>
      </c>
      <c r="AO99" s="235">
        <f t="shared" si="138"/>
        <v>136.16913427546316</v>
      </c>
      <c r="AP99" s="235">
        <f t="shared" si="139"/>
        <v>150.02540340689364</v>
      </c>
      <c r="AQ99" s="235" t="str">
        <f t="shared" si="140"/>
        <v/>
      </c>
      <c r="AR99" s="235" t="str">
        <f t="shared" si="141"/>
        <v/>
      </c>
      <c r="AS99" s="235">
        <f t="shared" si="142"/>
        <v>97.939667599879073</v>
      </c>
      <c r="AT99" s="235">
        <f t="shared" si="143"/>
        <v>177.44342972502082</v>
      </c>
      <c r="AU99" s="235">
        <f t="shared" si="144"/>
        <v>164.60371737150453</v>
      </c>
      <c r="AV99" s="240" t="str">
        <f t="shared" si="145"/>
        <v/>
      </c>
      <c r="AW99" s="239">
        <f t="shared" si="146"/>
        <v>97.88</v>
      </c>
      <c r="AX99" s="239">
        <f t="shared" si="147"/>
        <v>58.26</v>
      </c>
      <c r="AY99" s="239">
        <f t="shared" si="148"/>
        <v>57.07</v>
      </c>
      <c r="AZ99" s="239">
        <f t="shared" si="149"/>
        <v>52.44</v>
      </c>
      <c r="BA99" s="239">
        <f t="shared" si="150"/>
        <v>92.98</v>
      </c>
      <c r="BB99" s="239">
        <f t="shared" si="151"/>
        <v>615.6</v>
      </c>
      <c r="BC99" s="239">
        <f t="shared" si="152"/>
        <v>817.5</v>
      </c>
      <c r="BD99" s="239">
        <f t="shared" si="153"/>
        <v>831.8</v>
      </c>
      <c r="BE99" s="239">
        <f t="shared" si="154"/>
        <v>851.3</v>
      </c>
      <c r="BF99" s="239" t="str">
        <f t="shared" si="155"/>
        <v/>
      </c>
      <c r="BG99" s="239" t="str">
        <f t="shared" si="156"/>
        <v/>
      </c>
      <c r="BH99" s="239">
        <f t="shared" si="157"/>
        <v>890.1</v>
      </c>
      <c r="BI99" s="239">
        <f t="shared" si="158"/>
        <v>680.3</v>
      </c>
      <c r="BJ99" s="239">
        <f t="shared" si="159"/>
        <v>934.7</v>
      </c>
      <c r="BK99" s="240" t="str">
        <f t="shared" si="160"/>
        <v/>
      </c>
      <c r="BL99" s="239">
        <f t="shared" si="161"/>
        <v>10.604550379198267</v>
      </c>
      <c r="BM99" s="239">
        <f t="shared" si="162"/>
        <v>8.5100788781770369</v>
      </c>
      <c r="BN99" s="239">
        <f t="shared" si="163"/>
        <v>15.341397849462366</v>
      </c>
      <c r="BO99" s="239">
        <f t="shared" si="164"/>
        <v>10.606796116504855</v>
      </c>
      <c r="BP99" s="239">
        <f t="shared" si="165"/>
        <v>26.966357308584687</v>
      </c>
      <c r="BQ99" s="239">
        <f t="shared" si="166"/>
        <v>82.200560822539728</v>
      </c>
      <c r="BR99" s="239">
        <f t="shared" si="167"/>
        <v>96.244407817282791</v>
      </c>
      <c r="BS99" s="239">
        <f t="shared" si="168"/>
        <v>90.011903473650037</v>
      </c>
      <c r="BT99" s="239">
        <f t="shared" si="169"/>
        <v>79.784442361761947</v>
      </c>
      <c r="BU99" s="239" t="str">
        <f t="shared" si="170"/>
        <v/>
      </c>
      <c r="BV99" s="239" t="str">
        <f t="shared" si="171"/>
        <v/>
      </c>
      <c r="BW99" s="239">
        <f t="shared" si="172"/>
        <v>29.879154078549849</v>
      </c>
      <c r="BX99" s="239">
        <f t="shared" si="173"/>
        <v>47.540181691125085</v>
      </c>
      <c r="BY99" s="239">
        <f t="shared" si="174"/>
        <v>40.888013998250216</v>
      </c>
      <c r="BZ99" s="238"/>
      <c r="CA99" s="237">
        <v>7.8049999999999997</v>
      </c>
      <c r="CB99" s="237">
        <v>7.907</v>
      </c>
      <c r="CC99" s="237">
        <v>8.1310000000000002</v>
      </c>
      <c r="CD99" s="237">
        <v>8.0530000000000008</v>
      </c>
      <c r="CE99" s="237">
        <v>7.9960000000000004</v>
      </c>
      <c r="CF99" s="237">
        <v>8.7789999999999999</v>
      </c>
      <c r="CG99" s="237">
        <v>8.8260000000000005</v>
      </c>
      <c r="CH99" s="237">
        <v>8.1869999999999994</v>
      </c>
      <c r="CI99" s="237">
        <v>8.01</v>
      </c>
      <c r="CJ99" s="237"/>
      <c r="CK99" s="237"/>
      <c r="CL99" s="237">
        <v>7.7430000000000003</v>
      </c>
      <c r="CM99" s="237">
        <v>7.8410000000000002</v>
      </c>
      <c r="CN99" s="237">
        <v>7.8239999999999998</v>
      </c>
      <c r="CO99" s="236" t="str">
        <f t="shared" si="175"/>
        <v/>
      </c>
      <c r="CP99" s="235">
        <f t="shared" si="176"/>
        <v>7.8049999999999997</v>
      </c>
      <c r="CQ99" s="235">
        <f t="shared" si="177"/>
        <v>7.907</v>
      </c>
      <c r="CR99" s="235">
        <f t="shared" si="178"/>
        <v>8.1310000000000002</v>
      </c>
      <c r="CS99" s="235">
        <f t="shared" si="179"/>
        <v>8.0530000000000008</v>
      </c>
      <c r="CT99" s="235">
        <f t="shared" si="180"/>
        <v>7.9960000000000004</v>
      </c>
      <c r="CU99" s="235">
        <f t="shared" si="181"/>
        <v>8.7789999999999999</v>
      </c>
      <c r="CV99" s="235">
        <f t="shared" si="182"/>
        <v>8.8260000000000005</v>
      </c>
      <c r="CW99" s="235">
        <f t="shared" si="183"/>
        <v>8.1869999999999994</v>
      </c>
      <c r="CX99" s="235">
        <f t="shared" si="184"/>
        <v>8.01</v>
      </c>
      <c r="CY99" s="235" t="str">
        <f t="shared" si="185"/>
        <v/>
      </c>
      <c r="CZ99" s="235" t="str">
        <f t="shared" si="186"/>
        <v/>
      </c>
      <c r="DA99" s="235">
        <f t="shared" si="187"/>
        <v>7.7430000000000003</v>
      </c>
      <c r="DB99" s="235">
        <f t="shared" si="188"/>
        <v>7.8410000000000002</v>
      </c>
      <c r="DC99" s="235">
        <f t="shared" si="189"/>
        <v>7.8239999999999998</v>
      </c>
      <c r="DD99" s="234" t="str">
        <f t="shared" si="190"/>
        <v/>
      </c>
      <c r="DE99" s="233">
        <f t="shared" si="191"/>
        <v>1</v>
      </c>
      <c r="DF99" s="233">
        <f t="shared" si="192"/>
        <v>1</v>
      </c>
      <c r="DG99" s="233" t="str">
        <f t="shared" si="193"/>
        <v/>
      </c>
      <c r="DH99" s="233">
        <f t="shared" si="195"/>
        <v>2</v>
      </c>
    </row>
    <row r="100" spans="1:112" s="233" customFormat="1" x14ac:dyDescent="0.2">
      <c r="A100" s="243" t="s">
        <v>20</v>
      </c>
      <c r="B100" s="243" t="s">
        <v>680</v>
      </c>
      <c r="C100" s="250">
        <v>5.5803829960602416</v>
      </c>
      <c r="D100" s="250">
        <v>17.365131254059197</v>
      </c>
      <c r="E100" s="250">
        <v>11.00660107881211</v>
      </c>
      <c r="F100" s="250">
        <v>7.751118801010767</v>
      </c>
      <c r="G100" s="250">
        <v>12.446111150843924</v>
      </c>
      <c r="H100" s="250">
        <v>7.8153128180618632</v>
      </c>
      <c r="I100" s="250">
        <v>2.568371809459284</v>
      </c>
      <c r="J100" s="250">
        <v>3.7470500419976474</v>
      </c>
      <c r="K100" s="250">
        <v>7.5589646190981794</v>
      </c>
      <c r="L100" s="250">
        <v>9.6180771244517764</v>
      </c>
      <c r="M100" s="250">
        <v>8.6561149215592383</v>
      </c>
      <c r="N100" s="250">
        <v>8.3242851396900317</v>
      </c>
      <c r="O100" s="250">
        <v>5.6047207223783495</v>
      </c>
      <c r="P100" s="250">
        <v>16.587633359659375</v>
      </c>
      <c r="Q100" s="250">
        <v>4.1010870377517268</v>
      </c>
      <c r="R100" s="249">
        <v>42.78</v>
      </c>
      <c r="S100" s="248">
        <v>31</v>
      </c>
      <c r="T100" s="248">
        <v>20</v>
      </c>
      <c r="U100" s="248">
        <v>10</v>
      </c>
      <c r="V100" s="247"/>
      <c r="W100" s="247"/>
      <c r="X100" s="247">
        <v>122.3</v>
      </c>
      <c r="Y100" s="247">
        <v>208.6</v>
      </c>
      <c r="Z100" s="247">
        <v>73.540000000000006</v>
      </c>
      <c r="AA100" s="247">
        <v>767.6</v>
      </c>
      <c r="AB100" s="247"/>
      <c r="AC100" s="247">
        <v>161.1</v>
      </c>
      <c r="AD100" s="247">
        <v>353.3</v>
      </c>
      <c r="AE100" s="247">
        <v>705.2</v>
      </c>
      <c r="AF100" s="247">
        <v>334.2</v>
      </c>
      <c r="AG100" s="236">
        <f t="shared" si="130"/>
        <v>7.6661404835837867</v>
      </c>
      <c r="AH100" s="235">
        <f t="shared" si="131"/>
        <v>1.7851866217684693</v>
      </c>
      <c r="AI100" s="235">
        <f t="shared" si="132"/>
        <v>1.8170913851416248</v>
      </c>
      <c r="AJ100" s="235">
        <f t="shared" si="133"/>
        <v>1.2901363347309258</v>
      </c>
      <c r="AK100" s="235" t="str">
        <f t="shared" si="134"/>
        <v/>
      </c>
      <c r="AL100" s="235" t="str">
        <f t="shared" si="135"/>
        <v/>
      </c>
      <c r="AM100" s="235">
        <f t="shared" si="136"/>
        <v>47.617716231571492</v>
      </c>
      <c r="AN100" s="235">
        <f t="shared" si="137"/>
        <v>55.67046013850139</v>
      </c>
      <c r="AO100" s="235">
        <f t="shared" si="138"/>
        <v>9.7288456429861796</v>
      </c>
      <c r="AP100" s="235">
        <f t="shared" si="139"/>
        <v>79.808052074000472</v>
      </c>
      <c r="AQ100" s="235" t="str">
        <f t="shared" si="140"/>
        <v/>
      </c>
      <c r="AR100" s="235">
        <f t="shared" si="141"/>
        <v>19.353013177297147</v>
      </c>
      <c r="AS100" s="235">
        <f t="shared" si="142"/>
        <v>63.03614711601152</v>
      </c>
      <c r="AT100" s="235">
        <f t="shared" si="143"/>
        <v>42.513599421302935</v>
      </c>
      <c r="AU100" s="235">
        <f t="shared" si="144"/>
        <v>81.490589427532143</v>
      </c>
      <c r="AV100" s="240">
        <f t="shared" si="145"/>
        <v>42.78</v>
      </c>
      <c r="AW100" s="239">
        <f t="shared" si="146"/>
        <v>31</v>
      </c>
      <c r="AX100" s="239">
        <f t="shared" si="147"/>
        <v>20</v>
      </c>
      <c r="AY100" s="239" t="str">
        <f t="shared" si="148"/>
        <v/>
      </c>
      <c r="AZ100" s="239" t="str">
        <f t="shared" si="149"/>
        <v/>
      </c>
      <c r="BA100" s="239" t="str">
        <f t="shared" si="150"/>
        <v/>
      </c>
      <c r="BB100" s="239">
        <f t="shared" si="151"/>
        <v>122.3</v>
      </c>
      <c r="BC100" s="239">
        <f t="shared" si="152"/>
        <v>208.6</v>
      </c>
      <c r="BD100" s="239">
        <f t="shared" si="153"/>
        <v>73.540000000000006</v>
      </c>
      <c r="BE100" s="239">
        <f t="shared" si="154"/>
        <v>767.6</v>
      </c>
      <c r="BF100" s="239" t="str">
        <f t="shared" si="155"/>
        <v/>
      </c>
      <c r="BG100" s="239">
        <f t="shared" si="156"/>
        <v>161.1</v>
      </c>
      <c r="BH100" s="239">
        <f t="shared" si="157"/>
        <v>353.3</v>
      </c>
      <c r="BI100" s="239">
        <f t="shared" si="158"/>
        <v>705.2</v>
      </c>
      <c r="BJ100" s="239">
        <f t="shared" si="159"/>
        <v>334.2</v>
      </c>
      <c r="BK100" s="240">
        <f t="shared" si="160"/>
        <v>65.492957746478879</v>
      </c>
      <c r="BL100" s="239">
        <f t="shared" si="161"/>
        <v>3.3586132177681471</v>
      </c>
      <c r="BM100" s="239">
        <f t="shared" si="162"/>
        <v>2.9214139643587496</v>
      </c>
      <c r="BN100" s="239" t="str">
        <f t="shared" si="163"/>
        <v/>
      </c>
      <c r="BO100" s="239" t="str">
        <f t="shared" si="164"/>
        <v/>
      </c>
      <c r="BP100" s="239" t="str">
        <f t="shared" si="165"/>
        <v/>
      </c>
      <c r="BQ100" s="239">
        <f t="shared" si="166"/>
        <v>16.33061824008546</v>
      </c>
      <c r="BR100" s="239">
        <f t="shared" si="167"/>
        <v>24.558511890746409</v>
      </c>
      <c r="BS100" s="239">
        <f t="shared" si="168"/>
        <v>7.9580132020344125</v>
      </c>
      <c r="BT100" s="239">
        <f t="shared" si="169"/>
        <v>71.940018744142449</v>
      </c>
      <c r="BU100" s="239" t="str">
        <f t="shared" si="170"/>
        <v/>
      </c>
      <c r="BV100" s="239">
        <f t="shared" si="171"/>
        <v>22.812234494477483</v>
      </c>
      <c r="BW100" s="239">
        <f t="shared" si="172"/>
        <v>11.859684457871769</v>
      </c>
      <c r="BX100" s="239">
        <f t="shared" si="173"/>
        <v>49.280223619846261</v>
      </c>
      <c r="BY100" s="239">
        <f t="shared" si="174"/>
        <v>14.619422572178477</v>
      </c>
      <c r="BZ100" s="246">
        <v>10.24</v>
      </c>
      <c r="CA100" s="245">
        <v>7.5449999999999999</v>
      </c>
      <c r="CB100" s="245">
        <v>6.7880000000000003</v>
      </c>
      <c r="CC100" s="245">
        <v>7.5119999999999996</v>
      </c>
      <c r="CD100" s="244"/>
      <c r="CE100" s="244"/>
      <c r="CF100" s="244">
        <v>7.87</v>
      </c>
      <c r="CG100" s="244">
        <v>7.7759999999999998</v>
      </c>
      <c r="CH100" s="244">
        <v>7.694</v>
      </c>
      <c r="CI100" s="244">
        <v>9.0280000000000005</v>
      </c>
      <c r="CJ100" s="244"/>
      <c r="CK100" s="244">
        <v>8.4090000000000007</v>
      </c>
      <c r="CL100" s="244">
        <v>7.6029999999999998</v>
      </c>
      <c r="CM100" s="244">
        <v>7.5650000000000004</v>
      </c>
      <c r="CN100" s="244">
        <v>7.8460000000000001</v>
      </c>
      <c r="CO100" s="236">
        <f t="shared" si="175"/>
        <v>10.24</v>
      </c>
      <c r="CP100" s="235">
        <f t="shared" si="176"/>
        <v>7.5449999999999999</v>
      </c>
      <c r="CQ100" s="235">
        <f t="shared" si="177"/>
        <v>6.7880000000000003</v>
      </c>
      <c r="CR100" s="235" t="str">
        <f t="shared" si="178"/>
        <v/>
      </c>
      <c r="CS100" s="235" t="str">
        <f t="shared" si="179"/>
        <v/>
      </c>
      <c r="CT100" s="235" t="str">
        <f t="shared" si="180"/>
        <v/>
      </c>
      <c r="CU100" s="235">
        <f t="shared" si="181"/>
        <v>7.87</v>
      </c>
      <c r="CV100" s="235">
        <f t="shared" si="182"/>
        <v>7.7759999999999998</v>
      </c>
      <c r="CW100" s="235">
        <f t="shared" si="183"/>
        <v>7.694</v>
      </c>
      <c r="CX100" s="235">
        <f t="shared" si="184"/>
        <v>9.0280000000000005</v>
      </c>
      <c r="CY100" s="235" t="str">
        <f t="shared" si="185"/>
        <v/>
      </c>
      <c r="CZ100" s="235">
        <f t="shared" si="186"/>
        <v>8.4090000000000007</v>
      </c>
      <c r="DA100" s="235">
        <f t="shared" si="187"/>
        <v>7.6029999999999998</v>
      </c>
      <c r="DB100" s="235">
        <f t="shared" si="188"/>
        <v>7.5650000000000004</v>
      </c>
      <c r="DC100" s="235">
        <f t="shared" si="189"/>
        <v>7.8460000000000001</v>
      </c>
      <c r="DD100" s="234">
        <f t="shared" si="190"/>
        <v>1</v>
      </c>
      <c r="DE100" s="233">
        <f t="shared" si="191"/>
        <v>1</v>
      </c>
      <c r="DF100" s="233">
        <f t="shared" si="192"/>
        <v>1</v>
      </c>
      <c r="DG100" s="233">
        <f t="shared" si="193"/>
        <v>1</v>
      </c>
      <c r="DH100" s="233">
        <f t="shared" si="195"/>
        <v>0</v>
      </c>
    </row>
    <row r="101" spans="1:112" s="233" customFormat="1" x14ac:dyDescent="0.2">
      <c r="A101" s="243" t="s">
        <v>25</v>
      </c>
      <c r="B101" s="243" t="s">
        <v>637</v>
      </c>
      <c r="C101" s="239">
        <v>3.4652763793406041</v>
      </c>
      <c r="D101" s="239">
        <v>1.2496732509924213</v>
      </c>
      <c r="E101" s="239">
        <v>8.9515295072511609</v>
      </c>
      <c r="F101" s="239">
        <v>9.9994898349612811</v>
      </c>
      <c r="G101" s="239">
        <v>8.0812203564176777</v>
      </c>
      <c r="H101" s="239">
        <v>4.8134976384569388</v>
      </c>
      <c r="I101" s="239">
        <v>9.3049874642420694</v>
      </c>
      <c r="J101" s="239">
        <v>5.1277247434139612</v>
      </c>
      <c r="K101" s="239">
        <v>2.4062411734112996</v>
      </c>
      <c r="L101" s="239">
        <v>6.2777841751832266</v>
      </c>
      <c r="M101" s="239">
        <v>4.1247269598598217</v>
      </c>
      <c r="N101" s="239">
        <v>6.1265788320013987</v>
      </c>
      <c r="O101" s="239">
        <v>13.144933752826846</v>
      </c>
      <c r="P101" s="239">
        <v>13.526386072985236</v>
      </c>
      <c r="Q101" s="239">
        <v>8.0692195835470972</v>
      </c>
      <c r="R101" s="242"/>
      <c r="S101" s="241"/>
      <c r="T101" s="241"/>
      <c r="U101" s="241">
        <v>58.16</v>
      </c>
      <c r="V101" s="241">
        <v>55.68</v>
      </c>
      <c r="W101" s="241">
        <v>32.299999999999997</v>
      </c>
      <c r="X101" s="241"/>
      <c r="Y101" s="241"/>
      <c r="Z101" s="241"/>
      <c r="AA101" s="241"/>
      <c r="AB101" s="241"/>
      <c r="AC101" s="241"/>
      <c r="AD101" s="241"/>
      <c r="AE101" s="241"/>
      <c r="AF101" s="241"/>
      <c r="AG101" s="236" t="str">
        <f t="shared" si="130"/>
        <v/>
      </c>
      <c r="AH101" s="235" t="str">
        <f t="shared" si="131"/>
        <v/>
      </c>
      <c r="AI101" s="235" t="str">
        <f t="shared" si="132"/>
        <v/>
      </c>
      <c r="AJ101" s="235">
        <f t="shared" si="133"/>
        <v>5.8162967271244987</v>
      </c>
      <c r="AK101" s="235">
        <f t="shared" si="134"/>
        <v>6.8900484758817262</v>
      </c>
      <c r="AL101" s="235">
        <f t="shared" si="135"/>
        <v>6.7102972570179542</v>
      </c>
      <c r="AM101" s="235" t="str">
        <f t="shared" si="136"/>
        <v/>
      </c>
      <c r="AN101" s="235" t="str">
        <f t="shared" si="137"/>
        <v/>
      </c>
      <c r="AO101" s="235" t="str">
        <f t="shared" si="138"/>
        <v/>
      </c>
      <c r="AP101" s="235" t="str">
        <f t="shared" si="139"/>
        <v/>
      </c>
      <c r="AQ101" s="235" t="str">
        <f t="shared" si="140"/>
        <v/>
      </c>
      <c r="AR101" s="235" t="str">
        <f t="shared" si="141"/>
        <v/>
      </c>
      <c r="AS101" s="235" t="str">
        <f t="shared" si="142"/>
        <v/>
      </c>
      <c r="AT101" s="235" t="str">
        <f t="shared" si="143"/>
        <v/>
      </c>
      <c r="AU101" s="235" t="str">
        <f t="shared" si="144"/>
        <v/>
      </c>
      <c r="AV101" s="240" t="str">
        <f t="shared" si="145"/>
        <v/>
      </c>
      <c r="AW101" s="239" t="str">
        <f t="shared" si="146"/>
        <v/>
      </c>
      <c r="AX101" s="239" t="str">
        <f t="shared" si="147"/>
        <v/>
      </c>
      <c r="AY101" s="239">
        <f t="shared" si="148"/>
        <v>58.16</v>
      </c>
      <c r="AZ101" s="239">
        <f t="shared" si="149"/>
        <v>55.68</v>
      </c>
      <c r="BA101" s="239">
        <f t="shared" si="150"/>
        <v>32.299999999999997</v>
      </c>
      <c r="BB101" s="239" t="str">
        <f t="shared" si="151"/>
        <v/>
      </c>
      <c r="BC101" s="239" t="str">
        <f t="shared" si="152"/>
        <v/>
      </c>
      <c r="BD101" s="239" t="str">
        <f t="shared" si="153"/>
        <v/>
      </c>
      <c r="BE101" s="239" t="str">
        <f t="shared" si="154"/>
        <v/>
      </c>
      <c r="BF101" s="239" t="str">
        <f t="shared" si="155"/>
        <v/>
      </c>
      <c r="BG101" s="239" t="str">
        <f t="shared" si="156"/>
        <v/>
      </c>
      <c r="BH101" s="239" t="str">
        <f t="shared" si="157"/>
        <v/>
      </c>
      <c r="BI101" s="239" t="str">
        <f t="shared" si="158"/>
        <v/>
      </c>
      <c r="BJ101" s="239" t="str">
        <f t="shared" si="159"/>
        <v/>
      </c>
      <c r="BK101" s="240" t="str">
        <f t="shared" si="160"/>
        <v/>
      </c>
      <c r="BL101" s="239" t="str">
        <f t="shared" si="161"/>
        <v/>
      </c>
      <c r="BM101" s="239" t="str">
        <f t="shared" si="162"/>
        <v/>
      </c>
      <c r="BN101" s="239">
        <f t="shared" si="163"/>
        <v>15.634408602150538</v>
      </c>
      <c r="BO101" s="239">
        <f t="shared" si="164"/>
        <v>11.262135922330097</v>
      </c>
      <c r="BP101" s="239">
        <f t="shared" si="165"/>
        <v>9.3677494199535953</v>
      </c>
      <c r="BQ101" s="239" t="str">
        <f t="shared" si="166"/>
        <v/>
      </c>
      <c r="BR101" s="239" t="str">
        <f t="shared" si="167"/>
        <v/>
      </c>
      <c r="BS101" s="239" t="str">
        <f t="shared" si="168"/>
        <v/>
      </c>
      <c r="BT101" s="239" t="str">
        <f t="shared" si="169"/>
        <v/>
      </c>
      <c r="BU101" s="239" t="str">
        <f t="shared" si="170"/>
        <v/>
      </c>
      <c r="BV101" s="239" t="str">
        <f t="shared" si="171"/>
        <v/>
      </c>
      <c r="BW101" s="239" t="str">
        <f t="shared" si="172"/>
        <v/>
      </c>
      <c r="BX101" s="239" t="str">
        <f t="shared" si="173"/>
        <v/>
      </c>
      <c r="BY101" s="239" t="str">
        <f t="shared" si="174"/>
        <v/>
      </c>
      <c r="BZ101" s="238"/>
      <c r="CA101" s="237"/>
      <c r="CB101" s="237"/>
      <c r="CC101" s="237">
        <v>8.1289999999999996</v>
      </c>
      <c r="CD101" s="237">
        <v>8.0779999999999994</v>
      </c>
      <c r="CE101" s="237">
        <v>7.8170000000000002</v>
      </c>
      <c r="CF101" s="237"/>
      <c r="CG101" s="237"/>
      <c r="CH101" s="237"/>
      <c r="CI101" s="237"/>
      <c r="CJ101" s="237"/>
      <c r="CK101" s="237"/>
      <c r="CL101" s="237"/>
      <c r="CM101" s="237"/>
      <c r="CN101" s="237"/>
      <c r="CO101" s="236" t="str">
        <f t="shared" si="175"/>
        <v/>
      </c>
      <c r="CP101" s="235" t="str">
        <f t="shared" si="176"/>
        <v/>
      </c>
      <c r="CQ101" s="235" t="str">
        <f t="shared" si="177"/>
        <v/>
      </c>
      <c r="CR101" s="235">
        <f t="shared" si="178"/>
        <v>8.1289999999999996</v>
      </c>
      <c r="CS101" s="235">
        <f t="shared" si="179"/>
        <v>8.0779999999999994</v>
      </c>
      <c r="CT101" s="235">
        <f t="shared" si="180"/>
        <v>7.8170000000000002</v>
      </c>
      <c r="CU101" s="235" t="str">
        <f t="shared" si="181"/>
        <v/>
      </c>
      <c r="CV101" s="235" t="str">
        <f t="shared" si="182"/>
        <v/>
      </c>
      <c r="CW101" s="235" t="str">
        <f t="shared" si="183"/>
        <v/>
      </c>
      <c r="CX101" s="235" t="str">
        <f t="shared" si="184"/>
        <v/>
      </c>
      <c r="CY101" s="235" t="str">
        <f t="shared" si="185"/>
        <v/>
      </c>
      <c r="CZ101" s="235" t="str">
        <f t="shared" si="186"/>
        <v/>
      </c>
      <c r="DA101" s="235" t="str">
        <f t="shared" si="187"/>
        <v/>
      </c>
      <c r="DB101" s="235" t="str">
        <f t="shared" si="188"/>
        <v/>
      </c>
      <c r="DC101" s="235" t="str">
        <f t="shared" si="189"/>
        <v/>
      </c>
      <c r="DD101" s="234" t="str">
        <f t="shared" si="190"/>
        <v/>
      </c>
      <c r="DE101" s="233">
        <f t="shared" si="191"/>
        <v>1</v>
      </c>
      <c r="DF101" s="233" t="str">
        <f t="shared" si="192"/>
        <v/>
      </c>
      <c r="DG101" s="233" t="str">
        <f t="shared" si="193"/>
        <v/>
      </c>
      <c r="DH101" s="233">
        <f t="shared" si="195"/>
        <v>3</v>
      </c>
    </row>
  </sheetData>
  <conditionalFormatting sqref="AG1:AU1048576">
    <cfRule type="cellIs" dxfId="131" priority="3" operator="lessThan">
      <formula>1.35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DBCD3-1B66-F94E-B300-449AF64F99A8}">
  <sheetPr>
    <tabColor theme="4" tint="0.79998168889431442"/>
  </sheetPr>
  <dimension ref="A1:DA151"/>
  <sheetViews>
    <sheetView zoomScale="150" zoomScaleNormal="150" workbookViewId="0">
      <pane xSplit="1" ySplit="1" topLeftCell="AO121" activePane="bottomRight" state="frozen"/>
      <selection activeCell="AR30" sqref="AR30"/>
      <selection pane="topRight" activeCell="AR30" sqref="AR30"/>
      <selection pane="bottomLeft" activeCell="AR30" sqref="AR30"/>
      <selection pane="bottomRight" activeCell="BS132" sqref="BS132"/>
    </sheetView>
  </sheetViews>
  <sheetFormatPr baseColWidth="10" defaultColWidth="5" defaultRowHeight="10" x14ac:dyDescent="0.15"/>
  <cols>
    <col min="1" max="1" width="5.33203125" style="276" bestFit="1" customWidth="1"/>
    <col min="2" max="2" width="7.83203125" style="271" customWidth="1"/>
    <col min="3" max="3" width="4.1640625" style="273" customWidth="1"/>
    <col min="4" max="16" width="4.1640625" style="272" customWidth="1"/>
    <col min="17" max="17" width="3.83203125" style="275" customWidth="1"/>
    <col min="18" max="30" width="3.83203125" style="274" customWidth="1"/>
    <col min="31" max="31" width="3.5" style="273" customWidth="1"/>
    <col min="32" max="44" width="3.5" style="272" customWidth="1"/>
    <col min="45" max="45" width="4.83203125" style="275" bestFit="1" customWidth="1"/>
    <col min="46" max="58" width="4.83203125" style="274" bestFit="1" customWidth="1"/>
    <col min="59" max="59" width="4.83203125" style="275" customWidth="1"/>
    <col min="60" max="72" width="4.83203125" style="274" customWidth="1"/>
    <col min="73" max="73" width="3.33203125" style="273" bestFit="1" customWidth="1"/>
    <col min="74" max="77" width="3.33203125" style="272" bestFit="1" customWidth="1"/>
    <col min="78" max="79" width="3.5" style="272" bestFit="1" customWidth="1"/>
    <col min="80" max="86" width="3.33203125" style="272" bestFit="1" customWidth="1"/>
    <col min="87" max="87" width="4.83203125" style="273" bestFit="1" customWidth="1"/>
    <col min="88" max="100" width="4.83203125" style="272" bestFit="1" customWidth="1"/>
    <col min="101" max="101" width="2.33203125" style="226" bestFit="1" customWidth="1"/>
    <col min="102" max="102" width="3" style="225" bestFit="1" customWidth="1"/>
    <col min="103" max="103" width="2.5" style="225" bestFit="1" customWidth="1"/>
    <col min="104" max="104" width="3" style="225" bestFit="1" customWidth="1"/>
    <col min="105" max="105" width="6.1640625" style="225" customWidth="1"/>
    <col min="106" max="16384" width="5" style="271"/>
  </cols>
  <sheetData>
    <row r="1" spans="1:105" s="278" customFormat="1" ht="44" x14ac:dyDescent="0.15">
      <c r="A1" s="285" t="s">
        <v>31</v>
      </c>
      <c r="B1" s="278" t="s">
        <v>32</v>
      </c>
      <c r="C1" s="280" t="s">
        <v>886</v>
      </c>
      <c r="D1" s="279" t="s">
        <v>885</v>
      </c>
      <c r="E1" s="279" t="s">
        <v>884</v>
      </c>
      <c r="F1" s="279" t="s">
        <v>883</v>
      </c>
      <c r="G1" s="279" t="s">
        <v>882</v>
      </c>
      <c r="H1" s="279" t="s">
        <v>881</v>
      </c>
      <c r="I1" s="279" t="s">
        <v>880</v>
      </c>
      <c r="J1" s="279" t="s">
        <v>879</v>
      </c>
      <c r="K1" s="279" t="s">
        <v>878</v>
      </c>
      <c r="L1" s="279" t="s">
        <v>877</v>
      </c>
      <c r="M1" s="279" t="s">
        <v>876</v>
      </c>
      <c r="N1" s="279" t="s">
        <v>875</v>
      </c>
      <c r="O1" s="279" t="s">
        <v>874</v>
      </c>
      <c r="P1" s="279" t="s">
        <v>873</v>
      </c>
      <c r="Q1" s="282" t="s">
        <v>872</v>
      </c>
      <c r="R1" s="281" t="s">
        <v>871</v>
      </c>
      <c r="S1" s="281" t="s">
        <v>870</v>
      </c>
      <c r="T1" s="281" t="s">
        <v>869</v>
      </c>
      <c r="U1" s="281" t="s">
        <v>868</v>
      </c>
      <c r="V1" s="281" t="s">
        <v>867</v>
      </c>
      <c r="W1" s="281" t="s">
        <v>866</v>
      </c>
      <c r="X1" s="281" t="s">
        <v>865</v>
      </c>
      <c r="Y1" s="281" t="s">
        <v>864</v>
      </c>
      <c r="Z1" s="281" t="s">
        <v>863</v>
      </c>
      <c r="AA1" s="281" t="s">
        <v>862</v>
      </c>
      <c r="AB1" s="281" t="s">
        <v>861</v>
      </c>
      <c r="AC1" s="281" t="s">
        <v>860</v>
      </c>
      <c r="AD1" s="281" t="s">
        <v>859</v>
      </c>
      <c r="AE1" s="284" t="s">
        <v>770</v>
      </c>
      <c r="AF1" s="283" t="s">
        <v>858</v>
      </c>
      <c r="AG1" s="283" t="s">
        <v>769</v>
      </c>
      <c r="AH1" s="283" t="s">
        <v>768</v>
      </c>
      <c r="AI1" s="283" t="s">
        <v>857</v>
      </c>
      <c r="AJ1" s="283" t="s">
        <v>767</v>
      </c>
      <c r="AK1" s="283" t="s">
        <v>766</v>
      </c>
      <c r="AL1" s="283" t="s">
        <v>765</v>
      </c>
      <c r="AM1" s="283" t="s">
        <v>764</v>
      </c>
      <c r="AN1" s="283" t="s">
        <v>763</v>
      </c>
      <c r="AO1" s="283" t="s">
        <v>762</v>
      </c>
      <c r="AP1" s="283" t="s">
        <v>761</v>
      </c>
      <c r="AQ1" s="283" t="s">
        <v>760</v>
      </c>
      <c r="AR1" s="283" t="s">
        <v>759</v>
      </c>
      <c r="AS1" s="282" t="s">
        <v>856</v>
      </c>
      <c r="AT1" s="281" t="s">
        <v>855</v>
      </c>
      <c r="AU1" s="281" t="s">
        <v>854</v>
      </c>
      <c r="AV1" s="281" t="s">
        <v>853</v>
      </c>
      <c r="AW1" s="281" t="s">
        <v>852</v>
      </c>
      <c r="AX1" s="281" t="s">
        <v>851</v>
      </c>
      <c r="AY1" s="281" t="s">
        <v>850</v>
      </c>
      <c r="AZ1" s="281" t="s">
        <v>849</v>
      </c>
      <c r="BA1" s="281" t="s">
        <v>848</v>
      </c>
      <c r="BB1" s="281" t="s">
        <v>847</v>
      </c>
      <c r="BC1" s="281" t="s">
        <v>846</v>
      </c>
      <c r="BD1" s="281" t="s">
        <v>845</v>
      </c>
      <c r="BE1" s="281" t="s">
        <v>844</v>
      </c>
      <c r="BF1" s="281" t="s">
        <v>843</v>
      </c>
      <c r="BG1" s="282" t="s">
        <v>842</v>
      </c>
      <c r="BH1" s="281" t="s">
        <v>841</v>
      </c>
      <c r="BI1" s="281" t="s">
        <v>840</v>
      </c>
      <c r="BJ1" s="281" t="s">
        <v>839</v>
      </c>
      <c r="BK1" s="281" t="s">
        <v>838</v>
      </c>
      <c r="BL1" s="281" t="s">
        <v>837</v>
      </c>
      <c r="BM1" s="281" t="s">
        <v>836</v>
      </c>
      <c r="BN1" s="281" t="s">
        <v>835</v>
      </c>
      <c r="BO1" s="281" t="s">
        <v>834</v>
      </c>
      <c r="BP1" s="281" t="s">
        <v>833</v>
      </c>
      <c r="BQ1" s="281" t="s">
        <v>832</v>
      </c>
      <c r="BR1" s="281" t="s">
        <v>831</v>
      </c>
      <c r="BS1" s="281" t="s">
        <v>830</v>
      </c>
      <c r="BT1" s="281" t="s">
        <v>829</v>
      </c>
      <c r="BU1" s="280" t="s">
        <v>828</v>
      </c>
      <c r="BV1" s="279" t="s">
        <v>827</v>
      </c>
      <c r="BW1" s="279" t="s">
        <v>826</v>
      </c>
      <c r="BX1" s="279" t="s">
        <v>825</v>
      </c>
      <c r="BY1" s="279" t="s">
        <v>824</v>
      </c>
      <c r="BZ1" s="279" t="s">
        <v>823</v>
      </c>
      <c r="CA1" s="279" t="s">
        <v>822</v>
      </c>
      <c r="CB1" s="279" t="s">
        <v>821</v>
      </c>
      <c r="CC1" s="279" t="s">
        <v>820</v>
      </c>
      <c r="CD1" s="279" t="s">
        <v>819</v>
      </c>
      <c r="CE1" s="279" t="s">
        <v>818</v>
      </c>
      <c r="CF1" s="279" t="s">
        <v>817</v>
      </c>
      <c r="CG1" s="279" t="s">
        <v>816</v>
      </c>
      <c r="CH1" s="279" t="s">
        <v>815</v>
      </c>
      <c r="CI1" s="280" t="s">
        <v>814</v>
      </c>
      <c r="CJ1" s="279" t="s">
        <v>813</v>
      </c>
      <c r="CK1" s="279" t="s">
        <v>812</v>
      </c>
      <c r="CL1" s="279" t="s">
        <v>811</v>
      </c>
      <c r="CM1" s="279" t="s">
        <v>810</v>
      </c>
      <c r="CN1" s="279" t="s">
        <v>809</v>
      </c>
      <c r="CO1" s="279" t="s">
        <v>808</v>
      </c>
      <c r="CP1" s="279" t="s">
        <v>807</v>
      </c>
      <c r="CQ1" s="279" t="s">
        <v>806</v>
      </c>
      <c r="CR1" s="279" t="s">
        <v>805</v>
      </c>
      <c r="CS1" s="279" t="s">
        <v>804</v>
      </c>
      <c r="CT1" s="279" t="s">
        <v>803</v>
      </c>
      <c r="CU1" s="279" t="s">
        <v>802</v>
      </c>
      <c r="CV1" s="279" t="s">
        <v>801</v>
      </c>
      <c r="CW1" s="264" t="s">
        <v>0</v>
      </c>
      <c r="CX1" s="263" t="s">
        <v>195</v>
      </c>
      <c r="CY1" s="263" t="s">
        <v>216</v>
      </c>
      <c r="CZ1" s="263" t="s">
        <v>217</v>
      </c>
      <c r="DA1" s="263" t="s">
        <v>695</v>
      </c>
    </row>
    <row r="2" spans="1:105" ht="17" x14ac:dyDescent="0.25">
      <c r="A2" s="276" t="s">
        <v>33</v>
      </c>
      <c r="B2" s="338" t="s">
        <v>940</v>
      </c>
      <c r="C2" s="273">
        <v>6.18</v>
      </c>
      <c r="D2" s="272">
        <v>5.13</v>
      </c>
      <c r="E2" s="272">
        <v>3.01</v>
      </c>
      <c r="F2" s="272">
        <v>3.01</v>
      </c>
      <c r="G2" s="272">
        <v>4.25</v>
      </c>
      <c r="H2" s="272">
        <v>7.11</v>
      </c>
      <c r="I2" s="272">
        <v>7.11</v>
      </c>
      <c r="J2" s="272">
        <v>3.62</v>
      </c>
      <c r="K2" s="272">
        <v>3.99</v>
      </c>
      <c r="L2" s="272">
        <v>3.99</v>
      </c>
      <c r="M2" s="272">
        <v>3.58</v>
      </c>
      <c r="N2" s="272">
        <v>4.91</v>
      </c>
      <c r="O2" s="272">
        <v>3.55</v>
      </c>
      <c r="P2" s="272">
        <v>3.43</v>
      </c>
      <c r="Q2" s="275">
        <v>12.9</v>
      </c>
      <c r="R2" s="274">
        <v>10.8</v>
      </c>
      <c r="S2" s="274">
        <v>24.2</v>
      </c>
      <c r="T2" s="274">
        <v>24.2</v>
      </c>
      <c r="U2" s="274">
        <v>19.899999999999999</v>
      </c>
      <c r="V2" s="274">
        <v>24.2</v>
      </c>
      <c r="W2" s="274">
        <v>24.2</v>
      </c>
      <c r="X2" s="274">
        <v>13</v>
      </c>
      <c r="Y2" s="274">
        <v>21.2</v>
      </c>
      <c r="Z2" s="274">
        <v>21.2</v>
      </c>
      <c r="AA2" s="274">
        <v>19.600000000000001</v>
      </c>
      <c r="AB2" s="274">
        <v>14.9</v>
      </c>
      <c r="AC2" s="274">
        <v>14.5</v>
      </c>
      <c r="AD2" s="274">
        <v>11.6</v>
      </c>
      <c r="AE2" s="273">
        <f t="shared" ref="AE2:AE33" si="0">IF(Q2="","",IFERROR(Q2/C2,""))</f>
        <v>2.087378640776699</v>
      </c>
      <c r="AF2" s="272">
        <f t="shared" ref="AF2:AF33" si="1">IF(R2="","",IFERROR(R2/D2,""))</f>
        <v>2.1052631578947372</v>
      </c>
      <c r="AG2" s="272">
        <f t="shared" ref="AG2:AG33" si="2">IF(S2="","",IFERROR(S2/E2,""))</f>
        <v>8.0398671096345513</v>
      </c>
      <c r="AH2" s="272">
        <f t="shared" ref="AH2:AH33" si="3">IF(T2="","",IFERROR(T2/F2,""))</f>
        <v>8.0398671096345513</v>
      </c>
      <c r="AI2" s="272">
        <f t="shared" ref="AI2:AI33" si="4">IF(U2="","",IFERROR(U2/G2,""))</f>
        <v>4.6823529411764699</v>
      </c>
      <c r="AJ2" s="272">
        <f t="shared" ref="AJ2:AJ33" si="5">IF(V2="","",IFERROR(V2/H2,""))</f>
        <v>3.4036568213783402</v>
      </c>
      <c r="AK2" s="272">
        <f t="shared" ref="AK2:AK33" si="6">IF(W2="","",IFERROR(W2/I2,""))</f>
        <v>3.4036568213783402</v>
      </c>
      <c r="AL2" s="272">
        <f t="shared" ref="AL2:AL33" si="7">IF(X2="","",IFERROR(X2/J2,""))</f>
        <v>3.5911602209944751</v>
      </c>
      <c r="AM2" s="272">
        <f t="shared" ref="AM2:AM33" si="8">IF(Y2="","",IFERROR(Y2/K2,""))</f>
        <v>5.3132832080200494</v>
      </c>
      <c r="AN2" s="272">
        <f t="shared" ref="AN2:AN33" si="9">IF(Z2="","",IFERROR(Z2/L2,""))</f>
        <v>5.3132832080200494</v>
      </c>
      <c r="AO2" s="272">
        <f t="shared" ref="AO2:AO33" si="10">IF(AA2="","",IFERROR(AA2/M2,""))</f>
        <v>5.4748603351955314</v>
      </c>
      <c r="AP2" s="272">
        <f t="shared" ref="AP2:AP33" si="11">IF(AB2="","",IFERROR(AB2/N2,""))</f>
        <v>3.0346232179226069</v>
      </c>
      <c r="AQ2" s="272">
        <f t="shared" ref="AQ2:AQ33" si="12">IF(AC2="","",IFERROR(AC2/O2,""))</f>
        <v>4.084507042253521</v>
      </c>
      <c r="AR2" s="272">
        <f t="shared" ref="AR2:AR33" si="13">IF(AD2="","",IFERROR(AD2/P2,""))</f>
        <v>3.3819241982507284</v>
      </c>
      <c r="AS2" s="275">
        <f t="shared" ref="AS2:AS33" si="14">IF(Q2="","",IF(AE2&lt;1.35,"",Q2))</f>
        <v>12.9</v>
      </c>
      <c r="AT2" s="274">
        <f t="shared" ref="AT2:AT33" si="15">IF(R2="","",IF(AF2&lt;1.35,"",R2))</f>
        <v>10.8</v>
      </c>
      <c r="AU2" s="274">
        <f t="shared" ref="AU2:AU33" si="16">IF(S2="","",IF(AG2&lt;1.35,"",S2))</f>
        <v>24.2</v>
      </c>
      <c r="AV2" s="274">
        <f t="shared" ref="AV2:AV33" si="17">IF(T2="","",IF(AH2&lt;1.35,"",T2))</f>
        <v>24.2</v>
      </c>
      <c r="AW2" s="274">
        <f t="shared" ref="AW2:AW33" si="18">IF(U2="","",IF(AI2&lt;1.35,"",U2))</f>
        <v>19.899999999999999</v>
      </c>
      <c r="AX2" s="274">
        <f t="shared" ref="AX2:AX33" si="19">IF(V2="","",IF(AJ2&lt;1.35,"",V2))</f>
        <v>24.2</v>
      </c>
      <c r="AY2" s="274">
        <f t="shared" ref="AY2:AY33" si="20">IF(W2="","",IF(AK2&lt;1.35,"",W2))</f>
        <v>24.2</v>
      </c>
      <c r="AZ2" s="274">
        <f t="shared" ref="AZ2:AZ33" si="21">IF(X2="","",IF(AL2&lt;1.35,"",X2))</f>
        <v>13</v>
      </c>
      <c r="BA2" s="274">
        <f t="shared" ref="BA2:BA33" si="22">IF(Y2="","",IF(AM2&lt;1.35,"",Y2))</f>
        <v>21.2</v>
      </c>
      <c r="BB2" s="274">
        <f t="shared" ref="BB2:BB33" si="23">IF(Z2="","",IF(AN2&lt;1.35,"",Z2))</f>
        <v>21.2</v>
      </c>
      <c r="BC2" s="274">
        <f t="shared" ref="BC2:BC33" si="24">IF(AA2="","",IF(AO2&lt;1.35,"",AA2))</f>
        <v>19.600000000000001</v>
      </c>
      <c r="BD2" s="274">
        <f t="shared" ref="BD2:BD33" si="25">IF(AB2="","",IF(AP2&lt;1.35,"",AB2))</f>
        <v>14.9</v>
      </c>
      <c r="BE2" s="274">
        <f t="shared" ref="BE2:BE33" si="26">IF(AC2="","",IF(AQ2&lt;1.35,"",AC2))</f>
        <v>14.5</v>
      </c>
      <c r="BF2" s="274">
        <f t="shared" ref="BF2:BF33" si="27">IF(AD2="","",IF(AR2&lt;1.35,"",AD2))</f>
        <v>11.6</v>
      </c>
      <c r="BG2" s="275">
        <f t="shared" ref="BG2:BG33" si="28">IF(AS2="","",100*(AS2)/MAX(AS:AS))</f>
        <v>23.713235294117649</v>
      </c>
      <c r="BH2" s="274">
        <f t="shared" ref="BH2:BH33" si="29">IF(AT2="","",100*(AT2)/MAX(AT:AT))</f>
        <v>20.074349442379184</v>
      </c>
      <c r="BI2" s="274">
        <f t="shared" ref="BI2:BI33" si="30">IF(AU2="","",100*(AU2)/MAX(AU:AU))</f>
        <v>46.808510638297868</v>
      </c>
      <c r="BJ2" s="274">
        <f t="shared" ref="BJ2:BJ33" si="31">IF(AV2="","",100*(AV2)/MAX(AV:AV))</f>
        <v>46.808510638297868</v>
      </c>
      <c r="BK2" s="274">
        <f t="shared" ref="BK2:BK33" si="32">IF(AW2="","",100*(AW2)/MAX(AW:AW))</f>
        <v>40.862422997946602</v>
      </c>
      <c r="BL2" s="274">
        <f t="shared" ref="BL2:BL33" si="33">IF(AX2="","",100*(AX2)/MAX(AX:AX))</f>
        <v>50.103519668737064</v>
      </c>
      <c r="BM2" s="274">
        <f t="shared" ref="BM2:BM33" si="34">IF(AY2="","",100*(AY2)/MAX(AY:AY))</f>
        <v>50.103519668737064</v>
      </c>
      <c r="BN2" s="274">
        <f t="shared" ref="BN2:BN33" si="35">IF(AZ2="","",100*(AZ2)/MAX(AZ:AZ))</f>
        <v>37.681159420289852</v>
      </c>
      <c r="BO2" s="274">
        <f t="shared" ref="BO2:BO33" si="36">IF(BA2="","",100*(BA2)/MAX(BA:BA))</f>
        <v>43.531827515400408</v>
      </c>
      <c r="BP2" s="274">
        <f t="shared" ref="BP2:BP33" si="37">IF(BB2="","",100*(BB2)/MAX(BB:BB))</f>
        <v>43.531827515400408</v>
      </c>
      <c r="BQ2" s="274">
        <f t="shared" ref="BQ2:BQ33" si="38">IF(BC2="","",100*(BC2)/MAX(BC:BC))</f>
        <v>44.044943820224724</v>
      </c>
      <c r="BR2" s="274">
        <f t="shared" ref="BR2:BR33" si="39">IF(BD2="","",100*(BD2)/MAX(BD:BD))</f>
        <v>29.388560157790927</v>
      </c>
      <c r="BS2" s="274">
        <f t="shared" ref="BS2:BS33" si="40">IF(BE2="","",100*(BE2)/MAX(BE:BE))</f>
        <v>27.61904761904762</v>
      </c>
      <c r="BT2" s="274">
        <f t="shared" ref="BT2:BT33" si="41">IF(BF2="","",100*(BF2)/MAX(BF:BF))</f>
        <v>22.92490118577075</v>
      </c>
      <c r="BU2" s="273">
        <v>5.88</v>
      </c>
      <c r="BV2" s="272">
        <v>5.9</v>
      </c>
      <c r="BW2" s="272">
        <v>6.35</v>
      </c>
      <c r="BX2" s="272">
        <v>6.35</v>
      </c>
      <c r="BY2" s="272">
        <v>6.96</v>
      </c>
      <c r="BZ2" s="272">
        <v>6.5</v>
      </c>
      <c r="CA2" s="272">
        <v>6.5</v>
      </c>
      <c r="CB2" s="272">
        <v>6.19</v>
      </c>
      <c r="CC2" s="272">
        <v>6.08</v>
      </c>
      <c r="CD2" s="272">
        <v>6.08</v>
      </c>
      <c r="CE2" s="272">
        <v>7.07</v>
      </c>
      <c r="CF2" s="272">
        <v>5.92</v>
      </c>
      <c r="CG2" s="272">
        <v>5.88</v>
      </c>
      <c r="CH2" s="272">
        <v>5.83</v>
      </c>
      <c r="CI2" s="273">
        <f t="shared" ref="CI2:CI33" si="42">IF(BU2="","",IF(AE2&lt;1.35,"",BU2))</f>
        <v>5.88</v>
      </c>
      <c r="CJ2" s="272">
        <f t="shared" ref="CJ2:CJ33" si="43">IF(BV2="","",IF(AF2&lt;1.35,"",BV2))</f>
        <v>5.9</v>
      </c>
      <c r="CK2" s="272">
        <f t="shared" ref="CK2:CK33" si="44">IF(BW2="","",IF(AG2&lt;1.35,"",BW2))</f>
        <v>6.35</v>
      </c>
      <c r="CL2" s="272">
        <f t="shared" ref="CL2:CL33" si="45">IF(BX2="","",IF(AH2&lt;1.35,"",BX2))</f>
        <v>6.35</v>
      </c>
      <c r="CM2" s="272">
        <f t="shared" ref="CM2:CM33" si="46">IF(BY2="","",IF(AI2&lt;1.35,"",BY2))</f>
        <v>6.96</v>
      </c>
      <c r="CN2" s="272">
        <f t="shared" ref="CN2:CN33" si="47">IF(BZ2="","",IF(AJ2&lt;1.35,"",BZ2))</f>
        <v>6.5</v>
      </c>
      <c r="CO2" s="272">
        <f t="shared" ref="CO2:CO33" si="48">IF(CA2="","",IF(AK2&lt;1.35,"",CA2))</f>
        <v>6.5</v>
      </c>
      <c r="CP2" s="272">
        <f t="shared" ref="CP2:CP33" si="49">IF(CB2="","",IF(AL2&lt;1.35,"",CB2))</f>
        <v>6.19</v>
      </c>
      <c r="CQ2" s="272">
        <f t="shared" ref="CQ2:CQ33" si="50">IF(CC2="","",IF(AM2&lt;1.35,"",CC2))</f>
        <v>6.08</v>
      </c>
      <c r="CR2" s="272">
        <f t="shared" ref="CR2:CR33" si="51">IF(CD2="","",IF(AN2&lt;1.35,"",CD2))</f>
        <v>6.08</v>
      </c>
      <c r="CS2" s="272">
        <f t="shared" ref="CS2:CS33" si="52">IF(CE2="","",IF(AO2&lt;1.35,"",CE2))</f>
        <v>7.07</v>
      </c>
      <c r="CT2" s="272">
        <f t="shared" ref="CT2:CT33" si="53">IF(CF2="","",IF(AP2&lt;1.35,"",CF2))</f>
        <v>5.92</v>
      </c>
      <c r="CU2" s="272">
        <f t="shared" ref="CU2:CU33" si="54">IF(CG2="","",IF(AQ2&lt;1.35,"",CG2))</f>
        <v>5.88</v>
      </c>
      <c r="CV2" s="272">
        <f t="shared" ref="CV2:CV33" si="55">IF(CH2="","",IF(AR2&lt;1.35,"",CH2))</f>
        <v>5.83</v>
      </c>
      <c r="CW2" s="234">
        <f t="shared" ref="CW2:CW33" si="56">IF(COUNT(CI2:CJ2)&gt;0,1,"")</f>
        <v>1</v>
      </c>
      <c r="CX2" s="233">
        <f t="shared" ref="CX2:CX33" si="57">IF(COUNT(CK2:CP2)&gt;0,1,"")</f>
        <v>1</v>
      </c>
      <c r="CY2" s="233">
        <f t="shared" ref="CY2:CY33" si="58">IF(COUNT(CQ2:CT2)&gt;0,1,"")</f>
        <v>1</v>
      </c>
      <c r="CZ2" s="233">
        <f t="shared" ref="CZ2:CZ33" si="59">IF(COUNT(CU2:CV2)&gt;0,1,"")</f>
        <v>1</v>
      </c>
      <c r="DA2" s="233">
        <f t="shared" ref="DA2:DA33" si="60">4-SUM(CW2:CZ2)</f>
        <v>0</v>
      </c>
    </row>
    <row r="3" spans="1:105" x14ac:dyDescent="0.15">
      <c r="A3" s="276" t="s">
        <v>34</v>
      </c>
      <c r="B3" s="277" t="s">
        <v>539</v>
      </c>
      <c r="C3" s="273">
        <v>4</v>
      </c>
      <c r="D3" s="272">
        <v>3.34</v>
      </c>
      <c r="E3" s="272">
        <v>2.1800000000000002</v>
      </c>
      <c r="F3" s="272">
        <v>2.1800000000000002</v>
      </c>
      <c r="G3" s="272">
        <v>2.97</v>
      </c>
      <c r="H3" s="272">
        <v>1.51</v>
      </c>
      <c r="I3" s="272">
        <v>1.51</v>
      </c>
      <c r="J3" s="272">
        <v>1.63</v>
      </c>
      <c r="K3" s="272">
        <v>2.79</v>
      </c>
      <c r="L3" s="272">
        <v>2.79</v>
      </c>
      <c r="M3" s="272">
        <v>1.82</v>
      </c>
      <c r="N3" s="272">
        <v>4.66</v>
      </c>
      <c r="O3" s="272">
        <v>0.3</v>
      </c>
      <c r="P3" s="272">
        <v>2.65</v>
      </c>
      <c r="S3" s="274">
        <v>14.3</v>
      </c>
      <c r="T3" s="274">
        <v>14.3</v>
      </c>
      <c r="U3" s="274">
        <v>13.4</v>
      </c>
      <c r="V3" s="274">
        <v>11.3</v>
      </c>
      <c r="W3" s="274">
        <v>11.3</v>
      </c>
      <c r="X3" s="274">
        <v>10.4</v>
      </c>
      <c r="Y3" s="274">
        <v>6.3</v>
      </c>
      <c r="Z3" s="274">
        <v>6.3</v>
      </c>
      <c r="AA3" s="274">
        <v>11.9</v>
      </c>
      <c r="AC3" s="274">
        <v>5.8</v>
      </c>
      <c r="AE3" s="273" t="str">
        <f t="shared" si="0"/>
        <v/>
      </c>
      <c r="AF3" s="272" t="str">
        <f t="shared" si="1"/>
        <v/>
      </c>
      <c r="AG3" s="272">
        <f t="shared" si="2"/>
        <v>6.5596330275229358</v>
      </c>
      <c r="AH3" s="272">
        <f t="shared" si="3"/>
        <v>6.5596330275229358</v>
      </c>
      <c r="AI3" s="272">
        <f t="shared" si="4"/>
        <v>4.5117845117845112</v>
      </c>
      <c r="AJ3" s="272">
        <f t="shared" si="5"/>
        <v>7.483443708609272</v>
      </c>
      <c r="AK3" s="272">
        <f t="shared" si="6"/>
        <v>7.483443708609272</v>
      </c>
      <c r="AL3" s="272">
        <f t="shared" si="7"/>
        <v>6.3803680981595097</v>
      </c>
      <c r="AM3" s="272">
        <f t="shared" si="8"/>
        <v>2.258064516129032</v>
      </c>
      <c r="AN3" s="272">
        <f t="shared" si="9"/>
        <v>2.258064516129032</v>
      </c>
      <c r="AO3" s="272">
        <f t="shared" si="10"/>
        <v>6.5384615384615383</v>
      </c>
      <c r="AP3" s="272" t="str">
        <f t="shared" si="11"/>
        <v/>
      </c>
      <c r="AQ3" s="272">
        <f t="shared" si="12"/>
        <v>19.333333333333332</v>
      </c>
      <c r="AR3" s="272" t="str">
        <f t="shared" si="13"/>
        <v/>
      </c>
      <c r="AS3" s="275" t="str">
        <f t="shared" si="14"/>
        <v/>
      </c>
      <c r="AT3" s="274" t="str">
        <f t="shared" si="15"/>
        <v/>
      </c>
      <c r="AU3" s="274">
        <f t="shared" si="16"/>
        <v>14.3</v>
      </c>
      <c r="AV3" s="274">
        <f t="shared" si="17"/>
        <v>14.3</v>
      </c>
      <c r="AW3" s="274">
        <f t="shared" si="18"/>
        <v>13.4</v>
      </c>
      <c r="AX3" s="274">
        <f t="shared" si="19"/>
        <v>11.3</v>
      </c>
      <c r="AY3" s="274">
        <f t="shared" si="20"/>
        <v>11.3</v>
      </c>
      <c r="AZ3" s="274">
        <f t="shared" si="21"/>
        <v>10.4</v>
      </c>
      <c r="BA3" s="274">
        <f t="shared" si="22"/>
        <v>6.3</v>
      </c>
      <c r="BB3" s="274">
        <f t="shared" si="23"/>
        <v>6.3</v>
      </c>
      <c r="BC3" s="274">
        <f t="shared" si="24"/>
        <v>11.9</v>
      </c>
      <c r="BD3" s="274" t="str">
        <f t="shared" si="25"/>
        <v/>
      </c>
      <c r="BE3" s="274">
        <f t="shared" si="26"/>
        <v>5.8</v>
      </c>
      <c r="BF3" s="274" t="str">
        <f t="shared" si="27"/>
        <v/>
      </c>
      <c r="BG3" s="275" t="str">
        <f t="shared" si="28"/>
        <v/>
      </c>
      <c r="BH3" s="274" t="str">
        <f t="shared" si="29"/>
        <v/>
      </c>
      <c r="BI3" s="274">
        <f t="shared" si="30"/>
        <v>27.659574468085104</v>
      </c>
      <c r="BJ3" s="274">
        <f t="shared" si="31"/>
        <v>27.659574468085104</v>
      </c>
      <c r="BK3" s="274">
        <f t="shared" si="32"/>
        <v>27.515400410677618</v>
      </c>
      <c r="BL3" s="274">
        <f t="shared" si="33"/>
        <v>23.395445134575571</v>
      </c>
      <c r="BM3" s="274">
        <f t="shared" si="34"/>
        <v>23.395445134575571</v>
      </c>
      <c r="BN3" s="274">
        <f t="shared" si="35"/>
        <v>30.144927536231883</v>
      </c>
      <c r="BO3" s="274">
        <f t="shared" si="36"/>
        <v>12.936344969199178</v>
      </c>
      <c r="BP3" s="274">
        <f t="shared" si="37"/>
        <v>12.936344969199178</v>
      </c>
      <c r="BQ3" s="274">
        <f t="shared" si="38"/>
        <v>26.741573033707866</v>
      </c>
      <c r="BR3" s="274" t="str">
        <f t="shared" si="39"/>
        <v/>
      </c>
      <c r="BS3" s="274">
        <f t="shared" si="40"/>
        <v>11.047619047619047</v>
      </c>
      <c r="BT3" s="274" t="str">
        <f t="shared" si="41"/>
        <v/>
      </c>
      <c r="BW3" s="272">
        <v>7.55</v>
      </c>
      <c r="BX3" s="272">
        <v>7.55</v>
      </c>
      <c r="BY3" s="272">
        <v>7.95</v>
      </c>
      <c r="BZ3" s="272">
        <v>7.23</v>
      </c>
      <c r="CA3" s="272">
        <v>7.23</v>
      </c>
      <c r="CB3" s="272">
        <v>7.44</v>
      </c>
      <c r="CC3" s="272">
        <v>7.1</v>
      </c>
      <c r="CD3" s="272">
        <v>7.1</v>
      </c>
      <c r="CE3" s="272">
        <v>7.39</v>
      </c>
      <c r="CG3" s="272">
        <v>7.08</v>
      </c>
      <c r="CI3" s="273" t="str">
        <f t="shared" si="42"/>
        <v/>
      </c>
      <c r="CJ3" s="272" t="str">
        <f t="shared" si="43"/>
        <v/>
      </c>
      <c r="CK3" s="272">
        <f t="shared" si="44"/>
        <v>7.55</v>
      </c>
      <c r="CL3" s="272">
        <f t="shared" si="45"/>
        <v>7.55</v>
      </c>
      <c r="CM3" s="272">
        <f t="shared" si="46"/>
        <v>7.95</v>
      </c>
      <c r="CN3" s="272">
        <f t="shared" si="47"/>
        <v>7.23</v>
      </c>
      <c r="CO3" s="272">
        <f t="shared" si="48"/>
        <v>7.23</v>
      </c>
      <c r="CP3" s="272">
        <f t="shared" si="49"/>
        <v>7.44</v>
      </c>
      <c r="CQ3" s="272">
        <f t="shared" si="50"/>
        <v>7.1</v>
      </c>
      <c r="CR3" s="272">
        <f t="shared" si="51"/>
        <v>7.1</v>
      </c>
      <c r="CS3" s="272">
        <f t="shared" si="52"/>
        <v>7.39</v>
      </c>
      <c r="CT3" s="272" t="str">
        <f t="shared" si="53"/>
        <v/>
      </c>
      <c r="CU3" s="272">
        <f t="shared" si="54"/>
        <v>7.08</v>
      </c>
      <c r="CV3" s="272" t="str">
        <f t="shared" si="55"/>
        <v/>
      </c>
      <c r="CW3" s="234" t="str">
        <f t="shared" si="56"/>
        <v/>
      </c>
      <c r="CX3" s="233">
        <f t="shared" si="57"/>
        <v>1</v>
      </c>
      <c r="CY3" s="233">
        <f t="shared" si="58"/>
        <v>1</v>
      </c>
      <c r="CZ3" s="233">
        <f t="shared" si="59"/>
        <v>1</v>
      </c>
      <c r="DA3" s="233">
        <f t="shared" si="60"/>
        <v>1</v>
      </c>
    </row>
    <row r="4" spans="1:105" x14ac:dyDescent="0.15">
      <c r="A4" s="276" t="s">
        <v>35</v>
      </c>
      <c r="B4" s="277" t="s">
        <v>540</v>
      </c>
      <c r="C4" s="273">
        <v>5.92</v>
      </c>
      <c r="D4" s="272">
        <v>4.18</v>
      </c>
      <c r="E4" s="272">
        <v>5.14</v>
      </c>
      <c r="F4" s="272">
        <v>5.14</v>
      </c>
      <c r="G4" s="272">
        <v>6.81</v>
      </c>
      <c r="H4" s="272">
        <v>4.32</v>
      </c>
      <c r="I4" s="272">
        <v>4.32</v>
      </c>
      <c r="J4" s="272">
        <v>6.84</v>
      </c>
      <c r="K4" s="272">
        <v>6.77</v>
      </c>
      <c r="L4" s="272">
        <v>6.77</v>
      </c>
      <c r="M4" s="272">
        <v>5.84</v>
      </c>
      <c r="N4" s="272">
        <v>5.57</v>
      </c>
      <c r="O4" s="272">
        <v>4.54</v>
      </c>
      <c r="P4" s="272">
        <v>5.21</v>
      </c>
      <c r="S4" s="274">
        <v>14</v>
      </c>
      <c r="T4" s="274">
        <v>14</v>
      </c>
      <c r="U4" s="274">
        <v>9.4</v>
      </c>
      <c r="V4" s="274">
        <v>18.7</v>
      </c>
      <c r="W4" s="274">
        <v>18.7</v>
      </c>
      <c r="X4" s="274">
        <v>12.5</v>
      </c>
      <c r="Y4" s="274">
        <v>9.1999999999999993</v>
      </c>
      <c r="Z4" s="274">
        <v>9.1999999999999993</v>
      </c>
      <c r="AA4" s="274">
        <v>16.2</v>
      </c>
      <c r="AB4" s="274">
        <v>2</v>
      </c>
      <c r="AC4" s="274">
        <v>3.4</v>
      </c>
      <c r="AD4" s="274">
        <v>6.9</v>
      </c>
      <c r="AE4" s="273" t="str">
        <f t="shared" si="0"/>
        <v/>
      </c>
      <c r="AF4" s="272" t="str">
        <f t="shared" si="1"/>
        <v/>
      </c>
      <c r="AG4" s="272">
        <f t="shared" si="2"/>
        <v>2.7237354085603114</v>
      </c>
      <c r="AH4" s="272">
        <f t="shared" si="3"/>
        <v>2.7237354085603114</v>
      </c>
      <c r="AI4" s="272">
        <f t="shared" si="4"/>
        <v>1.380323054331865</v>
      </c>
      <c r="AJ4" s="272">
        <f t="shared" si="5"/>
        <v>4.3287037037037033</v>
      </c>
      <c r="AK4" s="272">
        <f t="shared" si="6"/>
        <v>4.3287037037037033</v>
      </c>
      <c r="AL4" s="272">
        <f t="shared" si="7"/>
        <v>1.827485380116959</v>
      </c>
      <c r="AM4" s="272">
        <f t="shared" si="8"/>
        <v>1.3589364844903988</v>
      </c>
      <c r="AN4" s="272">
        <f t="shared" si="9"/>
        <v>1.3589364844903988</v>
      </c>
      <c r="AO4" s="272">
        <f t="shared" si="10"/>
        <v>2.7739726027397258</v>
      </c>
      <c r="AP4" s="272">
        <f t="shared" si="11"/>
        <v>0.35906642728904847</v>
      </c>
      <c r="AQ4" s="272">
        <f t="shared" si="12"/>
        <v>0.74889867841409685</v>
      </c>
      <c r="AR4" s="272">
        <f t="shared" si="13"/>
        <v>1.324376199616123</v>
      </c>
      <c r="AS4" s="275" t="str">
        <f t="shared" si="14"/>
        <v/>
      </c>
      <c r="AT4" s="274" t="str">
        <f t="shared" si="15"/>
        <v/>
      </c>
      <c r="AU4" s="274">
        <f t="shared" si="16"/>
        <v>14</v>
      </c>
      <c r="AV4" s="274">
        <f t="shared" si="17"/>
        <v>14</v>
      </c>
      <c r="AW4" s="274">
        <f t="shared" si="18"/>
        <v>9.4</v>
      </c>
      <c r="AX4" s="274">
        <f t="shared" si="19"/>
        <v>18.7</v>
      </c>
      <c r="AY4" s="274">
        <f t="shared" si="20"/>
        <v>18.7</v>
      </c>
      <c r="AZ4" s="274">
        <f t="shared" si="21"/>
        <v>12.5</v>
      </c>
      <c r="BA4" s="274">
        <f t="shared" si="22"/>
        <v>9.1999999999999993</v>
      </c>
      <c r="BB4" s="274">
        <f t="shared" si="23"/>
        <v>9.1999999999999993</v>
      </c>
      <c r="BC4" s="274">
        <f t="shared" si="24"/>
        <v>16.2</v>
      </c>
      <c r="BD4" s="274" t="str">
        <f t="shared" si="25"/>
        <v/>
      </c>
      <c r="BE4" s="274" t="str">
        <f t="shared" si="26"/>
        <v/>
      </c>
      <c r="BF4" s="274" t="str">
        <f t="shared" si="27"/>
        <v/>
      </c>
      <c r="BG4" s="275" t="str">
        <f t="shared" si="28"/>
        <v/>
      </c>
      <c r="BH4" s="274" t="str">
        <f t="shared" si="29"/>
        <v/>
      </c>
      <c r="BI4" s="274">
        <f t="shared" si="30"/>
        <v>27.079303675048354</v>
      </c>
      <c r="BJ4" s="274">
        <f t="shared" si="31"/>
        <v>27.079303675048354</v>
      </c>
      <c r="BK4" s="274">
        <f t="shared" si="32"/>
        <v>19.301848049281315</v>
      </c>
      <c r="BL4" s="274">
        <f t="shared" si="33"/>
        <v>38.716356107660459</v>
      </c>
      <c r="BM4" s="274">
        <f t="shared" si="34"/>
        <v>38.716356107660459</v>
      </c>
      <c r="BN4" s="274">
        <f t="shared" si="35"/>
        <v>36.231884057971016</v>
      </c>
      <c r="BO4" s="274">
        <f t="shared" si="36"/>
        <v>18.891170431211496</v>
      </c>
      <c r="BP4" s="274">
        <f t="shared" si="37"/>
        <v>18.891170431211496</v>
      </c>
      <c r="BQ4" s="274">
        <f t="shared" si="38"/>
        <v>36.40449438202247</v>
      </c>
      <c r="BR4" s="274" t="str">
        <f t="shared" si="39"/>
        <v/>
      </c>
      <c r="BS4" s="274" t="str">
        <f t="shared" si="40"/>
        <v/>
      </c>
      <c r="BT4" s="274" t="str">
        <f t="shared" si="41"/>
        <v/>
      </c>
      <c r="BW4" s="272">
        <v>8.84</v>
      </c>
      <c r="BX4" s="272">
        <v>8.84</v>
      </c>
      <c r="BY4" s="272">
        <v>8.98</v>
      </c>
      <c r="BZ4" s="272">
        <v>8.65</v>
      </c>
      <c r="CA4" s="272">
        <v>8.65</v>
      </c>
      <c r="CB4" s="272">
        <v>8.64</v>
      </c>
      <c r="CC4" s="272">
        <v>7.8</v>
      </c>
      <c r="CD4" s="272">
        <v>7.8</v>
      </c>
      <c r="CE4" s="272">
        <v>8.27</v>
      </c>
      <c r="CF4" s="272">
        <v>7.93</v>
      </c>
      <c r="CG4" s="272">
        <v>7.81</v>
      </c>
      <c r="CH4" s="272">
        <v>7.72</v>
      </c>
      <c r="CI4" s="273" t="str">
        <f t="shared" si="42"/>
        <v/>
      </c>
      <c r="CJ4" s="272" t="str">
        <f t="shared" si="43"/>
        <v/>
      </c>
      <c r="CK4" s="272">
        <f t="shared" si="44"/>
        <v>8.84</v>
      </c>
      <c r="CL4" s="272">
        <f t="shared" si="45"/>
        <v>8.84</v>
      </c>
      <c r="CM4" s="272">
        <f t="shared" si="46"/>
        <v>8.98</v>
      </c>
      <c r="CN4" s="272">
        <f t="shared" si="47"/>
        <v>8.65</v>
      </c>
      <c r="CO4" s="272">
        <f t="shared" si="48"/>
        <v>8.65</v>
      </c>
      <c r="CP4" s="272">
        <f t="shared" si="49"/>
        <v>8.64</v>
      </c>
      <c r="CQ4" s="272">
        <f t="shared" si="50"/>
        <v>7.8</v>
      </c>
      <c r="CR4" s="272">
        <f t="shared" si="51"/>
        <v>7.8</v>
      </c>
      <c r="CS4" s="272">
        <f t="shared" si="52"/>
        <v>8.27</v>
      </c>
      <c r="CT4" s="272" t="str">
        <f t="shared" si="53"/>
        <v/>
      </c>
      <c r="CU4" s="272" t="str">
        <f t="shared" si="54"/>
        <v/>
      </c>
      <c r="CV4" s="272" t="str">
        <f t="shared" si="55"/>
        <v/>
      </c>
      <c r="CW4" s="234" t="str">
        <f t="shared" si="56"/>
        <v/>
      </c>
      <c r="CX4" s="233">
        <f t="shared" si="57"/>
        <v>1</v>
      </c>
      <c r="CY4" s="233">
        <f t="shared" si="58"/>
        <v>1</v>
      </c>
      <c r="CZ4" s="233" t="str">
        <f t="shared" si="59"/>
        <v/>
      </c>
      <c r="DA4" s="233">
        <f t="shared" si="60"/>
        <v>2</v>
      </c>
    </row>
    <row r="5" spans="1:105" x14ac:dyDescent="0.15">
      <c r="A5" s="276" t="s">
        <v>36</v>
      </c>
      <c r="B5" s="277" t="s">
        <v>541</v>
      </c>
      <c r="C5" s="273">
        <v>1.1000000000000001</v>
      </c>
      <c r="D5" s="272">
        <v>1.86</v>
      </c>
      <c r="E5" s="272">
        <v>1.71</v>
      </c>
      <c r="F5" s="272">
        <v>1.71</v>
      </c>
      <c r="G5" s="272">
        <v>0.98</v>
      </c>
      <c r="H5" s="272">
        <v>0.83</v>
      </c>
      <c r="I5" s="272">
        <v>0.83</v>
      </c>
      <c r="J5" s="272">
        <v>2.1</v>
      </c>
      <c r="K5" s="272">
        <v>0.45</v>
      </c>
      <c r="L5" s="272">
        <v>0.45</v>
      </c>
      <c r="M5" s="272">
        <v>2.42</v>
      </c>
      <c r="N5" s="272">
        <v>2.89</v>
      </c>
      <c r="O5" s="272">
        <v>2.52</v>
      </c>
      <c r="P5" s="272">
        <v>2.06</v>
      </c>
      <c r="S5" s="274">
        <v>9.6999999999999993</v>
      </c>
      <c r="T5" s="274">
        <v>9.6999999999999993</v>
      </c>
      <c r="U5" s="274">
        <v>12.9</v>
      </c>
      <c r="V5" s="274">
        <v>8.4</v>
      </c>
      <c r="W5" s="274">
        <v>8.4</v>
      </c>
      <c r="X5" s="274">
        <v>6.4</v>
      </c>
      <c r="AE5" s="273" t="str">
        <f t="shared" si="0"/>
        <v/>
      </c>
      <c r="AF5" s="272" t="str">
        <f t="shared" si="1"/>
        <v/>
      </c>
      <c r="AG5" s="272">
        <f t="shared" si="2"/>
        <v>5.6725146198830405</v>
      </c>
      <c r="AH5" s="272">
        <f t="shared" si="3"/>
        <v>5.6725146198830405</v>
      </c>
      <c r="AI5" s="272">
        <f t="shared" si="4"/>
        <v>13.163265306122449</v>
      </c>
      <c r="AJ5" s="272">
        <f t="shared" si="5"/>
        <v>10.120481927710845</v>
      </c>
      <c r="AK5" s="272">
        <f t="shared" si="6"/>
        <v>10.120481927710845</v>
      </c>
      <c r="AL5" s="272">
        <f t="shared" si="7"/>
        <v>3.0476190476190474</v>
      </c>
      <c r="AM5" s="272" t="str">
        <f t="shared" si="8"/>
        <v/>
      </c>
      <c r="AN5" s="272" t="str">
        <f t="shared" si="9"/>
        <v/>
      </c>
      <c r="AO5" s="272" t="str">
        <f t="shared" si="10"/>
        <v/>
      </c>
      <c r="AP5" s="272" t="str">
        <f t="shared" si="11"/>
        <v/>
      </c>
      <c r="AQ5" s="272" t="str">
        <f t="shared" si="12"/>
        <v/>
      </c>
      <c r="AR5" s="272" t="str">
        <f t="shared" si="13"/>
        <v/>
      </c>
      <c r="AS5" s="275" t="str">
        <f t="shared" si="14"/>
        <v/>
      </c>
      <c r="AT5" s="274" t="str">
        <f t="shared" si="15"/>
        <v/>
      </c>
      <c r="AU5" s="274">
        <f t="shared" si="16"/>
        <v>9.6999999999999993</v>
      </c>
      <c r="AV5" s="274">
        <f t="shared" si="17"/>
        <v>9.6999999999999993</v>
      </c>
      <c r="AW5" s="274">
        <f t="shared" si="18"/>
        <v>12.9</v>
      </c>
      <c r="AX5" s="274">
        <f t="shared" si="19"/>
        <v>8.4</v>
      </c>
      <c r="AY5" s="274">
        <f t="shared" si="20"/>
        <v>8.4</v>
      </c>
      <c r="AZ5" s="274">
        <f t="shared" si="21"/>
        <v>6.4</v>
      </c>
      <c r="BA5" s="274" t="str">
        <f t="shared" si="22"/>
        <v/>
      </c>
      <c r="BB5" s="274" t="str">
        <f t="shared" si="23"/>
        <v/>
      </c>
      <c r="BC5" s="274" t="str">
        <f t="shared" si="24"/>
        <v/>
      </c>
      <c r="BD5" s="274" t="str">
        <f t="shared" si="25"/>
        <v/>
      </c>
      <c r="BE5" s="274" t="str">
        <f t="shared" si="26"/>
        <v/>
      </c>
      <c r="BF5" s="274" t="str">
        <f t="shared" si="27"/>
        <v/>
      </c>
      <c r="BG5" s="275" t="str">
        <f t="shared" si="28"/>
        <v/>
      </c>
      <c r="BH5" s="274" t="str">
        <f t="shared" si="29"/>
        <v/>
      </c>
      <c r="BI5" s="274">
        <f t="shared" si="30"/>
        <v>18.76208897485493</v>
      </c>
      <c r="BJ5" s="274">
        <f t="shared" si="31"/>
        <v>18.76208897485493</v>
      </c>
      <c r="BK5" s="274">
        <f t="shared" si="32"/>
        <v>26.488706365503077</v>
      </c>
      <c r="BL5" s="274">
        <f t="shared" si="33"/>
        <v>17.39130434782609</v>
      </c>
      <c r="BM5" s="274">
        <f t="shared" si="34"/>
        <v>17.39130434782609</v>
      </c>
      <c r="BN5" s="274">
        <f t="shared" si="35"/>
        <v>18.55072463768116</v>
      </c>
      <c r="BO5" s="274" t="str">
        <f t="shared" si="36"/>
        <v/>
      </c>
      <c r="BP5" s="274" t="str">
        <f t="shared" si="37"/>
        <v/>
      </c>
      <c r="BQ5" s="274" t="str">
        <f t="shared" si="38"/>
        <v/>
      </c>
      <c r="BR5" s="274" t="str">
        <f t="shared" si="39"/>
        <v/>
      </c>
      <c r="BS5" s="274" t="str">
        <f t="shared" si="40"/>
        <v/>
      </c>
      <c r="BT5" s="274" t="str">
        <f t="shared" si="41"/>
        <v/>
      </c>
      <c r="BW5" s="272">
        <v>7.36</v>
      </c>
      <c r="BX5" s="272">
        <v>7.36</v>
      </c>
      <c r="BY5" s="272">
        <v>7.63</v>
      </c>
      <c r="BZ5" s="272">
        <v>7.47</v>
      </c>
      <c r="CA5" s="272">
        <v>7.47</v>
      </c>
      <c r="CB5" s="272">
        <v>7.26</v>
      </c>
      <c r="CI5" s="273" t="str">
        <f t="shared" si="42"/>
        <v/>
      </c>
      <c r="CJ5" s="272" t="str">
        <f t="shared" si="43"/>
        <v/>
      </c>
      <c r="CK5" s="272">
        <f t="shared" si="44"/>
        <v>7.36</v>
      </c>
      <c r="CL5" s="272">
        <f t="shared" si="45"/>
        <v>7.36</v>
      </c>
      <c r="CM5" s="272">
        <f t="shared" si="46"/>
        <v>7.63</v>
      </c>
      <c r="CN5" s="272">
        <f t="shared" si="47"/>
        <v>7.47</v>
      </c>
      <c r="CO5" s="272">
        <f t="shared" si="48"/>
        <v>7.47</v>
      </c>
      <c r="CP5" s="272">
        <f t="shared" si="49"/>
        <v>7.26</v>
      </c>
      <c r="CQ5" s="272" t="str">
        <f t="shared" si="50"/>
        <v/>
      </c>
      <c r="CR5" s="272" t="str">
        <f t="shared" si="51"/>
        <v/>
      </c>
      <c r="CS5" s="272" t="str">
        <f t="shared" si="52"/>
        <v/>
      </c>
      <c r="CT5" s="272" t="str">
        <f t="shared" si="53"/>
        <v/>
      </c>
      <c r="CU5" s="272" t="str">
        <f t="shared" si="54"/>
        <v/>
      </c>
      <c r="CV5" s="272" t="str">
        <f t="shared" si="55"/>
        <v/>
      </c>
      <c r="CW5" s="234" t="str">
        <f t="shared" si="56"/>
        <v/>
      </c>
      <c r="CX5" s="233">
        <f t="shared" si="57"/>
        <v>1</v>
      </c>
      <c r="CY5" s="233" t="str">
        <f t="shared" si="58"/>
        <v/>
      </c>
      <c r="CZ5" s="233" t="str">
        <f t="shared" si="59"/>
        <v/>
      </c>
      <c r="DA5" s="233">
        <f t="shared" si="60"/>
        <v>3</v>
      </c>
    </row>
    <row r="6" spans="1:105" x14ac:dyDescent="0.15">
      <c r="A6" s="276" t="s">
        <v>37</v>
      </c>
      <c r="B6" s="277" t="s">
        <v>542</v>
      </c>
      <c r="C6" s="273">
        <v>2.5</v>
      </c>
      <c r="D6" s="272">
        <v>0.91</v>
      </c>
      <c r="E6" s="272">
        <v>4.45</v>
      </c>
      <c r="F6" s="272">
        <v>4.45</v>
      </c>
      <c r="G6" s="272">
        <v>4.79</v>
      </c>
      <c r="H6" s="272">
        <v>5.37</v>
      </c>
      <c r="I6" s="272">
        <v>5.37</v>
      </c>
      <c r="J6" s="272">
        <v>4.1100000000000003</v>
      </c>
      <c r="K6" s="272">
        <v>2.33</v>
      </c>
      <c r="L6" s="272">
        <v>2.33</v>
      </c>
      <c r="M6" s="272">
        <v>4.34</v>
      </c>
      <c r="N6" s="272">
        <v>0.84</v>
      </c>
      <c r="O6" s="272">
        <v>0.28999999999999998</v>
      </c>
      <c r="P6" s="272">
        <v>2.11</v>
      </c>
      <c r="S6" s="274">
        <v>9.4</v>
      </c>
      <c r="T6" s="274">
        <v>9.4</v>
      </c>
      <c r="U6" s="274">
        <v>14.5</v>
      </c>
      <c r="V6" s="274">
        <v>3.3</v>
      </c>
      <c r="W6" s="274">
        <v>3.3</v>
      </c>
      <c r="AE6" s="273" t="str">
        <f t="shared" si="0"/>
        <v/>
      </c>
      <c r="AF6" s="272" t="str">
        <f t="shared" si="1"/>
        <v/>
      </c>
      <c r="AG6" s="272">
        <f t="shared" si="2"/>
        <v>2.1123595505617976</v>
      </c>
      <c r="AH6" s="272">
        <f t="shared" si="3"/>
        <v>2.1123595505617976</v>
      </c>
      <c r="AI6" s="272">
        <f t="shared" si="4"/>
        <v>3.0271398747390394</v>
      </c>
      <c r="AJ6" s="272">
        <f t="shared" si="5"/>
        <v>0.61452513966480438</v>
      </c>
      <c r="AK6" s="272">
        <f t="shared" si="6"/>
        <v>0.61452513966480438</v>
      </c>
      <c r="AL6" s="272" t="str">
        <f t="shared" si="7"/>
        <v/>
      </c>
      <c r="AM6" s="272" t="str">
        <f t="shared" si="8"/>
        <v/>
      </c>
      <c r="AN6" s="272" t="str">
        <f t="shared" si="9"/>
        <v/>
      </c>
      <c r="AO6" s="272" t="str">
        <f t="shared" si="10"/>
        <v/>
      </c>
      <c r="AP6" s="272" t="str">
        <f t="shared" si="11"/>
        <v/>
      </c>
      <c r="AQ6" s="272" t="str">
        <f t="shared" si="12"/>
        <v/>
      </c>
      <c r="AR6" s="272" t="str">
        <f t="shared" si="13"/>
        <v/>
      </c>
      <c r="AS6" s="275" t="str">
        <f t="shared" si="14"/>
        <v/>
      </c>
      <c r="AT6" s="274" t="str">
        <f t="shared" si="15"/>
        <v/>
      </c>
      <c r="AU6" s="274">
        <f t="shared" si="16"/>
        <v>9.4</v>
      </c>
      <c r="AV6" s="274">
        <f t="shared" si="17"/>
        <v>9.4</v>
      </c>
      <c r="AW6" s="274">
        <f t="shared" si="18"/>
        <v>14.5</v>
      </c>
      <c r="AX6" s="274" t="str">
        <f t="shared" si="19"/>
        <v/>
      </c>
      <c r="AY6" s="274" t="str">
        <f t="shared" si="20"/>
        <v/>
      </c>
      <c r="AZ6" s="274" t="str">
        <f t="shared" si="21"/>
        <v/>
      </c>
      <c r="BA6" s="274" t="str">
        <f t="shared" si="22"/>
        <v/>
      </c>
      <c r="BB6" s="274" t="str">
        <f t="shared" si="23"/>
        <v/>
      </c>
      <c r="BC6" s="274" t="str">
        <f t="shared" si="24"/>
        <v/>
      </c>
      <c r="BD6" s="274" t="str">
        <f t="shared" si="25"/>
        <v/>
      </c>
      <c r="BE6" s="274" t="str">
        <f t="shared" si="26"/>
        <v/>
      </c>
      <c r="BF6" s="274" t="str">
        <f t="shared" si="27"/>
        <v/>
      </c>
      <c r="BG6" s="275" t="str">
        <f t="shared" si="28"/>
        <v/>
      </c>
      <c r="BH6" s="274" t="str">
        <f t="shared" si="29"/>
        <v/>
      </c>
      <c r="BI6" s="274">
        <f t="shared" si="30"/>
        <v>18.18181818181818</v>
      </c>
      <c r="BJ6" s="274">
        <f t="shared" si="31"/>
        <v>18.18181818181818</v>
      </c>
      <c r="BK6" s="274">
        <f t="shared" si="32"/>
        <v>29.774127310061601</v>
      </c>
      <c r="BL6" s="274" t="str">
        <f t="shared" si="33"/>
        <v/>
      </c>
      <c r="BM6" s="274" t="str">
        <f t="shared" si="34"/>
        <v/>
      </c>
      <c r="BN6" s="274" t="str">
        <f t="shared" si="35"/>
        <v/>
      </c>
      <c r="BO6" s="274" t="str">
        <f t="shared" si="36"/>
        <v/>
      </c>
      <c r="BP6" s="274" t="str">
        <f t="shared" si="37"/>
        <v/>
      </c>
      <c r="BQ6" s="274" t="str">
        <f t="shared" si="38"/>
        <v/>
      </c>
      <c r="BR6" s="274" t="str">
        <f t="shared" si="39"/>
        <v/>
      </c>
      <c r="BS6" s="274" t="str">
        <f t="shared" si="40"/>
        <v/>
      </c>
      <c r="BT6" s="274" t="str">
        <f t="shared" si="41"/>
        <v/>
      </c>
      <c r="BW6" s="272">
        <v>7.2</v>
      </c>
      <c r="BX6" s="272">
        <v>7.2</v>
      </c>
      <c r="BY6" s="272">
        <v>7.38</v>
      </c>
      <c r="BZ6" s="272">
        <v>7.34</v>
      </c>
      <c r="CA6" s="272">
        <v>7.34</v>
      </c>
      <c r="CI6" s="273" t="str">
        <f t="shared" si="42"/>
        <v/>
      </c>
      <c r="CJ6" s="272" t="str">
        <f t="shared" si="43"/>
        <v/>
      </c>
      <c r="CK6" s="272">
        <f t="shared" si="44"/>
        <v>7.2</v>
      </c>
      <c r="CL6" s="272">
        <f t="shared" si="45"/>
        <v>7.2</v>
      </c>
      <c r="CM6" s="272">
        <f t="shared" si="46"/>
        <v>7.38</v>
      </c>
      <c r="CN6" s="272" t="str">
        <f t="shared" si="47"/>
        <v/>
      </c>
      <c r="CO6" s="272" t="str">
        <f t="shared" si="48"/>
        <v/>
      </c>
      <c r="CP6" s="272" t="str">
        <f t="shared" si="49"/>
        <v/>
      </c>
      <c r="CQ6" s="272" t="str">
        <f t="shared" si="50"/>
        <v/>
      </c>
      <c r="CR6" s="272" t="str">
        <f t="shared" si="51"/>
        <v/>
      </c>
      <c r="CS6" s="272" t="str">
        <f t="shared" si="52"/>
        <v/>
      </c>
      <c r="CT6" s="272" t="str">
        <f t="shared" si="53"/>
        <v/>
      </c>
      <c r="CU6" s="272" t="str">
        <f t="shared" si="54"/>
        <v/>
      </c>
      <c r="CV6" s="272" t="str">
        <f t="shared" si="55"/>
        <v/>
      </c>
      <c r="CW6" s="234" t="str">
        <f t="shared" si="56"/>
        <v/>
      </c>
      <c r="CX6" s="233">
        <f t="shared" si="57"/>
        <v>1</v>
      </c>
      <c r="CY6" s="233" t="str">
        <f t="shared" si="58"/>
        <v/>
      </c>
      <c r="CZ6" s="233" t="str">
        <f t="shared" si="59"/>
        <v/>
      </c>
      <c r="DA6" s="233">
        <f t="shared" si="60"/>
        <v>3</v>
      </c>
    </row>
    <row r="7" spans="1:105" x14ac:dyDescent="0.15">
      <c r="A7" s="276" t="s">
        <v>38</v>
      </c>
      <c r="B7" s="277" t="s">
        <v>543</v>
      </c>
      <c r="C7" s="273">
        <v>0.81</v>
      </c>
      <c r="D7" s="272">
        <v>1.1100000000000001</v>
      </c>
      <c r="E7" s="272">
        <v>2.5</v>
      </c>
      <c r="F7" s="272">
        <v>2.5</v>
      </c>
      <c r="G7" s="272">
        <v>4.88</v>
      </c>
      <c r="H7" s="272">
        <v>2.76</v>
      </c>
      <c r="I7" s="272">
        <v>2.76</v>
      </c>
      <c r="J7" s="272">
        <v>4.09</v>
      </c>
      <c r="K7" s="272">
        <v>4.91</v>
      </c>
      <c r="L7" s="272">
        <v>4.91</v>
      </c>
      <c r="M7" s="272">
        <v>3.63</v>
      </c>
      <c r="N7" s="272">
        <v>1.02</v>
      </c>
      <c r="O7" s="272">
        <v>2.56</v>
      </c>
      <c r="P7" s="272">
        <v>2.25</v>
      </c>
      <c r="Q7" s="275">
        <v>12.7</v>
      </c>
      <c r="R7" s="274">
        <v>13.4</v>
      </c>
      <c r="S7" s="274">
        <v>17.7</v>
      </c>
      <c r="T7" s="274">
        <v>17.7</v>
      </c>
      <c r="U7" s="274">
        <v>12.2</v>
      </c>
      <c r="V7" s="274">
        <v>21.2</v>
      </c>
      <c r="W7" s="274">
        <v>21.2</v>
      </c>
      <c r="X7" s="274">
        <v>13.8</v>
      </c>
      <c r="Y7" s="274">
        <v>10</v>
      </c>
      <c r="Z7" s="274">
        <v>10</v>
      </c>
      <c r="AA7" s="274">
        <v>10</v>
      </c>
      <c r="AB7" s="274">
        <v>22.2</v>
      </c>
      <c r="AC7" s="274">
        <v>20</v>
      </c>
      <c r="AD7" s="274">
        <v>19.899999999999999</v>
      </c>
      <c r="AE7" s="273">
        <f t="shared" si="0"/>
        <v>15.679012345679011</v>
      </c>
      <c r="AF7" s="272">
        <f t="shared" si="1"/>
        <v>12.072072072072071</v>
      </c>
      <c r="AG7" s="272">
        <f t="shared" si="2"/>
        <v>7.08</v>
      </c>
      <c r="AH7" s="272">
        <f t="shared" si="3"/>
        <v>7.08</v>
      </c>
      <c r="AI7" s="272">
        <f t="shared" si="4"/>
        <v>2.5</v>
      </c>
      <c r="AJ7" s="272">
        <f t="shared" si="5"/>
        <v>7.6811594202898554</v>
      </c>
      <c r="AK7" s="272">
        <f t="shared" si="6"/>
        <v>7.6811594202898554</v>
      </c>
      <c r="AL7" s="272">
        <f t="shared" si="7"/>
        <v>3.3740831295843523</v>
      </c>
      <c r="AM7" s="272">
        <f t="shared" si="8"/>
        <v>2.0366598778004072</v>
      </c>
      <c r="AN7" s="272">
        <f t="shared" si="9"/>
        <v>2.0366598778004072</v>
      </c>
      <c r="AO7" s="272">
        <f t="shared" si="10"/>
        <v>2.7548209366391188</v>
      </c>
      <c r="AP7" s="272">
        <f t="shared" si="11"/>
        <v>21.764705882352938</v>
      </c>
      <c r="AQ7" s="272">
        <f t="shared" si="12"/>
        <v>7.8125</v>
      </c>
      <c r="AR7" s="272">
        <f t="shared" si="13"/>
        <v>8.8444444444444432</v>
      </c>
      <c r="AS7" s="275">
        <f t="shared" si="14"/>
        <v>12.7</v>
      </c>
      <c r="AT7" s="274">
        <f t="shared" si="15"/>
        <v>13.4</v>
      </c>
      <c r="AU7" s="274">
        <f t="shared" si="16"/>
        <v>17.7</v>
      </c>
      <c r="AV7" s="274">
        <f t="shared" si="17"/>
        <v>17.7</v>
      </c>
      <c r="AW7" s="274">
        <f t="shared" si="18"/>
        <v>12.2</v>
      </c>
      <c r="AX7" s="274">
        <f t="shared" si="19"/>
        <v>21.2</v>
      </c>
      <c r="AY7" s="274">
        <f t="shared" si="20"/>
        <v>21.2</v>
      </c>
      <c r="AZ7" s="274">
        <f t="shared" si="21"/>
        <v>13.8</v>
      </c>
      <c r="BA7" s="274">
        <f t="shared" si="22"/>
        <v>10</v>
      </c>
      <c r="BB7" s="274">
        <f t="shared" si="23"/>
        <v>10</v>
      </c>
      <c r="BC7" s="274">
        <f t="shared" si="24"/>
        <v>10</v>
      </c>
      <c r="BD7" s="274">
        <f t="shared" si="25"/>
        <v>22.2</v>
      </c>
      <c r="BE7" s="274">
        <f t="shared" si="26"/>
        <v>20</v>
      </c>
      <c r="BF7" s="274">
        <f t="shared" si="27"/>
        <v>19.899999999999999</v>
      </c>
      <c r="BG7" s="275">
        <f t="shared" si="28"/>
        <v>23.34558823529412</v>
      </c>
      <c r="BH7" s="274">
        <f t="shared" si="29"/>
        <v>24.907063197026023</v>
      </c>
      <c r="BI7" s="274">
        <f t="shared" si="30"/>
        <v>34.235976789168276</v>
      </c>
      <c r="BJ7" s="274">
        <f t="shared" si="31"/>
        <v>34.235976789168276</v>
      </c>
      <c r="BK7" s="274">
        <f t="shared" si="32"/>
        <v>25.051334702258725</v>
      </c>
      <c r="BL7" s="274">
        <f t="shared" si="33"/>
        <v>43.892339544513462</v>
      </c>
      <c r="BM7" s="274">
        <f t="shared" si="34"/>
        <v>43.892339544513462</v>
      </c>
      <c r="BN7" s="274">
        <f t="shared" si="35"/>
        <v>40</v>
      </c>
      <c r="BO7" s="274">
        <f t="shared" si="36"/>
        <v>20.533880903490758</v>
      </c>
      <c r="BP7" s="274">
        <f t="shared" si="37"/>
        <v>20.533880903490758</v>
      </c>
      <c r="BQ7" s="274">
        <f t="shared" si="38"/>
        <v>22.471910112359552</v>
      </c>
      <c r="BR7" s="274">
        <f t="shared" si="39"/>
        <v>43.786982248520708</v>
      </c>
      <c r="BS7" s="274">
        <f t="shared" si="40"/>
        <v>38.095238095238095</v>
      </c>
      <c r="BT7" s="274">
        <f t="shared" si="41"/>
        <v>39.328063241106712</v>
      </c>
      <c r="BU7" s="273">
        <v>6.16</v>
      </c>
      <c r="BV7" s="272">
        <v>6.14</v>
      </c>
      <c r="BW7" s="272">
        <v>7.56</v>
      </c>
      <c r="BX7" s="272">
        <v>7.56</v>
      </c>
      <c r="BY7" s="272">
        <v>8.19</v>
      </c>
      <c r="BZ7" s="272">
        <v>6.89</v>
      </c>
      <c r="CA7" s="272">
        <v>6.89</v>
      </c>
      <c r="CB7" s="272">
        <v>7.87</v>
      </c>
      <c r="CC7" s="272">
        <v>8.17</v>
      </c>
      <c r="CD7" s="272">
        <v>8.17</v>
      </c>
      <c r="CE7" s="272">
        <v>8.49</v>
      </c>
      <c r="CF7" s="272">
        <v>7.01</v>
      </c>
      <c r="CG7" s="272">
        <v>6.3</v>
      </c>
      <c r="CH7" s="272">
        <v>6.37</v>
      </c>
      <c r="CI7" s="273">
        <f t="shared" si="42"/>
        <v>6.16</v>
      </c>
      <c r="CJ7" s="272">
        <f t="shared" si="43"/>
        <v>6.14</v>
      </c>
      <c r="CK7" s="272">
        <f t="shared" si="44"/>
        <v>7.56</v>
      </c>
      <c r="CL7" s="272">
        <f t="shared" si="45"/>
        <v>7.56</v>
      </c>
      <c r="CM7" s="272">
        <f t="shared" si="46"/>
        <v>8.19</v>
      </c>
      <c r="CN7" s="272">
        <f t="shared" si="47"/>
        <v>6.89</v>
      </c>
      <c r="CO7" s="272">
        <f t="shared" si="48"/>
        <v>6.89</v>
      </c>
      <c r="CP7" s="272">
        <f t="shared" si="49"/>
        <v>7.87</v>
      </c>
      <c r="CQ7" s="272">
        <f t="shared" si="50"/>
        <v>8.17</v>
      </c>
      <c r="CR7" s="272">
        <f t="shared" si="51"/>
        <v>8.17</v>
      </c>
      <c r="CS7" s="272">
        <f t="shared" si="52"/>
        <v>8.49</v>
      </c>
      <c r="CT7" s="272">
        <f t="shared" si="53"/>
        <v>7.01</v>
      </c>
      <c r="CU7" s="272">
        <f t="shared" si="54"/>
        <v>6.3</v>
      </c>
      <c r="CV7" s="272">
        <f t="shared" si="55"/>
        <v>6.37</v>
      </c>
      <c r="CW7" s="234">
        <f t="shared" si="56"/>
        <v>1</v>
      </c>
      <c r="CX7" s="233">
        <f t="shared" si="57"/>
        <v>1</v>
      </c>
      <c r="CY7" s="233">
        <f t="shared" si="58"/>
        <v>1</v>
      </c>
      <c r="CZ7" s="233">
        <f t="shared" si="59"/>
        <v>1</v>
      </c>
      <c r="DA7" s="233">
        <f t="shared" si="60"/>
        <v>0</v>
      </c>
    </row>
    <row r="8" spans="1:105" x14ac:dyDescent="0.15">
      <c r="A8" s="276" t="s">
        <v>39</v>
      </c>
      <c r="B8" s="277" t="s">
        <v>544</v>
      </c>
      <c r="C8" s="273">
        <v>0.61</v>
      </c>
      <c r="D8" s="272">
        <v>2.61</v>
      </c>
      <c r="E8" s="272">
        <v>1.22</v>
      </c>
      <c r="F8" s="272">
        <v>1.22</v>
      </c>
      <c r="G8" s="272">
        <v>1.63</v>
      </c>
      <c r="H8" s="272">
        <v>0.6</v>
      </c>
      <c r="I8" s="272">
        <v>0.6</v>
      </c>
      <c r="J8" s="272">
        <v>0.94</v>
      </c>
      <c r="K8" s="272">
        <v>1.69</v>
      </c>
      <c r="L8" s="272">
        <v>1.69</v>
      </c>
      <c r="M8" s="272">
        <v>0.47</v>
      </c>
      <c r="N8" s="272">
        <v>1.23</v>
      </c>
      <c r="O8" s="272">
        <v>2.35</v>
      </c>
      <c r="P8" s="272">
        <v>1.1499999999999999</v>
      </c>
      <c r="Q8" s="275">
        <v>5.8</v>
      </c>
      <c r="R8" s="274">
        <v>2.8</v>
      </c>
      <c r="S8" s="274">
        <v>12.2</v>
      </c>
      <c r="T8" s="274">
        <v>12.2</v>
      </c>
      <c r="U8" s="274">
        <v>14.5</v>
      </c>
      <c r="V8" s="274">
        <v>11.4</v>
      </c>
      <c r="W8" s="274">
        <v>11.4</v>
      </c>
      <c r="X8" s="274">
        <v>12.4</v>
      </c>
      <c r="Y8" s="274">
        <v>11.3</v>
      </c>
      <c r="Z8" s="274">
        <v>11.3</v>
      </c>
      <c r="AA8" s="274">
        <v>11.6</v>
      </c>
      <c r="AB8" s="274">
        <v>3.5</v>
      </c>
      <c r="AC8" s="274">
        <v>2</v>
      </c>
      <c r="AD8" s="274">
        <v>4.2</v>
      </c>
      <c r="AE8" s="273">
        <f t="shared" si="0"/>
        <v>9.5081967213114762</v>
      </c>
      <c r="AF8" s="272">
        <f t="shared" si="1"/>
        <v>1.0727969348659003</v>
      </c>
      <c r="AG8" s="272">
        <f t="shared" si="2"/>
        <v>10</v>
      </c>
      <c r="AH8" s="272">
        <f t="shared" si="3"/>
        <v>10</v>
      </c>
      <c r="AI8" s="272">
        <f t="shared" si="4"/>
        <v>8.8957055214723937</v>
      </c>
      <c r="AJ8" s="272">
        <f t="shared" si="5"/>
        <v>19</v>
      </c>
      <c r="AK8" s="272">
        <f t="shared" si="6"/>
        <v>19</v>
      </c>
      <c r="AL8" s="272">
        <f t="shared" si="7"/>
        <v>13.191489361702128</v>
      </c>
      <c r="AM8" s="272">
        <f t="shared" si="8"/>
        <v>6.6863905325443795</v>
      </c>
      <c r="AN8" s="272">
        <f t="shared" si="9"/>
        <v>6.6863905325443795</v>
      </c>
      <c r="AO8" s="272">
        <f t="shared" si="10"/>
        <v>24.680851063829788</v>
      </c>
      <c r="AP8" s="272">
        <f t="shared" si="11"/>
        <v>2.845528455284553</v>
      </c>
      <c r="AQ8" s="272">
        <f t="shared" si="12"/>
        <v>0.85106382978723405</v>
      </c>
      <c r="AR8" s="272">
        <f t="shared" si="13"/>
        <v>3.6521739130434785</v>
      </c>
      <c r="AS8" s="275">
        <f t="shared" si="14"/>
        <v>5.8</v>
      </c>
      <c r="AT8" s="274" t="str">
        <f t="shared" si="15"/>
        <v/>
      </c>
      <c r="AU8" s="274">
        <f t="shared" si="16"/>
        <v>12.2</v>
      </c>
      <c r="AV8" s="274">
        <f t="shared" si="17"/>
        <v>12.2</v>
      </c>
      <c r="AW8" s="274">
        <f t="shared" si="18"/>
        <v>14.5</v>
      </c>
      <c r="AX8" s="274">
        <f t="shared" si="19"/>
        <v>11.4</v>
      </c>
      <c r="AY8" s="274">
        <f t="shared" si="20"/>
        <v>11.4</v>
      </c>
      <c r="AZ8" s="274">
        <f t="shared" si="21"/>
        <v>12.4</v>
      </c>
      <c r="BA8" s="274">
        <f t="shared" si="22"/>
        <v>11.3</v>
      </c>
      <c r="BB8" s="274">
        <f t="shared" si="23"/>
        <v>11.3</v>
      </c>
      <c r="BC8" s="274">
        <f t="shared" si="24"/>
        <v>11.6</v>
      </c>
      <c r="BD8" s="274">
        <f t="shared" si="25"/>
        <v>3.5</v>
      </c>
      <c r="BE8" s="274" t="str">
        <f t="shared" si="26"/>
        <v/>
      </c>
      <c r="BF8" s="274">
        <f t="shared" si="27"/>
        <v>4.2</v>
      </c>
      <c r="BG8" s="275">
        <f t="shared" si="28"/>
        <v>10.661764705882353</v>
      </c>
      <c r="BH8" s="274" t="str">
        <f t="shared" si="29"/>
        <v/>
      </c>
      <c r="BI8" s="274">
        <f t="shared" si="30"/>
        <v>23.597678916827853</v>
      </c>
      <c r="BJ8" s="274">
        <f t="shared" si="31"/>
        <v>23.597678916827853</v>
      </c>
      <c r="BK8" s="274">
        <f t="shared" si="32"/>
        <v>29.774127310061601</v>
      </c>
      <c r="BL8" s="274">
        <f t="shared" si="33"/>
        <v>23.602484472049692</v>
      </c>
      <c r="BM8" s="274">
        <f t="shared" si="34"/>
        <v>23.602484472049692</v>
      </c>
      <c r="BN8" s="274">
        <f t="shared" si="35"/>
        <v>35.94202898550725</v>
      </c>
      <c r="BO8" s="274">
        <f t="shared" si="36"/>
        <v>23.203285420944557</v>
      </c>
      <c r="BP8" s="274">
        <f t="shared" si="37"/>
        <v>23.203285420944557</v>
      </c>
      <c r="BQ8" s="274">
        <f t="shared" si="38"/>
        <v>26.067415730337078</v>
      </c>
      <c r="BR8" s="274">
        <f t="shared" si="39"/>
        <v>6.9033530571992108</v>
      </c>
      <c r="BS8" s="274" t="str">
        <f t="shared" si="40"/>
        <v/>
      </c>
      <c r="BT8" s="274">
        <f t="shared" si="41"/>
        <v>8.3003952569169961</v>
      </c>
      <c r="BU8" s="273">
        <v>7.17</v>
      </c>
      <c r="BV8" s="272">
        <v>7.51</v>
      </c>
      <c r="BW8" s="272">
        <v>7.68</v>
      </c>
      <c r="BX8" s="272">
        <v>7.68</v>
      </c>
      <c r="BY8" s="272">
        <v>7.76</v>
      </c>
      <c r="BZ8" s="272">
        <v>7.45</v>
      </c>
      <c r="CA8" s="272">
        <v>7.45</v>
      </c>
      <c r="CB8" s="272">
        <v>8.35</v>
      </c>
      <c r="CC8" s="272">
        <v>8.58</v>
      </c>
      <c r="CD8" s="272">
        <v>8.58</v>
      </c>
      <c r="CE8" s="272">
        <v>8.51</v>
      </c>
      <c r="CF8" s="272">
        <v>7.61</v>
      </c>
      <c r="CG8" s="272">
        <v>7.51</v>
      </c>
      <c r="CH8" s="272">
        <v>7.34</v>
      </c>
      <c r="CI8" s="273">
        <f t="shared" si="42"/>
        <v>7.17</v>
      </c>
      <c r="CJ8" s="272" t="str">
        <f t="shared" si="43"/>
        <v/>
      </c>
      <c r="CK8" s="272">
        <f t="shared" si="44"/>
        <v>7.68</v>
      </c>
      <c r="CL8" s="272">
        <f t="shared" si="45"/>
        <v>7.68</v>
      </c>
      <c r="CM8" s="272">
        <f t="shared" si="46"/>
        <v>7.76</v>
      </c>
      <c r="CN8" s="272">
        <f t="shared" si="47"/>
        <v>7.45</v>
      </c>
      <c r="CO8" s="272">
        <f t="shared" si="48"/>
        <v>7.45</v>
      </c>
      <c r="CP8" s="272">
        <f t="shared" si="49"/>
        <v>8.35</v>
      </c>
      <c r="CQ8" s="272">
        <f t="shared" si="50"/>
        <v>8.58</v>
      </c>
      <c r="CR8" s="272">
        <f t="shared" si="51"/>
        <v>8.58</v>
      </c>
      <c r="CS8" s="272">
        <f t="shared" si="52"/>
        <v>8.51</v>
      </c>
      <c r="CT8" s="272">
        <f t="shared" si="53"/>
        <v>7.61</v>
      </c>
      <c r="CU8" s="272" t="str">
        <f t="shared" si="54"/>
        <v/>
      </c>
      <c r="CV8" s="272">
        <f t="shared" si="55"/>
        <v>7.34</v>
      </c>
      <c r="CW8" s="234">
        <f t="shared" si="56"/>
        <v>1</v>
      </c>
      <c r="CX8" s="233">
        <f t="shared" si="57"/>
        <v>1</v>
      </c>
      <c r="CY8" s="233">
        <f t="shared" si="58"/>
        <v>1</v>
      </c>
      <c r="CZ8" s="233">
        <f t="shared" si="59"/>
        <v>1</v>
      </c>
      <c r="DA8" s="233">
        <f t="shared" si="60"/>
        <v>0</v>
      </c>
    </row>
    <row r="9" spans="1:105" x14ac:dyDescent="0.15">
      <c r="A9" s="276" t="s">
        <v>40</v>
      </c>
      <c r="B9" s="277" t="s">
        <v>545</v>
      </c>
      <c r="C9" s="273">
        <v>1.18</v>
      </c>
      <c r="D9" s="272">
        <v>1.18</v>
      </c>
      <c r="E9" s="272">
        <v>1.97</v>
      </c>
      <c r="F9" s="272">
        <v>1.97</v>
      </c>
      <c r="G9" s="272">
        <v>3.17</v>
      </c>
      <c r="H9" s="272">
        <v>1.48</v>
      </c>
      <c r="I9" s="272">
        <v>1.48</v>
      </c>
      <c r="J9" s="272">
        <v>1.84</v>
      </c>
      <c r="K9" s="272">
        <v>1.78</v>
      </c>
      <c r="L9" s="272">
        <v>1.78</v>
      </c>
      <c r="M9" s="272">
        <v>2.0299999999999998</v>
      </c>
      <c r="N9" s="272">
        <v>1.96</v>
      </c>
      <c r="O9" s="272">
        <v>1.28</v>
      </c>
      <c r="P9" s="272">
        <v>1.45</v>
      </c>
      <c r="Q9" s="275">
        <v>17.7</v>
      </c>
      <c r="R9" s="274">
        <v>15.8</v>
      </c>
      <c r="S9" s="274">
        <v>7.3</v>
      </c>
      <c r="T9" s="274">
        <v>7.3</v>
      </c>
      <c r="U9" s="274">
        <v>4.2</v>
      </c>
      <c r="V9" s="274">
        <v>11.5</v>
      </c>
      <c r="W9" s="274">
        <v>11.5</v>
      </c>
      <c r="X9" s="274">
        <v>5.5</v>
      </c>
      <c r="Y9" s="274">
        <v>5.3</v>
      </c>
      <c r="Z9" s="274">
        <v>5.3</v>
      </c>
      <c r="AA9" s="274">
        <v>4.5</v>
      </c>
      <c r="AB9" s="274">
        <v>18.600000000000001</v>
      </c>
      <c r="AC9" s="274">
        <v>18.2</v>
      </c>
      <c r="AD9" s="274">
        <v>19</v>
      </c>
      <c r="AE9" s="273">
        <f t="shared" si="0"/>
        <v>15</v>
      </c>
      <c r="AF9" s="272">
        <f t="shared" si="1"/>
        <v>13.389830508474578</v>
      </c>
      <c r="AG9" s="272">
        <f t="shared" si="2"/>
        <v>3.7055837563451774</v>
      </c>
      <c r="AH9" s="272">
        <f t="shared" si="3"/>
        <v>3.7055837563451774</v>
      </c>
      <c r="AI9" s="272">
        <f t="shared" si="4"/>
        <v>1.3249211356466877</v>
      </c>
      <c r="AJ9" s="272">
        <f t="shared" si="5"/>
        <v>7.7702702702702702</v>
      </c>
      <c r="AK9" s="272">
        <f t="shared" si="6"/>
        <v>7.7702702702702702</v>
      </c>
      <c r="AL9" s="272">
        <f t="shared" si="7"/>
        <v>2.9891304347826084</v>
      </c>
      <c r="AM9" s="272">
        <f t="shared" si="8"/>
        <v>2.9775280898876404</v>
      </c>
      <c r="AN9" s="272">
        <f t="shared" si="9"/>
        <v>2.9775280898876404</v>
      </c>
      <c r="AO9" s="272">
        <f t="shared" si="10"/>
        <v>2.2167487684729066</v>
      </c>
      <c r="AP9" s="272">
        <f t="shared" si="11"/>
        <v>9.4897959183673475</v>
      </c>
      <c r="AQ9" s="272">
        <f t="shared" si="12"/>
        <v>14.21875</v>
      </c>
      <c r="AR9" s="272">
        <f t="shared" si="13"/>
        <v>13.103448275862069</v>
      </c>
      <c r="AS9" s="275">
        <f t="shared" si="14"/>
        <v>17.7</v>
      </c>
      <c r="AT9" s="274">
        <f t="shared" si="15"/>
        <v>15.8</v>
      </c>
      <c r="AU9" s="274">
        <f t="shared" si="16"/>
        <v>7.3</v>
      </c>
      <c r="AV9" s="274">
        <f t="shared" si="17"/>
        <v>7.3</v>
      </c>
      <c r="AW9" s="274" t="str">
        <f t="shared" si="18"/>
        <v/>
      </c>
      <c r="AX9" s="274">
        <f t="shared" si="19"/>
        <v>11.5</v>
      </c>
      <c r="AY9" s="274">
        <f t="shared" si="20"/>
        <v>11.5</v>
      </c>
      <c r="AZ9" s="274">
        <f t="shared" si="21"/>
        <v>5.5</v>
      </c>
      <c r="BA9" s="274">
        <f t="shared" si="22"/>
        <v>5.3</v>
      </c>
      <c r="BB9" s="274">
        <f t="shared" si="23"/>
        <v>5.3</v>
      </c>
      <c r="BC9" s="274">
        <f t="shared" si="24"/>
        <v>4.5</v>
      </c>
      <c r="BD9" s="274">
        <f t="shared" si="25"/>
        <v>18.600000000000001</v>
      </c>
      <c r="BE9" s="274">
        <f t="shared" si="26"/>
        <v>18.2</v>
      </c>
      <c r="BF9" s="274">
        <f t="shared" si="27"/>
        <v>19</v>
      </c>
      <c r="BG9" s="275">
        <f t="shared" si="28"/>
        <v>32.536764705882355</v>
      </c>
      <c r="BH9" s="274">
        <f t="shared" si="29"/>
        <v>29.368029739776954</v>
      </c>
      <c r="BI9" s="274">
        <f t="shared" si="30"/>
        <v>14.119922630560927</v>
      </c>
      <c r="BJ9" s="274">
        <f t="shared" si="31"/>
        <v>14.119922630560927</v>
      </c>
      <c r="BK9" s="274" t="str">
        <f t="shared" si="32"/>
        <v/>
      </c>
      <c r="BL9" s="274">
        <f t="shared" si="33"/>
        <v>23.80952380952381</v>
      </c>
      <c r="BM9" s="274">
        <f t="shared" si="34"/>
        <v>23.80952380952381</v>
      </c>
      <c r="BN9" s="274">
        <f t="shared" si="35"/>
        <v>15.942028985507246</v>
      </c>
      <c r="BO9" s="274">
        <f t="shared" si="36"/>
        <v>10.882956878850102</v>
      </c>
      <c r="BP9" s="274">
        <f t="shared" si="37"/>
        <v>10.882956878850102</v>
      </c>
      <c r="BQ9" s="274">
        <f t="shared" si="38"/>
        <v>10.112359550561798</v>
      </c>
      <c r="BR9" s="274">
        <f t="shared" si="39"/>
        <v>36.68639053254438</v>
      </c>
      <c r="BS9" s="274">
        <f t="shared" si="40"/>
        <v>34.666666666666664</v>
      </c>
      <c r="BT9" s="274">
        <f t="shared" si="41"/>
        <v>37.549407114624508</v>
      </c>
      <c r="BU9" s="273">
        <v>6.84</v>
      </c>
      <c r="BV9" s="272">
        <v>6.74</v>
      </c>
      <c r="BW9" s="272">
        <v>8.75</v>
      </c>
      <c r="BX9" s="272">
        <v>8.75</v>
      </c>
      <c r="BY9" s="272">
        <v>8.59</v>
      </c>
      <c r="BZ9" s="272">
        <v>8.57</v>
      </c>
      <c r="CA9" s="272">
        <v>8.57</v>
      </c>
      <c r="CB9" s="272">
        <v>8.9700000000000006</v>
      </c>
      <c r="CC9" s="272">
        <v>8.64</v>
      </c>
      <c r="CD9" s="272">
        <v>8.64</v>
      </c>
      <c r="CE9" s="272">
        <v>8.85</v>
      </c>
      <c r="CF9" s="272">
        <v>8.31</v>
      </c>
      <c r="CG9" s="272">
        <v>7.85</v>
      </c>
      <c r="CH9" s="272">
        <v>7.81</v>
      </c>
      <c r="CI9" s="273">
        <f t="shared" si="42"/>
        <v>6.84</v>
      </c>
      <c r="CJ9" s="272">
        <f t="shared" si="43"/>
        <v>6.74</v>
      </c>
      <c r="CK9" s="272">
        <f t="shared" si="44"/>
        <v>8.75</v>
      </c>
      <c r="CL9" s="272">
        <f t="shared" si="45"/>
        <v>8.75</v>
      </c>
      <c r="CM9" s="272" t="str">
        <f t="shared" si="46"/>
        <v/>
      </c>
      <c r="CN9" s="272">
        <f t="shared" si="47"/>
        <v>8.57</v>
      </c>
      <c r="CO9" s="272">
        <f t="shared" si="48"/>
        <v>8.57</v>
      </c>
      <c r="CP9" s="272">
        <f t="shared" si="49"/>
        <v>8.9700000000000006</v>
      </c>
      <c r="CQ9" s="272">
        <f t="shared" si="50"/>
        <v>8.64</v>
      </c>
      <c r="CR9" s="272">
        <f t="shared" si="51"/>
        <v>8.64</v>
      </c>
      <c r="CS9" s="272">
        <f t="shared" si="52"/>
        <v>8.85</v>
      </c>
      <c r="CT9" s="272">
        <f t="shared" si="53"/>
        <v>8.31</v>
      </c>
      <c r="CU9" s="272">
        <f t="shared" si="54"/>
        <v>7.85</v>
      </c>
      <c r="CV9" s="272">
        <f t="shared" si="55"/>
        <v>7.81</v>
      </c>
      <c r="CW9" s="234">
        <f t="shared" si="56"/>
        <v>1</v>
      </c>
      <c r="CX9" s="233">
        <f t="shared" si="57"/>
        <v>1</v>
      </c>
      <c r="CY9" s="233">
        <f t="shared" si="58"/>
        <v>1</v>
      </c>
      <c r="CZ9" s="233">
        <f t="shared" si="59"/>
        <v>1</v>
      </c>
      <c r="DA9" s="233">
        <f t="shared" si="60"/>
        <v>0</v>
      </c>
    </row>
    <row r="10" spans="1:105" x14ac:dyDescent="0.15">
      <c r="A10" s="276" t="s">
        <v>41</v>
      </c>
      <c r="B10" s="277" t="s">
        <v>546</v>
      </c>
      <c r="C10" s="273">
        <v>2.5099999999999998</v>
      </c>
      <c r="D10" s="272">
        <v>2</v>
      </c>
      <c r="E10" s="272">
        <v>1.7</v>
      </c>
      <c r="F10" s="272">
        <v>1.7</v>
      </c>
      <c r="G10" s="272">
        <v>2.54</v>
      </c>
      <c r="H10" s="272">
        <v>1.85</v>
      </c>
      <c r="I10" s="272">
        <v>1.85</v>
      </c>
      <c r="J10" s="272">
        <v>1.99</v>
      </c>
      <c r="K10" s="272">
        <v>1.6</v>
      </c>
      <c r="L10" s="272">
        <v>1.6</v>
      </c>
      <c r="M10" s="272">
        <v>1.06</v>
      </c>
      <c r="N10" s="272">
        <v>2.93</v>
      </c>
      <c r="O10" s="272">
        <v>1.19</v>
      </c>
      <c r="P10" s="272">
        <v>1.48</v>
      </c>
      <c r="Q10" s="275">
        <v>24.3</v>
      </c>
      <c r="R10" s="274">
        <v>23.4</v>
      </c>
      <c r="S10" s="274">
        <v>21.6</v>
      </c>
      <c r="T10" s="274">
        <v>21.6</v>
      </c>
      <c r="U10" s="274">
        <v>19.2</v>
      </c>
      <c r="V10" s="274">
        <v>20.7</v>
      </c>
      <c r="W10" s="274">
        <v>20.7</v>
      </c>
      <c r="X10" s="274">
        <v>13</v>
      </c>
      <c r="Y10" s="274">
        <v>19.5</v>
      </c>
      <c r="Z10" s="274">
        <v>19.5</v>
      </c>
      <c r="AA10" s="274">
        <v>17.3</v>
      </c>
      <c r="AB10" s="274">
        <v>16.600000000000001</v>
      </c>
      <c r="AC10" s="274">
        <v>19.399999999999999</v>
      </c>
      <c r="AD10" s="274">
        <v>16.8</v>
      </c>
      <c r="AE10" s="273">
        <f t="shared" si="0"/>
        <v>9.6812749003984067</v>
      </c>
      <c r="AF10" s="272">
        <f t="shared" si="1"/>
        <v>11.7</v>
      </c>
      <c r="AG10" s="272">
        <f t="shared" si="2"/>
        <v>12.705882352941178</v>
      </c>
      <c r="AH10" s="272">
        <f t="shared" si="3"/>
        <v>12.705882352941178</v>
      </c>
      <c r="AI10" s="272">
        <f t="shared" si="4"/>
        <v>7.5590551181102361</v>
      </c>
      <c r="AJ10" s="272">
        <f t="shared" si="5"/>
        <v>11.189189189189188</v>
      </c>
      <c r="AK10" s="272">
        <f t="shared" si="6"/>
        <v>11.189189189189188</v>
      </c>
      <c r="AL10" s="272">
        <f t="shared" si="7"/>
        <v>6.5326633165829149</v>
      </c>
      <c r="AM10" s="272">
        <f t="shared" si="8"/>
        <v>12.1875</v>
      </c>
      <c r="AN10" s="272">
        <f t="shared" si="9"/>
        <v>12.1875</v>
      </c>
      <c r="AO10" s="272">
        <f t="shared" si="10"/>
        <v>16.320754716981131</v>
      </c>
      <c r="AP10" s="272">
        <f t="shared" si="11"/>
        <v>5.6655290102389078</v>
      </c>
      <c r="AQ10" s="272">
        <f t="shared" si="12"/>
        <v>16.30252100840336</v>
      </c>
      <c r="AR10" s="272">
        <f t="shared" si="13"/>
        <v>11.351351351351353</v>
      </c>
      <c r="AS10" s="275">
        <f t="shared" si="14"/>
        <v>24.3</v>
      </c>
      <c r="AT10" s="274">
        <f t="shared" si="15"/>
        <v>23.4</v>
      </c>
      <c r="AU10" s="274">
        <f t="shared" si="16"/>
        <v>21.6</v>
      </c>
      <c r="AV10" s="274">
        <f t="shared" si="17"/>
        <v>21.6</v>
      </c>
      <c r="AW10" s="274">
        <f t="shared" si="18"/>
        <v>19.2</v>
      </c>
      <c r="AX10" s="274">
        <f t="shared" si="19"/>
        <v>20.7</v>
      </c>
      <c r="AY10" s="274">
        <f t="shared" si="20"/>
        <v>20.7</v>
      </c>
      <c r="AZ10" s="274">
        <f t="shared" si="21"/>
        <v>13</v>
      </c>
      <c r="BA10" s="274">
        <f t="shared" si="22"/>
        <v>19.5</v>
      </c>
      <c r="BB10" s="274">
        <f t="shared" si="23"/>
        <v>19.5</v>
      </c>
      <c r="BC10" s="274">
        <f t="shared" si="24"/>
        <v>17.3</v>
      </c>
      <c r="BD10" s="274">
        <f t="shared" si="25"/>
        <v>16.600000000000001</v>
      </c>
      <c r="BE10" s="274">
        <f t="shared" si="26"/>
        <v>19.399999999999999</v>
      </c>
      <c r="BF10" s="274">
        <f t="shared" si="27"/>
        <v>16.8</v>
      </c>
      <c r="BG10" s="275">
        <f t="shared" si="28"/>
        <v>44.669117647058826</v>
      </c>
      <c r="BH10" s="274">
        <f t="shared" si="29"/>
        <v>43.494423791821561</v>
      </c>
      <c r="BI10" s="274">
        <f t="shared" si="30"/>
        <v>41.779497098646033</v>
      </c>
      <c r="BJ10" s="274">
        <f t="shared" si="31"/>
        <v>41.779497098646033</v>
      </c>
      <c r="BK10" s="274">
        <f t="shared" si="32"/>
        <v>39.425051334702253</v>
      </c>
      <c r="BL10" s="274">
        <f t="shared" si="33"/>
        <v>42.857142857142861</v>
      </c>
      <c r="BM10" s="274">
        <f t="shared" si="34"/>
        <v>42.857142857142861</v>
      </c>
      <c r="BN10" s="274">
        <f t="shared" si="35"/>
        <v>37.681159420289852</v>
      </c>
      <c r="BO10" s="274">
        <f t="shared" si="36"/>
        <v>40.041067761806978</v>
      </c>
      <c r="BP10" s="274">
        <f t="shared" si="37"/>
        <v>40.041067761806978</v>
      </c>
      <c r="BQ10" s="274">
        <f t="shared" si="38"/>
        <v>38.876404494382022</v>
      </c>
      <c r="BR10" s="274">
        <f t="shared" si="39"/>
        <v>32.741617357001978</v>
      </c>
      <c r="BS10" s="274">
        <f t="shared" si="40"/>
        <v>36.952380952380949</v>
      </c>
      <c r="BT10" s="274">
        <f t="shared" si="41"/>
        <v>33.201581027667984</v>
      </c>
      <c r="BU10" s="273">
        <v>6.98</v>
      </c>
      <c r="BV10" s="272">
        <v>6.91</v>
      </c>
      <c r="BW10" s="272">
        <v>7.63</v>
      </c>
      <c r="BX10" s="272">
        <v>7.63</v>
      </c>
      <c r="BY10" s="272">
        <v>7.69</v>
      </c>
      <c r="BZ10" s="272">
        <v>7.32</v>
      </c>
      <c r="CA10" s="272">
        <v>7.32</v>
      </c>
      <c r="CB10" s="272">
        <v>7.7</v>
      </c>
      <c r="CC10" s="272">
        <v>7.21</v>
      </c>
      <c r="CD10" s="272">
        <v>7.21</v>
      </c>
      <c r="CE10" s="272">
        <v>7.48</v>
      </c>
      <c r="CF10" s="272">
        <v>6.62</v>
      </c>
      <c r="CG10" s="272">
        <v>6.69</v>
      </c>
      <c r="CH10" s="272">
        <v>6.7</v>
      </c>
      <c r="CI10" s="273">
        <f t="shared" si="42"/>
        <v>6.98</v>
      </c>
      <c r="CJ10" s="272">
        <f t="shared" si="43"/>
        <v>6.91</v>
      </c>
      <c r="CK10" s="272">
        <f t="shared" si="44"/>
        <v>7.63</v>
      </c>
      <c r="CL10" s="272">
        <f t="shared" si="45"/>
        <v>7.63</v>
      </c>
      <c r="CM10" s="272">
        <f t="shared" si="46"/>
        <v>7.69</v>
      </c>
      <c r="CN10" s="272">
        <f t="shared" si="47"/>
        <v>7.32</v>
      </c>
      <c r="CO10" s="272">
        <f t="shared" si="48"/>
        <v>7.32</v>
      </c>
      <c r="CP10" s="272">
        <f t="shared" si="49"/>
        <v>7.7</v>
      </c>
      <c r="CQ10" s="272">
        <f t="shared" si="50"/>
        <v>7.21</v>
      </c>
      <c r="CR10" s="272">
        <f t="shared" si="51"/>
        <v>7.21</v>
      </c>
      <c r="CS10" s="272">
        <f t="shared" si="52"/>
        <v>7.48</v>
      </c>
      <c r="CT10" s="272">
        <f t="shared" si="53"/>
        <v>6.62</v>
      </c>
      <c r="CU10" s="272">
        <f t="shared" si="54"/>
        <v>6.69</v>
      </c>
      <c r="CV10" s="272">
        <f t="shared" si="55"/>
        <v>6.7</v>
      </c>
      <c r="CW10" s="234">
        <f t="shared" si="56"/>
        <v>1</v>
      </c>
      <c r="CX10" s="233">
        <f t="shared" si="57"/>
        <v>1</v>
      </c>
      <c r="CY10" s="233">
        <f t="shared" si="58"/>
        <v>1</v>
      </c>
      <c r="CZ10" s="233">
        <f t="shared" si="59"/>
        <v>1</v>
      </c>
      <c r="DA10" s="233">
        <f t="shared" si="60"/>
        <v>0</v>
      </c>
    </row>
    <row r="11" spans="1:105" x14ac:dyDescent="0.15">
      <c r="A11" s="276" t="s">
        <v>42</v>
      </c>
      <c r="B11" s="277" t="s">
        <v>547</v>
      </c>
      <c r="C11" s="273">
        <v>3.13</v>
      </c>
      <c r="D11" s="272">
        <v>2.77</v>
      </c>
      <c r="E11" s="272">
        <v>5.24</v>
      </c>
      <c r="F11" s="272">
        <v>5.24</v>
      </c>
      <c r="G11" s="272">
        <v>5.68</v>
      </c>
      <c r="H11" s="272">
        <v>5.08</v>
      </c>
      <c r="I11" s="272">
        <v>5.08</v>
      </c>
      <c r="J11" s="272">
        <v>3.22</v>
      </c>
      <c r="K11" s="272">
        <v>9.17</v>
      </c>
      <c r="L11" s="272">
        <v>9.17</v>
      </c>
      <c r="M11" s="272">
        <v>6.98</v>
      </c>
      <c r="N11" s="272">
        <v>5.51</v>
      </c>
      <c r="O11" s="272">
        <v>4.55</v>
      </c>
      <c r="P11" s="272">
        <v>4.58</v>
      </c>
      <c r="Q11" s="275">
        <v>22.6</v>
      </c>
      <c r="R11" s="274">
        <v>23.7</v>
      </c>
      <c r="X11" s="274">
        <v>13.9</v>
      </c>
      <c r="Y11" s="274">
        <v>7.2</v>
      </c>
      <c r="Z11" s="274">
        <v>7.2</v>
      </c>
      <c r="AA11" s="274">
        <v>9</v>
      </c>
      <c r="AC11" s="274">
        <v>4.8</v>
      </c>
      <c r="AD11" s="274">
        <v>18.5</v>
      </c>
      <c r="AE11" s="273">
        <f t="shared" si="0"/>
        <v>7.2204472843450489</v>
      </c>
      <c r="AF11" s="272">
        <f t="shared" si="1"/>
        <v>8.55595667870036</v>
      </c>
      <c r="AG11" s="272" t="str">
        <f t="shared" si="2"/>
        <v/>
      </c>
      <c r="AH11" s="272" t="str">
        <f t="shared" si="3"/>
        <v/>
      </c>
      <c r="AI11" s="272" t="str">
        <f t="shared" si="4"/>
        <v/>
      </c>
      <c r="AJ11" s="272" t="str">
        <f t="shared" si="5"/>
        <v/>
      </c>
      <c r="AK11" s="272" t="str">
        <f t="shared" si="6"/>
        <v/>
      </c>
      <c r="AL11" s="272">
        <f t="shared" si="7"/>
        <v>4.316770186335404</v>
      </c>
      <c r="AM11" s="272">
        <f t="shared" si="8"/>
        <v>0.7851690294438386</v>
      </c>
      <c r="AN11" s="272">
        <f t="shared" si="9"/>
        <v>0.7851690294438386</v>
      </c>
      <c r="AO11" s="272">
        <f t="shared" si="10"/>
        <v>1.2893982808022921</v>
      </c>
      <c r="AP11" s="272" t="str">
        <f t="shared" si="11"/>
        <v/>
      </c>
      <c r="AQ11" s="272">
        <f t="shared" si="12"/>
        <v>1.054945054945055</v>
      </c>
      <c r="AR11" s="272">
        <f t="shared" si="13"/>
        <v>4.0393013100436681</v>
      </c>
      <c r="AS11" s="275">
        <f t="shared" si="14"/>
        <v>22.6</v>
      </c>
      <c r="AT11" s="274">
        <f t="shared" si="15"/>
        <v>23.7</v>
      </c>
      <c r="AU11" s="274" t="str">
        <f t="shared" si="16"/>
        <v/>
      </c>
      <c r="AV11" s="274" t="str">
        <f t="shared" si="17"/>
        <v/>
      </c>
      <c r="AW11" s="274" t="str">
        <f t="shared" si="18"/>
        <v/>
      </c>
      <c r="AX11" s="274" t="str">
        <f t="shared" si="19"/>
        <v/>
      </c>
      <c r="AY11" s="274" t="str">
        <f t="shared" si="20"/>
        <v/>
      </c>
      <c r="AZ11" s="274">
        <f t="shared" si="21"/>
        <v>13.9</v>
      </c>
      <c r="BA11" s="274" t="str">
        <f t="shared" si="22"/>
        <v/>
      </c>
      <c r="BB11" s="274" t="str">
        <f t="shared" si="23"/>
        <v/>
      </c>
      <c r="BC11" s="274" t="str">
        <f t="shared" si="24"/>
        <v/>
      </c>
      <c r="BD11" s="274" t="str">
        <f t="shared" si="25"/>
        <v/>
      </c>
      <c r="BE11" s="274" t="str">
        <f t="shared" si="26"/>
        <v/>
      </c>
      <c r="BF11" s="274">
        <f t="shared" si="27"/>
        <v>18.5</v>
      </c>
      <c r="BG11" s="275">
        <f t="shared" si="28"/>
        <v>41.544117647058826</v>
      </c>
      <c r="BH11" s="274">
        <f t="shared" si="29"/>
        <v>44.05204460966543</v>
      </c>
      <c r="BI11" s="274" t="str">
        <f t="shared" si="30"/>
        <v/>
      </c>
      <c r="BJ11" s="274" t="str">
        <f t="shared" si="31"/>
        <v/>
      </c>
      <c r="BK11" s="274" t="str">
        <f t="shared" si="32"/>
        <v/>
      </c>
      <c r="BL11" s="274" t="str">
        <f t="shared" si="33"/>
        <v/>
      </c>
      <c r="BM11" s="274" t="str">
        <f t="shared" si="34"/>
        <v/>
      </c>
      <c r="BN11" s="274">
        <f t="shared" si="35"/>
        <v>40.289855072463766</v>
      </c>
      <c r="BO11" s="274" t="str">
        <f t="shared" si="36"/>
        <v/>
      </c>
      <c r="BP11" s="274" t="str">
        <f t="shared" si="37"/>
        <v/>
      </c>
      <c r="BQ11" s="274" t="str">
        <f t="shared" si="38"/>
        <v/>
      </c>
      <c r="BR11" s="274" t="str">
        <f t="shared" si="39"/>
        <v/>
      </c>
      <c r="BS11" s="274" t="str">
        <f t="shared" si="40"/>
        <v/>
      </c>
      <c r="BT11" s="274">
        <f t="shared" si="41"/>
        <v>36.561264822134383</v>
      </c>
      <c r="BU11" s="273">
        <v>6.79</v>
      </c>
      <c r="BV11" s="272">
        <v>6.72</v>
      </c>
      <c r="CB11" s="272">
        <v>6.63</v>
      </c>
      <c r="CC11" s="272">
        <v>6.77</v>
      </c>
      <c r="CD11" s="272">
        <v>6.77</v>
      </c>
      <c r="CE11" s="272">
        <v>6.42</v>
      </c>
      <c r="CG11" s="272">
        <v>5.9</v>
      </c>
      <c r="CH11" s="272">
        <v>6.51</v>
      </c>
      <c r="CI11" s="273">
        <f t="shared" si="42"/>
        <v>6.79</v>
      </c>
      <c r="CJ11" s="272">
        <f t="shared" si="43"/>
        <v>6.72</v>
      </c>
      <c r="CK11" s="272" t="str">
        <f t="shared" si="44"/>
        <v/>
      </c>
      <c r="CL11" s="272" t="str">
        <f t="shared" si="45"/>
        <v/>
      </c>
      <c r="CM11" s="272" t="str">
        <f t="shared" si="46"/>
        <v/>
      </c>
      <c r="CN11" s="272" t="str">
        <f t="shared" si="47"/>
        <v/>
      </c>
      <c r="CO11" s="272" t="str">
        <f t="shared" si="48"/>
        <v/>
      </c>
      <c r="CP11" s="272">
        <f t="shared" si="49"/>
        <v>6.63</v>
      </c>
      <c r="CQ11" s="272" t="str">
        <f t="shared" si="50"/>
        <v/>
      </c>
      <c r="CR11" s="272" t="str">
        <f t="shared" si="51"/>
        <v/>
      </c>
      <c r="CS11" s="272" t="str">
        <f t="shared" si="52"/>
        <v/>
      </c>
      <c r="CT11" s="272" t="str">
        <f t="shared" si="53"/>
        <v/>
      </c>
      <c r="CU11" s="272" t="str">
        <f t="shared" si="54"/>
        <v/>
      </c>
      <c r="CV11" s="272">
        <f t="shared" si="55"/>
        <v>6.51</v>
      </c>
      <c r="CW11" s="234">
        <f t="shared" si="56"/>
        <v>1</v>
      </c>
      <c r="CX11" s="233">
        <f t="shared" si="57"/>
        <v>1</v>
      </c>
      <c r="CY11" s="233" t="str">
        <f t="shared" si="58"/>
        <v/>
      </c>
      <c r="CZ11" s="233">
        <f t="shared" si="59"/>
        <v>1</v>
      </c>
      <c r="DA11" s="233">
        <f t="shared" si="60"/>
        <v>1</v>
      </c>
    </row>
    <row r="12" spans="1:105" x14ac:dyDescent="0.15">
      <c r="A12" s="276" t="s">
        <v>43</v>
      </c>
      <c r="B12" s="277" t="s">
        <v>548</v>
      </c>
      <c r="C12" s="273">
        <v>2.0099999999999998</v>
      </c>
      <c r="D12" s="272">
        <v>1.94</v>
      </c>
      <c r="E12" s="272">
        <v>1.67</v>
      </c>
      <c r="F12" s="272">
        <v>1.67</v>
      </c>
      <c r="G12" s="272">
        <v>1.0900000000000001</v>
      </c>
      <c r="H12" s="272">
        <v>2.29</v>
      </c>
      <c r="I12" s="272">
        <v>2.29</v>
      </c>
      <c r="J12" s="272">
        <v>3.49</v>
      </c>
      <c r="K12" s="272">
        <v>5.31</v>
      </c>
      <c r="L12" s="272">
        <v>5.31</v>
      </c>
      <c r="M12" s="272">
        <v>2.04</v>
      </c>
      <c r="N12" s="272">
        <v>1.87</v>
      </c>
      <c r="O12" s="272">
        <v>2</v>
      </c>
      <c r="P12" s="272">
        <v>2.35</v>
      </c>
      <c r="Q12" s="275">
        <v>19</v>
      </c>
      <c r="R12" s="274">
        <v>17.2</v>
      </c>
      <c r="S12" s="274">
        <v>6.4</v>
      </c>
      <c r="T12" s="274">
        <v>6.4</v>
      </c>
      <c r="U12" s="274">
        <v>8</v>
      </c>
      <c r="V12" s="274">
        <v>10.199999999999999</v>
      </c>
      <c r="W12" s="274">
        <v>10.199999999999999</v>
      </c>
      <c r="X12" s="274">
        <v>8.3000000000000007</v>
      </c>
      <c r="Y12" s="274">
        <v>12.4</v>
      </c>
      <c r="Z12" s="274">
        <v>12.4</v>
      </c>
      <c r="AA12" s="274">
        <v>14</v>
      </c>
      <c r="AB12" s="274">
        <v>7.3</v>
      </c>
      <c r="AC12" s="274">
        <v>7.6</v>
      </c>
      <c r="AD12" s="274">
        <v>11.5</v>
      </c>
      <c r="AE12" s="273">
        <f t="shared" si="0"/>
        <v>9.4527363184079611</v>
      </c>
      <c r="AF12" s="272">
        <f t="shared" si="1"/>
        <v>8.8659793814432994</v>
      </c>
      <c r="AG12" s="272">
        <f t="shared" si="2"/>
        <v>3.8323353293413178</v>
      </c>
      <c r="AH12" s="272">
        <f t="shared" si="3"/>
        <v>3.8323353293413178</v>
      </c>
      <c r="AI12" s="272">
        <f t="shared" si="4"/>
        <v>7.3394495412844032</v>
      </c>
      <c r="AJ12" s="272">
        <f t="shared" si="5"/>
        <v>4.4541484716157198</v>
      </c>
      <c r="AK12" s="272">
        <f t="shared" si="6"/>
        <v>4.4541484716157198</v>
      </c>
      <c r="AL12" s="272">
        <f t="shared" si="7"/>
        <v>2.3782234957020059</v>
      </c>
      <c r="AM12" s="272">
        <f t="shared" si="8"/>
        <v>2.3352165725047085</v>
      </c>
      <c r="AN12" s="272">
        <f t="shared" si="9"/>
        <v>2.3352165725047085</v>
      </c>
      <c r="AO12" s="272">
        <f t="shared" si="10"/>
        <v>6.8627450980392153</v>
      </c>
      <c r="AP12" s="272">
        <f t="shared" si="11"/>
        <v>3.903743315508021</v>
      </c>
      <c r="AQ12" s="272">
        <f t="shared" si="12"/>
        <v>3.8</v>
      </c>
      <c r="AR12" s="272">
        <f t="shared" si="13"/>
        <v>4.8936170212765955</v>
      </c>
      <c r="AS12" s="275">
        <f t="shared" si="14"/>
        <v>19</v>
      </c>
      <c r="AT12" s="274">
        <f t="shared" si="15"/>
        <v>17.2</v>
      </c>
      <c r="AU12" s="274">
        <f t="shared" si="16"/>
        <v>6.4</v>
      </c>
      <c r="AV12" s="274">
        <f t="shared" si="17"/>
        <v>6.4</v>
      </c>
      <c r="AW12" s="274">
        <f t="shared" si="18"/>
        <v>8</v>
      </c>
      <c r="AX12" s="274">
        <f t="shared" si="19"/>
        <v>10.199999999999999</v>
      </c>
      <c r="AY12" s="274">
        <f t="shared" si="20"/>
        <v>10.199999999999999</v>
      </c>
      <c r="AZ12" s="274">
        <f t="shared" si="21"/>
        <v>8.3000000000000007</v>
      </c>
      <c r="BA12" s="274">
        <f t="shared" si="22"/>
        <v>12.4</v>
      </c>
      <c r="BB12" s="274">
        <f t="shared" si="23"/>
        <v>12.4</v>
      </c>
      <c r="BC12" s="274">
        <f t="shared" si="24"/>
        <v>14</v>
      </c>
      <c r="BD12" s="274">
        <f t="shared" si="25"/>
        <v>7.3</v>
      </c>
      <c r="BE12" s="274">
        <f t="shared" si="26"/>
        <v>7.6</v>
      </c>
      <c r="BF12" s="274">
        <f t="shared" si="27"/>
        <v>11.5</v>
      </c>
      <c r="BG12" s="275">
        <f t="shared" si="28"/>
        <v>34.926470588235297</v>
      </c>
      <c r="BH12" s="274">
        <f t="shared" si="29"/>
        <v>31.970260223048328</v>
      </c>
      <c r="BI12" s="274">
        <f t="shared" si="30"/>
        <v>12.379110251450676</v>
      </c>
      <c r="BJ12" s="274">
        <f t="shared" si="31"/>
        <v>12.379110251450676</v>
      </c>
      <c r="BK12" s="274">
        <f t="shared" si="32"/>
        <v>16.427104722792606</v>
      </c>
      <c r="BL12" s="274">
        <f t="shared" si="33"/>
        <v>21.118012422360248</v>
      </c>
      <c r="BM12" s="274">
        <f t="shared" si="34"/>
        <v>21.118012422360248</v>
      </c>
      <c r="BN12" s="274">
        <f t="shared" si="35"/>
        <v>24.057971014492757</v>
      </c>
      <c r="BO12" s="274">
        <f t="shared" si="36"/>
        <v>25.46201232032854</v>
      </c>
      <c r="BP12" s="274">
        <f t="shared" si="37"/>
        <v>25.46201232032854</v>
      </c>
      <c r="BQ12" s="274">
        <f t="shared" si="38"/>
        <v>31.460674157303369</v>
      </c>
      <c r="BR12" s="274">
        <f t="shared" si="39"/>
        <v>14.398422090729783</v>
      </c>
      <c r="BS12" s="274">
        <f t="shared" si="40"/>
        <v>14.476190476190476</v>
      </c>
      <c r="BT12" s="274">
        <f t="shared" si="41"/>
        <v>22.727272727272727</v>
      </c>
      <c r="BU12" s="273">
        <v>8.74</v>
      </c>
      <c r="BV12" s="272">
        <v>8.7899999999999991</v>
      </c>
      <c r="BW12" s="272">
        <v>8.8699999999999992</v>
      </c>
      <c r="BX12" s="272">
        <v>8.8699999999999992</v>
      </c>
      <c r="BY12" s="272">
        <v>8.89</v>
      </c>
      <c r="BZ12" s="272">
        <v>8.8699999999999992</v>
      </c>
      <c r="CA12" s="272">
        <v>8.8699999999999992</v>
      </c>
      <c r="CB12" s="272">
        <v>8.98</v>
      </c>
      <c r="CC12" s="272">
        <v>8.74</v>
      </c>
      <c r="CD12" s="272">
        <v>8.74</v>
      </c>
      <c r="CE12" s="272">
        <v>8.94</v>
      </c>
      <c r="CF12" s="272">
        <v>8.83</v>
      </c>
      <c r="CG12" s="272">
        <v>8.98</v>
      </c>
      <c r="CH12" s="272">
        <v>8.9499999999999993</v>
      </c>
      <c r="CI12" s="273">
        <f t="shared" si="42"/>
        <v>8.74</v>
      </c>
      <c r="CJ12" s="272">
        <f t="shared" si="43"/>
        <v>8.7899999999999991</v>
      </c>
      <c r="CK12" s="272">
        <f t="shared" si="44"/>
        <v>8.8699999999999992</v>
      </c>
      <c r="CL12" s="272">
        <f t="shared" si="45"/>
        <v>8.8699999999999992</v>
      </c>
      <c r="CM12" s="272">
        <f t="shared" si="46"/>
        <v>8.89</v>
      </c>
      <c r="CN12" s="272">
        <f t="shared" si="47"/>
        <v>8.8699999999999992</v>
      </c>
      <c r="CO12" s="272">
        <f t="shared" si="48"/>
        <v>8.8699999999999992</v>
      </c>
      <c r="CP12" s="272">
        <f t="shared" si="49"/>
        <v>8.98</v>
      </c>
      <c r="CQ12" s="272">
        <f t="shared" si="50"/>
        <v>8.74</v>
      </c>
      <c r="CR12" s="272">
        <f t="shared" si="51"/>
        <v>8.74</v>
      </c>
      <c r="CS12" s="272">
        <f t="shared" si="52"/>
        <v>8.94</v>
      </c>
      <c r="CT12" s="272">
        <f t="shared" si="53"/>
        <v>8.83</v>
      </c>
      <c r="CU12" s="272">
        <f t="shared" si="54"/>
        <v>8.98</v>
      </c>
      <c r="CV12" s="272">
        <f t="shared" si="55"/>
        <v>8.9499999999999993</v>
      </c>
      <c r="CW12" s="234">
        <f t="shared" si="56"/>
        <v>1</v>
      </c>
      <c r="CX12" s="233">
        <f t="shared" si="57"/>
        <v>1</v>
      </c>
      <c r="CY12" s="233">
        <f t="shared" si="58"/>
        <v>1</v>
      </c>
      <c r="CZ12" s="233">
        <f t="shared" si="59"/>
        <v>1</v>
      </c>
      <c r="DA12" s="233">
        <f t="shared" si="60"/>
        <v>0</v>
      </c>
    </row>
    <row r="13" spans="1:105" x14ac:dyDescent="0.15">
      <c r="A13" s="276" t="s">
        <v>49</v>
      </c>
      <c r="B13" s="277" t="s">
        <v>549</v>
      </c>
      <c r="C13" s="273">
        <v>5.6</v>
      </c>
      <c r="D13" s="272">
        <v>5.14</v>
      </c>
      <c r="E13" s="272">
        <v>9.93</v>
      </c>
      <c r="F13" s="272">
        <v>9.93</v>
      </c>
      <c r="G13" s="272">
        <v>7.01</v>
      </c>
      <c r="H13" s="272">
        <v>10.85</v>
      </c>
      <c r="I13" s="272">
        <v>10.85</v>
      </c>
      <c r="J13" s="272">
        <v>7.89</v>
      </c>
      <c r="K13" s="272">
        <v>11.38</v>
      </c>
      <c r="L13" s="272">
        <v>11.38</v>
      </c>
      <c r="M13" s="272">
        <v>9.23</v>
      </c>
      <c r="N13" s="272">
        <v>4.8600000000000003</v>
      </c>
      <c r="O13" s="272">
        <v>3.42</v>
      </c>
      <c r="P13" s="272">
        <v>3.99</v>
      </c>
      <c r="Q13" s="275">
        <v>13.6</v>
      </c>
      <c r="R13" s="274">
        <v>8.9</v>
      </c>
      <c r="S13" s="274">
        <v>6.1</v>
      </c>
      <c r="T13" s="274">
        <v>6.1</v>
      </c>
      <c r="U13" s="274">
        <v>4.7</v>
      </c>
      <c r="V13" s="274">
        <v>16.899999999999999</v>
      </c>
      <c r="W13" s="274">
        <v>16.899999999999999</v>
      </c>
      <c r="X13" s="274">
        <v>16.399999999999999</v>
      </c>
      <c r="Y13" s="274">
        <v>18.7</v>
      </c>
      <c r="Z13" s="274">
        <v>18.7</v>
      </c>
      <c r="AA13" s="274">
        <v>22.5</v>
      </c>
      <c r="AB13" s="274">
        <v>27.1</v>
      </c>
      <c r="AC13" s="274">
        <v>23.1</v>
      </c>
      <c r="AE13" s="273">
        <f t="shared" si="0"/>
        <v>2.4285714285714288</v>
      </c>
      <c r="AF13" s="272">
        <f t="shared" si="1"/>
        <v>1.7315175097276267</v>
      </c>
      <c r="AG13" s="272">
        <f t="shared" si="2"/>
        <v>0.61430010070493457</v>
      </c>
      <c r="AH13" s="272">
        <f t="shared" si="3"/>
        <v>0.61430010070493457</v>
      </c>
      <c r="AI13" s="272">
        <f t="shared" si="4"/>
        <v>0.67047075606276751</v>
      </c>
      <c r="AJ13" s="272">
        <f t="shared" si="5"/>
        <v>1.5576036866359446</v>
      </c>
      <c r="AK13" s="272">
        <f t="shared" si="6"/>
        <v>1.5576036866359446</v>
      </c>
      <c r="AL13" s="272">
        <f t="shared" si="7"/>
        <v>2.0785804816223066</v>
      </c>
      <c r="AM13" s="272">
        <f t="shared" si="8"/>
        <v>1.6432337434094901</v>
      </c>
      <c r="AN13" s="272">
        <f t="shared" si="9"/>
        <v>1.6432337434094901</v>
      </c>
      <c r="AO13" s="272">
        <f t="shared" si="10"/>
        <v>2.4377031419284938</v>
      </c>
      <c r="AP13" s="272">
        <f t="shared" si="11"/>
        <v>5.576131687242798</v>
      </c>
      <c r="AQ13" s="272">
        <f t="shared" si="12"/>
        <v>6.7543859649122808</v>
      </c>
      <c r="AR13" s="272" t="str">
        <f t="shared" si="13"/>
        <v/>
      </c>
      <c r="AS13" s="275">
        <f t="shared" si="14"/>
        <v>13.6</v>
      </c>
      <c r="AT13" s="274">
        <f t="shared" si="15"/>
        <v>8.9</v>
      </c>
      <c r="AU13" s="274" t="str">
        <f t="shared" si="16"/>
        <v/>
      </c>
      <c r="AV13" s="274" t="str">
        <f t="shared" si="17"/>
        <v/>
      </c>
      <c r="AW13" s="274" t="str">
        <f t="shared" si="18"/>
        <v/>
      </c>
      <c r="AX13" s="274">
        <f t="shared" si="19"/>
        <v>16.899999999999999</v>
      </c>
      <c r="AY13" s="274">
        <f t="shared" si="20"/>
        <v>16.899999999999999</v>
      </c>
      <c r="AZ13" s="274">
        <f t="shared" si="21"/>
        <v>16.399999999999999</v>
      </c>
      <c r="BA13" s="274">
        <f t="shared" si="22"/>
        <v>18.7</v>
      </c>
      <c r="BB13" s="274">
        <f t="shared" si="23"/>
        <v>18.7</v>
      </c>
      <c r="BC13" s="274">
        <f t="shared" si="24"/>
        <v>22.5</v>
      </c>
      <c r="BD13" s="274">
        <f t="shared" si="25"/>
        <v>27.1</v>
      </c>
      <c r="BE13" s="274">
        <f t="shared" si="26"/>
        <v>23.1</v>
      </c>
      <c r="BF13" s="274" t="str">
        <f t="shared" si="27"/>
        <v/>
      </c>
      <c r="BG13" s="275">
        <f t="shared" si="28"/>
        <v>25</v>
      </c>
      <c r="BH13" s="274">
        <f t="shared" si="29"/>
        <v>16.542750929368029</v>
      </c>
      <c r="BI13" s="274" t="str">
        <f t="shared" si="30"/>
        <v/>
      </c>
      <c r="BJ13" s="274" t="str">
        <f t="shared" si="31"/>
        <v/>
      </c>
      <c r="BK13" s="274" t="str">
        <f t="shared" si="32"/>
        <v/>
      </c>
      <c r="BL13" s="274">
        <f t="shared" si="33"/>
        <v>34.989648033126294</v>
      </c>
      <c r="BM13" s="274">
        <f t="shared" si="34"/>
        <v>34.989648033126294</v>
      </c>
      <c r="BN13" s="274">
        <f t="shared" si="35"/>
        <v>47.536231884057962</v>
      </c>
      <c r="BO13" s="274">
        <f t="shared" si="36"/>
        <v>38.398357289527716</v>
      </c>
      <c r="BP13" s="274">
        <f t="shared" si="37"/>
        <v>38.398357289527716</v>
      </c>
      <c r="BQ13" s="274">
        <f t="shared" si="38"/>
        <v>50.561797752808985</v>
      </c>
      <c r="BR13" s="274">
        <f t="shared" si="39"/>
        <v>53.451676528599606</v>
      </c>
      <c r="BS13" s="274">
        <f t="shared" si="40"/>
        <v>44</v>
      </c>
      <c r="BT13" s="274" t="str">
        <f t="shared" si="41"/>
        <v/>
      </c>
      <c r="BU13" s="273">
        <v>5.33</v>
      </c>
      <c r="BV13" s="272">
        <v>5.33</v>
      </c>
      <c r="BW13" s="272">
        <v>7.09</v>
      </c>
      <c r="BX13" s="272">
        <v>7.09</v>
      </c>
      <c r="BY13" s="272">
        <v>6.71</v>
      </c>
      <c r="BZ13" s="272">
        <v>7.54</v>
      </c>
      <c r="CA13" s="272">
        <v>7.54</v>
      </c>
      <c r="CB13" s="272">
        <v>7.44</v>
      </c>
      <c r="CC13" s="272">
        <v>5.74</v>
      </c>
      <c r="CD13" s="272">
        <v>5.74</v>
      </c>
      <c r="CE13" s="272">
        <v>6.06</v>
      </c>
      <c r="CF13" s="272">
        <v>6.2</v>
      </c>
      <c r="CG13" s="272">
        <v>5.7</v>
      </c>
      <c r="CI13" s="273">
        <f t="shared" si="42"/>
        <v>5.33</v>
      </c>
      <c r="CJ13" s="272">
        <f t="shared" si="43"/>
        <v>5.33</v>
      </c>
      <c r="CK13" s="272" t="str">
        <f t="shared" si="44"/>
        <v/>
      </c>
      <c r="CL13" s="272" t="str">
        <f t="shared" si="45"/>
        <v/>
      </c>
      <c r="CM13" s="272" t="str">
        <f t="shared" si="46"/>
        <v/>
      </c>
      <c r="CN13" s="272">
        <f t="shared" si="47"/>
        <v>7.54</v>
      </c>
      <c r="CO13" s="272">
        <f t="shared" si="48"/>
        <v>7.54</v>
      </c>
      <c r="CP13" s="272">
        <f t="shared" si="49"/>
        <v>7.44</v>
      </c>
      <c r="CQ13" s="272">
        <f t="shared" si="50"/>
        <v>5.74</v>
      </c>
      <c r="CR13" s="272">
        <f t="shared" si="51"/>
        <v>5.74</v>
      </c>
      <c r="CS13" s="272">
        <f t="shared" si="52"/>
        <v>6.06</v>
      </c>
      <c r="CT13" s="272">
        <f t="shared" si="53"/>
        <v>6.2</v>
      </c>
      <c r="CU13" s="272">
        <f t="shared" si="54"/>
        <v>5.7</v>
      </c>
      <c r="CV13" s="272" t="str">
        <f t="shared" si="55"/>
        <v/>
      </c>
      <c r="CW13" s="234">
        <f t="shared" si="56"/>
        <v>1</v>
      </c>
      <c r="CX13" s="233">
        <f t="shared" si="57"/>
        <v>1</v>
      </c>
      <c r="CY13" s="233">
        <f t="shared" si="58"/>
        <v>1</v>
      </c>
      <c r="CZ13" s="233">
        <f t="shared" si="59"/>
        <v>1</v>
      </c>
      <c r="DA13" s="233">
        <f t="shared" si="60"/>
        <v>0</v>
      </c>
    </row>
    <row r="14" spans="1:105" x14ac:dyDescent="0.15">
      <c r="A14" s="276" t="s">
        <v>50</v>
      </c>
      <c r="B14" s="277" t="s">
        <v>550</v>
      </c>
      <c r="C14" s="273">
        <v>2.72</v>
      </c>
      <c r="D14" s="272">
        <v>1.91</v>
      </c>
      <c r="E14" s="272">
        <v>0.82</v>
      </c>
      <c r="F14" s="272">
        <v>0.82</v>
      </c>
      <c r="G14" s="272">
        <v>2.27</v>
      </c>
      <c r="H14" s="272">
        <v>1.41</v>
      </c>
      <c r="I14" s="272">
        <v>1.41</v>
      </c>
      <c r="J14" s="272">
        <v>1.98</v>
      </c>
      <c r="K14" s="272">
        <v>4.62</v>
      </c>
      <c r="L14" s="272">
        <v>4.62</v>
      </c>
      <c r="M14" s="272">
        <v>3.25</v>
      </c>
      <c r="N14" s="272">
        <v>4.3600000000000003</v>
      </c>
      <c r="O14" s="272">
        <v>3.01</v>
      </c>
      <c r="P14" s="272">
        <v>4.6500000000000004</v>
      </c>
      <c r="Q14" s="275">
        <v>14</v>
      </c>
      <c r="R14" s="274">
        <v>9.1999999999999993</v>
      </c>
      <c r="S14" s="274">
        <v>9.1999999999999993</v>
      </c>
      <c r="T14" s="274">
        <v>9.1999999999999993</v>
      </c>
      <c r="U14" s="274">
        <v>7.7</v>
      </c>
      <c r="V14" s="274">
        <v>12.6</v>
      </c>
      <c r="W14" s="274">
        <v>12.6</v>
      </c>
      <c r="X14" s="274">
        <v>9.4</v>
      </c>
      <c r="Y14" s="274">
        <v>7.1</v>
      </c>
      <c r="Z14" s="274">
        <v>7.1</v>
      </c>
      <c r="AA14" s="274">
        <v>6.4</v>
      </c>
      <c r="AE14" s="273">
        <f t="shared" si="0"/>
        <v>5.1470588235294112</v>
      </c>
      <c r="AF14" s="272">
        <f t="shared" si="1"/>
        <v>4.8167539267015709</v>
      </c>
      <c r="AG14" s="272">
        <f t="shared" si="2"/>
        <v>11.219512195121951</v>
      </c>
      <c r="AH14" s="272">
        <f t="shared" si="3"/>
        <v>11.219512195121951</v>
      </c>
      <c r="AI14" s="272">
        <f t="shared" si="4"/>
        <v>3.392070484581498</v>
      </c>
      <c r="AJ14" s="272">
        <f t="shared" si="5"/>
        <v>8.9361702127659584</v>
      </c>
      <c r="AK14" s="272">
        <f t="shared" si="6"/>
        <v>8.9361702127659584</v>
      </c>
      <c r="AL14" s="272">
        <f t="shared" si="7"/>
        <v>4.7474747474747474</v>
      </c>
      <c r="AM14" s="272">
        <f t="shared" si="8"/>
        <v>1.5367965367965366</v>
      </c>
      <c r="AN14" s="272">
        <f t="shared" si="9"/>
        <v>1.5367965367965366</v>
      </c>
      <c r="AO14" s="272">
        <f t="shared" si="10"/>
        <v>1.9692307692307693</v>
      </c>
      <c r="AP14" s="272" t="str">
        <f t="shared" si="11"/>
        <v/>
      </c>
      <c r="AQ14" s="272" t="str">
        <f t="shared" si="12"/>
        <v/>
      </c>
      <c r="AR14" s="272" t="str">
        <f t="shared" si="13"/>
        <v/>
      </c>
      <c r="AS14" s="275">
        <f t="shared" si="14"/>
        <v>14</v>
      </c>
      <c r="AT14" s="274">
        <f t="shared" si="15"/>
        <v>9.1999999999999993</v>
      </c>
      <c r="AU14" s="274">
        <f t="shared" si="16"/>
        <v>9.1999999999999993</v>
      </c>
      <c r="AV14" s="274">
        <f t="shared" si="17"/>
        <v>9.1999999999999993</v>
      </c>
      <c r="AW14" s="274">
        <f t="shared" si="18"/>
        <v>7.7</v>
      </c>
      <c r="AX14" s="274">
        <f t="shared" si="19"/>
        <v>12.6</v>
      </c>
      <c r="AY14" s="274">
        <f t="shared" si="20"/>
        <v>12.6</v>
      </c>
      <c r="AZ14" s="274">
        <f t="shared" si="21"/>
        <v>9.4</v>
      </c>
      <c r="BA14" s="274">
        <f t="shared" si="22"/>
        <v>7.1</v>
      </c>
      <c r="BB14" s="274">
        <f t="shared" si="23"/>
        <v>7.1</v>
      </c>
      <c r="BC14" s="274">
        <f t="shared" si="24"/>
        <v>6.4</v>
      </c>
      <c r="BD14" s="274" t="str">
        <f t="shared" si="25"/>
        <v/>
      </c>
      <c r="BE14" s="274" t="str">
        <f t="shared" si="26"/>
        <v/>
      </c>
      <c r="BF14" s="274" t="str">
        <f t="shared" si="27"/>
        <v/>
      </c>
      <c r="BG14" s="275">
        <f t="shared" si="28"/>
        <v>25.735294117647058</v>
      </c>
      <c r="BH14" s="274">
        <f t="shared" si="29"/>
        <v>17.100371747211895</v>
      </c>
      <c r="BI14" s="274">
        <f t="shared" si="30"/>
        <v>17.794970986460346</v>
      </c>
      <c r="BJ14" s="274">
        <f t="shared" si="31"/>
        <v>17.794970986460346</v>
      </c>
      <c r="BK14" s="274">
        <f t="shared" si="32"/>
        <v>15.811088295687885</v>
      </c>
      <c r="BL14" s="274">
        <f t="shared" si="33"/>
        <v>26.086956521739133</v>
      </c>
      <c r="BM14" s="274">
        <f t="shared" si="34"/>
        <v>26.086956521739133</v>
      </c>
      <c r="BN14" s="274">
        <f t="shared" si="35"/>
        <v>27.246376811594203</v>
      </c>
      <c r="BO14" s="274">
        <f t="shared" si="36"/>
        <v>14.579055441478438</v>
      </c>
      <c r="BP14" s="274">
        <f t="shared" si="37"/>
        <v>14.579055441478438</v>
      </c>
      <c r="BQ14" s="274">
        <f t="shared" si="38"/>
        <v>14.382022471910112</v>
      </c>
      <c r="BR14" s="274" t="str">
        <f t="shared" si="39"/>
        <v/>
      </c>
      <c r="BS14" s="274" t="str">
        <f t="shared" si="40"/>
        <v/>
      </c>
      <c r="BT14" s="274" t="str">
        <f t="shared" si="41"/>
        <v/>
      </c>
      <c r="BU14" s="273">
        <v>6.34</v>
      </c>
      <c r="BV14" s="272">
        <v>6.55</v>
      </c>
      <c r="BW14" s="272">
        <v>6.33</v>
      </c>
      <c r="BX14" s="272">
        <v>6.33</v>
      </c>
      <c r="BY14" s="272">
        <v>6.49</v>
      </c>
      <c r="BZ14" s="272">
        <v>6.44</v>
      </c>
      <c r="CA14" s="272">
        <v>6.44</v>
      </c>
      <c r="CB14" s="272">
        <v>6.45</v>
      </c>
      <c r="CC14" s="272">
        <v>6.49</v>
      </c>
      <c r="CD14" s="272">
        <v>6.49</v>
      </c>
      <c r="CE14" s="272">
        <v>6.64</v>
      </c>
      <c r="CI14" s="273">
        <f t="shared" si="42"/>
        <v>6.34</v>
      </c>
      <c r="CJ14" s="272">
        <f t="shared" si="43"/>
        <v>6.55</v>
      </c>
      <c r="CK14" s="272">
        <f t="shared" si="44"/>
        <v>6.33</v>
      </c>
      <c r="CL14" s="272">
        <f t="shared" si="45"/>
        <v>6.33</v>
      </c>
      <c r="CM14" s="272">
        <f t="shared" si="46"/>
        <v>6.49</v>
      </c>
      <c r="CN14" s="272">
        <f t="shared" si="47"/>
        <v>6.44</v>
      </c>
      <c r="CO14" s="272">
        <f t="shared" si="48"/>
        <v>6.44</v>
      </c>
      <c r="CP14" s="272">
        <f t="shared" si="49"/>
        <v>6.45</v>
      </c>
      <c r="CQ14" s="272">
        <f t="shared" si="50"/>
        <v>6.49</v>
      </c>
      <c r="CR14" s="272">
        <f t="shared" si="51"/>
        <v>6.49</v>
      </c>
      <c r="CS14" s="272">
        <f t="shared" si="52"/>
        <v>6.64</v>
      </c>
      <c r="CT14" s="272" t="str">
        <f t="shared" si="53"/>
        <v/>
      </c>
      <c r="CU14" s="272" t="str">
        <f t="shared" si="54"/>
        <v/>
      </c>
      <c r="CV14" s="272" t="str">
        <f t="shared" si="55"/>
        <v/>
      </c>
      <c r="CW14" s="234">
        <f t="shared" si="56"/>
        <v>1</v>
      </c>
      <c r="CX14" s="233">
        <f t="shared" si="57"/>
        <v>1</v>
      </c>
      <c r="CY14" s="233">
        <f t="shared" si="58"/>
        <v>1</v>
      </c>
      <c r="CZ14" s="233" t="str">
        <f t="shared" si="59"/>
        <v/>
      </c>
      <c r="DA14" s="233">
        <f t="shared" si="60"/>
        <v>1</v>
      </c>
    </row>
    <row r="15" spans="1:105" x14ac:dyDescent="0.15">
      <c r="A15" s="276" t="s">
        <v>51</v>
      </c>
      <c r="B15" s="277" t="s">
        <v>551</v>
      </c>
      <c r="C15" s="273">
        <v>8.36</v>
      </c>
      <c r="D15" s="272">
        <v>8.84</v>
      </c>
      <c r="E15" s="272">
        <v>5.66</v>
      </c>
      <c r="F15" s="272">
        <v>5.66</v>
      </c>
      <c r="G15" s="272">
        <v>5.86</v>
      </c>
      <c r="H15" s="272">
        <v>4.5999999999999996</v>
      </c>
      <c r="I15" s="272">
        <v>4.5999999999999996</v>
      </c>
      <c r="J15" s="272">
        <v>4.54</v>
      </c>
      <c r="K15" s="272">
        <v>8.0299999999999994</v>
      </c>
      <c r="L15" s="272">
        <v>8.0299999999999994</v>
      </c>
      <c r="M15" s="272">
        <v>9.1300000000000008</v>
      </c>
      <c r="N15" s="272">
        <v>5.21</v>
      </c>
      <c r="O15" s="272">
        <v>5.99</v>
      </c>
      <c r="P15" s="272">
        <v>6.38</v>
      </c>
      <c r="Q15" s="275">
        <v>34.5</v>
      </c>
      <c r="R15" s="274">
        <v>30.8</v>
      </c>
      <c r="S15" s="274">
        <v>30.8</v>
      </c>
      <c r="T15" s="274">
        <v>30.8</v>
      </c>
      <c r="U15" s="274">
        <v>31.1</v>
      </c>
      <c r="V15" s="274">
        <v>33.200000000000003</v>
      </c>
      <c r="W15" s="274">
        <v>33.200000000000003</v>
      </c>
      <c r="X15" s="274">
        <v>20.6</v>
      </c>
      <c r="Y15" s="274">
        <v>22.5</v>
      </c>
      <c r="Z15" s="274">
        <v>22.5</v>
      </c>
      <c r="AA15" s="274">
        <v>27.4</v>
      </c>
      <c r="AB15" s="274">
        <v>5</v>
      </c>
      <c r="AC15" s="274">
        <v>15.9</v>
      </c>
      <c r="AD15" s="274">
        <v>20.8</v>
      </c>
      <c r="AE15" s="273">
        <f t="shared" si="0"/>
        <v>4.1267942583732058</v>
      </c>
      <c r="AF15" s="272">
        <f t="shared" si="1"/>
        <v>3.4841628959276019</v>
      </c>
      <c r="AG15" s="272">
        <f t="shared" si="2"/>
        <v>5.4416961130742045</v>
      </c>
      <c r="AH15" s="272">
        <f t="shared" si="3"/>
        <v>5.4416961130742045</v>
      </c>
      <c r="AI15" s="272">
        <f t="shared" si="4"/>
        <v>5.3071672354948802</v>
      </c>
      <c r="AJ15" s="272">
        <f t="shared" si="5"/>
        <v>7.2173913043478271</v>
      </c>
      <c r="AK15" s="272">
        <f t="shared" si="6"/>
        <v>7.2173913043478271</v>
      </c>
      <c r="AL15" s="272">
        <f t="shared" si="7"/>
        <v>4.537444933920705</v>
      </c>
      <c r="AM15" s="272">
        <f t="shared" si="8"/>
        <v>2.8019925280199254</v>
      </c>
      <c r="AN15" s="272">
        <f t="shared" si="9"/>
        <v>2.8019925280199254</v>
      </c>
      <c r="AO15" s="272">
        <f t="shared" si="10"/>
        <v>3.0010952902519161</v>
      </c>
      <c r="AP15" s="272">
        <f t="shared" si="11"/>
        <v>0.95969289827255277</v>
      </c>
      <c r="AQ15" s="272">
        <f t="shared" si="12"/>
        <v>2.654424040066778</v>
      </c>
      <c r="AR15" s="272">
        <f t="shared" si="13"/>
        <v>3.2601880877742948</v>
      </c>
      <c r="AS15" s="275">
        <f t="shared" si="14"/>
        <v>34.5</v>
      </c>
      <c r="AT15" s="274">
        <f t="shared" si="15"/>
        <v>30.8</v>
      </c>
      <c r="AU15" s="274">
        <f t="shared" si="16"/>
        <v>30.8</v>
      </c>
      <c r="AV15" s="274">
        <f t="shared" si="17"/>
        <v>30.8</v>
      </c>
      <c r="AW15" s="274">
        <f t="shared" si="18"/>
        <v>31.1</v>
      </c>
      <c r="AX15" s="274">
        <f t="shared" si="19"/>
        <v>33.200000000000003</v>
      </c>
      <c r="AY15" s="274">
        <f t="shared" si="20"/>
        <v>33.200000000000003</v>
      </c>
      <c r="AZ15" s="274">
        <f t="shared" si="21"/>
        <v>20.6</v>
      </c>
      <c r="BA15" s="274">
        <f t="shared" si="22"/>
        <v>22.5</v>
      </c>
      <c r="BB15" s="274">
        <f t="shared" si="23"/>
        <v>22.5</v>
      </c>
      <c r="BC15" s="274">
        <f t="shared" si="24"/>
        <v>27.4</v>
      </c>
      <c r="BD15" s="274" t="str">
        <f t="shared" si="25"/>
        <v/>
      </c>
      <c r="BE15" s="274">
        <f t="shared" si="26"/>
        <v>15.9</v>
      </c>
      <c r="BF15" s="274">
        <f t="shared" si="27"/>
        <v>20.8</v>
      </c>
      <c r="BG15" s="275">
        <f t="shared" si="28"/>
        <v>63.419117647058826</v>
      </c>
      <c r="BH15" s="274">
        <f t="shared" si="29"/>
        <v>57.249070631970262</v>
      </c>
      <c r="BI15" s="274">
        <f t="shared" si="30"/>
        <v>59.574468085106382</v>
      </c>
      <c r="BJ15" s="274">
        <f t="shared" si="31"/>
        <v>59.574468085106382</v>
      </c>
      <c r="BK15" s="274">
        <f t="shared" si="32"/>
        <v>63.860369609856257</v>
      </c>
      <c r="BL15" s="274">
        <f t="shared" si="33"/>
        <v>68.737060041407887</v>
      </c>
      <c r="BM15" s="274">
        <f t="shared" si="34"/>
        <v>68.737060041407887</v>
      </c>
      <c r="BN15" s="274">
        <f t="shared" si="35"/>
        <v>59.710144927536234</v>
      </c>
      <c r="BO15" s="274">
        <f t="shared" si="36"/>
        <v>46.201232032854207</v>
      </c>
      <c r="BP15" s="274">
        <f t="shared" si="37"/>
        <v>46.201232032854207</v>
      </c>
      <c r="BQ15" s="274">
        <f t="shared" si="38"/>
        <v>61.573033707865171</v>
      </c>
      <c r="BR15" s="274" t="str">
        <f t="shared" si="39"/>
        <v/>
      </c>
      <c r="BS15" s="274">
        <f t="shared" si="40"/>
        <v>30.285714285714285</v>
      </c>
      <c r="BT15" s="274">
        <f t="shared" si="41"/>
        <v>41.10671936758893</v>
      </c>
      <c r="BU15" s="273">
        <v>5.77</v>
      </c>
      <c r="BV15" s="272">
        <v>5.55</v>
      </c>
      <c r="BW15" s="272">
        <v>5.71</v>
      </c>
      <c r="BX15" s="272">
        <v>5.71</v>
      </c>
      <c r="BY15" s="272">
        <v>5.81</v>
      </c>
      <c r="BZ15" s="272">
        <v>5.92</v>
      </c>
      <c r="CA15" s="272">
        <v>5.92</v>
      </c>
      <c r="CB15" s="272">
        <v>5.65</v>
      </c>
      <c r="CC15" s="272">
        <v>5.36</v>
      </c>
      <c r="CD15" s="272">
        <v>5.36</v>
      </c>
      <c r="CE15" s="272">
        <v>5.87</v>
      </c>
      <c r="CF15" s="272">
        <v>4.63</v>
      </c>
      <c r="CG15" s="272">
        <v>4.84</v>
      </c>
      <c r="CH15" s="272">
        <v>5.04</v>
      </c>
      <c r="CI15" s="273">
        <f t="shared" si="42"/>
        <v>5.77</v>
      </c>
      <c r="CJ15" s="272">
        <f t="shared" si="43"/>
        <v>5.55</v>
      </c>
      <c r="CK15" s="272">
        <f t="shared" si="44"/>
        <v>5.71</v>
      </c>
      <c r="CL15" s="272">
        <f t="shared" si="45"/>
        <v>5.71</v>
      </c>
      <c r="CM15" s="272">
        <f t="shared" si="46"/>
        <v>5.81</v>
      </c>
      <c r="CN15" s="272">
        <f t="shared" si="47"/>
        <v>5.92</v>
      </c>
      <c r="CO15" s="272">
        <f t="shared" si="48"/>
        <v>5.92</v>
      </c>
      <c r="CP15" s="272">
        <f t="shared" si="49"/>
        <v>5.65</v>
      </c>
      <c r="CQ15" s="272">
        <f t="shared" si="50"/>
        <v>5.36</v>
      </c>
      <c r="CR15" s="272">
        <f t="shared" si="51"/>
        <v>5.36</v>
      </c>
      <c r="CS15" s="272">
        <f t="shared" si="52"/>
        <v>5.87</v>
      </c>
      <c r="CT15" s="272" t="str">
        <f t="shared" si="53"/>
        <v/>
      </c>
      <c r="CU15" s="272">
        <f t="shared" si="54"/>
        <v>4.84</v>
      </c>
      <c r="CV15" s="272">
        <f t="shared" si="55"/>
        <v>5.04</v>
      </c>
      <c r="CW15" s="234">
        <f t="shared" si="56"/>
        <v>1</v>
      </c>
      <c r="CX15" s="233">
        <f t="shared" si="57"/>
        <v>1</v>
      </c>
      <c r="CY15" s="233">
        <f t="shared" si="58"/>
        <v>1</v>
      </c>
      <c r="CZ15" s="233">
        <f t="shared" si="59"/>
        <v>1</v>
      </c>
      <c r="DA15" s="233">
        <f t="shared" si="60"/>
        <v>0</v>
      </c>
    </row>
    <row r="16" spans="1:105" x14ac:dyDescent="0.15">
      <c r="A16" s="276" t="s">
        <v>52</v>
      </c>
      <c r="B16" s="277" t="s">
        <v>552</v>
      </c>
      <c r="C16" s="273">
        <v>1.57</v>
      </c>
      <c r="D16" s="272">
        <v>3.07</v>
      </c>
      <c r="E16" s="272">
        <v>2.94</v>
      </c>
      <c r="F16" s="272">
        <v>2.94</v>
      </c>
      <c r="G16" s="272">
        <v>3.15</v>
      </c>
      <c r="H16" s="272">
        <v>2.12</v>
      </c>
      <c r="I16" s="272">
        <v>2.12</v>
      </c>
      <c r="J16" s="272">
        <v>1.51</v>
      </c>
      <c r="K16" s="272">
        <v>4.1399999999999997</v>
      </c>
      <c r="L16" s="272">
        <v>4.1399999999999997</v>
      </c>
      <c r="M16" s="272">
        <v>7.75</v>
      </c>
      <c r="N16" s="272">
        <v>2.76</v>
      </c>
      <c r="O16" s="272">
        <v>0.71</v>
      </c>
      <c r="P16" s="272">
        <v>0.9</v>
      </c>
      <c r="S16" s="274">
        <v>31.1</v>
      </c>
      <c r="T16" s="274">
        <v>31.1</v>
      </c>
      <c r="U16" s="274">
        <v>28.3</v>
      </c>
      <c r="V16" s="274">
        <v>16.100000000000001</v>
      </c>
      <c r="W16" s="274">
        <v>16.100000000000001</v>
      </c>
      <c r="X16" s="274">
        <v>5</v>
      </c>
      <c r="AE16" s="273" t="str">
        <f t="shared" si="0"/>
        <v/>
      </c>
      <c r="AF16" s="272" t="str">
        <f t="shared" si="1"/>
        <v/>
      </c>
      <c r="AG16" s="272">
        <f t="shared" si="2"/>
        <v>10.578231292517007</v>
      </c>
      <c r="AH16" s="272">
        <f t="shared" si="3"/>
        <v>10.578231292517007</v>
      </c>
      <c r="AI16" s="272">
        <f t="shared" si="4"/>
        <v>8.9841269841269842</v>
      </c>
      <c r="AJ16" s="272">
        <f t="shared" si="5"/>
        <v>7.5943396226415096</v>
      </c>
      <c r="AK16" s="272">
        <f t="shared" si="6"/>
        <v>7.5943396226415096</v>
      </c>
      <c r="AL16" s="272">
        <f t="shared" si="7"/>
        <v>3.3112582781456954</v>
      </c>
      <c r="AM16" s="272" t="str">
        <f t="shared" si="8"/>
        <v/>
      </c>
      <c r="AN16" s="272" t="str">
        <f t="shared" si="9"/>
        <v/>
      </c>
      <c r="AO16" s="272" t="str">
        <f t="shared" si="10"/>
        <v/>
      </c>
      <c r="AP16" s="272" t="str">
        <f t="shared" si="11"/>
        <v/>
      </c>
      <c r="AQ16" s="272" t="str">
        <f t="shared" si="12"/>
        <v/>
      </c>
      <c r="AR16" s="272" t="str">
        <f t="shared" si="13"/>
        <v/>
      </c>
      <c r="AS16" s="275" t="str">
        <f t="shared" si="14"/>
        <v/>
      </c>
      <c r="AT16" s="274" t="str">
        <f t="shared" si="15"/>
        <v/>
      </c>
      <c r="AU16" s="274">
        <f t="shared" si="16"/>
        <v>31.1</v>
      </c>
      <c r="AV16" s="274">
        <f t="shared" si="17"/>
        <v>31.1</v>
      </c>
      <c r="AW16" s="274">
        <f t="shared" si="18"/>
        <v>28.3</v>
      </c>
      <c r="AX16" s="274">
        <f t="shared" si="19"/>
        <v>16.100000000000001</v>
      </c>
      <c r="AY16" s="274">
        <f t="shared" si="20"/>
        <v>16.100000000000001</v>
      </c>
      <c r="AZ16" s="274">
        <f t="shared" si="21"/>
        <v>5</v>
      </c>
      <c r="BA16" s="274" t="str">
        <f t="shared" si="22"/>
        <v/>
      </c>
      <c r="BB16" s="274" t="str">
        <f t="shared" si="23"/>
        <v/>
      </c>
      <c r="BC16" s="274" t="str">
        <f t="shared" si="24"/>
        <v/>
      </c>
      <c r="BD16" s="274" t="str">
        <f t="shared" si="25"/>
        <v/>
      </c>
      <c r="BE16" s="274" t="str">
        <f t="shared" si="26"/>
        <v/>
      </c>
      <c r="BF16" s="274" t="str">
        <f t="shared" si="27"/>
        <v/>
      </c>
      <c r="BG16" s="275" t="str">
        <f t="shared" si="28"/>
        <v/>
      </c>
      <c r="BH16" s="274" t="str">
        <f t="shared" si="29"/>
        <v/>
      </c>
      <c r="BI16" s="274">
        <f t="shared" si="30"/>
        <v>60.154738878143128</v>
      </c>
      <c r="BJ16" s="274">
        <f t="shared" si="31"/>
        <v>60.154738878143128</v>
      </c>
      <c r="BK16" s="274">
        <f t="shared" si="32"/>
        <v>58.110882956878847</v>
      </c>
      <c r="BL16" s="274">
        <f t="shared" si="33"/>
        <v>33.333333333333343</v>
      </c>
      <c r="BM16" s="274">
        <f t="shared" si="34"/>
        <v>33.333333333333343</v>
      </c>
      <c r="BN16" s="274">
        <f t="shared" si="35"/>
        <v>14.492753623188406</v>
      </c>
      <c r="BO16" s="274" t="str">
        <f t="shared" si="36"/>
        <v/>
      </c>
      <c r="BP16" s="274" t="str">
        <f t="shared" si="37"/>
        <v/>
      </c>
      <c r="BQ16" s="274" t="str">
        <f t="shared" si="38"/>
        <v/>
      </c>
      <c r="BR16" s="274" t="str">
        <f t="shared" si="39"/>
        <v/>
      </c>
      <c r="BS16" s="274" t="str">
        <f t="shared" si="40"/>
        <v/>
      </c>
      <c r="BT16" s="274" t="str">
        <f t="shared" si="41"/>
        <v/>
      </c>
      <c r="BW16" s="272">
        <v>6.61</v>
      </c>
      <c r="BX16" s="272">
        <v>6.61</v>
      </c>
      <c r="BY16" s="272">
        <v>6.81</v>
      </c>
      <c r="BZ16" s="272">
        <v>5.54</v>
      </c>
      <c r="CA16" s="272">
        <v>5.54</v>
      </c>
      <c r="CB16" s="272">
        <v>5.28</v>
      </c>
      <c r="CI16" s="273" t="str">
        <f t="shared" si="42"/>
        <v/>
      </c>
      <c r="CJ16" s="272" t="str">
        <f t="shared" si="43"/>
        <v/>
      </c>
      <c r="CK16" s="272">
        <f t="shared" si="44"/>
        <v>6.61</v>
      </c>
      <c r="CL16" s="272">
        <f t="shared" si="45"/>
        <v>6.61</v>
      </c>
      <c r="CM16" s="272">
        <f t="shared" si="46"/>
        <v>6.81</v>
      </c>
      <c r="CN16" s="272">
        <f t="shared" si="47"/>
        <v>5.54</v>
      </c>
      <c r="CO16" s="272">
        <f t="shared" si="48"/>
        <v>5.54</v>
      </c>
      <c r="CP16" s="272">
        <f t="shared" si="49"/>
        <v>5.28</v>
      </c>
      <c r="CQ16" s="272" t="str">
        <f t="shared" si="50"/>
        <v/>
      </c>
      <c r="CR16" s="272" t="str">
        <f t="shared" si="51"/>
        <v/>
      </c>
      <c r="CS16" s="272" t="str">
        <f t="shared" si="52"/>
        <v/>
      </c>
      <c r="CT16" s="272" t="str">
        <f t="shared" si="53"/>
        <v/>
      </c>
      <c r="CU16" s="272" t="str">
        <f t="shared" si="54"/>
        <v/>
      </c>
      <c r="CV16" s="272" t="str">
        <f t="shared" si="55"/>
        <v/>
      </c>
      <c r="CW16" s="234" t="str">
        <f t="shared" si="56"/>
        <v/>
      </c>
      <c r="CX16" s="233">
        <f t="shared" si="57"/>
        <v>1</v>
      </c>
      <c r="CY16" s="233" t="str">
        <f t="shared" si="58"/>
        <v/>
      </c>
      <c r="CZ16" s="233" t="str">
        <f t="shared" si="59"/>
        <v/>
      </c>
      <c r="DA16" s="233">
        <f t="shared" si="60"/>
        <v>3</v>
      </c>
    </row>
    <row r="17" spans="1:105" x14ac:dyDescent="0.15">
      <c r="A17" s="276" t="s">
        <v>44</v>
      </c>
      <c r="B17" s="277" t="s">
        <v>553</v>
      </c>
      <c r="C17" s="273">
        <v>7.89</v>
      </c>
      <c r="D17" s="272">
        <v>7.02</v>
      </c>
      <c r="E17" s="272">
        <v>9.27</v>
      </c>
      <c r="F17" s="272">
        <v>9.27</v>
      </c>
      <c r="G17" s="272">
        <v>9.56</v>
      </c>
      <c r="H17" s="272">
        <v>7.81</v>
      </c>
      <c r="I17" s="272">
        <v>7.81</v>
      </c>
      <c r="J17" s="272">
        <v>7.99</v>
      </c>
      <c r="K17" s="272">
        <v>10.19</v>
      </c>
      <c r="L17" s="272">
        <v>10.19</v>
      </c>
      <c r="M17" s="272">
        <v>10.11</v>
      </c>
      <c r="N17" s="272">
        <v>9.5299999999999994</v>
      </c>
      <c r="O17" s="272">
        <v>9.25</v>
      </c>
      <c r="P17" s="272">
        <v>8.6</v>
      </c>
      <c r="Q17" s="275">
        <v>52.6</v>
      </c>
      <c r="R17" s="274">
        <v>49.2</v>
      </c>
      <c r="S17" s="274">
        <v>46.2</v>
      </c>
      <c r="T17" s="274">
        <v>46.2</v>
      </c>
      <c r="U17" s="274">
        <v>39.700000000000003</v>
      </c>
      <c r="V17" s="274">
        <v>43.6</v>
      </c>
      <c r="W17" s="274">
        <v>43.6</v>
      </c>
      <c r="X17" s="274">
        <v>29.9</v>
      </c>
      <c r="Y17" s="274">
        <v>38.700000000000003</v>
      </c>
      <c r="Z17" s="274">
        <v>38.700000000000003</v>
      </c>
      <c r="AA17" s="274">
        <v>34.6</v>
      </c>
      <c r="AB17" s="274">
        <v>47.3</v>
      </c>
      <c r="AC17" s="274">
        <v>43.9</v>
      </c>
      <c r="AD17" s="274">
        <v>34.799999999999997</v>
      </c>
      <c r="AE17" s="273">
        <f t="shared" si="0"/>
        <v>6.666666666666667</v>
      </c>
      <c r="AF17" s="272">
        <f t="shared" si="1"/>
        <v>7.0085470085470094</v>
      </c>
      <c r="AG17" s="272">
        <f t="shared" si="2"/>
        <v>4.983818770226538</v>
      </c>
      <c r="AH17" s="272">
        <f t="shared" si="3"/>
        <v>4.983818770226538</v>
      </c>
      <c r="AI17" s="272">
        <f t="shared" si="4"/>
        <v>4.1527196652719667</v>
      </c>
      <c r="AJ17" s="272">
        <f t="shared" si="5"/>
        <v>5.5825864276568504</v>
      </c>
      <c r="AK17" s="272">
        <f t="shared" si="6"/>
        <v>5.5825864276568504</v>
      </c>
      <c r="AL17" s="272">
        <f t="shared" si="7"/>
        <v>3.7421777221526904</v>
      </c>
      <c r="AM17" s="272">
        <f t="shared" si="8"/>
        <v>3.7978410206084403</v>
      </c>
      <c r="AN17" s="272">
        <f t="shared" si="9"/>
        <v>3.7978410206084403</v>
      </c>
      <c r="AO17" s="272">
        <f t="shared" si="10"/>
        <v>3.4223541048466868</v>
      </c>
      <c r="AP17" s="272">
        <f t="shared" si="11"/>
        <v>4.963273871983211</v>
      </c>
      <c r="AQ17" s="272">
        <f t="shared" si="12"/>
        <v>4.7459459459459454</v>
      </c>
      <c r="AR17" s="272">
        <f t="shared" si="13"/>
        <v>4.0465116279069768</v>
      </c>
      <c r="AS17" s="275">
        <f t="shared" si="14"/>
        <v>52.6</v>
      </c>
      <c r="AT17" s="274">
        <f t="shared" si="15"/>
        <v>49.2</v>
      </c>
      <c r="AU17" s="274">
        <f t="shared" si="16"/>
        <v>46.2</v>
      </c>
      <c r="AV17" s="274">
        <f t="shared" si="17"/>
        <v>46.2</v>
      </c>
      <c r="AW17" s="274">
        <f t="shared" si="18"/>
        <v>39.700000000000003</v>
      </c>
      <c r="AX17" s="274">
        <f t="shared" si="19"/>
        <v>43.6</v>
      </c>
      <c r="AY17" s="274">
        <f t="shared" si="20"/>
        <v>43.6</v>
      </c>
      <c r="AZ17" s="274">
        <f t="shared" si="21"/>
        <v>29.9</v>
      </c>
      <c r="BA17" s="274">
        <f t="shared" si="22"/>
        <v>38.700000000000003</v>
      </c>
      <c r="BB17" s="274">
        <f t="shared" si="23"/>
        <v>38.700000000000003</v>
      </c>
      <c r="BC17" s="274">
        <f t="shared" si="24"/>
        <v>34.6</v>
      </c>
      <c r="BD17" s="274">
        <f t="shared" si="25"/>
        <v>47.3</v>
      </c>
      <c r="BE17" s="274">
        <f t="shared" si="26"/>
        <v>43.9</v>
      </c>
      <c r="BF17" s="274">
        <f t="shared" si="27"/>
        <v>34.799999999999997</v>
      </c>
      <c r="BG17" s="275">
        <f t="shared" si="28"/>
        <v>96.691176470588232</v>
      </c>
      <c r="BH17" s="274">
        <f t="shared" si="29"/>
        <v>91.44981412639406</v>
      </c>
      <c r="BI17" s="274">
        <f t="shared" si="30"/>
        <v>89.361702127659569</v>
      </c>
      <c r="BJ17" s="274">
        <f t="shared" si="31"/>
        <v>89.361702127659569</v>
      </c>
      <c r="BK17" s="274">
        <f t="shared" si="32"/>
        <v>81.51950718685832</v>
      </c>
      <c r="BL17" s="274">
        <f t="shared" si="33"/>
        <v>90.269151138716367</v>
      </c>
      <c r="BM17" s="274">
        <f t="shared" si="34"/>
        <v>90.269151138716367</v>
      </c>
      <c r="BN17" s="274">
        <f t="shared" si="35"/>
        <v>86.666666666666671</v>
      </c>
      <c r="BO17" s="274">
        <f t="shared" si="36"/>
        <v>79.466119096509246</v>
      </c>
      <c r="BP17" s="274">
        <f t="shared" si="37"/>
        <v>79.466119096509246</v>
      </c>
      <c r="BQ17" s="274">
        <f t="shared" si="38"/>
        <v>77.752808988764045</v>
      </c>
      <c r="BR17" s="274">
        <f t="shared" si="39"/>
        <v>93.293885601577898</v>
      </c>
      <c r="BS17" s="274">
        <f t="shared" si="40"/>
        <v>83.61904761904762</v>
      </c>
      <c r="BT17" s="274">
        <f t="shared" si="41"/>
        <v>68.774703557312236</v>
      </c>
      <c r="BU17" s="273">
        <v>6.5</v>
      </c>
      <c r="BV17" s="272">
        <v>6.4</v>
      </c>
      <c r="BW17" s="272">
        <v>7.25</v>
      </c>
      <c r="BX17" s="272">
        <v>7.25</v>
      </c>
      <c r="BY17" s="272">
        <v>7.59</v>
      </c>
      <c r="BZ17" s="272">
        <v>6.66</v>
      </c>
      <c r="CA17" s="272">
        <v>6.66</v>
      </c>
      <c r="CB17" s="272">
        <v>6.97</v>
      </c>
      <c r="CC17" s="272">
        <v>7.93</v>
      </c>
      <c r="CD17" s="272">
        <v>7.93</v>
      </c>
      <c r="CE17" s="272">
        <v>7.8</v>
      </c>
      <c r="CF17" s="272">
        <v>6.42</v>
      </c>
      <c r="CG17" s="272">
        <v>5.86</v>
      </c>
      <c r="CH17" s="272">
        <v>5.41</v>
      </c>
      <c r="CI17" s="273">
        <f t="shared" si="42"/>
        <v>6.5</v>
      </c>
      <c r="CJ17" s="272">
        <f t="shared" si="43"/>
        <v>6.4</v>
      </c>
      <c r="CK17" s="272">
        <f t="shared" si="44"/>
        <v>7.25</v>
      </c>
      <c r="CL17" s="272">
        <f t="shared" si="45"/>
        <v>7.25</v>
      </c>
      <c r="CM17" s="272">
        <f t="shared" si="46"/>
        <v>7.59</v>
      </c>
      <c r="CN17" s="272">
        <f t="shared" si="47"/>
        <v>6.66</v>
      </c>
      <c r="CO17" s="272">
        <f t="shared" si="48"/>
        <v>6.66</v>
      </c>
      <c r="CP17" s="272">
        <f t="shared" si="49"/>
        <v>6.97</v>
      </c>
      <c r="CQ17" s="272">
        <f t="shared" si="50"/>
        <v>7.93</v>
      </c>
      <c r="CR17" s="272">
        <f t="shared" si="51"/>
        <v>7.93</v>
      </c>
      <c r="CS17" s="272">
        <f t="shared" si="52"/>
        <v>7.8</v>
      </c>
      <c r="CT17" s="272">
        <f t="shared" si="53"/>
        <v>6.42</v>
      </c>
      <c r="CU17" s="272">
        <f t="shared" si="54"/>
        <v>5.86</v>
      </c>
      <c r="CV17" s="272">
        <f t="shared" si="55"/>
        <v>5.41</v>
      </c>
      <c r="CW17" s="234">
        <f t="shared" si="56"/>
        <v>1</v>
      </c>
      <c r="CX17" s="233">
        <f t="shared" si="57"/>
        <v>1</v>
      </c>
      <c r="CY17" s="233">
        <f t="shared" si="58"/>
        <v>1</v>
      </c>
      <c r="CZ17" s="233">
        <f t="shared" si="59"/>
        <v>1</v>
      </c>
      <c r="DA17" s="233">
        <f t="shared" si="60"/>
        <v>0</v>
      </c>
    </row>
    <row r="18" spans="1:105" x14ac:dyDescent="0.15">
      <c r="A18" s="276" t="s">
        <v>45</v>
      </c>
      <c r="B18" s="277" t="s">
        <v>554</v>
      </c>
      <c r="C18" s="273">
        <v>8.27</v>
      </c>
      <c r="D18" s="272">
        <v>12.16</v>
      </c>
      <c r="E18" s="272">
        <v>10.7</v>
      </c>
      <c r="F18" s="272">
        <v>10.7</v>
      </c>
      <c r="G18" s="272">
        <v>10.85</v>
      </c>
      <c r="H18" s="272">
        <v>9.01</v>
      </c>
      <c r="I18" s="272">
        <v>9.01</v>
      </c>
      <c r="J18" s="272">
        <v>11.9</v>
      </c>
      <c r="K18" s="272">
        <v>9.42</v>
      </c>
      <c r="L18" s="272">
        <v>9.42</v>
      </c>
      <c r="M18" s="272">
        <v>13.13</v>
      </c>
      <c r="N18" s="272">
        <v>8.36</v>
      </c>
      <c r="O18" s="272">
        <v>10.050000000000001</v>
      </c>
      <c r="P18" s="272">
        <v>11.36</v>
      </c>
      <c r="Q18" s="275">
        <v>25.2</v>
      </c>
      <c r="R18" s="274">
        <v>21.3</v>
      </c>
      <c r="S18" s="274">
        <v>43.8</v>
      </c>
      <c r="T18" s="274">
        <v>43.8</v>
      </c>
      <c r="U18" s="274">
        <v>35.700000000000003</v>
      </c>
      <c r="V18" s="274">
        <v>39.299999999999997</v>
      </c>
      <c r="W18" s="274">
        <v>39.299999999999997</v>
      </c>
      <c r="X18" s="274">
        <v>26.3</v>
      </c>
      <c r="Y18" s="274">
        <v>36.9</v>
      </c>
      <c r="Z18" s="274">
        <v>36.9</v>
      </c>
      <c r="AA18" s="274">
        <v>33.4</v>
      </c>
      <c r="AB18" s="274">
        <v>26.4</v>
      </c>
      <c r="AC18" s="274">
        <v>21.9</v>
      </c>
      <c r="AD18" s="274">
        <v>15.8</v>
      </c>
      <c r="AE18" s="273">
        <f t="shared" si="0"/>
        <v>3.0471584038694077</v>
      </c>
      <c r="AF18" s="272">
        <f t="shared" si="1"/>
        <v>1.7516447368421053</v>
      </c>
      <c r="AG18" s="272">
        <f t="shared" si="2"/>
        <v>4.0934579439252339</v>
      </c>
      <c r="AH18" s="272">
        <f t="shared" si="3"/>
        <v>4.0934579439252339</v>
      </c>
      <c r="AI18" s="272">
        <f t="shared" si="4"/>
        <v>3.2903225806451615</v>
      </c>
      <c r="AJ18" s="272">
        <f t="shared" si="5"/>
        <v>4.3618201997780242</v>
      </c>
      <c r="AK18" s="272">
        <f t="shared" si="6"/>
        <v>4.3618201997780242</v>
      </c>
      <c r="AL18" s="272">
        <f t="shared" si="7"/>
        <v>2.2100840336134455</v>
      </c>
      <c r="AM18" s="272">
        <f t="shared" si="8"/>
        <v>3.9171974522292992</v>
      </c>
      <c r="AN18" s="272">
        <f t="shared" si="9"/>
        <v>3.9171974522292992</v>
      </c>
      <c r="AO18" s="272">
        <f t="shared" si="10"/>
        <v>2.5437928408225434</v>
      </c>
      <c r="AP18" s="272">
        <f t="shared" si="11"/>
        <v>3.1578947368421053</v>
      </c>
      <c r="AQ18" s="272">
        <f t="shared" si="12"/>
        <v>2.1791044776119399</v>
      </c>
      <c r="AR18" s="272">
        <f t="shared" si="13"/>
        <v>1.3908450704225352</v>
      </c>
      <c r="AS18" s="275">
        <f t="shared" si="14"/>
        <v>25.2</v>
      </c>
      <c r="AT18" s="274">
        <f t="shared" si="15"/>
        <v>21.3</v>
      </c>
      <c r="AU18" s="274">
        <f t="shared" si="16"/>
        <v>43.8</v>
      </c>
      <c r="AV18" s="274">
        <f t="shared" si="17"/>
        <v>43.8</v>
      </c>
      <c r="AW18" s="274">
        <f t="shared" si="18"/>
        <v>35.700000000000003</v>
      </c>
      <c r="AX18" s="274">
        <f t="shared" si="19"/>
        <v>39.299999999999997</v>
      </c>
      <c r="AY18" s="274">
        <f t="shared" si="20"/>
        <v>39.299999999999997</v>
      </c>
      <c r="AZ18" s="274">
        <f t="shared" si="21"/>
        <v>26.3</v>
      </c>
      <c r="BA18" s="274">
        <f t="shared" si="22"/>
        <v>36.9</v>
      </c>
      <c r="BB18" s="274">
        <f t="shared" si="23"/>
        <v>36.9</v>
      </c>
      <c r="BC18" s="274">
        <f t="shared" si="24"/>
        <v>33.4</v>
      </c>
      <c r="BD18" s="274">
        <f t="shared" si="25"/>
        <v>26.4</v>
      </c>
      <c r="BE18" s="274">
        <f t="shared" si="26"/>
        <v>21.9</v>
      </c>
      <c r="BF18" s="274">
        <f t="shared" si="27"/>
        <v>15.8</v>
      </c>
      <c r="BG18" s="275">
        <f t="shared" si="28"/>
        <v>46.32352941176471</v>
      </c>
      <c r="BH18" s="274">
        <f t="shared" si="29"/>
        <v>39.591078066914498</v>
      </c>
      <c r="BI18" s="274">
        <f t="shared" si="30"/>
        <v>84.719535783365572</v>
      </c>
      <c r="BJ18" s="274">
        <f t="shared" si="31"/>
        <v>84.719535783365572</v>
      </c>
      <c r="BK18" s="274">
        <f t="shared" si="32"/>
        <v>73.305954825462024</v>
      </c>
      <c r="BL18" s="274">
        <f t="shared" si="33"/>
        <v>81.366459627329192</v>
      </c>
      <c r="BM18" s="274">
        <f t="shared" si="34"/>
        <v>81.366459627329192</v>
      </c>
      <c r="BN18" s="274">
        <f t="shared" si="35"/>
        <v>76.231884057971016</v>
      </c>
      <c r="BO18" s="274">
        <f t="shared" si="36"/>
        <v>75.770020533880896</v>
      </c>
      <c r="BP18" s="274">
        <f t="shared" si="37"/>
        <v>75.770020533880896</v>
      </c>
      <c r="BQ18" s="274">
        <f t="shared" si="38"/>
        <v>75.056179775280896</v>
      </c>
      <c r="BR18" s="274">
        <f t="shared" si="39"/>
        <v>52.071005917159759</v>
      </c>
      <c r="BS18" s="274">
        <f t="shared" si="40"/>
        <v>41.714285714285715</v>
      </c>
      <c r="BT18" s="274">
        <f t="shared" si="41"/>
        <v>31.225296442687746</v>
      </c>
      <c r="BU18" s="273">
        <v>5.26</v>
      </c>
      <c r="BV18" s="272">
        <v>5.2</v>
      </c>
      <c r="BW18" s="272">
        <v>7.66</v>
      </c>
      <c r="BX18" s="272">
        <v>7.66</v>
      </c>
      <c r="BY18" s="272">
        <v>7.93</v>
      </c>
      <c r="BZ18" s="272">
        <v>7.26</v>
      </c>
      <c r="CA18" s="272">
        <v>7.26</v>
      </c>
      <c r="CB18" s="272">
        <v>6.49</v>
      </c>
      <c r="CC18" s="272">
        <v>6.18</v>
      </c>
      <c r="CD18" s="272">
        <v>6.18</v>
      </c>
      <c r="CE18" s="272">
        <v>6.13</v>
      </c>
      <c r="CF18" s="272">
        <v>5.38</v>
      </c>
      <c r="CG18" s="272">
        <v>5.29</v>
      </c>
      <c r="CH18" s="272">
        <v>5.24</v>
      </c>
      <c r="CI18" s="273">
        <f t="shared" si="42"/>
        <v>5.26</v>
      </c>
      <c r="CJ18" s="272">
        <f t="shared" si="43"/>
        <v>5.2</v>
      </c>
      <c r="CK18" s="272">
        <f t="shared" si="44"/>
        <v>7.66</v>
      </c>
      <c r="CL18" s="272">
        <f t="shared" si="45"/>
        <v>7.66</v>
      </c>
      <c r="CM18" s="272">
        <f t="shared" si="46"/>
        <v>7.93</v>
      </c>
      <c r="CN18" s="272">
        <f t="shared" si="47"/>
        <v>7.26</v>
      </c>
      <c r="CO18" s="272">
        <f t="shared" si="48"/>
        <v>7.26</v>
      </c>
      <c r="CP18" s="272">
        <f t="shared" si="49"/>
        <v>6.49</v>
      </c>
      <c r="CQ18" s="272">
        <f t="shared" si="50"/>
        <v>6.18</v>
      </c>
      <c r="CR18" s="272">
        <f t="shared" si="51"/>
        <v>6.18</v>
      </c>
      <c r="CS18" s="272">
        <f t="shared" si="52"/>
        <v>6.13</v>
      </c>
      <c r="CT18" s="272">
        <f t="shared" si="53"/>
        <v>5.38</v>
      </c>
      <c r="CU18" s="272">
        <f t="shared" si="54"/>
        <v>5.29</v>
      </c>
      <c r="CV18" s="272">
        <f t="shared" si="55"/>
        <v>5.24</v>
      </c>
      <c r="CW18" s="234">
        <f t="shared" si="56"/>
        <v>1</v>
      </c>
      <c r="CX18" s="233">
        <f t="shared" si="57"/>
        <v>1</v>
      </c>
      <c r="CY18" s="233">
        <f t="shared" si="58"/>
        <v>1</v>
      </c>
      <c r="CZ18" s="233">
        <f t="shared" si="59"/>
        <v>1</v>
      </c>
      <c r="DA18" s="233">
        <f t="shared" si="60"/>
        <v>0</v>
      </c>
    </row>
    <row r="19" spans="1:105" x14ac:dyDescent="0.15">
      <c r="A19" s="276" t="s">
        <v>46</v>
      </c>
      <c r="B19" s="277" t="s">
        <v>555</v>
      </c>
      <c r="C19" s="273">
        <v>2.76</v>
      </c>
      <c r="D19" s="272">
        <v>2.35</v>
      </c>
      <c r="E19" s="272">
        <v>3.91</v>
      </c>
      <c r="F19" s="272">
        <v>3.91</v>
      </c>
      <c r="G19" s="272">
        <v>3.41</v>
      </c>
      <c r="H19" s="272">
        <v>3.47</v>
      </c>
      <c r="I19" s="272">
        <v>3.47</v>
      </c>
      <c r="J19" s="272">
        <v>4.5</v>
      </c>
      <c r="K19" s="272">
        <v>2.99</v>
      </c>
      <c r="L19" s="272">
        <v>2.99</v>
      </c>
      <c r="M19" s="272">
        <v>3.62</v>
      </c>
      <c r="N19" s="272">
        <v>3.41</v>
      </c>
      <c r="O19" s="272">
        <v>1.98</v>
      </c>
      <c r="P19" s="272">
        <v>4.49</v>
      </c>
      <c r="Q19" s="275">
        <v>47.6</v>
      </c>
      <c r="R19" s="274">
        <v>47.7</v>
      </c>
      <c r="S19" s="274">
        <v>43.2</v>
      </c>
      <c r="T19" s="274">
        <v>43.2</v>
      </c>
      <c r="U19" s="274">
        <v>33.299999999999997</v>
      </c>
      <c r="V19" s="274">
        <v>42.3</v>
      </c>
      <c r="W19" s="274">
        <v>42.3</v>
      </c>
      <c r="X19" s="274">
        <v>29.9</v>
      </c>
      <c r="Y19" s="274">
        <v>28.5</v>
      </c>
      <c r="Z19" s="274">
        <v>28.5</v>
      </c>
      <c r="AA19" s="274">
        <v>29.1</v>
      </c>
      <c r="AB19" s="274">
        <v>44.3</v>
      </c>
      <c r="AC19" s="274">
        <v>44.7</v>
      </c>
      <c r="AD19" s="274">
        <v>40.200000000000003</v>
      </c>
      <c r="AE19" s="273">
        <f t="shared" si="0"/>
        <v>17.246376811594203</v>
      </c>
      <c r="AF19" s="272">
        <f t="shared" si="1"/>
        <v>20.297872340425531</v>
      </c>
      <c r="AG19" s="272">
        <f t="shared" si="2"/>
        <v>11.048593350383632</v>
      </c>
      <c r="AH19" s="272">
        <f t="shared" si="3"/>
        <v>11.048593350383632</v>
      </c>
      <c r="AI19" s="272">
        <f t="shared" si="4"/>
        <v>9.7653958944281509</v>
      </c>
      <c r="AJ19" s="272">
        <f t="shared" si="5"/>
        <v>12.190201729106628</v>
      </c>
      <c r="AK19" s="272">
        <f t="shared" si="6"/>
        <v>12.190201729106628</v>
      </c>
      <c r="AL19" s="272">
        <f t="shared" si="7"/>
        <v>6.6444444444444439</v>
      </c>
      <c r="AM19" s="272">
        <f t="shared" si="8"/>
        <v>9.5317725752508355</v>
      </c>
      <c r="AN19" s="272">
        <f t="shared" si="9"/>
        <v>9.5317725752508355</v>
      </c>
      <c r="AO19" s="272">
        <f t="shared" si="10"/>
        <v>8.0386740331491708</v>
      </c>
      <c r="AP19" s="272">
        <f t="shared" si="11"/>
        <v>12.991202346041055</v>
      </c>
      <c r="AQ19" s="272">
        <f t="shared" si="12"/>
        <v>22.575757575757578</v>
      </c>
      <c r="AR19" s="272">
        <f t="shared" si="13"/>
        <v>8.9532293986636979</v>
      </c>
      <c r="AS19" s="275">
        <f t="shared" si="14"/>
        <v>47.6</v>
      </c>
      <c r="AT19" s="274">
        <f t="shared" si="15"/>
        <v>47.7</v>
      </c>
      <c r="AU19" s="274">
        <f t="shared" si="16"/>
        <v>43.2</v>
      </c>
      <c r="AV19" s="274">
        <f t="shared" si="17"/>
        <v>43.2</v>
      </c>
      <c r="AW19" s="274">
        <f t="shared" si="18"/>
        <v>33.299999999999997</v>
      </c>
      <c r="AX19" s="274">
        <f t="shared" si="19"/>
        <v>42.3</v>
      </c>
      <c r="AY19" s="274">
        <f t="shared" si="20"/>
        <v>42.3</v>
      </c>
      <c r="AZ19" s="274">
        <f t="shared" si="21"/>
        <v>29.9</v>
      </c>
      <c r="BA19" s="274">
        <f t="shared" si="22"/>
        <v>28.5</v>
      </c>
      <c r="BB19" s="274">
        <f t="shared" si="23"/>
        <v>28.5</v>
      </c>
      <c r="BC19" s="274">
        <f t="shared" si="24"/>
        <v>29.1</v>
      </c>
      <c r="BD19" s="274">
        <f t="shared" si="25"/>
        <v>44.3</v>
      </c>
      <c r="BE19" s="274">
        <f t="shared" si="26"/>
        <v>44.7</v>
      </c>
      <c r="BF19" s="274">
        <f t="shared" si="27"/>
        <v>40.200000000000003</v>
      </c>
      <c r="BG19" s="275">
        <f t="shared" si="28"/>
        <v>87.5</v>
      </c>
      <c r="BH19" s="274">
        <f t="shared" si="29"/>
        <v>88.661710037174728</v>
      </c>
      <c r="BI19" s="274">
        <f t="shared" si="30"/>
        <v>83.558994197292066</v>
      </c>
      <c r="BJ19" s="274">
        <f t="shared" si="31"/>
        <v>83.558994197292066</v>
      </c>
      <c r="BK19" s="274">
        <f t="shared" si="32"/>
        <v>68.377823408624224</v>
      </c>
      <c r="BL19" s="274">
        <f t="shared" si="33"/>
        <v>87.577639751552795</v>
      </c>
      <c r="BM19" s="274">
        <f t="shared" si="34"/>
        <v>87.577639751552795</v>
      </c>
      <c r="BN19" s="274">
        <f t="shared" si="35"/>
        <v>86.666666666666671</v>
      </c>
      <c r="BO19" s="274">
        <f t="shared" si="36"/>
        <v>58.521560574948658</v>
      </c>
      <c r="BP19" s="274">
        <f t="shared" si="37"/>
        <v>58.521560574948658</v>
      </c>
      <c r="BQ19" s="274">
        <f t="shared" si="38"/>
        <v>65.393258426966298</v>
      </c>
      <c r="BR19" s="274">
        <f t="shared" si="39"/>
        <v>87.376725838264292</v>
      </c>
      <c r="BS19" s="274">
        <f t="shared" si="40"/>
        <v>85.142857142857139</v>
      </c>
      <c r="BT19" s="274">
        <f t="shared" si="41"/>
        <v>79.446640316205546</v>
      </c>
      <c r="BU19" s="273">
        <v>7.07</v>
      </c>
      <c r="BV19" s="272">
        <v>7.05</v>
      </c>
      <c r="BW19" s="272">
        <v>8.08</v>
      </c>
      <c r="BX19" s="272">
        <v>8.08</v>
      </c>
      <c r="BY19" s="272">
        <v>8.3800000000000008</v>
      </c>
      <c r="BZ19" s="272">
        <v>7.4</v>
      </c>
      <c r="CA19" s="272">
        <v>7.4</v>
      </c>
      <c r="CB19" s="272">
        <v>7.65</v>
      </c>
      <c r="CC19" s="272">
        <v>8.66</v>
      </c>
      <c r="CD19" s="272">
        <v>8.66</v>
      </c>
      <c r="CE19" s="272">
        <v>8.5</v>
      </c>
      <c r="CF19" s="272">
        <v>7.71</v>
      </c>
      <c r="CG19" s="272">
        <v>7.07</v>
      </c>
      <c r="CH19" s="272">
        <v>6.52</v>
      </c>
      <c r="CI19" s="273">
        <f t="shared" si="42"/>
        <v>7.07</v>
      </c>
      <c r="CJ19" s="272">
        <f t="shared" si="43"/>
        <v>7.05</v>
      </c>
      <c r="CK19" s="272">
        <f t="shared" si="44"/>
        <v>8.08</v>
      </c>
      <c r="CL19" s="272">
        <f t="shared" si="45"/>
        <v>8.08</v>
      </c>
      <c r="CM19" s="272">
        <f t="shared" si="46"/>
        <v>8.3800000000000008</v>
      </c>
      <c r="CN19" s="272">
        <f t="shared" si="47"/>
        <v>7.4</v>
      </c>
      <c r="CO19" s="272">
        <f t="shared" si="48"/>
        <v>7.4</v>
      </c>
      <c r="CP19" s="272">
        <f t="shared" si="49"/>
        <v>7.65</v>
      </c>
      <c r="CQ19" s="272">
        <f t="shared" si="50"/>
        <v>8.66</v>
      </c>
      <c r="CR19" s="272">
        <f t="shared" si="51"/>
        <v>8.66</v>
      </c>
      <c r="CS19" s="272">
        <f t="shared" si="52"/>
        <v>8.5</v>
      </c>
      <c r="CT19" s="272">
        <f t="shared" si="53"/>
        <v>7.71</v>
      </c>
      <c r="CU19" s="272">
        <f t="shared" si="54"/>
        <v>7.07</v>
      </c>
      <c r="CV19" s="272">
        <f t="shared" si="55"/>
        <v>6.52</v>
      </c>
      <c r="CW19" s="234">
        <f t="shared" si="56"/>
        <v>1</v>
      </c>
      <c r="CX19" s="233">
        <f t="shared" si="57"/>
        <v>1</v>
      </c>
      <c r="CY19" s="233">
        <f t="shared" si="58"/>
        <v>1</v>
      </c>
      <c r="CZ19" s="233">
        <f t="shared" si="59"/>
        <v>1</v>
      </c>
      <c r="DA19" s="233">
        <f t="shared" si="60"/>
        <v>0</v>
      </c>
    </row>
    <row r="20" spans="1:105" x14ac:dyDescent="0.15">
      <c r="A20" s="276" t="s">
        <v>47</v>
      </c>
      <c r="B20" s="277" t="s">
        <v>556</v>
      </c>
      <c r="C20" s="273">
        <v>4.24</v>
      </c>
      <c r="D20" s="272">
        <v>7.19</v>
      </c>
      <c r="E20" s="272">
        <v>4.34</v>
      </c>
      <c r="F20" s="272">
        <v>4.34</v>
      </c>
      <c r="G20" s="272">
        <v>3.98</v>
      </c>
      <c r="H20" s="272">
        <v>5.23</v>
      </c>
      <c r="I20" s="272">
        <v>5.23</v>
      </c>
      <c r="J20" s="272">
        <v>3.8</v>
      </c>
      <c r="K20" s="272">
        <v>11.33</v>
      </c>
      <c r="L20" s="272">
        <v>11.33</v>
      </c>
      <c r="M20" s="272">
        <v>10.24</v>
      </c>
      <c r="N20" s="272">
        <v>4.88</v>
      </c>
      <c r="O20" s="272">
        <v>5.08</v>
      </c>
      <c r="P20" s="272">
        <v>5.19</v>
      </c>
      <c r="Q20" s="275">
        <v>22.4</v>
      </c>
      <c r="R20" s="274">
        <v>9.4</v>
      </c>
      <c r="S20" s="274">
        <v>35.299999999999997</v>
      </c>
      <c r="T20" s="274">
        <v>35.299999999999997</v>
      </c>
      <c r="U20" s="274">
        <v>33.1</v>
      </c>
      <c r="V20" s="274">
        <v>37.6</v>
      </c>
      <c r="W20" s="274">
        <v>37.6</v>
      </c>
      <c r="X20" s="274">
        <v>22.2</v>
      </c>
      <c r="Y20" s="274">
        <v>29.1</v>
      </c>
      <c r="Z20" s="274">
        <v>29.1</v>
      </c>
      <c r="AA20" s="274">
        <v>27.4</v>
      </c>
      <c r="AB20" s="274">
        <v>25.4</v>
      </c>
      <c r="AC20" s="274">
        <v>16.899999999999999</v>
      </c>
      <c r="AD20" s="274">
        <v>12.1</v>
      </c>
      <c r="AE20" s="273">
        <f t="shared" si="0"/>
        <v>5.283018867924528</v>
      </c>
      <c r="AF20" s="272">
        <f t="shared" si="1"/>
        <v>1.3073713490959666</v>
      </c>
      <c r="AG20" s="272">
        <f t="shared" si="2"/>
        <v>8.1336405529953915</v>
      </c>
      <c r="AH20" s="272">
        <f t="shared" si="3"/>
        <v>8.1336405529953915</v>
      </c>
      <c r="AI20" s="272">
        <f t="shared" si="4"/>
        <v>8.316582914572864</v>
      </c>
      <c r="AJ20" s="272">
        <f t="shared" si="5"/>
        <v>7.1892925430210326</v>
      </c>
      <c r="AK20" s="272">
        <f t="shared" si="6"/>
        <v>7.1892925430210326</v>
      </c>
      <c r="AL20" s="272">
        <f t="shared" si="7"/>
        <v>5.8421052631578947</v>
      </c>
      <c r="AM20" s="272">
        <f t="shared" si="8"/>
        <v>2.5684024713150926</v>
      </c>
      <c r="AN20" s="272">
        <f t="shared" si="9"/>
        <v>2.5684024713150926</v>
      </c>
      <c r="AO20" s="272">
        <f t="shared" si="10"/>
        <v>2.67578125</v>
      </c>
      <c r="AP20" s="272">
        <f t="shared" si="11"/>
        <v>5.2049180327868854</v>
      </c>
      <c r="AQ20" s="272">
        <f t="shared" si="12"/>
        <v>3.326771653543307</v>
      </c>
      <c r="AR20" s="272">
        <f t="shared" si="13"/>
        <v>2.3314065510597302</v>
      </c>
      <c r="AS20" s="275">
        <f t="shared" si="14"/>
        <v>22.4</v>
      </c>
      <c r="AT20" s="274" t="str">
        <f t="shared" si="15"/>
        <v/>
      </c>
      <c r="AU20" s="274">
        <f t="shared" si="16"/>
        <v>35.299999999999997</v>
      </c>
      <c r="AV20" s="274">
        <f t="shared" si="17"/>
        <v>35.299999999999997</v>
      </c>
      <c r="AW20" s="274">
        <f t="shared" si="18"/>
        <v>33.1</v>
      </c>
      <c r="AX20" s="274">
        <f t="shared" si="19"/>
        <v>37.6</v>
      </c>
      <c r="AY20" s="274">
        <f t="shared" si="20"/>
        <v>37.6</v>
      </c>
      <c r="AZ20" s="274">
        <f t="shared" si="21"/>
        <v>22.2</v>
      </c>
      <c r="BA20" s="274">
        <f t="shared" si="22"/>
        <v>29.1</v>
      </c>
      <c r="BB20" s="274">
        <f t="shared" si="23"/>
        <v>29.1</v>
      </c>
      <c r="BC20" s="274">
        <f t="shared" si="24"/>
        <v>27.4</v>
      </c>
      <c r="BD20" s="274">
        <f t="shared" si="25"/>
        <v>25.4</v>
      </c>
      <c r="BE20" s="274">
        <f t="shared" si="26"/>
        <v>16.899999999999999</v>
      </c>
      <c r="BF20" s="274">
        <f t="shared" si="27"/>
        <v>12.1</v>
      </c>
      <c r="BG20" s="275">
        <f t="shared" si="28"/>
        <v>41.176470588235297</v>
      </c>
      <c r="BH20" s="274" t="str">
        <f t="shared" si="29"/>
        <v/>
      </c>
      <c r="BI20" s="274">
        <f t="shared" si="30"/>
        <v>68.278529980657623</v>
      </c>
      <c r="BJ20" s="274">
        <f t="shared" si="31"/>
        <v>68.278529980657623</v>
      </c>
      <c r="BK20" s="274">
        <f t="shared" si="32"/>
        <v>67.967145790554412</v>
      </c>
      <c r="BL20" s="274">
        <f t="shared" si="33"/>
        <v>77.846790890269162</v>
      </c>
      <c r="BM20" s="274">
        <f t="shared" si="34"/>
        <v>77.846790890269162</v>
      </c>
      <c r="BN20" s="274">
        <f t="shared" si="35"/>
        <v>64.347826086956516</v>
      </c>
      <c r="BO20" s="274">
        <f t="shared" si="36"/>
        <v>59.753593429158109</v>
      </c>
      <c r="BP20" s="274">
        <f t="shared" si="37"/>
        <v>59.753593429158109</v>
      </c>
      <c r="BQ20" s="274">
        <f t="shared" si="38"/>
        <v>61.573033707865171</v>
      </c>
      <c r="BR20" s="274">
        <f t="shared" si="39"/>
        <v>50.098619329388555</v>
      </c>
      <c r="BS20" s="274">
        <f t="shared" si="40"/>
        <v>32.190476190476183</v>
      </c>
      <c r="BT20" s="274">
        <f t="shared" si="41"/>
        <v>23.913043478260867</v>
      </c>
      <c r="BU20" s="273">
        <v>5.76</v>
      </c>
      <c r="BV20" s="272">
        <v>5.67</v>
      </c>
      <c r="BW20" s="272">
        <v>7.77</v>
      </c>
      <c r="BX20" s="272">
        <v>7.77</v>
      </c>
      <c r="BY20" s="272">
        <v>8.01</v>
      </c>
      <c r="BZ20" s="272">
        <v>7.47</v>
      </c>
      <c r="CA20" s="272">
        <v>7.47</v>
      </c>
      <c r="CB20" s="272">
        <v>6.91</v>
      </c>
      <c r="CC20" s="272">
        <v>6.52</v>
      </c>
      <c r="CD20" s="272">
        <v>6.52</v>
      </c>
      <c r="CE20" s="272">
        <v>6.61</v>
      </c>
      <c r="CF20" s="272">
        <v>5.9</v>
      </c>
      <c r="CG20" s="272">
        <v>5.85</v>
      </c>
      <c r="CH20" s="272">
        <v>5.81</v>
      </c>
      <c r="CI20" s="273">
        <f t="shared" si="42"/>
        <v>5.76</v>
      </c>
      <c r="CJ20" s="272" t="str">
        <f t="shared" si="43"/>
        <v/>
      </c>
      <c r="CK20" s="272">
        <f t="shared" si="44"/>
        <v>7.77</v>
      </c>
      <c r="CL20" s="272">
        <f t="shared" si="45"/>
        <v>7.77</v>
      </c>
      <c r="CM20" s="272">
        <f t="shared" si="46"/>
        <v>8.01</v>
      </c>
      <c r="CN20" s="272">
        <f t="shared" si="47"/>
        <v>7.47</v>
      </c>
      <c r="CO20" s="272">
        <f t="shared" si="48"/>
        <v>7.47</v>
      </c>
      <c r="CP20" s="272">
        <f t="shared" si="49"/>
        <v>6.91</v>
      </c>
      <c r="CQ20" s="272">
        <f t="shared" si="50"/>
        <v>6.52</v>
      </c>
      <c r="CR20" s="272">
        <f t="shared" si="51"/>
        <v>6.52</v>
      </c>
      <c r="CS20" s="272">
        <f t="shared" si="52"/>
        <v>6.61</v>
      </c>
      <c r="CT20" s="272">
        <f t="shared" si="53"/>
        <v>5.9</v>
      </c>
      <c r="CU20" s="272">
        <f t="shared" si="54"/>
        <v>5.85</v>
      </c>
      <c r="CV20" s="272">
        <f t="shared" si="55"/>
        <v>5.81</v>
      </c>
      <c r="CW20" s="234">
        <f t="shared" si="56"/>
        <v>1</v>
      </c>
      <c r="CX20" s="233">
        <f t="shared" si="57"/>
        <v>1</v>
      </c>
      <c r="CY20" s="233">
        <f t="shared" si="58"/>
        <v>1</v>
      </c>
      <c r="CZ20" s="233">
        <f t="shared" si="59"/>
        <v>1</v>
      </c>
      <c r="DA20" s="233">
        <f t="shared" si="60"/>
        <v>0</v>
      </c>
    </row>
    <row r="21" spans="1:105" x14ac:dyDescent="0.15">
      <c r="A21" s="276" t="s">
        <v>48</v>
      </c>
      <c r="B21" s="277" t="s">
        <v>557</v>
      </c>
      <c r="C21" s="273">
        <v>3.18</v>
      </c>
      <c r="D21" s="272">
        <v>3.46</v>
      </c>
      <c r="E21" s="272">
        <v>3.7</v>
      </c>
      <c r="F21" s="272">
        <v>3.7</v>
      </c>
      <c r="G21" s="272">
        <v>6.37</v>
      </c>
      <c r="H21" s="272">
        <v>2.79</v>
      </c>
      <c r="I21" s="272">
        <v>2.79</v>
      </c>
      <c r="J21" s="272">
        <v>4.3600000000000003</v>
      </c>
      <c r="K21" s="272">
        <v>5.33</v>
      </c>
      <c r="L21" s="272">
        <v>5.33</v>
      </c>
      <c r="M21" s="272">
        <v>4.33</v>
      </c>
      <c r="N21" s="272">
        <v>3.66</v>
      </c>
      <c r="O21" s="272">
        <v>4.43</v>
      </c>
      <c r="P21" s="272">
        <v>4.33</v>
      </c>
      <c r="Q21" s="275">
        <v>48.5</v>
      </c>
      <c r="R21" s="274">
        <v>51.3</v>
      </c>
      <c r="S21" s="274">
        <v>36</v>
      </c>
      <c r="T21" s="274">
        <v>36</v>
      </c>
      <c r="U21" s="274">
        <v>24.3</v>
      </c>
      <c r="V21" s="274">
        <v>43.4</v>
      </c>
      <c r="W21" s="274">
        <v>43.4</v>
      </c>
      <c r="X21" s="274">
        <v>30.9</v>
      </c>
      <c r="Y21" s="274">
        <v>27.9</v>
      </c>
      <c r="Z21" s="274">
        <v>27.9</v>
      </c>
      <c r="AA21" s="274">
        <v>25.2</v>
      </c>
      <c r="AB21" s="274">
        <v>43.7</v>
      </c>
      <c r="AC21" s="274">
        <v>47.2</v>
      </c>
      <c r="AD21" s="274">
        <v>45.6</v>
      </c>
      <c r="AE21" s="273">
        <f t="shared" si="0"/>
        <v>15.251572327044025</v>
      </c>
      <c r="AF21" s="272">
        <f t="shared" si="1"/>
        <v>14.826589595375722</v>
      </c>
      <c r="AG21" s="272">
        <f t="shared" si="2"/>
        <v>9.7297297297297298</v>
      </c>
      <c r="AH21" s="272">
        <f t="shared" si="3"/>
        <v>9.7297297297297298</v>
      </c>
      <c r="AI21" s="272">
        <f t="shared" si="4"/>
        <v>3.8147566718995289</v>
      </c>
      <c r="AJ21" s="272">
        <f t="shared" si="5"/>
        <v>15.555555555555555</v>
      </c>
      <c r="AK21" s="272">
        <f t="shared" si="6"/>
        <v>15.555555555555555</v>
      </c>
      <c r="AL21" s="272">
        <f t="shared" si="7"/>
        <v>7.0871559633027514</v>
      </c>
      <c r="AM21" s="272">
        <f t="shared" si="8"/>
        <v>5.2345215759849903</v>
      </c>
      <c r="AN21" s="272">
        <f t="shared" si="9"/>
        <v>5.2345215759849903</v>
      </c>
      <c r="AO21" s="272">
        <f t="shared" si="10"/>
        <v>5.8198614318706694</v>
      </c>
      <c r="AP21" s="272">
        <f t="shared" si="11"/>
        <v>11.939890710382514</v>
      </c>
      <c r="AQ21" s="272">
        <f t="shared" si="12"/>
        <v>10.654627539503387</v>
      </c>
      <c r="AR21" s="272">
        <f t="shared" si="13"/>
        <v>10.531177829099308</v>
      </c>
      <c r="AS21" s="275">
        <f t="shared" si="14"/>
        <v>48.5</v>
      </c>
      <c r="AT21" s="274">
        <f t="shared" si="15"/>
        <v>51.3</v>
      </c>
      <c r="AU21" s="274">
        <f t="shared" si="16"/>
        <v>36</v>
      </c>
      <c r="AV21" s="274">
        <f t="shared" si="17"/>
        <v>36</v>
      </c>
      <c r="AW21" s="274">
        <f t="shared" si="18"/>
        <v>24.3</v>
      </c>
      <c r="AX21" s="274">
        <f t="shared" si="19"/>
        <v>43.4</v>
      </c>
      <c r="AY21" s="274">
        <f t="shared" si="20"/>
        <v>43.4</v>
      </c>
      <c r="AZ21" s="274">
        <f t="shared" si="21"/>
        <v>30.9</v>
      </c>
      <c r="BA21" s="274">
        <f t="shared" si="22"/>
        <v>27.9</v>
      </c>
      <c r="BB21" s="274">
        <f t="shared" si="23"/>
        <v>27.9</v>
      </c>
      <c r="BC21" s="274">
        <f t="shared" si="24"/>
        <v>25.2</v>
      </c>
      <c r="BD21" s="274">
        <f t="shared" si="25"/>
        <v>43.7</v>
      </c>
      <c r="BE21" s="274">
        <f t="shared" si="26"/>
        <v>47.2</v>
      </c>
      <c r="BF21" s="274">
        <f t="shared" si="27"/>
        <v>45.6</v>
      </c>
      <c r="BG21" s="275">
        <f t="shared" si="28"/>
        <v>89.154411764705884</v>
      </c>
      <c r="BH21" s="274">
        <f t="shared" si="29"/>
        <v>95.353159851301115</v>
      </c>
      <c r="BI21" s="274">
        <f t="shared" si="30"/>
        <v>69.632495164410059</v>
      </c>
      <c r="BJ21" s="274">
        <f t="shared" si="31"/>
        <v>69.632495164410059</v>
      </c>
      <c r="BK21" s="274">
        <f t="shared" si="32"/>
        <v>49.897330595482543</v>
      </c>
      <c r="BL21" s="274">
        <f t="shared" si="33"/>
        <v>89.855072463768124</v>
      </c>
      <c r="BM21" s="274">
        <f t="shared" si="34"/>
        <v>89.855072463768124</v>
      </c>
      <c r="BN21" s="274">
        <f t="shared" si="35"/>
        <v>89.565217391304344</v>
      </c>
      <c r="BO21" s="274">
        <f t="shared" si="36"/>
        <v>57.289527720739216</v>
      </c>
      <c r="BP21" s="274">
        <f t="shared" si="37"/>
        <v>57.289527720739216</v>
      </c>
      <c r="BQ21" s="274">
        <f t="shared" si="38"/>
        <v>56.629213483146067</v>
      </c>
      <c r="BR21" s="274">
        <f t="shared" si="39"/>
        <v>86.193293885601577</v>
      </c>
      <c r="BS21" s="274">
        <f t="shared" si="40"/>
        <v>89.904761904761898</v>
      </c>
      <c r="BT21" s="274">
        <f t="shared" si="41"/>
        <v>90.118577075098813</v>
      </c>
      <c r="BU21" s="273">
        <v>7.5</v>
      </c>
      <c r="BV21" s="272">
        <v>7.42</v>
      </c>
      <c r="BW21" s="272">
        <v>8.48</v>
      </c>
      <c r="BX21" s="272">
        <v>8.48</v>
      </c>
      <c r="BY21" s="272">
        <v>8.68</v>
      </c>
      <c r="BZ21" s="272">
        <v>7.7</v>
      </c>
      <c r="CA21" s="272">
        <v>7.7</v>
      </c>
      <c r="CB21" s="272">
        <v>7.93</v>
      </c>
      <c r="CC21" s="272">
        <v>8.68</v>
      </c>
      <c r="CD21" s="272">
        <v>8.68</v>
      </c>
      <c r="CE21" s="272">
        <v>8.64</v>
      </c>
      <c r="CF21" s="272">
        <v>8.09</v>
      </c>
      <c r="CG21" s="272">
        <v>7.42</v>
      </c>
      <c r="CH21" s="272">
        <v>6.67</v>
      </c>
      <c r="CI21" s="273">
        <f t="shared" si="42"/>
        <v>7.5</v>
      </c>
      <c r="CJ21" s="272">
        <f t="shared" si="43"/>
        <v>7.42</v>
      </c>
      <c r="CK21" s="272">
        <f t="shared" si="44"/>
        <v>8.48</v>
      </c>
      <c r="CL21" s="272">
        <f t="shared" si="45"/>
        <v>8.48</v>
      </c>
      <c r="CM21" s="272">
        <f t="shared" si="46"/>
        <v>8.68</v>
      </c>
      <c r="CN21" s="272">
        <f t="shared" si="47"/>
        <v>7.7</v>
      </c>
      <c r="CO21" s="272">
        <f t="shared" si="48"/>
        <v>7.7</v>
      </c>
      <c r="CP21" s="272">
        <f t="shared" si="49"/>
        <v>7.93</v>
      </c>
      <c r="CQ21" s="272">
        <f t="shared" si="50"/>
        <v>8.68</v>
      </c>
      <c r="CR21" s="272">
        <f t="shared" si="51"/>
        <v>8.68</v>
      </c>
      <c r="CS21" s="272">
        <f t="shared" si="52"/>
        <v>8.64</v>
      </c>
      <c r="CT21" s="272">
        <f t="shared" si="53"/>
        <v>8.09</v>
      </c>
      <c r="CU21" s="272">
        <f t="shared" si="54"/>
        <v>7.42</v>
      </c>
      <c r="CV21" s="272">
        <f t="shared" si="55"/>
        <v>6.67</v>
      </c>
      <c r="CW21" s="234">
        <f t="shared" si="56"/>
        <v>1</v>
      </c>
      <c r="CX21" s="233">
        <f t="shared" si="57"/>
        <v>1</v>
      </c>
      <c r="CY21" s="233">
        <f t="shared" si="58"/>
        <v>1</v>
      </c>
      <c r="CZ21" s="233">
        <f t="shared" si="59"/>
        <v>1</v>
      </c>
      <c r="DA21" s="233">
        <f t="shared" si="60"/>
        <v>0</v>
      </c>
    </row>
    <row r="22" spans="1:105" x14ac:dyDescent="0.15">
      <c r="A22" s="276" t="s">
        <v>53</v>
      </c>
      <c r="B22" s="277" t="s">
        <v>558</v>
      </c>
      <c r="C22" s="273">
        <v>5.07</v>
      </c>
      <c r="D22" s="272">
        <v>4.2300000000000004</v>
      </c>
      <c r="E22" s="272">
        <v>3.47</v>
      </c>
      <c r="F22" s="272">
        <v>3.47</v>
      </c>
      <c r="G22" s="272">
        <v>3.8</v>
      </c>
      <c r="H22" s="272">
        <v>4.05</v>
      </c>
      <c r="I22" s="272">
        <v>4.05</v>
      </c>
      <c r="J22" s="272">
        <v>2.86</v>
      </c>
      <c r="K22" s="272">
        <v>6.74</v>
      </c>
      <c r="L22" s="272">
        <v>6.74</v>
      </c>
      <c r="M22" s="272">
        <v>5.82</v>
      </c>
      <c r="N22" s="272">
        <v>4.8499999999999996</v>
      </c>
      <c r="O22" s="272">
        <v>5.23</v>
      </c>
      <c r="P22" s="272">
        <v>4.62</v>
      </c>
      <c r="Q22" s="275">
        <v>37</v>
      </c>
      <c r="R22" s="274">
        <v>37.799999999999997</v>
      </c>
      <c r="S22" s="274">
        <v>42.1</v>
      </c>
      <c r="T22" s="274">
        <v>42.1</v>
      </c>
      <c r="U22" s="274">
        <v>40.5</v>
      </c>
      <c r="V22" s="274">
        <v>38.6</v>
      </c>
      <c r="W22" s="274">
        <v>38.6</v>
      </c>
      <c r="X22" s="274">
        <v>27.1</v>
      </c>
      <c r="Y22" s="274">
        <v>34.9</v>
      </c>
      <c r="Z22" s="274">
        <v>34.9</v>
      </c>
      <c r="AA22" s="274">
        <v>30.3</v>
      </c>
      <c r="AB22" s="274">
        <v>41.3</v>
      </c>
      <c r="AC22" s="274">
        <v>39.700000000000003</v>
      </c>
      <c r="AD22" s="274">
        <v>41.1</v>
      </c>
      <c r="AE22" s="273">
        <f t="shared" si="0"/>
        <v>7.2978303747534516</v>
      </c>
      <c r="AF22" s="272">
        <f t="shared" si="1"/>
        <v>8.9361702127659566</v>
      </c>
      <c r="AG22" s="272">
        <f t="shared" si="2"/>
        <v>12.132564841498558</v>
      </c>
      <c r="AH22" s="272">
        <f t="shared" si="3"/>
        <v>12.132564841498558</v>
      </c>
      <c r="AI22" s="272">
        <f t="shared" si="4"/>
        <v>10.657894736842106</v>
      </c>
      <c r="AJ22" s="272">
        <f t="shared" si="5"/>
        <v>9.5308641975308657</v>
      </c>
      <c r="AK22" s="272">
        <f t="shared" si="6"/>
        <v>9.5308641975308657</v>
      </c>
      <c r="AL22" s="272">
        <f t="shared" si="7"/>
        <v>9.4755244755244767</v>
      </c>
      <c r="AM22" s="272">
        <f t="shared" si="8"/>
        <v>5.1780415430267057</v>
      </c>
      <c r="AN22" s="272">
        <f t="shared" si="9"/>
        <v>5.1780415430267057</v>
      </c>
      <c r="AO22" s="272">
        <f t="shared" si="10"/>
        <v>5.2061855670103094</v>
      </c>
      <c r="AP22" s="272">
        <f t="shared" si="11"/>
        <v>8.5154639175257731</v>
      </c>
      <c r="AQ22" s="272">
        <f t="shared" si="12"/>
        <v>7.5908221797323137</v>
      </c>
      <c r="AR22" s="272">
        <f t="shared" si="13"/>
        <v>8.896103896103897</v>
      </c>
      <c r="AS22" s="275">
        <f t="shared" si="14"/>
        <v>37</v>
      </c>
      <c r="AT22" s="274">
        <f t="shared" si="15"/>
        <v>37.799999999999997</v>
      </c>
      <c r="AU22" s="274">
        <f t="shared" si="16"/>
        <v>42.1</v>
      </c>
      <c r="AV22" s="274">
        <f t="shared" si="17"/>
        <v>42.1</v>
      </c>
      <c r="AW22" s="274">
        <f t="shared" si="18"/>
        <v>40.5</v>
      </c>
      <c r="AX22" s="274">
        <f t="shared" si="19"/>
        <v>38.6</v>
      </c>
      <c r="AY22" s="274">
        <f t="shared" si="20"/>
        <v>38.6</v>
      </c>
      <c r="AZ22" s="274">
        <f t="shared" si="21"/>
        <v>27.1</v>
      </c>
      <c r="BA22" s="274">
        <f t="shared" si="22"/>
        <v>34.9</v>
      </c>
      <c r="BB22" s="274">
        <f t="shared" si="23"/>
        <v>34.9</v>
      </c>
      <c r="BC22" s="274">
        <f t="shared" si="24"/>
        <v>30.3</v>
      </c>
      <c r="BD22" s="274">
        <f t="shared" si="25"/>
        <v>41.3</v>
      </c>
      <c r="BE22" s="274">
        <f t="shared" si="26"/>
        <v>39.700000000000003</v>
      </c>
      <c r="BF22" s="274">
        <f t="shared" si="27"/>
        <v>41.1</v>
      </c>
      <c r="BG22" s="275">
        <f t="shared" si="28"/>
        <v>68.014705882352942</v>
      </c>
      <c r="BH22" s="274">
        <f t="shared" si="29"/>
        <v>70.260223048327134</v>
      </c>
      <c r="BI22" s="274">
        <f t="shared" si="30"/>
        <v>81.431334622823982</v>
      </c>
      <c r="BJ22" s="274">
        <f t="shared" si="31"/>
        <v>81.431334622823982</v>
      </c>
      <c r="BK22" s="274">
        <f t="shared" si="32"/>
        <v>83.162217659137568</v>
      </c>
      <c r="BL22" s="274">
        <f t="shared" si="33"/>
        <v>79.917184265010363</v>
      </c>
      <c r="BM22" s="274">
        <f t="shared" si="34"/>
        <v>79.917184265010363</v>
      </c>
      <c r="BN22" s="274">
        <f t="shared" si="35"/>
        <v>78.550724637681157</v>
      </c>
      <c r="BO22" s="274">
        <f t="shared" si="36"/>
        <v>71.663244353182748</v>
      </c>
      <c r="BP22" s="274">
        <f t="shared" si="37"/>
        <v>71.663244353182748</v>
      </c>
      <c r="BQ22" s="274">
        <f t="shared" si="38"/>
        <v>68.089887640449433</v>
      </c>
      <c r="BR22" s="274">
        <f t="shared" si="39"/>
        <v>81.459566074950686</v>
      </c>
      <c r="BS22" s="274">
        <f t="shared" si="40"/>
        <v>75.619047619047635</v>
      </c>
      <c r="BT22" s="274">
        <f t="shared" si="41"/>
        <v>81.22529644268775</v>
      </c>
      <c r="BU22" s="273">
        <v>8.57</v>
      </c>
      <c r="BV22" s="272">
        <v>8.44</v>
      </c>
      <c r="BW22" s="272">
        <v>7.1</v>
      </c>
      <c r="BX22" s="272">
        <v>7.1</v>
      </c>
      <c r="BY22" s="272">
        <v>7.16</v>
      </c>
      <c r="BZ22" s="272">
        <v>6.71</v>
      </c>
      <c r="CA22" s="272">
        <v>6.71</v>
      </c>
      <c r="CB22" s="272">
        <v>6.87</v>
      </c>
      <c r="CC22" s="272">
        <v>8.4499999999999993</v>
      </c>
      <c r="CD22" s="272">
        <v>8.4499999999999993</v>
      </c>
      <c r="CE22" s="272">
        <v>8.68</v>
      </c>
      <c r="CF22" s="272">
        <v>6.72</v>
      </c>
      <c r="CG22" s="272">
        <v>6.61</v>
      </c>
      <c r="CH22" s="272">
        <v>7.59</v>
      </c>
      <c r="CI22" s="273">
        <f t="shared" si="42"/>
        <v>8.57</v>
      </c>
      <c r="CJ22" s="272">
        <f t="shared" si="43"/>
        <v>8.44</v>
      </c>
      <c r="CK22" s="272">
        <f t="shared" si="44"/>
        <v>7.1</v>
      </c>
      <c r="CL22" s="272">
        <f t="shared" si="45"/>
        <v>7.1</v>
      </c>
      <c r="CM22" s="272">
        <f t="shared" si="46"/>
        <v>7.16</v>
      </c>
      <c r="CN22" s="272">
        <f t="shared" si="47"/>
        <v>6.71</v>
      </c>
      <c r="CO22" s="272">
        <f t="shared" si="48"/>
        <v>6.71</v>
      </c>
      <c r="CP22" s="272">
        <f t="shared" si="49"/>
        <v>6.87</v>
      </c>
      <c r="CQ22" s="272">
        <f t="shared" si="50"/>
        <v>8.4499999999999993</v>
      </c>
      <c r="CR22" s="272">
        <f t="shared" si="51"/>
        <v>8.4499999999999993</v>
      </c>
      <c r="CS22" s="272">
        <f t="shared" si="52"/>
        <v>8.68</v>
      </c>
      <c r="CT22" s="272">
        <f t="shared" si="53"/>
        <v>6.72</v>
      </c>
      <c r="CU22" s="272">
        <f t="shared" si="54"/>
        <v>6.61</v>
      </c>
      <c r="CV22" s="272">
        <f t="shared" si="55"/>
        <v>7.59</v>
      </c>
      <c r="CW22" s="234">
        <f t="shared" si="56"/>
        <v>1</v>
      </c>
      <c r="CX22" s="233">
        <f t="shared" si="57"/>
        <v>1</v>
      </c>
      <c r="CY22" s="233">
        <f t="shared" si="58"/>
        <v>1</v>
      </c>
      <c r="CZ22" s="233">
        <f t="shared" si="59"/>
        <v>1</v>
      </c>
      <c r="DA22" s="233">
        <f t="shared" si="60"/>
        <v>0</v>
      </c>
    </row>
    <row r="23" spans="1:105" x14ac:dyDescent="0.15">
      <c r="A23" s="276" t="s">
        <v>54</v>
      </c>
      <c r="B23" s="277" t="s">
        <v>559</v>
      </c>
      <c r="C23" s="273">
        <v>3.72</v>
      </c>
      <c r="D23" s="272">
        <v>4.28</v>
      </c>
      <c r="E23" s="272">
        <v>4.9800000000000004</v>
      </c>
      <c r="F23" s="272">
        <v>4.9800000000000004</v>
      </c>
      <c r="G23" s="272">
        <v>6.67</v>
      </c>
      <c r="H23" s="272">
        <v>5.22</v>
      </c>
      <c r="I23" s="272">
        <v>5.22</v>
      </c>
      <c r="J23" s="272">
        <v>7.62</v>
      </c>
      <c r="K23" s="272">
        <v>9.1</v>
      </c>
      <c r="L23" s="272">
        <v>9.1</v>
      </c>
      <c r="M23" s="272">
        <v>8.75</v>
      </c>
      <c r="N23" s="272">
        <v>5.44</v>
      </c>
      <c r="O23" s="272">
        <v>6.25</v>
      </c>
      <c r="P23" s="272">
        <v>8.42</v>
      </c>
      <c r="Q23" s="275">
        <v>46.3</v>
      </c>
      <c r="R23" s="274">
        <v>45.5</v>
      </c>
      <c r="S23" s="274">
        <v>23</v>
      </c>
      <c r="T23" s="274">
        <v>23</v>
      </c>
      <c r="U23" s="274">
        <v>17.100000000000001</v>
      </c>
      <c r="V23" s="274">
        <v>17.7</v>
      </c>
      <c r="W23" s="274">
        <v>17.7</v>
      </c>
      <c r="X23" s="274">
        <v>16.399999999999999</v>
      </c>
      <c r="Y23" s="274">
        <v>40.9</v>
      </c>
      <c r="Z23" s="274">
        <v>40.9</v>
      </c>
      <c r="AA23" s="274">
        <v>38.700000000000003</v>
      </c>
      <c r="AB23" s="274">
        <v>25.8</v>
      </c>
      <c r="AC23" s="274">
        <v>10.1</v>
      </c>
      <c r="AD23" s="274">
        <v>25.8</v>
      </c>
      <c r="AE23" s="273">
        <f t="shared" si="0"/>
        <v>12.446236559139784</v>
      </c>
      <c r="AF23" s="272">
        <f t="shared" si="1"/>
        <v>10.630841121495326</v>
      </c>
      <c r="AG23" s="272">
        <f t="shared" si="2"/>
        <v>4.618473895582329</v>
      </c>
      <c r="AH23" s="272">
        <f t="shared" si="3"/>
        <v>4.618473895582329</v>
      </c>
      <c r="AI23" s="272">
        <f t="shared" si="4"/>
        <v>2.5637181409295353</v>
      </c>
      <c r="AJ23" s="272">
        <f t="shared" si="5"/>
        <v>3.3908045977011496</v>
      </c>
      <c r="AK23" s="272">
        <f t="shared" si="6"/>
        <v>3.3908045977011496</v>
      </c>
      <c r="AL23" s="272">
        <f t="shared" si="7"/>
        <v>2.1522309711286085</v>
      </c>
      <c r="AM23" s="272">
        <f t="shared" si="8"/>
        <v>4.4945054945054945</v>
      </c>
      <c r="AN23" s="272">
        <f t="shared" si="9"/>
        <v>4.4945054945054945</v>
      </c>
      <c r="AO23" s="272">
        <f t="shared" si="10"/>
        <v>4.4228571428571435</v>
      </c>
      <c r="AP23" s="272">
        <f t="shared" si="11"/>
        <v>4.742647058823529</v>
      </c>
      <c r="AQ23" s="272">
        <f t="shared" si="12"/>
        <v>1.6159999999999999</v>
      </c>
      <c r="AR23" s="272">
        <f t="shared" si="13"/>
        <v>3.0641330166270784</v>
      </c>
      <c r="AS23" s="275">
        <f t="shared" si="14"/>
        <v>46.3</v>
      </c>
      <c r="AT23" s="274">
        <f t="shared" si="15"/>
        <v>45.5</v>
      </c>
      <c r="AU23" s="274">
        <f t="shared" si="16"/>
        <v>23</v>
      </c>
      <c r="AV23" s="274">
        <f t="shared" si="17"/>
        <v>23</v>
      </c>
      <c r="AW23" s="274">
        <f t="shared" si="18"/>
        <v>17.100000000000001</v>
      </c>
      <c r="AX23" s="274">
        <f t="shared" si="19"/>
        <v>17.7</v>
      </c>
      <c r="AY23" s="274">
        <f t="shared" si="20"/>
        <v>17.7</v>
      </c>
      <c r="AZ23" s="274">
        <f t="shared" si="21"/>
        <v>16.399999999999999</v>
      </c>
      <c r="BA23" s="274">
        <f t="shared" si="22"/>
        <v>40.9</v>
      </c>
      <c r="BB23" s="274">
        <f t="shared" si="23"/>
        <v>40.9</v>
      </c>
      <c r="BC23" s="274">
        <f t="shared" si="24"/>
        <v>38.700000000000003</v>
      </c>
      <c r="BD23" s="274">
        <f t="shared" si="25"/>
        <v>25.8</v>
      </c>
      <c r="BE23" s="274">
        <f t="shared" si="26"/>
        <v>10.1</v>
      </c>
      <c r="BF23" s="274">
        <f t="shared" si="27"/>
        <v>25.8</v>
      </c>
      <c r="BG23" s="275">
        <f t="shared" si="28"/>
        <v>85.110294117647058</v>
      </c>
      <c r="BH23" s="274">
        <f t="shared" si="29"/>
        <v>84.572490706319712</v>
      </c>
      <c r="BI23" s="274">
        <f t="shared" si="30"/>
        <v>44.487427466150869</v>
      </c>
      <c r="BJ23" s="274">
        <f t="shared" si="31"/>
        <v>44.487427466150869</v>
      </c>
      <c r="BK23" s="274">
        <f t="shared" si="32"/>
        <v>35.112936344969199</v>
      </c>
      <c r="BL23" s="274">
        <f t="shared" si="33"/>
        <v>36.645962732919259</v>
      </c>
      <c r="BM23" s="274">
        <f t="shared" si="34"/>
        <v>36.645962732919259</v>
      </c>
      <c r="BN23" s="274">
        <f t="shared" si="35"/>
        <v>47.536231884057962</v>
      </c>
      <c r="BO23" s="274">
        <f t="shared" si="36"/>
        <v>83.983572895277206</v>
      </c>
      <c r="BP23" s="274">
        <f t="shared" si="37"/>
        <v>83.983572895277206</v>
      </c>
      <c r="BQ23" s="274">
        <f t="shared" si="38"/>
        <v>86.966292134831477</v>
      </c>
      <c r="BR23" s="274">
        <f t="shared" si="39"/>
        <v>50.887573964497037</v>
      </c>
      <c r="BS23" s="274">
        <f t="shared" si="40"/>
        <v>19.238095238095237</v>
      </c>
      <c r="BT23" s="274">
        <f t="shared" si="41"/>
        <v>50.988142292490117</v>
      </c>
      <c r="BU23" s="273">
        <v>7.75</v>
      </c>
      <c r="BV23" s="272">
        <v>7.46</v>
      </c>
      <c r="BW23" s="272">
        <v>5.99</v>
      </c>
      <c r="BX23" s="272">
        <v>5.99</v>
      </c>
      <c r="BY23" s="272">
        <v>6.04</v>
      </c>
      <c r="BZ23" s="272">
        <v>5.92</v>
      </c>
      <c r="CA23" s="272">
        <v>5.92</v>
      </c>
      <c r="CB23" s="272">
        <v>5.99</v>
      </c>
      <c r="CC23" s="272">
        <v>7.46</v>
      </c>
      <c r="CD23" s="272">
        <v>7.46</v>
      </c>
      <c r="CE23" s="272">
        <v>7.63</v>
      </c>
      <c r="CF23" s="272">
        <v>6.04</v>
      </c>
      <c r="CG23" s="272">
        <v>6.02</v>
      </c>
      <c r="CH23" s="272">
        <v>6.21</v>
      </c>
      <c r="CI23" s="273">
        <f t="shared" si="42"/>
        <v>7.75</v>
      </c>
      <c r="CJ23" s="272">
        <f t="shared" si="43"/>
        <v>7.46</v>
      </c>
      <c r="CK23" s="272">
        <f t="shared" si="44"/>
        <v>5.99</v>
      </c>
      <c r="CL23" s="272">
        <f t="shared" si="45"/>
        <v>5.99</v>
      </c>
      <c r="CM23" s="272">
        <f t="shared" si="46"/>
        <v>6.04</v>
      </c>
      <c r="CN23" s="272">
        <f t="shared" si="47"/>
        <v>5.92</v>
      </c>
      <c r="CO23" s="272">
        <f t="shared" si="48"/>
        <v>5.92</v>
      </c>
      <c r="CP23" s="272">
        <f t="shared" si="49"/>
        <v>5.99</v>
      </c>
      <c r="CQ23" s="272">
        <f t="shared" si="50"/>
        <v>7.46</v>
      </c>
      <c r="CR23" s="272">
        <f t="shared" si="51"/>
        <v>7.46</v>
      </c>
      <c r="CS23" s="272">
        <f t="shared" si="52"/>
        <v>7.63</v>
      </c>
      <c r="CT23" s="272">
        <f t="shared" si="53"/>
        <v>6.04</v>
      </c>
      <c r="CU23" s="272">
        <f t="shared" si="54"/>
        <v>6.02</v>
      </c>
      <c r="CV23" s="272">
        <f t="shared" si="55"/>
        <v>6.21</v>
      </c>
      <c r="CW23" s="234">
        <f t="shared" si="56"/>
        <v>1</v>
      </c>
      <c r="CX23" s="233">
        <f t="shared" si="57"/>
        <v>1</v>
      </c>
      <c r="CY23" s="233">
        <f t="shared" si="58"/>
        <v>1</v>
      </c>
      <c r="CZ23" s="233">
        <f t="shared" si="59"/>
        <v>1</v>
      </c>
      <c r="DA23" s="233">
        <f t="shared" si="60"/>
        <v>0</v>
      </c>
    </row>
    <row r="24" spans="1:105" x14ac:dyDescent="0.15">
      <c r="A24" s="276" t="s">
        <v>55</v>
      </c>
      <c r="B24" s="277" t="s">
        <v>560</v>
      </c>
      <c r="C24" s="273">
        <v>2.31</v>
      </c>
      <c r="D24" s="272">
        <v>3.27</v>
      </c>
      <c r="E24" s="272">
        <v>3.76</v>
      </c>
      <c r="F24" s="272">
        <v>3.76</v>
      </c>
      <c r="G24" s="272">
        <v>3.86</v>
      </c>
      <c r="H24" s="272">
        <v>3.07</v>
      </c>
      <c r="I24" s="272">
        <v>3.07</v>
      </c>
      <c r="J24" s="272">
        <v>2.81</v>
      </c>
      <c r="K24" s="272">
        <v>4.7699999999999996</v>
      </c>
      <c r="L24" s="272">
        <v>4.7699999999999996</v>
      </c>
      <c r="M24" s="272">
        <v>5.36</v>
      </c>
      <c r="N24" s="272">
        <v>3.39</v>
      </c>
      <c r="O24" s="272">
        <v>2.63</v>
      </c>
      <c r="P24" s="272">
        <v>2.99</v>
      </c>
      <c r="Q24" s="275">
        <v>21.7</v>
      </c>
      <c r="R24" s="274">
        <v>15.7</v>
      </c>
      <c r="Y24" s="274">
        <v>14.9</v>
      </c>
      <c r="Z24" s="274">
        <v>14.9</v>
      </c>
      <c r="AA24" s="274">
        <v>20.3</v>
      </c>
      <c r="AE24" s="273">
        <f t="shared" si="0"/>
        <v>9.3939393939393927</v>
      </c>
      <c r="AF24" s="272">
        <f t="shared" si="1"/>
        <v>4.8012232415902139</v>
      </c>
      <c r="AG24" s="272" t="str">
        <f t="shared" si="2"/>
        <v/>
      </c>
      <c r="AH24" s="272" t="str">
        <f t="shared" si="3"/>
        <v/>
      </c>
      <c r="AI24" s="272" t="str">
        <f t="shared" si="4"/>
        <v/>
      </c>
      <c r="AJ24" s="272" t="str">
        <f t="shared" si="5"/>
        <v/>
      </c>
      <c r="AK24" s="272" t="str">
        <f t="shared" si="6"/>
        <v/>
      </c>
      <c r="AL24" s="272" t="str">
        <f t="shared" si="7"/>
        <v/>
      </c>
      <c r="AM24" s="272">
        <f t="shared" si="8"/>
        <v>3.1236897274633129</v>
      </c>
      <c r="AN24" s="272">
        <f t="shared" si="9"/>
        <v>3.1236897274633129</v>
      </c>
      <c r="AO24" s="272">
        <f t="shared" si="10"/>
        <v>3.7873134328358207</v>
      </c>
      <c r="AP24" s="272" t="str">
        <f t="shared" si="11"/>
        <v/>
      </c>
      <c r="AQ24" s="272" t="str">
        <f t="shared" si="12"/>
        <v/>
      </c>
      <c r="AR24" s="272" t="str">
        <f t="shared" si="13"/>
        <v/>
      </c>
      <c r="AS24" s="275">
        <f t="shared" si="14"/>
        <v>21.7</v>
      </c>
      <c r="AT24" s="274">
        <f t="shared" si="15"/>
        <v>15.7</v>
      </c>
      <c r="AU24" s="274" t="str">
        <f t="shared" si="16"/>
        <v/>
      </c>
      <c r="AV24" s="274" t="str">
        <f t="shared" si="17"/>
        <v/>
      </c>
      <c r="AW24" s="274" t="str">
        <f t="shared" si="18"/>
        <v/>
      </c>
      <c r="AX24" s="274" t="str">
        <f t="shared" si="19"/>
        <v/>
      </c>
      <c r="AY24" s="274" t="str">
        <f t="shared" si="20"/>
        <v/>
      </c>
      <c r="AZ24" s="274" t="str">
        <f t="shared" si="21"/>
        <v/>
      </c>
      <c r="BA24" s="274">
        <f t="shared" si="22"/>
        <v>14.9</v>
      </c>
      <c r="BB24" s="274">
        <f t="shared" si="23"/>
        <v>14.9</v>
      </c>
      <c r="BC24" s="274">
        <f t="shared" si="24"/>
        <v>20.3</v>
      </c>
      <c r="BD24" s="274" t="str">
        <f t="shared" si="25"/>
        <v/>
      </c>
      <c r="BE24" s="274" t="str">
        <f t="shared" si="26"/>
        <v/>
      </c>
      <c r="BF24" s="274" t="str">
        <f t="shared" si="27"/>
        <v/>
      </c>
      <c r="BG24" s="275">
        <f t="shared" si="28"/>
        <v>39.889705882352942</v>
      </c>
      <c r="BH24" s="274">
        <f t="shared" si="29"/>
        <v>29.182156133828997</v>
      </c>
      <c r="BI24" s="274" t="str">
        <f t="shared" si="30"/>
        <v/>
      </c>
      <c r="BJ24" s="274" t="str">
        <f t="shared" si="31"/>
        <v/>
      </c>
      <c r="BK24" s="274" t="str">
        <f t="shared" si="32"/>
        <v/>
      </c>
      <c r="BL24" s="274" t="str">
        <f t="shared" si="33"/>
        <v/>
      </c>
      <c r="BM24" s="274" t="str">
        <f t="shared" si="34"/>
        <v/>
      </c>
      <c r="BN24" s="274" t="str">
        <f t="shared" si="35"/>
        <v/>
      </c>
      <c r="BO24" s="274">
        <f t="shared" si="36"/>
        <v>30.595482546201229</v>
      </c>
      <c r="BP24" s="274">
        <f t="shared" si="37"/>
        <v>30.595482546201229</v>
      </c>
      <c r="BQ24" s="274">
        <f t="shared" si="38"/>
        <v>45.617977528089888</v>
      </c>
      <c r="BR24" s="274" t="str">
        <f t="shared" si="39"/>
        <v/>
      </c>
      <c r="BS24" s="274" t="str">
        <f t="shared" si="40"/>
        <v/>
      </c>
      <c r="BT24" s="274" t="str">
        <f t="shared" si="41"/>
        <v/>
      </c>
      <c r="BU24" s="273">
        <v>6.75</v>
      </c>
      <c r="BV24" s="272">
        <v>6.75</v>
      </c>
      <c r="CC24" s="272">
        <v>6.94</v>
      </c>
      <c r="CD24" s="272">
        <v>6.94</v>
      </c>
      <c r="CE24" s="272">
        <v>6.86</v>
      </c>
      <c r="CI24" s="273">
        <f t="shared" si="42"/>
        <v>6.75</v>
      </c>
      <c r="CJ24" s="272">
        <f t="shared" si="43"/>
        <v>6.75</v>
      </c>
      <c r="CK24" s="272" t="str">
        <f t="shared" si="44"/>
        <v/>
      </c>
      <c r="CL24" s="272" t="str">
        <f t="shared" si="45"/>
        <v/>
      </c>
      <c r="CM24" s="272" t="str">
        <f t="shared" si="46"/>
        <v/>
      </c>
      <c r="CN24" s="272" t="str">
        <f t="shared" si="47"/>
        <v/>
      </c>
      <c r="CO24" s="272" t="str">
        <f t="shared" si="48"/>
        <v/>
      </c>
      <c r="CP24" s="272" t="str">
        <f t="shared" si="49"/>
        <v/>
      </c>
      <c r="CQ24" s="272">
        <f t="shared" si="50"/>
        <v>6.94</v>
      </c>
      <c r="CR24" s="272">
        <f t="shared" si="51"/>
        <v>6.94</v>
      </c>
      <c r="CS24" s="272">
        <f t="shared" si="52"/>
        <v>6.86</v>
      </c>
      <c r="CT24" s="272" t="str">
        <f t="shared" si="53"/>
        <v/>
      </c>
      <c r="CU24" s="272" t="str">
        <f t="shared" si="54"/>
        <v/>
      </c>
      <c r="CV24" s="272" t="str">
        <f t="shared" si="55"/>
        <v/>
      </c>
      <c r="CW24" s="234">
        <f t="shared" si="56"/>
        <v>1</v>
      </c>
      <c r="CX24" s="233" t="str">
        <f t="shared" si="57"/>
        <v/>
      </c>
      <c r="CY24" s="233">
        <f t="shared" si="58"/>
        <v>1</v>
      </c>
      <c r="CZ24" s="233" t="str">
        <f t="shared" si="59"/>
        <v/>
      </c>
      <c r="DA24" s="233">
        <f t="shared" si="60"/>
        <v>2</v>
      </c>
    </row>
    <row r="25" spans="1:105" x14ac:dyDescent="0.15">
      <c r="A25" s="276" t="s">
        <v>56</v>
      </c>
      <c r="B25" s="277" t="s">
        <v>561</v>
      </c>
      <c r="C25" s="273">
        <v>8.57</v>
      </c>
      <c r="D25" s="272">
        <v>8.16</v>
      </c>
      <c r="E25" s="272">
        <v>6.95</v>
      </c>
      <c r="F25" s="272">
        <v>6.95</v>
      </c>
      <c r="G25" s="272">
        <v>5.2</v>
      </c>
      <c r="H25" s="272">
        <v>5.8</v>
      </c>
      <c r="I25" s="272">
        <v>5.8</v>
      </c>
      <c r="J25" s="272">
        <v>4.0199999999999996</v>
      </c>
      <c r="K25" s="272">
        <v>6.93</v>
      </c>
      <c r="L25" s="272">
        <v>6.93</v>
      </c>
      <c r="M25" s="272">
        <v>8.4700000000000006</v>
      </c>
      <c r="N25" s="272">
        <v>5.64</v>
      </c>
      <c r="O25" s="272">
        <v>6.71</v>
      </c>
      <c r="P25" s="272">
        <v>5.66</v>
      </c>
      <c r="Q25" s="275">
        <v>21.8</v>
      </c>
      <c r="R25" s="274">
        <v>18.5</v>
      </c>
      <c r="S25" s="274">
        <v>41.4</v>
      </c>
      <c r="T25" s="274">
        <v>41.4</v>
      </c>
      <c r="U25" s="274">
        <v>38.4</v>
      </c>
      <c r="V25" s="274">
        <v>39.1</v>
      </c>
      <c r="W25" s="274">
        <v>39.1</v>
      </c>
      <c r="X25" s="274">
        <v>29.1</v>
      </c>
      <c r="Y25" s="274">
        <v>32.5</v>
      </c>
      <c r="Z25" s="274">
        <v>32.5</v>
      </c>
      <c r="AA25" s="274">
        <v>28.8</v>
      </c>
      <c r="AB25" s="274">
        <v>41.2</v>
      </c>
      <c r="AC25" s="274">
        <v>40.200000000000003</v>
      </c>
      <c r="AD25" s="274">
        <v>38.5</v>
      </c>
      <c r="AE25" s="273">
        <f t="shared" si="0"/>
        <v>2.5437572928821468</v>
      </c>
      <c r="AF25" s="272">
        <f t="shared" si="1"/>
        <v>2.267156862745098</v>
      </c>
      <c r="AG25" s="272">
        <f t="shared" si="2"/>
        <v>5.9568345323741001</v>
      </c>
      <c r="AH25" s="272">
        <f t="shared" si="3"/>
        <v>5.9568345323741001</v>
      </c>
      <c r="AI25" s="272">
        <f t="shared" si="4"/>
        <v>7.3846153846153841</v>
      </c>
      <c r="AJ25" s="272">
        <f t="shared" si="5"/>
        <v>6.7413793103448283</v>
      </c>
      <c r="AK25" s="272">
        <f t="shared" si="6"/>
        <v>6.7413793103448283</v>
      </c>
      <c r="AL25" s="272">
        <f t="shared" si="7"/>
        <v>7.2388059701492544</v>
      </c>
      <c r="AM25" s="272">
        <f t="shared" si="8"/>
        <v>4.6897546897546896</v>
      </c>
      <c r="AN25" s="272">
        <f t="shared" si="9"/>
        <v>4.6897546897546896</v>
      </c>
      <c r="AO25" s="272">
        <f t="shared" si="10"/>
        <v>3.4002361275088546</v>
      </c>
      <c r="AP25" s="272">
        <f t="shared" si="11"/>
        <v>7.3049645390070932</v>
      </c>
      <c r="AQ25" s="272">
        <f t="shared" si="12"/>
        <v>5.991058122205664</v>
      </c>
      <c r="AR25" s="272">
        <f t="shared" si="13"/>
        <v>6.8021201413427557</v>
      </c>
      <c r="AS25" s="275">
        <f t="shared" si="14"/>
        <v>21.8</v>
      </c>
      <c r="AT25" s="274">
        <f t="shared" si="15"/>
        <v>18.5</v>
      </c>
      <c r="AU25" s="274">
        <f t="shared" si="16"/>
        <v>41.4</v>
      </c>
      <c r="AV25" s="274">
        <f t="shared" si="17"/>
        <v>41.4</v>
      </c>
      <c r="AW25" s="274">
        <f t="shared" si="18"/>
        <v>38.4</v>
      </c>
      <c r="AX25" s="274">
        <f t="shared" si="19"/>
        <v>39.1</v>
      </c>
      <c r="AY25" s="274">
        <f t="shared" si="20"/>
        <v>39.1</v>
      </c>
      <c r="AZ25" s="274">
        <f t="shared" si="21"/>
        <v>29.1</v>
      </c>
      <c r="BA25" s="274">
        <f t="shared" si="22"/>
        <v>32.5</v>
      </c>
      <c r="BB25" s="274">
        <f t="shared" si="23"/>
        <v>32.5</v>
      </c>
      <c r="BC25" s="274">
        <f t="shared" si="24"/>
        <v>28.8</v>
      </c>
      <c r="BD25" s="274">
        <f t="shared" si="25"/>
        <v>41.2</v>
      </c>
      <c r="BE25" s="274">
        <f t="shared" si="26"/>
        <v>40.200000000000003</v>
      </c>
      <c r="BF25" s="274">
        <f t="shared" si="27"/>
        <v>38.5</v>
      </c>
      <c r="BG25" s="275">
        <f t="shared" si="28"/>
        <v>40.07352941176471</v>
      </c>
      <c r="BH25" s="274">
        <f t="shared" si="29"/>
        <v>34.386617100371751</v>
      </c>
      <c r="BI25" s="274">
        <f t="shared" si="30"/>
        <v>80.07736943907156</v>
      </c>
      <c r="BJ25" s="274">
        <f t="shared" si="31"/>
        <v>80.07736943907156</v>
      </c>
      <c r="BK25" s="274">
        <f t="shared" si="32"/>
        <v>78.850102669404507</v>
      </c>
      <c r="BL25" s="274">
        <f t="shared" si="33"/>
        <v>80.952380952380963</v>
      </c>
      <c r="BM25" s="274">
        <f t="shared" si="34"/>
        <v>80.952380952380963</v>
      </c>
      <c r="BN25" s="274">
        <f t="shared" si="35"/>
        <v>84.347826086956516</v>
      </c>
      <c r="BO25" s="274">
        <f t="shared" si="36"/>
        <v>66.735112936344962</v>
      </c>
      <c r="BP25" s="274">
        <f t="shared" si="37"/>
        <v>66.735112936344962</v>
      </c>
      <c r="BQ25" s="274">
        <f t="shared" si="38"/>
        <v>64.719101123595507</v>
      </c>
      <c r="BR25" s="274">
        <f t="shared" si="39"/>
        <v>81.262327416173562</v>
      </c>
      <c r="BS25" s="274">
        <f t="shared" si="40"/>
        <v>76.571428571428584</v>
      </c>
      <c r="BT25" s="274">
        <f t="shared" si="41"/>
        <v>76.086956521739125</v>
      </c>
      <c r="BU25" s="273">
        <v>5.79</v>
      </c>
      <c r="BV25" s="272">
        <v>5.5</v>
      </c>
      <c r="BW25" s="272">
        <v>8.07</v>
      </c>
      <c r="BX25" s="272">
        <v>8.07</v>
      </c>
      <c r="BY25" s="272">
        <v>8.42</v>
      </c>
      <c r="BZ25" s="272">
        <v>7.73</v>
      </c>
      <c r="CA25" s="272">
        <v>7.73</v>
      </c>
      <c r="CB25" s="272">
        <v>8.5</v>
      </c>
      <c r="CC25" s="272">
        <v>6.08</v>
      </c>
      <c r="CD25" s="272">
        <v>6.08</v>
      </c>
      <c r="CE25" s="272">
        <v>6.19</v>
      </c>
      <c r="CF25" s="272">
        <v>6.31</v>
      </c>
      <c r="CG25" s="272">
        <v>6.44</v>
      </c>
      <c r="CH25" s="272">
        <v>6.37</v>
      </c>
      <c r="CI25" s="273">
        <f t="shared" si="42"/>
        <v>5.79</v>
      </c>
      <c r="CJ25" s="272">
        <f t="shared" si="43"/>
        <v>5.5</v>
      </c>
      <c r="CK25" s="272">
        <f t="shared" si="44"/>
        <v>8.07</v>
      </c>
      <c r="CL25" s="272">
        <f t="shared" si="45"/>
        <v>8.07</v>
      </c>
      <c r="CM25" s="272">
        <f t="shared" si="46"/>
        <v>8.42</v>
      </c>
      <c r="CN25" s="272">
        <f t="shared" si="47"/>
        <v>7.73</v>
      </c>
      <c r="CO25" s="272">
        <f t="shared" si="48"/>
        <v>7.73</v>
      </c>
      <c r="CP25" s="272">
        <f t="shared" si="49"/>
        <v>8.5</v>
      </c>
      <c r="CQ25" s="272">
        <f t="shared" si="50"/>
        <v>6.08</v>
      </c>
      <c r="CR25" s="272">
        <f t="shared" si="51"/>
        <v>6.08</v>
      </c>
      <c r="CS25" s="272">
        <f t="shared" si="52"/>
        <v>6.19</v>
      </c>
      <c r="CT25" s="272">
        <f t="shared" si="53"/>
        <v>6.31</v>
      </c>
      <c r="CU25" s="272">
        <f t="shared" si="54"/>
        <v>6.44</v>
      </c>
      <c r="CV25" s="272">
        <f t="shared" si="55"/>
        <v>6.37</v>
      </c>
      <c r="CW25" s="234">
        <f t="shared" si="56"/>
        <v>1</v>
      </c>
      <c r="CX25" s="233">
        <f t="shared" si="57"/>
        <v>1</v>
      </c>
      <c r="CY25" s="233">
        <f t="shared" si="58"/>
        <v>1</v>
      </c>
      <c r="CZ25" s="233">
        <f t="shared" si="59"/>
        <v>1</v>
      </c>
      <c r="DA25" s="233">
        <f t="shared" si="60"/>
        <v>0</v>
      </c>
    </row>
    <row r="26" spans="1:105" x14ac:dyDescent="0.15">
      <c r="A26" s="276" t="s">
        <v>57</v>
      </c>
      <c r="B26" s="277" t="s">
        <v>562</v>
      </c>
      <c r="C26" s="273">
        <v>6.04</v>
      </c>
      <c r="D26" s="272">
        <v>8.52</v>
      </c>
      <c r="E26" s="272">
        <v>7.28</v>
      </c>
      <c r="F26" s="272">
        <v>7.28</v>
      </c>
      <c r="G26" s="272">
        <v>7.07</v>
      </c>
      <c r="H26" s="272">
        <v>3.56</v>
      </c>
      <c r="I26" s="272">
        <v>3.56</v>
      </c>
      <c r="J26" s="272">
        <v>5.3</v>
      </c>
      <c r="K26" s="272">
        <v>6.16</v>
      </c>
      <c r="L26" s="272">
        <v>6.16</v>
      </c>
      <c r="M26" s="272">
        <v>8.06</v>
      </c>
      <c r="N26" s="272">
        <v>9.43</v>
      </c>
      <c r="O26" s="272">
        <v>9.3800000000000008</v>
      </c>
      <c r="P26" s="272">
        <v>6.72</v>
      </c>
      <c r="Q26" s="275">
        <v>27.7</v>
      </c>
      <c r="R26" s="274">
        <v>19.8</v>
      </c>
      <c r="S26" s="274">
        <v>37.799999999999997</v>
      </c>
      <c r="T26" s="274">
        <v>37.799999999999997</v>
      </c>
      <c r="U26" s="274">
        <v>32.299999999999997</v>
      </c>
      <c r="V26" s="274">
        <v>36.700000000000003</v>
      </c>
      <c r="W26" s="274">
        <v>36.700000000000003</v>
      </c>
      <c r="X26" s="274">
        <v>24.2</v>
      </c>
      <c r="Y26" s="274">
        <v>26.3</v>
      </c>
      <c r="Z26" s="274">
        <v>26.3</v>
      </c>
      <c r="AA26" s="274">
        <v>28.6</v>
      </c>
      <c r="AB26" s="274">
        <v>24.4</v>
      </c>
      <c r="AC26" s="274">
        <v>37.9</v>
      </c>
      <c r="AD26" s="274">
        <v>33.700000000000003</v>
      </c>
      <c r="AE26" s="273">
        <f t="shared" si="0"/>
        <v>4.5860927152317883</v>
      </c>
      <c r="AF26" s="272">
        <f t="shared" si="1"/>
        <v>2.323943661971831</v>
      </c>
      <c r="AG26" s="272">
        <f t="shared" si="2"/>
        <v>5.1923076923076916</v>
      </c>
      <c r="AH26" s="272">
        <f t="shared" si="3"/>
        <v>5.1923076923076916</v>
      </c>
      <c r="AI26" s="272">
        <f t="shared" si="4"/>
        <v>4.5685997171145676</v>
      </c>
      <c r="AJ26" s="272">
        <f t="shared" si="5"/>
        <v>10.308988764044944</v>
      </c>
      <c r="AK26" s="272">
        <f t="shared" si="6"/>
        <v>10.308988764044944</v>
      </c>
      <c r="AL26" s="272">
        <f t="shared" si="7"/>
        <v>4.5660377358490569</v>
      </c>
      <c r="AM26" s="272">
        <f t="shared" si="8"/>
        <v>4.2694805194805197</v>
      </c>
      <c r="AN26" s="272">
        <f t="shared" si="9"/>
        <v>4.2694805194805197</v>
      </c>
      <c r="AO26" s="272">
        <f t="shared" si="10"/>
        <v>3.5483870967741935</v>
      </c>
      <c r="AP26" s="272">
        <f t="shared" si="11"/>
        <v>2.5874867444326615</v>
      </c>
      <c r="AQ26" s="272">
        <f t="shared" si="12"/>
        <v>4.0405117270788908</v>
      </c>
      <c r="AR26" s="272">
        <f t="shared" si="13"/>
        <v>5.0148809523809526</v>
      </c>
      <c r="AS26" s="275">
        <f t="shared" si="14"/>
        <v>27.7</v>
      </c>
      <c r="AT26" s="274">
        <f t="shared" si="15"/>
        <v>19.8</v>
      </c>
      <c r="AU26" s="274">
        <f t="shared" si="16"/>
        <v>37.799999999999997</v>
      </c>
      <c r="AV26" s="274">
        <f t="shared" si="17"/>
        <v>37.799999999999997</v>
      </c>
      <c r="AW26" s="274">
        <f t="shared" si="18"/>
        <v>32.299999999999997</v>
      </c>
      <c r="AX26" s="274">
        <f t="shared" si="19"/>
        <v>36.700000000000003</v>
      </c>
      <c r="AY26" s="274">
        <f t="shared" si="20"/>
        <v>36.700000000000003</v>
      </c>
      <c r="AZ26" s="274">
        <f t="shared" si="21"/>
        <v>24.2</v>
      </c>
      <c r="BA26" s="274">
        <f t="shared" si="22"/>
        <v>26.3</v>
      </c>
      <c r="BB26" s="274">
        <f t="shared" si="23"/>
        <v>26.3</v>
      </c>
      <c r="BC26" s="274">
        <f t="shared" si="24"/>
        <v>28.6</v>
      </c>
      <c r="BD26" s="274">
        <f t="shared" si="25"/>
        <v>24.4</v>
      </c>
      <c r="BE26" s="274">
        <f t="shared" si="26"/>
        <v>37.9</v>
      </c>
      <c r="BF26" s="274">
        <f t="shared" si="27"/>
        <v>33.700000000000003</v>
      </c>
      <c r="BG26" s="275">
        <f t="shared" si="28"/>
        <v>50.919117647058826</v>
      </c>
      <c r="BH26" s="274">
        <f t="shared" si="29"/>
        <v>36.802973977695167</v>
      </c>
      <c r="BI26" s="274">
        <f t="shared" si="30"/>
        <v>73.11411992263055</v>
      </c>
      <c r="BJ26" s="274">
        <f t="shared" si="31"/>
        <v>73.11411992263055</v>
      </c>
      <c r="BK26" s="274">
        <f t="shared" si="32"/>
        <v>66.324435318275135</v>
      </c>
      <c r="BL26" s="274">
        <f t="shared" si="33"/>
        <v>75.98343685300209</v>
      </c>
      <c r="BM26" s="274">
        <f t="shared" si="34"/>
        <v>75.98343685300209</v>
      </c>
      <c r="BN26" s="274">
        <f t="shared" si="35"/>
        <v>70.14492753623189</v>
      </c>
      <c r="BO26" s="274">
        <f t="shared" si="36"/>
        <v>54.004106776180699</v>
      </c>
      <c r="BP26" s="274">
        <f t="shared" si="37"/>
        <v>54.004106776180699</v>
      </c>
      <c r="BQ26" s="274">
        <f t="shared" si="38"/>
        <v>64.269662921348313</v>
      </c>
      <c r="BR26" s="274">
        <f t="shared" si="39"/>
        <v>48.126232741617358</v>
      </c>
      <c r="BS26" s="274">
        <f t="shared" si="40"/>
        <v>72.19047619047619</v>
      </c>
      <c r="BT26" s="274">
        <f t="shared" si="41"/>
        <v>66.600790513833999</v>
      </c>
      <c r="BU26" s="273">
        <v>6.61</v>
      </c>
      <c r="BV26" s="272">
        <v>6.41</v>
      </c>
      <c r="BW26" s="272">
        <v>8.14</v>
      </c>
      <c r="BX26" s="272">
        <v>8.14</v>
      </c>
      <c r="BY26" s="272">
        <v>8.4</v>
      </c>
      <c r="BZ26" s="272">
        <v>8.1</v>
      </c>
      <c r="CA26" s="272">
        <v>8.1</v>
      </c>
      <c r="CB26" s="272">
        <v>8.02</v>
      </c>
      <c r="CC26" s="272">
        <v>6.86</v>
      </c>
      <c r="CD26" s="272">
        <v>6.86</v>
      </c>
      <c r="CE26" s="272">
        <v>7.24</v>
      </c>
      <c r="CF26" s="272">
        <v>6.58</v>
      </c>
      <c r="CG26" s="272">
        <v>7.65</v>
      </c>
      <c r="CH26" s="272">
        <v>7.23</v>
      </c>
      <c r="CI26" s="273">
        <f t="shared" si="42"/>
        <v>6.61</v>
      </c>
      <c r="CJ26" s="272">
        <f t="shared" si="43"/>
        <v>6.41</v>
      </c>
      <c r="CK26" s="272">
        <f t="shared" si="44"/>
        <v>8.14</v>
      </c>
      <c r="CL26" s="272">
        <f t="shared" si="45"/>
        <v>8.14</v>
      </c>
      <c r="CM26" s="272">
        <f t="shared" si="46"/>
        <v>8.4</v>
      </c>
      <c r="CN26" s="272">
        <f t="shared" si="47"/>
        <v>8.1</v>
      </c>
      <c r="CO26" s="272">
        <f t="shared" si="48"/>
        <v>8.1</v>
      </c>
      <c r="CP26" s="272">
        <f t="shared" si="49"/>
        <v>8.02</v>
      </c>
      <c r="CQ26" s="272">
        <f t="shared" si="50"/>
        <v>6.86</v>
      </c>
      <c r="CR26" s="272">
        <f t="shared" si="51"/>
        <v>6.86</v>
      </c>
      <c r="CS26" s="272">
        <f t="shared" si="52"/>
        <v>7.24</v>
      </c>
      <c r="CT26" s="272">
        <f t="shared" si="53"/>
        <v>6.58</v>
      </c>
      <c r="CU26" s="272">
        <f t="shared" si="54"/>
        <v>7.65</v>
      </c>
      <c r="CV26" s="272">
        <f t="shared" si="55"/>
        <v>7.23</v>
      </c>
      <c r="CW26" s="234">
        <f t="shared" si="56"/>
        <v>1</v>
      </c>
      <c r="CX26" s="233">
        <f t="shared" si="57"/>
        <v>1</v>
      </c>
      <c r="CY26" s="233">
        <f t="shared" si="58"/>
        <v>1</v>
      </c>
      <c r="CZ26" s="233">
        <f t="shared" si="59"/>
        <v>1</v>
      </c>
      <c r="DA26" s="233">
        <f t="shared" si="60"/>
        <v>0</v>
      </c>
    </row>
    <row r="27" spans="1:105" x14ac:dyDescent="0.15">
      <c r="A27" s="276" t="s">
        <v>58</v>
      </c>
      <c r="B27" s="277" t="s">
        <v>563</v>
      </c>
      <c r="C27" s="273">
        <v>3.87</v>
      </c>
      <c r="D27" s="272">
        <v>3.06</v>
      </c>
      <c r="E27" s="272">
        <v>4.72</v>
      </c>
      <c r="F27" s="272">
        <v>4.72</v>
      </c>
      <c r="G27" s="272">
        <v>4.0199999999999996</v>
      </c>
      <c r="H27" s="272">
        <v>2.65</v>
      </c>
      <c r="I27" s="272">
        <v>2.65</v>
      </c>
      <c r="J27" s="272">
        <v>5.68</v>
      </c>
      <c r="K27" s="272">
        <v>7.49</v>
      </c>
      <c r="L27" s="272">
        <v>7.49</v>
      </c>
      <c r="M27" s="272">
        <v>6.14</v>
      </c>
      <c r="N27" s="272">
        <v>7.34</v>
      </c>
      <c r="O27" s="272">
        <v>7.95</v>
      </c>
      <c r="P27" s="272">
        <v>7.74</v>
      </c>
      <c r="S27" s="274">
        <v>28.5</v>
      </c>
      <c r="T27" s="274">
        <v>28.5</v>
      </c>
      <c r="U27" s="274">
        <v>29</v>
      </c>
      <c r="V27" s="274">
        <v>19.8</v>
      </c>
      <c r="W27" s="274">
        <v>19.8</v>
      </c>
      <c r="X27" s="274">
        <v>26.8</v>
      </c>
      <c r="Y27" s="274">
        <v>5.0999999999999996</v>
      </c>
      <c r="Z27" s="274">
        <v>5.0999999999999996</v>
      </c>
      <c r="AA27" s="274">
        <v>10.8</v>
      </c>
      <c r="AE27" s="273" t="str">
        <f t="shared" si="0"/>
        <v/>
      </c>
      <c r="AF27" s="272" t="str">
        <f t="shared" si="1"/>
        <v/>
      </c>
      <c r="AG27" s="272">
        <f t="shared" si="2"/>
        <v>6.0381355932203391</v>
      </c>
      <c r="AH27" s="272">
        <f t="shared" si="3"/>
        <v>6.0381355932203391</v>
      </c>
      <c r="AI27" s="272">
        <f t="shared" si="4"/>
        <v>7.2139303482587076</v>
      </c>
      <c r="AJ27" s="272">
        <f t="shared" si="5"/>
        <v>7.4716981132075473</v>
      </c>
      <c r="AK27" s="272">
        <f t="shared" si="6"/>
        <v>7.4716981132075473</v>
      </c>
      <c r="AL27" s="272">
        <f t="shared" si="7"/>
        <v>4.71830985915493</v>
      </c>
      <c r="AM27" s="272">
        <f t="shared" si="8"/>
        <v>0.68090787716955936</v>
      </c>
      <c r="AN27" s="272">
        <f t="shared" si="9"/>
        <v>0.68090787716955936</v>
      </c>
      <c r="AO27" s="272">
        <f t="shared" si="10"/>
        <v>1.7589576547231272</v>
      </c>
      <c r="AP27" s="272" t="str">
        <f t="shared" si="11"/>
        <v/>
      </c>
      <c r="AQ27" s="272" t="str">
        <f t="shared" si="12"/>
        <v/>
      </c>
      <c r="AR27" s="272" t="str">
        <f t="shared" si="13"/>
        <v/>
      </c>
      <c r="AS27" s="275" t="str">
        <f t="shared" si="14"/>
        <v/>
      </c>
      <c r="AT27" s="274" t="str">
        <f t="shared" si="15"/>
        <v/>
      </c>
      <c r="AU27" s="274">
        <f t="shared" si="16"/>
        <v>28.5</v>
      </c>
      <c r="AV27" s="274">
        <f t="shared" si="17"/>
        <v>28.5</v>
      </c>
      <c r="AW27" s="274">
        <f t="shared" si="18"/>
        <v>29</v>
      </c>
      <c r="AX27" s="274">
        <f t="shared" si="19"/>
        <v>19.8</v>
      </c>
      <c r="AY27" s="274">
        <f t="shared" si="20"/>
        <v>19.8</v>
      </c>
      <c r="AZ27" s="274">
        <f t="shared" si="21"/>
        <v>26.8</v>
      </c>
      <c r="BA27" s="274" t="str">
        <f t="shared" si="22"/>
        <v/>
      </c>
      <c r="BB27" s="274" t="str">
        <f t="shared" si="23"/>
        <v/>
      </c>
      <c r="BC27" s="274">
        <f t="shared" si="24"/>
        <v>10.8</v>
      </c>
      <c r="BD27" s="274" t="str">
        <f t="shared" si="25"/>
        <v/>
      </c>
      <c r="BE27" s="274" t="str">
        <f t="shared" si="26"/>
        <v/>
      </c>
      <c r="BF27" s="274" t="str">
        <f t="shared" si="27"/>
        <v/>
      </c>
      <c r="BG27" s="275" t="str">
        <f t="shared" si="28"/>
        <v/>
      </c>
      <c r="BH27" s="274" t="str">
        <f t="shared" si="29"/>
        <v/>
      </c>
      <c r="BI27" s="274">
        <f t="shared" si="30"/>
        <v>55.125725338491293</v>
      </c>
      <c r="BJ27" s="274">
        <f t="shared" si="31"/>
        <v>55.125725338491293</v>
      </c>
      <c r="BK27" s="274">
        <f t="shared" si="32"/>
        <v>59.548254620123203</v>
      </c>
      <c r="BL27" s="274">
        <f t="shared" si="33"/>
        <v>40.993788819875782</v>
      </c>
      <c r="BM27" s="274">
        <f t="shared" si="34"/>
        <v>40.993788819875782</v>
      </c>
      <c r="BN27" s="274">
        <f t="shared" si="35"/>
        <v>77.681159420289859</v>
      </c>
      <c r="BO27" s="274" t="str">
        <f t="shared" si="36"/>
        <v/>
      </c>
      <c r="BP27" s="274" t="str">
        <f t="shared" si="37"/>
        <v/>
      </c>
      <c r="BQ27" s="274">
        <f t="shared" si="38"/>
        <v>24.269662921348313</v>
      </c>
      <c r="BR27" s="274" t="str">
        <f t="shared" si="39"/>
        <v/>
      </c>
      <c r="BS27" s="274" t="str">
        <f t="shared" si="40"/>
        <v/>
      </c>
      <c r="BT27" s="274" t="str">
        <f t="shared" si="41"/>
        <v/>
      </c>
      <c r="BW27" s="272">
        <v>7.17</v>
      </c>
      <c r="BX27" s="272">
        <v>7.17</v>
      </c>
      <c r="BY27" s="272">
        <v>7.21</v>
      </c>
      <c r="BZ27" s="272">
        <v>6.86</v>
      </c>
      <c r="CA27" s="272">
        <v>6.86</v>
      </c>
      <c r="CB27" s="272">
        <v>7.44</v>
      </c>
      <c r="CC27" s="272">
        <v>6.39</v>
      </c>
      <c r="CD27" s="272">
        <v>6.39</v>
      </c>
      <c r="CE27" s="272">
        <v>6.34</v>
      </c>
      <c r="CI27" s="273" t="str">
        <f t="shared" si="42"/>
        <v/>
      </c>
      <c r="CJ27" s="272" t="str">
        <f t="shared" si="43"/>
        <v/>
      </c>
      <c r="CK27" s="272">
        <f t="shared" si="44"/>
        <v>7.17</v>
      </c>
      <c r="CL27" s="272">
        <f t="shared" si="45"/>
        <v>7.17</v>
      </c>
      <c r="CM27" s="272">
        <f t="shared" si="46"/>
        <v>7.21</v>
      </c>
      <c r="CN27" s="272">
        <f t="shared" si="47"/>
        <v>6.86</v>
      </c>
      <c r="CO27" s="272">
        <f t="shared" si="48"/>
        <v>6.86</v>
      </c>
      <c r="CP27" s="272">
        <f t="shared" si="49"/>
        <v>7.44</v>
      </c>
      <c r="CQ27" s="272" t="str">
        <f t="shared" si="50"/>
        <v/>
      </c>
      <c r="CR27" s="272" t="str">
        <f t="shared" si="51"/>
        <v/>
      </c>
      <c r="CS27" s="272">
        <f t="shared" si="52"/>
        <v>6.34</v>
      </c>
      <c r="CT27" s="272" t="str">
        <f t="shared" si="53"/>
        <v/>
      </c>
      <c r="CU27" s="272" t="str">
        <f t="shared" si="54"/>
        <v/>
      </c>
      <c r="CV27" s="272" t="str">
        <f t="shared" si="55"/>
        <v/>
      </c>
      <c r="CW27" s="234" t="str">
        <f t="shared" si="56"/>
        <v/>
      </c>
      <c r="CX27" s="233">
        <f t="shared" si="57"/>
        <v>1</v>
      </c>
      <c r="CY27" s="233">
        <f t="shared" si="58"/>
        <v>1</v>
      </c>
      <c r="CZ27" s="233" t="str">
        <f t="shared" si="59"/>
        <v/>
      </c>
      <c r="DA27" s="233">
        <f t="shared" si="60"/>
        <v>2</v>
      </c>
    </row>
    <row r="28" spans="1:105" x14ac:dyDescent="0.15">
      <c r="A28" s="276" t="s">
        <v>59</v>
      </c>
      <c r="B28" s="277" t="s">
        <v>564</v>
      </c>
      <c r="C28" s="273">
        <v>4.0199999999999996</v>
      </c>
      <c r="D28" s="272">
        <v>4.74</v>
      </c>
      <c r="E28" s="272">
        <v>3.26</v>
      </c>
      <c r="F28" s="272">
        <v>3.26</v>
      </c>
      <c r="G28" s="272">
        <v>3.15</v>
      </c>
      <c r="H28" s="272">
        <v>2.64</v>
      </c>
      <c r="I28" s="272">
        <v>2.64</v>
      </c>
      <c r="J28" s="272">
        <v>1.18</v>
      </c>
      <c r="K28" s="272">
        <v>4.4000000000000004</v>
      </c>
      <c r="L28" s="272">
        <v>4.4000000000000004</v>
      </c>
      <c r="M28" s="272">
        <v>2.2000000000000002</v>
      </c>
      <c r="N28" s="272">
        <v>3.69</v>
      </c>
      <c r="O28" s="272">
        <v>3.86</v>
      </c>
      <c r="P28" s="272">
        <v>4.4800000000000004</v>
      </c>
      <c r="Q28" s="275">
        <v>37.700000000000003</v>
      </c>
      <c r="R28" s="274">
        <v>34.9</v>
      </c>
      <c r="S28" s="274">
        <v>14.2</v>
      </c>
      <c r="T28" s="274">
        <v>14.2</v>
      </c>
      <c r="U28" s="274">
        <v>13.8</v>
      </c>
      <c r="V28" s="274">
        <v>10.6</v>
      </c>
      <c r="W28" s="274">
        <v>10.6</v>
      </c>
      <c r="X28" s="274">
        <v>5.4</v>
      </c>
      <c r="Y28" s="274">
        <v>25.3</v>
      </c>
      <c r="Z28" s="274">
        <v>25.3</v>
      </c>
      <c r="AA28" s="274">
        <v>31.6</v>
      </c>
      <c r="AD28" s="274">
        <v>6.2</v>
      </c>
      <c r="AE28" s="273">
        <f t="shared" si="0"/>
        <v>9.3781094527363198</v>
      </c>
      <c r="AF28" s="272">
        <f t="shared" si="1"/>
        <v>7.3628691983122359</v>
      </c>
      <c r="AG28" s="272">
        <f t="shared" si="2"/>
        <v>4.3558282208588954</v>
      </c>
      <c r="AH28" s="272">
        <f t="shared" si="3"/>
        <v>4.3558282208588954</v>
      </c>
      <c r="AI28" s="272">
        <f t="shared" si="4"/>
        <v>4.3809523809523814</v>
      </c>
      <c r="AJ28" s="272">
        <f t="shared" si="5"/>
        <v>4.0151515151515147</v>
      </c>
      <c r="AK28" s="272">
        <f t="shared" si="6"/>
        <v>4.0151515151515147</v>
      </c>
      <c r="AL28" s="272">
        <f t="shared" si="7"/>
        <v>4.5762711864406782</v>
      </c>
      <c r="AM28" s="272">
        <f t="shared" si="8"/>
        <v>5.75</v>
      </c>
      <c r="AN28" s="272">
        <f t="shared" si="9"/>
        <v>5.75</v>
      </c>
      <c r="AO28" s="272">
        <f t="shared" si="10"/>
        <v>14.363636363636363</v>
      </c>
      <c r="AP28" s="272" t="str">
        <f t="shared" si="11"/>
        <v/>
      </c>
      <c r="AQ28" s="272" t="str">
        <f t="shared" si="12"/>
        <v/>
      </c>
      <c r="AR28" s="272">
        <f t="shared" si="13"/>
        <v>1.3839285714285714</v>
      </c>
      <c r="AS28" s="275">
        <f t="shared" si="14"/>
        <v>37.700000000000003</v>
      </c>
      <c r="AT28" s="274">
        <f t="shared" si="15"/>
        <v>34.9</v>
      </c>
      <c r="AU28" s="274">
        <f t="shared" si="16"/>
        <v>14.2</v>
      </c>
      <c r="AV28" s="274">
        <f t="shared" si="17"/>
        <v>14.2</v>
      </c>
      <c r="AW28" s="274">
        <f t="shared" si="18"/>
        <v>13.8</v>
      </c>
      <c r="AX28" s="274">
        <f t="shared" si="19"/>
        <v>10.6</v>
      </c>
      <c r="AY28" s="274">
        <f t="shared" si="20"/>
        <v>10.6</v>
      </c>
      <c r="AZ28" s="274">
        <f t="shared" si="21"/>
        <v>5.4</v>
      </c>
      <c r="BA28" s="274">
        <f t="shared" si="22"/>
        <v>25.3</v>
      </c>
      <c r="BB28" s="274">
        <f t="shared" si="23"/>
        <v>25.3</v>
      </c>
      <c r="BC28" s="274">
        <f t="shared" si="24"/>
        <v>31.6</v>
      </c>
      <c r="BD28" s="274" t="str">
        <f t="shared" si="25"/>
        <v/>
      </c>
      <c r="BE28" s="274" t="str">
        <f t="shared" si="26"/>
        <v/>
      </c>
      <c r="BF28" s="274">
        <f t="shared" si="27"/>
        <v>6.2</v>
      </c>
      <c r="BG28" s="275">
        <f t="shared" si="28"/>
        <v>69.301470588235304</v>
      </c>
      <c r="BH28" s="274">
        <f t="shared" si="29"/>
        <v>64.869888475836433</v>
      </c>
      <c r="BI28" s="274">
        <f t="shared" si="30"/>
        <v>27.466150870406189</v>
      </c>
      <c r="BJ28" s="274">
        <f t="shared" si="31"/>
        <v>27.466150870406189</v>
      </c>
      <c r="BK28" s="274">
        <f t="shared" si="32"/>
        <v>28.336755646817245</v>
      </c>
      <c r="BL28" s="274">
        <f t="shared" si="33"/>
        <v>21.946169772256731</v>
      </c>
      <c r="BM28" s="274">
        <f t="shared" si="34"/>
        <v>21.946169772256731</v>
      </c>
      <c r="BN28" s="274">
        <f t="shared" si="35"/>
        <v>15.652173913043478</v>
      </c>
      <c r="BO28" s="274">
        <f t="shared" si="36"/>
        <v>51.950718685831617</v>
      </c>
      <c r="BP28" s="274">
        <f t="shared" si="37"/>
        <v>51.950718685831617</v>
      </c>
      <c r="BQ28" s="274">
        <f t="shared" si="38"/>
        <v>71.011235955056179</v>
      </c>
      <c r="BR28" s="274" t="str">
        <f t="shared" si="39"/>
        <v/>
      </c>
      <c r="BS28" s="274" t="str">
        <f t="shared" si="40"/>
        <v/>
      </c>
      <c r="BT28" s="274">
        <f t="shared" si="41"/>
        <v>12.252964426877471</v>
      </c>
      <c r="BU28" s="273">
        <v>8.08</v>
      </c>
      <c r="BV28" s="272">
        <v>7.91</v>
      </c>
      <c r="BW28" s="272">
        <v>7.2</v>
      </c>
      <c r="BX28" s="272">
        <v>7.2</v>
      </c>
      <c r="BY28" s="272">
        <v>7.2</v>
      </c>
      <c r="BZ28" s="272">
        <v>7.09</v>
      </c>
      <c r="CA28" s="272">
        <v>7.09</v>
      </c>
      <c r="CB28" s="272">
        <v>7.28</v>
      </c>
      <c r="CC28" s="272">
        <v>7.39</v>
      </c>
      <c r="CD28" s="272">
        <v>7.39</v>
      </c>
      <c r="CE28" s="272">
        <v>8.31</v>
      </c>
      <c r="CH28" s="272">
        <v>7.19</v>
      </c>
      <c r="CI28" s="273">
        <f t="shared" si="42"/>
        <v>8.08</v>
      </c>
      <c r="CJ28" s="272">
        <f t="shared" si="43"/>
        <v>7.91</v>
      </c>
      <c r="CK28" s="272">
        <f t="shared" si="44"/>
        <v>7.2</v>
      </c>
      <c r="CL28" s="272">
        <f t="shared" si="45"/>
        <v>7.2</v>
      </c>
      <c r="CM28" s="272">
        <f t="shared" si="46"/>
        <v>7.2</v>
      </c>
      <c r="CN28" s="272">
        <f t="shared" si="47"/>
        <v>7.09</v>
      </c>
      <c r="CO28" s="272">
        <f t="shared" si="48"/>
        <v>7.09</v>
      </c>
      <c r="CP28" s="272">
        <f t="shared" si="49"/>
        <v>7.28</v>
      </c>
      <c r="CQ28" s="272">
        <f t="shared" si="50"/>
        <v>7.39</v>
      </c>
      <c r="CR28" s="272">
        <f t="shared" si="51"/>
        <v>7.39</v>
      </c>
      <c r="CS28" s="272">
        <f t="shared" si="52"/>
        <v>8.31</v>
      </c>
      <c r="CT28" s="272" t="str">
        <f t="shared" si="53"/>
        <v/>
      </c>
      <c r="CU28" s="272" t="str">
        <f t="shared" si="54"/>
        <v/>
      </c>
      <c r="CV28" s="272">
        <f t="shared" si="55"/>
        <v>7.19</v>
      </c>
      <c r="CW28" s="234">
        <f t="shared" si="56"/>
        <v>1</v>
      </c>
      <c r="CX28" s="233">
        <f t="shared" si="57"/>
        <v>1</v>
      </c>
      <c r="CY28" s="233">
        <f t="shared" si="58"/>
        <v>1</v>
      </c>
      <c r="CZ28" s="233">
        <f t="shared" si="59"/>
        <v>1</v>
      </c>
      <c r="DA28" s="233">
        <f t="shared" si="60"/>
        <v>0</v>
      </c>
    </row>
    <row r="29" spans="1:105" x14ac:dyDescent="0.15">
      <c r="A29" s="276" t="s">
        <v>60</v>
      </c>
      <c r="B29" s="277" t="s">
        <v>565</v>
      </c>
      <c r="C29" s="273">
        <v>3.56</v>
      </c>
      <c r="D29" s="272">
        <v>1.91</v>
      </c>
      <c r="E29" s="272">
        <v>4.5199999999999996</v>
      </c>
      <c r="F29" s="272">
        <v>4.5199999999999996</v>
      </c>
      <c r="G29" s="272">
        <v>4.78</v>
      </c>
      <c r="H29" s="272">
        <v>3.8</v>
      </c>
      <c r="I29" s="272">
        <v>3.8</v>
      </c>
      <c r="J29" s="272">
        <v>3.39</v>
      </c>
      <c r="K29" s="272">
        <v>7.54</v>
      </c>
      <c r="L29" s="272">
        <v>7.54</v>
      </c>
      <c r="M29" s="272">
        <v>6.78</v>
      </c>
      <c r="N29" s="272">
        <v>3.27</v>
      </c>
      <c r="O29" s="272">
        <v>2.5099999999999998</v>
      </c>
      <c r="P29" s="272">
        <v>2.73</v>
      </c>
      <c r="Q29" s="275">
        <v>18.3</v>
      </c>
      <c r="R29" s="274">
        <v>14.7</v>
      </c>
      <c r="Y29" s="274">
        <v>9.3000000000000007</v>
      </c>
      <c r="Z29" s="274">
        <v>9.3000000000000007</v>
      </c>
      <c r="AA29" s="274">
        <v>15</v>
      </c>
      <c r="AE29" s="273">
        <f t="shared" si="0"/>
        <v>5.1404494382022472</v>
      </c>
      <c r="AF29" s="272">
        <f t="shared" si="1"/>
        <v>7.6963350785340312</v>
      </c>
      <c r="AG29" s="272" t="str">
        <f t="shared" si="2"/>
        <v/>
      </c>
      <c r="AH29" s="272" t="str">
        <f t="shared" si="3"/>
        <v/>
      </c>
      <c r="AI29" s="272" t="str">
        <f t="shared" si="4"/>
        <v/>
      </c>
      <c r="AJ29" s="272" t="str">
        <f t="shared" si="5"/>
        <v/>
      </c>
      <c r="AK29" s="272" t="str">
        <f t="shared" si="6"/>
        <v/>
      </c>
      <c r="AL29" s="272" t="str">
        <f t="shared" si="7"/>
        <v/>
      </c>
      <c r="AM29" s="272">
        <f t="shared" si="8"/>
        <v>1.23342175066313</v>
      </c>
      <c r="AN29" s="272">
        <f t="shared" si="9"/>
        <v>1.23342175066313</v>
      </c>
      <c r="AO29" s="272">
        <f t="shared" si="10"/>
        <v>2.2123893805309733</v>
      </c>
      <c r="AP29" s="272" t="str">
        <f t="shared" si="11"/>
        <v/>
      </c>
      <c r="AQ29" s="272" t="str">
        <f t="shared" si="12"/>
        <v/>
      </c>
      <c r="AR29" s="272" t="str">
        <f t="shared" si="13"/>
        <v/>
      </c>
      <c r="AS29" s="275">
        <f t="shared" si="14"/>
        <v>18.3</v>
      </c>
      <c r="AT29" s="274">
        <f t="shared" si="15"/>
        <v>14.7</v>
      </c>
      <c r="AU29" s="274" t="str">
        <f t="shared" si="16"/>
        <v/>
      </c>
      <c r="AV29" s="274" t="str">
        <f t="shared" si="17"/>
        <v/>
      </c>
      <c r="AW29" s="274" t="str">
        <f t="shared" si="18"/>
        <v/>
      </c>
      <c r="AX29" s="274" t="str">
        <f t="shared" si="19"/>
        <v/>
      </c>
      <c r="AY29" s="274" t="str">
        <f t="shared" si="20"/>
        <v/>
      </c>
      <c r="AZ29" s="274" t="str">
        <f t="shared" si="21"/>
        <v/>
      </c>
      <c r="BA29" s="274" t="str">
        <f t="shared" si="22"/>
        <v/>
      </c>
      <c r="BB29" s="274" t="str">
        <f t="shared" si="23"/>
        <v/>
      </c>
      <c r="BC29" s="274">
        <f t="shared" si="24"/>
        <v>15</v>
      </c>
      <c r="BD29" s="274" t="str">
        <f t="shared" si="25"/>
        <v/>
      </c>
      <c r="BE29" s="274" t="str">
        <f t="shared" si="26"/>
        <v/>
      </c>
      <c r="BF29" s="274" t="str">
        <f t="shared" si="27"/>
        <v/>
      </c>
      <c r="BG29" s="275">
        <f t="shared" si="28"/>
        <v>33.639705882352942</v>
      </c>
      <c r="BH29" s="274">
        <f t="shared" si="29"/>
        <v>27.323420074349443</v>
      </c>
      <c r="BI29" s="274" t="str">
        <f t="shared" si="30"/>
        <v/>
      </c>
      <c r="BJ29" s="274" t="str">
        <f t="shared" si="31"/>
        <v/>
      </c>
      <c r="BK29" s="274" t="str">
        <f t="shared" si="32"/>
        <v/>
      </c>
      <c r="BL29" s="274" t="str">
        <f t="shared" si="33"/>
        <v/>
      </c>
      <c r="BM29" s="274" t="str">
        <f t="shared" si="34"/>
        <v/>
      </c>
      <c r="BN29" s="274" t="str">
        <f t="shared" si="35"/>
        <v/>
      </c>
      <c r="BO29" s="274" t="str">
        <f t="shared" si="36"/>
        <v/>
      </c>
      <c r="BP29" s="274" t="str">
        <f t="shared" si="37"/>
        <v/>
      </c>
      <c r="BQ29" s="274">
        <f t="shared" si="38"/>
        <v>33.707865168539328</v>
      </c>
      <c r="BR29" s="274" t="str">
        <f t="shared" si="39"/>
        <v/>
      </c>
      <c r="BS29" s="274" t="str">
        <f t="shared" si="40"/>
        <v/>
      </c>
      <c r="BT29" s="274" t="str">
        <f t="shared" si="41"/>
        <v/>
      </c>
      <c r="BU29" s="273">
        <v>7.41</v>
      </c>
      <c r="BV29" s="272">
        <v>7.3</v>
      </c>
      <c r="CC29" s="272">
        <v>7.14</v>
      </c>
      <c r="CD29" s="272">
        <v>7.14</v>
      </c>
      <c r="CE29" s="272">
        <v>7.53</v>
      </c>
      <c r="CI29" s="273">
        <f t="shared" si="42"/>
        <v>7.41</v>
      </c>
      <c r="CJ29" s="272">
        <f t="shared" si="43"/>
        <v>7.3</v>
      </c>
      <c r="CK29" s="272" t="str">
        <f t="shared" si="44"/>
        <v/>
      </c>
      <c r="CL29" s="272" t="str">
        <f t="shared" si="45"/>
        <v/>
      </c>
      <c r="CM29" s="272" t="str">
        <f t="shared" si="46"/>
        <v/>
      </c>
      <c r="CN29" s="272" t="str">
        <f t="shared" si="47"/>
        <v/>
      </c>
      <c r="CO29" s="272" t="str">
        <f t="shared" si="48"/>
        <v/>
      </c>
      <c r="CP29" s="272" t="str">
        <f t="shared" si="49"/>
        <v/>
      </c>
      <c r="CQ29" s="272" t="str">
        <f t="shared" si="50"/>
        <v/>
      </c>
      <c r="CR29" s="272" t="str">
        <f t="shared" si="51"/>
        <v/>
      </c>
      <c r="CS29" s="272">
        <f t="shared" si="52"/>
        <v>7.53</v>
      </c>
      <c r="CT29" s="272" t="str">
        <f t="shared" si="53"/>
        <v/>
      </c>
      <c r="CU29" s="272" t="str">
        <f t="shared" si="54"/>
        <v/>
      </c>
      <c r="CV29" s="272" t="str">
        <f t="shared" si="55"/>
        <v/>
      </c>
      <c r="CW29" s="234">
        <f t="shared" si="56"/>
        <v>1</v>
      </c>
      <c r="CX29" s="233" t="str">
        <f t="shared" si="57"/>
        <v/>
      </c>
      <c r="CY29" s="233">
        <f t="shared" si="58"/>
        <v>1</v>
      </c>
      <c r="CZ29" s="233" t="str">
        <f t="shared" si="59"/>
        <v/>
      </c>
      <c r="DA29" s="233">
        <f t="shared" si="60"/>
        <v>2</v>
      </c>
    </row>
    <row r="30" spans="1:105" x14ac:dyDescent="0.15">
      <c r="A30" s="276" t="s">
        <v>61</v>
      </c>
      <c r="B30" s="277" t="s">
        <v>566</v>
      </c>
      <c r="C30" s="273">
        <v>2.93</v>
      </c>
      <c r="D30" s="272">
        <v>3.21</v>
      </c>
      <c r="E30" s="272">
        <v>3.92</v>
      </c>
      <c r="F30" s="272">
        <v>3.92</v>
      </c>
      <c r="G30" s="272">
        <v>4.18</v>
      </c>
      <c r="H30" s="272">
        <v>2.68</v>
      </c>
      <c r="I30" s="272">
        <v>2.68</v>
      </c>
      <c r="J30" s="272">
        <v>2.9</v>
      </c>
      <c r="K30" s="272">
        <v>3.53</v>
      </c>
      <c r="L30" s="272">
        <v>3.53</v>
      </c>
      <c r="M30" s="272">
        <v>4.47</v>
      </c>
      <c r="N30" s="272">
        <v>3.04</v>
      </c>
      <c r="O30" s="272">
        <v>3.25</v>
      </c>
      <c r="P30" s="272">
        <v>3.61</v>
      </c>
      <c r="Q30" s="275">
        <v>23.8</v>
      </c>
      <c r="R30" s="274">
        <v>23.5</v>
      </c>
      <c r="AE30" s="273">
        <f t="shared" si="0"/>
        <v>8.1228668941979514</v>
      </c>
      <c r="AF30" s="272">
        <f t="shared" si="1"/>
        <v>7.3208722741433023</v>
      </c>
      <c r="AG30" s="272" t="str">
        <f t="shared" si="2"/>
        <v/>
      </c>
      <c r="AH30" s="272" t="str">
        <f t="shared" si="3"/>
        <v/>
      </c>
      <c r="AI30" s="272" t="str">
        <f t="shared" si="4"/>
        <v/>
      </c>
      <c r="AJ30" s="272" t="str">
        <f t="shared" si="5"/>
        <v/>
      </c>
      <c r="AK30" s="272" t="str">
        <f t="shared" si="6"/>
        <v/>
      </c>
      <c r="AL30" s="272" t="str">
        <f t="shared" si="7"/>
        <v/>
      </c>
      <c r="AM30" s="272" t="str">
        <f t="shared" si="8"/>
        <v/>
      </c>
      <c r="AN30" s="272" t="str">
        <f t="shared" si="9"/>
        <v/>
      </c>
      <c r="AO30" s="272" t="str">
        <f t="shared" si="10"/>
        <v/>
      </c>
      <c r="AP30" s="272" t="str">
        <f t="shared" si="11"/>
        <v/>
      </c>
      <c r="AQ30" s="272" t="str">
        <f t="shared" si="12"/>
        <v/>
      </c>
      <c r="AR30" s="272" t="str">
        <f t="shared" si="13"/>
        <v/>
      </c>
      <c r="AS30" s="275">
        <f t="shared" si="14"/>
        <v>23.8</v>
      </c>
      <c r="AT30" s="274">
        <f t="shared" si="15"/>
        <v>23.5</v>
      </c>
      <c r="AU30" s="274" t="str">
        <f t="shared" si="16"/>
        <v/>
      </c>
      <c r="AV30" s="274" t="str">
        <f t="shared" si="17"/>
        <v/>
      </c>
      <c r="AW30" s="274" t="str">
        <f t="shared" si="18"/>
        <v/>
      </c>
      <c r="AX30" s="274" t="str">
        <f t="shared" si="19"/>
        <v/>
      </c>
      <c r="AY30" s="274" t="str">
        <f t="shared" si="20"/>
        <v/>
      </c>
      <c r="AZ30" s="274" t="str">
        <f t="shared" si="21"/>
        <v/>
      </c>
      <c r="BA30" s="274" t="str">
        <f t="shared" si="22"/>
        <v/>
      </c>
      <c r="BB30" s="274" t="str">
        <f t="shared" si="23"/>
        <v/>
      </c>
      <c r="BC30" s="274" t="str">
        <f t="shared" si="24"/>
        <v/>
      </c>
      <c r="BD30" s="274" t="str">
        <f t="shared" si="25"/>
        <v/>
      </c>
      <c r="BE30" s="274" t="str">
        <f t="shared" si="26"/>
        <v/>
      </c>
      <c r="BF30" s="274" t="str">
        <f t="shared" si="27"/>
        <v/>
      </c>
      <c r="BG30" s="275">
        <f t="shared" si="28"/>
        <v>43.75</v>
      </c>
      <c r="BH30" s="274">
        <f t="shared" si="29"/>
        <v>43.680297397769522</v>
      </c>
      <c r="BI30" s="274" t="str">
        <f t="shared" si="30"/>
        <v/>
      </c>
      <c r="BJ30" s="274" t="str">
        <f t="shared" si="31"/>
        <v/>
      </c>
      <c r="BK30" s="274" t="str">
        <f t="shared" si="32"/>
        <v/>
      </c>
      <c r="BL30" s="274" t="str">
        <f t="shared" si="33"/>
        <v/>
      </c>
      <c r="BM30" s="274" t="str">
        <f t="shared" si="34"/>
        <v/>
      </c>
      <c r="BN30" s="274" t="str">
        <f t="shared" si="35"/>
        <v/>
      </c>
      <c r="BO30" s="274" t="str">
        <f t="shared" si="36"/>
        <v/>
      </c>
      <c r="BP30" s="274" t="str">
        <f t="shared" si="37"/>
        <v/>
      </c>
      <c r="BQ30" s="274" t="str">
        <f t="shared" si="38"/>
        <v/>
      </c>
      <c r="BR30" s="274" t="str">
        <f t="shared" si="39"/>
        <v/>
      </c>
      <c r="BS30" s="274" t="str">
        <f t="shared" si="40"/>
        <v/>
      </c>
      <c r="BT30" s="274" t="str">
        <f t="shared" si="41"/>
        <v/>
      </c>
      <c r="BU30" s="273">
        <v>5.43</v>
      </c>
      <c r="BV30" s="272">
        <v>5.16</v>
      </c>
      <c r="CI30" s="273">
        <f t="shared" si="42"/>
        <v>5.43</v>
      </c>
      <c r="CJ30" s="272">
        <f t="shared" si="43"/>
        <v>5.16</v>
      </c>
      <c r="CK30" s="272" t="str">
        <f t="shared" si="44"/>
        <v/>
      </c>
      <c r="CL30" s="272" t="str">
        <f t="shared" si="45"/>
        <v/>
      </c>
      <c r="CM30" s="272" t="str">
        <f t="shared" si="46"/>
        <v/>
      </c>
      <c r="CN30" s="272" t="str">
        <f t="shared" si="47"/>
        <v/>
      </c>
      <c r="CO30" s="272" t="str">
        <f t="shared" si="48"/>
        <v/>
      </c>
      <c r="CP30" s="272" t="str">
        <f t="shared" si="49"/>
        <v/>
      </c>
      <c r="CQ30" s="272" t="str">
        <f t="shared" si="50"/>
        <v/>
      </c>
      <c r="CR30" s="272" t="str">
        <f t="shared" si="51"/>
        <v/>
      </c>
      <c r="CS30" s="272" t="str">
        <f t="shared" si="52"/>
        <v/>
      </c>
      <c r="CT30" s="272" t="str">
        <f t="shared" si="53"/>
        <v/>
      </c>
      <c r="CU30" s="272" t="str">
        <f t="shared" si="54"/>
        <v/>
      </c>
      <c r="CV30" s="272" t="str">
        <f t="shared" si="55"/>
        <v/>
      </c>
      <c r="CW30" s="234">
        <f t="shared" si="56"/>
        <v>1</v>
      </c>
      <c r="CX30" s="233" t="str">
        <f t="shared" si="57"/>
        <v/>
      </c>
      <c r="CY30" s="233" t="str">
        <f t="shared" si="58"/>
        <v/>
      </c>
      <c r="CZ30" s="233" t="str">
        <f t="shared" si="59"/>
        <v/>
      </c>
      <c r="DA30" s="233">
        <f t="shared" si="60"/>
        <v>3</v>
      </c>
    </row>
    <row r="31" spans="1:105" x14ac:dyDescent="0.15">
      <c r="A31" s="276" t="s">
        <v>62</v>
      </c>
      <c r="B31" s="277" t="s">
        <v>567</v>
      </c>
      <c r="C31" s="273">
        <v>2.2799999999999998</v>
      </c>
      <c r="D31" s="272">
        <v>3.59</v>
      </c>
      <c r="E31" s="272">
        <v>3.41</v>
      </c>
      <c r="F31" s="272">
        <v>3.41</v>
      </c>
      <c r="G31" s="272">
        <v>0.66</v>
      </c>
      <c r="H31" s="272">
        <v>2.94</v>
      </c>
      <c r="I31" s="272">
        <v>2.94</v>
      </c>
      <c r="J31" s="272">
        <v>3.56</v>
      </c>
      <c r="K31" s="272">
        <v>2.4500000000000002</v>
      </c>
      <c r="L31" s="272">
        <v>2.4500000000000002</v>
      </c>
      <c r="M31" s="272">
        <v>2.4300000000000002</v>
      </c>
      <c r="N31" s="272">
        <v>2.94</v>
      </c>
      <c r="O31" s="272">
        <v>1.33</v>
      </c>
      <c r="P31" s="272">
        <v>1.18</v>
      </c>
      <c r="Q31" s="275">
        <v>27.9</v>
      </c>
      <c r="R31" s="274">
        <v>26.7</v>
      </c>
      <c r="S31" s="274">
        <v>38.9</v>
      </c>
      <c r="T31" s="274">
        <v>38.9</v>
      </c>
      <c r="U31" s="274">
        <v>34.200000000000003</v>
      </c>
      <c r="V31" s="274">
        <v>24.2</v>
      </c>
      <c r="W31" s="274">
        <v>24.2</v>
      </c>
      <c r="X31" s="274">
        <v>8.6</v>
      </c>
      <c r="Y31" s="274">
        <v>32.6</v>
      </c>
      <c r="Z31" s="274">
        <v>32.6</v>
      </c>
      <c r="AA31" s="274">
        <v>32.4</v>
      </c>
      <c r="AB31" s="274">
        <v>39.4</v>
      </c>
      <c r="AC31" s="274">
        <v>36.5</v>
      </c>
      <c r="AD31" s="274">
        <v>29.9</v>
      </c>
      <c r="AE31" s="273">
        <f t="shared" si="0"/>
        <v>12.236842105263158</v>
      </c>
      <c r="AF31" s="272">
        <f t="shared" si="1"/>
        <v>7.4373259052924796</v>
      </c>
      <c r="AG31" s="272">
        <f t="shared" si="2"/>
        <v>11.407624633431084</v>
      </c>
      <c r="AH31" s="272">
        <f t="shared" si="3"/>
        <v>11.407624633431084</v>
      </c>
      <c r="AI31" s="272">
        <f t="shared" si="4"/>
        <v>51.81818181818182</v>
      </c>
      <c r="AJ31" s="272">
        <f t="shared" si="5"/>
        <v>8.2312925170068034</v>
      </c>
      <c r="AK31" s="272">
        <f t="shared" si="6"/>
        <v>8.2312925170068034</v>
      </c>
      <c r="AL31" s="272">
        <f t="shared" si="7"/>
        <v>2.4157303370786516</v>
      </c>
      <c r="AM31" s="272">
        <f t="shared" si="8"/>
        <v>13.306122448979592</v>
      </c>
      <c r="AN31" s="272">
        <f t="shared" si="9"/>
        <v>13.306122448979592</v>
      </c>
      <c r="AO31" s="272">
        <f t="shared" si="10"/>
        <v>13.333333333333332</v>
      </c>
      <c r="AP31" s="272">
        <f t="shared" si="11"/>
        <v>13.401360544217686</v>
      </c>
      <c r="AQ31" s="272">
        <f t="shared" si="12"/>
        <v>27.443609022556391</v>
      </c>
      <c r="AR31" s="272">
        <f t="shared" si="13"/>
        <v>25.338983050847457</v>
      </c>
      <c r="AS31" s="275">
        <f t="shared" si="14"/>
        <v>27.9</v>
      </c>
      <c r="AT31" s="274">
        <f t="shared" si="15"/>
        <v>26.7</v>
      </c>
      <c r="AU31" s="274">
        <f t="shared" si="16"/>
        <v>38.9</v>
      </c>
      <c r="AV31" s="274">
        <f t="shared" si="17"/>
        <v>38.9</v>
      </c>
      <c r="AW31" s="274">
        <f t="shared" si="18"/>
        <v>34.200000000000003</v>
      </c>
      <c r="AX31" s="274">
        <f t="shared" si="19"/>
        <v>24.2</v>
      </c>
      <c r="AY31" s="274">
        <f t="shared" si="20"/>
        <v>24.2</v>
      </c>
      <c r="AZ31" s="274">
        <f t="shared" si="21"/>
        <v>8.6</v>
      </c>
      <c r="BA31" s="274">
        <f t="shared" si="22"/>
        <v>32.6</v>
      </c>
      <c r="BB31" s="274">
        <f t="shared" si="23"/>
        <v>32.6</v>
      </c>
      <c r="BC31" s="274">
        <f t="shared" si="24"/>
        <v>32.4</v>
      </c>
      <c r="BD31" s="274">
        <f t="shared" si="25"/>
        <v>39.4</v>
      </c>
      <c r="BE31" s="274">
        <f t="shared" si="26"/>
        <v>36.5</v>
      </c>
      <c r="BF31" s="274">
        <f t="shared" si="27"/>
        <v>29.9</v>
      </c>
      <c r="BG31" s="275">
        <f t="shared" si="28"/>
        <v>51.286764705882355</v>
      </c>
      <c r="BH31" s="274">
        <f t="shared" si="29"/>
        <v>49.628252788104092</v>
      </c>
      <c r="BI31" s="274">
        <f t="shared" si="30"/>
        <v>75.241779497098648</v>
      </c>
      <c r="BJ31" s="274">
        <f t="shared" si="31"/>
        <v>75.241779497098648</v>
      </c>
      <c r="BK31" s="274">
        <f t="shared" si="32"/>
        <v>70.225872689938399</v>
      </c>
      <c r="BL31" s="274">
        <f t="shared" si="33"/>
        <v>50.103519668737064</v>
      </c>
      <c r="BM31" s="274">
        <f t="shared" si="34"/>
        <v>50.103519668737064</v>
      </c>
      <c r="BN31" s="274">
        <f t="shared" si="35"/>
        <v>24.927536231884059</v>
      </c>
      <c r="BO31" s="274">
        <f t="shared" si="36"/>
        <v>66.940451745379875</v>
      </c>
      <c r="BP31" s="274">
        <f t="shared" si="37"/>
        <v>66.940451745379875</v>
      </c>
      <c r="BQ31" s="274">
        <f t="shared" si="38"/>
        <v>72.80898876404494</v>
      </c>
      <c r="BR31" s="274">
        <f t="shared" si="39"/>
        <v>77.712031558185402</v>
      </c>
      <c r="BS31" s="274">
        <f t="shared" si="40"/>
        <v>69.523809523809518</v>
      </c>
      <c r="BT31" s="274">
        <f t="shared" si="41"/>
        <v>59.090909090909086</v>
      </c>
      <c r="BU31" s="273">
        <v>9.15</v>
      </c>
      <c r="BV31" s="272">
        <v>9.1300000000000008</v>
      </c>
      <c r="BW31" s="272">
        <v>10.01</v>
      </c>
      <c r="BX31" s="272">
        <v>10.01</v>
      </c>
      <c r="BY31" s="272">
        <v>10.51</v>
      </c>
      <c r="BZ31" s="272">
        <v>9</v>
      </c>
      <c r="CA31" s="272">
        <v>9</v>
      </c>
      <c r="CB31" s="272">
        <v>8.6999999999999993</v>
      </c>
      <c r="CC31" s="272">
        <v>10.48</v>
      </c>
      <c r="CD31" s="272">
        <v>10.48</v>
      </c>
      <c r="CE31" s="272">
        <v>10.37</v>
      </c>
      <c r="CF31" s="272">
        <v>10.44</v>
      </c>
      <c r="CG31" s="272">
        <v>9.4499999999999993</v>
      </c>
      <c r="CH31" s="272">
        <v>9.2799999999999994</v>
      </c>
      <c r="CI31" s="273">
        <f t="shared" si="42"/>
        <v>9.15</v>
      </c>
      <c r="CJ31" s="272">
        <f t="shared" si="43"/>
        <v>9.1300000000000008</v>
      </c>
      <c r="CK31" s="272">
        <f t="shared" si="44"/>
        <v>10.01</v>
      </c>
      <c r="CL31" s="272">
        <f t="shared" si="45"/>
        <v>10.01</v>
      </c>
      <c r="CM31" s="272">
        <f t="shared" si="46"/>
        <v>10.51</v>
      </c>
      <c r="CN31" s="272">
        <f t="shared" si="47"/>
        <v>9</v>
      </c>
      <c r="CO31" s="272">
        <f t="shared" si="48"/>
        <v>9</v>
      </c>
      <c r="CP31" s="272">
        <f t="shared" si="49"/>
        <v>8.6999999999999993</v>
      </c>
      <c r="CQ31" s="272">
        <f t="shared" si="50"/>
        <v>10.48</v>
      </c>
      <c r="CR31" s="272">
        <f t="shared" si="51"/>
        <v>10.48</v>
      </c>
      <c r="CS31" s="272">
        <f t="shared" si="52"/>
        <v>10.37</v>
      </c>
      <c r="CT31" s="272">
        <f t="shared" si="53"/>
        <v>10.44</v>
      </c>
      <c r="CU31" s="272">
        <f t="shared" si="54"/>
        <v>9.4499999999999993</v>
      </c>
      <c r="CV31" s="272">
        <f t="shared" si="55"/>
        <v>9.2799999999999994</v>
      </c>
      <c r="CW31" s="234">
        <f t="shared" si="56"/>
        <v>1</v>
      </c>
      <c r="CX31" s="233">
        <f t="shared" si="57"/>
        <v>1</v>
      </c>
      <c r="CY31" s="233">
        <f t="shared" si="58"/>
        <v>1</v>
      </c>
      <c r="CZ31" s="233">
        <f t="shared" si="59"/>
        <v>1</v>
      </c>
      <c r="DA31" s="233">
        <f t="shared" si="60"/>
        <v>0</v>
      </c>
    </row>
    <row r="32" spans="1:105" x14ac:dyDescent="0.15">
      <c r="A32" s="276" t="s">
        <v>1</v>
      </c>
      <c r="B32" s="277" t="s">
        <v>63</v>
      </c>
      <c r="C32" s="273">
        <v>3.3</v>
      </c>
      <c r="D32" s="272">
        <v>0.91</v>
      </c>
      <c r="E32" s="272">
        <v>1.33</v>
      </c>
      <c r="F32" s="272">
        <v>1.33</v>
      </c>
      <c r="G32" s="272">
        <v>2.94</v>
      </c>
      <c r="H32" s="272">
        <v>1.54</v>
      </c>
      <c r="I32" s="272">
        <v>1.54</v>
      </c>
      <c r="J32" s="272">
        <v>4.07</v>
      </c>
      <c r="K32" s="272">
        <v>4.42</v>
      </c>
      <c r="L32" s="272">
        <v>4.42</v>
      </c>
      <c r="M32" s="272">
        <v>4.63</v>
      </c>
      <c r="N32" s="272">
        <v>2.0499999999999998</v>
      </c>
      <c r="O32" s="272">
        <v>1.31</v>
      </c>
      <c r="P32" s="272">
        <v>2.75</v>
      </c>
      <c r="S32" s="274">
        <v>32.4</v>
      </c>
      <c r="T32" s="274">
        <v>32.4</v>
      </c>
      <c r="U32" s="274">
        <v>28.9</v>
      </c>
      <c r="V32" s="274">
        <v>15.3</v>
      </c>
      <c r="W32" s="274">
        <v>15.3</v>
      </c>
      <c r="X32" s="274">
        <v>6.8</v>
      </c>
      <c r="Y32" s="274">
        <v>8</v>
      </c>
      <c r="Z32" s="274">
        <v>8</v>
      </c>
      <c r="AA32" s="274">
        <v>5.2</v>
      </c>
      <c r="AC32" s="274">
        <v>6.5</v>
      </c>
      <c r="AE32" s="273" t="str">
        <f t="shared" si="0"/>
        <v/>
      </c>
      <c r="AF32" s="272" t="str">
        <f t="shared" si="1"/>
        <v/>
      </c>
      <c r="AG32" s="272">
        <f t="shared" si="2"/>
        <v>24.360902255639097</v>
      </c>
      <c r="AH32" s="272">
        <f t="shared" si="3"/>
        <v>24.360902255639097</v>
      </c>
      <c r="AI32" s="272">
        <f t="shared" si="4"/>
        <v>9.8299319727891152</v>
      </c>
      <c r="AJ32" s="272">
        <f t="shared" si="5"/>
        <v>9.9350649350649345</v>
      </c>
      <c r="AK32" s="272">
        <f t="shared" si="6"/>
        <v>9.9350649350649345</v>
      </c>
      <c r="AL32" s="272">
        <f t="shared" si="7"/>
        <v>1.6707616707616706</v>
      </c>
      <c r="AM32" s="272">
        <f t="shared" si="8"/>
        <v>1.8099547511312217</v>
      </c>
      <c r="AN32" s="272">
        <f t="shared" si="9"/>
        <v>1.8099547511312217</v>
      </c>
      <c r="AO32" s="272">
        <f t="shared" si="10"/>
        <v>1.1231101511879051</v>
      </c>
      <c r="AP32" s="272" t="str">
        <f t="shared" si="11"/>
        <v/>
      </c>
      <c r="AQ32" s="272">
        <f t="shared" si="12"/>
        <v>4.9618320610687023</v>
      </c>
      <c r="AR32" s="272" t="str">
        <f t="shared" si="13"/>
        <v/>
      </c>
      <c r="AS32" s="275" t="str">
        <f t="shared" si="14"/>
        <v/>
      </c>
      <c r="AT32" s="274" t="str">
        <f t="shared" si="15"/>
        <v/>
      </c>
      <c r="AU32" s="274">
        <f t="shared" si="16"/>
        <v>32.4</v>
      </c>
      <c r="AV32" s="274">
        <f t="shared" si="17"/>
        <v>32.4</v>
      </c>
      <c r="AW32" s="274">
        <f t="shared" si="18"/>
        <v>28.9</v>
      </c>
      <c r="AX32" s="274">
        <f t="shared" si="19"/>
        <v>15.3</v>
      </c>
      <c r="AY32" s="274">
        <f t="shared" si="20"/>
        <v>15.3</v>
      </c>
      <c r="AZ32" s="274">
        <f t="shared" si="21"/>
        <v>6.8</v>
      </c>
      <c r="BA32" s="274">
        <f t="shared" si="22"/>
        <v>8</v>
      </c>
      <c r="BB32" s="274">
        <f t="shared" si="23"/>
        <v>8</v>
      </c>
      <c r="BC32" s="274" t="str">
        <f t="shared" si="24"/>
        <v/>
      </c>
      <c r="BD32" s="274" t="str">
        <f t="shared" si="25"/>
        <v/>
      </c>
      <c r="BE32" s="274">
        <f t="shared" si="26"/>
        <v>6.5</v>
      </c>
      <c r="BF32" s="274" t="str">
        <f t="shared" si="27"/>
        <v/>
      </c>
      <c r="BG32" s="275" t="str">
        <f t="shared" si="28"/>
        <v/>
      </c>
      <c r="BH32" s="274" t="str">
        <f t="shared" si="29"/>
        <v/>
      </c>
      <c r="BI32" s="274">
        <f t="shared" si="30"/>
        <v>62.669245647969049</v>
      </c>
      <c r="BJ32" s="274">
        <f t="shared" si="31"/>
        <v>62.669245647969049</v>
      </c>
      <c r="BK32" s="274">
        <f t="shared" si="32"/>
        <v>59.34291581108829</v>
      </c>
      <c r="BL32" s="274">
        <f t="shared" si="33"/>
        <v>31.677018633540374</v>
      </c>
      <c r="BM32" s="274">
        <f t="shared" si="34"/>
        <v>31.677018633540374</v>
      </c>
      <c r="BN32" s="274">
        <f t="shared" si="35"/>
        <v>19.710144927536231</v>
      </c>
      <c r="BO32" s="274">
        <f t="shared" si="36"/>
        <v>16.427104722792606</v>
      </c>
      <c r="BP32" s="274">
        <f t="shared" si="37"/>
        <v>16.427104722792606</v>
      </c>
      <c r="BQ32" s="274" t="str">
        <f t="shared" si="38"/>
        <v/>
      </c>
      <c r="BR32" s="274" t="str">
        <f t="shared" si="39"/>
        <v/>
      </c>
      <c r="BS32" s="274">
        <f t="shared" si="40"/>
        <v>12.380952380952381</v>
      </c>
      <c r="BT32" s="274" t="str">
        <f t="shared" si="41"/>
        <v/>
      </c>
      <c r="BW32" s="272">
        <v>7.8</v>
      </c>
      <c r="BX32" s="272">
        <v>7.8</v>
      </c>
      <c r="BY32" s="272">
        <v>7.8</v>
      </c>
      <c r="BZ32" s="272">
        <v>7</v>
      </c>
      <c r="CA32" s="272">
        <v>7</v>
      </c>
      <c r="CB32" s="272">
        <v>7.01</v>
      </c>
      <c r="CC32" s="272">
        <v>7.31</v>
      </c>
      <c r="CD32" s="272">
        <v>7.31</v>
      </c>
      <c r="CE32" s="272">
        <v>7.79</v>
      </c>
      <c r="CG32" s="272">
        <v>6.58</v>
      </c>
      <c r="CI32" s="273" t="str">
        <f t="shared" si="42"/>
        <v/>
      </c>
      <c r="CJ32" s="272" t="str">
        <f t="shared" si="43"/>
        <v/>
      </c>
      <c r="CK32" s="272">
        <f t="shared" si="44"/>
        <v>7.8</v>
      </c>
      <c r="CL32" s="272">
        <f t="shared" si="45"/>
        <v>7.8</v>
      </c>
      <c r="CM32" s="272">
        <f t="shared" si="46"/>
        <v>7.8</v>
      </c>
      <c r="CN32" s="272">
        <f t="shared" si="47"/>
        <v>7</v>
      </c>
      <c r="CO32" s="272">
        <f t="shared" si="48"/>
        <v>7</v>
      </c>
      <c r="CP32" s="272">
        <f t="shared" si="49"/>
        <v>7.01</v>
      </c>
      <c r="CQ32" s="272">
        <f t="shared" si="50"/>
        <v>7.31</v>
      </c>
      <c r="CR32" s="272">
        <f t="shared" si="51"/>
        <v>7.31</v>
      </c>
      <c r="CS32" s="272" t="str">
        <f t="shared" si="52"/>
        <v/>
      </c>
      <c r="CT32" s="272" t="str">
        <f t="shared" si="53"/>
        <v/>
      </c>
      <c r="CU32" s="272">
        <f t="shared" si="54"/>
        <v>6.58</v>
      </c>
      <c r="CV32" s="272" t="str">
        <f t="shared" si="55"/>
        <v/>
      </c>
      <c r="CW32" s="234" t="str">
        <f t="shared" si="56"/>
        <v/>
      </c>
      <c r="CX32" s="233">
        <f t="shared" si="57"/>
        <v>1</v>
      </c>
      <c r="CY32" s="233">
        <f t="shared" si="58"/>
        <v>1</v>
      </c>
      <c r="CZ32" s="233">
        <f t="shared" si="59"/>
        <v>1</v>
      </c>
      <c r="DA32" s="233">
        <f t="shared" si="60"/>
        <v>1</v>
      </c>
    </row>
    <row r="33" spans="1:105" x14ac:dyDescent="0.15">
      <c r="A33" s="276" t="s">
        <v>67</v>
      </c>
      <c r="B33" s="277" t="s">
        <v>568</v>
      </c>
      <c r="C33" s="273">
        <v>6.91</v>
      </c>
      <c r="D33" s="272">
        <v>5.52</v>
      </c>
      <c r="E33" s="272">
        <v>7.12</v>
      </c>
      <c r="F33" s="272">
        <v>7.12</v>
      </c>
      <c r="G33" s="272">
        <v>8.44</v>
      </c>
      <c r="H33" s="272">
        <v>7.32</v>
      </c>
      <c r="I33" s="272">
        <v>7.32</v>
      </c>
      <c r="J33" s="272">
        <v>2.91</v>
      </c>
      <c r="K33" s="272">
        <v>6.59</v>
      </c>
      <c r="L33" s="272">
        <v>6.59</v>
      </c>
      <c r="M33" s="272">
        <v>4.91</v>
      </c>
      <c r="N33" s="272">
        <v>4.3</v>
      </c>
      <c r="O33" s="272">
        <v>5.52</v>
      </c>
      <c r="P33" s="272">
        <v>7.15</v>
      </c>
      <c r="Q33" s="275">
        <v>20.399999999999999</v>
      </c>
      <c r="R33" s="274">
        <v>20.3</v>
      </c>
      <c r="S33" s="274">
        <v>19.899999999999999</v>
      </c>
      <c r="T33" s="274">
        <v>19.899999999999999</v>
      </c>
      <c r="U33" s="274">
        <v>13.7</v>
      </c>
      <c r="V33" s="274">
        <v>23.2</v>
      </c>
      <c r="W33" s="274">
        <v>23.2</v>
      </c>
      <c r="X33" s="274">
        <v>10.8</v>
      </c>
      <c r="Y33" s="274">
        <v>8.3000000000000007</v>
      </c>
      <c r="Z33" s="274">
        <v>8.3000000000000007</v>
      </c>
      <c r="AA33" s="274">
        <v>8</v>
      </c>
      <c r="AB33" s="274">
        <v>19.8</v>
      </c>
      <c r="AC33" s="274">
        <v>19.7</v>
      </c>
      <c r="AD33" s="274">
        <v>21.7</v>
      </c>
      <c r="AE33" s="273">
        <f t="shared" si="0"/>
        <v>2.9522431259044861</v>
      </c>
      <c r="AF33" s="272">
        <f t="shared" si="1"/>
        <v>3.6775362318840585</v>
      </c>
      <c r="AG33" s="272">
        <f t="shared" si="2"/>
        <v>2.7949438202247188</v>
      </c>
      <c r="AH33" s="272">
        <f t="shared" si="3"/>
        <v>2.7949438202247188</v>
      </c>
      <c r="AI33" s="272">
        <f t="shared" si="4"/>
        <v>1.6232227488151658</v>
      </c>
      <c r="AJ33" s="272">
        <f t="shared" si="5"/>
        <v>3.1693989071038251</v>
      </c>
      <c r="AK33" s="272">
        <f t="shared" si="6"/>
        <v>3.1693989071038251</v>
      </c>
      <c r="AL33" s="272">
        <f t="shared" si="7"/>
        <v>3.7113402061855671</v>
      </c>
      <c r="AM33" s="272">
        <f t="shared" si="8"/>
        <v>1.2594840667678302</v>
      </c>
      <c r="AN33" s="272">
        <f t="shared" si="9"/>
        <v>1.2594840667678302</v>
      </c>
      <c r="AO33" s="272">
        <f t="shared" si="10"/>
        <v>1.6293279022403258</v>
      </c>
      <c r="AP33" s="272">
        <f t="shared" si="11"/>
        <v>4.6046511627906979</v>
      </c>
      <c r="AQ33" s="272">
        <f t="shared" si="12"/>
        <v>3.568840579710145</v>
      </c>
      <c r="AR33" s="272">
        <f t="shared" si="13"/>
        <v>3.0349650349650346</v>
      </c>
      <c r="AS33" s="275">
        <f t="shared" si="14"/>
        <v>20.399999999999999</v>
      </c>
      <c r="AT33" s="274">
        <f t="shared" si="15"/>
        <v>20.3</v>
      </c>
      <c r="AU33" s="274">
        <f t="shared" si="16"/>
        <v>19.899999999999999</v>
      </c>
      <c r="AV33" s="274">
        <f t="shared" si="17"/>
        <v>19.899999999999999</v>
      </c>
      <c r="AW33" s="274">
        <f t="shared" si="18"/>
        <v>13.7</v>
      </c>
      <c r="AX33" s="274">
        <f t="shared" si="19"/>
        <v>23.2</v>
      </c>
      <c r="AY33" s="274">
        <f t="shared" si="20"/>
        <v>23.2</v>
      </c>
      <c r="AZ33" s="274">
        <f t="shared" si="21"/>
        <v>10.8</v>
      </c>
      <c r="BA33" s="274" t="str">
        <f t="shared" si="22"/>
        <v/>
      </c>
      <c r="BB33" s="274" t="str">
        <f t="shared" si="23"/>
        <v/>
      </c>
      <c r="BC33" s="274">
        <f t="shared" si="24"/>
        <v>8</v>
      </c>
      <c r="BD33" s="274">
        <f t="shared" si="25"/>
        <v>19.8</v>
      </c>
      <c r="BE33" s="274">
        <f t="shared" si="26"/>
        <v>19.7</v>
      </c>
      <c r="BF33" s="274">
        <f t="shared" si="27"/>
        <v>21.7</v>
      </c>
      <c r="BG33" s="275">
        <f t="shared" si="28"/>
        <v>37.5</v>
      </c>
      <c r="BH33" s="274">
        <f t="shared" si="29"/>
        <v>37.732342007434944</v>
      </c>
      <c r="BI33" s="274">
        <f t="shared" si="30"/>
        <v>38.491295938104443</v>
      </c>
      <c r="BJ33" s="274">
        <f t="shared" si="31"/>
        <v>38.491295938104443</v>
      </c>
      <c r="BK33" s="274">
        <f t="shared" si="32"/>
        <v>28.131416837782339</v>
      </c>
      <c r="BL33" s="274">
        <f t="shared" si="33"/>
        <v>48.033126293995863</v>
      </c>
      <c r="BM33" s="274">
        <f t="shared" si="34"/>
        <v>48.033126293995863</v>
      </c>
      <c r="BN33" s="274">
        <f t="shared" si="35"/>
        <v>31.304347826086957</v>
      </c>
      <c r="BO33" s="274" t="str">
        <f t="shared" si="36"/>
        <v/>
      </c>
      <c r="BP33" s="274" t="str">
        <f t="shared" si="37"/>
        <v/>
      </c>
      <c r="BQ33" s="274">
        <f t="shared" si="38"/>
        <v>17.977528089887642</v>
      </c>
      <c r="BR33" s="274">
        <f t="shared" si="39"/>
        <v>39.053254437869818</v>
      </c>
      <c r="BS33" s="274">
        <f t="shared" si="40"/>
        <v>37.523809523809526</v>
      </c>
      <c r="BT33" s="274">
        <f t="shared" si="41"/>
        <v>42.885375494071148</v>
      </c>
      <c r="BU33" s="273">
        <v>7.79</v>
      </c>
      <c r="BV33" s="272">
        <v>7.68</v>
      </c>
      <c r="BW33" s="272">
        <v>8.26</v>
      </c>
      <c r="BX33" s="272">
        <v>8.26</v>
      </c>
      <c r="BY33" s="272">
        <v>8.3800000000000008</v>
      </c>
      <c r="BZ33" s="272">
        <v>8.1199999999999992</v>
      </c>
      <c r="CA33" s="272">
        <v>8.1199999999999992</v>
      </c>
      <c r="CB33" s="272">
        <v>7.45</v>
      </c>
      <c r="CC33" s="272">
        <v>8.6300000000000008</v>
      </c>
      <c r="CD33" s="272">
        <v>8.6300000000000008</v>
      </c>
      <c r="CE33" s="272">
        <v>8.52</v>
      </c>
      <c r="CF33" s="272">
        <v>8.18</v>
      </c>
      <c r="CG33" s="272">
        <v>7.73</v>
      </c>
      <c r="CH33" s="272">
        <v>8</v>
      </c>
      <c r="CI33" s="273">
        <f t="shared" si="42"/>
        <v>7.79</v>
      </c>
      <c r="CJ33" s="272">
        <f t="shared" si="43"/>
        <v>7.68</v>
      </c>
      <c r="CK33" s="272">
        <f t="shared" si="44"/>
        <v>8.26</v>
      </c>
      <c r="CL33" s="272">
        <f t="shared" si="45"/>
        <v>8.26</v>
      </c>
      <c r="CM33" s="272">
        <f t="shared" si="46"/>
        <v>8.3800000000000008</v>
      </c>
      <c r="CN33" s="272">
        <f t="shared" si="47"/>
        <v>8.1199999999999992</v>
      </c>
      <c r="CO33" s="272">
        <f t="shared" si="48"/>
        <v>8.1199999999999992</v>
      </c>
      <c r="CP33" s="272">
        <f t="shared" si="49"/>
        <v>7.45</v>
      </c>
      <c r="CQ33" s="272" t="str">
        <f t="shared" si="50"/>
        <v/>
      </c>
      <c r="CR33" s="272" t="str">
        <f t="shared" si="51"/>
        <v/>
      </c>
      <c r="CS33" s="272">
        <f t="shared" si="52"/>
        <v>8.52</v>
      </c>
      <c r="CT33" s="272">
        <f t="shared" si="53"/>
        <v>8.18</v>
      </c>
      <c r="CU33" s="272">
        <f t="shared" si="54"/>
        <v>7.73</v>
      </c>
      <c r="CV33" s="272">
        <f t="shared" si="55"/>
        <v>8</v>
      </c>
      <c r="CW33" s="234">
        <f t="shared" si="56"/>
        <v>1</v>
      </c>
      <c r="CX33" s="233">
        <f t="shared" si="57"/>
        <v>1</v>
      </c>
      <c r="CY33" s="233">
        <f t="shared" si="58"/>
        <v>1</v>
      </c>
      <c r="CZ33" s="233">
        <f t="shared" si="59"/>
        <v>1</v>
      </c>
      <c r="DA33" s="233">
        <f t="shared" si="60"/>
        <v>0</v>
      </c>
    </row>
    <row r="34" spans="1:105" x14ac:dyDescent="0.15">
      <c r="A34" s="276" t="s">
        <v>68</v>
      </c>
      <c r="B34" s="277" t="s">
        <v>569</v>
      </c>
      <c r="C34" s="273">
        <v>4.0199999999999996</v>
      </c>
      <c r="D34" s="272">
        <v>4.8899999999999997</v>
      </c>
      <c r="E34" s="272">
        <v>4.9400000000000004</v>
      </c>
      <c r="F34" s="272">
        <v>4.9400000000000004</v>
      </c>
      <c r="G34" s="272">
        <v>4.97</v>
      </c>
      <c r="H34" s="272">
        <v>4.76</v>
      </c>
      <c r="I34" s="272">
        <v>4.76</v>
      </c>
      <c r="J34" s="272">
        <v>2.75</v>
      </c>
      <c r="K34" s="272">
        <v>4.8</v>
      </c>
      <c r="L34" s="272">
        <v>4.8</v>
      </c>
      <c r="M34" s="272">
        <v>4.74</v>
      </c>
      <c r="N34" s="272">
        <v>2.9</v>
      </c>
      <c r="O34" s="272">
        <v>2.44</v>
      </c>
      <c r="P34" s="272">
        <v>3.12</v>
      </c>
      <c r="Q34" s="275">
        <v>30.9</v>
      </c>
      <c r="R34" s="274">
        <v>25.8</v>
      </c>
      <c r="S34" s="274">
        <v>40.200000000000003</v>
      </c>
      <c r="T34" s="274">
        <v>40.200000000000003</v>
      </c>
      <c r="U34" s="274">
        <v>29.9</v>
      </c>
      <c r="V34" s="274">
        <v>38.299999999999997</v>
      </c>
      <c r="W34" s="274">
        <v>38.299999999999997</v>
      </c>
      <c r="X34" s="274">
        <v>24.7</v>
      </c>
      <c r="Y34" s="274">
        <v>30.8</v>
      </c>
      <c r="Z34" s="274">
        <v>30.8</v>
      </c>
      <c r="AA34" s="274">
        <v>29.4</v>
      </c>
      <c r="AB34" s="274">
        <v>42.3</v>
      </c>
      <c r="AC34" s="274">
        <v>40.6</v>
      </c>
      <c r="AD34" s="274">
        <v>38.6</v>
      </c>
      <c r="AE34" s="273">
        <f t="shared" ref="AE34:AE65" si="61">IF(Q34="","",IFERROR(Q34/C34,""))</f>
        <v>7.6865671641791051</v>
      </c>
      <c r="AF34" s="272">
        <f t="shared" ref="AF34:AF65" si="62">IF(R34="","",IFERROR(R34/D34,""))</f>
        <v>5.2760736196319025</v>
      </c>
      <c r="AG34" s="272">
        <f t="shared" ref="AG34:AG65" si="63">IF(S34="","",IFERROR(S34/E34,""))</f>
        <v>8.1376518218623488</v>
      </c>
      <c r="AH34" s="272">
        <f t="shared" ref="AH34:AH65" si="64">IF(T34="","",IFERROR(T34/F34,""))</f>
        <v>8.1376518218623488</v>
      </c>
      <c r="AI34" s="272">
        <f t="shared" ref="AI34:AI65" si="65">IF(U34="","",IFERROR(U34/G34,""))</f>
        <v>6.0160965794768613</v>
      </c>
      <c r="AJ34" s="272">
        <f t="shared" ref="AJ34:AJ65" si="66">IF(V34="","",IFERROR(V34/H34,""))</f>
        <v>8.0462184873949578</v>
      </c>
      <c r="AK34" s="272">
        <f t="shared" ref="AK34:AK65" si="67">IF(W34="","",IFERROR(W34/I34,""))</f>
        <v>8.0462184873949578</v>
      </c>
      <c r="AL34" s="272">
        <f t="shared" ref="AL34:AL65" si="68">IF(X34="","",IFERROR(X34/J34,""))</f>
        <v>8.9818181818181824</v>
      </c>
      <c r="AM34" s="272">
        <f t="shared" ref="AM34:AM65" si="69">IF(Y34="","",IFERROR(Y34/K34,""))</f>
        <v>6.416666666666667</v>
      </c>
      <c r="AN34" s="272">
        <f t="shared" ref="AN34:AN65" si="70">IF(Z34="","",IFERROR(Z34/L34,""))</f>
        <v>6.416666666666667</v>
      </c>
      <c r="AO34" s="272">
        <f t="shared" ref="AO34:AO65" si="71">IF(AA34="","",IFERROR(AA34/M34,""))</f>
        <v>6.2025316455696196</v>
      </c>
      <c r="AP34" s="272">
        <f t="shared" ref="AP34:AP65" si="72">IF(AB34="","",IFERROR(AB34/N34,""))</f>
        <v>14.586206896551724</v>
      </c>
      <c r="AQ34" s="272">
        <f t="shared" ref="AQ34:AQ65" si="73">IF(AC34="","",IFERROR(AC34/O34,""))</f>
        <v>16.639344262295083</v>
      </c>
      <c r="AR34" s="272">
        <f t="shared" ref="AR34:AR65" si="74">IF(AD34="","",IFERROR(AD34/P34,""))</f>
        <v>12.371794871794872</v>
      </c>
      <c r="AS34" s="275">
        <f t="shared" ref="AS34:AS65" si="75">IF(Q34="","",IF(AE34&lt;1.35,"",Q34))</f>
        <v>30.9</v>
      </c>
      <c r="AT34" s="274">
        <f t="shared" ref="AT34:AT65" si="76">IF(R34="","",IF(AF34&lt;1.35,"",R34))</f>
        <v>25.8</v>
      </c>
      <c r="AU34" s="274">
        <f t="shared" ref="AU34:AU65" si="77">IF(S34="","",IF(AG34&lt;1.35,"",S34))</f>
        <v>40.200000000000003</v>
      </c>
      <c r="AV34" s="274">
        <f t="shared" ref="AV34:AV65" si="78">IF(T34="","",IF(AH34&lt;1.35,"",T34))</f>
        <v>40.200000000000003</v>
      </c>
      <c r="AW34" s="274">
        <f t="shared" ref="AW34:AW65" si="79">IF(U34="","",IF(AI34&lt;1.35,"",U34))</f>
        <v>29.9</v>
      </c>
      <c r="AX34" s="274">
        <f t="shared" ref="AX34:AX65" si="80">IF(V34="","",IF(AJ34&lt;1.35,"",V34))</f>
        <v>38.299999999999997</v>
      </c>
      <c r="AY34" s="274">
        <f t="shared" ref="AY34:AY65" si="81">IF(W34="","",IF(AK34&lt;1.35,"",W34))</f>
        <v>38.299999999999997</v>
      </c>
      <c r="AZ34" s="274">
        <f t="shared" ref="AZ34:AZ65" si="82">IF(X34="","",IF(AL34&lt;1.35,"",X34))</f>
        <v>24.7</v>
      </c>
      <c r="BA34" s="274">
        <f t="shared" ref="BA34:BA65" si="83">IF(Y34="","",IF(AM34&lt;1.35,"",Y34))</f>
        <v>30.8</v>
      </c>
      <c r="BB34" s="274">
        <f t="shared" ref="BB34:BB65" si="84">IF(Z34="","",IF(AN34&lt;1.35,"",Z34))</f>
        <v>30.8</v>
      </c>
      <c r="BC34" s="274">
        <f t="shared" ref="BC34:BC65" si="85">IF(AA34="","",IF(AO34&lt;1.35,"",AA34))</f>
        <v>29.4</v>
      </c>
      <c r="BD34" s="274">
        <f t="shared" ref="BD34:BD65" si="86">IF(AB34="","",IF(AP34&lt;1.35,"",AB34))</f>
        <v>42.3</v>
      </c>
      <c r="BE34" s="274">
        <f t="shared" ref="BE34:BE65" si="87">IF(AC34="","",IF(AQ34&lt;1.35,"",AC34))</f>
        <v>40.6</v>
      </c>
      <c r="BF34" s="274">
        <f t="shared" ref="BF34:BF65" si="88">IF(AD34="","",IF(AR34&lt;1.35,"",AD34))</f>
        <v>38.6</v>
      </c>
      <c r="BG34" s="275">
        <f t="shared" ref="BG34:BG65" si="89">IF(AS34="","",100*(AS34)/MAX(AS:AS))</f>
        <v>56.801470588235297</v>
      </c>
      <c r="BH34" s="274">
        <f t="shared" ref="BH34:BH65" si="90">IF(AT34="","",100*(AT34)/MAX(AT:AT))</f>
        <v>47.955390334572492</v>
      </c>
      <c r="BI34" s="274">
        <f t="shared" ref="BI34:BI65" si="91">IF(AU34="","",100*(AU34)/MAX(AU:AU))</f>
        <v>77.756286266924576</v>
      </c>
      <c r="BJ34" s="274">
        <f t="shared" ref="BJ34:BJ65" si="92">IF(AV34="","",100*(AV34)/MAX(AV:AV))</f>
        <v>77.756286266924576</v>
      </c>
      <c r="BK34" s="274">
        <f t="shared" ref="BK34:BK65" si="93">IF(AW34="","",100*(AW34)/MAX(AW:AW))</f>
        <v>61.396303901437371</v>
      </c>
      <c r="BL34" s="274">
        <f t="shared" ref="BL34:BL65" si="94">IF(AX34="","",100*(AX34)/MAX(AX:AX))</f>
        <v>79.296066252587991</v>
      </c>
      <c r="BM34" s="274">
        <f t="shared" ref="BM34:BM65" si="95">IF(AY34="","",100*(AY34)/MAX(AY:AY))</f>
        <v>79.296066252587991</v>
      </c>
      <c r="BN34" s="274">
        <f t="shared" ref="BN34:BN65" si="96">IF(AZ34="","",100*(AZ34)/MAX(AZ:AZ))</f>
        <v>71.594202898550719</v>
      </c>
      <c r="BO34" s="274">
        <f t="shared" ref="BO34:BO65" si="97">IF(BA34="","",100*(BA34)/MAX(BA:BA))</f>
        <v>63.244353182751539</v>
      </c>
      <c r="BP34" s="274">
        <f t="shared" ref="BP34:BP65" si="98">IF(BB34="","",100*(BB34)/MAX(BB:BB))</f>
        <v>63.244353182751539</v>
      </c>
      <c r="BQ34" s="274">
        <f t="shared" ref="BQ34:BQ65" si="99">IF(BC34="","",100*(BC34)/MAX(BC:BC))</f>
        <v>66.067415730337075</v>
      </c>
      <c r="BR34" s="274">
        <f t="shared" ref="BR34:BR65" si="100">IF(BD34="","",100*(BD34)/MAX(BD:BD))</f>
        <v>83.431952662721883</v>
      </c>
      <c r="BS34" s="274">
        <f t="shared" ref="BS34:BS65" si="101">IF(BE34="","",100*(BE34)/MAX(BE:BE))</f>
        <v>77.333333333333329</v>
      </c>
      <c r="BT34" s="274">
        <f t="shared" ref="BT34:BT65" si="102">IF(BF34="","",100*(BF34)/MAX(BF:BF))</f>
        <v>76.284584980237156</v>
      </c>
      <c r="BU34" s="273">
        <v>8.48</v>
      </c>
      <c r="BV34" s="272">
        <v>8.24</v>
      </c>
      <c r="BW34" s="272">
        <v>9.93</v>
      </c>
      <c r="BX34" s="272">
        <v>9.93</v>
      </c>
      <c r="BY34" s="272">
        <v>10.36</v>
      </c>
      <c r="BZ34" s="272">
        <v>9.5</v>
      </c>
      <c r="CA34" s="272">
        <v>9.5</v>
      </c>
      <c r="CB34" s="272">
        <v>8.73</v>
      </c>
      <c r="CC34" s="272">
        <v>10.32</v>
      </c>
      <c r="CD34" s="272">
        <v>10.32</v>
      </c>
      <c r="CE34" s="272">
        <v>10.3</v>
      </c>
      <c r="CF34" s="272">
        <v>10.01</v>
      </c>
      <c r="CG34" s="272">
        <v>9.33</v>
      </c>
      <c r="CH34" s="272">
        <v>9.5500000000000007</v>
      </c>
      <c r="CI34" s="273">
        <f t="shared" ref="CI34:CI65" si="103">IF(BU34="","",IF(AE34&lt;1.35,"",BU34))</f>
        <v>8.48</v>
      </c>
      <c r="CJ34" s="272">
        <f t="shared" ref="CJ34:CJ65" si="104">IF(BV34="","",IF(AF34&lt;1.35,"",BV34))</f>
        <v>8.24</v>
      </c>
      <c r="CK34" s="272">
        <f t="shared" ref="CK34:CK65" si="105">IF(BW34="","",IF(AG34&lt;1.35,"",BW34))</f>
        <v>9.93</v>
      </c>
      <c r="CL34" s="272">
        <f t="shared" ref="CL34:CL65" si="106">IF(BX34="","",IF(AH34&lt;1.35,"",BX34))</f>
        <v>9.93</v>
      </c>
      <c r="CM34" s="272">
        <f t="shared" ref="CM34:CM65" si="107">IF(BY34="","",IF(AI34&lt;1.35,"",BY34))</f>
        <v>10.36</v>
      </c>
      <c r="CN34" s="272">
        <f t="shared" ref="CN34:CN65" si="108">IF(BZ34="","",IF(AJ34&lt;1.35,"",BZ34))</f>
        <v>9.5</v>
      </c>
      <c r="CO34" s="272">
        <f t="shared" ref="CO34:CO65" si="109">IF(CA34="","",IF(AK34&lt;1.35,"",CA34))</f>
        <v>9.5</v>
      </c>
      <c r="CP34" s="272">
        <f t="shared" ref="CP34:CP65" si="110">IF(CB34="","",IF(AL34&lt;1.35,"",CB34))</f>
        <v>8.73</v>
      </c>
      <c r="CQ34" s="272">
        <f t="shared" ref="CQ34:CQ65" si="111">IF(CC34="","",IF(AM34&lt;1.35,"",CC34))</f>
        <v>10.32</v>
      </c>
      <c r="CR34" s="272">
        <f t="shared" ref="CR34:CR65" si="112">IF(CD34="","",IF(AN34&lt;1.35,"",CD34))</f>
        <v>10.32</v>
      </c>
      <c r="CS34" s="272">
        <f t="shared" ref="CS34:CS65" si="113">IF(CE34="","",IF(AO34&lt;1.35,"",CE34))</f>
        <v>10.3</v>
      </c>
      <c r="CT34" s="272">
        <f t="shared" ref="CT34:CT65" si="114">IF(CF34="","",IF(AP34&lt;1.35,"",CF34))</f>
        <v>10.01</v>
      </c>
      <c r="CU34" s="272">
        <f t="shared" ref="CU34:CU65" si="115">IF(CG34="","",IF(AQ34&lt;1.35,"",CG34))</f>
        <v>9.33</v>
      </c>
      <c r="CV34" s="272">
        <f t="shared" ref="CV34:CV65" si="116">IF(CH34="","",IF(AR34&lt;1.35,"",CH34))</f>
        <v>9.5500000000000007</v>
      </c>
      <c r="CW34" s="234">
        <f t="shared" ref="CW34:CW65" si="117">IF(COUNT(CI34:CJ34)&gt;0,1,"")</f>
        <v>1</v>
      </c>
      <c r="CX34" s="233">
        <f t="shared" ref="CX34:CX65" si="118">IF(COUNT(CK34:CP34)&gt;0,1,"")</f>
        <v>1</v>
      </c>
      <c r="CY34" s="233">
        <f t="shared" ref="CY34:CY65" si="119">IF(COUNT(CQ34:CT34)&gt;0,1,"")</f>
        <v>1</v>
      </c>
      <c r="CZ34" s="233">
        <f t="shared" ref="CZ34:CZ65" si="120">IF(COUNT(CU34:CV34)&gt;0,1,"")</f>
        <v>1</v>
      </c>
      <c r="DA34" s="233">
        <f t="shared" ref="DA34:DA65" si="121">4-SUM(CW34:CZ34)</f>
        <v>0</v>
      </c>
    </row>
    <row r="35" spans="1:105" x14ac:dyDescent="0.15">
      <c r="A35" s="276" t="s">
        <v>72</v>
      </c>
      <c r="B35" s="277" t="s">
        <v>574</v>
      </c>
      <c r="C35" s="273">
        <v>3.84</v>
      </c>
      <c r="D35" s="272">
        <v>4.43</v>
      </c>
      <c r="E35" s="272">
        <v>2.63</v>
      </c>
      <c r="F35" s="272">
        <v>2.63</v>
      </c>
      <c r="G35" s="272">
        <v>4.72</v>
      </c>
      <c r="H35" s="272">
        <v>2.93</v>
      </c>
      <c r="I35" s="272">
        <v>2.93</v>
      </c>
      <c r="J35" s="272">
        <v>3.32</v>
      </c>
      <c r="K35" s="272">
        <v>5.39</v>
      </c>
      <c r="L35" s="272">
        <v>5.39</v>
      </c>
      <c r="M35" s="272">
        <v>7.02</v>
      </c>
      <c r="N35" s="272">
        <v>3.04</v>
      </c>
      <c r="O35" s="272">
        <v>9.75</v>
      </c>
      <c r="P35" s="272">
        <v>10.6</v>
      </c>
      <c r="Q35" s="275">
        <v>54.4</v>
      </c>
      <c r="R35" s="274">
        <v>53.8</v>
      </c>
      <c r="S35" s="274">
        <v>51.7</v>
      </c>
      <c r="T35" s="274">
        <v>51.7</v>
      </c>
      <c r="U35" s="274">
        <v>46.9</v>
      </c>
      <c r="V35" s="274">
        <v>48.3</v>
      </c>
      <c r="W35" s="274">
        <v>48.3</v>
      </c>
      <c r="X35" s="274">
        <v>34</v>
      </c>
      <c r="Y35" s="274">
        <v>47.2</v>
      </c>
      <c r="Z35" s="274">
        <v>47.2</v>
      </c>
      <c r="AA35" s="274">
        <v>44.5</v>
      </c>
      <c r="AB35" s="274">
        <v>50.5</v>
      </c>
      <c r="AC35" s="274">
        <v>52.5</v>
      </c>
      <c r="AD35" s="274">
        <v>47.9</v>
      </c>
      <c r="AE35" s="273">
        <f t="shared" si="61"/>
        <v>14.166666666666666</v>
      </c>
      <c r="AF35" s="272">
        <f t="shared" si="62"/>
        <v>12.144469525959368</v>
      </c>
      <c r="AG35" s="272">
        <f t="shared" si="63"/>
        <v>19.657794676806084</v>
      </c>
      <c r="AH35" s="272">
        <f t="shared" si="64"/>
        <v>19.657794676806084</v>
      </c>
      <c r="AI35" s="272">
        <f t="shared" si="65"/>
        <v>9.9364406779661021</v>
      </c>
      <c r="AJ35" s="272">
        <f t="shared" si="66"/>
        <v>16.484641638225256</v>
      </c>
      <c r="AK35" s="272">
        <f t="shared" si="67"/>
        <v>16.484641638225256</v>
      </c>
      <c r="AL35" s="272">
        <f t="shared" si="68"/>
        <v>10.240963855421688</v>
      </c>
      <c r="AM35" s="272">
        <f t="shared" si="69"/>
        <v>8.7569573283859015</v>
      </c>
      <c r="AN35" s="272">
        <f t="shared" si="70"/>
        <v>8.7569573283859015</v>
      </c>
      <c r="AO35" s="272">
        <f t="shared" si="71"/>
        <v>6.3390313390313393</v>
      </c>
      <c r="AP35" s="272">
        <f t="shared" si="72"/>
        <v>16.611842105263158</v>
      </c>
      <c r="AQ35" s="272">
        <f t="shared" si="73"/>
        <v>5.384615384615385</v>
      </c>
      <c r="AR35" s="272">
        <f t="shared" si="74"/>
        <v>4.5188679245283021</v>
      </c>
      <c r="AS35" s="275">
        <f t="shared" si="75"/>
        <v>54.4</v>
      </c>
      <c r="AT35" s="274">
        <f t="shared" si="76"/>
        <v>53.8</v>
      </c>
      <c r="AU35" s="274">
        <f t="shared" si="77"/>
        <v>51.7</v>
      </c>
      <c r="AV35" s="274">
        <f t="shared" si="78"/>
        <v>51.7</v>
      </c>
      <c r="AW35" s="274">
        <f t="shared" si="79"/>
        <v>46.9</v>
      </c>
      <c r="AX35" s="274">
        <f t="shared" si="80"/>
        <v>48.3</v>
      </c>
      <c r="AY35" s="274">
        <f t="shared" si="81"/>
        <v>48.3</v>
      </c>
      <c r="AZ35" s="274">
        <f t="shared" si="82"/>
        <v>34</v>
      </c>
      <c r="BA35" s="274">
        <f t="shared" si="83"/>
        <v>47.2</v>
      </c>
      <c r="BB35" s="274">
        <f t="shared" si="84"/>
        <v>47.2</v>
      </c>
      <c r="BC35" s="274">
        <f t="shared" si="85"/>
        <v>44.5</v>
      </c>
      <c r="BD35" s="274">
        <f t="shared" si="86"/>
        <v>50.5</v>
      </c>
      <c r="BE35" s="274">
        <f t="shared" si="87"/>
        <v>52.5</v>
      </c>
      <c r="BF35" s="274">
        <f t="shared" si="88"/>
        <v>47.9</v>
      </c>
      <c r="BG35" s="275">
        <f t="shared" si="89"/>
        <v>100</v>
      </c>
      <c r="BH35" s="274">
        <f t="shared" si="90"/>
        <v>100</v>
      </c>
      <c r="BI35" s="274">
        <f t="shared" si="91"/>
        <v>100</v>
      </c>
      <c r="BJ35" s="274">
        <f t="shared" si="92"/>
        <v>100</v>
      </c>
      <c r="BK35" s="274">
        <f t="shared" si="93"/>
        <v>96.303901437371664</v>
      </c>
      <c r="BL35" s="274">
        <f t="shared" si="94"/>
        <v>100</v>
      </c>
      <c r="BM35" s="274">
        <f t="shared" si="95"/>
        <v>100</v>
      </c>
      <c r="BN35" s="274">
        <f t="shared" si="96"/>
        <v>98.550724637681157</v>
      </c>
      <c r="BO35" s="274">
        <f t="shared" si="97"/>
        <v>96.919917864476375</v>
      </c>
      <c r="BP35" s="274">
        <f t="shared" si="98"/>
        <v>96.919917864476375</v>
      </c>
      <c r="BQ35" s="274">
        <f t="shared" si="99"/>
        <v>100</v>
      </c>
      <c r="BR35" s="274">
        <f t="shared" si="100"/>
        <v>99.605522682445752</v>
      </c>
      <c r="BS35" s="274">
        <f t="shared" si="101"/>
        <v>100</v>
      </c>
      <c r="BT35" s="274">
        <f t="shared" si="102"/>
        <v>94.664031620553359</v>
      </c>
      <c r="BU35" s="273">
        <v>10.44</v>
      </c>
      <c r="BV35" s="272">
        <v>10.43</v>
      </c>
      <c r="BW35" s="272">
        <v>10.85</v>
      </c>
      <c r="BX35" s="272">
        <v>10.85</v>
      </c>
      <c r="BY35" s="272">
        <v>10.99</v>
      </c>
      <c r="BZ35" s="272">
        <v>10.220000000000001</v>
      </c>
      <c r="CA35" s="272">
        <v>10.220000000000001</v>
      </c>
      <c r="CB35" s="272">
        <v>9.83</v>
      </c>
      <c r="CC35" s="272">
        <v>10.83</v>
      </c>
      <c r="CD35" s="272">
        <v>10.83</v>
      </c>
      <c r="CE35" s="272">
        <v>11.12</v>
      </c>
      <c r="CF35" s="272">
        <v>10.28</v>
      </c>
      <c r="CG35" s="272">
        <v>10.39</v>
      </c>
      <c r="CH35" s="272">
        <v>10.039999999999999</v>
      </c>
      <c r="CI35" s="273">
        <f t="shared" si="103"/>
        <v>10.44</v>
      </c>
      <c r="CJ35" s="272">
        <f t="shared" si="104"/>
        <v>10.43</v>
      </c>
      <c r="CK35" s="272">
        <f t="shared" si="105"/>
        <v>10.85</v>
      </c>
      <c r="CL35" s="272">
        <f t="shared" si="106"/>
        <v>10.85</v>
      </c>
      <c r="CM35" s="272">
        <f t="shared" si="107"/>
        <v>10.99</v>
      </c>
      <c r="CN35" s="272">
        <f t="shared" si="108"/>
        <v>10.220000000000001</v>
      </c>
      <c r="CO35" s="272">
        <f t="shared" si="109"/>
        <v>10.220000000000001</v>
      </c>
      <c r="CP35" s="272">
        <f t="shared" si="110"/>
        <v>9.83</v>
      </c>
      <c r="CQ35" s="272">
        <f t="shared" si="111"/>
        <v>10.83</v>
      </c>
      <c r="CR35" s="272">
        <f t="shared" si="112"/>
        <v>10.83</v>
      </c>
      <c r="CS35" s="272">
        <f t="shared" si="113"/>
        <v>11.12</v>
      </c>
      <c r="CT35" s="272">
        <f t="shared" si="114"/>
        <v>10.28</v>
      </c>
      <c r="CU35" s="272">
        <f t="shared" si="115"/>
        <v>10.39</v>
      </c>
      <c r="CV35" s="272">
        <f t="shared" si="116"/>
        <v>10.039999999999999</v>
      </c>
      <c r="CW35" s="234">
        <f t="shared" si="117"/>
        <v>1</v>
      </c>
      <c r="CX35" s="233">
        <f t="shared" si="118"/>
        <v>1</v>
      </c>
      <c r="CY35" s="233">
        <f t="shared" si="119"/>
        <v>1</v>
      </c>
      <c r="CZ35" s="233">
        <f t="shared" si="120"/>
        <v>1</v>
      </c>
      <c r="DA35" s="233">
        <f t="shared" si="121"/>
        <v>0</v>
      </c>
    </row>
    <row r="36" spans="1:105" x14ac:dyDescent="0.15">
      <c r="A36" s="276" t="s">
        <v>121</v>
      </c>
      <c r="B36" s="277" t="s">
        <v>575</v>
      </c>
      <c r="C36" s="273">
        <v>5.75</v>
      </c>
      <c r="D36" s="272">
        <v>6.14</v>
      </c>
      <c r="E36" s="272">
        <v>5.37</v>
      </c>
      <c r="F36" s="272">
        <v>5.37</v>
      </c>
      <c r="G36" s="272">
        <v>7.92</v>
      </c>
      <c r="H36" s="272">
        <v>5.62</v>
      </c>
      <c r="I36" s="272">
        <v>5.62</v>
      </c>
      <c r="J36" s="272">
        <v>4.84</v>
      </c>
      <c r="K36" s="272">
        <v>10.53</v>
      </c>
      <c r="L36" s="272">
        <v>10.53</v>
      </c>
      <c r="M36" s="272">
        <v>10.119999999999999</v>
      </c>
      <c r="N36" s="272">
        <v>4.1399999999999997</v>
      </c>
      <c r="O36" s="272">
        <v>3.5</v>
      </c>
      <c r="P36" s="272">
        <v>2.77</v>
      </c>
      <c r="Q36" s="275">
        <v>21.2</v>
      </c>
      <c r="R36" s="274">
        <v>15.5</v>
      </c>
      <c r="S36" s="274">
        <v>27.8</v>
      </c>
      <c r="T36" s="274">
        <v>27.8</v>
      </c>
      <c r="U36" s="274">
        <v>30.9</v>
      </c>
      <c r="V36" s="274">
        <v>15.8</v>
      </c>
      <c r="W36" s="274">
        <v>15.8</v>
      </c>
      <c r="X36" s="274">
        <v>7</v>
      </c>
      <c r="Y36" s="274">
        <v>35.5</v>
      </c>
      <c r="Z36" s="274">
        <v>35.5</v>
      </c>
      <c r="AA36" s="274">
        <v>27.9</v>
      </c>
      <c r="AB36" s="274">
        <v>28.2</v>
      </c>
      <c r="AC36" s="274">
        <v>5</v>
      </c>
      <c r="AD36" s="274">
        <v>2.2999999999999998</v>
      </c>
      <c r="AE36" s="273">
        <f t="shared" si="61"/>
        <v>3.6869565217391305</v>
      </c>
      <c r="AF36" s="272">
        <f t="shared" si="62"/>
        <v>2.5244299674267103</v>
      </c>
      <c r="AG36" s="272">
        <f t="shared" si="63"/>
        <v>5.1769087523277468</v>
      </c>
      <c r="AH36" s="272">
        <f t="shared" si="64"/>
        <v>5.1769087523277468</v>
      </c>
      <c r="AI36" s="272">
        <f t="shared" si="65"/>
        <v>3.9015151515151514</v>
      </c>
      <c r="AJ36" s="272">
        <f t="shared" si="66"/>
        <v>2.8113879003558719</v>
      </c>
      <c r="AK36" s="272">
        <f t="shared" si="67"/>
        <v>2.8113879003558719</v>
      </c>
      <c r="AL36" s="272">
        <f t="shared" si="68"/>
        <v>1.4462809917355373</v>
      </c>
      <c r="AM36" s="272">
        <f t="shared" si="69"/>
        <v>3.3713200379867048</v>
      </c>
      <c r="AN36" s="272">
        <f t="shared" si="70"/>
        <v>3.3713200379867048</v>
      </c>
      <c r="AO36" s="272">
        <f t="shared" si="71"/>
        <v>2.7569169960474311</v>
      </c>
      <c r="AP36" s="272">
        <f t="shared" si="72"/>
        <v>6.8115942028985508</v>
      </c>
      <c r="AQ36" s="272">
        <f t="shared" si="73"/>
        <v>1.4285714285714286</v>
      </c>
      <c r="AR36" s="272">
        <f t="shared" si="74"/>
        <v>0.83032490974729234</v>
      </c>
      <c r="AS36" s="275">
        <f t="shared" si="75"/>
        <v>21.2</v>
      </c>
      <c r="AT36" s="274">
        <f t="shared" si="76"/>
        <v>15.5</v>
      </c>
      <c r="AU36" s="274">
        <f t="shared" si="77"/>
        <v>27.8</v>
      </c>
      <c r="AV36" s="274">
        <f t="shared" si="78"/>
        <v>27.8</v>
      </c>
      <c r="AW36" s="274">
        <f t="shared" si="79"/>
        <v>30.9</v>
      </c>
      <c r="AX36" s="274">
        <f t="shared" si="80"/>
        <v>15.8</v>
      </c>
      <c r="AY36" s="274">
        <f t="shared" si="81"/>
        <v>15.8</v>
      </c>
      <c r="AZ36" s="274">
        <f t="shared" si="82"/>
        <v>7</v>
      </c>
      <c r="BA36" s="274">
        <f t="shared" si="83"/>
        <v>35.5</v>
      </c>
      <c r="BB36" s="274">
        <f t="shared" si="84"/>
        <v>35.5</v>
      </c>
      <c r="BC36" s="274">
        <f t="shared" si="85"/>
        <v>27.9</v>
      </c>
      <c r="BD36" s="274">
        <f t="shared" si="86"/>
        <v>28.2</v>
      </c>
      <c r="BE36" s="274">
        <f t="shared" si="87"/>
        <v>5</v>
      </c>
      <c r="BF36" s="274" t="str">
        <f t="shared" si="88"/>
        <v/>
      </c>
      <c r="BG36" s="275">
        <f t="shared" si="89"/>
        <v>38.970588235294116</v>
      </c>
      <c r="BH36" s="274">
        <f t="shared" si="90"/>
        <v>28.810408921933089</v>
      </c>
      <c r="BI36" s="274">
        <f t="shared" si="91"/>
        <v>53.771760154738878</v>
      </c>
      <c r="BJ36" s="274">
        <f t="shared" si="92"/>
        <v>53.771760154738878</v>
      </c>
      <c r="BK36" s="274">
        <f t="shared" si="93"/>
        <v>63.449691991786445</v>
      </c>
      <c r="BL36" s="274">
        <f t="shared" si="94"/>
        <v>32.712215320910978</v>
      </c>
      <c r="BM36" s="274">
        <f t="shared" si="95"/>
        <v>32.712215320910978</v>
      </c>
      <c r="BN36" s="274">
        <f t="shared" si="96"/>
        <v>20.289855072463769</v>
      </c>
      <c r="BO36" s="274">
        <f t="shared" si="97"/>
        <v>72.895277207392198</v>
      </c>
      <c r="BP36" s="274">
        <f t="shared" si="98"/>
        <v>72.895277207392198</v>
      </c>
      <c r="BQ36" s="274">
        <f t="shared" si="99"/>
        <v>62.696629213483149</v>
      </c>
      <c r="BR36" s="274">
        <f t="shared" si="100"/>
        <v>55.621301775147927</v>
      </c>
      <c r="BS36" s="274">
        <f t="shared" si="101"/>
        <v>9.5238095238095237</v>
      </c>
      <c r="BT36" s="274" t="str">
        <f t="shared" si="102"/>
        <v/>
      </c>
      <c r="BU36" s="273">
        <v>8.34</v>
      </c>
      <c r="BV36" s="272">
        <v>8.35</v>
      </c>
      <c r="BW36" s="272">
        <v>8.58</v>
      </c>
      <c r="BX36" s="272">
        <v>8.58</v>
      </c>
      <c r="BY36" s="272">
        <v>8.93</v>
      </c>
      <c r="BZ36" s="272">
        <v>8.41</v>
      </c>
      <c r="CA36" s="272">
        <v>8.41</v>
      </c>
      <c r="CB36" s="272">
        <v>8.35</v>
      </c>
      <c r="CC36" s="272">
        <v>9.41</v>
      </c>
      <c r="CD36" s="272">
        <v>9.41</v>
      </c>
      <c r="CE36" s="272">
        <v>9.32</v>
      </c>
      <c r="CF36" s="272">
        <v>8.82</v>
      </c>
      <c r="CG36" s="272">
        <v>8.2899999999999991</v>
      </c>
      <c r="CH36" s="272">
        <v>8.26</v>
      </c>
      <c r="CI36" s="273">
        <f t="shared" si="103"/>
        <v>8.34</v>
      </c>
      <c r="CJ36" s="272">
        <f t="shared" si="104"/>
        <v>8.35</v>
      </c>
      <c r="CK36" s="272">
        <f t="shared" si="105"/>
        <v>8.58</v>
      </c>
      <c r="CL36" s="272">
        <f t="shared" si="106"/>
        <v>8.58</v>
      </c>
      <c r="CM36" s="272">
        <f t="shared" si="107"/>
        <v>8.93</v>
      </c>
      <c r="CN36" s="272">
        <f t="shared" si="108"/>
        <v>8.41</v>
      </c>
      <c r="CO36" s="272">
        <f t="shared" si="109"/>
        <v>8.41</v>
      </c>
      <c r="CP36" s="272">
        <f t="shared" si="110"/>
        <v>8.35</v>
      </c>
      <c r="CQ36" s="272">
        <f t="shared" si="111"/>
        <v>9.41</v>
      </c>
      <c r="CR36" s="272">
        <f t="shared" si="112"/>
        <v>9.41</v>
      </c>
      <c r="CS36" s="272">
        <f t="shared" si="113"/>
        <v>9.32</v>
      </c>
      <c r="CT36" s="272">
        <f t="shared" si="114"/>
        <v>8.82</v>
      </c>
      <c r="CU36" s="272">
        <f t="shared" si="115"/>
        <v>8.2899999999999991</v>
      </c>
      <c r="CV36" s="272" t="str">
        <f t="shared" si="116"/>
        <v/>
      </c>
      <c r="CW36" s="234">
        <f t="shared" si="117"/>
        <v>1</v>
      </c>
      <c r="CX36" s="233">
        <f t="shared" si="118"/>
        <v>1</v>
      </c>
      <c r="CY36" s="233">
        <f t="shared" si="119"/>
        <v>1</v>
      </c>
      <c r="CZ36" s="233">
        <f t="shared" si="120"/>
        <v>1</v>
      </c>
      <c r="DA36" s="233">
        <f t="shared" si="121"/>
        <v>0</v>
      </c>
    </row>
    <row r="37" spans="1:105" x14ac:dyDescent="0.15">
      <c r="A37" s="276" t="s">
        <v>122</v>
      </c>
      <c r="B37" s="277" t="s">
        <v>576</v>
      </c>
      <c r="C37" s="273">
        <v>2.95</v>
      </c>
      <c r="D37" s="272">
        <v>2.4900000000000002</v>
      </c>
      <c r="E37" s="272">
        <v>3.34</v>
      </c>
      <c r="F37" s="272">
        <v>3.34</v>
      </c>
      <c r="G37" s="272">
        <v>3.86</v>
      </c>
      <c r="H37" s="272">
        <v>2.65</v>
      </c>
      <c r="I37" s="272">
        <v>2.65</v>
      </c>
      <c r="J37" s="272">
        <v>2.08</v>
      </c>
      <c r="K37" s="272">
        <v>4.99</v>
      </c>
      <c r="L37" s="272">
        <v>4.99</v>
      </c>
      <c r="M37" s="272">
        <v>4.82</v>
      </c>
      <c r="N37" s="272">
        <v>2.2400000000000002</v>
      </c>
      <c r="O37" s="272">
        <v>2.19</v>
      </c>
      <c r="P37" s="272">
        <v>3.99</v>
      </c>
      <c r="S37" s="274">
        <v>21.9</v>
      </c>
      <c r="T37" s="274">
        <v>21.9</v>
      </c>
      <c r="U37" s="274">
        <v>32.5</v>
      </c>
      <c r="V37" s="274">
        <v>19.399999999999999</v>
      </c>
      <c r="W37" s="274">
        <v>19.399999999999999</v>
      </c>
      <c r="X37" s="274">
        <v>18.100000000000001</v>
      </c>
      <c r="Y37" s="274">
        <v>35.6</v>
      </c>
      <c r="Z37" s="274">
        <v>35.6</v>
      </c>
      <c r="AA37" s="274">
        <v>29</v>
      </c>
      <c r="AB37" s="274">
        <v>19.899999999999999</v>
      </c>
      <c r="AC37" s="274">
        <v>8.1</v>
      </c>
      <c r="AD37" s="274">
        <v>15.8</v>
      </c>
      <c r="AE37" s="273" t="str">
        <f t="shared" si="61"/>
        <v/>
      </c>
      <c r="AF37" s="272" t="str">
        <f t="shared" si="62"/>
        <v/>
      </c>
      <c r="AG37" s="272">
        <f t="shared" si="63"/>
        <v>6.5568862275449105</v>
      </c>
      <c r="AH37" s="272">
        <f t="shared" si="64"/>
        <v>6.5568862275449105</v>
      </c>
      <c r="AI37" s="272">
        <f t="shared" si="65"/>
        <v>8.4196891191709842</v>
      </c>
      <c r="AJ37" s="272">
        <f t="shared" si="66"/>
        <v>7.3207547169811322</v>
      </c>
      <c r="AK37" s="272">
        <f t="shared" si="67"/>
        <v>7.3207547169811322</v>
      </c>
      <c r="AL37" s="272">
        <f t="shared" si="68"/>
        <v>8.7019230769230766</v>
      </c>
      <c r="AM37" s="272">
        <f t="shared" si="69"/>
        <v>7.1342685370741483</v>
      </c>
      <c r="AN37" s="272">
        <f t="shared" si="70"/>
        <v>7.1342685370741483</v>
      </c>
      <c r="AO37" s="272">
        <f t="shared" si="71"/>
        <v>6.0165975103734439</v>
      </c>
      <c r="AP37" s="272">
        <f t="shared" si="72"/>
        <v>8.8839285714285694</v>
      </c>
      <c r="AQ37" s="272">
        <f t="shared" si="73"/>
        <v>3.6986301369863015</v>
      </c>
      <c r="AR37" s="272">
        <f t="shared" si="74"/>
        <v>3.9598997493734336</v>
      </c>
      <c r="AS37" s="275" t="str">
        <f t="shared" si="75"/>
        <v/>
      </c>
      <c r="AT37" s="274" t="str">
        <f t="shared" si="76"/>
        <v/>
      </c>
      <c r="AU37" s="274">
        <f t="shared" si="77"/>
        <v>21.9</v>
      </c>
      <c r="AV37" s="274">
        <f t="shared" si="78"/>
        <v>21.9</v>
      </c>
      <c r="AW37" s="274">
        <f t="shared" si="79"/>
        <v>32.5</v>
      </c>
      <c r="AX37" s="274">
        <f t="shared" si="80"/>
        <v>19.399999999999999</v>
      </c>
      <c r="AY37" s="274">
        <f t="shared" si="81"/>
        <v>19.399999999999999</v>
      </c>
      <c r="AZ37" s="274">
        <f t="shared" si="82"/>
        <v>18.100000000000001</v>
      </c>
      <c r="BA37" s="274">
        <f t="shared" si="83"/>
        <v>35.6</v>
      </c>
      <c r="BB37" s="274">
        <f t="shared" si="84"/>
        <v>35.6</v>
      </c>
      <c r="BC37" s="274">
        <f t="shared" si="85"/>
        <v>29</v>
      </c>
      <c r="BD37" s="274">
        <f t="shared" si="86"/>
        <v>19.899999999999999</v>
      </c>
      <c r="BE37" s="274">
        <f t="shared" si="87"/>
        <v>8.1</v>
      </c>
      <c r="BF37" s="274">
        <f t="shared" si="88"/>
        <v>15.8</v>
      </c>
      <c r="BG37" s="275" t="str">
        <f t="shared" si="89"/>
        <v/>
      </c>
      <c r="BH37" s="274" t="str">
        <f t="shared" si="90"/>
        <v/>
      </c>
      <c r="BI37" s="274">
        <f t="shared" si="91"/>
        <v>42.359767891682786</v>
      </c>
      <c r="BJ37" s="274">
        <f t="shared" si="92"/>
        <v>42.359767891682786</v>
      </c>
      <c r="BK37" s="274">
        <f t="shared" si="93"/>
        <v>66.735112936344962</v>
      </c>
      <c r="BL37" s="274">
        <f t="shared" si="94"/>
        <v>40.165631469979296</v>
      </c>
      <c r="BM37" s="274">
        <f t="shared" si="95"/>
        <v>40.165631469979296</v>
      </c>
      <c r="BN37" s="274">
        <f t="shared" si="96"/>
        <v>52.463768115942038</v>
      </c>
      <c r="BO37" s="274">
        <f t="shared" si="97"/>
        <v>73.100616016427097</v>
      </c>
      <c r="BP37" s="274">
        <f t="shared" si="98"/>
        <v>73.100616016427097</v>
      </c>
      <c r="BQ37" s="274">
        <f t="shared" si="99"/>
        <v>65.168539325842701</v>
      </c>
      <c r="BR37" s="274">
        <f t="shared" si="100"/>
        <v>39.250493096646935</v>
      </c>
      <c r="BS37" s="274">
        <f t="shared" si="101"/>
        <v>15.428571428571429</v>
      </c>
      <c r="BT37" s="274">
        <f t="shared" si="102"/>
        <v>31.225296442687746</v>
      </c>
      <c r="BW37" s="272">
        <v>7.4</v>
      </c>
      <c r="BX37" s="272">
        <v>7.4</v>
      </c>
      <c r="BY37" s="272">
        <v>7.93</v>
      </c>
      <c r="BZ37" s="272">
        <v>7.28</v>
      </c>
      <c r="CA37" s="272">
        <v>7.28</v>
      </c>
      <c r="CB37" s="272">
        <v>8.31</v>
      </c>
      <c r="CC37" s="272">
        <v>8.64</v>
      </c>
      <c r="CD37" s="272">
        <v>8.64</v>
      </c>
      <c r="CE37" s="272">
        <v>8.61</v>
      </c>
      <c r="CF37" s="272">
        <v>7.09</v>
      </c>
      <c r="CG37" s="272">
        <v>7.09</v>
      </c>
      <c r="CH37" s="272">
        <v>6.58</v>
      </c>
      <c r="CI37" s="273" t="str">
        <f t="shared" si="103"/>
        <v/>
      </c>
      <c r="CJ37" s="272" t="str">
        <f t="shared" si="104"/>
        <v/>
      </c>
      <c r="CK37" s="272">
        <f t="shared" si="105"/>
        <v>7.4</v>
      </c>
      <c r="CL37" s="272">
        <f t="shared" si="106"/>
        <v>7.4</v>
      </c>
      <c r="CM37" s="272">
        <f t="shared" si="107"/>
        <v>7.93</v>
      </c>
      <c r="CN37" s="272">
        <f t="shared" si="108"/>
        <v>7.28</v>
      </c>
      <c r="CO37" s="272">
        <f t="shared" si="109"/>
        <v>7.28</v>
      </c>
      <c r="CP37" s="272">
        <f t="shared" si="110"/>
        <v>8.31</v>
      </c>
      <c r="CQ37" s="272">
        <f t="shared" si="111"/>
        <v>8.64</v>
      </c>
      <c r="CR37" s="272">
        <f t="shared" si="112"/>
        <v>8.64</v>
      </c>
      <c r="CS37" s="272">
        <f t="shared" si="113"/>
        <v>8.61</v>
      </c>
      <c r="CT37" s="272">
        <f t="shared" si="114"/>
        <v>7.09</v>
      </c>
      <c r="CU37" s="272">
        <f t="shared" si="115"/>
        <v>7.09</v>
      </c>
      <c r="CV37" s="272">
        <f t="shared" si="116"/>
        <v>6.58</v>
      </c>
      <c r="CW37" s="234" t="str">
        <f t="shared" si="117"/>
        <v/>
      </c>
      <c r="CX37" s="233">
        <f t="shared" si="118"/>
        <v>1</v>
      </c>
      <c r="CY37" s="233">
        <f t="shared" si="119"/>
        <v>1</v>
      </c>
      <c r="CZ37" s="233">
        <f t="shared" si="120"/>
        <v>1</v>
      </c>
      <c r="DA37" s="233">
        <f t="shared" si="121"/>
        <v>1</v>
      </c>
    </row>
    <row r="38" spans="1:105" x14ac:dyDescent="0.15">
      <c r="A38" s="276" t="s">
        <v>70</v>
      </c>
      <c r="B38" s="277" t="s">
        <v>577</v>
      </c>
      <c r="C38" s="273">
        <v>1.46</v>
      </c>
      <c r="D38" s="272">
        <v>1.59</v>
      </c>
      <c r="E38" s="272">
        <v>7.35</v>
      </c>
      <c r="F38" s="272">
        <v>7.35</v>
      </c>
      <c r="G38" s="272">
        <v>7.85</v>
      </c>
      <c r="H38" s="272">
        <v>6.79</v>
      </c>
      <c r="I38" s="272">
        <v>6.79</v>
      </c>
      <c r="J38" s="272">
        <v>7.44</v>
      </c>
      <c r="K38" s="272">
        <v>4.24</v>
      </c>
      <c r="L38" s="272">
        <v>4.24</v>
      </c>
      <c r="M38" s="272">
        <v>3.66</v>
      </c>
      <c r="N38" s="272">
        <v>1.8</v>
      </c>
      <c r="O38" s="272">
        <v>2.14</v>
      </c>
      <c r="P38" s="272">
        <v>3.05</v>
      </c>
      <c r="S38" s="274">
        <v>11.2</v>
      </c>
      <c r="T38" s="274">
        <v>11.2</v>
      </c>
      <c r="U38" s="274">
        <v>7.7</v>
      </c>
      <c r="V38" s="274">
        <v>10.6</v>
      </c>
      <c r="W38" s="274">
        <v>10.6</v>
      </c>
      <c r="X38" s="274">
        <v>6.9</v>
      </c>
      <c r="AA38" s="274">
        <v>8.1</v>
      </c>
      <c r="AC38" s="274">
        <v>11.5</v>
      </c>
      <c r="AD38" s="274">
        <v>10.199999999999999</v>
      </c>
      <c r="AE38" s="273" t="str">
        <f t="shared" si="61"/>
        <v/>
      </c>
      <c r="AF38" s="272" t="str">
        <f t="shared" si="62"/>
        <v/>
      </c>
      <c r="AG38" s="272">
        <f t="shared" si="63"/>
        <v>1.5238095238095237</v>
      </c>
      <c r="AH38" s="272">
        <f t="shared" si="64"/>
        <v>1.5238095238095237</v>
      </c>
      <c r="AI38" s="272">
        <f t="shared" si="65"/>
        <v>0.98089171974522305</v>
      </c>
      <c r="AJ38" s="272">
        <f t="shared" si="66"/>
        <v>1.561119293078056</v>
      </c>
      <c r="AK38" s="272">
        <f t="shared" si="67"/>
        <v>1.561119293078056</v>
      </c>
      <c r="AL38" s="272">
        <f t="shared" si="68"/>
        <v>0.92741935483870963</v>
      </c>
      <c r="AM38" s="272" t="str">
        <f t="shared" si="69"/>
        <v/>
      </c>
      <c r="AN38" s="272" t="str">
        <f t="shared" si="70"/>
        <v/>
      </c>
      <c r="AO38" s="272">
        <f t="shared" si="71"/>
        <v>2.2131147540983607</v>
      </c>
      <c r="AP38" s="272" t="str">
        <f t="shared" si="72"/>
        <v/>
      </c>
      <c r="AQ38" s="272">
        <f t="shared" si="73"/>
        <v>5.3738317757009346</v>
      </c>
      <c r="AR38" s="272">
        <f t="shared" si="74"/>
        <v>3.3442622950819674</v>
      </c>
      <c r="AS38" s="275" t="str">
        <f t="shared" si="75"/>
        <v/>
      </c>
      <c r="AT38" s="274" t="str">
        <f t="shared" si="76"/>
        <v/>
      </c>
      <c r="AU38" s="274">
        <f t="shared" si="77"/>
        <v>11.2</v>
      </c>
      <c r="AV38" s="274">
        <f t="shared" si="78"/>
        <v>11.2</v>
      </c>
      <c r="AW38" s="274" t="str">
        <f t="shared" si="79"/>
        <v/>
      </c>
      <c r="AX38" s="274">
        <f t="shared" si="80"/>
        <v>10.6</v>
      </c>
      <c r="AY38" s="274">
        <f t="shared" si="81"/>
        <v>10.6</v>
      </c>
      <c r="AZ38" s="274" t="str">
        <f t="shared" si="82"/>
        <v/>
      </c>
      <c r="BA38" s="274" t="str">
        <f t="shared" si="83"/>
        <v/>
      </c>
      <c r="BB38" s="274" t="str">
        <f t="shared" si="84"/>
        <v/>
      </c>
      <c r="BC38" s="274">
        <f t="shared" si="85"/>
        <v>8.1</v>
      </c>
      <c r="BD38" s="274" t="str">
        <f t="shared" si="86"/>
        <v/>
      </c>
      <c r="BE38" s="274">
        <f t="shared" si="87"/>
        <v>11.5</v>
      </c>
      <c r="BF38" s="274">
        <f t="shared" si="88"/>
        <v>10.199999999999999</v>
      </c>
      <c r="BG38" s="275" t="str">
        <f t="shared" si="89"/>
        <v/>
      </c>
      <c r="BH38" s="274" t="str">
        <f t="shared" si="90"/>
        <v/>
      </c>
      <c r="BI38" s="274">
        <f t="shared" si="91"/>
        <v>21.663442940038685</v>
      </c>
      <c r="BJ38" s="274">
        <f t="shared" si="92"/>
        <v>21.663442940038685</v>
      </c>
      <c r="BK38" s="274" t="str">
        <f t="shared" si="93"/>
        <v/>
      </c>
      <c r="BL38" s="274">
        <f t="shared" si="94"/>
        <v>21.946169772256731</v>
      </c>
      <c r="BM38" s="274">
        <f t="shared" si="95"/>
        <v>21.946169772256731</v>
      </c>
      <c r="BN38" s="274" t="str">
        <f t="shared" si="96"/>
        <v/>
      </c>
      <c r="BO38" s="274" t="str">
        <f t="shared" si="97"/>
        <v/>
      </c>
      <c r="BP38" s="274" t="str">
        <f t="shared" si="98"/>
        <v/>
      </c>
      <c r="BQ38" s="274">
        <f t="shared" si="99"/>
        <v>18.202247191011235</v>
      </c>
      <c r="BR38" s="274" t="str">
        <f t="shared" si="100"/>
        <v/>
      </c>
      <c r="BS38" s="274">
        <f t="shared" si="101"/>
        <v>21.904761904761905</v>
      </c>
      <c r="BT38" s="274">
        <f t="shared" si="102"/>
        <v>20.158102766798415</v>
      </c>
      <c r="BW38" s="272">
        <v>7.88</v>
      </c>
      <c r="BX38" s="272">
        <v>7.88</v>
      </c>
      <c r="BY38" s="272">
        <v>7.94</v>
      </c>
      <c r="BZ38" s="272">
        <v>7.94</v>
      </c>
      <c r="CA38" s="272">
        <v>7.94</v>
      </c>
      <c r="CB38" s="272">
        <v>7.8</v>
      </c>
      <c r="CE38" s="272">
        <v>7.31</v>
      </c>
      <c r="CG38" s="272">
        <v>7.85</v>
      </c>
      <c r="CH38" s="272">
        <v>7.72</v>
      </c>
      <c r="CI38" s="273" t="str">
        <f t="shared" si="103"/>
        <v/>
      </c>
      <c r="CJ38" s="272" t="str">
        <f t="shared" si="104"/>
        <v/>
      </c>
      <c r="CK38" s="272">
        <f t="shared" si="105"/>
        <v>7.88</v>
      </c>
      <c r="CL38" s="272">
        <f t="shared" si="106"/>
        <v>7.88</v>
      </c>
      <c r="CM38" s="272" t="str">
        <f t="shared" si="107"/>
        <v/>
      </c>
      <c r="CN38" s="272">
        <f t="shared" si="108"/>
        <v>7.94</v>
      </c>
      <c r="CO38" s="272">
        <f t="shared" si="109"/>
        <v>7.94</v>
      </c>
      <c r="CP38" s="272" t="str">
        <f t="shared" si="110"/>
        <v/>
      </c>
      <c r="CQ38" s="272" t="str">
        <f t="shared" si="111"/>
        <v/>
      </c>
      <c r="CR38" s="272" t="str">
        <f t="shared" si="112"/>
        <v/>
      </c>
      <c r="CS38" s="272">
        <f t="shared" si="113"/>
        <v>7.31</v>
      </c>
      <c r="CT38" s="272" t="str">
        <f t="shared" si="114"/>
        <v/>
      </c>
      <c r="CU38" s="272">
        <f t="shared" si="115"/>
        <v>7.85</v>
      </c>
      <c r="CV38" s="272">
        <f t="shared" si="116"/>
        <v>7.72</v>
      </c>
      <c r="CW38" s="234" t="str">
        <f t="shared" si="117"/>
        <v/>
      </c>
      <c r="CX38" s="233">
        <f t="shared" si="118"/>
        <v>1</v>
      </c>
      <c r="CY38" s="233">
        <f t="shared" si="119"/>
        <v>1</v>
      </c>
      <c r="CZ38" s="233">
        <f t="shared" si="120"/>
        <v>1</v>
      </c>
      <c r="DA38" s="233">
        <f t="shared" si="121"/>
        <v>1</v>
      </c>
    </row>
    <row r="39" spans="1:105" x14ac:dyDescent="0.15">
      <c r="A39" s="276" t="s">
        <v>71</v>
      </c>
      <c r="B39" s="277" t="s">
        <v>578</v>
      </c>
      <c r="C39" s="273">
        <v>3.14</v>
      </c>
      <c r="D39" s="272">
        <v>1.74</v>
      </c>
      <c r="E39" s="272">
        <v>6.66</v>
      </c>
      <c r="F39" s="272">
        <v>6.66</v>
      </c>
      <c r="G39" s="272">
        <v>7.24</v>
      </c>
      <c r="H39" s="272">
        <v>2.27</v>
      </c>
      <c r="I39" s="272">
        <v>2.27</v>
      </c>
      <c r="J39" s="272">
        <v>1.9</v>
      </c>
      <c r="K39" s="272">
        <v>5.15</v>
      </c>
      <c r="L39" s="272">
        <v>5.15</v>
      </c>
      <c r="M39" s="272">
        <v>5.65</v>
      </c>
      <c r="N39" s="272">
        <v>1.43</v>
      </c>
      <c r="O39" s="272">
        <v>2.31</v>
      </c>
      <c r="P39" s="272">
        <v>3.97</v>
      </c>
      <c r="S39" s="274">
        <v>16.2</v>
      </c>
      <c r="T39" s="274">
        <v>16.2</v>
      </c>
      <c r="U39" s="274">
        <v>14</v>
      </c>
      <c r="V39" s="274">
        <v>14.5</v>
      </c>
      <c r="W39" s="274">
        <v>14.5</v>
      </c>
      <c r="X39" s="274">
        <v>7.5</v>
      </c>
      <c r="AA39" s="274">
        <v>4.0999999999999996</v>
      </c>
      <c r="AE39" s="273" t="str">
        <f t="shared" si="61"/>
        <v/>
      </c>
      <c r="AF39" s="272" t="str">
        <f t="shared" si="62"/>
        <v/>
      </c>
      <c r="AG39" s="272">
        <f t="shared" si="63"/>
        <v>2.4324324324324325</v>
      </c>
      <c r="AH39" s="272">
        <f t="shared" si="64"/>
        <v>2.4324324324324325</v>
      </c>
      <c r="AI39" s="272">
        <f t="shared" si="65"/>
        <v>1.9337016574585635</v>
      </c>
      <c r="AJ39" s="272">
        <f t="shared" si="66"/>
        <v>6.3876651982378858</v>
      </c>
      <c r="AK39" s="272">
        <f t="shared" si="67"/>
        <v>6.3876651982378858</v>
      </c>
      <c r="AL39" s="272">
        <f t="shared" si="68"/>
        <v>3.9473684210526319</v>
      </c>
      <c r="AM39" s="272" t="str">
        <f t="shared" si="69"/>
        <v/>
      </c>
      <c r="AN39" s="272" t="str">
        <f t="shared" si="70"/>
        <v/>
      </c>
      <c r="AO39" s="272">
        <f t="shared" si="71"/>
        <v>0.7256637168141592</v>
      </c>
      <c r="AP39" s="272" t="str">
        <f t="shared" si="72"/>
        <v/>
      </c>
      <c r="AQ39" s="272" t="str">
        <f t="shared" si="73"/>
        <v/>
      </c>
      <c r="AR39" s="272" t="str">
        <f t="shared" si="74"/>
        <v/>
      </c>
      <c r="AS39" s="275" t="str">
        <f t="shared" si="75"/>
        <v/>
      </c>
      <c r="AT39" s="274" t="str">
        <f t="shared" si="76"/>
        <v/>
      </c>
      <c r="AU39" s="274">
        <f t="shared" si="77"/>
        <v>16.2</v>
      </c>
      <c r="AV39" s="274">
        <f t="shared" si="78"/>
        <v>16.2</v>
      </c>
      <c r="AW39" s="274">
        <f t="shared" si="79"/>
        <v>14</v>
      </c>
      <c r="AX39" s="274">
        <f t="shared" si="80"/>
        <v>14.5</v>
      </c>
      <c r="AY39" s="274">
        <f t="shared" si="81"/>
        <v>14.5</v>
      </c>
      <c r="AZ39" s="274">
        <f t="shared" si="82"/>
        <v>7.5</v>
      </c>
      <c r="BA39" s="274" t="str">
        <f t="shared" si="83"/>
        <v/>
      </c>
      <c r="BB39" s="274" t="str">
        <f t="shared" si="84"/>
        <v/>
      </c>
      <c r="BC39" s="274" t="str">
        <f t="shared" si="85"/>
        <v/>
      </c>
      <c r="BD39" s="274" t="str">
        <f t="shared" si="86"/>
        <v/>
      </c>
      <c r="BE39" s="274" t="str">
        <f t="shared" si="87"/>
        <v/>
      </c>
      <c r="BF39" s="274" t="str">
        <f t="shared" si="88"/>
        <v/>
      </c>
      <c r="BG39" s="275" t="str">
        <f t="shared" si="89"/>
        <v/>
      </c>
      <c r="BH39" s="274" t="str">
        <f t="shared" si="90"/>
        <v/>
      </c>
      <c r="BI39" s="274">
        <f t="shared" si="91"/>
        <v>31.334622823984525</v>
      </c>
      <c r="BJ39" s="274">
        <f t="shared" si="92"/>
        <v>31.334622823984525</v>
      </c>
      <c r="BK39" s="274">
        <f t="shared" si="93"/>
        <v>28.747433264887061</v>
      </c>
      <c r="BL39" s="274">
        <f t="shared" si="94"/>
        <v>30.020703933747413</v>
      </c>
      <c r="BM39" s="274">
        <f t="shared" si="95"/>
        <v>30.020703933747413</v>
      </c>
      <c r="BN39" s="274">
        <f t="shared" si="96"/>
        <v>21.739130434782609</v>
      </c>
      <c r="BO39" s="274" t="str">
        <f t="shared" si="97"/>
        <v/>
      </c>
      <c r="BP39" s="274" t="str">
        <f t="shared" si="98"/>
        <v/>
      </c>
      <c r="BQ39" s="274" t="str">
        <f t="shared" si="99"/>
        <v/>
      </c>
      <c r="BR39" s="274" t="str">
        <f t="shared" si="100"/>
        <v/>
      </c>
      <c r="BS39" s="274" t="str">
        <f t="shared" si="101"/>
        <v/>
      </c>
      <c r="BT39" s="274" t="str">
        <f t="shared" si="102"/>
        <v/>
      </c>
      <c r="BW39" s="272">
        <v>8.16</v>
      </c>
      <c r="BX39" s="272">
        <v>8.16</v>
      </c>
      <c r="BY39" s="272">
        <v>8.1999999999999993</v>
      </c>
      <c r="BZ39" s="272">
        <v>7.95</v>
      </c>
      <c r="CA39" s="272">
        <v>7.95</v>
      </c>
      <c r="CB39" s="272">
        <v>7.86</v>
      </c>
      <c r="CE39" s="272">
        <v>8</v>
      </c>
      <c r="CI39" s="273" t="str">
        <f t="shared" si="103"/>
        <v/>
      </c>
      <c r="CJ39" s="272" t="str">
        <f t="shared" si="104"/>
        <v/>
      </c>
      <c r="CK39" s="272">
        <f t="shared" si="105"/>
        <v>8.16</v>
      </c>
      <c r="CL39" s="272">
        <f t="shared" si="106"/>
        <v>8.16</v>
      </c>
      <c r="CM39" s="272">
        <f t="shared" si="107"/>
        <v>8.1999999999999993</v>
      </c>
      <c r="CN39" s="272">
        <f t="shared" si="108"/>
        <v>7.95</v>
      </c>
      <c r="CO39" s="272">
        <f t="shared" si="109"/>
        <v>7.95</v>
      </c>
      <c r="CP39" s="272">
        <f t="shared" si="110"/>
        <v>7.86</v>
      </c>
      <c r="CQ39" s="272" t="str">
        <f t="shared" si="111"/>
        <v/>
      </c>
      <c r="CR39" s="272" t="str">
        <f t="shared" si="112"/>
        <v/>
      </c>
      <c r="CS39" s="272" t="str">
        <f t="shared" si="113"/>
        <v/>
      </c>
      <c r="CT39" s="272" t="str">
        <f t="shared" si="114"/>
        <v/>
      </c>
      <c r="CU39" s="272" t="str">
        <f t="shared" si="115"/>
        <v/>
      </c>
      <c r="CV39" s="272" t="str">
        <f t="shared" si="116"/>
        <v/>
      </c>
      <c r="CW39" s="234" t="str">
        <f t="shared" si="117"/>
        <v/>
      </c>
      <c r="CX39" s="233">
        <f t="shared" si="118"/>
        <v>1</v>
      </c>
      <c r="CY39" s="233" t="str">
        <f t="shared" si="119"/>
        <v/>
      </c>
      <c r="CZ39" s="233" t="str">
        <f t="shared" si="120"/>
        <v/>
      </c>
      <c r="DA39" s="233">
        <f t="shared" si="121"/>
        <v>3</v>
      </c>
    </row>
    <row r="40" spans="1:105" x14ac:dyDescent="0.15">
      <c r="A40" s="276" t="s">
        <v>90</v>
      </c>
      <c r="B40" s="277" t="s">
        <v>581</v>
      </c>
      <c r="C40" s="273">
        <v>2.97</v>
      </c>
      <c r="D40" s="272">
        <v>3.49</v>
      </c>
      <c r="E40" s="272">
        <v>2.97</v>
      </c>
      <c r="F40" s="272">
        <v>2.97</v>
      </c>
      <c r="G40" s="272">
        <v>4.1900000000000004</v>
      </c>
      <c r="H40" s="272">
        <v>5.19</v>
      </c>
      <c r="I40" s="272">
        <v>5.19</v>
      </c>
      <c r="J40" s="272">
        <v>4.47</v>
      </c>
      <c r="K40" s="272">
        <v>4.8</v>
      </c>
      <c r="L40" s="272">
        <v>4.8</v>
      </c>
      <c r="M40" s="272">
        <v>4.79</v>
      </c>
      <c r="N40" s="272">
        <v>4.2300000000000004</v>
      </c>
      <c r="O40" s="272">
        <v>4.1399999999999997</v>
      </c>
      <c r="P40" s="272">
        <v>4.1900000000000004</v>
      </c>
      <c r="Q40" s="275">
        <v>26.3</v>
      </c>
      <c r="R40" s="274">
        <v>25.6</v>
      </c>
      <c r="U40" s="274">
        <v>12.9</v>
      </c>
      <c r="X40" s="274">
        <v>11.2</v>
      </c>
      <c r="Y40" s="274">
        <v>21.6</v>
      </c>
      <c r="Z40" s="274">
        <v>21.6</v>
      </c>
      <c r="AA40" s="274">
        <v>18.899999999999999</v>
      </c>
      <c r="AE40" s="273">
        <f t="shared" si="61"/>
        <v>8.8552188552188547</v>
      </c>
      <c r="AF40" s="272">
        <f t="shared" si="62"/>
        <v>7.3352435530085955</v>
      </c>
      <c r="AG40" s="272" t="str">
        <f t="shared" si="63"/>
        <v/>
      </c>
      <c r="AH40" s="272" t="str">
        <f t="shared" si="64"/>
        <v/>
      </c>
      <c r="AI40" s="272">
        <f t="shared" si="65"/>
        <v>3.078758949880668</v>
      </c>
      <c r="AJ40" s="272" t="str">
        <f t="shared" si="66"/>
        <v/>
      </c>
      <c r="AK40" s="272" t="str">
        <f t="shared" si="67"/>
        <v/>
      </c>
      <c r="AL40" s="272">
        <f t="shared" si="68"/>
        <v>2.505592841163311</v>
      </c>
      <c r="AM40" s="272">
        <f t="shared" si="69"/>
        <v>4.5000000000000009</v>
      </c>
      <c r="AN40" s="272">
        <f t="shared" si="70"/>
        <v>4.5000000000000009</v>
      </c>
      <c r="AO40" s="272">
        <f t="shared" si="71"/>
        <v>3.9457202505219202</v>
      </c>
      <c r="AP40" s="272" t="str">
        <f t="shared" si="72"/>
        <v/>
      </c>
      <c r="AQ40" s="272" t="str">
        <f t="shared" si="73"/>
        <v/>
      </c>
      <c r="AR40" s="272" t="str">
        <f t="shared" si="74"/>
        <v/>
      </c>
      <c r="AS40" s="275">
        <f t="shared" si="75"/>
        <v>26.3</v>
      </c>
      <c r="AT40" s="274">
        <f t="shared" si="76"/>
        <v>25.6</v>
      </c>
      <c r="AU40" s="274" t="str">
        <f t="shared" si="77"/>
        <v/>
      </c>
      <c r="AV40" s="274" t="str">
        <f t="shared" si="78"/>
        <v/>
      </c>
      <c r="AW40" s="274">
        <f t="shared" si="79"/>
        <v>12.9</v>
      </c>
      <c r="AX40" s="274" t="str">
        <f t="shared" si="80"/>
        <v/>
      </c>
      <c r="AY40" s="274" t="str">
        <f t="shared" si="81"/>
        <v/>
      </c>
      <c r="AZ40" s="274">
        <f t="shared" si="82"/>
        <v>11.2</v>
      </c>
      <c r="BA40" s="274">
        <f t="shared" si="83"/>
        <v>21.6</v>
      </c>
      <c r="BB40" s="274">
        <f t="shared" si="84"/>
        <v>21.6</v>
      </c>
      <c r="BC40" s="274">
        <f t="shared" si="85"/>
        <v>18.899999999999999</v>
      </c>
      <c r="BD40" s="274" t="str">
        <f t="shared" si="86"/>
        <v/>
      </c>
      <c r="BE40" s="274" t="str">
        <f t="shared" si="87"/>
        <v/>
      </c>
      <c r="BF40" s="274" t="str">
        <f t="shared" si="88"/>
        <v/>
      </c>
      <c r="BG40" s="275">
        <f t="shared" si="89"/>
        <v>48.345588235294116</v>
      </c>
      <c r="BH40" s="274">
        <f t="shared" si="90"/>
        <v>47.583643122676584</v>
      </c>
      <c r="BI40" s="274" t="str">
        <f t="shared" si="91"/>
        <v/>
      </c>
      <c r="BJ40" s="274" t="str">
        <f t="shared" si="92"/>
        <v/>
      </c>
      <c r="BK40" s="274">
        <f t="shared" si="93"/>
        <v>26.488706365503077</v>
      </c>
      <c r="BL40" s="274" t="str">
        <f t="shared" si="94"/>
        <v/>
      </c>
      <c r="BM40" s="274" t="str">
        <f t="shared" si="95"/>
        <v/>
      </c>
      <c r="BN40" s="274">
        <f t="shared" si="96"/>
        <v>32.463768115942031</v>
      </c>
      <c r="BO40" s="274">
        <f t="shared" si="97"/>
        <v>44.353182751540039</v>
      </c>
      <c r="BP40" s="274">
        <f t="shared" si="98"/>
        <v>44.353182751540039</v>
      </c>
      <c r="BQ40" s="274">
        <f t="shared" si="99"/>
        <v>42.471910112359545</v>
      </c>
      <c r="BR40" s="274" t="str">
        <f t="shared" si="100"/>
        <v/>
      </c>
      <c r="BS40" s="274" t="str">
        <f t="shared" si="101"/>
        <v/>
      </c>
      <c r="BT40" s="274" t="str">
        <f t="shared" si="102"/>
        <v/>
      </c>
      <c r="BU40" s="273">
        <v>5.61</v>
      </c>
      <c r="BV40" s="272">
        <v>5.47</v>
      </c>
      <c r="BY40" s="272">
        <v>5.36</v>
      </c>
      <c r="CB40" s="272">
        <v>5.7</v>
      </c>
      <c r="CC40" s="272">
        <v>5.37</v>
      </c>
      <c r="CD40" s="272">
        <v>5.37</v>
      </c>
      <c r="CE40" s="272">
        <v>5.7</v>
      </c>
      <c r="CI40" s="273">
        <f t="shared" si="103"/>
        <v>5.61</v>
      </c>
      <c r="CJ40" s="272">
        <f t="shared" si="104"/>
        <v>5.47</v>
      </c>
      <c r="CK40" s="272" t="str">
        <f t="shared" si="105"/>
        <v/>
      </c>
      <c r="CL40" s="272" t="str">
        <f t="shared" si="106"/>
        <v/>
      </c>
      <c r="CM40" s="272">
        <f t="shared" si="107"/>
        <v>5.36</v>
      </c>
      <c r="CN40" s="272" t="str">
        <f t="shared" si="108"/>
        <v/>
      </c>
      <c r="CO40" s="272" t="str">
        <f t="shared" si="109"/>
        <v/>
      </c>
      <c r="CP40" s="272">
        <f t="shared" si="110"/>
        <v>5.7</v>
      </c>
      <c r="CQ40" s="272">
        <f t="shared" si="111"/>
        <v>5.37</v>
      </c>
      <c r="CR40" s="272">
        <f t="shared" si="112"/>
        <v>5.37</v>
      </c>
      <c r="CS40" s="272">
        <f t="shared" si="113"/>
        <v>5.7</v>
      </c>
      <c r="CT40" s="272" t="str">
        <f t="shared" si="114"/>
        <v/>
      </c>
      <c r="CU40" s="272" t="str">
        <f t="shared" si="115"/>
        <v/>
      </c>
      <c r="CV40" s="272" t="str">
        <f t="shared" si="116"/>
        <v/>
      </c>
      <c r="CW40" s="234">
        <f t="shared" si="117"/>
        <v>1</v>
      </c>
      <c r="CX40" s="233">
        <f t="shared" si="118"/>
        <v>1</v>
      </c>
      <c r="CY40" s="233">
        <f t="shared" si="119"/>
        <v>1</v>
      </c>
      <c r="CZ40" s="233" t="str">
        <f t="shared" si="120"/>
        <v/>
      </c>
      <c r="DA40" s="233">
        <f t="shared" si="121"/>
        <v>1</v>
      </c>
    </row>
    <row r="41" spans="1:105" x14ac:dyDescent="0.15">
      <c r="A41" s="276" t="s">
        <v>91</v>
      </c>
      <c r="B41" s="277" t="s">
        <v>582</v>
      </c>
      <c r="E41" s="272">
        <v>0.35</v>
      </c>
      <c r="F41" s="272">
        <v>0.35</v>
      </c>
      <c r="G41" s="272">
        <v>1.92</v>
      </c>
      <c r="H41" s="272">
        <v>1.78</v>
      </c>
      <c r="I41" s="272">
        <v>1.78</v>
      </c>
      <c r="J41" s="272">
        <v>3.25</v>
      </c>
      <c r="S41" s="274">
        <v>33.299999999999997</v>
      </c>
      <c r="T41" s="274">
        <v>33.299999999999997</v>
      </c>
      <c r="U41" s="274">
        <v>30.2</v>
      </c>
      <c r="V41" s="274">
        <v>31.7</v>
      </c>
      <c r="W41" s="274">
        <v>31.7</v>
      </c>
      <c r="X41" s="274">
        <v>20.5</v>
      </c>
      <c r="AE41" s="273" t="str">
        <f t="shared" si="61"/>
        <v/>
      </c>
      <c r="AF41" s="272" t="str">
        <f t="shared" si="62"/>
        <v/>
      </c>
      <c r="AG41" s="272">
        <f t="shared" si="63"/>
        <v>95.142857142857139</v>
      </c>
      <c r="AH41" s="272">
        <f t="shared" si="64"/>
        <v>95.142857142857139</v>
      </c>
      <c r="AI41" s="272">
        <f t="shared" si="65"/>
        <v>15.729166666666666</v>
      </c>
      <c r="AJ41" s="272">
        <f t="shared" si="66"/>
        <v>17.808988764044944</v>
      </c>
      <c r="AK41" s="272">
        <f t="shared" si="67"/>
        <v>17.808988764044944</v>
      </c>
      <c r="AL41" s="272">
        <f t="shared" si="68"/>
        <v>6.3076923076923075</v>
      </c>
      <c r="AM41" s="272" t="str">
        <f t="shared" si="69"/>
        <v/>
      </c>
      <c r="AN41" s="272" t="str">
        <f t="shared" si="70"/>
        <v/>
      </c>
      <c r="AO41" s="272" t="str">
        <f t="shared" si="71"/>
        <v/>
      </c>
      <c r="AP41" s="272" t="str">
        <f t="shared" si="72"/>
        <v/>
      </c>
      <c r="AQ41" s="272" t="str">
        <f t="shared" si="73"/>
        <v/>
      </c>
      <c r="AR41" s="272" t="str">
        <f t="shared" si="74"/>
        <v/>
      </c>
      <c r="AS41" s="275" t="str">
        <f t="shared" si="75"/>
        <v/>
      </c>
      <c r="AT41" s="274" t="str">
        <f t="shared" si="76"/>
        <v/>
      </c>
      <c r="AU41" s="274">
        <f t="shared" si="77"/>
        <v>33.299999999999997</v>
      </c>
      <c r="AV41" s="274">
        <f t="shared" si="78"/>
        <v>33.299999999999997</v>
      </c>
      <c r="AW41" s="274">
        <f t="shared" si="79"/>
        <v>30.2</v>
      </c>
      <c r="AX41" s="274">
        <f t="shared" si="80"/>
        <v>31.7</v>
      </c>
      <c r="AY41" s="274">
        <f t="shared" si="81"/>
        <v>31.7</v>
      </c>
      <c r="AZ41" s="274">
        <f t="shared" si="82"/>
        <v>20.5</v>
      </c>
      <c r="BA41" s="274" t="str">
        <f t="shared" si="83"/>
        <v/>
      </c>
      <c r="BB41" s="274" t="str">
        <f t="shared" si="84"/>
        <v/>
      </c>
      <c r="BC41" s="274" t="str">
        <f t="shared" si="85"/>
        <v/>
      </c>
      <c r="BD41" s="274" t="str">
        <f t="shared" si="86"/>
        <v/>
      </c>
      <c r="BE41" s="274" t="str">
        <f t="shared" si="87"/>
        <v/>
      </c>
      <c r="BF41" s="274" t="str">
        <f t="shared" si="88"/>
        <v/>
      </c>
      <c r="BG41" s="275" t="str">
        <f t="shared" si="89"/>
        <v/>
      </c>
      <c r="BH41" s="274" t="str">
        <f t="shared" si="90"/>
        <v/>
      </c>
      <c r="BI41" s="274">
        <f t="shared" si="91"/>
        <v>64.410058027079288</v>
      </c>
      <c r="BJ41" s="274">
        <f t="shared" si="92"/>
        <v>64.410058027079288</v>
      </c>
      <c r="BK41" s="274">
        <f t="shared" si="93"/>
        <v>62.012320328542089</v>
      </c>
      <c r="BL41" s="274">
        <f t="shared" si="94"/>
        <v>65.631469979296071</v>
      </c>
      <c r="BM41" s="274">
        <f t="shared" si="95"/>
        <v>65.631469979296071</v>
      </c>
      <c r="BN41" s="274">
        <f t="shared" si="96"/>
        <v>59.420289855072461</v>
      </c>
      <c r="BO41" s="274" t="str">
        <f t="shared" si="97"/>
        <v/>
      </c>
      <c r="BP41" s="274" t="str">
        <f t="shared" si="98"/>
        <v/>
      </c>
      <c r="BQ41" s="274" t="str">
        <f t="shared" si="99"/>
        <v/>
      </c>
      <c r="BR41" s="274" t="str">
        <f t="shared" si="100"/>
        <v/>
      </c>
      <c r="BS41" s="274" t="str">
        <f t="shared" si="101"/>
        <v/>
      </c>
      <c r="BT41" s="274" t="str">
        <f t="shared" si="102"/>
        <v/>
      </c>
      <c r="BW41" s="272">
        <v>7.96</v>
      </c>
      <c r="BX41" s="272">
        <v>7.96</v>
      </c>
      <c r="BY41" s="272">
        <v>8.1999999999999993</v>
      </c>
      <c r="BZ41" s="272">
        <v>7.75</v>
      </c>
      <c r="CA41" s="272">
        <v>7.75</v>
      </c>
      <c r="CB41" s="272">
        <v>7.78</v>
      </c>
      <c r="CI41" s="273" t="str">
        <f t="shared" si="103"/>
        <v/>
      </c>
      <c r="CJ41" s="272" t="str">
        <f t="shared" si="104"/>
        <v/>
      </c>
      <c r="CK41" s="272">
        <f t="shared" si="105"/>
        <v>7.96</v>
      </c>
      <c r="CL41" s="272">
        <f t="shared" si="106"/>
        <v>7.96</v>
      </c>
      <c r="CM41" s="272">
        <f t="shared" si="107"/>
        <v>8.1999999999999993</v>
      </c>
      <c r="CN41" s="272">
        <f t="shared" si="108"/>
        <v>7.75</v>
      </c>
      <c r="CO41" s="272">
        <f t="shared" si="109"/>
        <v>7.75</v>
      </c>
      <c r="CP41" s="272">
        <f t="shared" si="110"/>
        <v>7.78</v>
      </c>
      <c r="CQ41" s="272" t="str">
        <f t="shared" si="111"/>
        <v/>
      </c>
      <c r="CR41" s="272" t="str">
        <f t="shared" si="112"/>
        <v/>
      </c>
      <c r="CS41" s="272" t="str">
        <f t="shared" si="113"/>
        <v/>
      </c>
      <c r="CT41" s="272" t="str">
        <f t="shared" si="114"/>
        <v/>
      </c>
      <c r="CU41" s="272" t="str">
        <f t="shared" si="115"/>
        <v/>
      </c>
      <c r="CV41" s="272" t="str">
        <f t="shared" si="116"/>
        <v/>
      </c>
      <c r="CW41" s="234" t="str">
        <f t="shared" si="117"/>
        <v/>
      </c>
      <c r="CX41" s="233">
        <f t="shared" si="118"/>
        <v>1</v>
      </c>
      <c r="CY41" s="233" t="str">
        <f t="shared" si="119"/>
        <v/>
      </c>
      <c r="CZ41" s="233" t="str">
        <f t="shared" si="120"/>
        <v/>
      </c>
      <c r="DA41" s="233">
        <f t="shared" si="121"/>
        <v>3</v>
      </c>
    </row>
    <row r="42" spans="1:105" x14ac:dyDescent="0.15">
      <c r="A42" s="276" t="s">
        <v>92</v>
      </c>
      <c r="B42" s="277" t="s">
        <v>583</v>
      </c>
      <c r="C42" s="273">
        <v>5.15</v>
      </c>
      <c r="D42" s="272">
        <v>5.77</v>
      </c>
      <c r="E42" s="272">
        <v>3.59</v>
      </c>
      <c r="F42" s="272">
        <v>3.59</v>
      </c>
      <c r="G42" s="272">
        <v>5.3</v>
      </c>
      <c r="H42" s="272">
        <v>2.68</v>
      </c>
      <c r="I42" s="272">
        <v>2.68</v>
      </c>
      <c r="J42" s="272">
        <v>3.43</v>
      </c>
      <c r="K42" s="272">
        <v>6.56</v>
      </c>
      <c r="L42" s="272">
        <v>6.56</v>
      </c>
      <c r="M42" s="272">
        <v>3.13</v>
      </c>
      <c r="N42" s="272">
        <v>4.12</v>
      </c>
      <c r="O42" s="272">
        <v>4.5999999999999996</v>
      </c>
      <c r="P42" s="272">
        <v>4.25</v>
      </c>
      <c r="S42" s="274">
        <v>9.3000000000000007</v>
      </c>
      <c r="T42" s="274">
        <v>9.3000000000000007</v>
      </c>
      <c r="U42" s="274">
        <v>17.3</v>
      </c>
      <c r="V42" s="274">
        <v>9.9</v>
      </c>
      <c r="W42" s="274">
        <v>9.9</v>
      </c>
      <c r="X42" s="274">
        <v>12.4</v>
      </c>
      <c r="AE42" s="273" t="str">
        <f t="shared" si="61"/>
        <v/>
      </c>
      <c r="AF42" s="272" t="str">
        <f t="shared" si="62"/>
        <v/>
      </c>
      <c r="AG42" s="272">
        <f t="shared" si="63"/>
        <v>2.5905292479108639</v>
      </c>
      <c r="AH42" s="272">
        <f t="shared" si="64"/>
        <v>2.5905292479108639</v>
      </c>
      <c r="AI42" s="272">
        <f t="shared" si="65"/>
        <v>3.2641509433962268</v>
      </c>
      <c r="AJ42" s="272">
        <f t="shared" si="66"/>
        <v>3.6940298507462686</v>
      </c>
      <c r="AK42" s="272">
        <f t="shared" si="67"/>
        <v>3.6940298507462686</v>
      </c>
      <c r="AL42" s="272">
        <f t="shared" si="68"/>
        <v>3.6151603498542273</v>
      </c>
      <c r="AM42" s="272" t="str">
        <f t="shared" si="69"/>
        <v/>
      </c>
      <c r="AN42" s="272" t="str">
        <f t="shared" si="70"/>
        <v/>
      </c>
      <c r="AO42" s="272" t="str">
        <f t="shared" si="71"/>
        <v/>
      </c>
      <c r="AP42" s="272" t="str">
        <f t="shared" si="72"/>
        <v/>
      </c>
      <c r="AQ42" s="272" t="str">
        <f t="shared" si="73"/>
        <v/>
      </c>
      <c r="AR42" s="272" t="str">
        <f t="shared" si="74"/>
        <v/>
      </c>
      <c r="AS42" s="275" t="str">
        <f t="shared" si="75"/>
        <v/>
      </c>
      <c r="AT42" s="274" t="str">
        <f t="shared" si="76"/>
        <v/>
      </c>
      <c r="AU42" s="274">
        <f t="shared" si="77"/>
        <v>9.3000000000000007</v>
      </c>
      <c r="AV42" s="274">
        <f t="shared" si="78"/>
        <v>9.3000000000000007</v>
      </c>
      <c r="AW42" s="274">
        <f t="shared" si="79"/>
        <v>17.3</v>
      </c>
      <c r="AX42" s="274">
        <f t="shared" si="80"/>
        <v>9.9</v>
      </c>
      <c r="AY42" s="274">
        <f t="shared" si="81"/>
        <v>9.9</v>
      </c>
      <c r="AZ42" s="274">
        <f t="shared" si="82"/>
        <v>12.4</v>
      </c>
      <c r="BA42" s="274" t="str">
        <f t="shared" si="83"/>
        <v/>
      </c>
      <c r="BB42" s="274" t="str">
        <f t="shared" si="84"/>
        <v/>
      </c>
      <c r="BC42" s="274" t="str">
        <f t="shared" si="85"/>
        <v/>
      </c>
      <c r="BD42" s="274" t="str">
        <f t="shared" si="86"/>
        <v/>
      </c>
      <c r="BE42" s="274" t="str">
        <f t="shared" si="87"/>
        <v/>
      </c>
      <c r="BF42" s="274" t="str">
        <f t="shared" si="88"/>
        <v/>
      </c>
      <c r="BG42" s="275" t="str">
        <f t="shared" si="89"/>
        <v/>
      </c>
      <c r="BH42" s="274" t="str">
        <f t="shared" si="90"/>
        <v/>
      </c>
      <c r="BI42" s="274">
        <f t="shared" si="91"/>
        <v>17.988394584139265</v>
      </c>
      <c r="BJ42" s="274">
        <f t="shared" si="92"/>
        <v>17.988394584139265</v>
      </c>
      <c r="BK42" s="274">
        <f t="shared" si="93"/>
        <v>35.523613963039011</v>
      </c>
      <c r="BL42" s="274">
        <f t="shared" si="94"/>
        <v>20.496894409937891</v>
      </c>
      <c r="BM42" s="274">
        <f t="shared" si="95"/>
        <v>20.496894409937891</v>
      </c>
      <c r="BN42" s="274">
        <f t="shared" si="96"/>
        <v>35.94202898550725</v>
      </c>
      <c r="BO42" s="274" t="str">
        <f t="shared" si="97"/>
        <v/>
      </c>
      <c r="BP42" s="274" t="str">
        <f t="shared" si="98"/>
        <v/>
      </c>
      <c r="BQ42" s="274" t="str">
        <f t="shared" si="99"/>
        <v/>
      </c>
      <c r="BR42" s="274" t="str">
        <f t="shared" si="100"/>
        <v/>
      </c>
      <c r="BS42" s="274" t="str">
        <f t="shared" si="101"/>
        <v/>
      </c>
      <c r="BT42" s="274" t="str">
        <f t="shared" si="102"/>
        <v/>
      </c>
      <c r="BW42" s="272">
        <v>7.67</v>
      </c>
      <c r="BX42" s="272">
        <v>7.67</v>
      </c>
      <c r="BY42" s="272">
        <v>8.18</v>
      </c>
      <c r="BZ42" s="272">
        <v>7.71</v>
      </c>
      <c r="CA42" s="272">
        <v>7.71</v>
      </c>
      <c r="CB42" s="272">
        <v>8.07</v>
      </c>
      <c r="CI42" s="273" t="str">
        <f t="shared" si="103"/>
        <v/>
      </c>
      <c r="CJ42" s="272" t="str">
        <f t="shared" si="104"/>
        <v/>
      </c>
      <c r="CK42" s="272">
        <f t="shared" si="105"/>
        <v>7.67</v>
      </c>
      <c r="CL42" s="272">
        <f t="shared" si="106"/>
        <v>7.67</v>
      </c>
      <c r="CM42" s="272">
        <f t="shared" si="107"/>
        <v>8.18</v>
      </c>
      <c r="CN42" s="272">
        <f t="shared" si="108"/>
        <v>7.71</v>
      </c>
      <c r="CO42" s="272">
        <f t="shared" si="109"/>
        <v>7.71</v>
      </c>
      <c r="CP42" s="272">
        <f t="shared" si="110"/>
        <v>8.07</v>
      </c>
      <c r="CQ42" s="272" t="str">
        <f t="shared" si="111"/>
        <v/>
      </c>
      <c r="CR42" s="272" t="str">
        <f t="shared" si="112"/>
        <v/>
      </c>
      <c r="CS42" s="272" t="str">
        <f t="shared" si="113"/>
        <v/>
      </c>
      <c r="CT42" s="272" t="str">
        <f t="shared" si="114"/>
        <v/>
      </c>
      <c r="CU42" s="272" t="str">
        <f t="shared" si="115"/>
        <v/>
      </c>
      <c r="CV42" s="272" t="str">
        <f t="shared" si="116"/>
        <v/>
      </c>
      <c r="CW42" s="234" t="str">
        <f t="shared" si="117"/>
        <v/>
      </c>
      <c r="CX42" s="233">
        <f t="shared" si="118"/>
        <v>1</v>
      </c>
      <c r="CY42" s="233" t="str">
        <f t="shared" si="119"/>
        <v/>
      </c>
      <c r="CZ42" s="233" t="str">
        <f t="shared" si="120"/>
        <v/>
      </c>
      <c r="DA42" s="233">
        <f t="shared" si="121"/>
        <v>3</v>
      </c>
    </row>
    <row r="43" spans="1:105" x14ac:dyDescent="0.15">
      <c r="A43" s="276" t="s">
        <v>93</v>
      </c>
      <c r="B43" s="277" t="s">
        <v>584</v>
      </c>
      <c r="E43" s="272">
        <v>4.71</v>
      </c>
      <c r="F43" s="272">
        <v>4.71</v>
      </c>
      <c r="G43" s="272">
        <v>0.26</v>
      </c>
      <c r="H43" s="272">
        <v>0.04</v>
      </c>
      <c r="I43" s="272">
        <v>0.04</v>
      </c>
      <c r="J43" s="272">
        <v>1.22</v>
      </c>
      <c r="S43" s="274">
        <v>34.9</v>
      </c>
      <c r="T43" s="274">
        <v>34.9</v>
      </c>
      <c r="U43" s="274">
        <v>31.7</v>
      </c>
      <c r="V43" s="274">
        <v>30.4</v>
      </c>
      <c r="W43" s="274">
        <v>30.4</v>
      </c>
      <c r="X43" s="274">
        <v>24.5</v>
      </c>
      <c r="AE43" s="273" t="str">
        <f t="shared" si="61"/>
        <v/>
      </c>
      <c r="AF43" s="272" t="str">
        <f t="shared" si="62"/>
        <v/>
      </c>
      <c r="AG43" s="272">
        <f t="shared" si="63"/>
        <v>7.4097664543524413</v>
      </c>
      <c r="AH43" s="272">
        <f t="shared" si="64"/>
        <v>7.4097664543524413</v>
      </c>
      <c r="AI43" s="272">
        <f t="shared" si="65"/>
        <v>121.92307692307692</v>
      </c>
      <c r="AJ43" s="272">
        <f t="shared" si="66"/>
        <v>760</v>
      </c>
      <c r="AK43" s="272">
        <f t="shared" si="67"/>
        <v>760</v>
      </c>
      <c r="AL43" s="272">
        <f t="shared" si="68"/>
        <v>20.081967213114755</v>
      </c>
      <c r="AM43" s="272" t="str">
        <f t="shared" si="69"/>
        <v/>
      </c>
      <c r="AN43" s="272" t="str">
        <f t="shared" si="70"/>
        <v/>
      </c>
      <c r="AO43" s="272" t="str">
        <f t="shared" si="71"/>
        <v/>
      </c>
      <c r="AP43" s="272" t="str">
        <f t="shared" si="72"/>
        <v/>
      </c>
      <c r="AQ43" s="272" t="str">
        <f t="shared" si="73"/>
        <v/>
      </c>
      <c r="AR43" s="272" t="str">
        <f t="shared" si="74"/>
        <v/>
      </c>
      <c r="AS43" s="275" t="str">
        <f t="shared" si="75"/>
        <v/>
      </c>
      <c r="AT43" s="274" t="str">
        <f t="shared" si="76"/>
        <v/>
      </c>
      <c r="AU43" s="274">
        <f t="shared" si="77"/>
        <v>34.9</v>
      </c>
      <c r="AV43" s="274">
        <f t="shared" si="78"/>
        <v>34.9</v>
      </c>
      <c r="AW43" s="274">
        <f t="shared" si="79"/>
        <v>31.7</v>
      </c>
      <c r="AX43" s="274">
        <f t="shared" si="80"/>
        <v>30.4</v>
      </c>
      <c r="AY43" s="274">
        <f t="shared" si="81"/>
        <v>30.4</v>
      </c>
      <c r="AZ43" s="274">
        <f t="shared" si="82"/>
        <v>24.5</v>
      </c>
      <c r="BA43" s="274" t="str">
        <f t="shared" si="83"/>
        <v/>
      </c>
      <c r="BB43" s="274" t="str">
        <f t="shared" si="84"/>
        <v/>
      </c>
      <c r="BC43" s="274" t="str">
        <f t="shared" si="85"/>
        <v/>
      </c>
      <c r="BD43" s="274" t="str">
        <f t="shared" si="86"/>
        <v/>
      </c>
      <c r="BE43" s="274" t="str">
        <f t="shared" si="87"/>
        <v/>
      </c>
      <c r="BF43" s="274" t="str">
        <f t="shared" si="88"/>
        <v/>
      </c>
      <c r="BG43" s="275" t="str">
        <f t="shared" si="89"/>
        <v/>
      </c>
      <c r="BH43" s="274" t="str">
        <f t="shared" si="90"/>
        <v/>
      </c>
      <c r="BI43" s="274">
        <f t="shared" si="91"/>
        <v>67.504835589941976</v>
      </c>
      <c r="BJ43" s="274">
        <f t="shared" si="92"/>
        <v>67.504835589941976</v>
      </c>
      <c r="BK43" s="274">
        <f t="shared" si="93"/>
        <v>65.0924024640657</v>
      </c>
      <c r="BL43" s="274">
        <f t="shared" si="94"/>
        <v>62.939958592132506</v>
      </c>
      <c r="BM43" s="274">
        <f t="shared" si="95"/>
        <v>62.939958592132506</v>
      </c>
      <c r="BN43" s="274">
        <f t="shared" si="96"/>
        <v>71.014492753623188</v>
      </c>
      <c r="BO43" s="274" t="str">
        <f t="shared" si="97"/>
        <v/>
      </c>
      <c r="BP43" s="274" t="str">
        <f t="shared" si="98"/>
        <v/>
      </c>
      <c r="BQ43" s="274" t="str">
        <f t="shared" si="99"/>
        <v/>
      </c>
      <c r="BR43" s="274" t="str">
        <f t="shared" si="100"/>
        <v/>
      </c>
      <c r="BS43" s="274" t="str">
        <f t="shared" si="101"/>
        <v/>
      </c>
      <c r="BT43" s="274" t="str">
        <f t="shared" si="102"/>
        <v/>
      </c>
      <c r="BW43" s="272">
        <v>7.4</v>
      </c>
      <c r="BX43" s="272">
        <v>7.4</v>
      </c>
      <c r="BY43" s="272">
        <v>7.88</v>
      </c>
      <c r="BZ43" s="272">
        <v>7.42</v>
      </c>
      <c r="CA43" s="272">
        <v>7.42</v>
      </c>
      <c r="CB43" s="272">
        <v>7.6</v>
      </c>
      <c r="CI43" s="273" t="str">
        <f t="shared" si="103"/>
        <v/>
      </c>
      <c r="CJ43" s="272" t="str">
        <f t="shared" si="104"/>
        <v/>
      </c>
      <c r="CK43" s="272">
        <f t="shared" si="105"/>
        <v>7.4</v>
      </c>
      <c r="CL43" s="272">
        <f t="shared" si="106"/>
        <v>7.4</v>
      </c>
      <c r="CM43" s="272">
        <f t="shared" si="107"/>
        <v>7.88</v>
      </c>
      <c r="CN43" s="272">
        <f t="shared" si="108"/>
        <v>7.42</v>
      </c>
      <c r="CO43" s="272">
        <f t="shared" si="109"/>
        <v>7.42</v>
      </c>
      <c r="CP43" s="272">
        <f t="shared" si="110"/>
        <v>7.6</v>
      </c>
      <c r="CQ43" s="272" t="str">
        <f t="shared" si="111"/>
        <v/>
      </c>
      <c r="CR43" s="272" t="str">
        <f t="shared" si="112"/>
        <v/>
      </c>
      <c r="CS43" s="272" t="str">
        <f t="shared" si="113"/>
        <v/>
      </c>
      <c r="CT43" s="272" t="str">
        <f t="shared" si="114"/>
        <v/>
      </c>
      <c r="CU43" s="272" t="str">
        <f t="shared" si="115"/>
        <v/>
      </c>
      <c r="CV43" s="272" t="str">
        <f t="shared" si="116"/>
        <v/>
      </c>
      <c r="CW43" s="234" t="str">
        <f t="shared" si="117"/>
        <v/>
      </c>
      <c r="CX43" s="233">
        <f t="shared" si="118"/>
        <v>1</v>
      </c>
      <c r="CY43" s="233" t="str">
        <f t="shared" si="119"/>
        <v/>
      </c>
      <c r="CZ43" s="233" t="str">
        <f t="shared" si="120"/>
        <v/>
      </c>
      <c r="DA43" s="233">
        <f t="shared" si="121"/>
        <v>3</v>
      </c>
    </row>
    <row r="44" spans="1:105" x14ac:dyDescent="0.15">
      <c r="A44" s="276" t="s">
        <v>94</v>
      </c>
      <c r="B44" s="277" t="s">
        <v>585</v>
      </c>
      <c r="C44" s="273">
        <v>4.09</v>
      </c>
      <c r="D44" s="272">
        <v>3.32</v>
      </c>
      <c r="E44" s="272">
        <v>4.13</v>
      </c>
      <c r="F44" s="272">
        <v>4.13</v>
      </c>
      <c r="G44" s="272">
        <v>3.68</v>
      </c>
      <c r="H44" s="272">
        <v>3.59</v>
      </c>
      <c r="I44" s="272">
        <v>3.59</v>
      </c>
      <c r="J44" s="272">
        <v>3.02</v>
      </c>
      <c r="K44" s="272">
        <v>3.08</v>
      </c>
      <c r="L44" s="272">
        <v>3.08</v>
      </c>
      <c r="M44" s="272">
        <v>4.71</v>
      </c>
      <c r="N44" s="272">
        <v>3.94</v>
      </c>
      <c r="O44" s="272">
        <v>4.07</v>
      </c>
      <c r="P44" s="272">
        <v>4.7</v>
      </c>
      <c r="Q44" s="275">
        <v>17.7</v>
      </c>
      <c r="R44" s="274">
        <v>14.3</v>
      </c>
      <c r="S44" s="274">
        <v>8.8000000000000007</v>
      </c>
      <c r="T44" s="274">
        <v>8.8000000000000007</v>
      </c>
      <c r="U44" s="274">
        <v>11.4</v>
      </c>
      <c r="V44" s="274">
        <v>10.7</v>
      </c>
      <c r="W44" s="274">
        <v>10.7</v>
      </c>
      <c r="X44" s="274">
        <v>9.5</v>
      </c>
      <c r="Y44" s="274">
        <v>11.9</v>
      </c>
      <c r="Z44" s="274">
        <v>11.9</v>
      </c>
      <c r="AA44" s="274">
        <v>14.7</v>
      </c>
      <c r="AC44" s="274">
        <v>4.5</v>
      </c>
      <c r="AD44" s="274">
        <v>6.3</v>
      </c>
      <c r="AE44" s="273">
        <f t="shared" si="61"/>
        <v>4.3276283618581903</v>
      </c>
      <c r="AF44" s="272">
        <f t="shared" si="62"/>
        <v>4.3072289156626509</v>
      </c>
      <c r="AG44" s="272">
        <f t="shared" si="63"/>
        <v>2.1307506053268765</v>
      </c>
      <c r="AH44" s="272">
        <f t="shared" si="64"/>
        <v>2.1307506053268765</v>
      </c>
      <c r="AI44" s="272">
        <f t="shared" si="65"/>
        <v>3.0978260869565215</v>
      </c>
      <c r="AJ44" s="272">
        <f t="shared" si="66"/>
        <v>2.98050139275766</v>
      </c>
      <c r="AK44" s="272">
        <f t="shared" si="67"/>
        <v>2.98050139275766</v>
      </c>
      <c r="AL44" s="272">
        <f t="shared" si="68"/>
        <v>3.1456953642384105</v>
      </c>
      <c r="AM44" s="272">
        <f t="shared" si="69"/>
        <v>3.8636363636363638</v>
      </c>
      <c r="AN44" s="272">
        <f t="shared" si="70"/>
        <v>3.8636363636363638</v>
      </c>
      <c r="AO44" s="272">
        <f t="shared" si="71"/>
        <v>3.1210191082802545</v>
      </c>
      <c r="AP44" s="272" t="str">
        <f t="shared" si="72"/>
        <v/>
      </c>
      <c r="AQ44" s="272">
        <f t="shared" si="73"/>
        <v>1.1056511056511056</v>
      </c>
      <c r="AR44" s="272">
        <f t="shared" si="74"/>
        <v>1.3404255319148934</v>
      </c>
      <c r="AS44" s="275">
        <f t="shared" si="75"/>
        <v>17.7</v>
      </c>
      <c r="AT44" s="274">
        <f t="shared" si="76"/>
        <v>14.3</v>
      </c>
      <c r="AU44" s="274">
        <f t="shared" si="77"/>
        <v>8.8000000000000007</v>
      </c>
      <c r="AV44" s="274">
        <f t="shared" si="78"/>
        <v>8.8000000000000007</v>
      </c>
      <c r="AW44" s="274">
        <f t="shared" si="79"/>
        <v>11.4</v>
      </c>
      <c r="AX44" s="274">
        <f t="shared" si="80"/>
        <v>10.7</v>
      </c>
      <c r="AY44" s="274">
        <f t="shared" si="81"/>
        <v>10.7</v>
      </c>
      <c r="AZ44" s="274">
        <f t="shared" si="82"/>
        <v>9.5</v>
      </c>
      <c r="BA44" s="274">
        <f t="shared" si="83"/>
        <v>11.9</v>
      </c>
      <c r="BB44" s="274">
        <f t="shared" si="84"/>
        <v>11.9</v>
      </c>
      <c r="BC44" s="274">
        <f t="shared" si="85"/>
        <v>14.7</v>
      </c>
      <c r="BD44" s="274" t="str">
        <f t="shared" si="86"/>
        <v/>
      </c>
      <c r="BE44" s="274" t="str">
        <f t="shared" si="87"/>
        <v/>
      </c>
      <c r="BF44" s="274" t="str">
        <f t="shared" si="88"/>
        <v/>
      </c>
      <c r="BG44" s="275">
        <f t="shared" si="89"/>
        <v>32.536764705882355</v>
      </c>
      <c r="BH44" s="274">
        <f t="shared" si="90"/>
        <v>26.579925650557623</v>
      </c>
      <c r="BI44" s="274">
        <f t="shared" si="91"/>
        <v>17.021276595744681</v>
      </c>
      <c r="BJ44" s="274">
        <f t="shared" si="92"/>
        <v>17.021276595744681</v>
      </c>
      <c r="BK44" s="274">
        <f t="shared" si="93"/>
        <v>23.408624229979466</v>
      </c>
      <c r="BL44" s="274">
        <f t="shared" si="94"/>
        <v>22.153209109730849</v>
      </c>
      <c r="BM44" s="274">
        <f t="shared" si="95"/>
        <v>22.153209109730849</v>
      </c>
      <c r="BN44" s="274">
        <f t="shared" si="96"/>
        <v>27.536231884057973</v>
      </c>
      <c r="BO44" s="274">
        <f t="shared" si="97"/>
        <v>24.435318275154003</v>
      </c>
      <c r="BP44" s="274">
        <f t="shared" si="98"/>
        <v>24.435318275154003</v>
      </c>
      <c r="BQ44" s="274">
        <f t="shared" si="99"/>
        <v>33.033707865168537</v>
      </c>
      <c r="BR44" s="274" t="str">
        <f t="shared" si="100"/>
        <v/>
      </c>
      <c r="BS44" s="274" t="str">
        <f t="shared" si="101"/>
        <v/>
      </c>
      <c r="BT44" s="274" t="str">
        <f t="shared" si="102"/>
        <v/>
      </c>
      <c r="BU44" s="273">
        <v>6.71</v>
      </c>
      <c r="BV44" s="272">
        <v>6.74</v>
      </c>
      <c r="BW44" s="272">
        <v>6.5</v>
      </c>
      <c r="BX44" s="272">
        <v>6.5</v>
      </c>
      <c r="BY44" s="272">
        <v>6.21</v>
      </c>
      <c r="BZ44" s="272">
        <v>6.45</v>
      </c>
      <c r="CA44" s="272">
        <v>6.45</v>
      </c>
      <c r="CB44" s="272">
        <v>6.06</v>
      </c>
      <c r="CC44" s="272">
        <v>6.69</v>
      </c>
      <c r="CD44" s="272">
        <v>6.69</v>
      </c>
      <c r="CE44" s="272">
        <v>6.71</v>
      </c>
      <c r="CG44" s="272">
        <v>6.68</v>
      </c>
      <c r="CH44" s="272">
        <v>6.55</v>
      </c>
      <c r="CI44" s="273">
        <f t="shared" si="103"/>
        <v>6.71</v>
      </c>
      <c r="CJ44" s="272">
        <f t="shared" si="104"/>
        <v>6.74</v>
      </c>
      <c r="CK44" s="272">
        <f t="shared" si="105"/>
        <v>6.5</v>
      </c>
      <c r="CL44" s="272">
        <f t="shared" si="106"/>
        <v>6.5</v>
      </c>
      <c r="CM44" s="272">
        <f t="shared" si="107"/>
        <v>6.21</v>
      </c>
      <c r="CN44" s="272">
        <f t="shared" si="108"/>
        <v>6.45</v>
      </c>
      <c r="CO44" s="272">
        <f t="shared" si="109"/>
        <v>6.45</v>
      </c>
      <c r="CP44" s="272">
        <f t="shared" si="110"/>
        <v>6.06</v>
      </c>
      <c r="CQ44" s="272">
        <f t="shared" si="111"/>
        <v>6.69</v>
      </c>
      <c r="CR44" s="272">
        <f t="shared" si="112"/>
        <v>6.69</v>
      </c>
      <c r="CS44" s="272">
        <f t="shared" si="113"/>
        <v>6.71</v>
      </c>
      <c r="CT44" s="272" t="str">
        <f t="shared" si="114"/>
        <v/>
      </c>
      <c r="CU44" s="272" t="str">
        <f t="shared" si="115"/>
        <v/>
      </c>
      <c r="CV44" s="272" t="str">
        <f t="shared" si="116"/>
        <v/>
      </c>
      <c r="CW44" s="234">
        <f t="shared" si="117"/>
        <v>1</v>
      </c>
      <c r="CX44" s="233">
        <f t="shared" si="118"/>
        <v>1</v>
      </c>
      <c r="CY44" s="233">
        <f t="shared" si="119"/>
        <v>1</v>
      </c>
      <c r="CZ44" s="233" t="str">
        <f t="shared" si="120"/>
        <v/>
      </c>
      <c r="DA44" s="233">
        <f t="shared" si="121"/>
        <v>1</v>
      </c>
    </row>
    <row r="45" spans="1:105" x14ac:dyDescent="0.15">
      <c r="A45" s="276" t="s">
        <v>95</v>
      </c>
      <c r="B45" s="277" t="s">
        <v>586</v>
      </c>
      <c r="C45" s="273">
        <v>3.82</v>
      </c>
      <c r="D45" s="272">
        <v>4.6500000000000004</v>
      </c>
      <c r="E45" s="272">
        <v>3.83</v>
      </c>
      <c r="F45" s="272">
        <v>3.83</v>
      </c>
      <c r="G45" s="272">
        <v>3.61</v>
      </c>
      <c r="H45" s="272">
        <v>3.93</v>
      </c>
      <c r="I45" s="272">
        <v>3.93</v>
      </c>
      <c r="J45" s="272">
        <v>3.22</v>
      </c>
      <c r="K45" s="272">
        <v>7.69</v>
      </c>
      <c r="L45" s="272">
        <v>7.69</v>
      </c>
      <c r="M45" s="272">
        <v>6.65</v>
      </c>
      <c r="N45" s="272">
        <v>3.14</v>
      </c>
      <c r="O45" s="272">
        <v>3.03</v>
      </c>
      <c r="P45" s="272">
        <v>4.33</v>
      </c>
      <c r="Q45" s="275">
        <v>48</v>
      </c>
      <c r="R45" s="274">
        <v>46.5</v>
      </c>
      <c r="S45" s="274">
        <v>47.6</v>
      </c>
      <c r="T45" s="274">
        <v>47.6</v>
      </c>
      <c r="U45" s="274">
        <v>45.3</v>
      </c>
      <c r="V45" s="274">
        <v>46.3</v>
      </c>
      <c r="W45" s="274">
        <v>46.3</v>
      </c>
      <c r="X45" s="274">
        <v>34.5</v>
      </c>
      <c r="Y45" s="274">
        <v>41.4</v>
      </c>
      <c r="Z45" s="274">
        <v>41.4</v>
      </c>
      <c r="AA45" s="274">
        <v>42.6</v>
      </c>
      <c r="AB45" s="274">
        <v>48.9</v>
      </c>
      <c r="AC45" s="274">
        <v>50.1</v>
      </c>
      <c r="AD45" s="274">
        <v>47.9</v>
      </c>
      <c r="AE45" s="273">
        <f t="shared" si="61"/>
        <v>12.565445026178011</v>
      </c>
      <c r="AF45" s="272">
        <f t="shared" si="62"/>
        <v>10</v>
      </c>
      <c r="AG45" s="272">
        <f t="shared" si="63"/>
        <v>12.428198433420366</v>
      </c>
      <c r="AH45" s="272">
        <f t="shared" si="64"/>
        <v>12.428198433420366</v>
      </c>
      <c r="AI45" s="272">
        <f t="shared" si="65"/>
        <v>12.548476454293628</v>
      </c>
      <c r="AJ45" s="272">
        <f t="shared" si="66"/>
        <v>11.781170483460558</v>
      </c>
      <c r="AK45" s="272">
        <f t="shared" si="67"/>
        <v>11.781170483460558</v>
      </c>
      <c r="AL45" s="272">
        <f t="shared" si="68"/>
        <v>10.714285714285714</v>
      </c>
      <c r="AM45" s="272">
        <f t="shared" si="69"/>
        <v>5.3836150845253572</v>
      </c>
      <c r="AN45" s="272">
        <f t="shared" si="70"/>
        <v>5.3836150845253572</v>
      </c>
      <c r="AO45" s="272">
        <f t="shared" si="71"/>
        <v>6.4060150375939848</v>
      </c>
      <c r="AP45" s="272">
        <f t="shared" si="72"/>
        <v>15.573248407643311</v>
      </c>
      <c r="AQ45" s="272">
        <f t="shared" si="73"/>
        <v>16.534653465346537</v>
      </c>
      <c r="AR45" s="272">
        <f t="shared" si="74"/>
        <v>11.062355658198614</v>
      </c>
      <c r="AS45" s="275">
        <f t="shared" si="75"/>
        <v>48</v>
      </c>
      <c r="AT45" s="274">
        <f t="shared" si="76"/>
        <v>46.5</v>
      </c>
      <c r="AU45" s="274">
        <f t="shared" si="77"/>
        <v>47.6</v>
      </c>
      <c r="AV45" s="274">
        <f t="shared" si="78"/>
        <v>47.6</v>
      </c>
      <c r="AW45" s="274">
        <f t="shared" si="79"/>
        <v>45.3</v>
      </c>
      <c r="AX45" s="274">
        <f t="shared" si="80"/>
        <v>46.3</v>
      </c>
      <c r="AY45" s="274">
        <f t="shared" si="81"/>
        <v>46.3</v>
      </c>
      <c r="AZ45" s="274">
        <f t="shared" si="82"/>
        <v>34.5</v>
      </c>
      <c r="BA45" s="274">
        <f t="shared" si="83"/>
        <v>41.4</v>
      </c>
      <c r="BB45" s="274">
        <f t="shared" si="84"/>
        <v>41.4</v>
      </c>
      <c r="BC45" s="274">
        <f t="shared" si="85"/>
        <v>42.6</v>
      </c>
      <c r="BD45" s="274">
        <f t="shared" si="86"/>
        <v>48.9</v>
      </c>
      <c r="BE45" s="274">
        <f t="shared" si="87"/>
        <v>50.1</v>
      </c>
      <c r="BF45" s="274">
        <f t="shared" si="88"/>
        <v>47.9</v>
      </c>
      <c r="BG45" s="275">
        <f t="shared" si="89"/>
        <v>88.235294117647058</v>
      </c>
      <c r="BH45" s="274">
        <f t="shared" si="90"/>
        <v>86.431226765799266</v>
      </c>
      <c r="BI45" s="274">
        <f t="shared" si="91"/>
        <v>92.069632495164399</v>
      </c>
      <c r="BJ45" s="274">
        <f t="shared" si="92"/>
        <v>92.069632495164399</v>
      </c>
      <c r="BK45" s="274">
        <f t="shared" si="93"/>
        <v>93.01848049281314</v>
      </c>
      <c r="BL45" s="274">
        <f t="shared" si="94"/>
        <v>95.859213250517598</v>
      </c>
      <c r="BM45" s="274">
        <f t="shared" si="95"/>
        <v>95.859213250517598</v>
      </c>
      <c r="BN45" s="274">
        <f t="shared" si="96"/>
        <v>100</v>
      </c>
      <c r="BO45" s="274">
        <f t="shared" si="97"/>
        <v>85.010266940451743</v>
      </c>
      <c r="BP45" s="274">
        <f t="shared" si="98"/>
        <v>85.010266940451743</v>
      </c>
      <c r="BQ45" s="274">
        <f t="shared" si="99"/>
        <v>95.730337078651687</v>
      </c>
      <c r="BR45" s="274">
        <f t="shared" si="100"/>
        <v>96.449704142011825</v>
      </c>
      <c r="BS45" s="274">
        <f t="shared" si="101"/>
        <v>95.428571428571431</v>
      </c>
      <c r="BT45" s="274">
        <f t="shared" si="102"/>
        <v>94.664031620553359</v>
      </c>
      <c r="BU45" s="273">
        <v>9.84</v>
      </c>
      <c r="BV45" s="272">
        <v>9.66</v>
      </c>
      <c r="BW45" s="272">
        <v>10.43</v>
      </c>
      <c r="BX45" s="272">
        <v>10.43</v>
      </c>
      <c r="BY45" s="272">
        <v>10.35</v>
      </c>
      <c r="BZ45" s="272">
        <v>9.8699999999999992</v>
      </c>
      <c r="CA45" s="272">
        <v>9.8699999999999992</v>
      </c>
      <c r="CB45" s="272">
        <v>10.26</v>
      </c>
      <c r="CC45" s="272">
        <v>10.39</v>
      </c>
      <c r="CD45" s="272">
        <v>10.39</v>
      </c>
      <c r="CE45" s="272">
        <v>10.5</v>
      </c>
      <c r="CF45" s="272">
        <v>9.81</v>
      </c>
      <c r="CG45" s="272">
        <v>10.4</v>
      </c>
      <c r="CH45" s="272">
        <v>9.94</v>
      </c>
      <c r="CI45" s="273">
        <f t="shared" si="103"/>
        <v>9.84</v>
      </c>
      <c r="CJ45" s="272">
        <f t="shared" si="104"/>
        <v>9.66</v>
      </c>
      <c r="CK45" s="272">
        <f t="shared" si="105"/>
        <v>10.43</v>
      </c>
      <c r="CL45" s="272">
        <f t="shared" si="106"/>
        <v>10.43</v>
      </c>
      <c r="CM45" s="272">
        <f t="shared" si="107"/>
        <v>10.35</v>
      </c>
      <c r="CN45" s="272">
        <f t="shared" si="108"/>
        <v>9.8699999999999992</v>
      </c>
      <c r="CO45" s="272">
        <f t="shared" si="109"/>
        <v>9.8699999999999992</v>
      </c>
      <c r="CP45" s="272">
        <f t="shared" si="110"/>
        <v>10.26</v>
      </c>
      <c r="CQ45" s="272">
        <f t="shared" si="111"/>
        <v>10.39</v>
      </c>
      <c r="CR45" s="272">
        <f t="shared" si="112"/>
        <v>10.39</v>
      </c>
      <c r="CS45" s="272">
        <f t="shared" si="113"/>
        <v>10.5</v>
      </c>
      <c r="CT45" s="272">
        <f t="shared" si="114"/>
        <v>9.81</v>
      </c>
      <c r="CU45" s="272">
        <f t="shared" si="115"/>
        <v>10.4</v>
      </c>
      <c r="CV45" s="272">
        <f t="shared" si="116"/>
        <v>9.94</v>
      </c>
      <c r="CW45" s="234">
        <f t="shared" si="117"/>
        <v>1</v>
      </c>
      <c r="CX45" s="233">
        <f t="shared" si="118"/>
        <v>1</v>
      </c>
      <c r="CY45" s="233">
        <f t="shared" si="119"/>
        <v>1</v>
      </c>
      <c r="CZ45" s="233">
        <f t="shared" si="120"/>
        <v>1</v>
      </c>
      <c r="DA45" s="233">
        <f t="shared" si="121"/>
        <v>0</v>
      </c>
    </row>
    <row r="46" spans="1:105" x14ac:dyDescent="0.15">
      <c r="A46" s="276" t="s">
        <v>96</v>
      </c>
      <c r="B46" s="277" t="s">
        <v>587</v>
      </c>
      <c r="C46" s="273">
        <v>6.9</v>
      </c>
      <c r="D46" s="272">
        <v>7.06</v>
      </c>
      <c r="E46" s="272">
        <v>8.5299999999999994</v>
      </c>
      <c r="F46" s="272">
        <v>8.5299999999999994</v>
      </c>
      <c r="G46" s="272">
        <v>9.43</v>
      </c>
      <c r="H46" s="272">
        <v>7.37</v>
      </c>
      <c r="I46" s="272">
        <v>7.37</v>
      </c>
      <c r="J46" s="272">
        <v>8.15</v>
      </c>
      <c r="K46" s="272">
        <v>4.76</v>
      </c>
      <c r="L46" s="272">
        <v>4.76</v>
      </c>
      <c r="M46" s="272">
        <v>9.1999999999999993</v>
      </c>
      <c r="N46" s="272">
        <v>5.83</v>
      </c>
      <c r="O46" s="272">
        <v>6.25</v>
      </c>
      <c r="P46" s="272">
        <v>6.16</v>
      </c>
      <c r="Q46" s="275">
        <v>36.799999999999997</v>
      </c>
      <c r="R46" s="274">
        <v>32.6</v>
      </c>
      <c r="S46" s="274">
        <v>42.4</v>
      </c>
      <c r="T46" s="274">
        <v>42.4</v>
      </c>
      <c r="U46" s="274">
        <v>38</v>
      </c>
      <c r="V46" s="274">
        <v>38.299999999999997</v>
      </c>
      <c r="W46" s="274">
        <v>38.299999999999997</v>
      </c>
      <c r="X46" s="274">
        <v>30.8</v>
      </c>
      <c r="Y46" s="274">
        <v>29.7</v>
      </c>
      <c r="Z46" s="274">
        <v>29.7</v>
      </c>
      <c r="AA46" s="274">
        <v>29.9</v>
      </c>
      <c r="AB46" s="274">
        <v>42.1</v>
      </c>
      <c r="AC46" s="274">
        <v>43.7</v>
      </c>
      <c r="AD46" s="274">
        <v>40</v>
      </c>
      <c r="AE46" s="273">
        <f t="shared" si="61"/>
        <v>5.333333333333333</v>
      </c>
      <c r="AF46" s="272">
        <f t="shared" si="62"/>
        <v>4.617563739376771</v>
      </c>
      <c r="AG46" s="272">
        <f t="shared" si="63"/>
        <v>4.9706916764361084</v>
      </c>
      <c r="AH46" s="272">
        <f t="shared" si="64"/>
        <v>4.9706916764361084</v>
      </c>
      <c r="AI46" s="272">
        <f t="shared" si="65"/>
        <v>4.0296924708377517</v>
      </c>
      <c r="AJ46" s="272">
        <f t="shared" si="66"/>
        <v>5.1967435549525094</v>
      </c>
      <c r="AK46" s="272">
        <f t="shared" si="67"/>
        <v>5.1967435549525094</v>
      </c>
      <c r="AL46" s="272">
        <f t="shared" si="68"/>
        <v>3.7791411042944785</v>
      </c>
      <c r="AM46" s="272">
        <f t="shared" si="69"/>
        <v>6.2394957983193278</v>
      </c>
      <c r="AN46" s="272">
        <f t="shared" si="70"/>
        <v>6.2394957983193278</v>
      </c>
      <c r="AO46" s="272">
        <f t="shared" si="71"/>
        <v>3.25</v>
      </c>
      <c r="AP46" s="272">
        <f t="shared" si="72"/>
        <v>7.2212692967409948</v>
      </c>
      <c r="AQ46" s="272">
        <f t="shared" si="73"/>
        <v>6.9920000000000009</v>
      </c>
      <c r="AR46" s="272">
        <f t="shared" si="74"/>
        <v>6.4935064935064934</v>
      </c>
      <c r="AS46" s="275">
        <f t="shared" si="75"/>
        <v>36.799999999999997</v>
      </c>
      <c r="AT46" s="274">
        <f t="shared" si="76"/>
        <v>32.6</v>
      </c>
      <c r="AU46" s="274">
        <f t="shared" si="77"/>
        <v>42.4</v>
      </c>
      <c r="AV46" s="274">
        <f t="shared" si="78"/>
        <v>42.4</v>
      </c>
      <c r="AW46" s="274">
        <f t="shared" si="79"/>
        <v>38</v>
      </c>
      <c r="AX46" s="274">
        <f t="shared" si="80"/>
        <v>38.299999999999997</v>
      </c>
      <c r="AY46" s="274">
        <f t="shared" si="81"/>
        <v>38.299999999999997</v>
      </c>
      <c r="AZ46" s="274">
        <f t="shared" si="82"/>
        <v>30.8</v>
      </c>
      <c r="BA46" s="274">
        <f t="shared" si="83"/>
        <v>29.7</v>
      </c>
      <c r="BB46" s="274">
        <f t="shared" si="84"/>
        <v>29.7</v>
      </c>
      <c r="BC46" s="274">
        <f t="shared" si="85"/>
        <v>29.9</v>
      </c>
      <c r="BD46" s="274">
        <f t="shared" si="86"/>
        <v>42.1</v>
      </c>
      <c r="BE46" s="274">
        <f t="shared" si="87"/>
        <v>43.7</v>
      </c>
      <c r="BF46" s="274">
        <f t="shared" si="88"/>
        <v>40</v>
      </c>
      <c r="BG46" s="275">
        <f t="shared" si="89"/>
        <v>67.647058823529406</v>
      </c>
      <c r="BH46" s="274">
        <f t="shared" si="90"/>
        <v>60.594795539033463</v>
      </c>
      <c r="BI46" s="274">
        <f t="shared" si="91"/>
        <v>82.011605415860728</v>
      </c>
      <c r="BJ46" s="274">
        <f t="shared" si="92"/>
        <v>82.011605415860728</v>
      </c>
      <c r="BK46" s="274">
        <f t="shared" si="93"/>
        <v>78.028747433264883</v>
      </c>
      <c r="BL46" s="274">
        <f t="shared" si="94"/>
        <v>79.296066252587991</v>
      </c>
      <c r="BM46" s="274">
        <f t="shared" si="95"/>
        <v>79.296066252587991</v>
      </c>
      <c r="BN46" s="274">
        <f t="shared" si="96"/>
        <v>89.275362318840578</v>
      </c>
      <c r="BO46" s="274">
        <f t="shared" si="97"/>
        <v>60.985626283367552</v>
      </c>
      <c r="BP46" s="274">
        <f t="shared" si="98"/>
        <v>60.985626283367552</v>
      </c>
      <c r="BQ46" s="274">
        <f t="shared" si="99"/>
        <v>67.19101123595506</v>
      </c>
      <c r="BR46" s="274">
        <f t="shared" si="100"/>
        <v>83.03747534516765</v>
      </c>
      <c r="BS46" s="274">
        <f t="shared" si="101"/>
        <v>83.238095238095241</v>
      </c>
      <c r="BT46" s="274">
        <f t="shared" si="102"/>
        <v>79.051383399209485</v>
      </c>
      <c r="BU46" s="273">
        <v>9.73</v>
      </c>
      <c r="BV46" s="272">
        <v>9.7100000000000009</v>
      </c>
      <c r="BW46" s="272">
        <v>10.56</v>
      </c>
      <c r="BX46" s="272">
        <v>10.56</v>
      </c>
      <c r="BY46" s="272">
        <v>10.6</v>
      </c>
      <c r="BZ46" s="272">
        <v>10.029999999999999</v>
      </c>
      <c r="CA46" s="272">
        <v>10.029999999999999</v>
      </c>
      <c r="CB46" s="272">
        <v>10.11</v>
      </c>
      <c r="CC46" s="272">
        <v>9.9</v>
      </c>
      <c r="CD46" s="272">
        <v>9.9</v>
      </c>
      <c r="CE46" s="272">
        <v>10.24</v>
      </c>
      <c r="CF46" s="272">
        <v>10.16</v>
      </c>
      <c r="CG46" s="272">
        <v>10.5</v>
      </c>
      <c r="CH46" s="272">
        <v>10.11</v>
      </c>
      <c r="CI46" s="273">
        <f t="shared" si="103"/>
        <v>9.73</v>
      </c>
      <c r="CJ46" s="272">
        <f t="shared" si="104"/>
        <v>9.7100000000000009</v>
      </c>
      <c r="CK46" s="272">
        <f t="shared" si="105"/>
        <v>10.56</v>
      </c>
      <c r="CL46" s="272">
        <f t="shared" si="106"/>
        <v>10.56</v>
      </c>
      <c r="CM46" s="272">
        <f t="shared" si="107"/>
        <v>10.6</v>
      </c>
      <c r="CN46" s="272">
        <f t="shared" si="108"/>
        <v>10.029999999999999</v>
      </c>
      <c r="CO46" s="272">
        <f t="shared" si="109"/>
        <v>10.029999999999999</v>
      </c>
      <c r="CP46" s="272">
        <f t="shared" si="110"/>
        <v>10.11</v>
      </c>
      <c r="CQ46" s="272">
        <f t="shared" si="111"/>
        <v>9.9</v>
      </c>
      <c r="CR46" s="272">
        <f t="shared" si="112"/>
        <v>9.9</v>
      </c>
      <c r="CS46" s="272">
        <f t="shared" si="113"/>
        <v>10.24</v>
      </c>
      <c r="CT46" s="272">
        <f t="shared" si="114"/>
        <v>10.16</v>
      </c>
      <c r="CU46" s="272">
        <f t="shared" si="115"/>
        <v>10.5</v>
      </c>
      <c r="CV46" s="272">
        <f t="shared" si="116"/>
        <v>10.11</v>
      </c>
      <c r="CW46" s="234">
        <f t="shared" si="117"/>
        <v>1</v>
      </c>
      <c r="CX46" s="233">
        <f t="shared" si="118"/>
        <v>1</v>
      </c>
      <c r="CY46" s="233">
        <f t="shared" si="119"/>
        <v>1</v>
      </c>
      <c r="CZ46" s="233">
        <f t="shared" si="120"/>
        <v>1</v>
      </c>
      <c r="DA46" s="233">
        <f t="shared" si="121"/>
        <v>0</v>
      </c>
    </row>
    <row r="47" spans="1:105" x14ac:dyDescent="0.15">
      <c r="A47" s="276" t="s">
        <v>99</v>
      </c>
      <c r="B47" s="277" t="s">
        <v>588</v>
      </c>
      <c r="C47" s="273">
        <v>2.27</v>
      </c>
      <c r="D47" s="272">
        <v>2.2799999999999998</v>
      </c>
      <c r="E47" s="272">
        <v>4.62</v>
      </c>
      <c r="F47" s="272">
        <v>4.62</v>
      </c>
      <c r="G47" s="272">
        <v>5.22</v>
      </c>
      <c r="H47" s="272">
        <v>2.5299999999999998</v>
      </c>
      <c r="I47" s="272">
        <v>2.5299999999999998</v>
      </c>
      <c r="J47" s="272">
        <v>1.07</v>
      </c>
      <c r="K47" s="272">
        <v>8.2200000000000006</v>
      </c>
      <c r="L47" s="272">
        <v>8.2200000000000006</v>
      </c>
      <c r="M47" s="272">
        <v>5.88</v>
      </c>
      <c r="N47" s="272">
        <v>2.11</v>
      </c>
      <c r="O47" s="272">
        <v>1.53</v>
      </c>
      <c r="P47" s="272">
        <v>1.28</v>
      </c>
      <c r="Q47" s="275">
        <v>26.8</v>
      </c>
      <c r="R47" s="274">
        <v>27.2</v>
      </c>
      <c r="S47" s="274">
        <v>5.6</v>
      </c>
      <c r="T47" s="274">
        <v>5.6</v>
      </c>
      <c r="V47" s="274">
        <v>16.2</v>
      </c>
      <c r="W47" s="274">
        <v>16.2</v>
      </c>
      <c r="X47" s="274">
        <v>9.1</v>
      </c>
      <c r="Y47" s="274">
        <v>11</v>
      </c>
      <c r="Z47" s="274">
        <v>11</v>
      </c>
      <c r="AB47" s="274">
        <v>9.5</v>
      </c>
      <c r="AC47" s="274">
        <v>12.7</v>
      </c>
      <c r="AD47" s="274">
        <v>7.9</v>
      </c>
      <c r="AE47" s="273">
        <f t="shared" si="61"/>
        <v>11.806167400881057</v>
      </c>
      <c r="AF47" s="272">
        <f t="shared" si="62"/>
        <v>11.92982456140351</v>
      </c>
      <c r="AG47" s="272">
        <f t="shared" si="63"/>
        <v>1.2121212121212119</v>
      </c>
      <c r="AH47" s="272">
        <f t="shared" si="64"/>
        <v>1.2121212121212119</v>
      </c>
      <c r="AI47" s="272" t="str">
        <f t="shared" si="65"/>
        <v/>
      </c>
      <c r="AJ47" s="272">
        <f t="shared" si="66"/>
        <v>6.4031620553359687</v>
      </c>
      <c r="AK47" s="272">
        <f t="shared" si="67"/>
        <v>6.4031620553359687</v>
      </c>
      <c r="AL47" s="272">
        <f t="shared" si="68"/>
        <v>8.5046728971962615</v>
      </c>
      <c r="AM47" s="272">
        <f t="shared" si="69"/>
        <v>1.3381995133819951</v>
      </c>
      <c r="AN47" s="272">
        <f t="shared" si="70"/>
        <v>1.3381995133819951</v>
      </c>
      <c r="AO47" s="272" t="str">
        <f t="shared" si="71"/>
        <v/>
      </c>
      <c r="AP47" s="272">
        <f t="shared" si="72"/>
        <v>4.5023696682464456</v>
      </c>
      <c r="AQ47" s="272">
        <f t="shared" si="73"/>
        <v>8.3006535947712408</v>
      </c>
      <c r="AR47" s="272">
        <f t="shared" si="74"/>
        <v>6.171875</v>
      </c>
      <c r="AS47" s="275">
        <f t="shared" si="75"/>
        <v>26.8</v>
      </c>
      <c r="AT47" s="274">
        <f t="shared" si="76"/>
        <v>27.2</v>
      </c>
      <c r="AU47" s="274" t="str">
        <f t="shared" si="77"/>
        <v/>
      </c>
      <c r="AV47" s="274" t="str">
        <f t="shared" si="78"/>
        <v/>
      </c>
      <c r="AW47" s="274" t="str">
        <f t="shared" si="79"/>
        <v/>
      </c>
      <c r="AX47" s="274">
        <f t="shared" si="80"/>
        <v>16.2</v>
      </c>
      <c r="AY47" s="274">
        <f t="shared" si="81"/>
        <v>16.2</v>
      </c>
      <c r="AZ47" s="274">
        <f t="shared" si="82"/>
        <v>9.1</v>
      </c>
      <c r="BA47" s="274" t="str">
        <f t="shared" si="83"/>
        <v/>
      </c>
      <c r="BB47" s="274" t="str">
        <f t="shared" si="84"/>
        <v/>
      </c>
      <c r="BC47" s="274" t="str">
        <f t="shared" si="85"/>
        <v/>
      </c>
      <c r="BD47" s="274">
        <f t="shared" si="86"/>
        <v>9.5</v>
      </c>
      <c r="BE47" s="274">
        <f t="shared" si="87"/>
        <v>12.7</v>
      </c>
      <c r="BF47" s="274">
        <f t="shared" si="88"/>
        <v>7.9</v>
      </c>
      <c r="BG47" s="275">
        <f t="shared" si="89"/>
        <v>49.264705882352942</v>
      </c>
      <c r="BH47" s="274">
        <f t="shared" si="90"/>
        <v>50.557620817843869</v>
      </c>
      <c r="BI47" s="274" t="str">
        <f t="shared" si="91"/>
        <v/>
      </c>
      <c r="BJ47" s="274" t="str">
        <f t="shared" si="92"/>
        <v/>
      </c>
      <c r="BK47" s="274" t="str">
        <f t="shared" si="93"/>
        <v/>
      </c>
      <c r="BL47" s="274">
        <f t="shared" si="94"/>
        <v>33.540372670807457</v>
      </c>
      <c r="BM47" s="274">
        <f t="shared" si="95"/>
        <v>33.540372670807457</v>
      </c>
      <c r="BN47" s="274">
        <f t="shared" si="96"/>
        <v>26.376811594202898</v>
      </c>
      <c r="BO47" s="274" t="str">
        <f t="shared" si="97"/>
        <v/>
      </c>
      <c r="BP47" s="274" t="str">
        <f t="shared" si="98"/>
        <v/>
      </c>
      <c r="BQ47" s="274" t="str">
        <f t="shared" si="99"/>
        <v/>
      </c>
      <c r="BR47" s="274">
        <f t="shared" si="100"/>
        <v>18.737672583826431</v>
      </c>
      <c r="BS47" s="274">
        <f t="shared" si="101"/>
        <v>24.19047619047619</v>
      </c>
      <c r="BT47" s="274">
        <f t="shared" si="102"/>
        <v>15.612648221343873</v>
      </c>
      <c r="BU47" s="273">
        <v>4.87</v>
      </c>
      <c r="BV47" s="272">
        <v>4.88</v>
      </c>
      <c r="BW47" s="272">
        <v>5.48</v>
      </c>
      <c r="BX47" s="272">
        <v>5.48</v>
      </c>
      <c r="BZ47" s="272">
        <v>5.09</v>
      </c>
      <c r="CA47" s="272">
        <v>5.09</v>
      </c>
      <c r="CB47" s="272">
        <v>4.66</v>
      </c>
      <c r="CC47" s="272">
        <v>5.61</v>
      </c>
      <c r="CD47" s="272">
        <v>5.61</v>
      </c>
      <c r="CF47" s="272">
        <v>4.49</v>
      </c>
      <c r="CG47" s="272">
        <v>4.66</v>
      </c>
      <c r="CH47" s="272">
        <v>4.6500000000000004</v>
      </c>
      <c r="CI47" s="273">
        <f t="shared" si="103"/>
        <v>4.87</v>
      </c>
      <c r="CJ47" s="272">
        <f t="shared" si="104"/>
        <v>4.88</v>
      </c>
      <c r="CK47" s="272" t="str">
        <f t="shared" si="105"/>
        <v/>
      </c>
      <c r="CL47" s="272" t="str">
        <f t="shared" si="106"/>
        <v/>
      </c>
      <c r="CM47" s="272" t="str">
        <f t="shared" si="107"/>
        <v/>
      </c>
      <c r="CN47" s="272">
        <f t="shared" si="108"/>
        <v>5.09</v>
      </c>
      <c r="CO47" s="272">
        <f t="shared" si="109"/>
        <v>5.09</v>
      </c>
      <c r="CP47" s="272">
        <f t="shared" si="110"/>
        <v>4.66</v>
      </c>
      <c r="CQ47" s="272" t="str">
        <f t="shared" si="111"/>
        <v/>
      </c>
      <c r="CR47" s="272" t="str">
        <f t="shared" si="112"/>
        <v/>
      </c>
      <c r="CS47" s="272" t="str">
        <f t="shared" si="113"/>
        <v/>
      </c>
      <c r="CT47" s="272">
        <f t="shared" si="114"/>
        <v>4.49</v>
      </c>
      <c r="CU47" s="272">
        <f t="shared" si="115"/>
        <v>4.66</v>
      </c>
      <c r="CV47" s="272">
        <f t="shared" si="116"/>
        <v>4.6500000000000004</v>
      </c>
      <c r="CW47" s="234">
        <f t="shared" si="117"/>
        <v>1</v>
      </c>
      <c r="CX47" s="233">
        <f t="shared" si="118"/>
        <v>1</v>
      </c>
      <c r="CY47" s="233">
        <f t="shared" si="119"/>
        <v>1</v>
      </c>
      <c r="CZ47" s="233">
        <f t="shared" si="120"/>
        <v>1</v>
      </c>
      <c r="DA47" s="233">
        <f t="shared" si="121"/>
        <v>0</v>
      </c>
    </row>
    <row r="48" spans="1:105" x14ac:dyDescent="0.15">
      <c r="A48" s="276" t="s">
        <v>100</v>
      </c>
      <c r="B48" s="277" t="s">
        <v>589</v>
      </c>
      <c r="C48" s="273">
        <v>2.2599999999999998</v>
      </c>
      <c r="D48" s="272">
        <v>2.6</v>
      </c>
      <c r="E48" s="272">
        <v>2.94</v>
      </c>
      <c r="F48" s="272">
        <v>2.94</v>
      </c>
      <c r="G48" s="272">
        <v>3.43</v>
      </c>
      <c r="H48" s="272">
        <v>3.63</v>
      </c>
      <c r="I48" s="272">
        <v>3.63</v>
      </c>
      <c r="J48" s="272">
        <v>4.08</v>
      </c>
      <c r="K48" s="272">
        <v>4.04</v>
      </c>
      <c r="L48" s="272">
        <v>4.04</v>
      </c>
      <c r="M48" s="272">
        <v>3.13</v>
      </c>
      <c r="N48" s="272">
        <v>4.03</v>
      </c>
      <c r="O48" s="272">
        <v>4.3600000000000003</v>
      </c>
      <c r="P48" s="272">
        <v>4.33</v>
      </c>
      <c r="Q48" s="275">
        <v>16.5</v>
      </c>
      <c r="R48" s="274">
        <v>16.600000000000001</v>
      </c>
      <c r="V48" s="274">
        <v>14.1</v>
      </c>
      <c r="W48" s="274">
        <v>14.1</v>
      </c>
      <c r="X48" s="274">
        <v>10</v>
      </c>
      <c r="Y48" s="274">
        <v>8</v>
      </c>
      <c r="Z48" s="274">
        <v>8</v>
      </c>
      <c r="AB48" s="274">
        <v>14.7</v>
      </c>
      <c r="AC48" s="274">
        <v>5.5</v>
      </c>
      <c r="AD48" s="274">
        <v>6.4</v>
      </c>
      <c r="AE48" s="273">
        <f t="shared" si="61"/>
        <v>7.3008849557522133</v>
      </c>
      <c r="AF48" s="272">
        <f t="shared" si="62"/>
        <v>6.384615384615385</v>
      </c>
      <c r="AG48" s="272" t="str">
        <f t="shared" si="63"/>
        <v/>
      </c>
      <c r="AH48" s="272" t="str">
        <f t="shared" si="64"/>
        <v/>
      </c>
      <c r="AI48" s="272" t="str">
        <f t="shared" si="65"/>
        <v/>
      </c>
      <c r="AJ48" s="272">
        <f t="shared" si="66"/>
        <v>3.884297520661157</v>
      </c>
      <c r="AK48" s="272">
        <f t="shared" si="67"/>
        <v>3.884297520661157</v>
      </c>
      <c r="AL48" s="272">
        <f t="shared" si="68"/>
        <v>2.4509803921568629</v>
      </c>
      <c r="AM48" s="272">
        <f t="shared" si="69"/>
        <v>1.9801980198019802</v>
      </c>
      <c r="AN48" s="272">
        <f t="shared" si="70"/>
        <v>1.9801980198019802</v>
      </c>
      <c r="AO48" s="272" t="str">
        <f t="shared" si="71"/>
        <v/>
      </c>
      <c r="AP48" s="272">
        <f t="shared" si="72"/>
        <v>3.647642679900744</v>
      </c>
      <c r="AQ48" s="272">
        <f t="shared" si="73"/>
        <v>1.2614678899082568</v>
      </c>
      <c r="AR48" s="272">
        <f t="shared" si="74"/>
        <v>1.4780600461893765</v>
      </c>
      <c r="AS48" s="275">
        <f t="shared" si="75"/>
        <v>16.5</v>
      </c>
      <c r="AT48" s="274">
        <f t="shared" si="76"/>
        <v>16.600000000000001</v>
      </c>
      <c r="AU48" s="274" t="str">
        <f t="shared" si="77"/>
        <v/>
      </c>
      <c r="AV48" s="274" t="str">
        <f t="shared" si="78"/>
        <v/>
      </c>
      <c r="AW48" s="274" t="str">
        <f t="shared" si="79"/>
        <v/>
      </c>
      <c r="AX48" s="274">
        <f t="shared" si="80"/>
        <v>14.1</v>
      </c>
      <c r="AY48" s="274">
        <f t="shared" si="81"/>
        <v>14.1</v>
      </c>
      <c r="AZ48" s="274">
        <f t="shared" si="82"/>
        <v>10</v>
      </c>
      <c r="BA48" s="274">
        <f t="shared" si="83"/>
        <v>8</v>
      </c>
      <c r="BB48" s="274">
        <f t="shared" si="84"/>
        <v>8</v>
      </c>
      <c r="BC48" s="274" t="str">
        <f t="shared" si="85"/>
        <v/>
      </c>
      <c r="BD48" s="274">
        <f t="shared" si="86"/>
        <v>14.7</v>
      </c>
      <c r="BE48" s="274" t="str">
        <f t="shared" si="87"/>
        <v/>
      </c>
      <c r="BF48" s="274">
        <f t="shared" si="88"/>
        <v>6.4</v>
      </c>
      <c r="BG48" s="275">
        <f t="shared" si="89"/>
        <v>30.330882352941178</v>
      </c>
      <c r="BH48" s="274">
        <f t="shared" si="90"/>
        <v>30.8550185873606</v>
      </c>
      <c r="BI48" s="274" t="str">
        <f t="shared" si="91"/>
        <v/>
      </c>
      <c r="BJ48" s="274" t="str">
        <f t="shared" si="92"/>
        <v/>
      </c>
      <c r="BK48" s="274" t="str">
        <f t="shared" si="93"/>
        <v/>
      </c>
      <c r="BL48" s="274">
        <f t="shared" si="94"/>
        <v>29.192546583850934</v>
      </c>
      <c r="BM48" s="274">
        <f t="shared" si="95"/>
        <v>29.192546583850934</v>
      </c>
      <c r="BN48" s="274">
        <f t="shared" si="96"/>
        <v>28.985507246376812</v>
      </c>
      <c r="BO48" s="274">
        <f t="shared" si="97"/>
        <v>16.427104722792606</v>
      </c>
      <c r="BP48" s="274">
        <f t="shared" si="98"/>
        <v>16.427104722792606</v>
      </c>
      <c r="BQ48" s="274" t="str">
        <f t="shared" si="99"/>
        <v/>
      </c>
      <c r="BR48" s="274">
        <f t="shared" si="100"/>
        <v>28.994082840236686</v>
      </c>
      <c r="BS48" s="274" t="str">
        <f t="shared" si="101"/>
        <v/>
      </c>
      <c r="BT48" s="274">
        <f t="shared" si="102"/>
        <v>12.648221343873518</v>
      </c>
      <c r="BU48" s="273">
        <v>4.2</v>
      </c>
      <c r="BV48" s="272">
        <v>4.1399999999999997</v>
      </c>
      <c r="BZ48" s="272">
        <v>4.22</v>
      </c>
      <c r="CA48" s="272">
        <v>4.22</v>
      </c>
      <c r="CB48" s="272">
        <v>3.37</v>
      </c>
      <c r="CC48" s="272">
        <v>4.97</v>
      </c>
      <c r="CD48" s="272">
        <v>4.97</v>
      </c>
      <c r="CF48" s="272">
        <v>4.6500000000000004</v>
      </c>
      <c r="CG48" s="272">
        <v>4.92</v>
      </c>
      <c r="CH48" s="272">
        <v>5.1100000000000003</v>
      </c>
      <c r="CI48" s="273">
        <f t="shared" si="103"/>
        <v>4.2</v>
      </c>
      <c r="CJ48" s="272">
        <f t="shared" si="104"/>
        <v>4.1399999999999997</v>
      </c>
      <c r="CK48" s="272" t="str">
        <f t="shared" si="105"/>
        <v/>
      </c>
      <c r="CL48" s="272" t="str">
        <f t="shared" si="106"/>
        <v/>
      </c>
      <c r="CM48" s="272" t="str">
        <f t="shared" si="107"/>
        <v/>
      </c>
      <c r="CN48" s="272">
        <f t="shared" si="108"/>
        <v>4.22</v>
      </c>
      <c r="CO48" s="272">
        <f t="shared" si="109"/>
        <v>4.22</v>
      </c>
      <c r="CP48" s="272">
        <f t="shared" si="110"/>
        <v>3.37</v>
      </c>
      <c r="CQ48" s="272">
        <f t="shared" si="111"/>
        <v>4.97</v>
      </c>
      <c r="CR48" s="272">
        <f t="shared" si="112"/>
        <v>4.97</v>
      </c>
      <c r="CS48" s="272" t="str">
        <f t="shared" si="113"/>
        <v/>
      </c>
      <c r="CT48" s="272">
        <f t="shared" si="114"/>
        <v>4.6500000000000004</v>
      </c>
      <c r="CU48" s="272" t="str">
        <f t="shared" si="115"/>
        <v/>
      </c>
      <c r="CV48" s="272">
        <f t="shared" si="116"/>
        <v>5.1100000000000003</v>
      </c>
      <c r="CW48" s="234">
        <f t="shared" si="117"/>
        <v>1</v>
      </c>
      <c r="CX48" s="233">
        <f t="shared" si="118"/>
        <v>1</v>
      </c>
      <c r="CY48" s="233">
        <f t="shared" si="119"/>
        <v>1</v>
      </c>
      <c r="CZ48" s="233">
        <f t="shared" si="120"/>
        <v>1</v>
      </c>
      <c r="DA48" s="233">
        <f t="shared" si="121"/>
        <v>0</v>
      </c>
    </row>
    <row r="49" spans="1:105" x14ac:dyDescent="0.15">
      <c r="A49" s="276" t="s">
        <v>101</v>
      </c>
      <c r="B49" s="277" t="s">
        <v>590</v>
      </c>
      <c r="C49" s="273">
        <v>3.06</v>
      </c>
      <c r="D49" s="272">
        <v>1.61</v>
      </c>
      <c r="E49" s="272">
        <v>2.3199999999999998</v>
      </c>
      <c r="F49" s="272">
        <v>2.3199999999999998</v>
      </c>
      <c r="G49" s="272">
        <v>3.03</v>
      </c>
      <c r="H49" s="272">
        <v>5</v>
      </c>
      <c r="I49" s="272">
        <v>5</v>
      </c>
      <c r="J49" s="272">
        <v>6.16</v>
      </c>
      <c r="K49" s="272">
        <v>6.03</v>
      </c>
      <c r="L49" s="272">
        <v>6.03</v>
      </c>
      <c r="M49" s="272">
        <v>4.5599999999999996</v>
      </c>
      <c r="N49" s="272">
        <v>1.99</v>
      </c>
      <c r="O49" s="272">
        <v>2.2599999999999998</v>
      </c>
      <c r="P49" s="272">
        <v>4.18</v>
      </c>
      <c r="S49" s="274">
        <v>25.3</v>
      </c>
      <c r="T49" s="274">
        <v>25.3</v>
      </c>
      <c r="U49" s="274">
        <v>24.5</v>
      </c>
      <c r="V49" s="274">
        <v>25.5</v>
      </c>
      <c r="W49" s="274">
        <v>25.5</v>
      </c>
      <c r="X49" s="274">
        <v>18.899999999999999</v>
      </c>
      <c r="Y49" s="274">
        <v>5.7</v>
      </c>
      <c r="Z49" s="274">
        <v>5.7</v>
      </c>
      <c r="AA49" s="274">
        <v>9.1999999999999993</v>
      </c>
      <c r="AB49" s="274">
        <v>15</v>
      </c>
      <c r="AC49" s="274">
        <v>30.4</v>
      </c>
      <c r="AD49" s="274">
        <v>25.9</v>
      </c>
      <c r="AE49" s="273" t="str">
        <f t="shared" si="61"/>
        <v/>
      </c>
      <c r="AF49" s="272" t="str">
        <f t="shared" si="62"/>
        <v/>
      </c>
      <c r="AG49" s="272">
        <f t="shared" si="63"/>
        <v>10.905172413793105</v>
      </c>
      <c r="AH49" s="272">
        <f t="shared" si="64"/>
        <v>10.905172413793105</v>
      </c>
      <c r="AI49" s="272">
        <f t="shared" si="65"/>
        <v>8.0858085808580871</v>
      </c>
      <c r="AJ49" s="272">
        <f t="shared" si="66"/>
        <v>5.0999999999999996</v>
      </c>
      <c r="AK49" s="272">
        <f t="shared" si="67"/>
        <v>5.0999999999999996</v>
      </c>
      <c r="AL49" s="272">
        <f t="shared" si="68"/>
        <v>3.0681818181818179</v>
      </c>
      <c r="AM49" s="272">
        <f t="shared" si="69"/>
        <v>0.94527363184079605</v>
      </c>
      <c r="AN49" s="272">
        <f t="shared" si="70"/>
        <v>0.94527363184079605</v>
      </c>
      <c r="AO49" s="272">
        <f t="shared" si="71"/>
        <v>2.0175438596491229</v>
      </c>
      <c r="AP49" s="272">
        <f t="shared" si="72"/>
        <v>7.5376884422110555</v>
      </c>
      <c r="AQ49" s="272">
        <f t="shared" si="73"/>
        <v>13.45132743362832</v>
      </c>
      <c r="AR49" s="272">
        <f t="shared" si="74"/>
        <v>6.196172248803828</v>
      </c>
      <c r="AS49" s="275" t="str">
        <f t="shared" si="75"/>
        <v/>
      </c>
      <c r="AT49" s="274" t="str">
        <f t="shared" si="76"/>
        <v/>
      </c>
      <c r="AU49" s="274">
        <f t="shared" si="77"/>
        <v>25.3</v>
      </c>
      <c r="AV49" s="274">
        <f t="shared" si="78"/>
        <v>25.3</v>
      </c>
      <c r="AW49" s="274">
        <f t="shared" si="79"/>
        <v>24.5</v>
      </c>
      <c r="AX49" s="274">
        <f t="shared" si="80"/>
        <v>25.5</v>
      </c>
      <c r="AY49" s="274">
        <f t="shared" si="81"/>
        <v>25.5</v>
      </c>
      <c r="AZ49" s="274">
        <f t="shared" si="82"/>
        <v>18.899999999999999</v>
      </c>
      <c r="BA49" s="274" t="str">
        <f t="shared" si="83"/>
        <v/>
      </c>
      <c r="BB49" s="274" t="str">
        <f t="shared" si="84"/>
        <v/>
      </c>
      <c r="BC49" s="274">
        <f t="shared" si="85"/>
        <v>9.1999999999999993</v>
      </c>
      <c r="BD49" s="274">
        <f t="shared" si="86"/>
        <v>15</v>
      </c>
      <c r="BE49" s="274">
        <f t="shared" si="87"/>
        <v>30.4</v>
      </c>
      <c r="BF49" s="274">
        <f t="shared" si="88"/>
        <v>25.9</v>
      </c>
      <c r="BG49" s="275" t="str">
        <f t="shared" si="89"/>
        <v/>
      </c>
      <c r="BH49" s="274" t="str">
        <f t="shared" si="90"/>
        <v/>
      </c>
      <c r="BI49" s="274">
        <f t="shared" si="91"/>
        <v>48.936170212765951</v>
      </c>
      <c r="BJ49" s="274">
        <f t="shared" si="92"/>
        <v>48.936170212765951</v>
      </c>
      <c r="BK49" s="274">
        <f t="shared" si="93"/>
        <v>50.308008213552355</v>
      </c>
      <c r="BL49" s="274">
        <f t="shared" si="94"/>
        <v>52.795031055900623</v>
      </c>
      <c r="BM49" s="274">
        <f t="shared" si="95"/>
        <v>52.795031055900623</v>
      </c>
      <c r="BN49" s="274">
        <f t="shared" si="96"/>
        <v>54.782608695652165</v>
      </c>
      <c r="BO49" s="274" t="str">
        <f t="shared" si="97"/>
        <v/>
      </c>
      <c r="BP49" s="274" t="str">
        <f t="shared" si="98"/>
        <v/>
      </c>
      <c r="BQ49" s="274">
        <f t="shared" si="99"/>
        <v>20.674157303370784</v>
      </c>
      <c r="BR49" s="274">
        <f t="shared" si="100"/>
        <v>29.585798816568047</v>
      </c>
      <c r="BS49" s="274">
        <f t="shared" si="101"/>
        <v>57.904761904761905</v>
      </c>
      <c r="BT49" s="274">
        <f t="shared" si="102"/>
        <v>51.185770750988141</v>
      </c>
      <c r="BW49" s="272">
        <v>4.5199999999999996</v>
      </c>
      <c r="BX49" s="272">
        <v>4.5199999999999996</v>
      </c>
      <c r="BY49" s="272">
        <v>4.37</v>
      </c>
      <c r="BZ49" s="272">
        <v>4.08</v>
      </c>
      <c r="CA49" s="272">
        <v>4.08</v>
      </c>
      <c r="CB49" s="272">
        <v>3.92</v>
      </c>
      <c r="CC49" s="272">
        <v>4.08</v>
      </c>
      <c r="CD49" s="272">
        <v>4.08</v>
      </c>
      <c r="CE49" s="272">
        <v>3.91</v>
      </c>
      <c r="CF49" s="272">
        <v>3.3</v>
      </c>
      <c r="CG49" s="272">
        <v>3.88</v>
      </c>
      <c r="CH49" s="272">
        <v>4.08</v>
      </c>
      <c r="CI49" s="273" t="str">
        <f t="shared" si="103"/>
        <v/>
      </c>
      <c r="CJ49" s="272" t="str">
        <f t="shared" si="104"/>
        <v/>
      </c>
      <c r="CK49" s="272">
        <f t="shared" si="105"/>
        <v>4.5199999999999996</v>
      </c>
      <c r="CL49" s="272">
        <f t="shared" si="106"/>
        <v>4.5199999999999996</v>
      </c>
      <c r="CM49" s="272">
        <f t="shared" si="107"/>
        <v>4.37</v>
      </c>
      <c r="CN49" s="272">
        <f t="shared" si="108"/>
        <v>4.08</v>
      </c>
      <c r="CO49" s="272">
        <f t="shared" si="109"/>
        <v>4.08</v>
      </c>
      <c r="CP49" s="272">
        <f t="shared" si="110"/>
        <v>3.92</v>
      </c>
      <c r="CQ49" s="272" t="str">
        <f t="shared" si="111"/>
        <v/>
      </c>
      <c r="CR49" s="272" t="str">
        <f t="shared" si="112"/>
        <v/>
      </c>
      <c r="CS49" s="272">
        <f t="shared" si="113"/>
        <v>3.91</v>
      </c>
      <c r="CT49" s="272">
        <f t="shared" si="114"/>
        <v>3.3</v>
      </c>
      <c r="CU49" s="272">
        <f t="shared" si="115"/>
        <v>3.88</v>
      </c>
      <c r="CV49" s="272">
        <f t="shared" si="116"/>
        <v>4.08</v>
      </c>
      <c r="CW49" s="234" t="str">
        <f t="shared" si="117"/>
        <v/>
      </c>
      <c r="CX49" s="233">
        <f t="shared" si="118"/>
        <v>1</v>
      </c>
      <c r="CY49" s="233">
        <f t="shared" si="119"/>
        <v>1</v>
      </c>
      <c r="CZ49" s="233">
        <f t="shared" si="120"/>
        <v>1</v>
      </c>
      <c r="DA49" s="233">
        <f t="shared" si="121"/>
        <v>1</v>
      </c>
    </row>
    <row r="50" spans="1:105" x14ac:dyDescent="0.15">
      <c r="A50" s="276" t="s">
        <v>102</v>
      </c>
      <c r="B50" s="277" t="s">
        <v>591</v>
      </c>
      <c r="C50" s="273">
        <v>6.07</v>
      </c>
      <c r="D50" s="272">
        <v>4.8</v>
      </c>
      <c r="E50" s="272">
        <v>4.59</v>
      </c>
      <c r="F50" s="272">
        <v>4.59</v>
      </c>
      <c r="G50" s="272">
        <v>4.67</v>
      </c>
      <c r="H50" s="272">
        <v>6.41</v>
      </c>
      <c r="I50" s="272">
        <v>6.41</v>
      </c>
      <c r="J50" s="272">
        <v>5.88</v>
      </c>
      <c r="K50" s="272">
        <v>6.57</v>
      </c>
      <c r="L50" s="272">
        <v>6.57</v>
      </c>
      <c r="M50" s="272">
        <v>3.21</v>
      </c>
      <c r="N50" s="272">
        <v>5.03</v>
      </c>
      <c r="O50" s="272">
        <v>4.05</v>
      </c>
      <c r="P50" s="272">
        <v>4.5</v>
      </c>
      <c r="Q50" s="275">
        <v>20.8</v>
      </c>
      <c r="R50" s="274">
        <v>22.3</v>
      </c>
      <c r="S50" s="274">
        <v>15.2</v>
      </c>
      <c r="T50" s="274">
        <v>15.2</v>
      </c>
      <c r="U50" s="274">
        <v>10.199999999999999</v>
      </c>
      <c r="V50" s="274">
        <v>21.8</v>
      </c>
      <c r="W50" s="274">
        <v>21.8</v>
      </c>
      <c r="X50" s="274">
        <v>10.7</v>
      </c>
      <c r="Y50" s="274">
        <v>20.6</v>
      </c>
      <c r="Z50" s="274">
        <v>20.6</v>
      </c>
      <c r="AA50" s="274">
        <v>10.8</v>
      </c>
      <c r="AB50" s="274">
        <v>19.5</v>
      </c>
      <c r="AC50" s="274">
        <v>24.2</v>
      </c>
      <c r="AD50" s="274">
        <v>23</v>
      </c>
      <c r="AE50" s="273">
        <f t="shared" si="61"/>
        <v>3.4266886326194399</v>
      </c>
      <c r="AF50" s="272">
        <f t="shared" si="62"/>
        <v>4.6458333333333339</v>
      </c>
      <c r="AG50" s="272">
        <f t="shared" si="63"/>
        <v>3.3115468409586057</v>
      </c>
      <c r="AH50" s="272">
        <f t="shared" si="64"/>
        <v>3.3115468409586057</v>
      </c>
      <c r="AI50" s="272">
        <f t="shared" si="65"/>
        <v>2.1841541755888652</v>
      </c>
      <c r="AJ50" s="272">
        <f t="shared" si="66"/>
        <v>3.4009360374414976</v>
      </c>
      <c r="AK50" s="272">
        <f t="shared" si="67"/>
        <v>3.4009360374414976</v>
      </c>
      <c r="AL50" s="272">
        <f t="shared" si="68"/>
        <v>1.8197278911564625</v>
      </c>
      <c r="AM50" s="272">
        <f t="shared" si="69"/>
        <v>3.1354642313546424</v>
      </c>
      <c r="AN50" s="272">
        <f t="shared" si="70"/>
        <v>3.1354642313546424</v>
      </c>
      <c r="AO50" s="272">
        <f t="shared" si="71"/>
        <v>3.3644859813084116</v>
      </c>
      <c r="AP50" s="272">
        <f t="shared" si="72"/>
        <v>3.8767395626242545</v>
      </c>
      <c r="AQ50" s="272">
        <f t="shared" si="73"/>
        <v>5.9753086419753085</v>
      </c>
      <c r="AR50" s="272">
        <f t="shared" si="74"/>
        <v>5.1111111111111107</v>
      </c>
      <c r="AS50" s="275">
        <f t="shared" si="75"/>
        <v>20.8</v>
      </c>
      <c r="AT50" s="274">
        <f t="shared" si="76"/>
        <v>22.3</v>
      </c>
      <c r="AU50" s="274">
        <f t="shared" si="77"/>
        <v>15.2</v>
      </c>
      <c r="AV50" s="274">
        <f t="shared" si="78"/>
        <v>15.2</v>
      </c>
      <c r="AW50" s="274">
        <f t="shared" si="79"/>
        <v>10.199999999999999</v>
      </c>
      <c r="AX50" s="274">
        <f t="shared" si="80"/>
        <v>21.8</v>
      </c>
      <c r="AY50" s="274">
        <f t="shared" si="81"/>
        <v>21.8</v>
      </c>
      <c r="AZ50" s="274">
        <f t="shared" si="82"/>
        <v>10.7</v>
      </c>
      <c r="BA50" s="274">
        <f t="shared" si="83"/>
        <v>20.6</v>
      </c>
      <c r="BB50" s="274">
        <f t="shared" si="84"/>
        <v>20.6</v>
      </c>
      <c r="BC50" s="274">
        <f t="shared" si="85"/>
        <v>10.8</v>
      </c>
      <c r="BD50" s="274">
        <f t="shared" si="86"/>
        <v>19.5</v>
      </c>
      <c r="BE50" s="274">
        <f t="shared" si="87"/>
        <v>24.2</v>
      </c>
      <c r="BF50" s="274">
        <f t="shared" si="88"/>
        <v>23</v>
      </c>
      <c r="BG50" s="275">
        <f t="shared" si="89"/>
        <v>38.235294117647058</v>
      </c>
      <c r="BH50" s="274">
        <f t="shared" si="90"/>
        <v>41.449814126394052</v>
      </c>
      <c r="BI50" s="274">
        <f t="shared" si="91"/>
        <v>29.400386847195357</v>
      </c>
      <c r="BJ50" s="274">
        <f t="shared" si="92"/>
        <v>29.400386847195357</v>
      </c>
      <c r="BK50" s="274">
        <f t="shared" si="93"/>
        <v>20.94455852156057</v>
      </c>
      <c r="BL50" s="274">
        <f t="shared" si="94"/>
        <v>45.134575569358184</v>
      </c>
      <c r="BM50" s="274">
        <f t="shared" si="95"/>
        <v>45.134575569358184</v>
      </c>
      <c r="BN50" s="274">
        <f t="shared" si="96"/>
        <v>31.014492753623188</v>
      </c>
      <c r="BO50" s="274">
        <f t="shared" si="97"/>
        <v>42.299794661190965</v>
      </c>
      <c r="BP50" s="274">
        <f t="shared" si="98"/>
        <v>42.299794661190965</v>
      </c>
      <c r="BQ50" s="274">
        <f t="shared" si="99"/>
        <v>24.269662921348313</v>
      </c>
      <c r="BR50" s="274">
        <f t="shared" si="100"/>
        <v>38.46153846153846</v>
      </c>
      <c r="BS50" s="274">
        <f t="shared" si="101"/>
        <v>46.095238095238095</v>
      </c>
      <c r="BT50" s="274">
        <f t="shared" si="102"/>
        <v>45.454545454545453</v>
      </c>
      <c r="BU50" s="273">
        <v>7.49</v>
      </c>
      <c r="BV50" s="272">
        <v>7.28</v>
      </c>
      <c r="BW50" s="272">
        <v>8.1</v>
      </c>
      <c r="BX50" s="272">
        <v>8.1</v>
      </c>
      <c r="BY50" s="272">
        <v>8.19</v>
      </c>
      <c r="BZ50" s="272">
        <v>7.59</v>
      </c>
      <c r="CA50" s="272">
        <v>7.59</v>
      </c>
      <c r="CB50" s="272">
        <v>7.87</v>
      </c>
      <c r="CC50" s="272">
        <v>7.43</v>
      </c>
      <c r="CD50" s="272">
        <v>7.43</v>
      </c>
      <c r="CE50" s="272">
        <v>7.85</v>
      </c>
      <c r="CF50" s="272">
        <v>6.49</v>
      </c>
      <c r="CG50" s="272">
        <v>7.23</v>
      </c>
      <c r="CH50" s="272">
        <v>7.14</v>
      </c>
      <c r="CI50" s="273">
        <f t="shared" si="103"/>
        <v>7.49</v>
      </c>
      <c r="CJ50" s="272">
        <f t="shared" si="104"/>
        <v>7.28</v>
      </c>
      <c r="CK50" s="272">
        <f t="shared" si="105"/>
        <v>8.1</v>
      </c>
      <c r="CL50" s="272">
        <f t="shared" si="106"/>
        <v>8.1</v>
      </c>
      <c r="CM50" s="272">
        <f t="shared" si="107"/>
        <v>8.19</v>
      </c>
      <c r="CN50" s="272">
        <f t="shared" si="108"/>
        <v>7.59</v>
      </c>
      <c r="CO50" s="272">
        <f t="shared" si="109"/>
        <v>7.59</v>
      </c>
      <c r="CP50" s="272">
        <f t="shared" si="110"/>
        <v>7.87</v>
      </c>
      <c r="CQ50" s="272">
        <f t="shared" si="111"/>
        <v>7.43</v>
      </c>
      <c r="CR50" s="272">
        <f t="shared" si="112"/>
        <v>7.43</v>
      </c>
      <c r="CS50" s="272">
        <f t="shared" si="113"/>
        <v>7.85</v>
      </c>
      <c r="CT50" s="272">
        <f t="shared" si="114"/>
        <v>6.49</v>
      </c>
      <c r="CU50" s="272">
        <f t="shared" si="115"/>
        <v>7.23</v>
      </c>
      <c r="CV50" s="272">
        <f t="shared" si="116"/>
        <v>7.14</v>
      </c>
      <c r="CW50" s="234">
        <f t="shared" si="117"/>
        <v>1</v>
      </c>
      <c r="CX50" s="233">
        <f t="shared" si="118"/>
        <v>1</v>
      </c>
      <c r="CY50" s="233">
        <f t="shared" si="119"/>
        <v>1</v>
      </c>
      <c r="CZ50" s="233">
        <f t="shared" si="120"/>
        <v>1</v>
      </c>
      <c r="DA50" s="233">
        <f t="shared" si="121"/>
        <v>0</v>
      </c>
    </row>
    <row r="51" spans="1:105" x14ac:dyDescent="0.15">
      <c r="A51" s="276" t="s">
        <v>97</v>
      </c>
      <c r="B51" s="277" t="s">
        <v>97</v>
      </c>
      <c r="C51" s="273">
        <v>4.38</v>
      </c>
      <c r="D51" s="272">
        <v>3.93</v>
      </c>
      <c r="E51" s="272">
        <v>5.3</v>
      </c>
      <c r="F51" s="272">
        <v>5.3</v>
      </c>
      <c r="G51" s="272">
        <v>7.12</v>
      </c>
      <c r="H51" s="272">
        <v>5.86</v>
      </c>
      <c r="I51" s="272">
        <v>5.86</v>
      </c>
      <c r="J51" s="272">
        <v>4.68</v>
      </c>
      <c r="K51" s="272">
        <v>7.15</v>
      </c>
      <c r="L51" s="272">
        <v>7.15</v>
      </c>
      <c r="M51" s="272">
        <v>5.72</v>
      </c>
      <c r="N51" s="272">
        <v>4.28</v>
      </c>
      <c r="O51" s="272">
        <v>3.86</v>
      </c>
      <c r="P51" s="272">
        <v>3.78</v>
      </c>
      <c r="S51" s="274">
        <v>7.2</v>
      </c>
      <c r="T51" s="274">
        <v>7.2</v>
      </c>
      <c r="U51" s="274">
        <v>15.8</v>
      </c>
      <c r="AA51" s="274">
        <v>8.3000000000000007</v>
      </c>
      <c r="AE51" s="273" t="str">
        <f t="shared" si="61"/>
        <v/>
      </c>
      <c r="AF51" s="272" t="str">
        <f t="shared" si="62"/>
        <v/>
      </c>
      <c r="AG51" s="272">
        <f t="shared" si="63"/>
        <v>1.358490566037736</v>
      </c>
      <c r="AH51" s="272">
        <f t="shared" si="64"/>
        <v>1.358490566037736</v>
      </c>
      <c r="AI51" s="272">
        <f t="shared" si="65"/>
        <v>2.2191011235955056</v>
      </c>
      <c r="AJ51" s="272" t="str">
        <f t="shared" si="66"/>
        <v/>
      </c>
      <c r="AK51" s="272" t="str">
        <f t="shared" si="67"/>
        <v/>
      </c>
      <c r="AL51" s="272" t="str">
        <f t="shared" si="68"/>
        <v/>
      </c>
      <c r="AM51" s="272" t="str">
        <f t="shared" si="69"/>
        <v/>
      </c>
      <c r="AN51" s="272" t="str">
        <f t="shared" si="70"/>
        <v/>
      </c>
      <c r="AO51" s="272">
        <f t="shared" si="71"/>
        <v>1.4510489510489513</v>
      </c>
      <c r="AP51" s="272" t="str">
        <f t="shared" si="72"/>
        <v/>
      </c>
      <c r="AQ51" s="272" t="str">
        <f t="shared" si="73"/>
        <v/>
      </c>
      <c r="AR51" s="272" t="str">
        <f t="shared" si="74"/>
        <v/>
      </c>
      <c r="AS51" s="275" t="str">
        <f t="shared" si="75"/>
        <v/>
      </c>
      <c r="AT51" s="274" t="str">
        <f t="shared" si="76"/>
        <v/>
      </c>
      <c r="AU51" s="274">
        <f t="shared" si="77"/>
        <v>7.2</v>
      </c>
      <c r="AV51" s="274">
        <f t="shared" si="78"/>
        <v>7.2</v>
      </c>
      <c r="AW51" s="274">
        <f t="shared" si="79"/>
        <v>15.8</v>
      </c>
      <c r="AX51" s="274" t="str">
        <f t="shared" si="80"/>
        <v/>
      </c>
      <c r="AY51" s="274" t="str">
        <f t="shared" si="81"/>
        <v/>
      </c>
      <c r="AZ51" s="274" t="str">
        <f t="shared" si="82"/>
        <v/>
      </c>
      <c r="BA51" s="274" t="str">
        <f t="shared" si="83"/>
        <v/>
      </c>
      <c r="BB51" s="274" t="str">
        <f t="shared" si="84"/>
        <v/>
      </c>
      <c r="BC51" s="274">
        <f t="shared" si="85"/>
        <v>8.3000000000000007</v>
      </c>
      <c r="BD51" s="274" t="str">
        <f t="shared" si="86"/>
        <v/>
      </c>
      <c r="BE51" s="274" t="str">
        <f t="shared" si="87"/>
        <v/>
      </c>
      <c r="BF51" s="274" t="str">
        <f t="shared" si="88"/>
        <v/>
      </c>
      <c r="BG51" s="275" t="str">
        <f t="shared" si="89"/>
        <v/>
      </c>
      <c r="BH51" s="274" t="str">
        <f t="shared" si="90"/>
        <v/>
      </c>
      <c r="BI51" s="274">
        <f t="shared" si="91"/>
        <v>13.926499032882012</v>
      </c>
      <c r="BJ51" s="274">
        <f t="shared" si="92"/>
        <v>13.926499032882012</v>
      </c>
      <c r="BK51" s="274">
        <f t="shared" si="93"/>
        <v>32.4435318275154</v>
      </c>
      <c r="BL51" s="274" t="str">
        <f t="shared" si="94"/>
        <v/>
      </c>
      <c r="BM51" s="274" t="str">
        <f t="shared" si="95"/>
        <v/>
      </c>
      <c r="BN51" s="274" t="str">
        <f t="shared" si="96"/>
        <v/>
      </c>
      <c r="BO51" s="274" t="str">
        <f t="shared" si="97"/>
        <v/>
      </c>
      <c r="BP51" s="274" t="str">
        <f t="shared" si="98"/>
        <v/>
      </c>
      <c r="BQ51" s="274">
        <f t="shared" si="99"/>
        <v>18.651685393258429</v>
      </c>
      <c r="BR51" s="274" t="str">
        <f t="shared" si="100"/>
        <v/>
      </c>
      <c r="BS51" s="274" t="str">
        <f t="shared" si="101"/>
        <v/>
      </c>
      <c r="BT51" s="274" t="str">
        <f t="shared" si="102"/>
        <v/>
      </c>
      <c r="BW51" s="272">
        <v>7.15</v>
      </c>
      <c r="BX51" s="272">
        <v>7.15</v>
      </c>
      <c r="BY51" s="272">
        <v>7.72</v>
      </c>
      <c r="CE51" s="272">
        <v>7.23</v>
      </c>
      <c r="CI51" s="273" t="str">
        <f t="shared" si="103"/>
        <v/>
      </c>
      <c r="CJ51" s="272" t="str">
        <f t="shared" si="104"/>
        <v/>
      </c>
      <c r="CK51" s="272">
        <f t="shared" si="105"/>
        <v>7.15</v>
      </c>
      <c r="CL51" s="272">
        <f t="shared" si="106"/>
        <v>7.15</v>
      </c>
      <c r="CM51" s="272">
        <f t="shared" si="107"/>
        <v>7.72</v>
      </c>
      <c r="CN51" s="272" t="str">
        <f t="shared" si="108"/>
        <v/>
      </c>
      <c r="CO51" s="272" t="str">
        <f t="shared" si="109"/>
        <v/>
      </c>
      <c r="CP51" s="272" t="str">
        <f t="shared" si="110"/>
        <v/>
      </c>
      <c r="CQ51" s="272" t="str">
        <f t="shared" si="111"/>
        <v/>
      </c>
      <c r="CR51" s="272" t="str">
        <f t="shared" si="112"/>
        <v/>
      </c>
      <c r="CS51" s="272">
        <f t="shared" si="113"/>
        <v>7.23</v>
      </c>
      <c r="CT51" s="272" t="str">
        <f t="shared" si="114"/>
        <v/>
      </c>
      <c r="CU51" s="272" t="str">
        <f t="shared" si="115"/>
        <v/>
      </c>
      <c r="CV51" s="272" t="str">
        <f t="shared" si="116"/>
        <v/>
      </c>
      <c r="CW51" s="234" t="str">
        <f t="shared" si="117"/>
        <v/>
      </c>
      <c r="CX51" s="233">
        <f t="shared" si="118"/>
        <v>1</v>
      </c>
      <c r="CY51" s="233">
        <f t="shared" si="119"/>
        <v>1</v>
      </c>
      <c r="CZ51" s="233" t="str">
        <f t="shared" si="120"/>
        <v/>
      </c>
      <c r="DA51" s="233">
        <f t="shared" si="121"/>
        <v>2</v>
      </c>
    </row>
    <row r="52" spans="1:105" x14ac:dyDescent="0.15">
      <c r="A52" s="276" t="s">
        <v>98</v>
      </c>
      <c r="B52" s="277" t="s">
        <v>592</v>
      </c>
      <c r="C52" s="273">
        <v>2.99</v>
      </c>
      <c r="D52" s="272">
        <v>3.09</v>
      </c>
      <c r="E52" s="272">
        <v>2.41</v>
      </c>
      <c r="F52" s="272">
        <v>2.41</v>
      </c>
      <c r="G52" s="272">
        <v>4.82</v>
      </c>
      <c r="H52" s="272">
        <v>2.41</v>
      </c>
      <c r="I52" s="272">
        <v>2.41</v>
      </c>
      <c r="J52" s="272">
        <v>4.1900000000000004</v>
      </c>
      <c r="K52" s="272">
        <v>6.53</v>
      </c>
      <c r="L52" s="272">
        <v>6.53</v>
      </c>
      <c r="M52" s="272">
        <v>5.22</v>
      </c>
      <c r="N52" s="272">
        <v>1.86</v>
      </c>
      <c r="O52" s="272">
        <v>0.69</v>
      </c>
      <c r="P52" s="272">
        <v>1.52</v>
      </c>
      <c r="Q52" s="275">
        <v>3.3</v>
      </c>
      <c r="R52" s="274">
        <v>3.6</v>
      </c>
      <c r="S52" s="274">
        <v>23.3</v>
      </c>
      <c r="T52" s="274">
        <v>23.3</v>
      </c>
      <c r="U52" s="274">
        <v>36.700000000000003</v>
      </c>
      <c r="V52" s="274">
        <v>20.6</v>
      </c>
      <c r="W52" s="274">
        <v>20.6</v>
      </c>
      <c r="X52" s="274">
        <v>8.8000000000000007</v>
      </c>
      <c r="Y52" s="274">
        <v>10.8</v>
      </c>
      <c r="Z52" s="274">
        <v>10.8</v>
      </c>
      <c r="AA52" s="274">
        <v>35.1</v>
      </c>
      <c r="AB52" s="274">
        <v>4.5</v>
      </c>
      <c r="AC52" s="274">
        <v>5.7</v>
      </c>
      <c r="AD52" s="274">
        <v>7</v>
      </c>
      <c r="AE52" s="273">
        <f t="shared" si="61"/>
        <v>1.1036789297658862</v>
      </c>
      <c r="AF52" s="272">
        <f t="shared" si="62"/>
        <v>1.1650485436893205</v>
      </c>
      <c r="AG52" s="272">
        <f t="shared" si="63"/>
        <v>9.6680497925311197</v>
      </c>
      <c r="AH52" s="272">
        <f t="shared" si="64"/>
        <v>9.6680497925311197</v>
      </c>
      <c r="AI52" s="272">
        <f t="shared" si="65"/>
        <v>7.6141078838174279</v>
      </c>
      <c r="AJ52" s="272">
        <f t="shared" si="66"/>
        <v>8.5477178423236513</v>
      </c>
      <c r="AK52" s="272">
        <f t="shared" si="67"/>
        <v>8.5477178423236513</v>
      </c>
      <c r="AL52" s="272">
        <f t="shared" si="68"/>
        <v>2.100238663484487</v>
      </c>
      <c r="AM52" s="272">
        <f t="shared" si="69"/>
        <v>1.6539050535987749</v>
      </c>
      <c r="AN52" s="272">
        <f t="shared" si="70"/>
        <v>1.6539050535987749</v>
      </c>
      <c r="AO52" s="272">
        <f t="shared" si="71"/>
        <v>6.7241379310344831</v>
      </c>
      <c r="AP52" s="272">
        <f t="shared" si="72"/>
        <v>2.4193548387096775</v>
      </c>
      <c r="AQ52" s="272">
        <f t="shared" si="73"/>
        <v>8.2608695652173925</v>
      </c>
      <c r="AR52" s="272">
        <f t="shared" si="74"/>
        <v>4.6052631578947372</v>
      </c>
      <c r="AS52" s="275" t="str">
        <f t="shared" si="75"/>
        <v/>
      </c>
      <c r="AT52" s="274" t="str">
        <f t="shared" si="76"/>
        <v/>
      </c>
      <c r="AU52" s="274">
        <f t="shared" si="77"/>
        <v>23.3</v>
      </c>
      <c r="AV52" s="274">
        <f t="shared" si="78"/>
        <v>23.3</v>
      </c>
      <c r="AW52" s="274">
        <f t="shared" si="79"/>
        <v>36.700000000000003</v>
      </c>
      <c r="AX52" s="274">
        <f t="shared" si="80"/>
        <v>20.6</v>
      </c>
      <c r="AY52" s="274">
        <f t="shared" si="81"/>
        <v>20.6</v>
      </c>
      <c r="AZ52" s="274">
        <f t="shared" si="82"/>
        <v>8.8000000000000007</v>
      </c>
      <c r="BA52" s="274">
        <f t="shared" si="83"/>
        <v>10.8</v>
      </c>
      <c r="BB52" s="274">
        <f t="shared" si="84"/>
        <v>10.8</v>
      </c>
      <c r="BC52" s="274">
        <f t="shared" si="85"/>
        <v>35.1</v>
      </c>
      <c r="BD52" s="274">
        <f t="shared" si="86"/>
        <v>4.5</v>
      </c>
      <c r="BE52" s="274">
        <f t="shared" si="87"/>
        <v>5.7</v>
      </c>
      <c r="BF52" s="274">
        <f t="shared" si="88"/>
        <v>7</v>
      </c>
      <c r="BG52" s="275" t="str">
        <f t="shared" si="89"/>
        <v/>
      </c>
      <c r="BH52" s="274" t="str">
        <f t="shared" si="90"/>
        <v/>
      </c>
      <c r="BI52" s="274">
        <f t="shared" si="91"/>
        <v>45.067698259187615</v>
      </c>
      <c r="BJ52" s="274">
        <f t="shared" si="92"/>
        <v>45.067698259187615</v>
      </c>
      <c r="BK52" s="274">
        <f t="shared" si="93"/>
        <v>75.359342915811098</v>
      </c>
      <c r="BL52" s="274">
        <f t="shared" si="94"/>
        <v>42.65010351966874</v>
      </c>
      <c r="BM52" s="274">
        <f t="shared" si="95"/>
        <v>42.65010351966874</v>
      </c>
      <c r="BN52" s="274">
        <f t="shared" si="96"/>
        <v>25.507246376811597</v>
      </c>
      <c r="BO52" s="274">
        <f t="shared" si="97"/>
        <v>22.17659137577002</v>
      </c>
      <c r="BP52" s="274">
        <f t="shared" si="98"/>
        <v>22.17659137577002</v>
      </c>
      <c r="BQ52" s="274">
        <f t="shared" si="99"/>
        <v>78.876404494382029</v>
      </c>
      <c r="BR52" s="274">
        <f t="shared" si="100"/>
        <v>8.8757396449704142</v>
      </c>
      <c r="BS52" s="274">
        <f t="shared" si="101"/>
        <v>10.857142857142858</v>
      </c>
      <c r="BT52" s="274">
        <f t="shared" si="102"/>
        <v>13.83399209486166</v>
      </c>
      <c r="BU52" s="273">
        <v>6.1</v>
      </c>
      <c r="BV52" s="272">
        <v>6.41</v>
      </c>
      <c r="BW52" s="272">
        <v>6.67</v>
      </c>
      <c r="BX52" s="272">
        <v>6.67</v>
      </c>
      <c r="BY52" s="272">
        <v>7.28</v>
      </c>
      <c r="BZ52" s="272">
        <v>6.45</v>
      </c>
      <c r="CA52" s="272">
        <v>6.45</v>
      </c>
      <c r="CB52" s="272">
        <v>6.73</v>
      </c>
      <c r="CC52" s="272">
        <v>6.61</v>
      </c>
      <c r="CD52" s="272">
        <v>6.61</v>
      </c>
      <c r="CE52" s="272">
        <v>7.48</v>
      </c>
      <c r="CF52" s="272">
        <v>6.14</v>
      </c>
      <c r="CG52" s="272">
        <v>6.6</v>
      </c>
      <c r="CH52" s="272">
        <v>6.64</v>
      </c>
      <c r="CI52" s="273" t="str">
        <f t="shared" si="103"/>
        <v/>
      </c>
      <c r="CJ52" s="272" t="str">
        <f t="shared" si="104"/>
        <v/>
      </c>
      <c r="CK52" s="272">
        <f t="shared" si="105"/>
        <v>6.67</v>
      </c>
      <c r="CL52" s="272">
        <f t="shared" si="106"/>
        <v>6.67</v>
      </c>
      <c r="CM52" s="272">
        <f t="shared" si="107"/>
        <v>7.28</v>
      </c>
      <c r="CN52" s="272">
        <f t="shared" si="108"/>
        <v>6.45</v>
      </c>
      <c r="CO52" s="272">
        <f t="shared" si="109"/>
        <v>6.45</v>
      </c>
      <c r="CP52" s="272">
        <f t="shared" si="110"/>
        <v>6.73</v>
      </c>
      <c r="CQ52" s="272">
        <f t="shared" si="111"/>
        <v>6.61</v>
      </c>
      <c r="CR52" s="272">
        <f t="shared" si="112"/>
        <v>6.61</v>
      </c>
      <c r="CS52" s="272">
        <f t="shared" si="113"/>
        <v>7.48</v>
      </c>
      <c r="CT52" s="272">
        <f t="shared" si="114"/>
        <v>6.14</v>
      </c>
      <c r="CU52" s="272">
        <f t="shared" si="115"/>
        <v>6.6</v>
      </c>
      <c r="CV52" s="272">
        <f t="shared" si="116"/>
        <v>6.64</v>
      </c>
      <c r="CW52" s="234" t="str">
        <f t="shared" si="117"/>
        <v/>
      </c>
      <c r="CX52" s="233">
        <f t="shared" si="118"/>
        <v>1</v>
      </c>
      <c r="CY52" s="233">
        <f t="shared" si="119"/>
        <v>1</v>
      </c>
      <c r="CZ52" s="233">
        <f t="shared" si="120"/>
        <v>1</v>
      </c>
      <c r="DA52" s="233">
        <f t="shared" si="121"/>
        <v>1</v>
      </c>
    </row>
    <row r="53" spans="1:105" x14ac:dyDescent="0.15">
      <c r="A53" s="276" t="s">
        <v>103</v>
      </c>
      <c r="B53" s="277" t="s">
        <v>593</v>
      </c>
      <c r="C53" s="273">
        <v>0.93</v>
      </c>
      <c r="D53" s="272">
        <v>0.64</v>
      </c>
      <c r="E53" s="272">
        <v>0.74</v>
      </c>
      <c r="F53" s="272">
        <v>0.74</v>
      </c>
      <c r="G53" s="272">
        <v>0.87</v>
      </c>
      <c r="H53" s="272">
        <v>1.99</v>
      </c>
      <c r="I53" s="272">
        <v>1.99</v>
      </c>
      <c r="J53" s="272">
        <v>1.51</v>
      </c>
      <c r="K53" s="272">
        <v>1.5</v>
      </c>
      <c r="L53" s="272">
        <v>1.5</v>
      </c>
      <c r="M53" s="272">
        <v>2.91</v>
      </c>
      <c r="N53" s="272">
        <v>2.2400000000000002</v>
      </c>
      <c r="O53" s="272">
        <v>0.5</v>
      </c>
      <c r="P53" s="272">
        <v>2.02</v>
      </c>
      <c r="Q53" s="275">
        <v>9.6999999999999993</v>
      </c>
      <c r="R53" s="274">
        <v>6.7</v>
      </c>
      <c r="S53" s="274">
        <v>41.8</v>
      </c>
      <c r="T53" s="274">
        <v>41.8</v>
      </c>
      <c r="U53" s="274">
        <v>35.700000000000003</v>
      </c>
      <c r="V53" s="274">
        <v>25</v>
      </c>
      <c r="W53" s="274">
        <v>25</v>
      </c>
      <c r="X53" s="274">
        <v>12.7</v>
      </c>
      <c r="Y53" s="274">
        <v>20.2</v>
      </c>
      <c r="Z53" s="274">
        <v>20.2</v>
      </c>
      <c r="AA53" s="274">
        <v>19.399999999999999</v>
      </c>
      <c r="AB53" s="274">
        <v>10.1</v>
      </c>
      <c r="AC53" s="274">
        <v>12.9</v>
      </c>
      <c r="AD53" s="274">
        <v>10.6</v>
      </c>
      <c r="AE53" s="273">
        <f t="shared" si="61"/>
        <v>10.430107526881718</v>
      </c>
      <c r="AF53" s="272">
        <f t="shared" si="62"/>
        <v>10.46875</v>
      </c>
      <c r="AG53" s="272">
        <f t="shared" si="63"/>
        <v>56.486486486486484</v>
      </c>
      <c r="AH53" s="272">
        <f t="shared" si="64"/>
        <v>56.486486486486484</v>
      </c>
      <c r="AI53" s="272">
        <f t="shared" si="65"/>
        <v>41.03448275862069</v>
      </c>
      <c r="AJ53" s="272">
        <f t="shared" si="66"/>
        <v>12.562814070351759</v>
      </c>
      <c r="AK53" s="272">
        <f t="shared" si="67"/>
        <v>12.562814070351759</v>
      </c>
      <c r="AL53" s="272">
        <f t="shared" si="68"/>
        <v>8.4105960264900652</v>
      </c>
      <c r="AM53" s="272">
        <f t="shared" si="69"/>
        <v>13.466666666666667</v>
      </c>
      <c r="AN53" s="272">
        <f t="shared" si="70"/>
        <v>13.466666666666667</v>
      </c>
      <c r="AO53" s="272">
        <f t="shared" si="71"/>
        <v>6.6666666666666661</v>
      </c>
      <c r="AP53" s="272">
        <f t="shared" si="72"/>
        <v>4.5089285714285712</v>
      </c>
      <c r="AQ53" s="272">
        <f t="shared" si="73"/>
        <v>25.8</v>
      </c>
      <c r="AR53" s="272">
        <f t="shared" si="74"/>
        <v>5.2475247524752477</v>
      </c>
      <c r="AS53" s="275">
        <f t="shared" si="75"/>
        <v>9.6999999999999993</v>
      </c>
      <c r="AT53" s="274">
        <f t="shared" si="76"/>
        <v>6.7</v>
      </c>
      <c r="AU53" s="274">
        <f t="shared" si="77"/>
        <v>41.8</v>
      </c>
      <c r="AV53" s="274">
        <f t="shared" si="78"/>
        <v>41.8</v>
      </c>
      <c r="AW53" s="274">
        <f t="shared" si="79"/>
        <v>35.700000000000003</v>
      </c>
      <c r="AX53" s="274">
        <f t="shared" si="80"/>
        <v>25</v>
      </c>
      <c r="AY53" s="274">
        <f t="shared" si="81"/>
        <v>25</v>
      </c>
      <c r="AZ53" s="274">
        <f t="shared" si="82"/>
        <v>12.7</v>
      </c>
      <c r="BA53" s="274">
        <f t="shared" si="83"/>
        <v>20.2</v>
      </c>
      <c r="BB53" s="274">
        <f t="shared" si="84"/>
        <v>20.2</v>
      </c>
      <c r="BC53" s="274">
        <f t="shared" si="85"/>
        <v>19.399999999999999</v>
      </c>
      <c r="BD53" s="274">
        <f t="shared" si="86"/>
        <v>10.1</v>
      </c>
      <c r="BE53" s="274">
        <f t="shared" si="87"/>
        <v>12.9</v>
      </c>
      <c r="BF53" s="274">
        <f t="shared" si="88"/>
        <v>10.6</v>
      </c>
      <c r="BG53" s="275">
        <f t="shared" si="89"/>
        <v>17.830882352941174</v>
      </c>
      <c r="BH53" s="274">
        <f t="shared" si="90"/>
        <v>12.453531598513012</v>
      </c>
      <c r="BI53" s="274">
        <f t="shared" si="91"/>
        <v>80.851063829787236</v>
      </c>
      <c r="BJ53" s="274">
        <f t="shared" si="92"/>
        <v>80.851063829787236</v>
      </c>
      <c r="BK53" s="274">
        <f t="shared" si="93"/>
        <v>73.305954825462024</v>
      </c>
      <c r="BL53" s="274">
        <f t="shared" si="94"/>
        <v>51.759834368530022</v>
      </c>
      <c r="BM53" s="274">
        <f t="shared" si="95"/>
        <v>51.759834368530022</v>
      </c>
      <c r="BN53" s="274">
        <f t="shared" si="96"/>
        <v>36.811594202898547</v>
      </c>
      <c r="BO53" s="274">
        <f t="shared" si="97"/>
        <v>41.478439425051334</v>
      </c>
      <c r="BP53" s="274">
        <f t="shared" si="98"/>
        <v>41.478439425051334</v>
      </c>
      <c r="BQ53" s="274">
        <f t="shared" si="99"/>
        <v>43.595505617977523</v>
      </c>
      <c r="BR53" s="274">
        <f t="shared" si="100"/>
        <v>19.92110453648915</v>
      </c>
      <c r="BS53" s="274">
        <f t="shared" si="101"/>
        <v>24.571428571428573</v>
      </c>
      <c r="BT53" s="274">
        <f t="shared" si="102"/>
        <v>20.948616600790512</v>
      </c>
      <c r="BU53" s="273">
        <v>6.92</v>
      </c>
      <c r="BV53" s="272">
        <v>7.04</v>
      </c>
      <c r="BW53" s="272">
        <v>8.0399999999999991</v>
      </c>
      <c r="BX53" s="272">
        <v>8.0399999999999991</v>
      </c>
      <c r="BY53" s="272">
        <v>8.4700000000000006</v>
      </c>
      <c r="BZ53" s="272">
        <v>7.8</v>
      </c>
      <c r="CA53" s="272">
        <v>7.8</v>
      </c>
      <c r="CB53" s="272">
        <v>7.42</v>
      </c>
      <c r="CC53" s="272">
        <v>7.27</v>
      </c>
      <c r="CD53" s="272">
        <v>7.27</v>
      </c>
      <c r="CE53" s="272">
        <v>7.26</v>
      </c>
      <c r="CF53" s="272">
        <v>6.9</v>
      </c>
      <c r="CG53" s="272">
        <v>7.27</v>
      </c>
      <c r="CH53" s="272">
        <v>7.11</v>
      </c>
      <c r="CI53" s="273">
        <f t="shared" si="103"/>
        <v>6.92</v>
      </c>
      <c r="CJ53" s="272">
        <f t="shared" si="104"/>
        <v>7.04</v>
      </c>
      <c r="CK53" s="272">
        <f t="shared" si="105"/>
        <v>8.0399999999999991</v>
      </c>
      <c r="CL53" s="272">
        <f t="shared" si="106"/>
        <v>8.0399999999999991</v>
      </c>
      <c r="CM53" s="272">
        <f t="shared" si="107"/>
        <v>8.4700000000000006</v>
      </c>
      <c r="CN53" s="272">
        <f t="shared" si="108"/>
        <v>7.8</v>
      </c>
      <c r="CO53" s="272">
        <f t="shared" si="109"/>
        <v>7.8</v>
      </c>
      <c r="CP53" s="272">
        <f t="shared" si="110"/>
        <v>7.42</v>
      </c>
      <c r="CQ53" s="272">
        <f t="shared" si="111"/>
        <v>7.27</v>
      </c>
      <c r="CR53" s="272">
        <f t="shared" si="112"/>
        <v>7.27</v>
      </c>
      <c r="CS53" s="272">
        <f t="shared" si="113"/>
        <v>7.26</v>
      </c>
      <c r="CT53" s="272">
        <f t="shared" si="114"/>
        <v>6.9</v>
      </c>
      <c r="CU53" s="272">
        <f t="shared" si="115"/>
        <v>7.27</v>
      </c>
      <c r="CV53" s="272">
        <f t="shared" si="116"/>
        <v>7.11</v>
      </c>
      <c r="CW53" s="234">
        <f t="shared" si="117"/>
        <v>1</v>
      </c>
      <c r="CX53" s="233">
        <f t="shared" si="118"/>
        <v>1</v>
      </c>
      <c r="CY53" s="233">
        <f t="shared" si="119"/>
        <v>1</v>
      </c>
      <c r="CZ53" s="233">
        <f t="shared" si="120"/>
        <v>1</v>
      </c>
      <c r="DA53" s="233">
        <f t="shared" si="121"/>
        <v>0</v>
      </c>
    </row>
    <row r="54" spans="1:105" x14ac:dyDescent="0.15">
      <c r="A54" s="276" t="s">
        <v>104</v>
      </c>
      <c r="B54" s="277" t="s">
        <v>594</v>
      </c>
      <c r="C54" s="273">
        <v>5.77</v>
      </c>
      <c r="D54" s="272">
        <v>4.08</v>
      </c>
      <c r="E54" s="272">
        <v>4.4000000000000004</v>
      </c>
      <c r="F54" s="272">
        <v>4.4000000000000004</v>
      </c>
      <c r="G54" s="272">
        <v>3.12</v>
      </c>
      <c r="H54" s="272">
        <v>4.38</v>
      </c>
      <c r="I54" s="272">
        <v>4.38</v>
      </c>
      <c r="J54" s="272">
        <v>5.77</v>
      </c>
      <c r="K54" s="272">
        <v>4.8600000000000003</v>
      </c>
      <c r="L54" s="272">
        <v>4.8600000000000003</v>
      </c>
      <c r="M54" s="272">
        <v>4.13</v>
      </c>
      <c r="N54" s="272">
        <v>4.28</v>
      </c>
      <c r="O54" s="272">
        <v>2.97</v>
      </c>
      <c r="P54" s="272">
        <v>4.2300000000000004</v>
      </c>
      <c r="S54" s="274">
        <v>21.7</v>
      </c>
      <c r="T54" s="274">
        <v>21.7</v>
      </c>
      <c r="U54" s="274">
        <v>24.8</v>
      </c>
      <c r="V54" s="274">
        <v>15.3</v>
      </c>
      <c r="W54" s="274">
        <v>15.3</v>
      </c>
      <c r="X54" s="274">
        <v>6.3</v>
      </c>
      <c r="Y54" s="274">
        <v>25.1</v>
      </c>
      <c r="Z54" s="274">
        <v>25.1</v>
      </c>
      <c r="AA54" s="274">
        <v>23.1</v>
      </c>
      <c r="AB54" s="274">
        <v>19.7</v>
      </c>
      <c r="AC54" s="274">
        <v>27.4</v>
      </c>
      <c r="AD54" s="274">
        <v>18.7</v>
      </c>
      <c r="AE54" s="273" t="str">
        <f t="shared" si="61"/>
        <v/>
      </c>
      <c r="AF54" s="272" t="str">
        <f t="shared" si="62"/>
        <v/>
      </c>
      <c r="AG54" s="272">
        <f t="shared" si="63"/>
        <v>4.9318181818181817</v>
      </c>
      <c r="AH54" s="272">
        <f t="shared" si="64"/>
        <v>4.9318181818181817</v>
      </c>
      <c r="AI54" s="272">
        <f t="shared" si="65"/>
        <v>7.9487179487179489</v>
      </c>
      <c r="AJ54" s="272">
        <f t="shared" si="66"/>
        <v>3.493150684931507</v>
      </c>
      <c r="AK54" s="272">
        <f t="shared" si="67"/>
        <v>3.493150684931507</v>
      </c>
      <c r="AL54" s="272">
        <f t="shared" si="68"/>
        <v>1.0918544194107453</v>
      </c>
      <c r="AM54" s="272">
        <f t="shared" si="69"/>
        <v>5.1646090534979425</v>
      </c>
      <c r="AN54" s="272">
        <f t="shared" si="70"/>
        <v>5.1646090534979425</v>
      </c>
      <c r="AO54" s="272">
        <f t="shared" si="71"/>
        <v>5.593220338983051</v>
      </c>
      <c r="AP54" s="272">
        <f t="shared" si="72"/>
        <v>4.6028037383177569</v>
      </c>
      <c r="AQ54" s="272">
        <f t="shared" si="73"/>
        <v>9.2255892255892249</v>
      </c>
      <c r="AR54" s="272">
        <f t="shared" si="74"/>
        <v>4.4208037825059092</v>
      </c>
      <c r="AS54" s="275" t="str">
        <f t="shared" si="75"/>
        <v/>
      </c>
      <c r="AT54" s="274" t="str">
        <f t="shared" si="76"/>
        <v/>
      </c>
      <c r="AU54" s="274">
        <f t="shared" si="77"/>
        <v>21.7</v>
      </c>
      <c r="AV54" s="274">
        <f t="shared" si="78"/>
        <v>21.7</v>
      </c>
      <c r="AW54" s="274">
        <f t="shared" si="79"/>
        <v>24.8</v>
      </c>
      <c r="AX54" s="274">
        <f t="shared" si="80"/>
        <v>15.3</v>
      </c>
      <c r="AY54" s="274">
        <f t="shared" si="81"/>
        <v>15.3</v>
      </c>
      <c r="AZ54" s="274" t="str">
        <f t="shared" si="82"/>
        <v/>
      </c>
      <c r="BA54" s="274">
        <f t="shared" si="83"/>
        <v>25.1</v>
      </c>
      <c r="BB54" s="274">
        <f t="shared" si="84"/>
        <v>25.1</v>
      </c>
      <c r="BC54" s="274">
        <f t="shared" si="85"/>
        <v>23.1</v>
      </c>
      <c r="BD54" s="274">
        <f t="shared" si="86"/>
        <v>19.7</v>
      </c>
      <c r="BE54" s="274">
        <f t="shared" si="87"/>
        <v>27.4</v>
      </c>
      <c r="BF54" s="274">
        <f t="shared" si="88"/>
        <v>18.7</v>
      </c>
      <c r="BG54" s="275" t="str">
        <f t="shared" si="89"/>
        <v/>
      </c>
      <c r="BH54" s="274" t="str">
        <f t="shared" si="90"/>
        <v/>
      </c>
      <c r="BI54" s="274">
        <f t="shared" si="91"/>
        <v>41.972920696324948</v>
      </c>
      <c r="BJ54" s="274">
        <f t="shared" si="92"/>
        <v>41.972920696324948</v>
      </c>
      <c r="BK54" s="274">
        <f t="shared" si="93"/>
        <v>50.92402464065708</v>
      </c>
      <c r="BL54" s="274">
        <f t="shared" si="94"/>
        <v>31.677018633540374</v>
      </c>
      <c r="BM54" s="274">
        <f t="shared" si="95"/>
        <v>31.677018633540374</v>
      </c>
      <c r="BN54" s="274" t="str">
        <f t="shared" si="96"/>
        <v/>
      </c>
      <c r="BO54" s="274">
        <f t="shared" si="97"/>
        <v>51.540041067761805</v>
      </c>
      <c r="BP54" s="274">
        <f t="shared" si="98"/>
        <v>51.540041067761805</v>
      </c>
      <c r="BQ54" s="274">
        <f t="shared" si="99"/>
        <v>51.91011235955056</v>
      </c>
      <c r="BR54" s="274">
        <f t="shared" si="100"/>
        <v>38.856015779092701</v>
      </c>
      <c r="BS54" s="274">
        <f t="shared" si="101"/>
        <v>52.19047619047619</v>
      </c>
      <c r="BT54" s="274">
        <f t="shared" si="102"/>
        <v>36.956521739130437</v>
      </c>
      <c r="BW54" s="272">
        <v>7.94</v>
      </c>
      <c r="BX54" s="272">
        <v>7.94</v>
      </c>
      <c r="BY54" s="272">
        <v>8.52</v>
      </c>
      <c r="BZ54" s="272">
        <v>7.9</v>
      </c>
      <c r="CA54" s="272">
        <v>7.9</v>
      </c>
      <c r="CB54" s="272">
        <v>7.25</v>
      </c>
      <c r="CC54" s="272">
        <v>8.74</v>
      </c>
      <c r="CD54" s="272">
        <v>8.74</v>
      </c>
      <c r="CE54" s="272">
        <v>8.43</v>
      </c>
      <c r="CF54" s="272">
        <v>7.98</v>
      </c>
      <c r="CG54" s="272">
        <v>8.3699999999999992</v>
      </c>
      <c r="CH54" s="272">
        <v>8.06</v>
      </c>
      <c r="CI54" s="273" t="str">
        <f t="shared" si="103"/>
        <v/>
      </c>
      <c r="CJ54" s="272" t="str">
        <f t="shared" si="104"/>
        <v/>
      </c>
      <c r="CK54" s="272">
        <f t="shared" si="105"/>
        <v>7.94</v>
      </c>
      <c r="CL54" s="272">
        <f t="shared" si="106"/>
        <v>7.94</v>
      </c>
      <c r="CM54" s="272">
        <f t="shared" si="107"/>
        <v>8.52</v>
      </c>
      <c r="CN54" s="272">
        <f t="shared" si="108"/>
        <v>7.9</v>
      </c>
      <c r="CO54" s="272">
        <f t="shared" si="109"/>
        <v>7.9</v>
      </c>
      <c r="CP54" s="272" t="str">
        <f t="shared" si="110"/>
        <v/>
      </c>
      <c r="CQ54" s="272">
        <f t="shared" si="111"/>
        <v>8.74</v>
      </c>
      <c r="CR54" s="272">
        <f t="shared" si="112"/>
        <v>8.74</v>
      </c>
      <c r="CS54" s="272">
        <f t="shared" si="113"/>
        <v>8.43</v>
      </c>
      <c r="CT54" s="272">
        <f t="shared" si="114"/>
        <v>7.98</v>
      </c>
      <c r="CU54" s="272">
        <f t="shared" si="115"/>
        <v>8.3699999999999992</v>
      </c>
      <c r="CV54" s="272">
        <f t="shared" si="116"/>
        <v>8.06</v>
      </c>
      <c r="CW54" s="234" t="str">
        <f t="shared" si="117"/>
        <v/>
      </c>
      <c r="CX54" s="233">
        <f t="shared" si="118"/>
        <v>1</v>
      </c>
      <c r="CY54" s="233">
        <f t="shared" si="119"/>
        <v>1</v>
      </c>
      <c r="CZ54" s="233">
        <f t="shared" si="120"/>
        <v>1</v>
      </c>
      <c r="DA54" s="233">
        <f t="shared" si="121"/>
        <v>1</v>
      </c>
    </row>
    <row r="55" spans="1:105" x14ac:dyDescent="0.15">
      <c r="A55" s="276" t="s">
        <v>105</v>
      </c>
      <c r="B55" s="277" t="s">
        <v>595</v>
      </c>
      <c r="C55" s="273">
        <v>4.12</v>
      </c>
      <c r="D55" s="272">
        <v>3.35</v>
      </c>
      <c r="E55" s="272">
        <v>3.08</v>
      </c>
      <c r="F55" s="272">
        <v>3.08</v>
      </c>
      <c r="G55" s="272">
        <v>7.09</v>
      </c>
      <c r="H55" s="272">
        <v>4.08</v>
      </c>
      <c r="I55" s="272">
        <v>4.08</v>
      </c>
      <c r="J55" s="272">
        <v>3.5</v>
      </c>
      <c r="K55" s="272">
        <v>6.31</v>
      </c>
      <c r="L55" s="272">
        <v>6.31</v>
      </c>
      <c r="M55" s="272">
        <v>6.49</v>
      </c>
      <c r="N55" s="272">
        <v>2.7</v>
      </c>
      <c r="O55" s="272">
        <v>3.65</v>
      </c>
      <c r="P55" s="272">
        <v>4.07</v>
      </c>
      <c r="S55" s="274">
        <v>7.5</v>
      </c>
      <c r="T55" s="274">
        <v>7.5</v>
      </c>
      <c r="U55" s="274">
        <v>14.7</v>
      </c>
      <c r="V55" s="274">
        <v>9.4</v>
      </c>
      <c r="W55" s="274">
        <v>9.4</v>
      </c>
      <c r="X55" s="274">
        <v>9.6</v>
      </c>
      <c r="AA55" s="274">
        <v>4.8</v>
      </c>
      <c r="AE55" s="273" t="str">
        <f t="shared" si="61"/>
        <v/>
      </c>
      <c r="AF55" s="272" t="str">
        <f t="shared" si="62"/>
        <v/>
      </c>
      <c r="AG55" s="272">
        <f t="shared" si="63"/>
        <v>2.4350649350649349</v>
      </c>
      <c r="AH55" s="272">
        <f t="shared" si="64"/>
        <v>2.4350649350649349</v>
      </c>
      <c r="AI55" s="272">
        <f t="shared" si="65"/>
        <v>2.0733427362482368</v>
      </c>
      <c r="AJ55" s="272">
        <f t="shared" si="66"/>
        <v>2.3039215686274512</v>
      </c>
      <c r="AK55" s="272">
        <f t="shared" si="67"/>
        <v>2.3039215686274512</v>
      </c>
      <c r="AL55" s="272">
        <f t="shared" si="68"/>
        <v>2.7428571428571429</v>
      </c>
      <c r="AM55" s="272" t="str">
        <f t="shared" si="69"/>
        <v/>
      </c>
      <c r="AN55" s="272" t="str">
        <f t="shared" si="70"/>
        <v/>
      </c>
      <c r="AO55" s="272">
        <f t="shared" si="71"/>
        <v>0.73959938366718025</v>
      </c>
      <c r="AP55" s="272" t="str">
        <f t="shared" si="72"/>
        <v/>
      </c>
      <c r="AQ55" s="272" t="str">
        <f t="shared" si="73"/>
        <v/>
      </c>
      <c r="AR55" s="272" t="str">
        <f t="shared" si="74"/>
        <v/>
      </c>
      <c r="AS55" s="275" t="str">
        <f t="shared" si="75"/>
        <v/>
      </c>
      <c r="AT55" s="274" t="str">
        <f t="shared" si="76"/>
        <v/>
      </c>
      <c r="AU55" s="274">
        <f t="shared" si="77"/>
        <v>7.5</v>
      </c>
      <c r="AV55" s="274">
        <f t="shared" si="78"/>
        <v>7.5</v>
      </c>
      <c r="AW55" s="274">
        <f t="shared" si="79"/>
        <v>14.7</v>
      </c>
      <c r="AX55" s="274">
        <f t="shared" si="80"/>
        <v>9.4</v>
      </c>
      <c r="AY55" s="274">
        <f t="shared" si="81"/>
        <v>9.4</v>
      </c>
      <c r="AZ55" s="274">
        <f t="shared" si="82"/>
        <v>9.6</v>
      </c>
      <c r="BA55" s="274" t="str">
        <f t="shared" si="83"/>
        <v/>
      </c>
      <c r="BB55" s="274" t="str">
        <f t="shared" si="84"/>
        <v/>
      </c>
      <c r="BC55" s="274" t="str">
        <f t="shared" si="85"/>
        <v/>
      </c>
      <c r="BD55" s="274" t="str">
        <f t="shared" si="86"/>
        <v/>
      </c>
      <c r="BE55" s="274" t="str">
        <f t="shared" si="87"/>
        <v/>
      </c>
      <c r="BF55" s="274" t="str">
        <f t="shared" si="88"/>
        <v/>
      </c>
      <c r="BG55" s="275" t="str">
        <f t="shared" si="89"/>
        <v/>
      </c>
      <c r="BH55" s="274" t="str">
        <f t="shared" si="90"/>
        <v/>
      </c>
      <c r="BI55" s="274">
        <f t="shared" si="91"/>
        <v>14.506769825918761</v>
      </c>
      <c r="BJ55" s="274">
        <f t="shared" si="92"/>
        <v>14.506769825918761</v>
      </c>
      <c r="BK55" s="274">
        <f t="shared" si="93"/>
        <v>30.184804928131417</v>
      </c>
      <c r="BL55" s="274">
        <f t="shared" si="94"/>
        <v>19.46169772256729</v>
      </c>
      <c r="BM55" s="274">
        <f t="shared" si="95"/>
        <v>19.46169772256729</v>
      </c>
      <c r="BN55" s="274">
        <f t="shared" si="96"/>
        <v>27.826086956521738</v>
      </c>
      <c r="BO55" s="274" t="str">
        <f t="shared" si="97"/>
        <v/>
      </c>
      <c r="BP55" s="274" t="str">
        <f t="shared" si="98"/>
        <v/>
      </c>
      <c r="BQ55" s="274" t="str">
        <f t="shared" si="99"/>
        <v/>
      </c>
      <c r="BR55" s="274" t="str">
        <f t="shared" si="100"/>
        <v/>
      </c>
      <c r="BS55" s="274" t="str">
        <f t="shared" si="101"/>
        <v/>
      </c>
      <c r="BT55" s="274" t="str">
        <f t="shared" si="102"/>
        <v/>
      </c>
      <c r="BW55" s="272">
        <v>6.32</v>
      </c>
      <c r="BX55" s="272">
        <v>6.32</v>
      </c>
      <c r="BY55" s="272">
        <v>6.34</v>
      </c>
      <c r="BZ55" s="272">
        <v>6.43</v>
      </c>
      <c r="CA55" s="272">
        <v>6.43</v>
      </c>
      <c r="CB55" s="272">
        <v>6.34</v>
      </c>
      <c r="CE55" s="272">
        <v>6.24</v>
      </c>
      <c r="CI55" s="273" t="str">
        <f t="shared" si="103"/>
        <v/>
      </c>
      <c r="CJ55" s="272" t="str">
        <f t="shared" si="104"/>
        <v/>
      </c>
      <c r="CK55" s="272">
        <f t="shared" si="105"/>
        <v>6.32</v>
      </c>
      <c r="CL55" s="272">
        <f t="shared" si="106"/>
        <v>6.32</v>
      </c>
      <c r="CM55" s="272">
        <f t="shared" si="107"/>
        <v>6.34</v>
      </c>
      <c r="CN55" s="272">
        <f t="shared" si="108"/>
        <v>6.43</v>
      </c>
      <c r="CO55" s="272">
        <f t="shared" si="109"/>
        <v>6.43</v>
      </c>
      <c r="CP55" s="272">
        <f t="shared" si="110"/>
        <v>6.34</v>
      </c>
      <c r="CQ55" s="272" t="str">
        <f t="shared" si="111"/>
        <v/>
      </c>
      <c r="CR55" s="272" t="str">
        <f t="shared" si="112"/>
        <v/>
      </c>
      <c r="CS55" s="272" t="str">
        <f t="shared" si="113"/>
        <v/>
      </c>
      <c r="CT55" s="272" t="str">
        <f t="shared" si="114"/>
        <v/>
      </c>
      <c r="CU55" s="272" t="str">
        <f t="shared" si="115"/>
        <v/>
      </c>
      <c r="CV55" s="272" t="str">
        <f t="shared" si="116"/>
        <v/>
      </c>
      <c r="CW55" s="234" t="str">
        <f t="shared" si="117"/>
        <v/>
      </c>
      <c r="CX55" s="233">
        <f t="shared" si="118"/>
        <v>1</v>
      </c>
      <c r="CY55" s="233" t="str">
        <f t="shared" si="119"/>
        <v/>
      </c>
      <c r="CZ55" s="233" t="str">
        <f t="shared" si="120"/>
        <v/>
      </c>
      <c r="DA55" s="233">
        <f t="shared" si="121"/>
        <v>3</v>
      </c>
    </row>
    <row r="56" spans="1:105" x14ac:dyDescent="0.15">
      <c r="A56" s="276" t="s">
        <v>73</v>
      </c>
      <c r="B56" s="277" t="s">
        <v>596</v>
      </c>
      <c r="C56" s="273">
        <v>3.29</v>
      </c>
      <c r="D56" s="272">
        <v>2.96</v>
      </c>
      <c r="E56" s="272">
        <v>3.14</v>
      </c>
      <c r="F56" s="272">
        <v>3.14</v>
      </c>
      <c r="G56" s="272">
        <v>3.24</v>
      </c>
      <c r="H56" s="272">
        <v>2.92</v>
      </c>
      <c r="I56" s="272">
        <v>2.92</v>
      </c>
      <c r="J56" s="272">
        <v>2.2000000000000002</v>
      </c>
      <c r="K56" s="272">
        <v>5.37</v>
      </c>
      <c r="L56" s="272">
        <v>5.37</v>
      </c>
      <c r="M56" s="272">
        <v>6.75</v>
      </c>
      <c r="N56" s="272">
        <v>2.96</v>
      </c>
      <c r="O56" s="272">
        <v>0.92</v>
      </c>
      <c r="P56" s="272">
        <v>2.25</v>
      </c>
      <c r="Q56" s="275">
        <v>39.299999999999997</v>
      </c>
      <c r="R56" s="274">
        <v>39.299999999999997</v>
      </c>
      <c r="S56" s="274">
        <v>40.6</v>
      </c>
      <c r="T56" s="274">
        <v>40.6</v>
      </c>
      <c r="U56" s="274">
        <v>36.9</v>
      </c>
      <c r="V56" s="274">
        <v>31.8</v>
      </c>
      <c r="W56" s="274">
        <v>31.8</v>
      </c>
      <c r="X56" s="274">
        <v>18.2</v>
      </c>
      <c r="Y56" s="274">
        <v>34.6</v>
      </c>
      <c r="Z56" s="274">
        <v>34.6</v>
      </c>
      <c r="AA56" s="274">
        <v>28</v>
      </c>
      <c r="AB56" s="274">
        <v>32.4</v>
      </c>
      <c r="AC56" s="274">
        <v>39</v>
      </c>
      <c r="AD56" s="274">
        <v>35.299999999999997</v>
      </c>
      <c r="AE56" s="273">
        <f t="shared" si="61"/>
        <v>11.945288753799391</v>
      </c>
      <c r="AF56" s="272">
        <f t="shared" si="62"/>
        <v>13.277027027027026</v>
      </c>
      <c r="AG56" s="272">
        <f t="shared" si="63"/>
        <v>12.929936305732484</v>
      </c>
      <c r="AH56" s="272">
        <f t="shared" si="64"/>
        <v>12.929936305732484</v>
      </c>
      <c r="AI56" s="272">
        <f t="shared" si="65"/>
        <v>11.388888888888888</v>
      </c>
      <c r="AJ56" s="272">
        <f t="shared" si="66"/>
        <v>10.890410958904111</v>
      </c>
      <c r="AK56" s="272">
        <f t="shared" si="67"/>
        <v>10.890410958904111</v>
      </c>
      <c r="AL56" s="272">
        <f t="shared" si="68"/>
        <v>8.2727272727272716</v>
      </c>
      <c r="AM56" s="272">
        <f t="shared" si="69"/>
        <v>6.4432029795158288</v>
      </c>
      <c r="AN56" s="272">
        <f t="shared" si="70"/>
        <v>6.4432029795158288</v>
      </c>
      <c r="AO56" s="272">
        <f t="shared" si="71"/>
        <v>4.1481481481481479</v>
      </c>
      <c r="AP56" s="272">
        <f t="shared" si="72"/>
        <v>10.945945945945946</v>
      </c>
      <c r="AQ56" s="272">
        <f t="shared" si="73"/>
        <v>42.391304347826086</v>
      </c>
      <c r="AR56" s="272">
        <f t="shared" si="74"/>
        <v>15.688888888888888</v>
      </c>
      <c r="AS56" s="275">
        <f t="shared" si="75"/>
        <v>39.299999999999997</v>
      </c>
      <c r="AT56" s="274">
        <f t="shared" si="76"/>
        <v>39.299999999999997</v>
      </c>
      <c r="AU56" s="274">
        <f t="shared" si="77"/>
        <v>40.6</v>
      </c>
      <c r="AV56" s="274">
        <f t="shared" si="78"/>
        <v>40.6</v>
      </c>
      <c r="AW56" s="274">
        <f t="shared" si="79"/>
        <v>36.9</v>
      </c>
      <c r="AX56" s="274">
        <f t="shared" si="80"/>
        <v>31.8</v>
      </c>
      <c r="AY56" s="274">
        <f t="shared" si="81"/>
        <v>31.8</v>
      </c>
      <c r="AZ56" s="274">
        <f t="shared" si="82"/>
        <v>18.2</v>
      </c>
      <c r="BA56" s="274">
        <f t="shared" si="83"/>
        <v>34.6</v>
      </c>
      <c r="BB56" s="274">
        <f t="shared" si="84"/>
        <v>34.6</v>
      </c>
      <c r="BC56" s="274">
        <f t="shared" si="85"/>
        <v>28</v>
      </c>
      <c r="BD56" s="274">
        <f t="shared" si="86"/>
        <v>32.4</v>
      </c>
      <c r="BE56" s="274">
        <f t="shared" si="87"/>
        <v>39</v>
      </c>
      <c r="BF56" s="274">
        <f t="shared" si="88"/>
        <v>35.299999999999997</v>
      </c>
      <c r="BG56" s="275">
        <f t="shared" si="89"/>
        <v>72.242647058823522</v>
      </c>
      <c r="BH56" s="274">
        <f t="shared" si="90"/>
        <v>73.048327137546465</v>
      </c>
      <c r="BI56" s="274">
        <f t="shared" si="91"/>
        <v>78.529980657640223</v>
      </c>
      <c r="BJ56" s="274">
        <f t="shared" si="92"/>
        <v>78.529980657640223</v>
      </c>
      <c r="BK56" s="274">
        <f t="shared" si="93"/>
        <v>75.770020533880896</v>
      </c>
      <c r="BL56" s="274">
        <f t="shared" si="94"/>
        <v>65.838509316770185</v>
      </c>
      <c r="BM56" s="274">
        <f t="shared" si="95"/>
        <v>65.838509316770185</v>
      </c>
      <c r="BN56" s="274">
        <f t="shared" si="96"/>
        <v>52.753623188405797</v>
      </c>
      <c r="BO56" s="274">
        <f t="shared" si="97"/>
        <v>71.047227926078023</v>
      </c>
      <c r="BP56" s="274">
        <f t="shared" si="98"/>
        <v>71.047227926078023</v>
      </c>
      <c r="BQ56" s="274">
        <f t="shared" si="99"/>
        <v>62.921348314606739</v>
      </c>
      <c r="BR56" s="274">
        <f t="shared" si="100"/>
        <v>63.905325443786978</v>
      </c>
      <c r="BS56" s="274">
        <f t="shared" si="101"/>
        <v>74.285714285714292</v>
      </c>
      <c r="BT56" s="274">
        <f t="shared" si="102"/>
        <v>69.76284584980236</v>
      </c>
      <c r="BU56" s="273">
        <v>9.98</v>
      </c>
      <c r="BV56" s="272">
        <v>9.94</v>
      </c>
      <c r="BW56" s="272">
        <v>10.09</v>
      </c>
      <c r="BX56" s="272">
        <v>10.09</v>
      </c>
      <c r="BY56" s="272">
        <v>10.34</v>
      </c>
      <c r="BZ56" s="272">
        <v>9.58</v>
      </c>
      <c r="CA56" s="272">
        <v>9.58</v>
      </c>
      <c r="CB56" s="272">
        <v>9.4600000000000009</v>
      </c>
      <c r="CC56" s="272">
        <v>10.48</v>
      </c>
      <c r="CD56" s="272">
        <v>10.48</v>
      </c>
      <c r="CE56" s="272">
        <v>10.63</v>
      </c>
      <c r="CF56" s="272">
        <v>9.64</v>
      </c>
      <c r="CG56" s="272">
        <v>9.74</v>
      </c>
      <c r="CH56" s="272">
        <v>9.68</v>
      </c>
      <c r="CI56" s="273">
        <f t="shared" si="103"/>
        <v>9.98</v>
      </c>
      <c r="CJ56" s="272">
        <f t="shared" si="104"/>
        <v>9.94</v>
      </c>
      <c r="CK56" s="272">
        <f t="shared" si="105"/>
        <v>10.09</v>
      </c>
      <c r="CL56" s="272">
        <f t="shared" si="106"/>
        <v>10.09</v>
      </c>
      <c r="CM56" s="272">
        <f t="shared" si="107"/>
        <v>10.34</v>
      </c>
      <c r="CN56" s="272">
        <f t="shared" si="108"/>
        <v>9.58</v>
      </c>
      <c r="CO56" s="272">
        <f t="shared" si="109"/>
        <v>9.58</v>
      </c>
      <c r="CP56" s="272">
        <f t="shared" si="110"/>
        <v>9.4600000000000009</v>
      </c>
      <c r="CQ56" s="272">
        <f t="shared" si="111"/>
        <v>10.48</v>
      </c>
      <c r="CR56" s="272">
        <f t="shared" si="112"/>
        <v>10.48</v>
      </c>
      <c r="CS56" s="272">
        <f t="shared" si="113"/>
        <v>10.63</v>
      </c>
      <c r="CT56" s="272">
        <f t="shared" si="114"/>
        <v>9.64</v>
      </c>
      <c r="CU56" s="272">
        <f t="shared" si="115"/>
        <v>9.74</v>
      </c>
      <c r="CV56" s="272">
        <f t="shared" si="116"/>
        <v>9.68</v>
      </c>
      <c r="CW56" s="234">
        <f t="shared" si="117"/>
        <v>1</v>
      </c>
      <c r="CX56" s="233">
        <f t="shared" si="118"/>
        <v>1</v>
      </c>
      <c r="CY56" s="233">
        <f t="shared" si="119"/>
        <v>1</v>
      </c>
      <c r="CZ56" s="233">
        <f t="shared" si="120"/>
        <v>1</v>
      </c>
      <c r="DA56" s="233">
        <f t="shared" si="121"/>
        <v>0</v>
      </c>
    </row>
    <row r="57" spans="1:105" x14ac:dyDescent="0.15">
      <c r="A57" s="276" t="s">
        <v>22</v>
      </c>
      <c r="B57" s="277" t="s">
        <v>27</v>
      </c>
      <c r="C57" s="273">
        <v>2.42</v>
      </c>
      <c r="D57" s="272">
        <v>3.63</v>
      </c>
      <c r="E57" s="272">
        <v>3.03</v>
      </c>
      <c r="F57" s="272">
        <v>3.03</v>
      </c>
      <c r="G57" s="272">
        <v>3.37</v>
      </c>
      <c r="H57" s="272">
        <v>3.19</v>
      </c>
      <c r="I57" s="272">
        <v>3.19</v>
      </c>
      <c r="J57" s="272">
        <v>4.16</v>
      </c>
      <c r="K57" s="272">
        <v>2.0499999999999998</v>
      </c>
      <c r="L57" s="272">
        <v>2.0499999999999998</v>
      </c>
      <c r="M57" s="272">
        <v>4.7699999999999996</v>
      </c>
      <c r="N57" s="272">
        <v>2.35</v>
      </c>
      <c r="O57" s="272">
        <v>2.0699999999999998</v>
      </c>
      <c r="P57" s="272">
        <v>3.03</v>
      </c>
      <c r="Q57" s="275">
        <v>24</v>
      </c>
      <c r="R57" s="274">
        <v>18.2</v>
      </c>
      <c r="S57" s="274">
        <v>9.6</v>
      </c>
      <c r="T57" s="274">
        <v>9.6</v>
      </c>
      <c r="U57" s="274">
        <v>10.7</v>
      </c>
      <c r="V57" s="274">
        <v>22.4</v>
      </c>
      <c r="W57" s="274">
        <v>22.4</v>
      </c>
      <c r="X57" s="274">
        <v>18.5</v>
      </c>
      <c r="Y57" s="274">
        <v>5.4</v>
      </c>
      <c r="Z57" s="274">
        <v>5.4</v>
      </c>
      <c r="AA57" s="274">
        <v>20.3</v>
      </c>
      <c r="AB57" s="274">
        <v>29.6</v>
      </c>
      <c r="AC57" s="274">
        <v>24.1</v>
      </c>
      <c r="AD57" s="274">
        <v>21.1</v>
      </c>
      <c r="AE57" s="273">
        <f t="shared" si="61"/>
        <v>9.9173553719008272</v>
      </c>
      <c r="AF57" s="272">
        <f t="shared" si="62"/>
        <v>5.0137741046831952</v>
      </c>
      <c r="AG57" s="272">
        <f t="shared" si="63"/>
        <v>3.1683168316831685</v>
      </c>
      <c r="AH57" s="272">
        <f t="shared" si="64"/>
        <v>3.1683168316831685</v>
      </c>
      <c r="AI57" s="272">
        <f t="shared" si="65"/>
        <v>3.1750741839762608</v>
      </c>
      <c r="AJ57" s="272">
        <f t="shared" si="66"/>
        <v>7.0219435736677109</v>
      </c>
      <c r="AK57" s="272">
        <f t="shared" si="67"/>
        <v>7.0219435736677109</v>
      </c>
      <c r="AL57" s="272">
        <f t="shared" si="68"/>
        <v>4.4471153846153841</v>
      </c>
      <c r="AM57" s="272">
        <f t="shared" si="69"/>
        <v>2.6341463414634152</v>
      </c>
      <c r="AN57" s="272">
        <f t="shared" si="70"/>
        <v>2.6341463414634152</v>
      </c>
      <c r="AO57" s="272">
        <f t="shared" si="71"/>
        <v>4.2557651991614263</v>
      </c>
      <c r="AP57" s="272">
        <f t="shared" si="72"/>
        <v>12.595744680851064</v>
      </c>
      <c r="AQ57" s="272">
        <f t="shared" si="73"/>
        <v>11.642512077294688</v>
      </c>
      <c r="AR57" s="272">
        <f t="shared" si="74"/>
        <v>6.9636963696369643</v>
      </c>
      <c r="AS57" s="275">
        <f t="shared" si="75"/>
        <v>24</v>
      </c>
      <c r="AT57" s="274">
        <f t="shared" si="76"/>
        <v>18.2</v>
      </c>
      <c r="AU57" s="274">
        <f t="shared" si="77"/>
        <v>9.6</v>
      </c>
      <c r="AV57" s="274">
        <f t="shared" si="78"/>
        <v>9.6</v>
      </c>
      <c r="AW57" s="274">
        <f t="shared" si="79"/>
        <v>10.7</v>
      </c>
      <c r="AX57" s="274">
        <f t="shared" si="80"/>
        <v>22.4</v>
      </c>
      <c r="AY57" s="274">
        <f t="shared" si="81"/>
        <v>22.4</v>
      </c>
      <c r="AZ57" s="274">
        <f t="shared" si="82"/>
        <v>18.5</v>
      </c>
      <c r="BA57" s="274">
        <f t="shared" si="83"/>
        <v>5.4</v>
      </c>
      <c r="BB57" s="274">
        <f t="shared" si="84"/>
        <v>5.4</v>
      </c>
      <c r="BC57" s="274">
        <f t="shared" si="85"/>
        <v>20.3</v>
      </c>
      <c r="BD57" s="274">
        <f t="shared" si="86"/>
        <v>29.6</v>
      </c>
      <c r="BE57" s="274">
        <f t="shared" si="87"/>
        <v>24.1</v>
      </c>
      <c r="BF57" s="274">
        <f t="shared" si="88"/>
        <v>21.1</v>
      </c>
      <c r="BG57" s="275">
        <f t="shared" si="89"/>
        <v>44.117647058823529</v>
      </c>
      <c r="BH57" s="274">
        <f t="shared" si="90"/>
        <v>33.828996282527882</v>
      </c>
      <c r="BI57" s="274">
        <f t="shared" si="91"/>
        <v>18.568665377176014</v>
      </c>
      <c r="BJ57" s="274">
        <f t="shared" si="92"/>
        <v>18.568665377176014</v>
      </c>
      <c r="BK57" s="274">
        <f t="shared" si="93"/>
        <v>21.97125256673511</v>
      </c>
      <c r="BL57" s="274">
        <f t="shared" si="94"/>
        <v>46.376811594202898</v>
      </c>
      <c r="BM57" s="274">
        <f t="shared" si="95"/>
        <v>46.376811594202898</v>
      </c>
      <c r="BN57" s="274">
        <f t="shared" si="96"/>
        <v>53.623188405797102</v>
      </c>
      <c r="BO57" s="274">
        <f t="shared" si="97"/>
        <v>11.08829568788501</v>
      </c>
      <c r="BP57" s="274">
        <f t="shared" si="98"/>
        <v>11.08829568788501</v>
      </c>
      <c r="BQ57" s="274">
        <f t="shared" si="99"/>
        <v>45.617977528089888</v>
      </c>
      <c r="BR57" s="274">
        <f t="shared" si="100"/>
        <v>58.382642998027613</v>
      </c>
      <c r="BS57" s="274">
        <f t="shared" si="101"/>
        <v>45.904761904761905</v>
      </c>
      <c r="BT57" s="274">
        <f t="shared" si="102"/>
        <v>41.699604743083</v>
      </c>
      <c r="BU57" s="273">
        <v>9.85</v>
      </c>
      <c r="BV57" s="272">
        <v>9.82</v>
      </c>
      <c r="BW57" s="272">
        <v>9.94</v>
      </c>
      <c r="BX57" s="272">
        <v>9.94</v>
      </c>
      <c r="BY57" s="272">
        <v>10.24</v>
      </c>
      <c r="BZ57" s="272">
        <v>10.039999999999999</v>
      </c>
      <c r="CA57" s="272">
        <v>10.039999999999999</v>
      </c>
      <c r="CB57" s="272">
        <v>9.8699999999999992</v>
      </c>
      <c r="CC57" s="272">
        <v>10.44</v>
      </c>
      <c r="CD57" s="272">
        <v>10.44</v>
      </c>
      <c r="CE57" s="272">
        <v>10.3</v>
      </c>
      <c r="CF57" s="272">
        <v>10.02</v>
      </c>
      <c r="CG57" s="272">
        <v>10.06</v>
      </c>
      <c r="CH57" s="272">
        <v>10.08</v>
      </c>
      <c r="CI57" s="273">
        <f t="shared" si="103"/>
        <v>9.85</v>
      </c>
      <c r="CJ57" s="272">
        <f t="shared" si="104"/>
        <v>9.82</v>
      </c>
      <c r="CK57" s="272">
        <f t="shared" si="105"/>
        <v>9.94</v>
      </c>
      <c r="CL57" s="272">
        <f t="shared" si="106"/>
        <v>9.94</v>
      </c>
      <c r="CM57" s="272">
        <f t="shared" si="107"/>
        <v>10.24</v>
      </c>
      <c r="CN57" s="272">
        <f t="shared" si="108"/>
        <v>10.039999999999999</v>
      </c>
      <c r="CO57" s="272">
        <f t="shared" si="109"/>
        <v>10.039999999999999</v>
      </c>
      <c r="CP57" s="272">
        <f t="shared" si="110"/>
        <v>9.8699999999999992</v>
      </c>
      <c r="CQ57" s="272">
        <f t="shared" si="111"/>
        <v>10.44</v>
      </c>
      <c r="CR57" s="272">
        <f t="shared" si="112"/>
        <v>10.44</v>
      </c>
      <c r="CS57" s="272">
        <f t="shared" si="113"/>
        <v>10.3</v>
      </c>
      <c r="CT57" s="272">
        <f t="shared" si="114"/>
        <v>10.02</v>
      </c>
      <c r="CU57" s="272">
        <f t="shared" si="115"/>
        <v>10.06</v>
      </c>
      <c r="CV57" s="272">
        <f t="shared" si="116"/>
        <v>10.08</v>
      </c>
      <c r="CW57" s="234">
        <f t="shared" si="117"/>
        <v>1</v>
      </c>
      <c r="CX57" s="233">
        <f t="shared" si="118"/>
        <v>1</v>
      </c>
      <c r="CY57" s="233">
        <f t="shared" si="119"/>
        <v>1</v>
      </c>
      <c r="CZ57" s="233">
        <f t="shared" si="120"/>
        <v>1</v>
      </c>
      <c r="DA57" s="233">
        <f t="shared" si="121"/>
        <v>0</v>
      </c>
    </row>
    <row r="58" spans="1:105" x14ac:dyDescent="0.15">
      <c r="A58" s="276" t="s">
        <v>106</v>
      </c>
      <c r="B58" s="277" t="s">
        <v>28</v>
      </c>
      <c r="C58" s="273">
        <v>6.77</v>
      </c>
      <c r="D58" s="272">
        <v>4.97</v>
      </c>
      <c r="E58" s="272">
        <v>6.55</v>
      </c>
      <c r="F58" s="272">
        <v>6.55</v>
      </c>
      <c r="G58" s="272">
        <v>6.79</v>
      </c>
      <c r="H58" s="272">
        <v>7.54</v>
      </c>
      <c r="I58" s="272">
        <v>7.54</v>
      </c>
      <c r="J58" s="272">
        <v>5.26</v>
      </c>
      <c r="K58" s="272">
        <v>8.32</v>
      </c>
      <c r="L58" s="272">
        <v>8.32</v>
      </c>
      <c r="M58" s="272">
        <v>8.25</v>
      </c>
      <c r="N58" s="272">
        <v>5.97</v>
      </c>
      <c r="O58" s="272">
        <v>5.68</v>
      </c>
      <c r="P58" s="272">
        <v>6.07</v>
      </c>
      <c r="Q58" s="275">
        <v>31.5</v>
      </c>
      <c r="R58" s="274">
        <v>30.8</v>
      </c>
      <c r="AE58" s="273">
        <f t="shared" si="61"/>
        <v>4.6528803545051698</v>
      </c>
      <c r="AF58" s="272">
        <f t="shared" si="62"/>
        <v>6.1971830985915499</v>
      </c>
      <c r="AG58" s="272" t="str">
        <f t="shared" si="63"/>
        <v/>
      </c>
      <c r="AH58" s="272" t="str">
        <f t="shared" si="64"/>
        <v/>
      </c>
      <c r="AI58" s="272" t="str">
        <f t="shared" si="65"/>
        <v/>
      </c>
      <c r="AJ58" s="272" t="str">
        <f t="shared" si="66"/>
        <v/>
      </c>
      <c r="AK58" s="272" t="str">
        <f t="shared" si="67"/>
        <v/>
      </c>
      <c r="AL58" s="272" t="str">
        <f t="shared" si="68"/>
        <v/>
      </c>
      <c r="AM58" s="272" t="str">
        <f t="shared" si="69"/>
        <v/>
      </c>
      <c r="AN58" s="272" t="str">
        <f t="shared" si="70"/>
        <v/>
      </c>
      <c r="AO58" s="272" t="str">
        <f t="shared" si="71"/>
        <v/>
      </c>
      <c r="AP58" s="272" t="str">
        <f t="shared" si="72"/>
        <v/>
      </c>
      <c r="AQ58" s="272" t="str">
        <f t="shared" si="73"/>
        <v/>
      </c>
      <c r="AR58" s="272" t="str">
        <f t="shared" si="74"/>
        <v/>
      </c>
      <c r="AS58" s="275">
        <f t="shared" si="75"/>
        <v>31.5</v>
      </c>
      <c r="AT58" s="274">
        <f t="shared" si="76"/>
        <v>30.8</v>
      </c>
      <c r="AU58" s="274" t="str">
        <f t="shared" si="77"/>
        <v/>
      </c>
      <c r="AV58" s="274" t="str">
        <f t="shared" si="78"/>
        <v/>
      </c>
      <c r="AW58" s="274" t="str">
        <f t="shared" si="79"/>
        <v/>
      </c>
      <c r="AX58" s="274" t="str">
        <f t="shared" si="80"/>
        <v/>
      </c>
      <c r="AY58" s="274" t="str">
        <f t="shared" si="81"/>
        <v/>
      </c>
      <c r="AZ58" s="274" t="str">
        <f t="shared" si="82"/>
        <v/>
      </c>
      <c r="BA58" s="274" t="str">
        <f t="shared" si="83"/>
        <v/>
      </c>
      <c r="BB58" s="274" t="str">
        <f t="shared" si="84"/>
        <v/>
      </c>
      <c r="BC58" s="274" t="str">
        <f t="shared" si="85"/>
        <v/>
      </c>
      <c r="BD58" s="274" t="str">
        <f t="shared" si="86"/>
        <v/>
      </c>
      <c r="BE58" s="274" t="str">
        <f t="shared" si="87"/>
        <v/>
      </c>
      <c r="BF58" s="274" t="str">
        <f t="shared" si="88"/>
        <v/>
      </c>
      <c r="BG58" s="275">
        <f t="shared" si="89"/>
        <v>57.904411764705884</v>
      </c>
      <c r="BH58" s="274">
        <f t="shared" si="90"/>
        <v>57.249070631970262</v>
      </c>
      <c r="BI58" s="274" t="str">
        <f t="shared" si="91"/>
        <v/>
      </c>
      <c r="BJ58" s="274" t="str">
        <f t="shared" si="92"/>
        <v/>
      </c>
      <c r="BK58" s="274" t="str">
        <f t="shared" si="93"/>
        <v/>
      </c>
      <c r="BL58" s="274" t="str">
        <f t="shared" si="94"/>
        <v/>
      </c>
      <c r="BM58" s="274" t="str">
        <f t="shared" si="95"/>
        <v/>
      </c>
      <c r="BN58" s="274" t="str">
        <f t="shared" si="96"/>
        <v/>
      </c>
      <c r="BO58" s="274" t="str">
        <f t="shared" si="97"/>
        <v/>
      </c>
      <c r="BP58" s="274" t="str">
        <f t="shared" si="98"/>
        <v/>
      </c>
      <c r="BQ58" s="274" t="str">
        <f t="shared" si="99"/>
        <v/>
      </c>
      <c r="BR58" s="274" t="str">
        <f t="shared" si="100"/>
        <v/>
      </c>
      <c r="BS58" s="274" t="str">
        <f t="shared" si="101"/>
        <v/>
      </c>
      <c r="BT58" s="274" t="str">
        <f t="shared" si="102"/>
        <v/>
      </c>
      <c r="BU58" s="273">
        <v>8.48</v>
      </c>
      <c r="BV58" s="272">
        <v>8.3800000000000008</v>
      </c>
      <c r="CI58" s="273">
        <f t="shared" si="103"/>
        <v>8.48</v>
      </c>
      <c r="CJ58" s="272">
        <f t="shared" si="104"/>
        <v>8.3800000000000008</v>
      </c>
      <c r="CK58" s="272" t="str">
        <f t="shared" si="105"/>
        <v/>
      </c>
      <c r="CL58" s="272" t="str">
        <f t="shared" si="106"/>
        <v/>
      </c>
      <c r="CM58" s="272" t="str">
        <f t="shared" si="107"/>
        <v/>
      </c>
      <c r="CN58" s="272" t="str">
        <f t="shared" si="108"/>
        <v/>
      </c>
      <c r="CO58" s="272" t="str">
        <f t="shared" si="109"/>
        <v/>
      </c>
      <c r="CP58" s="272" t="str">
        <f t="shared" si="110"/>
        <v/>
      </c>
      <c r="CQ58" s="272" t="str">
        <f t="shared" si="111"/>
        <v/>
      </c>
      <c r="CR58" s="272" t="str">
        <f t="shared" si="112"/>
        <v/>
      </c>
      <c r="CS58" s="272" t="str">
        <f t="shared" si="113"/>
        <v/>
      </c>
      <c r="CT58" s="272" t="str">
        <f t="shared" si="114"/>
        <v/>
      </c>
      <c r="CU58" s="272" t="str">
        <f t="shared" si="115"/>
        <v/>
      </c>
      <c r="CV58" s="272" t="str">
        <f t="shared" si="116"/>
        <v/>
      </c>
      <c r="CW58" s="234">
        <f t="shared" si="117"/>
        <v>1</v>
      </c>
      <c r="CX58" s="233" t="str">
        <f t="shared" si="118"/>
        <v/>
      </c>
      <c r="CY58" s="233" t="str">
        <f t="shared" si="119"/>
        <v/>
      </c>
      <c r="CZ58" s="233" t="str">
        <f t="shared" si="120"/>
        <v/>
      </c>
      <c r="DA58" s="233">
        <f t="shared" si="121"/>
        <v>3</v>
      </c>
    </row>
    <row r="59" spans="1:105" x14ac:dyDescent="0.15">
      <c r="A59" s="276" t="s">
        <v>110</v>
      </c>
      <c r="B59" s="277" t="s">
        <v>599</v>
      </c>
      <c r="C59" s="273">
        <v>4.34</v>
      </c>
      <c r="D59" s="272">
        <v>2.5299999999999998</v>
      </c>
      <c r="E59" s="272">
        <v>4.2699999999999996</v>
      </c>
      <c r="F59" s="272">
        <v>4.2699999999999996</v>
      </c>
      <c r="G59" s="272">
        <v>4.07</v>
      </c>
      <c r="H59" s="272">
        <v>5.28</v>
      </c>
      <c r="I59" s="272">
        <v>5.28</v>
      </c>
      <c r="J59" s="272">
        <v>6.17</v>
      </c>
      <c r="K59" s="272">
        <v>7.75</v>
      </c>
      <c r="L59" s="272">
        <v>7.75</v>
      </c>
      <c r="M59" s="272">
        <v>6.26</v>
      </c>
      <c r="N59" s="272">
        <v>4.68</v>
      </c>
      <c r="O59" s="272">
        <v>2.44</v>
      </c>
      <c r="P59" s="272">
        <v>4.4000000000000004</v>
      </c>
      <c r="Q59" s="275">
        <v>30.4</v>
      </c>
      <c r="R59" s="274">
        <v>29.4</v>
      </c>
      <c r="S59" s="274">
        <v>18.8</v>
      </c>
      <c r="T59" s="274">
        <v>18.8</v>
      </c>
      <c r="U59" s="274">
        <v>25.4</v>
      </c>
      <c r="V59" s="274">
        <v>10.6</v>
      </c>
      <c r="W59" s="274">
        <v>10.6</v>
      </c>
      <c r="X59" s="274">
        <v>12.6</v>
      </c>
      <c r="Y59" s="274">
        <v>28.2</v>
      </c>
      <c r="Z59" s="274">
        <v>28.2</v>
      </c>
      <c r="AA59" s="274">
        <v>26.3</v>
      </c>
      <c r="AE59" s="273">
        <f t="shared" si="61"/>
        <v>7.0046082949308754</v>
      </c>
      <c r="AF59" s="272">
        <f t="shared" si="62"/>
        <v>11.620553359683795</v>
      </c>
      <c r="AG59" s="272">
        <f t="shared" si="63"/>
        <v>4.4028103044496492</v>
      </c>
      <c r="AH59" s="272">
        <f t="shared" si="64"/>
        <v>4.4028103044496492</v>
      </c>
      <c r="AI59" s="272">
        <f t="shared" si="65"/>
        <v>6.2407862407862398</v>
      </c>
      <c r="AJ59" s="272">
        <f t="shared" si="66"/>
        <v>2.0075757575757573</v>
      </c>
      <c r="AK59" s="272">
        <f t="shared" si="67"/>
        <v>2.0075757575757573</v>
      </c>
      <c r="AL59" s="272">
        <f t="shared" si="68"/>
        <v>2.0421393841166937</v>
      </c>
      <c r="AM59" s="272">
        <f t="shared" si="69"/>
        <v>3.6387096774193548</v>
      </c>
      <c r="AN59" s="272">
        <f t="shared" si="70"/>
        <v>3.6387096774193548</v>
      </c>
      <c r="AO59" s="272">
        <f t="shared" si="71"/>
        <v>4.201277955271566</v>
      </c>
      <c r="AP59" s="272" t="str">
        <f t="shared" si="72"/>
        <v/>
      </c>
      <c r="AQ59" s="272" t="str">
        <f t="shared" si="73"/>
        <v/>
      </c>
      <c r="AR59" s="272" t="str">
        <f t="shared" si="74"/>
        <v/>
      </c>
      <c r="AS59" s="275">
        <f t="shared" si="75"/>
        <v>30.4</v>
      </c>
      <c r="AT59" s="274">
        <f t="shared" si="76"/>
        <v>29.4</v>
      </c>
      <c r="AU59" s="274">
        <f t="shared" si="77"/>
        <v>18.8</v>
      </c>
      <c r="AV59" s="274">
        <f t="shared" si="78"/>
        <v>18.8</v>
      </c>
      <c r="AW59" s="274">
        <f t="shared" si="79"/>
        <v>25.4</v>
      </c>
      <c r="AX59" s="274">
        <f t="shared" si="80"/>
        <v>10.6</v>
      </c>
      <c r="AY59" s="274">
        <f t="shared" si="81"/>
        <v>10.6</v>
      </c>
      <c r="AZ59" s="274">
        <f t="shared" si="82"/>
        <v>12.6</v>
      </c>
      <c r="BA59" s="274">
        <f t="shared" si="83"/>
        <v>28.2</v>
      </c>
      <c r="BB59" s="274">
        <f t="shared" si="84"/>
        <v>28.2</v>
      </c>
      <c r="BC59" s="274">
        <f t="shared" si="85"/>
        <v>26.3</v>
      </c>
      <c r="BD59" s="274" t="str">
        <f t="shared" si="86"/>
        <v/>
      </c>
      <c r="BE59" s="274" t="str">
        <f t="shared" si="87"/>
        <v/>
      </c>
      <c r="BF59" s="274" t="str">
        <f t="shared" si="88"/>
        <v/>
      </c>
      <c r="BG59" s="275">
        <f t="shared" si="89"/>
        <v>55.882352941176471</v>
      </c>
      <c r="BH59" s="274">
        <f t="shared" si="90"/>
        <v>54.646840148698885</v>
      </c>
      <c r="BI59" s="274">
        <f t="shared" si="91"/>
        <v>36.36363636363636</v>
      </c>
      <c r="BJ59" s="274">
        <f t="shared" si="92"/>
        <v>36.36363636363636</v>
      </c>
      <c r="BK59" s="274">
        <f t="shared" si="93"/>
        <v>52.156057494866523</v>
      </c>
      <c r="BL59" s="274">
        <f t="shared" si="94"/>
        <v>21.946169772256731</v>
      </c>
      <c r="BM59" s="274">
        <f t="shared" si="95"/>
        <v>21.946169772256731</v>
      </c>
      <c r="BN59" s="274">
        <f t="shared" si="96"/>
        <v>36.521739130434781</v>
      </c>
      <c r="BO59" s="274">
        <f t="shared" si="97"/>
        <v>57.905544147843941</v>
      </c>
      <c r="BP59" s="274">
        <f t="shared" si="98"/>
        <v>57.905544147843941</v>
      </c>
      <c r="BQ59" s="274">
        <f t="shared" si="99"/>
        <v>59.101123595505619</v>
      </c>
      <c r="BR59" s="274" t="str">
        <f t="shared" si="100"/>
        <v/>
      </c>
      <c r="BS59" s="274" t="str">
        <f t="shared" si="101"/>
        <v/>
      </c>
      <c r="BT59" s="274" t="str">
        <f t="shared" si="102"/>
        <v/>
      </c>
      <c r="BU59" s="273">
        <v>9.5299999999999994</v>
      </c>
      <c r="BV59" s="272">
        <v>9.4600000000000009</v>
      </c>
      <c r="BW59" s="272">
        <v>8.9</v>
      </c>
      <c r="BX59" s="272">
        <v>8.9</v>
      </c>
      <c r="BY59" s="272">
        <v>9.2200000000000006</v>
      </c>
      <c r="BZ59" s="272">
        <v>8.7100000000000009</v>
      </c>
      <c r="CA59" s="272">
        <v>8.7100000000000009</v>
      </c>
      <c r="CB59" s="272">
        <v>8.93</v>
      </c>
      <c r="CC59" s="272">
        <v>9.67</v>
      </c>
      <c r="CD59" s="272">
        <v>9.67</v>
      </c>
      <c r="CE59" s="272">
        <v>9.49</v>
      </c>
      <c r="CI59" s="273">
        <f t="shared" si="103"/>
        <v>9.5299999999999994</v>
      </c>
      <c r="CJ59" s="272">
        <f t="shared" si="104"/>
        <v>9.4600000000000009</v>
      </c>
      <c r="CK59" s="272">
        <f t="shared" si="105"/>
        <v>8.9</v>
      </c>
      <c r="CL59" s="272">
        <f t="shared" si="106"/>
        <v>8.9</v>
      </c>
      <c r="CM59" s="272">
        <f t="shared" si="107"/>
        <v>9.2200000000000006</v>
      </c>
      <c r="CN59" s="272">
        <f t="shared" si="108"/>
        <v>8.7100000000000009</v>
      </c>
      <c r="CO59" s="272">
        <f t="shared" si="109"/>
        <v>8.7100000000000009</v>
      </c>
      <c r="CP59" s="272">
        <f t="shared" si="110"/>
        <v>8.93</v>
      </c>
      <c r="CQ59" s="272">
        <f t="shared" si="111"/>
        <v>9.67</v>
      </c>
      <c r="CR59" s="272">
        <f t="shared" si="112"/>
        <v>9.67</v>
      </c>
      <c r="CS59" s="272">
        <f t="shared" si="113"/>
        <v>9.49</v>
      </c>
      <c r="CT59" s="272" t="str">
        <f t="shared" si="114"/>
        <v/>
      </c>
      <c r="CU59" s="272" t="str">
        <f t="shared" si="115"/>
        <v/>
      </c>
      <c r="CV59" s="272" t="str">
        <f t="shared" si="116"/>
        <v/>
      </c>
      <c r="CW59" s="234">
        <f t="shared" si="117"/>
        <v>1</v>
      </c>
      <c r="CX59" s="233">
        <f t="shared" si="118"/>
        <v>1</v>
      </c>
      <c r="CY59" s="233">
        <f t="shared" si="119"/>
        <v>1</v>
      </c>
      <c r="CZ59" s="233" t="str">
        <f t="shared" si="120"/>
        <v/>
      </c>
      <c r="DA59" s="233">
        <f t="shared" si="121"/>
        <v>1</v>
      </c>
    </row>
    <row r="60" spans="1:105" x14ac:dyDescent="0.15">
      <c r="A60" s="276" t="s">
        <v>111</v>
      </c>
      <c r="B60" s="277" t="s">
        <v>112</v>
      </c>
      <c r="C60" s="273">
        <v>3.93</v>
      </c>
      <c r="D60" s="272">
        <v>2.88</v>
      </c>
      <c r="E60" s="272">
        <v>3.56</v>
      </c>
      <c r="F60" s="272">
        <v>3.56</v>
      </c>
      <c r="G60" s="272">
        <v>3.59</v>
      </c>
      <c r="H60" s="272">
        <v>3.48</v>
      </c>
      <c r="I60" s="272">
        <v>3.48</v>
      </c>
      <c r="J60" s="272">
        <v>2.67</v>
      </c>
      <c r="K60" s="272">
        <v>4.4400000000000004</v>
      </c>
      <c r="L60" s="272">
        <v>4.4400000000000004</v>
      </c>
      <c r="M60" s="272">
        <v>3.53</v>
      </c>
      <c r="N60" s="272">
        <v>2.27</v>
      </c>
      <c r="O60" s="272">
        <v>3.32</v>
      </c>
      <c r="P60" s="272">
        <v>4.42</v>
      </c>
      <c r="Q60" s="275">
        <v>19.8</v>
      </c>
      <c r="R60" s="274">
        <v>19.5</v>
      </c>
      <c r="S60" s="274">
        <v>8.8000000000000007</v>
      </c>
      <c r="T60" s="274">
        <v>8.8000000000000007</v>
      </c>
      <c r="U60" s="274">
        <v>10.9</v>
      </c>
      <c r="V60" s="274">
        <v>14.1</v>
      </c>
      <c r="W60" s="274">
        <v>14.1</v>
      </c>
      <c r="X60" s="274">
        <v>13.2</v>
      </c>
      <c r="Y60" s="274">
        <v>16.2</v>
      </c>
      <c r="Z60" s="274">
        <v>16.2</v>
      </c>
      <c r="AA60" s="274">
        <v>14.8</v>
      </c>
      <c r="AB60" s="274">
        <v>7.5</v>
      </c>
      <c r="AC60" s="274">
        <v>6.9</v>
      </c>
      <c r="AD60" s="274">
        <v>6.1</v>
      </c>
      <c r="AE60" s="273">
        <f t="shared" si="61"/>
        <v>5.0381679389312977</v>
      </c>
      <c r="AF60" s="272">
        <f t="shared" si="62"/>
        <v>6.7708333333333339</v>
      </c>
      <c r="AG60" s="272">
        <f t="shared" si="63"/>
        <v>2.4719101123595508</v>
      </c>
      <c r="AH60" s="272">
        <f t="shared" si="64"/>
        <v>2.4719101123595508</v>
      </c>
      <c r="AI60" s="272">
        <f t="shared" si="65"/>
        <v>3.0362116991643457</v>
      </c>
      <c r="AJ60" s="272">
        <f t="shared" si="66"/>
        <v>4.0517241379310347</v>
      </c>
      <c r="AK60" s="272">
        <f t="shared" si="67"/>
        <v>4.0517241379310347</v>
      </c>
      <c r="AL60" s="272">
        <f t="shared" si="68"/>
        <v>4.9438202247191008</v>
      </c>
      <c r="AM60" s="272">
        <f t="shared" si="69"/>
        <v>3.6486486486486482</v>
      </c>
      <c r="AN60" s="272">
        <f t="shared" si="70"/>
        <v>3.6486486486486482</v>
      </c>
      <c r="AO60" s="272">
        <f t="shared" si="71"/>
        <v>4.1926345609065159</v>
      </c>
      <c r="AP60" s="272">
        <f t="shared" si="72"/>
        <v>3.303964757709251</v>
      </c>
      <c r="AQ60" s="272">
        <f t="shared" si="73"/>
        <v>2.0783132530120483</v>
      </c>
      <c r="AR60" s="272">
        <f t="shared" si="74"/>
        <v>1.3800904977375565</v>
      </c>
      <c r="AS60" s="275">
        <f t="shared" si="75"/>
        <v>19.8</v>
      </c>
      <c r="AT60" s="274">
        <f t="shared" si="76"/>
        <v>19.5</v>
      </c>
      <c r="AU60" s="274">
        <f t="shared" si="77"/>
        <v>8.8000000000000007</v>
      </c>
      <c r="AV60" s="274">
        <f t="shared" si="78"/>
        <v>8.8000000000000007</v>
      </c>
      <c r="AW60" s="274">
        <f t="shared" si="79"/>
        <v>10.9</v>
      </c>
      <c r="AX60" s="274">
        <f t="shared" si="80"/>
        <v>14.1</v>
      </c>
      <c r="AY60" s="274">
        <f t="shared" si="81"/>
        <v>14.1</v>
      </c>
      <c r="AZ60" s="274">
        <f t="shared" si="82"/>
        <v>13.2</v>
      </c>
      <c r="BA60" s="274">
        <f t="shared" si="83"/>
        <v>16.2</v>
      </c>
      <c r="BB60" s="274">
        <f t="shared" si="84"/>
        <v>16.2</v>
      </c>
      <c r="BC60" s="274">
        <f t="shared" si="85"/>
        <v>14.8</v>
      </c>
      <c r="BD60" s="274">
        <f t="shared" si="86"/>
        <v>7.5</v>
      </c>
      <c r="BE60" s="274">
        <f t="shared" si="87"/>
        <v>6.9</v>
      </c>
      <c r="BF60" s="274">
        <f t="shared" si="88"/>
        <v>6.1</v>
      </c>
      <c r="BG60" s="275">
        <f t="shared" si="89"/>
        <v>36.397058823529413</v>
      </c>
      <c r="BH60" s="274">
        <f t="shared" si="90"/>
        <v>36.245353159851305</v>
      </c>
      <c r="BI60" s="274">
        <f t="shared" si="91"/>
        <v>17.021276595744681</v>
      </c>
      <c r="BJ60" s="274">
        <f t="shared" si="92"/>
        <v>17.021276595744681</v>
      </c>
      <c r="BK60" s="274">
        <f t="shared" si="93"/>
        <v>22.381930184804926</v>
      </c>
      <c r="BL60" s="274">
        <f t="shared" si="94"/>
        <v>29.192546583850934</v>
      </c>
      <c r="BM60" s="274">
        <f t="shared" si="95"/>
        <v>29.192546583850934</v>
      </c>
      <c r="BN60" s="274">
        <f t="shared" si="96"/>
        <v>38.260869565217391</v>
      </c>
      <c r="BO60" s="274">
        <f t="shared" si="97"/>
        <v>33.264887063655031</v>
      </c>
      <c r="BP60" s="274">
        <f t="shared" si="98"/>
        <v>33.264887063655031</v>
      </c>
      <c r="BQ60" s="274">
        <f t="shared" si="99"/>
        <v>33.258426966292134</v>
      </c>
      <c r="BR60" s="274">
        <f t="shared" si="100"/>
        <v>14.792899408284024</v>
      </c>
      <c r="BS60" s="274">
        <f t="shared" si="101"/>
        <v>13.142857142857142</v>
      </c>
      <c r="BT60" s="274">
        <f t="shared" si="102"/>
        <v>12.055335968379445</v>
      </c>
      <c r="BU60" s="273">
        <v>8.23</v>
      </c>
      <c r="BV60" s="272">
        <v>8.0500000000000007</v>
      </c>
      <c r="BW60" s="272">
        <v>7.58</v>
      </c>
      <c r="BX60" s="272">
        <v>7.58</v>
      </c>
      <c r="BY60" s="272">
        <v>7.74</v>
      </c>
      <c r="BZ60" s="272">
        <v>7.87</v>
      </c>
      <c r="CA60" s="272">
        <v>7.87</v>
      </c>
      <c r="CB60" s="272">
        <v>8.35</v>
      </c>
      <c r="CC60" s="272">
        <v>8.11</v>
      </c>
      <c r="CD60" s="272">
        <v>8.11</v>
      </c>
      <c r="CE60" s="272">
        <v>8.2799999999999994</v>
      </c>
      <c r="CF60" s="272">
        <v>6.55</v>
      </c>
      <c r="CG60" s="272">
        <v>6.73</v>
      </c>
      <c r="CH60" s="272">
        <v>7.35</v>
      </c>
      <c r="CI60" s="273">
        <f t="shared" si="103"/>
        <v>8.23</v>
      </c>
      <c r="CJ60" s="272">
        <f t="shared" si="104"/>
        <v>8.0500000000000007</v>
      </c>
      <c r="CK60" s="272">
        <f t="shared" si="105"/>
        <v>7.58</v>
      </c>
      <c r="CL60" s="272">
        <f t="shared" si="106"/>
        <v>7.58</v>
      </c>
      <c r="CM60" s="272">
        <f t="shared" si="107"/>
        <v>7.74</v>
      </c>
      <c r="CN60" s="272">
        <f t="shared" si="108"/>
        <v>7.87</v>
      </c>
      <c r="CO60" s="272">
        <f t="shared" si="109"/>
        <v>7.87</v>
      </c>
      <c r="CP60" s="272">
        <f t="shared" si="110"/>
        <v>8.35</v>
      </c>
      <c r="CQ60" s="272">
        <f t="shared" si="111"/>
        <v>8.11</v>
      </c>
      <c r="CR60" s="272">
        <f t="shared" si="112"/>
        <v>8.11</v>
      </c>
      <c r="CS60" s="272">
        <f t="shared" si="113"/>
        <v>8.2799999999999994</v>
      </c>
      <c r="CT60" s="272">
        <f t="shared" si="114"/>
        <v>6.55</v>
      </c>
      <c r="CU60" s="272">
        <f t="shared" si="115"/>
        <v>6.73</v>
      </c>
      <c r="CV60" s="272">
        <f t="shared" si="116"/>
        <v>7.35</v>
      </c>
      <c r="CW60" s="234">
        <f t="shared" si="117"/>
        <v>1</v>
      </c>
      <c r="CX60" s="233">
        <f t="shared" si="118"/>
        <v>1</v>
      </c>
      <c r="CY60" s="233">
        <f t="shared" si="119"/>
        <v>1</v>
      </c>
      <c r="CZ60" s="233">
        <f t="shared" si="120"/>
        <v>1</v>
      </c>
      <c r="DA60" s="233">
        <f t="shared" si="121"/>
        <v>0</v>
      </c>
    </row>
    <row r="61" spans="1:105" x14ac:dyDescent="0.15">
      <c r="A61" s="276" t="s">
        <v>74</v>
      </c>
      <c r="B61" s="277" t="s">
        <v>75</v>
      </c>
      <c r="C61" s="273">
        <v>5.2</v>
      </c>
      <c r="D61" s="272">
        <v>4.72</v>
      </c>
      <c r="E61" s="272">
        <v>7.96</v>
      </c>
      <c r="F61" s="272">
        <v>7.96</v>
      </c>
      <c r="G61" s="272">
        <v>7.36</v>
      </c>
      <c r="H61" s="272">
        <v>9.27</v>
      </c>
      <c r="I61" s="272">
        <v>9.27</v>
      </c>
      <c r="J61" s="272">
        <v>8.09</v>
      </c>
      <c r="K61" s="272">
        <v>8.7799999999999994</v>
      </c>
      <c r="L61" s="272">
        <v>8.7799999999999994</v>
      </c>
      <c r="M61" s="272">
        <v>10.49</v>
      </c>
      <c r="N61" s="272">
        <v>10.64</v>
      </c>
      <c r="O61" s="272">
        <v>8.0500000000000007</v>
      </c>
      <c r="P61" s="272">
        <v>7.93</v>
      </c>
      <c r="Q61" s="275">
        <v>25.1</v>
      </c>
      <c r="R61" s="274">
        <v>35.5</v>
      </c>
      <c r="Y61" s="274">
        <v>17.7</v>
      </c>
      <c r="Z61" s="274">
        <v>17.7</v>
      </c>
      <c r="AA61" s="274">
        <v>11.2</v>
      </c>
      <c r="AE61" s="273">
        <f t="shared" si="61"/>
        <v>4.8269230769230766</v>
      </c>
      <c r="AF61" s="272">
        <f t="shared" si="62"/>
        <v>7.5211864406779663</v>
      </c>
      <c r="AG61" s="272" t="str">
        <f t="shared" si="63"/>
        <v/>
      </c>
      <c r="AH61" s="272" t="str">
        <f t="shared" si="64"/>
        <v/>
      </c>
      <c r="AI61" s="272" t="str">
        <f t="shared" si="65"/>
        <v/>
      </c>
      <c r="AJ61" s="272" t="str">
        <f t="shared" si="66"/>
        <v/>
      </c>
      <c r="AK61" s="272" t="str">
        <f t="shared" si="67"/>
        <v/>
      </c>
      <c r="AL61" s="272" t="str">
        <f t="shared" si="68"/>
        <v/>
      </c>
      <c r="AM61" s="272">
        <f t="shared" si="69"/>
        <v>2.0159453302961277</v>
      </c>
      <c r="AN61" s="272">
        <f t="shared" si="70"/>
        <v>2.0159453302961277</v>
      </c>
      <c r="AO61" s="272">
        <f t="shared" si="71"/>
        <v>1.0676835081029552</v>
      </c>
      <c r="AP61" s="272" t="str">
        <f t="shared" si="72"/>
        <v/>
      </c>
      <c r="AQ61" s="272" t="str">
        <f t="shared" si="73"/>
        <v/>
      </c>
      <c r="AR61" s="272" t="str">
        <f t="shared" si="74"/>
        <v/>
      </c>
      <c r="AS61" s="275">
        <f t="shared" si="75"/>
        <v>25.1</v>
      </c>
      <c r="AT61" s="274">
        <f t="shared" si="76"/>
        <v>35.5</v>
      </c>
      <c r="AU61" s="274" t="str">
        <f t="shared" si="77"/>
        <v/>
      </c>
      <c r="AV61" s="274" t="str">
        <f t="shared" si="78"/>
        <v/>
      </c>
      <c r="AW61" s="274" t="str">
        <f t="shared" si="79"/>
        <v/>
      </c>
      <c r="AX61" s="274" t="str">
        <f t="shared" si="80"/>
        <v/>
      </c>
      <c r="AY61" s="274" t="str">
        <f t="shared" si="81"/>
        <v/>
      </c>
      <c r="AZ61" s="274" t="str">
        <f t="shared" si="82"/>
        <v/>
      </c>
      <c r="BA61" s="274">
        <f t="shared" si="83"/>
        <v>17.7</v>
      </c>
      <c r="BB61" s="274">
        <f t="shared" si="84"/>
        <v>17.7</v>
      </c>
      <c r="BC61" s="274" t="str">
        <f t="shared" si="85"/>
        <v/>
      </c>
      <c r="BD61" s="274" t="str">
        <f t="shared" si="86"/>
        <v/>
      </c>
      <c r="BE61" s="274" t="str">
        <f t="shared" si="87"/>
        <v/>
      </c>
      <c r="BF61" s="274" t="str">
        <f t="shared" si="88"/>
        <v/>
      </c>
      <c r="BG61" s="275">
        <f t="shared" si="89"/>
        <v>46.139705882352942</v>
      </c>
      <c r="BH61" s="274">
        <f t="shared" si="90"/>
        <v>65.985130111524171</v>
      </c>
      <c r="BI61" s="274" t="str">
        <f t="shared" si="91"/>
        <v/>
      </c>
      <c r="BJ61" s="274" t="str">
        <f t="shared" si="92"/>
        <v/>
      </c>
      <c r="BK61" s="274" t="str">
        <f t="shared" si="93"/>
        <v/>
      </c>
      <c r="BL61" s="274" t="str">
        <f t="shared" si="94"/>
        <v/>
      </c>
      <c r="BM61" s="274" t="str">
        <f t="shared" si="95"/>
        <v/>
      </c>
      <c r="BN61" s="274" t="str">
        <f t="shared" si="96"/>
        <v/>
      </c>
      <c r="BO61" s="274">
        <f t="shared" si="97"/>
        <v>36.344969199178642</v>
      </c>
      <c r="BP61" s="274">
        <f t="shared" si="98"/>
        <v>36.344969199178642</v>
      </c>
      <c r="BQ61" s="274" t="str">
        <f t="shared" si="99"/>
        <v/>
      </c>
      <c r="BR61" s="274" t="str">
        <f t="shared" si="100"/>
        <v/>
      </c>
      <c r="BS61" s="274" t="str">
        <f t="shared" si="101"/>
        <v/>
      </c>
      <c r="BT61" s="274" t="str">
        <f t="shared" si="102"/>
        <v/>
      </c>
      <c r="BU61" s="273">
        <v>5.49</v>
      </c>
      <c r="BV61" s="272">
        <v>5.13</v>
      </c>
      <c r="CC61" s="272">
        <v>5.64</v>
      </c>
      <c r="CD61" s="272">
        <v>5.64</v>
      </c>
      <c r="CE61" s="272">
        <v>5.71</v>
      </c>
      <c r="CI61" s="273">
        <f t="shared" si="103"/>
        <v>5.49</v>
      </c>
      <c r="CJ61" s="272">
        <f t="shared" si="104"/>
        <v>5.13</v>
      </c>
      <c r="CK61" s="272" t="str">
        <f t="shared" si="105"/>
        <v/>
      </c>
      <c r="CL61" s="272" t="str">
        <f t="shared" si="106"/>
        <v/>
      </c>
      <c r="CM61" s="272" t="str">
        <f t="shared" si="107"/>
        <v/>
      </c>
      <c r="CN61" s="272" t="str">
        <f t="shared" si="108"/>
        <v/>
      </c>
      <c r="CO61" s="272" t="str">
        <f t="shared" si="109"/>
        <v/>
      </c>
      <c r="CP61" s="272" t="str">
        <f t="shared" si="110"/>
        <v/>
      </c>
      <c r="CQ61" s="272">
        <f t="shared" si="111"/>
        <v>5.64</v>
      </c>
      <c r="CR61" s="272">
        <f t="shared" si="112"/>
        <v>5.64</v>
      </c>
      <c r="CS61" s="272" t="str">
        <f t="shared" si="113"/>
        <v/>
      </c>
      <c r="CT61" s="272" t="str">
        <f t="shared" si="114"/>
        <v/>
      </c>
      <c r="CU61" s="272" t="str">
        <f t="shared" si="115"/>
        <v/>
      </c>
      <c r="CV61" s="272" t="str">
        <f t="shared" si="116"/>
        <v/>
      </c>
      <c r="CW61" s="234">
        <f t="shared" si="117"/>
        <v>1</v>
      </c>
      <c r="CX61" s="233" t="str">
        <f t="shared" si="118"/>
        <v/>
      </c>
      <c r="CY61" s="233">
        <f t="shared" si="119"/>
        <v>1</v>
      </c>
      <c r="CZ61" s="233" t="str">
        <f t="shared" si="120"/>
        <v/>
      </c>
      <c r="DA61" s="233">
        <f t="shared" si="121"/>
        <v>2</v>
      </c>
    </row>
    <row r="62" spans="1:105" x14ac:dyDescent="0.15">
      <c r="A62" s="276" t="s">
        <v>76</v>
      </c>
      <c r="B62" s="277" t="s">
        <v>77</v>
      </c>
      <c r="C62" s="273">
        <v>3.02</v>
      </c>
      <c r="D62" s="272">
        <v>2.73</v>
      </c>
      <c r="E62" s="272">
        <v>2.61</v>
      </c>
      <c r="F62" s="272">
        <v>2.61</v>
      </c>
      <c r="G62" s="272">
        <v>2.68</v>
      </c>
      <c r="H62" s="272">
        <v>1.97</v>
      </c>
      <c r="I62" s="272">
        <v>1.97</v>
      </c>
      <c r="J62" s="272">
        <v>2.71</v>
      </c>
      <c r="K62" s="272">
        <v>5.34</v>
      </c>
      <c r="L62" s="272">
        <v>5.34</v>
      </c>
      <c r="M62" s="272">
        <v>3.91</v>
      </c>
      <c r="N62" s="272">
        <v>3.32</v>
      </c>
      <c r="O62" s="272">
        <v>3.79</v>
      </c>
      <c r="P62" s="272">
        <v>4.3</v>
      </c>
      <c r="Q62" s="275">
        <v>10.9</v>
      </c>
      <c r="R62" s="274">
        <v>9.5</v>
      </c>
      <c r="AD62" s="274">
        <v>14</v>
      </c>
      <c r="AE62" s="273">
        <f t="shared" si="61"/>
        <v>3.6092715231788079</v>
      </c>
      <c r="AF62" s="272">
        <f t="shared" si="62"/>
        <v>3.4798534798534799</v>
      </c>
      <c r="AG62" s="272" t="str">
        <f t="shared" si="63"/>
        <v/>
      </c>
      <c r="AH62" s="272" t="str">
        <f t="shared" si="64"/>
        <v/>
      </c>
      <c r="AI62" s="272" t="str">
        <f t="shared" si="65"/>
        <v/>
      </c>
      <c r="AJ62" s="272" t="str">
        <f t="shared" si="66"/>
        <v/>
      </c>
      <c r="AK62" s="272" t="str">
        <f t="shared" si="67"/>
        <v/>
      </c>
      <c r="AL62" s="272" t="str">
        <f t="shared" si="68"/>
        <v/>
      </c>
      <c r="AM62" s="272" t="str">
        <f t="shared" si="69"/>
        <v/>
      </c>
      <c r="AN62" s="272" t="str">
        <f t="shared" si="70"/>
        <v/>
      </c>
      <c r="AO62" s="272" t="str">
        <f t="shared" si="71"/>
        <v/>
      </c>
      <c r="AP62" s="272" t="str">
        <f t="shared" si="72"/>
        <v/>
      </c>
      <c r="AQ62" s="272" t="str">
        <f t="shared" si="73"/>
        <v/>
      </c>
      <c r="AR62" s="272">
        <f t="shared" si="74"/>
        <v>3.2558139534883721</v>
      </c>
      <c r="AS62" s="275">
        <f t="shared" si="75"/>
        <v>10.9</v>
      </c>
      <c r="AT62" s="274">
        <f t="shared" si="76"/>
        <v>9.5</v>
      </c>
      <c r="AU62" s="274" t="str">
        <f t="shared" si="77"/>
        <v/>
      </c>
      <c r="AV62" s="274" t="str">
        <f t="shared" si="78"/>
        <v/>
      </c>
      <c r="AW62" s="274" t="str">
        <f t="shared" si="79"/>
        <v/>
      </c>
      <c r="AX62" s="274" t="str">
        <f t="shared" si="80"/>
        <v/>
      </c>
      <c r="AY62" s="274" t="str">
        <f t="shared" si="81"/>
        <v/>
      </c>
      <c r="AZ62" s="274" t="str">
        <f t="shared" si="82"/>
        <v/>
      </c>
      <c r="BA62" s="274" t="str">
        <f t="shared" si="83"/>
        <v/>
      </c>
      <c r="BB62" s="274" t="str">
        <f t="shared" si="84"/>
        <v/>
      </c>
      <c r="BC62" s="274" t="str">
        <f t="shared" si="85"/>
        <v/>
      </c>
      <c r="BD62" s="274" t="str">
        <f t="shared" si="86"/>
        <v/>
      </c>
      <c r="BE62" s="274" t="str">
        <f t="shared" si="87"/>
        <v/>
      </c>
      <c r="BF62" s="274">
        <f t="shared" si="88"/>
        <v>14</v>
      </c>
      <c r="BG62" s="275">
        <f t="shared" si="89"/>
        <v>20.036764705882355</v>
      </c>
      <c r="BH62" s="274">
        <f t="shared" si="90"/>
        <v>17.657992565055764</v>
      </c>
      <c r="BI62" s="274" t="str">
        <f t="shared" si="91"/>
        <v/>
      </c>
      <c r="BJ62" s="274" t="str">
        <f t="shared" si="92"/>
        <v/>
      </c>
      <c r="BK62" s="274" t="str">
        <f t="shared" si="93"/>
        <v/>
      </c>
      <c r="BL62" s="274" t="str">
        <f t="shared" si="94"/>
        <v/>
      </c>
      <c r="BM62" s="274" t="str">
        <f t="shared" si="95"/>
        <v/>
      </c>
      <c r="BN62" s="274" t="str">
        <f t="shared" si="96"/>
        <v/>
      </c>
      <c r="BO62" s="274" t="str">
        <f t="shared" si="97"/>
        <v/>
      </c>
      <c r="BP62" s="274" t="str">
        <f t="shared" si="98"/>
        <v/>
      </c>
      <c r="BQ62" s="274" t="str">
        <f t="shared" si="99"/>
        <v/>
      </c>
      <c r="BR62" s="274" t="str">
        <f t="shared" si="100"/>
        <v/>
      </c>
      <c r="BS62" s="274" t="str">
        <f t="shared" si="101"/>
        <v/>
      </c>
      <c r="BT62" s="274">
        <f t="shared" si="102"/>
        <v>27.66798418972332</v>
      </c>
      <c r="BU62" s="273">
        <v>7.96</v>
      </c>
      <c r="BV62" s="272">
        <v>7.62</v>
      </c>
      <c r="CH62" s="272">
        <v>7.25</v>
      </c>
      <c r="CI62" s="273">
        <f t="shared" si="103"/>
        <v>7.96</v>
      </c>
      <c r="CJ62" s="272">
        <f t="shared" si="104"/>
        <v>7.62</v>
      </c>
      <c r="CK62" s="272" t="str">
        <f t="shared" si="105"/>
        <v/>
      </c>
      <c r="CL62" s="272" t="str">
        <f t="shared" si="106"/>
        <v/>
      </c>
      <c r="CM62" s="272" t="str">
        <f t="shared" si="107"/>
        <v/>
      </c>
      <c r="CN62" s="272" t="str">
        <f t="shared" si="108"/>
        <v/>
      </c>
      <c r="CO62" s="272" t="str">
        <f t="shared" si="109"/>
        <v/>
      </c>
      <c r="CP62" s="272" t="str">
        <f t="shared" si="110"/>
        <v/>
      </c>
      <c r="CQ62" s="272" t="str">
        <f t="shared" si="111"/>
        <v/>
      </c>
      <c r="CR62" s="272" t="str">
        <f t="shared" si="112"/>
        <v/>
      </c>
      <c r="CS62" s="272" t="str">
        <f t="shared" si="113"/>
        <v/>
      </c>
      <c r="CT62" s="272" t="str">
        <f t="shared" si="114"/>
        <v/>
      </c>
      <c r="CU62" s="272" t="str">
        <f t="shared" si="115"/>
        <v/>
      </c>
      <c r="CV62" s="272">
        <f t="shared" si="116"/>
        <v>7.25</v>
      </c>
      <c r="CW62" s="234">
        <f t="shared" si="117"/>
        <v>1</v>
      </c>
      <c r="CX62" s="233" t="str">
        <f t="shared" si="118"/>
        <v/>
      </c>
      <c r="CY62" s="233" t="str">
        <f t="shared" si="119"/>
        <v/>
      </c>
      <c r="CZ62" s="233">
        <f t="shared" si="120"/>
        <v>1</v>
      </c>
      <c r="DA62" s="233">
        <f t="shared" si="121"/>
        <v>2</v>
      </c>
    </row>
    <row r="63" spans="1:105" x14ac:dyDescent="0.15">
      <c r="A63" s="276" t="s">
        <v>78</v>
      </c>
      <c r="B63" s="277" t="s">
        <v>12</v>
      </c>
      <c r="C63" s="273">
        <v>3.66</v>
      </c>
      <c r="D63" s="272">
        <v>2.98</v>
      </c>
      <c r="E63" s="272">
        <v>2.64</v>
      </c>
      <c r="F63" s="272">
        <v>2.64</v>
      </c>
      <c r="G63" s="272">
        <v>1.53</v>
      </c>
      <c r="H63" s="272">
        <v>1.89</v>
      </c>
      <c r="I63" s="272">
        <v>1.89</v>
      </c>
      <c r="J63" s="272">
        <v>3.23</v>
      </c>
      <c r="K63" s="272">
        <v>3.49</v>
      </c>
      <c r="L63" s="272">
        <v>3.49</v>
      </c>
      <c r="M63" s="272">
        <v>3.75</v>
      </c>
      <c r="N63" s="272">
        <v>5.56</v>
      </c>
      <c r="O63" s="272">
        <v>1.89</v>
      </c>
      <c r="P63" s="272">
        <v>1.94</v>
      </c>
      <c r="S63" s="274">
        <v>17.8</v>
      </c>
      <c r="T63" s="274">
        <v>17.8</v>
      </c>
      <c r="U63" s="274">
        <v>10.1</v>
      </c>
      <c r="V63" s="274">
        <v>16.5</v>
      </c>
      <c r="W63" s="274">
        <v>16.5</v>
      </c>
      <c r="X63" s="274">
        <v>6.8</v>
      </c>
      <c r="Y63" s="274">
        <v>3.1</v>
      </c>
      <c r="Z63" s="274">
        <v>3.1</v>
      </c>
      <c r="AA63" s="274">
        <v>3.9</v>
      </c>
      <c r="AB63" s="274">
        <v>5.3</v>
      </c>
      <c r="AC63" s="274">
        <v>8.6</v>
      </c>
      <c r="AE63" s="273" t="str">
        <f t="shared" si="61"/>
        <v/>
      </c>
      <c r="AF63" s="272" t="str">
        <f t="shared" si="62"/>
        <v/>
      </c>
      <c r="AG63" s="272">
        <f t="shared" si="63"/>
        <v>6.7424242424242422</v>
      </c>
      <c r="AH63" s="272">
        <f t="shared" si="64"/>
        <v>6.7424242424242422</v>
      </c>
      <c r="AI63" s="272">
        <f t="shared" si="65"/>
        <v>6.6013071895424833</v>
      </c>
      <c r="AJ63" s="272">
        <f t="shared" si="66"/>
        <v>8.7301587301587311</v>
      </c>
      <c r="AK63" s="272">
        <f t="shared" si="67"/>
        <v>8.7301587301587311</v>
      </c>
      <c r="AL63" s="272">
        <f t="shared" si="68"/>
        <v>2.1052631578947367</v>
      </c>
      <c r="AM63" s="272">
        <f t="shared" si="69"/>
        <v>0.88825214899713467</v>
      </c>
      <c r="AN63" s="272">
        <f t="shared" si="70"/>
        <v>0.88825214899713467</v>
      </c>
      <c r="AO63" s="272">
        <f t="shared" si="71"/>
        <v>1.04</v>
      </c>
      <c r="AP63" s="272">
        <f t="shared" si="72"/>
        <v>0.95323741007194251</v>
      </c>
      <c r="AQ63" s="272">
        <f t="shared" si="73"/>
        <v>4.5502645502645507</v>
      </c>
      <c r="AR63" s="272" t="str">
        <f t="shared" si="74"/>
        <v/>
      </c>
      <c r="AS63" s="275" t="str">
        <f t="shared" si="75"/>
        <v/>
      </c>
      <c r="AT63" s="274" t="str">
        <f t="shared" si="76"/>
        <v/>
      </c>
      <c r="AU63" s="274">
        <f t="shared" si="77"/>
        <v>17.8</v>
      </c>
      <c r="AV63" s="274">
        <f t="shared" si="78"/>
        <v>17.8</v>
      </c>
      <c r="AW63" s="274">
        <f t="shared" si="79"/>
        <v>10.1</v>
      </c>
      <c r="AX63" s="274">
        <f t="shared" si="80"/>
        <v>16.5</v>
      </c>
      <c r="AY63" s="274">
        <f t="shared" si="81"/>
        <v>16.5</v>
      </c>
      <c r="AZ63" s="274">
        <f t="shared" si="82"/>
        <v>6.8</v>
      </c>
      <c r="BA63" s="274" t="str">
        <f t="shared" si="83"/>
        <v/>
      </c>
      <c r="BB63" s="274" t="str">
        <f t="shared" si="84"/>
        <v/>
      </c>
      <c r="BC63" s="274" t="str">
        <f t="shared" si="85"/>
        <v/>
      </c>
      <c r="BD63" s="274" t="str">
        <f t="shared" si="86"/>
        <v/>
      </c>
      <c r="BE63" s="274">
        <f t="shared" si="87"/>
        <v>8.6</v>
      </c>
      <c r="BF63" s="274" t="str">
        <f t="shared" si="88"/>
        <v/>
      </c>
      <c r="BG63" s="275" t="str">
        <f t="shared" si="89"/>
        <v/>
      </c>
      <c r="BH63" s="274" t="str">
        <f t="shared" si="90"/>
        <v/>
      </c>
      <c r="BI63" s="274">
        <f t="shared" si="91"/>
        <v>34.429400386847192</v>
      </c>
      <c r="BJ63" s="274">
        <f t="shared" si="92"/>
        <v>34.429400386847192</v>
      </c>
      <c r="BK63" s="274">
        <f t="shared" si="93"/>
        <v>20.739219712525667</v>
      </c>
      <c r="BL63" s="274">
        <f t="shared" si="94"/>
        <v>34.161490683229815</v>
      </c>
      <c r="BM63" s="274">
        <f t="shared" si="95"/>
        <v>34.161490683229815</v>
      </c>
      <c r="BN63" s="274">
        <f t="shared" si="96"/>
        <v>19.710144927536231</v>
      </c>
      <c r="BO63" s="274" t="str">
        <f t="shared" si="97"/>
        <v/>
      </c>
      <c r="BP63" s="274" t="str">
        <f t="shared" si="98"/>
        <v/>
      </c>
      <c r="BQ63" s="274" t="str">
        <f t="shared" si="99"/>
        <v/>
      </c>
      <c r="BR63" s="274" t="str">
        <f t="shared" si="100"/>
        <v/>
      </c>
      <c r="BS63" s="274">
        <f t="shared" si="101"/>
        <v>16.38095238095238</v>
      </c>
      <c r="BT63" s="274" t="str">
        <f t="shared" si="102"/>
        <v/>
      </c>
      <c r="BW63" s="272">
        <v>8.44</v>
      </c>
      <c r="BX63" s="272">
        <v>8.44</v>
      </c>
      <c r="BY63" s="272">
        <v>8.83</v>
      </c>
      <c r="BZ63" s="272">
        <v>8.4600000000000009</v>
      </c>
      <c r="CA63" s="272">
        <v>8.4600000000000009</v>
      </c>
      <c r="CB63" s="272">
        <v>8.1300000000000008</v>
      </c>
      <c r="CC63" s="272">
        <v>8.08</v>
      </c>
      <c r="CD63" s="272">
        <v>8.08</v>
      </c>
      <c r="CE63" s="272">
        <v>8.02</v>
      </c>
      <c r="CF63" s="272">
        <v>8</v>
      </c>
      <c r="CG63" s="272">
        <v>8</v>
      </c>
      <c r="CI63" s="273" t="str">
        <f t="shared" si="103"/>
        <v/>
      </c>
      <c r="CJ63" s="272" t="str">
        <f t="shared" si="104"/>
        <v/>
      </c>
      <c r="CK63" s="272">
        <f t="shared" si="105"/>
        <v>8.44</v>
      </c>
      <c r="CL63" s="272">
        <f t="shared" si="106"/>
        <v>8.44</v>
      </c>
      <c r="CM63" s="272">
        <f t="shared" si="107"/>
        <v>8.83</v>
      </c>
      <c r="CN63" s="272">
        <f t="shared" si="108"/>
        <v>8.4600000000000009</v>
      </c>
      <c r="CO63" s="272">
        <f t="shared" si="109"/>
        <v>8.4600000000000009</v>
      </c>
      <c r="CP63" s="272">
        <f t="shared" si="110"/>
        <v>8.1300000000000008</v>
      </c>
      <c r="CQ63" s="272" t="str">
        <f t="shared" si="111"/>
        <v/>
      </c>
      <c r="CR63" s="272" t="str">
        <f t="shared" si="112"/>
        <v/>
      </c>
      <c r="CS63" s="272" t="str">
        <f t="shared" si="113"/>
        <v/>
      </c>
      <c r="CT63" s="272" t="str">
        <f t="shared" si="114"/>
        <v/>
      </c>
      <c r="CU63" s="272">
        <f t="shared" si="115"/>
        <v>8</v>
      </c>
      <c r="CV63" s="272" t="str">
        <f t="shared" si="116"/>
        <v/>
      </c>
      <c r="CW63" s="234" t="str">
        <f t="shared" si="117"/>
        <v/>
      </c>
      <c r="CX63" s="233">
        <f t="shared" si="118"/>
        <v>1</v>
      </c>
      <c r="CY63" s="233" t="str">
        <f t="shared" si="119"/>
        <v/>
      </c>
      <c r="CZ63" s="233">
        <f t="shared" si="120"/>
        <v>1</v>
      </c>
      <c r="DA63" s="233">
        <f t="shared" si="121"/>
        <v>2</v>
      </c>
    </row>
    <row r="64" spans="1:105" x14ac:dyDescent="0.15">
      <c r="A64" s="276" t="s">
        <v>79</v>
      </c>
      <c r="B64" s="277" t="s">
        <v>79</v>
      </c>
      <c r="C64" s="273">
        <v>3.87</v>
      </c>
      <c r="D64" s="272">
        <v>3.64</v>
      </c>
      <c r="E64" s="272">
        <v>8.75</v>
      </c>
      <c r="F64" s="272">
        <v>8.75</v>
      </c>
      <c r="G64" s="272">
        <v>10.41</v>
      </c>
      <c r="H64" s="272">
        <v>4.91</v>
      </c>
      <c r="I64" s="272">
        <v>4.91</v>
      </c>
      <c r="J64" s="272">
        <v>6.86</v>
      </c>
      <c r="K64" s="272">
        <v>12.11</v>
      </c>
      <c r="L64" s="272">
        <v>12.11</v>
      </c>
      <c r="M64" s="272">
        <v>8.91</v>
      </c>
      <c r="N64" s="272">
        <v>5.07</v>
      </c>
      <c r="O64" s="272">
        <v>4.59</v>
      </c>
      <c r="P64" s="272">
        <v>5.33</v>
      </c>
      <c r="S64" s="274">
        <v>31.2</v>
      </c>
      <c r="T64" s="274">
        <v>31.2</v>
      </c>
      <c r="U64" s="274">
        <v>20.9</v>
      </c>
      <c r="V64" s="274">
        <v>37.1</v>
      </c>
      <c r="W64" s="274">
        <v>37.1</v>
      </c>
      <c r="X64" s="274">
        <v>17.5</v>
      </c>
      <c r="Y64" s="274">
        <v>31.1</v>
      </c>
      <c r="Z64" s="274">
        <v>31.1</v>
      </c>
      <c r="AA64" s="274">
        <v>20.7</v>
      </c>
      <c r="AC64" s="274">
        <v>37.700000000000003</v>
      </c>
      <c r="AD64" s="274">
        <v>30.3</v>
      </c>
      <c r="AE64" s="273" t="str">
        <f t="shared" si="61"/>
        <v/>
      </c>
      <c r="AF64" s="272" t="str">
        <f t="shared" si="62"/>
        <v/>
      </c>
      <c r="AG64" s="272">
        <f t="shared" si="63"/>
        <v>3.5657142857142858</v>
      </c>
      <c r="AH64" s="272">
        <f t="shared" si="64"/>
        <v>3.5657142857142858</v>
      </c>
      <c r="AI64" s="272">
        <f t="shared" si="65"/>
        <v>2.0076849183477425</v>
      </c>
      <c r="AJ64" s="272">
        <f t="shared" si="66"/>
        <v>7.5560081466395115</v>
      </c>
      <c r="AK64" s="272">
        <f t="shared" si="67"/>
        <v>7.5560081466395115</v>
      </c>
      <c r="AL64" s="272">
        <f t="shared" si="68"/>
        <v>2.5510204081632653</v>
      </c>
      <c r="AM64" s="272">
        <f t="shared" si="69"/>
        <v>2.5681255161023948</v>
      </c>
      <c r="AN64" s="272">
        <f t="shared" si="70"/>
        <v>2.5681255161023948</v>
      </c>
      <c r="AO64" s="272">
        <f t="shared" si="71"/>
        <v>2.3232323232323231</v>
      </c>
      <c r="AP64" s="272" t="str">
        <f t="shared" si="72"/>
        <v/>
      </c>
      <c r="AQ64" s="272">
        <f t="shared" si="73"/>
        <v>8.2135076252723316</v>
      </c>
      <c r="AR64" s="272">
        <f t="shared" si="74"/>
        <v>5.6848030018761726</v>
      </c>
      <c r="AS64" s="275" t="str">
        <f t="shared" si="75"/>
        <v/>
      </c>
      <c r="AT64" s="274" t="str">
        <f t="shared" si="76"/>
        <v/>
      </c>
      <c r="AU64" s="274">
        <f t="shared" si="77"/>
        <v>31.2</v>
      </c>
      <c r="AV64" s="274">
        <f t="shared" si="78"/>
        <v>31.2</v>
      </c>
      <c r="AW64" s="274">
        <f t="shared" si="79"/>
        <v>20.9</v>
      </c>
      <c r="AX64" s="274">
        <f t="shared" si="80"/>
        <v>37.1</v>
      </c>
      <c r="AY64" s="274">
        <f t="shared" si="81"/>
        <v>37.1</v>
      </c>
      <c r="AZ64" s="274">
        <f t="shared" si="82"/>
        <v>17.5</v>
      </c>
      <c r="BA64" s="274">
        <f t="shared" si="83"/>
        <v>31.1</v>
      </c>
      <c r="BB64" s="274">
        <f t="shared" si="84"/>
        <v>31.1</v>
      </c>
      <c r="BC64" s="274">
        <f t="shared" si="85"/>
        <v>20.7</v>
      </c>
      <c r="BD64" s="274" t="str">
        <f t="shared" si="86"/>
        <v/>
      </c>
      <c r="BE64" s="274">
        <f t="shared" si="87"/>
        <v>37.700000000000003</v>
      </c>
      <c r="BF64" s="274">
        <f t="shared" si="88"/>
        <v>30.3</v>
      </c>
      <c r="BG64" s="275" t="str">
        <f t="shared" si="89"/>
        <v/>
      </c>
      <c r="BH64" s="274" t="str">
        <f t="shared" si="90"/>
        <v/>
      </c>
      <c r="BI64" s="274">
        <f t="shared" si="91"/>
        <v>60.348162475822051</v>
      </c>
      <c r="BJ64" s="274">
        <f t="shared" si="92"/>
        <v>60.348162475822051</v>
      </c>
      <c r="BK64" s="274">
        <f t="shared" si="93"/>
        <v>42.915811088295683</v>
      </c>
      <c r="BL64" s="274">
        <f t="shared" si="94"/>
        <v>76.811594202898561</v>
      </c>
      <c r="BM64" s="274">
        <f t="shared" si="95"/>
        <v>76.811594202898561</v>
      </c>
      <c r="BN64" s="274">
        <f t="shared" si="96"/>
        <v>50.724637681159422</v>
      </c>
      <c r="BO64" s="274">
        <f t="shared" si="97"/>
        <v>63.860369609856257</v>
      </c>
      <c r="BP64" s="274">
        <f t="shared" si="98"/>
        <v>63.860369609856257</v>
      </c>
      <c r="BQ64" s="274">
        <f t="shared" si="99"/>
        <v>46.516853932584269</v>
      </c>
      <c r="BR64" s="274" t="str">
        <f t="shared" si="100"/>
        <v/>
      </c>
      <c r="BS64" s="274">
        <f t="shared" si="101"/>
        <v>71.809523809523824</v>
      </c>
      <c r="BT64" s="274">
        <f t="shared" si="102"/>
        <v>59.881422924901187</v>
      </c>
      <c r="BW64" s="272">
        <v>7.31</v>
      </c>
      <c r="BX64" s="272">
        <v>7.31</v>
      </c>
      <c r="BY64" s="272">
        <v>7.4</v>
      </c>
      <c r="BZ64" s="272">
        <v>6.42</v>
      </c>
      <c r="CA64" s="272">
        <v>6.42</v>
      </c>
      <c r="CB64" s="272">
        <v>5.45</v>
      </c>
      <c r="CC64" s="272">
        <v>7.09</v>
      </c>
      <c r="CD64" s="272">
        <v>7.09</v>
      </c>
      <c r="CE64" s="272">
        <v>6.12</v>
      </c>
      <c r="CG64" s="272">
        <v>5.62</v>
      </c>
      <c r="CH64" s="272">
        <v>5.39</v>
      </c>
      <c r="CI64" s="273" t="str">
        <f t="shared" si="103"/>
        <v/>
      </c>
      <c r="CJ64" s="272" t="str">
        <f t="shared" si="104"/>
        <v/>
      </c>
      <c r="CK64" s="272">
        <f t="shared" si="105"/>
        <v>7.31</v>
      </c>
      <c r="CL64" s="272">
        <f t="shared" si="106"/>
        <v>7.31</v>
      </c>
      <c r="CM64" s="272">
        <f t="shared" si="107"/>
        <v>7.4</v>
      </c>
      <c r="CN64" s="272">
        <f t="shared" si="108"/>
        <v>6.42</v>
      </c>
      <c r="CO64" s="272">
        <f t="shared" si="109"/>
        <v>6.42</v>
      </c>
      <c r="CP64" s="272">
        <f t="shared" si="110"/>
        <v>5.45</v>
      </c>
      <c r="CQ64" s="272">
        <f t="shared" si="111"/>
        <v>7.09</v>
      </c>
      <c r="CR64" s="272">
        <f t="shared" si="112"/>
        <v>7.09</v>
      </c>
      <c r="CS64" s="272">
        <f t="shared" si="113"/>
        <v>6.12</v>
      </c>
      <c r="CT64" s="272" t="str">
        <f t="shared" si="114"/>
        <v/>
      </c>
      <c r="CU64" s="272">
        <f t="shared" si="115"/>
        <v>5.62</v>
      </c>
      <c r="CV64" s="272">
        <f t="shared" si="116"/>
        <v>5.39</v>
      </c>
      <c r="CW64" s="234" t="str">
        <f t="shared" si="117"/>
        <v/>
      </c>
      <c r="CX64" s="233">
        <f t="shared" si="118"/>
        <v>1</v>
      </c>
      <c r="CY64" s="233">
        <f t="shared" si="119"/>
        <v>1</v>
      </c>
      <c r="CZ64" s="233">
        <f t="shared" si="120"/>
        <v>1</v>
      </c>
      <c r="DA64" s="233">
        <f t="shared" si="121"/>
        <v>1</v>
      </c>
    </row>
    <row r="65" spans="1:105" x14ac:dyDescent="0.15">
      <c r="A65" s="276" t="s">
        <v>80</v>
      </c>
      <c r="B65" s="277" t="s">
        <v>80</v>
      </c>
      <c r="C65" s="273">
        <v>2.4900000000000002</v>
      </c>
      <c r="D65" s="272">
        <v>1.87</v>
      </c>
      <c r="E65" s="272">
        <v>3.8</v>
      </c>
      <c r="F65" s="272">
        <v>3.8</v>
      </c>
      <c r="G65" s="272">
        <v>3.43</v>
      </c>
      <c r="H65" s="272">
        <v>2.59</v>
      </c>
      <c r="I65" s="272">
        <v>2.59</v>
      </c>
      <c r="J65" s="272">
        <v>2.04</v>
      </c>
      <c r="K65" s="272">
        <v>2.02</v>
      </c>
      <c r="L65" s="272">
        <v>2.02</v>
      </c>
      <c r="M65" s="272">
        <v>2.96</v>
      </c>
      <c r="N65" s="272">
        <v>1.64</v>
      </c>
      <c r="O65" s="272">
        <v>1.17</v>
      </c>
      <c r="P65" s="272">
        <v>1.31</v>
      </c>
      <c r="S65" s="274">
        <v>15.5</v>
      </c>
      <c r="T65" s="274">
        <v>15.5</v>
      </c>
      <c r="U65" s="274">
        <v>16.5</v>
      </c>
      <c r="V65" s="274">
        <v>19.399999999999999</v>
      </c>
      <c r="W65" s="274">
        <v>19.399999999999999</v>
      </c>
      <c r="AE65" s="273" t="str">
        <f t="shared" si="61"/>
        <v/>
      </c>
      <c r="AF65" s="272" t="str">
        <f t="shared" si="62"/>
        <v/>
      </c>
      <c r="AG65" s="272">
        <f t="shared" si="63"/>
        <v>4.0789473684210531</v>
      </c>
      <c r="AH65" s="272">
        <f t="shared" si="64"/>
        <v>4.0789473684210531</v>
      </c>
      <c r="AI65" s="272">
        <f t="shared" si="65"/>
        <v>4.8104956268221573</v>
      </c>
      <c r="AJ65" s="272">
        <f t="shared" si="66"/>
        <v>7.4903474903474905</v>
      </c>
      <c r="AK65" s="272">
        <f t="shared" si="67"/>
        <v>7.4903474903474905</v>
      </c>
      <c r="AL65" s="272" t="str">
        <f t="shared" si="68"/>
        <v/>
      </c>
      <c r="AM65" s="272" t="str">
        <f t="shared" si="69"/>
        <v/>
      </c>
      <c r="AN65" s="272" t="str">
        <f t="shared" si="70"/>
        <v/>
      </c>
      <c r="AO65" s="272" t="str">
        <f t="shared" si="71"/>
        <v/>
      </c>
      <c r="AP65" s="272" t="str">
        <f t="shared" si="72"/>
        <v/>
      </c>
      <c r="AQ65" s="272" t="str">
        <f t="shared" si="73"/>
        <v/>
      </c>
      <c r="AR65" s="272" t="str">
        <f t="shared" si="74"/>
        <v/>
      </c>
      <c r="AS65" s="275" t="str">
        <f t="shared" si="75"/>
        <v/>
      </c>
      <c r="AT65" s="274" t="str">
        <f t="shared" si="76"/>
        <v/>
      </c>
      <c r="AU65" s="274">
        <f t="shared" si="77"/>
        <v>15.5</v>
      </c>
      <c r="AV65" s="274">
        <f t="shared" si="78"/>
        <v>15.5</v>
      </c>
      <c r="AW65" s="274">
        <f t="shared" si="79"/>
        <v>16.5</v>
      </c>
      <c r="AX65" s="274">
        <f t="shared" si="80"/>
        <v>19.399999999999999</v>
      </c>
      <c r="AY65" s="274">
        <f t="shared" si="81"/>
        <v>19.399999999999999</v>
      </c>
      <c r="AZ65" s="274" t="str">
        <f t="shared" si="82"/>
        <v/>
      </c>
      <c r="BA65" s="274" t="str">
        <f t="shared" si="83"/>
        <v/>
      </c>
      <c r="BB65" s="274" t="str">
        <f t="shared" si="84"/>
        <v/>
      </c>
      <c r="BC65" s="274" t="str">
        <f t="shared" si="85"/>
        <v/>
      </c>
      <c r="BD65" s="274" t="str">
        <f t="shared" si="86"/>
        <v/>
      </c>
      <c r="BE65" s="274" t="str">
        <f t="shared" si="87"/>
        <v/>
      </c>
      <c r="BF65" s="274" t="str">
        <f t="shared" si="88"/>
        <v/>
      </c>
      <c r="BG65" s="275" t="str">
        <f t="shared" si="89"/>
        <v/>
      </c>
      <c r="BH65" s="274" t="str">
        <f t="shared" si="90"/>
        <v/>
      </c>
      <c r="BI65" s="274">
        <f t="shared" si="91"/>
        <v>29.980657640232106</v>
      </c>
      <c r="BJ65" s="274">
        <f t="shared" si="92"/>
        <v>29.980657640232106</v>
      </c>
      <c r="BK65" s="274">
        <f t="shared" si="93"/>
        <v>33.880903490759749</v>
      </c>
      <c r="BL65" s="274">
        <f t="shared" si="94"/>
        <v>40.165631469979296</v>
      </c>
      <c r="BM65" s="274">
        <f t="shared" si="95"/>
        <v>40.165631469979296</v>
      </c>
      <c r="BN65" s="274" t="str">
        <f t="shared" si="96"/>
        <v/>
      </c>
      <c r="BO65" s="274" t="str">
        <f t="shared" si="97"/>
        <v/>
      </c>
      <c r="BP65" s="274" t="str">
        <f t="shared" si="98"/>
        <v/>
      </c>
      <c r="BQ65" s="274" t="str">
        <f t="shared" si="99"/>
        <v/>
      </c>
      <c r="BR65" s="274" t="str">
        <f t="shared" si="100"/>
        <v/>
      </c>
      <c r="BS65" s="274" t="str">
        <f t="shared" si="101"/>
        <v/>
      </c>
      <c r="BT65" s="274" t="str">
        <f t="shared" si="102"/>
        <v/>
      </c>
      <c r="BW65" s="272">
        <v>6.77</v>
      </c>
      <c r="BX65" s="272">
        <v>6.77</v>
      </c>
      <c r="BY65" s="272">
        <v>6.25</v>
      </c>
      <c r="BZ65" s="272">
        <v>6.41</v>
      </c>
      <c r="CA65" s="272">
        <v>6.41</v>
      </c>
      <c r="CI65" s="273" t="str">
        <f t="shared" si="103"/>
        <v/>
      </c>
      <c r="CJ65" s="272" t="str">
        <f t="shared" si="104"/>
        <v/>
      </c>
      <c r="CK65" s="272">
        <f t="shared" si="105"/>
        <v>6.77</v>
      </c>
      <c r="CL65" s="272">
        <f t="shared" si="106"/>
        <v>6.77</v>
      </c>
      <c r="CM65" s="272">
        <f t="shared" si="107"/>
        <v>6.25</v>
      </c>
      <c r="CN65" s="272">
        <f t="shared" si="108"/>
        <v>6.41</v>
      </c>
      <c r="CO65" s="272">
        <f t="shared" si="109"/>
        <v>6.41</v>
      </c>
      <c r="CP65" s="272" t="str">
        <f t="shared" si="110"/>
        <v/>
      </c>
      <c r="CQ65" s="272" t="str">
        <f t="shared" si="111"/>
        <v/>
      </c>
      <c r="CR65" s="272" t="str">
        <f t="shared" si="112"/>
        <v/>
      </c>
      <c r="CS65" s="272" t="str">
        <f t="shared" si="113"/>
        <v/>
      </c>
      <c r="CT65" s="272" t="str">
        <f t="shared" si="114"/>
        <v/>
      </c>
      <c r="CU65" s="272" t="str">
        <f t="shared" si="115"/>
        <v/>
      </c>
      <c r="CV65" s="272" t="str">
        <f t="shared" si="116"/>
        <v/>
      </c>
      <c r="CW65" s="234" t="str">
        <f t="shared" si="117"/>
        <v/>
      </c>
      <c r="CX65" s="233">
        <f t="shared" si="118"/>
        <v>1</v>
      </c>
      <c r="CY65" s="233" t="str">
        <f t="shared" si="119"/>
        <v/>
      </c>
      <c r="CZ65" s="233" t="str">
        <f t="shared" si="120"/>
        <v/>
      </c>
      <c r="DA65" s="233">
        <f t="shared" si="121"/>
        <v>3</v>
      </c>
    </row>
    <row r="66" spans="1:105" x14ac:dyDescent="0.15">
      <c r="A66" s="276" t="s">
        <v>81</v>
      </c>
      <c r="B66" s="277" t="s">
        <v>81</v>
      </c>
      <c r="C66" s="273">
        <v>2.9</v>
      </c>
      <c r="D66" s="272">
        <v>2.19</v>
      </c>
      <c r="E66" s="272">
        <v>7.36</v>
      </c>
      <c r="F66" s="272">
        <v>7.36</v>
      </c>
      <c r="G66" s="272">
        <v>9.1999999999999993</v>
      </c>
      <c r="H66" s="272">
        <v>7.55</v>
      </c>
      <c r="I66" s="272">
        <v>7.55</v>
      </c>
      <c r="J66" s="272">
        <v>5.31</v>
      </c>
      <c r="K66" s="272">
        <v>6.67</v>
      </c>
      <c r="L66" s="272">
        <v>6.67</v>
      </c>
      <c r="M66" s="272">
        <v>6.72</v>
      </c>
      <c r="N66" s="272">
        <v>3.01</v>
      </c>
      <c r="O66" s="272">
        <v>6.45</v>
      </c>
      <c r="P66" s="272">
        <v>4.8</v>
      </c>
      <c r="S66" s="274">
        <v>24.1</v>
      </c>
      <c r="T66" s="274">
        <v>24.1</v>
      </c>
      <c r="U66" s="274">
        <v>17.3</v>
      </c>
      <c r="V66" s="274">
        <v>23.1</v>
      </c>
      <c r="W66" s="274">
        <v>23.1</v>
      </c>
      <c r="X66" s="274">
        <v>13</v>
      </c>
      <c r="AC66" s="274">
        <v>15.7</v>
      </c>
      <c r="AD66" s="274">
        <v>11.1</v>
      </c>
      <c r="AE66" s="273" t="str">
        <f t="shared" ref="AE66:AE97" si="122">IF(Q66="","",IFERROR(Q66/C66,""))</f>
        <v/>
      </c>
      <c r="AF66" s="272" t="str">
        <f t="shared" ref="AF66:AF97" si="123">IF(R66="","",IFERROR(R66/D66,""))</f>
        <v/>
      </c>
      <c r="AG66" s="272">
        <f t="shared" ref="AG66:AG97" si="124">IF(S66="","",IFERROR(S66/E66,""))</f>
        <v>3.2744565217391304</v>
      </c>
      <c r="AH66" s="272">
        <f t="shared" ref="AH66:AH97" si="125">IF(T66="","",IFERROR(T66/F66,""))</f>
        <v>3.2744565217391304</v>
      </c>
      <c r="AI66" s="272">
        <f t="shared" ref="AI66:AI97" si="126">IF(U66="","",IFERROR(U66/G66,""))</f>
        <v>1.8804347826086958</v>
      </c>
      <c r="AJ66" s="272">
        <f t="shared" ref="AJ66:AJ97" si="127">IF(V66="","",IFERROR(V66/H66,""))</f>
        <v>3.0596026490066226</v>
      </c>
      <c r="AK66" s="272">
        <f t="shared" ref="AK66:AK97" si="128">IF(W66="","",IFERROR(W66/I66,""))</f>
        <v>3.0596026490066226</v>
      </c>
      <c r="AL66" s="272">
        <f t="shared" ref="AL66:AL97" si="129">IF(X66="","",IFERROR(X66/J66,""))</f>
        <v>2.4482109227871942</v>
      </c>
      <c r="AM66" s="272" t="str">
        <f t="shared" ref="AM66:AM97" si="130">IF(Y66="","",IFERROR(Y66/K66,""))</f>
        <v/>
      </c>
      <c r="AN66" s="272" t="str">
        <f t="shared" ref="AN66:AN97" si="131">IF(Z66="","",IFERROR(Z66/L66,""))</f>
        <v/>
      </c>
      <c r="AO66" s="272" t="str">
        <f t="shared" ref="AO66:AO97" si="132">IF(AA66="","",IFERROR(AA66/M66,""))</f>
        <v/>
      </c>
      <c r="AP66" s="272" t="str">
        <f t="shared" ref="AP66:AP97" si="133">IF(AB66="","",IFERROR(AB66/N66,""))</f>
        <v/>
      </c>
      <c r="AQ66" s="272">
        <f t="shared" ref="AQ66:AQ97" si="134">IF(AC66="","",IFERROR(AC66/O66,""))</f>
        <v>2.4341085271317828</v>
      </c>
      <c r="AR66" s="272">
        <f t="shared" ref="AR66:AR97" si="135">IF(AD66="","",IFERROR(AD66/P66,""))</f>
        <v>2.3125</v>
      </c>
      <c r="AS66" s="275" t="str">
        <f t="shared" ref="AS66:AS97" si="136">IF(Q66="","",IF(AE66&lt;1.35,"",Q66))</f>
        <v/>
      </c>
      <c r="AT66" s="274" t="str">
        <f t="shared" ref="AT66:AT97" si="137">IF(R66="","",IF(AF66&lt;1.35,"",R66))</f>
        <v/>
      </c>
      <c r="AU66" s="274">
        <f t="shared" ref="AU66:AU97" si="138">IF(S66="","",IF(AG66&lt;1.35,"",S66))</f>
        <v>24.1</v>
      </c>
      <c r="AV66" s="274">
        <f t="shared" ref="AV66:AV97" si="139">IF(T66="","",IF(AH66&lt;1.35,"",T66))</f>
        <v>24.1</v>
      </c>
      <c r="AW66" s="274">
        <f t="shared" ref="AW66:AW97" si="140">IF(U66="","",IF(AI66&lt;1.35,"",U66))</f>
        <v>17.3</v>
      </c>
      <c r="AX66" s="274">
        <f t="shared" ref="AX66:AX97" si="141">IF(V66="","",IF(AJ66&lt;1.35,"",V66))</f>
        <v>23.1</v>
      </c>
      <c r="AY66" s="274">
        <f t="shared" ref="AY66:AY97" si="142">IF(W66="","",IF(AK66&lt;1.35,"",W66))</f>
        <v>23.1</v>
      </c>
      <c r="AZ66" s="274">
        <f t="shared" ref="AZ66:AZ97" si="143">IF(X66="","",IF(AL66&lt;1.35,"",X66))</f>
        <v>13</v>
      </c>
      <c r="BA66" s="274" t="str">
        <f t="shared" ref="BA66:BA97" si="144">IF(Y66="","",IF(AM66&lt;1.35,"",Y66))</f>
        <v/>
      </c>
      <c r="BB66" s="274" t="str">
        <f t="shared" ref="BB66:BB97" si="145">IF(Z66="","",IF(AN66&lt;1.35,"",Z66))</f>
        <v/>
      </c>
      <c r="BC66" s="274" t="str">
        <f t="shared" ref="BC66:BC97" si="146">IF(AA66="","",IF(AO66&lt;1.35,"",AA66))</f>
        <v/>
      </c>
      <c r="BD66" s="274" t="str">
        <f t="shared" ref="BD66:BD97" si="147">IF(AB66="","",IF(AP66&lt;1.35,"",AB66))</f>
        <v/>
      </c>
      <c r="BE66" s="274">
        <f t="shared" ref="BE66:BE97" si="148">IF(AC66="","",IF(AQ66&lt;1.35,"",AC66))</f>
        <v>15.7</v>
      </c>
      <c r="BF66" s="274">
        <f t="shared" ref="BF66:BF97" si="149">IF(AD66="","",IF(AR66&lt;1.35,"",AD66))</f>
        <v>11.1</v>
      </c>
      <c r="BG66" s="275" t="str">
        <f t="shared" ref="BG66:BG97" si="150">IF(AS66="","",100*(AS66)/MAX(AS:AS))</f>
        <v/>
      </c>
      <c r="BH66" s="274" t="str">
        <f t="shared" ref="BH66:BH97" si="151">IF(AT66="","",100*(AT66)/MAX(AT:AT))</f>
        <v/>
      </c>
      <c r="BI66" s="274">
        <f t="shared" ref="BI66:BI97" si="152">IF(AU66="","",100*(AU66)/MAX(AU:AU))</f>
        <v>46.615087040618953</v>
      </c>
      <c r="BJ66" s="274">
        <f t="shared" ref="BJ66:BJ97" si="153">IF(AV66="","",100*(AV66)/MAX(AV:AV))</f>
        <v>46.615087040618953</v>
      </c>
      <c r="BK66" s="274">
        <f t="shared" ref="BK66:BK97" si="154">IF(AW66="","",100*(AW66)/MAX(AW:AW))</f>
        <v>35.523613963039011</v>
      </c>
      <c r="BL66" s="274">
        <f t="shared" ref="BL66:BL97" si="155">IF(AX66="","",100*(AX66)/MAX(AX:AX))</f>
        <v>47.826086956521742</v>
      </c>
      <c r="BM66" s="274">
        <f t="shared" ref="BM66:BM97" si="156">IF(AY66="","",100*(AY66)/MAX(AY:AY))</f>
        <v>47.826086956521742</v>
      </c>
      <c r="BN66" s="274">
        <f t="shared" ref="BN66:BN97" si="157">IF(AZ66="","",100*(AZ66)/MAX(AZ:AZ))</f>
        <v>37.681159420289852</v>
      </c>
      <c r="BO66" s="274" t="str">
        <f t="shared" ref="BO66:BO97" si="158">IF(BA66="","",100*(BA66)/MAX(BA:BA))</f>
        <v/>
      </c>
      <c r="BP66" s="274" t="str">
        <f t="shared" ref="BP66:BP97" si="159">IF(BB66="","",100*(BB66)/MAX(BB:BB))</f>
        <v/>
      </c>
      <c r="BQ66" s="274" t="str">
        <f t="shared" ref="BQ66:BQ97" si="160">IF(BC66="","",100*(BC66)/MAX(BC:BC))</f>
        <v/>
      </c>
      <c r="BR66" s="274" t="str">
        <f t="shared" ref="BR66:BR97" si="161">IF(BD66="","",100*(BD66)/MAX(BD:BD))</f>
        <v/>
      </c>
      <c r="BS66" s="274">
        <f t="shared" ref="BS66:BS97" si="162">IF(BE66="","",100*(BE66)/MAX(BE:BE))</f>
        <v>29.904761904761905</v>
      </c>
      <c r="BT66" s="274">
        <f t="shared" ref="BT66:BT97" si="163">IF(BF66="","",100*(BF66)/MAX(BF:BF))</f>
        <v>21.936758893280633</v>
      </c>
      <c r="BW66" s="272">
        <v>5.45</v>
      </c>
      <c r="BX66" s="272">
        <v>5.45</v>
      </c>
      <c r="BY66" s="272">
        <v>5.65</v>
      </c>
      <c r="BZ66" s="272">
        <v>5.68</v>
      </c>
      <c r="CA66" s="272">
        <v>5.68</v>
      </c>
      <c r="CB66" s="272">
        <v>5.0999999999999996</v>
      </c>
      <c r="CG66" s="272">
        <v>5.74</v>
      </c>
      <c r="CH66" s="272">
        <v>5.68</v>
      </c>
      <c r="CI66" s="273" t="str">
        <f t="shared" ref="CI66:CI97" si="164">IF(BU66="","",IF(AE66&lt;1.35,"",BU66))</f>
        <v/>
      </c>
      <c r="CJ66" s="272" t="str">
        <f t="shared" ref="CJ66:CJ97" si="165">IF(BV66="","",IF(AF66&lt;1.35,"",BV66))</f>
        <v/>
      </c>
      <c r="CK66" s="272">
        <f t="shared" ref="CK66:CK97" si="166">IF(BW66="","",IF(AG66&lt;1.35,"",BW66))</f>
        <v>5.45</v>
      </c>
      <c r="CL66" s="272">
        <f t="shared" ref="CL66:CL97" si="167">IF(BX66="","",IF(AH66&lt;1.35,"",BX66))</f>
        <v>5.45</v>
      </c>
      <c r="CM66" s="272">
        <f t="shared" ref="CM66:CM97" si="168">IF(BY66="","",IF(AI66&lt;1.35,"",BY66))</f>
        <v>5.65</v>
      </c>
      <c r="CN66" s="272">
        <f t="shared" ref="CN66:CN97" si="169">IF(BZ66="","",IF(AJ66&lt;1.35,"",BZ66))</f>
        <v>5.68</v>
      </c>
      <c r="CO66" s="272">
        <f t="shared" ref="CO66:CO97" si="170">IF(CA66="","",IF(AK66&lt;1.35,"",CA66))</f>
        <v>5.68</v>
      </c>
      <c r="CP66" s="272">
        <f t="shared" ref="CP66:CP97" si="171">IF(CB66="","",IF(AL66&lt;1.35,"",CB66))</f>
        <v>5.0999999999999996</v>
      </c>
      <c r="CQ66" s="272" t="str">
        <f t="shared" ref="CQ66:CQ97" si="172">IF(CC66="","",IF(AM66&lt;1.35,"",CC66))</f>
        <v/>
      </c>
      <c r="CR66" s="272" t="str">
        <f t="shared" ref="CR66:CR97" si="173">IF(CD66="","",IF(AN66&lt;1.35,"",CD66))</f>
        <v/>
      </c>
      <c r="CS66" s="272" t="str">
        <f t="shared" ref="CS66:CS97" si="174">IF(CE66="","",IF(AO66&lt;1.35,"",CE66))</f>
        <v/>
      </c>
      <c r="CT66" s="272" t="str">
        <f t="shared" ref="CT66:CT97" si="175">IF(CF66="","",IF(AP66&lt;1.35,"",CF66))</f>
        <v/>
      </c>
      <c r="CU66" s="272">
        <f t="shared" ref="CU66:CU97" si="176">IF(CG66="","",IF(AQ66&lt;1.35,"",CG66))</f>
        <v>5.74</v>
      </c>
      <c r="CV66" s="272">
        <f t="shared" ref="CV66:CV97" si="177">IF(CH66="","",IF(AR66&lt;1.35,"",CH66))</f>
        <v>5.68</v>
      </c>
      <c r="CW66" s="234" t="str">
        <f t="shared" ref="CW66:CW97" si="178">IF(COUNT(CI66:CJ66)&gt;0,1,"")</f>
        <v/>
      </c>
      <c r="CX66" s="233">
        <f t="shared" ref="CX66:CX97" si="179">IF(COUNT(CK66:CP66)&gt;0,1,"")</f>
        <v>1</v>
      </c>
      <c r="CY66" s="233" t="str">
        <f t="shared" ref="CY66:CY97" si="180">IF(COUNT(CQ66:CT66)&gt;0,1,"")</f>
        <v/>
      </c>
      <c r="CZ66" s="233">
        <f t="shared" ref="CZ66:CZ97" si="181">IF(COUNT(CU66:CV66)&gt;0,1,"")</f>
        <v>1</v>
      </c>
      <c r="DA66" s="233">
        <f t="shared" ref="DA66:DA97" si="182">4-SUM(CW66:CZ66)</f>
        <v>2</v>
      </c>
    </row>
    <row r="67" spans="1:105" x14ac:dyDescent="0.15">
      <c r="A67" s="276" t="s">
        <v>113</v>
      </c>
      <c r="B67" s="277" t="s">
        <v>113</v>
      </c>
      <c r="C67" s="273">
        <v>6.44</v>
      </c>
      <c r="D67" s="272">
        <v>6.04</v>
      </c>
      <c r="E67" s="272">
        <v>8.83</v>
      </c>
      <c r="F67" s="272">
        <v>8.83</v>
      </c>
      <c r="G67" s="272">
        <v>8.5500000000000007</v>
      </c>
      <c r="H67" s="272">
        <v>8.14</v>
      </c>
      <c r="I67" s="272">
        <v>8.14</v>
      </c>
      <c r="J67" s="272">
        <v>7.26</v>
      </c>
      <c r="K67" s="272">
        <v>10.19</v>
      </c>
      <c r="L67" s="272">
        <v>10.19</v>
      </c>
      <c r="M67" s="272">
        <v>6.16</v>
      </c>
      <c r="N67" s="272">
        <v>8.61</v>
      </c>
      <c r="O67" s="272">
        <v>6.65</v>
      </c>
      <c r="P67" s="272">
        <v>8.9600000000000009</v>
      </c>
      <c r="AD67" s="274">
        <v>35.4</v>
      </c>
      <c r="AE67" s="273" t="str">
        <f t="shared" si="122"/>
        <v/>
      </c>
      <c r="AF67" s="272" t="str">
        <f t="shared" si="123"/>
        <v/>
      </c>
      <c r="AG67" s="272" t="str">
        <f t="shared" si="124"/>
        <v/>
      </c>
      <c r="AH67" s="272" t="str">
        <f t="shared" si="125"/>
        <v/>
      </c>
      <c r="AI67" s="272" t="str">
        <f t="shared" si="126"/>
        <v/>
      </c>
      <c r="AJ67" s="272" t="str">
        <f t="shared" si="127"/>
        <v/>
      </c>
      <c r="AK67" s="272" t="str">
        <f t="shared" si="128"/>
        <v/>
      </c>
      <c r="AL67" s="272" t="str">
        <f t="shared" si="129"/>
        <v/>
      </c>
      <c r="AM67" s="272" t="str">
        <f t="shared" si="130"/>
        <v/>
      </c>
      <c r="AN67" s="272" t="str">
        <f t="shared" si="131"/>
        <v/>
      </c>
      <c r="AO67" s="272" t="str">
        <f t="shared" si="132"/>
        <v/>
      </c>
      <c r="AP67" s="272" t="str">
        <f t="shared" si="133"/>
        <v/>
      </c>
      <c r="AQ67" s="272" t="str">
        <f t="shared" si="134"/>
        <v/>
      </c>
      <c r="AR67" s="272">
        <f t="shared" si="135"/>
        <v>3.9508928571428568</v>
      </c>
      <c r="AS67" s="275" t="str">
        <f t="shared" si="136"/>
        <v/>
      </c>
      <c r="AT67" s="274" t="str">
        <f t="shared" si="137"/>
        <v/>
      </c>
      <c r="AU67" s="274" t="str">
        <f t="shared" si="138"/>
        <v/>
      </c>
      <c r="AV67" s="274" t="str">
        <f t="shared" si="139"/>
        <v/>
      </c>
      <c r="AW67" s="274" t="str">
        <f t="shared" si="140"/>
        <v/>
      </c>
      <c r="AX67" s="274" t="str">
        <f t="shared" si="141"/>
        <v/>
      </c>
      <c r="AY67" s="274" t="str">
        <f t="shared" si="142"/>
        <v/>
      </c>
      <c r="AZ67" s="274" t="str">
        <f t="shared" si="143"/>
        <v/>
      </c>
      <c r="BA67" s="274" t="str">
        <f t="shared" si="144"/>
        <v/>
      </c>
      <c r="BB67" s="274" t="str">
        <f t="shared" si="145"/>
        <v/>
      </c>
      <c r="BC67" s="274" t="str">
        <f t="shared" si="146"/>
        <v/>
      </c>
      <c r="BD67" s="274" t="str">
        <f t="shared" si="147"/>
        <v/>
      </c>
      <c r="BE67" s="274" t="str">
        <f t="shared" si="148"/>
        <v/>
      </c>
      <c r="BF67" s="274">
        <f t="shared" si="149"/>
        <v>35.4</v>
      </c>
      <c r="BG67" s="275" t="str">
        <f t="shared" si="150"/>
        <v/>
      </c>
      <c r="BH67" s="274" t="str">
        <f t="shared" si="151"/>
        <v/>
      </c>
      <c r="BI67" s="274" t="str">
        <f t="shared" si="152"/>
        <v/>
      </c>
      <c r="BJ67" s="274" t="str">
        <f t="shared" si="153"/>
        <v/>
      </c>
      <c r="BK67" s="274" t="str">
        <f t="shared" si="154"/>
        <v/>
      </c>
      <c r="BL67" s="274" t="str">
        <f t="shared" si="155"/>
        <v/>
      </c>
      <c r="BM67" s="274" t="str">
        <f t="shared" si="156"/>
        <v/>
      </c>
      <c r="BN67" s="274" t="str">
        <f t="shared" si="157"/>
        <v/>
      </c>
      <c r="BO67" s="274" t="str">
        <f t="shared" si="158"/>
        <v/>
      </c>
      <c r="BP67" s="274" t="str">
        <f t="shared" si="159"/>
        <v/>
      </c>
      <c r="BQ67" s="274" t="str">
        <f t="shared" si="160"/>
        <v/>
      </c>
      <c r="BR67" s="274" t="str">
        <f t="shared" si="161"/>
        <v/>
      </c>
      <c r="BS67" s="274" t="str">
        <f t="shared" si="162"/>
        <v/>
      </c>
      <c r="BT67" s="274">
        <f t="shared" si="163"/>
        <v>69.960474308300391</v>
      </c>
      <c r="CH67" s="272">
        <v>6.77</v>
      </c>
      <c r="CI67" s="273" t="str">
        <f t="shared" si="164"/>
        <v/>
      </c>
      <c r="CJ67" s="272" t="str">
        <f t="shared" si="165"/>
        <v/>
      </c>
      <c r="CK67" s="272" t="str">
        <f t="shared" si="166"/>
        <v/>
      </c>
      <c r="CL67" s="272" t="str">
        <f t="shared" si="167"/>
        <v/>
      </c>
      <c r="CM67" s="272" t="str">
        <f t="shared" si="168"/>
        <v/>
      </c>
      <c r="CN67" s="272" t="str">
        <f t="shared" si="169"/>
        <v/>
      </c>
      <c r="CO67" s="272" t="str">
        <f t="shared" si="170"/>
        <v/>
      </c>
      <c r="CP67" s="272" t="str">
        <f t="shared" si="171"/>
        <v/>
      </c>
      <c r="CQ67" s="272" t="str">
        <f t="shared" si="172"/>
        <v/>
      </c>
      <c r="CR67" s="272" t="str">
        <f t="shared" si="173"/>
        <v/>
      </c>
      <c r="CS67" s="272" t="str">
        <f t="shared" si="174"/>
        <v/>
      </c>
      <c r="CT67" s="272" t="str">
        <f t="shared" si="175"/>
        <v/>
      </c>
      <c r="CU67" s="272" t="str">
        <f t="shared" si="176"/>
        <v/>
      </c>
      <c r="CV67" s="272">
        <f t="shared" si="177"/>
        <v>6.77</v>
      </c>
      <c r="CW67" s="234" t="str">
        <f t="shared" si="178"/>
        <v/>
      </c>
      <c r="CX67" s="233" t="str">
        <f t="shared" si="179"/>
        <v/>
      </c>
      <c r="CY67" s="233" t="str">
        <f t="shared" si="180"/>
        <v/>
      </c>
      <c r="CZ67" s="233">
        <f t="shared" si="181"/>
        <v>1</v>
      </c>
      <c r="DA67" s="233">
        <f t="shared" si="182"/>
        <v>3</v>
      </c>
    </row>
    <row r="68" spans="1:105" x14ac:dyDescent="0.15">
      <c r="A68" s="276" t="s">
        <v>11</v>
      </c>
      <c r="B68" s="277" t="s">
        <v>11</v>
      </c>
      <c r="C68" s="273">
        <v>4.0999999999999996</v>
      </c>
      <c r="D68" s="272">
        <v>2.87</v>
      </c>
      <c r="E68" s="272">
        <v>5.0999999999999996</v>
      </c>
      <c r="F68" s="272">
        <v>5.0999999999999996</v>
      </c>
      <c r="G68" s="272">
        <v>4.3099999999999996</v>
      </c>
      <c r="H68" s="272">
        <v>5.76</v>
      </c>
      <c r="I68" s="272">
        <v>5.76</v>
      </c>
      <c r="J68" s="272">
        <v>6.24</v>
      </c>
      <c r="K68" s="272">
        <v>8.82</v>
      </c>
      <c r="L68" s="272">
        <v>8.82</v>
      </c>
      <c r="M68" s="272">
        <v>8.26</v>
      </c>
      <c r="N68" s="272">
        <v>6.72</v>
      </c>
      <c r="O68" s="272">
        <v>3.17</v>
      </c>
      <c r="P68" s="272">
        <v>4.88</v>
      </c>
      <c r="S68" s="274">
        <v>25.2</v>
      </c>
      <c r="T68" s="274">
        <v>25.2</v>
      </c>
      <c r="U68" s="274">
        <v>33.700000000000003</v>
      </c>
      <c r="V68" s="274">
        <v>26.9</v>
      </c>
      <c r="W68" s="274">
        <v>26.9</v>
      </c>
      <c r="X68" s="274">
        <v>17.5</v>
      </c>
      <c r="AE68" s="273" t="str">
        <f t="shared" si="122"/>
        <v/>
      </c>
      <c r="AF68" s="272" t="str">
        <f t="shared" si="123"/>
        <v/>
      </c>
      <c r="AG68" s="272">
        <f t="shared" si="124"/>
        <v>4.9411764705882355</v>
      </c>
      <c r="AH68" s="272">
        <f t="shared" si="125"/>
        <v>4.9411764705882355</v>
      </c>
      <c r="AI68" s="272">
        <f t="shared" si="126"/>
        <v>7.8190255220417644</v>
      </c>
      <c r="AJ68" s="272">
        <f t="shared" si="127"/>
        <v>4.6701388888888884</v>
      </c>
      <c r="AK68" s="272">
        <f t="shared" si="128"/>
        <v>4.6701388888888884</v>
      </c>
      <c r="AL68" s="272">
        <f t="shared" si="129"/>
        <v>2.8044871794871793</v>
      </c>
      <c r="AM68" s="272" t="str">
        <f t="shared" si="130"/>
        <v/>
      </c>
      <c r="AN68" s="272" t="str">
        <f t="shared" si="131"/>
        <v/>
      </c>
      <c r="AO68" s="272" t="str">
        <f t="shared" si="132"/>
        <v/>
      </c>
      <c r="AP68" s="272" t="str">
        <f t="shared" si="133"/>
        <v/>
      </c>
      <c r="AQ68" s="272" t="str">
        <f t="shared" si="134"/>
        <v/>
      </c>
      <c r="AR68" s="272" t="str">
        <f t="shared" si="135"/>
        <v/>
      </c>
      <c r="AS68" s="275" t="str">
        <f t="shared" si="136"/>
        <v/>
      </c>
      <c r="AT68" s="274" t="str">
        <f t="shared" si="137"/>
        <v/>
      </c>
      <c r="AU68" s="274">
        <f t="shared" si="138"/>
        <v>25.2</v>
      </c>
      <c r="AV68" s="274">
        <f t="shared" si="139"/>
        <v>25.2</v>
      </c>
      <c r="AW68" s="274">
        <f t="shared" si="140"/>
        <v>33.700000000000003</v>
      </c>
      <c r="AX68" s="274">
        <f t="shared" si="141"/>
        <v>26.9</v>
      </c>
      <c r="AY68" s="274">
        <f t="shared" si="142"/>
        <v>26.9</v>
      </c>
      <c r="AZ68" s="274">
        <f t="shared" si="143"/>
        <v>17.5</v>
      </c>
      <c r="BA68" s="274" t="str">
        <f t="shared" si="144"/>
        <v/>
      </c>
      <c r="BB68" s="274" t="str">
        <f t="shared" si="145"/>
        <v/>
      </c>
      <c r="BC68" s="274" t="str">
        <f t="shared" si="146"/>
        <v/>
      </c>
      <c r="BD68" s="274" t="str">
        <f t="shared" si="147"/>
        <v/>
      </c>
      <c r="BE68" s="274" t="str">
        <f t="shared" si="148"/>
        <v/>
      </c>
      <c r="BF68" s="274" t="str">
        <f t="shared" si="149"/>
        <v/>
      </c>
      <c r="BG68" s="275" t="str">
        <f t="shared" si="150"/>
        <v/>
      </c>
      <c r="BH68" s="274" t="str">
        <f t="shared" si="151"/>
        <v/>
      </c>
      <c r="BI68" s="274">
        <f t="shared" si="152"/>
        <v>48.742746615087036</v>
      </c>
      <c r="BJ68" s="274">
        <f t="shared" si="153"/>
        <v>48.742746615087036</v>
      </c>
      <c r="BK68" s="274">
        <f t="shared" si="154"/>
        <v>69.199178644763862</v>
      </c>
      <c r="BL68" s="274">
        <f t="shared" si="155"/>
        <v>55.693581780538302</v>
      </c>
      <c r="BM68" s="274">
        <f t="shared" si="156"/>
        <v>55.693581780538302</v>
      </c>
      <c r="BN68" s="274">
        <f t="shared" si="157"/>
        <v>50.724637681159422</v>
      </c>
      <c r="BO68" s="274" t="str">
        <f t="shared" si="158"/>
        <v/>
      </c>
      <c r="BP68" s="274" t="str">
        <f t="shared" si="159"/>
        <v/>
      </c>
      <c r="BQ68" s="274" t="str">
        <f t="shared" si="160"/>
        <v/>
      </c>
      <c r="BR68" s="274" t="str">
        <f t="shared" si="161"/>
        <v/>
      </c>
      <c r="BS68" s="274" t="str">
        <f t="shared" si="162"/>
        <v/>
      </c>
      <c r="BT68" s="274" t="str">
        <f t="shared" si="163"/>
        <v/>
      </c>
      <c r="BW68" s="272">
        <v>3.55</v>
      </c>
      <c r="BX68" s="272">
        <v>3.55</v>
      </c>
      <c r="BY68" s="272">
        <v>3.94</v>
      </c>
      <c r="BZ68" s="272">
        <v>3.73</v>
      </c>
      <c r="CA68" s="272">
        <v>3.73</v>
      </c>
      <c r="CB68" s="272">
        <v>3.37</v>
      </c>
      <c r="CI68" s="273" t="str">
        <f t="shared" si="164"/>
        <v/>
      </c>
      <c r="CJ68" s="272" t="str">
        <f t="shared" si="165"/>
        <v/>
      </c>
      <c r="CK68" s="272">
        <f t="shared" si="166"/>
        <v>3.55</v>
      </c>
      <c r="CL68" s="272">
        <f t="shared" si="167"/>
        <v>3.55</v>
      </c>
      <c r="CM68" s="272">
        <f t="shared" si="168"/>
        <v>3.94</v>
      </c>
      <c r="CN68" s="272">
        <f t="shared" si="169"/>
        <v>3.73</v>
      </c>
      <c r="CO68" s="272">
        <f t="shared" si="170"/>
        <v>3.73</v>
      </c>
      <c r="CP68" s="272">
        <f t="shared" si="171"/>
        <v>3.37</v>
      </c>
      <c r="CQ68" s="272" t="str">
        <f t="shared" si="172"/>
        <v/>
      </c>
      <c r="CR68" s="272" t="str">
        <f t="shared" si="173"/>
        <v/>
      </c>
      <c r="CS68" s="272" t="str">
        <f t="shared" si="174"/>
        <v/>
      </c>
      <c r="CT68" s="272" t="str">
        <f t="shared" si="175"/>
        <v/>
      </c>
      <c r="CU68" s="272" t="str">
        <f t="shared" si="176"/>
        <v/>
      </c>
      <c r="CV68" s="272" t="str">
        <f t="shared" si="177"/>
        <v/>
      </c>
      <c r="CW68" s="234" t="str">
        <f t="shared" si="178"/>
        <v/>
      </c>
      <c r="CX68" s="233">
        <f t="shared" si="179"/>
        <v>1</v>
      </c>
      <c r="CY68" s="233" t="str">
        <f t="shared" si="180"/>
        <v/>
      </c>
      <c r="CZ68" s="233" t="str">
        <f t="shared" si="181"/>
        <v/>
      </c>
      <c r="DA68" s="233">
        <f t="shared" si="182"/>
        <v>3</v>
      </c>
    </row>
    <row r="69" spans="1:105" x14ac:dyDescent="0.15">
      <c r="A69" s="276" t="s">
        <v>65</v>
      </c>
      <c r="B69" s="277" t="s">
        <v>606</v>
      </c>
      <c r="C69" s="273">
        <v>6.65</v>
      </c>
      <c r="D69" s="272">
        <v>6.38</v>
      </c>
      <c r="E69" s="272">
        <v>10.050000000000001</v>
      </c>
      <c r="F69" s="272">
        <v>10.050000000000001</v>
      </c>
      <c r="G69" s="272">
        <v>8.76</v>
      </c>
      <c r="H69" s="272">
        <v>6.47</v>
      </c>
      <c r="I69" s="272">
        <v>6.47</v>
      </c>
      <c r="J69" s="272">
        <v>8.19</v>
      </c>
      <c r="K69" s="272">
        <v>12.09</v>
      </c>
      <c r="L69" s="272">
        <v>12.09</v>
      </c>
      <c r="M69" s="272">
        <v>12.73</v>
      </c>
      <c r="N69" s="272">
        <v>8.3000000000000007</v>
      </c>
      <c r="O69" s="272">
        <v>6.8</v>
      </c>
      <c r="P69" s="272">
        <v>6.22</v>
      </c>
      <c r="Q69" s="275">
        <v>42.4</v>
      </c>
      <c r="R69" s="274">
        <v>41.7</v>
      </c>
      <c r="S69" s="274">
        <v>35.5</v>
      </c>
      <c r="T69" s="274">
        <v>35.5</v>
      </c>
      <c r="U69" s="274">
        <v>37.6</v>
      </c>
      <c r="V69" s="274">
        <v>36.6</v>
      </c>
      <c r="W69" s="274">
        <v>36.6</v>
      </c>
      <c r="X69" s="274">
        <v>25.7</v>
      </c>
      <c r="Y69" s="274">
        <v>38.200000000000003</v>
      </c>
      <c r="Z69" s="274">
        <v>38.200000000000003</v>
      </c>
      <c r="AA69" s="274">
        <v>36.200000000000003</v>
      </c>
      <c r="AB69" s="274">
        <v>20.3</v>
      </c>
      <c r="AC69" s="274">
        <v>43</v>
      </c>
      <c r="AD69" s="274">
        <v>42.1</v>
      </c>
      <c r="AE69" s="273">
        <f t="shared" si="122"/>
        <v>6.3759398496240598</v>
      </c>
      <c r="AF69" s="272">
        <f t="shared" si="123"/>
        <v>6.5360501567398126</v>
      </c>
      <c r="AG69" s="272">
        <f t="shared" si="124"/>
        <v>3.5323383084577111</v>
      </c>
      <c r="AH69" s="272">
        <f t="shared" si="125"/>
        <v>3.5323383084577111</v>
      </c>
      <c r="AI69" s="272">
        <f t="shared" si="126"/>
        <v>4.2922374429223744</v>
      </c>
      <c r="AJ69" s="272">
        <f t="shared" si="127"/>
        <v>5.6568778979907268</v>
      </c>
      <c r="AK69" s="272">
        <f t="shared" si="128"/>
        <v>5.6568778979907268</v>
      </c>
      <c r="AL69" s="272">
        <f t="shared" si="129"/>
        <v>3.1379731379731379</v>
      </c>
      <c r="AM69" s="272">
        <f t="shared" si="130"/>
        <v>3.1596360628618694</v>
      </c>
      <c r="AN69" s="272">
        <f t="shared" si="131"/>
        <v>3.1596360628618694</v>
      </c>
      <c r="AO69" s="272">
        <f t="shared" si="132"/>
        <v>2.8436763550667714</v>
      </c>
      <c r="AP69" s="272">
        <f t="shared" si="133"/>
        <v>2.4457831325301203</v>
      </c>
      <c r="AQ69" s="272">
        <f t="shared" si="134"/>
        <v>6.3235294117647056</v>
      </c>
      <c r="AR69" s="272">
        <f t="shared" si="135"/>
        <v>6.7684887459807079</v>
      </c>
      <c r="AS69" s="275">
        <f t="shared" si="136"/>
        <v>42.4</v>
      </c>
      <c r="AT69" s="274">
        <f t="shared" si="137"/>
        <v>41.7</v>
      </c>
      <c r="AU69" s="274">
        <f t="shared" si="138"/>
        <v>35.5</v>
      </c>
      <c r="AV69" s="274">
        <f t="shared" si="139"/>
        <v>35.5</v>
      </c>
      <c r="AW69" s="274">
        <f t="shared" si="140"/>
        <v>37.6</v>
      </c>
      <c r="AX69" s="274">
        <f t="shared" si="141"/>
        <v>36.6</v>
      </c>
      <c r="AY69" s="274">
        <f t="shared" si="142"/>
        <v>36.6</v>
      </c>
      <c r="AZ69" s="274">
        <f t="shared" si="143"/>
        <v>25.7</v>
      </c>
      <c r="BA69" s="274">
        <f t="shared" si="144"/>
        <v>38.200000000000003</v>
      </c>
      <c r="BB69" s="274">
        <f t="shared" si="145"/>
        <v>38.200000000000003</v>
      </c>
      <c r="BC69" s="274">
        <f t="shared" si="146"/>
        <v>36.200000000000003</v>
      </c>
      <c r="BD69" s="274">
        <f t="shared" si="147"/>
        <v>20.3</v>
      </c>
      <c r="BE69" s="274">
        <f t="shared" si="148"/>
        <v>43</v>
      </c>
      <c r="BF69" s="274">
        <f t="shared" si="149"/>
        <v>42.1</v>
      </c>
      <c r="BG69" s="275">
        <f t="shared" si="150"/>
        <v>77.941176470588232</v>
      </c>
      <c r="BH69" s="274">
        <f t="shared" si="151"/>
        <v>77.509293680297404</v>
      </c>
      <c r="BI69" s="274">
        <f t="shared" si="152"/>
        <v>68.665377176015468</v>
      </c>
      <c r="BJ69" s="274">
        <f t="shared" si="153"/>
        <v>68.665377176015468</v>
      </c>
      <c r="BK69" s="274">
        <f t="shared" si="154"/>
        <v>77.207392197125259</v>
      </c>
      <c r="BL69" s="274">
        <f t="shared" si="155"/>
        <v>75.776397515527961</v>
      </c>
      <c r="BM69" s="274">
        <f t="shared" si="156"/>
        <v>75.776397515527961</v>
      </c>
      <c r="BN69" s="274">
        <f t="shared" si="157"/>
        <v>74.492753623188406</v>
      </c>
      <c r="BO69" s="274">
        <f t="shared" si="158"/>
        <v>78.439425051334709</v>
      </c>
      <c r="BP69" s="274">
        <f t="shared" si="159"/>
        <v>78.439425051334709</v>
      </c>
      <c r="BQ69" s="274">
        <f t="shared" si="160"/>
        <v>81.348314606741582</v>
      </c>
      <c r="BR69" s="274">
        <f t="shared" si="161"/>
        <v>40.039447731755423</v>
      </c>
      <c r="BS69" s="274">
        <f t="shared" si="162"/>
        <v>81.904761904761898</v>
      </c>
      <c r="BT69" s="274">
        <f t="shared" si="163"/>
        <v>83.201581027667984</v>
      </c>
      <c r="BU69" s="273">
        <v>9.73</v>
      </c>
      <c r="BV69" s="272">
        <v>9.66</v>
      </c>
      <c r="BW69" s="272">
        <v>9.66</v>
      </c>
      <c r="BX69" s="272">
        <v>9.66</v>
      </c>
      <c r="BY69" s="272">
        <v>9.82</v>
      </c>
      <c r="BZ69" s="272">
        <v>9.58</v>
      </c>
      <c r="CA69" s="272">
        <v>9.58</v>
      </c>
      <c r="CB69" s="272">
        <v>9.7899999999999991</v>
      </c>
      <c r="CC69" s="272">
        <v>10.36</v>
      </c>
      <c r="CD69" s="272">
        <v>10.36</v>
      </c>
      <c r="CE69" s="272">
        <v>10.19</v>
      </c>
      <c r="CF69" s="272">
        <v>9.07</v>
      </c>
      <c r="CG69" s="272">
        <v>9.9600000000000009</v>
      </c>
      <c r="CH69" s="272">
        <v>10.119999999999999</v>
      </c>
      <c r="CI69" s="273">
        <f t="shared" si="164"/>
        <v>9.73</v>
      </c>
      <c r="CJ69" s="272">
        <f t="shared" si="165"/>
        <v>9.66</v>
      </c>
      <c r="CK69" s="272">
        <f t="shared" si="166"/>
        <v>9.66</v>
      </c>
      <c r="CL69" s="272">
        <f t="shared" si="167"/>
        <v>9.66</v>
      </c>
      <c r="CM69" s="272">
        <f t="shared" si="168"/>
        <v>9.82</v>
      </c>
      <c r="CN69" s="272">
        <f t="shared" si="169"/>
        <v>9.58</v>
      </c>
      <c r="CO69" s="272">
        <f t="shared" si="170"/>
        <v>9.58</v>
      </c>
      <c r="CP69" s="272">
        <f t="shared" si="171"/>
        <v>9.7899999999999991</v>
      </c>
      <c r="CQ69" s="272">
        <f t="shared" si="172"/>
        <v>10.36</v>
      </c>
      <c r="CR69" s="272">
        <f t="shared" si="173"/>
        <v>10.36</v>
      </c>
      <c r="CS69" s="272">
        <f t="shared" si="174"/>
        <v>10.19</v>
      </c>
      <c r="CT69" s="272">
        <f t="shared" si="175"/>
        <v>9.07</v>
      </c>
      <c r="CU69" s="272">
        <f t="shared" si="176"/>
        <v>9.9600000000000009</v>
      </c>
      <c r="CV69" s="272">
        <f t="shared" si="177"/>
        <v>10.119999999999999</v>
      </c>
      <c r="CW69" s="234">
        <f t="shared" si="178"/>
        <v>1</v>
      </c>
      <c r="CX69" s="233">
        <f t="shared" si="179"/>
        <v>1</v>
      </c>
      <c r="CY69" s="233">
        <f t="shared" si="180"/>
        <v>1</v>
      </c>
      <c r="CZ69" s="233">
        <f t="shared" si="181"/>
        <v>1</v>
      </c>
      <c r="DA69" s="233">
        <f t="shared" si="182"/>
        <v>0</v>
      </c>
    </row>
    <row r="70" spans="1:105" x14ac:dyDescent="0.15">
      <c r="A70" s="276" t="s">
        <v>114</v>
      </c>
      <c r="B70" s="277" t="s">
        <v>609</v>
      </c>
      <c r="C70" s="273">
        <v>6.43</v>
      </c>
      <c r="D70" s="272">
        <v>5.48</v>
      </c>
      <c r="E70" s="272">
        <v>7.02</v>
      </c>
      <c r="F70" s="272">
        <v>7.02</v>
      </c>
      <c r="G70" s="272">
        <v>8.4499999999999993</v>
      </c>
      <c r="H70" s="272">
        <v>6.9</v>
      </c>
      <c r="I70" s="272">
        <v>6.9</v>
      </c>
      <c r="J70" s="272">
        <v>6.63</v>
      </c>
      <c r="K70" s="272">
        <v>9.18</v>
      </c>
      <c r="L70" s="272">
        <v>9.18</v>
      </c>
      <c r="M70" s="272">
        <v>5.92</v>
      </c>
      <c r="N70" s="272">
        <v>6.26</v>
      </c>
      <c r="O70" s="272">
        <v>5.55</v>
      </c>
      <c r="P70" s="272">
        <v>6.46</v>
      </c>
      <c r="Q70" s="275">
        <v>35.5</v>
      </c>
      <c r="R70" s="274">
        <v>36.299999999999997</v>
      </c>
      <c r="S70" s="274">
        <v>21.5</v>
      </c>
      <c r="T70" s="274">
        <v>21.5</v>
      </c>
      <c r="U70" s="274">
        <v>14.2</v>
      </c>
      <c r="V70" s="274">
        <v>31</v>
      </c>
      <c r="W70" s="274">
        <v>31</v>
      </c>
      <c r="X70" s="274">
        <v>24.4</v>
      </c>
      <c r="Y70" s="274">
        <v>14.2</v>
      </c>
      <c r="Z70" s="274">
        <v>14.2</v>
      </c>
      <c r="AA70" s="274">
        <v>8.6</v>
      </c>
      <c r="AB70" s="274">
        <v>36.6</v>
      </c>
      <c r="AC70" s="274">
        <v>30.1</v>
      </c>
      <c r="AD70" s="274">
        <v>19.2</v>
      </c>
      <c r="AE70" s="273">
        <f t="shared" si="122"/>
        <v>5.5209953343701406</v>
      </c>
      <c r="AF70" s="272">
        <f t="shared" si="123"/>
        <v>6.6240875912408752</v>
      </c>
      <c r="AG70" s="272">
        <f t="shared" si="124"/>
        <v>3.0626780626780628</v>
      </c>
      <c r="AH70" s="272">
        <f t="shared" si="125"/>
        <v>3.0626780626780628</v>
      </c>
      <c r="AI70" s="272">
        <f t="shared" si="126"/>
        <v>1.6804733727810652</v>
      </c>
      <c r="AJ70" s="272">
        <f t="shared" si="127"/>
        <v>4.4927536231884053</v>
      </c>
      <c r="AK70" s="272">
        <f t="shared" si="128"/>
        <v>4.4927536231884053</v>
      </c>
      <c r="AL70" s="272">
        <f t="shared" si="129"/>
        <v>3.6802413273001506</v>
      </c>
      <c r="AM70" s="272">
        <f t="shared" si="130"/>
        <v>1.5468409586056644</v>
      </c>
      <c r="AN70" s="272">
        <f t="shared" si="131"/>
        <v>1.5468409586056644</v>
      </c>
      <c r="AO70" s="272">
        <f t="shared" si="132"/>
        <v>1.4527027027027026</v>
      </c>
      <c r="AP70" s="272">
        <f t="shared" si="133"/>
        <v>5.8466453674121412</v>
      </c>
      <c r="AQ70" s="272">
        <f t="shared" si="134"/>
        <v>5.423423423423424</v>
      </c>
      <c r="AR70" s="272">
        <f t="shared" si="135"/>
        <v>2.9721362229102168</v>
      </c>
      <c r="AS70" s="275">
        <f t="shared" si="136"/>
        <v>35.5</v>
      </c>
      <c r="AT70" s="274">
        <f t="shared" si="137"/>
        <v>36.299999999999997</v>
      </c>
      <c r="AU70" s="274">
        <f t="shared" si="138"/>
        <v>21.5</v>
      </c>
      <c r="AV70" s="274">
        <f t="shared" si="139"/>
        <v>21.5</v>
      </c>
      <c r="AW70" s="274">
        <f t="shared" si="140"/>
        <v>14.2</v>
      </c>
      <c r="AX70" s="274">
        <f t="shared" si="141"/>
        <v>31</v>
      </c>
      <c r="AY70" s="274">
        <f t="shared" si="142"/>
        <v>31</v>
      </c>
      <c r="AZ70" s="274">
        <f t="shared" si="143"/>
        <v>24.4</v>
      </c>
      <c r="BA70" s="274">
        <f t="shared" si="144"/>
        <v>14.2</v>
      </c>
      <c r="BB70" s="274">
        <f t="shared" si="145"/>
        <v>14.2</v>
      </c>
      <c r="BC70" s="274">
        <f t="shared" si="146"/>
        <v>8.6</v>
      </c>
      <c r="BD70" s="274">
        <f t="shared" si="147"/>
        <v>36.6</v>
      </c>
      <c r="BE70" s="274">
        <f t="shared" si="148"/>
        <v>30.1</v>
      </c>
      <c r="BF70" s="274">
        <f t="shared" si="149"/>
        <v>19.2</v>
      </c>
      <c r="BG70" s="275">
        <f t="shared" si="150"/>
        <v>65.257352941176478</v>
      </c>
      <c r="BH70" s="274">
        <f t="shared" si="151"/>
        <v>67.472118959107803</v>
      </c>
      <c r="BI70" s="274">
        <f t="shared" si="152"/>
        <v>41.586073500967117</v>
      </c>
      <c r="BJ70" s="274">
        <f t="shared" si="153"/>
        <v>41.586073500967117</v>
      </c>
      <c r="BK70" s="274">
        <f t="shared" si="154"/>
        <v>29.158110882956876</v>
      </c>
      <c r="BL70" s="274">
        <f t="shared" si="155"/>
        <v>64.182194616977227</v>
      </c>
      <c r="BM70" s="274">
        <f t="shared" si="156"/>
        <v>64.182194616977227</v>
      </c>
      <c r="BN70" s="274">
        <f t="shared" si="157"/>
        <v>70.724637681159422</v>
      </c>
      <c r="BO70" s="274">
        <f t="shared" si="158"/>
        <v>29.158110882956876</v>
      </c>
      <c r="BP70" s="274">
        <f t="shared" si="159"/>
        <v>29.158110882956876</v>
      </c>
      <c r="BQ70" s="274">
        <f t="shared" si="160"/>
        <v>19.325842696629213</v>
      </c>
      <c r="BR70" s="274">
        <f t="shared" si="161"/>
        <v>72.189349112426029</v>
      </c>
      <c r="BS70" s="274">
        <f t="shared" si="162"/>
        <v>57.333333333333336</v>
      </c>
      <c r="BT70" s="274">
        <f t="shared" si="163"/>
        <v>37.944664031620555</v>
      </c>
      <c r="BU70" s="273">
        <v>7.27</v>
      </c>
      <c r="BV70" s="272">
        <v>7.28</v>
      </c>
      <c r="BW70" s="272">
        <v>8.0299999999999994</v>
      </c>
      <c r="BX70" s="272">
        <v>8.0299999999999994</v>
      </c>
      <c r="BY70" s="272">
        <v>8.02</v>
      </c>
      <c r="BZ70" s="272">
        <v>7.32</v>
      </c>
      <c r="CA70" s="272">
        <v>7.32</v>
      </c>
      <c r="CB70" s="272">
        <v>7.57</v>
      </c>
      <c r="CC70" s="272">
        <v>8.0299999999999994</v>
      </c>
      <c r="CD70" s="272">
        <v>8.0299999999999994</v>
      </c>
      <c r="CE70" s="272">
        <v>7.98</v>
      </c>
      <c r="CF70" s="272">
        <v>7.24</v>
      </c>
      <c r="CG70" s="272">
        <v>6.48</v>
      </c>
      <c r="CH70" s="272">
        <v>5.99</v>
      </c>
      <c r="CI70" s="273">
        <f t="shared" si="164"/>
        <v>7.27</v>
      </c>
      <c r="CJ70" s="272">
        <f t="shared" si="165"/>
        <v>7.28</v>
      </c>
      <c r="CK70" s="272">
        <f t="shared" si="166"/>
        <v>8.0299999999999994</v>
      </c>
      <c r="CL70" s="272">
        <f t="shared" si="167"/>
        <v>8.0299999999999994</v>
      </c>
      <c r="CM70" s="272">
        <f t="shared" si="168"/>
        <v>8.02</v>
      </c>
      <c r="CN70" s="272">
        <f t="shared" si="169"/>
        <v>7.32</v>
      </c>
      <c r="CO70" s="272">
        <f t="shared" si="170"/>
        <v>7.32</v>
      </c>
      <c r="CP70" s="272">
        <f t="shared" si="171"/>
        <v>7.57</v>
      </c>
      <c r="CQ70" s="272">
        <f t="shared" si="172"/>
        <v>8.0299999999999994</v>
      </c>
      <c r="CR70" s="272">
        <f t="shared" si="173"/>
        <v>8.0299999999999994</v>
      </c>
      <c r="CS70" s="272">
        <f t="shared" si="174"/>
        <v>7.98</v>
      </c>
      <c r="CT70" s="272">
        <f t="shared" si="175"/>
        <v>7.24</v>
      </c>
      <c r="CU70" s="272">
        <f t="shared" si="176"/>
        <v>6.48</v>
      </c>
      <c r="CV70" s="272">
        <f t="shared" si="177"/>
        <v>5.99</v>
      </c>
      <c r="CW70" s="234">
        <f t="shared" si="178"/>
        <v>1</v>
      </c>
      <c r="CX70" s="233">
        <f t="shared" si="179"/>
        <v>1</v>
      </c>
      <c r="CY70" s="233">
        <f t="shared" si="180"/>
        <v>1</v>
      </c>
      <c r="CZ70" s="233">
        <f t="shared" si="181"/>
        <v>1</v>
      </c>
      <c r="DA70" s="233">
        <f t="shared" si="182"/>
        <v>0</v>
      </c>
    </row>
    <row r="71" spans="1:105" x14ac:dyDescent="0.15">
      <c r="A71" s="276" t="s">
        <v>115</v>
      </c>
      <c r="B71" s="277" t="s">
        <v>610</v>
      </c>
      <c r="C71" s="273">
        <v>6.97</v>
      </c>
      <c r="D71" s="272">
        <v>7.17</v>
      </c>
      <c r="E71" s="272">
        <v>8.57</v>
      </c>
      <c r="F71" s="272">
        <v>8.57</v>
      </c>
      <c r="G71" s="272">
        <v>5.92</v>
      </c>
      <c r="H71" s="272">
        <v>5.48</v>
      </c>
      <c r="I71" s="272">
        <v>5.48</v>
      </c>
      <c r="J71" s="272">
        <v>6.17</v>
      </c>
      <c r="K71" s="272">
        <v>9.36</v>
      </c>
      <c r="L71" s="272">
        <v>9.36</v>
      </c>
      <c r="M71" s="272">
        <v>8.61</v>
      </c>
      <c r="N71" s="272">
        <v>6.73</v>
      </c>
      <c r="O71" s="272">
        <v>9.49</v>
      </c>
      <c r="P71" s="272">
        <v>8.89</v>
      </c>
      <c r="Q71" s="275">
        <v>25.7</v>
      </c>
      <c r="R71" s="274">
        <v>21.6</v>
      </c>
      <c r="S71" s="274">
        <v>8.8000000000000007</v>
      </c>
      <c r="T71" s="274">
        <v>8.8000000000000007</v>
      </c>
      <c r="U71" s="274">
        <v>15.6</v>
      </c>
      <c r="V71" s="274">
        <v>16.399999999999999</v>
      </c>
      <c r="W71" s="274">
        <v>16.399999999999999</v>
      </c>
      <c r="X71" s="274">
        <v>10.9</v>
      </c>
      <c r="Y71" s="274">
        <v>7.6</v>
      </c>
      <c r="Z71" s="274">
        <v>7.6</v>
      </c>
      <c r="AA71" s="274">
        <v>9.1</v>
      </c>
      <c r="AD71" s="274">
        <v>6</v>
      </c>
      <c r="AE71" s="273">
        <f t="shared" si="122"/>
        <v>3.6872309899569586</v>
      </c>
      <c r="AF71" s="272">
        <f t="shared" si="123"/>
        <v>3.0125523012552304</v>
      </c>
      <c r="AG71" s="272">
        <f t="shared" si="124"/>
        <v>1.0268378063010501</v>
      </c>
      <c r="AH71" s="272">
        <f t="shared" si="125"/>
        <v>1.0268378063010501</v>
      </c>
      <c r="AI71" s="272">
        <f t="shared" si="126"/>
        <v>2.6351351351351351</v>
      </c>
      <c r="AJ71" s="272">
        <f t="shared" si="127"/>
        <v>2.992700729927007</v>
      </c>
      <c r="AK71" s="272">
        <f t="shared" si="128"/>
        <v>2.992700729927007</v>
      </c>
      <c r="AL71" s="272">
        <f t="shared" si="129"/>
        <v>1.766612641815235</v>
      </c>
      <c r="AM71" s="272">
        <f t="shared" si="130"/>
        <v>0.81196581196581197</v>
      </c>
      <c r="AN71" s="272">
        <f t="shared" si="131"/>
        <v>0.81196581196581197</v>
      </c>
      <c r="AO71" s="272">
        <f t="shared" si="132"/>
        <v>1.056910569105691</v>
      </c>
      <c r="AP71" s="272" t="str">
        <f t="shared" si="133"/>
        <v/>
      </c>
      <c r="AQ71" s="272" t="str">
        <f t="shared" si="134"/>
        <v/>
      </c>
      <c r="AR71" s="272">
        <f t="shared" si="135"/>
        <v>0.67491563554555678</v>
      </c>
      <c r="AS71" s="275">
        <f t="shared" si="136"/>
        <v>25.7</v>
      </c>
      <c r="AT71" s="274">
        <f t="shared" si="137"/>
        <v>21.6</v>
      </c>
      <c r="AU71" s="274" t="str">
        <f t="shared" si="138"/>
        <v/>
      </c>
      <c r="AV71" s="274" t="str">
        <f t="shared" si="139"/>
        <v/>
      </c>
      <c r="AW71" s="274">
        <f t="shared" si="140"/>
        <v>15.6</v>
      </c>
      <c r="AX71" s="274">
        <f t="shared" si="141"/>
        <v>16.399999999999999</v>
      </c>
      <c r="AY71" s="274">
        <f t="shared" si="142"/>
        <v>16.399999999999999</v>
      </c>
      <c r="AZ71" s="274">
        <f t="shared" si="143"/>
        <v>10.9</v>
      </c>
      <c r="BA71" s="274" t="str">
        <f t="shared" si="144"/>
        <v/>
      </c>
      <c r="BB71" s="274" t="str">
        <f t="shared" si="145"/>
        <v/>
      </c>
      <c r="BC71" s="274" t="str">
        <f t="shared" si="146"/>
        <v/>
      </c>
      <c r="BD71" s="274" t="str">
        <f t="shared" si="147"/>
        <v/>
      </c>
      <c r="BE71" s="274" t="str">
        <f t="shared" si="148"/>
        <v/>
      </c>
      <c r="BF71" s="274" t="str">
        <f t="shared" si="149"/>
        <v/>
      </c>
      <c r="BG71" s="275">
        <f t="shared" si="150"/>
        <v>47.242647058823529</v>
      </c>
      <c r="BH71" s="274">
        <f t="shared" si="151"/>
        <v>40.148698884758367</v>
      </c>
      <c r="BI71" s="274" t="str">
        <f t="shared" si="152"/>
        <v/>
      </c>
      <c r="BJ71" s="274" t="str">
        <f t="shared" si="153"/>
        <v/>
      </c>
      <c r="BK71" s="274">
        <f t="shared" si="154"/>
        <v>32.032854209445581</v>
      </c>
      <c r="BL71" s="274">
        <f t="shared" si="155"/>
        <v>33.954451345755693</v>
      </c>
      <c r="BM71" s="274">
        <f t="shared" si="156"/>
        <v>33.954451345755693</v>
      </c>
      <c r="BN71" s="274">
        <f t="shared" si="157"/>
        <v>31.594202898550726</v>
      </c>
      <c r="BO71" s="274" t="str">
        <f t="shared" si="158"/>
        <v/>
      </c>
      <c r="BP71" s="274" t="str">
        <f t="shared" si="159"/>
        <v/>
      </c>
      <c r="BQ71" s="274" t="str">
        <f t="shared" si="160"/>
        <v/>
      </c>
      <c r="BR71" s="274" t="str">
        <f t="shared" si="161"/>
        <v/>
      </c>
      <c r="BS71" s="274" t="str">
        <f t="shared" si="162"/>
        <v/>
      </c>
      <c r="BT71" s="274" t="str">
        <f t="shared" si="163"/>
        <v/>
      </c>
      <c r="BU71" s="273">
        <v>6.04</v>
      </c>
      <c r="BV71" s="272">
        <v>5.96</v>
      </c>
      <c r="BW71" s="272">
        <v>5.59</v>
      </c>
      <c r="BX71" s="272">
        <v>5.59</v>
      </c>
      <c r="BY71" s="272">
        <v>5.65</v>
      </c>
      <c r="BZ71" s="272">
        <v>5.67</v>
      </c>
      <c r="CA71" s="272">
        <v>5.67</v>
      </c>
      <c r="CB71" s="272">
        <v>5.56</v>
      </c>
      <c r="CC71" s="272">
        <v>5.67</v>
      </c>
      <c r="CD71" s="272">
        <v>5.67</v>
      </c>
      <c r="CE71" s="272">
        <v>5.66</v>
      </c>
      <c r="CH71" s="272">
        <v>5.85</v>
      </c>
      <c r="CI71" s="273">
        <f t="shared" si="164"/>
        <v>6.04</v>
      </c>
      <c r="CJ71" s="272">
        <f t="shared" si="165"/>
        <v>5.96</v>
      </c>
      <c r="CK71" s="272" t="str">
        <f t="shared" si="166"/>
        <v/>
      </c>
      <c r="CL71" s="272" t="str">
        <f t="shared" si="167"/>
        <v/>
      </c>
      <c r="CM71" s="272">
        <f t="shared" si="168"/>
        <v>5.65</v>
      </c>
      <c r="CN71" s="272">
        <f t="shared" si="169"/>
        <v>5.67</v>
      </c>
      <c r="CO71" s="272">
        <f t="shared" si="170"/>
        <v>5.67</v>
      </c>
      <c r="CP71" s="272">
        <f t="shared" si="171"/>
        <v>5.56</v>
      </c>
      <c r="CQ71" s="272" t="str">
        <f t="shared" si="172"/>
        <v/>
      </c>
      <c r="CR71" s="272" t="str">
        <f t="shared" si="173"/>
        <v/>
      </c>
      <c r="CS71" s="272" t="str">
        <f t="shared" si="174"/>
        <v/>
      </c>
      <c r="CT71" s="272" t="str">
        <f t="shared" si="175"/>
        <v/>
      </c>
      <c r="CU71" s="272" t="str">
        <f t="shared" si="176"/>
        <v/>
      </c>
      <c r="CV71" s="272" t="str">
        <f t="shared" si="177"/>
        <v/>
      </c>
      <c r="CW71" s="234">
        <f t="shared" si="178"/>
        <v>1</v>
      </c>
      <c r="CX71" s="233">
        <f t="shared" si="179"/>
        <v>1</v>
      </c>
      <c r="CY71" s="233" t="str">
        <f t="shared" si="180"/>
        <v/>
      </c>
      <c r="CZ71" s="233" t="str">
        <f t="shared" si="181"/>
        <v/>
      </c>
      <c r="DA71" s="233">
        <f t="shared" si="182"/>
        <v>2</v>
      </c>
    </row>
    <row r="72" spans="1:105" x14ac:dyDescent="0.15">
      <c r="A72" s="276" t="s">
        <v>116</v>
      </c>
      <c r="B72" s="277" t="s">
        <v>611</v>
      </c>
      <c r="C72" s="273">
        <v>3.77</v>
      </c>
      <c r="D72" s="272">
        <v>5.45</v>
      </c>
      <c r="E72" s="272">
        <v>2.64</v>
      </c>
      <c r="F72" s="272">
        <v>2.64</v>
      </c>
      <c r="G72" s="272">
        <v>4.1399999999999997</v>
      </c>
      <c r="H72" s="272">
        <v>2.56</v>
      </c>
      <c r="I72" s="272">
        <v>2.56</v>
      </c>
      <c r="J72" s="272">
        <v>2.75</v>
      </c>
      <c r="K72" s="272">
        <v>4.1500000000000004</v>
      </c>
      <c r="L72" s="272">
        <v>4.1500000000000004</v>
      </c>
      <c r="M72" s="272">
        <v>2.71</v>
      </c>
      <c r="N72" s="272">
        <v>3.27</v>
      </c>
      <c r="O72" s="272">
        <v>2.89</v>
      </c>
      <c r="P72" s="272">
        <v>1.77</v>
      </c>
      <c r="S72" s="274">
        <v>40.6</v>
      </c>
      <c r="T72" s="274">
        <v>40.6</v>
      </c>
      <c r="U72" s="274">
        <v>36.700000000000003</v>
      </c>
      <c r="V72" s="274">
        <v>28.9</v>
      </c>
      <c r="W72" s="274">
        <v>28.9</v>
      </c>
      <c r="X72" s="274">
        <v>7.5</v>
      </c>
      <c r="AA72" s="274">
        <v>13.5</v>
      </c>
      <c r="AC72" s="274">
        <v>6.8</v>
      </c>
      <c r="AE72" s="273" t="str">
        <f t="shared" si="122"/>
        <v/>
      </c>
      <c r="AF72" s="272" t="str">
        <f t="shared" si="123"/>
        <v/>
      </c>
      <c r="AG72" s="272">
        <f t="shared" si="124"/>
        <v>15.378787878787879</v>
      </c>
      <c r="AH72" s="272">
        <f t="shared" si="125"/>
        <v>15.378787878787879</v>
      </c>
      <c r="AI72" s="272">
        <f t="shared" si="126"/>
        <v>8.8647342995169094</v>
      </c>
      <c r="AJ72" s="272">
        <f t="shared" si="127"/>
        <v>11.2890625</v>
      </c>
      <c r="AK72" s="272">
        <f t="shared" si="128"/>
        <v>11.2890625</v>
      </c>
      <c r="AL72" s="272">
        <f t="shared" si="129"/>
        <v>2.7272727272727271</v>
      </c>
      <c r="AM72" s="272" t="str">
        <f t="shared" si="130"/>
        <v/>
      </c>
      <c r="AN72" s="272" t="str">
        <f t="shared" si="131"/>
        <v/>
      </c>
      <c r="AO72" s="272">
        <f t="shared" si="132"/>
        <v>4.9815498154981555</v>
      </c>
      <c r="AP72" s="272" t="str">
        <f t="shared" si="133"/>
        <v/>
      </c>
      <c r="AQ72" s="272">
        <f t="shared" si="134"/>
        <v>2.3529411764705879</v>
      </c>
      <c r="AR72" s="272" t="str">
        <f t="shared" si="135"/>
        <v/>
      </c>
      <c r="AS72" s="275" t="str">
        <f t="shared" si="136"/>
        <v/>
      </c>
      <c r="AT72" s="274" t="str">
        <f t="shared" si="137"/>
        <v/>
      </c>
      <c r="AU72" s="274">
        <f t="shared" si="138"/>
        <v>40.6</v>
      </c>
      <c r="AV72" s="274">
        <f t="shared" si="139"/>
        <v>40.6</v>
      </c>
      <c r="AW72" s="274">
        <f t="shared" si="140"/>
        <v>36.700000000000003</v>
      </c>
      <c r="AX72" s="274">
        <f t="shared" si="141"/>
        <v>28.9</v>
      </c>
      <c r="AY72" s="274">
        <f t="shared" si="142"/>
        <v>28.9</v>
      </c>
      <c r="AZ72" s="274">
        <f t="shared" si="143"/>
        <v>7.5</v>
      </c>
      <c r="BA72" s="274" t="str">
        <f t="shared" si="144"/>
        <v/>
      </c>
      <c r="BB72" s="274" t="str">
        <f t="shared" si="145"/>
        <v/>
      </c>
      <c r="BC72" s="274">
        <f t="shared" si="146"/>
        <v>13.5</v>
      </c>
      <c r="BD72" s="274" t="str">
        <f t="shared" si="147"/>
        <v/>
      </c>
      <c r="BE72" s="274">
        <f t="shared" si="148"/>
        <v>6.8</v>
      </c>
      <c r="BF72" s="274" t="str">
        <f t="shared" si="149"/>
        <v/>
      </c>
      <c r="BG72" s="275" t="str">
        <f t="shared" si="150"/>
        <v/>
      </c>
      <c r="BH72" s="274" t="str">
        <f t="shared" si="151"/>
        <v/>
      </c>
      <c r="BI72" s="274">
        <f t="shared" si="152"/>
        <v>78.529980657640223</v>
      </c>
      <c r="BJ72" s="274">
        <f t="shared" si="153"/>
        <v>78.529980657640223</v>
      </c>
      <c r="BK72" s="274">
        <f t="shared" si="154"/>
        <v>75.359342915811098</v>
      </c>
      <c r="BL72" s="274">
        <f t="shared" si="155"/>
        <v>59.834368530020704</v>
      </c>
      <c r="BM72" s="274">
        <f t="shared" si="156"/>
        <v>59.834368530020704</v>
      </c>
      <c r="BN72" s="274">
        <f t="shared" si="157"/>
        <v>21.739130434782609</v>
      </c>
      <c r="BO72" s="274" t="str">
        <f t="shared" si="158"/>
        <v/>
      </c>
      <c r="BP72" s="274" t="str">
        <f t="shared" si="159"/>
        <v/>
      </c>
      <c r="BQ72" s="274">
        <f t="shared" si="160"/>
        <v>30.337078651685392</v>
      </c>
      <c r="BR72" s="274" t="str">
        <f t="shared" si="161"/>
        <v/>
      </c>
      <c r="BS72" s="274">
        <f t="shared" si="162"/>
        <v>12.952380952380953</v>
      </c>
      <c r="BT72" s="274" t="str">
        <f t="shared" si="163"/>
        <v/>
      </c>
      <c r="BW72" s="272">
        <v>6.88</v>
      </c>
      <c r="BX72" s="272">
        <v>6.88</v>
      </c>
      <c r="BY72" s="272">
        <v>6.76</v>
      </c>
      <c r="BZ72" s="272">
        <v>6.33</v>
      </c>
      <c r="CA72" s="272">
        <v>6.33</v>
      </c>
      <c r="CB72" s="272">
        <v>6.17</v>
      </c>
      <c r="CE72" s="272">
        <v>6.12</v>
      </c>
      <c r="CG72" s="272">
        <v>5.75</v>
      </c>
      <c r="CI72" s="273" t="str">
        <f t="shared" si="164"/>
        <v/>
      </c>
      <c r="CJ72" s="272" t="str">
        <f t="shared" si="165"/>
        <v/>
      </c>
      <c r="CK72" s="272">
        <f t="shared" si="166"/>
        <v>6.88</v>
      </c>
      <c r="CL72" s="272">
        <f t="shared" si="167"/>
        <v>6.88</v>
      </c>
      <c r="CM72" s="272">
        <f t="shared" si="168"/>
        <v>6.76</v>
      </c>
      <c r="CN72" s="272">
        <f t="shared" si="169"/>
        <v>6.33</v>
      </c>
      <c r="CO72" s="272">
        <f t="shared" si="170"/>
        <v>6.33</v>
      </c>
      <c r="CP72" s="272">
        <f t="shared" si="171"/>
        <v>6.17</v>
      </c>
      <c r="CQ72" s="272" t="str">
        <f t="shared" si="172"/>
        <v/>
      </c>
      <c r="CR72" s="272" t="str">
        <f t="shared" si="173"/>
        <v/>
      </c>
      <c r="CS72" s="272">
        <f t="shared" si="174"/>
        <v>6.12</v>
      </c>
      <c r="CT72" s="272" t="str">
        <f t="shared" si="175"/>
        <v/>
      </c>
      <c r="CU72" s="272">
        <f t="shared" si="176"/>
        <v>5.75</v>
      </c>
      <c r="CV72" s="272" t="str">
        <f t="shared" si="177"/>
        <v/>
      </c>
      <c r="CW72" s="234" t="str">
        <f t="shared" si="178"/>
        <v/>
      </c>
      <c r="CX72" s="233">
        <f t="shared" si="179"/>
        <v>1</v>
      </c>
      <c r="CY72" s="233">
        <f t="shared" si="180"/>
        <v>1</v>
      </c>
      <c r="CZ72" s="233">
        <f t="shared" si="181"/>
        <v>1</v>
      </c>
      <c r="DA72" s="233">
        <f t="shared" si="182"/>
        <v>1</v>
      </c>
    </row>
    <row r="73" spans="1:105" x14ac:dyDescent="0.15">
      <c r="A73" s="276" t="s">
        <v>117</v>
      </c>
      <c r="B73" s="277" t="s">
        <v>612</v>
      </c>
      <c r="C73" s="273">
        <v>3.25</v>
      </c>
      <c r="D73" s="272">
        <v>3.66</v>
      </c>
      <c r="E73" s="272">
        <v>4.09</v>
      </c>
      <c r="F73" s="272">
        <v>4.09</v>
      </c>
      <c r="G73" s="272">
        <v>4.63</v>
      </c>
      <c r="H73" s="272">
        <v>3.28</v>
      </c>
      <c r="I73" s="272">
        <v>3.28</v>
      </c>
      <c r="J73" s="272">
        <v>3.14</v>
      </c>
      <c r="K73" s="272">
        <v>7.26</v>
      </c>
      <c r="L73" s="272">
        <v>7.26</v>
      </c>
      <c r="M73" s="272">
        <v>7.98</v>
      </c>
      <c r="N73" s="272">
        <v>2.72</v>
      </c>
      <c r="O73" s="272">
        <v>3.01</v>
      </c>
      <c r="P73" s="272">
        <v>2.89</v>
      </c>
      <c r="Q73" s="275">
        <v>4</v>
      </c>
      <c r="R73" s="274">
        <v>2.6</v>
      </c>
      <c r="S73" s="274">
        <v>21.1</v>
      </c>
      <c r="T73" s="274">
        <v>21.1</v>
      </c>
      <c r="U73" s="274">
        <v>16.100000000000001</v>
      </c>
      <c r="V73" s="274">
        <v>7.6</v>
      </c>
      <c r="W73" s="274">
        <v>7.6</v>
      </c>
      <c r="X73" s="274">
        <v>2.9</v>
      </c>
      <c r="Y73" s="274">
        <v>2.8</v>
      </c>
      <c r="Z73" s="274">
        <v>2.8</v>
      </c>
      <c r="AA73" s="274">
        <v>4.2</v>
      </c>
      <c r="AB73" s="274">
        <v>7.9</v>
      </c>
      <c r="AC73" s="274">
        <v>4</v>
      </c>
      <c r="AE73" s="273">
        <f t="shared" si="122"/>
        <v>1.2307692307692308</v>
      </c>
      <c r="AF73" s="272">
        <f t="shared" si="123"/>
        <v>0.7103825136612022</v>
      </c>
      <c r="AG73" s="272">
        <f t="shared" si="124"/>
        <v>5.1589242053789732</v>
      </c>
      <c r="AH73" s="272">
        <f t="shared" si="125"/>
        <v>5.1589242053789732</v>
      </c>
      <c r="AI73" s="272">
        <f t="shared" si="126"/>
        <v>3.4773218142548599</v>
      </c>
      <c r="AJ73" s="272">
        <f t="shared" si="127"/>
        <v>2.3170731707317072</v>
      </c>
      <c r="AK73" s="272">
        <f t="shared" si="128"/>
        <v>2.3170731707317072</v>
      </c>
      <c r="AL73" s="272">
        <f t="shared" si="129"/>
        <v>0.92356687898089163</v>
      </c>
      <c r="AM73" s="272">
        <f t="shared" si="130"/>
        <v>0.38567493112947659</v>
      </c>
      <c r="AN73" s="272">
        <f t="shared" si="131"/>
        <v>0.38567493112947659</v>
      </c>
      <c r="AO73" s="272">
        <f t="shared" si="132"/>
        <v>0.52631578947368418</v>
      </c>
      <c r="AP73" s="272">
        <f t="shared" si="133"/>
        <v>2.9044117647058822</v>
      </c>
      <c r="AQ73" s="272">
        <f t="shared" si="134"/>
        <v>1.3289036544850499</v>
      </c>
      <c r="AR73" s="272" t="str">
        <f t="shared" si="135"/>
        <v/>
      </c>
      <c r="AS73" s="275" t="str">
        <f t="shared" si="136"/>
        <v/>
      </c>
      <c r="AT73" s="274" t="str">
        <f t="shared" si="137"/>
        <v/>
      </c>
      <c r="AU73" s="274">
        <f t="shared" si="138"/>
        <v>21.1</v>
      </c>
      <c r="AV73" s="274">
        <f t="shared" si="139"/>
        <v>21.1</v>
      </c>
      <c r="AW73" s="274">
        <f t="shared" si="140"/>
        <v>16.100000000000001</v>
      </c>
      <c r="AX73" s="274">
        <f t="shared" si="141"/>
        <v>7.6</v>
      </c>
      <c r="AY73" s="274">
        <f t="shared" si="142"/>
        <v>7.6</v>
      </c>
      <c r="AZ73" s="274" t="str">
        <f t="shared" si="143"/>
        <v/>
      </c>
      <c r="BA73" s="274" t="str">
        <f t="shared" si="144"/>
        <v/>
      </c>
      <c r="BB73" s="274" t="str">
        <f t="shared" si="145"/>
        <v/>
      </c>
      <c r="BC73" s="274" t="str">
        <f t="shared" si="146"/>
        <v/>
      </c>
      <c r="BD73" s="274">
        <f t="shared" si="147"/>
        <v>7.9</v>
      </c>
      <c r="BE73" s="274" t="str">
        <f t="shared" si="148"/>
        <v/>
      </c>
      <c r="BF73" s="274" t="str">
        <f t="shared" si="149"/>
        <v/>
      </c>
      <c r="BG73" s="275" t="str">
        <f t="shared" si="150"/>
        <v/>
      </c>
      <c r="BH73" s="274" t="str">
        <f t="shared" si="151"/>
        <v/>
      </c>
      <c r="BI73" s="274">
        <f t="shared" si="152"/>
        <v>40.812379110251449</v>
      </c>
      <c r="BJ73" s="274">
        <f t="shared" si="153"/>
        <v>40.812379110251449</v>
      </c>
      <c r="BK73" s="274">
        <f t="shared" si="154"/>
        <v>33.059548254620125</v>
      </c>
      <c r="BL73" s="274">
        <f t="shared" si="155"/>
        <v>15.734989648033126</v>
      </c>
      <c r="BM73" s="274">
        <f t="shared" si="156"/>
        <v>15.734989648033126</v>
      </c>
      <c r="BN73" s="274" t="str">
        <f t="shared" si="157"/>
        <v/>
      </c>
      <c r="BO73" s="274" t="str">
        <f t="shared" si="158"/>
        <v/>
      </c>
      <c r="BP73" s="274" t="str">
        <f t="shared" si="159"/>
        <v/>
      </c>
      <c r="BQ73" s="274" t="str">
        <f t="shared" si="160"/>
        <v/>
      </c>
      <c r="BR73" s="274">
        <f t="shared" si="161"/>
        <v>15.581854043392504</v>
      </c>
      <c r="BS73" s="274" t="str">
        <f t="shared" si="162"/>
        <v/>
      </c>
      <c r="BT73" s="274" t="str">
        <f t="shared" si="163"/>
        <v/>
      </c>
      <c r="BU73" s="273">
        <v>6.48</v>
      </c>
      <c r="BV73" s="272">
        <v>6.74</v>
      </c>
      <c r="BW73" s="272">
        <v>7.44</v>
      </c>
      <c r="BX73" s="272">
        <v>7.44</v>
      </c>
      <c r="BY73" s="272">
        <v>7.41</v>
      </c>
      <c r="BZ73" s="272">
        <v>6.71</v>
      </c>
      <c r="CA73" s="272">
        <v>6.71</v>
      </c>
      <c r="CB73" s="272">
        <v>6.71</v>
      </c>
      <c r="CC73" s="272">
        <v>6.84</v>
      </c>
      <c r="CD73" s="272">
        <v>6.84</v>
      </c>
      <c r="CE73" s="272">
        <v>6.89</v>
      </c>
      <c r="CF73" s="272">
        <v>6.9</v>
      </c>
      <c r="CG73" s="272">
        <v>6.72</v>
      </c>
      <c r="CI73" s="273" t="str">
        <f t="shared" si="164"/>
        <v/>
      </c>
      <c r="CJ73" s="272" t="str">
        <f t="shared" si="165"/>
        <v/>
      </c>
      <c r="CK73" s="272">
        <f t="shared" si="166"/>
        <v>7.44</v>
      </c>
      <c r="CL73" s="272">
        <f t="shared" si="167"/>
        <v>7.44</v>
      </c>
      <c r="CM73" s="272">
        <f t="shared" si="168"/>
        <v>7.41</v>
      </c>
      <c r="CN73" s="272">
        <f t="shared" si="169"/>
        <v>6.71</v>
      </c>
      <c r="CO73" s="272">
        <f t="shared" si="170"/>
        <v>6.71</v>
      </c>
      <c r="CP73" s="272" t="str">
        <f t="shared" si="171"/>
        <v/>
      </c>
      <c r="CQ73" s="272" t="str">
        <f t="shared" si="172"/>
        <v/>
      </c>
      <c r="CR73" s="272" t="str">
        <f t="shared" si="173"/>
        <v/>
      </c>
      <c r="CS73" s="272" t="str">
        <f t="shared" si="174"/>
        <v/>
      </c>
      <c r="CT73" s="272">
        <f t="shared" si="175"/>
        <v>6.9</v>
      </c>
      <c r="CU73" s="272" t="str">
        <f t="shared" si="176"/>
        <v/>
      </c>
      <c r="CV73" s="272" t="str">
        <f t="shared" si="177"/>
        <v/>
      </c>
      <c r="CW73" s="234" t="str">
        <f t="shared" si="178"/>
        <v/>
      </c>
      <c r="CX73" s="233">
        <f t="shared" si="179"/>
        <v>1</v>
      </c>
      <c r="CY73" s="233">
        <f t="shared" si="180"/>
        <v>1</v>
      </c>
      <c r="CZ73" s="233" t="str">
        <f t="shared" si="181"/>
        <v/>
      </c>
      <c r="DA73" s="233">
        <f t="shared" si="182"/>
        <v>2</v>
      </c>
    </row>
    <row r="74" spans="1:105" x14ac:dyDescent="0.15">
      <c r="A74" s="276" t="s">
        <v>119</v>
      </c>
      <c r="B74" s="277" t="s">
        <v>120</v>
      </c>
      <c r="C74" s="273">
        <v>6.13</v>
      </c>
      <c r="D74" s="272">
        <v>7.17</v>
      </c>
      <c r="E74" s="272">
        <v>6.68</v>
      </c>
      <c r="F74" s="272">
        <v>6.68</v>
      </c>
      <c r="G74" s="272">
        <v>6.81</v>
      </c>
      <c r="H74" s="272">
        <v>5.85</v>
      </c>
      <c r="I74" s="272">
        <v>5.85</v>
      </c>
      <c r="J74" s="272">
        <v>4.95</v>
      </c>
      <c r="K74" s="272">
        <v>8.58</v>
      </c>
      <c r="L74" s="272">
        <v>8.58</v>
      </c>
      <c r="M74" s="272">
        <v>6.09</v>
      </c>
      <c r="N74" s="272">
        <v>5.99</v>
      </c>
      <c r="O74" s="272">
        <v>4.99</v>
      </c>
      <c r="P74" s="272">
        <v>4.8600000000000003</v>
      </c>
      <c r="Q74" s="275">
        <v>38.9</v>
      </c>
      <c r="R74" s="274">
        <v>36.799999999999997</v>
      </c>
      <c r="S74" s="274">
        <v>35.799999999999997</v>
      </c>
      <c r="T74" s="274">
        <v>35.799999999999997</v>
      </c>
      <c r="U74" s="274">
        <v>33.700000000000003</v>
      </c>
      <c r="V74" s="274">
        <v>32.200000000000003</v>
      </c>
      <c r="W74" s="274">
        <v>32.200000000000003</v>
      </c>
      <c r="X74" s="274">
        <v>19.600000000000001</v>
      </c>
      <c r="Y74" s="274">
        <v>31.3</v>
      </c>
      <c r="Z74" s="274">
        <v>31.3</v>
      </c>
      <c r="AA74" s="274">
        <v>30.8</v>
      </c>
      <c r="AB74" s="274">
        <v>24.1</v>
      </c>
      <c r="AC74" s="274">
        <v>35.299999999999997</v>
      </c>
      <c r="AD74" s="274">
        <v>30</v>
      </c>
      <c r="AE74" s="273">
        <f t="shared" si="122"/>
        <v>6.3458401305057093</v>
      </c>
      <c r="AF74" s="272">
        <f t="shared" si="123"/>
        <v>5.1324965132496514</v>
      </c>
      <c r="AG74" s="272">
        <f t="shared" si="124"/>
        <v>5.3592814371257482</v>
      </c>
      <c r="AH74" s="272">
        <f t="shared" si="125"/>
        <v>5.3592814371257482</v>
      </c>
      <c r="AI74" s="272">
        <f t="shared" si="126"/>
        <v>4.9486049926578568</v>
      </c>
      <c r="AJ74" s="272">
        <f t="shared" si="127"/>
        <v>5.5042735042735051</v>
      </c>
      <c r="AK74" s="272">
        <f t="shared" si="128"/>
        <v>5.5042735042735051</v>
      </c>
      <c r="AL74" s="272">
        <f t="shared" si="129"/>
        <v>3.9595959595959598</v>
      </c>
      <c r="AM74" s="272">
        <f t="shared" si="130"/>
        <v>3.6480186480186481</v>
      </c>
      <c r="AN74" s="272">
        <f t="shared" si="131"/>
        <v>3.6480186480186481</v>
      </c>
      <c r="AO74" s="272">
        <f t="shared" si="132"/>
        <v>5.0574712643678161</v>
      </c>
      <c r="AP74" s="272">
        <f t="shared" si="133"/>
        <v>4.023372287145242</v>
      </c>
      <c r="AQ74" s="272">
        <f t="shared" si="134"/>
        <v>7.0741482965931857</v>
      </c>
      <c r="AR74" s="272">
        <f t="shared" si="135"/>
        <v>6.1728395061728394</v>
      </c>
      <c r="AS74" s="275">
        <f t="shared" si="136"/>
        <v>38.9</v>
      </c>
      <c r="AT74" s="274">
        <f t="shared" si="137"/>
        <v>36.799999999999997</v>
      </c>
      <c r="AU74" s="274">
        <f t="shared" si="138"/>
        <v>35.799999999999997</v>
      </c>
      <c r="AV74" s="274">
        <f t="shared" si="139"/>
        <v>35.799999999999997</v>
      </c>
      <c r="AW74" s="274">
        <f t="shared" si="140"/>
        <v>33.700000000000003</v>
      </c>
      <c r="AX74" s="274">
        <f t="shared" si="141"/>
        <v>32.200000000000003</v>
      </c>
      <c r="AY74" s="274">
        <f t="shared" si="142"/>
        <v>32.200000000000003</v>
      </c>
      <c r="AZ74" s="274">
        <f t="shared" si="143"/>
        <v>19.600000000000001</v>
      </c>
      <c r="BA74" s="274">
        <f t="shared" si="144"/>
        <v>31.3</v>
      </c>
      <c r="BB74" s="274">
        <f t="shared" si="145"/>
        <v>31.3</v>
      </c>
      <c r="BC74" s="274">
        <f t="shared" si="146"/>
        <v>30.8</v>
      </c>
      <c r="BD74" s="274">
        <f t="shared" si="147"/>
        <v>24.1</v>
      </c>
      <c r="BE74" s="274">
        <f t="shared" si="148"/>
        <v>35.299999999999997</v>
      </c>
      <c r="BF74" s="274">
        <f t="shared" si="149"/>
        <v>30</v>
      </c>
      <c r="BG74" s="275">
        <f t="shared" si="150"/>
        <v>71.507352941176478</v>
      </c>
      <c r="BH74" s="274">
        <f t="shared" si="151"/>
        <v>68.40148698884758</v>
      </c>
      <c r="BI74" s="274">
        <f t="shared" si="152"/>
        <v>69.245647969052214</v>
      </c>
      <c r="BJ74" s="274">
        <f t="shared" si="153"/>
        <v>69.245647969052214</v>
      </c>
      <c r="BK74" s="274">
        <f t="shared" si="154"/>
        <v>69.199178644763862</v>
      </c>
      <c r="BL74" s="274">
        <f t="shared" si="155"/>
        <v>66.666666666666686</v>
      </c>
      <c r="BM74" s="274">
        <f t="shared" si="156"/>
        <v>66.666666666666686</v>
      </c>
      <c r="BN74" s="274">
        <f t="shared" si="157"/>
        <v>56.811594202898554</v>
      </c>
      <c r="BO74" s="274">
        <f t="shared" si="158"/>
        <v>64.271047227926076</v>
      </c>
      <c r="BP74" s="274">
        <f t="shared" si="159"/>
        <v>64.271047227926076</v>
      </c>
      <c r="BQ74" s="274">
        <f t="shared" si="160"/>
        <v>69.213483146067418</v>
      </c>
      <c r="BR74" s="274">
        <f t="shared" si="161"/>
        <v>47.534516765285993</v>
      </c>
      <c r="BS74" s="274">
        <f t="shared" si="162"/>
        <v>67.238095238095227</v>
      </c>
      <c r="BT74" s="274">
        <f t="shared" si="163"/>
        <v>59.28853754940711</v>
      </c>
      <c r="BU74" s="273">
        <v>7.61</v>
      </c>
      <c r="BV74" s="272">
        <v>7.55</v>
      </c>
      <c r="BW74" s="272">
        <v>7.88</v>
      </c>
      <c r="BX74" s="272">
        <v>7.88</v>
      </c>
      <c r="BY74" s="272">
        <v>8.33</v>
      </c>
      <c r="BZ74" s="272">
        <v>7.44</v>
      </c>
      <c r="CA74" s="272">
        <v>7.44</v>
      </c>
      <c r="CB74" s="272">
        <v>7.15</v>
      </c>
      <c r="CC74" s="272">
        <v>9.39</v>
      </c>
      <c r="CD74" s="272">
        <v>9.39</v>
      </c>
      <c r="CE74" s="272">
        <v>9.31</v>
      </c>
      <c r="CF74" s="272">
        <v>6.82</v>
      </c>
      <c r="CG74" s="272">
        <v>7.46</v>
      </c>
      <c r="CH74" s="272">
        <v>7.15</v>
      </c>
      <c r="CI74" s="273">
        <f t="shared" si="164"/>
        <v>7.61</v>
      </c>
      <c r="CJ74" s="272">
        <f t="shared" si="165"/>
        <v>7.55</v>
      </c>
      <c r="CK74" s="272">
        <f t="shared" si="166"/>
        <v>7.88</v>
      </c>
      <c r="CL74" s="272">
        <f t="shared" si="167"/>
        <v>7.88</v>
      </c>
      <c r="CM74" s="272">
        <f t="shared" si="168"/>
        <v>8.33</v>
      </c>
      <c r="CN74" s="272">
        <f t="shared" si="169"/>
        <v>7.44</v>
      </c>
      <c r="CO74" s="272">
        <f t="shared" si="170"/>
        <v>7.44</v>
      </c>
      <c r="CP74" s="272">
        <f t="shared" si="171"/>
        <v>7.15</v>
      </c>
      <c r="CQ74" s="272">
        <f t="shared" si="172"/>
        <v>9.39</v>
      </c>
      <c r="CR74" s="272">
        <f t="shared" si="173"/>
        <v>9.39</v>
      </c>
      <c r="CS74" s="272">
        <f t="shared" si="174"/>
        <v>9.31</v>
      </c>
      <c r="CT74" s="272">
        <f t="shared" si="175"/>
        <v>6.82</v>
      </c>
      <c r="CU74" s="272">
        <f t="shared" si="176"/>
        <v>7.46</v>
      </c>
      <c r="CV74" s="272">
        <f t="shared" si="177"/>
        <v>7.15</v>
      </c>
      <c r="CW74" s="234">
        <f t="shared" si="178"/>
        <v>1</v>
      </c>
      <c r="CX74" s="233">
        <f t="shared" si="179"/>
        <v>1</v>
      </c>
      <c r="CY74" s="233">
        <f t="shared" si="180"/>
        <v>1</v>
      </c>
      <c r="CZ74" s="233">
        <f t="shared" si="181"/>
        <v>1</v>
      </c>
      <c r="DA74" s="233">
        <f t="shared" si="182"/>
        <v>0</v>
      </c>
    </row>
    <row r="75" spans="1:105" x14ac:dyDescent="0.15">
      <c r="A75" s="276" t="s">
        <v>14</v>
      </c>
      <c r="B75" s="277" t="s">
        <v>613</v>
      </c>
      <c r="C75" s="273">
        <v>2.0499999999999998</v>
      </c>
      <c r="D75" s="272">
        <v>1.71</v>
      </c>
      <c r="E75" s="272">
        <v>3.28</v>
      </c>
      <c r="F75" s="272">
        <v>3.28</v>
      </c>
      <c r="G75" s="272">
        <v>4.42</v>
      </c>
      <c r="H75" s="272">
        <v>3.15</v>
      </c>
      <c r="I75" s="272">
        <v>3.15</v>
      </c>
      <c r="J75" s="272">
        <v>3.3</v>
      </c>
      <c r="K75" s="272">
        <v>3.03</v>
      </c>
      <c r="L75" s="272">
        <v>3.03</v>
      </c>
      <c r="M75" s="272">
        <v>3.72</v>
      </c>
      <c r="N75" s="272">
        <v>3.58</v>
      </c>
      <c r="O75" s="272">
        <v>1.2</v>
      </c>
      <c r="P75" s="272">
        <v>3.63</v>
      </c>
      <c r="S75" s="274">
        <v>20.8</v>
      </c>
      <c r="T75" s="274">
        <v>20.8</v>
      </c>
      <c r="U75" s="274">
        <v>11.8</v>
      </c>
      <c r="V75" s="274">
        <v>7.3</v>
      </c>
      <c r="W75" s="274">
        <v>7.3</v>
      </c>
      <c r="Y75" s="274">
        <v>23.5</v>
      </c>
      <c r="Z75" s="274">
        <v>23.5</v>
      </c>
      <c r="AA75" s="274">
        <v>18</v>
      </c>
      <c r="AB75" s="274">
        <v>21.3</v>
      </c>
      <c r="AC75" s="274">
        <v>25</v>
      </c>
      <c r="AD75" s="274">
        <v>11.9</v>
      </c>
      <c r="AE75" s="273" t="str">
        <f t="shared" si="122"/>
        <v/>
      </c>
      <c r="AF75" s="272" t="str">
        <f t="shared" si="123"/>
        <v/>
      </c>
      <c r="AG75" s="272">
        <f t="shared" si="124"/>
        <v>6.3414634146341466</v>
      </c>
      <c r="AH75" s="272">
        <f t="shared" si="125"/>
        <v>6.3414634146341466</v>
      </c>
      <c r="AI75" s="272">
        <f t="shared" si="126"/>
        <v>2.6696832579185523</v>
      </c>
      <c r="AJ75" s="272">
        <f t="shared" si="127"/>
        <v>2.3174603174603177</v>
      </c>
      <c r="AK75" s="272">
        <f t="shared" si="128"/>
        <v>2.3174603174603177</v>
      </c>
      <c r="AL75" s="272" t="str">
        <f t="shared" si="129"/>
        <v/>
      </c>
      <c r="AM75" s="272">
        <f t="shared" si="130"/>
        <v>7.7557755775577562</v>
      </c>
      <c r="AN75" s="272">
        <f t="shared" si="131"/>
        <v>7.7557755775577562</v>
      </c>
      <c r="AO75" s="272">
        <f t="shared" si="132"/>
        <v>4.838709677419355</v>
      </c>
      <c r="AP75" s="272">
        <f t="shared" si="133"/>
        <v>5.9497206703910619</v>
      </c>
      <c r="AQ75" s="272">
        <f t="shared" si="134"/>
        <v>20.833333333333336</v>
      </c>
      <c r="AR75" s="272">
        <f t="shared" si="135"/>
        <v>3.278236914600551</v>
      </c>
      <c r="AS75" s="275" t="str">
        <f t="shared" si="136"/>
        <v/>
      </c>
      <c r="AT75" s="274" t="str">
        <f t="shared" si="137"/>
        <v/>
      </c>
      <c r="AU75" s="274">
        <f t="shared" si="138"/>
        <v>20.8</v>
      </c>
      <c r="AV75" s="274">
        <f t="shared" si="139"/>
        <v>20.8</v>
      </c>
      <c r="AW75" s="274">
        <f t="shared" si="140"/>
        <v>11.8</v>
      </c>
      <c r="AX75" s="274">
        <f t="shared" si="141"/>
        <v>7.3</v>
      </c>
      <c r="AY75" s="274">
        <f t="shared" si="142"/>
        <v>7.3</v>
      </c>
      <c r="AZ75" s="274" t="str">
        <f t="shared" si="143"/>
        <v/>
      </c>
      <c r="BA75" s="274">
        <f t="shared" si="144"/>
        <v>23.5</v>
      </c>
      <c r="BB75" s="274">
        <f t="shared" si="145"/>
        <v>23.5</v>
      </c>
      <c r="BC75" s="274">
        <f t="shared" si="146"/>
        <v>18</v>
      </c>
      <c r="BD75" s="274">
        <f t="shared" si="147"/>
        <v>21.3</v>
      </c>
      <c r="BE75" s="274">
        <f t="shared" si="148"/>
        <v>25</v>
      </c>
      <c r="BF75" s="274">
        <f t="shared" si="149"/>
        <v>11.9</v>
      </c>
      <c r="BG75" s="275" t="str">
        <f t="shared" si="150"/>
        <v/>
      </c>
      <c r="BH75" s="274" t="str">
        <f t="shared" si="151"/>
        <v/>
      </c>
      <c r="BI75" s="274">
        <f t="shared" si="152"/>
        <v>40.232108317214696</v>
      </c>
      <c r="BJ75" s="274">
        <f t="shared" si="153"/>
        <v>40.232108317214696</v>
      </c>
      <c r="BK75" s="274">
        <f t="shared" si="154"/>
        <v>24.229979466119094</v>
      </c>
      <c r="BL75" s="274">
        <f t="shared" si="155"/>
        <v>15.113871635610767</v>
      </c>
      <c r="BM75" s="274">
        <f t="shared" si="156"/>
        <v>15.113871635610767</v>
      </c>
      <c r="BN75" s="274" t="str">
        <f t="shared" si="157"/>
        <v/>
      </c>
      <c r="BO75" s="274">
        <f t="shared" si="158"/>
        <v>48.254620123203281</v>
      </c>
      <c r="BP75" s="274">
        <f t="shared" si="159"/>
        <v>48.254620123203281</v>
      </c>
      <c r="BQ75" s="274">
        <f t="shared" si="160"/>
        <v>40.449438202247194</v>
      </c>
      <c r="BR75" s="274">
        <f t="shared" si="161"/>
        <v>42.011834319526628</v>
      </c>
      <c r="BS75" s="274">
        <f t="shared" si="162"/>
        <v>47.61904761904762</v>
      </c>
      <c r="BT75" s="274">
        <f t="shared" si="163"/>
        <v>23.51778656126482</v>
      </c>
      <c r="BW75" s="272">
        <v>7.89</v>
      </c>
      <c r="BX75" s="272">
        <v>7.89</v>
      </c>
      <c r="BY75" s="272">
        <v>8.1999999999999993</v>
      </c>
      <c r="BZ75" s="272">
        <v>8.06</v>
      </c>
      <c r="CA75" s="272">
        <v>8.06</v>
      </c>
      <c r="CC75" s="272">
        <v>7.66</v>
      </c>
      <c r="CD75" s="272">
        <v>7.66</v>
      </c>
      <c r="CE75" s="272">
        <v>8.11</v>
      </c>
      <c r="CF75" s="272">
        <v>8.0500000000000007</v>
      </c>
      <c r="CG75" s="272">
        <v>7.71</v>
      </c>
      <c r="CH75" s="272">
        <v>8.26</v>
      </c>
      <c r="CI75" s="273" t="str">
        <f t="shared" si="164"/>
        <v/>
      </c>
      <c r="CJ75" s="272" t="str">
        <f t="shared" si="165"/>
        <v/>
      </c>
      <c r="CK75" s="272">
        <f t="shared" si="166"/>
        <v>7.89</v>
      </c>
      <c r="CL75" s="272">
        <f t="shared" si="167"/>
        <v>7.89</v>
      </c>
      <c r="CM75" s="272">
        <f t="shared" si="168"/>
        <v>8.1999999999999993</v>
      </c>
      <c r="CN75" s="272">
        <f t="shared" si="169"/>
        <v>8.06</v>
      </c>
      <c r="CO75" s="272">
        <f t="shared" si="170"/>
        <v>8.06</v>
      </c>
      <c r="CP75" s="272" t="str">
        <f t="shared" si="171"/>
        <v/>
      </c>
      <c r="CQ75" s="272">
        <f t="shared" si="172"/>
        <v>7.66</v>
      </c>
      <c r="CR75" s="272">
        <f t="shared" si="173"/>
        <v>7.66</v>
      </c>
      <c r="CS75" s="272">
        <f t="shared" si="174"/>
        <v>8.11</v>
      </c>
      <c r="CT75" s="272">
        <f t="shared" si="175"/>
        <v>8.0500000000000007</v>
      </c>
      <c r="CU75" s="272">
        <f t="shared" si="176"/>
        <v>7.71</v>
      </c>
      <c r="CV75" s="272">
        <f t="shared" si="177"/>
        <v>8.26</v>
      </c>
      <c r="CW75" s="234" t="str">
        <f t="shared" si="178"/>
        <v/>
      </c>
      <c r="CX75" s="233">
        <f t="shared" si="179"/>
        <v>1</v>
      </c>
      <c r="CY75" s="233">
        <f t="shared" si="180"/>
        <v>1</v>
      </c>
      <c r="CZ75" s="233">
        <f t="shared" si="181"/>
        <v>1</v>
      </c>
      <c r="DA75" s="233">
        <f t="shared" si="182"/>
        <v>1</v>
      </c>
    </row>
    <row r="76" spans="1:105" x14ac:dyDescent="0.15">
      <c r="A76" s="276" t="s">
        <v>15</v>
      </c>
      <c r="B76" s="277" t="s">
        <v>614</v>
      </c>
      <c r="C76" s="273">
        <v>2.37</v>
      </c>
      <c r="D76" s="272">
        <v>1.98</v>
      </c>
      <c r="E76" s="272">
        <v>4.12</v>
      </c>
      <c r="F76" s="272">
        <v>4.12</v>
      </c>
      <c r="G76" s="272">
        <v>3.39</v>
      </c>
      <c r="H76" s="272">
        <v>3.31</v>
      </c>
      <c r="I76" s="272">
        <v>3.31</v>
      </c>
      <c r="J76" s="272">
        <v>4.25</v>
      </c>
      <c r="K76" s="272">
        <v>4.2300000000000004</v>
      </c>
      <c r="L76" s="272">
        <v>4.2300000000000004</v>
      </c>
      <c r="M76" s="272">
        <v>4.37</v>
      </c>
      <c r="N76" s="272">
        <v>4.3499999999999996</v>
      </c>
      <c r="O76" s="272">
        <v>2.73</v>
      </c>
      <c r="P76" s="272">
        <v>4.34</v>
      </c>
      <c r="Q76" s="275">
        <v>28</v>
      </c>
      <c r="R76" s="274">
        <v>25.6</v>
      </c>
      <c r="S76" s="274">
        <v>8</v>
      </c>
      <c r="T76" s="274">
        <v>8</v>
      </c>
      <c r="U76" s="274">
        <v>4.8</v>
      </c>
      <c r="V76" s="274">
        <v>5.9</v>
      </c>
      <c r="W76" s="274">
        <v>5.9</v>
      </c>
      <c r="X76" s="274">
        <v>4.5999999999999996</v>
      </c>
      <c r="Y76" s="274">
        <v>13.7</v>
      </c>
      <c r="Z76" s="274">
        <v>13.7</v>
      </c>
      <c r="AA76" s="274">
        <v>7.1</v>
      </c>
      <c r="AB76" s="274">
        <v>13</v>
      </c>
      <c r="AC76" s="274">
        <v>12.1</v>
      </c>
      <c r="AD76" s="274">
        <v>8.4</v>
      </c>
      <c r="AE76" s="273">
        <f t="shared" si="122"/>
        <v>11.814345991561181</v>
      </c>
      <c r="AF76" s="272">
        <f t="shared" si="123"/>
        <v>12.929292929292931</v>
      </c>
      <c r="AG76" s="272">
        <f t="shared" si="124"/>
        <v>1.941747572815534</v>
      </c>
      <c r="AH76" s="272">
        <f t="shared" si="125"/>
        <v>1.941747572815534</v>
      </c>
      <c r="AI76" s="272">
        <f t="shared" si="126"/>
        <v>1.415929203539823</v>
      </c>
      <c r="AJ76" s="272">
        <f t="shared" si="127"/>
        <v>1.7824773413897281</v>
      </c>
      <c r="AK76" s="272">
        <f t="shared" si="128"/>
        <v>1.7824773413897281</v>
      </c>
      <c r="AL76" s="272">
        <f t="shared" si="129"/>
        <v>1.0823529411764705</v>
      </c>
      <c r="AM76" s="272">
        <f t="shared" si="130"/>
        <v>3.2387706855791958</v>
      </c>
      <c r="AN76" s="272">
        <f t="shared" si="131"/>
        <v>3.2387706855791958</v>
      </c>
      <c r="AO76" s="272">
        <f t="shared" si="132"/>
        <v>1.6247139588100685</v>
      </c>
      <c r="AP76" s="272">
        <f t="shared" si="133"/>
        <v>2.9885057471264371</v>
      </c>
      <c r="AQ76" s="272">
        <f t="shared" si="134"/>
        <v>4.4322344322344325</v>
      </c>
      <c r="AR76" s="272">
        <f t="shared" si="135"/>
        <v>1.935483870967742</v>
      </c>
      <c r="AS76" s="275">
        <f t="shared" si="136"/>
        <v>28</v>
      </c>
      <c r="AT76" s="274">
        <f t="shared" si="137"/>
        <v>25.6</v>
      </c>
      <c r="AU76" s="274">
        <f t="shared" si="138"/>
        <v>8</v>
      </c>
      <c r="AV76" s="274">
        <f t="shared" si="139"/>
        <v>8</v>
      </c>
      <c r="AW76" s="274">
        <f t="shared" si="140"/>
        <v>4.8</v>
      </c>
      <c r="AX76" s="274">
        <f t="shared" si="141"/>
        <v>5.9</v>
      </c>
      <c r="AY76" s="274">
        <f t="shared" si="142"/>
        <v>5.9</v>
      </c>
      <c r="AZ76" s="274" t="str">
        <f t="shared" si="143"/>
        <v/>
      </c>
      <c r="BA76" s="274">
        <f t="shared" si="144"/>
        <v>13.7</v>
      </c>
      <c r="BB76" s="274">
        <f t="shared" si="145"/>
        <v>13.7</v>
      </c>
      <c r="BC76" s="274">
        <f t="shared" si="146"/>
        <v>7.1</v>
      </c>
      <c r="BD76" s="274">
        <f t="shared" si="147"/>
        <v>13</v>
      </c>
      <c r="BE76" s="274">
        <f t="shared" si="148"/>
        <v>12.1</v>
      </c>
      <c r="BF76" s="274">
        <f t="shared" si="149"/>
        <v>8.4</v>
      </c>
      <c r="BG76" s="275">
        <f t="shared" si="150"/>
        <v>51.470588235294116</v>
      </c>
      <c r="BH76" s="274">
        <f t="shared" si="151"/>
        <v>47.583643122676584</v>
      </c>
      <c r="BI76" s="274">
        <f t="shared" si="152"/>
        <v>15.473887814313345</v>
      </c>
      <c r="BJ76" s="274">
        <f t="shared" si="153"/>
        <v>15.473887814313345</v>
      </c>
      <c r="BK76" s="274">
        <f t="shared" si="154"/>
        <v>9.8562628336755633</v>
      </c>
      <c r="BL76" s="274">
        <f t="shared" si="155"/>
        <v>12.215320910973086</v>
      </c>
      <c r="BM76" s="274">
        <f t="shared" si="156"/>
        <v>12.215320910973086</v>
      </c>
      <c r="BN76" s="274" t="str">
        <f t="shared" si="157"/>
        <v/>
      </c>
      <c r="BO76" s="274">
        <f t="shared" si="158"/>
        <v>28.131416837782339</v>
      </c>
      <c r="BP76" s="274">
        <f t="shared" si="159"/>
        <v>28.131416837782339</v>
      </c>
      <c r="BQ76" s="274">
        <f t="shared" si="160"/>
        <v>15.955056179775282</v>
      </c>
      <c r="BR76" s="274">
        <f t="shared" si="161"/>
        <v>25.641025641025639</v>
      </c>
      <c r="BS76" s="274">
        <f t="shared" si="162"/>
        <v>23.047619047619047</v>
      </c>
      <c r="BT76" s="274">
        <f t="shared" si="163"/>
        <v>16.600790513833992</v>
      </c>
      <c r="BU76" s="273">
        <v>7.69</v>
      </c>
      <c r="BV76" s="272">
        <v>7.66</v>
      </c>
      <c r="BW76" s="272">
        <v>8.33</v>
      </c>
      <c r="BX76" s="272">
        <v>8.33</v>
      </c>
      <c r="BY76" s="272">
        <v>8.5500000000000007</v>
      </c>
      <c r="BZ76" s="272">
        <v>8.49</v>
      </c>
      <c r="CA76" s="272">
        <v>8.49</v>
      </c>
      <c r="CB76" s="272">
        <v>8.3699999999999992</v>
      </c>
      <c r="CC76" s="272">
        <v>8.43</v>
      </c>
      <c r="CD76" s="272">
        <v>8.43</v>
      </c>
      <c r="CE76" s="272">
        <v>8.32</v>
      </c>
      <c r="CF76" s="272">
        <v>8.3699999999999992</v>
      </c>
      <c r="CG76" s="272">
        <v>8.5</v>
      </c>
      <c r="CH76" s="272">
        <v>8.44</v>
      </c>
      <c r="CI76" s="273">
        <f t="shared" si="164"/>
        <v>7.69</v>
      </c>
      <c r="CJ76" s="272">
        <f t="shared" si="165"/>
        <v>7.66</v>
      </c>
      <c r="CK76" s="272">
        <f t="shared" si="166"/>
        <v>8.33</v>
      </c>
      <c r="CL76" s="272">
        <f t="shared" si="167"/>
        <v>8.33</v>
      </c>
      <c r="CM76" s="272">
        <f t="shared" si="168"/>
        <v>8.5500000000000007</v>
      </c>
      <c r="CN76" s="272">
        <f t="shared" si="169"/>
        <v>8.49</v>
      </c>
      <c r="CO76" s="272">
        <f t="shared" si="170"/>
        <v>8.49</v>
      </c>
      <c r="CP76" s="272" t="str">
        <f t="shared" si="171"/>
        <v/>
      </c>
      <c r="CQ76" s="272">
        <f t="shared" si="172"/>
        <v>8.43</v>
      </c>
      <c r="CR76" s="272">
        <f t="shared" si="173"/>
        <v>8.43</v>
      </c>
      <c r="CS76" s="272">
        <f t="shared" si="174"/>
        <v>8.32</v>
      </c>
      <c r="CT76" s="272">
        <f t="shared" si="175"/>
        <v>8.3699999999999992</v>
      </c>
      <c r="CU76" s="272">
        <f t="shared" si="176"/>
        <v>8.5</v>
      </c>
      <c r="CV76" s="272">
        <f t="shared" si="177"/>
        <v>8.44</v>
      </c>
      <c r="CW76" s="234">
        <f t="shared" si="178"/>
        <v>1</v>
      </c>
      <c r="CX76" s="233">
        <f t="shared" si="179"/>
        <v>1</v>
      </c>
      <c r="CY76" s="233">
        <f t="shared" si="180"/>
        <v>1</v>
      </c>
      <c r="CZ76" s="233">
        <f t="shared" si="181"/>
        <v>1</v>
      </c>
      <c r="DA76" s="233">
        <f t="shared" si="182"/>
        <v>0</v>
      </c>
    </row>
    <row r="77" spans="1:105" x14ac:dyDescent="0.15">
      <c r="A77" s="276" t="s">
        <v>125</v>
      </c>
      <c r="B77" s="277" t="s">
        <v>615</v>
      </c>
      <c r="C77" s="273">
        <v>10.119999999999999</v>
      </c>
      <c r="D77" s="272">
        <v>7.83</v>
      </c>
      <c r="E77" s="272">
        <v>11</v>
      </c>
      <c r="F77" s="272">
        <v>11</v>
      </c>
      <c r="G77" s="272">
        <v>9.2899999999999991</v>
      </c>
      <c r="H77" s="272">
        <v>8.99</v>
      </c>
      <c r="I77" s="272">
        <v>8.99</v>
      </c>
      <c r="J77" s="272">
        <v>6.42</v>
      </c>
      <c r="K77" s="272">
        <v>10.210000000000001</v>
      </c>
      <c r="L77" s="272">
        <v>10.210000000000001</v>
      </c>
      <c r="M77" s="272">
        <v>8.92</v>
      </c>
      <c r="N77" s="272">
        <v>8.89</v>
      </c>
      <c r="O77" s="272">
        <v>8.18</v>
      </c>
      <c r="P77" s="272">
        <v>9.32</v>
      </c>
      <c r="Q77" s="275">
        <v>40.700000000000003</v>
      </c>
      <c r="R77" s="274">
        <v>33.4</v>
      </c>
      <c r="S77" s="274">
        <v>31.5</v>
      </c>
      <c r="T77" s="274">
        <v>31.5</v>
      </c>
      <c r="U77" s="274">
        <v>24.9</v>
      </c>
      <c r="V77" s="274">
        <v>27</v>
      </c>
      <c r="W77" s="274">
        <v>27</v>
      </c>
      <c r="X77" s="274">
        <v>18.7</v>
      </c>
      <c r="Y77" s="274">
        <v>23.4</v>
      </c>
      <c r="Z77" s="274">
        <v>23.4</v>
      </c>
      <c r="AA77" s="274">
        <v>19.3</v>
      </c>
      <c r="AB77" s="274">
        <v>31.4</v>
      </c>
      <c r="AC77" s="274">
        <v>25.4</v>
      </c>
      <c r="AD77" s="274">
        <v>29.1</v>
      </c>
      <c r="AE77" s="273">
        <f t="shared" si="122"/>
        <v>4.0217391304347831</v>
      </c>
      <c r="AF77" s="272">
        <f t="shared" si="123"/>
        <v>4.2656449553001279</v>
      </c>
      <c r="AG77" s="272">
        <f t="shared" si="124"/>
        <v>2.8636363636363638</v>
      </c>
      <c r="AH77" s="272">
        <f t="shared" si="125"/>
        <v>2.8636363636363638</v>
      </c>
      <c r="AI77" s="272">
        <f t="shared" si="126"/>
        <v>2.6803013993541445</v>
      </c>
      <c r="AJ77" s="272">
        <f t="shared" si="127"/>
        <v>3.0033370411568407</v>
      </c>
      <c r="AK77" s="272">
        <f t="shared" si="128"/>
        <v>3.0033370411568407</v>
      </c>
      <c r="AL77" s="272">
        <f t="shared" si="129"/>
        <v>2.9127725856697819</v>
      </c>
      <c r="AM77" s="272">
        <f t="shared" si="130"/>
        <v>2.2918707149853081</v>
      </c>
      <c r="AN77" s="272">
        <f t="shared" si="131"/>
        <v>2.2918707149853081</v>
      </c>
      <c r="AO77" s="272">
        <f t="shared" si="132"/>
        <v>2.1636771300448432</v>
      </c>
      <c r="AP77" s="272">
        <f t="shared" si="133"/>
        <v>3.5320584926884138</v>
      </c>
      <c r="AQ77" s="272">
        <f t="shared" si="134"/>
        <v>3.1051344743276283</v>
      </c>
      <c r="AR77" s="272">
        <f t="shared" si="135"/>
        <v>3.1223175965665235</v>
      </c>
      <c r="AS77" s="275">
        <f t="shared" si="136"/>
        <v>40.700000000000003</v>
      </c>
      <c r="AT77" s="274">
        <f t="shared" si="137"/>
        <v>33.4</v>
      </c>
      <c r="AU77" s="274">
        <f t="shared" si="138"/>
        <v>31.5</v>
      </c>
      <c r="AV77" s="274">
        <f t="shared" si="139"/>
        <v>31.5</v>
      </c>
      <c r="AW77" s="274">
        <f t="shared" si="140"/>
        <v>24.9</v>
      </c>
      <c r="AX77" s="274">
        <f t="shared" si="141"/>
        <v>27</v>
      </c>
      <c r="AY77" s="274">
        <f t="shared" si="142"/>
        <v>27</v>
      </c>
      <c r="AZ77" s="274">
        <f t="shared" si="143"/>
        <v>18.7</v>
      </c>
      <c r="BA77" s="274">
        <f t="shared" si="144"/>
        <v>23.4</v>
      </c>
      <c r="BB77" s="274">
        <f t="shared" si="145"/>
        <v>23.4</v>
      </c>
      <c r="BC77" s="274">
        <f t="shared" si="146"/>
        <v>19.3</v>
      </c>
      <c r="BD77" s="274">
        <f t="shared" si="147"/>
        <v>31.4</v>
      </c>
      <c r="BE77" s="274">
        <f t="shared" si="148"/>
        <v>25.4</v>
      </c>
      <c r="BF77" s="274">
        <f t="shared" si="149"/>
        <v>29.1</v>
      </c>
      <c r="BG77" s="275">
        <f t="shared" si="150"/>
        <v>74.816176470588246</v>
      </c>
      <c r="BH77" s="274">
        <f t="shared" si="151"/>
        <v>62.081784386617102</v>
      </c>
      <c r="BI77" s="274">
        <f t="shared" si="152"/>
        <v>60.928433268858797</v>
      </c>
      <c r="BJ77" s="274">
        <f t="shared" si="153"/>
        <v>60.928433268858797</v>
      </c>
      <c r="BK77" s="274">
        <f t="shared" si="154"/>
        <v>51.129363449691986</v>
      </c>
      <c r="BL77" s="274">
        <f t="shared" si="155"/>
        <v>55.900621118012424</v>
      </c>
      <c r="BM77" s="274">
        <f t="shared" si="156"/>
        <v>55.900621118012424</v>
      </c>
      <c r="BN77" s="274">
        <f t="shared" si="157"/>
        <v>54.20289855072464</v>
      </c>
      <c r="BO77" s="274">
        <f t="shared" si="158"/>
        <v>48.049281314168375</v>
      </c>
      <c r="BP77" s="274">
        <f t="shared" si="159"/>
        <v>48.049281314168375</v>
      </c>
      <c r="BQ77" s="274">
        <f t="shared" si="160"/>
        <v>43.370786516853933</v>
      </c>
      <c r="BR77" s="274">
        <f t="shared" si="161"/>
        <v>61.932938856015774</v>
      </c>
      <c r="BS77" s="274">
        <f t="shared" si="162"/>
        <v>48.38095238095238</v>
      </c>
      <c r="BT77" s="274">
        <f t="shared" si="163"/>
        <v>57.509881422924899</v>
      </c>
      <c r="BU77" s="273">
        <v>5.81</v>
      </c>
      <c r="BV77" s="272">
        <v>6.03</v>
      </c>
      <c r="BW77" s="272">
        <v>6.72</v>
      </c>
      <c r="BX77" s="272">
        <v>6.72</v>
      </c>
      <c r="BY77" s="272">
        <v>6.99</v>
      </c>
      <c r="BZ77" s="272">
        <v>6.94</v>
      </c>
      <c r="CA77" s="272">
        <v>6.94</v>
      </c>
      <c r="CB77" s="272">
        <v>7.19</v>
      </c>
      <c r="CC77" s="272">
        <v>6.63</v>
      </c>
      <c r="CD77" s="272">
        <v>6.63</v>
      </c>
      <c r="CE77" s="272">
        <v>6.81</v>
      </c>
      <c r="CF77" s="272">
        <v>6.38</v>
      </c>
      <c r="CG77" s="272">
        <v>6.32</v>
      </c>
      <c r="CH77" s="272">
        <v>6.54</v>
      </c>
      <c r="CI77" s="273">
        <f t="shared" si="164"/>
        <v>5.81</v>
      </c>
      <c r="CJ77" s="272">
        <f t="shared" si="165"/>
        <v>6.03</v>
      </c>
      <c r="CK77" s="272">
        <f t="shared" si="166"/>
        <v>6.72</v>
      </c>
      <c r="CL77" s="272">
        <f t="shared" si="167"/>
        <v>6.72</v>
      </c>
      <c r="CM77" s="272">
        <f t="shared" si="168"/>
        <v>6.99</v>
      </c>
      <c r="CN77" s="272">
        <f t="shared" si="169"/>
        <v>6.94</v>
      </c>
      <c r="CO77" s="272">
        <f t="shared" si="170"/>
        <v>6.94</v>
      </c>
      <c r="CP77" s="272">
        <f t="shared" si="171"/>
        <v>7.19</v>
      </c>
      <c r="CQ77" s="272">
        <f t="shared" si="172"/>
        <v>6.63</v>
      </c>
      <c r="CR77" s="272">
        <f t="shared" si="173"/>
        <v>6.63</v>
      </c>
      <c r="CS77" s="272">
        <f t="shared" si="174"/>
        <v>6.81</v>
      </c>
      <c r="CT77" s="272">
        <f t="shared" si="175"/>
        <v>6.38</v>
      </c>
      <c r="CU77" s="272">
        <f t="shared" si="176"/>
        <v>6.32</v>
      </c>
      <c r="CV77" s="272">
        <f t="shared" si="177"/>
        <v>6.54</v>
      </c>
      <c r="CW77" s="234">
        <f t="shared" si="178"/>
        <v>1</v>
      </c>
      <c r="CX77" s="233">
        <f t="shared" si="179"/>
        <v>1</v>
      </c>
      <c r="CY77" s="233">
        <f t="shared" si="180"/>
        <v>1</v>
      </c>
      <c r="CZ77" s="233">
        <f t="shared" si="181"/>
        <v>1</v>
      </c>
      <c r="DA77" s="233">
        <f t="shared" si="182"/>
        <v>0</v>
      </c>
    </row>
    <row r="78" spans="1:105" x14ac:dyDescent="0.15">
      <c r="A78" s="276" t="s">
        <v>126</v>
      </c>
      <c r="B78" s="277" t="s">
        <v>616</v>
      </c>
      <c r="C78" s="273">
        <v>4.2</v>
      </c>
      <c r="D78" s="272">
        <v>3.65</v>
      </c>
      <c r="E78" s="272">
        <v>4.05</v>
      </c>
      <c r="F78" s="272">
        <v>4.05</v>
      </c>
      <c r="G78" s="272">
        <v>4.2300000000000004</v>
      </c>
      <c r="H78" s="272">
        <v>4.71</v>
      </c>
      <c r="I78" s="272">
        <v>4.71</v>
      </c>
      <c r="J78" s="272">
        <v>4.5</v>
      </c>
      <c r="K78" s="272">
        <v>4.76</v>
      </c>
      <c r="L78" s="272">
        <v>4.76</v>
      </c>
      <c r="M78" s="272">
        <v>5.65</v>
      </c>
      <c r="N78" s="272">
        <v>8.56</v>
      </c>
      <c r="O78" s="272">
        <v>5.01</v>
      </c>
      <c r="P78" s="272">
        <v>6.17</v>
      </c>
      <c r="Q78" s="275">
        <v>14.2</v>
      </c>
      <c r="R78" s="274">
        <v>13.7</v>
      </c>
      <c r="S78" s="274">
        <v>12.4</v>
      </c>
      <c r="T78" s="274">
        <v>12.4</v>
      </c>
      <c r="U78" s="274">
        <v>9.4</v>
      </c>
      <c r="V78" s="274">
        <v>15</v>
      </c>
      <c r="W78" s="274">
        <v>15</v>
      </c>
      <c r="X78" s="274">
        <v>16</v>
      </c>
      <c r="Y78" s="274">
        <v>18</v>
      </c>
      <c r="Z78" s="274">
        <v>18</v>
      </c>
      <c r="AA78" s="274">
        <v>14.1</v>
      </c>
      <c r="AB78" s="274">
        <v>17.399999999999999</v>
      </c>
      <c r="AC78" s="274">
        <v>6.1</v>
      </c>
      <c r="AD78" s="274">
        <v>12.1</v>
      </c>
      <c r="AE78" s="273">
        <f t="shared" si="122"/>
        <v>3.3809523809523805</v>
      </c>
      <c r="AF78" s="272">
        <f t="shared" si="123"/>
        <v>3.7534246575342465</v>
      </c>
      <c r="AG78" s="272">
        <f t="shared" si="124"/>
        <v>3.0617283950617287</v>
      </c>
      <c r="AH78" s="272">
        <f t="shared" si="125"/>
        <v>3.0617283950617287</v>
      </c>
      <c r="AI78" s="272">
        <f t="shared" si="126"/>
        <v>2.2222222222222219</v>
      </c>
      <c r="AJ78" s="272">
        <f t="shared" si="127"/>
        <v>3.1847133757961785</v>
      </c>
      <c r="AK78" s="272">
        <f t="shared" si="128"/>
        <v>3.1847133757961785</v>
      </c>
      <c r="AL78" s="272">
        <f t="shared" si="129"/>
        <v>3.5555555555555554</v>
      </c>
      <c r="AM78" s="272">
        <f t="shared" si="130"/>
        <v>3.7815126050420171</v>
      </c>
      <c r="AN78" s="272">
        <f t="shared" si="131"/>
        <v>3.7815126050420171</v>
      </c>
      <c r="AO78" s="272">
        <f t="shared" si="132"/>
        <v>2.4955752212389379</v>
      </c>
      <c r="AP78" s="272">
        <f t="shared" si="133"/>
        <v>2.0327102803738315</v>
      </c>
      <c r="AQ78" s="272">
        <f t="shared" si="134"/>
        <v>1.217564870259481</v>
      </c>
      <c r="AR78" s="272">
        <f t="shared" si="135"/>
        <v>1.9611021069692058</v>
      </c>
      <c r="AS78" s="275">
        <f t="shared" si="136"/>
        <v>14.2</v>
      </c>
      <c r="AT78" s="274">
        <f t="shared" si="137"/>
        <v>13.7</v>
      </c>
      <c r="AU78" s="274">
        <f t="shared" si="138"/>
        <v>12.4</v>
      </c>
      <c r="AV78" s="274">
        <f t="shared" si="139"/>
        <v>12.4</v>
      </c>
      <c r="AW78" s="274">
        <f t="shared" si="140"/>
        <v>9.4</v>
      </c>
      <c r="AX78" s="274">
        <f t="shared" si="141"/>
        <v>15</v>
      </c>
      <c r="AY78" s="274">
        <f t="shared" si="142"/>
        <v>15</v>
      </c>
      <c r="AZ78" s="274">
        <f t="shared" si="143"/>
        <v>16</v>
      </c>
      <c r="BA78" s="274">
        <f t="shared" si="144"/>
        <v>18</v>
      </c>
      <c r="BB78" s="274">
        <f t="shared" si="145"/>
        <v>18</v>
      </c>
      <c r="BC78" s="274">
        <f t="shared" si="146"/>
        <v>14.1</v>
      </c>
      <c r="BD78" s="274">
        <f t="shared" si="147"/>
        <v>17.399999999999999</v>
      </c>
      <c r="BE78" s="274" t="str">
        <f t="shared" si="148"/>
        <v/>
      </c>
      <c r="BF78" s="274">
        <f t="shared" si="149"/>
        <v>12.1</v>
      </c>
      <c r="BG78" s="275">
        <f t="shared" si="150"/>
        <v>26.102941176470591</v>
      </c>
      <c r="BH78" s="274">
        <f t="shared" si="151"/>
        <v>25.464684014869889</v>
      </c>
      <c r="BI78" s="274">
        <f t="shared" si="152"/>
        <v>23.984526112185684</v>
      </c>
      <c r="BJ78" s="274">
        <f t="shared" si="153"/>
        <v>23.984526112185684</v>
      </c>
      <c r="BK78" s="274">
        <f t="shared" si="154"/>
        <v>19.301848049281315</v>
      </c>
      <c r="BL78" s="274">
        <f t="shared" si="155"/>
        <v>31.055900621118013</v>
      </c>
      <c r="BM78" s="274">
        <f t="shared" si="156"/>
        <v>31.055900621118013</v>
      </c>
      <c r="BN78" s="274">
        <f t="shared" si="157"/>
        <v>46.376811594202898</v>
      </c>
      <c r="BO78" s="274">
        <f t="shared" si="158"/>
        <v>36.960985626283367</v>
      </c>
      <c r="BP78" s="274">
        <f t="shared" si="159"/>
        <v>36.960985626283367</v>
      </c>
      <c r="BQ78" s="274">
        <f t="shared" si="160"/>
        <v>31.685393258426966</v>
      </c>
      <c r="BR78" s="274">
        <f t="shared" si="161"/>
        <v>34.319526627218927</v>
      </c>
      <c r="BS78" s="274" t="str">
        <f t="shared" si="162"/>
        <v/>
      </c>
      <c r="BT78" s="274">
        <f t="shared" si="163"/>
        <v>23.913043478260867</v>
      </c>
      <c r="BU78" s="273">
        <v>7.31</v>
      </c>
      <c r="BV78" s="272">
        <v>7.25</v>
      </c>
      <c r="BW78" s="272">
        <v>7.16</v>
      </c>
      <c r="BX78" s="272">
        <v>7.16</v>
      </c>
      <c r="BY78" s="272">
        <v>7.19</v>
      </c>
      <c r="BZ78" s="272">
        <v>7.12</v>
      </c>
      <c r="CA78" s="272">
        <v>7.12</v>
      </c>
      <c r="CB78" s="272">
        <v>6.93</v>
      </c>
      <c r="CC78" s="272">
        <v>6.53</v>
      </c>
      <c r="CD78" s="272">
        <v>6.53</v>
      </c>
      <c r="CE78" s="272">
        <v>6.85</v>
      </c>
      <c r="CF78" s="272">
        <v>6.82</v>
      </c>
      <c r="CG78" s="272">
        <v>7.04</v>
      </c>
      <c r="CH78" s="272">
        <v>7.21</v>
      </c>
      <c r="CI78" s="273">
        <f t="shared" si="164"/>
        <v>7.31</v>
      </c>
      <c r="CJ78" s="272">
        <f t="shared" si="165"/>
        <v>7.25</v>
      </c>
      <c r="CK78" s="272">
        <f t="shared" si="166"/>
        <v>7.16</v>
      </c>
      <c r="CL78" s="272">
        <f t="shared" si="167"/>
        <v>7.16</v>
      </c>
      <c r="CM78" s="272">
        <f t="shared" si="168"/>
        <v>7.19</v>
      </c>
      <c r="CN78" s="272">
        <f t="shared" si="169"/>
        <v>7.12</v>
      </c>
      <c r="CO78" s="272">
        <f t="shared" si="170"/>
        <v>7.12</v>
      </c>
      <c r="CP78" s="272">
        <f t="shared" si="171"/>
        <v>6.93</v>
      </c>
      <c r="CQ78" s="272">
        <f t="shared" si="172"/>
        <v>6.53</v>
      </c>
      <c r="CR78" s="272">
        <f t="shared" si="173"/>
        <v>6.53</v>
      </c>
      <c r="CS78" s="272">
        <f t="shared" si="174"/>
        <v>6.85</v>
      </c>
      <c r="CT78" s="272">
        <f t="shared" si="175"/>
        <v>6.82</v>
      </c>
      <c r="CU78" s="272" t="str">
        <f t="shared" si="176"/>
        <v/>
      </c>
      <c r="CV78" s="272">
        <f t="shared" si="177"/>
        <v>7.21</v>
      </c>
      <c r="CW78" s="234">
        <f t="shared" si="178"/>
        <v>1</v>
      </c>
      <c r="CX78" s="233">
        <f t="shared" si="179"/>
        <v>1</v>
      </c>
      <c r="CY78" s="233">
        <f t="shared" si="180"/>
        <v>1</v>
      </c>
      <c r="CZ78" s="233">
        <f t="shared" si="181"/>
        <v>1</v>
      </c>
      <c r="DA78" s="233">
        <f t="shared" si="182"/>
        <v>0</v>
      </c>
    </row>
    <row r="79" spans="1:105" x14ac:dyDescent="0.15">
      <c r="A79" s="276" t="s">
        <v>127</v>
      </c>
      <c r="B79" s="277" t="s">
        <v>617</v>
      </c>
      <c r="C79" s="273">
        <v>6.12</v>
      </c>
      <c r="D79" s="272">
        <v>6.38</v>
      </c>
      <c r="E79" s="272">
        <v>7.13</v>
      </c>
      <c r="F79" s="272">
        <v>7.13</v>
      </c>
      <c r="G79" s="272">
        <v>5.58</v>
      </c>
      <c r="H79" s="272">
        <v>7.53</v>
      </c>
      <c r="I79" s="272">
        <v>7.53</v>
      </c>
      <c r="J79" s="272">
        <v>5.25</v>
      </c>
      <c r="K79" s="272">
        <v>6.02</v>
      </c>
      <c r="L79" s="272">
        <v>6.02</v>
      </c>
      <c r="M79" s="272">
        <v>5.91</v>
      </c>
      <c r="N79" s="272">
        <v>6.4</v>
      </c>
      <c r="O79" s="272">
        <v>5.44</v>
      </c>
      <c r="P79" s="272">
        <v>5.61</v>
      </c>
      <c r="S79" s="274">
        <v>24</v>
      </c>
      <c r="T79" s="274">
        <v>24</v>
      </c>
      <c r="U79" s="274">
        <v>12.5</v>
      </c>
      <c r="V79" s="274">
        <v>27.9</v>
      </c>
      <c r="W79" s="274">
        <v>27.9</v>
      </c>
      <c r="X79" s="274">
        <v>24.8</v>
      </c>
      <c r="AE79" s="273" t="str">
        <f t="shared" si="122"/>
        <v/>
      </c>
      <c r="AF79" s="272" t="str">
        <f t="shared" si="123"/>
        <v/>
      </c>
      <c r="AG79" s="272">
        <f t="shared" si="124"/>
        <v>3.3660589060308554</v>
      </c>
      <c r="AH79" s="272">
        <f t="shared" si="125"/>
        <v>3.3660589060308554</v>
      </c>
      <c r="AI79" s="272">
        <f t="shared" si="126"/>
        <v>2.2401433691756272</v>
      </c>
      <c r="AJ79" s="272">
        <f t="shared" si="127"/>
        <v>3.7051792828685257</v>
      </c>
      <c r="AK79" s="272">
        <f t="shared" si="128"/>
        <v>3.7051792828685257</v>
      </c>
      <c r="AL79" s="272">
        <f t="shared" si="129"/>
        <v>4.7238095238095239</v>
      </c>
      <c r="AM79" s="272" t="str">
        <f t="shared" si="130"/>
        <v/>
      </c>
      <c r="AN79" s="272" t="str">
        <f t="shared" si="131"/>
        <v/>
      </c>
      <c r="AO79" s="272" t="str">
        <f t="shared" si="132"/>
        <v/>
      </c>
      <c r="AP79" s="272" t="str">
        <f t="shared" si="133"/>
        <v/>
      </c>
      <c r="AQ79" s="272" t="str">
        <f t="shared" si="134"/>
        <v/>
      </c>
      <c r="AR79" s="272" t="str">
        <f t="shared" si="135"/>
        <v/>
      </c>
      <c r="AS79" s="275" t="str">
        <f t="shared" si="136"/>
        <v/>
      </c>
      <c r="AT79" s="274" t="str">
        <f t="shared" si="137"/>
        <v/>
      </c>
      <c r="AU79" s="274">
        <f t="shared" si="138"/>
        <v>24</v>
      </c>
      <c r="AV79" s="274">
        <f t="shared" si="139"/>
        <v>24</v>
      </c>
      <c r="AW79" s="274">
        <f t="shared" si="140"/>
        <v>12.5</v>
      </c>
      <c r="AX79" s="274">
        <f t="shared" si="141"/>
        <v>27.9</v>
      </c>
      <c r="AY79" s="274">
        <f t="shared" si="142"/>
        <v>27.9</v>
      </c>
      <c r="AZ79" s="274">
        <f t="shared" si="143"/>
        <v>24.8</v>
      </c>
      <c r="BA79" s="274" t="str">
        <f t="shared" si="144"/>
        <v/>
      </c>
      <c r="BB79" s="274" t="str">
        <f t="shared" si="145"/>
        <v/>
      </c>
      <c r="BC79" s="274" t="str">
        <f t="shared" si="146"/>
        <v/>
      </c>
      <c r="BD79" s="274" t="str">
        <f t="shared" si="147"/>
        <v/>
      </c>
      <c r="BE79" s="274" t="str">
        <f t="shared" si="148"/>
        <v/>
      </c>
      <c r="BF79" s="274" t="str">
        <f t="shared" si="149"/>
        <v/>
      </c>
      <c r="BG79" s="275" t="str">
        <f t="shared" si="150"/>
        <v/>
      </c>
      <c r="BH79" s="274" t="str">
        <f t="shared" si="151"/>
        <v/>
      </c>
      <c r="BI79" s="274">
        <f t="shared" si="152"/>
        <v>46.421663442940037</v>
      </c>
      <c r="BJ79" s="274">
        <f t="shared" si="153"/>
        <v>46.421663442940037</v>
      </c>
      <c r="BK79" s="274">
        <f t="shared" si="154"/>
        <v>25.66735112936345</v>
      </c>
      <c r="BL79" s="274">
        <f t="shared" si="155"/>
        <v>57.763975155279503</v>
      </c>
      <c r="BM79" s="274">
        <f t="shared" si="156"/>
        <v>57.763975155279503</v>
      </c>
      <c r="BN79" s="274">
        <f t="shared" si="157"/>
        <v>71.884057971014499</v>
      </c>
      <c r="BO79" s="274" t="str">
        <f t="shared" si="158"/>
        <v/>
      </c>
      <c r="BP79" s="274" t="str">
        <f t="shared" si="159"/>
        <v/>
      </c>
      <c r="BQ79" s="274" t="str">
        <f t="shared" si="160"/>
        <v/>
      </c>
      <c r="BR79" s="274" t="str">
        <f t="shared" si="161"/>
        <v/>
      </c>
      <c r="BS79" s="274" t="str">
        <f t="shared" si="162"/>
        <v/>
      </c>
      <c r="BT79" s="274" t="str">
        <f t="shared" si="163"/>
        <v/>
      </c>
      <c r="BW79" s="272">
        <v>6.67</v>
      </c>
      <c r="BX79" s="272">
        <v>6.67</v>
      </c>
      <c r="BY79" s="272">
        <v>6.86</v>
      </c>
      <c r="BZ79" s="272">
        <v>6.66</v>
      </c>
      <c r="CA79" s="272">
        <v>6.66</v>
      </c>
      <c r="CB79" s="272">
        <v>6.61</v>
      </c>
      <c r="CI79" s="273" t="str">
        <f t="shared" si="164"/>
        <v/>
      </c>
      <c r="CJ79" s="272" t="str">
        <f t="shared" si="165"/>
        <v/>
      </c>
      <c r="CK79" s="272">
        <f t="shared" si="166"/>
        <v>6.67</v>
      </c>
      <c r="CL79" s="272">
        <f t="shared" si="167"/>
        <v>6.67</v>
      </c>
      <c r="CM79" s="272">
        <f t="shared" si="168"/>
        <v>6.86</v>
      </c>
      <c r="CN79" s="272">
        <f t="shared" si="169"/>
        <v>6.66</v>
      </c>
      <c r="CO79" s="272">
        <f t="shared" si="170"/>
        <v>6.66</v>
      </c>
      <c r="CP79" s="272">
        <f t="shared" si="171"/>
        <v>6.61</v>
      </c>
      <c r="CQ79" s="272" t="str">
        <f t="shared" si="172"/>
        <v/>
      </c>
      <c r="CR79" s="272" t="str">
        <f t="shared" si="173"/>
        <v/>
      </c>
      <c r="CS79" s="272" t="str">
        <f t="shared" si="174"/>
        <v/>
      </c>
      <c r="CT79" s="272" t="str">
        <f t="shared" si="175"/>
        <v/>
      </c>
      <c r="CU79" s="272" t="str">
        <f t="shared" si="176"/>
        <v/>
      </c>
      <c r="CV79" s="272" t="str">
        <f t="shared" si="177"/>
        <v/>
      </c>
      <c r="CW79" s="234" t="str">
        <f t="shared" si="178"/>
        <v/>
      </c>
      <c r="CX79" s="233">
        <f t="shared" si="179"/>
        <v>1</v>
      </c>
      <c r="CY79" s="233" t="str">
        <f t="shared" si="180"/>
        <v/>
      </c>
      <c r="CZ79" s="233" t="str">
        <f t="shared" si="181"/>
        <v/>
      </c>
      <c r="DA79" s="233">
        <f t="shared" si="182"/>
        <v>3</v>
      </c>
    </row>
    <row r="80" spans="1:105" x14ac:dyDescent="0.15">
      <c r="A80" s="276" t="s">
        <v>128</v>
      </c>
      <c r="B80" s="277" t="s">
        <v>618</v>
      </c>
      <c r="C80" s="273">
        <v>4.6100000000000003</v>
      </c>
      <c r="D80" s="272">
        <v>5.76</v>
      </c>
      <c r="E80" s="272">
        <v>5.74</v>
      </c>
      <c r="F80" s="272">
        <v>5.74</v>
      </c>
      <c r="G80" s="272">
        <v>5.67</v>
      </c>
      <c r="H80" s="272">
        <v>5.93</v>
      </c>
      <c r="I80" s="272">
        <v>5.93</v>
      </c>
      <c r="J80" s="272">
        <v>4.3499999999999996</v>
      </c>
      <c r="K80" s="272">
        <v>5.6</v>
      </c>
      <c r="L80" s="272">
        <v>5.6</v>
      </c>
      <c r="M80" s="272">
        <v>5.76</v>
      </c>
      <c r="N80" s="272">
        <v>4.76</v>
      </c>
      <c r="O80" s="272">
        <v>4.87</v>
      </c>
      <c r="P80" s="272">
        <v>4.47</v>
      </c>
      <c r="Q80" s="275">
        <v>24</v>
      </c>
      <c r="R80" s="274">
        <v>24.7</v>
      </c>
      <c r="S80" s="274">
        <v>35.9</v>
      </c>
      <c r="T80" s="274">
        <v>35.9</v>
      </c>
      <c r="U80" s="274">
        <v>31.8</v>
      </c>
      <c r="V80" s="274">
        <v>35.299999999999997</v>
      </c>
      <c r="W80" s="274">
        <v>35.299999999999997</v>
      </c>
      <c r="X80" s="274">
        <v>28</v>
      </c>
      <c r="Y80" s="274">
        <v>23.5</v>
      </c>
      <c r="Z80" s="274">
        <v>23.5</v>
      </c>
      <c r="AA80" s="274">
        <v>28.1</v>
      </c>
      <c r="AB80" s="274">
        <v>25</v>
      </c>
      <c r="AC80" s="274">
        <v>30.1</v>
      </c>
      <c r="AD80" s="274">
        <v>22.4</v>
      </c>
      <c r="AE80" s="273">
        <f t="shared" si="122"/>
        <v>5.2060737527114966</v>
      </c>
      <c r="AF80" s="272">
        <f t="shared" si="123"/>
        <v>4.2881944444444446</v>
      </c>
      <c r="AG80" s="272">
        <f t="shared" si="124"/>
        <v>6.2543554006968636</v>
      </c>
      <c r="AH80" s="272">
        <f t="shared" si="125"/>
        <v>6.2543554006968636</v>
      </c>
      <c r="AI80" s="272">
        <f t="shared" si="126"/>
        <v>5.6084656084656084</v>
      </c>
      <c r="AJ80" s="272">
        <f t="shared" si="127"/>
        <v>5.9527824620573355</v>
      </c>
      <c r="AK80" s="272">
        <f t="shared" si="128"/>
        <v>5.9527824620573355</v>
      </c>
      <c r="AL80" s="272">
        <f t="shared" si="129"/>
        <v>6.4367816091954024</v>
      </c>
      <c r="AM80" s="272">
        <f t="shared" si="130"/>
        <v>4.1964285714285721</v>
      </c>
      <c r="AN80" s="272">
        <f t="shared" si="131"/>
        <v>4.1964285714285721</v>
      </c>
      <c r="AO80" s="272">
        <f t="shared" si="132"/>
        <v>4.8784722222222223</v>
      </c>
      <c r="AP80" s="272">
        <f t="shared" si="133"/>
        <v>5.2521008403361344</v>
      </c>
      <c r="AQ80" s="272">
        <f t="shared" si="134"/>
        <v>6.1806981519507191</v>
      </c>
      <c r="AR80" s="272">
        <f t="shared" si="135"/>
        <v>5.0111856823266221</v>
      </c>
      <c r="AS80" s="275">
        <f t="shared" si="136"/>
        <v>24</v>
      </c>
      <c r="AT80" s="274">
        <f t="shared" si="137"/>
        <v>24.7</v>
      </c>
      <c r="AU80" s="274">
        <f t="shared" si="138"/>
        <v>35.9</v>
      </c>
      <c r="AV80" s="274">
        <f t="shared" si="139"/>
        <v>35.9</v>
      </c>
      <c r="AW80" s="274">
        <f t="shared" si="140"/>
        <v>31.8</v>
      </c>
      <c r="AX80" s="274">
        <f t="shared" si="141"/>
        <v>35.299999999999997</v>
      </c>
      <c r="AY80" s="274">
        <f t="shared" si="142"/>
        <v>35.299999999999997</v>
      </c>
      <c r="AZ80" s="274">
        <f t="shared" si="143"/>
        <v>28</v>
      </c>
      <c r="BA80" s="274">
        <f t="shared" si="144"/>
        <v>23.5</v>
      </c>
      <c r="BB80" s="274">
        <f t="shared" si="145"/>
        <v>23.5</v>
      </c>
      <c r="BC80" s="274">
        <f t="shared" si="146"/>
        <v>28.1</v>
      </c>
      <c r="BD80" s="274">
        <f t="shared" si="147"/>
        <v>25</v>
      </c>
      <c r="BE80" s="274">
        <f t="shared" si="148"/>
        <v>30.1</v>
      </c>
      <c r="BF80" s="274">
        <f t="shared" si="149"/>
        <v>22.4</v>
      </c>
      <c r="BG80" s="275">
        <f t="shared" si="150"/>
        <v>44.117647058823529</v>
      </c>
      <c r="BH80" s="274">
        <f t="shared" si="151"/>
        <v>45.910780669144984</v>
      </c>
      <c r="BI80" s="274">
        <f t="shared" si="152"/>
        <v>69.439071566731144</v>
      </c>
      <c r="BJ80" s="274">
        <f t="shared" si="153"/>
        <v>69.439071566731144</v>
      </c>
      <c r="BK80" s="274">
        <f t="shared" si="154"/>
        <v>65.297741273100613</v>
      </c>
      <c r="BL80" s="274">
        <f t="shared" si="155"/>
        <v>73.084886128364388</v>
      </c>
      <c r="BM80" s="274">
        <f t="shared" si="156"/>
        <v>73.084886128364388</v>
      </c>
      <c r="BN80" s="274">
        <f t="shared" si="157"/>
        <v>81.159420289855078</v>
      </c>
      <c r="BO80" s="274">
        <f t="shared" si="158"/>
        <v>48.254620123203281</v>
      </c>
      <c r="BP80" s="274">
        <f t="shared" si="159"/>
        <v>48.254620123203281</v>
      </c>
      <c r="BQ80" s="274">
        <f t="shared" si="160"/>
        <v>63.146067415730336</v>
      </c>
      <c r="BR80" s="274">
        <f t="shared" si="161"/>
        <v>49.309664694280073</v>
      </c>
      <c r="BS80" s="274">
        <f t="shared" si="162"/>
        <v>57.333333333333336</v>
      </c>
      <c r="BT80" s="274">
        <f t="shared" si="163"/>
        <v>44.268774703557312</v>
      </c>
      <c r="BU80" s="273">
        <v>5.86</v>
      </c>
      <c r="BV80" s="272">
        <v>5.51</v>
      </c>
      <c r="BW80" s="272">
        <v>6.54</v>
      </c>
      <c r="BX80" s="272">
        <v>6.54</v>
      </c>
      <c r="BY80" s="272">
        <v>6.79</v>
      </c>
      <c r="BZ80" s="272">
        <v>6.65</v>
      </c>
      <c r="CA80" s="272">
        <v>6.65</v>
      </c>
      <c r="CB80" s="272">
        <v>6.28</v>
      </c>
      <c r="CC80" s="272">
        <v>5.9</v>
      </c>
      <c r="CD80" s="272">
        <v>5.9</v>
      </c>
      <c r="CE80" s="272">
        <v>6.25</v>
      </c>
      <c r="CF80" s="272">
        <v>5.87</v>
      </c>
      <c r="CG80" s="272">
        <v>6.94</v>
      </c>
      <c r="CH80" s="272">
        <v>7.07</v>
      </c>
      <c r="CI80" s="273">
        <f t="shared" si="164"/>
        <v>5.86</v>
      </c>
      <c r="CJ80" s="272">
        <f t="shared" si="165"/>
        <v>5.51</v>
      </c>
      <c r="CK80" s="272">
        <f t="shared" si="166"/>
        <v>6.54</v>
      </c>
      <c r="CL80" s="272">
        <f t="shared" si="167"/>
        <v>6.54</v>
      </c>
      <c r="CM80" s="272">
        <f t="shared" si="168"/>
        <v>6.79</v>
      </c>
      <c r="CN80" s="272">
        <f t="shared" si="169"/>
        <v>6.65</v>
      </c>
      <c r="CO80" s="272">
        <f t="shared" si="170"/>
        <v>6.65</v>
      </c>
      <c r="CP80" s="272">
        <f t="shared" si="171"/>
        <v>6.28</v>
      </c>
      <c r="CQ80" s="272">
        <f t="shared" si="172"/>
        <v>5.9</v>
      </c>
      <c r="CR80" s="272">
        <f t="shared" si="173"/>
        <v>5.9</v>
      </c>
      <c r="CS80" s="272">
        <f t="shared" si="174"/>
        <v>6.25</v>
      </c>
      <c r="CT80" s="272">
        <f t="shared" si="175"/>
        <v>5.87</v>
      </c>
      <c r="CU80" s="272">
        <f t="shared" si="176"/>
        <v>6.94</v>
      </c>
      <c r="CV80" s="272">
        <f t="shared" si="177"/>
        <v>7.07</v>
      </c>
      <c r="CW80" s="234">
        <f t="shared" si="178"/>
        <v>1</v>
      </c>
      <c r="CX80" s="233">
        <f t="shared" si="179"/>
        <v>1</v>
      </c>
      <c r="CY80" s="233">
        <f t="shared" si="180"/>
        <v>1</v>
      </c>
      <c r="CZ80" s="233">
        <f t="shared" si="181"/>
        <v>1</v>
      </c>
      <c r="DA80" s="233">
        <f t="shared" si="182"/>
        <v>0</v>
      </c>
    </row>
    <row r="81" spans="1:105" x14ac:dyDescent="0.15">
      <c r="A81" s="276" t="s">
        <v>123</v>
      </c>
      <c r="B81" s="277" t="s">
        <v>619</v>
      </c>
      <c r="C81" s="273">
        <v>0.93</v>
      </c>
      <c r="D81" s="272">
        <v>1.1399999999999999</v>
      </c>
      <c r="E81" s="272">
        <v>2.0299999999999998</v>
      </c>
      <c r="F81" s="272">
        <v>2.0299999999999998</v>
      </c>
      <c r="G81" s="272">
        <v>2.17</v>
      </c>
      <c r="H81" s="272">
        <v>3.07</v>
      </c>
      <c r="I81" s="272">
        <v>3.07</v>
      </c>
      <c r="J81" s="272">
        <v>3.58</v>
      </c>
      <c r="K81" s="272">
        <v>3.32</v>
      </c>
      <c r="L81" s="272">
        <v>3.32</v>
      </c>
      <c r="M81" s="272">
        <v>2.99</v>
      </c>
      <c r="N81" s="272">
        <v>1.24</v>
      </c>
      <c r="O81" s="272">
        <v>0.8</v>
      </c>
      <c r="P81" s="272">
        <v>2.4300000000000002</v>
      </c>
      <c r="Q81" s="275">
        <v>7.1</v>
      </c>
      <c r="R81" s="274">
        <v>7.1</v>
      </c>
      <c r="S81" s="274">
        <v>22</v>
      </c>
      <c r="T81" s="274">
        <v>22</v>
      </c>
      <c r="U81" s="274">
        <v>27.1</v>
      </c>
      <c r="V81" s="274">
        <v>9</v>
      </c>
      <c r="W81" s="274">
        <v>9</v>
      </c>
      <c r="X81" s="274">
        <v>6</v>
      </c>
      <c r="Y81" s="274">
        <v>7</v>
      </c>
      <c r="Z81" s="274">
        <v>7</v>
      </c>
      <c r="AA81" s="274">
        <v>20.2</v>
      </c>
      <c r="AB81" s="274">
        <v>5.7</v>
      </c>
      <c r="AC81" s="274">
        <v>8</v>
      </c>
      <c r="AD81" s="274">
        <v>5.9</v>
      </c>
      <c r="AE81" s="273">
        <f t="shared" si="122"/>
        <v>7.6344086021505371</v>
      </c>
      <c r="AF81" s="272">
        <f t="shared" si="123"/>
        <v>6.2280701754385968</v>
      </c>
      <c r="AG81" s="272">
        <f t="shared" si="124"/>
        <v>10.837438423645322</v>
      </c>
      <c r="AH81" s="272">
        <f t="shared" si="125"/>
        <v>10.837438423645322</v>
      </c>
      <c r="AI81" s="272">
        <f t="shared" si="126"/>
        <v>12.488479262672811</v>
      </c>
      <c r="AJ81" s="272">
        <f t="shared" si="127"/>
        <v>2.9315960912052117</v>
      </c>
      <c r="AK81" s="272">
        <f t="shared" si="128"/>
        <v>2.9315960912052117</v>
      </c>
      <c r="AL81" s="272">
        <f t="shared" si="129"/>
        <v>1.6759776536312849</v>
      </c>
      <c r="AM81" s="272">
        <f t="shared" si="130"/>
        <v>2.1084337349397591</v>
      </c>
      <c r="AN81" s="272">
        <f t="shared" si="131"/>
        <v>2.1084337349397591</v>
      </c>
      <c r="AO81" s="272">
        <f t="shared" si="132"/>
        <v>6.7558528428093636</v>
      </c>
      <c r="AP81" s="272">
        <f t="shared" si="133"/>
        <v>4.596774193548387</v>
      </c>
      <c r="AQ81" s="272">
        <f t="shared" si="134"/>
        <v>10</v>
      </c>
      <c r="AR81" s="272">
        <f t="shared" si="135"/>
        <v>2.42798353909465</v>
      </c>
      <c r="AS81" s="275">
        <f t="shared" si="136"/>
        <v>7.1</v>
      </c>
      <c r="AT81" s="274">
        <f t="shared" si="137"/>
        <v>7.1</v>
      </c>
      <c r="AU81" s="274">
        <f t="shared" si="138"/>
        <v>22</v>
      </c>
      <c r="AV81" s="274">
        <f t="shared" si="139"/>
        <v>22</v>
      </c>
      <c r="AW81" s="274">
        <f t="shared" si="140"/>
        <v>27.1</v>
      </c>
      <c r="AX81" s="274">
        <f t="shared" si="141"/>
        <v>9</v>
      </c>
      <c r="AY81" s="274">
        <f t="shared" si="142"/>
        <v>9</v>
      </c>
      <c r="AZ81" s="274">
        <f t="shared" si="143"/>
        <v>6</v>
      </c>
      <c r="BA81" s="274">
        <f t="shared" si="144"/>
        <v>7</v>
      </c>
      <c r="BB81" s="274">
        <f t="shared" si="145"/>
        <v>7</v>
      </c>
      <c r="BC81" s="274">
        <f t="shared" si="146"/>
        <v>20.2</v>
      </c>
      <c r="BD81" s="274">
        <f t="shared" si="147"/>
        <v>5.7</v>
      </c>
      <c r="BE81" s="274">
        <f t="shared" si="148"/>
        <v>8</v>
      </c>
      <c r="BF81" s="274">
        <f t="shared" si="149"/>
        <v>5.9</v>
      </c>
      <c r="BG81" s="275">
        <f t="shared" si="150"/>
        <v>13.051470588235295</v>
      </c>
      <c r="BH81" s="274">
        <f t="shared" si="151"/>
        <v>13.197026022304833</v>
      </c>
      <c r="BI81" s="274">
        <f t="shared" si="152"/>
        <v>42.553191489361701</v>
      </c>
      <c r="BJ81" s="274">
        <f t="shared" si="153"/>
        <v>42.553191489361701</v>
      </c>
      <c r="BK81" s="274">
        <f t="shared" si="154"/>
        <v>55.646817248459953</v>
      </c>
      <c r="BL81" s="274">
        <f t="shared" si="155"/>
        <v>18.633540372670808</v>
      </c>
      <c r="BM81" s="274">
        <f t="shared" si="156"/>
        <v>18.633540372670808</v>
      </c>
      <c r="BN81" s="274">
        <f t="shared" si="157"/>
        <v>17.391304347826086</v>
      </c>
      <c r="BO81" s="274">
        <f t="shared" si="158"/>
        <v>14.37371663244353</v>
      </c>
      <c r="BP81" s="274">
        <f t="shared" si="159"/>
        <v>14.37371663244353</v>
      </c>
      <c r="BQ81" s="274">
        <f t="shared" si="160"/>
        <v>45.393258426966291</v>
      </c>
      <c r="BR81" s="274">
        <f t="shared" si="161"/>
        <v>11.242603550295858</v>
      </c>
      <c r="BS81" s="274">
        <f t="shared" si="162"/>
        <v>15.238095238095237</v>
      </c>
      <c r="BT81" s="274">
        <f t="shared" si="163"/>
        <v>11.660079051383399</v>
      </c>
      <c r="BU81" s="273">
        <v>8.5500000000000007</v>
      </c>
      <c r="BV81" s="272">
        <v>8.4700000000000006</v>
      </c>
      <c r="BW81" s="272">
        <v>8.67</v>
      </c>
      <c r="BX81" s="272">
        <v>8.67</v>
      </c>
      <c r="BY81" s="272">
        <v>9.01</v>
      </c>
      <c r="BZ81" s="272">
        <v>8.58</v>
      </c>
      <c r="CA81" s="272">
        <v>8.58</v>
      </c>
      <c r="CB81" s="272">
        <v>8.4499999999999993</v>
      </c>
      <c r="CC81" s="272">
        <v>8.4499999999999993</v>
      </c>
      <c r="CD81" s="272">
        <v>8.4499999999999993</v>
      </c>
      <c r="CE81" s="272">
        <v>8.41</v>
      </c>
      <c r="CF81" s="272">
        <v>8.48</v>
      </c>
      <c r="CG81" s="272">
        <v>8.59</v>
      </c>
      <c r="CH81" s="272">
        <v>8.57</v>
      </c>
      <c r="CI81" s="273">
        <f t="shared" si="164"/>
        <v>8.5500000000000007</v>
      </c>
      <c r="CJ81" s="272">
        <f t="shared" si="165"/>
        <v>8.4700000000000006</v>
      </c>
      <c r="CK81" s="272">
        <f t="shared" si="166"/>
        <v>8.67</v>
      </c>
      <c r="CL81" s="272">
        <f t="shared" si="167"/>
        <v>8.67</v>
      </c>
      <c r="CM81" s="272">
        <f t="shared" si="168"/>
        <v>9.01</v>
      </c>
      <c r="CN81" s="272">
        <f t="shared" si="169"/>
        <v>8.58</v>
      </c>
      <c r="CO81" s="272">
        <f t="shared" si="170"/>
        <v>8.58</v>
      </c>
      <c r="CP81" s="272">
        <f t="shared" si="171"/>
        <v>8.4499999999999993</v>
      </c>
      <c r="CQ81" s="272">
        <f t="shared" si="172"/>
        <v>8.4499999999999993</v>
      </c>
      <c r="CR81" s="272">
        <f t="shared" si="173"/>
        <v>8.4499999999999993</v>
      </c>
      <c r="CS81" s="272">
        <f t="shared" si="174"/>
        <v>8.41</v>
      </c>
      <c r="CT81" s="272">
        <f t="shared" si="175"/>
        <v>8.48</v>
      </c>
      <c r="CU81" s="272">
        <f t="shared" si="176"/>
        <v>8.59</v>
      </c>
      <c r="CV81" s="272">
        <f t="shared" si="177"/>
        <v>8.57</v>
      </c>
      <c r="CW81" s="234">
        <f t="shared" si="178"/>
        <v>1</v>
      </c>
      <c r="CX81" s="233">
        <f t="shared" si="179"/>
        <v>1</v>
      </c>
      <c r="CY81" s="233">
        <f t="shared" si="180"/>
        <v>1</v>
      </c>
      <c r="CZ81" s="233">
        <f t="shared" si="181"/>
        <v>1</v>
      </c>
      <c r="DA81" s="233">
        <f t="shared" si="182"/>
        <v>0</v>
      </c>
    </row>
    <row r="82" spans="1:105" x14ac:dyDescent="0.15">
      <c r="A82" s="276" t="s">
        <v>124</v>
      </c>
      <c r="B82" s="277" t="s">
        <v>620</v>
      </c>
      <c r="C82" s="273">
        <v>0.91</v>
      </c>
      <c r="D82" s="272">
        <v>2.2599999999999998</v>
      </c>
      <c r="E82" s="272">
        <v>2.2999999999999998</v>
      </c>
      <c r="F82" s="272">
        <v>2.2999999999999998</v>
      </c>
      <c r="G82" s="272">
        <v>3.77</v>
      </c>
      <c r="H82" s="272">
        <v>2.82</v>
      </c>
      <c r="I82" s="272">
        <v>2.82</v>
      </c>
      <c r="J82" s="272">
        <v>4.8</v>
      </c>
      <c r="K82" s="272">
        <v>2.02</v>
      </c>
      <c r="L82" s="272">
        <v>2.02</v>
      </c>
      <c r="M82" s="272">
        <v>4.13</v>
      </c>
      <c r="N82" s="272">
        <v>2.93</v>
      </c>
      <c r="O82" s="272">
        <v>2.02</v>
      </c>
      <c r="P82" s="272">
        <v>3.1</v>
      </c>
      <c r="S82" s="274">
        <v>18.8</v>
      </c>
      <c r="T82" s="274">
        <v>18.8</v>
      </c>
      <c r="U82" s="274">
        <v>28.3</v>
      </c>
      <c r="V82" s="274">
        <v>20.399999999999999</v>
      </c>
      <c r="W82" s="274">
        <v>20.399999999999999</v>
      </c>
      <c r="Y82" s="274">
        <v>4.7</v>
      </c>
      <c r="Z82" s="274">
        <v>4.7</v>
      </c>
      <c r="AA82" s="274">
        <v>11.3</v>
      </c>
      <c r="AC82" s="274">
        <v>7.8</v>
      </c>
      <c r="AE82" s="273" t="str">
        <f t="shared" si="122"/>
        <v/>
      </c>
      <c r="AF82" s="272" t="str">
        <f t="shared" si="123"/>
        <v/>
      </c>
      <c r="AG82" s="272">
        <f t="shared" si="124"/>
        <v>8.1739130434782616</v>
      </c>
      <c r="AH82" s="272">
        <f t="shared" si="125"/>
        <v>8.1739130434782616</v>
      </c>
      <c r="AI82" s="272">
        <f t="shared" si="126"/>
        <v>7.5066312997347477</v>
      </c>
      <c r="AJ82" s="272">
        <f t="shared" si="127"/>
        <v>7.2340425531914896</v>
      </c>
      <c r="AK82" s="272">
        <f t="shared" si="128"/>
        <v>7.2340425531914896</v>
      </c>
      <c r="AL82" s="272" t="str">
        <f t="shared" si="129"/>
        <v/>
      </c>
      <c r="AM82" s="272">
        <f t="shared" si="130"/>
        <v>2.3267326732673266</v>
      </c>
      <c r="AN82" s="272">
        <f t="shared" si="131"/>
        <v>2.3267326732673266</v>
      </c>
      <c r="AO82" s="272">
        <f t="shared" si="132"/>
        <v>2.7360774818401938</v>
      </c>
      <c r="AP82" s="272" t="str">
        <f t="shared" si="133"/>
        <v/>
      </c>
      <c r="AQ82" s="272">
        <f t="shared" si="134"/>
        <v>3.8613861386138613</v>
      </c>
      <c r="AR82" s="272" t="str">
        <f t="shared" si="135"/>
        <v/>
      </c>
      <c r="AS82" s="275" t="str">
        <f t="shared" si="136"/>
        <v/>
      </c>
      <c r="AT82" s="274" t="str">
        <f t="shared" si="137"/>
        <v/>
      </c>
      <c r="AU82" s="274">
        <f t="shared" si="138"/>
        <v>18.8</v>
      </c>
      <c r="AV82" s="274">
        <f t="shared" si="139"/>
        <v>18.8</v>
      </c>
      <c r="AW82" s="274">
        <f t="shared" si="140"/>
        <v>28.3</v>
      </c>
      <c r="AX82" s="274">
        <f t="shared" si="141"/>
        <v>20.399999999999999</v>
      </c>
      <c r="AY82" s="274">
        <f t="shared" si="142"/>
        <v>20.399999999999999</v>
      </c>
      <c r="AZ82" s="274" t="str">
        <f t="shared" si="143"/>
        <v/>
      </c>
      <c r="BA82" s="274">
        <f t="shared" si="144"/>
        <v>4.7</v>
      </c>
      <c r="BB82" s="274">
        <f t="shared" si="145"/>
        <v>4.7</v>
      </c>
      <c r="BC82" s="274">
        <f t="shared" si="146"/>
        <v>11.3</v>
      </c>
      <c r="BD82" s="274" t="str">
        <f t="shared" si="147"/>
        <v/>
      </c>
      <c r="BE82" s="274">
        <f t="shared" si="148"/>
        <v>7.8</v>
      </c>
      <c r="BF82" s="274" t="str">
        <f t="shared" si="149"/>
        <v/>
      </c>
      <c r="BG82" s="275" t="str">
        <f t="shared" si="150"/>
        <v/>
      </c>
      <c r="BH82" s="274" t="str">
        <f t="shared" si="151"/>
        <v/>
      </c>
      <c r="BI82" s="274">
        <f t="shared" si="152"/>
        <v>36.36363636363636</v>
      </c>
      <c r="BJ82" s="274">
        <f t="shared" si="153"/>
        <v>36.36363636363636</v>
      </c>
      <c r="BK82" s="274">
        <f t="shared" si="154"/>
        <v>58.110882956878847</v>
      </c>
      <c r="BL82" s="274">
        <f t="shared" si="155"/>
        <v>42.236024844720497</v>
      </c>
      <c r="BM82" s="274">
        <f t="shared" si="156"/>
        <v>42.236024844720497</v>
      </c>
      <c r="BN82" s="274" t="str">
        <f t="shared" si="157"/>
        <v/>
      </c>
      <c r="BO82" s="274">
        <f t="shared" si="158"/>
        <v>9.6509240246406574</v>
      </c>
      <c r="BP82" s="274">
        <f t="shared" si="159"/>
        <v>9.6509240246406574</v>
      </c>
      <c r="BQ82" s="274">
        <f t="shared" si="160"/>
        <v>25.393258426966291</v>
      </c>
      <c r="BR82" s="274" t="str">
        <f t="shared" si="161"/>
        <v/>
      </c>
      <c r="BS82" s="274">
        <f t="shared" si="162"/>
        <v>14.857142857142858</v>
      </c>
      <c r="BT82" s="274" t="str">
        <f t="shared" si="163"/>
        <v/>
      </c>
      <c r="BW82" s="272">
        <v>7.44</v>
      </c>
      <c r="BX82" s="272">
        <v>7.44</v>
      </c>
      <c r="BY82" s="272">
        <v>7.75</v>
      </c>
      <c r="BZ82" s="272">
        <v>4.95</v>
      </c>
      <c r="CA82" s="272">
        <v>4.95</v>
      </c>
      <c r="CC82" s="272">
        <v>6.98</v>
      </c>
      <c r="CD82" s="272">
        <v>6.98</v>
      </c>
      <c r="CE82" s="272">
        <v>6.2</v>
      </c>
      <c r="CG82" s="272">
        <v>6.69</v>
      </c>
      <c r="CI82" s="273" t="str">
        <f t="shared" si="164"/>
        <v/>
      </c>
      <c r="CJ82" s="272" t="str">
        <f t="shared" si="165"/>
        <v/>
      </c>
      <c r="CK82" s="272">
        <f t="shared" si="166"/>
        <v>7.44</v>
      </c>
      <c r="CL82" s="272">
        <f t="shared" si="167"/>
        <v>7.44</v>
      </c>
      <c r="CM82" s="272">
        <f t="shared" si="168"/>
        <v>7.75</v>
      </c>
      <c r="CN82" s="272">
        <f t="shared" si="169"/>
        <v>4.95</v>
      </c>
      <c r="CO82" s="272">
        <f t="shared" si="170"/>
        <v>4.95</v>
      </c>
      <c r="CP82" s="272" t="str">
        <f t="shared" si="171"/>
        <v/>
      </c>
      <c r="CQ82" s="272">
        <f t="shared" si="172"/>
        <v>6.98</v>
      </c>
      <c r="CR82" s="272">
        <f t="shared" si="173"/>
        <v>6.98</v>
      </c>
      <c r="CS82" s="272">
        <f t="shared" si="174"/>
        <v>6.2</v>
      </c>
      <c r="CT82" s="272" t="str">
        <f t="shared" si="175"/>
        <v/>
      </c>
      <c r="CU82" s="272">
        <f t="shared" si="176"/>
        <v>6.69</v>
      </c>
      <c r="CV82" s="272" t="str">
        <f t="shared" si="177"/>
        <v/>
      </c>
      <c r="CW82" s="234" t="str">
        <f t="shared" si="178"/>
        <v/>
      </c>
      <c r="CX82" s="233">
        <f t="shared" si="179"/>
        <v>1</v>
      </c>
      <c r="CY82" s="233">
        <f t="shared" si="180"/>
        <v>1</v>
      </c>
      <c r="CZ82" s="233">
        <f t="shared" si="181"/>
        <v>1</v>
      </c>
      <c r="DA82" s="233">
        <f t="shared" si="182"/>
        <v>1</v>
      </c>
    </row>
    <row r="83" spans="1:105" x14ac:dyDescent="0.15">
      <c r="A83" s="276" t="s">
        <v>16</v>
      </c>
      <c r="B83" s="277" t="s">
        <v>621</v>
      </c>
      <c r="C83" s="273">
        <v>2.4700000000000002</v>
      </c>
      <c r="D83" s="272">
        <v>4.54</v>
      </c>
      <c r="E83" s="272">
        <v>3.57</v>
      </c>
      <c r="F83" s="272">
        <v>3.57</v>
      </c>
      <c r="G83" s="272">
        <v>3.17</v>
      </c>
      <c r="H83" s="272">
        <v>3.62</v>
      </c>
      <c r="I83" s="272">
        <v>3.62</v>
      </c>
      <c r="J83" s="272">
        <v>3.6</v>
      </c>
      <c r="K83" s="272">
        <v>6.94</v>
      </c>
      <c r="L83" s="272">
        <v>6.94</v>
      </c>
      <c r="M83" s="272">
        <v>5.31</v>
      </c>
      <c r="N83" s="272">
        <v>4.1900000000000004</v>
      </c>
      <c r="O83" s="272">
        <v>3.11</v>
      </c>
      <c r="P83" s="272">
        <v>5.77</v>
      </c>
      <c r="Q83" s="275">
        <v>3.6</v>
      </c>
      <c r="R83" s="274">
        <v>3.7</v>
      </c>
      <c r="S83" s="274">
        <v>2.6</v>
      </c>
      <c r="T83" s="274">
        <v>2.6</v>
      </c>
      <c r="U83" s="274">
        <v>5.4</v>
      </c>
      <c r="V83" s="274">
        <v>3.2</v>
      </c>
      <c r="W83" s="274">
        <v>3.2</v>
      </c>
      <c r="X83" s="274">
        <v>5.8</v>
      </c>
      <c r="Y83" s="274">
        <v>5.4</v>
      </c>
      <c r="Z83" s="274">
        <v>5.4</v>
      </c>
      <c r="AA83" s="274">
        <v>9.1999999999999993</v>
      </c>
      <c r="AB83" s="274">
        <v>3.4</v>
      </c>
      <c r="AC83" s="274">
        <v>2.8</v>
      </c>
      <c r="AD83" s="274">
        <v>3.3</v>
      </c>
      <c r="AE83" s="273">
        <f t="shared" si="122"/>
        <v>1.4574898785425101</v>
      </c>
      <c r="AF83" s="272">
        <f t="shared" si="123"/>
        <v>0.81497797356828194</v>
      </c>
      <c r="AG83" s="272">
        <f t="shared" si="124"/>
        <v>0.72829131652661072</v>
      </c>
      <c r="AH83" s="272">
        <f t="shared" si="125"/>
        <v>0.72829131652661072</v>
      </c>
      <c r="AI83" s="272">
        <f t="shared" si="126"/>
        <v>1.7034700315457414</v>
      </c>
      <c r="AJ83" s="272">
        <f t="shared" si="127"/>
        <v>0.88397790055248626</v>
      </c>
      <c r="AK83" s="272">
        <f t="shared" si="128"/>
        <v>0.88397790055248626</v>
      </c>
      <c r="AL83" s="272">
        <f t="shared" si="129"/>
        <v>1.6111111111111109</v>
      </c>
      <c r="AM83" s="272">
        <f t="shared" si="130"/>
        <v>0.77809798270893371</v>
      </c>
      <c r="AN83" s="272">
        <f t="shared" si="131"/>
        <v>0.77809798270893371</v>
      </c>
      <c r="AO83" s="272">
        <f t="shared" si="132"/>
        <v>1.7325800376647835</v>
      </c>
      <c r="AP83" s="272">
        <f t="shared" si="133"/>
        <v>0.81145584725536979</v>
      </c>
      <c r="AQ83" s="272">
        <f t="shared" si="134"/>
        <v>0.90032154340836013</v>
      </c>
      <c r="AR83" s="272">
        <f t="shared" si="135"/>
        <v>0.57192374350086661</v>
      </c>
      <c r="AS83" s="275">
        <f t="shared" si="136"/>
        <v>3.6</v>
      </c>
      <c r="AT83" s="274" t="str">
        <f t="shared" si="137"/>
        <v/>
      </c>
      <c r="AU83" s="274" t="str">
        <f t="shared" si="138"/>
        <v/>
      </c>
      <c r="AV83" s="274" t="str">
        <f t="shared" si="139"/>
        <v/>
      </c>
      <c r="AW83" s="274">
        <f t="shared" si="140"/>
        <v>5.4</v>
      </c>
      <c r="AX83" s="274" t="str">
        <f t="shared" si="141"/>
        <v/>
      </c>
      <c r="AY83" s="274" t="str">
        <f t="shared" si="142"/>
        <v/>
      </c>
      <c r="AZ83" s="274">
        <f t="shared" si="143"/>
        <v>5.8</v>
      </c>
      <c r="BA83" s="274" t="str">
        <f t="shared" si="144"/>
        <v/>
      </c>
      <c r="BB83" s="274" t="str">
        <f t="shared" si="145"/>
        <v/>
      </c>
      <c r="BC83" s="274">
        <f t="shared" si="146"/>
        <v>9.1999999999999993</v>
      </c>
      <c r="BD83" s="274" t="str">
        <f t="shared" si="147"/>
        <v/>
      </c>
      <c r="BE83" s="274" t="str">
        <f t="shared" si="148"/>
        <v/>
      </c>
      <c r="BF83" s="274" t="str">
        <f t="shared" si="149"/>
        <v/>
      </c>
      <c r="BG83" s="275">
        <f t="shared" si="150"/>
        <v>6.6176470588235299</v>
      </c>
      <c r="BH83" s="274" t="str">
        <f t="shared" si="151"/>
        <v/>
      </c>
      <c r="BI83" s="274" t="str">
        <f t="shared" si="152"/>
        <v/>
      </c>
      <c r="BJ83" s="274" t="str">
        <f t="shared" si="153"/>
        <v/>
      </c>
      <c r="BK83" s="274">
        <f t="shared" si="154"/>
        <v>11.08829568788501</v>
      </c>
      <c r="BL83" s="274" t="str">
        <f t="shared" si="155"/>
        <v/>
      </c>
      <c r="BM83" s="274" t="str">
        <f t="shared" si="156"/>
        <v/>
      </c>
      <c r="BN83" s="274">
        <f t="shared" si="157"/>
        <v>16.811594202898551</v>
      </c>
      <c r="BO83" s="274" t="str">
        <f t="shared" si="158"/>
        <v/>
      </c>
      <c r="BP83" s="274" t="str">
        <f t="shared" si="159"/>
        <v/>
      </c>
      <c r="BQ83" s="274">
        <f t="shared" si="160"/>
        <v>20.674157303370784</v>
      </c>
      <c r="BR83" s="274" t="str">
        <f t="shared" si="161"/>
        <v/>
      </c>
      <c r="BS83" s="274" t="str">
        <f t="shared" si="162"/>
        <v/>
      </c>
      <c r="BT83" s="274" t="str">
        <f t="shared" si="163"/>
        <v/>
      </c>
      <c r="BU83" s="273">
        <v>8.2899999999999991</v>
      </c>
      <c r="BV83" s="272">
        <v>8.74</v>
      </c>
      <c r="BW83" s="272">
        <v>8.52</v>
      </c>
      <c r="BX83" s="272">
        <v>8.52</v>
      </c>
      <c r="BY83" s="272">
        <v>8.8000000000000007</v>
      </c>
      <c r="BZ83" s="272">
        <v>8.83</v>
      </c>
      <c r="CA83" s="272">
        <v>8.83</v>
      </c>
      <c r="CB83" s="272">
        <v>8.89</v>
      </c>
      <c r="CC83" s="272">
        <v>8.76</v>
      </c>
      <c r="CD83" s="272">
        <v>8.76</v>
      </c>
      <c r="CE83" s="272">
        <v>8.86</v>
      </c>
      <c r="CF83" s="272">
        <v>9.2799999999999994</v>
      </c>
      <c r="CG83" s="272">
        <v>9.48</v>
      </c>
      <c r="CH83" s="272">
        <v>9.0500000000000007</v>
      </c>
      <c r="CI83" s="273">
        <f t="shared" si="164"/>
        <v>8.2899999999999991</v>
      </c>
      <c r="CJ83" s="272" t="str">
        <f t="shared" si="165"/>
        <v/>
      </c>
      <c r="CK83" s="272" t="str">
        <f t="shared" si="166"/>
        <v/>
      </c>
      <c r="CL83" s="272" t="str">
        <f t="shared" si="167"/>
        <v/>
      </c>
      <c r="CM83" s="272">
        <f t="shared" si="168"/>
        <v>8.8000000000000007</v>
      </c>
      <c r="CN83" s="272" t="str">
        <f t="shared" si="169"/>
        <v/>
      </c>
      <c r="CO83" s="272" t="str">
        <f t="shared" si="170"/>
        <v/>
      </c>
      <c r="CP83" s="272">
        <f t="shared" si="171"/>
        <v>8.89</v>
      </c>
      <c r="CQ83" s="272" t="str">
        <f t="shared" si="172"/>
        <v/>
      </c>
      <c r="CR83" s="272" t="str">
        <f t="shared" si="173"/>
        <v/>
      </c>
      <c r="CS83" s="272">
        <f t="shared" si="174"/>
        <v>8.86</v>
      </c>
      <c r="CT83" s="272" t="str">
        <f t="shared" si="175"/>
        <v/>
      </c>
      <c r="CU83" s="272" t="str">
        <f t="shared" si="176"/>
        <v/>
      </c>
      <c r="CV83" s="272" t="str">
        <f t="shared" si="177"/>
        <v/>
      </c>
      <c r="CW83" s="234">
        <f t="shared" si="178"/>
        <v>1</v>
      </c>
      <c r="CX83" s="233">
        <f t="shared" si="179"/>
        <v>1</v>
      </c>
      <c r="CY83" s="233">
        <f t="shared" si="180"/>
        <v>1</v>
      </c>
      <c r="CZ83" s="233" t="str">
        <f t="shared" si="181"/>
        <v/>
      </c>
      <c r="DA83" s="233">
        <f t="shared" si="182"/>
        <v>1</v>
      </c>
    </row>
    <row r="84" spans="1:105" x14ac:dyDescent="0.15">
      <c r="A84" s="276" t="s">
        <v>24</v>
      </c>
      <c r="B84" s="277" t="s">
        <v>622</v>
      </c>
      <c r="C84" s="273">
        <v>4.72</v>
      </c>
      <c r="D84" s="272">
        <v>4.7300000000000004</v>
      </c>
      <c r="E84" s="272">
        <v>3.29</v>
      </c>
      <c r="F84" s="272">
        <v>3.29</v>
      </c>
      <c r="G84" s="272">
        <v>2.68</v>
      </c>
      <c r="H84" s="272">
        <v>3.14</v>
      </c>
      <c r="I84" s="272">
        <v>3.14</v>
      </c>
      <c r="J84" s="272">
        <v>3.01</v>
      </c>
      <c r="K84" s="272">
        <v>5.62</v>
      </c>
      <c r="L84" s="272">
        <v>5.62</v>
      </c>
      <c r="M84" s="272">
        <v>5.32</v>
      </c>
      <c r="N84" s="272">
        <v>1.69</v>
      </c>
      <c r="O84" s="272">
        <v>2.08</v>
      </c>
      <c r="P84" s="272">
        <v>2.12</v>
      </c>
      <c r="Q84" s="275">
        <v>18.399999999999999</v>
      </c>
      <c r="R84" s="274">
        <v>17.7</v>
      </c>
      <c r="S84" s="274">
        <v>11.6</v>
      </c>
      <c r="T84" s="274">
        <v>11.6</v>
      </c>
      <c r="U84" s="274">
        <v>16.8</v>
      </c>
      <c r="V84" s="274">
        <v>9.6999999999999993</v>
      </c>
      <c r="W84" s="274">
        <v>9.6999999999999993</v>
      </c>
      <c r="X84" s="274">
        <v>13.5</v>
      </c>
      <c r="Y84" s="274">
        <v>12.8</v>
      </c>
      <c r="Z84" s="274">
        <v>12.8</v>
      </c>
      <c r="AA84" s="274">
        <v>18.5</v>
      </c>
      <c r="AE84" s="273">
        <f t="shared" si="122"/>
        <v>3.8983050847457625</v>
      </c>
      <c r="AF84" s="272">
        <f t="shared" si="123"/>
        <v>3.7420718816067646</v>
      </c>
      <c r="AG84" s="272">
        <f t="shared" si="124"/>
        <v>3.525835866261398</v>
      </c>
      <c r="AH84" s="272">
        <f t="shared" si="125"/>
        <v>3.525835866261398</v>
      </c>
      <c r="AI84" s="272">
        <f t="shared" si="126"/>
        <v>6.2686567164179108</v>
      </c>
      <c r="AJ84" s="272">
        <f t="shared" si="127"/>
        <v>3.0891719745222925</v>
      </c>
      <c r="AK84" s="272">
        <f t="shared" si="128"/>
        <v>3.0891719745222925</v>
      </c>
      <c r="AL84" s="272">
        <f t="shared" si="129"/>
        <v>4.4850498338870439</v>
      </c>
      <c r="AM84" s="272">
        <f t="shared" si="130"/>
        <v>2.2775800711743774</v>
      </c>
      <c r="AN84" s="272">
        <f t="shared" si="131"/>
        <v>2.2775800711743774</v>
      </c>
      <c r="AO84" s="272">
        <f t="shared" si="132"/>
        <v>3.477443609022556</v>
      </c>
      <c r="AP84" s="272" t="str">
        <f t="shared" si="133"/>
        <v/>
      </c>
      <c r="AQ84" s="272" t="str">
        <f t="shared" si="134"/>
        <v/>
      </c>
      <c r="AR84" s="272" t="str">
        <f t="shared" si="135"/>
        <v/>
      </c>
      <c r="AS84" s="275">
        <f t="shared" si="136"/>
        <v>18.399999999999999</v>
      </c>
      <c r="AT84" s="274">
        <f t="shared" si="137"/>
        <v>17.7</v>
      </c>
      <c r="AU84" s="274">
        <f t="shared" si="138"/>
        <v>11.6</v>
      </c>
      <c r="AV84" s="274">
        <f t="shared" si="139"/>
        <v>11.6</v>
      </c>
      <c r="AW84" s="274">
        <f t="shared" si="140"/>
        <v>16.8</v>
      </c>
      <c r="AX84" s="274">
        <f t="shared" si="141"/>
        <v>9.6999999999999993</v>
      </c>
      <c r="AY84" s="274">
        <f t="shared" si="142"/>
        <v>9.6999999999999993</v>
      </c>
      <c r="AZ84" s="274">
        <f t="shared" si="143"/>
        <v>13.5</v>
      </c>
      <c r="BA84" s="274">
        <f t="shared" si="144"/>
        <v>12.8</v>
      </c>
      <c r="BB84" s="274">
        <f t="shared" si="145"/>
        <v>12.8</v>
      </c>
      <c r="BC84" s="274">
        <f t="shared" si="146"/>
        <v>18.5</v>
      </c>
      <c r="BD84" s="274" t="str">
        <f t="shared" si="147"/>
        <v/>
      </c>
      <c r="BE84" s="274" t="str">
        <f t="shared" si="148"/>
        <v/>
      </c>
      <c r="BF84" s="274" t="str">
        <f t="shared" si="149"/>
        <v/>
      </c>
      <c r="BG84" s="275">
        <f t="shared" si="150"/>
        <v>33.823529411764703</v>
      </c>
      <c r="BH84" s="274">
        <f t="shared" si="151"/>
        <v>32.899628252788105</v>
      </c>
      <c r="BI84" s="274">
        <f t="shared" si="152"/>
        <v>22.43713733075435</v>
      </c>
      <c r="BJ84" s="274">
        <f t="shared" si="153"/>
        <v>22.43713733075435</v>
      </c>
      <c r="BK84" s="274">
        <f t="shared" si="154"/>
        <v>34.496919917864474</v>
      </c>
      <c r="BL84" s="274">
        <f t="shared" si="155"/>
        <v>20.082815734989648</v>
      </c>
      <c r="BM84" s="274">
        <f t="shared" si="156"/>
        <v>20.082815734989648</v>
      </c>
      <c r="BN84" s="274">
        <f t="shared" si="157"/>
        <v>39.130434782608695</v>
      </c>
      <c r="BO84" s="274">
        <f t="shared" si="158"/>
        <v>26.283367556468171</v>
      </c>
      <c r="BP84" s="274">
        <f t="shared" si="159"/>
        <v>26.283367556468171</v>
      </c>
      <c r="BQ84" s="274">
        <f t="shared" si="160"/>
        <v>41.573033707865171</v>
      </c>
      <c r="BR84" s="274" t="str">
        <f t="shared" si="161"/>
        <v/>
      </c>
      <c r="BS84" s="274" t="str">
        <f t="shared" si="162"/>
        <v/>
      </c>
      <c r="BT84" s="274" t="str">
        <f t="shared" si="163"/>
        <v/>
      </c>
      <c r="BU84" s="273">
        <v>7.17</v>
      </c>
      <c r="BV84" s="272">
        <v>7.46</v>
      </c>
      <c r="BW84" s="272">
        <v>7.22</v>
      </c>
      <c r="BX84" s="272">
        <v>7.22</v>
      </c>
      <c r="BY84" s="272">
        <v>7.44</v>
      </c>
      <c r="BZ84" s="272">
        <v>6.59</v>
      </c>
      <c r="CA84" s="272">
        <v>6.59</v>
      </c>
      <c r="CB84" s="272">
        <v>7.49</v>
      </c>
      <c r="CC84" s="272">
        <v>7.58</v>
      </c>
      <c r="CD84" s="272">
        <v>7.58</v>
      </c>
      <c r="CE84" s="272">
        <v>7.72</v>
      </c>
      <c r="CI84" s="273">
        <f t="shared" si="164"/>
        <v>7.17</v>
      </c>
      <c r="CJ84" s="272">
        <f t="shared" si="165"/>
        <v>7.46</v>
      </c>
      <c r="CK84" s="272">
        <f t="shared" si="166"/>
        <v>7.22</v>
      </c>
      <c r="CL84" s="272">
        <f t="shared" si="167"/>
        <v>7.22</v>
      </c>
      <c r="CM84" s="272">
        <f t="shared" si="168"/>
        <v>7.44</v>
      </c>
      <c r="CN84" s="272">
        <f t="shared" si="169"/>
        <v>6.59</v>
      </c>
      <c r="CO84" s="272">
        <f t="shared" si="170"/>
        <v>6.59</v>
      </c>
      <c r="CP84" s="272">
        <f t="shared" si="171"/>
        <v>7.49</v>
      </c>
      <c r="CQ84" s="272">
        <f t="shared" si="172"/>
        <v>7.58</v>
      </c>
      <c r="CR84" s="272">
        <f t="shared" si="173"/>
        <v>7.58</v>
      </c>
      <c r="CS84" s="272">
        <f t="shared" si="174"/>
        <v>7.72</v>
      </c>
      <c r="CT84" s="272" t="str">
        <f t="shared" si="175"/>
        <v/>
      </c>
      <c r="CU84" s="272" t="str">
        <f t="shared" si="176"/>
        <v/>
      </c>
      <c r="CV84" s="272" t="str">
        <f t="shared" si="177"/>
        <v/>
      </c>
      <c r="CW84" s="234">
        <f t="shared" si="178"/>
        <v>1</v>
      </c>
      <c r="CX84" s="233">
        <f t="shared" si="179"/>
        <v>1</v>
      </c>
      <c r="CY84" s="233">
        <f t="shared" si="180"/>
        <v>1</v>
      </c>
      <c r="CZ84" s="233" t="str">
        <f t="shared" si="181"/>
        <v/>
      </c>
      <c r="DA84" s="233">
        <f t="shared" si="182"/>
        <v>1</v>
      </c>
    </row>
    <row r="85" spans="1:105" x14ac:dyDescent="0.15">
      <c r="A85" s="276" t="s">
        <v>134</v>
      </c>
      <c r="B85" s="277" t="s">
        <v>623</v>
      </c>
      <c r="C85" s="273">
        <v>4.3499999999999996</v>
      </c>
      <c r="D85" s="272">
        <v>3.91</v>
      </c>
      <c r="E85" s="272">
        <v>5.16</v>
      </c>
      <c r="F85" s="272">
        <v>5.16</v>
      </c>
      <c r="G85" s="272">
        <v>6.31</v>
      </c>
      <c r="H85" s="272">
        <v>5.37</v>
      </c>
      <c r="I85" s="272">
        <v>5.37</v>
      </c>
      <c r="J85" s="272">
        <v>5.64</v>
      </c>
      <c r="K85" s="272">
        <v>7.01</v>
      </c>
      <c r="L85" s="272">
        <v>7.01</v>
      </c>
      <c r="M85" s="272">
        <v>6.49</v>
      </c>
      <c r="N85" s="272">
        <v>3.67</v>
      </c>
      <c r="O85" s="272">
        <v>3.47</v>
      </c>
      <c r="P85" s="272">
        <v>3.49</v>
      </c>
      <c r="Q85" s="275">
        <v>5.2</v>
      </c>
      <c r="R85" s="274">
        <v>6.6</v>
      </c>
      <c r="S85" s="274">
        <v>22.5</v>
      </c>
      <c r="T85" s="274">
        <v>22.5</v>
      </c>
      <c r="U85" s="274">
        <v>17.7</v>
      </c>
      <c r="V85" s="274">
        <v>18</v>
      </c>
      <c r="W85" s="274">
        <v>18</v>
      </c>
      <c r="X85" s="274">
        <v>18.399999999999999</v>
      </c>
      <c r="Y85" s="274">
        <v>22</v>
      </c>
      <c r="Z85" s="274">
        <v>22</v>
      </c>
      <c r="AA85" s="274">
        <v>21.6</v>
      </c>
      <c r="AB85" s="274">
        <v>12.4</v>
      </c>
      <c r="AC85" s="274">
        <v>4</v>
      </c>
      <c r="AD85" s="274">
        <v>4.5</v>
      </c>
      <c r="AE85" s="273">
        <f t="shared" si="122"/>
        <v>1.1954022988505748</v>
      </c>
      <c r="AF85" s="272">
        <f t="shared" si="123"/>
        <v>1.6879795396419435</v>
      </c>
      <c r="AG85" s="272">
        <f t="shared" si="124"/>
        <v>4.3604651162790695</v>
      </c>
      <c r="AH85" s="272">
        <f t="shared" si="125"/>
        <v>4.3604651162790695</v>
      </c>
      <c r="AI85" s="272">
        <f t="shared" si="126"/>
        <v>2.8050713153724249</v>
      </c>
      <c r="AJ85" s="272">
        <f t="shared" si="127"/>
        <v>3.3519553072625698</v>
      </c>
      <c r="AK85" s="272">
        <f t="shared" si="128"/>
        <v>3.3519553072625698</v>
      </c>
      <c r="AL85" s="272">
        <f t="shared" si="129"/>
        <v>3.2624113475177303</v>
      </c>
      <c r="AM85" s="272">
        <f t="shared" si="130"/>
        <v>3.1383737517831669</v>
      </c>
      <c r="AN85" s="272">
        <f t="shared" si="131"/>
        <v>3.1383737517831669</v>
      </c>
      <c r="AO85" s="272">
        <f t="shared" si="132"/>
        <v>3.3281972265023114</v>
      </c>
      <c r="AP85" s="272">
        <f t="shared" si="133"/>
        <v>3.3787465940054497</v>
      </c>
      <c r="AQ85" s="272">
        <f t="shared" si="134"/>
        <v>1.1527377521613833</v>
      </c>
      <c r="AR85" s="272">
        <f t="shared" si="135"/>
        <v>1.2893982808022921</v>
      </c>
      <c r="AS85" s="275" t="str">
        <f t="shared" si="136"/>
        <v/>
      </c>
      <c r="AT85" s="274">
        <f t="shared" si="137"/>
        <v>6.6</v>
      </c>
      <c r="AU85" s="274">
        <f t="shared" si="138"/>
        <v>22.5</v>
      </c>
      <c r="AV85" s="274">
        <f t="shared" si="139"/>
        <v>22.5</v>
      </c>
      <c r="AW85" s="274">
        <f t="shared" si="140"/>
        <v>17.7</v>
      </c>
      <c r="AX85" s="274">
        <f t="shared" si="141"/>
        <v>18</v>
      </c>
      <c r="AY85" s="274">
        <f t="shared" si="142"/>
        <v>18</v>
      </c>
      <c r="AZ85" s="274">
        <f t="shared" si="143"/>
        <v>18.399999999999999</v>
      </c>
      <c r="BA85" s="274">
        <f t="shared" si="144"/>
        <v>22</v>
      </c>
      <c r="BB85" s="274">
        <f t="shared" si="145"/>
        <v>22</v>
      </c>
      <c r="BC85" s="274">
        <f t="shared" si="146"/>
        <v>21.6</v>
      </c>
      <c r="BD85" s="274">
        <f t="shared" si="147"/>
        <v>12.4</v>
      </c>
      <c r="BE85" s="274" t="str">
        <f t="shared" si="148"/>
        <v/>
      </c>
      <c r="BF85" s="274" t="str">
        <f t="shared" si="149"/>
        <v/>
      </c>
      <c r="BG85" s="275" t="str">
        <f t="shared" si="150"/>
        <v/>
      </c>
      <c r="BH85" s="274">
        <f t="shared" si="151"/>
        <v>12.267657992565056</v>
      </c>
      <c r="BI85" s="274">
        <f t="shared" si="152"/>
        <v>43.520309477756285</v>
      </c>
      <c r="BJ85" s="274">
        <f t="shared" si="153"/>
        <v>43.520309477756285</v>
      </c>
      <c r="BK85" s="274">
        <f t="shared" si="154"/>
        <v>36.344969199178642</v>
      </c>
      <c r="BL85" s="274">
        <f t="shared" si="155"/>
        <v>37.267080745341616</v>
      </c>
      <c r="BM85" s="274">
        <f t="shared" si="156"/>
        <v>37.267080745341616</v>
      </c>
      <c r="BN85" s="274">
        <f t="shared" si="157"/>
        <v>53.333333333333329</v>
      </c>
      <c r="BO85" s="274">
        <f t="shared" si="158"/>
        <v>45.17453798767967</v>
      </c>
      <c r="BP85" s="274">
        <f t="shared" si="159"/>
        <v>45.17453798767967</v>
      </c>
      <c r="BQ85" s="274">
        <f t="shared" si="160"/>
        <v>48.539325842696627</v>
      </c>
      <c r="BR85" s="274">
        <f t="shared" si="161"/>
        <v>24.457593688362916</v>
      </c>
      <c r="BS85" s="274" t="str">
        <f t="shared" si="162"/>
        <v/>
      </c>
      <c r="BT85" s="274" t="str">
        <f t="shared" si="163"/>
        <v/>
      </c>
      <c r="BU85" s="273">
        <v>6.13</v>
      </c>
      <c r="BV85" s="272">
        <v>5.98</v>
      </c>
      <c r="BW85" s="272">
        <v>5.55</v>
      </c>
      <c r="BX85" s="272">
        <v>5.55</v>
      </c>
      <c r="BY85" s="272">
        <v>5.93</v>
      </c>
      <c r="BZ85" s="272">
        <v>5.1100000000000003</v>
      </c>
      <c r="CA85" s="272">
        <v>5.1100000000000003</v>
      </c>
      <c r="CB85" s="272">
        <v>5.7</v>
      </c>
      <c r="CC85" s="272">
        <v>5.72</v>
      </c>
      <c r="CD85" s="272">
        <v>5.72</v>
      </c>
      <c r="CE85" s="272">
        <v>6.34</v>
      </c>
      <c r="CF85" s="272">
        <v>5.47</v>
      </c>
      <c r="CG85" s="272">
        <v>6.42</v>
      </c>
      <c r="CH85" s="272">
        <v>6.27</v>
      </c>
      <c r="CI85" s="273" t="str">
        <f t="shared" si="164"/>
        <v/>
      </c>
      <c r="CJ85" s="272">
        <f t="shared" si="165"/>
        <v>5.98</v>
      </c>
      <c r="CK85" s="272">
        <f t="shared" si="166"/>
        <v>5.55</v>
      </c>
      <c r="CL85" s="272">
        <f t="shared" si="167"/>
        <v>5.55</v>
      </c>
      <c r="CM85" s="272">
        <f t="shared" si="168"/>
        <v>5.93</v>
      </c>
      <c r="CN85" s="272">
        <f t="shared" si="169"/>
        <v>5.1100000000000003</v>
      </c>
      <c r="CO85" s="272">
        <f t="shared" si="170"/>
        <v>5.1100000000000003</v>
      </c>
      <c r="CP85" s="272">
        <f t="shared" si="171"/>
        <v>5.7</v>
      </c>
      <c r="CQ85" s="272">
        <f t="shared" si="172"/>
        <v>5.72</v>
      </c>
      <c r="CR85" s="272">
        <f t="shared" si="173"/>
        <v>5.72</v>
      </c>
      <c r="CS85" s="272">
        <f t="shared" si="174"/>
        <v>6.34</v>
      </c>
      <c r="CT85" s="272">
        <f t="shared" si="175"/>
        <v>5.47</v>
      </c>
      <c r="CU85" s="272" t="str">
        <f t="shared" si="176"/>
        <v/>
      </c>
      <c r="CV85" s="272" t="str">
        <f t="shared" si="177"/>
        <v/>
      </c>
      <c r="CW85" s="234">
        <f t="shared" si="178"/>
        <v>1</v>
      </c>
      <c r="CX85" s="233">
        <f t="shared" si="179"/>
        <v>1</v>
      </c>
      <c r="CY85" s="233">
        <f t="shared" si="180"/>
        <v>1</v>
      </c>
      <c r="CZ85" s="233" t="str">
        <f t="shared" si="181"/>
        <v/>
      </c>
      <c r="DA85" s="233">
        <f t="shared" si="182"/>
        <v>1</v>
      </c>
    </row>
    <row r="86" spans="1:105" x14ac:dyDescent="0.15">
      <c r="A86" s="276" t="s">
        <v>132</v>
      </c>
      <c r="B86" s="277" t="s">
        <v>624</v>
      </c>
      <c r="C86" s="273">
        <v>6.17</v>
      </c>
      <c r="D86" s="272">
        <v>3.97</v>
      </c>
      <c r="E86" s="272">
        <v>11.37</v>
      </c>
      <c r="F86" s="272">
        <v>11.37</v>
      </c>
      <c r="G86" s="272">
        <v>5.22</v>
      </c>
      <c r="H86" s="272">
        <v>4.91</v>
      </c>
      <c r="I86" s="272">
        <v>4.91</v>
      </c>
      <c r="J86" s="272">
        <v>4.25</v>
      </c>
      <c r="K86" s="272">
        <v>7.8</v>
      </c>
      <c r="L86" s="272">
        <v>7.8</v>
      </c>
      <c r="M86" s="272">
        <v>7.46</v>
      </c>
      <c r="N86" s="272">
        <v>6.82</v>
      </c>
      <c r="O86" s="272">
        <v>5.95</v>
      </c>
      <c r="P86" s="272">
        <v>5.5</v>
      </c>
      <c r="Q86" s="275">
        <v>45.3</v>
      </c>
      <c r="R86" s="274">
        <v>44.2</v>
      </c>
      <c r="S86" s="274">
        <v>45</v>
      </c>
      <c r="T86" s="274">
        <v>45</v>
      </c>
      <c r="U86" s="274">
        <v>48.7</v>
      </c>
      <c r="V86" s="274">
        <v>42.6</v>
      </c>
      <c r="W86" s="274">
        <v>42.6</v>
      </c>
      <c r="X86" s="274">
        <v>18.5</v>
      </c>
      <c r="Y86" s="274">
        <v>48.7</v>
      </c>
      <c r="Z86" s="274">
        <v>48.7</v>
      </c>
      <c r="AA86" s="274">
        <v>30.1</v>
      </c>
      <c r="AB86" s="274">
        <v>12.9</v>
      </c>
      <c r="AC86" s="274">
        <v>30.3</v>
      </c>
      <c r="AD86" s="274">
        <v>32.1</v>
      </c>
      <c r="AE86" s="273">
        <f t="shared" si="122"/>
        <v>7.3419773095623979</v>
      </c>
      <c r="AF86" s="272">
        <f t="shared" si="123"/>
        <v>11.133501259445843</v>
      </c>
      <c r="AG86" s="272">
        <f t="shared" si="124"/>
        <v>3.9577836411609502</v>
      </c>
      <c r="AH86" s="272">
        <f t="shared" si="125"/>
        <v>3.9577836411609502</v>
      </c>
      <c r="AI86" s="272">
        <f t="shared" si="126"/>
        <v>9.3295019157088124</v>
      </c>
      <c r="AJ86" s="272">
        <f t="shared" si="127"/>
        <v>8.6761710794297358</v>
      </c>
      <c r="AK86" s="272">
        <f t="shared" si="128"/>
        <v>8.6761710794297358</v>
      </c>
      <c r="AL86" s="272">
        <f t="shared" si="129"/>
        <v>4.3529411764705879</v>
      </c>
      <c r="AM86" s="272">
        <f t="shared" si="130"/>
        <v>6.2435897435897445</v>
      </c>
      <c r="AN86" s="272">
        <f t="shared" si="131"/>
        <v>6.2435897435897445</v>
      </c>
      <c r="AO86" s="272">
        <f t="shared" si="132"/>
        <v>4.0348525469168903</v>
      </c>
      <c r="AP86" s="272">
        <f t="shared" si="133"/>
        <v>1.8914956011730204</v>
      </c>
      <c r="AQ86" s="272">
        <f t="shared" si="134"/>
        <v>5.0924369747899156</v>
      </c>
      <c r="AR86" s="272">
        <f t="shared" si="135"/>
        <v>5.8363636363636369</v>
      </c>
      <c r="AS86" s="275">
        <f t="shared" si="136"/>
        <v>45.3</v>
      </c>
      <c r="AT86" s="274">
        <f t="shared" si="137"/>
        <v>44.2</v>
      </c>
      <c r="AU86" s="274">
        <f t="shared" si="138"/>
        <v>45</v>
      </c>
      <c r="AV86" s="274">
        <f t="shared" si="139"/>
        <v>45</v>
      </c>
      <c r="AW86" s="274">
        <f t="shared" si="140"/>
        <v>48.7</v>
      </c>
      <c r="AX86" s="274">
        <f t="shared" si="141"/>
        <v>42.6</v>
      </c>
      <c r="AY86" s="274">
        <f t="shared" si="142"/>
        <v>42.6</v>
      </c>
      <c r="AZ86" s="274">
        <f t="shared" si="143"/>
        <v>18.5</v>
      </c>
      <c r="BA86" s="274">
        <f t="shared" si="144"/>
        <v>48.7</v>
      </c>
      <c r="BB86" s="274">
        <f t="shared" si="145"/>
        <v>48.7</v>
      </c>
      <c r="BC86" s="274">
        <f t="shared" si="146"/>
        <v>30.1</v>
      </c>
      <c r="BD86" s="274">
        <f t="shared" si="147"/>
        <v>12.9</v>
      </c>
      <c r="BE86" s="274">
        <f t="shared" si="148"/>
        <v>30.3</v>
      </c>
      <c r="BF86" s="274">
        <f t="shared" si="149"/>
        <v>32.1</v>
      </c>
      <c r="BG86" s="275">
        <f t="shared" si="150"/>
        <v>83.27205882352942</v>
      </c>
      <c r="BH86" s="274">
        <f t="shared" si="151"/>
        <v>82.156133828996289</v>
      </c>
      <c r="BI86" s="274">
        <f t="shared" si="152"/>
        <v>87.040618955512571</v>
      </c>
      <c r="BJ86" s="274">
        <f t="shared" si="153"/>
        <v>87.040618955512571</v>
      </c>
      <c r="BK86" s="274">
        <f t="shared" si="154"/>
        <v>100</v>
      </c>
      <c r="BL86" s="274">
        <f t="shared" si="155"/>
        <v>88.198757763975166</v>
      </c>
      <c r="BM86" s="274">
        <f t="shared" si="156"/>
        <v>88.198757763975166</v>
      </c>
      <c r="BN86" s="274">
        <f t="shared" si="157"/>
        <v>53.623188405797102</v>
      </c>
      <c r="BO86" s="274">
        <f t="shared" si="158"/>
        <v>100</v>
      </c>
      <c r="BP86" s="274">
        <f t="shared" si="159"/>
        <v>100</v>
      </c>
      <c r="BQ86" s="274">
        <f t="shared" si="160"/>
        <v>67.640449438202253</v>
      </c>
      <c r="BR86" s="274">
        <f t="shared" si="161"/>
        <v>25.443786982248518</v>
      </c>
      <c r="BS86" s="274">
        <f t="shared" si="162"/>
        <v>57.714285714285715</v>
      </c>
      <c r="BT86" s="274">
        <f t="shared" si="163"/>
        <v>63.43873517786561</v>
      </c>
      <c r="BU86" s="273">
        <v>7.68</v>
      </c>
      <c r="BV86" s="272">
        <v>7.7</v>
      </c>
      <c r="BW86" s="272">
        <v>8.14</v>
      </c>
      <c r="BX86" s="272">
        <v>8.14</v>
      </c>
      <c r="BY86" s="272">
        <v>8.6</v>
      </c>
      <c r="BZ86" s="272">
        <v>7.85</v>
      </c>
      <c r="CA86" s="272">
        <v>7.85</v>
      </c>
      <c r="CB86" s="272">
        <v>7.13</v>
      </c>
      <c r="CC86" s="272">
        <v>8.51</v>
      </c>
      <c r="CD86" s="272">
        <v>8.51</v>
      </c>
      <c r="CE86" s="272">
        <v>7.27</v>
      </c>
      <c r="CF86" s="272">
        <v>6.57</v>
      </c>
      <c r="CG86" s="272">
        <v>7.26</v>
      </c>
      <c r="CH86" s="272">
        <v>7.39</v>
      </c>
      <c r="CI86" s="273">
        <f t="shared" si="164"/>
        <v>7.68</v>
      </c>
      <c r="CJ86" s="272">
        <f t="shared" si="165"/>
        <v>7.7</v>
      </c>
      <c r="CK86" s="272">
        <f t="shared" si="166"/>
        <v>8.14</v>
      </c>
      <c r="CL86" s="272">
        <f t="shared" si="167"/>
        <v>8.14</v>
      </c>
      <c r="CM86" s="272">
        <f t="shared" si="168"/>
        <v>8.6</v>
      </c>
      <c r="CN86" s="272">
        <f t="shared" si="169"/>
        <v>7.85</v>
      </c>
      <c r="CO86" s="272">
        <f t="shared" si="170"/>
        <v>7.85</v>
      </c>
      <c r="CP86" s="272">
        <f t="shared" si="171"/>
        <v>7.13</v>
      </c>
      <c r="CQ86" s="272">
        <f t="shared" si="172"/>
        <v>8.51</v>
      </c>
      <c r="CR86" s="272">
        <f t="shared" si="173"/>
        <v>8.51</v>
      </c>
      <c r="CS86" s="272">
        <f t="shared" si="174"/>
        <v>7.27</v>
      </c>
      <c r="CT86" s="272">
        <f t="shared" si="175"/>
        <v>6.57</v>
      </c>
      <c r="CU86" s="272">
        <f t="shared" si="176"/>
        <v>7.26</v>
      </c>
      <c r="CV86" s="272">
        <f t="shared" si="177"/>
        <v>7.39</v>
      </c>
      <c r="CW86" s="234">
        <f t="shared" si="178"/>
        <v>1</v>
      </c>
      <c r="CX86" s="233">
        <f t="shared" si="179"/>
        <v>1</v>
      </c>
      <c r="CY86" s="233">
        <f t="shared" si="180"/>
        <v>1</v>
      </c>
      <c r="CZ86" s="233">
        <f t="shared" si="181"/>
        <v>1</v>
      </c>
      <c r="DA86" s="233">
        <f t="shared" si="182"/>
        <v>0</v>
      </c>
    </row>
    <row r="87" spans="1:105" x14ac:dyDescent="0.15">
      <c r="A87" s="276" t="s">
        <v>133</v>
      </c>
      <c r="B87" s="277" t="s">
        <v>625</v>
      </c>
      <c r="C87" s="273">
        <v>3.66</v>
      </c>
      <c r="D87" s="272">
        <v>1.58</v>
      </c>
      <c r="E87" s="272">
        <v>4.0999999999999996</v>
      </c>
      <c r="F87" s="272">
        <v>4.0999999999999996</v>
      </c>
      <c r="G87" s="272">
        <v>1.57</v>
      </c>
      <c r="H87" s="272">
        <v>2.4</v>
      </c>
      <c r="I87" s="272">
        <v>2.4</v>
      </c>
      <c r="J87" s="272">
        <v>3.05</v>
      </c>
      <c r="K87" s="272">
        <v>3.31</v>
      </c>
      <c r="L87" s="272">
        <v>3.31</v>
      </c>
      <c r="M87" s="272">
        <v>1.78</v>
      </c>
      <c r="N87" s="272">
        <v>2.06</v>
      </c>
      <c r="O87" s="272">
        <v>1.67</v>
      </c>
      <c r="P87" s="272">
        <v>2.35</v>
      </c>
      <c r="Q87" s="275">
        <v>40.9</v>
      </c>
      <c r="R87" s="274">
        <v>39.4</v>
      </c>
      <c r="S87" s="274">
        <v>39.6</v>
      </c>
      <c r="T87" s="274">
        <v>39.6</v>
      </c>
      <c r="U87" s="274">
        <v>41.3</v>
      </c>
      <c r="V87" s="274">
        <v>29.8</v>
      </c>
      <c r="W87" s="274">
        <v>29.8</v>
      </c>
      <c r="X87" s="274">
        <v>20.5</v>
      </c>
      <c r="Y87" s="274">
        <v>36</v>
      </c>
      <c r="Z87" s="274">
        <v>36</v>
      </c>
      <c r="AA87" s="274">
        <v>29.8</v>
      </c>
      <c r="AB87" s="274">
        <v>37.299999999999997</v>
      </c>
      <c r="AC87" s="274">
        <v>37.9</v>
      </c>
      <c r="AD87" s="274">
        <v>34.4</v>
      </c>
      <c r="AE87" s="273">
        <f t="shared" si="122"/>
        <v>11.17486338797814</v>
      </c>
      <c r="AF87" s="272">
        <f t="shared" si="123"/>
        <v>24.936708860759492</v>
      </c>
      <c r="AG87" s="272">
        <f t="shared" si="124"/>
        <v>9.6585365853658551</v>
      </c>
      <c r="AH87" s="272">
        <f t="shared" si="125"/>
        <v>9.6585365853658551</v>
      </c>
      <c r="AI87" s="272">
        <f t="shared" si="126"/>
        <v>26.30573248407643</v>
      </c>
      <c r="AJ87" s="272">
        <f t="shared" si="127"/>
        <v>12.416666666666668</v>
      </c>
      <c r="AK87" s="272">
        <f t="shared" si="128"/>
        <v>12.416666666666668</v>
      </c>
      <c r="AL87" s="272">
        <f t="shared" si="129"/>
        <v>6.7213114754098369</v>
      </c>
      <c r="AM87" s="272">
        <f t="shared" si="130"/>
        <v>10.876132930513595</v>
      </c>
      <c r="AN87" s="272">
        <f t="shared" si="131"/>
        <v>10.876132930513595</v>
      </c>
      <c r="AO87" s="272">
        <f t="shared" si="132"/>
        <v>16.741573033707866</v>
      </c>
      <c r="AP87" s="272">
        <f t="shared" si="133"/>
        <v>18.106796116504853</v>
      </c>
      <c r="AQ87" s="272">
        <f t="shared" si="134"/>
        <v>22.694610778443113</v>
      </c>
      <c r="AR87" s="272">
        <f t="shared" si="135"/>
        <v>14.638297872340424</v>
      </c>
      <c r="AS87" s="275">
        <f t="shared" si="136"/>
        <v>40.9</v>
      </c>
      <c r="AT87" s="274">
        <f t="shared" si="137"/>
        <v>39.4</v>
      </c>
      <c r="AU87" s="274">
        <f t="shared" si="138"/>
        <v>39.6</v>
      </c>
      <c r="AV87" s="274">
        <f t="shared" si="139"/>
        <v>39.6</v>
      </c>
      <c r="AW87" s="274">
        <f t="shared" si="140"/>
        <v>41.3</v>
      </c>
      <c r="AX87" s="274">
        <f t="shared" si="141"/>
        <v>29.8</v>
      </c>
      <c r="AY87" s="274">
        <f t="shared" si="142"/>
        <v>29.8</v>
      </c>
      <c r="AZ87" s="274">
        <f t="shared" si="143"/>
        <v>20.5</v>
      </c>
      <c r="BA87" s="274">
        <f t="shared" si="144"/>
        <v>36</v>
      </c>
      <c r="BB87" s="274">
        <f t="shared" si="145"/>
        <v>36</v>
      </c>
      <c r="BC87" s="274">
        <f t="shared" si="146"/>
        <v>29.8</v>
      </c>
      <c r="BD87" s="274">
        <f t="shared" si="147"/>
        <v>37.299999999999997</v>
      </c>
      <c r="BE87" s="274">
        <f t="shared" si="148"/>
        <v>37.9</v>
      </c>
      <c r="BF87" s="274">
        <f t="shared" si="149"/>
        <v>34.4</v>
      </c>
      <c r="BG87" s="275">
        <f t="shared" si="150"/>
        <v>75.183823529411768</v>
      </c>
      <c r="BH87" s="274">
        <f t="shared" si="151"/>
        <v>73.234200743494426</v>
      </c>
      <c r="BI87" s="274">
        <f t="shared" si="152"/>
        <v>76.595744680851055</v>
      </c>
      <c r="BJ87" s="274">
        <f t="shared" si="153"/>
        <v>76.595744680851055</v>
      </c>
      <c r="BK87" s="274">
        <f t="shared" si="154"/>
        <v>84.80492813141683</v>
      </c>
      <c r="BL87" s="274">
        <f t="shared" si="155"/>
        <v>61.697722567287791</v>
      </c>
      <c r="BM87" s="274">
        <f t="shared" si="156"/>
        <v>61.697722567287791</v>
      </c>
      <c r="BN87" s="274">
        <f t="shared" si="157"/>
        <v>59.420289855072461</v>
      </c>
      <c r="BO87" s="274">
        <f t="shared" si="158"/>
        <v>73.921971252566735</v>
      </c>
      <c r="BP87" s="274">
        <f t="shared" si="159"/>
        <v>73.921971252566735</v>
      </c>
      <c r="BQ87" s="274">
        <f t="shared" si="160"/>
        <v>66.966292134831463</v>
      </c>
      <c r="BR87" s="274">
        <f t="shared" si="161"/>
        <v>73.570019723865869</v>
      </c>
      <c r="BS87" s="274">
        <f t="shared" si="162"/>
        <v>72.19047619047619</v>
      </c>
      <c r="BT87" s="274">
        <f t="shared" si="163"/>
        <v>67.984189723320156</v>
      </c>
      <c r="BU87" s="273">
        <v>7.95</v>
      </c>
      <c r="BV87" s="272">
        <v>8</v>
      </c>
      <c r="BW87" s="272">
        <v>8.1300000000000008</v>
      </c>
      <c r="BX87" s="272">
        <v>8.1300000000000008</v>
      </c>
      <c r="BY87" s="272">
        <v>8.67</v>
      </c>
      <c r="BZ87" s="272">
        <v>7.52</v>
      </c>
      <c r="CA87" s="272">
        <v>7.52</v>
      </c>
      <c r="CB87" s="272">
        <v>7.61</v>
      </c>
      <c r="CC87" s="272">
        <v>8.83</v>
      </c>
      <c r="CD87" s="272">
        <v>8.83</v>
      </c>
      <c r="CE87" s="272">
        <v>8.17</v>
      </c>
      <c r="CF87" s="272">
        <v>7.95</v>
      </c>
      <c r="CG87" s="272">
        <v>7.9</v>
      </c>
      <c r="CH87" s="272">
        <v>7.78</v>
      </c>
      <c r="CI87" s="273">
        <f t="shared" si="164"/>
        <v>7.95</v>
      </c>
      <c r="CJ87" s="272">
        <f t="shared" si="165"/>
        <v>8</v>
      </c>
      <c r="CK87" s="272">
        <f t="shared" si="166"/>
        <v>8.1300000000000008</v>
      </c>
      <c r="CL87" s="272">
        <f t="shared" si="167"/>
        <v>8.1300000000000008</v>
      </c>
      <c r="CM87" s="272">
        <f t="shared" si="168"/>
        <v>8.67</v>
      </c>
      <c r="CN87" s="272">
        <f t="shared" si="169"/>
        <v>7.52</v>
      </c>
      <c r="CO87" s="272">
        <f t="shared" si="170"/>
        <v>7.52</v>
      </c>
      <c r="CP87" s="272">
        <f t="shared" si="171"/>
        <v>7.61</v>
      </c>
      <c r="CQ87" s="272">
        <f t="shared" si="172"/>
        <v>8.83</v>
      </c>
      <c r="CR87" s="272">
        <f t="shared" si="173"/>
        <v>8.83</v>
      </c>
      <c r="CS87" s="272">
        <f t="shared" si="174"/>
        <v>8.17</v>
      </c>
      <c r="CT87" s="272">
        <f t="shared" si="175"/>
        <v>7.95</v>
      </c>
      <c r="CU87" s="272">
        <f t="shared" si="176"/>
        <v>7.9</v>
      </c>
      <c r="CV87" s="272">
        <f t="shared" si="177"/>
        <v>7.78</v>
      </c>
      <c r="CW87" s="234">
        <f t="shared" si="178"/>
        <v>1</v>
      </c>
      <c r="CX87" s="233">
        <f t="shared" si="179"/>
        <v>1</v>
      </c>
      <c r="CY87" s="233">
        <f t="shared" si="180"/>
        <v>1</v>
      </c>
      <c r="CZ87" s="233">
        <f t="shared" si="181"/>
        <v>1</v>
      </c>
      <c r="DA87" s="233">
        <f t="shared" si="182"/>
        <v>0</v>
      </c>
    </row>
    <row r="88" spans="1:105" x14ac:dyDescent="0.15">
      <c r="A88" s="276" t="s">
        <v>82</v>
      </c>
      <c r="B88" s="277" t="s">
        <v>83</v>
      </c>
      <c r="C88" s="273">
        <v>9.76</v>
      </c>
      <c r="D88" s="272">
        <v>9.3000000000000007</v>
      </c>
      <c r="E88" s="272">
        <v>6.31</v>
      </c>
      <c r="F88" s="272">
        <v>6.31</v>
      </c>
      <c r="G88" s="272">
        <v>6.17</v>
      </c>
      <c r="H88" s="272">
        <v>9.49</v>
      </c>
      <c r="I88" s="272">
        <v>9.49</v>
      </c>
      <c r="J88" s="272">
        <v>8.09</v>
      </c>
      <c r="K88" s="272">
        <v>8.83</v>
      </c>
      <c r="L88" s="272">
        <v>8.83</v>
      </c>
      <c r="M88" s="272">
        <v>6.16</v>
      </c>
      <c r="N88" s="272">
        <v>9.31</v>
      </c>
      <c r="O88" s="272">
        <v>9.23</v>
      </c>
      <c r="P88" s="272">
        <v>8.32</v>
      </c>
      <c r="Q88" s="275">
        <v>28.3</v>
      </c>
      <c r="R88" s="274">
        <v>30.3</v>
      </c>
      <c r="S88" s="274">
        <v>14.1</v>
      </c>
      <c r="T88" s="274">
        <v>14.1</v>
      </c>
      <c r="U88" s="274">
        <v>9.9</v>
      </c>
      <c r="V88" s="274">
        <v>19</v>
      </c>
      <c r="W88" s="274">
        <v>19</v>
      </c>
      <c r="X88" s="274">
        <v>15.5</v>
      </c>
      <c r="Y88" s="274">
        <v>16.7</v>
      </c>
      <c r="Z88" s="274">
        <v>16.7</v>
      </c>
      <c r="AA88" s="274">
        <v>12.5</v>
      </c>
      <c r="AB88" s="274">
        <v>33.6</v>
      </c>
      <c r="AC88" s="274">
        <v>22.4</v>
      </c>
      <c r="AD88" s="274">
        <v>29.8</v>
      </c>
      <c r="AE88" s="273">
        <f t="shared" si="122"/>
        <v>2.8995901639344264</v>
      </c>
      <c r="AF88" s="272">
        <f t="shared" si="123"/>
        <v>3.258064516129032</v>
      </c>
      <c r="AG88" s="272">
        <f t="shared" si="124"/>
        <v>2.2345483359746434</v>
      </c>
      <c r="AH88" s="272">
        <f t="shared" si="125"/>
        <v>2.2345483359746434</v>
      </c>
      <c r="AI88" s="272">
        <f t="shared" si="126"/>
        <v>1.6045380875202595</v>
      </c>
      <c r="AJ88" s="272">
        <f t="shared" si="127"/>
        <v>2.0021074815595363</v>
      </c>
      <c r="AK88" s="272">
        <f t="shared" si="128"/>
        <v>2.0021074815595363</v>
      </c>
      <c r="AL88" s="272">
        <f t="shared" si="129"/>
        <v>1.9159456118665019</v>
      </c>
      <c r="AM88" s="272">
        <f t="shared" si="130"/>
        <v>1.8912797281993203</v>
      </c>
      <c r="AN88" s="272">
        <f t="shared" si="131"/>
        <v>1.8912797281993203</v>
      </c>
      <c r="AO88" s="272">
        <f t="shared" si="132"/>
        <v>2.029220779220779</v>
      </c>
      <c r="AP88" s="272">
        <f t="shared" si="133"/>
        <v>3.6090225563909772</v>
      </c>
      <c r="AQ88" s="272">
        <f t="shared" si="134"/>
        <v>2.4268689057421451</v>
      </c>
      <c r="AR88" s="272">
        <f t="shared" si="135"/>
        <v>3.5817307692307692</v>
      </c>
      <c r="AS88" s="275">
        <f t="shared" si="136"/>
        <v>28.3</v>
      </c>
      <c r="AT88" s="274">
        <f t="shared" si="137"/>
        <v>30.3</v>
      </c>
      <c r="AU88" s="274">
        <f t="shared" si="138"/>
        <v>14.1</v>
      </c>
      <c r="AV88" s="274">
        <f t="shared" si="139"/>
        <v>14.1</v>
      </c>
      <c r="AW88" s="274">
        <f t="shared" si="140"/>
        <v>9.9</v>
      </c>
      <c r="AX88" s="274">
        <f t="shared" si="141"/>
        <v>19</v>
      </c>
      <c r="AY88" s="274">
        <f t="shared" si="142"/>
        <v>19</v>
      </c>
      <c r="AZ88" s="274">
        <f t="shared" si="143"/>
        <v>15.5</v>
      </c>
      <c r="BA88" s="274">
        <f t="shared" si="144"/>
        <v>16.7</v>
      </c>
      <c r="BB88" s="274">
        <f t="shared" si="145"/>
        <v>16.7</v>
      </c>
      <c r="BC88" s="274">
        <f t="shared" si="146"/>
        <v>12.5</v>
      </c>
      <c r="BD88" s="274">
        <f t="shared" si="147"/>
        <v>33.6</v>
      </c>
      <c r="BE88" s="274">
        <f t="shared" si="148"/>
        <v>22.4</v>
      </c>
      <c r="BF88" s="274">
        <f t="shared" si="149"/>
        <v>29.8</v>
      </c>
      <c r="BG88" s="275">
        <f t="shared" si="150"/>
        <v>52.022058823529413</v>
      </c>
      <c r="BH88" s="274">
        <f t="shared" si="151"/>
        <v>56.319702602230485</v>
      </c>
      <c r="BI88" s="274">
        <f t="shared" si="152"/>
        <v>27.27272727272727</v>
      </c>
      <c r="BJ88" s="274">
        <f t="shared" si="153"/>
        <v>27.27272727272727</v>
      </c>
      <c r="BK88" s="274">
        <f t="shared" si="154"/>
        <v>20.328542094455852</v>
      </c>
      <c r="BL88" s="274">
        <f t="shared" si="155"/>
        <v>39.337474120082817</v>
      </c>
      <c r="BM88" s="274">
        <f t="shared" si="156"/>
        <v>39.337474120082817</v>
      </c>
      <c r="BN88" s="274">
        <f t="shared" si="157"/>
        <v>44.927536231884055</v>
      </c>
      <c r="BO88" s="274">
        <f t="shared" si="158"/>
        <v>34.291581108829568</v>
      </c>
      <c r="BP88" s="274">
        <f t="shared" si="159"/>
        <v>34.291581108829568</v>
      </c>
      <c r="BQ88" s="274">
        <f t="shared" si="160"/>
        <v>28.089887640449437</v>
      </c>
      <c r="BR88" s="274">
        <f t="shared" si="161"/>
        <v>66.272189349112423</v>
      </c>
      <c r="BS88" s="274">
        <f t="shared" si="162"/>
        <v>42.666666666666664</v>
      </c>
      <c r="BT88" s="274">
        <f t="shared" si="163"/>
        <v>58.893280632411063</v>
      </c>
      <c r="BU88" s="273">
        <v>6.97</v>
      </c>
      <c r="BV88" s="272">
        <v>6.95</v>
      </c>
      <c r="BW88" s="272">
        <v>6.83</v>
      </c>
      <c r="BX88" s="272">
        <v>6.83</v>
      </c>
      <c r="BY88" s="272">
        <v>7.07</v>
      </c>
      <c r="BZ88" s="272">
        <v>6.99</v>
      </c>
      <c r="CA88" s="272">
        <v>6.99</v>
      </c>
      <c r="CB88" s="272">
        <v>6.91</v>
      </c>
      <c r="CC88" s="272">
        <v>7.08</v>
      </c>
      <c r="CD88" s="272">
        <v>7.08</v>
      </c>
      <c r="CE88" s="272">
        <v>6.92</v>
      </c>
      <c r="CF88" s="272">
        <v>6.71</v>
      </c>
      <c r="CG88" s="272">
        <v>7.03</v>
      </c>
      <c r="CH88" s="272">
        <v>6.78</v>
      </c>
      <c r="CI88" s="273">
        <f t="shared" si="164"/>
        <v>6.97</v>
      </c>
      <c r="CJ88" s="272">
        <f t="shared" si="165"/>
        <v>6.95</v>
      </c>
      <c r="CK88" s="272">
        <f t="shared" si="166"/>
        <v>6.83</v>
      </c>
      <c r="CL88" s="272">
        <f t="shared" si="167"/>
        <v>6.83</v>
      </c>
      <c r="CM88" s="272">
        <f t="shared" si="168"/>
        <v>7.07</v>
      </c>
      <c r="CN88" s="272">
        <f t="shared" si="169"/>
        <v>6.99</v>
      </c>
      <c r="CO88" s="272">
        <f t="shared" si="170"/>
        <v>6.99</v>
      </c>
      <c r="CP88" s="272">
        <f t="shared" si="171"/>
        <v>6.91</v>
      </c>
      <c r="CQ88" s="272">
        <f t="shared" si="172"/>
        <v>7.08</v>
      </c>
      <c r="CR88" s="272">
        <f t="shared" si="173"/>
        <v>7.08</v>
      </c>
      <c r="CS88" s="272">
        <f t="shared" si="174"/>
        <v>6.92</v>
      </c>
      <c r="CT88" s="272">
        <f t="shared" si="175"/>
        <v>6.71</v>
      </c>
      <c r="CU88" s="272">
        <f t="shared" si="176"/>
        <v>7.03</v>
      </c>
      <c r="CV88" s="272">
        <f t="shared" si="177"/>
        <v>6.78</v>
      </c>
      <c r="CW88" s="234">
        <f t="shared" si="178"/>
        <v>1</v>
      </c>
      <c r="CX88" s="233">
        <f t="shared" si="179"/>
        <v>1</v>
      </c>
      <c r="CY88" s="233">
        <f t="shared" si="180"/>
        <v>1</v>
      </c>
      <c r="CZ88" s="233">
        <f t="shared" si="181"/>
        <v>1</v>
      </c>
      <c r="DA88" s="233">
        <f t="shared" si="182"/>
        <v>0</v>
      </c>
    </row>
    <row r="89" spans="1:105" x14ac:dyDescent="0.15">
      <c r="A89" s="276" t="s">
        <v>84</v>
      </c>
      <c r="B89" s="277" t="s">
        <v>85</v>
      </c>
      <c r="C89" s="273">
        <v>5.07</v>
      </c>
      <c r="D89" s="272">
        <v>3.73</v>
      </c>
      <c r="E89" s="272">
        <v>5.29</v>
      </c>
      <c r="F89" s="272">
        <v>5.29</v>
      </c>
      <c r="G89" s="272">
        <v>6.79</v>
      </c>
      <c r="H89" s="272">
        <v>4.1100000000000003</v>
      </c>
      <c r="I89" s="272">
        <v>4.1100000000000003</v>
      </c>
      <c r="J89" s="272">
        <v>3.54</v>
      </c>
      <c r="K89" s="272">
        <v>6.91</v>
      </c>
      <c r="L89" s="272">
        <v>6.91</v>
      </c>
      <c r="M89" s="272">
        <v>7.3</v>
      </c>
      <c r="N89" s="272">
        <v>4.68</v>
      </c>
      <c r="O89" s="272">
        <v>4.6100000000000003</v>
      </c>
      <c r="P89" s="272">
        <v>4.51</v>
      </c>
      <c r="Q89" s="275">
        <v>29.3</v>
      </c>
      <c r="R89" s="274">
        <v>28.2</v>
      </c>
      <c r="S89" s="274">
        <v>21.8</v>
      </c>
      <c r="T89" s="274">
        <v>21.8</v>
      </c>
      <c r="U89" s="274">
        <v>19.5</v>
      </c>
      <c r="V89" s="274">
        <v>27.2</v>
      </c>
      <c r="W89" s="274">
        <v>27.2</v>
      </c>
      <c r="X89" s="274">
        <v>16.8</v>
      </c>
      <c r="Y89" s="274">
        <v>26.4</v>
      </c>
      <c r="Z89" s="274">
        <v>26.4</v>
      </c>
      <c r="AA89" s="274">
        <v>20.100000000000001</v>
      </c>
      <c r="AB89" s="274">
        <v>22.2</v>
      </c>
      <c r="AC89" s="274">
        <v>24.1</v>
      </c>
      <c r="AD89" s="274">
        <v>16.8</v>
      </c>
      <c r="AE89" s="273">
        <f t="shared" si="122"/>
        <v>5.779092702169625</v>
      </c>
      <c r="AF89" s="272">
        <f t="shared" si="123"/>
        <v>7.5603217158176941</v>
      </c>
      <c r="AG89" s="272">
        <f t="shared" si="124"/>
        <v>4.1209829867674861</v>
      </c>
      <c r="AH89" s="272">
        <f t="shared" si="125"/>
        <v>4.1209829867674861</v>
      </c>
      <c r="AI89" s="272">
        <f t="shared" si="126"/>
        <v>2.8718703976435935</v>
      </c>
      <c r="AJ89" s="272">
        <f t="shared" si="127"/>
        <v>6.6180048661800477</v>
      </c>
      <c r="AK89" s="272">
        <f t="shared" si="128"/>
        <v>6.6180048661800477</v>
      </c>
      <c r="AL89" s="272">
        <f t="shared" si="129"/>
        <v>4.7457627118644066</v>
      </c>
      <c r="AM89" s="272">
        <f t="shared" si="130"/>
        <v>3.8205499276410997</v>
      </c>
      <c r="AN89" s="272">
        <f t="shared" si="131"/>
        <v>3.8205499276410997</v>
      </c>
      <c r="AO89" s="272">
        <f t="shared" si="132"/>
        <v>2.7534246575342469</v>
      </c>
      <c r="AP89" s="272">
        <f t="shared" si="133"/>
        <v>4.7435897435897436</v>
      </c>
      <c r="AQ89" s="272">
        <f t="shared" si="134"/>
        <v>5.2277657266811275</v>
      </c>
      <c r="AR89" s="272">
        <f t="shared" si="135"/>
        <v>3.725055432372506</v>
      </c>
      <c r="AS89" s="275">
        <f t="shared" si="136"/>
        <v>29.3</v>
      </c>
      <c r="AT89" s="274">
        <f t="shared" si="137"/>
        <v>28.2</v>
      </c>
      <c r="AU89" s="274">
        <f t="shared" si="138"/>
        <v>21.8</v>
      </c>
      <c r="AV89" s="274">
        <f t="shared" si="139"/>
        <v>21.8</v>
      </c>
      <c r="AW89" s="274">
        <f t="shared" si="140"/>
        <v>19.5</v>
      </c>
      <c r="AX89" s="274">
        <f t="shared" si="141"/>
        <v>27.2</v>
      </c>
      <c r="AY89" s="274">
        <f t="shared" si="142"/>
        <v>27.2</v>
      </c>
      <c r="AZ89" s="274">
        <f t="shared" si="143"/>
        <v>16.8</v>
      </c>
      <c r="BA89" s="274">
        <f t="shared" si="144"/>
        <v>26.4</v>
      </c>
      <c r="BB89" s="274">
        <f t="shared" si="145"/>
        <v>26.4</v>
      </c>
      <c r="BC89" s="274">
        <f t="shared" si="146"/>
        <v>20.100000000000001</v>
      </c>
      <c r="BD89" s="274">
        <f t="shared" si="147"/>
        <v>22.2</v>
      </c>
      <c r="BE89" s="274">
        <f t="shared" si="148"/>
        <v>24.1</v>
      </c>
      <c r="BF89" s="274">
        <f t="shared" si="149"/>
        <v>16.8</v>
      </c>
      <c r="BG89" s="275">
        <f t="shared" si="150"/>
        <v>53.860294117647058</v>
      </c>
      <c r="BH89" s="274">
        <f t="shared" si="151"/>
        <v>52.416356877323423</v>
      </c>
      <c r="BI89" s="274">
        <f t="shared" si="152"/>
        <v>42.166344294003864</v>
      </c>
      <c r="BJ89" s="274">
        <f t="shared" si="153"/>
        <v>42.166344294003864</v>
      </c>
      <c r="BK89" s="274">
        <f t="shared" si="154"/>
        <v>40.041067761806978</v>
      </c>
      <c r="BL89" s="274">
        <f t="shared" si="155"/>
        <v>56.314699792960667</v>
      </c>
      <c r="BM89" s="274">
        <f t="shared" si="156"/>
        <v>56.314699792960667</v>
      </c>
      <c r="BN89" s="274">
        <f t="shared" si="157"/>
        <v>48.695652173913047</v>
      </c>
      <c r="BO89" s="274">
        <f t="shared" si="158"/>
        <v>54.209445585215605</v>
      </c>
      <c r="BP89" s="274">
        <f t="shared" si="159"/>
        <v>54.209445585215605</v>
      </c>
      <c r="BQ89" s="274">
        <f t="shared" si="160"/>
        <v>45.168539325842701</v>
      </c>
      <c r="BR89" s="274">
        <f t="shared" si="161"/>
        <v>43.786982248520708</v>
      </c>
      <c r="BS89" s="274">
        <f t="shared" si="162"/>
        <v>45.904761904761905</v>
      </c>
      <c r="BT89" s="274">
        <f t="shared" si="163"/>
        <v>33.201581027667984</v>
      </c>
      <c r="BU89" s="273">
        <v>6.95</v>
      </c>
      <c r="BV89" s="272">
        <v>6.98</v>
      </c>
      <c r="BW89" s="272">
        <v>7.31</v>
      </c>
      <c r="BX89" s="272">
        <v>7.31</v>
      </c>
      <c r="BY89" s="272">
        <v>7.3</v>
      </c>
      <c r="BZ89" s="272">
        <v>7.09</v>
      </c>
      <c r="CA89" s="272">
        <v>7.09</v>
      </c>
      <c r="CB89" s="272">
        <v>6.96</v>
      </c>
      <c r="CC89" s="272">
        <v>7.13</v>
      </c>
      <c r="CD89" s="272">
        <v>7.13</v>
      </c>
      <c r="CE89" s="272">
        <v>7.28</v>
      </c>
      <c r="CF89" s="272">
        <v>6.72</v>
      </c>
      <c r="CG89" s="272">
        <v>6.92</v>
      </c>
      <c r="CH89" s="272">
        <v>6.78</v>
      </c>
      <c r="CI89" s="273">
        <f t="shared" si="164"/>
        <v>6.95</v>
      </c>
      <c r="CJ89" s="272">
        <f t="shared" si="165"/>
        <v>6.98</v>
      </c>
      <c r="CK89" s="272">
        <f t="shared" si="166"/>
        <v>7.31</v>
      </c>
      <c r="CL89" s="272">
        <f t="shared" si="167"/>
        <v>7.31</v>
      </c>
      <c r="CM89" s="272">
        <f t="shared" si="168"/>
        <v>7.3</v>
      </c>
      <c r="CN89" s="272">
        <f t="shared" si="169"/>
        <v>7.09</v>
      </c>
      <c r="CO89" s="272">
        <f t="shared" si="170"/>
        <v>7.09</v>
      </c>
      <c r="CP89" s="272">
        <f t="shared" si="171"/>
        <v>6.96</v>
      </c>
      <c r="CQ89" s="272">
        <f t="shared" si="172"/>
        <v>7.13</v>
      </c>
      <c r="CR89" s="272">
        <f t="shared" si="173"/>
        <v>7.13</v>
      </c>
      <c r="CS89" s="272">
        <f t="shared" si="174"/>
        <v>7.28</v>
      </c>
      <c r="CT89" s="272">
        <f t="shared" si="175"/>
        <v>6.72</v>
      </c>
      <c r="CU89" s="272">
        <f t="shared" si="176"/>
        <v>6.92</v>
      </c>
      <c r="CV89" s="272">
        <f t="shared" si="177"/>
        <v>6.78</v>
      </c>
      <c r="CW89" s="234">
        <f t="shared" si="178"/>
        <v>1</v>
      </c>
      <c r="CX89" s="233">
        <f t="shared" si="179"/>
        <v>1</v>
      </c>
      <c r="CY89" s="233">
        <f t="shared" si="180"/>
        <v>1</v>
      </c>
      <c r="CZ89" s="233">
        <f t="shared" si="181"/>
        <v>1</v>
      </c>
      <c r="DA89" s="233">
        <f t="shared" si="182"/>
        <v>0</v>
      </c>
    </row>
    <row r="90" spans="1:105" x14ac:dyDescent="0.15">
      <c r="A90" s="276" t="s">
        <v>135</v>
      </c>
      <c r="B90" s="277" t="s">
        <v>626</v>
      </c>
      <c r="C90" s="273">
        <v>3.96</v>
      </c>
      <c r="D90" s="272">
        <v>3.17</v>
      </c>
      <c r="E90" s="272">
        <v>6.32</v>
      </c>
      <c r="F90" s="272">
        <v>6.32</v>
      </c>
      <c r="G90" s="272">
        <v>6.45</v>
      </c>
      <c r="H90" s="272">
        <v>7.49</v>
      </c>
      <c r="I90" s="272">
        <v>7.49</v>
      </c>
      <c r="J90" s="272">
        <v>2.42</v>
      </c>
      <c r="K90" s="272">
        <v>6.91</v>
      </c>
      <c r="L90" s="272">
        <v>6.91</v>
      </c>
      <c r="M90" s="272">
        <v>6.35</v>
      </c>
      <c r="N90" s="272">
        <v>4.6399999999999997</v>
      </c>
      <c r="O90" s="272">
        <v>5.73</v>
      </c>
      <c r="P90" s="272">
        <v>4.46</v>
      </c>
      <c r="Y90" s="274">
        <v>7</v>
      </c>
      <c r="Z90" s="274">
        <v>7</v>
      </c>
      <c r="AA90" s="274">
        <v>9.6999999999999993</v>
      </c>
      <c r="AE90" s="273" t="str">
        <f t="shared" si="122"/>
        <v/>
      </c>
      <c r="AF90" s="272" t="str">
        <f t="shared" si="123"/>
        <v/>
      </c>
      <c r="AG90" s="272" t="str">
        <f t="shared" si="124"/>
        <v/>
      </c>
      <c r="AH90" s="272" t="str">
        <f t="shared" si="125"/>
        <v/>
      </c>
      <c r="AI90" s="272" t="str">
        <f t="shared" si="126"/>
        <v/>
      </c>
      <c r="AJ90" s="272" t="str">
        <f t="shared" si="127"/>
        <v/>
      </c>
      <c r="AK90" s="272" t="str">
        <f t="shared" si="128"/>
        <v/>
      </c>
      <c r="AL90" s="272" t="str">
        <f t="shared" si="129"/>
        <v/>
      </c>
      <c r="AM90" s="272">
        <f t="shared" si="130"/>
        <v>1.0130246020260492</v>
      </c>
      <c r="AN90" s="272">
        <f t="shared" si="131"/>
        <v>1.0130246020260492</v>
      </c>
      <c r="AO90" s="272">
        <f t="shared" si="132"/>
        <v>1.5275590551181102</v>
      </c>
      <c r="AP90" s="272" t="str">
        <f t="shared" si="133"/>
        <v/>
      </c>
      <c r="AQ90" s="272" t="str">
        <f t="shared" si="134"/>
        <v/>
      </c>
      <c r="AR90" s="272" t="str">
        <f t="shared" si="135"/>
        <v/>
      </c>
      <c r="AS90" s="275" t="str">
        <f t="shared" si="136"/>
        <v/>
      </c>
      <c r="AT90" s="274" t="str">
        <f t="shared" si="137"/>
        <v/>
      </c>
      <c r="AU90" s="274" t="str">
        <f t="shared" si="138"/>
        <v/>
      </c>
      <c r="AV90" s="274" t="str">
        <f t="shared" si="139"/>
        <v/>
      </c>
      <c r="AW90" s="274" t="str">
        <f t="shared" si="140"/>
        <v/>
      </c>
      <c r="AX90" s="274" t="str">
        <f t="shared" si="141"/>
        <v/>
      </c>
      <c r="AY90" s="274" t="str">
        <f t="shared" si="142"/>
        <v/>
      </c>
      <c r="AZ90" s="274" t="str">
        <f t="shared" si="143"/>
        <v/>
      </c>
      <c r="BA90" s="274" t="str">
        <f t="shared" si="144"/>
        <v/>
      </c>
      <c r="BB90" s="274" t="str">
        <f t="shared" si="145"/>
        <v/>
      </c>
      <c r="BC90" s="274">
        <f t="shared" si="146"/>
        <v>9.6999999999999993</v>
      </c>
      <c r="BD90" s="274" t="str">
        <f t="shared" si="147"/>
        <v/>
      </c>
      <c r="BE90" s="274" t="str">
        <f t="shared" si="148"/>
        <v/>
      </c>
      <c r="BF90" s="274" t="str">
        <f t="shared" si="149"/>
        <v/>
      </c>
      <c r="BG90" s="275" t="str">
        <f t="shared" si="150"/>
        <v/>
      </c>
      <c r="BH90" s="274" t="str">
        <f t="shared" si="151"/>
        <v/>
      </c>
      <c r="BI90" s="274" t="str">
        <f t="shared" si="152"/>
        <v/>
      </c>
      <c r="BJ90" s="274" t="str">
        <f t="shared" si="153"/>
        <v/>
      </c>
      <c r="BK90" s="274" t="str">
        <f t="shared" si="154"/>
        <v/>
      </c>
      <c r="BL90" s="274" t="str">
        <f t="shared" si="155"/>
        <v/>
      </c>
      <c r="BM90" s="274" t="str">
        <f t="shared" si="156"/>
        <v/>
      </c>
      <c r="BN90" s="274" t="str">
        <f t="shared" si="157"/>
        <v/>
      </c>
      <c r="BO90" s="274" t="str">
        <f t="shared" si="158"/>
        <v/>
      </c>
      <c r="BP90" s="274" t="str">
        <f t="shared" si="159"/>
        <v/>
      </c>
      <c r="BQ90" s="274">
        <f t="shared" si="160"/>
        <v>21.797752808988761</v>
      </c>
      <c r="BR90" s="274" t="str">
        <f t="shared" si="161"/>
        <v/>
      </c>
      <c r="BS90" s="274" t="str">
        <f t="shared" si="162"/>
        <v/>
      </c>
      <c r="BT90" s="274" t="str">
        <f t="shared" si="163"/>
        <v/>
      </c>
      <c r="CC90" s="272">
        <v>7.93</v>
      </c>
      <c r="CD90" s="272">
        <v>7.93</v>
      </c>
      <c r="CE90" s="272">
        <v>8.2799999999999994</v>
      </c>
      <c r="CI90" s="273" t="str">
        <f t="shared" si="164"/>
        <v/>
      </c>
      <c r="CJ90" s="272" t="str">
        <f t="shared" si="165"/>
        <v/>
      </c>
      <c r="CK90" s="272" t="str">
        <f t="shared" si="166"/>
        <v/>
      </c>
      <c r="CL90" s="272" t="str">
        <f t="shared" si="167"/>
        <v/>
      </c>
      <c r="CM90" s="272" t="str">
        <f t="shared" si="168"/>
        <v/>
      </c>
      <c r="CN90" s="272" t="str">
        <f t="shared" si="169"/>
        <v/>
      </c>
      <c r="CO90" s="272" t="str">
        <f t="shared" si="170"/>
        <v/>
      </c>
      <c r="CP90" s="272" t="str">
        <f t="shared" si="171"/>
        <v/>
      </c>
      <c r="CQ90" s="272" t="str">
        <f t="shared" si="172"/>
        <v/>
      </c>
      <c r="CR90" s="272" t="str">
        <f t="shared" si="173"/>
        <v/>
      </c>
      <c r="CS90" s="272">
        <f t="shared" si="174"/>
        <v>8.2799999999999994</v>
      </c>
      <c r="CT90" s="272" t="str">
        <f t="shared" si="175"/>
        <v/>
      </c>
      <c r="CU90" s="272" t="str">
        <f t="shared" si="176"/>
        <v/>
      </c>
      <c r="CV90" s="272" t="str">
        <f t="shared" si="177"/>
        <v/>
      </c>
      <c r="CW90" s="234" t="str">
        <f t="shared" si="178"/>
        <v/>
      </c>
      <c r="CX90" s="233" t="str">
        <f t="shared" si="179"/>
        <v/>
      </c>
      <c r="CY90" s="233">
        <f t="shared" si="180"/>
        <v>1</v>
      </c>
      <c r="CZ90" s="233" t="str">
        <f t="shared" si="181"/>
        <v/>
      </c>
      <c r="DA90" s="233">
        <f t="shared" si="182"/>
        <v>3</v>
      </c>
    </row>
    <row r="91" spans="1:105" x14ac:dyDescent="0.15">
      <c r="A91" s="276" t="s">
        <v>143</v>
      </c>
      <c r="B91" s="277" t="s">
        <v>627</v>
      </c>
      <c r="C91" s="273">
        <v>4.09</v>
      </c>
      <c r="D91" s="272">
        <v>2.2999999999999998</v>
      </c>
      <c r="E91" s="272">
        <v>4.6900000000000004</v>
      </c>
      <c r="F91" s="272">
        <v>4.6900000000000004</v>
      </c>
      <c r="G91" s="272">
        <v>2.56</v>
      </c>
      <c r="H91" s="272">
        <v>2.62</v>
      </c>
      <c r="I91" s="272">
        <v>2.62</v>
      </c>
      <c r="J91" s="272">
        <v>3.78</v>
      </c>
      <c r="K91" s="272">
        <v>2.72</v>
      </c>
      <c r="L91" s="272">
        <v>2.72</v>
      </c>
      <c r="M91" s="272">
        <v>1.8</v>
      </c>
      <c r="N91" s="272">
        <v>2.41</v>
      </c>
      <c r="O91" s="272">
        <v>1.3</v>
      </c>
      <c r="P91" s="272">
        <v>2.29</v>
      </c>
      <c r="Q91" s="275">
        <v>33.4</v>
      </c>
      <c r="R91" s="274">
        <v>30.6</v>
      </c>
      <c r="S91" s="274">
        <v>36.700000000000003</v>
      </c>
      <c r="T91" s="274">
        <v>36.700000000000003</v>
      </c>
      <c r="U91" s="274">
        <v>37.700000000000003</v>
      </c>
      <c r="V91" s="274">
        <v>23</v>
      </c>
      <c r="W91" s="274">
        <v>23</v>
      </c>
      <c r="X91" s="274">
        <v>19.8</v>
      </c>
      <c r="Y91" s="274">
        <v>45.3</v>
      </c>
      <c r="Z91" s="274">
        <v>45.3</v>
      </c>
      <c r="AA91" s="274">
        <v>40.200000000000003</v>
      </c>
      <c r="AB91" s="274">
        <v>22.7</v>
      </c>
      <c r="AC91" s="274">
        <v>33.299999999999997</v>
      </c>
      <c r="AD91" s="274">
        <v>24.7</v>
      </c>
      <c r="AE91" s="273">
        <f t="shared" si="122"/>
        <v>8.1662591687041566</v>
      </c>
      <c r="AF91" s="272">
        <f t="shared" si="123"/>
        <v>13.304347826086959</v>
      </c>
      <c r="AG91" s="272">
        <f t="shared" si="124"/>
        <v>7.8251599147121533</v>
      </c>
      <c r="AH91" s="272">
        <f t="shared" si="125"/>
        <v>7.8251599147121533</v>
      </c>
      <c r="AI91" s="272">
        <f t="shared" si="126"/>
        <v>14.7265625</v>
      </c>
      <c r="AJ91" s="272">
        <f t="shared" si="127"/>
        <v>8.778625954198473</v>
      </c>
      <c r="AK91" s="272">
        <f t="shared" si="128"/>
        <v>8.778625954198473</v>
      </c>
      <c r="AL91" s="272">
        <f t="shared" si="129"/>
        <v>5.2380952380952381</v>
      </c>
      <c r="AM91" s="272">
        <f t="shared" si="130"/>
        <v>16.65441176470588</v>
      </c>
      <c r="AN91" s="272">
        <f t="shared" si="131"/>
        <v>16.65441176470588</v>
      </c>
      <c r="AO91" s="272">
        <f t="shared" si="132"/>
        <v>22.333333333333336</v>
      </c>
      <c r="AP91" s="272">
        <f t="shared" si="133"/>
        <v>9.4190871369294591</v>
      </c>
      <c r="AQ91" s="272">
        <f t="shared" si="134"/>
        <v>25.615384615384613</v>
      </c>
      <c r="AR91" s="272">
        <f t="shared" si="135"/>
        <v>10.786026200873362</v>
      </c>
      <c r="AS91" s="275">
        <f t="shared" si="136"/>
        <v>33.4</v>
      </c>
      <c r="AT91" s="274">
        <f t="shared" si="137"/>
        <v>30.6</v>
      </c>
      <c r="AU91" s="274">
        <f t="shared" si="138"/>
        <v>36.700000000000003</v>
      </c>
      <c r="AV91" s="274">
        <f t="shared" si="139"/>
        <v>36.700000000000003</v>
      </c>
      <c r="AW91" s="274">
        <f t="shared" si="140"/>
        <v>37.700000000000003</v>
      </c>
      <c r="AX91" s="274">
        <f t="shared" si="141"/>
        <v>23</v>
      </c>
      <c r="AY91" s="274">
        <f t="shared" si="142"/>
        <v>23</v>
      </c>
      <c r="AZ91" s="274">
        <f t="shared" si="143"/>
        <v>19.8</v>
      </c>
      <c r="BA91" s="274">
        <f t="shared" si="144"/>
        <v>45.3</v>
      </c>
      <c r="BB91" s="274">
        <f t="shared" si="145"/>
        <v>45.3</v>
      </c>
      <c r="BC91" s="274">
        <f t="shared" si="146"/>
        <v>40.200000000000003</v>
      </c>
      <c r="BD91" s="274">
        <f t="shared" si="147"/>
        <v>22.7</v>
      </c>
      <c r="BE91" s="274">
        <f t="shared" si="148"/>
        <v>33.299999999999997</v>
      </c>
      <c r="BF91" s="274">
        <f t="shared" si="149"/>
        <v>24.7</v>
      </c>
      <c r="BG91" s="275">
        <f t="shared" si="150"/>
        <v>61.397058823529413</v>
      </c>
      <c r="BH91" s="274">
        <f t="shared" si="151"/>
        <v>56.877323420074354</v>
      </c>
      <c r="BI91" s="274">
        <f t="shared" si="152"/>
        <v>70.986460348162481</v>
      </c>
      <c r="BJ91" s="274">
        <f t="shared" si="153"/>
        <v>70.986460348162481</v>
      </c>
      <c r="BK91" s="274">
        <f t="shared" si="154"/>
        <v>77.412731006160172</v>
      </c>
      <c r="BL91" s="274">
        <f t="shared" si="155"/>
        <v>47.61904761904762</v>
      </c>
      <c r="BM91" s="274">
        <f t="shared" si="156"/>
        <v>47.61904761904762</v>
      </c>
      <c r="BN91" s="274">
        <f t="shared" si="157"/>
        <v>57.391304347826086</v>
      </c>
      <c r="BO91" s="274">
        <f t="shared" si="158"/>
        <v>93.01848049281314</v>
      </c>
      <c r="BP91" s="274">
        <f t="shared" si="159"/>
        <v>93.01848049281314</v>
      </c>
      <c r="BQ91" s="274">
        <f t="shared" si="160"/>
        <v>90.337078651685403</v>
      </c>
      <c r="BR91" s="274">
        <f t="shared" si="161"/>
        <v>44.773175542406307</v>
      </c>
      <c r="BS91" s="274">
        <f t="shared" si="162"/>
        <v>63.428571428571416</v>
      </c>
      <c r="BT91" s="274">
        <f t="shared" si="163"/>
        <v>48.814229249011859</v>
      </c>
      <c r="BU91" s="273">
        <v>8.98</v>
      </c>
      <c r="BV91" s="272">
        <v>8.9499999999999993</v>
      </c>
      <c r="BW91" s="272">
        <v>9.31</v>
      </c>
      <c r="BX91" s="272">
        <v>9.31</v>
      </c>
      <c r="BY91" s="272">
        <v>9.7100000000000009</v>
      </c>
      <c r="BZ91" s="272">
        <v>9.09</v>
      </c>
      <c r="CA91" s="272">
        <v>9.09</v>
      </c>
      <c r="CB91" s="272">
        <v>9.09</v>
      </c>
      <c r="CC91" s="272">
        <v>10.029999999999999</v>
      </c>
      <c r="CD91" s="272">
        <v>10.029999999999999</v>
      </c>
      <c r="CE91" s="272">
        <v>9.52</v>
      </c>
      <c r="CF91" s="272">
        <v>8.68</v>
      </c>
      <c r="CG91" s="272">
        <v>9.2899999999999991</v>
      </c>
      <c r="CH91" s="272">
        <v>9.14</v>
      </c>
      <c r="CI91" s="273">
        <f t="shared" si="164"/>
        <v>8.98</v>
      </c>
      <c r="CJ91" s="272">
        <f t="shared" si="165"/>
        <v>8.9499999999999993</v>
      </c>
      <c r="CK91" s="272">
        <f t="shared" si="166"/>
        <v>9.31</v>
      </c>
      <c r="CL91" s="272">
        <f t="shared" si="167"/>
        <v>9.31</v>
      </c>
      <c r="CM91" s="272">
        <f t="shared" si="168"/>
        <v>9.7100000000000009</v>
      </c>
      <c r="CN91" s="272">
        <f t="shared" si="169"/>
        <v>9.09</v>
      </c>
      <c r="CO91" s="272">
        <f t="shared" si="170"/>
        <v>9.09</v>
      </c>
      <c r="CP91" s="272">
        <f t="shared" si="171"/>
        <v>9.09</v>
      </c>
      <c r="CQ91" s="272">
        <f t="shared" si="172"/>
        <v>10.029999999999999</v>
      </c>
      <c r="CR91" s="272">
        <f t="shared" si="173"/>
        <v>10.029999999999999</v>
      </c>
      <c r="CS91" s="272">
        <f t="shared" si="174"/>
        <v>9.52</v>
      </c>
      <c r="CT91" s="272">
        <f t="shared" si="175"/>
        <v>8.68</v>
      </c>
      <c r="CU91" s="272">
        <f t="shared" si="176"/>
        <v>9.2899999999999991</v>
      </c>
      <c r="CV91" s="272">
        <f t="shared" si="177"/>
        <v>9.14</v>
      </c>
      <c r="CW91" s="234">
        <f t="shared" si="178"/>
        <v>1</v>
      </c>
      <c r="CX91" s="233">
        <f t="shared" si="179"/>
        <v>1</v>
      </c>
      <c r="CY91" s="233">
        <f t="shared" si="180"/>
        <v>1</v>
      </c>
      <c r="CZ91" s="233">
        <f t="shared" si="181"/>
        <v>1</v>
      </c>
      <c r="DA91" s="233">
        <f t="shared" si="182"/>
        <v>0</v>
      </c>
    </row>
    <row r="92" spans="1:105" x14ac:dyDescent="0.15">
      <c r="A92" s="276" t="s">
        <v>136</v>
      </c>
      <c r="B92" s="277" t="s">
        <v>628</v>
      </c>
      <c r="C92" s="273">
        <v>4.6100000000000003</v>
      </c>
      <c r="D92" s="272">
        <v>2.21</v>
      </c>
      <c r="E92" s="272">
        <v>3.62</v>
      </c>
      <c r="F92" s="272">
        <v>3.62</v>
      </c>
      <c r="G92" s="272">
        <v>2.2999999999999998</v>
      </c>
      <c r="H92" s="272">
        <v>4.47</v>
      </c>
      <c r="I92" s="272">
        <v>4.47</v>
      </c>
      <c r="J92" s="272">
        <v>4.8600000000000003</v>
      </c>
      <c r="K92" s="272">
        <v>4.41</v>
      </c>
      <c r="L92" s="272">
        <v>4.41</v>
      </c>
      <c r="M92" s="272">
        <v>3.76</v>
      </c>
      <c r="N92" s="272">
        <v>7.5</v>
      </c>
      <c r="O92" s="272">
        <v>7.92</v>
      </c>
      <c r="P92" s="272">
        <v>7.43</v>
      </c>
      <c r="S92" s="274">
        <v>29.1</v>
      </c>
      <c r="T92" s="274">
        <v>29.1</v>
      </c>
      <c r="U92" s="274">
        <v>27.2</v>
      </c>
      <c r="V92" s="274">
        <v>26.1</v>
      </c>
      <c r="W92" s="274">
        <v>26.1</v>
      </c>
      <c r="X92" s="274">
        <v>19.600000000000001</v>
      </c>
      <c r="AE92" s="273" t="str">
        <f t="shared" si="122"/>
        <v/>
      </c>
      <c r="AF92" s="272" t="str">
        <f t="shared" si="123"/>
        <v/>
      </c>
      <c r="AG92" s="272">
        <f t="shared" si="124"/>
        <v>8.0386740331491708</v>
      </c>
      <c r="AH92" s="272">
        <f t="shared" si="125"/>
        <v>8.0386740331491708</v>
      </c>
      <c r="AI92" s="272">
        <f t="shared" si="126"/>
        <v>11.82608695652174</v>
      </c>
      <c r="AJ92" s="272">
        <f t="shared" si="127"/>
        <v>5.8389261744966445</v>
      </c>
      <c r="AK92" s="272">
        <f t="shared" si="128"/>
        <v>5.8389261744966445</v>
      </c>
      <c r="AL92" s="272">
        <f t="shared" si="129"/>
        <v>4.0329218106995883</v>
      </c>
      <c r="AM92" s="272" t="str">
        <f t="shared" si="130"/>
        <v/>
      </c>
      <c r="AN92" s="272" t="str">
        <f t="shared" si="131"/>
        <v/>
      </c>
      <c r="AO92" s="272" t="str">
        <f t="shared" si="132"/>
        <v/>
      </c>
      <c r="AP92" s="272" t="str">
        <f t="shared" si="133"/>
        <v/>
      </c>
      <c r="AQ92" s="272" t="str">
        <f t="shared" si="134"/>
        <v/>
      </c>
      <c r="AR92" s="272" t="str">
        <f t="shared" si="135"/>
        <v/>
      </c>
      <c r="AS92" s="275" t="str">
        <f t="shared" si="136"/>
        <v/>
      </c>
      <c r="AT92" s="274" t="str">
        <f t="shared" si="137"/>
        <v/>
      </c>
      <c r="AU92" s="274">
        <f t="shared" si="138"/>
        <v>29.1</v>
      </c>
      <c r="AV92" s="274">
        <f t="shared" si="139"/>
        <v>29.1</v>
      </c>
      <c r="AW92" s="274">
        <f t="shared" si="140"/>
        <v>27.2</v>
      </c>
      <c r="AX92" s="274">
        <f t="shared" si="141"/>
        <v>26.1</v>
      </c>
      <c r="AY92" s="274">
        <f t="shared" si="142"/>
        <v>26.1</v>
      </c>
      <c r="AZ92" s="274">
        <f t="shared" si="143"/>
        <v>19.600000000000001</v>
      </c>
      <c r="BA92" s="274" t="str">
        <f t="shared" si="144"/>
        <v/>
      </c>
      <c r="BB92" s="274" t="str">
        <f t="shared" si="145"/>
        <v/>
      </c>
      <c r="BC92" s="274" t="str">
        <f t="shared" si="146"/>
        <v/>
      </c>
      <c r="BD92" s="274" t="str">
        <f t="shared" si="147"/>
        <v/>
      </c>
      <c r="BE92" s="274" t="str">
        <f t="shared" si="148"/>
        <v/>
      </c>
      <c r="BF92" s="274" t="str">
        <f t="shared" si="149"/>
        <v/>
      </c>
      <c r="BG92" s="275" t="str">
        <f t="shared" si="150"/>
        <v/>
      </c>
      <c r="BH92" s="274" t="str">
        <f t="shared" si="151"/>
        <v/>
      </c>
      <c r="BI92" s="274">
        <f t="shared" si="152"/>
        <v>56.286266924564792</v>
      </c>
      <c r="BJ92" s="274">
        <f t="shared" si="153"/>
        <v>56.286266924564792</v>
      </c>
      <c r="BK92" s="274">
        <f t="shared" si="154"/>
        <v>55.852156057494867</v>
      </c>
      <c r="BL92" s="274">
        <f t="shared" si="155"/>
        <v>54.037267080745345</v>
      </c>
      <c r="BM92" s="274">
        <f t="shared" si="156"/>
        <v>54.037267080745345</v>
      </c>
      <c r="BN92" s="274">
        <f t="shared" si="157"/>
        <v>56.811594202898554</v>
      </c>
      <c r="BO92" s="274" t="str">
        <f t="shared" si="158"/>
        <v/>
      </c>
      <c r="BP92" s="274" t="str">
        <f t="shared" si="159"/>
        <v/>
      </c>
      <c r="BQ92" s="274" t="str">
        <f t="shared" si="160"/>
        <v/>
      </c>
      <c r="BR92" s="274" t="str">
        <f t="shared" si="161"/>
        <v/>
      </c>
      <c r="BS92" s="274" t="str">
        <f t="shared" si="162"/>
        <v/>
      </c>
      <c r="BT92" s="274" t="str">
        <f t="shared" si="163"/>
        <v/>
      </c>
      <c r="BW92" s="272">
        <v>10.33</v>
      </c>
      <c r="BX92" s="272">
        <v>10.33</v>
      </c>
      <c r="BY92" s="272">
        <v>10.48</v>
      </c>
      <c r="BZ92" s="272">
        <v>10.08</v>
      </c>
      <c r="CA92" s="272">
        <v>10.08</v>
      </c>
      <c r="CB92" s="272">
        <v>10.58</v>
      </c>
      <c r="CI92" s="273" t="str">
        <f t="shared" si="164"/>
        <v/>
      </c>
      <c r="CJ92" s="272" t="str">
        <f t="shared" si="165"/>
        <v/>
      </c>
      <c r="CK92" s="272">
        <f t="shared" si="166"/>
        <v>10.33</v>
      </c>
      <c r="CL92" s="272">
        <f t="shared" si="167"/>
        <v>10.33</v>
      </c>
      <c r="CM92" s="272">
        <f t="shared" si="168"/>
        <v>10.48</v>
      </c>
      <c r="CN92" s="272">
        <f t="shared" si="169"/>
        <v>10.08</v>
      </c>
      <c r="CO92" s="272">
        <f t="shared" si="170"/>
        <v>10.08</v>
      </c>
      <c r="CP92" s="272">
        <f t="shared" si="171"/>
        <v>10.58</v>
      </c>
      <c r="CQ92" s="272" t="str">
        <f t="shared" si="172"/>
        <v/>
      </c>
      <c r="CR92" s="272" t="str">
        <f t="shared" si="173"/>
        <v/>
      </c>
      <c r="CS92" s="272" t="str">
        <f t="shared" si="174"/>
        <v/>
      </c>
      <c r="CT92" s="272" t="str">
        <f t="shared" si="175"/>
        <v/>
      </c>
      <c r="CU92" s="272" t="str">
        <f t="shared" si="176"/>
        <v/>
      </c>
      <c r="CV92" s="272" t="str">
        <f t="shared" si="177"/>
        <v/>
      </c>
      <c r="CW92" s="234" t="str">
        <f t="shared" si="178"/>
        <v/>
      </c>
      <c r="CX92" s="233">
        <f t="shared" si="179"/>
        <v>1</v>
      </c>
      <c r="CY92" s="233" t="str">
        <f t="shared" si="180"/>
        <v/>
      </c>
      <c r="CZ92" s="233" t="str">
        <f t="shared" si="181"/>
        <v/>
      </c>
      <c r="DA92" s="233">
        <f t="shared" si="182"/>
        <v>3</v>
      </c>
    </row>
    <row r="93" spans="1:105" x14ac:dyDescent="0.15">
      <c r="A93" s="276" t="s">
        <v>137</v>
      </c>
      <c r="B93" s="277" t="s">
        <v>629</v>
      </c>
      <c r="C93" s="273">
        <v>0.54</v>
      </c>
      <c r="D93" s="272">
        <v>1.24</v>
      </c>
      <c r="E93" s="272">
        <v>1.64</v>
      </c>
      <c r="F93" s="272">
        <v>1.64</v>
      </c>
      <c r="G93" s="272">
        <v>0.47</v>
      </c>
      <c r="H93" s="272">
        <v>2.06</v>
      </c>
      <c r="I93" s="272">
        <v>2.06</v>
      </c>
      <c r="J93" s="272">
        <v>2.06</v>
      </c>
      <c r="K93" s="272">
        <v>3.04</v>
      </c>
      <c r="L93" s="272">
        <v>3.04</v>
      </c>
      <c r="M93" s="272">
        <v>2.35</v>
      </c>
      <c r="N93" s="272">
        <v>1.6</v>
      </c>
      <c r="O93" s="272">
        <v>0.78</v>
      </c>
      <c r="P93" s="272">
        <v>1.27</v>
      </c>
      <c r="S93" s="274">
        <v>31.7</v>
      </c>
      <c r="T93" s="274">
        <v>31.7</v>
      </c>
      <c r="U93" s="274">
        <v>27.1</v>
      </c>
      <c r="V93" s="274">
        <v>13</v>
      </c>
      <c r="W93" s="274">
        <v>13</v>
      </c>
      <c r="X93" s="274">
        <v>18.100000000000001</v>
      </c>
      <c r="AE93" s="273" t="str">
        <f t="shared" si="122"/>
        <v/>
      </c>
      <c r="AF93" s="272" t="str">
        <f t="shared" si="123"/>
        <v/>
      </c>
      <c r="AG93" s="272">
        <f t="shared" si="124"/>
        <v>19.329268292682926</v>
      </c>
      <c r="AH93" s="272">
        <f t="shared" si="125"/>
        <v>19.329268292682926</v>
      </c>
      <c r="AI93" s="272">
        <f t="shared" si="126"/>
        <v>57.659574468085111</v>
      </c>
      <c r="AJ93" s="272">
        <f t="shared" si="127"/>
        <v>6.3106796116504853</v>
      </c>
      <c r="AK93" s="272">
        <f t="shared" si="128"/>
        <v>6.3106796116504853</v>
      </c>
      <c r="AL93" s="272">
        <f t="shared" si="129"/>
        <v>8.7864077669902922</v>
      </c>
      <c r="AM93" s="272" t="str">
        <f t="shared" si="130"/>
        <v/>
      </c>
      <c r="AN93" s="272" t="str">
        <f t="shared" si="131"/>
        <v/>
      </c>
      <c r="AO93" s="272" t="str">
        <f t="shared" si="132"/>
        <v/>
      </c>
      <c r="AP93" s="272" t="str">
        <f t="shared" si="133"/>
        <v/>
      </c>
      <c r="AQ93" s="272" t="str">
        <f t="shared" si="134"/>
        <v/>
      </c>
      <c r="AR93" s="272" t="str">
        <f t="shared" si="135"/>
        <v/>
      </c>
      <c r="AS93" s="275" t="str">
        <f t="shared" si="136"/>
        <v/>
      </c>
      <c r="AT93" s="274" t="str">
        <f t="shared" si="137"/>
        <v/>
      </c>
      <c r="AU93" s="274">
        <f t="shared" si="138"/>
        <v>31.7</v>
      </c>
      <c r="AV93" s="274">
        <f t="shared" si="139"/>
        <v>31.7</v>
      </c>
      <c r="AW93" s="274">
        <f t="shared" si="140"/>
        <v>27.1</v>
      </c>
      <c r="AX93" s="274">
        <f t="shared" si="141"/>
        <v>13</v>
      </c>
      <c r="AY93" s="274">
        <f t="shared" si="142"/>
        <v>13</v>
      </c>
      <c r="AZ93" s="274">
        <f t="shared" si="143"/>
        <v>18.100000000000001</v>
      </c>
      <c r="BA93" s="274" t="str">
        <f t="shared" si="144"/>
        <v/>
      </c>
      <c r="BB93" s="274" t="str">
        <f t="shared" si="145"/>
        <v/>
      </c>
      <c r="BC93" s="274" t="str">
        <f t="shared" si="146"/>
        <v/>
      </c>
      <c r="BD93" s="274" t="str">
        <f t="shared" si="147"/>
        <v/>
      </c>
      <c r="BE93" s="274" t="str">
        <f t="shared" si="148"/>
        <v/>
      </c>
      <c r="BF93" s="274" t="str">
        <f t="shared" si="149"/>
        <v/>
      </c>
      <c r="BG93" s="275" t="str">
        <f t="shared" si="150"/>
        <v/>
      </c>
      <c r="BH93" s="274" t="str">
        <f t="shared" si="151"/>
        <v/>
      </c>
      <c r="BI93" s="274">
        <f t="shared" si="152"/>
        <v>61.315280464216634</v>
      </c>
      <c r="BJ93" s="274">
        <f t="shared" si="153"/>
        <v>61.315280464216634</v>
      </c>
      <c r="BK93" s="274">
        <f t="shared" si="154"/>
        <v>55.646817248459953</v>
      </c>
      <c r="BL93" s="274">
        <f t="shared" si="155"/>
        <v>26.915113871635612</v>
      </c>
      <c r="BM93" s="274">
        <f t="shared" si="156"/>
        <v>26.915113871635612</v>
      </c>
      <c r="BN93" s="274">
        <f t="shared" si="157"/>
        <v>52.463768115942038</v>
      </c>
      <c r="BO93" s="274" t="str">
        <f t="shared" si="158"/>
        <v/>
      </c>
      <c r="BP93" s="274" t="str">
        <f t="shared" si="159"/>
        <v/>
      </c>
      <c r="BQ93" s="274" t="str">
        <f t="shared" si="160"/>
        <v/>
      </c>
      <c r="BR93" s="274" t="str">
        <f t="shared" si="161"/>
        <v/>
      </c>
      <c r="BS93" s="274" t="str">
        <f t="shared" si="162"/>
        <v/>
      </c>
      <c r="BT93" s="274" t="str">
        <f t="shared" si="163"/>
        <v/>
      </c>
      <c r="BW93" s="272">
        <v>10.1</v>
      </c>
      <c r="BX93" s="272">
        <v>10.1</v>
      </c>
      <c r="BY93" s="272">
        <v>10.16</v>
      </c>
      <c r="BZ93" s="272">
        <v>9.6</v>
      </c>
      <c r="CA93" s="272">
        <v>9.6</v>
      </c>
      <c r="CB93" s="272">
        <v>10.06</v>
      </c>
      <c r="CI93" s="273" t="str">
        <f t="shared" si="164"/>
        <v/>
      </c>
      <c r="CJ93" s="272" t="str">
        <f t="shared" si="165"/>
        <v/>
      </c>
      <c r="CK93" s="272">
        <f t="shared" si="166"/>
        <v>10.1</v>
      </c>
      <c r="CL93" s="272">
        <f t="shared" si="167"/>
        <v>10.1</v>
      </c>
      <c r="CM93" s="272">
        <f t="shared" si="168"/>
        <v>10.16</v>
      </c>
      <c r="CN93" s="272">
        <f t="shared" si="169"/>
        <v>9.6</v>
      </c>
      <c r="CO93" s="272">
        <f t="shared" si="170"/>
        <v>9.6</v>
      </c>
      <c r="CP93" s="272">
        <f t="shared" si="171"/>
        <v>10.06</v>
      </c>
      <c r="CQ93" s="272" t="str">
        <f t="shared" si="172"/>
        <v/>
      </c>
      <c r="CR93" s="272" t="str">
        <f t="shared" si="173"/>
        <v/>
      </c>
      <c r="CS93" s="272" t="str">
        <f t="shared" si="174"/>
        <v/>
      </c>
      <c r="CT93" s="272" t="str">
        <f t="shared" si="175"/>
        <v/>
      </c>
      <c r="CU93" s="272" t="str">
        <f t="shared" si="176"/>
        <v/>
      </c>
      <c r="CV93" s="272" t="str">
        <f t="shared" si="177"/>
        <v/>
      </c>
      <c r="CW93" s="234" t="str">
        <f t="shared" si="178"/>
        <v/>
      </c>
      <c r="CX93" s="233">
        <f t="shared" si="179"/>
        <v>1</v>
      </c>
      <c r="CY93" s="233" t="str">
        <f t="shared" si="180"/>
        <v/>
      </c>
      <c r="CZ93" s="233" t="str">
        <f t="shared" si="181"/>
        <v/>
      </c>
      <c r="DA93" s="233">
        <f t="shared" si="182"/>
        <v>3</v>
      </c>
    </row>
    <row r="94" spans="1:105" x14ac:dyDescent="0.15">
      <c r="A94" s="276" t="s">
        <v>186</v>
      </c>
      <c r="B94" s="277" t="s">
        <v>630</v>
      </c>
      <c r="C94" s="273">
        <v>4.4400000000000004</v>
      </c>
      <c r="D94" s="272">
        <v>5.2</v>
      </c>
      <c r="E94" s="272">
        <v>2.42</v>
      </c>
      <c r="F94" s="272">
        <v>2.42</v>
      </c>
      <c r="G94" s="272">
        <v>5.07</v>
      </c>
      <c r="H94" s="272">
        <v>3.56</v>
      </c>
      <c r="I94" s="272">
        <v>3.56</v>
      </c>
      <c r="J94" s="272">
        <v>3.1</v>
      </c>
      <c r="K94" s="272">
        <v>6.77</v>
      </c>
      <c r="L94" s="272">
        <v>6.77</v>
      </c>
      <c r="M94" s="272">
        <v>6.29</v>
      </c>
      <c r="N94" s="272">
        <v>2.6</v>
      </c>
      <c r="O94" s="272">
        <v>4.4000000000000004</v>
      </c>
      <c r="P94" s="272">
        <v>3.43</v>
      </c>
      <c r="Q94" s="275">
        <v>46.3</v>
      </c>
      <c r="R94" s="274">
        <v>44.8</v>
      </c>
      <c r="S94" s="274">
        <v>45.1</v>
      </c>
      <c r="T94" s="274">
        <v>45.1</v>
      </c>
      <c r="U94" s="274">
        <v>43.2</v>
      </c>
      <c r="V94" s="274">
        <v>44.3</v>
      </c>
      <c r="W94" s="274">
        <v>44.3</v>
      </c>
      <c r="X94" s="274">
        <v>33.6</v>
      </c>
      <c r="Y94" s="274">
        <v>39.9</v>
      </c>
      <c r="Z94" s="274">
        <v>39.9</v>
      </c>
      <c r="AA94" s="274">
        <v>40.6</v>
      </c>
      <c r="AB94" s="274">
        <v>41.1</v>
      </c>
      <c r="AC94" s="274">
        <v>47.3</v>
      </c>
      <c r="AD94" s="274">
        <v>45.3</v>
      </c>
      <c r="AE94" s="273">
        <f t="shared" si="122"/>
        <v>10.427927927927927</v>
      </c>
      <c r="AF94" s="272">
        <f t="shared" si="123"/>
        <v>8.615384615384615</v>
      </c>
      <c r="AG94" s="272">
        <f t="shared" si="124"/>
        <v>18.636363636363637</v>
      </c>
      <c r="AH94" s="272">
        <f t="shared" si="125"/>
        <v>18.636363636363637</v>
      </c>
      <c r="AI94" s="272">
        <f t="shared" si="126"/>
        <v>8.5207100591715985</v>
      </c>
      <c r="AJ94" s="272">
        <f t="shared" si="127"/>
        <v>12.443820224719101</v>
      </c>
      <c r="AK94" s="272">
        <f t="shared" si="128"/>
        <v>12.443820224719101</v>
      </c>
      <c r="AL94" s="272">
        <f t="shared" si="129"/>
        <v>10.838709677419356</v>
      </c>
      <c r="AM94" s="272">
        <f t="shared" si="130"/>
        <v>5.8936484490398824</v>
      </c>
      <c r="AN94" s="272">
        <f t="shared" si="131"/>
        <v>5.8936484490398824</v>
      </c>
      <c r="AO94" s="272">
        <f t="shared" si="132"/>
        <v>6.4546899841017487</v>
      </c>
      <c r="AP94" s="272">
        <f t="shared" si="133"/>
        <v>15.807692307692308</v>
      </c>
      <c r="AQ94" s="272">
        <f t="shared" si="134"/>
        <v>10.749999999999998</v>
      </c>
      <c r="AR94" s="272">
        <f t="shared" si="135"/>
        <v>13.206997084548103</v>
      </c>
      <c r="AS94" s="275">
        <f t="shared" si="136"/>
        <v>46.3</v>
      </c>
      <c r="AT94" s="274">
        <f t="shared" si="137"/>
        <v>44.8</v>
      </c>
      <c r="AU94" s="274">
        <f t="shared" si="138"/>
        <v>45.1</v>
      </c>
      <c r="AV94" s="274">
        <f t="shared" si="139"/>
        <v>45.1</v>
      </c>
      <c r="AW94" s="274">
        <f t="shared" si="140"/>
        <v>43.2</v>
      </c>
      <c r="AX94" s="274">
        <f t="shared" si="141"/>
        <v>44.3</v>
      </c>
      <c r="AY94" s="274">
        <f t="shared" si="142"/>
        <v>44.3</v>
      </c>
      <c r="AZ94" s="274">
        <f t="shared" si="143"/>
        <v>33.6</v>
      </c>
      <c r="BA94" s="274">
        <f t="shared" si="144"/>
        <v>39.9</v>
      </c>
      <c r="BB94" s="274">
        <f t="shared" si="145"/>
        <v>39.9</v>
      </c>
      <c r="BC94" s="274">
        <f t="shared" si="146"/>
        <v>40.6</v>
      </c>
      <c r="BD94" s="274">
        <f t="shared" si="147"/>
        <v>41.1</v>
      </c>
      <c r="BE94" s="274">
        <f t="shared" si="148"/>
        <v>47.3</v>
      </c>
      <c r="BF94" s="274">
        <f t="shared" si="149"/>
        <v>45.3</v>
      </c>
      <c r="BG94" s="275">
        <f t="shared" si="150"/>
        <v>85.110294117647058</v>
      </c>
      <c r="BH94" s="274">
        <f t="shared" si="151"/>
        <v>83.271375464684013</v>
      </c>
      <c r="BI94" s="274">
        <f t="shared" si="152"/>
        <v>87.234042553191486</v>
      </c>
      <c r="BJ94" s="274">
        <f t="shared" si="153"/>
        <v>87.234042553191486</v>
      </c>
      <c r="BK94" s="274">
        <f t="shared" si="154"/>
        <v>88.706365503080079</v>
      </c>
      <c r="BL94" s="274">
        <f t="shared" si="155"/>
        <v>91.718426501035196</v>
      </c>
      <c r="BM94" s="274">
        <f t="shared" si="156"/>
        <v>91.718426501035196</v>
      </c>
      <c r="BN94" s="274">
        <f t="shared" si="157"/>
        <v>97.391304347826093</v>
      </c>
      <c r="BO94" s="274">
        <f t="shared" si="158"/>
        <v>81.930184804928132</v>
      </c>
      <c r="BP94" s="274">
        <f t="shared" si="159"/>
        <v>81.930184804928132</v>
      </c>
      <c r="BQ94" s="274">
        <f t="shared" si="160"/>
        <v>91.235955056179776</v>
      </c>
      <c r="BR94" s="274">
        <f t="shared" si="161"/>
        <v>81.065088757396438</v>
      </c>
      <c r="BS94" s="274">
        <f t="shared" si="162"/>
        <v>90.095238095238102</v>
      </c>
      <c r="BT94" s="274">
        <f t="shared" si="163"/>
        <v>89.525691699604735</v>
      </c>
      <c r="BU94" s="273">
        <v>9.32</v>
      </c>
      <c r="BV94" s="272">
        <v>9.3000000000000007</v>
      </c>
      <c r="BW94" s="272">
        <v>9.52</v>
      </c>
      <c r="BX94" s="272">
        <v>9.52</v>
      </c>
      <c r="BY94" s="272">
        <v>9.41</v>
      </c>
      <c r="BZ94" s="272">
        <v>9.23</v>
      </c>
      <c r="CA94" s="272">
        <v>9.23</v>
      </c>
      <c r="CB94" s="272">
        <v>9.27</v>
      </c>
      <c r="CC94" s="272">
        <v>9.89</v>
      </c>
      <c r="CD94" s="272">
        <v>9.89</v>
      </c>
      <c r="CE94" s="272">
        <v>9.94</v>
      </c>
      <c r="CF94" s="272">
        <v>8.83</v>
      </c>
      <c r="CG94" s="272">
        <v>9.25</v>
      </c>
      <c r="CH94" s="272">
        <v>9.58</v>
      </c>
      <c r="CI94" s="273">
        <f t="shared" si="164"/>
        <v>9.32</v>
      </c>
      <c r="CJ94" s="272">
        <f t="shared" si="165"/>
        <v>9.3000000000000007</v>
      </c>
      <c r="CK94" s="272">
        <f t="shared" si="166"/>
        <v>9.52</v>
      </c>
      <c r="CL94" s="272">
        <f t="shared" si="167"/>
        <v>9.52</v>
      </c>
      <c r="CM94" s="272">
        <f t="shared" si="168"/>
        <v>9.41</v>
      </c>
      <c r="CN94" s="272">
        <f t="shared" si="169"/>
        <v>9.23</v>
      </c>
      <c r="CO94" s="272">
        <f t="shared" si="170"/>
        <v>9.23</v>
      </c>
      <c r="CP94" s="272">
        <f t="shared" si="171"/>
        <v>9.27</v>
      </c>
      <c r="CQ94" s="272">
        <f t="shared" si="172"/>
        <v>9.89</v>
      </c>
      <c r="CR94" s="272">
        <f t="shared" si="173"/>
        <v>9.89</v>
      </c>
      <c r="CS94" s="272">
        <f t="shared" si="174"/>
        <v>9.94</v>
      </c>
      <c r="CT94" s="272">
        <f t="shared" si="175"/>
        <v>8.83</v>
      </c>
      <c r="CU94" s="272">
        <f t="shared" si="176"/>
        <v>9.25</v>
      </c>
      <c r="CV94" s="272">
        <f t="shared" si="177"/>
        <v>9.58</v>
      </c>
      <c r="CW94" s="234">
        <f t="shared" si="178"/>
        <v>1</v>
      </c>
      <c r="CX94" s="233">
        <f t="shared" si="179"/>
        <v>1</v>
      </c>
      <c r="CY94" s="233">
        <f t="shared" si="180"/>
        <v>1</v>
      </c>
      <c r="CZ94" s="233">
        <f t="shared" si="181"/>
        <v>1</v>
      </c>
      <c r="DA94" s="233">
        <f t="shared" si="182"/>
        <v>0</v>
      </c>
    </row>
    <row r="95" spans="1:105" x14ac:dyDescent="0.15">
      <c r="A95" s="276" t="s">
        <v>187</v>
      </c>
      <c r="B95" s="277" t="s">
        <v>631</v>
      </c>
      <c r="C95" s="273">
        <v>6.66</v>
      </c>
      <c r="D95" s="272">
        <v>4.83</v>
      </c>
      <c r="E95" s="272">
        <v>5.38</v>
      </c>
      <c r="F95" s="272">
        <v>5.38</v>
      </c>
      <c r="G95" s="272">
        <v>4.9000000000000004</v>
      </c>
      <c r="H95" s="272">
        <v>4.55</v>
      </c>
      <c r="I95" s="272">
        <v>4.55</v>
      </c>
      <c r="J95" s="272">
        <v>2.74</v>
      </c>
      <c r="K95" s="272">
        <v>6.92</v>
      </c>
      <c r="L95" s="272">
        <v>6.92</v>
      </c>
      <c r="M95" s="272">
        <v>9.2100000000000009</v>
      </c>
      <c r="N95" s="272">
        <v>3.8</v>
      </c>
      <c r="O95" s="272">
        <v>5.33</v>
      </c>
      <c r="P95" s="272">
        <v>5.46</v>
      </c>
      <c r="Q95" s="275">
        <v>27.9</v>
      </c>
      <c r="R95" s="274">
        <v>26</v>
      </c>
      <c r="S95" s="274">
        <v>33.4</v>
      </c>
      <c r="T95" s="274">
        <v>33.4</v>
      </c>
      <c r="U95" s="274">
        <v>26.7</v>
      </c>
      <c r="V95" s="274">
        <v>26.9</v>
      </c>
      <c r="W95" s="274">
        <v>26.9</v>
      </c>
      <c r="X95" s="274">
        <v>20</v>
      </c>
      <c r="Y95" s="274">
        <v>32.299999999999997</v>
      </c>
      <c r="Z95" s="274">
        <v>32.299999999999997</v>
      </c>
      <c r="AA95" s="274">
        <v>30.7</v>
      </c>
      <c r="AB95" s="274">
        <v>23.2</v>
      </c>
      <c r="AC95" s="274">
        <v>30.6</v>
      </c>
      <c r="AD95" s="274">
        <v>25.9</v>
      </c>
      <c r="AE95" s="273">
        <f t="shared" si="122"/>
        <v>4.1891891891891886</v>
      </c>
      <c r="AF95" s="272">
        <f t="shared" si="123"/>
        <v>5.383022774327122</v>
      </c>
      <c r="AG95" s="272">
        <f t="shared" si="124"/>
        <v>6.2081784386617098</v>
      </c>
      <c r="AH95" s="272">
        <f t="shared" si="125"/>
        <v>6.2081784386617098</v>
      </c>
      <c r="AI95" s="272">
        <f t="shared" si="126"/>
        <v>5.4489795918367339</v>
      </c>
      <c r="AJ95" s="272">
        <f t="shared" si="127"/>
        <v>5.9120879120879124</v>
      </c>
      <c r="AK95" s="272">
        <f t="shared" si="128"/>
        <v>5.9120879120879124</v>
      </c>
      <c r="AL95" s="272">
        <f t="shared" si="129"/>
        <v>7.2992700729926998</v>
      </c>
      <c r="AM95" s="272">
        <f t="shared" si="130"/>
        <v>4.6676300578034677</v>
      </c>
      <c r="AN95" s="272">
        <f t="shared" si="131"/>
        <v>4.6676300578034677</v>
      </c>
      <c r="AO95" s="272">
        <f t="shared" si="132"/>
        <v>3.333333333333333</v>
      </c>
      <c r="AP95" s="272">
        <f t="shared" si="133"/>
        <v>6.1052631578947372</v>
      </c>
      <c r="AQ95" s="272">
        <f t="shared" si="134"/>
        <v>5.7410881801125706</v>
      </c>
      <c r="AR95" s="272">
        <f t="shared" si="135"/>
        <v>4.7435897435897436</v>
      </c>
      <c r="AS95" s="275">
        <f t="shared" si="136"/>
        <v>27.9</v>
      </c>
      <c r="AT95" s="274">
        <f t="shared" si="137"/>
        <v>26</v>
      </c>
      <c r="AU95" s="274">
        <f t="shared" si="138"/>
        <v>33.4</v>
      </c>
      <c r="AV95" s="274">
        <f t="shared" si="139"/>
        <v>33.4</v>
      </c>
      <c r="AW95" s="274">
        <f t="shared" si="140"/>
        <v>26.7</v>
      </c>
      <c r="AX95" s="274">
        <f t="shared" si="141"/>
        <v>26.9</v>
      </c>
      <c r="AY95" s="274">
        <f t="shared" si="142"/>
        <v>26.9</v>
      </c>
      <c r="AZ95" s="274">
        <f t="shared" si="143"/>
        <v>20</v>
      </c>
      <c r="BA95" s="274">
        <f t="shared" si="144"/>
        <v>32.299999999999997</v>
      </c>
      <c r="BB95" s="274">
        <f t="shared" si="145"/>
        <v>32.299999999999997</v>
      </c>
      <c r="BC95" s="274">
        <f t="shared" si="146"/>
        <v>30.7</v>
      </c>
      <c r="BD95" s="274">
        <f t="shared" si="147"/>
        <v>23.2</v>
      </c>
      <c r="BE95" s="274">
        <f t="shared" si="148"/>
        <v>30.6</v>
      </c>
      <c r="BF95" s="274">
        <f t="shared" si="149"/>
        <v>25.9</v>
      </c>
      <c r="BG95" s="275">
        <f t="shared" si="150"/>
        <v>51.286764705882355</v>
      </c>
      <c r="BH95" s="274">
        <f t="shared" si="151"/>
        <v>48.327137546468407</v>
      </c>
      <c r="BI95" s="274">
        <f t="shared" si="152"/>
        <v>64.603481624758217</v>
      </c>
      <c r="BJ95" s="274">
        <f t="shared" si="153"/>
        <v>64.603481624758217</v>
      </c>
      <c r="BK95" s="274">
        <f t="shared" si="154"/>
        <v>54.825462012320322</v>
      </c>
      <c r="BL95" s="274">
        <f t="shared" si="155"/>
        <v>55.693581780538302</v>
      </c>
      <c r="BM95" s="274">
        <f t="shared" si="156"/>
        <v>55.693581780538302</v>
      </c>
      <c r="BN95" s="274">
        <f t="shared" si="157"/>
        <v>57.971014492753625</v>
      </c>
      <c r="BO95" s="274">
        <f t="shared" si="158"/>
        <v>66.324435318275135</v>
      </c>
      <c r="BP95" s="274">
        <f t="shared" si="159"/>
        <v>66.324435318275135</v>
      </c>
      <c r="BQ95" s="274">
        <f t="shared" si="160"/>
        <v>68.988764044943821</v>
      </c>
      <c r="BR95" s="274">
        <f t="shared" si="161"/>
        <v>45.759368836291912</v>
      </c>
      <c r="BS95" s="274">
        <f t="shared" si="162"/>
        <v>58.285714285714285</v>
      </c>
      <c r="BT95" s="274">
        <f t="shared" si="163"/>
        <v>51.185770750988141</v>
      </c>
      <c r="BU95" s="273">
        <v>8.64</v>
      </c>
      <c r="BV95" s="272">
        <v>8.69</v>
      </c>
      <c r="BW95" s="272">
        <v>9.3699999999999992</v>
      </c>
      <c r="BX95" s="272">
        <v>9.3699999999999992</v>
      </c>
      <c r="BY95" s="272">
        <v>9.5399999999999991</v>
      </c>
      <c r="BZ95" s="272">
        <v>8.84</v>
      </c>
      <c r="CA95" s="272">
        <v>8.84</v>
      </c>
      <c r="CB95" s="272">
        <v>8.94</v>
      </c>
      <c r="CC95" s="272">
        <v>10</v>
      </c>
      <c r="CD95" s="272">
        <v>10</v>
      </c>
      <c r="CE95" s="272">
        <v>10.01</v>
      </c>
      <c r="CF95" s="272">
        <v>8.58</v>
      </c>
      <c r="CG95" s="272">
        <v>8.9</v>
      </c>
      <c r="CH95" s="272">
        <v>8.86</v>
      </c>
      <c r="CI95" s="273">
        <f t="shared" si="164"/>
        <v>8.64</v>
      </c>
      <c r="CJ95" s="272">
        <f t="shared" si="165"/>
        <v>8.69</v>
      </c>
      <c r="CK95" s="272">
        <f t="shared" si="166"/>
        <v>9.3699999999999992</v>
      </c>
      <c r="CL95" s="272">
        <f t="shared" si="167"/>
        <v>9.3699999999999992</v>
      </c>
      <c r="CM95" s="272">
        <f t="shared" si="168"/>
        <v>9.5399999999999991</v>
      </c>
      <c r="CN95" s="272">
        <f t="shared" si="169"/>
        <v>8.84</v>
      </c>
      <c r="CO95" s="272">
        <f t="shared" si="170"/>
        <v>8.84</v>
      </c>
      <c r="CP95" s="272">
        <f t="shared" si="171"/>
        <v>8.94</v>
      </c>
      <c r="CQ95" s="272">
        <f t="shared" si="172"/>
        <v>10</v>
      </c>
      <c r="CR95" s="272">
        <f t="shared" si="173"/>
        <v>10</v>
      </c>
      <c r="CS95" s="272">
        <f t="shared" si="174"/>
        <v>10.01</v>
      </c>
      <c r="CT95" s="272">
        <f t="shared" si="175"/>
        <v>8.58</v>
      </c>
      <c r="CU95" s="272">
        <f t="shared" si="176"/>
        <v>8.9</v>
      </c>
      <c r="CV95" s="272">
        <f t="shared" si="177"/>
        <v>8.86</v>
      </c>
      <c r="CW95" s="234">
        <f t="shared" si="178"/>
        <v>1</v>
      </c>
      <c r="CX95" s="233">
        <f t="shared" si="179"/>
        <v>1</v>
      </c>
      <c r="CY95" s="233">
        <f t="shared" si="180"/>
        <v>1</v>
      </c>
      <c r="CZ95" s="233">
        <f t="shared" si="181"/>
        <v>1</v>
      </c>
      <c r="DA95" s="233">
        <f t="shared" si="182"/>
        <v>0</v>
      </c>
    </row>
    <row r="96" spans="1:105" x14ac:dyDescent="0.15">
      <c r="A96" s="276" t="s">
        <v>188</v>
      </c>
      <c r="B96" s="277" t="s">
        <v>632</v>
      </c>
      <c r="C96" s="273">
        <v>6.42</v>
      </c>
      <c r="D96" s="272">
        <v>4.9400000000000004</v>
      </c>
      <c r="E96" s="272">
        <v>5.86</v>
      </c>
      <c r="F96" s="272">
        <v>5.86</v>
      </c>
      <c r="G96" s="272">
        <v>5.99</v>
      </c>
      <c r="H96" s="272">
        <v>4.87</v>
      </c>
      <c r="I96" s="272">
        <v>4.87</v>
      </c>
      <c r="J96" s="272">
        <v>3.26</v>
      </c>
      <c r="K96" s="272">
        <v>9.5299999999999994</v>
      </c>
      <c r="L96" s="272">
        <v>9.5299999999999994</v>
      </c>
      <c r="M96" s="272">
        <v>11.13</v>
      </c>
      <c r="N96" s="272">
        <v>4.2300000000000004</v>
      </c>
      <c r="O96" s="272">
        <v>6.95</v>
      </c>
      <c r="P96" s="272">
        <v>4.4000000000000004</v>
      </c>
      <c r="Q96" s="275">
        <v>38</v>
      </c>
      <c r="R96" s="274">
        <v>34.799999999999997</v>
      </c>
      <c r="S96" s="274">
        <v>36.1</v>
      </c>
      <c r="T96" s="274">
        <v>36.1</v>
      </c>
      <c r="U96" s="274">
        <v>33.299999999999997</v>
      </c>
      <c r="V96" s="274">
        <v>24.6</v>
      </c>
      <c r="W96" s="274">
        <v>24.6</v>
      </c>
      <c r="X96" s="274">
        <v>17</v>
      </c>
      <c r="Y96" s="274">
        <v>35.700000000000003</v>
      </c>
      <c r="Z96" s="274">
        <v>35.700000000000003</v>
      </c>
      <c r="AA96" s="274">
        <v>35.700000000000003</v>
      </c>
      <c r="AB96" s="274">
        <v>22.9</v>
      </c>
      <c r="AC96" s="274">
        <v>31</v>
      </c>
      <c r="AD96" s="274">
        <v>36.6</v>
      </c>
      <c r="AE96" s="273">
        <f t="shared" si="122"/>
        <v>5.9190031152647977</v>
      </c>
      <c r="AF96" s="272">
        <f t="shared" si="123"/>
        <v>7.0445344129554641</v>
      </c>
      <c r="AG96" s="272">
        <f t="shared" si="124"/>
        <v>6.1604095563139927</v>
      </c>
      <c r="AH96" s="272">
        <f t="shared" si="125"/>
        <v>6.1604095563139927</v>
      </c>
      <c r="AI96" s="272">
        <f t="shared" si="126"/>
        <v>5.5592654424040058</v>
      </c>
      <c r="AJ96" s="272">
        <f t="shared" si="127"/>
        <v>5.0513347022587274</v>
      </c>
      <c r="AK96" s="272">
        <f t="shared" si="128"/>
        <v>5.0513347022587274</v>
      </c>
      <c r="AL96" s="272">
        <f t="shared" si="129"/>
        <v>5.2147239263803682</v>
      </c>
      <c r="AM96" s="272">
        <f t="shared" si="130"/>
        <v>3.7460650577124874</v>
      </c>
      <c r="AN96" s="272">
        <f t="shared" si="131"/>
        <v>3.7460650577124874</v>
      </c>
      <c r="AO96" s="272">
        <f t="shared" si="132"/>
        <v>3.2075471698113209</v>
      </c>
      <c r="AP96" s="272">
        <f t="shared" si="133"/>
        <v>5.413711583924349</v>
      </c>
      <c r="AQ96" s="272">
        <f t="shared" si="134"/>
        <v>4.4604316546762588</v>
      </c>
      <c r="AR96" s="272">
        <f t="shared" si="135"/>
        <v>8.3181818181818183</v>
      </c>
      <c r="AS96" s="275">
        <f t="shared" si="136"/>
        <v>38</v>
      </c>
      <c r="AT96" s="274">
        <f t="shared" si="137"/>
        <v>34.799999999999997</v>
      </c>
      <c r="AU96" s="274">
        <f t="shared" si="138"/>
        <v>36.1</v>
      </c>
      <c r="AV96" s="274">
        <f t="shared" si="139"/>
        <v>36.1</v>
      </c>
      <c r="AW96" s="274">
        <f t="shared" si="140"/>
        <v>33.299999999999997</v>
      </c>
      <c r="AX96" s="274">
        <f t="shared" si="141"/>
        <v>24.6</v>
      </c>
      <c r="AY96" s="274">
        <f t="shared" si="142"/>
        <v>24.6</v>
      </c>
      <c r="AZ96" s="274">
        <f t="shared" si="143"/>
        <v>17</v>
      </c>
      <c r="BA96" s="274">
        <f t="shared" si="144"/>
        <v>35.700000000000003</v>
      </c>
      <c r="BB96" s="274">
        <f t="shared" si="145"/>
        <v>35.700000000000003</v>
      </c>
      <c r="BC96" s="274">
        <f t="shared" si="146"/>
        <v>35.700000000000003</v>
      </c>
      <c r="BD96" s="274">
        <f t="shared" si="147"/>
        <v>22.9</v>
      </c>
      <c r="BE96" s="274">
        <f t="shared" si="148"/>
        <v>31</v>
      </c>
      <c r="BF96" s="274">
        <f t="shared" si="149"/>
        <v>36.6</v>
      </c>
      <c r="BG96" s="275">
        <f t="shared" si="150"/>
        <v>69.852941176470594</v>
      </c>
      <c r="BH96" s="274">
        <f t="shared" si="151"/>
        <v>64.684014869888472</v>
      </c>
      <c r="BI96" s="274">
        <f t="shared" si="152"/>
        <v>69.825918762088975</v>
      </c>
      <c r="BJ96" s="274">
        <f t="shared" si="153"/>
        <v>69.825918762088975</v>
      </c>
      <c r="BK96" s="274">
        <f t="shared" si="154"/>
        <v>68.377823408624224</v>
      </c>
      <c r="BL96" s="274">
        <f t="shared" si="155"/>
        <v>50.931677018633543</v>
      </c>
      <c r="BM96" s="274">
        <f t="shared" si="156"/>
        <v>50.931677018633543</v>
      </c>
      <c r="BN96" s="274">
        <f t="shared" si="157"/>
        <v>49.275362318840578</v>
      </c>
      <c r="BO96" s="274">
        <f t="shared" si="158"/>
        <v>73.305954825462024</v>
      </c>
      <c r="BP96" s="274">
        <f t="shared" si="159"/>
        <v>73.305954825462024</v>
      </c>
      <c r="BQ96" s="274">
        <f t="shared" si="160"/>
        <v>80.224719101123611</v>
      </c>
      <c r="BR96" s="274">
        <f t="shared" si="161"/>
        <v>45.167652859960548</v>
      </c>
      <c r="BS96" s="274">
        <f t="shared" si="162"/>
        <v>59.047619047619051</v>
      </c>
      <c r="BT96" s="274">
        <f t="shared" si="163"/>
        <v>72.332015810276673</v>
      </c>
      <c r="BU96" s="273">
        <v>7.94</v>
      </c>
      <c r="BV96" s="272">
        <v>7.88</v>
      </c>
      <c r="BW96" s="272">
        <v>8.08</v>
      </c>
      <c r="BX96" s="272">
        <v>8.08</v>
      </c>
      <c r="BY96" s="272">
        <v>8.02</v>
      </c>
      <c r="BZ96" s="272">
        <v>7.51</v>
      </c>
      <c r="CA96" s="272">
        <v>7.51</v>
      </c>
      <c r="CB96" s="272">
        <v>7.69</v>
      </c>
      <c r="CC96" s="272">
        <v>8.6</v>
      </c>
      <c r="CD96" s="272">
        <v>8.6</v>
      </c>
      <c r="CE96" s="272">
        <v>8.6300000000000008</v>
      </c>
      <c r="CF96" s="272">
        <v>7.53</v>
      </c>
      <c r="CG96" s="272">
        <v>7.84</v>
      </c>
      <c r="CH96" s="272">
        <v>8.1199999999999992</v>
      </c>
      <c r="CI96" s="273">
        <f t="shared" si="164"/>
        <v>7.94</v>
      </c>
      <c r="CJ96" s="272">
        <f t="shared" si="165"/>
        <v>7.88</v>
      </c>
      <c r="CK96" s="272">
        <f t="shared" si="166"/>
        <v>8.08</v>
      </c>
      <c r="CL96" s="272">
        <f t="shared" si="167"/>
        <v>8.08</v>
      </c>
      <c r="CM96" s="272">
        <f t="shared" si="168"/>
        <v>8.02</v>
      </c>
      <c r="CN96" s="272">
        <f t="shared" si="169"/>
        <v>7.51</v>
      </c>
      <c r="CO96" s="272">
        <f t="shared" si="170"/>
        <v>7.51</v>
      </c>
      <c r="CP96" s="272">
        <f t="shared" si="171"/>
        <v>7.69</v>
      </c>
      <c r="CQ96" s="272">
        <f t="shared" si="172"/>
        <v>8.6</v>
      </c>
      <c r="CR96" s="272">
        <f t="shared" si="173"/>
        <v>8.6</v>
      </c>
      <c r="CS96" s="272">
        <f t="shared" si="174"/>
        <v>8.6300000000000008</v>
      </c>
      <c r="CT96" s="272">
        <f t="shared" si="175"/>
        <v>7.53</v>
      </c>
      <c r="CU96" s="272">
        <f t="shared" si="176"/>
        <v>7.84</v>
      </c>
      <c r="CV96" s="272">
        <f t="shared" si="177"/>
        <v>8.1199999999999992</v>
      </c>
      <c r="CW96" s="234">
        <f t="shared" si="178"/>
        <v>1</v>
      </c>
      <c r="CX96" s="233">
        <f t="shared" si="179"/>
        <v>1</v>
      </c>
      <c r="CY96" s="233">
        <f t="shared" si="180"/>
        <v>1</v>
      </c>
      <c r="CZ96" s="233">
        <f t="shared" si="181"/>
        <v>1</v>
      </c>
      <c r="DA96" s="233">
        <f t="shared" si="182"/>
        <v>0</v>
      </c>
    </row>
    <row r="97" spans="1:105" x14ac:dyDescent="0.15">
      <c r="A97" s="276" t="s">
        <v>66</v>
      </c>
      <c r="B97" s="277" t="s">
        <v>633</v>
      </c>
      <c r="C97" s="273">
        <v>3.61</v>
      </c>
      <c r="D97" s="272">
        <v>3.66</v>
      </c>
      <c r="E97" s="272">
        <v>3.17</v>
      </c>
      <c r="F97" s="272">
        <v>3.17</v>
      </c>
      <c r="G97" s="272">
        <v>2.99</v>
      </c>
      <c r="H97" s="272">
        <v>4.84</v>
      </c>
      <c r="I97" s="272">
        <v>4.84</v>
      </c>
      <c r="J97" s="272">
        <v>4.57</v>
      </c>
      <c r="K97" s="272">
        <v>6.1</v>
      </c>
      <c r="L97" s="272">
        <v>6.1</v>
      </c>
      <c r="M97" s="272">
        <v>6.07</v>
      </c>
      <c r="N97" s="272">
        <v>4.84</v>
      </c>
      <c r="O97" s="272">
        <v>3.91</v>
      </c>
      <c r="P97" s="272">
        <v>4.78</v>
      </c>
      <c r="Q97" s="275">
        <v>34.299999999999997</v>
      </c>
      <c r="R97" s="274">
        <v>34</v>
      </c>
      <c r="S97" s="274">
        <v>34.9</v>
      </c>
      <c r="T97" s="274">
        <v>34.9</v>
      </c>
      <c r="U97" s="274">
        <v>35</v>
      </c>
      <c r="V97" s="274">
        <v>29.3</v>
      </c>
      <c r="W97" s="274">
        <v>29.3</v>
      </c>
      <c r="X97" s="274">
        <v>22.3</v>
      </c>
      <c r="Y97" s="274">
        <v>38.299999999999997</v>
      </c>
      <c r="Z97" s="274">
        <v>38.299999999999997</v>
      </c>
      <c r="AA97" s="274">
        <v>32.700000000000003</v>
      </c>
      <c r="AB97" s="274">
        <v>9.6</v>
      </c>
      <c r="AC97" s="274">
        <v>30.8</v>
      </c>
      <c r="AD97" s="274">
        <v>33.299999999999997</v>
      </c>
      <c r="AE97" s="273">
        <f t="shared" si="122"/>
        <v>9.5013850415512469</v>
      </c>
      <c r="AF97" s="272">
        <f t="shared" si="123"/>
        <v>9.2896174863387966</v>
      </c>
      <c r="AG97" s="272">
        <f t="shared" si="124"/>
        <v>11.009463722397475</v>
      </c>
      <c r="AH97" s="272">
        <f t="shared" si="125"/>
        <v>11.009463722397475</v>
      </c>
      <c r="AI97" s="272">
        <f t="shared" si="126"/>
        <v>11.705685618729095</v>
      </c>
      <c r="AJ97" s="272">
        <f t="shared" si="127"/>
        <v>6.053719008264463</v>
      </c>
      <c r="AK97" s="272">
        <f t="shared" si="128"/>
        <v>6.053719008264463</v>
      </c>
      <c r="AL97" s="272">
        <f t="shared" si="129"/>
        <v>4.8796498905908097</v>
      </c>
      <c r="AM97" s="272">
        <f t="shared" si="130"/>
        <v>6.278688524590164</v>
      </c>
      <c r="AN97" s="272">
        <f t="shared" si="131"/>
        <v>6.278688524590164</v>
      </c>
      <c r="AO97" s="272">
        <f t="shared" si="132"/>
        <v>5.3871499176276769</v>
      </c>
      <c r="AP97" s="272">
        <f t="shared" si="133"/>
        <v>1.9834710743801653</v>
      </c>
      <c r="AQ97" s="272">
        <f t="shared" si="134"/>
        <v>7.8772378516624038</v>
      </c>
      <c r="AR97" s="272">
        <f t="shared" si="135"/>
        <v>6.9665271966527191</v>
      </c>
      <c r="AS97" s="275">
        <f t="shared" si="136"/>
        <v>34.299999999999997</v>
      </c>
      <c r="AT97" s="274">
        <f t="shared" si="137"/>
        <v>34</v>
      </c>
      <c r="AU97" s="274">
        <f t="shared" si="138"/>
        <v>34.9</v>
      </c>
      <c r="AV97" s="274">
        <f t="shared" si="139"/>
        <v>34.9</v>
      </c>
      <c r="AW97" s="274">
        <f t="shared" si="140"/>
        <v>35</v>
      </c>
      <c r="AX97" s="274">
        <f t="shared" si="141"/>
        <v>29.3</v>
      </c>
      <c r="AY97" s="274">
        <f t="shared" si="142"/>
        <v>29.3</v>
      </c>
      <c r="AZ97" s="274">
        <f t="shared" si="143"/>
        <v>22.3</v>
      </c>
      <c r="BA97" s="274">
        <f t="shared" si="144"/>
        <v>38.299999999999997</v>
      </c>
      <c r="BB97" s="274">
        <f t="shared" si="145"/>
        <v>38.299999999999997</v>
      </c>
      <c r="BC97" s="274">
        <f t="shared" si="146"/>
        <v>32.700000000000003</v>
      </c>
      <c r="BD97" s="274">
        <f t="shared" si="147"/>
        <v>9.6</v>
      </c>
      <c r="BE97" s="274">
        <f t="shared" si="148"/>
        <v>30.8</v>
      </c>
      <c r="BF97" s="274">
        <f t="shared" si="149"/>
        <v>33.299999999999997</v>
      </c>
      <c r="BG97" s="275">
        <f t="shared" si="150"/>
        <v>63.05147058823529</v>
      </c>
      <c r="BH97" s="274">
        <f t="shared" si="151"/>
        <v>63.197026022304833</v>
      </c>
      <c r="BI97" s="274">
        <f t="shared" si="152"/>
        <v>67.504835589941976</v>
      </c>
      <c r="BJ97" s="274">
        <f t="shared" si="153"/>
        <v>67.504835589941976</v>
      </c>
      <c r="BK97" s="274">
        <f t="shared" si="154"/>
        <v>71.868583162217661</v>
      </c>
      <c r="BL97" s="274">
        <f t="shared" si="155"/>
        <v>60.66252587991719</v>
      </c>
      <c r="BM97" s="274">
        <f t="shared" si="156"/>
        <v>60.66252587991719</v>
      </c>
      <c r="BN97" s="274">
        <f t="shared" si="157"/>
        <v>64.637681159420296</v>
      </c>
      <c r="BO97" s="274">
        <f t="shared" si="158"/>
        <v>78.644763860369594</v>
      </c>
      <c r="BP97" s="274">
        <f t="shared" si="159"/>
        <v>78.644763860369594</v>
      </c>
      <c r="BQ97" s="274">
        <f t="shared" si="160"/>
        <v>73.483146067415746</v>
      </c>
      <c r="BR97" s="274">
        <f t="shared" si="161"/>
        <v>18.934911242603548</v>
      </c>
      <c r="BS97" s="274">
        <f t="shared" si="162"/>
        <v>58.666666666666664</v>
      </c>
      <c r="BT97" s="274">
        <f t="shared" si="163"/>
        <v>65.810276679841891</v>
      </c>
      <c r="BU97" s="273">
        <v>9.9600000000000009</v>
      </c>
      <c r="BV97" s="272">
        <v>10.029999999999999</v>
      </c>
      <c r="BW97" s="272">
        <v>10.17</v>
      </c>
      <c r="BX97" s="272">
        <v>10.17</v>
      </c>
      <c r="BY97" s="272">
        <v>10.43</v>
      </c>
      <c r="BZ97" s="272">
        <v>10.08</v>
      </c>
      <c r="CA97" s="272">
        <v>10.08</v>
      </c>
      <c r="CB97" s="272">
        <v>10.4</v>
      </c>
      <c r="CC97" s="272">
        <v>10.84</v>
      </c>
      <c r="CD97" s="272">
        <v>10.84</v>
      </c>
      <c r="CE97" s="272">
        <v>10.72</v>
      </c>
      <c r="CF97" s="272">
        <v>8.85</v>
      </c>
      <c r="CG97" s="272">
        <v>10.039999999999999</v>
      </c>
      <c r="CH97" s="272">
        <v>10.47</v>
      </c>
      <c r="CI97" s="273">
        <f t="shared" si="164"/>
        <v>9.9600000000000009</v>
      </c>
      <c r="CJ97" s="272">
        <f t="shared" si="165"/>
        <v>10.029999999999999</v>
      </c>
      <c r="CK97" s="272">
        <f t="shared" si="166"/>
        <v>10.17</v>
      </c>
      <c r="CL97" s="272">
        <f t="shared" si="167"/>
        <v>10.17</v>
      </c>
      <c r="CM97" s="272">
        <f t="shared" si="168"/>
        <v>10.43</v>
      </c>
      <c r="CN97" s="272">
        <f t="shared" si="169"/>
        <v>10.08</v>
      </c>
      <c r="CO97" s="272">
        <f t="shared" si="170"/>
        <v>10.08</v>
      </c>
      <c r="CP97" s="272">
        <f t="shared" si="171"/>
        <v>10.4</v>
      </c>
      <c r="CQ97" s="272">
        <f t="shared" si="172"/>
        <v>10.84</v>
      </c>
      <c r="CR97" s="272">
        <f t="shared" si="173"/>
        <v>10.84</v>
      </c>
      <c r="CS97" s="272">
        <f t="shared" si="174"/>
        <v>10.72</v>
      </c>
      <c r="CT97" s="272">
        <f t="shared" si="175"/>
        <v>8.85</v>
      </c>
      <c r="CU97" s="272">
        <f t="shared" si="176"/>
        <v>10.039999999999999</v>
      </c>
      <c r="CV97" s="272">
        <f t="shared" si="177"/>
        <v>10.47</v>
      </c>
      <c r="CW97" s="234">
        <f t="shared" si="178"/>
        <v>1</v>
      </c>
      <c r="CX97" s="233">
        <f t="shared" si="179"/>
        <v>1</v>
      </c>
      <c r="CY97" s="233">
        <f t="shared" si="180"/>
        <v>1</v>
      </c>
      <c r="CZ97" s="233">
        <f t="shared" si="181"/>
        <v>1</v>
      </c>
      <c r="DA97" s="233">
        <f t="shared" si="182"/>
        <v>0</v>
      </c>
    </row>
    <row r="98" spans="1:105" x14ac:dyDescent="0.15">
      <c r="A98" s="276" t="s">
        <v>144</v>
      </c>
      <c r="B98" s="277" t="s">
        <v>634</v>
      </c>
      <c r="C98" s="273">
        <v>4.9800000000000004</v>
      </c>
      <c r="D98" s="272">
        <v>3.6</v>
      </c>
      <c r="E98" s="272">
        <v>4.74</v>
      </c>
      <c r="F98" s="272">
        <v>4.74</v>
      </c>
      <c r="G98" s="272">
        <v>4.6900000000000004</v>
      </c>
      <c r="H98" s="272">
        <v>4.67</v>
      </c>
      <c r="I98" s="272">
        <v>4.67</v>
      </c>
      <c r="J98" s="272">
        <v>6.69</v>
      </c>
      <c r="K98" s="272">
        <v>7.13</v>
      </c>
      <c r="L98" s="272">
        <v>7.13</v>
      </c>
      <c r="M98" s="272">
        <v>7.48</v>
      </c>
      <c r="N98" s="272">
        <v>4.1399999999999997</v>
      </c>
      <c r="O98" s="272">
        <v>4.62</v>
      </c>
      <c r="P98" s="272">
        <v>6.04</v>
      </c>
      <c r="Q98" s="275">
        <v>22.8</v>
      </c>
      <c r="R98" s="274">
        <v>24.9</v>
      </c>
      <c r="S98" s="274">
        <v>21.7</v>
      </c>
      <c r="T98" s="274">
        <v>21.7</v>
      </c>
      <c r="U98" s="274">
        <v>28.9</v>
      </c>
      <c r="V98" s="274">
        <v>7.3</v>
      </c>
      <c r="W98" s="274">
        <v>7.3</v>
      </c>
      <c r="X98" s="274">
        <v>8.3000000000000007</v>
      </c>
      <c r="Y98" s="274">
        <v>37.799999999999997</v>
      </c>
      <c r="Z98" s="274">
        <v>37.799999999999997</v>
      </c>
      <c r="AA98" s="274">
        <v>36</v>
      </c>
      <c r="AB98" s="274">
        <v>6.9</v>
      </c>
      <c r="AC98" s="274">
        <v>13</v>
      </c>
      <c r="AD98" s="274">
        <v>12.9</v>
      </c>
      <c r="AE98" s="273">
        <f t="shared" ref="AE98:AE129" si="183">IF(Q98="","",IFERROR(Q98/C98,""))</f>
        <v>4.5783132530120483</v>
      </c>
      <c r="AF98" s="272">
        <f t="shared" ref="AF98:AF129" si="184">IF(R98="","",IFERROR(R98/D98,""))</f>
        <v>6.9166666666666661</v>
      </c>
      <c r="AG98" s="272">
        <f t="shared" ref="AG98:AG129" si="185">IF(S98="","",IFERROR(S98/E98,""))</f>
        <v>4.5780590717299576</v>
      </c>
      <c r="AH98" s="272">
        <f t="shared" ref="AH98:AH129" si="186">IF(T98="","",IFERROR(T98/F98,""))</f>
        <v>4.5780590717299576</v>
      </c>
      <c r="AI98" s="272">
        <f t="shared" ref="AI98:AI129" si="187">IF(U98="","",IFERROR(U98/G98,""))</f>
        <v>6.1620469083155642</v>
      </c>
      <c r="AJ98" s="272">
        <f t="shared" ref="AJ98:AJ129" si="188">IF(V98="","",IFERROR(V98/H98,""))</f>
        <v>1.563169164882227</v>
      </c>
      <c r="AK98" s="272">
        <f t="shared" ref="AK98:AK129" si="189">IF(W98="","",IFERROR(W98/I98,""))</f>
        <v>1.563169164882227</v>
      </c>
      <c r="AL98" s="272">
        <f t="shared" ref="AL98:AL129" si="190">IF(X98="","",IFERROR(X98/J98,""))</f>
        <v>1.2406576980568012</v>
      </c>
      <c r="AM98" s="272">
        <f t="shared" ref="AM98:AM129" si="191">IF(Y98="","",IFERROR(Y98/K98,""))</f>
        <v>5.3015427769985974</v>
      </c>
      <c r="AN98" s="272">
        <f t="shared" ref="AN98:AN129" si="192">IF(Z98="","",IFERROR(Z98/L98,""))</f>
        <v>5.3015427769985974</v>
      </c>
      <c r="AO98" s="272">
        <f t="shared" ref="AO98:AO129" si="193">IF(AA98="","",IFERROR(AA98/M98,""))</f>
        <v>4.8128342245989302</v>
      </c>
      <c r="AP98" s="272">
        <f t="shared" ref="AP98:AP129" si="194">IF(AB98="","",IFERROR(AB98/N98,""))</f>
        <v>1.666666666666667</v>
      </c>
      <c r="AQ98" s="272">
        <f t="shared" ref="AQ98:AQ129" si="195">IF(AC98="","",IFERROR(AC98/O98,""))</f>
        <v>2.8138528138528138</v>
      </c>
      <c r="AR98" s="272">
        <f t="shared" ref="AR98:AR129" si="196">IF(AD98="","",IFERROR(AD98/P98,""))</f>
        <v>2.1357615894039736</v>
      </c>
      <c r="AS98" s="275">
        <f t="shared" ref="AS98:AS129" si="197">IF(Q98="","",IF(AE98&lt;1.35,"",Q98))</f>
        <v>22.8</v>
      </c>
      <c r="AT98" s="274">
        <f t="shared" ref="AT98:AT129" si="198">IF(R98="","",IF(AF98&lt;1.35,"",R98))</f>
        <v>24.9</v>
      </c>
      <c r="AU98" s="274">
        <f t="shared" ref="AU98:AU129" si="199">IF(S98="","",IF(AG98&lt;1.35,"",S98))</f>
        <v>21.7</v>
      </c>
      <c r="AV98" s="274">
        <f t="shared" ref="AV98:AV129" si="200">IF(T98="","",IF(AH98&lt;1.35,"",T98))</f>
        <v>21.7</v>
      </c>
      <c r="AW98" s="274">
        <f t="shared" ref="AW98:AW129" si="201">IF(U98="","",IF(AI98&lt;1.35,"",U98))</f>
        <v>28.9</v>
      </c>
      <c r="AX98" s="274">
        <f t="shared" ref="AX98:AX129" si="202">IF(V98="","",IF(AJ98&lt;1.35,"",V98))</f>
        <v>7.3</v>
      </c>
      <c r="AY98" s="274">
        <f t="shared" ref="AY98:AY129" si="203">IF(W98="","",IF(AK98&lt;1.35,"",W98))</f>
        <v>7.3</v>
      </c>
      <c r="AZ98" s="274" t="str">
        <f t="shared" ref="AZ98:AZ129" si="204">IF(X98="","",IF(AL98&lt;1.35,"",X98))</f>
        <v/>
      </c>
      <c r="BA98" s="274">
        <f t="shared" ref="BA98:BA129" si="205">IF(Y98="","",IF(AM98&lt;1.35,"",Y98))</f>
        <v>37.799999999999997</v>
      </c>
      <c r="BB98" s="274">
        <f t="shared" ref="BB98:BB129" si="206">IF(Z98="","",IF(AN98&lt;1.35,"",Z98))</f>
        <v>37.799999999999997</v>
      </c>
      <c r="BC98" s="274">
        <f t="shared" ref="BC98:BC129" si="207">IF(AA98="","",IF(AO98&lt;1.35,"",AA98))</f>
        <v>36</v>
      </c>
      <c r="BD98" s="274">
        <f t="shared" ref="BD98:BD129" si="208">IF(AB98="","",IF(AP98&lt;1.35,"",AB98))</f>
        <v>6.9</v>
      </c>
      <c r="BE98" s="274">
        <f t="shared" ref="BE98:BE129" si="209">IF(AC98="","",IF(AQ98&lt;1.35,"",AC98))</f>
        <v>13</v>
      </c>
      <c r="BF98" s="274">
        <f t="shared" ref="BF98:BF129" si="210">IF(AD98="","",IF(AR98&lt;1.35,"",AD98))</f>
        <v>12.9</v>
      </c>
      <c r="BG98" s="275">
        <f t="shared" ref="BG98:BG129" si="211">IF(AS98="","",100*(AS98)/MAX(AS:AS))</f>
        <v>41.911764705882355</v>
      </c>
      <c r="BH98" s="274">
        <f t="shared" ref="BH98:BH129" si="212">IF(AT98="","",100*(AT98)/MAX(AT:AT))</f>
        <v>46.282527881040892</v>
      </c>
      <c r="BI98" s="274">
        <f t="shared" ref="BI98:BI129" si="213">IF(AU98="","",100*(AU98)/MAX(AU:AU))</f>
        <v>41.972920696324948</v>
      </c>
      <c r="BJ98" s="274">
        <f t="shared" ref="BJ98:BJ129" si="214">IF(AV98="","",100*(AV98)/MAX(AV:AV))</f>
        <v>41.972920696324948</v>
      </c>
      <c r="BK98" s="274">
        <f t="shared" ref="BK98:BK129" si="215">IF(AW98="","",100*(AW98)/MAX(AW:AW))</f>
        <v>59.34291581108829</v>
      </c>
      <c r="BL98" s="274">
        <f t="shared" ref="BL98:BL129" si="216">IF(AX98="","",100*(AX98)/MAX(AX:AX))</f>
        <v>15.113871635610767</v>
      </c>
      <c r="BM98" s="274">
        <f t="shared" ref="BM98:BM129" si="217">IF(AY98="","",100*(AY98)/MAX(AY:AY))</f>
        <v>15.113871635610767</v>
      </c>
      <c r="BN98" s="274" t="str">
        <f t="shared" ref="BN98:BN129" si="218">IF(AZ98="","",100*(AZ98)/MAX(AZ:AZ))</f>
        <v/>
      </c>
      <c r="BO98" s="274">
        <f t="shared" ref="BO98:BO129" si="219">IF(BA98="","",100*(BA98)/MAX(BA:BA))</f>
        <v>77.618069815195057</v>
      </c>
      <c r="BP98" s="274">
        <f t="shared" ref="BP98:BP129" si="220">IF(BB98="","",100*(BB98)/MAX(BB:BB))</f>
        <v>77.618069815195057</v>
      </c>
      <c r="BQ98" s="274">
        <f t="shared" ref="BQ98:BQ129" si="221">IF(BC98="","",100*(BC98)/MAX(BC:BC))</f>
        <v>80.898876404494388</v>
      </c>
      <c r="BR98" s="274">
        <f t="shared" ref="BR98:BR129" si="222">IF(BD98="","",100*(BD98)/MAX(BD:BD))</f>
        <v>13.609467455621301</v>
      </c>
      <c r="BS98" s="274">
        <f t="shared" ref="BS98:BS129" si="223">IF(BE98="","",100*(BE98)/MAX(BE:BE))</f>
        <v>24.761904761904763</v>
      </c>
      <c r="BT98" s="274">
        <f t="shared" ref="BT98:BT129" si="224">IF(BF98="","",100*(BF98)/MAX(BF:BF))</f>
        <v>25.494071146245059</v>
      </c>
      <c r="BU98" s="273">
        <v>7.8</v>
      </c>
      <c r="BV98" s="272">
        <v>7.83</v>
      </c>
      <c r="BW98" s="272">
        <v>7.82</v>
      </c>
      <c r="BX98" s="272">
        <v>7.82</v>
      </c>
      <c r="BY98" s="272">
        <v>8.1</v>
      </c>
      <c r="BZ98" s="272">
        <v>7.47</v>
      </c>
      <c r="CA98" s="272">
        <v>7.47</v>
      </c>
      <c r="CB98" s="272">
        <v>7.75</v>
      </c>
      <c r="CC98" s="272">
        <v>9.0399999999999991</v>
      </c>
      <c r="CD98" s="272">
        <v>9.0399999999999991</v>
      </c>
      <c r="CE98" s="272">
        <v>8.9</v>
      </c>
      <c r="CF98" s="272">
        <v>7.33</v>
      </c>
      <c r="CG98" s="272">
        <v>7.61</v>
      </c>
      <c r="CH98" s="272">
        <v>7.65</v>
      </c>
      <c r="CI98" s="273">
        <f t="shared" ref="CI98:CI129" si="225">IF(BU98="","",IF(AE98&lt;1.35,"",BU98))</f>
        <v>7.8</v>
      </c>
      <c r="CJ98" s="272">
        <f t="shared" ref="CJ98:CJ129" si="226">IF(BV98="","",IF(AF98&lt;1.35,"",BV98))</f>
        <v>7.83</v>
      </c>
      <c r="CK98" s="272">
        <f t="shared" ref="CK98:CK129" si="227">IF(BW98="","",IF(AG98&lt;1.35,"",BW98))</f>
        <v>7.82</v>
      </c>
      <c r="CL98" s="272">
        <f t="shared" ref="CL98:CL129" si="228">IF(BX98="","",IF(AH98&lt;1.35,"",BX98))</f>
        <v>7.82</v>
      </c>
      <c r="CM98" s="272">
        <f t="shared" ref="CM98:CM129" si="229">IF(BY98="","",IF(AI98&lt;1.35,"",BY98))</f>
        <v>8.1</v>
      </c>
      <c r="CN98" s="272">
        <f t="shared" ref="CN98:CN129" si="230">IF(BZ98="","",IF(AJ98&lt;1.35,"",BZ98))</f>
        <v>7.47</v>
      </c>
      <c r="CO98" s="272">
        <f t="shared" ref="CO98:CO129" si="231">IF(CA98="","",IF(AK98&lt;1.35,"",CA98))</f>
        <v>7.47</v>
      </c>
      <c r="CP98" s="272" t="str">
        <f t="shared" ref="CP98:CP129" si="232">IF(CB98="","",IF(AL98&lt;1.35,"",CB98))</f>
        <v/>
      </c>
      <c r="CQ98" s="272">
        <f t="shared" ref="CQ98:CQ129" si="233">IF(CC98="","",IF(AM98&lt;1.35,"",CC98))</f>
        <v>9.0399999999999991</v>
      </c>
      <c r="CR98" s="272">
        <f t="shared" ref="CR98:CR129" si="234">IF(CD98="","",IF(AN98&lt;1.35,"",CD98))</f>
        <v>9.0399999999999991</v>
      </c>
      <c r="CS98" s="272">
        <f t="shared" ref="CS98:CS129" si="235">IF(CE98="","",IF(AO98&lt;1.35,"",CE98))</f>
        <v>8.9</v>
      </c>
      <c r="CT98" s="272">
        <f t="shared" ref="CT98:CT129" si="236">IF(CF98="","",IF(AP98&lt;1.35,"",CF98))</f>
        <v>7.33</v>
      </c>
      <c r="CU98" s="272">
        <f t="shared" ref="CU98:CU129" si="237">IF(CG98="","",IF(AQ98&lt;1.35,"",CG98))</f>
        <v>7.61</v>
      </c>
      <c r="CV98" s="272">
        <f t="shared" ref="CV98:CV129" si="238">IF(CH98="","",IF(AR98&lt;1.35,"",CH98))</f>
        <v>7.65</v>
      </c>
      <c r="CW98" s="234">
        <f t="shared" ref="CW98:CW129" si="239">IF(COUNT(CI98:CJ98)&gt;0,1,"")</f>
        <v>1</v>
      </c>
      <c r="CX98" s="233">
        <f t="shared" ref="CX98:CX129" si="240">IF(COUNT(CK98:CP98)&gt;0,1,"")</f>
        <v>1</v>
      </c>
      <c r="CY98" s="233">
        <f t="shared" ref="CY98:CY129" si="241">IF(COUNT(CQ98:CT98)&gt;0,1,"")</f>
        <v>1</v>
      </c>
      <c r="CZ98" s="233">
        <f t="shared" ref="CZ98:CZ129" si="242">IF(COUNT(CU98:CV98)&gt;0,1,"")</f>
        <v>1</v>
      </c>
      <c r="DA98" s="233">
        <f t="shared" ref="DA98:DA129" si="243">4-SUM(CW98:CZ98)</f>
        <v>0</v>
      </c>
    </row>
    <row r="99" spans="1:105" x14ac:dyDescent="0.15">
      <c r="A99" s="276" t="s">
        <v>145</v>
      </c>
      <c r="B99" s="277" t="s">
        <v>635</v>
      </c>
      <c r="C99" s="273">
        <v>3.18</v>
      </c>
      <c r="D99" s="272">
        <v>1.73</v>
      </c>
      <c r="E99" s="272">
        <v>3.51</v>
      </c>
      <c r="F99" s="272">
        <v>3.51</v>
      </c>
      <c r="G99" s="272">
        <v>3.48</v>
      </c>
      <c r="H99" s="272">
        <v>2.36</v>
      </c>
      <c r="I99" s="272">
        <v>2.36</v>
      </c>
      <c r="J99" s="272">
        <v>2.2999999999999998</v>
      </c>
      <c r="K99" s="272">
        <v>4.83</v>
      </c>
      <c r="L99" s="272">
        <v>4.83</v>
      </c>
      <c r="M99" s="272">
        <v>2.59</v>
      </c>
      <c r="N99" s="272">
        <v>3.82</v>
      </c>
      <c r="O99" s="272">
        <v>1.75</v>
      </c>
      <c r="P99" s="272">
        <v>3.06</v>
      </c>
      <c r="Q99" s="275">
        <v>21.2</v>
      </c>
      <c r="R99" s="274">
        <v>19.7</v>
      </c>
      <c r="S99" s="274">
        <v>37.299999999999997</v>
      </c>
      <c r="T99" s="274">
        <v>37.299999999999997</v>
      </c>
      <c r="U99" s="274">
        <v>32.9</v>
      </c>
      <c r="V99" s="274">
        <v>32.700000000000003</v>
      </c>
      <c r="W99" s="274">
        <v>32.700000000000003</v>
      </c>
      <c r="X99" s="274">
        <v>24.5</v>
      </c>
      <c r="Y99" s="274">
        <v>31</v>
      </c>
      <c r="Z99" s="274">
        <v>31</v>
      </c>
      <c r="AA99" s="274">
        <v>29</v>
      </c>
      <c r="AB99" s="274">
        <v>37.5</v>
      </c>
      <c r="AC99" s="274">
        <v>37.799999999999997</v>
      </c>
      <c r="AD99" s="274">
        <v>24</v>
      </c>
      <c r="AE99" s="273">
        <f t="shared" si="183"/>
        <v>6.6666666666666661</v>
      </c>
      <c r="AF99" s="272">
        <f t="shared" si="184"/>
        <v>11.38728323699422</v>
      </c>
      <c r="AG99" s="272">
        <f t="shared" si="185"/>
        <v>10.626780626780626</v>
      </c>
      <c r="AH99" s="272">
        <f t="shared" si="186"/>
        <v>10.626780626780626</v>
      </c>
      <c r="AI99" s="272">
        <f t="shared" si="187"/>
        <v>9.4540229885057467</v>
      </c>
      <c r="AJ99" s="272">
        <f t="shared" si="188"/>
        <v>13.855932203389832</v>
      </c>
      <c r="AK99" s="272">
        <f t="shared" si="189"/>
        <v>13.855932203389832</v>
      </c>
      <c r="AL99" s="272">
        <f t="shared" si="190"/>
        <v>10.652173913043478</v>
      </c>
      <c r="AM99" s="272">
        <f t="shared" si="191"/>
        <v>6.4182194616977224</v>
      </c>
      <c r="AN99" s="272">
        <f t="shared" si="192"/>
        <v>6.4182194616977224</v>
      </c>
      <c r="AO99" s="272">
        <f t="shared" si="193"/>
        <v>11.196911196911197</v>
      </c>
      <c r="AP99" s="272">
        <f t="shared" si="194"/>
        <v>9.8167539267015709</v>
      </c>
      <c r="AQ99" s="272">
        <f t="shared" si="195"/>
        <v>21.599999999999998</v>
      </c>
      <c r="AR99" s="272">
        <f t="shared" si="196"/>
        <v>7.8431372549019605</v>
      </c>
      <c r="AS99" s="275">
        <f t="shared" si="197"/>
        <v>21.2</v>
      </c>
      <c r="AT99" s="274">
        <f t="shared" si="198"/>
        <v>19.7</v>
      </c>
      <c r="AU99" s="274">
        <f t="shared" si="199"/>
        <v>37.299999999999997</v>
      </c>
      <c r="AV99" s="274">
        <f t="shared" si="200"/>
        <v>37.299999999999997</v>
      </c>
      <c r="AW99" s="274">
        <f t="shared" si="201"/>
        <v>32.9</v>
      </c>
      <c r="AX99" s="274">
        <f t="shared" si="202"/>
        <v>32.700000000000003</v>
      </c>
      <c r="AY99" s="274">
        <f t="shared" si="203"/>
        <v>32.700000000000003</v>
      </c>
      <c r="AZ99" s="274">
        <f t="shared" si="204"/>
        <v>24.5</v>
      </c>
      <c r="BA99" s="274">
        <f t="shared" si="205"/>
        <v>31</v>
      </c>
      <c r="BB99" s="274">
        <f t="shared" si="206"/>
        <v>31</v>
      </c>
      <c r="BC99" s="274">
        <f t="shared" si="207"/>
        <v>29</v>
      </c>
      <c r="BD99" s="274">
        <f t="shared" si="208"/>
        <v>37.5</v>
      </c>
      <c r="BE99" s="274">
        <f t="shared" si="209"/>
        <v>37.799999999999997</v>
      </c>
      <c r="BF99" s="274">
        <f t="shared" si="210"/>
        <v>24</v>
      </c>
      <c r="BG99" s="275">
        <f t="shared" si="211"/>
        <v>38.970588235294116</v>
      </c>
      <c r="BH99" s="274">
        <f t="shared" si="212"/>
        <v>36.617100371747213</v>
      </c>
      <c r="BI99" s="274">
        <f t="shared" si="213"/>
        <v>72.147001934235959</v>
      </c>
      <c r="BJ99" s="274">
        <f t="shared" si="214"/>
        <v>72.147001934235959</v>
      </c>
      <c r="BK99" s="274">
        <f t="shared" si="215"/>
        <v>67.5564681724846</v>
      </c>
      <c r="BL99" s="274">
        <f t="shared" si="216"/>
        <v>67.701863354037286</v>
      </c>
      <c r="BM99" s="274">
        <f t="shared" si="217"/>
        <v>67.701863354037286</v>
      </c>
      <c r="BN99" s="274">
        <f t="shared" si="218"/>
        <v>71.014492753623188</v>
      </c>
      <c r="BO99" s="274">
        <f t="shared" si="219"/>
        <v>63.655030800821351</v>
      </c>
      <c r="BP99" s="274">
        <f t="shared" si="220"/>
        <v>63.655030800821351</v>
      </c>
      <c r="BQ99" s="274">
        <f t="shared" si="221"/>
        <v>65.168539325842701</v>
      </c>
      <c r="BR99" s="274">
        <f t="shared" si="222"/>
        <v>73.964497041420117</v>
      </c>
      <c r="BS99" s="274">
        <f t="shared" si="223"/>
        <v>71.999999999999986</v>
      </c>
      <c r="BT99" s="274">
        <f t="shared" si="224"/>
        <v>47.430830039525688</v>
      </c>
      <c r="BU99" s="273">
        <v>7.86</v>
      </c>
      <c r="BV99" s="272">
        <v>7.86</v>
      </c>
      <c r="BW99" s="272">
        <v>8.91</v>
      </c>
      <c r="BX99" s="272">
        <v>8.91</v>
      </c>
      <c r="BY99" s="272">
        <v>9.39</v>
      </c>
      <c r="BZ99" s="272">
        <v>8.41</v>
      </c>
      <c r="CA99" s="272">
        <v>8.41</v>
      </c>
      <c r="CB99" s="272">
        <v>8.57</v>
      </c>
      <c r="CC99" s="272">
        <v>9.3699999999999992</v>
      </c>
      <c r="CD99" s="272">
        <v>9.3699999999999992</v>
      </c>
      <c r="CE99" s="272">
        <v>9.32</v>
      </c>
      <c r="CF99" s="272">
        <v>9.08</v>
      </c>
      <c r="CG99" s="272">
        <v>8.68</v>
      </c>
      <c r="CH99" s="272">
        <v>7.92</v>
      </c>
      <c r="CI99" s="273">
        <f t="shared" si="225"/>
        <v>7.86</v>
      </c>
      <c r="CJ99" s="272">
        <f t="shared" si="226"/>
        <v>7.86</v>
      </c>
      <c r="CK99" s="272">
        <f t="shared" si="227"/>
        <v>8.91</v>
      </c>
      <c r="CL99" s="272">
        <f t="shared" si="228"/>
        <v>8.91</v>
      </c>
      <c r="CM99" s="272">
        <f t="shared" si="229"/>
        <v>9.39</v>
      </c>
      <c r="CN99" s="272">
        <f t="shared" si="230"/>
        <v>8.41</v>
      </c>
      <c r="CO99" s="272">
        <f t="shared" si="231"/>
        <v>8.41</v>
      </c>
      <c r="CP99" s="272">
        <f t="shared" si="232"/>
        <v>8.57</v>
      </c>
      <c r="CQ99" s="272">
        <f t="shared" si="233"/>
        <v>9.3699999999999992</v>
      </c>
      <c r="CR99" s="272">
        <f t="shared" si="234"/>
        <v>9.3699999999999992</v>
      </c>
      <c r="CS99" s="272">
        <f t="shared" si="235"/>
        <v>9.32</v>
      </c>
      <c r="CT99" s="272">
        <f t="shared" si="236"/>
        <v>9.08</v>
      </c>
      <c r="CU99" s="272">
        <f t="shared" si="237"/>
        <v>8.68</v>
      </c>
      <c r="CV99" s="272">
        <f t="shared" si="238"/>
        <v>7.92</v>
      </c>
      <c r="CW99" s="234">
        <f t="shared" si="239"/>
        <v>1</v>
      </c>
      <c r="CX99" s="233">
        <f t="shared" si="240"/>
        <v>1</v>
      </c>
      <c r="CY99" s="233">
        <f t="shared" si="241"/>
        <v>1</v>
      </c>
      <c r="CZ99" s="233">
        <f t="shared" si="242"/>
        <v>1</v>
      </c>
      <c r="DA99" s="233">
        <f t="shared" si="243"/>
        <v>0</v>
      </c>
    </row>
    <row r="100" spans="1:105" x14ac:dyDescent="0.15">
      <c r="A100" s="276" t="s">
        <v>148</v>
      </c>
      <c r="B100" s="277" t="s">
        <v>148</v>
      </c>
      <c r="C100" s="273">
        <v>4.5999999999999996</v>
      </c>
      <c r="D100" s="272">
        <v>2.19</v>
      </c>
      <c r="E100" s="272">
        <v>3.8</v>
      </c>
      <c r="F100" s="272">
        <v>3.8</v>
      </c>
      <c r="G100" s="272">
        <v>5.54</v>
      </c>
      <c r="H100" s="272">
        <v>4.7</v>
      </c>
      <c r="I100" s="272">
        <v>4.7</v>
      </c>
      <c r="J100" s="272">
        <v>4.54</v>
      </c>
      <c r="K100" s="272">
        <v>8.6199999999999992</v>
      </c>
      <c r="L100" s="272">
        <v>8.6199999999999992</v>
      </c>
      <c r="M100" s="272">
        <v>8.17</v>
      </c>
      <c r="N100" s="272">
        <v>4.9000000000000004</v>
      </c>
      <c r="O100" s="272">
        <v>4.0599999999999996</v>
      </c>
      <c r="P100" s="272">
        <v>5.7</v>
      </c>
      <c r="S100" s="274">
        <v>24.9</v>
      </c>
      <c r="T100" s="274">
        <v>24.9</v>
      </c>
      <c r="U100" s="274">
        <v>23.7</v>
      </c>
      <c r="V100" s="274">
        <v>11</v>
      </c>
      <c r="W100" s="274">
        <v>11</v>
      </c>
      <c r="AE100" s="273" t="str">
        <f t="shared" si="183"/>
        <v/>
      </c>
      <c r="AF100" s="272" t="str">
        <f t="shared" si="184"/>
        <v/>
      </c>
      <c r="AG100" s="272">
        <f t="shared" si="185"/>
        <v>6.5526315789473681</v>
      </c>
      <c r="AH100" s="272">
        <f t="shared" si="186"/>
        <v>6.5526315789473681</v>
      </c>
      <c r="AI100" s="272">
        <f t="shared" si="187"/>
        <v>4.27797833935018</v>
      </c>
      <c r="AJ100" s="272">
        <f t="shared" si="188"/>
        <v>2.3404255319148937</v>
      </c>
      <c r="AK100" s="272">
        <f t="shared" si="189"/>
        <v>2.3404255319148937</v>
      </c>
      <c r="AL100" s="272" t="str">
        <f t="shared" si="190"/>
        <v/>
      </c>
      <c r="AM100" s="272" t="str">
        <f t="shared" si="191"/>
        <v/>
      </c>
      <c r="AN100" s="272" t="str">
        <f t="shared" si="192"/>
        <v/>
      </c>
      <c r="AO100" s="272" t="str">
        <f t="shared" si="193"/>
        <v/>
      </c>
      <c r="AP100" s="272" t="str">
        <f t="shared" si="194"/>
        <v/>
      </c>
      <c r="AQ100" s="272" t="str">
        <f t="shared" si="195"/>
        <v/>
      </c>
      <c r="AR100" s="272" t="str">
        <f t="shared" si="196"/>
        <v/>
      </c>
      <c r="AS100" s="275" t="str">
        <f t="shared" si="197"/>
        <v/>
      </c>
      <c r="AT100" s="274" t="str">
        <f t="shared" si="198"/>
        <v/>
      </c>
      <c r="AU100" s="274">
        <f t="shared" si="199"/>
        <v>24.9</v>
      </c>
      <c r="AV100" s="274">
        <f t="shared" si="200"/>
        <v>24.9</v>
      </c>
      <c r="AW100" s="274">
        <f t="shared" si="201"/>
        <v>23.7</v>
      </c>
      <c r="AX100" s="274">
        <f t="shared" si="202"/>
        <v>11</v>
      </c>
      <c r="AY100" s="274">
        <f t="shared" si="203"/>
        <v>11</v>
      </c>
      <c r="AZ100" s="274" t="str">
        <f t="shared" si="204"/>
        <v/>
      </c>
      <c r="BA100" s="274" t="str">
        <f t="shared" si="205"/>
        <v/>
      </c>
      <c r="BB100" s="274" t="str">
        <f t="shared" si="206"/>
        <v/>
      </c>
      <c r="BC100" s="274" t="str">
        <f t="shared" si="207"/>
        <v/>
      </c>
      <c r="BD100" s="274" t="str">
        <f t="shared" si="208"/>
        <v/>
      </c>
      <c r="BE100" s="274" t="str">
        <f t="shared" si="209"/>
        <v/>
      </c>
      <c r="BF100" s="274" t="str">
        <f t="shared" si="210"/>
        <v/>
      </c>
      <c r="BG100" s="275" t="str">
        <f t="shared" si="211"/>
        <v/>
      </c>
      <c r="BH100" s="274" t="str">
        <f t="shared" si="212"/>
        <v/>
      </c>
      <c r="BI100" s="274">
        <f t="shared" si="213"/>
        <v>48.16247582205029</v>
      </c>
      <c r="BJ100" s="274">
        <f t="shared" si="214"/>
        <v>48.16247582205029</v>
      </c>
      <c r="BK100" s="274">
        <f t="shared" si="215"/>
        <v>48.6652977412731</v>
      </c>
      <c r="BL100" s="274">
        <f t="shared" si="216"/>
        <v>22.77432712215321</v>
      </c>
      <c r="BM100" s="274">
        <f t="shared" si="217"/>
        <v>22.77432712215321</v>
      </c>
      <c r="BN100" s="274" t="str">
        <f t="shared" si="218"/>
        <v/>
      </c>
      <c r="BO100" s="274" t="str">
        <f t="shared" si="219"/>
        <v/>
      </c>
      <c r="BP100" s="274" t="str">
        <f t="shared" si="220"/>
        <v/>
      </c>
      <c r="BQ100" s="274" t="str">
        <f t="shared" si="221"/>
        <v/>
      </c>
      <c r="BR100" s="274" t="str">
        <f t="shared" si="222"/>
        <v/>
      </c>
      <c r="BS100" s="274" t="str">
        <f t="shared" si="223"/>
        <v/>
      </c>
      <c r="BT100" s="274" t="str">
        <f t="shared" si="224"/>
        <v/>
      </c>
      <c r="BW100" s="272">
        <v>6.95</v>
      </c>
      <c r="BX100" s="272">
        <v>6.95</v>
      </c>
      <c r="BY100" s="272">
        <v>7.07</v>
      </c>
      <c r="BZ100" s="272">
        <v>6.02</v>
      </c>
      <c r="CA100" s="272">
        <v>6.02</v>
      </c>
      <c r="CI100" s="273" t="str">
        <f t="shared" si="225"/>
        <v/>
      </c>
      <c r="CJ100" s="272" t="str">
        <f t="shared" si="226"/>
        <v/>
      </c>
      <c r="CK100" s="272">
        <f t="shared" si="227"/>
        <v>6.95</v>
      </c>
      <c r="CL100" s="272">
        <f t="shared" si="228"/>
        <v>6.95</v>
      </c>
      <c r="CM100" s="272">
        <f t="shared" si="229"/>
        <v>7.07</v>
      </c>
      <c r="CN100" s="272">
        <f t="shared" si="230"/>
        <v>6.02</v>
      </c>
      <c r="CO100" s="272">
        <f t="shared" si="231"/>
        <v>6.02</v>
      </c>
      <c r="CP100" s="272" t="str">
        <f t="shared" si="232"/>
        <v/>
      </c>
      <c r="CQ100" s="272" t="str">
        <f t="shared" si="233"/>
        <v/>
      </c>
      <c r="CR100" s="272" t="str">
        <f t="shared" si="234"/>
        <v/>
      </c>
      <c r="CS100" s="272" t="str">
        <f t="shared" si="235"/>
        <v/>
      </c>
      <c r="CT100" s="272" t="str">
        <f t="shared" si="236"/>
        <v/>
      </c>
      <c r="CU100" s="272" t="str">
        <f t="shared" si="237"/>
        <v/>
      </c>
      <c r="CV100" s="272" t="str">
        <f t="shared" si="238"/>
        <v/>
      </c>
      <c r="CW100" s="234" t="str">
        <f t="shared" si="239"/>
        <v/>
      </c>
      <c r="CX100" s="233">
        <f t="shared" si="240"/>
        <v>1</v>
      </c>
      <c r="CY100" s="233" t="str">
        <f t="shared" si="241"/>
        <v/>
      </c>
      <c r="CZ100" s="233" t="str">
        <f t="shared" si="242"/>
        <v/>
      </c>
      <c r="DA100" s="233">
        <f t="shared" si="243"/>
        <v>3</v>
      </c>
    </row>
    <row r="101" spans="1:105" x14ac:dyDescent="0.15">
      <c r="A101" s="276" t="s">
        <v>146</v>
      </c>
      <c r="B101" s="277" t="s">
        <v>146</v>
      </c>
      <c r="C101" s="273">
        <v>4.42</v>
      </c>
      <c r="D101" s="272">
        <v>4.42</v>
      </c>
      <c r="E101" s="272">
        <v>2.62</v>
      </c>
      <c r="F101" s="272">
        <v>2.62</v>
      </c>
      <c r="G101" s="272">
        <v>3.53</v>
      </c>
      <c r="H101" s="272">
        <v>4.63</v>
      </c>
      <c r="I101" s="272">
        <v>4.63</v>
      </c>
      <c r="J101" s="272">
        <v>5.75</v>
      </c>
      <c r="K101" s="272">
        <v>5.34</v>
      </c>
      <c r="L101" s="272">
        <v>5.34</v>
      </c>
      <c r="M101" s="272">
        <v>3.75</v>
      </c>
      <c r="N101" s="272">
        <v>4.6399999999999997</v>
      </c>
      <c r="O101" s="272">
        <v>15.77</v>
      </c>
      <c r="P101" s="272">
        <v>18.61</v>
      </c>
      <c r="S101" s="274">
        <v>39.700000000000003</v>
      </c>
      <c r="T101" s="274">
        <v>39.700000000000003</v>
      </c>
      <c r="U101" s="274">
        <v>38.700000000000003</v>
      </c>
      <c r="V101" s="274">
        <v>33.700000000000003</v>
      </c>
      <c r="W101" s="274">
        <v>33.700000000000003</v>
      </c>
      <c r="X101" s="274">
        <v>23.5</v>
      </c>
      <c r="AE101" s="273" t="str">
        <f t="shared" si="183"/>
        <v/>
      </c>
      <c r="AF101" s="272" t="str">
        <f t="shared" si="184"/>
        <v/>
      </c>
      <c r="AG101" s="272">
        <f t="shared" si="185"/>
        <v>15.152671755725191</v>
      </c>
      <c r="AH101" s="272">
        <f t="shared" si="186"/>
        <v>15.152671755725191</v>
      </c>
      <c r="AI101" s="272">
        <f t="shared" si="187"/>
        <v>10.963172804532579</v>
      </c>
      <c r="AJ101" s="272">
        <f t="shared" si="188"/>
        <v>7.2786177105831538</v>
      </c>
      <c r="AK101" s="272">
        <f t="shared" si="189"/>
        <v>7.2786177105831538</v>
      </c>
      <c r="AL101" s="272">
        <f t="shared" si="190"/>
        <v>4.0869565217391308</v>
      </c>
      <c r="AM101" s="272" t="str">
        <f t="shared" si="191"/>
        <v/>
      </c>
      <c r="AN101" s="272" t="str">
        <f t="shared" si="192"/>
        <v/>
      </c>
      <c r="AO101" s="272" t="str">
        <f t="shared" si="193"/>
        <v/>
      </c>
      <c r="AP101" s="272" t="str">
        <f t="shared" si="194"/>
        <v/>
      </c>
      <c r="AQ101" s="272" t="str">
        <f t="shared" si="195"/>
        <v/>
      </c>
      <c r="AR101" s="272" t="str">
        <f t="shared" si="196"/>
        <v/>
      </c>
      <c r="AS101" s="275" t="str">
        <f t="shared" si="197"/>
        <v/>
      </c>
      <c r="AT101" s="274" t="str">
        <f t="shared" si="198"/>
        <v/>
      </c>
      <c r="AU101" s="274">
        <f t="shared" si="199"/>
        <v>39.700000000000003</v>
      </c>
      <c r="AV101" s="274">
        <f t="shared" si="200"/>
        <v>39.700000000000003</v>
      </c>
      <c r="AW101" s="274">
        <f t="shared" si="201"/>
        <v>38.700000000000003</v>
      </c>
      <c r="AX101" s="274">
        <f t="shared" si="202"/>
        <v>33.700000000000003</v>
      </c>
      <c r="AY101" s="274">
        <f t="shared" si="203"/>
        <v>33.700000000000003</v>
      </c>
      <c r="AZ101" s="274">
        <f t="shared" si="204"/>
        <v>23.5</v>
      </c>
      <c r="BA101" s="274" t="str">
        <f t="shared" si="205"/>
        <v/>
      </c>
      <c r="BB101" s="274" t="str">
        <f t="shared" si="206"/>
        <v/>
      </c>
      <c r="BC101" s="274" t="str">
        <f t="shared" si="207"/>
        <v/>
      </c>
      <c r="BD101" s="274" t="str">
        <f t="shared" si="208"/>
        <v/>
      </c>
      <c r="BE101" s="274" t="str">
        <f t="shared" si="209"/>
        <v/>
      </c>
      <c r="BF101" s="274" t="str">
        <f t="shared" si="210"/>
        <v/>
      </c>
      <c r="BG101" s="275" t="str">
        <f t="shared" si="211"/>
        <v/>
      </c>
      <c r="BH101" s="274" t="str">
        <f t="shared" si="212"/>
        <v/>
      </c>
      <c r="BI101" s="274">
        <f t="shared" si="213"/>
        <v>76.789168278529985</v>
      </c>
      <c r="BJ101" s="274">
        <f t="shared" si="214"/>
        <v>76.789168278529985</v>
      </c>
      <c r="BK101" s="274">
        <f t="shared" si="215"/>
        <v>79.466119096509246</v>
      </c>
      <c r="BL101" s="274">
        <f t="shared" si="216"/>
        <v>69.772256728778487</v>
      </c>
      <c r="BM101" s="274">
        <f t="shared" si="217"/>
        <v>69.772256728778487</v>
      </c>
      <c r="BN101" s="274">
        <f t="shared" si="218"/>
        <v>68.115942028985501</v>
      </c>
      <c r="BO101" s="274" t="str">
        <f t="shared" si="219"/>
        <v/>
      </c>
      <c r="BP101" s="274" t="str">
        <f t="shared" si="220"/>
        <v/>
      </c>
      <c r="BQ101" s="274" t="str">
        <f t="shared" si="221"/>
        <v/>
      </c>
      <c r="BR101" s="274" t="str">
        <f t="shared" si="222"/>
        <v/>
      </c>
      <c r="BS101" s="274" t="str">
        <f t="shared" si="223"/>
        <v/>
      </c>
      <c r="BT101" s="274" t="str">
        <f t="shared" si="224"/>
        <v/>
      </c>
      <c r="BW101" s="272">
        <v>6.8</v>
      </c>
      <c r="BX101" s="272">
        <v>6.8</v>
      </c>
      <c r="BY101" s="272">
        <v>7.47</v>
      </c>
      <c r="BZ101" s="272">
        <v>6.64</v>
      </c>
      <c r="CA101" s="272">
        <v>6.64</v>
      </c>
      <c r="CB101" s="272">
        <v>6.92</v>
      </c>
      <c r="CI101" s="273" t="str">
        <f t="shared" si="225"/>
        <v/>
      </c>
      <c r="CJ101" s="272" t="str">
        <f t="shared" si="226"/>
        <v/>
      </c>
      <c r="CK101" s="272">
        <f t="shared" si="227"/>
        <v>6.8</v>
      </c>
      <c r="CL101" s="272">
        <f t="shared" si="228"/>
        <v>6.8</v>
      </c>
      <c r="CM101" s="272">
        <f t="shared" si="229"/>
        <v>7.47</v>
      </c>
      <c r="CN101" s="272">
        <f t="shared" si="230"/>
        <v>6.64</v>
      </c>
      <c r="CO101" s="272">
        <f t="shared" si="231"/>
        <v>6.64</v>
      </c>
      <c r="CP101" s="272">
        <f t="shared" si="232"/>
        <v>6.92</v>
      </c>
      <c r="CQ101" s="272" t="str">
        <f t="shared" si="233"/>
        <v/>
      </c>
      <c r="CR101" s="272" t="str">
        <f t="shared" si="234"/>
        <v/>
      </c>
      <c r="CS101" s="272" t="str">
        <f t="shared" si="235"/>
        <v/>
      </c>
      <c r="CT101" s="272" t="str">
        <f t="shared" si="236"/>
        <v/>
      </c>
      <c r="CU101" s="272" t="str">
        <f t="shared" si="237"/>
        <v/>
      </c>
      <c r="CV101" s="272" t="str">
        <f t="shared" si="238"/>
        <v/>
      </c>
      <c r="CW101" s="234" t="str">
        <f t="shared" si="239"/>
        <v/>
      </c>
      <c r="CX101" s="233">
        <f t="shared" si="240"/>
        <v>1</v>
      </c>
      <c r="CY101" s="233" t="str">
        <f t="shared" si="241"/>
        <v/>
      </c>
      <c r="CZ101" s="233" t="str">
        <f t="shared" si="242"/>
        <v/>
      </c>
      <c r="DA101" s="233">
        <f t="shared" si="243"/>
        <v>3</v>
      </c>
    </row>
    <row r="102" spans="1:105" x14ac:dyDescent="0.15">
      <c r="A102" s="276" t="s">
        <v>147</v>
      </c>
      <c r="B102" s="277" t="s">
        <v>147</v>
      </c>
      <c r="C102" s="273">
        <v>3.25</v>
      </c>
      <c r="D102" s="272">
        <v>3.45</v>
      </c>
      <c r="E102" s="272">
        <v>3.77</v>
      </c>
      <c r="F102" s="272">
        <v>3.77</v>
      </c>
      <c r="G102" s="272">
        <v>2.2400000000000002</v>
      </c>
      <c r="H102" s="272">
        <v>2.71</v>
      </c>
      <c r="I102" s="272">
        <v>2.71</v>
      </c>
      <c r="J102" s="272">
        <v>3.28</v>
      </c>
      <c r="K102" s="272">
        <v>6.95</v>
      </c>
      <c r="L102" s="272">
        <v>6.95</v>
      </c>
      <c r="M102" s="272">
        <v>6.95</v>
      </c>
      <c r="N102" s="272">
        <v>3.7</v>
      </c>
      <c r="O102" s="272">
        <v>12.26</v>
      </c>
      <c r="P102" s="272">
        <v>13.48</v>
      </c>
      <c r="S102" s="274">
        <v>37</v>
      </c>
      <c r="T102" s="274">
        <v>37</v>
      </c>
      <c r="U102" s="274">
        <v>34.700000000000003</v>
      </c>
      <c r="V102" s="274">
        <v>31.8</v>
      </c>
      <c r="W102" s="274">
        <v>31.8</v>
      </c>
      <c r="X102" s="274">
        <v>23.9</v>
      </c>
      <c r="AE102" s="273" t="str">
        <f t="shared" si="183"/>
        <v/>
      </c>
      <c r="AF102" s="272" t="str">
        <f t="shared" si="184"/>
        <v/>
      </c>
      <c r="AG102" s="272">
        <f t="shared" si="185"/>
        <v>9.8143236074270561</v>
      </c>
      <c r="AH102" s="272">
        <f t="shared" si="186"/>
        <v>9.8143236074270561</v>
      </c>
      <c r="AI102" s="272">
        <f t="shared" si="187"/>
        <v>15.491071428571429</v>
      </c>
      <c r="AJ102" s="272">
        <f t="shared" si="188"/>
        <v>11.734317343173432</v>
      </c>
      <c r="AK102" s="272">
        <f t="shared" si="189"/>
        <v>11.734317343173432</v>
      </c>
      <c r="AL102" s="272">
        <f t="shared" si="190"/>
        <v>7.2865853658536581</v>
      </c>
      <c r="AM102" s="272" t="str">
        <f t="shared" si="191"/>
        <v/>
      </c>
      <c r="AN102" s="272" t="str">
        <f t="shared" si="192"/>
        <v/>
      </c>
      <c r="AO102" s="272" t="str">
        <f t="shared" si="193"/>
        <v/>
      </c>
      <c r="AP102" s="272" t="str">
        <f t="shared" si="194"/>
        <v/>
      </c>
      <c r="AQ102" s="272" t="str">
        <f t="shared" si="195"/>
        <v/>
      </c>
      <c r="AR102" s="272" t="str">
        <f t="shared" si="196"/>
        <v/>
      </c>
      <c r="AS102" s="275" t="str">
        <f t="shared" si="197"/>
        <v/>
      </c>
      <c r="AT102" s="274" t="str">
        <f t="shared" si="198"/>
        <v/>
      </c>
      <c r="AU102" s="274">
        <f t="shared" si="199"/>
        <v>37</v>
      </c>
      <c r="AV102" s="274">
        <f t="shared" si="200"/>
        <v>37</v>
      </c>
      <c r="AW102" s="274">
        <f t="shared" si="201"/>
        <v>34.700000000000003</v>
      </c>
      <c r="AX102" s="274">
        <f t="shared" si="202"/>
        <v>31.8</v>
      </c>
      <c r="AY102" s="274">
        <f t="shared" si="203"/>
        <v>31.8</v>
      </c>
      <c r="AZ102" s="274">
        <f t="shared" si="204"/>
        <v>23.9</v>
      </c>
      <c r="BA102" s="274" t="str">
        <f t="shared" si="205"/>
        <v/>
      </c>
      <c r="BB102" s="274" t="str">
        <f t="shared" si="206"/>
        <v/>
      </c>
      <c r="BC102" s="274" t="str">
        <f t="shared" si="207"/>
        <v/>
      </c>
      <c r="BD102" s="274" t="str">
        <f t="shared" si="208"/>
        <v/>
      </c>
      <c r="BE102" s="274" t="str">
        <f t="shared" si="209"/>
        <v/>
      </c>
      <c r="BF102" s="274" t="str">
        <f t="shared" si="210"/>
        <v/>
      </c>
      <c r="BG102" s="275" t="str">
        <f t="shared" si="211"/>
        <v/>
      </c>
      <c r="BH102" s="274" t="str">
        <f t="shared" si="212"/>
        <v/>
      </c>
      <c r="BI102" s="274">
        <f t="shared" si="213"/>
        <v>71.566731141199227</v>
      </c>
      <c r="BJ102" s="274">
        <f t="shared" si="214"/>
        <v>71.566731141199227</v>
      </c>
      <c r="BK102" s="274">
        <f t="shared" si="215"/>
        <v>71.252566735112936</v>
      </c>
      <c r="BL102" s="274">
        <f t="shared" si="216"/>
        <v>65.838509316770185</v>
      </c>
      <c r="BM102" s="274">
        <f t="shared" si="217"/>
        <v>65.838509316770185</v>
      </c>
      <c r="BN102" s="274">
        <f t="shared" si="218"/>
        <v>69.275362318840578</v>
      </c>
      <c r="BO102" s="274" t="str">
        <f t="shared" si="219"/>
        <v/>
      </c>
      <c r="BP102" s="274" t="str">
        <f t="shared" si="220"/>
        <v/>
      </c>
      <c r="BQ102" s="274" t="str">
        <f t="shared" si="221"/>
        <v/>
      </c>
      <c r="BR102" s="274" t="str">
        <f t="shared" si="222"/>
        <v/>
      </c>
      <c r="BS102" s="274" t="str">
        <f t="shared" si="223"/>
        <v/>
      </c>
      <c r="BT102" s="274" t="str">
        <f t="shared" si="224"/>
        <v/>
      </c>
      <c r="BW102" s="272">
        <v>7.85</v>
      </c>
      <c r="BX102" s="272">
        <v>7.85</v>
      </c>
      <c r="BY102" s="272">
        <v>8.0299999999999994</v>
      </c>
      <c r="BZ102" s="272">
        <v>7.8</v>
      </c>
      <c r="CA102" s="272">
        <v>7.8</v>
      </c>
      <c r="CB102" s="272">
        <v>7.94</v>
      </c>
      <c r="CI102" s="273" t="str">
        <f t="shared" si="225"/>
        <v/>
      </c>
      <c r="CJ102" s="272" t="str">
        <f t="shared" si="226"/>
        <v/>
      </c>
      <c r="CK102" s="272">
        <f t="shared" si="227"/>
        <v>7.85</v>
      </c>
      <c r="CL102" s="272">
        <f t="shared" si="228"/>
        <v>7.85</v>
      </c>
      <c r="CM102" s="272">
        <f t="shared" si="229"/>
        <v>8.0299999999999994</v>
      </c>
      <c r="CN102" s="272">
        <f t="shared" si="230"/>
        <v>7.8</v>
      </c>
      <c r="CO102" s="272">
        <f t="shared" si="231"/>
        <v>7.8</v>
      </c>
      <c r="CP102" s="272">
        <f t="shared" si="232"/>
        <v>7.94</v>
      </c>
      <c r="CQ102" s="272" t="str">
        <f t="shared" si="233"/>
        <v/>
      </c>
      <c r="CR102" s="272" t="str">
        <f t="shared" si="234"/>
        <v/>
      </c>
      <c r="CS102" s="272" t="str">
        <f t="shared" si="235"/>
        <v/>
      </c>
      <c r="CT102" s="272" t="str">
        <f t="shared" si="236"/>
        <v/>
      </c>
      <c r="CU102" s="272" t="str">
        <f t="shared" si="237"/>
        <v/>
      </c>
      <c r="CV102" s="272" t="str">
        <f t="shared" si="238"/>
        <v/>
      </c>
      <c r="CW102" s="234" t="str">
        <f t="shared" si="239"/>
        <v/>
      </c>
      <c r="CX102" s="233">
        <f t="shared" si="240"/>
        <v>1</v>
      </c>
      <c r="CY102" s="233" t="str">
        <f t="shared" si="241"/>
        <v/>
      </c>
      <c r="CZ102" s="233" t="str">
        <f t="shared" si="242"/>
        <v/>
      </c>
      <c r="DA102" s="233">
        <f t="shared" si="243"/>
        <v>3</v>
      </c>
    </row>
    <row r="103" spans="1:105" x14ac:dyDescent="0.15">
      <c r="A103" s="276" t="s">
        <v>149</v>
      </c>
      <c r="B103" s="277" t="s">
        <v>638</v>
      </c>
      <c r="C103" s="273">
        <v>3.85</v>
      </c>
      <c r="D103" s="272">
        <v>3.21</v>
      </c>
      <c r="E103" s="272">
        <v>4.21</v>
      </c>
      <c r="F103" s="272">
        <v>4.21</v>
      </c>
      <c r="G103" s="272">
        <v>5.23</v>
      </c>
      <c r="H103" s="272">
        <v>4.96</v>
      </c>
      <c r="I103" s="272">
        <v>4.96</v>
      </c>
      <c r="J103" s="272">
        <v>4.97</v>
      </c>
      <c r="K103" s="272">
        <v>6.12</v>
      </c>
      <c r="L103" s="272">
        <v>6.12</v>
      </c>
      <c r="M103" s="272">
        <v>4.66</v>
      </c>
      <c r="N103" s="272">
        <v>1.62</v>
      </c>
      <c r="O103" s="272">
        <v>3.8</v>
      </c>
      <c r="P103" s="272">
        <v>6.73</v>
      </c>
      <c r="Q103" s="275">
        <v>12.1</v>
      </c>
      <c r="R103" s="274">
        <v>10.199999999999999</v>
      </c>
      <c r="S103" s="274">
        <v>25.9</v>
      </c>
      <c r="T103" s="274">
        <v>25.9</v>
      </c>
      <c r="U103" s="274">
        <v>27</v>
      </c>
      <c r="V103" s="274">
        <v>18</v>
      </c>
      <c r="W103" s="274">
        <v>18</v>
      </c>
      <c r="X103" s="274">
        <v>12.2</v>
      </c>
      <c r="Y103" s="274">
        <v>37.4</v>
      </c>
      <c r="Z103" s="274">
        <v>37.4</v>
      </c>
      <c r="AA103" s="274">
        <v>37.299999999999997</v>
      </c>
      <c r="AB103" s="274">
        <v>8.6999999999999993</v>
      </c>
      <c r="AC103" s="274">
        <v>18.600000000000001</v>
      </c>
      <c r="AD103" s="274">
        <v>13.6</v>
      </c>
      <c r="AE103" s="273">
        <f t="shared" si="183"/>
        <v>3.1428571428571428</v>
      </c>
      <c r="AF103" s="272">
        <f t="shared" si="184"/>
        <v>3.1775700934579438</v>
      </c>
      <c r="AG103" s="272">
        <f t="shared" si="185"/>
        <v>6.1520190023752965</v>
      </c>
      <c r="AH103" s="272">
        <f t="shared" si="186"/>
        <v>6.1520190023752965</v>
      </c>
      <c r="AI103" s="272">
        <f t="shared" si="187"/>
        <v>5.1625239005736132</v>
      </c>
      <c r="AJ103" s="272">
        <f t="shared" si="188"/>
        <v>3.629032258064516</v>
      </c>
      <c r="AK103" s="272">
        <f t="shared" si="189"/>
        <v>3.629032258064516</v>
      </c>
      <c r="AL103" s="272">
        <f t="shared" si="190"/>
        <v>2.4547283702213281</v>
      </c>
      <c r="AM103" s="272">
        <f t="shared" si="191"/>
        <v>6.1111111111111107</v>
      </c>
      <c r="AN103" s="272">
        <f t="shared" si="192"/>
        <v>6.1111111111111107</v>
      </c>
      <c r="AO103" s="272">
        <f t="shared" si="193"/>
        <v>8.0042918454935617</v>
      </c>
      <c r="AP103" s="272">
        <f t="shared" si="194"/>
        <v>5.3703703703703694</v>
      </c>
      <c r="AQ103" s="272">
        <f t="shared" si="195"/>
        <v>4.8947368421052637</v>
      </c>
      <c r="AR103" s="272">
        <f t="shared" si="196"/>
        <v>2.0208023774145616</v>
      </c>
      <c r="AS103" s="275">
        <f t="shared" si="197"/>
        <v>12.1</v>
      </c>
      <c r="AT103" s="274">
        <f t="shared" si="198"/>
        <v>10.199999999999999</v>
      </c>
      <c r="AU103" s="274">
        <f t="shared" si="199"/>
        <v>25.9</v>
      </c>
      <c r="AV103" s="274">
        <f t="shared" si="200"/>
        <v>25.9</v>
      </c>
      <c r="AW103" s="274">
        <f t="shared" si="201"/>
        <v>27</v>
      </c>
      <c r="AX103" s="274">
        <f t="shared" si="202"/>
        <v>18</v>
      </c>
      <c r="AY103" s="274">
        <f t="shared" si="203"/>
        <v>18</v>
      </c>
      <c r="AZ103" s="274">
        <f t="shared" si="204"/>
        <v>12.2</v>
      </c>
      <c r="BA103" s="274">
        <f t="shared" si="205"/>
        <v>37.4</v>
      </c>
      <c r="BB103" s="274">
        <f t="shared" si="206"/>
        <v>37.4</v>
      </c>
      <c r="BC103" s="274">
        <f t="shared" si="207"/>
        <v>37.299999999999997</v>
      </c>
      <c r="BD103" s="274">
        <f t="shared" si="208"/>
        <v>8.6999999999999993</v>
      </c>
      <c r="BE103" s="274">
        <f t="shared" si="209"/>
        <v>18.600000000000001</v>
      </c>
      <c r="BF103" s="274">
        <f t="shared" si="210"/>
        <v>13.6</v>
      </c>
      <c r="BG103" s="275">
        <f t="shared" si="211"/>
        <v>22.242647058823529</v>
      </c>
      <c r="BH103" s="274">
        <f t="shared" si="212"/>
        <v>18.959107806691449</v>
      </c>
      <c r="BI103" s="274">
        <f t="shared" si="213"/>
        <v>50.096711798839458</v>
      </c>
      <c r="BJ103" s="274">
        <f t="shared" si="214"/>
        <v>50.096711798839458</v>
      </c>
      <c r="BK103" s="274">
        <f t="shared" si="215"/>
        <v>55.441478439425047</v>
      </c>
      <c r="BL103" s="274">
        <f t="shared" si="216"/>
        <v>37.267080745341616</v>
      </c>
      <c r="BM103" s="274">
        <f t="shared" si="217"/>
        <v>37.267080745341616</v>
      </c>
      <c r="BN103" s="274">
        <f t="shared" si="218"/>
        <v>35.362318840579711</v>
      </c>
      <c r="BO103" s="274">
        <f t="shared" si="219"/>
        <v>76.796714579055433</v>
      </c>
      <c r="BP103" s="274">
        <f t="shared" si="220"/>
        <v>76.796714579055433</v>
      </c>
      <c r="BQ103" s="274">
        <f t="shared" si="221"/>
        <v>83.82022471910112</v>
      </c>
      <c r="BR103" s="274">
        <f t="shared" si="222"/>
        <v>17.159763313609464</v>
      </c>
      <c r="BS103" s="274">
        <f t="shared" si="223"/>
        <v>35.428571428571431</v>
      </c>
      <c r="BT103" s="274">
        <f t="shared" si="224"/>
        <v>26.877470355731223</v>
      </c>
      <c r="BU103" s="273">
        <v>8.14</v>
      </c>
      <c r="BV103" s="272">
        <v>8.0399999999999991</v>
      </c>
      <c r="BW103" s="272">
        <v>9.0299999999999994</v>
      </c>
      <c r="BX103" s="272">
        <v>9.0299999999999994</v>
      </c>
      <c r="BY103" s="272">
        <v>9.16</v>
      </c>
      <c r="BZ103" s="272">
        <v>8.65</v>
      </c>
      <c r="CA103" s="272">
        <v>8.65</v>
      </c>
      <c r="CB103" s="272">
        <v>8.94</v>
      </c>
      <c r="CC103" s="272">
        <v>9.7200000000000006</v>
      </c>
      <c r="CD103" s="272">
        <v>9.7200000000000006</v>
      </c>
      <c r="CE103" s="272">
        <v>9.61</v>
      </c>
      <c r="CF103" s="272">
        <v>7.9</v>
      </c>
      <c r="CG103" s="272">
        <v>8.65</v>
      </c>
      <c r="CH103" s="272">
        <v>8.6</v>
      </c>
      <c r="CI103" s="273">
        <f t="shared" si="225"/>
        <v>8.14</v>
      </c>
      <c r="CJ103" s="272">
        <f t="shared" si="226"/>
        <v>8.0399999999999991</v>
      </c>
      <c r="CK103" s="272">
        <f t="shared" si="227"/>
        <v>9.0299999999999994</v>
      </c>
      <c r="CL103" s="272">
        <f t="shared" si="228"/>
        <v>9.0299999999999994</v>
      </c>
      <c r="CM103" s="272">
        <f t="shared" si="229"/>
        <v>9.16</v>
      </c>
      <c r="CN103" s="272">
        <f t="shared" si="230"/>
        <v>8.65</v>
      </c>
      <c r="CO103" s="272">
        <f t="shared" si="231"/>
        <v>8.65</v>
      </c>
      <c r="CP103" s="272">
        <f t="shared" si="232"/>
        <v>8.94</v>
      </c>
      <c r="CQ103" s="272">
        <f t="shared" si="233"/>
        <v>9.7200000000000006</v>
      </c>
      <c r="CR103" s="272">
        <f t="shared" si="234"/>
        <v>9.7200000000000006</v>
      </c>
      <c r="CS103" s="272">
        <f t="shared" si="235"/>
        <v>9.61</v>
      </c>
      <c r="CT103" s="272">
        <f t="shared" si="236"/>
        <v>7.9</v>
      </c>
      <c r="CU103" s="272">
        <f t="shared" si="237"/>
        <v>8.65</v>
      </c>
      <c r="CV103" s="272">
        <f t="shared" si="238"/>
        <v>8.6</v>
      </c>
      <c r="CW103" s="234">
        <f t="shared" si="239"/>
        <v>1</v>
      </c>
      <c r="CX103" s="233">
        <f t="shared" si="240"/>
        <v>1</v>
      </c>
      <c r="CY103" s="233">
        <f t="shared" si="241"/>
        <v>1</v>
      </c>
      <c r="CZ103" s="233">
        <f t="shared" si="242"/>
        <v>1</v>
      </c>
      <c r="DA103" s="233">
        <f t="shared" si="243"/>
        <v>0</v>
      </c>
    </row>
    <row r="104" spans="1:105" x14ac:dyDescent="0.15">
      <c r="A104" s="276" t="s">
        <v>150</v>
      </c>
      <c r="B104" s="277" t="s">
        <v>639</v>
      </c>
      <c r="C104" s="273">
        <v>4.09</v>
      </c>
      <c r="D104" s="272">
        <v>3.81</v>
      </c>
      <c r="E104" s="272">
        <v>5.55</v>
      </c>
      <c r="F104" s="272">
        <v>5.55</v>
      </c>
      <c r="G104" s="272">
        <v>10.77</v>
      </c>
      <c r="H104" s="272">
        <v>6.14</v>
      </c>
      <c r="I104" s="272">
        <v>6.14</v>
      </c>
      <c r="J104" s="272">
        <v>5.67</v>
      </c>
      <c r="K104" s="272">
        <v>5.14</v>
      </c>
      <c r="L104" s="272">
        <v>5.14</v>
      </c>
      <c r="M104" s="272">
        <v>7.48</v>
      </c>
      <c r="N104" s="272">
        <v>2.86</v>
      </c>
      <c r="O104" s="272">
        <v>3.27</v>
      </c>
      <c r="P104" s="272">
        <v>4.75</v>
      </c>
      <c r="S104" s="274">
        <v>19.600000000000001</v>
      </c>
      <c r="T104" s="274">
        <v>19.600000000000001</v>
      </c>
      <c r="U104" s="274">
        <v>18.899999999999999</v>
      </c>
      <c r="V104" s="274">
        <v>11.2</v>
      </c>
      <c r="W104" s="274">
        <v>11.2</v>
      </c>
      <c r="X104" s="274">
        <v>7.3</v>
      </c>
      <c r="AA104" s="274">
        <v>16.7</v>
      </c>
      <c r="AB104" s="274">
        <v>6.3</v>
      </c>
      <c r="AC104" s="274">
        <v>9.1</v>
      </c>
      <c r="AE104" s="273" t="str">
        <f t="shared" si="183"/>
        <v/>
      </c>
      <c r="AF104" s="272" t="str">
        <f t="shared" si="184"/>
        <v/>
      </c>
      <c r="AG104" s="272">
        <f t="shared" si="185"/>
        <v>3.5315315315315319</v>
      </c>
      <c r="AH104" s="272">
        <f t="shared" si="186"/>
        <v>3.5315315315315319</v>
      </c>
      <c r="AI104" s="272">
        <f t="shared" si="187"/>
        <v>1.7548746518105849</v>
      </c>
      <c r="AJ104" s="272">
        <f t="shared" si="188"/>
        <v>1.8241042345276872</v>
      </c>
      <c r="AK104" s="272">
        <f t="shared" si="189"/>
        <v>1.8241042345276872</v>
      </c>
      <c r="AL104" s="272">
        <f t="shared" si="190"/>
        <v>1.2874779541446209</v>
      </c>
      <c r="AM104" s="272" t="str">
        <f t="shared" si="191"/>
        <v/>
      </c>
      <c r="AN104" s="272" t="str">
        <f t="shared" si="192"/>
        <v/>
      </c>
      <c r="AO104" s="272">
        <f t="shared" si="193"/>
        <v>2.2326203208556148</v>
      </c>
      <c r="AP104" s="272">
        <f t="shared" si="194"/>
        <v>2.2027972027972029</v>
      </c>
      <c r="AQ104" s="272">
        <f t="shared" si="195"/>
        <v>2.782874617737003</v>
      </c>
      <c r="AR104" s="272" t="str">
        <f t="shared" si="196"/>
        <v/>
      </c>
      <c r="AS104" s="275" t="str">
        <f t="shared" si="197"/>
        <v/>
      </c>
      <c r="AT104" s="274" t="str">
        <f t="shared" si="198"/>
        <v/>
      </c>
      <c r="AU104" s="274">
        <f t="shared" si="199"/>
        <v>19.600000000000001</v>
      </c>
      <c r="AV104" s="274">
        <f t="shared" si="200"/>
        <v>19.600000000000001</v>
      </c>
      <c r="AW104" s="274">
        <f t="shared" si="201"/>
        <v>18.899999999999999</v>
      </c>
      <c r="AX104" s="274">
        <f t="shared" si="202"/>
        <v>11.2</v>
      </c>
      <c r="AY104" s="274">
        <f t="shared" si="203"/>
        <v>11.2</v>
      </c>
      <c r="AZ104" s="274" t="str">
        <f t="shared" si="204"/>
        <v/>
      </c>
      <c r="BA104" s="274" t="str">
        <f t="shared" si="205"/>
        <v/>
      </c>
      <c r="BB104" s="274" t="str">
        <f t="shared" si="206"/>
        <v/>
      </c>
      <c r="BC104" s="274">
        <f t="shared" si="207"/>
        <v>16.7</v>
      </c>
      <c r="BD104" s="274">
        <f t="shared" si="208"/>
        <v>6.3</v>
      </c>
      <c r="BE104" s="274">
        <f t="shared" si="209"/>
        <v>9.1</v>
      </c>
      <c r="BF104" s="274" t="str">
        <f t="shared" si="210"/>
        <v/>
      </c>
      <c r="BG104" s="275" t="str">
        <f t="shared" si="211"/>
        <v/>
      </c>
      <c r="BH104" s="274" t="str">
        <f t="shared" si="212"/>
        <v/>
      </c>
      <c r="BI104" s="274">
        <f t="shared" si="213"/>
        <v>37.911025145067704</v>
      </c>
      <c r="BJ104" s="274">
        <f t="shared" si="214"/>
        <v>37.911025145067704</v>
      </c>
      <c r="BK104" s="274">
        <f t="shared" si="215"/>
        <v>38.809034907597528</v>
      </c>
      <c r="BL104" s="274">
        <f t="shared" si="216"/>
        <v>23.188405797101449</v>
      </c>
      <c r="BM104" s="274">
        <f t="shared" si="217"/>
        <v>23.188405797101449</v>
      </c>
      <c r="BN104" s="274" t="str">
        <f t="shared" si="218"/>
        <v/>
      </c>
      <c r="BO104" s="274" t="str">
        <f t="shared" si="219"/>
        <v/>
      </c>
      <c r="BP104" s="274" t="str">
        <f t="shared" si="220"/>
        <v/>
      </c>
      <c r="BQ104" s="274">
        <f t="shared" si="221"/>
        <v>37.528089887640448</v>
      </c>
      <c r="BR104" s="274">
        <f t="shared" si="222"/>
        <v>12.426035502958579</v>
      </c>
      <c r="BS104" s="274">
        <f t="shared" si="223"/>
        <v>17.333333333333332</v>
      </c>
      <c r="BT104" s="274" t="str">
        <f t="shared" si="224"/>
        <v/>
      </c>
      <c r="BW104" s="272">
        <v>8.42</v>
      </c>
      <c r="BX104" s="272">
        <v>8.42</v>
      </c>
      <c r="BY104" s="272">
        <v>8.8000000000000007</v>
      </c>
      <c r="BZ104" s="272">
        <v>7.79</v>
      </c>
      <c r="CA104" s="272">
        <v>7.79</v>
      </c>
      <c r="CB104" s="272">
        <v>7.62</v>
      </c>
      <c r="CE104" s="272">
        <v>8.3800000000000008</v>
      </c>
      <c r="CF104" s="272">
        <v>7.31</v>
      </c>
      <c r="CG104" s="272">
        <v>7.19</v>
      </c>
      <c r="CI104" s="273" t="str">
        <f t="shared" si="225"/>
        <v/>
      </c>
      <c r="CJ104" s="272" t="str">
        <f t="shared" si="226"/>
        <v/>
      </c>
      <c r="CK104" s="272">
        <f t="shared" si="227"/>
        <v>8.42</v>
      </c>
      <c r="CL104" s="272">
        <f t="shared" si="228"/>
        <v>8.42</v>
      </c>
      <c r="CM104" s="272">
        <f t="shared" si="229"/>
        <v>8.8000000000000007</v>
      </c>
      <c r="CN104" s="272">
        <f t="shared" si="230"/>
        <v>7.79</v>
      </c>
      <c r="CO104" s="272">
        <f t="shared" si="231"/>
        <v>7.79</v>
      </c>
      <c r="CP104" s="272" t="str">
        <f t="shared" si="232"/>
        <v/>
      </c>
      <c r="CQ104" s="272" t="str">
        <f t="shared" si="233"/>
        <v/>
      </c>
      <c r="CR104" s="272" t="str">
        <f t="shared" si="234"/>
        <v/>
      </c>
      <c r="CS104" s="272">
        <f t="shared" si="235"/>
        <v>8.3800000000000008</v>
      </c>
      <c r="CT104" s="272">
        <f t="shared" si="236"/>
        <v>7.31</v>
      </c>
      <c r="CU104" s="272">
        <f t="shared" si="237"/>
        <v>7.19</v>
      </c>
      <c r="CV104" s="272" t="str">
        <f t="shared" si="238"/>
        <v/>
      </c>
      <c r="CW104" s="234" t="str">
        <f t="shared" si="239"/>
        <v/>
      </c>
      <c r="CX104" s="233">
        <f t="shared" si="240"/>
        <v>1</v>
      </c>
      <c r="CY104" s="233">
        <f t="shared" si="241"/>
        <v>1</v>
      </c>
      <c r="CZ104" s="233">
        <f t="shared" si="242"/>
        <v>1</v>
      </c>
      <c r="DA104" s="233">
        <f t="shared" si="243"/>
        <v>1</v>
      </c>
    </row>
    <row r="105" spans="1:105" x14ac:dyDescent="0.15">
      <c r="A105" s="276" t="s">
        <v>151</v>
      </c>
      <c r="B105" s="277" t="s">
        <v>640</v>
      </c>
      <c r="C105" s="273">
        <v>3.66</v>
      </c>
      <c r="D105" s="272">
        <v>3.39</v>
      </c>
      <c r="E105" s="272">
        <v>3.54</v>
      </c>
      <c r="F105" s="272">
        <v>3.54</v>
      </c>
      <c r="G105" s="272">
        <v>2.85</v>
      </c>
      <c r="H105" s="272">
        <v>1.39</v>
      </c>
      <c r="I105" s="272">
        <v>1.39</v>
      </c>
      <c r="J105" s="272">
        <v>2.57</v>
      </c>
      <c r="K105" s="272">
        <v>4.3</v>
      </c>
      <c r="L105" s="272">
        <v>4.3</v>
      </c>
      <c r="M105" s="272">
        <v>5.25</v>
      </c>
      <c r="N105" s="272">
        <v>2.34</v>
      </c>
      <c r="O105" s="272">
        <v>3.07</v>
      </c>
      <c r="P105" s="272">
        <v>3.12</v>
      </c>
      <c r="S105" s="274">
        <v>38.1</v>
      </c>
      <c r="T105" s="274">
        <v>38.1</v>
      </c>
      <c r="U105" s="274">
        <v>36.4</v>
      </c>
      <c r="V105" s="274">
        <v>22.9</v>
      </c>
      <c r="W105" s="274">
        <v>22.9</v>
      </c>
      <c r="X105" s="274">
        <v>20.7</v>
      </c>
      <c r="Y105" s="274">
        <v>2.8</v>
      </c>
      <c r="Z105" s="274">
        <v>2.8</v>
      </c>
      <c r="AA105" s="274">
        <v>14.3</v>
      </c>
      <c r="AB105" s="274">
        <v>2.8</v>
      </c>
      <c r="AC105" s="274">
        <v>6.6</v>
      </c>
      <c r="AE105" s="273" t="str">
        <f t="shared" si="183"/>
        <v/>
      </c>
      <c r="AF105" s="272" t="str">
        <f t="shared" si="184"/>
        <v/>
      </c>
      <c r="AG105" s="272">
        <f t="shared" si="185"/>
        <v>10.76271186440678</v>
      </c>
      <c r="AH105" s="272">
        <f t="shared" si="186"/>
        <v>10.76271186440678</v>
      </c>
      <c r="AI105" s="272">
        <f t="shared" si="187"/>
        <v>12.771929824561402</v>
      </c>
      <c r="AJ105" s="272">
        <f t="shared" si="188"/>
        <v>16.474820143884891</v>
      </c>
      <c r="AK105" s="272">
        <f t="shared" si="189"/>
        <v>16.474820143884891</v>
      </c>
      <c r="AL105" s="272">
        <f t="shared" si="190"/>
        <v>8.054474708171206</v>
      </c>
      <c r="AM105" s="272">
        <f t="shared" si="191"/>
        <v>0.65116279069767435</v>
      </c>
      <c r="AN105" s="272">
        <f t="shared" si="192"/>
        <v>0.65116279069767435</v>
      </c>
      <c r="AO105" s="272">
        <f t="shared" si="193"/>
        <v>2.7238095238095239</v>
      </c>
      <c r="AP105" s="272">
        <f t="shared" si="194"/>
        <v>1.1965811965811965</v>
      </c>
      <c r="AQ105" s="272">
        <f t="shared" si="195"/>
        <v>2.1498371335504887</v>
      </c>
      <c r="AR105" s="272" t="str">
        <f t="shared" si="196"/>
        <v/>
      </c>
      <c r="AS105" s="275" t="str">
        <f t="shared" si="197"/>
        <v/>
      </c>
      <c r="AT105" s="274" t="str">
        <f t="shared" si="198"/>
        <v/>
      </c>
      <c r="AU105" s="274">
        <f t="shared" si="199"/>
        <v>38.1</v>
      </c>
      <c r="AV105" s="274">
        <f t="shared" si="200"/>
        <v>38.1</v>
      </c>
      <c r="AW105" s="274">
        <f t="shared" si="201"/>
        <v>36.4</v>
      </c>
      <c r="AX105" s="274">
        <f t="shared" si="202"/>
        <v>22.9</v>
      </c>
      <c r="AY105" s="274">
        <f t="shared" si="203"/>
        <v>22.9</v>
      </c>
      <c r="AZ105" s="274">
        <f t="shared" si="204"/>
        <v>20.7</v>
      </c>
      <c r="BA105" s="274" t="str">
        <f t="shared" si="205"/>
        <v/>
      </c>
      <c r="BB105" s="274" t="str">
        <f t="shared" si="206"/>
        <v/>
      </c>
      <c r="BC105" s="274">
        <f t="shared" si="207"/>
        <v>14.3</v>
      </c>
      <c r="BD105" s="274" t="str">
        <f t="shared" si="208"/>
        <v/>
      </c>
      <c r="BE105" s="274">
        <f t="shared" si="209"/>
        <v>6.6</v>
      </c>
      <c r="BF105" s="274" t="str">
        <f t="shared" si="210"/>
        <v/>
      </c>
      <c r="BG105" s="275" t="str">
        <f t="shared" si="211"/>
        <v/>
      </c>
      <c r="BH105" s="274" t="str">
        <f t="shared" si="212"/>
        <v/>
      </c>
      <c r="BI105" s="274">
        <f t="shared" si="213"/>
        <v>73.694390715667311</v>
      </c>
      <c r="BJ105" s="274">
        <f t="shared" si="214"/>
        <v>73.694390715667311</v>
      </c>
      <c r="BK105" s="274">
        <f t="shared" si="215"/>
        <v>74.743326488706359</v>
      </c>
      <c r="BL105" s="274">
        <f t="shared" si="216"/>
        <v>47.412008281573499</v>
      </c>
      <c r="BM105" s="274">
        <f t="shared" si="217"/>
        <v>47.412008281573499</v>
      </c>
      <c r="BN105" s="274">
        <f t="shared" si="218"/>
        <v>60</v>
      </c>
      <c r="BO105" s="274" t="str">
        <f t="shared" si="219"/>
        <v/>
      </c>
      <c r="BP105" s="274" t="str">
        <f t="shared" si="220"/>
        <v/>
      </c>
      <c r="BQ105" s="274">
        <f t="shared" si="221"/>
        <v>32.134831460674157</v>
      </c>
      <c r="BR105" s="274" t="str">
        <f t="shared" si="222"/>
        <v/>
      </c>
      <c r="BS105" s="274">
        <f t="shared" si="223"/>
        <v>12.571428571428571</v>
      </c>
      <c r="BT105" s="274" t="str">
        <f t="shared" si="224"/>
        <v/>
      </c>
      <c r="BW105" s="272">
        <v>7.84</v>
      </c>
      <c r="BX105" s="272">
        <v>7.84</v>
      </c>
      <c r="BY105" s="272">
        <v>8.14</v>
      </c>
      <c r="BZ105" s="272">
        <v>7.52</v>
      </c>
      <c r="CA105" s="272">
        <v>7.52</v>
      </c>
      <c r="CB105" s="272">
        <v>7.68</v>
      </c>
      <c r="CC105" s="272">
        <v>7.03</v>
      </c>
      <c r="CD105" s="272">
        <v>7.03</v>
      </c>
      <c r="CE105" s="272">
        <v>7.27</v>
      </c>
      <c r="CF105" s="272">
        <v>7.15</v>
      </c>
      <c r="CG105" s="272">
        <v>7.21</v>
      </c>
      <c r="CI105" s="273" t="str">
        <f t="shared" si="225"/>
        <v/>
      </c>
      <c r="CJ105" s="272" t="str">
        <f t="shared" si="226"/>
        <v/>
      </c>
      <c r="CK105" s="272">
        <f t="shared" si="227"/>
        <v>7.84</v>
      </c>
      <c r="CL105" s="272">
        <f t="shared" si="228"/>
        <v>7.84</v>
      </c>
      <c r="CM105" s="272">
        <f t="shared" si="229"/>
        <v>8.14</v>
      </c>
      <c r="CN105" s="272">
        <f t="shared" si="230"/>
        <v>7.52</v>
      </c>
      <c r="CO105" s="272">
        <f t="shared" si="231"/>
        <v>7.52</v>
      </c>
      <c r="CP105" s="272">
        <f t="shared" si="232"/>
        <v>7.68</v>
      </c>
      <c r="CQ105" s="272" t="str">
        <f t="shared" si="233"/>
        <v/>
      </c>
      <c r="CR105" s="272" t="str">
        <f t="shared" si="234"/>
        <v/>
      </c>
      <c r="CS105" s="272">
        <f t="shared" si="235"/>
        <v>7.27</v>
      </c>
      <c r="CT105" s="272" t="str">
        <f t="shared" si="236"/>
        <v/>
      </c>
      <c r="CU105" s="272">
        <f t="shared" si="237"/>
        <v>7.21</v>
      </c>
      <c r="CV105" s="272" t="str">
        <f t="shared" si="238"/>
        <v/>
      </c>
      <c r="CW105" s="234" t="str">
        <f t="shared" si="239"/>
        <v/>
      </c>
      <c r="CX105" s="233">
        <f t="shared" si="240"/>
        <v>1</v>
      </c>
      <c r="CY105" s="233">
        <f t="shared" si="241"/>
        <v>1</v>
      </c>
      <c r="CZ105" s="233">
        <f t="shared" si="242"/>
        <v>1</v>
      </c>
      <c r="DA105" s="233">
        <f t="shared" si="243"/>
        <v>1</v>
      </c>
    </row>
    <row r="106" spans="1:105" x14ac:dyDescent="0.15">
      <c r="A106" s="276" t="s">
        <v>152</v>
      </c>
      <c r="B106" s="277" t="s">
        <v>641</v>
      </c>
      <c r="C106" s="273">
        <v>5.61</v>
      </c>
      <c r="D106" s="272">
        <v>6.7</v>
      </c>
      <c r="E106" s="272">
        <v>8.52</v>
      </c>
      <c r="F106" s="272">
        <v>8.52</v>
      </c>
      <c r="G106" s="272">
        <v>7.94</v>
      </c>
      <c r="H106" s="272">
        <v>7.13</v>
      </c>
      <c r="I106" s="272">
        <v>7.13</v>
      </c>
      <c r="J106" s="272">
        <v>7</v>
      </c>
      <c r="K106" s="272">
        <v>5.44</v>
      </c>
      <c r="L106" s="272">
        <v>5.44</v>
      </c>
      <c r="M106" s="272">
        <v>8.84</v>
      </c>
      <c r="N106" s="272">
        <v>6.63</v>
      </c>
      <c r="O106" s="272">
        <v>7.53</v>
      </c>
      <c r="P106" s="272">
        <v>7.06</v>
      </c>
      <c r="S106" s="274">
        <v>26.8</v>
      </c>
      <c r="T106" s="274">
        <v>26.8</v>
      </c>
      <c r="U106" s="274">
        <v>25.6</v>
      </c>
      <c r="V106" s="274">
        <v>15.5</v>
      </c>
      <c r="W106" s="274">
        <v>15.5</v>
      </c>
      <c r="X106" s="274">
        <v>11.9</v>
      </c>
      <c r="AA106" s="274">
        <v>10.7</v>
      </c>
      <c r="AE106" s="273" t="str">
        <f t="shared" si="183"/>
        <v/>
      </c>
      <c r="AF106" s="272" t="str">
        <f t="shared" si="184"/>
        <v/>
      </c>
      <c r="AG106" s="272">
        <f t="shared" si="185"/>
        <v>3.1455399061032865</v>
      </c>
      <c r="AH106" s="272">
        <f t="shared" si="186"/>
        <v>3.1455399061032865</v>
      </c>
      <c r="AI106" s="272">
        <f t="shared" si="187"/>
        <v>3.2241813602015115</v>
      </c>
      <c r="AJ106" s="272">
        <f t="shared" si="188"/>
        <v>2.1739130434782608</v>
      </c>
      <c r="AK106" s="272">
        <f t="shared" si="189"/>
        <v>2.1739130434782608</v>
      </c>
      <c r="AL106" s="272">
        <f t="shared" si="190"/>
        <v>1.7</v>
      </c>
      <c r="AM106" s="272" t="str">
        <f t="shared" si="191"/>
        <v/>
      </c>
      <c r="AN106" s="272" t="str">
        <f t="shared" si="192"/>
        <v/>
      </c>
      <c r="AO106" s="272">
        <f t="shared" si="193"/>
        <v>1.2104072398190044</v>
      </c>
      <c r="AP106" s="272" t="str">
        <f t="shared" si="194"/>
        <v/>
      </c>
      <c r="AQ106" s="272" t="str">
        <f t="shared" si="195"/>
        <v/>
      </c>
      <c r="AR106" s="272" t="str">
        <f t="shared" si="196"/>
        <v/>
      </c>
      <c r="AS106" s="275" t="str">
        <f t="shared" si="197"/>
        <v/>
      </c>
      <c r="AT106" s="274" t="str">
        <f t="shared" si="198"/>
        <v/>
      </c>
      <c r="AU106" s="274">
        <f t="shared" si="199"/>
        <v>26.8</v>
      </c>
      <c r="AV106" s="274">
        <f t="shared" si="200"/>
        <v>26.8</v>
      </c>
      <c r="AW106" s="274">
        <f t="shared" si="201"/>
        <v>25.6</v>
      </c>
      <c r="AX106" s="274">
        <f t="shared" si="202"/>
        <v>15.5</v>
      </c>
      <c r="AY106" s="274">
        <f t="shared" si="203"/>
        <v>15.5</v>
      </c>
      <c r="AZ106" s="274">
        <f t="shared" si="204"/>
        <v>11.9</v>
      </c>
      <c r="BA106" s="274" t="str">
        <f t="shared" si="205"/>
        <v/>
      </c>
      <c r="BB106" s="274" t="str">
        <f t="shared" si="206"/>
        <v/>
      </c>
      <c r="BC106" s="274" t="str">
        <f t="shared" si="207"/>
        <v/>
      </c>
      <c r="BD106" s="274" t="str">
        <f t="shared" si="208"/>
        <v/>
      </c>
      <c r="BE106" s="274" t="str">
        <f t="shared" si="209"/>
        <v/>
      </c>
      <c r="BF106" s="274" t="str">
        <f t="shared" si="210"/>
        <v/>
      </c>
      <c r="BG106" s="275" t="str">
        <f t="shared" si="211"/>
        <v/>
      </c>
      <c r="BH106" s="274" t="str">
        <f t="shared" si="212"/>
        <v/>
      </c>
      <c r="BI106" s="274">
        <f t="shared" si="213"/>
        <v>51.83752417794971</v>
      </c>
      <c r="BJ106" s="274">
        <f t="shared" si="214"/>
        <v>51.83752417794971</v>
      </c>
      <c r="BK106" s="274">
        <f t="shared" si="215"/>
        <v>52.566735112936342</v>
      </c>
      <c r="BL106" s="274">
        <f t="shared" si="216"/>
        <v>32.091097308488614</v>
      </c>
      <c r="BM106" s="274">
        <f t="shared" si="217"/>
        <v>32.091097308488614</v>
      </c>
      <c r="BN106" s="274">
        <f t="shared" si="218"/>
        <v>34.492753623188406</v>
      </c>
      <c r="BO106" s="274" t="str">
        <f t="shared" si="219"/>
        <v/>
      </c>
      <c r="BP106" s="274" t="str">
        <f t="shared" si="220"/>
        <v/>
      </c>
      <c r="BQ106" s="274" t="str">
        <f t="shared" si="221"/>
        <v/>
      </c>
      <c r="BR106" s="274" t="str">
        <f t="shared" si="222"/>
        <v/>
      </c>
      <c r="BS106" s="274" t="str">
        <f t="shared" si="223"/>
        <v/>
      </c>
      <c r="BT106" s="274" t="str">
        <f t="shared" si="224"/>
        <v/>
      </c>
      <c r="BW106" s="272">
        <v>7.22</v>
      </c>
      <c r="BX106" s="272">
        <v>7.22</v>
      </c>
      <c r="BY106" s="272">
        <v>7.45</v>
      </c>
      <c r="BZ106" s="272">
        <v>6.77</v>
      </c>
      <c r="CA106" s="272">
        <v>6.77</v>
      </c>
      <c r="CB106" s="272">
        <v>7.04</v>
      </c>
      <c r="CE106" s="272">
        <v>6.63</v>
      </c>
      <c r="CI106" s="273" t="str">
        <f t="shared" si="225"/>
        <v/>
      </c>
      <c r="CJ106" s="272" t="str">
        <f t="shared" si="226"/>
        <v/>
      </c>
      <c r="CK106" s="272">
        <f t="shared" si="227"/>
        <v>7.22</v>
      </c>
      <c r="CL106" s="272">
        <f t="shared" si="228"/>
        <v>7.22</v>
      </c>
      <c r="CM106" s="272">
        <f t="shared" si="229"/>
        <v>7.45</v>
      </c>
      <c r="CN106" s="272">
        <f t="shared" si="230"/>
        <v>6.77</v>
      </c>
      <c r="CO106" s="272">
        <f t="shared" si="231"/>
        <v>6.77</v>
      </c>
      <c r="CP106" s="272">
        <f t="shared" si="232"/>
        <v>7.04</v>
      </c>
      <c r="CQ106" s="272" t="str">
        <f t="shared" si="233"/>
        <v/>
      </c>
      <c r="CR106" s="272" t="str">
        <f t="shared" si="234"/>
        <v/>
      </c>
      <c r="CS106" s="272" t="str">
        <f t="shared" si="235"/>
        <v/>
      </c>
      <c r="CT106" s="272" t="str">
        <f t="shared" si="236"/>
        <v/>
      </c>
      <c r="CU106" s="272" t="str">
        <f t="shared" si="237"/>
        <v/>
      </c>
      <c r="CV106" s="272" t="str">
        <f t="shared" si="238"/>
        <v/>
      </c>
      <c r="CW106" s="234" t="str">
        <f t="shared" si="239"/>
        <v/>
      </c>
      <c r="CX106" s="233">
        <f t="shared" si="240"/>
        <v>1</v>
      </c>
      <c r="CY106" s="233" t="str">
        <f t="shared" si="241"/>
        <v/>
      </c>
      <c r="CZ106" s="233" t="str">
        <f t="shared" si="242"/>
        <v/>
      </c>
      <c r="DA106" s="233">
        <f t="shared" si="243"/>
        <v>3</v>
      </c>
    </row>
    <row r="107" spans="1:105" x14ac:dyDescent="0.15">
      <c r="A107" s="276" t="s">
        <v>153</v>
      </c>
      <c r="B107" s="277" t="s">
        <v>17</v>
      </c>
      <c r="C107" s="273">
        <v>3.28</v>
      </c>
      <c r="D107" s="272">
        <v>2.96</v>
      </c>
      <c r="E107" s="272">
        <v>3.83</v>
      </c>
      <c r="F107" s="272">
        <v>3.83</v>
      </c>
      <c r="G107" s="272">
        <v>4.4400000000000004</v>
      </c>
      <c r="H107" s="272">
        <v>3.56</v>
      </c>
      <c r="I107" s="272">
        <v>3.56</v>
      </c>
      <c r="J107" s="272">
        <v>2.0499999999999998</v>
      </c>
      <c r="K107" s="272">
        <v>4.7</v>
      </c>
      <c r="L107" s="272">
        <v>4.7</v>
      </c>
      <c r="M107" s="272">
        <v>6.83</v>
      </c>
      <c r="N107" s="272">
        <v>2.68</v>
      </c>
      <c r="O107" s="272">
        <v>3.76</v>
      </c>
      <c r="P107" s="272">
        <v>4.45</v>
      </c>
      <c r="S107" s="274">
        <v>49.1</v>
      </c>
      <c r="T107" s="274">
        <v>49.1</v>
      </c>
      <c r="U107" s="274">
        <v>45.9</v>
      </c>
      <c r="V107" s="274">
        <v>44.9</v>
      </c>
      <c r="W107" s="274">
        <v>44.9</v>
      </c>
      <c r="X107" s="274">
        <v>33.9</v>
      </c>
      <c r="Y107" s="274">
        <v>16.100000000000001</v>
      </c>
      <c r="Z107" s="274">
        <v>16.100000000000001</v>
      </c>
      <c r="AA107" s="274">
        <v>38.299999999999997</v>
      </c>
      <c r="AB107" s="274">
        <v>17</v>
      </c>
      <c r="AC107" s="274">
        <v>31.5</v>
      </c>
      <c r="AD107" s="274">
        <v>17.7</v>
      </c>
      <c r="AE107" s="273" t="str">
        <f t="shared" si="183"/>
        <v/>
      </c>
      <c r="AF107" s="272" t="str">
        <f t="shared" si="184"/>
        <v/>
      </c>
      <c r="AG107" s="272">
        <f t="shared" si="185"/>
        <v>12.819843342036554</v>
      </c>
      <c r="AH107" s="272">
        <f t="shared" si="186"/>
        <v>12.819843342036554</v>
      </c>
      <c r="AI107" s="272">
        <f t="shared" si="187"/>
        <v>10.337837837837837</v>
      </c>
      <c r="AJ107" s="272">
        <f t="shared" si="188"/>
        <v>12.612359550561797</v>
      </c>
      <c r="AK107" s="272">
        <f t="shared" si="189"/>
        <v>12.612359550561797</v>
      </c>
      <c r="AL107" s="272">
        <f t="shared" si="190"/>
        <v>16.536585365853661</v>
      </c>
      <c r="AM107" s="272">
        <f t="shared" si="191"/>
        <v>3.4255319148936172</v>
      </c>
      <c r="AN107" s="272">
        <f t="shared" si="192"/>
        <v>3.4255319148936172</v>
      </c>
      <c r="AO107" s="272">
        <f t="shared" si="193"/>
        <v>5.6076134699853579</v>
      </c>
      <c r="AP107" s="272">
        <f t="shared" si="194"/>
        <v>6.3432835820895521</v>
      </c>
      <c r="AQ107" s="272">
        <f t="shared" si="195"/>
        <v>8.3776595744680851</v>
      </c>
      <c r="AR107" s="272">
        <f t="shared" si="196"/>
        <v>3.97752808988764</v>
      </c>
      <c r="AS107" s="275" t="str">
        <f t="shared" si="197"/>
        <v/>
      </c>
      <c r="AT107" s="274" t="str">
        <f t="shared" si="198"/>
        <v/>
      </c>
      <c r="AU107" s="274">
        <f t="shared" si="199"/>
        <v>49.1</v>
      </c>
      <c r="AV107" s="274">
        <f t="shared" si="200"/>
        <v>49.1</v>
      </c>
      <c r="AW107" s="274">
        <f t="shared" si="201"/>
        <v>45.9</v>
      </c>
      <c r="AX107" s="274">
        <f t="shared" si="202"/>
        <v>44.9</v>
      </c>
      <c r="AY107" s="274">
        <f t="shared" si="203"/>
        <v>44.9</v>
      </c>
      <c r="AZ107" s="274">
        <f t="shared" si="204"/>
        <v>33.9</v>
      </c>
      <c r="BA107" s="274">
        <f t="shared" si="205"/>
        <v>16.100000000000001</v>
      </c>
      <c r="BB107" s="274">
        <f t="shared" si="206"/>
        <v>16.100000000000001</v>
      </c>
      <c r="BC107" s="274">
        <f t="shared" si="207"/>
        <v>38.299999999999997</v>
      </c>
      <c r="BD107" s="274">
        <f t="shared" si="208"/>
        <v>17</v>
      </c>
      <c r="BE107" s="274">
        <f t="shared" si="209"/>
        <v>31.5</v>
      </c>
      <c r="BF107" s="274">
        <f t="shared" si="210"/>
        <v>17.7</v>
      </c>
      <c r="BG107" s="275" t="str">
        <f t="shared" si="211"/>
        <v/>
      </c>
      <c r="BH107" s="274" t="str">
        <f t="shared" si="212"/>
        <v/>
      </c>
      <c r="BI107" s="274">
        <f t="shared" si="213"/>
        <v>94.970986460348158</v>
      </c>
      <c r="BJ107" s="274">
        <f t="shared" si="214"/>
        <v>94.970986460348158</v>
      </c>
      <c r="BK107" s="274">
        <f t="shared" si="215"/>
        <v>94.250513347022576</v>
      </c>
      <c r="BL107" s="274">
        <f t="shared" si="216"/>
        <v>92.960662525879926</v>
      </c>
      <c r="BM107" s="274">
        <f t="shared" si="217"/>
        <v>92.960662525879926</v>
      </c>
      <c r="BN107" s="274">
        <f t="shared" si="218"/>
        <v>98.260869565217391</v>
      </c>
      <c r="BO107" s="274">
        <f t="shared" si="219"/>
        <v>33.059548254620125</v>
      </c>
      <c r="BP107" s="274">
        <f t="shared" si="220"/>
        <v>33.059548254620125</v>
      </c>
      <c r="BQ107" s="274">
        <f t="shared" si="221"/>
        <v>86.067415730337075</v>
      </c>
      <c r="BR107" s="274">
        <f t="shared" si="222"/>
        <v>33.530571992110453</v>
      </c>
      <c r="BS107" s="274">
        <f t="shared" si="223"/>
        <v>60</v>
      </c>
      <c r="BT107" s="274">
        <f t="shared" si="224"/>
        <v>34.980237154150196</v>
      </c>
      <c r="BW107" s="272">
        <v>9</v>
      </c>
      <c r="BX107" s="272">
        <v>9</v>
      </c>
      <c r="BY107" s="272">
        <v>9.59</v>
      </c>
      <c r="BZ107" s="272">
        <v>8.74</v>
      </c>
      <c r="CA107" s="272">
        <v>8.74</v>
      </c>
      <c r="CB107" s="272">
        <v>9.09</v>
      </c>
      <c r="CC107" s="272">
        <v>7.66</v>
      </c>
      <c r="CD107" s="272">
        <v>7.66</v>
      </c>
      <c r="CE107" s="272">
        <v>8.94</v>
      </c>
      <c r="CF107" s="272">
        <v>7.43</v>
      </c>
      <c r="CG107" s="272">
        <v>7.87</v>
      </c>
      <c r="CH107" s="272">
        <v>7.71</v>
      </c>
      <c r="CI107" s="273" t="str">
        <f t="shared" si="225"/>
        <v/>
      </c>
      <c r="CJ107" s="272" t="str">
        <f t="shared" si="226"/>
        <v/>
      </c>
      <c r="CK107" s="272">
        <f t="shared" si="227"/>
        <v>9</v>
      </c>
      <c r="CL107" s="272">
        <f t="shared" si="228"/>
        <v>9</v>
      </c>
      <c r="CM107" s="272">
        <f t="shared" si="229"/>
        <v>9.59</v>
      </c>
      <c r="CN107" s="272">
        <f t="shared" si="230"/>
        <v>8.74</v>
      </c>
      <c r="CO107" s="272">
        <f t="shared" si="231"/>
        <v>8.74</v>
      </c>
      <c r="CP107" s="272">
        <f t="shared" si="232"/>
        <v>9.09</v>
      </c>
      <c r="CQ107" s="272">
        <f t="shared" si="233"/>
        <v>7.66</v>
      </c>
      <c r="CR107" s="272">
        <f t="shared" si="234"/>
        <v>7.66</v>
      </c>
      <c r="CS107" s="272">
        <f t="shared" si="235"/>
        <v>8.94</v>
      </c>
      <c r="CT107" s="272">
        <f t="shared" si="236"/>
        <v>7.43</v>
      </c>
      <c r="CU107" s="272">
        <f t="shared" si="237"/>
        <v>7.87</v>
      </c>
      <c r="CV107" s="272">
        <f t="shared" si="238"/>
        <v>7.71</v>
      </c>
      <c r="CW107" s="234" t="str">
        <f t="shared" si="239"/>
        <v/>
      </c>
      <c r="CX107" s="233">
        <f t="shared" si="240"/>
        <v>1</v>
      </c>
      <c r="CY107" s="233">
        <f t="shared" si="241"/>
        <v>1</v>
      </c>
      <c r="CZ107" s="233">
        <f t="shared" si="242"/>
        <v>1</v>
      </c>
      <c r="DA107" s="233">
        <f t="shared" si="243"/>
        <v>1</v>
      </c>
    </row>
    <row r="108" spans="1:105" x14ac:dyDescent="0.15">
      <c r="A108" s="276" t="s">
        <v>154</v>
      </c>
      <c r="B108" s="277" t="s">
        <v>642</v>
      </c>
      <c r="C108" s="273">
        <v>7.39</v>
      </c>
      <c r="D108" s="272">
        <v>4.99</v>
      </c>
      <c r="E108" s="272">
        <v>4.9400000000000004</v>
      </c>
      <c r="F108" s="272">
        <v>4.9400000000000004</v>
      </c>
      <c r="G108" s="272">
        <v>4.6100000000000003</v>
      </c>
      <c r="H108" s="272">
        <v>6.4</v>
      </c>
      <c r="I108" s="272">
        <v>6.4</v>
      </c>
      <c r="J108" s="272">
        <v>4.22</v>
      </c>
      <c r="K108" s="272">
        <v>7.04</v>
      </c>
      <c r="L108" s="272">
        <v>7.04</v>
      </c>
      <c r="M108" s="272">
        <v>3.55</v>
      </c>
      <c r="N108" s="272">
        <v>4.5599999999999996</v>
      </c>
      <c r="O108" s="272">
        <v>4.6399999999999997</v>
      </c>
      <c r="P108" s="272">
        <v>4.8899999999999997</v>
      </c>
      <c r="Q108" s="275">
        <v>42.8</v>
      </c>
      <c r="R108" s="274">
        <v>40.9</v>
      </c>
      <c r="S108" s="274">
        <v>34.700000000000003</v>
      </c>
      <c r="T108" s="274">
        <v>34.700000000000003</v>
      </c>
      <c r="U108" s="274">
        <v>18.600000000000001</v>
      </c>
      <c r="V108" s="274">
        <v>39.200000000000003</v>
      </c>
      <c r="W108" s="274">
        <v>39.200000000000003</v>
      </c>
      <c r="X108" s="274">
        <v>22</v>
      </c>
      <c r="Y108" s="274">
        <v>35.299999999999997</v>
      </c>
      <c r="Z108" s="274">
        <v>35.299999999999997</v>
      </c>
      <c r="AA108" s="274">
        <v>31.4</v>
      </c>
      <c r="AB108" s="274">
        <v>19.399999999999999</v>
      </c>
      <c r="AC108" s="274">
        <v>34.1</v>
      </c>
      <c r="AD108" s="274">
        <v>32.799999999999997</v>
      </c>
      <c r="AE108" s="273">
        <f t="shared" si="183"/>
        <v>5.7916102841677946</v>
      </c>
      <c r="AF108" s="272">
        <f t="shared" si="184"/>
        <v>8.1963927855711418</v>
      </c>
      <c r="AG108" s="272">
        <f t="shared" si="185"/>
        <v>7.0242914979757085</v>
      </c>
      <c r="AH108" s="272">
        <f t="shared" si="186"/>
        <v>7.0242914979757085</v>
      </c>
      <c r="AI108" s="272">
        <f t="shared" si="187"/>
        <v>4.0347071583514102</v>
      </c>
      <c r="AJ108" s="272">
        <f t="shared" si="188"/>
        <v>6.125</v>
      </c>
      <c r="AK108" s="272">
        <f t="shared" si="189"/>
        <v>6.125</v>
      </c>
      <c r="AL108" s="272">
        <f t="shared" si="190"/>
        <v>5.2132701421800949</v>
      </c>
      <c r="AM108" s="272">
        <f t="shared" si="191"/>
        <v>5.014204545454545</v>
      </c>
      <c r="AN108" s="272">
        <f t="shared" si="192"/>
        <v>5.014204545454545</v>
      </c>
      <c r="AO108" s="272">
        <f t="shared" si="193"/>
        <v>8.8450704225352119</v>
      </c>
      <c r="AP108" s="272">
        <f t="shared" si="194"/>
        <v>4.2543859649122808</v>
      </c>
      <c r="AQ108" s="272">
        <f t="shared" si="195"/>
        <v>7.349137931034484</v>
      </c>
      <c r="AR108" s="272">
        <f t="shared" si="196"/>
        <v>6.7075664621676889</v>
      </c>
      <c r="AS108" s="275">
        <f t="shared" si="197"/>
        <v>42.8</v>
      </c>
      <c r="AT108" s="274">
        <f t="shared" si="198"/>
        <v>40.9</v>
      </c>
      <c r="AU108" s="274">
        <f t="shared" si="199"/>
        <v>34.700000000000003</v>
      </c>
      <c r="AV108" s="274">
        <f t="shared" si="200"/>
        <v>34.700000000000003</v>
      </c>
      <c r="AW108" s="274">
        <f t="shared" si="201"/>
        <v>18.600000000000001</v>
      </c>
      <c r="AX108" s="274">
        <f t="shared" si="202"/>
        <v>39.200000000000003</v>
      </c>
      <c r="AY108" s="274">
        <f t="shared" si="203"/>
        <v>39.200000000000003</v>
      </c>
      <c r="AZ108" s="274">
        <f t="shared" si="204"/>
        <v>22</v>
      </c>
      <c r="BA108" s="274">
        <f t="shared" si="205"/>
        <v>35.299999999999997</v>
      </c>
      <c r="BB108" s="274">
        <f t="shared" si="206"/>
        <v>35.299999999999997</v>
      </c>
      <c r="BC108" s="274">
        <f t="shared" si="207"/>
        <v>31.4</v>
      </c>
      <c r="BD108" s="274">
        <f t="shared" si="208"/>
        <v>19.399999999999999</v>
      </c>
      <c r="BE108" s="274">
        <f t="shared" si="209"/>
        <v>34.1</v>
      </c>
      <c r="BF108" s="274">
        <f t="shared" si="210"/>
        <v>32.799999999999997</v>
      </c>
      <c r="BG108" s="275">
        <f t="shared" si="211"/>
        <v>78.67647058823529</v>
      </c>
      <c r="BH108" s="274">
        <f t="shared" si="212"/>
        <v>76.022304832713758</v>
      </c>
      <c r="BI108" s="274">
        <f t="shared" si="213"/>
        <v>67.117988394584145</v>
      </c>
      <c r="BJ108" s="274">
        <f t="shared" si="214"/>
        <v>67.117988394584145</v>
      </c>
      <c r="BK108" s="274">
        <f t="shared" si="215"/>
        <v>38.193018480492817</v>
      </c>
      <c r="BL108" s="274">
        <f t="shared" si="216"/>
        <v>81.159420289855092</v>
      </c>
      <c r="BM108" s="274">
        <f t="shared" si="217"/>
        <v>81.159420289855092</v>
      </c>
      <c r="BN108" s="274">
        <f t="shared" si="218"/>
        <v>63.768115942028984</v>
      </c>
      <c r="BO108" s="274">
        <f t="shared" si="219"/>
        <v>72.484599589322372</v>
      </c>
      <c r="BP108" s="274">
        <f t="shared" si="220"/>
        <v>72.484599589322372</v>
      </c>
      <c r="BQ108" s="274">
        <f t="shared" si="221"/>
        <v>70.561797752808985</v>
      </c>
      <c r="BR108" s="274">
        <f t="shared" si="222"/>
        <v>38.264299802761336</v>
      </c>
      <c r="BS108" s="274">
        <f t="shared" si="223"/>
        <v>64.952380952380949</v>
      </c>
      <c r="BT108" s="274">
        <f t="shared" si="224"/>
        <v>64.822134387351767</v>
      </c>
      <c r="BU108" s="273">
        <v>8.16</v>
      </c>
      <c r="BV108" s="272">
        <v>8.1999999999999993</v>
      </c>
      <c r="BW108" s="272">
        <v>9.32</v>
      </c>
      <c r="BX108" s="272">
        <v>9.32</v>
      </c>
      <c r="BY108" s="272">
        <v>9.52</v>
      </c>
      <c r="BZ108" s="272">
        <v>8.69</v>
      </c>
      <c r="CA108" s="272">
        <v>8.69</v>
      </c>
      <c r="CB108" s="272">
        <v>9.3800000000000008</v>
      </c>
      <c r="CC108" s="272">
        <v>9.33</v>
      </c>
      <c r="CD108" s="272">
        <v>9.33</v>
      </c>
      <c r="CE108" s="272">
        <v>9.6199999999999992</v>
      </c>
      <c r="CF108" s="272">
        <v>9.76</v>
      </c>
      <c r="CG108" s="272">
        <v>9.5299999999999994</v>
      </c>
      <c r="CH108" s="272">
        <v>9.44</v>
      </c>
      <c r="CI108" s="273">
        <f t="shared" si="225"/>
        <v>8.16</v>
      </c>
      <c r="CJ108" s="272">
        <f t="shared" si="226"/>
        <v>8.1999999999999993</v>
      </c>
      <c r="CK108" s="272">
        <f t="shared" si="227"/>
        <v>9.32</v>
      </c>
      <c r="CL108" s="272">
        <f t="shared" si="228"/>
        <v>9.32</v>
      </c>
      <c r="CM108" s="272">
        <f t="shared" si="229"/>
        <v>9.52</v>
      </c>
      <c r="CN108" s="272">
        <f t="shared" si="230"/>
        <v>8.69</v>
      </c>
      <c r="CO108" s="272">
        <f t="shared" si="231"/>
        <v>8.69</v>
      </c>
      <c r="CP108" s="272">
        <f t="shared" si="232"/>
        <v>9.3800000000000008</v>
      </c>
      <c r="CQ108" s="272">
        <f t="shared" si="233"/>
        <v>9.33</v>
      </c>
      <c r="CR108" s="272">
        <f t="shared" si="234"/>
        <v>9.33</v>
      </c>
      <c r="CS108" s="272">
        <f t="shared" si="235"/>
        <v>9.6199999999999992</v>
      </c>
      <c r="CT108" s="272">
        <f t="shared" si="236"/>
        <v>9.76</v>
      </c>
      <c r="CU108" s="272">
        <f t="shared" si="237"/>
        <v>9.5299999999999994</v>
      </c>
      <c r="CV108" s="272">
        <f t="shared" si="238"/>
        <v>9.44</v>
      </c>
      <c r="CW108" s="234">
        <f t="shared" si="239"/>
        <v>1</v>
      </c>
      <c r="CX108" s="233">
        <f t="shared" si="240"/>
        <v>1</v>
      </c>
      <c r="CY108" s="233">
        <f t="shared" si="241"/>
        <v>1</v>
      </c>
      <c r="CZ108" s="233">
        <f t="shared" si="242"/>
        <v>1</v>
      </c>
      <c r="DA108" s="233">
        <f t="shared" si="243"/>
        <v>0</v>
      </c>
    </row>
    <row r="109" spans="1:105" x14ac:dyDescent="0.15">
      <c r="A109" s="276" t="s">
        <v>155</v>
      </c>
      <c r="B109" s="277" t="s">
        <v>643</v>
      </c>
      <c r="C109" s="273">
        <v>3.32</v>
      </c>
      <c r="D109" s="272">
        <v>5</v>
      </c>
      <c r="E109" s="272">
        <v>4.12</v>
      </c>
      <c r="F109" s="272">
        <v>4.12</v>
      </c>
      <c r="G109" s="272">
        <v>3.42</v>
      </c>
      <c r="H109" s="272">
        <v>3.55</v>
      </c>
      <c r="I109" s="272">
        <v>3.55</v>
      </c>
      <c r="J109" s="272">
        <v>3.83</v>
      </c>
      <c r="K109" s="272">
        <v>2.82</v>
      </c>
      <c r="L109" s="272">
        <v>2.82</v>
      </c>
      <c r="M109" s="272">
        <v>2.46</v>
      </c>
      <c r="N109" s="272">
        <v>2.93</v>
      </c>
      <c r="O109" s="272">
        <v>1.66</v>
      </c>
      <c r="P109" s="272">
        <v>4.63</v>
      </c>
      <c r="Q109" s="275">
        <v>30.2</v>
      </c>
      <c r="R109" s="274">
        <v>27.4</v>
      </c>
      <c r="S109" s="274">
        <v>36.4</v>
      </c>
      <c r="T109" s="274">
        <v>36.4</v>
      </c>
      <c r="U109" s="274">
        <v>35.5</v>
      </c>
      <c r="V109" s="274">
        <v>30.7</v>
      </c>
      <c r="W109" s="274">
        <v>30.7</v>
      </c>
      <c r="X109" s="274">
        <v>20.8</v>
      </c>
      <c r="Y109" s="274">
        <v>42.3</v>
      </c>
      <c r="Z109" s="274">
        <v>42.3</v>
      </c>
      <c r="AA109" s="274">
        <v>39.5</v>
      </c>
      <c r="AB109" s="274">
        <v>26.2</v>
      </c>
      <c r="AC109" s="274">
        <v>31.4</v>
      </c>
      <c r="AD109" s="274">
        <v>40.299999999999997</v>
      </c>
      <c r="AE109" s="273">
        <f t="shared" si="183"/>
        <v>9.0963855421686741</v>
      </c>
      <c r="AF109" s="272">
        <f t="shared" si="184"/>
        <v>5.4799999999999995</v>
      </c>
      <c r="AG109" s="272">
        <f t="shared" si="185"/>
        <v>8.8349514563106784</v>
      </c>
      <c r="AH109" s="272">
        <f t="shared" si="186"/>
        <v>8.8349514563106784</v>
      </c>
      <c r="AI109" s="272">
        <f t="shared" si="187"/>
        <v>10.380116959064328</v>
      </c>
      <c r="AJ109" s="272">
        <f t="shared" si="188"/>
        <v>8.647887323943662</v>
      </c>
      <c r="AK109" s="272">
        <f t="shared" si="189"/>
        <v>8.647887323943662</v>
      </c>
      <c r="AL109" s="272">
        <f t="shared" si="190"/>
        <v>5.4308093994778073</v>
      </c>
      <c r="AM109" s="272">
        <f t="shared" si="191"/>
        <v>15</v>
      </c>
      <c r="AN109" s="272">
        <f t="shared" si="192"/>
        <v>15</v>
      </c>
      <c r="AO109" s="272">
        <f t="shared" si="193"/>
        <v>16.056910569105693</v>
      </c>
      <c r="AP109" s="272">
        <f t="shared" si="194"/>
        <v>8.9419795221842993</v>
      </c>
      <c r="AQ109" s="272">
        <f t="shared" si="195"/>
        <v>18.91566265060241</v>
      </c>
      <c r="AR109" s="272">
        <f t="shared" si="196"/>
        <v>8.7041036717062639</v>
      </c>
      <c r="AS109" s="275">
        <f t="shared" si="197"/>
        <v>30.2</v>
      </c>
      <c r="AT109" s="274">
        <f t="shared" si="198"/>
        <v>27.4</v>
      </c>
      <c r="AU109" s="274">
        <f t="shared" si="199"/>
        <v>36.4</v>
      </c>
      <c r="AV109" s="274">
        <f t="shared" si="200"/>
        <v>36.4</v>
      </c>
      <c r="AW109" s="274">
        <f t="shared" si="201"/>
        <v>35.5</v>
      </c>
      <c r="AX109" s="274">
        <f t="shared" si="202"/>
        <v>30.7</v>
      </c>
      <c r="AY109" s="274">
        <f t="shared" si="203"/>
        <v>30.7</v>
      </c>
      <c r="AZ109" s="274">
        <f t="shared" si="204"/>
        <v>20.8</v>
      </c>
      <c r="BA109" s="274">
        <f t="shared" si="205"/>
        <v>42.3</v>
      </c>
      <c r="BB109" s="274">
        <f t="shared" si="206"/>
        <v>42.3</v>
      </c>
      <c r="BC109" s="274">
        <f t="shared" si="207"/>
        <v>39.5</v>
      </c>
      <c r="BD109" s="274">
        <f t="shared" si="208"/>
        <v>26.2</v>
      </c>
      <c r="BE109" s="274">
        <f t="shared" si="209"/>
        <v>31.4</v>
      </c>
      <c r="BF109" s="274">
        <f t="shared" si="210"/>
        <v>40.299999999999997</v>
      </c>
      <c r="BG109" s="275">
        <f t="shared" si="211"/>
        <v>55.514705882352942</v>
      </c>
      <c r="BH109" s="274">
        <f t="shared" si="212"/>
        <v>50.929368029739777</v>
      </c>
      <c r="BI109" s="274">
        <f t="shared" si="213"/>
        <v>70.406189555125721</v>
      </c>
      <c r="BJ109" s="274">
        <f t="shared" si="214"/>
        <v>70.406189555125721</v>
      </c>
      <c r="BK109" s="274">
        <f t="shared" si="215"/>
        <v>72.895277207392198</v>
      </c>
      <c r="BL109" s="274">
        <f t="shared" si="216"/>
        <v>63.56107660455487</v>
      </c>
      <c r="BM109" s="274">
        <f t="shared" si="217"/>
        <v>63.56107660455487</v>
      </c>
      <c r="BN109" s="274">
        <f t="shared" si="218"/>
        <v>60.289855072463766</v>
      </c>
      <c r="BO109" s="274">
        <f t="shared" si="219"/>
        <v>86.858316221765904</v>
      </c>
      <c r="BP109" s="274">
        <f t="shared" si="220"/>
        <v>86.858316221765904</v>
      </c>
      <c r="BQ109" s="274">
        <f t="shared" si="221"/>
        <v>88.764044943820224</v>
      </c>
      <c r="BR109" s="274">
        <f t="shared" si="222"/>
        <v>51.676528599605518</v>
      </c>
      <c r="BS109" s="274">
        <f t="shared" si="223"/>
        <v>59.80952380952381</v>
      </c>
      <c r="BT109" s="274">
        <f t="shared" si="224"/>
        <v>79.644268774703548</v>
      </c>
      <c r="BU109" s="273">
        <v>7.11</v>
      </c>
      <c r="BV109" s="272">
        <v>7.18</v>
      </c>
      <c r="BW109" s="272">
        <v>7.53</v>
      </c>
      <c r="BX109" s="272">
        <v>7.53</v>
      </c>
      <c r="BY109" s="272">
        <v>7.82</v>
      </c>
      <c r="BZ109" s="272">
        <v>7.4</v>
      </c>
      <c r="CA109" s="272">
        <v>7.4</v>
      </c>
      <c r="CB109" s="272">
        <v>7.79</v>
      </c>
      <c r="CC109" s="272">
        <v>8.2200000000000006</v>
      </c>
      <c r="CD109" s="272">
        <v>8.2200000000000006</v>
      </c>
      <c r="CE109" s="272">
        <v>8.25</v>
      </c>
      <c r="CF109" s="272">
        <v>7.06</v>
      </c>
      <c r="CG109" s="272">
        <v>7.23</v>
      </c>
      <c r="CH109" s="272">
        <v>7.76</v>
      </c>
      <c r="CI109" s="273">
        <f t="shared" si="225"/>
        <v>7.11</v>
      </c>
      <c r="CJ109" s="272">
        <f t="shared" si="226"/>
        <v>7.18</v>
      </c>
      <c r="CK109" s="272">
        <f t="shared" si="227"/>
        <v>7.53</v>
      </c>
      <c r="CL109" s="272">
        <f t="shared" si="228"/>
        <v>7.53</v>
      </c>
      <c r="CM109" s="272">
        <f t="shared" si="229"/>
        <v>7.82</v>
      </c>
      <c r="CN109" s="272">
        <f t="shared" si="230"/>
        <v>7.4</v>
      </c>
      <c r="CO109" s="272">
        <f t="shared" si="231"/>
        <v>7.4</v>
      </c>
      <c r="CP109" s="272">
        <f t="shared" si="232"/>
        <v>7.79</v>
      </c>
      <c r="CQ109" s="272">
        <f t="shared" si="233"/>
        <v>8.2200000000000006</v>
      </c>
      <c r="CR109" s="272">
        <f t="shared" si="234"/>
        <v>8.2200000000000006</v>
      </c>
      <c r="CS109" s="272">
        <f t="shared" si="235"/>
        <v>8.25</v>
      </c>
      <c r="CT109" s="272">
        <f t="shared" si="236"/>
        <v>7.06</v>
      </c>
      <c r="CU109" s="272">
        <f t="shared" si="237"/>
        <v>7.23</v>
      </c>
      <c r="CV109" s="272">
        <f t="shared" si="238"/>
        <v>7.76</v>
      </c>
      <c r="CW109" s="234">
        <f t="shared" si="239"/>
        <v>1</v>
      </c>
      <c r="CX109" s="233">
        <f t="shared" si="240"/>
        <v>1</v>
      </c>
      <c r="CY109" s="233">
        <f t="shared" si="241"/>
        <v>1</v>
      </c>
      <c r="CZ109" s="233">
        <f t="shared" si="242"/>
        <v>1</v>
      </c>
      <c r="DA109" s="233">
        <f t="shared" si="243"/>
        <v>0</v>
      </c>
    </row>
    <row r="110" spans="1:105" x14ac:dyDescent="0.15">
      <c r="A110" s="276" t="s">
        <v>156</v>
      </c>
      <c r="B110" s="277" t="s">
        <v>157</v>
      </c>
      <c r="C110" s="273">
        <v>1.56</v>
      </c>
      <c r="D110" s="272">
        <v>1.36</v>
      </c>
      <c r="E110" s="272">
        <v>1.72</v>
      </c>
      <c r="F110" s="272">
        <v>1.72</v>
      </c>
      <c r="G110" s="272">
        <v>2.5</v>
      </c>
      <c r="H110" s="272">
        <v>1.72</v>
      </c>
      <c r="I110" s="272">
        <v>1.72</v>
      </c>
      <c r="J110" s="272">
        <v>1.76</v>
      </c>
      <c r="K110" s="272">
        <v>1.57</v>
      </c>
      <c r="L110" s="272">
        <v>1.57</v>
      </c>
      <c r="M110" s="272">
        <v>2.84</v>
      </c>
      <c r="N110" s="272">
        <v>3.5</v>
      </c>
      <c r="O110" s="272">
        <v>1.91</v>
      </c>
      <c r="P110" s="272">
        <v>2.86</v>
      </c>
      <c r="Q110" s="275">
        <v>17</v>
      </c>
      <c r="R110" s="274">
        <v>16.3</v>
      </c>
      <c r="S110" s="274">
        <v>20.5</v>
      </c>
      <c r="T110" s="274">
        <v>20.5</v>
      </c>
      <c r="U110" s="274">
        <v>11.6</v>
      </c>
      <c r="V110" s="274">
        <v>21.5</v>
      </c>
      <c r="W110" s="274">
        <v>21.5</v>
      </c>
      <c r="X110" s="274">
        <v>10.8</v>
      </c>
      <c r="Y110" s="274">
        <v>7.4</v>
      </c>
      <c r="Z110" s="274">
        <v>7.4</v>
      </c>
      <c r="AA110" s="274">
        <v>3.8</v>
      </c>
      <c r="AE110" s="273">
        <f t="shared" si="183"/>
        <v>10.897435897435898</v>
      </c>
      <c r="AF110" s="272">
        <f t="shared" si="184"/>
        <v>11.985294117647058</v>
      </c>
      <c r="AG110" s="272">
        <f t="shared" si="185"/>
        <v>11.918604651162791</v>
      </c>
      <c r="AH110" s="272">
        <f t="shared" si="186"/>
        <v>11.918604651162791</v>
      </c>
      <c r="AI110" s="272">
        <f t="shared" si="187"/>
        <v>4.6399999999999997</v>
      </c>
      <c r="AJ110" s="272">
        <f t="shared" si="188"/>
        <v>12.5</v>
      </c>
      <c r="AK110" s="272">
        <f t="shared" si="189"/>
        <v>12.5</v>
      </c>
      <c r="AL110" s="272">
        <f t="shared" si="190"/>
        <v>6.1363636363636367</v>
      </c>
      <c r="AM110" s="272">
        <f t="shared" si="191"/>
        <v>4.7133757961783438</v>
      </c>
      <c r="AN110" s="272">
        <f t="shared" si="192"/>
        <v>4.7133757961783438</v>
      </c>
      <c r="AO110" s="272">
        <f t="shared" si="193"/>
        <v>1.3380281690140845</v>
      </c>
      <c r="AP110" s="272" t="str">
        <f t="shared" si="194"/>
        <v/>
      </c>
      <c r="AQ110" s="272" t="str">
        <f t="shared" si="195"/>
        <v/>
      </c>
      <c r="AR110" s="272" t="str">
        <f t="shared" si="196"/>
        <v/>
      </c>
      <c r="AS110" s="275">
        <f t="shared" si="197"/>
        <v>17</v>
      </c>
      <c r="AT110" s="274">
        <f t="shared" si="198"/>
        <v>16.3</v>
      </c>
      <c r="AU110" s="274">
        <f t="shared" si="199"/>
        <v>20.5</v>
      </c>
      <c r="AV110" s="274">
        <f t="shared" si="200"/>
        <v>20.5</v>
      </c>
      <c r="AW110" s="274">
        <f t="shared" si="201"/>
        <v>11.6</v>
      </c>
      <c r="AX110" s="274">
        <f t="shared" si="202"/>
        <v>21.5</v>
      </c>
      <c r="AY110" s="274">
        <f t="shared" si="203"/>
        <v>21.5</v>
      </c>
      <c r="AZ110" s="274">
        <f t="shared" si="204"/>
        <v>10.8</v>
      </c>
      <c r="BA110" s="274">
        <f t="shared" si="205"/>
        <v>7.4</v>
      </c>
      <c r="BB110" s="274">
        <f t="shared" si="206"/>
        <v>7.4</v>
      </c>
      <c r="BC110" s="274" t="str">
        <f t="shared" si="207"/>
        <v/>
      </c>
      <c r="BD110" s="274" t="str">
        <f t="shared" si="208"/>
        <v/>
      </c>
      <c r="BE110" s="274" t="str">
        <f t="shared" si="209"/>
        <v/>
      </c>
      <c r="BF110" s="274" t="str">
        <f t="shared" si="210"/>
        <v/>
      </c>
      <c r="BG110" s="275">
        <f t="shared" si="211"/>
        <v>31.25</v>
      </c>
      <c r="BH110" s="274">
        <f t="shared" si="212"/>
        <v>30.297397769516731</v>
      </c>
      <c r="BI110" s="274">
        <f t="shared" si="213"/>
        <v>39.651837524177949</v>
      </c>
      <c r="BJ110" s="274">
        <f t="shared" si="214"/>
        <v>39.651837524177949</v>
      </c>
      <c r="BK110" s="274">
        <f t="shared" si="215"/>
        <v>23.819301848049278</v>
      </c>
      <c r="BL110" s="274">
        <f t="shared" si="216"/>
        <v>44.513457556935819</v>
      </c>
      <c r="BM110" s="274">
        <f t="shared" si="217"/>
        <v>44.513457556935819</v>
      </c>
      <c r="BN110" s="274">
        <f t="shared" si="218"/>
        <v>31.304347826086957</v>
      </c>
      <c r="BO110" s="274">
        <f t="shared" si="219"/>
        <v>15.195071868583161</v>
      </c>
      <c r="BP110" s="274">
        <f t="shared" si="220"/>
        <v>15.195071868583161</v>
      </c>
      <c r="BQ110" s="274" t="str">
        <f t="shared" si="221"/>
        <v/>
      </c>
      <c r="BR110" s="274" t="str">
        <f t="shared" si="222"/>
        <v/>
      </c>
      <c r="BS110" s="274" t="str">
        <f t="shared" si="223"/>
        <v/>
      </c>
      <c r="BT110" s="274" t="str">
        <f t="shared" si="224"/>
        <v/>
      </c>
      <c r="BU110" s="273">
        <v>4.1399999999999997</v>
      </c>
      <c r="BV110" s="272">
        <v>3.99</v>
      </c>
      <c r="BW110" s="272">
        <v>4.21</v>
      </c>
      <c r="BX110" s="272">
        <v>4.21</v>
      </c>
      <c r="BY110" s="272">
        <v>4.57</v>
      </c>
      <c r="BZ110" s="272">
        <v>4.1399999999999997</v>
      </c>
      <c r="CA110" s="272">
        <v>4.1399999999999997</v>
      </c>
      <c r="CB110" s="272">
        <v>4.47</v>
      </c>
      <c r="CC110" s="272">
        <v>5.1100000000000003</v>
      </c>
      <c r="CD110" s="272">
        <v>5.1100000000000003</v>
      </c>
      <c r="CE110" s="272">
        <v>5.27</v>
      </c>
      <c r="CI110" s="273">
        <f t="shared" si="225"/>
        <v>4.1399999999999997</v>
      </c>
      <c r="CJ110" s="272">
        <f t="shared" si="226"/>
        <v>3.99</v>
      </c>
      <c r="CK110" s="272">
        <f t="shared" si="227"/>
        <v>4.21</v>
      </c>
      <c r="CL110" s="272">
        <f t="shared" si="228"/>
        <v>4.21</v>
      </c>
      <c r="CM110" s="272">
        <f t="shared" si="229"/>
        <v>4.57</v>
      </c>
      <c r="CN110" s="272">
        <f t="shared" si="230"/>
        <v>4.1399999999999997</v>
      </c>
      <c r="CO110" s="272">
        <f t="shared" si="231"/>
        <v>4.1399999999999997</v>
      </c>
      <c r="CP110" s="272">
        <f t="shared" si="232"/>
        <v>4.47</v>
      </c>
      <c r="CQ110" s="272">
        <f t="shared" si="233"/>
        <v>5.1100000000000003</v>
      </c>
      <c r="CR110" s="272">
        <f t="shared" si="234"/>
        <v>5.1100000000000003</v>
      </c>
      <c r="CS110" s="272" t="str">
        <f t="shared" si="235"/>
        <v/>
      </c>
      <c r="CT110" s="272" t="str">
        <f t="shared" si="236"/>
        <v/>
      </c>
      <c r="CU110" s="272" t="str">
        <f t="shared" si="237"/>
        <v/>
      </c>
      <c r="CV110" s="272" t="str">
        <f t="shared" si="238"/>
        <v/>
      </c>
      <c r="CW110" s="234">
        <f t="shared" si="239"/>
        <v>1</v>
      </c>
      <c r="CX110" s="233">
        <f t="shared" si="240"/>
        <v>1</v>
      </c>
      <c r="CY110" s="233">
        <f t="shared" si="241"/>
        <v>1</v>
      </c>
      <c r="CZ110" s="233" t="str">
        <f t="shared" si="242"/>
        <v/>
      </c>
      <c r="DA110" s="233">
        <f t="shared" si="243"/>
        <v>1</v>
      </c>
    </row>
    <row r="111" spans="1:105" x14ac:dyDescent="0.15">
      <c r="A111" s="276" t="s">
        <v>191</v>
      </c>
      <c r="B111" s="277" t="s">
        <v>644</v>
      </c>
      <c r="C111" s="273">
        <v>5.52</v>
      </c>
      <c r="D111" s="272">
        <v>3.37</v>
      </c>
      <c r="E111" s="272">
        <v>5.96</v>
      </c>
      <c r="F111" s="272">
        <v>5.96</v>
      </c>
      <c r="G111" s="272">
        <v>5.98</v>
      </c>
      <c r="H111" s="272">
        <v>7.2</v>
      </c>
      <c r="I111" s="272">
        <v>7.2</v>
      </c>
      <c r="J111" s="272">
        <v>5.7</v>
      </c>
      <c r="K111" s="272">
        <v>9.6300000000000008</v>
      </c>
      <c r="L111" s="272">
        <v>9.6300000000000008</v>
      </c>
      <c r="M111" s="272">
        <v>6.57</v>
      </c>
      <c r="N111" s="272">
        <v>8.06</v>
      </c>
      <c r="O111" s="272">
        <v>4.63</v>
      </c>
      <c r="P111" s="272">
        <v>7.36</v>
      </c>
      <c r="Q111" s="275">
        <v>22.1</v>
      </c>
      <c r="R111" s="274">
        <v>20.100000000000001</v>
      </c>
      <c r="S111" s="274">
        <v>18.600000000000001</v>
      </c>
      <c r="T111" s="274">
        <v>18.600000000000001</v>
      </c>
      <c r="Y111" s="274">
        <v>27.6</v>
      </c>
      <c r="Z111" s="274">
        <v>27.6</v>
      </c>
      <c r="AA111" s="274">
        <v>15.4</v>
      </c>
      <c r="AE111" s="273">
        <f t="shared" si="183"/>
        <v>4.0036231884057978</v>
      </c>
      <c r="AF111" s="272">
        <f t="shared" si="184"/>
        <v>5.9643916913946589</v>
      </c>
      <c r="AG111" s="272">
        <f t="shared" si="185"/>
        <v>3.1208053691275168</v>
      </c>
      <c r="AH111" s="272">
        <f t="shared" si="186"/>
        <v>3.1208053691275168</v>
      </c>
      <c r="AI111" s="272" t="str">
        <f t="shared" si="187"/>
        <v/>
      </c>
      <c r="AJ111" s="272" t="str">
        <f t="shared" si="188"/>
        <v/>
      </c>
      <c r="AK111" s="272" t="str">
        <f t="shared" si="189"/>
        <v/>
      </c>
      <c r="AL111" s="272" t="str">
        <f t="shared" si="190"/>
        <v/>
      </c>
      <c r="AM111" s="272">
        <f t="shared" si="191"/>
        <v>2.866043613707165</v>
      </c>
      <c r="AN111" s="272">
        <f t="shared" si="192"/>
        <v>2.866043613707165</v>
      </c>
      <c r="AO111" s="272">
        <f t="shared" si="193"/>
        <v>2.3439878234398783</v>
      </c>
      <c r="AP111" s="272" t="str">
        <f t="shared" si="194"/>
        <v/>
      </c>
      <c r="AQ111" s="272" t="str">
        <f t="shared" si="195"/>
        <v/>
      </c>
      <c r="AR111" s="272" t="str">
        <f t="shared" si="196"/>
        <v/>
      </c>
      <c r="AS111" s="275">
        <f t="shared" si="197"/>
        <v>22.1</v>
      </c>
      <c r="AT111" s="274">
        <f t="shared" si="198"/>
        <v>20.100000000000001</v>
      </c>
      <c r="AU111" s="274">
        <f t="shared" si="199"/>
        <v>18.600000000000001</v>
      </c>
      <c r="AV111" s="274">
        <f t="shared" si="200"/>
        <v>18.600000000000001</v>
      </c>
      <c r="AW111" s="274" t="str">
        <f t="shared" si="201"/>
        <v/>
      </c>
      <c r="AX111" s="274" t="str">
        <f t="shared" si="202"/>
        <v/>
      </c>
      <c r="AY111" s="274" t="str">
        <f t="shared" si="203"/>
        <v/>
      </c>
      <c r="AZ111" s="274" t="str">
        <f t="shared" si="204"/>
        <v/>
      </c>
      <c r="BA111" s="274">
        <f t="shared" si="205"/>
        <v>27.6</v>
      </c>
      <c r="BB111" s="274">
        <f t="shared" si="206"/>
        <v>27.6</v>
      </c>
      <c r="BC111" s="274">
        <f t="shared" si="207"/>
        <v>15.4</v>
      </c>
      <c r="BD111" s="274" t="str">
        <f t="shared" si="208"/>
        <v/>
      </c>
      <c r="BE111" s="274" t="str">
        <f t="shared" si="209"/>
        <v/>
      </c>
      <c r="BF111" s="274" t="str">
        <f t="shared" si="210"/>
        <v/>
      </c>
      <c r="BG111" s="275">
        <f t="shared" si="211"/>
        <v>40.625</v>
      </c>
      <c r="BH111" s="274">
        <f t="shared" si="212"/>
        <v>37.360594795539036</v>
      </c>
      <c r="BI111" s="274">
        <f t="shared" si="213"/>
        <v>35.976789168278529</v>
      </c>
      <c r="BJ111" s="274">
        <f t="shared" si="214"/>
        <v>35.976789168278529</v>
      </c>
      <c r="BK111" s="274" t="str">
        <f t="shared" si="215"/>
        <v/>
      </c>
      <c r="BL111" s="274" t="str">
        <f t="shared" si="216"/>
        <v/>
      </c>
      <c r="BM111" s="274" t="str">
        <f t="shared" si="217"/>
        <v/>
      </c>
      <c r="BN111" s="274" t="str">
        <f t="shared" si="218"/>
        <v/>
      </c>
      <c r="BO111" s="274">
        <f t="shared" si="219"/>
        <v>56.67351129363449</v>
      </c>
      <c r="BP111" s="274">
        <f t="shared" si="220"/>
        <v>56.67351129363449</v>
      </c>
      <c r="BQ111" s="274">
        <f t="shared" si="221"/>
        <v>34.606741573033709</v>
      </c>
      <c r="BR111" s="274" t="str">
        <f t="shared" si="222"/>
        <v/>
      </c>
      <c r="BS111" s="274" t="str">
        <f t="shared" si="223"/>
        <v/>
      </c>
      <c r="BT111" s="274" t="str">
        <f t="shared" si="224"/>
        <v/>
      </c>
      <c r="BU111" s="273">
        <v>8.02</v>
      </c>
      <c r="BV111" s="272">
        <v>8.01</v>
      </c>
      <c r="BW111" s="272">
        <v>7.65</v>
      </c>
      <c r="BX111" s="272">
        <v>7.65</v>
      </c>
      <c r="CC111" s="272">
        <v>8.57</v>
      </c>
      <c r="CD111" s="272">
        <v>8.57</v>
      </c>
      <c r="CE111" s="272">
        <v>7.95</v>
      </c>
      <c r="CI111" s="273">
        <f t="shared" si="225"/>
        <v>8.02</v>
      </c>
      <c r="CJ111" s="272">
        <f t="shared" si="226"/>
        <v>8.01</v>
      </c>
      <c r="CK111" s="272">
        <f t="shared" si="227"/>
        <v>7.65</v>
      </c>
      <c r="CL111" s="272">
        <f t="shared" si="228"/>
        <v>7.65</v>
      </c>
      <c r="CM111" s="272" t="str">
        <f t="shared" si="229"/>
        <v/>
      </c>
      <c r="CN111" s="272" t="str">
        <f t="shared" si="230"/>
        <v/>
      </c>
      <c r="CO111" s="272" t="str">
        <f t="shared" si="231"/>
        <v/>
      </c>
      <c r="CP111" s="272" t="str">
        <f t="shared" si="232"/>
        <v/>
      </c>
      <c r="CQ111" s="272">
        <f t="shared" si="233"/>
        <v>8.57</v>
      </c>
      <c r="CR111" s="272">
        <f t="shared" si="234"/>
        <v>8.57</v>
      </c>
      <c r="CS111" s="272">
        <f t="shared" si="235"/>
        <v>7.95</v>
      </c>
      <c r="CT111" s="272" t="str">
        <f t="shared" si="236"/>
        <v/>
      </c>
      <c r="CU111" s="272" t="str">
        <f t="shared" si="237"/>
        <v/>
      </c>
      <c r="CV111" s="272" t="str">
        <f t="shared" si="238"/>
        <v/>
      </c>
      <c r="CW111" s="234">
        <f t="shared" si="239"/>
        <v>1</v>
      </c>
      <c r="CX111" s="233">
        <f t="shared" si="240"/>
        <v>1</v>
      </c>
      <c r="CY111" s="233">
        <f t="shared" si="241"/>
        <v>1</v>
      </c>
      <c r="CZ111" s="233" t="str">
        <f t="shared" si="242"/>
        <v/>
      </c>
      <c r="DA111" s="233">
        <f t="shared" si="243"/>
        <v>1</v>
      </c>
    </row>
    <row r="112" spans="1:105" x14ac:dyDescent="0.15">
      <c r="A112" s="276" t="s">
        <v>158</v>
      </c>
      <c r="B112" s="277" t="s">
        <v>645</v>
      </c>
      <c r="C112" s="273">
        <v>12.41</v>
      </c>
      <c r="D112" s="272">
        <v>13.28</v>
      </c>
      <c r="E112" s="272">
        <v>12.53</v>
      </c>
      <c r="F112" s="272">
        <v>12.53</v>
      </c>
      <c r="G112" s="272">
        <v>8.65</v>
      </c>
      <c r="H112" s="272">
        <v>12.27</v>
      </c>
      <c r="I112" s="272">
        <v>12.27</v>
      </c>
      <c r="J112" s="272">
        <v>9.94</v>
      </c>
      <c r="K112" s="272">
        <v>9.8699999999999992</v>
      </c>
      <c r="L112" s="272">
        <v>9.8699999999999992</v>
      </c>
      <c r="M112" s="272">
        <v>4.93</v>
      </c>
      <c r="N112" s="272">
        <v>9.3800000000000008</v>
      </c>
      <c r="O112" s="272">
        <v>12.3</v>
      </c>
      <c r="P112" s="272">
        <v>7.11</v>
      </c>
      <c r="Q112" s="275">
        <v>10.1</v>
      </c>
      <c r="R112" s="274">
        <v>11</v>
      </c>
      <c r="S112" s="274">
        <v>7.3</v>
      </c>
      <c r="T112" s="274">
        <v>7.3</v>
      </c>
      <c r="U112" s="274">
        <v>2.2000000000000002</v>
      </c>
      <c r="V112" s="274">
        <v>10.4</v>
      </c>
      <c r="W112" s="274">
        <v>10.4</v>
      </c>
      <c r="X112" s="274">
        <v>12.3</v>
      </c>
      <c r="AB112" s="274">
        <v>17.2</v>
      </c>
      <c r="AC112" s="274">
        <v>9.4</v>
      </c>
      <c r="AD112" s="274">
        <v>3.9</v>
      </c>
      <c r="AE112" s="273">
        <f t="shared" si="183"/>
        <v>0.813859790491539</v>
      </c>
      <c r="AF112" s="272">
        <f t="shared" si="184"/>
        <v>0.82831325301204828</v>
      </c>
      <c r="AG112" s="272">
        <f t="shared" si="185"/>
        <v>0.5826017557861134</v>
      </c>
      <c r="AH112" s="272">
        <f t="shared" si="186"/>
        <v>0.5826017557861134</v>
      </c>
      <c r="AI112" s="272">
        <f t="shared" si="187"/>
        <v>0.25433526011560692</v>
      </c>
      <c r="AJ112" s="272">
        <f t="shared" si="188"/>
        <v>0.84759576202118991</v>
      </c>
      <c r="AK112" s="272">
        <f t="shared" si="189"/>
        <v>0.84759576202118991</v>
      </c>
      <c r="AL112" s="272">
        <f t="shared" si="190"/>
        <v>1.2374245472837024</v>
      </c>
      <c r="AM112" s="272" t="str">
        <f t="shared" si="191"/>
        <v/>
      </c>
      <c r="AN112" s="272" t="str">
        <f t="shared" si="192"/>
        <v/>
      </c>
      <c r="AO112" s="272" t="str">
        <f t="shared" si="193"/>
        <v/>
      </c>
      <c r="AP112" s="272">
        <f t="shared" si="194"/>
        <v>1.833688699360341</v>
      </c>
      <c r="AQ112" s="272">
        <f t="shared" si="195"/>
        <v>0.7642276422764227</v>
      </c>
      <c r="AR112" s="272">
        <f t="shared" si="196"/>
        <v>0.54852320675105481</v>
      </c>
      <c r="AS112" s="275" t="str">
        <f t="shared" si="197"/>
        <v/>
      </c>
      <c r="AT112" s="274" t="str">
        <f t="shared" si="198"/>
        <v/>
      </c>
      <c r="AU112" s="274" t="str">
        <f t="shared" si="199"/>
        <v/>
      </c>
      <c r="AV112" s="274" t="str">
        <f t="shared" si="200"/>
        <v/>
      </c>
      <c r="AW112" s="274" t="str">
        <f t="shared" si="201"/>
        <v/>
      </c>
      <c r="AX112" s="274" t="str">
        <f t="shared" si="202"/>
        <v/>
      </c>
      <c r="AY112" s="274" t="str">
        <f t="shared" si="203"/>
        <v/>
      </c>
      <c r="AZ112" s="274" t="str">
        <f t="shared" si="204"/>
        <v/>
      </c>
      <c r="BA112" s="274" t="str">
        <f t="shared" si="205"/>
        <v/>
      </c>
      <c r="BB112" s="274" t="str">
        <f t="shared" si="206"/>
        <v/>
      </c>
      <c r="BC112" s="274" t="str">
        <f t="shared" si="207"/>
        <v/>
      </c>
      <c r="BD112" s="274">
        <f t="shared" si="208"/>
        <v>17.2</v>
      </c>
      <c r="BE112" s="274" t="str">
        <f t="shared" si="209"/>
        <v/>
      </c>
      <c r="BF112" s="274" t="str">
        <f t="shared" si="210"/>
        <v/>
      </c>
      <c r="BG112" s="275" t="str">
        <f t="shared" si="211"/>
        <v/>
      </c>
      <c r="BH112" s="274" t="str">
        <f t="shared" si="212"/>
        <v/>
      </c>
      <c r="BI112" s="274" t="str">
        <f t="shared" si="213"/>
        <v/>
      </c>
      <c r="BJ112" s="274" t="str">
        <f t="shared" si="214"/>
        <v/>
      </c>
      <c r="BK112" s="274" t="str">
        <f t="shared" si="215"/>
        <v/>
      </c>
      <c r="BL112" s="274" t="str">
        <f t="shared" si="216"/>
        <v/>
      </c>
      <c r="BM112" s="274" t="str">
        <f t="shared" si="217"/>
        <v/>
      </c>
      <c r="BN112" s="274" t="str">
        <f t="shared" si="218"/>
        <v/>
      </c>
      <c r="BO112" s="274" t="str">
        <f t="shared" si="219"/>
        <v/>
      </c>
      <c r="BP112" s="274" t="str">
        <f t="shared" si="220"/>
        <v/>
      </c>
      <c r="BQ112" s="274" t="str">
        <f t="shared" si="221"/>
        <v/>
      </c>
      <c r="BR112" s="274">
        <f t="shared" si="222"/>
        <v>33.925049309664693</v>
      </c>
      <c r="BS112" s="274" t="str">
        <f t="shared" si="223"/>
        <v/>
      </c>
      <c r="BT112" s="274" t="str">
        <f t="shared" si="224"/>
        <v/>
      </c>
      <c r="BU112" s="273">
        <v>7.08</v>
      </c>
      <c r="BV112" s="272">
        <v>7.08</v>
      </c>
      <c r="BW112" s="272">
        <v>7.12</v>
      </c>
      <c r="BX112" s="272">
        <v>7.12</v>
      </c>
      <c r="BY112" s="272">
        <v>6.74</v>
      </c>
      <c r="BZ112" s="272">
        <v>7.06</v>
      </c>
      <c r="CA112" s="272">
        <v>7.06</v>
      </c>
      <c r="CB112" s="272">
        <v>6.64</v>
      </c>
      <c r="CF112" s="272">
        <v>6.68</v>
      </c>
      <c r="CG112" s="272">
        <v>7.01</v>
      </c>
      <c r="CH112" s="272">
        <v>7.27</v>
      </c>
      <c r="CI112" s="273" t="str">
        <f t="shared" si="225"/>
        <v/>
      </c>
      <c r="CJ112" s="272" t="str">
        <f t="shared" si="226"/>
        <v/>
      </c>
      <c r="CK112" s="272" t="str">
        <f t="shared" si="227"/>
        <v/>
      </c>
      <c r="CL112" s="272" t="str">
        <f t="shared" si="228"/>
        <v/>
      </c>
      <c r="CM112" s="272" t="str">
        <f t="shared" si="229"/>
        <v/>
      </c>
      <c r="CN112" s="272" t="str">
        <f t="shared" si="230"/>
        <v/>
      </c>
      <c r="CO112" s="272" t="str">
        <f t="shared" si="231"/>
        <v/>
      </c>
      <c r="CP112" s="272" t="str">
        <f t="shared" si="232"/>
        <v/>
      </c>
      <c r="CQ112" s="272" t="str">
        <f t="shared" si="233"/>
        <v/>
      </c>
      <c r="CR112" s="272" t="str">
        <f t="shared" si="234"/>
        <v/>
      </c>
      <c r="CS112" s="272" t="str">
        <f t="shared" si="235"/>
        <v/>
      </c>
      <c r="CT112" s="272">
        <f t="shared" si="236"/>
        <v>6.68</v>
      </c>
      <c r="CU112" s="272" t="str">
        <f t="shared" si="237"/>
        <v/>
      </c>
      <c r="CV112" s="272" t="str">
        <f t="shared" si="238"/>
        <v/>
      </c>
      <c r="CW112" s="234" t="str">
        <f t="shared" si="239"/>
        <v/>
      </c>
      <c r="CX112" s="233" t="str">
        <f t="shared" si="240"/>
        <v/>
      </c>
      <c r="CY112" s="233">
        <f t="shared" si="241"/>
        <v>1</v>
      </c>
      <c r="CZ112" s="233" t="str">
        <f t="shared" si="242"/>
        <v/>
      </c>
      <c r="DA112" s="233">
        <f t="shared" si="243"/>
        <v>3</v>
      </c>
    </row>
    <row r="113" spans="1:105" x14ac:dyDescent="0.15">
      <c r="A113" s="276" t="s">
        <v>159</v>
      </c>
      <c r="B113" s="277" t="s">
        <v>646</v>
      </c>
      <c r="C113" s="273">
        <v>10.199999999999999</v>
      </c>
      <c r="D113" s="272">
        <v>10.69</v>
      </c>
      <c r="E113" s="272">
        <v>7.54</v>
      </c>
      <c r="F113" s="272">
        <v>7.54</v>
      </c>
      <c r="G113" s="272">
        <v>7.96</v>
      </c>
      <c r="H113" s="272">
        <v>8.3699999999999992</v>
      </c>
      <c r="I113" s="272">
        <v>8.3699999999999992</v>
      </c>
      <c r="J113" s="272">
        <v>9.02</v>
      </c>
      <c r="K113" s="272">
        <v>7.46</v>
      </c>
      <c r="L113" s="272">
        <v>7.46</v>
      </c>
      <c r="M113" s="272">
        <v>7.11</v>
      </c>
      <c r="N113" s="272">
        <v>11.34</v>
      </c>
      <c r="O113" s="272">
        <v>13.4</v>
      </c>
      <c r="P113" s="272">
        <v>13.47</v>
      </c>
      <c r="Q113" s="275">
        <v>5</v>
      </c>
      <c r="R113" s="274">
        <v>7.2</v>
      </c>
      <c r="AB113" s="274">
        <v>8.6999999999999993</v>
      </c>
      <c r="AC113" s="274">
        <v>8</v>
      </c>
      <c r="AD113" s="274">
        <v>6.6</v>
      </c>
      <c r="AE113" s="273">
        <f t="shared" si="183"/>
        <v>0.49019607843137258</v>
      </c>
      <c r="AF113" s="272">
        <f t="shared" si="184"/>
        <v>0.67352666043030873</v>
      </c>
      <c r="AG113" s="272" t="str">
        <f t="shared" si="185"/>
        <v/>
      </c>
      <c r="AH113" s="272" t="str">
        <f t="shared" si="186"/>
        <v/>
      </c>
      <c r="AI113" s="272" t="str">
        <f t="shared" si="187"/>
        <v/>
      </c>
      <c r="AJ113" s="272" t="str">
        <f t="shared" si="188"/>
        <v/>
      </c>
      <c r="AK113" s="272" t="str">
        <f t="shared" si="189"/>
        <v/>
      </c>
      <c r="AL113" s="272" t="str">
        <f t="shared" si="190"/>
        <v/>
      </c>
      <c r="AM113" s="272" t="str">
        <f t="shared" si="191"/>
        <v/>
      </c>
      <c r="AN113" s="272" t="str">
        <f t="shared" si="192"/>
        <v/>
      </c>
      <c r="AO113" s="272" t="str">
        <f t="shared" si="193"/>
        <v/>
      </c>
      <c r="AP113" s="272">
        <f t="shared" si="194"/>
        <v>0.7671957671957671</v>
      </c>
      <c r="AQ113" s="272">
        <f t="shared" si="195"/>
        <v>0.59701492537313428</v>
      </c>
      <c r="AR113" s="272">
        <f t="shared" si="196"/>
        <v>0.48997772828507791</v>
      </c>
      <c r="AS113" s="275" t="str">
        <f t="shared" si="197"/>
        <v/>
      </c>
      <c r="AT113" s="274" t="str">
        <f t="shared" si="198"/>
        <v/>
      </c>
      <c r="AU113" s="274" t="str">
        <f t="shared" si="199"/>
        <v/>
      </c>
      <c r="AV113" s="274" t="str">
        <f t="shared" si="200"/>
        <v/>
      </c>
      <c r="AW113" s="274" t="str">
        <f t="shared" si="201"/>
        <v/>
      </c>
      <c r="AX113" s="274" t="str">
        <f t="shared" si="202"/>
        <v/>
      </c>
      <c r="AY113" s="274" t="str">
        <f t="shared" si="203"/>
        <v/>
      </c>
      <c r="AZ113" s="274" t="str">
        <f t="shared" si="204"/>
        <v/>
      </c>
      <c r="BA113" s="274" t="str">
        <f t="shared" si="205"/>
        <v/>
      </c>
      <c r="BB113" s="274" t="str">
        <f t="shared" si="206"/>
        <v/>
      </c>
      <c r="BC113" s="274" t="str">
        <f t="shared" si="207"/>
        <v/>
      </c>
      <c r="BD113" s="274" t="str">
        <f t="shared" si="208"/>
        <v/>
      </c>
      <c r="BE113" s="274" t="str">
        <f t="shared" si="209"/>
        <v/>
      </c>
      <c r="BF113" s="274" t="str">
        <f t="shared" si="210"/>
        <v/>
      </c>
      <c r="BG113" s="275" t="str">
        <f t="shared" si="211"/>
        <v/>
      </c>
      <c r="BH113" s="274" t="str">
        <f t="shared" si="212"/>
        <v/>
      </c>
      <c r="BI113" s="274" t="str">
        <f t="shared" si="213"/>
        <v/>
      </c>
      <c r="BJ113" s="274" t="str">
        <f t="shared" si="214"/>
        <v/>
      </c>
      <c r="BK113" s="274" t="str">
        <f t="shared" si="215"/>
        <v/>
      </c>
      <c r="BL113" s="274" t="str">
        <f t="shared" si="216"/>
        <v/>
      </c>
      <c r="BM113" s="274" t="str">
        <f t="shared" si="217"/>
        <v/>
      </c>
      <c r="BN113" s="274" t="str">
        <f t="shared" si="218"/>
        <v/>
      </c>
      <c r="BO113" s="274" t="str">
        <f t="shared" si="219"/>
        <v/>
      </c>
      <c r="BP113" s="274" t="str">
        <f t="shared" si="220"/>
        <v/>
      </c>
      <c r="BQ113" s="274" t="str">
        <f t="shared" si="221"/>
        <v/>
      </c>
      <c r="BR113" s="274" t="str">
        <f t="shared" si="222"/>
        <v/>
      </c>
      <c r="BS113" s="274" t="str">
        <f t="shared" si="223"/>
        <v/>
      </c>
      <c r="BT113" s="274" t="str">
        <f t="shared" si="224"/>
        <v/>
      </c>
      <c r="BU113" s="273">
        <v>6.47</v>
      </c>
      <c r="BV113" s="272">
        <v>6.5</v>
      </c>
      <c r="CF113" s="272">
        <v>6.68</v>
      </c>
      <c r="CG113" s="272">
        <v>6.6</v>
      </c>
      <c r="CH113" s="272">
        <v>6.72</v>
      </c>
      <c r="CI113" s="273" t="str">
        <f t="shared" si="225"/>
        <v/>
      </c>
      <c r="CJ113" s="272" t="str">
        <f t="shared" si="226"/>
        <v/>
      </c>
      <c r="CK113" s="272" t="str">
        <f t="shared" si="227"/>
        <v/>
      </c>
      <c r="CL113" s="272" t="str">
        <f t="shared" si="228"/>
        <v/>
      </c>
      <c r="CM113" s="272" t="str">
        <f t="shared" si="229"/>
        <v/>
      </c>
      <c r="CN113" s="272" t="str">
        <f t="shared" si="230"/>
        <v/>
      </c>
      <c r="CO113" s="272" t="str">
        <f t="shared" si="231"/>
        <v/>
      </c>
      <c r="CP113" s="272" t="str">
        <f t="shared" si="232"/>
        <v/>
      </c>
      <c r="CQ113" s="272" t="str">
        <f t="shared" si="233"/>
        <v/>
      </c>
      <c r="CR113" s="272" t="str">
        <f t="shared" si="234"/>
        <v/>
      </c>
      <c r="CS113" s="272" t="str">
        <f t="shared" si="235"/>
        <v/>
      </c>
      <c r="CT113" s="272" t="str">
        <f t="shared" si="236"/>
        <v/>
      </c>
      <c r="CU113" s="272" t="str">
        <f t="shared" si="237"/>
        <v/>
      </c>
      <c r="CV113" s="272" t="str">
        <f t="shared" si="238"/>
        <v/>
      </c>
      <c r="CW113" s="234" t="str">
        <f t="shared" si="239"/>
        <v/>
      </c>
      <c r="CX113" s="233" t="str">
        <f t="shared" si="240"/>
        <v/>
      </c>
      <c r="CY113" s="233" t="str">
        <f t="shared" si="241"/>
        <v/>
      </c>
      <c r="CZ113" s="233" t="str">
        <f t="shared" si="242"/>
        <v/>
      </c>
      <c r="DA113" s="233">
        <f t="shared" si="243"/>
        <v>4</v>
      </c>
    </row>
    <row r="114" spans="1:105" x14ac:dyDescent="0.15">
      <c r="A114" s="276" t="s">
        <v>160</v>
      </c>
      <c r="B114" s="277" t="s">
        <v>647</v>
      </c>
      <c r="C114" s="273">
        <v>2.67</v>
      </c>
      <c r="D114" s="272">
        <v>1.79</v>
      </c>
      <c r="E114" s="272">
        <v>2.91</v>
      </c>
      <c r="F114" s="272">
        <v>2.91</v>
      </c>
      <c r="G114" s="272">
        <v>4.9400000000000004</v>
      </c>
      <c r="H114" s="272">
        <v>1.33</v>
      </c>
      <c r="I114" s="272">
        <v>1.33</v>
      </c>
      <c r="J114" s="272">
        <v>2.61</v>
      </c>
      <c r="K114" s="272">
        <v>4.6100000000000003</v>
      </c>
      <c r="L114" s="272">
        <v>4.6100000000000003</v>
      </c>
      <c r="M114" s="272">
        <v>4.75</v>
      </c>
      <c r="N114" s="272">
        <v>2.11</v>
      </c>
      <c r="O114" s="272">
        <v>0.86</v>
      </c>
      <c r="P114" s="272">
        <v>3.41</v>
      </c>
      <c r="Q114" s="275">
        <v>5.3</v>
      </c>
      <c r="R114" s="274">
        <v>8.5</v>
      </c>
      <c r="S114" s="274">
        <v>10.1</v>
      </c>
      <c r="T114" s="274">
        <v>10.1</v>
      </c>
      <c r="U114" s="274">
        <v>4.2</v>
      </c>
      <c r="V114" s="274">
        <v>8.9</v>
      </c>
      <c r="W114" s="274">
        <v>8.9</v>
      </c>
      <c r="X114" s="274">
        <v>8.1</v>
      </c>
      <c r="AB114" s="274">
        <v>8.4</v>
      </c>
      <c r="AC114" s="274">
        <v>4.5999999999999996</v>
      </c>
      <c r="AD114" s="274">
        <v>11</v>
      </c>
      <c r="AE114" s="273">
        <f t="shared" si="183"/>
        <v>1.9850187265917603</v>
      </c>
      <c r="AF114" s="272">
        <f t="shared" si="184"/>
        <v>4.7486033519553068</v>
      </c>
      <c r="AG114" s="272">
        <f t="shared" si="185"/>
        <v>3.4707903780068725</v>
      </c>
      <c r="AH114" s="272">
        <f t="shared" si="186"/>
        <v>3.4707903780068725</v>
      </c>
      <c r="AI114" s="272">
        <f t="shared" si="187"/>
        <v>0.85020242914979749</v>
      </c>
      <c r="AJ114" s="272">
        <f t="shared" si="188"/>
        <v>6.6917293233082704</v>
      </c>
      <c r="AK114" s="272">
        <f t="shared" si="189"/>
        <v>6.6917293233082704</v>
      </c>
      <c r="AL114" s="272">
        <f t="shared" si="190"/>
        <v>3.103448275862069</v>
      </c>
      <c r="AM114" s="272" t="str">
        <f t="shared" si="191"/>
        <v/>
      </c>
      <c r="AN114" s="272" t="str">
        <f t="shared" si="192"/>
        <v/>
      </c>
      <c r="AO114" s="272" t="str">
        <f t="shared" si="193"/>
        <v/>
      </c>
      <c r="AP114" s="272">
        <f t="shared" si="194"/>
        <v>3.9810426540284363</v>
      </c>
      <c r="AQ114" s="272">
        <f t="shared" si="195"/>
        <v>5.3488372093023253</v>
      </c>
      <c r="AR114" s="272">
        <f t="shared" si="196"/>
        <v>3.225806451612903</v>
      </c>
      <c r="AS114" s="275">
        <f t="shared" si="197"/>
        <v>5.3</v>
      </c>
      <c r="AT114" s="274">
        <f t="shared" si="198"/>
        <v>8.5</v>
      </c>
      <c r="AU114" s="274">
        <f t="shared" si="199"/>
        <v>10.1</v>
      </c>
      <c r="AV114" s="274">
        <f t="shared" si="200"/>
        <v>10.1</v>
      </c>
      <c r="AW114" s="274" t="str">
        <f t="shared" si="201"/>
        <v/>
      </c>
      <c r="AX114" s="274">
        <f t="shared" si="202"/>
        <v>8.9</v>
      </c>
      <c r="AY114" s="274">
        <f t="shared" si="203"/>
        <v>8.9</v>
      </c>
      <c r="AZ114" s="274">
        <f t="shared" si="204"/>
        <v>8.1</v>
      </c>
      <c r="BA114" s="274" t="str">
        <f t="shared" si="205"/>
        <v/>
      </c>
      <c r="BB114" s="274" t="str">
        <f t="shared" si="206"/>
        <v/>
      </c>
      <c r="BC114" s="274" t="str">
        <f t="shared" si="207"/>
        <v/>
      </c>
      <c r="BD114" s="274">
        <f t="shared" si="208"/>
        <v>8.4</v>
      </c>
      <c r="BE114" s="274">
        <f t="shared" si="209"/>
        <v>4.5999999999999996</v>
      </c>
      <c r="BF114" s="274">
        <f t="shared" si="210"/>
        <v>11</v>
      </c>
      <c r="BG114" s="275">
        <f t="shared" si="211"/>
        <v>9.742647058823529</v>
      </c>
      <c r="BH114" s="274">
        <f t="shared" si="212"/>
        <v>15.799256505576208</v>
      </c>
      <c r="BI114" s="274">
        <f t="shared" si="213"/>
        <v>19.535783365570598</v>
      </c>
      <c r="BJ114" s="274">
        <f t="shared" si="214"/>
        <v>19.535783365570598</v>
      </c>
      <c r="BK114" s="274" t="str">
        <f t="shared" si="215"/>
        <v/>
      </c>
      <c r="BL114" s="274">
        <f t="shared" si="216"/>
        <v>18.42650103519669</v>
      </c>
      <c r="BM114" s="274">
        <f t="shared" si="217"/>
        <v>18.42650103519669</v>
      </c>
      <c r="BN114" s="274">
        <f t="shared" si="218"/>
        <v>23.478260869565219</v>
      </c>
      <c r="BO114" s="274" t="str">
        <f t="shared" si="219"/>
        <v/>
      </c>
      <c r="BP114" s="274" t="str">
        <f t="shared" si="220"/>
        <v/>
      </c>
      <c r="BQ114" s="274" t="str">
        <f t="shared" si="221"/>
        <v/>
      </c>
      <c r="BR114" s="274">
        <f t="shared" si="222"/>
        <v>16.568047337278106</v>
      </c>
      <c r="BS114" s="274">
        <f t="shared" si="223"/>
        <v>8.761904761904761</v>
      </c>
      <c r="BT114" s="274">
        <f t="shared" si="224"/>
        <v>21.739130434782609</v>
      </c>
      <c r="BU114" s="273">
        <v>6.58</v>
      </c>
      <c r="BV114" s="272">
        <v>6</v>
      </c>
      <c r="BW114" s="272">
        <v>7.65</v>
      </c>
      <c r="BX114" s="272">
        <v>7.65</v>
      </c>
      <c r="BY114" s="272">
        <v>7.37</v>
      </c>
      <c r="BZ114" s="272">
        <v>7.58</v>
      </c>
      <c r="CA114" s="272">
        <v>7.58</v>
      </c>
      <c r="CB114" s="272">
        <v>7.04</v>
      </c>
      <c r="CF114" s="272">
        <v>6.82</v>
      </c>
      <c r="CG114" s="272">
        <v>6.31</v>
      </c>
      <c r="CH114" s="272">
        <v>7.15</v>
      </c>
      <c r="CI114" s="273">
        <f t="shared" si="225"/>
        <v>6.58</v>
      </c>
      <c r="CJ114" s="272">
        <f t="shared" si="226"/>
        <v>6</v>
      </c>
      <c r="CK114" s="272">
        <f t="shared" si="227"/>
        <v>7.65</v>
      </c>
      <c r="CL114" s="272">
        <f t="shared" si="228"/>
        <v>7.65</v>
      </c>
      <c r="CM114" s="272" t="str">
        <f t="shared" si="229"/>
        <v/>
      </c>
      <c r="CN114" s="272">
        <f t="shared" si="230"/>
        <v>7.58</v>
      </c>
      <c r="CO114" s="272">
        <f t="shared" si="231"/>
        <v>7.58</v>
      </c>
      <c r="CP114" s="272">
        <f t="shared" si="232"/>
        <v>7.04</v>
      </c>
      <c r="CQ114" s="272" t="str">
        <f t="shared" si="233"/>
        <v/>
      </c>
      <c r="CR114" s="272" t="str">
        <f t="shared" si="234"/>
        <v/>
      </c>
      <c r="CS114" s="272" t="str">
        <f t="shared" si="235"/>
        <v/>
      </c>
      <c r="CT114" s="272">
        <f t="shared" si="236"/>
        <v>6.82</v>
      </c>
      <c r="CU114" s="272">
        <f t="shared" si="237"/>
        <v>6.31</v>
      </c>
      <c r="CV114" s="272">
        <f t="shared" si="238"/>
        <v>7.15</v>
      </c>
      <c r="CW114" s="234">
        <f t="shared" si="239"/>
        <v>1</v>
      </c>
      <c r="CX114" s="233">
        <f t="shared" si="240"/>
        <v>1</v>
      </c>
      <c r="CY114" s="233">
        <f t="shared" si="241"/>
        <v>1</v>
      </c>
      <c r="CZ114" s="233">
        <f t="shared" si="242"/>
        <v>1</v>
      </c>
      <c r="DA114" s="233">
        <f t="shared" si="243"/>
        <v>0</v>
      </c>
    </row>
    <row r="115" spans="1:105" x14ac:dyDescent="0.15">
      <c r="A115" s="276" t="s">
        <v>161</v>
      </c>
      <c r="B115" s="277" t="s">
        <v>648</v>
      </c>
      <c r="C115" s="273">
        <v>12.66</v>
      </c>
      <c r="D115" s="272">
        <v>13.61</v>
      </c>
      <c r="E115" s="272">
        <v>9.43</v>
      </c>
      <c r="F115" s="272">
        <v>9.43</v>
      </c>
      <c r="G115" s="272">
        <v>6.16</v>
      </c>
      <c r="H115" s="272">
        <v>12.2</v>
      </c>
      <c r="I115" s="272">
        <v>12.2</v>
      </c>
      <c r="J115" s="272">
        <v>7.62</v>
      </c>
      <c r="K115" s="272">
        <v>4.45</v>
      </c>
      <c r="L115" s="272">
        <v>4.45</v>
      </c>
      <c r="M115" s="272">
        <v>4.72</v>
      </c>
      <c r="N115" s="272">
        <v>8.7799999999999994</v>
      </c>
      <c r="O115" s="272">
        <v>9.74</v>
      </c>
      <c r="P115" s="272">
        <v>10.42</v>
      </c>
      <c r="Q115" s="275">
        <v>11.7</v>
      </c>
      <c r="R115" s="274">
        <v>11.8</v>
      </c>
      <c r="S115" s="274">
        <v>2.8</v>
      </c>
      <c r="T115" s="274">
        <v>2.8</v>
      </c>
      <c r="V115" s="274">
        <v>5.5</v>
      </c>
      <c r="W115" s="274">
        <v>5.5</v>
      </c>
      <c r="X115" s="274">
        <v>7.3</v>
      </c>
      <c r="AB115" s="274">
        <v>8.6999999999999993</v>
      </c>
      <c r="AC115" s="274">
        <v>6.4</v>
      </c>
      <c r="AD115" s="274">
        <v>7.8</v>
      </c>
      <c r="AE115" s="273">
        <f t="shared" si="183"/>
        <v>0.92417061611374396</v>
      </c>
      <c r="AF115" s="272">
        <f t="shared" si="184"/>
        <v>0.86700955180014705</v>
      </c>
      <c r="AG115" s="272">
        <f t="shared" si="185"/>
        <v>0.29692470837751855</v>
      </c>
      <c r="AH115" s="272">
        <f t="shared" si="186"/>
        <v>0.29692470837751855</v>
      </c>
      <c r="AI115" s="272" t="str">
        <f t="shared" si="187"/>
        <v/>
      </c>
      <c r="AJ115" s="272">
        <f t="shared" si="188"/>
        <v>0.45081967213114754</v>
      </c>
      <c r="AK115" s="272">
        <f t="shared" si="189"/>
        <v>0.45081967213114754</v>
      </c>
      <c r="AL115" s="272">
        <f t="shared" si="190"/>
        <v>0.95800524934383202</v>
      </c>
      <c r="AM115" s="272" t="str">
        <f t="shared" si="191"/>
        <v/>
      </c>
      <c r="AN115" s="272" t="str">
        <f t="shared" si="192"/>
        <v/>
      </c>
      <c r="AO115" s="272" t="str">
        <f t="shared" si="193"/>
        <v/>
      </c>
      <c r="AP115" s="272">
        <f t="shared" si="194"/>
        <v>0.99088838268792712</v>
      </c>
      <c r="AQ115" s="272">
        <f t="shared" si="195"/>
        <v>0.65708418891170428</v>
      </c>
      <c r="AR115" s="272">
        <f t="shared" si="196"/>
        <v>0.74856046065259119</v>
      </c>
      <c r="AS115" s="275" t="str">
        <f t="shared" si="197"/>
        <v/>
      </c>
      <c r="AT115" s="274" t="str">
        <f t="shared" si="198"/>
        <v/>
      </c>
      <c r="AU115" s="274" t="str">
        <f t="shared" si="199"/>
        <v/>
      </c>
      <c r="AV115" s="274" t="str">
        <f t="shared" si="200"/>
        <v/>
      </c>
      <c r="AW115" s="274" t="str">
        <f t="shared" si="201"/>
        <v/>
      </c>
      <c r="AX115" s="274" t="str">
        <f t="shared" si="202"/>
        <v/>
      </c>
      <c r="AY115" s="274" t="str">
        <f t="shared" si="203"/>
        <v/>
      </c>
      <c r="AZ115" s="274" t="str">
        <f t="shared" si="204"/>
        <v/>
      </c>
      <c r="BA115" s="274" t="str">
        <f t="shared" si="205"/>
        <v/>
      </c>
      <c r="BB115" s="274" t="str">
        <f t="shared" si="206"/>
        <v/>
      </c>
      <c r="BC115" s="274" t="str">
        <f t="shared" si="207"/>
        <v/>
      </c>
      <c r="BD115" s="274" t="str">
        <f t="shared" si="208"/>
        <v/>
      </c>
      <c r="BE115" s="274" t="str">
        <f t="shared" si="209"/>
        <v/>
      </c>
      <c r="BF115" s="274" t="str">
        <f t="shared" si="210"/>
        <v/>
      </c>
      <c r="BG115" s="275" t="str">
        <f t="shared" si="211"/>
        <v/>
      </c>
      <c r="BH115" s="274" t="str">
        <f t="shared" si="212"/>
        <v/>
      </c>
      <c r="BI115" s="274" t="str">
        <f t="shared" si="213"/>
        <v/>
      </c>
      <c r="BJ115" s="274" t="str">
        <f t="shared" si="214"/>
        <v/>
      </c>
      <c r="BK115" s="274" t="str">
        <f t="shared" si="215"/>
        <v/>
      </c>
      <c r="BL115" s="274" t="str">
        <f t="shared" si="216"/>
        <v/>
      </c>
      <c r="BM115" s="274" t="str">
        <f t="shared" si="217"/>
        <v/>
      </c>
      <c r="BN115" s="274" t="str">
        <f t="shared" si="218"/>
        <v/>
      </c>
      <c r="BO115" s="274" t="str">
        <f t="shared" si="219"/>
        <v/>
      </c>
      <c r="BP115" s="274" t="str">
        <f t="shared" si="220"/>
        <v/>
      </c>
      <c r="BQ115" s="274" t="str">
        <f t="shared" si="221"/>
        <v/>
      </c>
      <c r="BR115" s="274" t="str">
        <f t="shared" si="222"/>
        <v/>
      </c>
      <c r="BS115" s="274" t="str">
        <f t="shared" si="223"/>
        <v/>
      </c>
      <c r="BT115" s="274" t="str">
        <f t="shared" si="224"/>
        <v/>
      </c>
      <c r="BU115" s="273">
        <v>7.32</v>
      </c>
      <c r="BV115" s="272">
        <v>7.21</v>
      </c>
      <c r="BW115" s="272">
        <v>7.13</v>
      </c>
      <c r="BX115" s="272">
        <v>7.13</v>
      </c>
      <c r="BZ115" s="272">
        <v>6.62</v>
      </c>
      <c r="CA115" s="272">
        <v>6.62</v>
      </c>
      <c r="CB115" s="272">
        <v>7.35</v>
      </c>
      <c r="CF115" s="272">
        <v>7.29</v>
      </c>
      <c r="CG115" s="272">
        <v>7.55</v>
      </c>
      <c r="CH115" s="272">
        <v>7.3</v>
      </c>
      <c r="CI115" s="273" t="str">
        <f t="shared" si="225"/>
        <v/>
      </c>
      <c r="CJ115" s="272" t="str">
        <f t="shared" si="226"/>
        <v/>
      </c>
      <c r="CK115" s="272" t="str">
        <f t="shared" si="227"/>
        <v/>
      </c>
      <c r="CL115" s="272" t="str">
        <f t="shared" si="228"/>
        <v/>
      </c>
      <c r="CM115" s="272" t="str">
        <f t="shared" si="229"/>
        <v/>
      </c>
      <c r="CN115" s="272" t="str">
        <f t="shared" si="230"/>
        <v/>
      </c>
      <c r="CO115" s="272" t="str">
        <f t="shared" si="231"/>
        <v/>
      </c>
      <c r="CP115" s="272" t="str">
        <f t="shared" si="232"/>
        <v/>
      </c>
      <c r="CQ115" s="272" t="str">
        <f t="shared" si="233"/>
        <v/>
      </c>
      <c r="CR115" s="272" t="str">
        <f t="shared" si="234"/>
        <v/>
      </c>
      <c r="CS115" s="272" t="str">
        <f t="shared" si="235"/>
        <v/>
      </c>
      <c r="CT115" s="272" t="str">
        <f t="shared" si="236"/>
        <v/>
      </c>
      <c r="CU115" s="272" t="str">
        <f t="shared" si="237"/>
        <v/>
      </c>
      <c r="CV115" s="272" t="str">
        <f t="shared" si="238"/>
        <v/>
      </c>
      <c r="CW115" s="234" t="str">
        <f t="shared" si="239"/>
        <v/>
      </c>
      <c r="CX115" s="233" t="str">
        <f t="shared" si="240"/>
        <v/>
      </c>
      <c r="CY115" s="233" t="str">
        <f t="shared" si="241"/>
        <v/>
      </c>
      <c r="CZ115" s="233" t="str">
        <f t="shared" si="242"/>
        <v/>
      </c>
      <c r="DA115" s="233">
        <f t="shared" si="243"/>
        <v>4</v>
      </c>
    </row>
    <row r="116" spans="1:105" x14ac:dyDescent="0.15">
      <c r="A116" s="276" t="s">
        <v>87</v>
      </c>
      <c r="B116" s="277" t="s">
        <v>649</v>
      </c>
      <c r="C116" s="273">
        <v>2.57</v>
      </c>
      <c r="D116" s="272">
        <v>2.15</v>
      </c>
      <c r="E116" s="272">
        <v>2.63</v>
      </c>
      <c r="F116" s="272">
        <v>2.63</v>
      </c>
      <c r="G116" s="272">
        <v>3.02</v>
      </c>
      <c r="H116" s="272">
        <v>2.38</v>
      </c>
      <c r="I116" s="272">
        <v>2.38</v>
      </c>
      <c r="J116" s="272">
        <v>3.55</v>
      </c>
      <c r="K116" s="272">
        <v>3.19</v>
      </c>
      <c r="L116" s="272">
        <v>3.19</v>
      </c>
      <c r="M116" s="272">
        <v>3.26</v>
      </c>
      <c r="N116" s="272">
        <v>2.82</v>
      </c>
      <c r="O116" s="272">
        <v>3.44</v>
      </c>
      <c r="P116" s="272">
        <v>5.18</v>
      </c>
      <c r="S116" s="274">
        <v>9.6</v>
      </c>
      <c r="T116" s="274">
        <v>9.6</v>
      </c>
      <c r="U116" s="274">
        <v>12.7</v>
      </c>
      <c r="V116" s="274">
        <v>12.9</v>
      </c>
      <c r="W116" s="274">
        <v>12.9</v>
      </c>
      <c r="X116" s="274">
        <v>17.2</v>
      </c>
      <c r="Y116" s="274">
        <v>4.3</v>
      </c>
      <c r="Z116" s="274">
        <v>4.3</v>
      </c>
      <c r="AA116" s="274">
        <v>9.4</v>
      </c>
      <c r="AC116" s="274">
        <v>13.6</v>
      </c>
      <c r="AD116" s="274">
        <v>12.1</v>
      </c>
      <c r="AE116" s="273" t="str">
        <f t="shared" si="183"/>
        <v/>
      </c>
      <c r="AF116" s="272" t="str">
        <f t="shared" si="184"/>
        <v/>
      </c>
      <c r="AG116" s="272">
        <f t="shared" si="185"/>
        <v>3.6501901140684412</v>
      </c>
      <c r="AH116" s="272">
        <f t="shared" si="186"/>
        <v>3.6501901140684412</v>
      </c>
      <c r="AI116" s="272">
        <f t="shared" si="187"/>
        <v>4.2052980132450326</v>
      </c>
      <c r="AJ116" s="272">
        <f t="shared" si="188"/>
        <v>5.420168067226891</v>
      </c>
      <c r="AK116" s="272">
        <f t="shared" si="189"/>
        <v>5.420168067226891</v>
      </c>
      <c r="AL116" s="272">
        <f t="shared" si="190"/>
        <v>4.845070422535211</v>
      </c>
      <c r="AM116" s="272">
        <f t="shared" si="191"/>
        <v>1.347962382445141</v>
      </c>
      <c r="AN116" s="272">
        <f t="shared" si="192"/>
        <v>1.347962382445141</v>
      </c>
      <c r="AO116" s="272">
        <f t="shared" si="193"/>
        <v>2.8834355828220861</v>
      </c>
      <c r="AP116" s="272" t="str">
        <f t="shared" si="194"/>
        <v/>
      </c>
      <c r="AQ116" s="272">
        <f t="shared" si="195"/>
        <v>3.9534883720930232</v>
      </c>
      <c r="AR116" s="272">
        <f t="shared" si="196"/>
        <v>2.3359073359073359</v>
      </c>
      <c r="AS116" s="275" t="str">
        <f t="shared" si="197"/>
        <v/>
      </c>
      <c r="AT116" s="274" t="str">
        <f t="shared" si="198"/>
        <v/>
      </c>
      <c r="AU116" s="274">
        <f t="shared" si="199"/>
        <v>9.6</v>
      </c>
      <c r="AV116" s="274">
        <f t="shared" si="200"/>
        <v>9.6</v>
      </c>
      <c r="AW116" s="274">
        <f t="shared" si="201"/>
        <v>12.7</v>
      </c>
      <c r="AX116" s="274">
        <f t="shared" si="202"/>
        <v>12.9</v>
      </c>
      <c r="AY116" s="274">
        <f t="shared" si="203"/>
        <v>12.9</v>
      </c>
      <c r="AZ116" s="274">
        <f t="shared" si="204"/>
        <v>17.2</v>
      </c>
      <c r="BA116" s="274" t="str">
        <f t="shared" si="205"/>
        <v/>
      </c>
      <c r="BB116" s="274" t="str">
        <f t="shared" si="206"/>
        <v/>
      </c>
      <c r="BC116" s="274">
        <f t="shared" si="207"/>
        <v>9.4</v>
      </c>
      <c r="BD116" s="274" t="str">
        <f t="shared" si="208"/>
        <v/>
      </c>
      <c r="BE116" s="274">
        <f t="shared" si="209"/>
        <v>13.6</v>
      </c>
      <c r="BF116" s="274">
        <f t="shared" si="210"/>
        <v>12.1</v>
      </c>
      <c r="BG116" s="275" t="str">
        <f t="shared" si="211"/>
        <v/>
      </c>
      <c r="BH116" s="274" t="str">
        <f t="shared" si="212"/>
        <v/>
      </c>
      <c r="BI116" s="274">
        <f t="shared" si="213"/>
        <v>18.568665377176014</v>
      </c>
      <c r="BJ116" s="274">
        <f t="shared" si="214"/>
        <v>18.568665377176014</v>
      </c>
      <c r="BK116" s="274">
        <f t="shared" si="215"/>
        <v>26.078028747433262</v>
      </c>
      <c r="BL116" s="274">
        <f t="shared" si="216"/>
        <v>26.708074534161494</v>
      </c>
      <c r="BM116" s="274">
        <f t="shared" si="217"/>
        <v>26.708074534161494</v>
      </c>
      <c r="BN116" s="274">
        <f t="shared" si="218"/>
        <v>49.855072463768117</v>
      </c>
      <c r="BO116" s="274" t="str">
        <f t="shared" si="219"/>
        <v/>
      </c>
      <c r="BP116" s="274" t="str">
        <f t="shared" si="220"/>
        <v/>
      </c>
      <c r="BQ116" s="274">
        <f t="shared" si="221"/>
        <v>21.123595505617978</v>
      </c>
      <c r="BR116" s="274" t="str">
        <f t="shared" si="222"/>
        <v/>
      </c>
      <c r="BS116" s="274">
        <f t="shared" si="223"/>
        <v>25.904761904761905</v>
      </c>
      <c r="BT116" s="274">
        <f t="shared" si="224"/>
        <v>23.913043478260867</v>
      </c>
      <c r="BW116" s="272">
        <v>7.38</v>
      </c>
      <c r="BX116" s="272">
        <v>7.38</v>
      </c>
      <c r="BY116" s="272">
        <v>7.42</v>
      </c>
      <c r="BZ116" s="272">
        <v>7.02</v>
      </c>
      <c r="CA116" s="272">
        <v>7.02</v>
      </c>
      <c r="CB116" s="272">
        <v>7.05</v>
      </c>
      <c r="CC116" s="272">
        <v>7.49</v>
      </c>
      <c r="CD116" s="272">
        <v>7.49</v>
      </c>
      <c r="CE116" s="272">
        <v>7.42</v>
      </c>
      <c r="CG116" s="272">
        <v>7.46</v>
      </c>
      <c r="CH116" s="272">
        <v>7.77</v>
      </c>
      <c r="CI116" s="273" t="str">
        <f t="shared" si="225"/>
        <v/>
      </c>
      <c r="CJ116" s="272" t="str">
        <f t="shared" si="226"/>
        <v/>
      </c>
      <c r="CK116" s="272">
        <f t="shared" si="227"/>
        <v>7.38</v>
      </c>
      <c r="CL116" s="272">
        <f t="shared" si="228"/>
        <v>7.38</v>
      </c>
      <c r="CM116" s="272">
        <f t="shared" si="229"/>
        <v>7.42</v>
      </c>
      <c r="CN116" s="272">
        <f t="shared" si="230"/>
        <v>7.02</v>
      </c>
      <c r="CO116" s="272">
        <f t="shared" si="231"/>
        <v>7.02</v>
      </c>
      <c r="CP116" s="272">
        <f t="shared" si="232"/>
        <v>7.05</v>
      </c>
      <c r="CQ116" s="272" t="str">
        <f t="shared" si="233"/>
        <v/>
      </c>
      <c r="CR116" s="272" t="str">
        <f t="shared" si="234"/>
        <v/>
      </c>
      <c r="CS116" s="272">
        <f t="shared" si="235"/>
        <v>7.42</v>
      </c>
      <c r="CT116" s="272" t="str">
        <f t="shared" si="236"/>
        <v/>
      </c>
      <c r="CU116" s="272">
        <f t="shared" si="237"/>
        <v>7.46</v>
      </c>
      <c r="CV116" s="272">
        <f t="shared" si="238"/>
        <v>7.77</v>
      </c>
      <c r="CW116" s="234" t="str">
        <f t="shared" si="239"/>
        <v/>
      </c>
      <c r="CX116" s="233">
        <f t="shared" si="240"/>
        <v>1</v>
      </c>
      <c r="CY116" s="233">
        <f t="shared" si="241"/>
        <v>1</v>
      </c>
      <c r="CZ116" s="233">
        <f t="shared" si="242"/>
        <v>1</v>
      </c>
      <c r="DA116" s="233">
        <f t="shared" si="243"/>
        <v>1</v>
      </c>
    </row>
    <row r="117" spans="1:105" x14ac:dyDescent="0.15">
      <c r="A117" s="276" t="s">
        <v>162</v>
      </c>
      <c r="B117" s="277" t="s">
        <v>650</v>
      </c>
      <c r="C117" s="273">
        <v>6.89</v>
      </c>
      <c r="D117" s="272">
        <v>3.46</v>
      </c>
      <c r="E117" s="272">
        <v>3.7</v>
      </c>
      <c r="F117" s="272">
        <v>3.7</v>
      </c>
      <c r="G117" s="272">
        <v>3.38</v>
      </c>
      <c r="H117" s="272">
        <v>2.46</v>
      </c>
      <c r="I117" s="272">
        <v>2.46</v>
      </c>
      <c r="J117" s="272">
        <v>6.48</v>
      </c>
      <c r="K117" s="272">
        <v>3.32</v>
      </c>
      <c r="L117" s="272">
        <v>3.32</v>
      </c>
      <c r="M117" s="272">
        <v>2.94</v>
      </c>
      <c r="N117" s="272">
        <v>4.5599999999999996</v>
      </c>
      <c r="O117" s="272">
        <v>3.04</v>
      </c>
      <c r="P117" s="272">
        <v>2.66</v>
      </c>
      <c r="Q117" s="275">
        <v>7.2</v>
      </c>
      <c r="R117" s="274">
        <v>11.5</v>
      </c>
      <c r="S117" s="274">
        <v>16.399999999999999</v>
      </c>
      <c r="T117" s="274">
        <v>16.399999999999999</v>
      </c>
      <c r="U117" s="274">
        <v>14.6</v>
      </c>
      <c r="V117" s="274">
        <v>30.2</v>
      </c>
      <c r="W117" s="274">
        <v>30.2</v>
      </c>
      <c r="X117" s="274">
        <v>22.2</v>
      </c>
      <c r="Y117" s="274">
        <v>11.1</v>
      </c>
      <c r="Z117" s="274">
        <v>11.1</v>
      </c>
      <c r="AA117" s="274">
        <v>8.5</v>
      </c>
      <c r="AB117" s="274">
        <v>37</v>
      </c>
      <c r="AC117" s="274">
        <v>18.3</v>
      </c>
      <c r="AD117" s="274">
        <v>12.3</v>
      </c>
      <c r="AE117" s="273">
        <f t="shared" si="183"/>
        <v>1.0449927431059507</v>
      </c>
      <c r="AF117" s="272">
        <f t="shared" si="184"/>
        <v>3.3236994219653178</v>
      </c>
      <c r="AG117" s="272">
        <f t="shared" si="185"/>
        <v>4.4324324324324316</v>
      </c>
      <c r="AH117" s="272">
        <f t="shared" si="186"/>
        <v>4.4324324324324316</v>
      </c>
      <c r="AI117" s="272">
        <f t="shared" si="187"/>
        <v>4.3195266272189352</v>
      </c>
      <c r="AJ117" s="272">
        <f t="shared" si="188"/>
        <v>12.276422764227641</v>
      </c>
      <c r="AK117" s="272">
        <f t="shared" si="189"/>
        <v>12.276422764227641</v>
      </c>
      <c r="AL117" s="272">
        <f t="shared" si="190"/>
        <v>3.4259259259259256</v>
      </c>
      <c r="AM117" s="272">
        <f t="shared" si="191"/>
        <v>3.3433734939759039</v>
      </c>
      <c r="AN117" s="272">
        <f t="shared" si="192"/>
        <v>3.3433734939759039</v>
      </c>
      <c r="AO117" s="272">
        <f t="shared" si="193"/>
        <v>2.8911564625850339</v>
      </c>
      <c r="AP117" s="272">
        <f t="shared" si="194"/>
        <v>8.1140350877192997</v>
      </c>
      <c r="AQ117" s="272">
        <f t="shared" si="195"/>
        <v>6.0197368421052637</v>
      </c>
      <c r="AR117" s="272">
        <f t="shared" si="196"/>
        <v>4.6240601503759402</v>
      </c>
      <c r="AS117" s="275" t="str">
        <f t="shared" si="197"/>
        <v/>
      </c>
      <c r="AT117" s="274">
        <f t="shared" si="198"/>
        <v>11.5</v>
      </c>
      <c r="AU117" s="274">
        <f t="shared" si="199"/>
        <v>16.399999999999999</v>
      </c>
      <c r="AV117" s="274">
        <f t="shared" si="200"/>
        <v>16.399999999999999</v>
      </c>
      <c r="AW117" s="274">
        <f t="shared" si="201"/>
        <v>14.6</v>
      </c>
      <c r="AX117" s="274">
        <f t="shared" si="202"/>
        <v>30.2</v>
      </c>
      <c r="AY117" s="274">
        <f t="shared" si="203"/>
        <v>30.2</v>
      </c>
      <c r="AZ117" s="274">
        <f t="shared" si="204"/>
        <v>22.2</v>
      </c>
      <c r="BA117" s="274">
        <f t="shared" si="205"/>
        <v>11.1</v>
      </c>
      <c r="BB117" s="274">
        <f t="shared" si="206"/>
        <v>11.1</v>
      </c>
      <c r="BC117" s="274">
        <f t="shared" si="207"/>
        <v>8.5</v>
      </c>
      <c r="BD117" s="274">
        <f t="shared" si="208"/>
        <v>37</v>
      </c>
      <c r="BE117" s="274">
        <f t="shared" si="209"/>
        <v>18.3</v>
      </c>
      <c r="BF117" s="274">
        <f t="shared" si="210"/>
        <v>12.3</v>
      </c>
      <c r="BG117" s="275" t="str">
        <f t="shared" si="211"/>
        <v/>
      </c>
      <c r="BH117" s="274">
        <f t="shared" si="212"/>
        <v>21.375464684014872</v>
      </c>
      <c r="BI117" s="274">
        <f t="shared" si="213"/>
        <v>31.721470019342355</v>
      </c>
      <c r="BJ117" s="274">
        <f t="shared" si="214"/>
        <v>31.721470019342355</v>
      </c>
      <c r="BK117" s="274">
        <f t="shared" si="215"/>
        <v>29.979466119096507</v>
      </c>
      <c r="BL117" s="274">
        <f t="shared" si="216"/>
        <v>62.52587991718427</v>
      </c>
      <c r="BM117" s="274">
        <f t="shared" si="217"/>
        <v>62.52587991718427</v>
      </c>
      <c r="BN117" s="274">
        <f t="shared" si="218"/>
        <v>64.347826086956516</v>
      </c>
      <c r="BO117" s="274">
        <f t="shared" si="219"/>
        <v>22.792607802874741</v>
      </c>
      <c r="BP117" s="274">
        <f t="shared" si="220"/>
        <v>22.792607802874741</v>
      </c>
      <c r="BQ117" s="274">
        <f t="shared" si="221"/>
        <v>19.101123595505619</v>
      </c>
      <c r="BR117" s="274">
        <f t="shared" si="222"/>
        <v>72.978303747534511</v>
      </c>
      <c r="BS117" s="274">
        <f t="shared" si="223"/>
        <v>34.857142857142854</v>
      </c>
      <c r="BT117" s="274">
        <f t="shared" si="224"/>
        <v>24.308300395256918</v>
      </c>
      <c r="BU117" s="273">
        <v>6.94</v>
      </c>
      <c r="BV117" s="272">
        <v>6.71</v>
      </c>
      <c r="BW117" s="272">
        <v>6.78</v>
      </c>
      <c r="BX117" s="272">
        <v>6.78</v>
      </c>
      <c r="BY117" s="272">
        <v>6.9</v>
      </c>
      <c r="BZ117" s="272">
        <v>6.35</v>
      </c>
      <c r="CA117" s="272">
        <v>6.35</v>
      </c>
      <c r="CB117" s="272">
        <v>6.14</v>
      </c>
      <c r="CC117" s="272">
        <v>6.88</v>
      </c>
      <c r="CD117" s="272">
        <v>6.88</v>
      </c>
      <c r="CE117" s="272">
        <v>6.8</v>
      </c>
      <c r="CF117" s="272">
        <v>5.65</v>
      </c>
      <c r="CG117" s="272">
        <v>6.68</v>
      </c>
      <c r="CH117" s="272">
        <v>6.91</v>
      </c>
      <c r="CI117" s="273" t="str">
        <f t="shared" si="225"/>
        <v/>
      </c>
      <c r="CJ117" s="272">
        <f t="shared" si="226"/>
        <v>6.71</v>
      </c>
      <c r="CK117" s="272">
        <f t="shared" si="227"/>
        <v>6.78</v>
      </c>
      <c r="CL117" s="272">
        <f t="shared" si="228"/>
        <v>6.78</v>
      </c>
      <c r="CM117" s="272">
        <f t="shared" si="229"/>
        <v>6.9</v>
      </c>
      <c r="CN117" s="272">
        <f t="shared" si="230"/>
        <v>6.35</v>
      </c>
      <c r="CO117" s="272">
        <f t="shared" si="231"/>
        <v>6.35</v>
      </c>
      <c r="CP117" s="272">
        <f t="shared" si="232"/>
        <v>6.14</v>
      </c>
      <c r="CQ117" s="272">
        <f t="shared" si="233"/>
        <v>6.88</v>
      </c>
      <c r="CR117" s="272">
        <f t="shared" si="234"/>
        <v>6.88</v>
      </c>
      <c r="CS117" s="272">
        <f t="shared" si="235"/>
        <v>6.8</v>
      </c>
      <c r="CT117" s="272">
        <f t="shared" si="236"/>
        <v>5.65</v>
      </c>
      <c r="CU117" s="272">
        <f t="shared" si="237"/>
        <v>6.68</v>
      </c>
      <c r="CV117" s="272">
        <f t="shared" si="238"/>
        <v>6.91</v>
      </c>
      <c r="CW117" s="234">
        <f t="shared" si="239"/>
        <v>1</v>
      </c>
      <c r="CX117" s="233">
        <f t="shared" si="240"/>
        <v>1</v>
      </c>
      <c r="CY117" s="233">
        <f t="shared" si="241"/>
        <v>1</v>
      </c>
      <c r="CZ117" s="233">
        <f t="shared" si="242"/>
        <v>1</v>
      </c>
      <c r="DA117" s="233">
        <f t="shared" si="243"/>
        <v>0</v>
      </c>
    </row>
    <row r="118" spans="1:105" x14ac:dyDescent="0.15">
      <c r="A118" s="276" t="s">
        <v>163</v>
      </c>
      <c r="B118" s="277" t="s">
        <v>651</v>
      </c>
      <c r="C118" s="273">
        <v>5.54</v>
      </c>
      <c r="D118" s="272">
        <v>4.18</v>
      </c>
      <c r="E118" s="272">
        <v>11.69</v>
      </c>
      <c r="F118" s="272">
        <v>11.69</v>
      </c>
      <c r="G118" s="272">
        <v>11.58</v>
      </c>
      <c r="H118" s="272">
        <v>12.93</v>
      </c>
      <c r="I118" s="272">
        <v>12.93</v>
      </c>
      <c r="J118" s="272">
        <v>7.36</v>
      </c>
      <c r="K118" s="272">
        <v>8.2200000000000006</v>
      </c>
      <c r="L118" s="272">
        <v>8.2200000000000006</v>
      </c>
      <c r="M118" s="272">
        <v>7.54</v>
      </c>
      <c r="N118" s="272">
        <v>4.63</v>
      </c>
      <c r="O118" s="272">
        <v>5.01</v>
      </c>
      <c r="P118" s="272">
        <v>5.12</v>
      </c>
      <c r="S118" s="274">
        <v>12</v>
      </c>
      <c r="T118" s="274">
        <v>12</v>
      </c>
      <c r="U118" s="274">
        <v>9</v>
      </c>
      <c r="V118" s="274">
        <v>20.3</v>
      </c>
      <c r="W118" s="274">
        <v>20.3</v>
      </c>
      <c r="X118" s="274">
        <v>18.399999999999999</v>
      </c>
      <c r="Y118" s="274">
        <v>13.6</v>
      </c>
      <c r="Z118" s="274">
        <v>13.6</v>
      </c>
      <c r="AA118" s="274">
        <v>20.9</v>
      </c>
      <c r="AC118" s="274">
        <v>28.9</v>
      </c>
      <c r="AD118" s="274">
        <v>24.4</v>
      </c>
      <c r="AE118" s="273" t="str">
        <f t="shared" si="183"/>
        <v/>
      </c>
      <c r="AF118" s="272" t="str">
        <f t="shared" si="184"/>
        <v/>
      </c>
      <c r="AG118" s="272">
        <f t="shared" si="185"/>
        <v>1.0265183917878529</v>
      </c>
      <c r="AH118" s="272">
        <f t="shared" si="186"/>
        <v>1.0265183917878529</v>
      </c>
      <c r="AI118" s="272">
        <f t="shared" si="187"/>
        <v>0.77720207253886009</v>
      </c>
      <c r="AJ118" s="272">
        <f t="shared" si="188"/>
        <v>1.5699922660479506</v>
      </c>
      <c r="AK118" s="272">
        <f t="shared" si="189"/>
        <v>1.5699922660479506</v>
      </c>
      <c r="AL118" s="272">
        <f t="shared" si="190"/>
        <v>2.4999999999999996</v>
      </c>
      <c r="AM118" s="272">
        <f t="shared" si="191"/>
        <v>1.6545012165450119</v>
      </c>
      <c r="AN118" s="272">
        <f t="shared" si="192"/>
        <v>1.6545012165450119</v>
      </c>
      <c r="AO118" s="272">
        <f t="shared" si="193"/>
        <v>2.7718832891246681</v>
      </c>
      <c r="AP118" s="272" t="str">
        <f t="shared" si="194"/>
        <v/>
      </c>
      <c r="AQ118" s="272">
        <f t="shared" si="195"/>
        <v>5.7684630738522955</v>
      </c>
      <c r="AR118" s="272">
        <f t="shared" si="196"/>
        <v>4.765625</v>
      </c>
      <c r="AS118" s="275" t="str">
        <f t="shared" si="197"/>
        <v/>
      </c>
      <c r="AT118" s="274" t="str">
        <f t="shared" si="198"/>
        <v/>
      </c>
      <c r="AU118" s="274" t="str">
        <f t="shared" si="199"/>
        <v/>
      </c>
      <c r="AV118" s="274" t="str">
        <f t="shared" si="200"/>
        <v/>
      </c>
      <c r="AW118" s="274" t="str">
        <f t="shared" si="201"/>
        <v/>
      </c>
      <c r="AX118" s="274">
        <f t="shared" si="202"/>
        <v>20.3</v>
      </c>
      <c r="AY118" s="274">
        <f t="shared" si="203"/>
        <v>20.3</v>
      </c>
      <c r="AZ118" s="274">
        <f t="shared" si="204"/>
        <v>18.399999999999999</v>
      </c>
      <c r="BA118" s="274">
        <f t="shared" si="205"/>
        <v>13.6</v>
      </c>
      <c r="BB118" s="274">
        <f t="shared" si="206"/>
        <v>13.6</v>
      </c>
      <c r="BC118" s="274">
        <f t="shared" si="207"/>
        <v>20.9</v>
      </c>
      <c r="BD118" s="274" t="str">
        <f t="shared" si="208"/>
        <v/>
      </c>
      <c r="BE118" s="274">
        <f t="shared" si="209"/>
        <v>28.9</v>
      </c>
      <c r="BF118" s="274">
        <f t="shared" si="210"/>
        <v>24.4</v>
      </c>
      <c r="BG118" s="275" t="str">
        <f t="shared" si="211"/>
        <v/>
      </c>
      <c r="BH118" s="274" t="str">
        <f t="shared" si="212"/>
        <v/>
      </c>
      <c r="BI118" s="274" t="str">
        <f t="shared" si="213"/>
        <v/>
      </c>
      <c r="BJ118" s="274" t="str">
        <f t="shared" si="214"/>
        <v/>
      </c>
      <c r="BK118" s="274" t="str">
        <f t="shared" si="215"/>
        <v/>
      </c>
      <c r="BL118" s="274">
        <f t="shared" si="216"/>
        <v>42.028985507246382</v>
      </c>
      <c r="BM118" s="274">
        <f t="shared" si="217"/>
        <v>42.028985507246382</v>
      </c>
      <c r="BN118" s="274">
        <f t="shared" si="218"/>
        <v>53.333333333333329</v>
      </c>
      <c r="BO118" s="274">
        <f t="shared" si="219"/>
        <v>27.926078028747433</v>
      </c>
      <c r="BP118" s="274">
        <f t="shared" si="220"/>
        <v>27.926078028747433</v>
      </c>
      <c r="BQ118" s="274">
        <f t="shared" si="221"/>
        <v>46.966292134831463</v>
      </c>
      <c r="BR118" s="274" t="str">
        <f t="shared" si="222"/>
        <v/>
      </c>
      <c r="BS118" s="274">
        <f t="shared" si="223"/>
        <v>55.047619047619051</v>
      </c>
      <c r="BT118" s="274">
        <f t="shared" si="224"/>
        <v>48.221343873517782</v>
      </c>
      <c r="BW118" s="272">
        <v>6.95</v>
      </c>
      <c r="BX118" s="272">
        <v>6.95</v>
      </c>
      <c r="BY118" s="272">
        <v>7.24</v>
      </c>
      <c r="BZ118" s="272">
        <v>6.75</v>
      </c>
      <c r="CA118" s="272">
        <v>6.75</v>
      </c>
      <c r="CB118" s="272">
        <v>6.14</v>
      </c>
      <c r="CC118" s="272">
        <v>5.58</v>
      </c>
      <c r="CD118" s="272">
        <v>5.58</v>
      </c>
      <c r="CE118" s="272">
        <v>5.74</v>
      </c>
      <c r="CG118" s="272">
        <v>5.6</v>
      </c>
      <c r="CH118" s="272">
        <v>5.53</v>
      </c>
      <c r="CI118" s="273" t="str">
        <f t="shared" si="225"/>
        <v/>
      </c>
      <c r="CJ118" s="272" t="str">
        <f t="shared" si="226"/>
        <v/>
      </c>
      <c r="CK118" s="272" t="str">
        <f t="shared" si="227"/>
        <v/>
      </c>
      <c r="CL118" s="272" t="str">
        <f t="shared" si="228"/>
        <v/>
      </c>
      <c r="CM118" s="272" t="str">
        <f t="shared" si="229"/>
        <v/>
      </c>
      <c r="CN118" s="272">
        <f t="shared" si="230"/>
        <v>6.75</v>
      </c>
      <c r="CO118" s="272">
        <f t="shared" si="231"/>
        <v>6.75</v>
      </c>
      <c r="CP118" s="272">
        <f t="shared" si="232"/>
        <v>6.14</v>
      </c>
      <c r="CQ118" s="272">
        <f t="shared" si="233"/>
        <v>5.58</v>
      </c>
      <c r="CR118" s="272">
        <f t="shared" si="234"/>
        <v>5.58</v>
      </c>
      <c r="CS118" s="272">
        <f t="shared" si="235"/>
        <v>5.74</v>
      </c>
      <c r="CT118" s="272" t="str">
        <f t="shared" si="236"/>
        <v/>
      </c>
      <c r="CU118" s="272">
        <f t="shared" si="237"/>
        <v>5.6</v>
      </c>
      <c r="CV118" s="272">
        <f t="shared" si="238"/>
        <v>5.53</v>
      </c>
      <c r="CW118" s="234" t="str">
        <f t="shared" si="239"/>
        <v/>
      </c>
      <c r="CX118" s="233">
        <f t="shared" si="240"/>
        <v>1</v>
      </c>
      <c r="CY118" s="233">
        <f t="shared" si="241"/>
        <v>1</v>
      </c>
      <c r="CZ118" s="233">
        <f t="shared" si="242"/>
        <v>1</v>
      </c>
      <c r="DA118" s="233">
        <f t="shared" si="243"/>
        <v>1</v>
      </c>
    </row>
    <row r="119" spans="1:105" x14ac:dyDescent="0.15">
      <c r="A119" s="276" t="s">
        <v>164</v>
      </c>
      <c r="B119" s="277" t="s">
        <v>652</v>
      </c>
      <c r="C119" s="273">
        <v>0.47</v>
      </c>
      <c r="D119" s="272">
        <v>0.89</v>
      </c>
      <c r="E119" s="272">
        <v>2.81</v>
      </c>
      <c r="F119" s="272">
        <v>2.81</v>
      </c>
      <c r="G119" s="272">
        <v>3.4</v>
      </c>
      <c r="H119" s="272">
        <v>2.38</v>
      </c>
      <c r="I119" s="272">
        <v>2.38</v>
      </c>
      <c r="J119" s="272">
        <v>3.15</v>
      </c>
      <c r="K119" s="272">
        <v>2.34</v>
      </c>
      <c r="L119" s="272">
        <v>2.34</v>
      </c>
      <c r="M119" s="272">
        <v>4.8099999999999996</v>
      </c>
      <c r="N119" s="272">
        <v>2.14</v>
      </c>
      <c r="O119" s="272">
        <v>4.2</v>
      </c>
      <c r="P119" s="272">
        <v>4.0199999999999996</v>
      </c>
      <c r="S119" s="274">
        <v>9.6</v>
      </c>
      <c r="T119" s="274">
        <v>9.6</v>
      </c>
      <c r="U119" s="274">
        <v>5.8</v>
      </c>
      <c r="V119" s="274">
        <v>8.8000000000000007</v>
      </c>
      <c r="W119" s="274">
        <v>8.8000000000000007</v>
      </c>
      <c r="X119" s="274">
        <v>2.5</v>
      </c>
      <c r="Y119" s="274">
        <v>17.399999999999999</v>
      </c>
      <c r="Z119" s="274">
        <v>17.399999999999999</v>
      </c>
      <c r="AA119" s="274">
        <v>18.399999999999999</v>
      </c>
      <c r="AB119" s="274">
        <v>4</v>
      </c>
      <c r="AC119" s="274">
        <v>4.0999999999999996</v>
      </c>
      <c r="AD119" s="274">
        <v>6.3</v>
      </c>
      <c r="AE119" s="273" t="str">
        <f t="shared" si="183"/>
        <v/>
      </c>
      <c r="AF119" s="272" t="str">
        <f t="shared" si="184"/>
        <v/>
      </c>
      <c r="AG119" s="272">
        <f t="shared" si="185"/>
        <v>3.4163701067615655</v>
      </c>
      <c r="AH119" s="272">
        <f t="shared" si="186"/>
        <v>3.4163701067615655</v>
      </c>
      <c r="AI119" s="272">
        <f t="shared" si="187"/>
        <v>1.7058823529411764</v>
      </c>
      <c r="AJ119" s="272">
        <f t="shared" si="188"/>
        <v>3.6974789915966393</v>
      </c>
      <c r="AK119" s="272">
        <f t="shared" si="189"/>
        <v>3.6974789915966393</v>
      </c>
      <c r="AL119" s="272">
        <f t="shared" si="190"/>
        <v>0.79365079365079372</v>
      </c>
      <c r="AM119" s="272">
        <f t="shared" si="191"/>
        <v>7.4358974358974361</v>
      </c>
      <c r="AN119" s="272">
        <f t="shared" si="192"/>
        <v>7.4358974358974361</v>
      </c>
      <c r="AO119" s="272">
        <f t="shared" si="193"/>
        <v>3.8253638253638256</v>
      </c>
      <c r="AP119" s="272">
        <f t="shared" si="194"/>
        <v>1.8691588785046729</v>
      </c>
      <c r="AQ119" s="272">
        <f t="shared" si="195"/>
        <v>0.97619047619047605</v>
      </c>
      <c r="AR119" s="272">
        <f t="shared" si="196"/>
        <v>1.5671641791044777</v>
      </c>
      <c r="AS119" s="275" t="str">
        <f t="shared" si="197"/>
        <v/>
      </c>
      <c r="AT119" s="274" t="str">
        <f t="shared" si="198"/>
        <v/>
      </c>
      <c r="AU119" s="274">
        <f t="shared" si="199"/>
        <v>9.6</v>
      </c>
      <c r="AV119" s="274">
        <f t="shared" si="200"/>
        <v>9.6</v>
      </c>
      <c r="AW119" s="274">
        <f t="shared" si="201"/>
        <v>5.8</v>
      </c>
      <c r="AX119" s="274">
        <f t="shared" si="202"/>
        <v>8.8000000000000007</v>
      </c>
      <c r="AY119" s="274">
        <f t="shared" si="203"/>
        <v>8.8000000000000007</v>
      </c>
      <c r="AZ119" s="274" t="str">
        <f t="shared" si="204"/>
        <v/>
      </c>
      <c r="BA119" s="274">
        <f t="shared" si="205"/>
        <v>17.399999999999999</v>
      </c>
      <c r="BB119" s="274">
        <f t="shared" si="206"/>
        <v>17.399999999999999</v>
      </c>
      <c r="BC119" s="274">
        <f t="shared" si="207"/>
        <v>18.399999999999999</v>
      </c>
      <c r="BD119" s="274">
        <f t="shared" si="208"/>
        <v>4</v>
      </c>
      <c r="BE119" s="274" t="str">
        <f t="shared" si="209"/>
        <v/>
      </c>
      <c r="BF119" s="274">
        <f t="shared" si="210"/>
        <v>6.3</v>
      </c>
      <c r="BG119" s="275" t="str">
        <f t="shared" si="211"/>
        <v/>
      </c>
      <c r="BH119" s="274" t="str">
        <f t="shared" si="212"/>
        <v/>
      </c>
      <c r="BI119" s="274">
        <f t="shared" si="213"/>
        <v>18.568665377176014</v>
      </c>
      <c r="BJ119" s="274">
        <f t="shared" si="214"/>
        <v>18.568665377176014</v>
      </c>
      <c r="BK119" s="274">
        <f t="shared" si="215"/>
        <v>11.909650924024639</v>
      </c>
      <c r="BL119" s="274">
        <f t="shared" si="216"/>
        <v>18.219461697722572</v>
      </c>
      <c r="BM119" s="274">
        <f t="shared" si="217"/>
        <v>18.219461697722572</v>
      </c>
      <c r="BN119" s="274" t="str">
        <f t="shared" si="218"/>
        <v/>
      </c>
      <c r="BO119" s="274">
        <f t="shared" si="219"/>
        <v>35.728952772073917</v>
      </c>
      <c r="BP119" s="274">
        <f t="shared" si="220"/>
        <v>35.728952772073917</v>
      </c>
      <c r="BQ119" s="274">
        <f t="shared" si="221"/>
        <v>41.348314606741567</v>
      </c>
      <c r="BR119" s="274">
        <f t="shared" si="222"/>
        <v>7.8895463510848121</v>
      </c>
      <c r="BS119" s="274" t="str">
        <f t="shared" si="223"/>
        <v/>
      </c>
      <c r="BT119" s="274">
        <f t="shared" si="224"/>
        <v>12.450592885375494</v>
      </c>
      <c r="BW119" s="272">
        <v>5.52</v>
      </c>
      <c r="BX119" s="272">
        <v>5.52</v>
      </c>
      <c r="BY119" s="272">
        <v>5.62</v>
      </c>
      <c r="BZ119" s="272">
        <v>6.04</v>
      </c>
      <c r="CA119" s="272">
        <v>6.04</v>
      </c>
      <c r="CB119" s="272">
        <v>5.72</v>
      </c>
      <c r="CC119" s="272">
        <v>6.49</v>
      </c>
      <c r="CD119" s="272">
        <v>6.49</v>
      </c>
      <c r="CE119" s="272">
        <v>6.51</v>
      </c>
      <c r="CF119" s="272">
        <v>6.46</v>
      </c>
      <c r="CG119" s="272">
        <v>6.17</v>
      </c>
      <c r="CH119" s="272">
        <v>6.26</v>
      </c>
      <c r="CI119" s="273" t="str">
        <f t="shared" si="225"/>
        <v/>
      </c>
      <c r="CJ119" s="272" t="str">
        <f t="shared" si="226"/>
        <v/>
      </c>
      <c r="CK119" s="272">
        <f t="shared" si="227"/>
        <v>5.52</v>
      </c>
      <c r="CL119" s="272">
        <f t="shared" si="228"/>
        <v>5.52</v>
      </c>
      <c r="CM119" s="272">
        <f t="shared" si="229"/>
        <v>5.62</v>
      </c>
      <c r="CN119" s="272">
        <f t="shared" si="230"/>
        <v>6.04</v>
      </c>
      <c r="CO119" s="272">
        <f t="shared" si="231"/>
        <v>6.04</v>
      </c>
      <c r="CP119" s="272" t="str">
        <f t="shared" si="232"/>
        <v/>
      </c>
      <c r="CQ119" s="272">
        <f t="shared" si="233"/>
        <v>6.49</v>
      </c>
      <c r="CR119" s="272">
        <f t="shared" si="234"/>
        <v>6.49</v>
      </c>
      <c r="CS119" s="272">
        <f t="shared" si="235"/>
        <v>6.51</v>
      </c>
      <c r="CT119" s="272">
        <f t="shared" si="236"/>
        <v>6.46</v>
      </c>
      <c r="CU119" s="272" t="str">
        <f t="shared" si="237"/>
        <v/>
      </c>
      <c r="CV119" s="272">
        <f t="shared" si="238"/>
        <v>6.26</v>
      </c>
      <c r="CW119" s="234" t="str">
        <f t="shared" si="239"/>
        <v/>
      </c>
      <c r="CX119" s="233">
        <f t="shared" si="240"/>
        <v>1</v>
      </c>
      <c r="CY119" s="233">
        <f t="shared" si="241"/>
        <v>1</v>
      </c>
      <c r="CZ119" s="233">
        <f t="shared" si="242"/>
        <v>1</v>
      </c>
      <c r="DA119" s="233">
        <f t="shared" si="243"/>
        <v>1</v>
      </c>
    </row>
    <row r="120" spans="1:105" x14ac:dyDescent="0.15">
      <c r="A120" s="276" t="s">
        <v>165</v>
      </c>
      <c r="B120" s="277" t="s">
        <v>653</v>
      </c>
      <c r="C120" s="273">
        <v>2.98</v>
      </c>
      <c r="D120" s="272">
        <v>2.67</v>
      </c>
      <c r="E120" s="272">
        <v>6.6</v>
      </c>
      <c r="F120" s="272">
        <v>6.6</v>
      </c>
      <c r="G120" s="272">
        <v>4.9800000000000004</v>
      </c>
      <c r="H120" s="272">
        <v>6.02</v>
      </c>
      <c r="I120" s="272">
        <v>6.02</v>
      </c>
      <c r="J120" s="272">
        <v>3.04</v>
      </c>
      <c r="K120" s="272">
        <v>2.5</v>
      </c>
      <c r="L120" s="272">
        <v>2.5</v>
      </c>
      <c r="M120" s="272">
        <v>3.97</v>
      </c>
      <c r="N120" s="272">
        <v>2.61</v>
      </c>
      <c r="O120" s="272">
        <v>2.89</v>
      </c>
      <c r="P120" s="272">
        <v>3.91</v>
      </c>
      <c r="S120" s="274">
        <v>6.2</v>
      </c>
      <c r="T120" s="274">
        <v>6.2</v>
      </c>
      <c r="U120" s="274">
        <v>3.2</v>
      </c>
      <c r="V120" s="274">
        <v>6.9</v>
      </c>
      <c r="W120" s="274">
        <v>6.9</v>
      </c>
      <c r="X120" s="274">
        <v>4.5999999999999996</v>
      </c>
      <c r="Y120" s="274">
        <v>4</v>
      </c>
      <c r="Z120" s="274">
        <v>4</v>
      </c>
      <c r="AA120" s="274">
        <v>7.6</v>
      </c>
      <c r="AE120" s="273" t="str">
        <f t="shared" si="183"/>
        <v/>
      </c>
      <c r="AF120" s="272" t="str">
        <f t="shared" si="184"/>
        <v/>
      </c>
      <c r="AG120" s="272">
        <f t="shared" si="185"/>
        <v>0.93939393939393945</v>
      </c>
      <c r="AH120" s="272">
        <f t="shared" si="186"/>
        <v>0.93939393939393945</v>
      </c>
      <c r="AI120" s="272">
        <f t="shared" si="187"/>
        <v>0.64257028112449799</v>
      </c>
      <c r="AJ120" s="272">
        <f t="shared" si="188"/>
        <v>1.1461794019933556</v>
      </c>
      <c r="AK120" s="272">
        <f t="shared" si="189"/>
        <v>1.1461794019933556</v>
      </c>
      <c r="AL120" s="272">
        <f t="shared" si="190"/>
        <v>1.513157894736842</v>
      </c>
      <c r="AM120" s="272">
        <f t="shared" si="191"/>
        <v>1.6</v>
      </c>
      <c r="AN120" s="272">
        <f t="shared" si="192"/>
        <v>1.6</v>
      </c>
      <c r="AO120" s="272">
        <f t="shared" si="193"/>
        <v>1.9143576826196471</v>
      </c>
      <c r="AP120" s="272" t="str">
        <f t="shared" si="194"/>
        <v/>
      </c>
      <c r="AQ120" s="272" t="str">
        <f t="shared" si="195"/>
        <v/>
      </c>
      <c r="AR120" s="272" t="str">
        <f t="shared" si="196"/>
        <v/>
      </c>
      <c r="AS120" s="275" t="str">
        <f t="shared" si="197"/>
        <v/>
      </c>
      <c r="AT120" s="274" t="str">
        <f t="shared" si="198"/>
        <v/>
      </c>
      <c r="AU120" s="274" t="str">
        <f t="shared" si="199"/>
        <v/>
      </c>
      <c r="AV120" s="274" t="str">
        <f t="shared" si="200"/>
        <v/>
      </c>
      <c r="AW120" s="274" t="str">
        <f t="shared" si="201"/>
        <v/>
      </c>
      <c r="AX120" s="274" t="str">
        <f t="shared" si="202"/>
        <v/>
      </c>
      <c r="AY120" s="274" t="str">
        <f t="shared" si="203"/>
        <v/>
      </c>
      <c r="AZ120" s="274">
        <f t="shared" si="204"/>
        <v>4.5999999999999996</v>
      </c>
      <c r="BA120" s="274">
        <f t="shared" si="205"/>
        <v>4</v>
      </c>
      <c r="BB120" s="274">
        <f t="shared" si="206"/>
        <v>4</v>
      </c>
      <c r="BC120" s="274">
        <f t="shared" si="207"/>
        <v>7.6</v>
      </c>
      <c r="BD120" s="274" t="str">
        <f t="shared" si="208"/>
        <v/>
      </c>
      <c r="BE120" s="274" t="str">
        <f t="shared" si="209"/>
        <v/>
      </c>
      <c r="BF120" s="274" t="str">
        <f t="shared" si="210"/>
        <v/>
      </c>
      <c r="BG120" s="275" t="str">
        <f t="shared" si="211"/>
        <v/>
      </c>
      <c r="BH120" s="274" t="str">
        <f t="shared" si="212"/>
        <v/>
      </c>
      <c r="BI120" s="274" t="str">
        <f t="shared" si="213"/>
        <v/>
      </c>
      <c r="BJ120" s="274" t="str">
        <f t="shared" si="214"/>
        <v/>
      </c>
      <c r="BK120" s="274" t="str">
        <f t="shared" si="215"/>
        <v/>
      </c>
      <c r="BL120" s="274" t="str">
        <f t="shared" si="216"/>
        <v/>
      </c>
      <c r="BM120" s="274" t="str">
        <f t="shared" si="217"/>
        <v/>
      </c>
      <c r="BN120" s="274">
        <f t="shared" si="218"/>
        <v>13.333333333333332</v>
      </c>
      <c r="BO120" s="274">
        <f t="shared" si="219"/>
        <v>8.2135523613963031</v>
      </c>
      <c r="BP120" s="274">
        <f t="shared" si="220"/>
        <v>8.2135523613963031</v>
      </c>
      <c r="BQ120" s="274">
        <f t="shared" si="221"/>
        <v>17.078651685393258</v>
      </c>
      <c r="BR120" s="274" t="str">
        <f t="shared" si="222"/>
        <v/>
      </c>
      <c r="BS120" s="274" t="str">
        <f t="shared" si="223"/>
        <v/>
      </c>
      <c r="BT120" s="274" t="str">
        <f t="shared" si="224"/>
        <v/>
      </c>
      <c r="BW120" s="272">
        <v>6.9</v>
      </c>
      <c r="BX120" s="272">
        <v>6.9</v>
      </c>
      <c r="BY120" s="272">
        <v>7</v>
      </c>
      <c r="BZ120" s="272">
        <v>6.79</v>
      </c>
      <c r="CA120" s="272">
        <v>6.79</v>
      </c>
      <c r="CB120" s="272">
        <v>6.91</v>
      </c>
      <c r="CC120" s="272">
        <v>5.28</v>
      </c>
      <c r="CD120" s="272">
        <v>5.28</v>
      </c>
      <c r="CE120" s="272">
        <v>6.02</v>
      </c>
      <c r="CI120" s="273" t="str">
        <f t="shared" si="225"/>
        <v/>
      </c>
      <c r="CJ120" s="272" t="str">
        <f t="shared" si="226"/>
        <v/>
      </c>
      <c r="CK120" s="272" t="str">
        <f t="shared" si="227"/>
        <v/>
      </c>
      <c r="CL120" s="272" t="str">
        <f t="shared" si="228"/>
        <v/>
      </c>
      <c r="CM120" s="272" t="str">
        <f t="shared" si="229"/>
        <v/>
      </c>
      <c r="CN120" s="272" t="str">
        <f t="shared" si="230"/>
        <v/>
      </c>
      <c r="CO120" s="272" t="str">
        <f t="shared" si="231"/>
        <v/>
      </c>
      <c r="CP120" s="272">
        <f t="shared" si="232"/>
        <v>6.91</v>
      </c>
      <c r="CQ120" s="272">
        <f t="shared" si="233"/>
        <v>5.28</v>
      </c>
      <c r="CR120" s="272">
        <f t="shared" si="234"/>
        <v>5.28</v>
      </c>
      <c r="CS120" s="272">
        <f t="shared" si="235"/>
        <v>6.02</v>
      </c>
      <c r="CT120" s="272" t="str">
        <f t="shared" si="236"/>
        <v/>
      </c>
      <c r="CU120" s="272" t="str">
        <f t="shared" si="237"/>
        <v/>
      </c>
      <c r="CV120" s="272" t="str">
        <f t="shared" si="238"/>
        <v/>
      </c>
      <c r="CW120" s="234" t="str">
        <f t="shared" si="239"/>
        <v/>
      </c>
      <c r="CX120" s="233">
        <f t="shared" si="240"/>
        <v>1</v>
      </c>
      <c r="CY120" s="233">
        <f t="shared" si="241"/>
        <v>1</v>
      </c>
      <c r="CZ120" s="233" t="str">
        <f t="shared" si="242"/>
        <v/>
      </c>
      <c r="DA120" s="233">
        <f t="shared" si="243"/>
        <v>2</v>
      </c>
    </row>
    <row r="121" spans="1:105" x14ac:dyDescent="0.15">
      <c r="A121" s="276" t="s">
        <v>193</v>
      </c>
      <c r="B121" s="277" t="s">
        <v>654</v>
      </c>
      <c r="C121" s="273">
        <v>2.36</v>
      </c>
      <c r="D121" s="272">
        <v>3.41</v>
      </c>
      <c r="E121" s="272">
        <v>1.46</v>
      </c>
      <c r="F121" s="272">
        <v>1.46</v>
      </c>
      <c r="G121" s="272">
        <v>1.83</v>
      </c>
      <c r="H121" s="272">
        <v>1.0900000000000001</v>
      </c>
      <c r="I121" s="272">
        <v>1.0900000000000001</v>
      </c>
      <c r="J121" s="272">
        <v>2.23</v>
      </c>
      <c r="K121" s="272">
        <v>2.0299999999999998</v>
      </c>
      <c r="L121" s="272">
        <v>2.0299999999999998</v>
      </c>
      <c r="M121" s="272">
        <v>3.6</v>
      </c>
      <c r="N121" s="272">
        <v>2.56</v>
      </c>
      <c r="O121" s="272">
        <v>2.0699999999999998</v>
      </c>
      <c r="P121" s="272">
        <v>0.71</v>
      </c>
      <c r="Q121" s="275">
        <v>47.5</v>
      </c>
      <c r="R121" s="274">
        <v>46</v>
      </c>
      <c r="S121" s="274">
        <v>34.200000000000003</v>
      </c>
      <c r="T121" s="274">
        <v>34.200000000000003</v>
      </c>
      <c r="U121" s="274">
        <v>36.1</v>
      </c>
      <c r="V121" s="274">
        <v>35.9</v>
      </c>
      <c r="W121" s="274">
        <v>35.9</v>
      </c>
      <c r="X121" s="274">
        <v>26.1</v>
      </c>
      <c r="Y121" s="274">
        <v>43.8</v>
      </c>
      <c r="Z121" s="274">
        <v>43.8</v>
      </c>
      <c r="AA121" s="274">
        <v>42.1</v>
      </c>
      <c r="AD121" s="274">
        <v>25.8</v>
      </c>
      <c r="AE121" s="273">
        <f t="shared" si="183"/>
        <v>20.127118644067799</v>
      </c>
      <c r="AF121" s="272">
        <f t="shared" si="184"/>
        <v>13.48973607038123</v>
      </c>
      <c r="AG121" s="272">
        <f t="shared" si="185"/>
        <v>23.424657534246577</v>
      </c>
      <c r="AH121" s="272">
        <f t="shared" si="186"/>
        <v>23.424657534246577</v>
      </c>
      <c r="AI121" s="272">
        <f t="shared" si="187"/>
        <v>19.726775956284154</v>
      </c>
      <c r="AJ121" s="272">
        <f t="shared" si="188"/>
        <v>32.935779816513758</v>
      </c>
      <c r="AK121" s="272">
        <f t="shared" si="189"/>
        <v>32.935779816513758</v>
      </c>
      <c r="AL121" s="272">
        <f t="shared" si="190"/>
        <v>11.704035874439462</v>
      </c>
      <c r="AM121" s="272">
        <f t="shared" si="191"/>
        <v>21.576354679802957</v>
      </c>
      <c r="AN121" s="272">
        <f t="shared" si="192"/>
        <v>21.576354679802957</v>
      </c>
      <c r="AO121" s="272">
        <f t="shared" si="193"/>
        <v>11.694444444444445</v>
      </c>
      <c r="AP121" s="272" t="str">
        <f t="shared" si="194"/>
        <v/>
      </c>
      <c r="AQ121" s="272" t="str">
        <f t="shared" si="195"/>
        <v/>
      </c>
      <c r="AR121" s="272">
        <f t="shared" si="196"/>
        <v>36.338028169014088</v>
      </c>
      <c r="AS121" s="275">
        <f t="shared" si="197"/>
        <v>47.5</v>
      </c>
      <c r="AT121" s="274">
        <f t="shared" si="198"/>
        <v>46</v>
      </c>
      <c r="AU121" s="274">
        <f t="shared" si="199"/>
        <v>34.200000000000003</v>
      </c>
      <c r="AV121" s="274">
        <f t="shared" si="200"/>
        <v>34.200000000000003</v>
      </c>
      <c r="AW121" s="274">
        <f t="shared" si="201"/>
        <v>36.1</v>
      </c>
      <c r="AX121" s="274">
        <f t="shared" si="202"/>
        <v>35.9</v>
      </c>
      <c r="AY121" s="274">
        <f t="shared" si="203"/>
        <v>35.9</v>
      </c>
      <c r="AZ121" s="274">
        <f t="shared" si="204"/>
        <v>26.1</v>
      </c>
      <c r="BA121" s="274">
        <f t="shared" si="205"/>
        <v>43.8</v>
      </c>
      <c r="BB121" s="274">
        <f t="shared" si="206"/>
        <v>43.8</v>
      </c>
      <c r="BC121" s="274">
        <f t="shared" si="207"/>
        <v>42.1</v>
      </c>
      <c r="BD121" s="274" t="str">
        <f t="shared" si="208"/>
        <v/>
      </c>
      <c r="BE121" s="274" t="str">
        <f t="shared" si="209"/>
        <v/>
      </c>
      <c r="BF121" s="274">
        <f t="shared" si="210"/>
        <v>25.8</v>
      </c>
      <c r="BG121" s="275">
        <f t="shared" si="211"/>
        <v>87.316176470588232</v>
      </c>
      <c r="BH121" s="274">
        <f t="shared" si="212"/>
        <v>85.501858736059489</v>
      </c>
      <c r="BI121" s="274">
        <f t="shared" si="213"/>
        <v>66.150870406189554</v>
      </c>
      <c r="BJ121" s="274">
        <f t="shared" si="214"/>
        <v>66.150870406189554</v>
      </c>
      <c r="BK121" s="274">
        <f t="shared" si="215"/>
        <v>74.127310061601634</v>
      </c>
      <c r="BL121" s="274">
        <f t="shared" si="216"/>
        <v>74.327122153209118</v>
      </c>
      <c r="BM121" s="274">
        <f t="shared" si="217"/>
        <v>74.327122153209118</v>
      </c>
      <c r="BN121" s="274">
        <f t="shared" si="218"/>
        <v>75.652173913043484</v>
      </c>
      <c r="BO121" s="274">
        <f t="shared" si="219"/>
        <v>89.938398357289529</v>
      </c>
      <c r="BP121" s="274">
        <f t="shared" si="220"/>
        <v>89.938398357289529</v>
      </c>
      <c r="BQ121" s="274">
        <f t="shared" si="221"/>
        <v>94.606741573033702</v>
      </c>
      <c r="BR121" s="274" t="str">
        <f t="shared" si="222"/>
        <v/>
      </c>
      <c r="BS121" s="274" t="str">
        <f t="shared" si="223"/>
        <v/>
      </c>
      <c r="BT121" s="274">
        <f t="shared" si="224"/>
        <v>50.988142292490117</v>
      </c>
      <c r="BU121" s="273">
        <v>8.3800000000000008</v>
      </c>
      <c r="BV121" s="272">
        <v>8.3699999999999992</v>
      </c>
      <c r="BW121" s="272">
        <v>7.14</v>
      </c>
      <c r="BX121" s="272">
        <v>7.14</v>
      </c>
      <c r="BY121" s="272">
        <v>7.15</v>
      </c>
      <c r="BZ121" s="272">
        <v>7.11</v>
      </c>
      <c r="CA121" s="272">
        <v>7.11</v>
      </c>
      <c r="CB121" s="272">
        <v>6.99</v>
      </c>
      <c r="CC121" s="272">
        <v>8.4600000000000009</v>
      </c>
      <c r="CD121" s="272">
        <v>8.4600000000000009</v>
      </c>
      <c r="CE121" s="272">
        <v>7.94</v>
      </c>
      <c r="CH121" s="272">
        <v>6.85</v>
      </c>
      <c r="CI121" s="273">
        <f t="shared" si="225"/>
        <v>8.3800000000000008</v>
      </c>
      <c r="CJ121" s="272">
        <f t="shared" si="226"/>
        <v>8.3699999999999992</v>
      </c>
      <c r="CK121" s="272">
        <f t="shared" si="227"/>
        <v>7.14</v>
      </c>
      <c r="CL121" s="272">
        <f t="shared" si="228"/>
        <v>7.14</v>
      </c>
      <c r="CM121" s="272">
        <f t="shared" si="229"/>
        <v>7.15</v>
      </c>
      <c r="CN121" s="272">
        <f t="shared" si="230"/>
        <v>7.11</v>
      </c>
      <c r="CO121" s="272">
        <f t="shared" si="231"/>
        <v>7.11</v>
      </c>
      <c r="CP121" s="272">
        <f t="shared" si="232"/>
        <v>6.99</v>
      </c>
      <c r="CQ121" s="272">
        <f t="shared" si="233"/>
        <v>8.4600000000000009</v>
      </c>
      <c r="CR121" s="272">
        <f t="shared" si="234"/>
        <v>8.4600000000000009</v>
      </c>
      <c r="CS121" s="272">
        <f t="shared" si="235"/>
        <v>7.94</v>
      </c>
      <c r="CT121" s="272" t="str">
        <f t="shared" si="236"/>
        <v/>
      </c>
      <c r="CU121" s="272" t="str">
        <f t="shared" si="237"/>
        <v/>
      </c>
      <c r="CV121" s="272">
        <f t="shared" si="238"/>
        <v>6.85</v>
      </c>
      <c r="CW121" s="234">
        <f t="shared" si="239"/>
        <v>1</v>
      </c>
      <c r="CX121" s="233">
        <f t="shared" si="240"/>
        <v>1</v>
      </c>
      <c r="CY121" s="233">
        <f t="shared" si="241"/>
        <v>1</v>
      </c>
      <c r="CZ121" s="233">
        <f t="shared" si="242"/>
        <v>1</v>
      </c>
      <c r="DA121" s="233">
        <f t="shared" si="243"/>
        <v>0</v>
      </c>
    </row>
    <row r="122" spans="1:105" x14ac:dyDescent="0.15">
      <c r="A122" s="276" t="s">
        <v>177</v>
      </c>
      <c r="B122" s="277" t="s">
        <v>177</v>
      </c>
      <c r="C122" s="273">
        <v>8.32</v>
      </c>
      <c r="D122" s="272">
        <v>7.88</v>
      </c>
      <c r="E122" s="272">
        <v>4.0999999999999996</v>
      </c>
      <c r="F122" s="272">
        <v>4.0999999999999996</v>
      </c>
      <c r="G122" s="272">
        <v>4.8899999999999997</v>
      </c>
      <c r="H122" s="272">
        <v>7.08</v>
      </c>
      <c r="I122" s="272">
        <v>7.08</v>
      </c>
      <c r="J122" s="272">
        <v>6.86</v>
      </c>
      <c r="K122" s="272">
        <v>2.38</v>
      </c>
      <c r="L122" s="272">
        <v>2.38</v>
      </c>
      <c r="M122" s="272">
        <v>4</v>
      </c>
      <c r="N122" s="272">
        <v>3.03</v>
      </c>
      <c r="O122" s="272">
        <v>1.95</v>
      </c>
      <c r="P122" s="272">
        <v>5.36</v>
      </c>
      <c r="S122" s="274">
        <v>26</v>
      </c>
      <c r="T122" s="274">
        <v>26</v>
      </c>
      <c r="U122" s="274">
        <v>19.899999999999999</v>
      </c>
      <c r="V122" s="274">
        <v>31.6</v>
      </c>
      <c r="W122" s="274">
        <v>31.6</v>
      </c>
      <c r="X122" s="274">
        <v>19.5</v>
      </c>
      <c r="Y122" s="274">
        <v>26.7</v>
      </c>
      <c r="Z122" s="274">
        <v>26.7</v>
      </c>
      <c r="AA122" s="274">
        <v>26.2</v>
      </c>
      <c r="AB122" s="274">
        <v>30.3</v>
      </c>
      <c r="AC122" s="274">
        <v>25.6</v>
      </c>
      <c r="AD122" s="274">
        <v>29.7</v>
      </c>
      <c r="AE122" s="273" t="str">
        <f t="shared" si="183"/>
        <v/>
      </c>
      <c r="AF122" s="272" t="str">
        <f t="shared" si="184"/>
        <v/>
      </c>
      <c r="AG122" s="272">
        <f t="shared" si="185"/>
        <v>6.3414634146341466</v>
      </c>
      <c r="AH122" s="272">
        <f t="shared" si="186"/>
        <v>6.3414634146341466</v>
      </c>
      <c r="AI122" s="272">
        <f t="shared" si="187"/>
        <v>4.0695296523517381</v>
      </c>
      <c r="AJ122" s="272">
        <f t="shared" si="188"/>
        <v>4.463276836158192</v>
      </c>
      <c r="AK122" s="272">
        <f t="shared" si="189"/>
        <v>4.463276836158192</v>
      </c>
      <c r="AL122" s="272">
        <f t="shared" si="190"/>
        <v>2.8425655976676385</v>
      </c>
      <c r="AM122" s="272">
        <f t="shared" si="191"/>
        <v>11.218487394957984</v>
      </c>
      <c r="AN122" s="272">
        <f t="shared" si="192"/>
        <v>11.218487394957984</v>
      </c>
      <c r="AO122" s="272">
        <f t="shared" si="193"/>
        <v>6.55</v>
      </c>
      <c r="AP122" s="272">
        <f t="shared" si="194"/>
        <v>10</v>
      </c>
      <c r="AQ122" s="272">
        <f t="shared" si="195"/>
        <v>13.12820512820513</v>
      </c>
      <c r="AR122" s="272">
        <f t="shared" si="196"/>
        <v>5.5410447761194028</v>
      </c>
      <c r="AS122" s="275" t="str">
        <f t="shared" si="197"/>
        <v/>
      </c>
      <c r="AT122" s="274" t="str">
        <f t="shared" si="198"/>
        <v/>
      </c>
      <c r="AU122" s="274">
        <f t="shared" si="199"/>
        <v>26</v>
      </c>
      <c r="AV122" s="274">
        <f t="shared" si="200"/>
        <v>26</v>
      </c>
      <c r="AW122" s="274">
        <f t="shared" si="201"/>
        <v>19.899999999999999</v>
      </c>
      <c r="AX122" s="274">
        <f t="shared" si="202"/>
        <v>31.6</v>
      </c>
      <c r="AY122" s="274">
        <f t="shared" si="203"/>
        <v>31.6</v>
      </c>
      <c r="AZ122" s="274">
        <f t="shared" si="204"/>
        <v>19.5</v>
      </c>
      <c r="BA122" s="274">
        <f t="shared" si="205"/>
        <v>26.7</v>
      </c>
      <c r="BB122" s="274">
        <f t="shared" si="206"/>
        <v>26.7</v>
      </c>
      <c r="BC122" s="274">
        <f t="shared" si="207"/>
        <v>26.2</v>
      </c>
      <c r="BD122" s="274">
        <f t="shared" si="208"/>
        <v>30.3</v>
      </c>
      <c r="BE122" s="274">
        <f t="shared" si="209"/>
        <v>25.6</v>
      </c>
      <c r="BF122" s="274">
        <f t="shared" si="210"/>
        <v>29.7</v>
      </c>
      <c r="BG122" s="275" t="str">
        <f t="shared" si="211"/>
        <v/>
      </c>
      <c r="BH122" s="274" t="str">
        <f t="shared" si="212"/>
        <v/>
      </c>
      <c r="BI122" s="274">
        <f t="shared" si="213"/>
        <v>50.290135396518373</v>
      </c>
      <c r="BJ122" s="274">
        <f t="shared" si="214"/>
        <v>50.290135396518373</v>
      </c>
      <c r="BK122" s="274">
        <f t="shared" si="215"/>
        <v>40.862422997946602</v>
      </c>
      <c r="BL122" s="274">
        <f t="shared" si="216"/>
        <v>65.424430641821957</v>
      </c>
      <c r="BM122" s="274">
        <f t="shared" si="217"/>
        <v>65.424430641821957</v>
      </c>
      <c r="BN122" s="274">
        <f t="shared" si="218"/>
        <v>56.521739130434781</v>
      </c>
      <c r="BO122" s="274">
        <f t="shared" si="219"/>
        <v>54.825462012320322</v>
      </c>
      <c r="BP122" s="274">
        <f t="shared" si="220"/>
        <v>54.825462012320322</v>
      </c>
      <c r="BQ122" s="274">
        <f t="shared" si="221"/>
        <v>58.876404494382022</v>
      </c>
      <c r="BR122" s="274">
        <f t="shared" si="222"/>
        <v>59.763313609467453</v>
      </c>
      <c r="BS122" s="274">
        <f t="shared" si="223"/>
        <v>48.761904761904759</v>
      </c>
      <c r="BT122" s="274">
        <f t="shared" si="224"/>
        <v>58.695652173913039</v>
      </c>
      <c r="BW122" s="272">
        <v>7.85</v>
      </c>
      <c r="BX122" s="272">
        <v>7.85</v>
      </c>
      <c r="BY122" s="272">
        <v>7.89</v>
      </c>
      <c r="BZ122" s="272">
        <v>7.43</v>
      </c>
      <c r="CA122" s="272">
        <v>7.43</v>
      </c>
      <c r="CB122" s="272">
        <v>7.32</v>
      </c>
      <c r="CC122" s="272">
        <v>7.65</v>
      </c>
      <c r="CD122" s="272">
        <v>7.65</v>
      </c>
      <c r="CE122" s="272">
        <v>7.39</v>
      </c>
      <c r="CF122" s="272">
        <v>7.79</v>
      </c>
      <c r="CG122" s="272">
        <v>7.85</v>
      </c>
      <c r="CH122" s="272">
        <v>7.59</v>
      </c>
      <c r="CI122" s="273" t="str">
        <f t="shared" si="225"/>
        <v/>
      </c>
      <c r="CJ122" s="272" t="str">
        <f t="shared" si="226"/>
        <v/>
      </c>
      <c r="CK122" s="272">
        <f t="shared" si="227"/>
        <v>7.85</v>
      </c>
      <c r="CL122" s="272">
        <f t="shared" si="228"/>
        <v>7.85</v>
      </c>
      <c r="CM122" s="272">
        <f t="shared" si="229"/>
        <v>7.89</v>
      </c>
      <c r="CN122" s="272">
        <f t="shared" si="230"/>
        <v>7.43</v>
      </c>
      <c r="CO122" s="272">
        <f t="shared" si="231"/>
        <v>7.43</v>
      </c>
      <c r="CP122" s="272">
        <f t="shared" si="232"/>
        <v>7.32</v>
      </c>
      <c r="CQ122" s="272">
        <f t="shared" si="233"/>
        <v>7.65</v>
      </c>
      <c r="CR122" s="272">
        <f t="shared" si="234"/>
        <v>7.65</v>
      </c>
      <c r="CS122" s="272">
        <f t="shared" si="235"/>
        <v>7.39</v>
      </c>
      <c r="CT122" s="272">
        <f t="shared" si="236"/>
        <v>7.79</v>
      </c>
      <c r="CU122" s="272">
        <f t="shared" si="237"/>
        <v>7.85</v>
      </c>
      <c r="CV122" s="272">
        <f t="shared" si="238"/>
        <v>7.59</v>
      </c>
      <c r="CW122" s="234" t="str">
        <f t="shared" si="239"/>
        <v/>
      </c>
      <c r="CX122" s="233">
        <f t="shared" si="240"/>
        <v>1</v>
      </c>
      <c r="CY122" s="233">
        <f t="shared" si="241"/>
        <v>1</v>
      </c>
      <c r="CZ122" s="233">
        <f t="shared" si="242"/>
        <v>1</v>
      </c>
      <c r="DA122" s="233">
        <f t="shared" si="243"/>
        <v>1</v>
      </c>
    </row>
    <row r="123" spans="1:105" x14ac:dyDescent="0.15">
      <c r="A123" s="276" t="s">
        <v>178</v>
      </c>
      <c r="B123" s="277" t="s">
        <v>178</v>
      </c>
      <c r="C123" s="273">
        <v>8.76</v>
      </c>
      <c r="D123" s="272">
        <v>5.8</v>
      </c>
      <c r="E123" s="272">
        <v>3.81</v>
      </c>
      <c r="F123" s="272">
        <v>3.81</v>
      </c>
      <c r="G123" s="272">
        <v>4.99</v>
      </c>
      <c r="H123" s="272">
        <v>3.86</v>
      </c>
      <c r="I123" s="272">
        <v>3.86</v>
      </c>
      <c r="J123" s="272">
        <v>4.4400000000000004</v>
      </c>
      <c r="K123" s="272">
        <v>3.12</v>
      </c>
      <c r="L123" s="272">
        <v>3.12</v>
      </c>
      <c r="M123" s="272">
        <v>4.95</v>
      </c>
      <c r="N123" s="272">
        <v>3.77</v>
      </c>
      <c r="O123" s="272">
        <v>1.73</v>
      </c>
      <c r="P123" s="272">
        <v>2.74</v>
      </c>
      <c r="Q123" s="275">
        <v>22.5</v>
      </c>
      <c r="R123" s="274">
        <v>21.6</v>
      </c>
      <c r="S123" s="274">
        <v>30.5</v>
      </c>
      <c r="T123" s="274">
        <v>30.5</v>
      </c>
      <c r="U123" s="274">
        <v>28.7</v>
      </c>
      <c r="V123" s="274">
        <v>34.4</v>
      </c>
      <c r="W123" s="274">
        <v>34.4</v>
      </c>
      <c r="X123" s="274">
        <v>21.7</v>
      </c>
      <c r="Y123" s="274">
        <v>26.2</v>
      </c>
      <c r="Z123" s="274">
        <v>26.2</v>
      </c>
      <c r="AA123" s="274">
        <v>28.4</v>
      </c>
      <c r="AB123" s="274">
        <v>34.700000000000003</v>
      </c>
      <c r="AC123" s="274">
        <v>31.7</v>
      </c>
      <c r="AD123" s="274">
        <v>32.6</v>
      </c>
      <c r="AE123" s="273">
        <f t="shared" si="183"/>
        <v>2.5684931506849318</v>
      </c>
      <c r="AF123" s="272">
        <f t="shared" si="184"/>
        <v>3.7241379310344831</v>
      </c>
      <c r="AG123" s="272">
        <f t="shared" si="185"/>
        <v>8.0052493438320216</v>
      </c>
      <c r="AH123" s="272">
        <f t="shared" si="186"/>
        <v>8.0052493438320216</v>
      </c>
      <c r="AI123" s="272">
        <f t="shared" si="187"/>
        <v>5.7515030060120234</v>
      </c>
      <c r="AJ123" s="272">
        <f t="shared" si="188"/>
        <v>8.9119170984455955</v>
      </c>
      <c r="AK123" s="272">
        <f t="shared" si="189"/>
        <v>8.9119170984455955</v>
      </c>
      <c r="AL123" s="272">
        <f t="shared" si="190"/>
        <v>4.8873873873873865</v>
      </c>
      <c r="AM123" s="272">
        <f t="shared" si="191"/>
        <v>8.3974358974358978</v>
      </c>
      <c r="AN123" s="272">
        <f t="shared" si="192"/>
        <v>8.3974358974358978</v>
      </c>
      <c r="AO123" s="272">
        <f t="shared" si="193"/>
        <v>5.737373737373737</v>
      </c>
      <c r="AP123" s="272">
        <f t="shared" si="194"/>
        <v>9.204244031830239</v>
      </c>
      <c r="AQ123" s="272">
        <f t="shared" si="195"/>
        <v>18.323699421965319</v>
      </c>
      <c r="AR123" s="272">
        <f t="shared" si="196"/>
        <v>11.897810218978101</v>
      </c>
      <c r="AS123" s="275">
        <f t="shared" si="197"/>
        <v>22.5</v>
      </c>
      <c r="AT123" s="274">
        <f t="shared" si="198"/>
        <v>21.6</v>
      </c>
      <c r="AU123" s="274">
        <f t="shared" si="199"/>
        <v>30.5</v>
      </c>
      <c r="AV123" s="274">
        <f t="shared" si="200"/>
        <v>30.5</v>
      </c>
      <c r="AW123" s="274">
        <f t="shared" si="201"/>
        <v>28.7</v>
      </c>
      <c r="AX123" s="274">
        <f t="shared" si="202"/>
        <v>34.4</v>
      </c>
      <c r="AY123" s="274">
        <f t="shared" si="203"/>
        <v>34.4</v>
      </c>
      <c r="AZ123" s="274">
        <f t="shared" si="204"/>
        <v>21.7</v>
      </c>
      <c r="BA123" s="274">
        <f t="shared" si="205"/>
        <v>26.2</v>
      </c>
      <c r="BB123" s="274">
        <f t="shared" si="206"/>
        <v>26.2</v>
      </c>
      <c r="BC123" s="274">
        <f t="shared" si="207"/>
        <v>28.4</v>
      </c>
      <c r="BD123" s="274">
        <f t="shared" si="208"/>
        <v>34.700000000000003</v>
      </c>
      <c r="BE123" s="274">
        <f t="shared" si="209"/>
        <v>31.7</v>
      </c>
      <c r="BF123" s="274">
        <f t="shared" si="210"/>
        <v>32.6</v>
      </c>
      <c r="BG123" s="275">
        <f t="shared" si="211"/>
        <v>41.360294117647058</v>
      </c>
      <c r="BH123" s="274">
        <f t="shared" si="212"/>
        <v>40.148698884758367</v>
      </c>
      <c r="BI123" s="274">
        <f t="shared" si="213"/>
        <v>58.994197292069629</v>
      </c>
      <c r="BJ123" s="274">
        <f t="shared" si="214"/>
        <v>58.994197292069629</v>
      </c>
      <c r="BK123" s="274">
        <f t="shared" si="215"/>
        <v>58.932238193018478</v>
      </c>
      <c r="BL123" s="274">
        <f t="shared" si="216"/>
        <v>71.221532091097316</v>
      </c>
      <c r="BM123" s="274">
        <f t="shared" si="217"/>
        <v>71.221532091097316</v>
      </c>
      <c r="BN123" s="274">
        <f t="shared" si="218"/>
        <v>62.89855072463768</v>
      </c>
      <c r="BO123" s="274">
        <f t="shared" si="219"/>
        <v>53.798767967145785</v>
      </c>
      <c r="BP123" s="274">
        <f t="shared" si="220"/>
        <v>53.798767967145785</v>
      </c>
      <c r="BQ123" s="274">
        <f t="shared" si="221"/>
        <v>63.820224719101127</v>
      </c>
      <c r="BR123" s="274">
        <f t="shared" si="222"/>
        <v>68.441814595660759</v>
      </c>
      <c r="BS123" s="274">
        <f t="shared" si="223"/>
        <v>60.38095238095238</v>
      </c>
      <c r="BT123" s="274">
        <f t="shared" si="224"/>
        <v>64.426877470355734</v>
      </c>
      <c r="BU123" s="273">
        <v>5.57</v>
      </c>
      <c r="BV123" s="272">
        <v>5.5</v>
      </c>
      <c r="BW123" s="272">
        <v>6.48</v>
      </c>
      <c r="BX123" s="272">
        <v>6.48</v>
      </c>
      <c r="BY123" s="272">
        <v>6.46</v>
      </c>
      <c r="BZ123" s="272">
        <v>6.1</v>
      </c>
      <c r="CA123" s="272">
        <v>6.1</v>
      </c>
      <c r="CB123" s="272">
        <v>6.13</v>
      </c>
      <c r="CC123" s="272">
        <v>6.37</v>
      </c>
      <c r="CD123" s="272">
        <v>6.37</v>
      </c>
      <c r="CE123" s="272">
        <v>6.28</v>
      </c>
      <c r="CF123" s="272">
        <v>6.16</v>
      </c>
      <c r="CG123" s="272">
        <v>6.41</v>
      </c>
      <c r="CH123" s="272">
        <v>6.28</v>
      </c>
      <c r="CI123" s="273">
        <f t="shared" si="225"/>
        <v>5.57</v>
      </c>
      <c r="CJ123" s="272">
        <f t="shared" si="226"/>
        <v>5.5</v>
      </c>
      <c r="CK123" s="272">
        <f t="shared" si="227"/>
        <v>6.48</v>
      </c>
      <c r="CL123" s="272">
        <f t="shared" si="228"/>
        <v>6.48</v>
      </c>
      <c r="CM123" s="272">
        <f t="shared" si="229"/>
        <v>6.46</v>
      </c>
      <c r="CN123" s="272">
        <f t="shared" si="230"/>
        <v>6.1</v>
      </c>
      <c r="CO123" s="272">
        <f t="shared" si="231"/>
        <v>6.1</v>
      </c>
      <c r="CP123" s="272">
        <f t="shared" si="232"/>
        <v>6.13</v>
      </c>
      <c r="CQ123" s="272">
        <f t="shared" si="233"/>
        <v>6.37</v>
      </c>
      <c r="CR123" s="272">
        <f t="shared" si="234"/>
        <v>6.37</v>
      </c>
      <c r="CS123" s="272">
        <f t="shared" si="235"/>
        <v>6.28</v>
      </c>
      <c r="CT123" s="272">
        <f t="shared" si="236"/>
        <v>6.16</v>
      </c>
      <c r="CU123" s="272">
        <f t="shared" si="237"/>
        <v>6.41</v>
      </c>
      <c r="CV123" s="272">
        <f t="shared" si="238"/>
        <v>6.28</v>
      </c>
      <c r="CW123" s="234">
        <f t="shared" si="239"/>
        <v>1</v>
      </c>
      <c r="CX123" s="233">
        <f t="shared" si="240"/>
        <v>1</v>
      </c>
      <c r="CY123" s="233">
        <f t="shared" si="241"/>
        <v>1</v>
      </c>
      <c r="CZ123" s="233">
        <f t="shared" si="242"/>
        <v>1</v>
      </c>
      <c r="DA123" s="233">
        <f t="shared" si="243"/>
        <v>0</v>
      </c>
    </row>
    <row r="124" spans="1:105" x14ac:dyDescent="0.15">
      <c r="A124" s="276" t="s">
        <v>179</v>
      </c>
      <c r="B124" s="277" t="s">
        <v>179</v>
      </c>
      <c r="C124" s="273">
        <v>8.06</v>
      </c>
      <c r="D124" s="272">
        <v>7.5</v>
      </c>
      <c r="E124" s="272">
        <v>5.27</v>
      </c>
      <c r="F124" s="272">
        <v>5.27</v>
      </c>
      <c r="G124" s="272">
        <v>4.6100000000000003</v>
      </c>
      <c r="H124" s="272">
        <v>8.66</v>
      </c>
      <c r="I124" s="272">
        <v>8.66</v>
      </c>
      <c r="J124" s="272">
        <v>6.44</v>
      </c>
      <c r="K124" s="272">
        <v>9.89</v>
      </c>
      <c r="L124" s="272">
        <v>9.89</v>
      </c>
      <c r="M124" s="272">
        <v>7.3</v>
      </c>
      <c r="N124" s="272">
        <v>5.53</v>
      </c>
      <c r="O124" s="272">
        <v>3.1</v>
      </c>
      <c r="P124" s="272">
        <v>9.18</v>
      </c>
      <c r="Q124" s="275">
        <v>35.9</v>
      </c>
      <c r="R124" s="274">
        <v>36.200000000000003</v>
      </c>
      <c r="S124" s="274">
        <v>39.700000000000003</v>
      </c>
      <c r="T124" s="274">
        <v>39.700000000000003</v>
      </c>
      <c r="U124" s="274">
        <v>33.799999999999997</v>
      </c>
      <c r="V124" s="274">
        <v>31.8</v>
      </c>
      <c r="W124" s="274">
        <v>31.8</v>
      </c>
      <c r="X124" s="274">
        <v>21.6</v>
      </c>
      <c r="Y124" s="274">
        <v>27.2</v>
      </c>
      <c r="Z124" s="274">
        <v>27.2</v>
      </c>
      <c r="AA124" s="274">
        <v>27.6</v>
      </c>
      <c r="AB124" s="274">
        <v>36.700000000000003</v>
      </c>
      <c r="AC124" s="274">
        <v>37.200000000000003</v>
      </c>
      <c r="AD124" s="274">
        <v>34.299999999999997</v>
      </c>
      <c r="AE124" s="273">
        <f t="shared" si="183"/>
        <v>4.45409429280397</v>
      </c>
      <c r="AF124" s="272">
        <f t="shared" si="184"/>
        <v>4.8266666666666671</v>
      </c>
      <c r="AG124" s="272">
        <f t="shared" si="185"/>
        <v>7.5332068311195455</v>
      </c>
      <c r="AH124" s="272">
        <f t="shared" si="186"/>
        <v>7.5332068311195455</v>
      </c>
      <c r="AI124" s="272">
        <f t="shared" si="187"/>
        <v>7.3318872017353565</v>
      </c>
      <c r="AJ124" s="272">
        <f t="shared" si="188"/>
        <v>3.6720554272517321</v>
      </c>
      <c r="AK124" s="272">
        <f t="shared" si="189"/>
        <v>3.6720554272517321</v>
      </c>
      <c r="AL124" s="272">
        <f t="shared" si="190"/>
        <v>3.3540372670807455</v>
      </c>
      <c r="AM124" s="272">
        <f t="shared" si="191"/>
        <v>2.7502527805864507</v>
      </c>
      <c r="AN124" s="272">
        <f t="shared" si="192"/>
        <v>2.7502527805864507</v>
      </c>
      <c r="AO124" s="272">
        <f t="shared" si="193"/>
        <v>3.7808219178082196</v>
      </c>
      <c r="AP124" s="272">
        <f t="shared" si="194"/>
        <v>6.6365280289330926</v>
      </c>
      <c r="AQ124" s="272">
        <f t="shared" si="195"/>
        <v>12</v>
      </c>
      <c r="AR124" s="272">
        <f t="shared" si="196"/>
        <v>3.7363834422657951</v>
      </c>
      <c r="AS124" s="275">
        <f t="shared" si="197"/>
        <v>35.9</v>
      </c>
      <c r="AT124" s="274">
        <f t="shared" si="198"/>
        <v>36.200000000000003</v>
      </c>
      <c r="AU124" s="274">
        <f t="shared" si="199"/>
        <v>39.700000000000003</v>
      </c>
      <c r="AV124" s="274">
        <f t="shared" si="200"/>
        <v>39.700000000000003</v>
      </c>
      <c r="AW124" s="274">
        <f t="shared" si="201"/>
        <v>33.799999999999997</v>
      </c>
      <c r="AX124" s="274">
        <f t="shared" si="202"/>
        <v>31.8</v>
      </c>
      <c r="AY124" s="274">
        <f t="shared" si="203"/>
        <v>31.8</v>
      </c>
      <c r="AZ124" s="274">
        <f t="shared" si="204"/>
        <v>21.6</v>
      </c>
      <c r="BA124" s="274">
        <f t="shared" si="205"/>
        <v>27.2</v>
      </c>
      <c r="BB124" s="274">
        <f t="shared" si="206"/>
        <v>27.2</v>
      </c>
      <c r="BC124" s="274">
        <f t="shared" si="207"/>
        <v>27.6</v>
      </c>
      <c r="BD124" s="274">
        <f t="shared" si="208"/>
        <v>36.700000000000003</v>
      </c>
      <c r="BE124" s="274">
        <f t="shared" si="209"/>
        <v>37.200000000000003</v>
      </c>
      <c r="BF124" s="274">
        <f t="shared" si="210"/>
        <v>34.299999999999997</v>
      </c>
      <c r="BG124" s="275">
        <f t="shared" si="211"/>
        <v>65.992647058823536</v>
      </c>
      <c r="BH124" s="274">
        <f t="shared" si="212"/>
        <v>67.28624535315987</v>
      </c>
      <c r="BI124" s="274">
        <f t="shared" si="213"/>
        <v>76.789168278529985</v>
      </c>
      <c r="BJ124" s="274">
        <f t="shared" si="214"/>
        <v>76.789168278529985</v>
      </c>
      <c r="BK124" s="274">
        <f t="shared" si="215"/>
        <v>69.404517453798761</v>
      </c>
      <c r="BL124" s="274">
        <f t="shared" si="216"/>
        <v>65.838509316770185</v>
      </c>
      <c r="BM124" s="274">
        <f t="shared" si="217"/>
        <v>65.838509316770185</v>
      </c>
      <c r="BN124" s="274">
        <f t="shared" si="218"/>
        <v>62.608695652173914</v>
      </c>
      <c r="BO124" s="274">
        <f t="shared" si="219"/>
        <v>55.852156057494867</v>
      </c>
      <c r="BP124" s="274">
        <f t="shared" si="220"/>
        <v>55.852156057494867</v>
      </c>
      <c r="BQ124" s="274">
        <f t="shared" si="221"/>
        <v>62.022471910112358</v>
      </c>
      <c r="BR124" s="274">
        <f t="shared" si="222"/>
        <v>72.386587771203168</v>
      </c>
      <c r="BS124" s="274">
        <f t="shared" si="223"/>
        <v>70.857142857142861</v>
      </c>
      <c r="BT124" s="274">
        <f t="shared" si="224"/>
        <v>67.786561264822126</v>
      </c>
      <c r="BU124" s="273">
        <v>8.370000000000001</v>
      </c>
      <c r="BV124" s="272">
        <v>8.16</v>
      </c>
      <c r="BW124" s="272">
        <v>8.379999999999999</v>
      </c>
      <c r="BX124" s="272">
        <v>8.379999999999999</v>
      </c>
      <c r="BY124" s="272">
        <v>8.8000000000000007</v>
      </c>
      <c r="BZ124" s="272">
        <v>8.24</v>
      </c>
      <c r="CA124" s="272">
        <v>8.24</v>
      </c>
      <c r="CB124" s="272">
        <v>7.9399999999999995</v>
      </c>
      <c r="CC124" s="272">
        <v>7.77</v>
      </c>
      <c r="CD124" s="272">
        <v>7.77</v>
      </c>
      <c r="CE124" s="272">
        <v>8.35</v>
      </c>
      <c r="CF124" s="272">
        <v>8.69</v>
      </c>
      <c r="CG124" s="272">
        <v>8.9</v>
      </c>
      <c r="CH124" s="272">
        <v>8.32</v>
      </c>
      <c r="CI124" s="273">
        <f t="shared" si="225"/>
        <v>8.370000000000001</v>
      </c>
      <c r="CJ124" s="272">
        <f t="shared" si="226"/>
        <v>8.16</v>
      </c>
      <c r="CK124" s="272">
        <f t="shared" si="227"/>
        <v>8.379999999999999</v>
      </c>
      <c r="CL124" s="272">
        <f t="shared" si="228"/>
        <v>8.379999999999999</v>
      </c>
      <c r="CM124" s="272">
        <f t="shared" si="229"/>
        <v>8.8000000000000007</v>
      </c>
      <c r="CN124" s="272">
        <f t="shared" si="230"/>
        <v>8.24</v>
      </c>
      <c r="CO124" s="272">
        <f t="shared" si="231"/>
        <v>8.24</v>
      </c>
      <c r="CP124" s="272">
        <f t="shared" si="232"/>
        <v>7.9399999999999995</v>
      </c>
      <c r="CQ124" s="272">
        <f t="shared" si="233"/>
        <v>7.77</v>
      </c>
      <c r="CR124" s="272">
        <f t="shared" si="234"/>
        <v>7.77</v>
      </c>
      <c r="CS124" s="272">
        <f t="shared" si="235"/>
        <v>8.35</v>
      </c>
      <c r="CT124" s="272">
        <f t="shared" si="236"/>
        <v>8.69</v>
      </c>
      <c r="CU124" s="272">
        <f t="shared" si="237"/>
        <v>8.9</v>
      </c>
      <c r="CV124" s="272">
        <f t="shared" si="238"/>
        <v>8.32</v>
      </c>
      <c r="CW124" s="234">
        <f t="shared" si="239"/>
        <v>1</v>
      </c>
      <c r="CX124" s="233">
        <f t="shared" si="240"/>
        <v>1</v>
      </c>
      <c r="CY124" s="233">
        <f t="shared" si="241"/>
        <v>1</v>
      </c>
      <c r="CZ124" s="233">
        <f t="shared" si="242"/>
        <v>1</v>
      </c>
      <c r="DA124" s="233">
        <f t="shared" si="243"/>
        <v>0</v>
      </c>
    </row>
    <row r="125" spans="1:105" x14ac:dyDescent="0.15">
      <c r="A125" s="276" t="s">
        <v>180</v>
      </c>
      <c r="B125" s="277" t="s">
        <v>180</v>
      </c>
      <c r="C125" s="273">
        <v>9.77</v>
      </c>
      <c r="D125" s="272">
        <v>10.029999999999999</v>
      </c>
      <c r="E125" s="272">
        <v>7.12</v>
      </c>
      <c r="F125" s="272">
        <v>7.12</v>
      </c>
      <c r="G125" s="272">
        <v>3.09</v>
      </c>
      <c r="H125" s="272">
        <v>8.0500000000000007</v>
      </c>
      <c r="I125" s="272">
        <v>8.0500000000000007</v>
      </c>
      <c r="J125" s="272">
        <v>7.74</v>
      </c>
      <c r="K125" s="272">
        <v>5.7</v>
      </c>
      <c r="L125" s="272">
        <v>5.7</v>
      </c>
      <c r="M125" s="272">
        <v>5.45</v>
      </c>
      <c r="N125" s="272">
        <v>11</v>
      </c>
      <c r="O125" s="272">
        <v>7.25</v>
      </c>
      <c r="P125" s="272">
        <v>4.16</v>
      </c>
      <c r="Q125" s="275">
        <v>37.799999999999997</v>
      </c>
      <c r="R125" s="274">
        <v>36.200000000000003</v>
      </c>
      <c r="S125" s="274">
        <v>34.5</v>
      </c>
      <c r="T125" s="274">
        <v>34.5</v>
      </c>
      <c r="U125" s="274">
        <v>17.8</v>
      </c>
      <c r="V125" s="274">
        <v>33.299999999999997</v>
      </c>
      <c r="W125" s="274">
        <v>33.299999999999997</v>
      </c>
      <c r="X125" s="274">
        <v>27.4</v>
      </c>
      <c r="Y125" s="274">
        <v>21.7</v>
      </c>
      <c r="Z125" s="274">
        <v>21.7</v>
      </c>
      <c r="AA125" s="274">
        <v>15.8</v>
      </c>
      <c r="AB125" s="274">
        <v>50.7</v>
      </c>
      <c r="AC125" s="274">
        <v>34</v>
      </c>
      <c r="AD125" s="274">
        <v>25.6</v>
      </c>
      <c r="AE125" s="273">
        <f t="shared" si="183"/>
        <v>3.8689866939611055</v>
      </c>
      <c r="AF125" s="272">
        <f t="shared" si="184"/>
        <v>3.6091724825523435</v>
      </c>
      <c r="AG125" s="272">
        <f t="shared" si="185"/>
        <v>4.845505617977528</v>
      </c>
      <c r="AH125" s="272">
        <f t="shared" si="186"/>
        <v>4.845505617977528</v>
      </c>
      <c r="AI125" s="272">
        <f t="shared" si="187"/>
        <v>5.7605177993527512</v>
      </c>
      <c r="AJ125" s="272">
        <f t="shared" si="188"/>
        <v>4.1366459627329188</v>
      </c>
      <c r="AK125" s="272">
        <f t="shared" si="189"/>
        <v>4.1366459627329188</v>
      </c>
      <c r="AL125" s="272">
        <f t="shared" si="190"/>
        <v>3.5400516795865631</v>
      </c>
      <c r="AM125" s="272">
        <f t="shared" si="191"/>
        <v>3.807017543859649</v>
      </c>
      <c r="AN125" s="272">
        <f t="shared" si="192"/>
        <v>3.807017543859649</v>
      </c>
      <c r="AO125" s="272">
        <f t="shared" si="193"/>
        <v>2.8990825688073394</v>
      </c>
      <c r="AP125" s="272">
        <f t="shared" si="194"/>
        <v>4.6090909090909093</v>
      </c>
      <c r="AQ125" s="272">
        <f t="shared" si="195"/>
        <v>4.6896551724137927</v>
      </c>
      <c r="AR125" s="272">
        <f t="shared" si="196"/>
        <v>6.1538461538461542</v>
      </c>
      <c r="AS125" s="275">
        <f t="shared" si="197"/>
        <v>37.799999999999997</v>
      </c>
      <c r="AT125" s="274">
        <f t="shared" si="198"/>
        <v>36.200000000000003</v>
      </c>
      <c r="AU125" s="274">
        <f t="shared" si="199"/>
        <v>34.5</v>
      </c>
      <c r="AV125" s="274">
        <f t="shared" si="200"/>
        <v>34.5</v>
      </c>
      <c r="AW125" s="274">
        <f t="shared" si="201"/>
        <v>17.8</v>
      </c>
      <c r="AX125" s="274">
        <f t="shared" si="202"/>
        <v>33.299999999999997</v>
      </c>
      <c r="AY125" s="274">
        <f t="shared" si="203"/>
        <v>33.299999999999997</v>
      </c>
      <c r="AZ125" s="274">
        <f t="shared" si="204"/>
        <v>27.4</v>
      </c>
      <c r="BA125" s="274">
        <f t="shared" si="205"/>
        <v>21.7</v>
      </c>
      <c r="BB125" s="274">
        <f t="shared" si="206"/>
        <v>21.7</v>
      </c>
      <c r="BC125" s="274">
        <f t="shared" si="207"/>
        <v>15.8</v>
      </c>
      <c r="BD125" s="274">
        <f t="shared" si="208"/>
        <v>50.7</v>
      </c>
      <c r="BE125" s="274">
        <f t="shared" si="209"/>
        <v>34</v>
      </c>
      <c r="BF125" s="274">
        <f t="shared" si="210"/>
        <v>25.6</v>
      </c>
      <c r="BG125" s="275">
        <f t="shared" si="211"/>
        <v>69.485294117647058</v>
      </c>
      <c r="BH125" s="274">
        <f t="shared" si="212"/>
        <v>67.28624535315987</v>
      </c>
      <c r="BI125" s="274">
        <f t="shared" si="213"/>
        <v>66.7311411992263</v>
      </c>
      <c r="BJ125" s="274">
        <f t="shared" si="214"/>
        <v>66.7311411992263</v>
      </c>
      <c r="BK125" s="274">
        <f t="shared" si="215"/>
        <v>36.550308008213548</v>
      </c>
      <c r="BL125" s="274">
        <f t="shared" si="216"/>
        <v>68.944099378881987</v>
      </c>
      <c r="BM125" s="274">
        <f t="shared" si="217"/>
        <v>68.944099378881987</v>
      </c>
      <c r="BN125" s="274">
        <f t="shared" si="218"/>
        <v>79.420289855072468</v>
      </c>
      <c r="BO125" s="274">
        <f t="shared" si="219"/>
        <v>44.558521560574945</v>
      </c>
      <c r="BP125" s="274">
        <f t="shared" si="220"/>
        <v>44.558521560574945</v>
      </c>
      <c r="BQ125" s="274">
        <f t="shared" si="221"/>
        <v>35.50561797752809</v>
      </c>
      <c r="BR125" s="274">
        <f t="shared" si="222"/>
        <v>100</v>
      </c>
      <c r="BS125" s="274">
        <f t="shared" si="223"/>
        <v>64.761904761904759</v>
      </c>
      <c r="BT125" s="274">
        <f t="shared" si="224"/>
        <v>50.59288537549407</v>
      </c>
      <c r="BU125" s="273">
        <v>7.3100000000000005</v>
      </c>
      <c r="BV125" s="272">
        <v>7.3</v>
      </c>
      <c r="BW125" s="272">
        <v>7.88</v>
      </c>
      <c r="BX125" s="272">
        <v>7.88</v>
      </c>
      <c r="BY125" s="272">
        <v>8.26</v>
      </c>
      <c r="BZ125" s="272">
        <v>7.55</v>
      </c>
      <c r="CA125" s="272">
        <v>7.55</v>
      </c>
      <c r="CB125" s="272">
        <v>7.1</v>
      </c>
      <c r="CC125" s="272">
        <v>8.06</v>
      </c>
      <c r="CD125" s="272">
        <v>8.06</v>
      </c>
      <c r="CE125" s="272">
        <v>7.9700000000000006</v>
      </c>
      <c r="CF125" s="272">
        <v>6.68</v>
      </c>
      <c r="CG125" s="272">
        <v>7.8100000000000005</v>
      </c>
      <c r="CH125" s="272">
        <v>8.09</v>
      </c>
      <c r="CI125" s="273">
        <f t="shared" si="225"/>
        <v>7.3100000000000005</v>
      </c>
      <c r="CJ125" s="272">
        <f t="shared" si="226"/>
        <v>7.3</v>
      </c>
      <c r="CK125" s="272">
        <f t="shared" si="227"/>
        <v>7.88</v>
      </c>
      <c r="CL125" s="272">
        <f t="shared" si="228"/>
        <v>7.88</v>
      </c>
      <c r="CM125" s="272">
        <f t="shared" si="229"/>
        <v>8.26</v>
      </c>
      <c r="CN125" s="272">
        <f t="shared" si="230"/>
        <v>7.55</v>
      </c>
      <c r="CO125" s="272">
        <f t="shared" si="231"/>
        <v>7.55</v>
      </c>
      <c r="CP125" s="272">
        <f t="shared" si="232"/>
        <v>7.1</v>
      </c>
      <c r="CQ125" s="272">
        <f t="shared" si="233"/>
        <v>8.06</v>
      </c>
      <c r="CR125" s="272">
        <f t="shared" si="234"/>
        <v>8.06</v>
      </c>
      <c r="CS125" s="272">
        <f t="shared" si="235"/>
        <v>7.9700000000000006</v>
      </c>
      <c r="CT125" s="272">
        <f t="shared" si="236"/>
        <v>6.68</v>
      </c>
      <c r="CU125" s="272">
        <f t="shared" si="237"/>
        <v>7.8100000000000005</v>
      </c>
      <c r="CV125" s="272">
        <f t="shared" si="238"/>
        <v>8.09</v>
      </c>
      <c r="CW125" s="234">
        <f t="shared" si="239"/>
        <v>1</v>
      </c>
      <c r="CX125" s="233">
        <f t="shared" si="240"/>
        <v>1</v>
      </c>
      <c r="CY125" s="233">
        <f t="shared" si="241"/>
        <v>1</v>
      </c>
      <c r="CZ125" s="233">
        <f t="shared" si="242"/>
        <v>1</v>
      </c>
      <c r="DA125" s="233">
        <f t="shared" si="243"/>
        <v>0</v>
      </c>
    </row>
    <row r="126" spans="1:105" x14ac:dyDescent="0.15">
      <c r="A126" s="276" t="s">
        <v>169</v>
      </c>
      <c r="B126" s="277" t="s">
        <v>655</v>
      </c>
      <c r="C126" s="273">
        <v>6.15</v>
      </c>
      <c r="D126" s="272">
        <v>5.12</v>
      </c>
      <c r="E126" s="272">
        <v>7.38</v>
      </c>
      <c r="F126" s="272">
        <v>7.38</v>
      </c>
      <c r="G126" s="272">
        <v>8.34</v>
      </c>
      <c r="H126" s="272">
        <v>6.7</v>
      </c>
      <c r="I126" s="272">
        <v>6.7</v>
      </c>
      <c r="J126" s="272">
        <v>5.8</v>
      </c>
      <c r="K126" s="272">
        <v>8.16</v>
      </c>
      <c r="L126" s="272">
        <v>8.16</v>
      </c>
      <c r="M126" s="272">
        <v>5.45</v>
      </c>
      <c r="N126" s="272">
        <v>3.77</v>
      </c>
      <c r="O126" s="272">
        <v>2.2200000000000002</v>
      </c>
      <c r="P126" s="272">
        <v>3.08</v>
      </c>
      <c r="Q126" s="275">
        <v>38.200000000000003</v>
      </c>
      <c r="R126" s="274">
        <v>37.799999999999997</v>
      </c>
      <c r="Y126" s="274">
        <v>25.9</v>
      </c>
      <c r="Z126" s="274">
        <v>25.9</v>
      </c>
      <c r="AA126" s="274">
        <v>20.3</v>
      </c>
      <c r="AC126" s="274">
        <v>3.4</v>
      </c>
      <c r="AD126" s="274">
        <v>18.8</v>
      </c>
      <c r="AE126" s="273">
        <f t="shared" si="183"/>
        <v>6.2113821138211387</v>
      </c>
      <c r="AF126" s="272">
        <f t="shared" si="184"/>
        <v>7.3828124999999991</v>
      </c>
      <c r="AG126" s="272" t="str">
        <f t="shared" si="185"/>
        <v/>
      </c>
      <c r="AH126" s="272" t="str">
        <f t="shared" si="186"/>
        <v/>
      </c>
      <c r="AI126" s="272" t="str">
        <f t="shared" si="187"/>
        <v/>
      </c>
      <c r="AJ126" s="272" t="str">
        <f t="shared" si="188"/>
        <v/>
      </c>
      <c r="AK126" s="272" t="str">
        <f t="shared" si="189"/>
        <v/>
      </c>
      <c r="AL126" s="272" t="str">
        <f t="shared" si="190"/>
        <v/>
      </c>
      <c r="AM126" s="272">
        <f t="shared" si="191"/>
        <v>3.1740196078431371</v>
      </c>
      <c r="AN126" s="272">
        <f t="shared" si="192"/>
        <v>3.1740196078431371</v>
      </c>
      <c r="AO126" s="272">
        <f t="shared" si="193"/>
        <v>3.7247706422018347</v>
      </c>
      <c r="AP126" s="272" t="str">
        <f t="shared" si="194"/>
        <v/>
      </c>
      <c r="AQ126" s="272">
        <f t="shared" si="195"/>
        <v>1.5315315315315314</v>
      </c>
      <c r="AR126" s="272">
        <f t="shared" si="196"/>
        <v>6.1038961038961039</v>
      </c>
      <c r="AS126" s="275">
        <f t="shared" si="197"/>
        <v>38.200000000000003</v>
      </c>
      <c r="AT126" s="274">
        <f t="shared" si="198"/>
        <v>37.799999999999997</v>
      </c>
      <c r="AU126" s="274" t="str">
        <f t="shared" si="199"/>
        <v/>
      </c>
      <c r="AV126" s="274" t="str">
        <f t="shared" si="200"/>
        <v/>
      </c>
      <c r="AW126" s="274" t="str">
        <f t="shared" si="201"/>
        <v/>
      </c>
      <c r="AX126" s="274" t="str">
        <f t="shared" si="202"/>
        <v/>
      </c>
      <c r="AY126" s="274" t="str">
        <f t="shared" si="203"/>
        <v/>
      </c>
      <c r="AZ126" s="274" t="str">
        <f t="shared" si="204"/>
        <v/>
      </c>
      <c r="BA126" s="274">
        <f t="shared" si="205"/>
        <v>25.9</v>
      </c>
      <c r="BB126" s="274">
        <f t="shared" si="206"/>
        <v>25.9</v>
      </c>
      <c r="BC126" s="274">
        <f t="shared" si="207"/>
        <v>20.3</v>
      </c>
      <c r="BD126" s="274" t="str">
        <f t="shared" si="208"/>
        <v/>
      </c>
      <c r="BE126" s="274">
        <f t="shared" si="209"/>
        <v>3.4</v>
      </c>
      <c r="BF126" s="274">
        <f t="shared" si="210"/>
        <v>18.8</v>
      </c>
      <c r="BG126" s="275">
        <f t="shared" si="211"/>
        <v>70.22058823529413</v>
      </c>
      <c r="BH126" s="274">
        <f t="shared" si="212"/>
        <v>70.260223048327134</v>
      </c>
      <c r="BI126" s="274" t="str">
        <f t="shared" si="213"/>
        <v/>
      </c>
      <c r="BJ126" s="274" t="str">
        <f t="shared" si="214"/>
        <v/>
      </c>
      <c r="BK126" s="274" t="str">
        <f t="shared" si="215"/>
        <v/>
      </c>
      <c r="BL126" s="274" t="str">
        <f t="shared" si="216"/>
        <v/>
      </c>
      <c r="BM126" s="274" t="str">
        <f t="shared" si="217"/>
        <v/>
      </c>
      <c r="BN126" s="274" t="str">
        <f t="shared" si="218"/>
        <v/>
      </c>
      <c r="BO126" s="274">
        <f t="shared" si="219"/>
        <v>53.182751540041068</v>
      </c>
      <c r="BP126" s="274">
        <f t="shared" si="220"/>
        <v>53.182751540041068</v>
      </c>
      <c r="BQ126" s="274">
        <f t="shared" si="221"/>
        <v>45.617977528089888</v>
      </c>
      <c r="BR126" s="274" t="str">
        <f t="shared" si="222"/>
        <v/>
      </c>
      <c r="BS126" s="274">
        <f t="shared" si="223"/>
        <v>6.4761904761904763</v>
      </c>
      <c r="BT126" s="274">
        <f t="shared" si="224"/>
        <v>37.154150197628461</v>
      </c>
      <c r="BU126" s="273">
        <v>7.8</v>
      </c>
      <c r="BV126" s="272">
        <v>7.65</v>
      </c>
      <c r="CC126" s="272">
        <v>6.65</v>
      </c>
      <c r="CD126" s="272">
        <v>6.65</v>
      </c>
      <c r="CE126" s="272">
        <v>6.03</v>
      </c>
      <c r="CG126" s="272">
        <v>6.17</v>
      </c>
      <c r="CH126" s="272">
        <v>5.54</v>
      </c>
      <c r="CI126" s="273">
        <f t="shared" si="225"/>
        <v>7.8</v>
      </c>
      <c r="CJ126" s="272">
        <f t="shared" si="226"/>
        <v>7.65</v>
      </c>
      <c r="CK126" s="272" t="str">
        <f t="shared" si="227"/>
        <v/>
      </c>
      <c r="CL126" s="272" t="str">
        <f t="shared" si="228"/>
        <v/>
      </c>
      <c r="CM126" s="272" t="str">
        <f t="shared" si="229"/>
        <v/>
      </c>
      <c r="CN126" s="272" t="str">
        <f t="shared" si="230"/>
        <v/>
      </c>
      <c r="CO126" s="272" t="str">
        <f t="shared" si="231"/>
        <v/>
      </c>
      <c r="CP126" s="272" t="str">
        <f t="shared" si="232"/>
        <v/>
      </c>
      <c r="CQ126" s="272">
        <f t="shared" si="233"/>
        <v>6.65</v>
      </c>
      <c r="CR126" s="272">
        <f t="shared" si="234"/>
        <v>6.65</v>
      </c>
      <c r="CS126" s="272">
        <f t="shared" si="235"/>
        <v>6.03</v>
      </c>
      <c r="CT126" s="272" t="str">
        <f t="shared" si="236"/>
        <v/>
      </c>
      <c r="CU126" s="272">
        <f t="shared" si="237"/>
        <v>6.17</v>
      </c>
      <c r="CV126" s="272">
        <f t="shared" si="238"/>
        <v>5.54</v>
      </c>
      <c r="CW126" s="234">
        <f t="shared" si="239"/>
        <v>1</v>
      </c>
      <c r="CX126" s="233" t="str">
        <f t="shared" si="240"/>
        <v/>
      </c>
      <c r="CY126" s="233">
        <f t="shared" si="241"/>
        <v>1</v>
      </c>
      <c r="CZ126" s="233">
        <f t="shared" si="242"/>
        <v>1</v>
      </c>
      <c r="DA126" s="233">
        <f t="shared" si="243"/>
        <v>1</v>
      </c>
    </row>
    <row r="127" spans="1:105" x14ac:dyDescent="0.15">
      <c r="A127" s="276" t="s">
        <v>170</v>
      </c>
      <c r="B127" s="277" t="s">
        <v>656</v>
      </c>
      <c r="C127" s="273">
        <v>7.9</v>
      </c>
      <c r="D127" s="272">
        <v>4.8899999999999997</v>
      </c>
      <c r="E127" s="272">
        <v>5.91</v>
      </c>
      <c r="F127" s="272">
        <v>5.91</v>
      </c>
      <c r="G127" s="272">
        <v>5.05</v>
      </c>
      <c r="H127" s="272">
        <v>5.25</v>
      </c>
      <c r="I127" s="272">
        <v>5.25</v>
      </c>
      <c r="J127" s="272">
        <v>7.67</v>
      </c>
      <c r="K127" s="272">
        <v>6.4</v>
      </c>
      <c r="L127" s="272">
        <v>6.4</v>
      </c>
      <c r="M127" s="272">
        <v>6.27</v>
      </c>
      <c r="N127" s="272">
        <v>5.48</v>
      </c>
      <c r="O127" s="272">
        <v>3.07</v>
      </c>
      <c r="P127" s="272">
        <v>5.04</v>
      </c>
      <c r="Q127" s="275">
        <v>34.799999999999997</v>
      </c>
      <c r="R127" s="274">
        <v>33.700000000000003</v>
      </c>
      <c r="S127" s="274">
        <v>24.2</v>
      </c>
      <c r="T127" s="274">
        <v>24.2</v>
      </c>
      <c r="U127" s="274">
        <v>12</v>
      </c>
      <c r="V127" s="274">
        <v>11.5</v>
      </c>
      <c r="W127" s="274">
        <v>11.5</v>
      </c>
      <c r="X127" s="274">
        <v>8.8000000000000007</v>
      </c>
      <c r="Y127" s="274">
        <v>39</v>
      </c>
      <c r="Z127" s="274">
        <v>39</v>
      </c>
      <c r="AA127" s="274">
        <v>33.6</v>
      </c>
      <c r="AB127" s="274">
        <v>10.199999999999999</v>
      </c>
      <c r="AC127" s="274">
        <v>36.299999999999997</v>
      </c>
      <c r="AD127" s="274">
        <v>27.4</v>
      </c>
      <c r="AE127" s="273">
        <f t="shared" si="183"/>
        <v>4.40506329113924</v>
      </c>
      <c r="AF127" s="272">
        <f t="shared" si="184"/>
        <v>6.8916155419222918</v>
      </c>
      <c r="AG127" s="272">
        <f t="shared" si="185"/>
        <v>4.0947546531302876</v>
      </c>
      <c r="AH127" s="272">
        <f t="shared" si="186"/>
        <v>4.0947546531302876</v>
      </c>
      <c r="AI127" s="272">
        <f t="shared" si="187"/>
        <v>2.3762376237623761</v>
      </c>
      <c r="AJ127" s="272">
        <f t="shared" si="188"/>
        <v>2.1904761904761907</v>
      </c>
      <c r="AK127" s="272">
        <f t="shared" si="189"/>
        <v>2.1904761904761907</v>
      </c>
      <c r="AL127" s="272">
        <f t="shared" si="190"/>
        <v>1.1473272490221644</v>
      </c>
      <c r="AM127" s="272">
        <f t="shared" si="191"/>
        <v>6.09375</v>
      </c>
      <c r="AN127" s="272">
        <f t="shared" si="192"/>
        <v>6.09375</v>
      </c>
      <c r="AO127" s="272">
        <f t="shared" si="193"/>
        <v>5.3588516746411488</v>
      </c>
      <c r="AP127" s="272">
        <f t="shared" si="194"/>
        <v>1.8613138686131385</v>
      </c>
      <c r="AQ127" s="272">
        <f t="shared" si="195"/>
        <v>11.824104234527686</v>
      </c>
      <c r="AR127" s="272">
        <f t="shared" si="196"/>
        <v>5.4365079365079358</v>
      </c>
      <c r="AS127" s="275">
        <f t="shared" si="197"/>
        <v>34.799999999999997</v>
      </c>
      <c r="AT127" s="274">
        <f t="shared" si="198"/>
        <v>33.700000000000003</v>
      </c>
      <c r="AU127" s="274">
        <f t="shared" si="199"/>
        <v>24.2</v>
      </c>
      <c r="AV127" s="274">
        <f t="shared" si="200"/>
        <v>24.2</v>
      </c>
      <c r="AW127" s="274">
        <f t="shared" si="201"/>
        <v>12</v>
      </c>
      <c r="AX127" s="274">
        <f t="shared" si="202"/>
        <v>11.5</v>
      </c>
      <c r="AY127" s="274">
        <f t="shared" si="203"/>
        <v>11.5</v>
      </c>
      <c r="AZ127" s="274" t="str">
        <f t="shared" si="204"/>
        <v/>
      </c>
      <c r="BA127" s="274">
        <f t="shared" si="205"/>
        <v>39</v>
      </c>
      <c r="BB127" s="274">
        <f t="shared" si="206"/>
        <v>39</v>
      </c>
      <c r="BC127" s="274">
        <f t="shared" si="207"/>
        <v>33.6</v>
      </c>
      <c r="BD127" s="274">
        <f t="shared" si="208"/>
        <v>10.199999999999999</v>
      </c>
      <c r="BE127" s="274">
        <f t="shared" si="209"/>
        <v>36.299999999999997</v>
      </c>
      <c r="BF127" s="274">
        <f t="shared" si="210"/>
        <v>27.4</v>
      </c>
      <c r="BG127" s="275">
        <f t="shared" si="211"/>
        <v>63.970588235294109</v>
      </c>
      <c r="BH127" s="274">
        <f t="shared" si="212"/>
        <v>62.639405204460978</v>
      </c>
      <c r="BI127" s="274">
        <f t="shared" si="213"/>
        <v>46.808510638297868</v>
      </c>
      <c r="BJ127" s="274">
        <f t="shared" si="214"/>
        <v>46.808510638297868</v>
      </c>
      <c r="BK127" s="274">
        <f t="shared" si="215"/>
        <v>24.640657084188909</v>
      </c>
      <c r="BL127" s="274">
        <f t="shared" si="216"/>
        <v>23.80952380952381</v>
      </c>
      <c r="BM127" s="274">
        <f t="shared" si="217"/>
        <v>23.80952380952381</v>
      </c>
      <c r="BN127" s="274" t="str">
        <f t="shared" si="218"/>
        <v/>
      </c>
      <c r="BO127" s="274">
        <f t="shared" si="219"/>
        <v>80.082135523613957</v>
      </c>
      <c r="BP127" s="274">
        <f t="shared" si="220"/>
        <v>80.082135523613957</v>
      </c>
      <c r="BQ127" s="274">
        <f t="shared" si="221"/>
        <v>75.50561797752809</v>
      </c>
      <c r="BR127" s="274">
        <f t="shared" si="222"/>
        <v>20.11834319526627</v>
      </c>
      <c r="BS127" s="274">
        <f t="shared" si="223"/>
        <v>69.142857142857139</v>
      </c>
      <c r="BT127" s="274">
        <f t="shared" si="224"/>
        <v>54.1501976284585</v>
      </c>
      <c r="BU127" s="273">
        <v>8.42</v>
      </c>
      <c r="BV127" s="272">
        <v>8.32</v>
      </c>
      <c r="BW127" s="272">
        <v>8.0399999999999991</v>
      </c>
      <c r="BX127" s="272">
        <v>8.0399999999999991</v>
      </c>
      <c r="BY127" s="272">
        <v>7.8</v>
      </c>
      <c r="BZ127" s="272">
        <v>7.78</v>
      </c>
      <c r="CA127" s="272">
        <v>7.78</v>
      </c>
      <c r="CB127" s="272">
        <v>7.7</v>
      </c>
      <c r="CC127" s="272">
        <v>8.93</v>
      </c>
      <c r="CD127" s="272">
        <v>8.93</v>
      </c>
      <c r="CE127" s="272">
        <v>8.59</v>
      </c>
      <c r="CF127" s="272">
        <v>7.83</v>
      </c>
      <c r="CG127" s="272">
        <v>8.41</v>
      </c>
      <c r="CH127" s="272">
        <v>8.0399999999999991</v>
      </c>
      <c r="CI127" s="273">
        <f t="shared" si="225"/>
        <v>8.42</v>
      </c>
      <c r="CJ127" s="272">
        <f t="shared" si="226"/>
        <v>8.32</v>
      </c>
      <c r="CK127" s="272">
        <f t="shared" si="227"/>
        <v>8.0399999999999991</v>
      </c>
      <c r="CL127" s="272">
        <f t="shared" si="228"/>
        <v>8.0399999999999991</v>
      </c>
      <c r="CM127" s="272">
        <f t="shared" si="229"/>
        <v>7.8</v>
      </c>
      <c r="CN127" s="272">
        <f t="shared" si="230"/>
        <v>7.78</v>
      </c>
      <c r="CO127" s="272">
        <f t="shared" si="231"/>
        <v>7.78</v>
      </c>
      <c r="CP127" s="272" t="str">
        <f t="shared" si="232"/>
        <v/>
      </c>
      <c r="CQ127" s="272">
        <f t="shared" si="233"/>
        <v>8.93</v>
      </c>
      <c r="CR127" s="272">
        <f t="shared" si="234"/>
        <v>8.93</v>
      </c>
      <c r="CS127" s="272">
        <f t="shared" si="235"/>
        <v>8.59</v>
      </c>
      <c r="CT127" s="272">
        <f t="shared" si="236"/>
        <v>7.83</v>
      </c>
      <c r="CU127" s="272">
        <f t="shared" si="237"/>
        <v>8.41</v>
      </c>
      <c r="CV127" s="272">
        <f t="shared" si="238"/>
        <v>8.0399999999999991</v>
      </c>
      <c r="CW127" s="234">
        <f t="shared" si="239"/>
        <v>1</v>
      </c>
      <c r="CX127" s="233">
        <f t="shared" si="240"/>
        <v>1</v>
      </c>
      <c r="CY127" s="233">
        <f t="shared" si="241"/>
        <v>1</v>
      </c>
      <c r="CZ127" s="233">
        <f t="shared" si="242"/>
        <v>1</v>
      </c>
      <c r="DA127" s="233">
        <f t="shared" si="243"/>
        <v>0</v>
      </c>
    </row>
    <row r="128" spans="1:105" x14ac:dyDescent="0.15">
      <c r="A128" s="276" t="s">
        <v>171</v>
      </c>
      <c r="B128" s="277" t="s">
        <v>657</v>
      </c>
      <c r="C128" s="273">
        <v>4.57</v>
      </c>
      <c r="D128" s="272">
        <v>4.26</v>
      </c>
      <c r="E128" s="272">
        <v>4.2699999999999996</v>
      </c>
      <c r="F128" s="272">
        <v>4.2699999999999996</v>
      </c>
      <c r="G128" s="272">
        <v>4.38</v>
      </c>
      <c r="H128" s="272">
        <v>4.55</v>
      </c>
      <c r="I128" s="272">
        <v>4.55</v>
      </c>
      <c r="J128" s="272">
        <v>5.0999999999999996</v>
      </c>
      <c r="K128" s="272">
        <v>7.29</v>
      </c>
      <c r="L128" s="272">
        <v>7.29</v>
      </c>
      <c r="M128" s="272">
        <v>5.62</v>
      </c>
      <c r="N128" s="272">
        <v>5.61</v>
      </c>
      <c r="O128" s="272">
        <v>4.4000000000000004</v>
      </c>
      <c r="P128" s="272">
        <v>3.63</v>
      </c>
      <c r="Q128" s="275">
        <v>41.9</v>
      </c>
      <c r="R128" s="274">
        <v>36.4</v>
      </c>
      <c r="Y128" s="274">
        <v>7.3</v>
      </c>
      <c r="Z128" s="274">
        <v>7.3</v>
      </c>
      <c r="AA128" s="274">
        <v>5.4</v>
      </c>
      <c r="AE128" s="273">
        <f t="shared" si="183"/>
        <v>9.1684901531728649</v>
      </c>
      <c r="AF128" s="272">
        <f t="shared" si="184"/>
        <v>8.544600938967136</v>
      </c>
      <c r="AG128" s="272" t="str">
        <f t="shared" si="185"/>
        <v/>
      </c>
      <c r="AH128" s="272" t="str">
        <f t="shared" si="186"/>
        <v/>
      </c>
      <c r="AI128" s="272" t="str">
        <f t="shared" si="187"/>
        <v/>
      </c>
      <c r="AJ128" s="272" t="str">
        <f t="shared" si="188"/>
        <v/>
      </c>
      <c r="AK128" s="272" t="str">
        <f t="shared" si="189"/>
        <v/>
      </c>
      <c r="AL128" s="272" t="str">
        <f t="shared" si="190"/>
        <v/>
      </c>
      <c r="AM128" s="272">
        <f t="shared" si="191"/>
        <v>1.0013717421124828</v>
      </c>
      <c r="AN128" s="272">
        <f t="shared" si="192"/>
        <v>1.0013717421124828</v>
      </c>
      <c r="AO128" s="272">
        <f t="shared" si="193"/>
        <v>0.96085409252669041</v>
      </c>
      <c r="AP128" s="272" t="str">
        <f t="shared" si="194"/>
        <v/>
      </c>
      <c r="AQ128" s="272" t="str">
        <f t="shared" si="195"/>
        <v/>
      </c>
      <c r="AR128" s="272" t="str">
        <f t="shared" si="196"/>
        <v/>
      </c>
      <c r="AS128" s="275">
        <f t="shared" si="197"/>
        <v>41.9</v>
      </c>
      <c r="AT128" s="274">
        <f t="shared" si="198"/>
        <v>36.4</v>
      </c>
      <c r="AU128" s="274" t="str">
        <f t="shared" si="199"/>
        <v/>
      </c>
      <c r="AV128" s="274" t="str">
        <f t="shared" si="200"/>
        <v/>
      </c>
      <c r="AW128" s="274" t="str">
        <f t="shared" si="201"/>
        <v/>
      </c>
      <c r="AX128" s="274" t="str">
        <f t="shared" si="202"/>
        <v/>
      </c>
      <c r="AY128" s="274" t="str">
        <f t="shared" si="203"/>
        <v/>
      </c>
      <c r="AZ128" s="274" t="str">
        <f t="shared" si="204"/>
        <v/>
      </c>
      <c r="BA128" s="274" t="str">
        <f t="shared" si="205"/>
        <v/>
      </c>
      <c r="BB128" s="274" t="str">
        <f t="shared" si="206"/>
        <v/>
      </c>
      <c r="BC128" s="274" t="str">
        <f t="shared" si="207"/>
        <v/>
      </c>
      <c r="BD128" s="274" t="str">
        <f t="shared" si="208"/>
        <v/>
      </c>
      <c r="BE128" s="274" t="str">
        <f t="shared" si="209"/>
        <v/>
      </c>
      <c r="BF128" s="274" t="str">
        <f t="shared" si="210"/>
        <v/>
      </c>
      <c r="BG128" s="275">
        <f t="shared" si="211"/>
        <v>77.02205882352942</v>
      </c>
      <c r="BH128" s="274">
        <f t="shared" si="212"/>
        <v>67.657992565055764</v>
      </c>
      <c r="BI128" s="274" t="str">
        <f t="shared" si="213"/>
        <v/>
      </c>
      <c r="BJ128" s="274" t="str">
        <f t="shared" si="214"/>
        <v/>
      </c>
      <c r="BK128" s="274" t="str">
        <f t="shared" si="215"/>
        <v/>
      </c>
      <c r="BL128" s="274" t="str">
        <f t="shared" si="216"/>
        <v/>
      </c>
      <c r="BM128" s="274" t="str">
        <f t="shared" si="217"/>
        <v/>
      </c>
      <c r="BN128" s="274" t="str">
        <f t="shared" si="218"/>
        <v/>
      </c>
      <c r="BO128" s="274" t="str">
        <f t="shared" si="219"/>
        <v/>
      </c>
      <c r="BP128" s="274" t="str">
        <f t="shared" si="220"/>
        <v/>
      </c>
      <c r="BQ128" s="274" t="str">
        <f t="shared" si="221"/>
        <v/>
      </c>
      <c r="BR128" s="274" t="str">
        <f t="shared" si="222"/>
        <v/>
      </c>
      <c r="BS128" s="274" t="str">
        <f t="shared" si="223"/>
        <v/>
      </c>
      <c r="BT128" s="274" t="str">
        <f t="shared" si="224"/>
        <v/>
      </c>
      <c r="BU128" s="273">
        <v>7.91</v>
      </c>
      <c r="BV128" s="272">
        <v>7.44</v>
      </c>
      <c r="CC128" s="272">
        <v>7.19</v>
      </c>
      <c r="CD128" s="272">
        <v>7.19</v>
      </c>
      <c r="CE128" s="272">
        <v>7.03</v>
      </c>
      <c r="CI128" s="273">
        <f t="shared" si="225"/>
        <v>7.91</v>
      </c>
      <c r="CJ128" s="272">
        <f t="shared" si="226"/>
        <v>7.44</v>
      </c>
      <c r="CK128" s="272" t="str">
        <f t="shared" si="227"/>
        <v/>
      </c>
      <c r="CL128" s="272" t="str">
        <f t="shared" si="228"/>
        <v/>
      </c>
      <c r="CM128" s="272" t="str">
        <f t="shared" si="229"/>
        <v/>
      </c>
      <c r="CN128" s="272" t="str">
        <f t="shared" si="230"/>
        <v/>
      </c>
      <c r="CO128" s="272" t="str">
        <f t="shared" si="231"/>
        <v/>
      </c>
      <c r="CP128" s="272" t="str">
        <f t="shared" si="232"/>
        <v/>
      </c>
      <c r="CQ128" s="272" t="str">
        <f t="shared" si="233"/>
        <v/>
      </c>
      <c r="CR128" s="272" t="str">
        <f t="shared" si="234"/>
        <v/>
      </c>
      <c r="CS128" s="272" t="str">
        <f t="shared" si="235"/>
        <v/>
      </c>
      <c r="CT128" s="272" t="str">
        <f t="shared" si="236"/>
        <v/>
      </c>
      <c r="CU128" s="272" t="str">
        <f t="shared" si="237"/>
        <v/>
      </c>
      <c r="CV128" s="272" t="str">
        <f t="shared" si="238"/>
        <v/>
      </c>
      <c r="CW128" s="234">
        <f t="shared" si="239"/>
        <v>1</v>
      </c>
      <c r="CX128" s="233" t="str">
        <f t="shared" si="240"/>
        <v/>
      </c>
      <c r="CY128" s="233" t="str">
        <f t="shared" si="241"/>
        <v/>
      </c>
      <c r="CZ128" s="233" t="str">
        <f t="shared" si="242"/>
        <v/>
      </c>
      <c r="DA128" s="233">
        <f t="shared" si="243"/>
        <v>3</v>
      </c>
    </row>
    <row r="129" spans="1:105" x14ac:dyDescent="0.15">
      <c r="A129" s="276" t="s">
        <v>172</v>
      </c>
      <c r="B129" s="277" t="s">
        <v>658</v>
      </c>
      <c r="C129" s="273">
        <v>4.8</v>
      </c>
      <c r="D129" s="272">
        <v>5.05</v>
      </c>
      <c r="E129" s="272">
        <v>4.26</v>
      </c>
      <c r="F129" s="272">
        <v>4.26</v>
      </c>
      <c r="G129" s="272">
        <v>3.57</v>
      </c>
      <c r="H129" s="272">
        <v>4.3</v>
      </c>
      <c r="I129" s="272">
        <v>4.3</v>
      </c>
      <c r="J129" s="272">
        <v>2.62</v>
      </c>
      <c r="K129" s="272">
        <v>6.16</v>
      </c>
      <c r="L129" s="272">
        <v>6.16</v>
      </c>
      <c r="M129" s="272">
        <v>6.76</v>
      </c>
      <c r="N129" s="272">
        <v>3.45</v>
      </c>
      <c r="O129" s="272">
        <v>3.07</v>
      </c>
      <c r="P129" s="272">
        <v>1.87</v>
      </c>
      <c r="Q129" s="275">
        <v>37.299999999999997</v>
      </c>
      <c r="R129" s="274">
        <v>33.4</v>
      </c>
      <c r="S129" s="274">
        <v>45.1</v>
      </c>
      <c r="T129" s="274">
        <v>45.1</v>
      </c>
      <c r="U129" s="274">
        <v>41.2</v>
      </c>
      <c r="V129" s="274">
        <v>42.1</v>
      </c>
      <c r="W129" s="274">
        <v>42.1</v>
      </c>
      <c r="X129" s="274">
        <v>30.9</v>
      </c>
      <c r="Y129" s="274">
        <v>24.2</v>
      </c>
      <c r="Z129" s="274">
        <v>24.2</v>
      </c>
      <c r="AA129" s="274">
        <v>33.700000000000003</v>
      </c>
      <c r="AB129" s="274">
        <v>17.100000000000001</v>
      </c>
      <c r="AC129" s="274">
        <v>42.8</v>
      </c>
      <c r="AD129" s="274">
        <v>42.2</v>
      </c>
      <c r="AE129" s="273">
        <f t="shared" si="183"/>
        <v>7.770833333333333</v>
      </c>
      <c r="AF129" s="272">
        <f t="shared" si="184"/>
        <v>6.6138613861386135</v>
      </c>
      <c r="AG129" s="272">
        <f t="shared" si="185"/>
        <v>10.586854460093898</v>
      </c>
      <c r="AH129" s="272">
        <f t="shared" si="186"/>
        <v>10.586854460093898</v>
      </c>
      <c r="AI129" s="272">
        <f t="shared" si="187"/>
        <v>11.540616246498601</v>
      </c>
      <c r="AJ129" s="272">
        <f t="shared" si="188"/>
        <v>9.7906976744186061</v>
      </c>
      <c r="AK129" s="272">
        <f t="shared" si="189"/>
        <v>9.7906976744186061</v>
      </c>
      <c r="AL129" s="272">
        <f t="shared" si="190"/>
        <v>11.793893129770991</v>
      </c>
      <c r="AM129" s="272">
        <f t="shared" si="191"/>
        <v>3.9285714285714284</v>
      </c>
      <c r="AN129" s="272">
        <f t="shared" si="192"/>
        <v>3.9285714285714284</v>
      </c>
      <c r="AO129" s="272">
        <f t="shared" si="193"/>
        <v>4.9852071005917162</v>
      </c>
      <c r="AP129" s="272">
        <f t="shared" si="194"/>
        <v>4.9565217391304346</v>
      </c>
      <c r="AQ129" s="272">
        <f t="shared" si="195"/>
        <v>13.941368078175895</v>
      </c>
      <c r="AR129" s="272">
        <f t="shared" si="196"/>
        <v>22.566844919786096</v>
      </c>
      <c r="AS129" s="275">
        <f t="shared" si="197"/>
        <v>37.299999999999997</v>
      </c>
      <c r="AT129" s="274">
        <f t="shared" si="198"/>
        <v>33.4</v>
      </c>
      <c r="AU129" s="274">
        <f t="shared" si="199"/>
        <v>45.1</v>
      </c>
      <c r="AV129" s="274">
        <f t="shared" si="200"/>
        <v>45.1</v>
      </c>
      <c r="AW129" s="274">
        <f t="shared" si="201"/>
        <v>41.2</v>
      </c>
      <c r="AX129" s="274">
        <f t="shared" si="202"/>
        <v>42.1</v>
      </c>
      <c r="AY129" s="274">
        <f t="shared" si="203"/>
        <v>42.1</v>
      </c>
      <c r="AZ129" s="274">
        <f t="shared" si="204"/>
        <v>30.9</v>
      </c>
      <c r="BA129" s="274">
        <f t="shared" si="205"/>
        <v>24.2</v>
      </c>
      <c r="BB129" s="274">
        <f t="shared" si="206"/>
        <v>24.2</v>
      </c>
      <c r="BC129" s="274">
        <f t="shared" si="207"/>
        <v>33.700000000000003</v>
      </c>
      <c r="BD129" s="274">
        <f t="shared" si="208"/>
        <v>17.100000000000001</v>
      </c>
      <c r="BE129" s="274">
        <f t="shared" si="209"/>
        <v>42.8</v>
      </c>
      <c r="BF129" s="274">
        <f t="shared" si="210"/>
        <v>42.2</v>
      </c>
      <c r="BG129" s="275">
        <f t="shared" si="211"/>
        <v>68.566176470588232</v>
      </c>
      <c r="BH129" s="274">
        <f t="shared" si="212"/>
        <v>62.081784386617102</v>
      </c>
      <c r="BI129" s="274">
        <f t="shared" si="213"/>
        <v>87.234042553191486</v>
      </c>
      <c r="BJ129" s="274">
        <f t="shared" si="214"/>
        <v>87.234042553191486</v>
      </c>
      <c r="BK129" s="274">
        <f t="shared" si="215"/>
        <v>84.599589322381931</v>
      </c>
      <c r="BL129" s="274">
        <f t="shared" si="216"/>
        <v>87.163561076604566</v>
      </c>
      <c r="BM129" s="274">
        <f t="shared" si="217"/>
        <v>87.163561076604566</v>
      </c>
      <c r="BN129" s="274">
        <f t="shared" si="218"/>
        <v>89.565217391304344</v>
      </c>
      <c r="BO129" s="274">
        <f t="shared" si="219"/>
        <v>49.691991786447637</v>
      </c>
      <c r="BP129" s="274">
        <f t="shared" si="220"/>
        <v>49.691991786447637</v>
      </c>
      <c r="BQ129" s="274">
        <f t="shared" si="221"/>
        <v>75.730337078651701</v>
      </c>
      <c r="BR129" s="274">
        <f t="shared" si="222"/>
        <v>33.727810650887577</v>
      </c>
      <c r="BS129" s="274">
        <f t="shared" si="223"/>
        <v>81.523809523809518</v>
      </c>
      <c r="BT129" s="274">
        <f t="shared" si="224"/>
        <v>83.399209486166001</v>
      </c>
      <c r="BU129" s="273">
        <v>8.33</v>
      </c>
      <c r="BV129" s="272">
        <v>8.25</v>
      </c>
      <c r="BW129" s="272">
        <v>9.57</v>
      </c>
      <c r="BX129" s="272">
        <v>9.57</v>
      </c>
      <c r="BY129" s="272">
        <v>9.34</v>
      </c>
      <c r="BZ129" s="272">
        <v>9.52</v>
      </c>
      <c r="CA129" s="272">
        <v>9.52</v>
      </c>
      <c r="CB129" s="272">
        <v>9.3699999999999992</v>
      </c>
      <c r="CC129" s="272">
        <v>8.1</v>
      </c>
      <c r="CD129" s="272">
        <v>8.1</v>
      </c>
      <c r="CE129" s="272">
        <v>8.83</v>
      </c>
      <c r="CF129" s="272">
        <v>7.97</v>
      </c>
      <c r="CG129" s="272">
        <v>10.09</v>
      </c>
      <c r="CH129" s="272">
        <v>8.8699999999999992</v>
      </c>
      <c r="CI129" s="273">
        <f t="shared" si="225"/>
        <v>8.33</v>
      </c>
      <c r="CJ129" s="272">
        <f t="shared" si="226"/>
        <v>8.25</v>
      </c>
      <c r="CK129" s="272">
        <f t="shared" si="227"/>
        <v>9.57</v>
      </c>
      <c r="CL129" s="272">
        <f t="shared" si="228"/>
        <v>9.57</v>
      </c>
      <c r="CM129" s="272">
        <f t="shared" si="229"/>
        <v>9.34</v>
      </c>
      <c r="CN129" s="272">
        <f t="shared" si="230"/>
        <v>9.52</v>
      </c>
      <c r="CO129" s="272">
        <f t="shared" si="231"/>
        <v>9.52</v>
      </c>
      <c r="CP129" s="272">
        <f t="shared" si="232"/>
        <v>9.3699999999999992</v>
      </c>
      <c r="CQ129" s="272">
        <f t="shared" si="233"/>
        <v>8.1</v>
      </c>
      <c r="CR129" s="272">
        <f t="shared" si="234"/>
        <v>8.1</v>
      </c>
      <c r="CS129" s="272">
        <f t="shared" si="235"/>
        <v>8.83</v>
      </c>
      <c r="CT129" s="272">
        <f t="shared" si="236"/>
        <v>7.97</v>
      </c>
      <c r="CU129" s="272">
        <f t="shared" si="237"/>
        <v>10.09</v>
      </c>
      <c r="CV129" s="272">
        <f t="shared" si="238"/>
        <v>8.8699999999999992</v>
      </c>
      <c r="CW129" s="234">
        <f t="shared" si="239"/>
        <v>1</v>
      </c>
      <c r="CX129" s="233">
        <f t="shared" si="240"/>
        <v>1</v>
      </c>
      <c r="CY129" s="233">
        <f t="shared" si="241"/>
        <v>1</v>
      </c>
      <c r="CZ129" s="233">
        <f t="shared" si="242"/>
        <v>1</v>
      </c>
      <c r="DA129" s="233">
        <f t="shared" si="243"/>
        <v>0</v>
      </c>
    </row>
    <row r="130" spans="1:105" x14ac:dyDescent="0.15">
      <c r="A130" s="276" t="s">
        <v>173</v>
      </c>
      <c r="B130" s="277" t="s">
        <v>659</v>
      </c>
      <c r="C130" s="273">
        <v>8.93</v>
      </c>
      <c r="D130" s="272">
        <v>8.48</v>
      </c>
      <c r="E130" s="272">
        <v>7.01</v>
      </c>
      <c r="F130" s="272">
        <v>7.01</v>
      </c>
      <c r="G130" s="272">
        <v>7.83</v>
      </c>
      <c r="H130" s="272">
        <v>7.47</v>
      </c>
      <c r="I130" s="272">
        <v>7.47</v>
      </c>
      <c r="J130" s="272">
        <v>7.38</v>
      </c>
      <c r="K130" s="272">
        <v>7.87</v>
      </c>
      <c r="L130" s="272">
        <v>7.87</v>
      </c>
      <c r="M130" s="272">
        <v>8.3800000000000008</v>
      </c>
      <c r="N130" s="272">
        <v>7.02</v>
      </c>
      <c r="O130" s="272">
        <v>9.0299999999999994</v>
      </c>
      <c r="P130" s="272">
        <v>9.0299999999999994</v>
      </c>
      <c r="Q130" s="275">
        <v>31</v>
      </c>
      <c r="R130" s="274">
        <v>29.3</v>
      </c>
      <c r="S130" s="274">
        <v>29.2</v>
      </c>
      <c r="T130" s="274">
        <v>29.2</v>
      </c>
      <c r="Y130" s="274">
        <v>8.6999999999999993</v>
      </c>
      <c r="Z130" s="274">
        <v>8.6999999999999993</v>
      </c>
      <c r="AC130" s="274">
        <v>8.8000000000000007</v>
      </c>
      <c r="AD130" s="274">
        <v>10.5</v>
      </c>
      <c r="AE130" s="273">
        <f t="shared" ref="AE130:AE151" si="244">IF(Q130="","",IFERROR(Q130/C130,""))</f>
        <v>3.4714445688689812</v>
      </c>
      <c r="AF130" s="272">
        <f t="shared" ref="AF130:AF151" si="245">IF(R130="","",IFERROR(R130/D130,""))</f>
        <v>3.4551886792452828</v>
      </c>
      <c r="AG130" s="272">
        <f t="shared" ref="AG130:AG151" si="246">IF(S130="","",IFERROR(S130/E130,""))</f>
        <v>4.1654778887303854</v>
      </c>
      <c r="AH130" s="272">
        <f t="shared" ref="AH130:AH151" si="247">IF(T130="","",IFERROR(T130/F130,""))</f>
        <v>4.1654778887303854</v>
      </c>
      <c r="AI130" s="272" t="str">
        <f t="shared" ref="AI130:AI151" si="248">IF(U130="","",IFERROR(U130/G130,""))</f>
        <v/>
      </c>
      <c r="AJ130" s="272" t="str">
        <f t="shared" ref="AJ130:AJ151" si="249">IF(V130="","",IFERROR(V130/H130,""))</f>
        <v/>
      </c>
      <c r="AK130" s="272" t="str">
        <f t="shared" ref="AK130:AK151" si="250">IF(W130="","",IFERROR(W130/I130,""))</f>
        <v/>
      </c>
      <c r="AL130" s="272" t="str">
        <f t="shared" ref="AL130:AL151" si="251">IF(X130="","",IFERROR(X130/J130,""))</f>
        <v/>
      </c>
      <c r="AM130" s="272">
        <f t="shared" ref="AM130:AM151" si="252">IF(Y130="","",IFERROR(Y130/K130,""))</f>
        <v>1.1054637865311308</v>
      </c>
      <c r="AN130" s="272">
        <f t="shared" ref="AN130:AN151" si="253">IF(Z130="","",IFERROR(Z130/L130,""))</f>
        <v>1.1054637865311308</v>
      </c>
      <c r="AO130" s="272" t="str">
        <f t="shared" ref="AO130:AO151" si="254">IF(AA130="","",IFERROR(AA130/M130,""))</f>
        <v/>
      </c>
      <c r="AP130" s="272" t="str">
        <f t="shared" ref="AP130:AP151" si="255">IF(AB130="","",IFERROR(AB130/N130,""))</f>
        <v/>
      </c>
      <c r="AQ130" s="272">
        <f t="shared" ref="AQ130:AQ151" si="256">IF(AC130="","",IFERROR(AC130/O130,""))</f>
        <v>0.97452934662237001</v>
      </c>
      <c r="AR130" s="272">
        <f t="shared" ref="AR130:AR151" si="257">IF(AD130="","",IFERROR(AD130/P130,""))</f>
        <v>1.1627906976744187</v>
      </c>
      <c r="AS130" s="275">
        <f t="shared" ref="AS130:AS151" si="258">IF(Q130="","",IF(AE130&lt;1.35,"",Q130))</f>
        <v>31</v>
      </c>
      <c r="AT130" s="274">
        <f t="shared" ref="AT130:AT151" si="259">IF(R130="","",IF(AF130&lt;1.35,"",R130))</f>
        <v>29.3</v>
      </c>
      <c r="AU130" s="274">
        <f t="shared" ref="AU130:AU151" si="260">IF(S130="","",IF(AG130&lt;1.35,"",S130))</f>
        <v>29.2</v>
      </c>
      <c r="AV130" s="274">
        <f t="shared" ref="AV130:AV151" si="261">IF(T130="","",IF(AH130&lt;1.35,"",T130))</f>
        <v>29.2</v>
      </c>
      <c r="AW130" s="274" t="str">
        <f t="shared" ref="AW130:AW151" si="262">IF(U130="","",IF(AI130&lt;1.35,"",U130))</f>
        <v/>
      </c>
      <c r="AX130" s="274" t="str">
        <f t="shared" ref="AX130:AX151" si="263">IF(V130="","",IF(AJ130&lt;1.35,"",V130))</f>
        <v/>
      </c>
      <c r="AY130" s="274" t="str">
        <f t="shared" ref="AY130:AY151" si="264">IF(W130="","",IF(AK130&lt;1.35,"",W130))</f>
        <v/>
      </c>
      <c r="AZ130" s="274" t="str">
        <f t="shared" ref="AZ130:AZ151" si="265">IF(X130="","",IF(AL130&lt;1.35,"",X130))</f>
        <v/>
      </c>
      <c r="BA130" s="274" t="str">
        <f t="shared" ref="BA130:BA151" si="266">IF(Y130="","",IF(AM130&lt;1.35,"",Y130))</f>
        <v/>
      </c>
      <c r="BB130" s="274" t="str">
        <f t="shared" ref="BB130:BB151" si="267">IF(Z130="","",IF(AN130&lt;1.35,"",Z130))</f>
        <v/>
      </c>
      <c r="BC130" s="274" t="str">
        <f t="shared" ref="BC130:BC151" si="268">IF(AA130="","",IF(AO130&lt;1.35,"",AA130))</f>
        <v/>
      </c>
      <c r="BD130" s="274" t="str">
        <f t="shared" ref="BD130:BD151" si="269">IF(AB130="","",IF(AP130&lt;1.35,"",AB130))</f>
        <v/>
      </c>
      <c r="BE130" s="274" t="str">
        <f t="shared" ref="BE130:BE151" si="270">IF(AC130="","",IF(AQ130&lt;1.35,"",AC130))</f>
        <v/>
      </c>
      <c r="BF130" s="274" t="str">
        <f t="shared" ref="BF130:BF151" si="271">IF(AD130="","",IF(AR130&lt;1.35,"",AD130))</f>
        <v/>
      </c>
      <c r="BG130" s="275">
        <f t="shared" ref="BG130:BG151" si="272">IF(AS130="","",100*(AS130)/MAX(AS:AS))</f>
        <v>56.985294117647058</v>
      </c>
      <c r="BH130" s="274">
        <f t="shared" ref="BH130:BH151" si="273">IF(AT130="","",100*(AT130)/MAX(AT:AT))</f>
        <v>54.460966542750931</v>
      </c>
      <c r="BI130" s="274">
        <f t="shared" ref="BI130:BI151" si="274">IF(AU130="","",100*(AU130)/MAX(AU:AU))</f>
        <v>56.479690522243708</v>
      </c>
      <c r="BJ130" s="274">
        <f t="shared" ref="BJ130:BJ151" si="275">IF(AV130="","",100*(AV130)/MAX(AV:AV))</f>
        <v>56.479690522243708</v>
      </c>
      <c r="BK130" s="274" t="str">
        <f t="shared" ref="BK130:BK151" si="276">IF(AW130="","",100*(AW130)/MAX(AW:AW))</f>
        <v/>
      </c>
      <c r="BL130" s="274" t="str">
        <f t="shared" ref="BL130:BL151" si="277">IF(AX130="","",100*(AX130)/MAX(AX:AX))</f>
        <v/>
      </c>
      <c r="BM130" s="274" t="str">
        <f t="shared" ref="BM130:BM151" si="278">IF(AY130="","",100*(AY130)/MAX(AY:AY))</f>
        <v/>
      </c>
      <c r="BN130" s="274" t="str">
        <f t="shared" ref="BN130:BN151" si="279">IF(AZ130="","",100*(AZ130)/MAX(AZ:AZ))</f>
        <v/>
      </c>
      <c r="BO130" s="274" t="str">
        <f t="shared" ref="BO130:BO151" si="280">IF(BA130="","",100*(BA130)/MAX(BA:BA))</f>
        <v/>
      </c>
      <c r="BP130" s="274" t="str">
        <f t="shared" ref="BP130:BP151" si="281">IF(BB130="","",100*(BB130)/MAX(BB:BB))</f>
        <v/>
      </c>
      <c r="BQ130" s="274" t="str">
        <f t="shared" ref="BQ130:BQ151" si="282">IF(BC130="","",100*(BC130)/MAX(BC:BC))</f>
        <v/>
      </c>
      <c r="BR130" s="274" t="str">
        <f t="shared" ref="BR130:BR151" si="283">IF(BD130="","",100*(BD130)/MAX(BD:BD))</f>
        <v/>
      </c>
      <c r="BS130" s="274" t="str">
        <f t="shared" ref="BS130:BS151" si="284">IF(BE130="","",100*(BE130)/MAX(BE:BE))</f>
        <v/>
      </c>
      <c r="BT130" s="274" t="str">
        <f t="shared" ref="BT130:BT151" si="285">IF(BF130="","",100*(BF130)/MAX(BF:BF))</f>
        <v/>
      </c>
      <c r="BU130" s="273">
        <v>9.18</v>
      </c>
      <c r="BV130" s="272">
        <v>9.1</v>
      </c>
      <c r="BW130" s="272">
        <v>8.89</v>
      </c>
      <c r="BX130" s="272">
        <v>8.89</v>
      </c>
      <c r="CC130" s="272">
        <v>7.88</v>
      </c>
      <c r="CD130" s="272">
        <v>7.88</v>
      </c>
      <c r="CG130" s="272">
        <v>7.62</v>
      </c>
      <c r="CH130" s="272">
        <v>7.77</v>
      </c>
      <c r="CI130" s="273">
        <f t="shared" ref="CI130:CI151" si="286">IF(BU130="","",IF(AE130&lt;1.35,"",BU130))</f>
        <v>9.18</v>
      </c>
      <c r="CJ130" s="272">
        <f t="shared" ref="CJ130:CJ151" si="287">IF(BV130="","",IF(AF130&lt;1.35,"",BV130))</f>
        <v>9.1</v>
      </c>
      <c r="CK130" s="272">
        <f t="shared" ref="CK130:CK151" si="288">IF(BW130="","",IF(AG130&lt;1.35,"",BW130))</f>
        <v>8.89</v>
      </c>
      <c r="CL130" s="272">
        <f t="shared" ref="CL130:CL151" si="289">IF(BX130="","",IF(AH130&lt;1.35,"",BX130))</f>
        <v>8.89</v>
      </c>
      <c r="CM130" s="272" t="str">
        <f t="shared" ref="CM130:CM151" si="290">IF(BY130="","",IF(AI130&lt;1.35,"",BY130))</f>
        <v/>
      </c>
      <c r="CN130" s="272" t="str">
        <f t="shared" ref="CN130:CN151" si="291">IF(BZ130="","",IF(AJ130&lt;1.35,"",BZ130))</f>
        <v/>
      </c>
      <c r="CO130" s="272" t="str">
        <f t="shared" ref="CO130:CO151" si="292">IF(CA130="","",IF(AK130&lt;1.35,"",CA130))</f>
        <v/>
      </c>
      <c r="CP130" s="272" t="str">
        <f t="shared" ref="CP130:CP151" si="293">IF(CB130="","",IF(AL130&lt;1.35,"",CB130))</f>
        <v/>
      </c>
      <c r="CQ130" s="272" t="str">
        <f t="shared" ref="CQ130:CQ151" si="294">IF(CC130="","",IF(AM130&lt;1.35,"",CC130))</f>
        <v/>
      </c>
      <c r="CR130" s="272" t="str">
        <f t="shared" ref="CR130:CR151" si="295">IF(CD130="","",IF(AN130&lt;1.35,"",CD130))</f>
        <v/>
      </c>
      <c r="CS130" s="272" t="str">
        <f t="shared" ref="CS130:CS151" si="296">IF(CE130="","",IF(AO130&lt;1.35,"",CE130))</f>
        <v/>
      </c>
      <c r="CT130" s="272" t="str">
        <f t="shared" ref="CT130:CT151" si="297">IF(CF130="","",IF(AP130&lt;1.35,"",CF130))</f>
        <v/>
      </c>
      <c r="CU130" s="272" t="str">
        <f t="shared" ref="CU130:CU151" si="298">IF(CG130="","",IF(AQ130&lt;1.35,"",CG130))</f>
        <v/>
      </c>
      <c r="CV130" s="272" t="str">
        <f t="shared" ref="CV130:CV151" si="299">IF(CH130="","",IF(AR130&lt;1.35,"",CH130))</f>
        <v/>
      </c>
      <c r="CW130" s="234">
        <f t="shared" ref="CW130:CW151" si="300">IF(COUNT(CI130:CJ130)&gt;0,1,"")</f>
        <v>1</v>
      </c>
      <c r="CX130" s="233">
        <f t="shared" ref="CX130:CX151" si="301">IF(COUNT(CK130:CP130)&gt;0,1,"")</f>
        <v>1</v>
      </c>
      <c r="CY130" s="233" t="str">
        <f t="shared" ref="CY130:CY151" si="302">IF(COUNT(CQ130:CT130)&gt;0,1,"")</f>
        <v/>
      </c>
      <c r="CZ130" s="233" t="str">
        <f t="shared" ref="CZ130:CZ151" si="303">IF(COUNT(CU130:CV130)&gt;0,1,"")</f>
        <v/>
      </c>
      <c r="DA130" s="233">
        <f t="shared" ref="DA130:DA151" si="304">4-SUM(CW130:CZ130)</f>
        <v>2</v>
      </c>
    </row>
    <row r="131" spans="1:105" x14ac:dyDescent="0.15">
      <c r="A131" s="276" t="s">
        <v>174</v>
      </c>
      <c r="B131" s="277" t="s">
        <v>660</v>
      </c>
      <c r="C131" s="273">
        <v>3.97</v>
      </c>
      <c r="D131" s="272">
        <v>3.28</v>
      </c>
      <c r="E131" s="272">
        <v>1.72</v>
      </c>
      <c r="F131" s="272">
        <v>1.72</v>
      </c>
      <c r="G131" s="272">
        <v>2.04</v>
      </c>
      <c r="H131" s="272">
        <v>3.85</v>
      </c>
      <c r="I131" s="272">
        <v>3.85</v>
      </c>
      <c r="J131" s="272">
        <v>5.69</v>
      </c>
      <c r="K131" s="272">
        <v>3.26</v>
      </c>
      <c r="L131" s="272">
        <v>3.26</v>
      </c>
      <c r="M131" s="272">
        <v>4.42</v>
      </c>
      <c r="N131" s="272">
        <v>3.81</v>
      </c>
      <c r="O131" s="272">
        <v>3.95</v>
      </c>
      <c r="P131" s="272">
        <v>2.89</v>
      </c>
      <c r="Q131" s="275">
        <v>31</v>
      </c>
      <c r="R131" s="274">
        <v>30.9</v>
      </c>
      <c r="S131" s="274">
        <v>11.8</v>
      </c>
      <c r="T131" s="274">
        <v>11.8</v>
      </c>
      <c r="U131" s="274">
        <v>14.7</v>
      </c>
      <c r="V131" s="274">
        <v>9.1999999999999993</v>
      </c>
      <c r="W131" s="274">
        <v>9.1999999999999993</v>
      </c>
      <c r="X131" s="274">
        <v>8.6</v>
      </c>
      <c r="Y131" s="274">
        <v>30.1</v>
      </c>
      <c r="Z131" s="274">
        <v>30.1</v>
      </c>
      <c r="AA131" s="274">
        <v>25.8</v>
      </c>
      <c r="AB131" s="274">
        <v>17.899999999999999</v>
      </c>
      <c r="AC131" s="274">
        <v>15.1</v>
      </c>
      <c r="AD131" s="274">
        <v>22.7</v>
      </c>
      <c r="AE131" s="273">
        <f t="shared" si="244"/>
        <v>7.8085642317380346</v>
      </c>
      <c r="AF131" s="272">
        <f t="shared" si="245"/>
        <v>9.4207317073170724</v>
      </c>
      <c r="AG131" s="272">
        <f t="shared" si="246"/>
        <v>6.8604651162790704</v>
      </c>
      <c r="AH131" s="272">
        <f t="shared" si="247"/>
        <v>6.8604651162790704</v>
      </c>
      <c r="AI131" s="272">
        <f t="shared" si="248"/>
        <v>7.2058823529411757</v>
      </c>
      <c r="AJ131" s="272">
        <f t="shared" si="249"/>
        <v>2.3896103896103895</v>
      </c>
      <c r="AK131" s="272">
        <f t="shared" si="250"/>
        <v>2.3896103896103895</v>
      </c>
      <c r="AL131" s="272">
        <f t="shared" si="251"/>
        <v>1.5114235500878732</v>
      </c>
      <c r="AM131" s="272">
        <f t="shared" si="252"/>
        <v>9.2331288343558295</v>
      </c>
      <c r="AN131" s="272">
        <f t="shared" si="253"/>
        <v>9.2331288343558295</v>
      </c>
      <c r="AO131" s="272">
        <f t="shared" si="254"/>
        <v>5.8371040723981906</v>
      </c>
      <c r="AP131" s="272">
        <f t="shared" si="255"/>
        <v>4.698162729658792</v>
      </c>
      <c r="AQ131" s="272">
        <f t="shared" si="256"/>
        <v>3.8227848101265822</v>
      </c>
      <c r="AR131" s="272">
        <f t="shared" si="257"/>
        <v>7.8546712802768157</v>
      </c>
      <c r="AS131" s="275">
        <f t="shared" si="258"/>
        <v>31</v>
      </c>
      <c r="AT131" s="274">
        <f t="shared" si="259"/>
        <v>30.9</v>
      </c>
      <c r="AU131" s="274">
        <f t="shared" si="260"/>
        <v>11.8</v>
      </c>
      <c r="AV131" s="274">
        <f t="shared" si="261"/>
        <v>11.8</v>
      </c>
      <c r="AW131" s="274">
        <f t="shared" si="262"/>
        <v>14.7</v>
      </c>
      <c r="AX131" s="274">
        <f t="shared" si="263"/>
        <v>9.1999999999999993</v>
      </c>
      <c r="AY131" s="274">
        <f t="shared" si="264"/>
        <v>9.1999999999999993</v>
      </c>
      <c r="AZ131" s="274">
        <f t="shared" si="265"/>
        <v>8.6</v>
      </c>
      <c r="BA131" s="274">
        <f t="shared" si="266"/>
        <v>30.1</v>
      </c>
      <c r="BB131" s="274">
        <f t="shared" si="267"/>
        <v>30.1</v>
      </c>
      <c r="BC131" s="274">
        <f t="shared" si="268"/>
        <v>25.8</v>
      </c>
      <c r="BD131" s="274">
        <f t="shared" si="269"/>
        <v>17.899999999999999</v>
      </c>
      <c r="BE131" s="274">
        <f t="shared" si="270"/>
        <v>15.1</v>
      </c>
      <c r="BF131" s="274">
        <f t="shared" si="271"/>
        <v>22.7</v>
      </c>
      <c r="BG131" s="275">
        <f t="shared" si="272"/>
        <v>56.985294117647058</v>
      </c>
      <c r="BH131" s="274">
        <f t="shared" si="273"/>
        <v>57.434944237918216</v>
      </c>
      <c r="BI131" s="274">
        <f t="shared" si="274"/>
        <v>22.823984526112184</v>
      </c>
      <c r="BJ131" s="274">
        <f t="shared" si="275"/>
        <v>22.823984526112184</v>
      </c>
      <c r="BK131" s="274">
        <f t="shared" si="276"/>
        <v>30.184804928131417</v>
      </c>
      <c r="BL131" s="274">
        <f t="shared" si="277"/>
        <v>19.047619047619047</v>
      </c>
      <c r="BM131" s="274">
        <f t="shared" si="278"/>
        <v>19.047619047619047</v>
      </c>
      <c r="BN131" s="274">
        <f t="shared" si="279"/>
        <v>24.927536231884059</v>
      </c>
      <c r="BO131" s="274">
        <f t="shared" si="280"/>
        <v>61.806981519507183</v>
      </c>
      <c r="BP131" s="274">
        <f t="shared" si="281"/>
        <v>61.806981519507183</v>
      </c>
      <c r="BQ131" s="274">
        <f t="shared" si="282"/>
        <v>57.977528089887642</v>
      </c>
      <c r="BR131" s="274">
        <f t="shared" si="283"/>
        <v>35.305719921104533</v>
      </c>
      <c r="BS131" s="274">
        <f t="shared" si="284"/>
        <v>28.761904761904763</v>
      </c>
      <c r="BT131" s="274">
        <f t="shared" si="285"/>
        <v>44.861660079051383</v>
      </c>
      <c r="BU131" s="273">
        <v>9.0399999999999991</v>
      </c>
      <c r="BV131" s="272">
        <v>8.92</v>
      </c>
      <c r="BW131" s="272">
        <v>7.59</v>
      </c>
      <c r="BX131" s="272">
        <v>7.59</v>
      </c>
      <c r="BY131" s="272">
        <v>7.95</v>
      </c>
      <c r="BZ131" s="272">
        <v>7.59</v>
      </c>
      <c r="CA131" s="272">
        <v>7.59</v>
      </c>
      <c r="CB131" s="272">
        <v>7.34</v>
      </c>
      <c r="CC131" s="272">
        <v>9.09</v>
      </c>
      <c r="CD131" s="272">
        <v>9.09</v>
      </c>
      <c r="CE131" s="272">
        <v>8.84</v>
      </c>
      <c r="CF131" s="272">
        <v>7.86</v>
      </c>
      <c r="CG131" s="272">
        <v>7.71</v>
      </c>
      <c r="CH131" s="272">
        <v>8.23</v>
      </c>
      <c r="CI131" s="273">
        <f t="shared" si="286"/>
        <v>9.0399999999999991</v>
      </c>
      <c r="CJ131" s="272">
        <f t="shared" si="287"/>
        <v>8.92</v>
      </c>
      <c r="CK131" s="272">
        <f t="shared" si="288"/>
        <v>7.59</v>
      </c>
      <c r="CL131" s="272">
        <f t="shared" si="289"/>
        <v>7.59</v>
      </c>
      <c r="CM131" s="272">
        <f t="shared" si="290"/>
        <v>7.95</v>
      </c>
      <c r="CN131" s="272">
        <f t="shared" si="291"/>
        <v>7.59</v>
      </c>
      <c r="CO131" s="272">
        <f t="shared" si="292"/>
        <v>7.59</v>
      </c>
      <c r="CP131" s="272">
        <f t="shared" si="293"/>
        <v>7.34</v>
      </c>
      <c r="CQ131" s="272">
        <f t="shared" si="294"/>
        <v>9.09</v>
      </c>
      <c r="CR131" s="272">
        <f t="shared" si="295"/>
        <v>9.09</v>
      </c>
      <c r="CS131" s="272">
        <f t="shared" si="296"/>
        <v>8.84</v>
      </c>
      <c r="CT131" s="272">
        <f t="shared" si="297"/>
        <v>7.86</v>
      </c>
      <c r="CU131" s="272">
        <f t="shared" si="298"/>
        <v>7.71</v>
      </c>
      <c r="CV131" s="272">
        <f t="shared" si="299"/>
        <v>8.23</v>
      </c>
      <c r="CW131" s="234">
        <f t="shared" si="300"/>
        <v>1</v>
      </c>
      <c r="CX131" s="233">
        <f t="shared" si="301"/>
        <v>1</v>
      </c>
      <c r="CY131" s="233">
        <f t="shared" si="302"/>
        <v>1</v>
      </c>
      <c r="CZ131" s="233">
        <f t="shared" si="303"/>
        <v>1</v>
      </c>
      <c r="DA131" s="233">
        <f t="shared" si="304"/>
        <v>0</v>
      </c>
    </row>
    <row r="132" spans="1:105" x14ac:dyDescent="0.15">
      <c r="A132" s="276" t="s">
        <v>175</v>
      </c>
      <c r="B132" s="277" t="s">
        <v>661</v>
      </c>
      <c r="C132" s="273">
        <v>4.0999999999999996</v>
      </c>
      <c r="D132" s="272">
        <v>4.66</v>
      </c>
      <c r="E132" s="272">
        <v>4.87</v>
      </c>
      <c r="F132" s="272">
        <v>4.87</v>
      </c>
      <c r="G132" s="272">
        <v>4.25</v>
      </c>
      <c r="H132" s="272">
        <v>4.6900000000000004</v>
      </c>
      <c r="I132" s="272">
        <v>4.6900000000000004</v>
      </c>
      <c r="J132" s="272">
        <v>4.28</v>
      </c>
      <c r="K132" s="272">
        <v>7.11</v>
      </c>
      <c r="L132" s="272">
        <v>7.11</v>
      </c>
      <c r="M132" s="272">
        <v>7.28</v>
      </c>
      <c r="N132" s="272">
        <v>3.41</v>
      </c>
      <c r="O132" s="272">
        <v>4.8099999999999996</v>
      </c>
      <c r="P132" s="272">
        <v>4.38</v>
      </c>
      <c r="Q132" s="275">
        <v>44.5</v>
      </c>
      <c r="R132" s="274">
        <v>44.6</v>
      </c>
      <c r="Y132" s="274">
        <v>36.5</v>
      </c>
      <c r="Z132" s="274">
        <v>36.5</v>
      </c>
      <c r="AA132" s="274">
        <v>8.4</v>
      </c>
      <c r="AC132" s="274">
        <v>8.6999999999999993</v>
      </c>
      <c r="AE132" s="273">
        <f t="shared" si="244"/>
        <v>10.853658536585368</v>
      </c>
      <c r="AF132" s="272">
        <f t="shared" si="245"/>
        <v>9.5708154506437761</v>
      </c>
      <c r="AG132" s="272" t="str">
        <f t="shared" si="246"/>
        <v/>
      </c>
      <c r="AH132" s="272" t="str">
        <f t="shared" si="247"/>
        <v/>
      </c>
      <c r="AI132" s="272" t="str">
        <f t="shared" si="248"/>
        <v/>
      </c>
      <c r="AJ132" s="272" t="str">
        <f t="shared" si="249"/>
        <v/>
      </c>
      <c r="AK132" s="272" t="str">
        <f t="shared" si="250"/>
        <v/>
      </c>
      <c r="AL132" s="272" t="str">
        <f t="shared" si="251"/>
        <v/>
      </c>
      <c r="AM132" s="272">
        <f t="shared" si="252"/>
        <v>5.133614627285513</v>
      </c>
      <c r="AN132" s="272">
        <f t="shared" si="253"/>
        <v>5.133614627285513</v>
      </c>
      <c r="AO132" s="272">
        <f t="shared" si="254"/>
        <v>1.153846153846154</v>
      </c>
      <c r="AP132" s="272" t="str">
        <f t="shared" si="255"/>
        <v/>
      </c>
      <c r="AQ132" s="272">
        <f t="shared" si="256"/>
        <v>1.8087318087318087</v>
      </c>
      <c r="AR132" s="272" t="str">
        <f t="shared" si="257"/>
        <v/>
      </c>
      <c r="AS132" s="275">
        <f t="shared" si="258"/>
        <v>44.5</v>
      </c>
      <c r="AT132" s="274">
        <f t="shared" si="259"/>
        <v>44.6</v>
      </c>
      <c r="AU132" s="274" t="str">
        <f t="shared" si="260"/>
        <v/>
      </c>
      <c r="AV132" s="274" t="str">
        <f t="shared" si="261"/>
        <v/>
      </c>
      <c r="AW132" s="274" t="str">
        <f t="shared" si="262"/>
        <v/>
      </c>
      <c r="AX132" s="274" t="str">
        <f t="shared" si="263"/>
        <v/>
      </c>
      <c r="AY132" s="274" t="str">
        <f t="shared" si="264"/>
        <v/>
      </c>
      <c r="AZ132" s="274" t="str">
        <f t="shared" si="265"/>
        <v/>
      </c>
      <c r="BA132" s="274">
        <f t="shared" si="266"/>
        <v>36.5</v>
      </c>
      <c r="BB132" s="274">
        <f t="shared" si="267"/>
        <v>36.5</v>
      </c>
      <c r="BC132" s="274" t="str">
        <f t="shared" si="268"/>
        <v/>
      </c>
      <c r="BD132" s="274" t="str">
        <f t="shared" si="269"/>
        <v/>
      </c>
      <c r="BE132" s="274">
        <f t="shared" si="270"/>
        <v>8.6999999999999993</v>
      </c>
      <c r="BF132" s="274" t="str">
        <f t="shared" si="271"/>
        <v/>
      </c>
      <c r="BG132" s="275">
        <f t="shared" si="272"/>
        <v>81.80147058823529</v>
      </c>
      <c r="BH132" s="274">
        <f t="shared" si="273"/>
        <v>82.899628252788105</v>
      </c>
      <c r="BI132" s="274" t="str">
        <f t="shared" si="274"/>
        <v/>
      </c>
      <c r="BJ132" s="274" t="str">
        <f t="shared" si="275"/>
        <v/>
      </c>
      <c r="BK132" s="274" t="str">
        <f t="shared" si="276"/>
        <v/>
      </c>
      <c r="BL132" s="274" t="str">
        <f t="shared" si="277"/>
        <v/>
      </c>
      <c r="BM132" s="274" t="str">
        <f t="shared" si="278"/>
        <v/>
      </c>
      <c r="BN132" s="274" t="str">
        <f t="shared" si="279"/>
        <v/>
      </c>
      <c r="BO132" s="274">
        <f t="shared" si="280"/>
        <v>74.948665297741272</v>
      </c>
      <c r="BP132" s="274">
        <f t="shared" si="281"/>
        <v>74.948665297741272</v>
      </c>
      <c r="BQ132" s="274" t="str">
        <f t="shared" si="282"/>
        <v/>
      </c>
      <c r="BR132" s="274" t="str">
        <f t="shared" si="283"/>
        <v/>
      </c>
      <c r="BS132" s="274">
        <f t="shared" si="284"/>
        <v>16.571428571428569</v>
      </c>
      <c r="BT132" s="274" t="str">
        <f t="shared" si="285"/>
        <v/>
      </c>
      <c r="BU132" s="273">
        <v>9.2100000000000009</v>
      </c>
      <c r="BV132" s="272">
        <v>8.9600000000000009</v>
      </c>
      <c r="CC132" s="272">
        <v>8.4600000000000009</v>
      </c>
      <c r="CD132" s="272">
        <v>8.4600000000000009</v>
      </c>
      <c r="CE132" s="272">
        <v>7.97</v>
      </c>
      <c r="CG132" s="272">
        <v>7.73</v>
      </c>
      <c r="CI132" s="273">
        <f t="shared" si="286"/>
        <v>9.2100000000000009</v>
      </c>
      <c r="CJ132" s="272">
        <f t="shared" si="287"/>
        <v>8.9600000000000009</v>
      </c>
      <c r="CK132" s="272" t="str">
        <f t="shared" si="288"/>
        <v/>
      </c>
      <c r="CL132" s="272" t="str">
        <f t="shared" si="289"/>
        <v/>
      </c>
      <c r="CM132" s="272" t="str">
        <f t="shared" si="290"/>
        <v/>
      </c>
      <c r="CN132" s="272" t="str">
        <f t="shared" si="291"/>
        <v/>
      </c>
      <c r="CO132" s="272" t="str">
        <f t="shared" si="292"/>
        <v/>
      </c>
      <c r="CP132" s="272" t="str">
        <f t="shared" si="293"/>
        <v/>
      </c>
      <c r="CQ132" s="272">
        <f t="shared" si="294"/>
        <v>8.4600000000000009</v>
      </c>
      <c r="CR132" s="272">
        <f t="shared" si="295"/>
        <v>8.4600000000000009</v>
      </c>
      <c r="CS132" s="272" t="str">
        <f t="shared" si="296"/>
        <v/>
      </c>
      <c r="CT132" s="272" t="str">
        <f t="shared" si="297"/>
        <v/>
      </c>
      <c r="CU132" s="272">
        <f t="shared" si="298"/>
        <v>7.73</v>
      </c>
      <c r="CV132" s="272" t="str">
        <f t="shared" si="299"/>
        <v/>
      </c>
      <c r="CW132" s="234">
        <f t="shared" si="300"/>
        <v>1</v>
      </c>
      <c r="CX132" s="233" t="str">
        <f t="shared" si="301"/>
        <v/>
      </c>
      <c r="CY132" s="233">
        <f t="shared" si="302"/>
        <v>1</v>
      </c>
      <c r="CZ132" s="233">
        <f t="shared" si="303"/>
        <v>1</v>
      </c>
      <c r="DA132" s="233">
        <f t="shared" si="304"/>
        <v>1</v>
      </c>
    </row>
    <row r="133" spans="1:105" x14ac:dyDescent="0.15">
      <c r="A133" s="276" t="s">
        <v>168</v>
      </c>
      <c r="B133" s="277" t="s">
        <v>662</v>
      </c>
      <c r="C133" s="273">
        <v>3.09</v>
      </c>
      <c r="D133" s="272">
        <v>3.33</v>
      </c>
      <c r="E133" s="272">
        <v>1.99</v>
      </c>
      <c r="F133" s="272">
        <v>1.99</v>
      </c>
      <c r="G133" s="272">
        <v>3.05</v>
      </c>
      <c r="H133" s="272">
        <v>1.91</v>
      </c>
      <c r="I133" s="272">
        <v>1.91</v>
      </c>
      <c r="J133" s="272">
        <v>0.88</v>
      </c>
      <c r="K133" s="272">
        <v>4.3600000000000003</v>
      </c>
      <c r="L133" s="272">
        <v>4.3600000000000003</v>
      </c>
      <c r="M133" s="272">
        <v>2.99</v>
      </c>
      <c r="N133" s="272">
        <v>1.57</v>
      </c>
      <c r="O133" s="272">
        <v>2.74</v>
      </c>
      <c r="P133" s="272">
        <v>3.31</v>
      </c>
      <c r="S133" s="274">
        <v>17.5</v>
      </c>
      <c r="T133" s="274">
        <v>17.5</v>
      </c>
      <c r="U133" s="274">
        <v>25</v>
      </c>
      <c r="V133" s="274">
        <v>17.5</v>
      </c>
      <c r="W133" s="274">
        <v>17.5</v>
      </c>
      <c r="Y133" s="274">
        <v>33.1</v>
      </c>
      <c r="Z133" s="274">
        <v>33.1</v>
      </c>
      <c r="AA133" s="274">
        <v>31.5</v>
      </c>
      <c r="AD133" s="274">
        <v>15.4</v>
      </c>
      <c r="AE133" s="273" t="str">
        <f t="shared" si="244"/>
        <v/>
      </c>
      <c r="AF133" s="272" t="str">
        <f t="shared" si="245"/>
        <v/>
      </c>
      <c r="AG133" s="272">
        <f t="shared" si="246"/>
        <v>8.7939698492462313</v>
      </c>
      <c r="AH133" s="272">
        <f t="shared" si="247"/>
        <v>8.7939698492462313</v>
      </c>
      <c r="AI133" s="272">
        <f t="shared" si="248"/>
        <v>8.1967213114754109</v>
      </c>
      <c r="AJ133" s="272">
        <f t="shared" si="249"/>
        <v>9.1623036649214669</v>
      </c>
      <c r="AK133" s="272">
        <f t="shared" si="250"/>
        <v>9.1623036649214669</v>
      </c>
      <c r="AL133" s="272" t="str">
        <f t="shared" si="251"/>
        <v/>
      </c>
      <c r="AM133" s="272">
        <f t="shared" si="252"/>
        <v>7.5917431192660549</v>
      </c>
      <c r="AN133" s="272">
        <f t="shared" si="253"/>
        <v>7.5917431192660549</v>
      </c>
      <c r="AO133" s="272">
        <f t="shared" si="254"/>
        <v>10.535117056856187</v>
      </c>
      <c r="AP133" s="272" t="str">
        <f t="shared" si="255"/>
        <v/>
      </c>
      <c r="AQ133" s="272" t="str">
        <f t="shared" si="256"/>
        <v/>
      </c>
      <c r="AR133" s="272">
        <f t="shared" si="257"/>
        <v>4.6525679758308156</v>
      </c>
      <c r="AS133" s="275" t="str">
        <f t="shared" si="258"/>
        <v/>
      </c>
      <c r="AT133" s="274" t="str">
        <f t="shared" si="259"/>
        <v/>
      </c>
      <c r="AU133" s="274">
        <f t="shared" si="260"/>
        <v>17.5</v>
      </c>
      <c r="AV133" s="274">
        <f t="shared" si="261"/>
        <v>17.5</v>
      </c>
      <c r="AW133" s="274">
        <f t="shared" si="262"/>
        <v>25</v>
      </c>
      <c r="AX133" s="274">
        <f t="shared" si="263"/>
        <v>17.5</v>
      </c>
      <c r="AY133" s="274">
        <f t="shared" si="264"/>
        <v>17.5</v>
      </c>
      <c r="AZ133" s="274" t="str">
        <f t="shared" si="265"/>
        <v/>
      </c>
      <c r="BA133" s="274">
        <f t="shared" si="266"/>
        <v>33.1</v>
      </c>
      <c r="BB133" s="274">
        <f t="shared" si="267"/>
        <v>33.1</v>
      </c>
      <c r="BC133" s="274">
        <f t="shared" si="268"/>
        <v>31.5</v>
      </c>
      <c r="BD133" s="274" t="str">
        <f t="shared" si="269"/>
        <v/>
      </c>
      <c r="BE133" s="274" t="str">
        <f t="shared" si="270"/>
        <v/>
      </c>
      <c r="BF133" s="274">
        <f t="shared" si="271"/>
        <v>15.4</v>
      </c>
      <c r="BG133" s="275" t="str">
        <f t="shared" si="272"/>
        <v/>
      </c>
      <c r="BH133" s="274" t="str">
        <f t="shared" si="273"/>
        <v/>
      </c>
      <c r="BI133" s="274">
        <f t="shared" si="274"/>
        <v>33.849129593810446</v>
      </c>
      <c r="BJ133" s="274">
        <f t="shared" si="275"/>
        <v>33.849129593810446</v>
      </c>
      <c r="BK133" s="274">
        <f t="shared" si="276"/>
        <v>51.3347022587269</v>
      </c>
      <c r="BL133" s="274">
        <f t="shared" si="277"/>
        <v>36.231884057971016</v>
      </c>
      <c r="BM133" s="274">
        <f t="shared" si="278"/>
        <v>36.231884057971016</v>
      </c>
      <c r="BN133" s="274" t="str">
        <f t="shared" si="279"/>
        <v/>
      </c>
      <c r="BO133" s="274">
        <f t="shared" si="280"/>
        <v>67.967145790554412</v>
      </c>
      <c r="BP133" s="274">
        <f t="shared" si="281"/>
        <v>67.967145790554412</v>
      </c>
      <c r="BQ133" s="274">
        <f t="shared" si="282"/>
        <v>70.786516853932582</v>
      </c>
      <c r="BR133" s="274" t="str">
        <f t="shared" si="283"/>
        <v/>
      </c>
      <c r="BS133" s="274" t="str">
        <f t="shared" si="284"/>
        <v/>
      </c>
      <c r="BT133" s="274">
        <f t="shared" si="285"/>
        <v>30.434782608695652</v>
      </c>
      <c r="BW133" s="272">
        <v>7.75</v>
      </c>
      <c r="BX133" s="272">
        <v>7.75</v>
      </c>
      <c r="BY133" s="272">
        <v>7.98</v>
      </c>
      <c r="BZ133" s="272">
        <v>7.86</v>
      </c>
      <c r="CA133" s="272">
        <v>7.86</v>
      </c>
      <c r="CC133" s="272">
        <v>8.2899999999999991</v>
      </c>
      <c r="CD133" s="272">
        <v>8.2899999999999991</v>
      </c>
      <c r="CE133" s="272">
        <v>8.23</v>
      </c>
      <c r="CH133" s="272">
        <v>7.79</v>
      </c>
      <c r="CI133" s="273" t="str">
        <f t="shared" si="286"/>
        <v/>
      </c>
      <c r="CJ133" s="272" t="str">
        <f t="shared" si="287"/>
        <v/>
      </c>
      <c r="CK133" s="272">
        <f t="shared" si="288"/>
        <v>7.75</v>
      </c>
      <c r="CL133" s="272">
        <f t="shared" si="289"/>
        <v>7.75</v>
      </c>
      <c r="CM133" s="272">
        <f t="shared" si="290"/>
        <v>7.98</v>
      </c>
      <c r="CN133" s="272">
        <f t="shared" si="291"/>
        <v>7.86</v>
      </c>
      <c r="CO133" s="272">
        <f t="shared" si="292"/>
        <v>7.86</v>
      </c>
      <c r="CP133" s="272" t="str">
        <f t="shared" si="293"/>
        <v/>
      </c>
      <c r="CQ133" s="272">
        <f t="shared" si="294"/>
        <v>8.2899999999999991</v>
      </c>
      <c r="CR133" s="272">
        <f t="shared" si="295"/>
        <v>8.2899999999999991</v>
      </c>
      <c r="CS133" s="272">
        <f t="shared" si="296"/>
        <v>8.23</v>
      </c>
      <c r="CT133" s="272" t="str">
        <f t="shared" si="297"/>
        <v/>
      </c>
      <c r="CU133" s="272" t="str">
        <f t="shared" si="298"/>
        <v/>
      </c>
      <c r="CV133" s="272">
        <f t="shared" si="299"/>
        <v>7.79</v>
      </c>
      <c r="CW133" s="234" t="str">
        <f t="shared" si="300"/>
        <v/>
      </c>
      <c r="CX133" s="233">
        <f t="shared" si="301"/>
        <v>1</v>
      </c>
      <c r="CY133" s="233">
        <f t="shared" si="302"/>
        <v>1</v>
      </c>
      <c r="CZ133" s="233">
        <f t="shared" si="303"/>
        <v>1</v>
      </c>
      <c r="DA133" s="233">
        <f t="shared" si="304"/>
        <v>1</v>
      </c>
    </row>
    <row r="134" spans="1:105" x14ac:dyDescent="0.15">
      <c r="A134" s="276" t="s">
        <v>167</v>
      </c>
      <c r="B134" s="277" t="s">
        <v>663</v>
      </c>
      <c r="C134" s="273">
        <v>8.08</v>
      </c>
      <c r="D134" s="272">
        <v>6.93</v>
      </c>
      <c r="E134" s="272">
        <v>9.92</v>
      </c>
      <c r="F134" s="272">
        <v>9.92</v>
      </c>
      <c r="G134" s="272">
        <v>8.1999999999999993</v>
      </c>
      <c r="H134" s="272">
        <v>7.61</v>
      </c>
      <c r="I134" s="272">
        <v>7.61</v>
      </c>
      <c r="J134" s="272">
        <v>4.3899999999999997</v>
      </c>
      <c r="K134" s="272">
        <v>8.0500000000000007</v>
      </c>
      <c r="L134" s="272">
        <v>8.0500000000000007</v>
      </c>
      <c r="M134" s="272">
        <v>8.99</v>
      </c>
      <c r="N134" s="272">
        <v>8.8800000000000008</v>
      </c>
      <c r="O134" s="272">
        <v>10.57</v>
      </c>
      <c r="P134" s="272">
        <v>4.04</v>
      </c>
      <c r="Q134" s="275">
        <v>22.2</v>
      </c>
      <c r="R134" s="274">
        <v>23.8</v>
      </c>
      <c r="S134" s="274">
        <v>8.6</v>
      </c>
      <c r="T134" s="274">
        <v>8.6</v>
      </c>
      <c r="U134" s="274">
        <v>4.4000000000000004</v>
      </c>
      <c r="V134" s="274">
        <v>13.1</v>
      </c>
      <c r="W134" s="274">
        <v>13.1</v>
      </c>
      <c r="X134" s="274">
        <v>11.2</v>
      </c>
      <c r="Y134" s="274">
        <v>7.7</v>
      </c>
      <c r="Z134" s="274">
        <v>7.7</v>
      </c>
      <c r="AA134" s="274">
        <v>5.7</v>
      </c>
      <c r="AB134" s="274">
        <v>13.2</v>
      </c>
      <c r="AC134" s="274">
        <v>9.1</v>
      </c>
      <c r="AD134" s="274">
        <v>29.4</v>
      </c>
      <c r="AE134" s="273">
        <f t="shared" si="244"/>
        <v>2.7475247524752473</v>
      </c>
      <c r="AF134" s="272">
        <f t="shared" si="245"/>
        <v>3.4343434343434347</v>
      </c>
      <c r="AG134" s="272">
        <f t="shared" si="246"/>
        <v>0.86693548387096775</v>
      </c>
      <c r="AH134" s="272">
        <f t="shared" si="247"/>
        <v>0.86693548387096775</v>
      </c>
      <c r="AI134" s="272">
        <f t="shared" si="248"/>
        <v>0.53658536585365868</v>
      </c>
      <c r="AJ134" s="272">
        <f t="shared" si="249"/>
        <v>1.7214191852825229</v>
      </c>
      <c r="AK134" s="272">
        <f t="shared" si="250"/>
        <v>1.7214191852825229</v>
      </c>
      <c r="AL134" s="272">
        <f t="shared" si="251"/>
        <v>2.5512528473804101</v>
      </c>
      <c r="AM134" s="272">
        <f t="shared" si="252"/>
        <v>0.9565217391304347</v>
      </c>
      <c r="AN134" s="272">
        <f t="shared" si="253"/>
        <v>0.9565217391304347</v>
      </c>
      <c r="AO134" s="272">
        <f t="shared" si="254"/>
        <v>0.63403781979977758</v>
      </c>
      <c r="AP134" s="272">
        <f t="shared" si="255"/>
        <v>1.4864864864864862</v>
      </c>
      <c r="AQ134" s="272">
        <f t="shared" si="256"/>
        <v>0.86092715231788075</v>
      </c>
      <c r="AR134" s="272">
        <f t="shared" si="257"/>
        <v>7.2772277227722766</v>
      </c>
      <c r="AS134" s="275">
        <f t="shared" si="258"/>
        <v>22.2</v>
      </c>
      <c r="AT134" s="274">
        <f t="shared" si="259"/>
        <v>23.8</v>
      </c>
      <c r="AU134" s="274" t="str">
        <f t="shared" si="260"/>
        <v/>
      </c>
      <c r="AV134" s="274" t="str">
        <f t="shared" si="261"/>
        <v/>
      </c>
      <c r="AW134" s="274" t="str">
        <f t="shared" si="262"/>
        <v/>
      </c>
      <c r="AX134" s="274">
        <f t="shared" si="263"/>
        <v>13.1</v>
      </c>
      <c r="AY134" s="274">
        <f t="shared" si="264"/>
        <v>13.1</v>
      </c>
      <c r="AZ134" s="274">
        <f t="shared" si="265"/>
        <v>11.2</v>
      </c>
      <c r="BA134" s="274" t="str">
        <f t="shared" si="266"/>
        <v/>
      </c>
      <c r="BB134" s="274" t="str">
        <f t="shared" si="267"/>
        <v/>
      </c>
      <c r="BC134" s="274" t="str">
        <f t="shared" si="268"/>
        <v/>
      </c>
      <c r="BD134" s="274">
        <f t="shared" si="269"/>
        <v>13.2</v>
      </c>
      <c r="BE134" s="274" t="str">
        <f t="shared" si="270"/>
        <v/>
      </c>
      <c r="BF134" s="274">
        <f t="shared" si="271"/>
        <v>29.4</v>
      </c>
      <c r="BG134" s="275">
        <f t="shared" si="272"/>
        <v>40.808823529411768</v>
      </c>
      <c r="BH134" s="274">
        <f t="shared" si="273"/>
        <v>44.237918215613384</v>
      </c>
      <c r="BI134" s="274" t="str">
        <f t="shared" si="274"/>
        <v/>
      </c>
      <c r="BJ134" s="274" t="str">
        <f t="shared" si="275"/>
        <v/>
      </c>
      <c r="BK134" s="274" t="str">
        <f t="shared" si="276"/>
        <v/>
      </c>
      <c r="BL134" s="274">
        <f t="shared" si="277"/>
        <v>27.122153209109733</v>
      </c>
      <c r="BM134" s="274">
        <f t="shared" si="278"/>
        <v>27.122153209109733</v>
      </c>
      <c r="BN134" s="274">
        <f t="shared" si="279"/>
        <v>32.463768115942031</v>
      </c>
      <c r="BO134" s="274" t="str">
        <f t="shared" si="280"/>
        <v/>
      </c>
      <c r="BP134" s="274" t="str">
        <f t="shared" si="281"/>
        <v/>
      </c>
      <c r="BQ134" s="274" t="str">
        <f t="shared" si="282"/>
        <v/>
      </c>
      <c r="BR134" s="274">
        <f t="shared" si="283"/>
        <v>26.03550295857988</v>
      </c>
      <c r="BS134" s="274" t="str">
        <f t="shared" si="284"/>
        <v/>
      </c>
      <c r="BT134" s="274">
        <f t="shared" si="285"/>
        <v>58.102766798418969</v>
      </c>
      <c r="BU134" s="273">
        <v>9.2899999999999991</v>
      </c>
      <c r="BV134" s="272">
        <v>9.24</v>
      </c>
      <c r="BW134" s="272">
        <v>9.64</v>
      </c>
      <c r="BX134" s="272">
        <v>9.64</v>
      </c>
      <c r="BY134" s="272">
        <v>9.76</v>
      </c>
      <c r="BZ134" s="272">
        <v>9.58</v>
      </c>
      <c r="CA134" s="272">
        <v>9.58</v>
      </c>
      <c r="CB134" s="272">
        <v>9.5500000000000007</v>
      </c>
      <c r="CC134" s="272">
        <v>9.86</v>
      </c>
      <c r="CD134" s="272">
        <v>9.86</v>
      </c>
      <c r="CE134" s="272">
        <v>9.61</v>
      </c>
      <c r="CF134" s="272">
        <v>9.5299999999999994</v>
      </c>
      <c r="CG134" s="272">
        <v>9.2899999999999991</v>
      </c>
      <c r="CH134" s="272">
        <v>9.02</v>
      </c>
      <c r="CI134" s="273">
        <f t="shared" si="286"/>
        <v>9.2899999999999991</v>
      </c>
      <c r="CJ134" s="272">
        <f t="shared" si="287"/>
        <v>9.24</v>
      </c>
      <c r="CK134" s="272" t="str">
        <f t="shared" si="288"/>
        <v/>
      </c>
      <c r="CL134" s="272" t="str">
        <f t="shared" si="289"/>
        <v/>
      </c>
      <c r="CM134" s="272" t="str">
        <f t="shared" si="290"/>
        <v/>
      </c>
      <c r="CN134" s="272">
        <f t="shared" si="291"/>
        <v>9.58</v>
      </c>
      <c r="CO134" s="272">
        <f t="shared" si="292"/>
        <v>9.58</v>
      </c>
      <c r="CP134" s="272">
        <f t="shared" si="293"/>
        <v>9.5500000000000007</v>
      </c>
      <c r="CQ134" s="272" t="str">
        <f t="shared" si="294"/>
        <v/>
      </c>
      <c r="CR134" s="272" t="str">
        <f t="shared" si="295"/>
        <v/>
      </c>
      <c r="CS134" s="272" t="str">
        <f t="shared" si="296"/>
        <v/>
      </c>
      <c r="CT134" s="272">
        <f t="shared" si="297"/>
        <v>9.5299999999999994</v>
      </c>
      <c r="CU134" s="272" t="str">
        <f t="shared" si="298"/>
        <v/>
      </c>
      <c r="CV134" s="272">
        <f t="shared" si="299"/>
        <v>9.02</v>
      </c>
      <c r="CW134" s="234">
        <f t="shared" si="300"/>
        <v>1</v>
      </c>
      <c r="CX134" s="233">
        <f t="shared" si="301"/>
        <v>1</v>
      </c>
      <c r="CY134" s="233">
        <f t="shared" si="302"/>
        <v>1</v>
      </c>
      <c r="CZ134" s="233">
        <f t="shared" si="303"/>
        <v>1</v>
      </c>
      <c r="DA134" s="233">
        <f t="shared" si="304"/>
        <v>0</v>
      </c>
    </row>
    <row r="135" spans="1:105" x14ac:dyDescent="0.15">
      <c r="A135" s="276" t="s">
        <v>29</v>
      </c>
      <c r="B135" s="277" t="s">
        <v>664</v>
      </c>
      <c r="C135" s="273">
        <v>3.8</v>
      </c>
      <c r="D135" s="272">
        <v>2.68</v>
      </c>
      <c r="E135" s="272">
        <v>2.75</v>
      </c>
      <c r="F135" s="272">
        <v>2.75</v>
      </c>
      <c r="G135" s="272">
        <v>2.88</v>
      </c>
      <c r="H135" s="272">
        <v>2.63</v>
      </c>
      <c r="I135" s="272">
        <v>2.63</v>
      </c>
      <c r="J135" s="272">
        <v>1.86</v>
      </c>
      <c r="K135" s="272">
        <v>5.72</v>
      </c>
      <c r="L135" s="272">
        <v>5.72</v>
      </c>
      <c r="M135" s="272">
        <v>6.9</v>
      </c>
      <c r="N135" s="272">
        <v>3.88</v>
      </c>
      <c r="O135" s="272">
        <v>2.4300000000000002</v>
      </c>
      <c r="P135" s="272">
        <v>3.96</v>
      </c>
      <c r="Q135" s="275">
        <v>34.299999999999997</v>
      </c>
      <c r="R135" s="274">
        <v>32.6</v>
      </c>
      <c r="Y135" s="274">
        <v>14.7</v>
      </c>
      <c r="Z135" s="274">
        <v>14.7</v>
      </c>
      <c r="AA135" s="274">
        <v>11.3</v>
      </c>
      <c r="AE135" s="273">
        <f t="shared" si="244"/>
        <v>9.0263157894736832</v>
      </c>
      <c r="AF135" s="272">
        <f t="shared" si="245"/>
        <v>12.164179104477611</v>
      </c>
      <c r="AG135" s="272" t="str">
        <f t="shared" si="246"/>
        <v/>
      </c>
      <c r="AH135" s="272" t="str">
        <f t="shared" si="247"/>
        <v/>
      </c>
      <c r="AI135" s="272" t="str">
        <f t="shared" si="248"/>
        <v/>
      </c>
      <c r="AJ135" s="272" t="str">
        <f t="shared" si="249"/>
        <v/>
      </c>
      <c r="AK135" s="272" t="str">
        <f t="shared" si="250"/>
        <v/>
      </c>
      <c r="AL135" s="272" t="str">
        <f t="shared" si="251"/>
        <v/>
      </c>
      <c r="AM135" s="272">
        <f t="shared" si="252"/>
        <v>2.56993006993007</v>
      </c>
      <c r="AN135" s="272">
        <f t="shared" si="253"/>
        <v>2.56993006993007</v>
      </c>
      <c r="AO135" s="272">
        <f t="shared" si="254"/>
        <v>1.6376811594202898</v>
      </c>
      <c r="AP135" s="272" t="str">
        <f t="shared" si="255"/>
        <v/>
      </c>
      <c r="AQ135" s="272" t="str">
        <f t="shared" si="256"/>
        <v/>
      </c>
      <c r="AR135" s="272" t="str">
        <f t="shared" si="257"/>
        <v/>
      </c>
      <c r="AS135" s="275">
        <f t="shared" si="258"/>
        <v>34.299999999999997</v>
      </c>
      <c r="AT135" s="274">
        <f t="shared" si="259"/>
        <v>32.6</v>
      </c>
      <c r="AU135" s="274" t="str">
        <f t="shared" si="260"/>
        <v/>
      </c>
      <c r="AV135" s="274" t="str">
        <f t="shared" si="261"/>
        <v/>
      </c>
      <c r="AW135" s="274" t="str">
        <f t="shared" si="262"/>
        <v/>
      </c>
      <c r="AX135" s="274" t="str">
        <f t="shared" si="263"/>
        <v/>
      </c>
      <c r="AY135" s="274" t="str">
        <f t="shared" si="264"/>
        <v/>
      </c>
      <c r="AZ135" s="274" t="str">
        <f t="shared" si="265"/>
        <v/>
      </c>
      <c r="BA135" s="274">
        <f t="shared" si="266"/>
        <v>14.7</v>
      </c>
      <c r="BB135" s="274">
        <f t="shared" si="267"/>
        <v>14.7</v>
      </c>
      <c r="BC135" s="274">
        <f t="shared" si="268"/>
        <v>11.3</v>
      </c>
      <c r="BD135" s="274" t="str">
        <f t="shared" si="269"/>
        <v/>
      </c>
      <c r="BE135" s="274" t="str">
        <f t="shared" si="270"/>
        <v/>
      </c>
      <c r="BF135" s="274" t="str">
        <f t="shared" si="271"/>
        <v/>
      </c>
      <c r="BG135" s="275">
        <f t="shared" si="272"/>
        <v>63.05147058823529</v>
      </c>
      <c r="BH135" s="274">
        <f t="shared" si="273"/>
        <v>60.594795539033463</v>
      </c>
      <c r="BI135" s="274" t="str">
        <f t="shared" si="274"/>
        <v/>
      </c>
      <c r="BJ135" s="274" t="str">
        <f t="shared" si="275"/>
        <v/>
      </c>
      <c r="BK135" s="274" t="str">
        <f t="shared" si="276"/>
        <v/>
      </c>
      <c r="BL135" s="274" t="str">
        <f t="shared" si="277"/>
        <v/>
      </c>
      <c r="BM135" s="274" t="str">
        <f t="shared" si="278"/>
        <v/>
      </c>
      <c r="BN135" s="274" t="str">
        <f t="shared" si="279"/>
        <v/>
      </c>
      <c r="BO135" s="274">
        <f t="shared" si="280"/>
        <v>30.184804928131417</v>
      </c>
      <c r="BP135" s="274">
        <f t="shared" si="281"/>
        <v>30.184804928131417</v>
      </c>
      <c r="BQ135" s="274">
        <f t="shared" si="282"/>
        <v>25.393258426966291</v>
      </c>
      <c r="BR135" s="274" t="str">
        <f t="shared" si="283"/>
        <v/>
      </c>
      <c r="BS135" s="274" t="str">
        <f t="shared" si="284"/>
        <v/>
      </c>
      <c r="BT135" s="274" t="str">
        <f t="shared" si="285"/>
        <v/>
      </c>
      <c r="BU135" s="273">
        <v>8.43</v>
      </c>
      <c r="BV135" s="272">
        <v>8.25</v>
      </c>
      <c r="CC135" s="272">
        <v>7.9</v>
      </c>
      <c r="CD135" s="272">
        <v>7.9</v>
      </c>
      <c r="CE135" s="272">
        <v>7.92</v>
      </c>
      <c r="CI135" s="273">
        <f t="shared" si="286"/>
        <v>8.43</v>
      </c>
      <c r="CJ135" s="272">
        <f t="shared" si="287"/>
        <v>8.25</v>
      </c>
      <c r="CK135" s="272" t="str">
        <f t="shared" si="288"/>
        <v/>
      </c>
      <c r="CL135" s="272" t="str">
        <f t="shared" si="289"/>
        <v/>
      </c>
      <c r="CM135" s="272" t="str">
        <f t="shared" si="290"/>
        <v/>
      </c>
      <c r="CN135" s="272" t="str">
        <f t="shared" si="291"/>
        <v/>
      </c>
      <c r="CO135" s="272" t="str">
        <f t="shared" si="292"/>
        <v/>
      </c>
      <c r="CP135" s="272" t="str">
        <f t="shared" si="293"/>
        <v/>
      </c>
      <c r="CQ135" s="272">
        <f t="shared" si="294"/>
        <v>7.9</v>
      </c>
      <c r="CR135" s="272">
        <f t="shared" si="295"/>
        <v>7.9</v>
      </c>
      <c r="CS135" s="272">
        <f t="shared" si="296"/>
        <v>7.92</v>
      </c>
      <c r="CT135" s="272" t="str">
        <f t="shared" si="297"/>
        <v/>
      </c>
      <c r="CU135" s="272" t="str">
        <f t="shared" si="298"/>
        <v/>
      </c>
      <c r="CV135" s="272" t="str">
        <f t="shared" si="299"/>
        <v/>
      </c>
      <c r="CW135" s="234">
        <f t="shared" si="300"/>
        <v>1</v>
      </c>
      <c r="CX135" s="233" t="str">
        <f t="shared" si="301"/>
        <v/>
      </c>
      <c r="CY135" s="233">
        <f t="shared" si="302"/>
        <v>1</v>
      </c>
      <c r="CZ135" s="233" t="str">
        <f t="shared" si="303"/>
        <v/>
      </c>
      <c r="DA135" s="233">
        <f t="shared" si="304"/>
        <v>2</v>
      </c>
    </row>
    <row r="136" spans="1:105" x14ac:dyDescent="0.15">
      <c r="A136" s="276" t="s">
        <v>166</v>
      </c>
      <c r="B136" s="277" t="s">
        <v>665</v>
      </c>
      <c r="C136" s="273">
        <v>4.2</v>
      </c>
      <c r="D136" s="272">
        <v>3.92</v>
      </c>
      <c r="E136" s="272">
        <v>4.8</v>
      </c>
      <c r="F136" s="272">
        <v>4.8</v>
      </c>
      <c r="G136" s="272">
        <v>4.76</v>
      </c>
      <c r="H136" s="272">
        <v>3.18</v>
      </c>
      <c r="I136" s="272">
        <v>3.18</v>
      </c>
      <c r="J136" s="272">
        <v>3.69</v>
      </c>
      <c r="K136" s="272">
        <v>6.74</v>
      </c>
      <c r="L136" s="272">
        <v>6.74</v>
      </c>
      <c r="M136" s="272">
        <v>5.78</v>
      </c>
      <c r="N136" s="272">
        <v>2.8</v>
      </c>
      <c r="O136" s="272">
        <v>3.65</v>
      </c>
      <c r="P136" s="272">
        <v>3.94</v>
      </c>
      <c r="Q136" s="275">
        <v>27.5</v>
      </c>
      <c r="R136" s="274">
        <v>22.2</v>
      </c>
      <c r="S136" s="274">
        <v>7.9</v>
      </c>
      <c r="T136" s="274">
        <v>7.9</v>
      </c>
      <c r="U136" s="274">
        <v>6.3</v>
      </c>
      <c r="V136" s="274">
        <v>7.3</v>
      </c>
      <c r="W136" s="274">
        <v>7.3</v>
      </c>
      <c r="X136" s="274">
        <v>8.3000000000000007</v>
      </c>
      <c r="Y136" s="274">
        <v>18.399999999999999</v>
      </c>
      <c r="Z136" s="274">
        <v>18.399999999999999</v>
      </c>
      <c r="AA136" s="274">
        <v>16</v>
      </c>
      <c r="AB136" s="274">
        <v>5.3</v>
      </c>
      <c r="AC136" s="274">
        <v>4.5</v>
      </c>
      <c r="AD136" s="274">
        <v>7.7</v>
      </c>
      <c r="AE136" s="273">
        <f t="shared" si="244"/>
        <v>6.5476190476190474</v>
      </c>
      <c r="AF136" s="272">
        <f t="shared" si="245"/>
        <v>5.6632653061224492</v>
      </c>
      <c r="AG136" s="272">
        <f t="shared" si="246"/>
        <v>1.6458333333333335</v>
      </c>
      <c r="AH136" s="272">
        <f t="shared" si="247"/>
        <v>1.6458333333333335</v>
      </c>
      <c r="AI136" s="272">
        <f t="shared" si="248"/>
        <v>1.3235294117647058</v>
      </c>
      <c r="AJ136" s="272">
        <f t="shared" si="249"/>
        <v>2.2955974842767293</v>
      </c>
      <c r="AK136" s="272">
        <f t="shared" si="250"/>
        <v>2.2955974842767293</v>
      </c>
      <c r="AL136" s="272">
        <f t="shared" si="251"/>
        <v>2.2493224932249323</v>
      </c>
      <c r="AM136" s="272">
        <f t="shared" si="252"/>
        <v>2.7299703264094952</v>
      </c>
      <c r="AN136" s="272">
        <f t="shared" si="253"/>
        <v>2.7299703264094952</v>
      </c>
      <c r="AO136" s="272">
        <f t="shared" si="254"/>
        <v>2.7681660899653977</v>
      </c>
      <c r="AP136" s="272">
        <f t="shared" si="255"/>
        <v>1.892857142857143</v>
      </c>
      <c r="AQ136" s="272">
        <f t="shared" si="256"/>
        <v>1.2328767123287672</v>
      </c>
      <c r="AR136" s="272">
        <f t="shared" si="257"/>
        <v>1.9543147208121827</v>
      </c>
      <c r="AS136" s="275">
        <f t="shared" si="258"/>
        <v>27.5</v>
      </c>
      <c r="AT136" s="274">
        <f t="shared" si="259"/>
        <v>22.2</v>
      </c>
      <c r="AU136" s="274">
        <f t="shared" si="260"/>
        <v>7.9</v>
      </c>
      <c r="AV136" s="274">
        <f t="shared" si="261"/>
        <v>7.9</v>
      </c>
      <c r="AW136" s="274" t="str">
        <f t="shared" si="262"/>
        <v/>
      </c>
      <c r="AX136" s="274">
        <f t="shared" si="263"/>
        <v>7.3</v>
      </c>
      <c r="AY136" s="274">
        <f t="shared" si="264"/>
        <v>7.3</v>
      </c>
      <c r="AZ136" s="274">
        <f t="shared" si="265"/>
        <v>8.3000000000000007</v>
      </c>
      <c r="BA136" s="274">
        <f t="shared" si="266"/>
        <v>18.399999999999999</v>
      </c>
      <c r="BB136" s="274">
        <f t="shared" si="267"/>
        <v>18.399999999999999</v>
      </c>
      <c r="BC136" s="274">
        <f t="shared" si="268"/>
        <v>16</v>
      </c>
      <c r="BD136" s="274">
        <f t="shared" si="269"/>
        <v>5.3</v>
      </c>
      <c r="BE136" s="274" t="str">
        <f t="shared" si="270"/>
        <v/>
      </c>
      <c r="BF136" s="274">
        <f t="shared" si="271"/>
        <v>7.7</v>
      </c>
      <c r="BG136" s="275">
        <f t="shared" si="272"/>
        <v>50.551470588235297</v>
      </c>
      <c r="BH136" s="274">
        <f t="shared" si="273"/>
        <v>41.263940520446099</v>
      </c>
      <c r="BI136" s="274">
        <f t="shared" si="274"/>
        <v>15.280464216634428</v>
      </c>
      <c r="BJ136" s="274">
        <f t="shared" si="275"/>
        <v>15.280464216634428</v>
      </c>
      <c r="BK136" s="274" t="str">
        <f t="shared" si="276"/>
        <v/>
      </c>
      <c r="BL136" s="274">
        <f t="shared" si="277"/>
        <v>15.113871635610767</v>
      </c>
      <c r="BM136" s="274">
        <f t="shared" si="278"/>
        <v>15.113871635610767</v>
      </c>
      <c r="BN136" s="274">
        <f t="shared" si="279"/>
        <v>24.057971014492757</v>
      </c>
      <c r="BO136" s="274">
        <f t="shared" si="280"/>
        <v>37.782340862422991</v>
      </c>
      <c r="BP136" s="274">
        <f t="shared" si="281"/>
        <v>37.782340862422991</v>
      </c>
      <c r="BQ136" s="274">
        <f t="shared" si="282"/>
        <v>35.955056179775283</v>
      </c>
      <c r="BR136" s="274">
        <f t="shared" si="283"/>
        <v>10.453648915187376</v>
      </c>
      <c r="BS136" s="274" t="str">
        <f t="shared" si="284"/>
        <v/>
      </c>
      <c r="BT136" s="274">
        <f t="shared" si="285"/>
        <v>15.217391304347826</v>
      </c>
      <c r="BU136" s="273">
        <v>8.81</v>
      </c>
      <c r="BV136" s="272">
        <v>8.75</v>
      </c>
      <c r="BW136" s="272">
        <v>8.4499999999999993</v>
      </c>
      <c r="BX136" s="272">
        <v>8.4499999999999993</v>
      </c>
      <c r="BY136" s="272">
        <v>8.57</v>
      </c>
      <c r="BZ136" s="272">
        <v>8.5399999999999991</v>
      </c>
      <c r="CA136" s="272">
        <v>8.5399999999999991</v>
      </c>
      <c r="CB136" s="272">
        <v>8.73</v>
      </c>
      <c r="CC136" s="272">
        <v>8.81</v>
      </c>
      <c r="CD136" s="272">
        <v>8.81</v>
      </c>
      <c r="CE136" s="272">
        <v>8.7899999999999991</v>
      </c>
      <c r="CF136" s="272">
        <v>9.1300000000000008</v>
      </c>
      <c r="CG136" s="272">
        <v>8.8000000000000007</v>
      </c>
      <c r="CH136" s="272">
        <v>8.39</v>
      </c>
      <c r="CI136" s="273">
        <f t="shared" si="286"/>
        <v>8.81</v>
      </c>
      <c r="CJ136" s="272">
        <f t="shared" si="287"/>
        <v>8.75</v>
      </c>
      <c r="CK136" s="272">
        <f t="shared" si="288"/>
        <v>8.4499999999999993</v>
      </c>
      <c r="CL136" s="272">
        <f t="shared" si="289"/>
        <v>8.4499999999999993</v>
      </c>
      <c r="CM136" s="272" t="str">
        <f t="shared" si="290"/>
        <v/>
      </c>
      <c r="CN136" s="272">
        <f t="shared" si="291"/>
        <v>8.5399999999999991</v>
      </c>
      <c r="CO136" s="272">
        <f t="shared" si="292"/>
        <v>8.5399999999999991</v>
      </c>
      <c r="CP136" s="272">
        <f t="shared" si="293"/>
        <v>8.73</v>
      </c>
      <c r="CQ136" s="272">
        <f t="shared" si="294"/>
        <v>8.81</v>
      </c>
      <c r="CR136" s="272">
        <f t="shared" si="295"/>
        <v>8.81</v>
      </c>
      <c r="CS136" s="272">
        <f t="shared" si="296"/>
        <v>8.7899999999999991</v>
      </c>
      <c r="CT136" s="272">
        <f t="shared" si="297"/>
        <v>9.1300000000000008</v>
      </c>
      <c r="CU136" s="272" t="str">
        <f t="shared" si="298"/>
        <v/>
      </c>
      <c r="CV136" s="272">
        <f t="shared" si="299"/>
        <v>8.39</v>
      </c>
      <c r="CW136" s="234">
        <f t="shared" si="300"/>
        <v>1</v>
      </c>
      <c r="CX136" s="233">
        <f t="shared" si="301"/>
        <v>1</v>
      </c>
      <c r="CY136" s="233">
        <f t="shared" si="302"/>
        <v>1</v>
      </c>
      <c r="CZ136" s="233">
        <f t="shared" si="303"/>
        <v>1</v>
      </c>
      <c r="DA136" s="233">
        <f t="shared" si="304"/>
        <v>0</v>
      </c>
    </row>
    <row r="137" spans="1:105" x14ac:dyDescent="0.15">
      <c r="A137" s="276" t="s">
        <v>19</v>
      </c>
      <c r="B137" s="277" t="s">
        <v>666</v>
      </c>
      <c r="C137" s="273">
        <v>1.29</v>
      </c>
      <c r="D137" s="272">
        <v>1.62</v>
      </c>
      <c r="E137" s="272">
        <v>0.74</v>
      </c>
      <c r="F137" s="272">
        <v>0.74</v>
      </c>
      <c r="G137" s="272">
        <v>1.61</v>
      </c>
      <c r="H137" s="272">
        <v>1.61</v>
      </c>
      <c r="I137" s="272">
        <v>1.61</v>
      </c>
      <c r="J137" s="272">
        <v>1.46</v>
      </c>
      <c r="K137" s="272">
        <v>3.56</v>
      </c>
      <c r="L137" s="272">
        <v>3.56</v>
      </c>
      <c r="M137" s="272">
        <v>3.31</v>
      </c>
      <c r="N137" s="272">
        <v>1.17</v>
      </c>
      <c r="O137" s="272">
        <v>1.18</v>
      </c>
      <c r="P137" s="272">
        <v>1.86</v>
      </c>
      <c r="S137" s="274">
        <v>25.8</v>
      </c>
      <c r="T137" s="274">
        <v>25.8</v>
      </c>
      <c r="U137" s="274">
        <v>17.399999999999999</v>
      </c>
      <c r="V137" s="274">
        <v>21.8</v>
      </c>
      <c r="W137" s="274">
        <v>21.8</v>
      </c>
      <c r="X137" s="274">
        <v>16.8</v>
      </c>
      <c r="AC137" s="274">
        <v>21.1</v>
      </c>
      <c r="AD137" s="274">
        <v>24.5</v>
      </c>
      <c r="AE137" s="273" t="str">
        <f t="shared" si="244"/>
        <v/>
      </c>
      <c r="AF137" s="272" t="str">
        <f t="shared" si="245"/>
        <v/>
      </c>
      <c r="AG137" s="272">
        <f t="shared" si="246"/>
        <v>34.864864864864863</v>
      </c>
      <c r="AH137" s="272">
        <f t="shared" si="247"/>
        <v>34.864864864864863</v>
      </c>
      <c r="AI137" s="272">
        <f t="shared" si="248"/>
        <v>10.807453416149066</v>
      </c>
      <c r="AJ137" s="272">
        <f t="shared" si="249"/>
        <v>13.540372670807454</v>
      </c>
      <c r="AK137" s="272">
        <f t="shared" si="250"/>
        <v>13.540372670807454</v>
      </c>
      <c r="AL137" s="272">
        <f t="shared" si="251"/>
        <v>11.506849315068495</v>
      </c>
      <c r="AM137" s="272" t="str">
        <f t="shared" si="252"/>
        <v/>
      </c>
      <c r="AN137" s="272" t="str">
        <f t="shared" si="253"/>
        <v/>
      </c>
      <c r="AO137" s="272" t="str">
        <f t="shared" si="254"/>
        <v/>
      </c>
      <c r="AP137" s="272" t="str">
        <f t="shared" si="255"/>
        <v/>
      </c>
      <c r="AQ137" s="272">
        <f t="shared" si="256"/>
        <v>17.881355932203391</v>
      </c>
      <c r="AR137" s="272">
        <f t="shared" si="257"/>
        <v>13.172043010752688</v>
      </c>
      <c r="AS137" s="275" t="str">
        <f t="shared" si="258"/>
        <v/>
      </c>
      <c r="AT137" s="274" t="str">
        <f t="shared" si="259"/>
        <v/>
      </c>
      <c r="AU137" s="274">
        <f t="shared" si="260"/>
        <v>25.8</v>
      </c>
      <c r="AV137" s="274">
        <f t="shared" si="261"/>
        <v>25.8</v>
      </c>
      <c r="AW137" s="274">
        <f t="shared" si="262"/>
        <v>17.399999999999999</v>
      </c>
      <c r="AX137" s="274">
        <f t="shared" si="263"/>
        <v>21.8</v>
      </c>
      <c r="AY137" s="274">
        <f t="shared" si="264"/>
        <v>21.8</v>
      </c>
      <c r="AZ137" s="274">
        <f t="shared" si="265"/>
        <v>16.8</v>
      </c>
      <c r="BA137" s="274" t="str">
        <f t="shared" si="266"/>
        <v/>
      </c>
      <c r="BB137" s="274" t="str">
        <f t="shared" si="267"/>
        <v/>
      </c>
      <c r="BC137" s="274" t="str">
        <f t="shared" si="268"/>
        <v/>
      </c>
      <c r="BD137" s="274" t="str">
        <f t="shared" si="269"/>
        <v/>
      </c>
      <c r="BE137" s="274">
        <f t="shared" si="270"/>
        <v>21.1</v>
      </c>
      <c r="BF137" s="274">
        <f t="shared" si="271"/>
        <v>24.5</v>
      </c>
      <c r="BG137" s="275" t="str">
        <f t="shared" si="272"/>
        <v/>
      </c>
      <c r="BH137" s="274" t="str">
        <f t="shared" si="273"/>
        <v/>
      </c>
      <c r="BI137" s="274">
        <f t="shared" si="274"/>
        <v>49.903288201160542</v>
      </c>
      <c r="BJ137" s="274">
        <f t="shared" si="275"/>
        <v>49.903288201160542</v>
      </c>
      <c r="BK137" s="274">
        <f t="shared" si="276"/>
        <v>35.728952772073917</v>
      </c>
      <c r="BL137" s="274">
        <f t="shared" si="277"/>
        <v>45.134575569358184</v>
      </c>
      <c r="BM137" s="274">
        <f t="shared" si="278"/>
        <v>45.134575569358184</v>
      </c>
      <c r="BN137" s="274">
        <f t="shared" si="279"/>
        <v>48.695652173913047</v>
      </c>
      <c r="BO137" s="274" t="str">
        <f t="shared" si="280"/>
        <v/>
      </c>
      <c r="BP137" s="274" t="str">
        <f t="shared" si="281"/>
        <v/>
      </c>
      <c r="BQ137" s="274" t="str">
        <f t="shared" si="282"/>
        <v/>
      </c>
      <c r="BR137" s="274" t="str">
        <f t="shared" si="283"/>
        <v/>
      </c>
      <c r="BS137" s="274">
        <f t="shared" si="284"/>
        <v>40.19047619047619</v>
      </c>
      <c r="BT137" s="274">
        <f t="shared" si="285"/>
        <v>48.418972332015812</v>
      </c>
      <c r="BW137" s="272">
        <v>7.1</v>
      </c>
      <c r="BX137" s="272">
        <v>7.1</v>
      </c>
      <c r="BY137" s="272">
        <v>7.75</v>
      </c>
      <c r="BZ137" s="272">
        <v>6.76</v>
      </c>
      <c r="CA137" s="272">
        <v>6.76</v>
      </c>
      <c r="CB137" s="272">
        <v>7.28</v>
      </c>
      <c r="CG137" s="272">
        <v>6.5</v>
      </c>
      <c r="CH137" s="272">
        <v>6.01</v>
      </c>
      <c r="CI137" s="273" t="str">
        <f t="shared" si="286"/>
        <v/>
      </c>
      <c r="CJ137" s="272" t="str">
        <f t="shared" si="287"/>
        <v/>
      </c>
      <c r="CK137" s="272">
        <f t="shared" si="288"/>
        <v>7.1</v>
      </c>
      <c r="CL137" s="272">
        <f t="shared" si="289"/>
        <v>7.1</v>
      </c>
      <c r="CM137" s="272">
        <f t="shared" si="290"/>
        <v>7.75</v>
      </c>
      <c r="CN137" s="272">
        <f t="shared" si="291"/>
        <v>6.76</v>
      </c>
      <c r="CO137" s="272">
        <f t="shared" si="292"/>
        <v>6.76</v>
      </c>
      <c r="CP137" s="272">
        <f t="shared" si="293"/>
        <v>7.28</v>
      </c>
      <c r="CQ137" s="272" t="str">
        <f t="shared" si="294"/>
        <v/>
      </c>
      <c r="CR137" s="272" t="str">
        <f t="shared" si="295"/>
        <v/>
      </c>
      <c r="CS137" s="272" t="str">
        <f t="shared" si="296"/>
        <v/>
      </c>
      <c r="CT137" s="272" t="str">
        <f t="shared" si="297"/>
        <v/>
      </c>
      <c r="CU137" s="272">
        <f t="shared" si="298"/>
        <v>6.5</v>
      </c>
      <c r="CV137" s="272">
        <f t="shared" si="299"/>
        <v>6.01</v>
      </c>
      <c r="CW137" s="234" t="str">
        <f t="shared" si="300"/>
        <v/>
      </c>
      <c r="CX137" s="233">
        <f t="shared" si="301"/>
        <v>1</v>
      </c>
      <c r="CY137" s="233" t="str">
        <f t="shared" si="302"/>
        <v/>
      </c>
      <c r="CZ137" s="233">
        <f t="shared" si="303"/>
        <v>1</v>
      </c>
      <c r="DA137" s="233">
        <f t="shared" si="304"/>
        <v>2</v>
      </c>
    </row>
    <row r="138" spans="1:105" x14ac:dyDescent="0.15">
      <c r="A138" s="276" t="s">
        <v>129</v>
      </c>
      <c r="B138" s="277" t="s">
        <v>667</v>
      </c>
      <c r="C138" s="273">
        <v>4.3600000000000003</v>
      </c>
      <c r="D138" s="272">
        <v>5.05</v>
      </c>
      <c r="E138" s="272">
        <v>2.8</v>
      </c>
      <c r="F138" s="272">
        <v>2.8</v>
      </c>
      <c r="G138" s="272">
        <v>3.15</v>
      </c>
      <c r="H138" s="272">
        <v>3.82</v>
      </c>
      <c r="I138" s="272">
        <v>3.82</v>
      </c>
      <c r="J138" s="272">
        <v>3.25</v>
      </c>
      <c r="K138" s="272">
        <v>5.82</v>
      </c>
      <c r="L138" s="272">
        <v>5.82</v>
      </c>
      <c r="M138" s="272">
        <v>2.74</v>
      </c>
      <c r="N138" s="272">
        <v>4.5999999999999996</v>
      </c>
      <c r="O138" s="272">
        <v>5.03</v>
      </c>
      <c r="P138" s="272">
        <v>6.01</v>
      </c>
      <c r="Q138" s="275">
        <v>15.4</v>
      </c>
      <c r="R138" s="274">
        <v>14.5</v>
      </c>
      <c r="S138" s="274">
        <v>26.4</v>
      </c>
      <c r="T138" s="274">
        <v>26.4</v>
      </c>
      <c r="U138" s="274">
        <v>20.399999999999999</v>
      </c>
      <c r="V138" s="274">
        <v>25.9</v>
      </c>
      <c r="W138" s="274">
        <v>25.9</v>
      </c>
      <c r="X138" s="274">
        <v>13.7</v>
      </c>
      <c r="Y138" s="274">
        <v>25.9</v>
      </c>
      <c r="Z138" s="274">
        <v>25.9</v>
      </c>
      <c r="AA138" s="274">
        <v>24.1</v>
      </c>
      <c r="AB138" s="274">
        <v>26.3</v>
      </c>
      <c r="AC138" s="274">
        <v>22.8</v>
      </c>
      <c r="AD138" s="274">
        <v>7.2</v>
      </c>
      <c r="AE138" s="273">
        <f t="shared" si="244"/>
        <v>3.5321100917431192</v>
      </c>
      <c r="AF138" s="272">
        <f t="shared" si="245"/>
        <v>2.8712871287128712</v>
      </c>
      <c r="AG138" s="272">
        <f t="shared" si="246"/>
        <v>9.4285714285714288</v>
      </c>
      <c r="AH138" s="272">
        <f t="shared" si="247"/>
        <v>9.4285714285714288</v>
      </c>
      <c r="AI138" s="272">
        <f t="shared" si="248"/>
        <v>6.4761904761904763</v>
      </c>
      <c r="AJ138" s="272">
        <f t="shared" si="249"/>
        <v>6.7801047120418847</v>
      </c>
      <c r="AK138" s="272">
        <f t="shared" si="250"/>
        <v>6.7801047120418847</v>
      </c>
      <c r="AL138" s="272">
        <f t="shared" si="251"/>
        <v>4.2153846153846155</v>
      </c>
      <c r="AM138" s="272">
        <f t="shared" si="252"/>
        <v>4.4501718213058412</v>
      </c>
      <c r="AN138" s="272">
        <f t="shared" si="253"/>
        <v>4.4501718213058412</v>
      </c>
      <c r="AO138" s="272">
        <f t="shared" si="254"/>
        <v>8.7956204379562042</v>
      </c>
      <c r="AP138" s="272">
        <f t="shared" si="255"/>
        <v>5.7173913043478271</v>
      </c>
      <c r="AQ138" s="272">
        <f t="shared" si="256"/>
        <v>4.5328031809145131</v>
      </c>
      <c r="AR138" s="272">
        <f t="shared" si="257"/>
        <v>1.1980033277870217</v>
      </c>
      <c r="AS138" s="275">
        <f t="shared" si="258"/>
        <v>15.4</v>
      </c>
      <c r="AT138" s="274">
        <f t="shared" si="259"/>
        <v>14.5</v>
      </c>
      <c r="AU138" s="274">
        <f t="shared" si="260"/>
        <v>26.4</v>
      </c>
      <c r="AV138" s="274">
        <f t="shared" si="261"/>
        <v>26.4</v>
      </c>
      <c r="AW138" s="274">
        <f t="shared" si="262"/>
        <v>20.399999999999999</v>
      </c>
      <c r="AX138" s="274">
        <f t="shared" si="263"/>
        <v>25.9</v>
      </c>
      <c r="AY138" s="274">
        <f t="shared" si="264"/>
        <v>25.9</v>
      </c>
      <c r="AZ138" s="274">
        <f t="shared" si="265"/>
        <v>13.7</v>
      </c>
      <c r="BA138" s="274">
        <f t="shared" si="266"/>
        <v>25.9</v>
      </c>
      <c r="BB138" s="274">
        <f t="shared" si="267"/>
        <v>25.9</v>
      </c>
      <c r="BC138" s="274">
        <f t="shared" si="268"/>
        <v>24.1</v>
      </c>
      <c r="BD138" s="274">
        <f t="shared" si="269"/>
        <v>26.3</v>
      </c>
      <c r="BE138" s="274">
        <f t="shared" si="270"/>
        <v>22.8</v>
      </c>
      <c r="BF138" s="274" t="str">
        <f t="shared" si="271"/>
        <v/>
      </c>
      <c r="BG138" s="275">
        <f t="shared" si="272"/>
        <v>28.308823529411764</v>
      </c>
      <c r="BH138" s="274">
        <f t="shared" si="273"/>
        <v>26.951672862453535</v>
      </c>
      <c r="BI138" s="274">
        <f t="shared" si="274"/>
        <v>51.063829787234042</v>
      </c>
      <c r="BJ138" s="274">
        <f t="shared" si="275"/>
        <v>51.063829787234042</v>
      </c>
      <c r="BK138" s="274">
        <f t="shared" si="276"/>
        <v>41.889117043121139</v>
      </c>
      <c r="BL138" s="274">
        <f t="shared" si="277"/>
        <v>53.623188405797102</v>
      </c>
      <c r="BM138" s="274">
        <f t="shared" si="278"/>
        <v>53.623188405797102</v>
      </c>
      <c r="BN138" s="274">
        <f t="shared" si="279"/>
        <v>39.710144927536234</v>
      </c>
      <c r="BO138" s="274">
        <f t="shared" si="280"/>
        <v>53.182751540041068</v>
      </c>
      <c r="BP138" s="274">
        <f t="shared" si="281"/>
        <v>53.182751540041068</v>
      </c>
      <c r="BQ138" s="274">
        <f t="shared" si="282"/>
        <v>54.157303370786515</v>
      </c>
      <c r="BR138" s="274">
        <f t="shared" si="283"/>
        <v>51.873767258382642</v>
      </c>
      <c r="BS138" s="274">
        <f t="shared" si="284"/>
        <v>43.428571428571431</v>
      </c>
      <c r="BT138" s="274" t="str">
        <f t="shared" si="285"/>
        <v/>
      </c>
      <c r="BU138" s="273">
        <v>6.95</v>
      </c>
      <c r="BV138" s="272">
        <v>6.86</v>
      </c>
      <c r="BW138" s="272">
        <v>7.91</v>
      </c>
      <c r="BX138" s="272">
        <v>7.91</v>
      </c>
      <c r="BY138" s="272">
        <v>8.48</v>
      </c>
      <c r="BZ138" s="272">
        <v>8.14</v>
      </c>
      <c r="CA138" s="272">
        <v>8.14</v>
      </c>
      <c r="CB138" s="272">
        <v>8.69</v>
      </c>
      <c r="CC138" s="272">
        <v>7.75</v>
      </c>
      <c r="CD138" s="272">
        <v>7.75</v>
      </c>
      <c r="CE138" s="272">
        <v>8.18</v>
      </c>
      <c r="CF138" s="272">
        <v>7.46</v>
      </c>
      <c r="CG138" s="272">
        <v>8.6199999999999992</v>
      </c>
      <c r="CH138" s="272">
        <v>8.9</v>
      </c>
      <c r="CI138" s="273">
        <f t="shared" si="286"/>
        <v>6.95</v>
      </c>
      <c r="CJ138" s="272">
        <f t="shared" si="287"/>
        <v>6.86</v>
      </c>
      <c r="CK138" s="272">
        <f t="shared" si="288"/>
        <v>7.91</v>
      </c>
      <c r="CL138" s="272">
        <f t="shared" si="289"/>
        <v>7.91</v>
      </c>
      <c r="CM138" s="272">
        <f t="shared" si="290"/>
        <v>8.48</v>
      </c>
      <c r="CN138" s="272">
        <f t="shared" si="291"/>
        <v>8.14</v>
      </c>
      <c r="CO138" s="272">
        <f t="shared" si="292"/>
        <v>8.14</v>
      </c>
      <c r="CP138" s="272">
        <f t="shared" si="293"/>
        <v>8.69</v>
      </c>
      <c r="CQ138" s="272">
        <f t="shared" si="294"/>
        <v>7.75</v>
      </c>
      <c r="CR138" s="272">
        <f t="shared" si="295"/>
        <v>7.75</v>
      </c>
      <c r="CS138" s="272">
        <f t="shared" si="296"/>
        <v>8.18</v>
      </c>
      <c r="CT138" s="272">
        <f t="shared" si="297"/>
        <v>7.46</v>
      </c>
      <c r="CU138" s="272">
        <f t="shared" si="298"/>
        <v>8.6199999999999992</v>
      </c>
      <c r="CV138" s="272" t="str">
        <f t="shared" si="299"/>
        <v/>
      </c>
      <c r="CW138" s="234">
        <f t="shared" si="300"/>
        <v>1</v>
      </c>
      <c r="CX138" s="233">
        <f t="shared" si="301"/>
        <v>1</v>
      </c>
      <c r="CY138" s="233">
        <f t="shared" si="302"/>
        <v>1</v>
      </c>
      <c r="CZ138" s="233">
        <f t="shared" si="303"/>
        <v>1</v>
      </c>
      <c r="DA138" s="233">
        <f t="shared" si="304"/>
        <v>0</v>
      </c>
    </row>
    <row r="139" spans="1:105" x14ac:dyDescent="0.15">
      <c r="A139" s="276" t="s">
        <v>130</v>
      </c>
      <c r="B139" s="277" t="s">
        <v>668</v>
      </c>
      <c r="C139" s="273">
        <v>4.67</v>
      </c>
      <c r="D139" s="272">
        <v>2.86</v>
      </c>
      <c r="E139" s="272">
        <v>3.74</v>
      </c>
      <c r="F139" s="272">
        <v>3.74</v>
      </c>
      <c r="G139" s="272">
        <v>4.3899999999999997</v>
      </c>
      <c r="H139" s="272">
        <v>6.42</v>
      </c>
      <c r="I139" s="272">
        <v>6.42</v>
      </c>
      <c r="J139" s="272">
        <v>4.51</v>
      </c>
      <c r="K139" s="272">
        <v>6.36</v>
      </c>
      <c r="L139" s="272">
        <v>6.36</v>
      </c>
      <c r="M139" s="272">
        <v>8.27</v>
      </c>
      <c r="N139" s="272">
        <v>1.8</v>
      </c>
      <c r="O139" s="272">
        <v>1.78</v>
      </c>
      <c r="P139" s="272">
        <v>4.46</v>
      </c>
      <c r="Q139" s="275">
        <v>34.9</v>
      </c>
      <c r="R139" s="274">
        <v>34.299999999999997</v>
      </c>
      <c r="S139" s="274">
        <v>22.6</v>
      </c>
      <c r="T139" s="274">
        <v>22.6</v>
      </c>
      <c r="U139" s="274">
        <v>13.7</v>
      </c>
      <c r="V139" s="274">
        <v>15.8</v>
      </c>
      <c r="W139" s="274">
        <v>15.8</v>
      </c>
      <c r="X139" s="274">
        <v>9.3000000000000007</v>
      </c>
      <c r="Y139" s="274">
        <v>24.8</v>
      </c>
      <c r="Z139" s="274">
        <v>24.8</v>
      </c>
      <c r="AA139" s="274">
        <v>29.9</v>
      </c>
      <c r="AB139" s="274">
        <v>28.3</v>
      </c>
      <c r="AC139" s="274">
        <v>14.4</v>
      </c>
      <c r="AD139" s="274">
        <v>14.2</v>
      </c>
      <c r="AE139" s="273">
        <f t="shared" si="244"/>
        <v>7.4732334047109203</v>
      </c>
      <c r="AF139" s="272">
        <f t="shared" si="245"/>
        <v>11.993006993006993</v>
      </c>
      <c r="AG139" s="272">
        <f t="shared" si="246"/>
        <v>6.0427807486631018</v>
      </c>
      <c r="AH139" s="272">
        <f t="shared" si="247"/>
        <v>6.0427807486631018</v>
      </c>
      <c r="AI139" s="272">
        <f t="shared" si="248"/>
        <v>3.120728929384966</v>
      </c>
      <c r="AJ139" s="272">
        <f t="shared" si="249"/>
        <v>2.4610591900311527</v>
      </c>
      <c r="AK139" s="272">
        <f t="shared" si="250"/>
        <v>2.4610591900311527</v>
      </c>
      <c r="AL139" s="272">
        <f t="shared" si="251"/>
        <v>2.0620842572062088</v>
      </c>
      <c r="AM139" s="272">
        <f t="shared" si="252"/>
        <v>3.89937106918239</v>
      </c>
      <c r="AN139" s="272">
        <f t="shared" si="253"/>
        <v>3.89937106918239</v>
      </c>
      <c r="AO139" s="272">
        <f t="shared" si="254"/>
        <v>3.6154776299879083</v>
      </c>
      <c r="AP139" s="272">
        <f t="shared" si="255"/>
        <v>15.722222222222221</v>
      </c>
      <c r="AQ139" s="272">
        <f t="shared" si="256"/>
        <v>8.0898876404494384</v>
      </c>
      <c r="AR139" s="272">
        <f t="shared" si="257"/>
        <v>3.1838565022421523</v>
      </c>
      <c r="AS139" s="275">
        <f t="shared" si="258"/>
        <v>34.9</v>
      </c>
      <c r="AT139" s="274">
        <f t="shared" si="259"/>
        <v>34.299999999999997</v>
      </c>
      <c r="AU139" s="274">
        <f t="shared" si="260"/>
        <v>22.6</v>
      </c>
      <c r="AV139" s="274">
        <f t="shared" si="261"/>
        <v>22.6</v>
      </c>
      <c r="AW139" s="274">
        <f t="shared" si="262"/>
        <v>13.7</v>
      </c>
      <c r="AX139" s="274">
        <f t="shared" si="263"/>
        <v>15.8</v>
      </c>
      <c r="AY139" s="274">
        <f t="shared" si="264"/>
        <v>15.8</v>
      </c>
      <c r="AZ139" s="274">
        <f t="shared" si="265"/>
        <v>9.3000000000000007</v>
      </c>
      <c r="BA139" s="274">
        <f t="shared" si="266"/>
        <v>24.8</v>
      </c>
      <c r="BB139" s="274">
        <f t="shared" si="267"/>
        <v>24.8</v>
      </c>
      <c r="BC139" s="274">
        <f t="shared" si="268"/>
        <v>29.9</v>
      </c>
      <c r="BD139" s="274">
        <f t="shared" si="269"/>
        <v>28.3</v>
      </c>
      <c r="BE139" s="274">
        <f t="shared" si="270"/>
        <v>14.4</v>
      </c>
      <c r="BF139" s="274">
        <f t="shared" si="271"/>
        <v>14.2</v>
      </c>
      <c r="BG139" s="275">
        <f t="shared" si="272"/>
        <v>64.154411764705884</v>
      </c>
      <c r="BH139" s="274">
        <f t="shared" si="273"/>
        <v>63.754646840148695</v>
      </c>
      <c r="BI139" s="274">
        <f t="shared" si="274"/>
        <v>43.713733075435201</v>
      </c>
      <c r="BJ139" s="274">
        <f t="shared" si="275"/>
        <v>43.713733075435201</v>
      </c>
      <c r="BK139" s="274">
        <f t="shared" si="276"/>
        <v>28.131416837782339</v>
      </c>
      <c r="BL139" s="274">
        <f t="shared" si="277"/>
        <v>32.712215320910978</v>
      </c>
      <c r="BM139" s="274">
        <f t="shared" si="278"/>
        <v>32.712215320910978</v>
      </c>
      <c r="BN139" s="274">
        <f t="shared" si="279"/>
        <v>26.956521739130437</v>
      </c>
      <c r="BO139" s="274">
        <f t="shared" si="280"/>
        <v>50.92402464065708</v>
      </c>
      <c r="BP139" s="274">
        <f t="shared" si="281"/>
        <v>50.92402464065708</v>
      </c>
      <c r="BQ139" s="274">
        <f t="shared" si="282"/>
        <v>67.19101123595506</v>
      </c>
      <c r="BR139" s="274">
        <f t="shared" si="283"/>
        <v>55.818540433925044</v>
      </c>
      <c r="BS139" s="274">
        <f t="shared" si="284"/>
        <v>27.428571428571427</v>
      </c>
      <c r="BT139" s="274">
        <f t="shared" si="285"/>
        <v>28.063241106719367</v>
      </c>
      <c r="BU139" s="273">
        <v>6.59</v>
      </c>
      <c r="BV139" s="272">
        <v>6.56</v>
      </c>
      <c r="BW139" s="272">
        <v>7.64</v>
      </c>
      <c r="BX139" s="272">
        <v>7.64</v>
      </c>
      <c r="BY139" s="272">
        <v>7.97</v>
      </c>
      <c r="BZ139" s="272">
        <v>7.86</v>
      </c>
      <c r="CA139" s="272">
        <v>7.86</v>
      </c>
      <c r="CB139" s="272">
        <v>7.89</v>
      </c>
      <c r="CC139" s="272">
        <v>7.36</v>
      </c>
      <c r="CD139" s="272">
        <v>7.36</v>
      </c>
      <c r="CE139" s="272">
        <v>7.36</v>
      </c>
      <c r="CF139" s="272">
        <v>7.56</v>
      </c>
      <c r="CG139" s="272">
        <v>7.93</v>
      </c>
      <c r="CH139" s="272">
        <v>7.76</v>
      </c>
      <c r="CI139" s="273">
        <f t="shared" si="286"/>
        <v>6.59</v>
      </c>
      <c r="CJ139" s="272">
        <f t="shared" si="287"/>
        <v>6.56</v>
      </c>
      <c r="CK139" s="272">
        <f t="shared" si="288"/>
        <v>7.64</v>
      </c>
      <c r="CL139" s="272">
        <f t="shared" si="289"/>
        <v>7.64</v>
      </c>
      <c r="CM139" s="272">
        <f t="shared" si="290"/>
        <v>7.97</v>
      </c>
      <c r="CN139" s="272">
        <f t="shared" si="291"/>
        <v>7.86</v>
      </c>
      <c r="CO139" s="272">
        <f t="shared" si="292"/>
        <v>7.86</v>
      </c>
      <c r="CP139" s="272">
        <f t="shared" si="293"/>
        <v>7.89</v>
      </c>
      <c r="CQ139" s="272">
        <f t="shared" si="294"/>
        <v>7.36</v>
      </c>
      <c r="CR139" s="272">
        <f t="shared" si="295"/>
        <v>7.36</v>
      </c>
      <c r="CS139" s="272">
        <f t="shared" si="296"/>
        <v>7.36</v>
      </c>
      <c r="CT139" s="272">
        <f t="shared" si="297"/>
        <v>7.56</v>
      </c>
      <c r="CU139" s="272">
        <f t="shared" si="298"/>
        <v>7.93</v>
      </c>
      <c r="CV139" s="272">
        <f t="shared" si="299"/>
        <v>7.76</v>
      </c>
      <c r="CW139" s="234">
        <f t="shared" si="300"/>
        <v>1</v>
      </c>
      <c r="CX139" s="233">
        <f t="shared" si="301"/>
        <v>1</v>
      </c>
      <c r="CY139" s="233">
        <f t="shared" si="302"/>
        <v>1</v>
      </c>
      <c r="CZ139" s="233">
        <f t="shared" si="303"/>
        <v>1</v>
      </c>
      <c r="DA139" s="233">
        <f t="shared" si="304"/>
        <v>0</v>
      </c>
    </row>
    <row r="140" spans="1:105" x14ac:dyDescent="0.15">
      <c r="A140" s="276" t="s">
        <v>131</v>
      </c>
      <c r="B140" s="277" t="s">
        <v>669</v>
      </c>
      <c r="C140" s="273">
        <v>5.0999999999999996</v>
      </c>
      <c r="D140" s="272">
        <v>5.09</v>
      </c>
      <c r="E140" s="272">
        <v>6.06</v>
      </c>
      <c r="F140" s="272">
        <v>6.06</v>
      </c>
      <c r="G140" s="272">
        <v>4.59</v>
      </c>
      <c r="H140" s="272">
        <v>5.37</v>
      </c>
      <c r="I140" s="272">
        <v>5.37</v>
      </c>
      <c r="J140" s="272">
        <v>3.58</v>
      </c>
      <c r="K140" s="272">
        <v>6.02</v>
      </c>
      <c r="L140" s="272">
        <v>6.02</v>
      </c>
      <c r="M140" s="272">
        <v>4.47</v>
      </c>
      <c r="N140" s="272">
        <v>3.74</v>
      </c>
      <c r="O140" s="272">
        <v>3.1</v>
      </c>
      <c r="P140" s="272">
        <v>5.88</v>
      </c>
      <c r="S140" s="274">
        <v>11.6</v>
      </c>
      <c r="T140" s="274">
        <v>11.6</v>
      </c>
      <c r="U140" s="274">
        <v>19.600000000000001</v>
      </c>
      <c r="AC140" s="274">
        <v>2.2000000000000002</v>
      </c>
      <c r="AD140" s="274">
        <v>15.2</v>
      </c>
      <c r="AE140" s="273" t="str">
        <f t="shared" si="244"/>
        <v/>
      </c>
      <c r="AF140" s="272" t="str">
        <f t="shared" si="245"/>
        <v/>
      </c>
      <c r="AG140" s="272">
        <f t="shared" si="246"/>
        <v>1.9141914191419143</v>
      </c>
      <c r="AH140" s="272">
        <f t="shared" si="247"/>
        <v>1.9141914191419143</v>
      </c>
      <c r="AI140" s="272">
        <f t="shared" si="248"/>
        <v>4.2701525054466236</v>
      </c>
      <c r="AJ140" s="272" t="str">
        <f t="shared" si="249"/>
        <v/>
      </c>
      <c r="AK140" s="272" t="str">
        <f t="shared" si="250"/>
        <v/>
      </c>
      <c r="AL140" s="272" t="str">
        <f t="shared" si="251"/>
        <v/>
      </c>
      <c r="AM140" s="272" t="str">
        <f t="shared" si="252"/>
        <v/>
      </c>
      <c r="AN140" s="272" t="str">
        <f t="shared" si="253"/>
        <v/>
      </c>
      <c r="AO140" s="272" t="str">
        <f t="shared" si="254"/>
        <v/>
      </c>
      <c r="AP140" s="272" t="str">
        <f t="shared" si="255"/>
        <v/>
      </c>
      <c r="AQ140" s="272">
        <f t="shared" si="256"/>
        <v>0.70967741935483875</v>
      </c>
      <c r="AR140" s="272">
        <f t="shared" si="257"/>
        <v>2.5850340136054419</v>
      </c>
      <c r="AS140" s="275" t="str">
        <f t="shared" si="258"/>
        <v/>
      </c>
      <c r="AT140" s="274" t="str">
        <f t="shared" si="259"/>
        <v/>
      </c>
      <c r="AU140" s="274">
        <f t="shared" si="260"/>
        <v>11.6</v>
      </c>
      <c r="AV140" s="274">
        <f t="shared" si="261"/>
        <v>11.6</v>
      </c>
      <c r="AW140" s="274">
        <f t="shared" si="262"/>
        <v>19.600000000000001</v>
      </c>
      <c r="AX140" s="274" t="str">
        <f t="shared" si="263"/>
        <v/>
      </c>
      <c r="AY140" s="274" t="str">
        <f t="shared" si="264"/>
        <v/>
      </c>
      <c r="AZ140" s="274" t="str">
        <f t="shared" si="265"/>
        <v/>
      </c>
      <c r="BA140" s="274" t="str">
        <f t="shared" si="266"/>
        <v/>
      </c>
      <c r="BB140" s="274" t="str">
        <f t="shared" si="267"/>
        <v/>
      </c>
      <c r="BC140" s="274" t="str">
        <f t="shared" si="268"/>
        <v/>
      </c>
      <c r="BD140" s="274" t="str">
        <f t="shared" si="269"/>
        <v/>
      </c>
      <c r="BE140" s="274" t="str">
        <f t="shared" si="270"/>
        <v/>
      </c>
      <c r="BF140" s="274">
        <f t="shared" si="271"/>
        <v>15.2</v>
      </c>
      <c r="BG140" s="275" t="str">
        <f t="shared" si="272"/>
        <v/>
      </c>
      <c r="BH140" s="274" t="str">
        <f t="shared" si="273"/>
        <v/>
      </c>
      <c r="BI140" s="274">
        <f t="shared" si="274"/>
        <v>22.43713733075435</v>
      </c>
      <c r="BJ140" s="274">
        <f t="shared" si="275"/>
        <v>22.43713733075435</v>
      </c>
      <c r="BK140" s="274">
        <f t="shared" si="276"/>
        <v>40.246406570841891</v>
      </c>
      <c r="BL140" s="274" t="str">
        <f t="shared" si="277"/>
        <v/>
      </c>
      <c r="BM140" s="274" t="str">
        <f t="shared" si="278"/>
        <v/>
      </c>
      <c r="BN140" s="274" t="str">
        <f t="shared" si="279"/>
        <v/>
      </c>
      <c r="BO140" s="274" t="str">
        <f t="shared" si="280"/>
        <v/>
      </c>
      <c r="BP140" s="274" t="str">
        <f t="shared" si="281"/>
        <v/>
      </c>
      <c r="BQ140" s="274" t="str">
        <f t="shared" si="282"/>
        <v/>
      </c>
      <c r="BR140" s="274" t="str">
        <f t="shared" si="283"/>
        <v/>
      </c>
      <c r="BS140" s="274" t="str">
        <f t="shared" si="284"/>
        <v/>
      </c>
      <c r="BT140" s="274">
        <f t="shared" si="285"/>
        <v>30.039525691699605</v>
      </c>
      <c r="BW140" s="272">
        <v>6.7</v>
      </c>
      <c r="BX140" s="272">
        <v>6.7</v>
      </c>
      <c r="BY140" s="272">
        <v>6.88</v>
      </c>
      <c r="CG140" s="272">
        <v>6.14</v>
      </c>
      <c r="CH140" s="272">
        <v>5.55</v>
      </c>
      <c r="CI140" s="273" t="str">
        <f t="shared" si="286"/>
        <v/>
      </c>
      <c r="CJ140" s="272" t="str">
        <f t="shared" si="287"/>
        <v/>
      </c>
      <c r="CK140" s="272">
        <f t="shared" si="288"/>
        <v>6.7</v>
      </c>
      <c r="CL140" s="272">
        <f t="shared" si="289"/>
        <v>6.7</v>
      </c>
      <c r="CM140" s="272">
        <f t="shared" si="290"/>
        <v>6.88</v>
      </c>
      <c r="CN140" s="272" t="str">
        <f t="shared" si="291"/>
        <v/>
      </c>
      <c r="CO140" s="272" t="str">
        <f t="shared" si="292"/>
        <v/>
      </c>
      <c r="CP140" s="272" t="str">
        <f t="shared" si="293"/>
        <v/>
      </c>
      <c r="CQ140" s="272" t="str">
        <f t="shared" si="294"/>
        <v/>
      </c>
      <c r="CR140" s="272" t="str">
        <f t="shared" si="295"/>
        <v/>
      </c>
      <c r="CS140" s="272" t="str">
        <f t="shared" si="296"/>
        <v/>
      </c>
      <c r="CT140" s="272" t="str">
        <f t="shared" si="297"/>
        <v/>
      </c>
      <c r="CU140" s="272" t="str">
        <f t="shared" si="298"/>
        <v/>
      </c>
      <c r="CV140" s="272">
        <f t="shared" si="299"/>
        <v>5.55</v>
      </c>
      <c r="CW140" s="234" t="str">
        <f t="shared" si="300"/>
        <v/>
      </c>
      <c r="CX140" s="233">
        <f t="shared" si="301"/>
        <v>1</v>
      </c>
      <c r="CY140" s="233" t="str">
        <f t="shared" si="302"/>
        <v/>
      </c>
      <c r="CZ140" s="233">
        <f t="shared" si="303"/>
        <v>1</v>
      </c>
      <c r="DA140" s="233">
        <f t="shared" si="304"/>
        <v>2</v>
      </c>
    </row>
    <row r="141" spans="1:105" x14ac:dyDescent="0.15">
      <c r="A141" s="276" t="s">
        <v>181</v>
      </c>
      <c r="B141" s="277" t="s">
        <v>670</v>
      </c>
      <c r="C141" s="273">
        <v>3.38</v>
      </c>
      <c r="D141" s="272">
        <v>3.24</v>
      </c>
      <c r="E141" s="272">
        <v>2.73</v>
      </c>
      <c r="F141" s="272">
        <v>2.73</v>
      </c>
      <c r="G141" s="272">
        <v>4.83</v>
      </c>
      <c r="H141" s="272">
        <v>3.6</v>
      </c>
      <c r="I141" s="272">
        <v>3.6</v>
      </c>
      <c r="J141" s="272">
        <v>4.55</v>
      </c>
      <c r="K141" s="272">
        <v>3.69</v>
      </c>
      <c r="L141" s="272">
        <v>3.69</v>
      </c>
      <c r="M141" s="272">
        <v>4.28</v>
      </c>
      <c r="N141" s="272">
        <v>2.88</v>
      </c>
      <c r="O141" s="272">
        <v>3.35</v>
      </c>
      <c r="P141" s="272">
        <v>3.36</v>
      </c>
      <c r="S141" s="274">
        <v>34.5</v>
      </c>
      <c r="T141" s="274">
        <v>34.5</v>
      </c>
      <c r="U141" s="274">
        <v>26.9</v>
      </c>
      <c r="V141" s="274">
        <v>25.7</v>
      </c>
      <c r="W141" s="274">
        <v>25.7</v>
      </c>
      <c r="X141" s="274">
        <v>12.5</v>
      </c>
      <c r="AA141" s="274">
        <v>15.5</v>
      </c>
      <c r="AB141" s="274">
        <v>14.1</v>
      </c>
      <c r="AC141" s="274">
        <v>33.9</v>
      </c>
      <c r="AD141" s="274">
        <v>9.9</v>
      </c>
      <c r="AE141" s="273" t="str">
        <f t="shared" si="244"/>
        <v/>
      </c>
      <c r="AF141" s="272" t="str">
        <f t="shared" si="245"/>
        <v/>
      </c>
      <c r="AG141" s="272">
        <f t="shared" si="246"/>
        <v>12.637362637362637</v>
      </c>
      <c r="AH141" s="272">
        <f t="shared" si="247"/>
        <v>12.637362637362637</v>
      </c>
      <c r="AI141" s="272">
        <f t="shared" si="248"/>
        <v>5.5693581780538297</v>
      </c>
      <c r="AJ141" s="272">
        <f t="shared" si="249"/>
        <v>7.1388888888888884</v>
      </c>
      <c r="AK141" s="272">
        <f t="shared" si="250"/>
        <v>7.1388888888888884</v>
      </c>
      <c r="AL141" s="272">
        <f t="shared" si="251"/>
        <v>2.7472527472527473</v>
      </c>
      <c r="AM141" s="272" t="str">
        <f t="shared" si="252"/>
        <v/>
      </c>
      <c r="AN141" s="272" t="str">
        <f t="shared" si="253"/>
        <v/>
      </c>
      <c r="AO141" s="272">
        <f t="shared" si="254"/>
        <v>3.6214953271028034</v>
      </c>
      <c r="AP141" s="272">
        <f t="shared" si="255"/>
        <v>4.895833333333333</v>
      </c>
      <c r="AQ141" s="272">
        <f t="shared" si="256"/>
        <v>10.119402985074625</v>
      </c>
      <c r="AR141" s="272">
        <f t="shared" si="257"/>
        <v>2.9464285714285716</v>
      </c>
      <c r="AS141" s="275" t="str">
        <f t="shared" si="258"/>
        <v/>
      </c>
      <c r="AT141" s="274" t="str">
        <f t="shared" si="259"/>
        <v/>
      </c>
      <c r="AU141" s="274">
        <f t="shared" si="260"/>
        <v>34.5</v>
      </c>
      <c r="AV141" s="274">
        <f t="shared" si="261"/>
        <v>34.5</v>
      </c>
      <c r="AW141" s="274">
        <f t="shared" si="262"/>
        <v>26.9</v>
      </c>
      <c r="AX141" s="274">
        <f t="shared" si="263"/>
        <v>25.7</v>
      </c>
      <c r="AY141" s="274">
        <f t="shared" si="264"/>
        <v>25.7</v>
      </c>
      <c r="AZ141" s="274">
        <f t="shared" si="265"/>
        <v>12.5</v>
      </c>
      <c r="BA141" s="274" t="str">
        <f t="shared" si="266"/>
        <v/>
      </c>
      <c r="BB141" s="274" t="str">
        <f t="shared" si="267"/>
        <v/>
      </c>
      <c r="BC141" s="274">
        <f t="shared" si="268"/>
        <v>15.5</v>
      </c>
      <c r="BD141" s="274">
        <f t="shared" si="269"/>
        <v>14.1</v>
      </c>
      <c r="BE141" s="274">
        <f t="shared" si="270"/>
        <v>33.9</v>
      </c>
      <c r="BF141" s="274">
        <f t="shared" si="271"/>
        <v>9.9</v>
      </c>
      <c r="BG141" s="275" t="str">
        <f t="shared" si="272"/>
        <v/>
      </c>
      <c r="BH141" s="274" t="str">
        <f t="shared" si="273"/>
        <v/>
      </c>
      <c r="BI141" s="274">
        <f t="shared" si="274"/>
        <v>66.7311411992263</v>
      </c>
      <c r="BJ141" s="274">
        <f t="shared" si="275"/>
        <v>66.7311411992263</v>
      </c>
      <c r="BK141" s="274">
        <f t="shared" si="276"/>
        <v>55.236139630390142</v>
      </c>
      <c r="BL141" s="274">
        <f t="shared" si="277"/>
        <v>53.209109730848866</v>
      </c>
      <c r="BM141" s="274">
        <f t="shared" si="278"/>
        <v>53.209109730848866</v>
      </c>
      <c r="BN141" s="274">
        <f t="shared" si="279"/>
        <v>36.231884057971016</v>
      </c>
      <c r="BO141" s="274" t="str">
        <f t="shared" si="280"/>
        <v/>
      </c>
      <c r="BP141" s="274" t="str">
        <f t="shared" si="281"/>
        <v/>
      </c>
      <c r="BQ141" s="274">
        <f t="shared" si="282"/>
        <v>34.831460674157306</v>
      </c>
      <c r="BR141" s="274">
        <f t="shared" si="283"/>
        <v>27.810650887573964</v>
      </c>
      <c r="BS141" s="274">
        <f t="shared" si="284"/>
        <v>64.571428571428569</v>
      </c>
      <c r="BT141" s="274">
        <f t="shared" si="285"/>
        <v>19.565217391304348</v>
      </c>
      <c r="BW141" s="272">
        <v>9.08</v>
      </c>
      <c r="BX141" s="272">
        <v>9.08</v>
      </c>
      <c r="BY141" s="272">
        <v>9.5</v>
      </c>
      <c r="BZ141" s="272">
        <v>8.44</v>
      </c>
      <c r="CA141" s="272">
        <v>8.44</v>
      </c>
      <c r="CB141" s="272">
        <v>8.0399999999999991</v>
      </c>
      <c r="CE141" s="272">
        <v>8.27</v>
      </c>
      <c r="CF141" s="272">
        <v>8.07</v>
      </c>
      <c r="CG141" s="272">
        <v>8.65</v>
      </c>
      <c r="CH141" s="272">
        <v>7.74</v>
      </c>
      <c r="CI141" s="273" t="str">
        <f t="shared" si="286"/>
        <v/>
      </c>
      <c r="CJ141" s="272" t="str">
        <f t="shared" si="287"/>
        <v/>
      </c>
      <c r="CK141" s="272">
        <f t="shared" si="288"/>
        <v>9.08</v>
      </c>
      <c r="CL141" s="272">
        <f t="shared" si="289"/>
        <v>9.08</v>
      </c>
      <c r="CM141" s="272">
        <f t="shared" si="290"/>
        <v>9.5</v>
      </c>
      <c r="CN141" s="272">
        <f t="shared" si="291"/>
        <v>8.44</v>
      </c>
      <c r="CO141" s="272">
        <f t="shared" si="292"/>
        <v>8.44</v>
      </c>
      <c r="CP141" s="272">
        <f t="shared" si="293"/>
        <v>8.0399999999999991</v>
      </c>
      <c r="CQ141" s="272" t="str">
        <f t="shared" si="294"/>
        <v/>
      </c>
      <c r="CR141" s="272" t="str">
        <f t="shared" si="295"/>
        <v/>
      </c>
      <c r="CS141" s="272">
        <f t="shared" si="296"/>
        <v>8.27</v>
      </c>
      <c r="CT141" s="272">
        <f t="shared" si="297"/>
        <v>8.07</v>
      </c>
      <c r="CU141" s="272">
        <f t="shared" si="298"/>
        <v>8.65</v>
      </c>
      <c r="CV141" s="272">
        <f t="shared" si="299"/>
        <v>7.74</v>
      </c>
      <c r="CW141" s="234" t="str">
        <f t="shared" si="300"/>
        <v/>
      </c>
      <c r="CX141" s="233">
        <f t="shared" si="301"/>
        <v>1</v>
      </c>
      <c r="CY141" s="233">
        <f t="shared" si="302"/>
        <v>1</v>
      </c>
      <c r="CZ141" s="233">
        <f t="shared" si="303"/>
        <v>1</v>
      </c>
      <c r="DA141" s="233">
        <f t="shared" si="304"/>
        <v>1</v>
      </c>
    </row>
    <row r="142" spans="1:105" x14ac:dyDescent="0.15">
      <c r="A142" s="276" t="s">
        <v>182</v>
      </c>
      <c r="B142" s="277" t="s">
        <v>671</v>
      </c>
      <c r="C142" s="273">
        <v>6.28</v>
      </c>
      <c r="D142" s="272">
        <v>5.43</v>
      </c>
      <c r="E142" s="272">
        <v>6.67</v>
      </c>
      <c r="F142" s="272">
        <v>6.67</v>
      </c>
      <c r="G142" s="272">
        <v>6.01</v>
      </c>
      <c r="H142" s="272">
        <v>5.86</v>
      </c>
      <c r="I142" s="272">
        <v>5.86</v>
      </c>
      <c r="J142" s="272">
        <v>6.42</v>
      </c>
      <c r="K142" s="272">
        <v>9.59</v>
      </c>
      <c r="L142" s="272">
        <v>9.59</v>
      </c>
      <c r="M142" s="272">
        <v>9.43</v>
      </c>
      <c r="N142" s="272">
        <v>6.74</v>
      </c>
      <c r="O142" s="272">
        <v>4.67</v>
      </c>
      <c r="P142" s="272">
        <v>7.16</v>
      </c>
      <c r="S142" s="274">
        <v>28.7</v>
      </c>
      <c r="T142" s="274">
        <v>28.7</v>
      </c>
      <c r="U142" s="274">
        <v>35.799999999999997</v>
      </c>
      <c r="V142" s="274">
        <v>19.3</v>
      </c>
      <c r="W142" s="274">
        <v>19.3</v>
      </c>
      <c r="X142" s="274">
        <v>10.1</v>
      </c>
      <c r="AA142" s="274">
        <v>22.8</v>
      </c>
      <c r="AB142" s="274">
        <v>9.5</v>
      </c>
      <c r="AE142" s="273" t="str">
        <f t="shared" si="244"/>
        <v/>
      </c>
      <c r="AF142" s="272" t="str">
        <f t="shared" si="245"/>
        <v/>
      </c>
      <c r="AG142" s="272">
        <f t="shared" si="246"/>
        <v>4.3028485757121437</v>
      </c>
      <c r="AH142" s="272">
        <f t="shared" si="247"/>
        <v>4.3028485757121437</v>
      </c>
      <c r="AI142" s="272">
        <f t="shared" si="248"/>
        <v>5.956738768718802</v>
      </c>
      <c r="AJ142" s="272">
        <f t="shared" si="249"/>
        <v>3.2935153583617747</v>
      </c>
      <c r="AK142" s="272">
        <f t="shared" si="250"/>
        <v>3.2935153583617747</v>
      </c>
      <c r="AL142" s="272">
        <f t="shared" si="251"/>
        <v>1.5732087227414331</v>
      </c>
      <c r="AM142" s="272" t="str">
        <f t="shared" si="252"/>
        <v/>
      </c>
      <c r="AN142" s="272" t="str">
        <f t="shared" si="253"/>
        <v/>
      </c>
      <c r="AO142" s="272">
        <f t="shared" si="254"/>
        <v>2.4178154825026512</v>
      </c>
      <c r="AP142" s="272">
        <f t="shared" si="255"/>
        <v>1.4094955489614243</v>
      </c>
      <c r="AQ142" s="272" t="str">
        <f t="shared" si="256"/>
        <v/>
      </c>
      <c r="AR142" s="272" t="str">
        <f t="shared" si="257"/>
        <v/>
      </c>
      <c r="AS142" s="275" t="str">
        <f t="shared" si="258"/>
        <v/>
      </c>
      <c r="AT142" s="274" t="str">
        <f t="shared" si="259"/>
        <v/>
      </c>
      <c r="AU142" s="274">
        <f t="shared" si="260"/>
        <v>28.7</v>
      </c>
      <c r="AV142" s="274">
        <f t="shared" si="261"/>
        <v>28.7</v>
      </c>
      <c r="AW142" s="274">
        <f t="shared" si="262"/>
        <v>35.799999999999997</v>
      </c>
      <c r="AX142" s="274">
        <f t="shared" si="263"/>
        <v>19.3</v>
      </c>
      <c r="AY142" s="274">
        <f t="shared" si="264"/>
        <v>19.3</v>
      </c>
      <c r="AZ142" s="274">
        <f t="shared" si="265"/>
        <v>10.1</v>
      </c>
      <c r="BA142" s="274" t="str">
        <f t="shared" si="266"/>
        <v/>
      </c>
      <c r="BB142" s="274" t="str">
        <f t="shared" si="267"/>
        <v/>
      </c>
      <c r="BC142" s="274">
        <f t="shared" si="268"/>
        <v>22.8</v>
      </c>
      <c r="BD142" s="274">
        <f t="shared" si="269"/>
        <v>9.5</v>
      </c>
      <c r="BE142" s="274" t="str">
        <f t="shared" si="270"/>
        <v/>
      </c>
      <c r="BF142" s="274" t="str">
        <f t="shared" si="271"/>
        <v/>
      </c>
      <c r="BG142" s="275" t="str">
        <f t="shared" si="272"/>
        <v/>
      </c>
      <c r="BH142" s="274" t="str">
        <f t="shared" si="273"/>
        <v/>
      </c>
      <c r="BI142" s="274">
        <f t="shared" si="274"/>
        <v>55.512572533849124</v>
      </c>
      <c r="BJ142" s="274">
        <f t="shared" si="275"/>
        <v>55.512572533849124</v>
      </c>
      <c r="BK142" s="274">
        <f t="shared" si="276"/>
        <v>73.511293634496909</v>
      </c>
      <c r="BL142" s="274">
        <f t="shared" si="277"/>
        <v>39.958592132505181</v>
      </c>
      <c r="BM142" s="274">
        <f t="shared" si="278"/>
        <v>39.958592132505181</v>
      </c>
      <c r="BN142" s="274">
        <f t="shared" si="279"/>
        <v>29.275362318840578</v>
      </c>
      <c r="BO142" s="274" t="str">
        <f t="shared" si="280"/>
        <v/>
      </c>
      <c r="BP142" s="274" t="str">
        <f t="shared" si="281"/>
        <v/>
      </c>
      <c r="BQ142" s="274">
        <f t="shared" si="282"/>
        <v>51.235955056179776</v>
      </c>
      <c r="BR142" s="274">
        <f t="shared" si="283"/>
        <v>18.737672583826431</v>
      </c>
      <c r="BS142" s="274" t="str">
        <f t="shared" si="284"/>
        <v/>
      </c>
      <c r="BT142" s="274" t="str">
        <f t="shared" si="285"/>
        <v/>
      </c>
      <c r="BW142" s="272">
        <v>8.59</v>
      </c>
      <c r="BX142" s="272">
        <v>8.59</v>
      </c>
      <c r="BY142" s="272">
        <v>9.24</v>
      </c>
      <c r="BZ142" s="272">
        <v>8.42</v>
      </c>
      <c r="CA142" s="272">
        <v>8.42</v>
      </c>
      <c r="CB142" s="272">
        <v>8.2799999999999994</v>
      </c>
      <c r="CE142" s="272">
        <v>8.65</v>
      </c>
      <c r="CF142" s="272">
        <v>8.02</v>
      </c>
      <c r="CI142" s="273" t="str">
        <f t="shared" si="286"/>
        <v/>
      </c>
      <c r="CJ142" s="272" t="str">
        <f t="shared" si="287"/>
        <v/>
      </c>
      <c r="CK142" s="272">
        <f t="shared" si="288"/>
        <v>8.59</v>
      </c>
      <c r="CL142" s="272">
        <f t="shared" si="289"/>
        <v>8.59</v>
      </c>
      <c r="CM142" s="272">
        <f t="shared" si="290"/>
        <v>9.24</v>
      </c>
      <c r="CN142" s="272">
        <f t="shared" si="291"/>
        <v>8.42</v>
      </c>
      <c r="CO142" s="272">
        <f t="shared" si="292"/>
        <v>8.42</v>
      </c>
      <c r="CP142" s="272">
        <f t="shared" si="293"/>
        <v>8.2799999999999994</v>
      </c>
      <c r="CQ142" s="272" t="str">
        <f t="shared" si="294"/>
        <v/>
      </c>
      <c r="CR142" s="272" t="str">
        <f t="shared" si="295"/>
        <v/>
      </c>
      <c r="CS142" s="272">
        <f t="shared" si="296"/>
        <v>8.65</v>
      </c>
      <c r="CT142" s="272">
        <f t="shared" si="297"/>
        <v>8.02</v>
      </c>
      <c r="CU142" s="272" t="str">
        <f t="shared" si="298"/>
        <v/>
      </c>
      <c r="CV142" s="272" t="str">
        <f t="shared" si="299"/>
        <v/>
      </c>
      <c r="CW142" s="234" t="str">
        <f t="shared" si="300"/>
        <v/>
      </c>
      <c r="CX142" s="233">
        <f t="shared" si="301"/>
        <v>1</v>
      </c>
      <c r="CY142" s="233">
        <f t="shared" si="302"/>
        <v>1</v>
      </c>
      <c r="CZ142" s="233" t="str">
        <f t="shared" si="303"/>
        <v/>
      </c>
      <c r="DA142" s="233">
        <f t="shared" si="304"/>
        <v>2</v>
      </c>
    </row>
    <row r="143" spans="1:105" x14ac:dyDescent="0.15">
      <c r="A143" s="276" t="s">
        <v>183</v>
      </c>
      <c r="B143" s="277" t="s">
        <v>672</v>
      </c>
      <c r="C143" s="273">
        <v>2.84</v>
      </c>
      <c r="D143" s="272">
        <v>1.7</v>
      </c>
      <c r="E143" s="272">
        <v>3.45</v>
      </c>
      <c r="F143" s="272">
        <v>3.45</v>
      </c>
      <c r="G143" s="272">
        <v>4.46</v>
      </c>
      <c r="H143" s="272">
        <v>2.85</v>
      </c>
      <c r="I143" s="272">
        <v>2.85</v>
      </c>
      <c r="J143" s="272">
        <v>2.75</v>
      </c>
      <c r="K143" s="272">
        <v>6.8</v>
      </c>
      <c r="L143" s="272">
        <v>6.8</v>
      </c>
      <c r="M143" s="272">
        <v>8.17</v>
      </c>
      <c r="N143" s="272">
        <v>1.61</v>
      </c>
      <c r="O143" s="272">
        <v>2.29</v>
      </c>
      <c r="P143" s="272">
        <v>4</v>
      </c>
      <c r="S143" s="274">
        <v>33.299999999999997</v>
      </c>
      <c r="T143" s="274">
        <v>33.299999999999997</v>
      </c>
      <c r="U143" s="274">
        <v>34.5</v>
      </c>
      <c r="V143" s="274">
        <v>18</v>
      </c>
      <c r="W143" s="274">
        <v>18</v>
      </c>
      <c r="X143" s="274">
        <v>12.3</v>
      </c>
      <c r="Y143" s="274">
        <v>3.9</v>
      </c>
      <c r="Z143" s="274">
        <v>3.9</v>
      </c>
      <c r="AA143" s="274">
        <v>15.1</v>
      </c>
      <c r="AB143" s="274">
        <v>9</v>
      </c>
      <c r="AC143" s="274">
        <v>7.2</v>
      </c>
      <c r="AE143" s="273" t="str">
        <f t="shared" si="244"/>
        <v/>
      </c>
      <c r="AF143" s="272" t="str">
        <f t="shared" si="245"/>
        <v/>
      </c>
      <c r="AG143" s="272">
        <f t="shared" si="246"/>
        <v>9.6521739130434767</v>
      </c>
      <c r="AH143" s="272">
        <f t="shared" si="247"/>
        <v>9.6521739130434767</v>
      </c>
      <c r="AI143" s="272">
        <f t="shared" si="248"/>
        <v>7.7354260089686102</v>
      </c>
      <c r="AJ143" s="272">
        <f t="shared" si="249"/>
        <v>6.3157894736842106</v>
      </c>
      <c r="AK143" s="272">
        <f t="shared" si="250"/>
        <v>6.3157894736842106</v>
      </c>
      <c r="AL143" s="272">
        <f t="shared" si="251"/>
        <v>4.4727272727272727</v>
      </c>
      <c r="AM143" s="272">
        <f t="shared" si="252"/>
        <v>0.57352941176470584</v>
      </c>
      <c r="AN143" s="272">
        <f t="shared" si="253"/>
        <v>0.57352941176470584</v>
      </c>
      <c r="AO143" s="272">
        <f t="shared" si="254"/>
        <v>1.8482252141982864</v>
      </c>
      <c r="AP143" s="272">
        <f t="shared" si="255"/>
        <v>5.5900621118012417</v>
      </c>
      <c r="AQ143" s="272">
        <f t="shared" si="256"/>
        <v>3.14410480349345</v>
      </c>
      <c r="AR143" s="272" t="str">
        <f t="shared" si="257"/>
        <v/>
      </c>
      <c r="AS143" s="275" t="str">
        <f t="shared" si="258"/>
        <v/>
      </c>
      <c r="AT143" s="274" t="str">
        <f t="shared" si="259"/>
        <v/>
      </c>
      <c r="AU143" s="274">
        <f t="shared" si="260"/>
        <v>33.299999999999997</v>
      </c>
      <c r="AV143" s="274">
        <f t="shared" si="261"/>
        <v>33.299999999999997</v>
      </c>
      <c r="AW143" s="274">
        <f t="shared" si="262"/>
        <v>34.5</v>
      </c>
      <c r="AX143" s="274">
        <f t="shared" si="263"/>
        <v>18</v>
      </c>
      <c r="AY143" s="274">
        <f t="shared" si="264"/>
        <v>18</v>
      </c>
      <c r="AZ143" s="274">
        <f t="shared" si="265"/>
        <v>12.3</v>
      </c>
      <c r="BA143" s="274" t="str">
        <f t="shared" si="266"/>
        <v/>
      </c>
      <c r="BB143" s="274" t="str">
        <f t="shared" si="267"/>
        <v/>
      </c>
      <c r="BC143" s="274">
        <f t="shared" si="268"/>
        <v>15.1</v>
      </c>
      <c r="BD143" s="274">
        <f t="shared" si="269"/>
        <v>9</v>
      </c>
      <c r="BE143" s="274">
        <f t="shared" si="270"/>
        <v>7.2</v>
      </c>
      <c r="BF143" s="274" t="str">
        <f t="shared" si="271"/>
        <v/>
      </c>
      <c r="BG143" s="275" t="str">
        <f t="shared" si="272"/>
        <v/>
      </c>
      <c r="BH143" s="274" t="str">
        <f t="shared" si="273"/>
        <v/>
      </c>
      <c r="BI143" s="274">
        <f t="shared" si="274"/>
        <v>64.410058027079288</v>
      </c>
      <c r="BJ143" s="274">
        <f t="shared" si="275"/>
        <v>64.410058027079288</v>
      </c>
      <c r="BK143" s="274">
        <f t="shared" si="276"/>
        <v>70.841889117043124</v>
      </c>
      <c r="BL143" s="274">
        <f t="shared" si="277"/>
        <v>37.267080745341616</v>
      </c>
      <c r="BM143" s="274">
        <f t="shared" si="278"/>
        <v>37.267080745341616</v>
      </c>
      <c r="BN143" s="274">
        <f t="shared" si="279"/>
        <v>35.652173913043477</v>
      </c>
      <c r="BO143" s="274" t="str">
        <f t="shared" si="280"/>
        <v/>
      </c>
      <c r="BP143" s="274" t="str">
        <f t="shared" si="281"/>
        <v/>
      </c>
      <c r="BQ143" s="274">
        <f t="shared" si="282"/>
        <v>33.932584269662918</v>
      </c>
      <c r="BR143" s="274">
        <f t="shared" si="283"/>
        <v>17.751479289940828</v>
      </c>
      <c r="BS143" s="274">
        <f t="shared" si="284"/>
        <v>13.714285714285714</v>
      </c>
      <c r="BT143" s="274" t="str">
        <f t="shared" si="285"/>
        <v/>
      </c>
      <c r="BW143" s="272">
        <v>8.36</v>
      </c>
      <c r="BX143" s="272">
        <v>8.36</v>
      </c>
      <c r="BY143" s="272">
        <v>8.57</v>
      </c>
      <c r="BZ143" s="272">
        <v>7.64</v>
      </c>
      <c r="CA143" s="272">
        <v>7.64</v>
      </c>
      <c r="CB143" s="272">
        <v>7.37</v>
      </c>
      <c r="CC143" s="272">
        <v>7.19</v>
      </c>
      <c r="CD143" s="272">
        <v>7.19</v>
      </c>
      <c r="CE143" s="272">
        <v>7.57</v>
      </c>
      <c r="CF143" s="272">
        <v>7.01</v>
      </c>
      <c r="CG143" s="272">
        <v>7.32</v>
      </c>
      <c r="CI143" s="273" t="str">
        <f t="shared" si="286"/>
        <v/>
      </c>
      <c r="CJ143" s="272" t="str">
        <f t="shared" si="287"/>
        <v/>
      </c>
      <c r="CK143" s="272">
        <f t="shared" si="288"/>
        <v>8.36</v>
      </c>
      <c r="CL143" s="272">
        <f t="shared" si="289"/>
        <v>8.36</v>
      </c>
      <c r="CM143" s="272">
        <f t="shared" si="290"/>
        <v>8.57</v>
      </c>
      <c r="CN143" s="272">
        <f t="shared" si="291"/>
        <v>7.64</v>
      </c>
      <c r="CO143" s="272">
        <f t="shared" si="292"/>
        <v>7.64</v>
      </c>
      <c r="CP143" s="272">
        <f t="shared" si="293"/>
        <v>7.37</v>
      </c>
      <c r="CQ143" s="272" t="str">
        <f t="shared" si="294"/>
        <v/>
      </c>
      <c r="CR143" s="272" t="str">
        <f t="shared" si="295"/>
        <v/>
      </c>
      <c r="CS143" s="272">
        <f t="shared" si="296"/>
        <v>7.57</v>
      </c>
      <c r="CT143" s="272">
        <f t="shared" si="297"/>
        <v>7.01</v>
      </c>
      <c r="CU143" s="272">
        <f t="shared" si="298"/>
        <v>7.32</v>
      </c>
      <c r="CV143" s="272" t="str">
        <f t="shared" si="299"/>
        <v/>
      </c>
      <c r="CW143" s="234" t="str">
        <f t="shared" si="300"/>
        <v/>
      </c>
      <c r="CX143" s="233">
        <f t="shared" si="301"/>
        <v>1</v>
      </c>
      <c r="CY143" s="233">
        <f t="shared" si="302"/>
        <v>1</v>
      </c>
      <c r="CZ143" s="233">
        <f t="shared" si="303"/>
        <v>1</v>
      </c>
      <c r="DA143" s="233">
        <f t="shared" si="304"/>
        <v>1</v>
      </c>
    </row>
    <row r="144" spans="1:105" x14ac:dyDescent="0.15">
      <c r="A144" s="276" t="s">
        <v>184</v>
      </c>
      <c r="B144" s="277" t="s">
        <v>673</v>
      </c>
      <c r="C144" s="273">
        <v>4.0199999999999996</v>
      </c>
      <c r="D144" s="272">
        <v>3.33</v>
      </c>
      <c r="E144" s="272">
        <v>4.26</v>
      </c>
      <c r="F144" s="272">
        <v>4.26</v>
      </c>
      <c r="G144" s="272">
        <v>3.3</v>
      </c>
      <c r="H144" s="272">
        <v>5.45</v>
      </c>
      <c r="I144" s="272">
        <v>5.45</v>
      </c>
      <c r="J144" s="272">
        <v>2.56</v>
      </c>
      <c r="K144" s="272">
        <v>4.6900000000000004</v>
      </c>
      <c r="L144" s="272">
        <v>4.6900000000000004</v>
      </c>
      <c r="M144" s="272">
        <v>5.31</v>
      </c>
      <c r="N144" s="272">
        <v>0.98</v>
      </c>
      <c r="O144" s="272">
        <v>3.5</v>
      </c>
      <c r="P144" s="272">
        <v>5.16</v>
      </c>
      <c r="S144" s="274">
        <v>35.5</v>
      </c>
      <c r="T144" s="274">
        <v>35.5</v>
      </c>
      <c r="U144" s="274">
        <v>32.799999999999997</v>
      </c>
      <c r="V144" s="274">
        <v>19</v>
      </c>
      <c r="W144" s="274">
        <v>19</v>
      </c>
      <c r="X144" s="274">
        <v>9.4</v>
      </c>
      <c r="AA144" s="274">
        <v>11.8</v>
      </c>
      <c r="AB144" s="274">
        <v>8.9</v>
      </c>
      <c r="AC144" s="274">
        <v>29</v>
      </c>
      <c r="AE144" s="273" t="str">
        <f t="shared" si="244"/>
        <v/>
      </c>
      <c r="AF144" s="272" t="str">
        <f t="shared" si="245"/>
        <v/>
      </c>
      <c r="AG144" s="272">
        <f t="shared" si="246"/>
        <v>8.3333333333333339</v>
      </c>
      <c r="AH144" s="272">
        <f t="shared" si="247"/>
        <v>8.3333333333333339</v>
      </c>
      <c r="AI144" s="272">
        <f t="shared" si="248"/>
        <v>9.9393939393939394</v>
      </c>
      <c r="AJ144" s="272">
        <f t="shared" si="249"/>
        <v>3.4862385321100917</v>
      </c>
      <c r="AK144" s="272">
        <f t="shared" si="250"/>
        <v>3.4862385321100917</v>
      </c>
      <c r="AL144" s="272">
        <f t="shared" si="251"/>
        <v>3.671875</v>
      </c>
      <c r="AM144" s="272" t="str">
        <f t="shared" si="252"/>
        <v/>
      </c>
      <c r="AN144" s="272" t="str">
        <f t="shared" si="253"/>
        <v/>
      </c>
      <c r="AO144" s="272">
        <f t="shared" si="254"/>
        <v>2.2222222222222223</v>
      </c>
      <c r="AP144" s="272">
        <f t="shared" si="255"/>
        <v>9.0816326530612255</v>
      </c>
      <c r="AQ144" s="272">
        <f t="shared" si="256"/>
        <v>8.2857142857142865</v>
      </c>
      <c r="AR144" s="272" t="str">
        <f t="shared" si="257"/>
        <v/>
      </c>
      <c r="AS144" s="275" t="str">
        <f t="shared" si="258"/>
        <v/>
      </c>
      <c r="AT144" s="274" t="str">
        <f t="shared" si="259"/>
        <v/>
      </c>
      <c r="AU144" s="274">
        <f t="shared" si="260"/>
        <v>35.5</v>
      </c>
      <c r="AV144" s="274">
        <f t="shared" si="261"/>
        <v>35.5</v>
      </c>
      <c r="AW144" s="274">
        <f t="shared" si="262"/>
        <v>32.799999999999997</v>
      </c>
      <c r="AX144" s="274">
        <f t="shared" si="263"/>
        <v>19</v>
      </c>
      <c r="AY144" s="274">
        <f t="shared" si="264"/>
        <v>19</v>
      </c>
      <c r="AZ144" s="274">
        <f t="shared" si="265"/>
        <v>9.4</v>
      </c>
      <c r="BA144" s="274" t="str">
        <f t="shared" si="266"/>
        <v/>
      </c>
      <c r="BB144" s="274" t="str">
        <f t="shared" si="267"/>
        <v/>
      </c>
      <c r="BC144" s="274">
        <f t="shared" si="268"/>
        <v>11.8</v>
      </c>
      <c r="BD144" s="274">
        <f t="shared" si="269"/>
        <v>8.9</v>
      </c>
      <c r="BE144" s="274">
        <f t="shared" si="270"/>
        <v>29</v>
      </c>
      <c r="BF144" s="274" t="str">
        <f t="shared" si="271"/>
        <v/>
      </c>
      <c r="BG144" s="275" t="str">
        <f t="shared" si="272"/>
        <v/>
      </c>
      <c r="BH144" s="274" t="str">
        <f t="shared" si="273"/>
        <v/>
      </c>
      <c r="BI144" s="274">
        <f t="shared" si="274"/>
        <v>68.665377176015468</v>
      </c>
      <c r="BJ144" s="274">
        <f t="shared" si="275"/>
        <v>68.665377176015468</v>
      </c>
      <c r="BK144" s="274">
        <f t="shared" si="276"/>
        <v>67.351129363449672</v>
      </c>
      <c r="BL144" s="274">
        <f t="shared" si="277"/>
        <v>39.337474120082817</v>
      </c>
      <c r="BM144" s="274">
        <f t="shared" si="278"/>
        <v>39.337474120082817</v>
      </c>
      <c r="BN144" s="274">
        <f t="shared" si="279"/>
        <v>27.246376811594203</v>
      </c>
      <c r="BO144" s="274" t="str">
        <f t="shared" si="280"/>
        <v/>
      </c>
      <c r="BP144" s="274" t="str">
        <f t="shared" si="281"/>
        <v/>
      </c>
      <c r="BQ144" s="274">
        <f t="shared" si="282"/>
        <v>26.516853932584269</v>
      </c>
      <c r="BR144" s="274">
        <f t="shared" si="283"/>
        <v>17.554240631163708</v>
      </c>
      <c r="BS144" s="274">
        <f t="shared" si="284"/>
        <v>55.238095238095241</v>
      </c>
      <c r="BT144" s="274" t="str">
        <f t="shared" si="285"/>
        <v/>
      </c>
      <c r="BW144" s="272">
        <v>8.98</v>
      </c>
      <c r="BX144" s="272">
        <v>8.98</v>
      </c>
      <c r="BY144" s="272">
        <v>9.49</v>
      </c>
      <c r="BZ144" s="272">
        <v>8.4700000000000006</v>
      </c>
      <c r="CA144" s="272">
        <v>8.4700000000000006</v>
      </c>
      <c r="CB144" s="272">
        <v>8.27</v>
      </c>
      <c r="CE144" s="272">
        <v>8.5399999999999991</v>
      </c>
      <c r="CF144" s="272">
        <v>8.43</v>
      </c>
      <c r="CG144" s="272">
        <v>8.65</v>
      </c>
      <c r="CI144" s="273" t="str">
        <f t="shared" si="286"/>
        <v/>
      </c>
      <c r="CJ144" s="272" t="str">
        <f t="shared" si="287"/>
        <v/>
      </c>
      <c r="CK144" s="272">
        <f t="shared" si="288"/>
        <v>8.98</v>
      </c>
      <c r="CL144" s="272">
        <f t="shared" si="289"/>
        <v>8.98</v>
      </c>
      <c r="CM144" s="272">
        <f t="shared" si="290"/>
        <v>9.49</v>
      </c>
      <c r="CN144" s="272">
        <f t="shared" si="291"/>
        <v>8.4700000000000006</v>
      </c>
      <c r="CO144" s="272">
        <f t="shared" si="292"/>
        <v>8.4700000000000006</v>
      </c>
      <c r="CP144" s="272">
        <f t="shared" si="293"/>
        <v>8.27</v>
      </c>
      <c r="CQ144" s="272" t="str">
        <f t="shared" si="294"/>
        <v/>
      </c>
      <c r="CR144" s="272" t="str">
        <f t="shared" si="295"/>
        <v/>
      </c>
      <c r="CS144" s="272">
        <f t="shared" si="296"/>
        <v>8.5399999999999991</v>
      </c>
      <c r="CT144" s="272">
        <f t="shared" si="297"/>
        <v>8.43</v>
      </c>
      <c r="CU144" s="272">
        <f t="shared" si="298"/>
        <v>8.65</v>
      </c>
      <c r="CV144" s="272" t="str">
        <f t="shared" si="299"/>
        <v/>
      </c>
      <c r="CW144" s="234" t="str">
        <f t="shared" si="300"/>
        <v/>
      </c>
      <c r="CX144" s="233">
        <f t="shared" si="301"/>
        <v>1</v>
      </c>
      <c r="CY144" s="233">
        <f t="shared" si="302"/>
        <v>1</v>
      </c>
      <c r="CZ144" s="233">
        <f t="shared" si="303"/>
        <v>1</v>
      </c>
      <c r="DA144" s="233">
        <f t="shared" si="304"/>
        <v>1</v>
      </c>
    </row>
    <row r="145" spans="1:105" x14ac:dyDescent="0.15">
      <c r="A145" s="276" t="s">
        <v>185</v>
      </c>
      <c r="B145" s="277" t="s">
        <v>674</v>
      </c>
      <c r="C145" s="273">
        <v>5.98</v>
      </c>
      <c r="D145" s="272">
        <v>3.96</v>
      </c>
      <c r="E145" s="272">
        <v>7.85</v>
      </c>
      <c r="F145" s="272">
        <v>7.85</v>
      </c>
      <c r="G145" s="272">
        <v>4.8600000000000003</v>
      </c>
      <c r="H145" s="272">
        <v>7.16</v>
      </c>
      <c r="I145" s="272">
        <v>7.16</v>
      </c>
      <c r="J145" s="272">
        <v>4.25</v>
      </c>
      <c r="K145" s="272">
        <v>6.19</v>
      </c>
      <c r="L145" s="272">
        <v>6.19</v>
      </c>
      <c r="M145" s="272">
        <v>3.04</v>
      </c>
      <c r="N145" s="272">
        <v>6.17</v>
      </c>
      <c r="O145" s="272">
        <v>3.9</v>
      </c>
      <c r="P145" s="272">
        <v>3.62</v>
      </c>
      <c r="Q145" s="275">
        <v>17.7</v>
      </c>
      <c r="R145" s="274">
        <v>13.5</v>
      </c>
      <c r="S145" s="274">
        <v>47.4</v>
      </c>
      <c r="T145" s="274">
        <v>47.4</v>
      </c>
      <c r="U145" s="274">
        <v>39</v>
      </c>
      <c r="V145" s="274">
        <v>43.6</v>
      </c>
      <c r="W145" s="274">
        <v>43.6</v>
      </c>
      <c r="X145" s="274">
        <v>31.5</v>
      </c>
      <c r="Y145" s="274">
        <v>36.700000000000003</v>
      </c>
      <c r="Z145" s="274">
        <v>36.700000000000003</v>
      </c>
      <c r="AA145" s="274">
        <v>35.6</v>
      </c>
      <c r="AB145" s="274">
        <v>43.6</v>
      </c>
      <c r="AC145" s="274">
        <v>46.3</v>
      </c>
      <c r="AD145" s="274">
        <v>33.200000000000003</v>
      </c>
      <c r="AE145" s="273">
        <f t="shared" si="244"/>
        <v>2.9598662207357855</v>
      </c>
      <c r="AF145" s="272">
        <f t="shared" si="245"/>
        <v>3.4090909090909092</v>
      </c>
      <c r="AG145" s="272">
        <f t="shared" si="246"/>
        <v>6.0382165605095546</v>
      </c>
      <c r="AH145" s="272">
        <f t="shared" si="247"/>
        <v>6.0382165605095546</v>
      </c>
      <c r="AI145" s="272">
        <f t="shared" si="248"/>
        <v>8.0246913580246915</v>
      </c>
      <c r="AJ145" s="272">
        <f t="shared" si="249"/>
        <v>6.0893854748603351</v>
      </c>
      <c r="AK145" s="272">
        <f t="shared" si="250"/>
        <v>6.0893854748603351</v>
      </c>
      <c r="AL145" s="272">
        <f t="shared" si="251"/>
        <v>7.4117647058823533</v>
      </c>
      <c r="AM145" s="272">
        <f t="shared" si="252"/>
        <v>5.9289176090468496</v>
      </c>
      <c r="AN145" s="272">
        <f t="shared" si="253"/>
        <v>5.9289176090468496</v>
      </c>
      <c r="AO145" s="272">
        <f t="shared" si="254"/>
        <v>11.710526315789474</v>
      </c>
      <c r="AP145" s="272">
        <f t="shared" si="255"/>
        <v>7.0664505672609401</v>
      </c>
      <c r="AQ145" s="272">
        <f t="shared" si="256"/>
        <v>11.87179487179487</v>
      </c>
      <c r="AR145" s="272">
        <f t="shared" si="257"/>
        <v>9.1712707182320443</v>
      </c>
      <c r="AS145" s="275">
        <f t="shared" si="258"/>
        <v>17.7</v>
      </c>
      <c r="AT145" s="274">
        <f t="shared" si="259"/>
        <v>13.5</v>
      </c>
      <c r="AU145" s="274">
        <f t="shared" si="260"/>
        <v>47.4</v>
      </c>
      <c r="AV145" s="274">
        <f t="shared" si="261"/>
        <v>47.4</v>
      </c>
      <c r="AW145" s="274">
        <f t="shared" si="262"/>
        <v>39</v>
      </c>
      <c r="AX145" s="274">
        <f t="shared" si="263"/>
        <v>43.6</v>
      </c>
      <c r="AY145" s="274">
        <f t="shared" si="264"/>
        <v>43.6</v>
      </c>
      <c r="AZ145" s="274">
        <f t="shared" si="265"/>
        <v>31.5</v>
      </c>
      <c r="BA145" s="274">
        <f t="shared" si="266"/>
        <v>36.700000000000003</v>
      </c>
      <c r="BB145" s="274">
        <f t="shared" si="267"/>
        <v>36.700000000000003</v>
      </c>
      <c r="BC145" s="274">
        <f t="shared" si="268"/>
        <v>35.6</v>
      </c>
      <c r="BD145" s="274">
        <f t="shared" si="269"/>
        <v>43.6</v>
      </c>
      <c r="BE145" s="274">
        <f t="shared" si="270"/>
        <v>46.3</v>
      </c>
      <c r="BF145" s="274">
        <f t="shared" si="271"/>
        <v>33.200000000000003</v>
      </c>
      <c r="BG145" s="275">
        <f t="shared" si="272"/>
        <v>32.536764705882355</v>
      </c>
      <c r="BH145" s="274">
        <f t="shared" si="273"/>
        <v>25.092936802973981</v>
      </c>
      <c r="BI145" s="274">
        <f t="shared" si="274"/>
        <v>91.682785299806568</v>
      </c>
      <c r="BJ145" s="274">
        <f t="shared" si="275"/>
        <v>91.682785299806568</v>
      </c>
      <c r="BK145" s="274">
        <f t="shared" si="276"/>
        <v>80.082135523613957</v>
      </c>
      <c r="BL145" s="274">
        <f t="shared" si="277"/>
        <v>90.269151138716367</v>
      </c>
      <c r="BM145" s="274">
        <f t="shared" si="278"/>
        <v>90.269151138716367</v>
      </c>
      <c r="BN145" s="274">
        <f t="shared" si="279"/>
        <v>91.304347826086953</v>
      </c>
      <c r="BO145" s="274">
        <f t="shared" si="280"/>
        <v>75.359342915811098</v>
      </c>
      <c r="BP145" s="274">
        <f t="shared" si="281"/>
        <v>75.359342915811098</v>
      </c>
      <c r="BQ145" s="274">
        <f t="shared" si="282"/>
        <v>80</v>
      </c>
      <c r="BR145" s="274">
        <f t="shared" si="283"/>
        <v>85.996055226824453</v>
      </c>
      <c r="BS145" s="274">
        <f t="shared" si="284"/>
        <v>88.19047619047619</v>
      </c>
      <c r="BT145" s="274">
        <f t="shared" si="285"/>
        <v>65.612648221343875</v>
      </c>
      <c r="BU145" s="273">
        <v>7.17</v>
      </c>
      <c r="BV145" s="272">
        <v>7.12</v>
      </c>
      <c r="BW145" s="272">
        <v>9.4499999999999993</v>
      </c>
      <c r="BX145" s="272">
        <v>9.4499999999999993</v>
      </c>
      <c r="BY145" s="272">
        <v>10</v>
      </c>
      <c r="BZ145" s="272">
        <v>9.18</v>
      </c>
      <c r="CA145" s="272">
        <v>9.18</v>
      </c>
      <c r="CB145" s="272">
        <v>9.07</v>
      </c>
      <c r="CC145" s="272">
        <v>7.7</v>
      </c>
      <c r="CD145" s="272">
        <v>7.7</v>
      </c>
      <c r="CE145" s="272">
        <v>8.83</v>
      </c>
      <c r="CF145" s="272">
        <v>8.0500000000000007</v>
      </c>
      <c r="CG145" s="272">
        <v>8.2200000000000006</v>
      </c>
      <c r="CH145" s="272">
        <v>7.38</v>
      </c>
      <c r="CI145" s="273">
        <f t="shared" si="286"/>
        <v>7.17</v>
      </c>
      <c r="CJ145" s="272">
        <f t="shared" si="287"/>
        <v>7.12</v>
      </c>
      <c r="CK145" s="272">
        <f t="shared" si="288"/>
        <v>9.4499999999999993</v>
      </c>
      <c r="CL145" s="272">
        <f t="shared" si="289"/>
        <v>9.4499999999999993</v>
      </c>
      <c r="CM145" s="272">
        <f t="shared" si="290"/>
        <v>10</v>
      </c>
      <c r="CN145" s="272">
        <f t="shared" si="291"/>
        <v>9.18</v>
      </c>
      <c r="CO145" s="272">
        <f t="shared" si="292"/>
        <v>9.18</v>
      </c>
      <c r="CP145" s="272">
        <f t="shared" si="293"/>
        <v>9.07</v>
      </c>
      <c r="CQ145" s="272">
        <f t="shared" si="294"/>
        <v>7.7</v>
      </c>
      <c r="CR145" s="272">
        <f t="shared" si="295"/>
        <v>7.7</v>
      </c>
      <c r="CS145" s="272">
        <f t="shared" si="296"/>
        <v>8.83</v>
      </c>
      <c r="CT145" s="272">
        <f t="shared" si="297"/>
        <v>8.0500000000000007</v>
      </c>
      <c r="CU145" s="272">
        <f t="shared" si="298"/>
        <v>8.2200000000000006</v>
      </c>
      <c r="CV145" s="272">
        <f t="shared" si="299"/>
        <v>7.38</v>
      </c>
      <c r="CW145" s="234">
        <f t="shared" si="300"/>
        <v>1</v>
      </c>
      <c r="CX145" s="233">
        <f t="shared" si="301"/>
        <v>1</v>
      </c>
      <c r="CY145" s="233">
        <f t="shared" si="302"/>
        <v>1</v>
      </c>
      <c r="CZ145" s="233">
        <f t="shared" si="303"/>
        <v>1</v>
      </c>
      <c r="DA145" s="233">
        <f t="shared" si="304"/>
        <v>0</v>
      </c>
    </row>
    <row r="146" spans="1:105" x14ac:dyDescent="0.15">
      <c r="A146" s="276" t="s">
        <v>176</v>
      </c>
      <c r="B146" s="277" t="s">
        <v>675</v>
      </c>
      <c r="C146" s="273">
        <v>3.44</v>
      </c>
      <c r="D146" s="272">
        <v>2.85</v>
      </c>
      <c r="E146" s="272">
        <v>2.17</v>
      </c>
      <c r="F146" s="272">
        <v>2.17</v>
      </c>
      <c r="G146" s="272">
        <v>1.78</v>
      </c>
      <c r="H146" s="272">
        <v>1.71</v>
      </c>
      <c r="I146" s="272">
        <v>1.71</v>
      </c>
      <c r="J146" s="272">
        <v>2.13</v>
      </c>
      <c r="K146" s="272">
        <v>5.96</v>
      </c>
      <c r="L146" s="272">
        <v>5.96</v>
      </c>
      <c r="M146" s="272">
        <v>7.14</v>
      </c>
      <c r="N146" s="272">
        <v>2.58</v>
      </c>
      <c r="O146" s="272">
        <v>1</v>
      </c>
      <c r="P146" s="272">
        <v>2.5499999999999998</v>
      </c>
      <c r="Q146" s="275">
        <v>48.1</v>
      </c>
      <c r="R146" s="274">
        <v>47.3</v>
      </c>
      <c r="S146" s="274">
        <v>48.5</v>
      </c>
      <c r="T146" s="274">
        <v>48.5</v>
      </c>
      <c r="U146" s="274">
        <v>37.299999999999997</v>
      </c>
      <c r="V146" s="274">
        <v>24.3</v>
      </c>
      <c r="W146" s="274">
        <v>24.3</v>
      </c>
      <c r="X146" s="274">
        <v>11.5</v>
      </c>
      <c r="Y146" s="274">
        <v>43.5</v>
      </c>
      <c r="Z146" s="274">
        <v>43.5</v>
      </c>
      <c r="AA146" s="274">
        <v>42.1</v>
      </c>
      <c r="AB146" s="274">
        <v>16.5</v>
      </c>
      <c r="AC146" s="274">
        <v>47.1</v>
      </c>
      <c r="AD146" s="274">
        <v>50.6</v>
      </c>
      <c r="AE146" s="273">
        <f t="shared" si="244"/>
        <v>13.982558139534884</v>
      </c>
      <c r="AF146" s="272">
        <f t="shared" si="245"/>
        <v>16.596491228070175</v>
      </c>
      <c r="AG146" s="272">
        <f t="shared" si="246"/>
        <v>22.350230414746544</v>
      </c>
      <c r="AH146" s="272">
        <f t="shared" si="247"/>
        <v>22.350230414746544</v>
      </c>
      <c r="AI146" s="272">
        <f t="shared" si="248"/>
        <v>20.95505617977528</v>
      </c>
      <c r="AJ146" s="272">
        <f t="shared" si="249"/>
        <v>14.210526315789474</v>
      </c>
      <c r="AK146" s="272">
        <f t="shared" si="250"/>
        <v>14.210526315789474</v>
      </c>
      <c r="AL146" s="272">
        <f t="shared" si="251"/>
        <v>5.39906103286385</v>
      </c>
      <c r="AM146" s="272">
        <f t="shared" si="252"/>
        <v>7.298657718120805</v>
      </c>
      <c r="AN146" s="272">
        <f t="shared" si="253"/>
        <v>7.298657718120805</v>
      </c>
      <c r="AO146" s="272">
        <f t="shared" si="254"/>
        <v>5.8963585434173673</v>
      </c>
      <c r="AP146" s="272">
        <f t="shared" si="255"/>
        <v>6.3953488372093021</v>
      </c>
      <c r="AQ146" s="272">
        <f t="shared" si="256"/>
        <v>47.1</v>
      </c>
      <c r="AR146" s="272">
        <f t="shared" si="257"/>
        <v>19.843137254901961</v>
      </c>
      <c r="AS146" s="275">
        <f t="shared" si="258"/>
        <v>48.1</v>
      </c>
      <c r="AT146" s="274">
        <f t="shared" si="259"/>
        <v>47.3</v>
      </c>
      <c r="AU146" s="274">
        <f t="shared" si="260"/>
        <v>48.5</v>
      </c>
      <c r="AV146" s="274">
        <f t="shared" si="261"/>
        <v>48.5</v>
      </c>
      <c r="AW146" s="274">
        <f t="shared" si="262"/>
        <v>37.299999999999997</v>
      </c>
      <c r="AX146" s="274">
        <f t="shared" si="263"/>
        <v>24.3</v>
      </c>
      <c r="AY146" s="274">
        <f t="shared" si="264"/>
        <v>24.3</v>
      </c>
      <c r="AZ146" s="274">
        <f t="shared" si="265"/>
        <v>11.5</v>
      </c>
      <c r="BA146" s="274">
        <f t="shared" si="266"/>
        <v>43.5</v>
      </c>
      <c r="BB146" s="274">
        <f t="shared" si="267"/>
        <v>43.5</v>
      </c>
      <c r="BC146" s="274">
        <f t="shared" si="268"/>
        <v>42.1</v>
      </c>
      <c r="BD146" s="274">
        <f t="shared" si="269"/>
        <v>16.5</v>
      </c>
      <c r="BE146" s="274">
        <f t="shared" si="270"/>
        <v>47.1</v>
      </c>
      <c r="BF146" s="274">
        <f t="shared" si="271"/>
        <v>50.6</v>
      </c>
      <c r="BG146" s="275">
        <f t="shared" si="272"/>
        <v>88.419117647058826</v>
      </c>
      <c r="BH146" s="274">
        <f t="shared" si="273"/>
        <v>87.918215613382898</v>
      </c>
      <c r="BI146" s="274">
        <f t="shared" si="274"/>
        <v>93.810444874274651</v>
      </c>
      <c r="BJ146" s="274">
        <f t="shared" si="275"/>
        <v>93.810444874274651</v>
      </c>
      <c r="BK146" s="274">
        <f t="shared" si="276"/>
        <v>76.59137577002052</v>
      </c>
      <c r="BL146" s="274">
        <f t="shared" si="277"/>
        <v>50.310559006211186</v>
      </c>
      <c r="BM146" s="274">
        <f t="shared" si="278"/>
        <v>50.310559006211186</v>
      </c>
      <c r="BN146" s="274">
        <f t="shared" si="279"/>
        <v>33.333333333333336</v>
      </c>
      <c r="BO146" s="274">
        <f t="shared" si="280"/>
        <v>89.322381930184804</v>
      </c>
      <c r="BP146" s="274">
        <f t="shared" si="281"/>
        <v>89.322381930184804</v>
      </c>
      <c r="BQ146" s="274">
        <f t="shared" si="282"/>
        <v>94.606741573033702</v>
      </c>
      <c r="BR146" s="274">
        <f t="shared" si="283"/>
        <v>32.544378698224847</v>
      </c>
      <c r="BS146" s="274">
        <f t="shared" si="284"/>
        <v>89.714285714285708</v>
      </c>
      <c r="BT146" s="274">
        <f t="shared" si="285"/>
        <v>100</v>
      </c>
      <c r="BU146" s="273">
        <v>8</v>
      </c>
      <c r="BV146" s="272">
        <v>7.84</v>
      </c>
      <c r="BW146" s="272">
        <v>8.16</v>
      </c>
      <c r="BX146" s="272">
        <v>8.16</v>
      </c>
      <c r="BY146" s="272">
        <v>7.48</v>
      </c>
      <c r="BZ146" s="272">
        <v>7.11</v>
      </c>
      <c r="CA146" s="272">
        <v>7.11</v>
      </c>
      <c r="CB146" s="272">
        <v>6.96</v>
      </c>
      <c r="CC146" s="272">
        <v>9.1300000000000008</v>
      </c>
      <c r="CD146" s="272">
        <v>9.1300000000000008</v>
      </c>
      <c r="CE146" s="272">
        <v>9.08</v>
      </c>
      <c r="CF146" s="272">
        <v>6.85</v>
      </c>
      <c r="CG146" s="272">
        <v>8.01</v>
      </c>
      <c r="CH146" s="272">
        <v>8.6300000000000008</v>
      </c>
      <c r="CI146" s="273">
        <f t="shared" si="286"/>
        <v>8</v>
      </c>
      <c r="CJ146" s="272">
        <f t="shared" si="287"/>
        <v>7.84</v>
      </c>
      <c r="CK146" s="272">
        <f t="shared" si="288"/>
        <v>8.16</v>
      </c>
      <c r="CL146" s="272">
        <f t="shared" si="289"/>
        <v>8.16</v>
      </c>
      <c r="CM146" s="272">
        <f t="shared" si="290"/>
        <v>7.48</v>
      </c>
      <c r="CN146" s="272">
        <f t="shared" si="291"/>
        <v>7.11</v>
      </c>
      <c r="CO146" s="272">
        <f t="shared" si="292"/>
        <v>7.11</v>
      </c>
      <c r="CP146" s="272">
        <f t="shared" si="293"/>
        <v>6.96</v>
      </c>
      <c r="CQ146" s="272">
        <f t="shared" si="294"/>
        <v>9.1300000000000008</v>
      </c>
      <c r="CR146" s="272">
        <f t="shared" si="295"/>
        <v>9.1300000000000008</v>
      </c>
      <c r="CS146" s="272">
        <f t="shared" si="296"/>
        <v>9.08</v>
      </c>
      <c r="CT146" s="272">
        <f t="shared" si="297"/>
        <v>6.85</v>
      </c>
      <c r="CU146" s="272">
        <f t="shared" si="298"/>
        <v>8.01</v>
      </c>
      <c r="CV146" s="272">
        <f t="shared" si="299"/>
        <v>8.6300000000000008</v>
      </c>
      <c r="CW146" s="234">
        <f t="shared" si="300"/>
        <v>1</v>
      </c>
      <c r="CX146" s="233">
        <f t="shared" si="301"/>
        <v>1</v>
      </c>
      <c r="CY146" s="233">
        <f t="shared" si="302"/>
        <v>1</v>
      </c>
      <c r="CZ146" s="233">
        <f t="shared" si="303"/>
        <v>1</v>
      </c>
      <c r="DA146" s="233">
        <f t="shared" si="304"/>
        <v>0</v>
      </c>
    </row>
    <row r="147" spans="1:105" x14ac:dyDescent="0.15">
      <c r="A147" s="276" t="s">
        <v>189</v>
      </c>
      <c r="B147" s="277" t="s">
        <v>676</v>
      </c>
      <c r="C147" s="273">
        <v>5.49</v>
      </c>
      <c r="D147" s="272">
        <v>7.26</v>
      </c>
      <c r="E147" s="272">
        <v>13.73</v>
      </c>
      <c r="F147" s="272">
        <v>13.73</v>
      </c>
      <c r="G147" s="272">
        <v>7.89</v>
      </c>
      <c r="H147" s="272">
        <v>7.07</v>
      </c>
      <c r="I147" s="272">
        <v>7.07</v>
      </c>
      <c r="J147" s="272">
        <v>8.65</v>
      </c>
      <c r="K147" s="272">
        <v>7.81</v>
      </c>
      <c r="L147" s="272">
        <v>7.81</v>
      </c>
      <c r="M147" s="272">
        <v>8.25</v>
      </c>
      <c r="N147" s="272">
        <v>2.11</v>
      </c>
      <c r="O147" s="272">
        <v>8.7200000000000006</v>
      </c>
      <c r="P147" s="272">
        <v>9.64</v>
      </c>
      <c r="Q147" s="275">
        <v>42.9</v>
      </c>
      <c r="R147" s="274">
        <v>38</v>
      </c>
      <c r="S147" s="274">
        <v>34.4</v>
      </c>
      <c r="T147" s="274">
        <v>34.4</v>
      </c>
      <c r="U147" s="274">
        <v>37.700000000000003</v>
      </c>
      <c r="V147" s="274">
        <v>31.6</v>
      </c>
      <c r="W147" s="274">
        <v>31.6</v>
      </c>
      <c r="X147" s="274">
        <v>18.399999999999999</v>
      </c>
      <c r="Y147" s="274">
        <v>46.4</v>
      </c>
      <c r="Z147" s="274">
        <v>46.4</v>
      </c>
      <c r="AA147" s="274">
        <v>41.9</v>
      </c>
      <c r="AB147" s="274">
        <v>26.6</v>
      </c>
      <c r="AC147" s="274">
        <v>25.2</v>
      </c>
      <c r="AD147" s="274">
        <v>27.9</v>
      </c>
      <c r="AE147" s="273">
        <f t="shared" si="244"/>
        <v>7.8142076502732234</v>
      </c>
      <c r="AF147" s="272">
        <f t="shared" si="245"/>
        <v>5.2341597796143251</v>
      </c>
      <c r="AG147" s="272">
        <f t="shared" si="246"/>
        <v>2.5054624908958485</v>
      </c>
      <c r="AH147" s="272">
        <f t="shared" si="247"/>
        <v>2.5054624908958485</v>
      </c>
      <c r="AI147" s="272">
        <f t="shared" si="248"/>
        <v>4.7782002534854255</v>
      </c>
      <c r="AJ147" s="272">
        <f t="shared" si="249"/>
        <v>4.4695898161244694</v>
      </c>
      <c r="AK147" s="272">
        <f t="shared" si="250"/>
        <v>4.4695898161244694</v>
      </c>
      <c r="AL147" s="272">
        <f t="shared" si="251"/>
        <v>2.1271676300578033</v>
      </c>
      <c r="AM147" s="272">
        <f t="shared" si="252"/>
        <v>5.9411011523687582</v>
      </c>
      <c r="AN147" s="272">
        <f t="shared" si="253"/>
        <v>5.9411011523687582</v>
      </c>
      <c r="AO147" s="272">
        <f t="shared" si="254"/>
        <v>5.0787878787878782</v>
      </c>
      <c r="AP147" s="272">
        <f t="shared" si="255"/>
        <v>12.606635071090048</v>
      </c>
      <c r="AQ147" s="272">
        <f t="shared" si="256"/>
        <v>2.8899082568807337</v>
      </c>
      <c r="AR147" s="272">
        <f t="shared" si="257"/>
        <v>2.8941908713692941</v>
      </c>
      <c r="AS147" s="275">
        <f t="shared" si="258"/>
        <v>42.9</v>
      </c>
      <c r="AT147" s="274">
        <f t="shared" si="259"/>
        <v>38</v>
      </c>
      <c r="AU147" s="274">
        <f t="shared" si="260"/>
        <v>34.4</v>
      </c>
      <c r="AV147" s="274">
        <f t="shared" si="261"/>
        <v>34.4</v>
      </c>
      <c r="AW147" s="274">
        <f t="shared" si="262"/>
        <v>37.700000000000003</v>
      </c>
      <c r="AX147" s="274">
        <f t="shared" si="263"/>
        <v>31.6</v>
      </c>
      <c r="AY147" s="274">
        <f t="shared" si="264"/>
        <v>31.6</v>
      </c>
      <c r="AZ147" s="274">
        <f t="shared" si="265"/>
        <v>18.399999999999999</v>
      </c>
      <c r="BA147" s="274">
        <f t="shared" si="266"/>
        <v>46.4</v>
      </c>
      <c r="BB147" s="274">
        <f t="shared" si="267"/>
        <v>46.4</v>
      </c>
      <c r="BC147" s="274">
        <f t="shared" si="268"/>
        <v>41.9</v>
      </c>
      <c r="BD147" s="274">
        <f t="shared" si="269"/>
        <v>26.6</v>
      </c>
      <c r="BE147" s="274">
        <f t="shared" si="270"/>
        <v>25.2</v>
      </c>
      <c r="BF147" s="274">
        <f t="shared" si="271"/>
        <v>27.9</v>
      </c>
      <c r="BG147" s="275">
        <f t="shared" si="272"/>
        <v>78.860294117647058</v>
      </c>
      <c r="BH147" s="274">
        <f t="shared" si="273"/>
        <v>70.631970260223056</v>
      </c>
      <c r="BI147" s="274">
        <f t="shared" si="274"/>
        <v>66.537717601547385</v>
      </c>
      <c r="BJ147" s="274">
        <f t="shared" si="275"/>
        <v>66.537717601547385</v>
      </c>
      <c r="BK147" s="274">
        <f t="shared" si="276"/>
        <v>77.412731006160172</v>
      </c>
      <c r="BL147" s="274">
        <f t="shared" si="277"/>
        <v>65.424430641821957</v>
      </c>
      <c r="BM147" s="274">
        <f t="shared" si="278"/>
        <v>65.424430641821957</v>
      </c>
      <c r="BN147" s="274">
        <f t="shared" si="279"/>
        <v>53.333333333333329</v>
      </c>
      <c r="BO147" s="274">
        <f t="shared" si="280"/>
        <v>95.277207392197113</v>
      </c>
      <c r="BP147" s="274">
        <f t="shared" si="281"/>
        <v>95.277207392197113</v>
      </c>
      <c r="BQ147" s="274">
        <f t="shared" si="282"/>
        <v>94.157303370786522</v>
      </c>
      <c r="BR147" s="274">
        <f t="shared" si="283"/>
        <v>52.465483234714</v>
      </c>
      <c r="BS147" s="274">
        <f t="shared" si="284"/>
        <v>48</v>
      </c>
      <c r="BT147" s="274">
        <f t="shared" si="285"/>
        <v>55.138339920948617</v>
      </c>
      <c r="BU147" s="273">
        <v>8.36</v>
      </c>
      <c r="BV147" s="272">
        <v>8.36</v>
      </c>
      <c r="BW147" s="272">
        <v>8.4600000000000009</v>
      </c>
      <c r="BX147" s="272">
        <v>8.4600000000000009</v>
      </c>
      <c r="BY147" s="272">
        <v>8.8800000000000008</v>
      </c>
      <c r="BZ147" s="272">
        <v>7.95</v>
      </c>
      <c r="CA147" s="272">
        <v>7.95</v>
      </c>
      <c r="CB147" s="272">
        <v>7.51</v>
      </c>
      <c r="CC147" s="272">
        <v>9.91</v>
      </c>
      <c r="CD147" s="272">
        <v>9.91</v>
      </c>
      <c r="CE147" s="272">
        <v>10.130000000000001</v>
      </c>
      <c r="CF147" s="272">
        <v>7.78</v>
      </c>
      <c r="CG147" s="272">
        <v>7.38</v>
      </c>
      <c r="CH147" s="272">
        <v>7.73</v>
      </c>
      <c r="CI147" s="273">
        <f t="shared" si="286"/>
        <v>8.36</v>
      </c>
      <c r="CJ147" s="272">
        <f t="shared" si="287"/>
        <v>8.36</v>
      </c>
      <c r="CK147" s="272">
        <f t="shared" si="288"/>
        <v>8.4600000000000009</v>
      </c>
      <c r="CL147" s="272">
        <f t="shared" si="289"/>
        <v>8.4600000000000009</v>
      </c>
      <c r="CM147" s="272">
        <f t="shared" si="290"/>
        <v>8.8800000000000008</v>
      </c>
      <c r="CN147" s="272">
        <f t="shared" si="291"/>
        <v>7.95</v>
      </c>
      <c r="CO147" s="272">
        <f t="shared" si="292"/>
        <v>7.95</v>
      </c>
      <c r="CP147" s="272">
        <f t="shared" si="293"/>
        <v>7.51</v>
      </c>
      <c r="CQ147" s="272">
        <f t="shared" si="294"/>
        <v>9.91</v>
      </c>
      <c r="CR147" s="272">
        <f t="shared" si="295"/>
        <v>9.91</v>
      </c>
      <c r="CS147" s="272">
        <f t="shared" si="296"/>
        <v>10.130000000000001</v>
      </c>
      <c r="CT147" s="272">
        <f t="shared" si="297"/>
        <v>7.78</v>
      </c>
      <c r="CU147" s="272">
        <f t="shared" si="298"/>
        <v>7.38</v>
      </c>
      <c r="CV147" s="272">
        <f t="shared" si="299"/>
        <v>7.73</v>
      </c>
      <c r="CW147" s="234">
        <f t="shared" si="300"/>
        <v>1</v>
      </c>
      <c r="CX147" s="233">
        <f t="shared" si="301"/>
        <v>1</v>
      </c>
      <c r="CY147" s="233">
        <f t="shared" si="302"/>
        <v>1</v>
      </c>
      <c r="CZ147" s="233">
        <f t="shared" si="303"/>
        <v>1</v>
      </c>
      <c r="DA147" s="233">
        <f t="shared" si="304"/>
        <v>0</v>
      </c>
    </row>
    <row r="148" spans="1:105" x14ac:dyDescent="0.15">
      <c r="A148" s="276" t="s">
        <v>190</v>
      </c>
      <c r="B148" s="277" t="s">
        <v>677</v>
      </c>
      <c r="C148" s="273">
        <v>3.69</v>
      </c>
      <c r="D148" s="272">
        <v>5.23</v>
      </c>
      <c r="E148" s="272">
        <v>6.21</v>
      </c>
      <c r="F148" s="272">
        <v>6.21</v>
      </c>
      <c r="G148" s="272">
        <v>5.24</v>
      </c>
      <c r="H148" s="272">
        <v>6.41</v>
      </c>
      <c r="I148" s="272">
        <v>6.41</v>
      </c>
      <c r="J148" s="272">
        <v>4.72</v>
      </c>
      <c r="K148" s="272">
        <v>6.81</v>
      </c>
      <c r="L148" s="272">
        <v>6.81</v>
      </c>
      <c r="M148" s="272">
        <v>5.56</v>
      </c>
      <c r="N148" s="272">
        <v>3.78</v>
      </c>
      <c r="O148" s="272">
        <v>3.53</v>
      </c>
      <c r="P148" s="272">
        <v>1.91</v>
      </c>
      <c r="Q148" s="275">
        <v>29.6</v>
      </c>
      <c r="R148" s="274">
        <v>30.6</v>
      </c>
      <c r="S148" s="274">
        <v>17.2</v>
      </c>
      <c r="T148" s="274">
        <v>17.2</v>
      </c>
      <c r="U148" s="274">
        <v>10.7</v>
      </c>
      <c r="V148" s="274">
        <v>14.1</v>
      </c>
      <c r="W148" s="274">
        <v>14.1</v>
      </c>
      <c r="X148" s="274">
        <v>18.7</v>
      </c>
      <c r="Y148" s="274">
        <v>11.1</v>
      </c>
      <c r="Z148" s="274">
        <v>11.1</v>
      </c>
      <c r="AA148" s="274">
        <v>14.8</v>
      </c>
      <c r="AB148" s="274">
        <v>20.5</v>
      </c>
      <c r="AC148" s="274">
        <v>31.5</v>
      </c>
      <c r="AD148" s="274">
        <v>16.899999999999999</v>
      </c>
      <c r="AE148" s="273">
        <f t="shared" si="244"/>
        <v>8.021680216802169</v>
      </c>
      <c r="AF148" s="272">
        <f t="shared" si="245"/>
        <v>5.8508604206500952</v>
      </c>
      <c r="AG148" s="272">
        <f t="shared" si="246"/>
        <v>2.7697262479871174</v>
      </c>
      <c r="AH148" s="272">
        <f t="shared" si="247"/>
        <v>2.7697262479871174</v>
      </c>
      <c r="AI148" s="272">
        <f t="shared" si="248"/>
        <v>2.0419847328244272</v>
      </c>
      <c r="AJ148" s="272">
        <f t="shared" si="249"/>
        <v>2.1996879875195008</v>
      </c>
      <c r="AK148" s="272">
        <f t="shared" si="250"/>
        <v>2.1996879875195008</v>
      </c>
      <c r="AL148" s="272">
        <f t="shared" si="251"/>
        <v>3.9618644067796609</v>
      </c>
      <c r="AM148" s="272">
        <f t="shared" si="252"/>
        <v>1.6299559471365639</v>
      </c>
      <c r="AN148" s="272">
        <f t="shared" si="253"/>
        <v>1.6299559471365639</v>
      </c>
      <c r="AO148" s="272">
        <f t="shared" si="254"/>
        <v>2.6618705035971226</v>
      </c>
      <c r="AP148" s="272">
        <f t="shared" si="255"/>
        <v>5.4232804232804233</v>
      </c>
      <c r="AQ148" s="272">
        <f t="shared" si="256"/>
        <v>8.9235127478753551</v>
      </c>
      <c r="AR148" s="272">
        <f t="shared" si="257"/>
        <v>8.8481675392670152</v>
      </c>
      <c r="AS148" s="275">
        <f t="shared" si="258"/>
        <v>29.6</v>
      </c>
      <c r="AT148" s="274">
        <f t="shared" si="259"/>
        <v>30.6</v>
      </c>
      <c r="AU148" s="274">
        <f t="shared" si="260"/>
        <v>17.2</v>
      </c>
      <c r="AV148" s="274">
        <f t="shared" si="261"/>
        <v>17.2</v>
      </c>
      <c r="AW148" s="274">
        <f t="shared" si="262"/>
        <v>10.7</v>
      </c>
      <c r="AX148" s="274">
        <f t="shared" si="263"/>
        <v>14.1</v>
      </c>
      <c r="AY148" s="274">
        <f t="shared" si="264"/>
        <v>14.1</v>
      </c>
      <c r="AZ148" s="274">
        <f t="shared" si="265"/>
        <v>18.7</v>
      </c>
      <c r="BA148" s="274">
        <f t="shared" si="266"/>
        <v>11.1</v>
      </c>
      <c r="BB148" s="274">
        <f t="shared" si="267"/>
        <v>11.1</v>
      </c>
      <c r="BC148" s="274">
        <f t="shared" si="268"/>
        <v>14.8</v>
      </c>
      <c r="BD148" s="274">
        <f t="shared" si="269"/>
        <v>20.5</v>
      </c>
      <c r="BE148" s="274">
        <f t="shared" si="270"/>
        <v>31.5</v>
      </c>
      <c r="BF148" s="274">
        <f t="shared" si="271"/>
        <v>16.899999999999999</v>
      </c>
      <c r="BG148" s="275">
        <f t="shared" si="272"/>
        <v>54.411764705882355</v>
      </c>
      <c r="BH148" s="274">
        <f t="shared" si="273"/>
        <v>56.877323420074354</v>
      </c>
      <c r="BI148" s="274">
        <f t="shared" si="274"/>
        <v>33.268858800773693</v>
      </c>
      <c r="BJ148" s="274">
        <f t="shared" si="275"/>
        <v>33.268858800773693</v>
      </c>
      <c r="BK148" s="274">
        <f t="shared" si="276"/>
        <v>21.97125256673511</v>
      </c>
      <c r="BL148" s="274">
        <f t="shared" si="277"/>
        <v>29.192546583850934</v>
      </c>
      <c r="BM148" s="274">
        <f t="shared" si="278"/>
        <v>29.192546583850934</v>
      </c>
      <c r="BN148" s="274">
        <f t="shared" si="279"/>
        <v>54.20289855072464</v>
      </c>
      <c r="BO148" s="274">
        <f t="shared" si="280"/>
        <v>22.792607802874741</v>
      </c>
      <c r="BP148" s="274">
        <f t="shared" si="281"/>
        <v>22.792607802874741</v>
      </c>
      <c r="BQ148" s="274">
        <f t="shared" si="282"/>
        <v>33.258426966292134</v>
      </c>
      <c r="BR148" s="274">
        <f t="shared" si="283"/>
        <v>40.433925049309664</v>
      </c>
      <c r="BS148" s="274">
        <f t="shared" si="284"/>
        <v>60</v>
      </c>
      <c r="BT148" s="274">
        <f t="shared" si="285"/>
        <v>33.399209486166001</v>
      </c>
      <c r="BU148" s="273">
        <v>9.66</v>
      </c>
      <c r="BV148" s="272">
        <v>9.61</v>
      </c>
      <c r="BW148" s="272">
        <v>10.25</v>
      </c>
      <c r="BX148" s="272">
        <v>10.25</v>
      </c>
      <c r="BY148" s="272">
        <v>10.210000000000001</v>
      </c>
      <c r="BZ148" s="272">
        <v>10.07</v>
      </c>
      <c r="CA148" s="272">
        <v>10.07</v>
      </c>
      <c r="CB148" s="272">
        <v>10.039999999999999</v>
      </c>
      <c r="CC148" s="272">
        <v>10.130000000000001</v>
      </c>
      <c r="CD148" s="272">
        <v>10.130000000000001</v>
      </c>
      <c r="CE148" s="272">
        <v>10.050000000000001</v>
      </c>
      <c r="CF148" s="272">
        <v>9.2899999999999991</v>
      </c>
      <c r="CG148" s="272">
        <v>9.68</v>
      </c>
      <c r="CH148" s="272">
        <v>9.24</v>
      </c>
      <c r="CI148" s="273">
        <f t="shared" si="286"/>
        <v>9.66</v>
      </c>
      <c r="CJ148" s="272">
        <f t="shared" si="287"/>
        <v>9.61</v>
      </c>
      <c r="CK148" s="272">
        <f t="shared" si="288"/>
        <v>10.25</v>
      </c>
      <c r="CL148" s="272">
        <f t="shared" si="289"/>
        <v>10.25</v>
      </c>
      <c r="CM148" s="272">
        <f t="shared" si="290"/>
        <v>10.210000000000001</v>
      </c>
      <c r="CN148" s="272">
        <f t="shared" si="291"/>
        <v>10.07</v>
      </c>
      <c r="CO148" s="272">
        <f t="shared" si="292"/>
        <v>10.07</v>
      </c>
      <c r="CP148" s="272">
        <f t="shared" si="293"/>
        <v>10.039999999999999</v>
      </c>
      <c r="CQ148" s="272">
        <f t="shared" si="294"/>
        <v>10.130000000000001</v>
      </c>
      <c r="CR148" s="272">
        <f t="shared" si="295"/>
        <v>10.130000000000001</v>
      </c>
      <c r="CS148" s="272">
        <f t="shared" si="296"/>
        <v>10.050000000000001</v>
      </c>
      <c r="CT148" s="272">
        <f t="shared" si="297"/>
        <v>9.2899999999999991</v>
      </c>
      <c r="CU148" s="272">
        <f t="shared" si="298"/>
        <v>9.68</v>
      </c>
      <c r="CV148" s="272">
        <f t="shared" si="299"/>
        <v>9.24</v>
      </c>
      <c r="CW148" s="234">
        <f t="shared" si="300"/>
        <v>1</v>
      </c>
      <c r="CX148" s="233">
        <f t="shared" si="301"/>
        <v>1</v>
      </c>
      <c r="CY148" s="233">
        <f t="shared" si="302"/>
        <v>1</v>
      </c>
      <c r="CZ148" s="233">
        <f t="shared" si="303"/>
        <v>1</v>
      </c>
      <c r="DA148" s="233">
        <f t="shared" si="304"/>
        <v>0</v>
      </c>
    </row>
    <row r="149" spans="1:105" x14ac:dyDescent="0.15">
      <c r="A149" s="276" t="s">
        <v>30</v>
      </c>
      <c r="B149" s="277" t="s">
        <v>678</v>
      </c>
      <c r="C149" s="273">
        <v>3.39</v>
      </c>
      <c r="D149" s="272">
        <v>3.91</v>
      </c>
      <c r="E149" s="272">
        <v>6.02</v>
      </c>
      <c r="F149" s="272">
        <v>6.02</v>
      </c>
      <c r="G149" s="272">
        <v>6.42</v>
      </c>
      <c r="H149" s="272">
        <v>4.71</v>
      </c>
      <c r="I149" s="272">
        <v>4.71</v>
      </c>
      <c r="J149" s="272">
        <v>3.66</v>
      </c>
      <c r="K149" s="272">
        <v>4.55</v>
      </c>
      <c r="L149" s="272">
        <v>4.55</v>
      </c>
      <c r="M149" s="272">
        <v>4.5599999999999996</v>
      </c>
      <c r="N149" s="272">
        <v>2.31</v>
      </c>
      <c r="O149" s="272">
        <v>3.91</v>
      </c>
      <c r="P149" s="272">
        <v>4.9000000000000004</v>
      </c>
      <c r="Q149" s="275">
        <v>40.299999999999997</v>
      </c>
      <c r="R149" s="274">
        <v>38.1</v>
      </c>
      <c r="S149" s="274">
        <v>29.3</v>
      </c>
      <c r="T149" s="274">
        <v>29.3</v>
      </c>
      <c r="U149" s="274">
        <v>28.8</v>
      </c>
      <c r="V149" s="274">
        <v>9.1999999999999993</v>
      </c>
      <c r="W149" s="274">
        <v>9.1999999999999993</v>
      </c>
      <c r="X149" s="274">
        <v>12.4</v>
      </c>
      <c r="Y149" s="274">
        <v>34.200000000000003</v>
      </c>
      <c r="Z149" s="274">
        <v>34.200000000000003</v>
      </c>
      <c r="AA149" s="274">
        <v>28.1</v>
      </c>
      <c r="AB149" s="274">
        <v>7.6</v>
      </c>
      <c r="AC149" s="274">
        <v>11.4</v>
      </c>
      <c r="AE149" s="273">
        <f t="shared" si="244"/>
        <v>11.887905604719762</v>
      </c>
      <c r="AF149" s="272">
        <f t="shared" si="245"/>
        <v>9.7442455242966748</v>
      </c>
      <c r="AG149" s="272">
        <f t="shared" si="246"/>
        <v>4.8671096345514959</v>
      </c>
      <c r="AH149" s="272">
        <f t="shared" si="247"/>
        <v>4.8671096345514959</v>
      </c>
      <c r="AI149" s="272">
        <f t="shared" si="248"/>
        <v>4.4859813084112155</v>
      </c>
      <c r="AJ149" s="272">
        <f t="shared" si="249"/>
        <v>1.9532908704883225</v>
      </c>
      <c r="AK149" s="272">
        <f t="shared" si="250"/>
        <v>1.9532908704883225</v>
      </c>
      <c r="AL149" s="272">
        <f t="shared" si="251"/>
        <v>3.3879781420765025</v>
      </c>
      <c r="AM149" s="272">
        <f t="shared" si="252"/>
        <v>7.5164835164835173</v>
      </c>
      <c r="AN149" s="272">
        <f t="shared" si="253"/>
        <v>7.5164835164835173</v>
      </c>
      <c r="AO149" s="272">
        <f t="shared" si="254"/>
        <v>6.162280701754387</v>
      </c>
      <c r="AP149" s="272">
        <f t="shared" si="255"/>
        <v>3.2900432900432897</v>
      </c>
      <c r="AQ149" s="272">
        <f t="shared" si="256"/>
        <v>2.9156010230179028</v>
      </c>
      <c r="AR149" s="272" t="str">
        <f t="shared" si="257"/>
        <v/>
      </c>
      <c r="AS149" s="275">
        <f t="shared" si="258"/>
        <v>40.299999999999997</v>
      </c>
      <c r="AT149" s="274">
        <f t="shared" si="259"/>
        <v>38.1</v>
      </c>
      <c r="AU149" s="274">
        <f t="shared" si="260"/>
        <v>29.3</v>
      </c>
      <c r="AV149" s="274">
        <f t="shared" si="261"/>
        <v>29.3</v>
      </c>
      <c r="AW149" s="274">
        <f t="shared" si="262"/>
        <v>28.8</v>
      </c>
      <c r="AX149" s="274">
        <f t="shared" si="263"/>
        <v>9.1999999999999993</v>
      </c>
      <c r="AY149" s="274">
        <f t="shared" si="264"/>
        <v>9.1999999999999993</v>
      </c>
      <c r="AZ149" s="274">
        <f t="shared" si="265"/>
        <v>12.4</v>
      </c>
      <c r="BA149" s="274">
        <f t="shared" si="266"/>
        <v>34.200000000000003</v>
      </c>
      <c r="BB149" s="274">
        <f t="shared" si="267"/>
        <v>34.200000000000003</v>
      </c>
      <c r="BC149" s="274">
        <f t="shared" si="268"/>
        <v>28.1</v>
      </c>
      <c r="BD149" s="274">
        <f t="shared" si="269"/>
        <v>7.6</v>
      </c>
      <c r="BE149" s="274">
        <f t="shared" si="270"/>
        <v>11.4</v>
      </c>
      <c r="BF149" s="274" t="str">
        <f t="shared" si="271"/>
        <v/>
      </c>
      <c r="BG149" s="275">
        <f t="shared" si="272"/>
        <v>74.080882352941174</v>
      </c>
      <c r="BH149" s="274">
        <f t="shared" si="273"/>
        <v>70.817843866171003</v>
      </c>
      <c r="BI149" s="274">
        <f t="shared" si="274"/>
        <v>56.67311411992263</v>
      </c>
      <c r="BJ149" s="274">
        <f t="shared" si="275"/>
        <v>56.67311411992263</v>
      </c>
      <c r="BK149" s="274">
        <f t="shared" si="276"/>
        <v>59.137577002053384</v>
      </c>
      <c r="BL149" s="274">
        <f t="shared" si="277"/>
        <v>19.047619047619047</v>
      </c>
      <c r="BM149" s="274">
        <f t="shared" si="278"/>
        <v>19.047619047619047</v>
      </c>
      <c r="BN149" s="274">
        <f t="shared" si="279"/>
        <v>35.94202898550725</v>
      </c>
      <c r="BO149" s="274">
        <f t="shared" si="280"/>
        <v>70.225872689938399</v>
      </c>
      <c r="BP149" s="274">
        <f t="shared" si="281"/>
        <v>70.225872689938399</v>
      </c>
      <c r="BQ149" s="274">
        <f t="shared" si="282"/>
        <v>63.146067415730336</v>
      </c>
      <c r="BR149" s="274">
        <f t="shared" si="283"/>
        <v>14.990138067061142</v>
      </c>
      <c r="BS149" s="274">
        <f t="shared" si="284"/>
        <v>21.714285714285715</v>
      </c>
      <c r="BT149" s="274" t="str">
        <f t="shared" si="285"/>
        <v/>
      </c>
      <c r="BU149" s="273">
        <v>9.94</v>
      </c>
      <c r="BV149" s="272">
        <v>9.8800000000000008</v>
      </c>
      <c r="BW149" s="272">
        <v>9.3000000000000007</v>
      </c>
      <c r="BX149" s="272">
        <v>9.3000000000000007</v>
      </c>
      <c r="BY149" s="272">
        <v>9.25</v>
      </c>
      <c r="BZ149" s="272">
        <v>8.68</v>
      </c>
      <c r="CA149" s="272">
        <v>8.68</v>
      </c>
      <c r="CB149" s="272">
        <v>8.64</v>
      </c>
      <c r="CC149" s="272">
        <v>10.59</v>
      </c>
      <c r="CD149" s="272">
        <v>10.59</v>
      </c>
      <c r="CE149" s="272">
        <v>9.42</v>
      </c>
      <c r="CF149" s="272">
        <v>8.51</v>
      </c>
      <c r="CG149" s="272">
        <v>8.51</v>
      </c>
      <c r="CI149" s="273">
        <f t="shared" si="286"/>
        <v>9.94</v>
      </c>
      <c r="CJ149" s="272">
        <f t="shared" si="287"/>
        <v>9.8800000000000008</v>
      </c>
      <c r="CK149" s="272">
        <f t="shared" si="288"/>
        <v>9.3000000000000007</v>
      </c>
      <c r="CL149" s="272">
        <f t="shared" si="289"/>
        <v>9.3000000000000007</v>
      </c>
      <c r="CM149" s="272">
        <f t="shared" si="290"/>
        <v>9.25</v>
      </c>
      <c r="CN149" s="272">
        <f t="shared" si="291"/>
        <v>8.68</v>
      </c>
      <c r="CO149" s="272">
        <f t="shared" si="292"/>
        <v>8.68</v>
      </c>
      <c r="CP149" s="272">
        <f t="shared" si="293"/>
        <v>8.64</v>
      </c>
      <c r="CQ149" s="272">
        <f t="shared" si="294"/>
        <v>10.59</v>
      </c>
      <c r="CR149" s="272">
        <f t="shared" si="295"/>
        <v>10.59</v>
      </c>
      <c r="CS149" s="272">
        <f t="shared" si="296"/>
        <v>9.42</v>
      </c>
      <c r="CT149" s="272">
        <f t="shared" si="297"/>
        <v>8.51</v>
      </c>
      <c r="CU149" s="272">
        <f t="shared" si="298"/>
        <v>8.51</v>
      </c>
      <c r="CV149" s="272" t="str">
        <f t="shared" si="299"/>
        <v/>
      </c>
      <c r="CW149" s="234">
        <f t="shared" si="300"/>
        <v>1</v>
      </c>
      <c r="CX149" s="233">
        <f t="shared" si="301"/>
        <v>1</v>
      </c>
      <c r="CY149" s="233">
        <f t="shared" si="302"/>
        <v>1</v>
      </c>
      <c r="CZ149" s="233">
        <f t="shared" si="303"/>
        <v>1</v>
      </c>
      <c r="DA149" s="233">
        <f t="shared" si="304"/>
        <v>0</v>
      </c>
    </row>
    <row r="150" spans="1:105" x14ac:dyDescent="0.15">
      <c r="A150" s="276" t="s">
        <v>192</v>
      </c>
      <c r="B150" s="277" t="s">
        <v>679</v>
      </c>
      <c r="C150" s="273">
        <v>4.82</v>
      </c>
      <c r="D150" s="272">
        <v>3.46</v>
      </c>
      <c r="E150" s="272">
        <v>9.59</v>
      </c>
      <c r="F150" s="272">
        <v>9.59</v>
      </c>
      <c r="G150" s="272">
        <v>7.66</v>
      </c>
      <c r="H150" s="272">
        <v>6.04</v>
      </c>
      <c r="I150" s="272">
        <v>6.04</v>
      </c>
      <c r="J150" s="272">
        <v>4.7300000000000004</v>
      </c>
      <c r="K150" s="272">
        <v>6.48</v>
      </c>
      <c r="L150" s="272">
        <v>6.48</v>
      </c>
      <c r="M150" s="272">
        <v>4.7300000000000004</v>
      </c>
      <c r="N150" s="272">
        <v>5.49</v>
      </c>
      <c r="O150" s="272">
        <v>4.4800000000000004</v>
      </c>
      <c r="P150" s="272">
        <v>5.54</v>
      </c>
      <c r="Q150" s="275">
        <v>45.1</v>
      </c>
      <c r="R150" s="274">
        <v>43.6</v>
      </c>
      <c r="S150" s="274">
        <v>33.9</v>
      </c>
      <c r="T150" s="274">
        <v>33.9</v>
      </c>
      <c r="U150" s="274">
        <v>33.700000000000003</v>
      </c>
      <c r="V150" s="274">
        <v>14.9</v>
      </c>
      <c r="W150" s="274">
        <v>14.9</v>
      </c>
      <c r="X150" s="274">
        <v>15.9</v>
      </c>
      <c r="Y150" s="274">
        <v>41.1</v>
      </c>
      <c r="Z150" s="274">
        <v>41.1</v>
      </c>
      <c r="AA150" s="274">
        <v>24.1</v>
      </c>
      <c r="AB150" s="274">
        <v>3.1</v>
      </c>
      <c r="AC150" s="274">
        <v>7.3</v>
      </c>
      <c r="AD150" s="274">
        <v>7.3</v>
      </c>
      <c r="AE150" s="273">
        <f t="shared" si="244"/>
        <v>9.3568464730290462</v>
      </c>
      <c r="AF150" s="272">
        <f t="shared" si="245"/>
        <v>12.601156069364162</v>
      </c>
      <c r="AG150" s="272">
        <f t="shared" si="246"/>
        <v>3.5349322210636078</v>
      </c>
      <c r="AH150" s="272">
        <f t="shared" si="247"/>
        <v>3.5349322210636078</v>
      </c>
      <c r="AI150" s="272">
        <f t="shared" si="248"/>
        <v>4.3994778067885116</v>
      </c>
      <c r="AJ150" s="272">
        <f t="shared" si="249"/>
        <v>2.4668874172185431</v>
      </c>
      <c r="AK150" s="272">
        <f t="shared" si="250"/>
        <v>2.4668874172185431</v>
      </c>
      <c r="AL150" s="272">
        <f t="shared" si="251"/>
        <v>3.3615221987315009</v>
      </c>
      <c r="AM150" s="272">
        <f t="shared" si="252"/>
        <v>6.3425925925925926</v>
      </c>
      <c r="AN150" s="272">
        <f t="shared" si="253"/>
        <v>6.3425925925925926</v>
      </c>
      <c r="AO150" s="272">
        <f t="shared" si="254"/>
        <v>5.0951374207188156</v>
      </c>
      <c r="AP150" s="272">
        <f t="shared" si="255"/>
        <v>0.56466302367941712</v>
      </c>
      <c r="AQ150" s="272">
        <f t="shared" si="256"/>
        <v>1.6294642857142856</v>
      </c>
      <c r="AR150" s="272">
        <f t="shared" si="257"/>
        <v>1.3176895306859204</v>
      </c>
      <c r="AS150" s="275">
        <f t="shared" si="258"/>
        <v>45.1</v>
      </c>
      <c r="AT150" s="274">
        <f t="shared" si="259"/>
        <v>43.6</v>
      </c>
      <c r="AU150" s="274">
        <f t="shared" si="260"/>
        <v>33.9</v>
      </c>
      <c r="AV150" s="274">
        <f t="shared" si="261"/>
        <v>33.9</v>
      </c>
      <c r="AW150" s="274">
        <f t="shared" si="262"/>
        <v>33.700000000000003</v>
      </c>
      <c r="AX150" s="274">
        <f t="shared" si="263"/>
        <v>14.9</v>
      </c>
      <c r="AY150" s="274">
        <f t="shared" si="264"/>
        <v>14.9</v>
      </c>
      <c r="AZ150" s="274">
        <f t="shared" si="265"/>
        <v>15.9</v>
      </c>
      <c r="BA150" s="274">
        <f t="shared" si="266"/>
        <v>41.1</v>
      </c>
      <c r="BB150" s="274">
        <f t="shared" si="267"/>
        <v>41.1</v>
      </c>
      <c r="BC150" s="274">
        <f t="shared" si="268"/>
        <v>24.1</v>
      </c>
      <c r="BD150" s="274" t="str">
        <f t="shared" si="269"/>
        <v/>
      </c>
      <c r="BE150" s="274">
        <f t="shared" si="270"/>
        <v>7.3</v>
      </c>
      <c r="BF150" s="274" t="str">
        <f t="shared" si="271"/>
        <v/>
      </c>
      <c r="BG150" s="275">
        <f t="shared" si="272"/>
        <v>82.904411764705884</v>
      </c>
      <c r="BH150" s="274">
        <f t="shared" si="273"/>
        <v>81.040892193308551</v>
      </c>
      <c r="BI150" s="274">
        <f t="shared" si="274"/>
        <v>65.570599613152794</v>
      </c>
      <c r="BJ150" s="274">
        <f t="shared" si="275"/>
        <v>65.570599613152794</v>
      </c>
      <c r="BK150" s="274">
        <f t="shared" si="276"/>
        <v>69.199178644763862</v>
      </c>
      <c r="BL150" s="274">
        <f t="shared" si="277"/>
        <v>30.848861283643895</v>
      </c>
      <c r="BM150" s="274">
        <f t="shared" si="278"/>
        <v>30.848861283643895</v>
      </c>
      <c r="BN150" s="274">
        <f t="shared" si="279"/>
        <v>46.086956521739133</v>
      </c>
      <c r="BO150" s="274">
        <f t="shared" si="280"/>
        <v>84.394250513347018</v>
      </c>
      <c r="BP150" s="274">
        <f t="shared" si="281"/>
        <v>84.394250513347018</v>
      </c>
      <c r="BQ150" s="274">
        <f t="shared" si="282"/>
        <v>54.157303370786515</v>
      </c>
      <c r="BR150" s="274" t="str">
        <f t="shared" si="283"/>
        <v/>
      </c>
      <c r="BS150" s="274">
        <f t="shared" si="284"/>
        <v>13.904761904761905</v>
      </c>
      <c r="BT150" s="274" t="str">
        <f t="shared" si="285"/>
        <v/>
      </c>
      <c r="BU150" s="273">
        <v>9.52</v>
      </c>
      <c r="BV150" s="272">
        <v>9.4600000000000009</v>
      </c>
      <c r="BW150" s="272">
        <v>9.0299999999999994</v>
      </c>
      <c r="BX150" s="272">
        <v>9.0299999999999994</v>
      </c>
      <c r="BY150" s="272">
        <v>9.1199999999999992</v>
      </c>
      <c r="BZ150" s="272">
        <v>8.84</v>
      </c>
      <c r="CA150" s="272">
        <v>8.84</v>
      </c>
      <c r="CB150" s="272">
        <v>8.7799999999999994</v>
      </c>
      <c r="CC150" s="272">
        <v>9.8800000000000008</v>
      </c>
      <c r="CD150" s="272">
        <v>9.8800000000000008</v>
      </c>
      <c r="CE150" s="272">
        <v>8.98</v>
      </c>
      <c r="CF150" s="272">
        <v>8.4600000000000009</v>
      </c>
      <c r="CG150" s="272">
        <v>8.7899999999999991</v>
      </c>
      <c r="CH150" s="272">
        <v>8.58</v>
      </c>
      <c r="CI150" s="273">
        <f t="shared" si="286"/>
        <v>9.52</v>
      </c>
      <c r="CJ150" s="272">
        <f t="shared" si="287"/>
        <v>9.4600000000000009</v>
      </c>
      <c r="CK150" s="272">
        <f t="shared" si="288"/>
        <v>9.0299999999999994</v>
      </c>
      <c r="CL150" s="272">
        <f t="shared" si="289"/>
        <v>9.0299999999999994</v>
      </c>
      <c r="CM150" s="272">
        <f t="shared" si="290"/>
        <v>9.1199999999999992</v>
      </c>
      <c r="CN150" s="272">
        <f t="shared" si="291"/>
        <v>8.84</v>
      </c>
      <c r="CO150" s="272">
        <f t="shared" si="292"/>
        <v>8.84</v>
      </c>
      <c r="CP150" s="272">
        <f t="shared" si="293"/>
        <v>8.7799999999999994</v>
      </c>
      <c r="CQ150" s="272">
        <f t="shared" si="294"/>
        <v>9.8800000000000008</v>
      </c>
      <c r="CR150" s="272">
        <f t="shared" si="295"/>
        <v>9.8800000000000008</v>
      </c>
      <c r="CS150" s="272">
        <f t="shared" si="296"/>
        <v>8.98</v>
      </c>
      <c r="CT150" s="272" t="str">
        <f t="shared" si="297"/>
        <v/>
      </c>
      <c r="CU150" s="272">
        <f t="shared" si="298"/>
        <v>8.7899999999999991</v>
      </c>
      <c r="CV150" s="272" t="str">
        <f t="shared" si="299"/>
        <v/>
      </c>
      <c r="CW150" s="234">
        <f t="shared" si="300"/>
        <v>1</v>
      </c>
      <c r="CX150" s="233">
        <f t="shared" si="301"/>
        <v>1</v>
      </c>
      <c r="CY150" s="233">
        <f t="shared" si="302"/>
        <v>1</v>
      </c>
      <c r="CZ150" s="233">
        <f t="shared" si="303"/>
        <v>1</v>
      </c>
      <c r="DA150" s="233">
        <f t="shared" si="304"/>
        <v>0</v>
      </c>
    </row>
    <row r="151" spans="1:105" x14ac:dyDescent="0.15">
      <c r="A151" s="276" t="s">
        <v>20</v>
      </c>
      <c r="B151" s="277" t="s">
        <v>680</v>
      </c>
      <c r="C151" s="273">
        <v>5.83</v>
      </c>
      <c r="D151" s="272">
        <v>4.96</v>
      </c>
      <c r="E151" s="272">
        <v>5.52</v>
      </c>
      <c r="F151" s="272">
        <v>5.52</v>
      </c>
      <c r="G151" s="272">
        <v>7.23</v>
      </c>
      <c r="H151" s="272">
        <v>5.13</v>
      </c>
      <c r="I151" s="272">
        <v>5.13</v>
      </c>
      <c r="J151" s="272">
        <v>5.0599999999999996</v>
      </c>
      <c r="K151" s="272">
        <v>7.83</v>
      </c>
      <c r="L151" s="272">
        <v>7.83</v>
      </c>
      <c r="M151" s="272">
        <v>7.46</v>
      </c>
      <c r="N151" s="272">
        <v>5.75</v>
      </c>
      <c r="O151" s="272">
        <v>4.1500000000000004</v>
      </c>
      <c r="P151" s="272">
        <v>5.59</v>
      </c>
      <c r="Q151" s="275">
        <v>49.6</v>
      </c>
      <c r="R151" s="274">
        <v>48.1</v>
      </c>
      <c r="Y151" s="274">
        <v>25.4</v>
      </c>
      <c r="Z151" s="274">
        <v>25.4</v>
      </c>
      <c r="AE151" s="273">
        <f t="shared" si="244"/>
        <v>8.5077186963979425</v>
      </c>
      <c r="AF151" s="272">
        <f t="shared" si="245"/>
        <v>9.69758064516129</v>
      </c>
      <c r="AG151" s="272" t="str">
        <f t="shared" si="246"/>
        <v/>
      </c>
      <c r="AH151" s="272" t="str">
        <f t="shared" si="247"/>
        <v/>
      </c>
      <c r="AI151" s="272" t="str">
        <f t="shared" si="248"/>
        <v/>
      </c>
      <c r="AJ151" s="272" t="str">
        <f t="shared" si="249"/>
        <v/>
      </c>
      <c r="AK151" s="272" t="str">
        <f t="shared" si="250"/>
        <v/>
      </c>
      <c r="AL151" s="272" t="str">
        <f t="shared" si="251"/>
        <v/>
      </c>
      <c r="AM151" s="272">
        <f t="shared" si="252"/>
        <v>3.2439335887611747</v>
      </c>
      <c r="AN151" s="272">
        <f t="shared" si="253"/>
        <v>3.2439335887611747</v>
      </c>
      <c r="AO151" s="272" t="str">
        <f t="shared" si="254"/>
        <v/>
      </c>
      <c r="AP151" s="272" t="str">
        <f t="shared" si="255"/>
        <v/>
      </c>
      <c r="AQ151" s="272" t="str">
        <f t="shared" si="256"/>
        <v/>
      </c>
      <c r="AR151" s="272" t="str">
        <f t="shared" si="257"/>
        <v/>
      </c>
      <c r="AS151" s="275">
        <f t="shared" si="258"/>
        <v>49.6</v>
      </c>
      <c r="AT151" s="274">
        <f t="shared" si="259"/>
        <v>48.1</v>
      </c>
      <c r="AU151" s="274" t="str">
        <f t="shared" si="260"/>
        <v/>
      </c>
      <c r="AV151" s="274" t="str">
        <f t="shared" si="261"/>
        <v/>
      </c>
      <c r="AW151" s="274" t="str">
        <f t="shared" si="262"/>
        <v/>
      </c>
      <c r="AX151" s="274" t="str">
        <f t="shared" si="263"/>
        <v/>
      </c>
      <c r="AY151" s="274" t="str">
        <f t="shared" si="264"/>
        <v/>
      </c>
      <c r="AZ151" s="274" t="str">
        <f t="shared" si="265"/>
        <v/>
      </c>
      <c r="BA151" s="274">
        <f t="shared" si="266"/>
        <v>25.4</v>
      </c>
      <c r="BB151" s="274">
        <f t="shared" si="267"/>
        <v>25.4</v>
      </c>
      <c r="BC151" s="274" t="str">
        <f t="shared" si="268"/>
        <v/>
      </c>
      <c r="BD151" s="274" t="str">
        <f t="shared" si="269"/>
        <v/>
      </c>
      <c r="BE151" s="274" t="str">
        <f t="shared" si="270"/>
        <v/>
      </c>
      <c r="BF151" s="274" t="str">
        <f t="shared" si="271"/>
        <v/>
      </c>
      <c r="BG151" s="275">
        <f t="shared" si="272"/>
        <v>91.17647058823529</v>
      </c>
      <c r="BH151" s="274">
        <f t="shared" si="273"/>
        <v>89.405204460966544</v>
      </c>
      <c r="BI151" s="274" t="str">
        <f t="shared" si="274"/>
        <v/>
      </c>
      <c r="BJ151" s="274" t="str">
        <f t="shared" si="275"/>
        <v/>
      </c>
      <c r="BK151" s="274" t="str">
        <f t="shared" si="276"/>
        <v/>
      </c>
      <c r="BL151" s="274" t="str">
        <f t="shared" si="277"/>
        <v/>
      </c>
      <c r="BM151" s="274" t="str">
        <f t="shared" si="278"/>
        <v/>
      </c>
      <c r="BN151" s="274" t="str">
        <f t="shared" si="279"/>
        <v/>
      </c>
      <c r="BO151" s="274">
        <f t="shared" si="280"/>
        <v>52.156057494866523</v>
      </c>
      <c r="BP151" s="274">
        <f t="shared" si="281"/>
        <v>52.156057494866523</v>
      </c>
      <c r="BQ151" s="274" t="str">
        <f t="shared" si="282"/>
        <v/>
      </c>
      <c r="BR151" s="274" t="str">
        <f t="shared" si="283"/>
        <v/>
      </c>
      <c r="BS151" s="274" t="str">
        <f t="shared" si="284"/>
        <v/>
      </c>
      <c r="BT151" s="274" t="str">
        <f t="shared" si="285"/>
        <v/>
      </c>
      <c r="BU151" s="273">
        <v>11.03</v>
      </c>
      <c r="BV151" s="272">
        <v>10.97</v>
      </c>
      <c r="CC151" s="272">
        <v>9.09</v>
      </c>
      <c r="CD151" s="272">
        <v>9.09</v>
      </c>
      <c r="CI151" s="273">
        <f t="shared" si="286"/>
        <v>11.03</v>
      </c>
      <c r="CJ151" s="272">
        <f t="shared" si="287"/>
        <v>10.97</v>
      </c>
      <c r="CK151" s="272" t="str">
        <f t="shared" si="288"/>
        <v/>
      </c>
      <c r="CL151" s="272" t="str">
        <f t="shared" si="289"/>
        <v/>
      </c>
      <c r="CM151" s="272" t="str">
        <f t="shared" si="290"/>
        <v/>
      </c>
      <c r="CN151" s="272" t="str">
        <f t="shared" si="291"/>
        <v/>
      </c>
      <c r="CO151" s="272" t="str">
        <f t="shared" si="292"/>
        <v/>
      </c>
      <c r="CP151" s="272" t="str">
        <f t="shared" si="293"/>
        <v/>
      </c>
      <c r="CQ151" s="272">
        <f t="shared" si="294"/>
        <v>9.09</v>
      </c>
      <c r="CR151" s="272">
        <f t="shared" si="295"/>
        <v>9.09</v>
      </c>
      <c r="CS151" s="272" t="str">
        <f t="shared" si="296"/>
        <v/>
      </c>
      <c r="CT151" s="272" t="str">
        <f t="shared" si="297"/>
        <v/>
      </c>
      <c r="CU151" s="272" t="str">
        <f t="shared" si="298"/>
        <v/>
      </c>
      <c r="CV151" s="272" t="str">
        <f t="shared" si="299"/>
        <v/>
      </c>
      <c r="CW151" s="234">
        <f t="shared" si="300"/>
        <v>1</v>
      </c>
      <c r="CX151" s="233" t="str">
        <f t="shared" si="301"/>
        <v/>
      </c>
      <c r="CY151" s="233">
        <f t="shared" si="302"/>
        <v>1</v>
      </c>
      <c r="CZ151" s="233" t="str">
        <f t="shared" si="303"/>
        <v/>
      </c>
      <c r="DA151" s="233">
        <f t="shared" si="304"/>
        <v>2</v>
      </c>
    </row>
  </sheetData>
  <conditionalFormatting sqref="AE2:AR1048576">
    <cfRule type="cellIs" dxfId="130" priority="1" operator="lessThan">
      <formula>1.35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AEED1-8F26-C14C-9572-8C394B70A2C9}">
  <sheetPr>
    <tabColor theme="4" tint="0.79998168889431442"/>
  </sheetPr>
  <dimension ref="A1:AO98"/>
  <sheetViews>
    <sheetView zoomScale="130" zoomScaleNormal="130" workbookViewId="0">
      <pane xSplit="1" ySplit="1" topLeftCell="B2" activePane="bottomRight" state="frozen"/>
      <selection activeCell="AR30" sqref="AR30"/>
      <selection pane="topRight" activeCell="AR30" sqref="AR30"/>
      <selection pane="bottomLeft" activeCell="AR30" sqref="AR30"/>
      <selection pane="bottomRight" activeCell="AD3" sqref="AD3"/>
    </sheetView>
  </sheetViews>
  <sheetFormatPr baseColWidth="10" defaultColWidth="11.5" defaultRowHeight="15" x14ac:dyDescent="0.2"/>
  <cols>
    <col min="1" max="1" width="8.33203125" style="347" bestFit="1" customWidth="1"/>
    <col min="2" max="2" width="3.1640625" style="354" bestFit="1" customWidth="1"/>
    <col min="3" max="4" width="3.1640625" style="355" bestFit="1" customWidth="1"/>
    <col min="5" max="6" width="3.33203125" style="355" bestFit="1" customWidth="1"/>
    <col min="7" max="13" width="3.1640625" style="355" bestFit="1" customWidth="1"/>
    <col min="14" max="14" width="3.1640625" style="354" bestFit="1" customWidth="1"/>
    <col min="15" max="15" width="3" style="355" bestFit="1" customWidth="1"/>
    <col min="16" max="17" width="3.1640625" style="355" bestFit="1" customWidth="1"/>
    <col min="18" max="18" width="5.1640625" style="364" bestFit="1" customWidth="1"/>
    <col min="19" max="29" width="5.1640625" style="365" bestFit="1" customWidth="1"/>
    <col min="30" max="30" width="5.1640625" style="364" bestFit="1" customWidth="1"/>
    <col min="31" max="39" width="5.1640625" style="365" bestFit="1" customWidth="1"/>
    <col min="40" max="41" width="5.1640625" style="357" bestFit="1" customWidth="1"/>
    <col min="42" max="16384" width="11.5" style="358"/>
  </cols>
  <sheetData>
    <row r="1" spans="1:41" s="346" customFormat="1" ht="89" customHeight="1" x14ac:dyDescent="0.2">
      <c r="A1" s="339" t="s">
        <v>941</v>
      </c>
      <c r="B1" s="340" t="s">
        <v>928</v>
      </c>
      <c r="C1" s="341" t="s">
        <v>929</v>
      </c>
      <c r="D1" s="341" t="s">
        <v>930</v>
      </c>
      <c r="E1" s="341" t="s">
        <v>931</v>
      </c>
      <c r="F1" s="341" t="s">
        <v>932</v>
      </c>
      <c r="G1" s="341" t="s">
        <v>933</v>
      </c>
      <c r="H1" s="341" t="s">
        <v>934</v>
      </c>
      <c r="I1" s="341" t="s">
        <v>935</v>
      </c>
      <c r="J1" s="341" t="s">
        <v>936</v>
      </c>
      <c r="K1" s="341" t="s">
        <v>937</v>
      </c>
      <c r="L1" s="341" t="s">
        <v>938</v>
      </c>
      <c r="M1" s="341" t="s">
        <v>939</v>
      </c>
      <c r="N1" s="342" t="s">
        <v>279</v>
      </c>
      <c r="O1" s="343" t="s">
        <v>195</v>
      </c>
      <c r="P1" s="343" t="s">
        <v>216</v>
      </c>
      <c r="Q1" s="343" t="s">
        <v>217</v>
      </c>
      <c r="R1" s="344" t="s">
        <v>740</v>
      </c>
      <c r="S1" s="345" t="s">
        <v>739</v>
      </c>
      <c r="T1" s="345" t="s">
        <v>738</v>
      </c>
      <c r="U1" s="345" t="s">
        <v>737</v>
      </c>
      <c r="V1" s="345" t="s">
        <v>736</v>
      </c>
      <c r="W1" s="345" t="s">
        <v>735</v>
      </c>
      <c r="X1" s="345" t="s">
        <v>734</v>
      </c>
      <c r="Y1" s="345" t="s">
        <v>733</v>
      </c>
      <c r="Z1" s="345" t="s">
        <v>732</v>
      </c>
      <c r="AA1" s="345" t="s">
        <v>731</v>
      </c>
      <c r="AB1" s="345" t="s">
        <v>730</v>
      </c>
      <c r="AC1" s="345" t="s">
        <v>729</v>
      </c>
      <c r="AD1" s="344" t="s">
        <v>842</v>
      </c>
      <c r="AE1" s="345" t="s">
        <v>840</v>
      </c>
      <c r="AF1" s="345" t="s">
        <v>839</v>
      </c>
      <c r="AG1" s="345" t="s">
        <v>837</v>
      </c>
      <c r="AH1" s="345" t="s">
        <v>836</v>
      </c>
      <c r="AI1" s="345" t="s">
        <v>835</v>
      </c>
      <c r="AJ1" s="345" t="s">
        <v>834</v>
      </c>
      <c r="AK1" s="345" t="s">
        <v>833</v>
      </c>
      <c r="AL1" s="345" t="s">
        <v>832</v>
      </c>
      <c r="AM1" s="345" t="s">
        <v>831</v>
      </c>
      <c r="AN1" s="345" t="s">
        <v>830</v>
      </c>
      <c r="AO1" s="345" t="s">
        <v>829</v>
      </c>
    </row>
    <row r="2" spans="1:41" s="349" customFormat="1" x14ac:dyDescent="0.2">
      <c r="A2" s="347" t="s">
        <v>33</v>
      </c>
      <c r="B2" s="337" t="str">
        <f>IF(OR(AD2="",R2=""),"",1)</f>
        <v/>
      </c>
      <c r="C2" s="348">
        <f t="shared" ref="C2:M2" si="0">IF(OR(AE2="",S2=""),"",1)</f>
        <v>1</v>
      </c>
      <c r="D2" s="348">
        <f t="shared" si="0"/>
        <v>1</v>
      </c>
      <c r="E2" s="348">
        <f t="shared" si="0"/>
        <v>1</v>
      </c>
      <c r="F2" s="348">
        <f t="shared" si="0"/>
        <v>1</v>
      </c>
      <c r="G2" s="348">
        <f t="shared" si="0"/>
        <v>1</v>
      </c>
      <c r="H2" s="348" t="str">
        <f t="shared" si="0"/>
        <v/>
      </c>
      <c r="I2" s="348" t="str">
        <f t="shared" si="0"/>
        <v/>
      </c>
      <c r="J2" s="348">
        <f t="shared" si="0"/>
        <v>1</v>
      </c>
      <c r="K2" s="348">
        <f t="shared" si="0"/>
        <v>1</v>
      </c>
      <c r="L2" s="348" t="str">
        <f t="shared" si="0"/>
        <v/>
      </c>
      <c r="M2" s="348" t="str">
        <f t="shared" si="0"/>
        <v/>
      </c>
      <c r="N2" s="349" t="str">
        <f t="shared" ref="N2:N15" si="1">IF(AND(R2&lt;&gt;"",AD2&lt;&gt;""),1,"")</f>
        <v/>
      </c>
      <c r="O2" s="350">
        <f t="shared" ref="O2:O15" si="2">IF(AND(COUNT(S2:W2)&gt;0,COUNT(AE2:AI2)&gt;0),1,"")</f>
        <v>1</v>
      </c>
      <c r="P2" s="350">
        <f t="shared" ref="P2:P15" si="3">IF(AND(COUNT(X2:AA2)&gt;0,COUNT(AJ2:AM2)&gt;0),1,"")</f>
        <v>1</v>
      </c>
      <c r="Q2" s="350" t="str">
        <f t="shared" ref="Q2:Q15" si="4">IF(AND(COUNT(AB2:AC2)&gt;0,COUNT(AN2:AO2)&gt;0),1,"")</f>
        <v/>
      </c>
      <c r="R2" s="351" t="str">
        <f>VLOOKUP($A2,'B-EmEC'!$A:$DD,MATCH(R$1,'B-EmEC'!$A$1:$DD$1,0),FALSE)</f>
        <v/>
      </c>
      <c r="S2" s="352">
        <f>VLOOKUP($A2,'B-EmEC'!$A:$DD,MATCH(S$1,'B-EmEC'!$A$1:$DD$1,0),FALSE)</f>
        <v>68.320693391115924</v>
      </c>
      <c r="T2" s="352">
        <f>VLOOKUP($A2,'B-EmEC'!$A:$DD,MATCH(T$1,'B-EmEC'!$A$1:$DD$1,0),FALSE)</f>
        <v>55.404615834063684</v>
      </c>
      <c r="U2" s="352">
        <f>VLOOKUP($A2,'B-EmEC'!$A:$DD,MATCH(U$1,'B-EmEC'!$A$1:$DD$1,0),FALSE)</f>
        <v>58.87096774193548</v>
      </c>
      <c r="V2" s="352">
        <f>VLOOKUP($A2,'B-EmEC'!$A:$DD,MATCH(V$1,'B-EmEC'!$A$1:$DD$1,0),FALSE)</f>
        <v>67.495954692556637</v>
      </c>
      <c r="W2" s="352">
        <f>VLOOKUP($A2,'B-EmEC'!$A:$DD,MATCH(W$1,'B-EmEC'!$A$1:$DD$1,0),FALSE)</f>
        <v>55.800464037122971</v>
      </c>
      <c r="X2" s="352" t="str">
        <f>VLOOKUP($A2,'B-EmEC'!$A:$DD,MATCH(X$1,'B-EmEC'!$A$1:$DD$1,0),FALSE)</f>
        <v/>
      </c>
      <c r="Y2" s="352" t="str">
        <f>VLOOKUP($A2,'B-EmEC'!$A:$DD,MATCH(Y$1,'B-EmEC'!$A$1:$DD$1,0),FALSE)</f>
        <v/>
      </c>
      <c r="Z2" s="352">
        <f>VLOOKUP($A2,'B-EmEC'!$A:$DD,MATCH(Z$1,'B-EmEC'!$A$1:$DD$1,0),FALSE)</f>
        <v>16.026404068823719</v>
      </c>
      <c r="AA2" s="352">
        <f>VLOOKUP($A2,'B-EmEC'!$A:$DD,MATCH(AA$1,'B-EmEC'!$A$1:$DD$1,0),FALSE)</f>
        <v>75.688847235238981</v>
      </c>
      <c r="AB2" s="352" t="str">
        <f>VLOOKUP($A2,'B-EmEC'!$A:$DD,MATCH(AB$1,'B-EmEC'!$A$1:$DD$1,0),FALSE)</f>
        <v/>
      </c>
      <c r="AC2" s="352" t="str">
        <f>VLOOKUP($A2,'B-EmEC'!$A:$DD,MATCH(AC$1,'B-EmEC'!$A$1:$DD$1,0),FALSE)</f>
        <v/>
      </c>
      <c r="AD2" s="351">
        <f>VLOOKUP($A2,'I-EmEC'!$A:$DD,MATCH(AD$1,'I-EmEC'!$A$1:$DD$1,0),FALSE)</f>
        <v>23.713235294117649</v>
      </c>
      <c r="AE2" s="352">
        <f>VLOOKUP($A2,'I-EmEC'!$A:$DD,MATCH(AE$1,'I-EmEC'!$A$1:$DD$1,0),FALSE)</f>
        <v>46.808510638297868</v>
      </c>
      <c r="AF2" s="352">
        <f>VLOOKUP($A2,'I-EmEC'!$A:$DD,MATCH(AF$1,'I-EmEC'!$A$1:$DD$1,0),FALSE)</f>
        <v>46.808510638297868</v>
      </c>
      <c r="AG2" s="352">
        <f>VLOOKUP($A2,'I-EmEC'!$A:$DD,MATCH(AG$1,'I-EmEC'!$A$1:$DD$1,0),FALSE)</f>
        <v>50.103519668737064</v>
      </c>
      <c r="AH2" s="352">
        <f>VLOOKUP($A2,'I-EmEC'!$A:$DD,MATCH(AH$1,'I-EmEC'!$A$1:$DD$1,0),FALSE)</f>
        <v>50.103519668737064</v>
      </c>
      <c r="AI2" s="352">
        <f>VLOOKUP($A2,'I-EmEC'!$A:$DD,MATCH(AI$1,'I-EmEC'!$A$1:$DD$1,0),FALSE)</f>
        <v>37.681159420289852</v>
      </c>
      <c r="AJ2" s="352">
        <f>VLOOKUP($A2,'I-EmEC'!$A:$DD,MATCH(AJ$1,'I-EmEC'!$A$1:$DD$1,0),FALSE)</f>
        <v>43.531827515400408</v>
      </c>
      <c r="AK2" s="352">
        <f>VLOOKUP($A2,'I-EmEC'!$A:$DD,MATCH(AK$1,'I-EmEC'!$A$1:$DD$1,0),FALSE)</f>
        <v>43.531827515400408</v>
      </c>
      <c r="AL2" s="352">
        <f>VLOOKUP($A2,'I-EmEC'!$A:$DD,MATCH(AL$1,'I-EmEC'!$A$1:$DD$1,0),FALSE)</f>
        <v>44.044943820224724</v>
      </c>
      <c r="AM2" s="352">
        <f>VLOOKUP($A2,'I-EmEC'!$A:$DD,MATCH(AM$1,'I-EmEC'!$A$1:$DD$1,0),FALSE)</f>
        <v>29.388560157790927</v>
      </c>
      <c r="AN2" s="352">
        <f>VLOOKUP($A2,'I-EmEC'!$A:$DD,MATCH(AN$1,'I-EmEC'!$A$1:$DD$1,0),FALSE)</f>
        <v>27.61904761904762</v>
      </c>
      <c r="AO2" s="352">
        <f>VLOOKUP($A2,'I-EmEC'!$A:$DD,MATCH(AO$1,'I-EmEC'!$A$1:$DD$1,0),FALSE)</f>
        <v>22.92490118577075</v>
      </c>
    </row>
    <row r="3" spans="1:41" s="349" customFormat="1" x14ac:dyDescent="0.2">
      <c r="A3" s="347" t="s">
        <v>34</v>
      </c>
      <c r="B3" s="353" t="str">
        <f t="shared" ref="B3:B52" si="5">IF(OR(AD3="",R3=""),"",1)</f>
        <v/>
      </c>
      <c r="C3" s="348">
        <f t="shared" ref="C3:C52" si="6">IF(OR(AE3="",S3=""),"",1)</f>
        <v>1</v>
      </c>
      <c r="D3" s="348">
        <f t="shared" ref="D3:D52" si="7">IF(OR(AF3="",T3=""),"",1)</f>
        <v>1</v>
      </c>
      <c r="E3" s="348">
        <f t="shared" ref="E3:E52" si="8">IF(OR(AG3="",U3=""),"",1)</f>
        <v>1</v>
      </c>
      <c r="F3" s="348">
        <f t="shared" ref="F3:F52" si="9">IF(OR(AH3="",V3=""),"",1)</f>
        <v>1</v>
      </c>
      <c r="G3" s="348">
        <f t="shared" ref="G3:G52" si="10">IF(OR(AI3="",W3=""),"",1)</f>
        <v>1</v>
      </c>
      <c r="H3" s="348" t="str">
        <f t="shared" ref="H3:H52" si="11">IF(OR(AJ3="",X3=""),"",1)</f>
        <v/>
      </c>
      <c r="I3" s="348" t="str">
        <f t="shared" ref="I3:I52" si="12">IF(OR(AK3="",Y3=""),"",1)</f>
        <v/>
      </c>
      <c r="J3" s="348" t="str">
        <f t="shared" ref="J3:J52" si="13">IF(OR(AL3="",Z3=""),"",1)</f>
        <v/>
      </c>
      <c r="K3" s="348" t="str">
        <f t="shared" ref="K3:K52" si="14">IF(OR(AM3="",AA3=""),"",1)</f>
        <v/>
      </c>
      <c r="L3" s="348" t="str">
        <f t="shared" ref="L3:L52" si="15">IF(OR(AN3="",AB3=""),"",1)</f>
        <v/>
      </c>
      <c r="M3" s="348" t="str">
        <f t="shared" ref="M3:M52" si="16">IF(OR(AO3="",AC3=""),"",1)</f>
        <v/>
      </c>
      <c r="N3" s="349" t="str">
        <f t="shared" si="1"/>
        <v/>
      </c>
      <c r="O3" s="350">
        <f t="shared" si="2"/>
        <v>1</v>
      </c>
      <c r="P3" s="350">
        <f t="shared" si="3"/>
        <v>1</v>
      </c>
      <c r="Q3" s="350" t="str">
        <f t="shared" si="4"/>
        <v/>
      </c>
      <c r="R3" s="351" t="str">
        <f>VLOOKUP($A3,'B-EmEC'!$A:$DD,MATCH(R$1,'B-EmEC'!$A$1:$DD$1,0),FALSE)</f>
        <v/>
      </c>
      <c r="S3" s="352">
        <f>VLOOKUP($A3,'B-EmEC'!$A:$DD,MATCH(S$1,'B-EmEC'!$A$1:$DD$1,0),FALSE)</f>
        <v>19.23076923076923</v>
      </c>
      <c r="T3" s="352">
        <f>VLOOKUP($A3,'B-EmEC'!$A:$DD,MATCH(T$1,'B-EmEC'!$A$1:$DD$1,0),FALSE)</f>
        <v>23.42973999415717</v>
      </c>
      <c r="U3" s="352">
        <f>VLOOKUP($A3,'B-EmEC'!$A:$DD,MATCH(U$1,'B-EmEC'!$A$1:$DD$1,0),FALSE)</f>
        <v>23.349462365591396</v>
      </c>
      <c r="V3" s="352">
        <f>VLOOKUP($A3,'B-EmEC'!$A:$DD,MATCH(V$1,'B-EmEC'!$A$1:$DD$1,0),FALSE)</f>
        <v>24.898867313915858</v>
      </c>
      <c r="W3" s="352">
        <f>VLOOKUP($A3,'B-EmEC'!$A:$DD,MATCH(W$1,'B-EmEC'!$A$1:$DD$1,0),FALSE)</f>
        <v>38.051044083526676</v>
      </c>
      <c r="X3" s="352" t="str">
        <f>VLOOKUP($A3,'B-EmEC'!$A:$DD,MATCH(X$1,'B-EmEC'!$A$1:$DD$1,0),FALSE)</f>
        <v/>
      </c>
      <c r="Y3" s="352" t="str">
        <f>VLOOKUP($A3,'B-EmEC'!$A:$DD,MATCH(Y$1,'B-EmEC'!$A$1:$DD$1,0),FALSE)</f>
        <v/>
      </c>
      <c r="Z3" s="352" t="str">
        <f>VLOOKUP($A3,'B-EmEC'!$A:$DD,MATCH(Z$1,'B-EmEC'!$A$1:$DD$1,0),FALSE)</f>
        <v/>
      </c>
      <c r="AA3" s="352">
        <f>VLOOKUP($A3,'B-EmEC'!$A:$DD,MATCH(AA$1,'B-EmEC'!$A$1:$DD$1,0),FALSE)</f>
        <v>12.005623242736645</v>
      </c>
      <c r="AB3" s="352" t="str">
        <f>VLOOKUP($A3,'B-EmEC'!$A:$DD,MATCH(AB$1,'B-EmEC'!$A$1:$DD$1,0),FALSE)</f>
        <v/>
      </c>
      <c r="AC3" s="352" t="str">
        <f>VLOOKUP($A3,'B-EmEC'!$A:$DD,MATCH(AC$1,'B-EmEC'!$A$1:$DD$1,0),FALSE)</f>
        <v/>
      </c>
      <c r="AD3" s="351" t="str">
        <f>VLOOKUP($A3,'I-EmEC'!$A:$DD,MATCH(AD$1,'I-EmEC'!$A$1:$DD$1,0),FALSE)</f>
        <v/>
      </c>
      <c r="AE3" s="352">
        <f>VLOOKUP($A3,'I-EmEC'!$A:$DD,MATCH(AE$1,'I-EmEC'!$A$1:$DD$1,0),FALSE)</f>
        <v>27.659574468085104</v>
      </c>
      <c r="AF3" s="352">
        <f>VLOOKUP($A3,'I-EmEC'!$A:$DD,MATCH(AF$1,'I-EmEC'!$A$1:$DD$1,0),FALSE)</f>
        <v>27.659574468085104</v>
      </c>
      <c r="AG3" s="352">
        <f>VLOOKUP($A3,'I-EmEC'!$A:$DD,MATCH(AG$1,'I-EmEC'!$A$1:$DD$1,0),FALSE)</f>
        <v>23.395445134575571</v>
      </c>
      <c r="AH3" s="352">
        <f>VLOOKUP($A3,'I-EmEC'!$A:$DD,MATCH(AH$1,'I-EmEC'!$A$1:$DD$1,0),FALSE)</f>
        <v>23.395445134575571</v>
      </c>
      <c r="AI3" s="352">
        <f>VLOOKUP($A3,'I-EmEC'!$A:$DD,MATCH(AI$1,'I-EmEC'!$A$1:$DD$1,0),FALSE)</f>
        <v>30.144927536231883</v>
      </c>
      <c r="AJ3" s="352">
        <f>VLOOKUP($A3,'I-EmEC'!$A:$DD,MATCH(AJ$1,'I-EmEC'!$A$1:$DD$1,0),FALSE)</f>
        <v>12.936344969199178</v>
      </c>
      <c r="AK3" s="352">
        <f>VLOOKUP($A3,'I-EmEC'!$A:$DD,MATCH(AK$1,'I-EmEC'!$A$1:$DD$1,0),FALSE)</f>
        <v>12.936344969199178</v>
      </c>
      <c r="AL3" s="352">
        <f>VLOOKUP($A3,'I-EmEC'!$A:$DD,MATCH(AL$1,'I-EmEC'!$A$1:$DD$1,0),FALSE)</f>
        <v>26.741573033707866</v>
      </c>
      <c r="AM3" s="352" t="str">
        <f>VLOOKUP($A3,'I-EmEC'!$A:$DD,MATCH(AM$1,'I-EmEC'!$A$1:$DD$1,0),FALSE)</f>
        <v/>
      </c>
      <c r="AN3" s="352">
        <f>VLOOKUP($A3,'I-EmEC'!$A:$DD,MATCH(AN$1,'I-EmEC'!$A$1:$DD$1,0),FALSE)</f>
        <v>11.047619047619047</v>
      </c>
      <c r="AO3" s="352" t="str">
        <f>VLOOKUP($A3,'I-EmEC'!$A:$DD,MATCH(AO$1,'I-EmEC'!$A$1:$DD$1,0),FALSE)</f>
        <v/>
      </c>
    </row>
    <row r="4" spans="1:41" s="349" customFormat="1" x14ac:dyDescent="0.2">
      <c r="A4" s="347" t="s">
        <v>35</v>
      </c>
      <c r="B4" s="353" t="str">
        <f t="shared" si="5"/>
        <v/>
      </c>
      <c r="C4" s="348">
        <f t="shared" si="6"/>
        <v>1</v>
      </c>
      <c r="D4" s="348">
        <f t="shared" si="7"/>
        <v>1</v>
      </c>
      <c r="E4" s="348">
        <f t="shared" si="8"/>
        <v>1</v>
      </c>
      <c r="F4" s="348">
        <f t="shared" si="9"/>
        <v>1</v>
      </c>
      <c r="G4" s="348">
        <f t="shared" si="10"/>
        <v>1</v>
      </c>
      <c r="H4" s="348" t="str">
        <f t="shared" si="11"/>
        <v/>
      </c>
      <c r="I4" s="348" t="str">
        <f t="shared" si="12"/>
        <v/>
      </c>
      <c r="J4" s="348" t="str">
        <f t="shared" si="13"/>
        <v/>
      </c>
      <c r="K4" s="348" t="str">
        <f t="shared" si="14"/>
        <v/>
      </c>
      <c r="L4" s="348" t="str">
        <f t="shared" si="15"/>
        <v/>
      </c>
      <c r="M4" s="348" t="str">
        <f t="shared" si="16"/>
        <v/>
      </c>
      <c r="N4" s="349" t="str">
        <f t="shared" si="1"/>
        <v/>
      </c>
      <c r="O4" s="350">
        <f t="shared" si="2"/>
        <v>1</v>
      </c>
      <c r="P4" s="350" t="str">
        <f t="shared" si="3"/>
        <v/>
      </c>
      <c r="Q4" s="350" t="str">
        <f t="shared" si="4"/>
        <v/>
      </c>
      <c r="R4" s="351" t="str">
        <f>VLOOKUP($A4,'B-EmEC'!$A:$DD,MATCH(R$1,'B-EmEC'!$A$1:$DD$1,0),FALSE)</f>
        <v/>
      </c>
      <c r="S4" s="352">
        <f>VLOOKUP($A4,'B-EmEC'!$A:$DD,MATCH(S$1,'B-EmEC'!$A$1:$DD$1,0),FALSE)</f>
        <v>9.8981581798483216</v>
      </c>
      <c r="T4" s="352">
        <f>VLOOKUP($A4,'B-EmEC'!$A:$DD,MATCH(T$1,'B-EmEC'!$A$1:$DD$1,0),FALSE)</f>
        <v>15.907099035933392</v>
      </c>
      <c r="U4" s="352">
        <f>VLOOKUP($A4,'B-EmEC'!$A:$DD,MATCH(U$1,'B-EmEC'!$A$1:$DD$1,0),FALSE)</f>
        <v>19.712365591397848</v>
      </c>
      <c r="V4" s="352">
        <f>VLOOKUP($A4,'B-EmEC'!$A:$DD,MATCH(V$1,'B-EmEC'!$A$1:$DD$1,0),FALSE)</f>
        <v>17.829692556634306</v>
      </c>
      <c r="W4" s="352">
        <f>VLOOKUP($A4,'B-EmEC'!$A:$DD,MATCH(W$1,'B-EmEC'!$A$1:$DD$1,0),FALSE)</f>
        <v>39.008120649651971</v>
      </c>
      <c r="X4" s="352" t="str">
        <f>VLOOKUP($A4,'B-EmEC'!$A:$DD,MATCH(X$1,'B-EmEC'!$A$1:$DD$1,0),FALSE)</f>
        <v/>
      </c>
      <c r="Y4" s="352" t="str">
        <f>VLOOKUP($A4,'B-EmEC'!$A:$DD,MATCH(Y$1,'B-EmEC'!$A$1:$DD$1,0),FALSE)</f>
        <v/>
      </c>
      <c r="Z4" s="352" t="str">
        <f>VLOOKUP($A4,'B-EmEC'!$A:$DD,MATCH(Z$1,'B-EmEC'!$A$1:$DD$1,0),FALSE)</f>
        <v/>
      </c>
      <c r="AA4" s="352" t="str">
        <f>VLOOKUP($A4,'B-EmEC'!$A:$DD,MATCH(AA$1,'B-EmEC'!$A$1:$DD$1,0),FALSE)</f>
        <v/>
      </c>
      <c r="AB4" s="352" t="str">
        <f>VLOOKUP($A4,'B-EmEC'!$A:$DD,MATCH(AB$1,'B-EmEC'!$A$1:$DD$1,0),FALSE)</f>
        <v/>
      </c>
      <c r="AC4" s="352" t="str">
        <f>VLOOKUP($A4,'B-EmEC'!$A:$DD,MATCH(AC$1,'B-EmEC'!$A$1:$DD$1,0),FALSE)</f>
        <v/>
      </c>
      <c r="AD4" s="351" t="str">
        <f>VLOOKUP($A4,'I-EmEC'!$A:$DD,MATCH(AD$1,'I-EmEC'!$A$1:$DD$1,0),FALSE)</f>
        <v/>
      </c>
      <c r="AE4" s="352">
        <f>VLOOKUP($A4,'I-EmEC'!$A:$DD,MATCH(AE$1,'I-EmEC'!$A$1:$DD$1,0),FALSE)</f>
        <v>27.079303675048354</v>
      </c>
      <c r="AF4" s="352">
        <f>VLOOKUP($A4,'I-EmEC'!$A:$DD,MATCH(AF$1,'I-EmEC'!$A$1:$DD$1,0),FALSE)</f>
        <v>27.079303675048354</v>
      </c>
      <c r="AG4" s="352">
        <f>VLOOKUP($A4,'I-EmEC'!$A:$DD,MATCH(AG$1,'I-EmEC'!$A$1:$DD$1,0),FALSE)</f>
        <v>38.716356107660459</v>
      </c>
      <c r="AH4" s="352">
        <f>VLOOKUP($A4,'I-EmEC'!$A:$DD,MATCH(AH$1,'I-EmEC'!$A$1:$DD$1,0),FALSE)</f>
        <v>38.716356107660459</v>
      </c>
      <c r="AI4" s="352">
        <f>VLOOKUP($A4,'I-EmEC'!$A:$DD,MATCH(AI$1,'I-EmEC'!$A$1:$DD$1,0),FALSE)</f>
        <v>36.231884057971016</v>
      </c>
      <c r="AJ4" s="352">
        <f>VLOOKUP($A4,'I-EmEC'!$A:$DD,MATCH(AJ$1,'I-EmEC'!$A$1:$DD$1,0),FALSE)</f>
        <v>18.891170431211496</v>
      </c>
      <c r="AK4" s="352">
        <f>VLOOKUP($A4,'I-EmEC'!$A:$DD,MATCH(AK$1,'I-EmEC'!$A$1:$DD$1,0),FALSE)</f>
        <v>18.891170431211496</v>
      </c>
      <c r="AL4" s="352">
        <f>VLOOKUP($A4,'I-EmEC'!$A:$DD,MATCH(AL$1,'I-EmEC'!$A$1:$DD$1,0),FALSE)</f>
        <v>36.40449438202247</v>
      </c>
      <c r="AM4" s="352" t="str">
        <f>VLOOKUP($A4,'I-EmEC'!$A:$DD,MATCH(AM$1,'I-EmEC'!$A$1:$DD$1,0),FALSE)</f>
        <v/>
      </c>
      <c r="AN4" s="352" t="str">
        <f>VLOOKUP($A4,'I-EmEC'!$A:$DD,MATCH(AN$1,'I-EmEC'!$A$1:$DD$1,0),FALSE)</f>
        <v/>
      </c>
      <c r="AO4" s="352" t="str">
        <f>VLOOKUP($A4,'I-EmEC'!$A:$DD,MATCH(AO$1,'I-EmEC'!$A$1:$DD$1,0),FALSE)</f>
        <v/>
      </c>
    </row>
    <row r="5" spans="1:41" s="349" customFormat="1" x14ac:dyDescent="0.2">
      <c r="A5" s="347" t="s">
        <v>38</v>
      </c>
      <c r="B5" s="353" t="str">
        <f t="shared" si="5"/>
        <v/>
      </c>
      <c r="C5" s="348">
        <f t="shared" si="6"/>
        <v>1</v>
      </c>
      <c r="D5" s="348">
        <f t="shared" si="7"/>
        <v>1</v>
      </c>
      <c r="E5" s="348">
        <f t="shared" si="8"/>
        <v>1</v>
      </c>
      <c r="F5" s="348">
        <f t="shared" si="9"/>
        <v>1</v>
      </c>
      <c r="G5" s="348">
        <f t="shared" si="10"/>
        <v>1</v>
      </c>
      <c r="H5" s="348">
        <f t="shared" si="11"/>
        <v>1</v>
      </c>
      <c r="I5" s="348">
        <f t="shared" si="12"/>
        <v>1</v>
      </c>
      <c r="J5" s="348">
        <f t="shared" si="13"/>
        <v>1</v>
      </c>
      <c r="K5" s="348">
        <f t="shared" si="14"/>
        <v>1</v>
      </c>
      <c r="L5" s="348" t="str">
        <f t="shared" si="15"/>
        <v/>
      </c>
      <c r="M5" s="348" t="str">
        <f t="shared" si="16"/>
        <v/>
      </c>
      <c r="N5" s="349" t="str">
        <f t="shared" si="1"/>
        <v/>
      </c>
      <c r="O5" s="350">
        <f t="shared" si="2"/>
        <v>1</v>
      </c>
      <c r="P5" s="350">
        <f t="shared" si="3"/>
        <v>1</v>
      </c>
      <c r="Q5" s="350" t="str">
        <f t="shared" si="4"/>
        <v/>
      </c>
      <c r="R5" s="351" t="str">
        <f>VLOOKUP($A5,'B-EmEC'!$A:$DD,MATCH(R$1,'B-EmEC'!$A$1:$DD$1,0),FALSE)</f>
        <v/>
      </c>
      <c r="S5" s="352">
        <f>VLOOKUP($A5,'B-EmEC'!$A:$DD,MATCH(S$1,'B-EmEC'!$A$1:$DD$1,0),FALSE)</f>
        <v>9.0097508125677148</v>
      </c>
      <c r="T5" s="352">
        <f>VLOOKUP($A5,'B-EmEC'!$A:$DD,MATCH(T$1,'B-EmEC'!$A$1:$DD$1,0),FALSE)</f>
        <v>4.7779725387087346</v>
      </c>
      <c r="U5" s="352">
        <f>VLOOKUP($A5,'B-EmEC'!$A:$DD,MATCH(U$1,'B-EmEC'!$A$1:$DD$1,0),FALSE)</f>
        <v>9.129032258064516</v>
      </c>
      <c r="V5" s="352">
        <f>VLOOKUP($A5,'B-EmEC'!$A:$DD,MATCH(V$1,'B-EmEC'!$A$1:$DD$1,0),FALSE)</f>
        <v>11.786003236245955</v>
      </c>
      <c r="W5" s="352">
        <f>VLOOKUP($A5,'B-EmEC'!$A:$DD,MATCH(W$1,'B-EmEC'!$A$1:$DD$1,0),FALSE)</f>
        <v>43.764501160092806</v>
      </c>
      <c r="X5" s="352">
        <f>VLOOKUP($A5,'B-EmEC'!$A:$DD,MATCH(X$1,'B-EmEC'!$A$1:$DD$1,0),FALSE)</f>
        <v>19.548671384697556</v>
      </c>
      <c r="Y5" s="352">
        <f>VLOOKUP($A5,'B-EmEC'!$A:$DD,MATCH(Y$1,'B-EmEC'!$A$1:$DD$1,0),FALSE)</f>
        <v>13.126913115140098</v>
      </c>
      <c r="Z5" s="352">
        <f>VLOOKUP($A5,'B-EmEC'!$A:$DD,MATCH(Z$1,'B-EmEC'!$A$1:$DD$1,0),FALSE)</f>
        <v>28.276160588680877</v>
      </c>
      <c r="AA5" s="352">
        <f>VLOOKUP($A5,'B-EmEC'!$A:$DD,MATCH(AA$1,'B-EmEC'!$A$1:$DD$1,0),FALSE)</f>
        <v>72.680412371134025</v>
      </c>
      <c r="AB5" s="352" t="str">
        <f>VLOOKUP($A5,'B-EmEC'!$A:$DD,MATCH(AB$1,'B-EmEC'!$A$1:$DD$1,0),FALSE)</f>
        <v/>
      </c>
      <c r="AC5" s="352" t="str">
        <f>VLOOKUP($A5,'B-EmEC'!$A:$DD,MATCH(AC$1,'B-EmEC'!$A$1:$DD$1,0),FALSE)</f>
        <v/>
      </c>
      <c r="AD5" s="351">
        <f>VLOOKUP($A5,'I-EmEC'!$A:$DD,MATCH(AD$1,'I-EmEC'!$A$1:$DD$1,0),FALSE)</f>
        <v>23.34558823529412</v>
      </c>
      <c r="AE5" s="352">
        <f>VLOOKUP($A5,'I-EmEC'!$A:$DD,MATCH(AE$1,'I-EmEC'!$A$1:$DD$1,0),FALSE)</f>
        <v>34.235976789168276</v>
      </c>
      <c r="AF5" s="352">
        <f>VLOOKUP($A5,'I-EmEC'!$A:$DD,MATCH(AF$1,'I-EmEC'!$A$1:$DD$1,0),FALSE)</f>
        <v>34.235976789168276</v>
      </c>
      <c r="AG5" s="352">
        <f>VLOOKUP($A5,'I-EmEC'!$A:$DD,MATCH(AG$1,'I-EmEC'!$A$1:$DD$1,0),FALSE)</f>
        <v>43.892339544513462</v>
      </c>
      <c r="AH5" s="352">
        <f>VLOOKUP($A5,'I-EmEC'!$A:$DD,MATCH(AH$1,'I-EmEC'!$A$1:$DD$1,0),FALSE)</f>
        <v>43.892339544513462</v>
      </c>
      <c r="AI5" s="352">
        <f>VLOOKUP($A5,'I-EmEC'!$A:$DD,MATCH(AI$1,'I-EmEC'!$A$1:$DD$1,0),FALSE)</f>
        <v>40</v>
      </c>
      <c r="AJ5" s="352">
        <f>VLOOKUP($A5,'I-EmEC'!$A:$DD,MATCH(AJ$1,'I-EmEC'!$A$1:$DD$1,0),FALSE)</f>
        <v>20.533880903490758</v>
      </c>
      <c r="AK5" s="352">
        <f>VLOOKUP($A5,'I-EmEC'!$A:$DD,MATCH(AK$1,'I-EmEC'!$A$1:$DD$1,0),FALSE)</f>
        <v>20.533880903490758</v>
      </c>
      <c r="AL5" s="352">
        <f>VLOOKUP($A5,'I-EmEC'!$A:$DD,MATCH(AL$1,'I-EmEC'!$A$1:$DD$1,0),FALSE)</f>
        <v>22.471910112359552</v>
      </c>
      <c r="AM5" s="352">
        <f>VLOOKUP($A5,'I-EmEC'!$A:$DD,MATCH(AM$1,'I-EmEC'!$A$1:$DD$1,0),FALSE)</f>
        <v>43.786982248520708</v>
      </c>
      <c r="AN5" s="352">
        <f>VLOOKUP($A5,'I-EmEC'!$A:$DD,MATCH(AN$1,'I-EmEC'!$A$1:$DD$1,0),FALSE)</f>
        <v>38.095238095238095</v>
      </c>
      <c r="AO5" s="352">
        <f>VLOOKUP($A5,'I-EmEC'!$A:$DD,MATCH(AO$1,'I-EmEC'!$A$1:$DD$1,0),FALSE)</f>
        <v>39.328063241106712</v>
      </c>
    </row>
    <row r="6" spans="1:41" s="349" customFormat="1" x14ac:dyDescent="0.2">
      <c r="A6" s="347" t="s">
        <v>39</v>
      </c>
      <c r="B6" s="353" t="str">
        <f t="shared" si="5"/>
        <v/>
      </c>
      <c r="C6" s="348" t="str">
        <f t="shared" si="6"/>
        <v/>
      </c>
      <c r="D6" s="348" t="str">
        <f t="shared" si="7"/>
        <v/>
      </c>
      <c r="E6" s="348" t="str">
        <f t="shared" si="8"/>
        <v/>
      </c>
      <c r="F6" s="348">
        <f t="shared" si="9"/>
        <v>1</v>
      </c>
      <c r="G6" s="348">
        <f t="shared" si="10"/>
        <v>1</v>
      </c>
      <c r="H6" s="348">
        <f t="shared" si="11"/>
        <v>1</v>
      </c>
      <c r="I6" s="348">
        <f t="shared" si="12"/>
        <v>1</v>
      </c>
      <c r="J6" s="348">
        <f t="shared" si="13"/>
        <v>1</v>
      </c>
      <c r="K6" s="348">
        <f t="shared" si="14"/>
        <v>1</v>
      </c>
      <c r="L6" s="348" t="str">
        <f t="shared" si="15"/>
        <v/>
      </c>
      <c r="M6" s="348" t="str">
        <f t="shared" si="16"/>
        <v/>
      </c>
      <c r="N6" s="349" t="str">
        <f t="shared" si="1"/>
        <v/>
      </c>
      <c r="O6" s="350">
        <f t="shared" si="2"/>
        <v>1</v>
      </c>
      <c r="P6" s="350">
        <f t="shared" si="3"/>
        <v>1</v>
      </c>
      <c r="Q6" s="350" t="str">
        <f t="shared" si="4"/>
        <v/>
      </c>
      <c r="R6" s="351" t="str">
        <f>VLOOKUP($A6,'B-EmEC'!$A:$DD,MATCH(R$1,'B-EmEC'!$A$1:$DD$1,0),FALSE)</f>
        <v/>
      </c>
      <c r="S6" s="352" t="str">
        <f>VLOOKUP($A6,'B-EmEC'!$A:$DD,MATCH(S$1,'B-EmEC'!$A$1:$DD$1,0),FALSE)</f>
        <v/>
      </c>
      <c r="T6" s="352" t="str">
        <f>VLOOKUP($A6,'B-EmEC'!$A:$DD,MATCH(T$1,'B-EmEC'!$A$1:$DD$1,0),FALSE)</f>
        <v/>
      </c>
      <c r="U6" s="352" t="str">
        <f>VLOOKUP($A6,'B-EmEC'!$A:$DD,MATCH(U$1,'B-EmEC'!$A$1:$DD$1,0),FALSE)</f>
        <v/>
      </c>
      <c r="V6" s="352">
        <f>VLOOKUP($A6,'B-EmEC'!$A:$DD,MATCH(V$1,'B-EmEC'!$A$1:$DD$1,0),FALSE)</f>
        <v>13.414239482200646</v>
      </c>
      <c r="W6" s="352">
        <f>VLOOKUP($A6,'B-EmEC'!$A:$DD,MATCH(W$1,'B-EmEC'!$A$1:$DD$1,0),FALSE)</f>
        <v>23.262761020881666</v>
      </c>
      <c r="X6" s="352">
        <f>VLOOKUP($A6,'B-EmEC'!$A:$DD,MATCH(X$1,'B-EmEC'!$A$1:$DD$1,0),FALSE)</f>
        <v>24.63613299505942</v>
      </c>
      <c r="Y6" s="352">
        <f>VLOOKUP($A6,'B-EmEC'!$A:$DD,MATCH(Y$1,'B-EmEC'!$A$1:$DD$1,0),FALSE)</f>
        <v>23.651989639745704</v>
      </c>
      <c r="Z6" s="352">
        <f>VLOOKUP($A6,'B-EmEC'!$A:$DD,MATCH(Z$1,'B-EmEC'!$A$1:$DD$1,0),FALSE)</f>
        <v>25.754788442809218</v>
      </c>
      <c r="AA6" s="352">
        <f>VLOOKUP($A6,'B-EmEC'!$A:$DD,MATCH(AA$1,'B-EmEC'!$A$1:$DD$1,0),FALSE)</f>
        <v>11.349578256794752</v>
      </c>
      <c r="AB6" s="352" t="str">
        <f>VLOOKUP($A6,'B-EmEC'!$A:$DD,MATCH(AB$1,'B-EmEC'!$A$1:$DD$1,0),FALSE)</f>
        <v/>
      </c>
      <c r="AC6" s="352" t="str">
        <f>VLOOKUP($A6,'B-EmEC'!$A:$DD,MATCH(AC$1,'B-EmEC'!$A$1:$DD$1,0),FALSE)</f>
        <v/>
      </c>
      <c r="AD6" s="351">
        <f>VLOOKUP($A6,'I-EmEC'!$A:$DD,MATCH(AD$1,'I-EmEC'!$A$1:$DD$1,0),FALSE)</f>
        <v>10.661764705882353</v>
      </c>
      <c r="AE6" s="352">
        <f>VLOOKUP($A6,'I-EmEC'!$A:$DD,MATCH(AE$1,'I-EmEC'!$A$1:$DD$1,0),FALSE)</f>
        <v>23.597678916827853</v>
      </c>
      <c r="AF6" s="352">
        <f>VLOOKUP($A6,'I-EmEC'!$A:$DD,MATCH(AF$1,'I-EmEC'!$A$1:$DD$1,0),FALSE)</f>
        <v>23.597678916827853</v>
      </c>
      <c r="AG6" s="352">
        <f>VLOOKUP($A6,'I-EmEC'!$A:$DD,MATCH(AG$1,'I-EmEC'!$A$1:$DD$1,0),FALSE)</f>
        <v>23.602484472049692</v>
      </c>
      <c r="AH6" s="352">
        <f>VLOOKUP($A6,'I-EmEC'!$A:$DD,MATCH(AH$1,'I-EmEC'!$A$1:$DD$1,0),FALSE)</f>
        <v>23.602484472049692</v>
      </c>
      <c r="AI6" s="352">
        <f>VLOOKUP($A6,'I-EmEC'!$A:$DD,MATCH(AI$1,'I-EmEC'!$A$1:$DD$1,0),FALSE)</f>
        <v>35.94202898550725</v>
      </c>
      <c r="AJ6" s="352">
        <f>VLOOKUP($A6,'I-EmEC'!$A:$DD,MATCH(AJ$1,'I-EmEC'!$A$1:$DD$1,0),FALSE)</f>
        <v>23.203285420944557</v>
      </c>
      <c r="AK6" s="352">
        <f>VLOOKUP($A6,'I-EmEC'!$A:$DD,MATCH(AK$1,'I-EmEC'!$A$1:$DD$1,0),FALSE)</f>
        <v>23.203285420944557</v>
      </c>
      <c r="AL6" s="352">
        <f>VLOOKUP($A6,'I-EmEC'!$A:$DD,MATCH(AL$1,'I-EmEC'!$A$1:$DD$1,0),FALSE)</f>
        <v>26.067415730337078</v>
      </c>
      <c r="AM6" s="352">
        <f>VLOOKUP($A6,'I-EmEC'!$A:$DD,MATCH(AM$1,'I-EmEC'!$A$1:$DD$1,0),FALSE)</f>
        <v>6.9033530571992108</v>
      </c>
      <c r="AN6" s="352" t="str">
        <f>VLOOKUP($A6,'I-EmEC'!$A:$DD,MATCH(AN$1,'I-EmEC'!$A$1:$DD$1,0),FALSE)</f>
        <v/>
      </c>
      <c r="AO6" s="352">
        <f>VLOOKUP($A6,'I-EmEC'!$A:$DD,MATCH(AO$1,'I-EmEC'!$A$1:$DD$1,0),FALSE)</f>
        <v>8.3003952569169961</v>
      </c>
    </row>
    <row r="7" spans="1:41" s="349" customFormat="1" x14ac:dyDescent="0.2">
      <c r="A7" s="347" t="s">
        <v>40</v>
      </c>
      <c r="B7" s="353" t="str">
        <f t="shared" si="5"/>
        <v/>
      </c>
      <c r="C7" s="348">
        <f t="shared" si="6"/>
        <v>1</v>
      </c>
      <c r="D7" s="348">
        <f t="shared" si="7"/>
        <v>1</v>
      </c>
      <c r="E7" s="348">
        <f t="shared" si="8"/>
        <v>1</v>
      </c>
      <c r="F7" s="348">
        <f t="shared" si="9"/>
        <v>1</v>
      </c>
      <c r="G7" s="348">
        <f t="shared" si="10"/>
        <v>1</v>
      </c>
      <c r="H7" s="348" t="str">
        <f t="shared" si="11"/>
        <v/>
      </c>
      <c r="I7" s="348" t="str">
        <f t="shared" si="12"/>
        <v/>
      </c>
      <c r="J7" s="348" t="str">
        <f t="shared" si="13"/>
        <v/>
      </c>
      <c r="K7" s="348">
        <f t="shared" si="14"/>
        <v>1</v>
      </c>
      <c r="L7" s="348">
        <f t="shared" si="15"/>
        <v>1</v>
      </c>
      <c r="M7" s="348">
        <f t="shared" si="16"/>
        <v>1</v>
      </c>
      <c r="N7" s="349" t="str">
        <f t="shared" si="1"/>
        <v/>
      </c>
      <c r="O7" s="350">
        <f t="shared" si="2"/>
        <v>1</v>
      </c>
      <c r="P7" s="350">
        <f t="shared" si="3"/>
        <v>1</v>
      </c>
      <c r="Q7" s="350">
        <f t="shared" si="4"/>
        <v>1</v>
      </c>
      <c r="R7" s="351" t="str">
        <f>VLOOKUP($A7,'B-EmEC'!$A:$DD,MATCH(R$1,'B-EmEC'!$A$1:$DD$1,0),FALSE)</f>
        <v/>
      </c>
      <c r="S7" s="352">
        <f>VLOOKUP($A7,'B-EmEC'!$A:$DD,MATCH(S$1,'B-EmEC'!$A$1:$DD$1,0),FALSE)</f>
        <v>43.553629469122427</v>
      </c>
      <c r="T7" s="352">
        <f>VLOOKUP($A7,'B-EmEC'!$A:$DD,MATCH(T$1,'B-EmEC'!$A$1:$DD$1,0),FALSE)</f>
        <v>37.905346187554777</v>
      </c>
      <c r="U7" s="352">
        <f>VLOOKUP($A7,'B-EmEC'!$A:$DD,MATCH(U$1,'B-EmEC'!$A$1:$DD$1,0),FALSE)</f>
        <v>60.86021505376344</v>
      </c>
      <c r="V7" s="352">
        <f>VLOOKUP($A7,'B-EmEC'!$A:$DD,MATCH(V$1,'B-EmEC'!$A$1:$DD$1,0),FALSE)</f>
        <v>98.685275080906152</v>
      </c>
      <c r="W7" s="352">
        <f>VLOOKUP($A7,'B-EmEC'!$A:$DD,MATCH(W$1,'B-EmEC'!$A$1:$DD$1,0),FALSE)</f>
        <v>68.822505800464029</v>
      </c>
      <c r="X7" s="352" t="str">
        <f>VLOOKUP($A7,'B-EmEC'!$A:$DD,MATCH(X$1,'B-EmEC'!$A$1:$DD$1,0),FALSE)</f>
        <v/>
      </c>
      <c r="Y7" s="352" t="str">
        <f>VLOOKUP($A7,'B-EmEC'!$A:$DD,MATCH(Y$1,'B-EmEC'!$A$1:$DD$1,0),FALSE)</f>
        <v/>
      </c>
      <c r="Z7" s="352" t="str">
        <f>VLOOKUP($A7,'B-EmEC'!$A:$DD,MATCH(Z$1,'B-EmEC'!$A$1:$DD$1,0),FALSE)</f>
        <v/>
      </c>
      <c r="AA7" s="352">
        <f>VLOOKUP($A7,'B-EmEC'!$A:$DD,MATCH(AA$1,'B-EmEC'!$A$1:$DD$1,0),FALSE)</f>
        <v>62.118088097469538</v>
      </c>
      <c r="AB7" s="352">
        <f>VLOOKUP($A7,'B-EmEC'!$A:$DD,MATCH(AB$1,'B-EmEC'!$A$1:$DD$1,0),FALSE)</f>
        <v>83.442622950819668</v>
      </c>
      <c r="AC7" s="352">
        <f>VLOOKUP($A7,'B-EmEC'!$A:$DD,MATCH(AC$1,'B-EmEC'!$A$1:$DD$1,0),FALSE)</f>
        <v>44.873973378646269</v>
      </c>
      <c r="AD7" s="351">
        <f>VLOOKUP($A7,'I-EmEC'!$A:$DD,MATCH(AD$1,'I-EmEC'!$A$1:$DD$1,0),FALSE)</f>
        <v>32.536764705882355</v>
      </c>
      <c r="AE7" s="352">
        <f>VLOOKUP($A7,'I-EmEC'!$A:$DD,MATCH(AE$1,'I-EmEC'!$A$1:$DD$1,0),FALSE)</f>
        <v>14.119922630560927</v>
      </c>
      <c r="AF7" s="352">
        <f>VLOOKUP($A7,'I-EmEC'!$A:$DD,MATCH(AF$1,'I-EmEC'!$A$1:$DD$1,0),FALSE)</f>
        <v>14.119922630560927</v>
      </c>
      <c r="AG7" s="352">
        <f>VLOOKUP($A7,'I-EmEC'!$A:$DD,MATCH(AG$1,'I-EmEC'!$A$1:$DD$1,0),FALSE)</f>
        <v>23.80952380952381</v>
      </c>
      <c r="AH7" s="352">
        <f>VLOOKUP($A7,'I-EmEC'!$A:$DD,MATCH(AH$1,'I-EmEC'!$A$1:$DD$1,0),FALSE)</f>
        <v>23.80952380952381</v>
      </c>
      <c r="AI7" s="352">
        <f>VLOOKUP($A7,'I-EmEC'!$A:$DD,MATCH(AI$1,'I-EmEC'!$A$1:$DD$1,0),FALSE)</f>
        <v>15.942028985507246</v>
      </c>
      <c r="AJ7" s="352">
        <f>VLOOKUP($A7,'I-EmEC'!$A:$DD,MATCH(AJ$1,'I-EmEC'!$A$1:$DD$1,0),FALSE)</f>
        <v>10.882956878850102</v>
      </c>
      <c r="AK7" s="352">
        <f>VLOOKUP($A7,'I-EmEC'!$A:$DD,MATCH(AK$1,'I-EmEC'!$A$1:$DD$1,0),FALSE)</f>
        <v>10.882956878850102</v>
      </c>
      <c r="AL7" s="352">
        <f>VLOOKUP($A7,'I-EmEC'!$A:$DD,MATCH(AL$1,'I-EmEC'!$A$1:$DD$1,0),FALSE)</f>
        <v>10.112359550561798</v>
      </c>
      <c r="AM7" s="352">
        <f>VLOOKUP($A7,'I-EmEC'!$A:$DD,MATCH(AM$1,'I-EmEC'!$A$1:$DD$1,0),FALSE)</f>
        <v>36.68639053254438</v>
      </c>
      <c r="AN7" s="352">
        <f>VLOOKUP($A7,'I-EmEC'!$A:$DD,MATCH(AN$1,'I-EmEC'!$A$1:$DD$1,0),FALSE)</f>
        <v>34.666666666666664</v>
      </c>
      <c r="AO7" s="352">
        <f>VLOOKUP($A7,'I-EmEC'!$A:$DD,MATCH(AO$1,'I-EmEC'!$A$1:$DD$1,0),FALSE)</f>
        <v>37.549407114624508</v>
      </c>
    </row>
    <row r="8" spans="1:41" s="349" customFormat="1" x14ac:dyDescent="0.2">
      <c r="A8" s="347" t="s">
        <v>49</v>
      </c>
      <c r="B8" s="353" t="str">
        <f t="shared" si="5"/>
        <v/>
      </c>
      <c r="C8" s="348" t="str">
        <f t="shared" si="6"/>
        <v/>
      </c>
      <c r="D8" s="348" t="str">
        <f t="shared" si="7"/>
        <v/>
      </c>
      <c r="E8" s="348">
        <f t="shared" si="8"/>
        <v>1</v>
      </c>
      <c r="F8" s="348">
        <f t="shared" si="9"/>
        <v>1</v>
      </c>
      <c r="G8" s="348">
        <f t="shared" si="10"/>
        <v>1</v>
      </c>
      <c r="H8" s="348" t="str">
        <f t="shared" si="11"/>
        <v/>
      </c>
      <c r="I8" s="348" t="str">
        <f t="shared" si="12"/>
        <v/>
      </c>
      <c r="J8" s="348" t="str">
        <f t="shared" si="13"/>
        <v/>
      </c>
      <c r="K8" s="348">
        <f t="shared" si="14"/>
        <v>1</v>
      </c>
      <c r="L8" s="348">
        <f t="shared" si="15"/>
        <v>1</v>
      </c>
      <c r="M8" s="348" t="str">
        <f t="shared" si="16"/>
        <v/>
      </c>
      <c r="N8" s="349" t="str">
        <f t="shared" si="1"/>
        <v/>
      </c>
      <c r="O8" s="350">
        <f t="shared" si="2"/>
        <v>1</v>
      </c>
      <c r="P8" s="350">
        <f t="shared" si="3"/>
        <v>1</v>
      </c>
      <c r="Q8" s="350">
        <f t="shared" si="4"/>
        <v>1</v>
      </c>
      <c r="R8" s="351" t="str">
        <f>VLOOKUP($A8,'B-EmEC'!$A:$DD,MATCH(R$1,'B-EmEC'!$A$1:$DD$1,0),FALSE)</f>
        <v/>
      </c>
      <c r="S8" s="352" t="str">
        <f>VLOOKUP($A8,'B-EmEC'!$A:$DD,MATCH(S$1,'B-EmEC'!$A$1:$DD$1,0),FALSE)</f>
        <v/>
      </c>
      <c r="T8" s="352" t="str">
        <f>VLOOKUP($A8,'B-EmEC'!$A:$DD,MATCH(T$1,'B-EmEC'!$A$1:$DD$1,0),FALSE)</f>
        <v/>
      </c>
      <c r="U8" s="352">
        <f>VLOOKUP($A8,'B-EmEC'!$A:$DD,MATCH(U$1,'B-EmEC'!$A$1:$DD$1,0),FALSE)</f>
        <v>8.3521505376344081</v>
      </c>
      <c r="V8" s="352">
        <f>VLOOKUP($A8,'B-EmEC'!$A:$DD,MATCH(V$1,'B-EmEC'!$A$1:$DD$1,0),FALSE)</f>
        <v>11.666666666666668</v>
      </c>
      <c r="W8" s="352">
        <f>VLOOKUP($A8,'B-EmEC'!$A:$DD,MATCH(W$1,'B-EmEC'!$A$1:$DD$1,0),FALSE)</f>
        <v>7.4883990719257536</v>
      </c>
      <c r="X8" s="352" t="str">
        <f>VLOOKUP($A8,'B-EmEC'!$A:$DD,MATCH(X$1,'B-EmEC'!$A$1:$DD$1,0),FALSE)</f>
        <v/>
      </c>
      <c r="Y8" s="352" t="str">
        <f>VLOOKUP($A8,'B-EmEC'!$A:$DD,MATCH(Y$1,'B-EmEC'!$A$1:$DD$1,0),FALSE)</f>
        <v/>
      </c>
      <c r="Z8" s="352" t="str">
        <f>VLOOKUP($A8,'B-EmEC'!$A:$DD,MATCH(Z$1,'B-EmEC'!$A$1:$DD$1,0),FALSE)</f>
        <v/>
      </c>
      <c r="AA8" s="352">
        <f>VLOOKUP($A8,'B-EmEC'!$A:$DD,MATCH(AA$1,'B-EmEC'!$A$1:$DD$1,0),FALSE)</f>
        <v>8.1743205248359896</v>
      </c>
      <c r="AB8" s="352">
        <f>VLOOKUP($A8,'B-EmEC'!$A:$DD,MATCH(AB$1,'B-EmEC'!$A$1:$DD$1,0),FALSE)</f>
        <v>62.360655737704917</v>
      </c>
      <c r="AC8" s="352" t="str">
        <f>VLOOKUP($A8,'B-EmEC'!$A:$DD,MATCH(AC$1,'B-EmEC'!$A$1:$DD$1,0),FALSE)</f>
        <v/>
      </c>
      <c r="AD8" s="351">
        <f>VLOOKUP($A8,'I-EmEC'!$A:$DD,MATCH(AD$1,'I-EmEC'!$A$1:$DD$1,0),FALSE)</f>
        <v>25</v>
      </c>
      <c r="AE8" s="352" t="str">
        <f>VLOOKUP($A8,'I-EmEC'!$A:$DD,MATCH(AE$1,'I-EmEC'!$A$1:$DD$1,0),FALSE)</f>
        <v/>
      </c>
      <c r="AF8" s="352" t="str">
        <f>VLOOKUP($A8,'I-EmEC'!$A:$DD,MATCH(AF$1,'I-EmEC'!$A$1:$DD$1,0),FALSE)</f>
        <v/>
      </c>
      <c r="AG8" s="352">
        <f>VLOOKUP($A8,'I-EmEC'!$A:$DD,MATCH(AG$1,'I-EmEC'!$A$1:$DD$1,0),FALSE)</f>
        <v>34.989648033126294</v>
      </c>
      <c r="AH8" s="352">
        <f>VLOOKUP($A8,'I-EmEC'!$A:$DD,MATCH(AH$1,'I-EmEC'!$A$1:$DD$1,0),FALSE)</f>
        <v>34.989648033126294</v>
      </c>
      <c r="AI8" s="352">
        <f>VLOOKUP($A8,'I-EmEC'!$A:$DD,MATCH(AI$1,'I-EmEC'!$A$1:$DD$1,0),FALSE)</f>
        <v>47.536231884057962</v>
      </c>
      <c r="AJ8" s="352">
        <f>VLOOKUP($A8,'I-EmEC'!$A:$DD,MATCH(AJ$1,'I-EmEC'!$A$1:$DD$1,0),FALSE)</f>
        <v>38.398357289527716</v>
      </c>
      <c r="AK8" s="352">
        <f>VLOOKUP($A8,'I-EmEC'!$A:$DD,MATCH(AK$1,'I-EmEC'!$A$1:$DD$1,0),FALSE)</f>
        <v>38.398357289527716</v>
      </c>
      <c r="AL8" s="352">
        <f>VLOOKUP($A8,'I-EmEC'!$A:$DD,MATCH(AL$1,'I-EmEC'!$A$1:$DD$1,0),FALSE)</f>
        <v>50.561797752808985</v>
      </c>
      <c r="AM8" s="352">
        <f>VLOOKUP($A8,'I-EmEC'!$A:$DD,MATCH(AM$1,'I-EmEC'!$A$1:$DD$1,0),FALSE)</f>
        <v>53.451676528599606</v>
      </c>
      <c r="AN8" s="352">
        <f>VLOOKUP($A8,'I-EmEC'!$A:$DD,MATCH(AN$1,'I-EmEC'!$A$1:$DD$1,0),FALSE)</f>
        <v>44</v>
      </c>
      <c r="AO8" s="352" t="str">
        <f>VLOOKUP($A8,'I-EmEC'!$A:$DD,MATCH(AO$1,'I-EmEC'!$A$1:$DD$1,0),FALSE)</f>
        <v/>
      </c>
    </row>
    <row r="9" spans="1:41" s="349" customFormat="1" x14ac:dyDescent="0.2">
      <c r="A9" s="347" t="s">
        <v>50</v>
      </c>
      <c r="B9" s="353">
        <f t="shared" si="5"/>
        <v>1</v>
      </c>
      <c r="C9" s="348" t="str">
        <f t="shared" si="6"/>
        <v/>
      </c>
      <c r="D9" s="348" t="str">
        <f t="shared" si="7"/>
        <v/>
      </c>
      <c r="E9" s="348" t="str">
        <f t="shared" si="8"/>
        <v/>
      </c>
      <c r="F9" s="348" t="str">
        <f t="shared" si="9"/>
        <v/>
      </c>
      <c r="G9" s="348" t="str">
        <f t="shared" si="10"/>
        <v/>
      </c>
      <c r="H9" s="348" t="str">
        <f t="shared" si="11"/>
        <v/>
      </c>
      <c r="I9" s="348" t="str">
        <f t="shared" si="12"/>
        <v/>
      </c>
      <c r="J9" s="348" t="str">
        <f t="shared" si="13"/>
        <v/>
      </c>
      <c r="K9" s="348" t="str">
        <f t="shared" si="14"/>
        <v/>
      </c>
      <c r="L9" s="348" t="str">
        <f t="shared" si="15"/>
        <v/>
      </c>
      <c r="M9" s="348" t="str">
        <f t="shared" si="16"/>
        <v/>
      </c>
      <c r="N9" s="349">
        <f t="shared" si="1"/>
        <v>1</v>
      </c>
      <c r="O9" s="350" t="str">
        <f t="shared" si="2"/>
        <v/>
      </c>
      <c r="P9" s="350">
        <f t="shared" si="3"/>
        <v>1</v>
      </c>
      <c r="Q9" s="350" t="str">
        <f t="shared" si="4"/>
        <v/>
      </c>
      <c r="R9" s="351">
        <f>VLOOKUP($A9,'B-EmEC'!$A:$DD,MATCH(R$1,'B-EmEC'!$A$1:$DD$1,0),FALSE)</f>
        <v>33.940600122473981</v>
      </c>
      <c r="S9" s="352" t="str">
        <f>VLOOKUP($A9,'B-EmEC'!$A:$DD,MATCH(S$1,'B-EmEC'!$A$1:$DD$1,0),FALSE)</f>
        <v/>
      </c>
      <c r="T9" s="352" t="str">
        <f>VLOOKUP($A9,'B-EmEC'!$A:$DD,MATCH(T$1,'B-EmEC'!$A$1:$DD$1,0),FALSE)</f>
        <v/>
      </c>
      <c r="U9" s="352" t="str">
        <f>VLOOKUP($A9,'B-EmEC'!$A:$DD,MATCH(U$1,'B-EmEC'!$A$1:$DD$1,0),FALSE)</f>
        <v/>
      </c>
      <c r="V9" s="352" t="str">
        <f>VLOOKUP($A9,'B-EmEC'!$A:$DD,MATCH(V$1,'B-EmEC'!$A$1:$DD$1,0),FALSE)</f>
        <v/>
      </c>
      <c r="W9" s="352" t="str">
        <f>VLOOKUP($A9,'B-EmEC'!$A:$DD,MATCH(W$1,'B-EmEC'!$A$1:$DD$1,0),FALSE)</f>
        <v/>
      </c>
      <c r="X9" s="352" t="str">
        <f>VLOOKUP($A9,'B-EmEC'!$A:$DD,MATCH(X$1,'B-EmEC'!$A$1:$DD$1,0),FALSE)</f>
        <v/>
      </c>
      <c r="Y9" s="352" t="str">
        <f>VLOOKUP($A9,'B-EmEC'!$A:$DD,MATCH(Y$1,'B-EmEC'!$A$1:$DD$1,0),FALSE)</f>
        <v/>
      </c>
      <c r="Z9" s="352" t="str">
        <f>VLOOKUP($A9,'B-EmEC'!$A:$DD,MATCH(Z$1,'B-EmEC'!$A$1:$DD$1,0),FALSE)</f>
        <v/>
      </c>
      <c r="AA9" s="352">
        <f>VLOOKUP($A9,'B-EmEC'!$A:$DD,MATCH(AA$1,'B-EmEC'!$A$1:$DD$1,0),FALSE)</f>
        <v>10.028116213683225</v>
      </c>
      <c r="AB9" s="352">
        <f>VLOOKUP($A9,'B-EmEC'!$A:$DD,MATCH(AB$1,'B-EmEC'!$A$1:$DD$1,0),FALSE)</f>
        <v>58.491803278688522</v>
      </c>
      <c r="AC9" s="352">
        <f>VLOOKUP($A9,'B-EmEC'!$A:$DD,MATCH(AC$1,'B-EmEC'!$A$1:$DD$1,0),FALSE)</f>
        <v>20.489946190880765</v>
      </c>
      <c r="AD9" s="351">
        <f>VLOOKUP($A9,'I-EmEC'!$A:$DD,MATCH(AD$1,'I-EmEC'!$A$1:$DD$1,0),FALSE)</f>
        <v>25.735294117647058</v>
      </c>
      <c r="AE9" s="352">
        <f>VLOOKUP($A9,'I-EmEC'!$A:$DD,MATCH(AE$1,'I-EmEC'!$A$1:$DD$1,0),FALSE)</f>
        <v>17.794970986460346</v>
      </c>
      <c r="AF9" s="352">
        <f>VLOOKUP($A9,'I-EmEC'!$A:$DD,MATCH(AF$1,'I-EmEC'!$A$1:$DD$1,0),FALSE)</f>
        <v>17.794970986460346</v>
      </c>
      <c r="AG9" s="352">
        <f>VLOOKUP($A9,'I-EmEC'!$A:$DD,MATCH(AG$1,'I-EmEC'!$A$1:$DD$1,0),FALSE)</f>
        <v>26.086956521739133</v>
      </c>
      <c r="AH9" s="352">
        <f>VLOOKUP($A9,'I-EmEC'!$A:$DD,MATCH(AH$1,'I-EmEC'!$A$1:$DD$1,0),FALSE)</f>
        <v>26.086956521739133</v>
      </c>
      <c r="AI9" s="352">
        <f>VLOOKUP($A9,'I-EmEC'!$A:$DD,MATCH(AI$1,'I-EmEC'!$A$1:$DD$1,0),FALSE)</f>
        <v>27.246376811594203</v>
      </c>
      <c r="AJ9" s="352">
        <f>VLOOKUP($A9,'I-EmEC'!$A:$DD,MATCH(AJ$1,'I-EmEC'!$A$1:$DD$1,0),FALSE)</f>
        <v>14.579055441478438</v>
      </c>
      <c r="AK9" s="352">
        <f>VLOOKUP($A9,'I-EmEC'!$A:$DD,MATCH(AK$1,'I-EmEC'!$A$1:$DD$1,0),FALSE)</f>
        <v>14.579055441478438</v>
      </c>
      <c r="AL9" s="352">
        <f>VLOOKUP($A9,'I-EmEC'!$A:$DD,MATCH(AL$1,'I-EmEC'!$A$1:$DD$1,0),FALSE)</f>
        <v>14.382022471910112</v>
      </c>
      <c r="AM9" s="352" t="str">
        <f>VLOOKUP($A9,'I-EmEC'!$A:$DD,MATCH(AM$1,'I-EmEC'!$A$1:$DD$1,0),FALSE)</f>
        <v/>
      </c>
      <c r="AN9" s="352" t="str">
        <f>VLOOKUP($A9,'I-EmEC'!$A:$DD,MATCH(AN$1,'I-EmEC'!$A$1:$DD$1,0),FALSE)</f>
        <v/>
      </c>
      <c r="AO9" s="352" t="str">
        <f>VLOOKUP($A9,'I-EmEC'!$A:$DD,MATCH(AO$1,'I-EmEC'!$A$1:$DD$1,0),FALSE)</f>
        <v/>
      </c>
    </row>
    <row r="10" spans="1:41" s="349" customFormat="1" x14ac:dyDescent="0.2">
      <c r="A10" s="347" t="s">
        <v>51</v>
      </c>
      <c r="B10" s="353">
        <f t="shared" si="5"/>
        <v>1</v>
      </c>
      <c r="C10" s="348" t="str">
        <f t="shared" si="6"/>
        <v/>
      </c>
      <c r="D10" s="348" t="str">
        <f t="shared" si="7"/>
        <v/>
      </c>
      <c r="E10" s="348" t="str">
        <f t="shared" si="8"/>
        <v/>
      </c>
      <c r="F10" s="348" t="str">
        <f t="shared" si="9"/>
        <v/>
      </c>
      <c r="G10" s="348" t="str">
        <f t="shared" si="10"/>
        <v/>
      </c>
      <c r="H10" s="348" t="str">
        <f t="shared" si="11"/>
        <v/>
      </c>
      <c r="I10" s="348" t="str">
        <f t="shared" si="12"/>
        <v/>
      </c>
      <c r="J10" s="348" t="str">
        <f t="shared" si="13"/>
        <v/>
      </c>
      <c r="K10" s="348" t="str">
        <f t="shared" si="14"/>
        <v/>
      </c>
      <c r="L10" s="348" t="str">
        <f t="shared" si="15"/>
        <v/>
      </c>
      <c r="M10" s="348" t="str">
        <f t="shared" si="16"/>
        <v/>
      </c>
      <c r="N10" s="349">
        <f t="shared" si="1"/>
        <v>1</v>
      </c>
      <c r="O10" s="350" t="str">
        <f t="shared" si="2"/>
        <v/>
      </c>
      <c r="P10" s="350">
        <f t="shared" si="3"/>
        <v>1</v>
      </c>
      <c r="Q10" s="350" t="str">
        <f t="shared" si="4"/>
        <v/>
      </c>
      <c r="R10" s="351">
        <f>VLOOKUP($A10,'B-EmEC'!$A:$DD,MATCH(R$1,'B-EmEC'!$A$1:$DD$1,0),FALSE)</f>
        <v>79.409063074096764</v>
      </c>
      <c r="S10" s="352" t="str">
        <f>VLOOKUP($A10,'B-EmEC'!$A:$DD,MATCH(S$1,'B-EmEC'!$A$1:$DD$1,0),FALSE)</f>
        <v/>
      </c>
      <c r="T10" s="352" t="str">
        <f>VLOOKUP($A10,'B-EmEC'!$A:$DD,MATCH(T$1,'B-EmEC'!$A$1:$DD$1,0),FALSE)</f>
        <v/>
      </c>
      <c r="U10" s="352" t="str">
        <f>VLOOKUP($A10,'B-EmEC'!$A:$DD,MATCH(U$1,'B-EmEC'!$A$1:$DD$1,0),FALSE)</f>
        <v/>
      </c>
      <c r="V10" s="352" t="str">
        <f>VLOOKUP($A10,'B-EmEC'!$A:$DD,MATCH(V$1,'B-EmEC'!$A$1:$DD$1,0),FALSE)</f>
        <v/>
      </c>
      <c r="W10" s="352" t="str">
        <f>VLOOKUP($A10,'B-EmEC'!$A:$DD,MATCH(W$1,'B-EmEC'!$A$1:$DD$1,0),FALSE)</f>
        <v/>
      </c>
      <c r="X10" s="352" t="str">
        <f>VLOOKUP($A10,'B-EmEC'!$A:$DD,MATCH(X$1,'B-EmEC'!$A$1:$DD$1,0),FALSE)</f>
        <v/>
      </c>
      <c r="Y10" s="352" t="str">
        <f>VLOOKUP($A10,'B-EmEC'!$A:$DD,MATCH(Y$1,'B-EmEC'!$A$1:$DD$1,0),FALSE)</f>
        <v/>
      </c>
      <c r="Z10" s="352" t="str">
        <f>VLOOKUP($A10,'B-EmEC'!$A:$DD,MATCH(Z$1,'B-EmEC'!$A$1:$DD$1,0),FALSE)</f>
        <v/>
      </c>
      <c r="AA10" s="352">
        <f>VLOOKUP($A10,'B-EmEC'!$A:$DD,MATCH(AA$1,'B-EmEC'!$A$1:$DD$1,0),FALSE)</f>
        <v>64.61105904404873</v>
      </c>
      <c r="AB10" s="352" t="str">
        <f>VLOOKUP($A10,'B-EmEC'!$A:$DD,MATCH(AB$1,'B-EmEC'!$A$1:$DD$1,0),FALSE)</f>
        <v/>
      </c>
      <c r="AC10" s="352" t="str">
        <f>VLOOKUP($A10,'B-EmEC'!$A:$DD,MATCH(AC$1,'B-EmEC'!$A$1:$DD$1,0),FALSE)</f>
        <v/>
      </c>
      <c r="AD10" s="351">
        <f>VLOOKUP($A10,'I-EmEC'!$A:$DD,MATCH(AD$1,'I-EmEC'!$A$1:$DD$1,0),FALSE)</f>
        <v>63.419117647058826</v>
      </c>
      <c r="AE10" s="352">
        <f>VLOOKUP($A10,'I-EmEC'!$A:$DD,MATCH(AE$1,'I-EmEC'!$A$1:$DD$1,0),FALSE)</f>
        <v>59.574468085106382</v>
      </c>
      <c r="AF10" s="352">
        <f>VLOOKUP($A10,'I-EmEC'!$A:$DD,MATCH(AF$1,'I-EmEC'!$A$1:$DD$1,0),FALSE)</f>
        <v>59.574468085106382</v>
      </c>
      <c r="AG10" s="352">
        <f>VLOOKUP($A10,'I-EmEC'!$A:$DD,MATCH(AG$1,'I-EmEC'!$A$1:$DD$1,0),FALSE)</f>
        <v>68.737060041407887</v>
      </c>
      <c r="AH10" s="352">
        <f>VLOOKUP($A10,'I-EmEC'!$A:$DD,MATCH(AH$1,'I-EmEC'!$A$1:$DD$1,0),FALSE)</f>
        <v>68.737060041407887</v>
      </c>
      <c r="AI10" s="352">
        <f>VLOOKUP($A10,'I-EmEC'!$A:$DD,MATCH(AI$1,'I-EmEC'!$A$1:$DD$1,0),FALSE)</f>
        <v>59.710144927536234</v>
      </c>
      <c r="AJ10" s="352">
        <f>VLOOKUP($A10,'I-EmEC'!$A:$DD,MATCH(AJ$1,'I-EmEC'!$A$1:$DD$1,0),FALSE)</f>
        <v>46.201232032854207</v>
      </c>
      <c r="AK10" s="352">
        <f>VLOOKUP($A10,'I-EmEC'!$A:$DD,MATCH(AK$1,'I-EmEC'!$A$1:$DD$1,0),FALSE)</f>
        <v>46.201232032854207</v>
      </c>
      <c r="AL10" s="352">
        <f>VLOOKUP($A10,'I-EmEC'!$A:$DD,MATCH(AL$1,'I-EmEC'!$A$1:$DD$1,0),FALSE)</f>
        <v>61.573033707865171</v>
      </c>
      <c r="AM10" s="352" t="str">
        <f>VLOOKUP($A10,'I-EmEC'!$A:$DD,MATCH(AM$1,'I-EmEC'!$A$1:$DD$1,0),FALSE)</f>
        <v/>
      </c>
      <c r="AN10" s="352">
        <f>VLOOKUP($A10,'I-EmEC'!$A:$DD,MATCH(AN$1,'I-EmEC'!$A$1:$DD$1,0),FALSE)</f>
        <v>30.285714285714285</v>
      </c>
      <c r="AO10" s="352">
        <f>VLOOKUP($A10,'I-EmEC'!$A:$DD,MATCH(AO$1,'I-EmEC'!$A$1:$DD$1,0),FALSE)</f>
        <v>41.10671936758893</v>
      </c>
    </row>
    <row r="11" spans="1:41" s="349" customFormat="1" x14ac:dyDescent="0.2">
      <c r="A11" s="347" t="s">
        <v>52</v>
      </c>
      <c r="B11" s="353" t="str">
        <f t="shared" si="5"/>
        <v/>
      </c>
      <c r="C11" s="348">
        <f t="shared" si="6"/>
        <v>1</v>
      </c>
      <c r="D11" s="348">
        <f t="shared" si="7"/>
        <v>1</v>
      </c>
      <c r="E11" s="348">
        <f t="shared" si="8"/>
        <v>1</v>
      </c>
      <c r="F11" s="348">
        <f t="shared" si="9"/>
        <v>1</v>
      </c>
      <c r="G11" s="348" t="str">
        <f t="shared" si="10"/>
        <v/>
      </c>
      <c r="H11" s="348" t="str">
        <f t="shared" si="11"/>
        <v/>
      </c>
      <c r="I11" s="348" t="str">
        <f t="shared" si="12"/>
        <v/>
      </c>
      <c r="J11" s="348" t="str">
        <f t="shared" si="13"/>
        <v/>
      </c>
      <c r="K11" s="348" t="str">
        <f t="shared" si="14"/>
        <v/>
      </c>
      <c r="L11" s="348" t="str">
        <f t="shared" si="15"/>
        <v/>
      </c>
      <c r="M11" s="348" t="str">
        <f t="shared" si="16"/>
        <v/>
      </c>
      <c r="N11" s="349" t="str">
        <f t="shared" si="1"/>
        <v/>
      </c>
      <c r="O11" s="350">
        <f t="shared" si="2"/>
        <v>1</v>
      </c>
      <c r="P11" s="350" t="str">
        <f t="shared" si="3"/>
        <v/>
      </c>
      <c r="Q11" s="350" t="str">
        <f t="shared" si="4"/>
        <v/>
      </c>
      <c r="R11" s="351" t="str">
        <f>VLOOKUP($A11,'B-EmEC'!$A:$DD,MATCH(R$1,'B-EmEC'!$A$1:$DD$1,0),FALSE)</f>
        <v/>
      </c>
      <c r="S11" s="352">
        <f>VLOOKUP($A11,'B-EmEC'!$A:$DD,MATCH(S$1,'B-EmEC'!$A$1:$DD$1,0),FALSE)</f>
        <v>48.797399783315278</v>
      </c>
      <c r="T11" s="352">
        <f>VLOOKUP($A11,'B-EmEC'!$A:$DD,MATCH(T$1,'B-EmEC'!$A$1:$DD$1,0),FALSE)</f>
        <v>39.70201577563541</v>
      </c>
      <c r="U11" s="352">
        <f>VLOOKUP($A11,'B-EmEC'!$A:$DD,MATCH(U$1,'B-EmEC'!$A$1:$DD$1,0),FALSE)</f>
        <v>5.002688172043011</v>
      </c>
      <c r="V11" s="352">
        <f>VLOOKUP($A11,'B-EmEC'!$A:$DD,MATCH(V$1,'B-EmEC'!$A$1:$DD$1,0),FALSE)</f>
        <v>3.9482200647249193</v>
      </c>
      <c r="W11" s="352" t="str">
        <f>VLOOKUP($A11,'B-EmEC'!$A:$DD,MATCH(W$1,'B-EmEC'!$A$1:$DD$1,0),FALSE)</f>
        <v/>
      </c>
      <c r="X11" s="352" t="str">
        <f>VLOOKUP($A11,'B-EmEC'!$A:$DD,MATCH(X$1,'B-EmEC'!$A$1:$DD$1,0),FALSE)</f>
        <v/>
      </c>
      <c r="Y11" s="352" t="str">
        <f>VLOOKUP($A11,'B-EmEC'!$A:$DD,MATCH(Y$1,'B-EmEC'!$A$1:$DD$1,0),FALSE)</f>
        <v/>
      </c>
      <c r="Z11" s="352" t="str">
        <f>VLOOKUP($A11,'B-EmEC'!$A:$DD,MATCH(Z$1,'B-EmEC'!$A$1:$DD$1,0),FALSE)</f>
        <v/>
      </c>
      <c r="AA11" s="352">
        <f>VLOOKUP($A11,'B-EmEC'!$A:$DD,MATCH(AA$1,'B-EmEC'!$A$1:$DD$1,0),FALSE)</f>
        <v>4.671040299906279</v>
      </c>
      <c r="AB11" s="352" t="str">
        <f>VLOOKUP($A11,'B-EmEC'!$A:$DD,MATCH(AB$1,'B-EmEC'!$A$1:$DD$1,0),FALSE)</f>
        <v/>
      </c>
      <c r="AC11" s="352" t="str">
        <f>VLOOKUP($A11,'B-EmEC'!$A:$DD,MATCH(AC$1,'B-EmEC'!$A$1:$DD$1,0),FALSE)</f>
        <v/>
      </c>
      <c r="AD11" s="351" t="str">
        <f>VLOOKUP($A11,'I-EmEC'!$A:$DD,MATCH(AD$1,'I-EmEC'!$A$1:$DD$1,0),FALSE)</f>
        <v/>
      </c>
      <c r="AE11" s="352">
        <f>VLOOKUP($A11,'I-EmEC'!$A:$DD,MATCH(AE$1,'I-EmEC'!$A$1:$DD$1,0),FALSE)</f>
        <v>60.154738878143128</v>
      </c>
      <c r="AF11" s="352">
        <f>VLOOKUP($A11,'I-EmEC'!$A:$DD,MATCH(AF$1,'I-EmEC'!$A$1:$DD$1,0),FALSE)</f>
        <v>60.154738878143128</v>
      </c>
      <c r="AG11" s="352">
        <f>VLOOKUP($A11,'I-EmEC'!$A:$DD,MATCH(AG$1,'I-EmEC'!$A$1:$DD$1,0),FALSE)</f>
        <v>33.333333333333343</v>
      </c>
      <c r="AH11" s="352">
        <f>VLOOKUP($A11,'I-EmEC'!$A:$DD,MATCH(AH$1,'I-EmEC'!$A$1:$DD$1,0),FALSE)</f>
        <v>33.333333333333343</v>
      </c>
      <c r="AI11" s="352">
        <f>VLOOKUP($A11,'I-EmEC'!$A:$DD,MATCH(AI$1,'I-EmEC'!$A$1:$DD$1,0),FALSE)</f>
        <v>14.492753623188406</v>
      </c>
      <c r="AJ11" s="352" t="str">
        <f>VLOOKUP($A11,'I-EmEC'!$A:$DD,MATCH(AJ$1,'I-EmEC'!$A$1:$DD$1,0),FALSE)</f>
        <v/>
      </c>
      <c r="AK11" s="352" t="str">
        <f>VLOOKUP($A11,'I-EmEC'!$A:$DD,MATCH(AK$1,'I-EmEC'!$A$1:$DD$1,0),FALSE)</f>
        <v/>
      </c>
      <c r="AL11" s="352" t="str">
        <f>VLOOKUP($A11,'I-EmEC'!$A:$DD,MATCH(AL$1,'I-EmEC'!$A$1:$DD$1,0),FALSE)</f>
        <v/>
      </c>
      <c r="AM11" s="352" t="str">
        <f>VLOOKUP($A11,'I-EmEC'!$A:$DD,MATCH(AM$1,'I-EmEC'!$A$1:$DD$1,0),FALSE)</f>
        <v/>
      </c>
      <c r="AN11" s="352" t="str">
        <f>VLOOKUP($A11,'I-EmEC'!$A:$DD,MATCH(AN$1,'I-EmEC'!$A$1:$DD$1,0),FALSE)</f>
        <v/>
      </c>
      <c r="AO11" s="352" t="str">
        <f>VLOOKUP($A11,'I-EmEC'!$A:$DD,MATCH(AO$1,'I-EmEC'!$A$1:$DD$1,0),FALSE)</f>
        <v/>
      </c>
    </row>
    <row r="12" spans="1:41" s="349" customFormat="1" x14ac:dyDescent="0.2">
      <c r="A12" s="347" t="s">
        <v>44</v>
      </c>
      <c r="B12" s="353">
        <f t="shared" si="5"/>
        <v>1</v>
      </c>
      <c r="C12" s="348">
        <f t="shared" si="6"/>
        <v>1</v>
      </c>
      <c r="D12" s="348">
        <f t="shared" si="7"/>
        <v>1</v>
      </c>
      <c r="E12" s="348">
        <f t="shared" si="8"/>
        <v>1</v>
      </c>
      <c r="F12" s="348">
        <f t="shared" si="9"/>
        <v>1</v>
      </c>
      <c r="G12" s="348">
        <f t="shared" si="10"/>
        <v>1</v>
      </c>
      <c r="H12" s="348">
        <f t="shared" si="11"/>
        <v>1</v>
      </c>
      <c r="I12" s="348">
        <f t="shared" si="12"/>
        <v>1</v>
      </c>
      <c r="J12" s="348">
        <f t="shared" si="13"/>
        <v>1</v>
      </c>
      <c r="K12" s="348">
        <f t="shared" si="14"/>
        <v>1</v>
      </c>
      <c r="L12" s="348" t="str">
        <f t="shared" si="15"/>
        <v/>
      </c>
      <c r="M12" s="348" t="str">
        <f t="shared" si="16"/>
        <v/>
      </c>
      <c r="N12" s="349">
        <f t="shared" si="1"/>
        <v>1</v>
      </c>
      <c r="O12" s="350">
        <f t="shared" si="2"/>
        <v>1</v>
      </c>
      <c r="P12" s="350">
        <f t="shared" si="3"/>
        <v>1</v>
      </c>
      <c r="Q12" s="350" t="str">
        <f t="shared" si="4"/>
        <v/>
      </c>
      <c r="R12" s="351">
        <f>VLOOKUP($A12,'B-EmEC'!$A:$DD,MATCH(R$1,'B-EmEC'!$A$1:$DD$1,0),FALSE)</f>
        <v>52.480097979179433</v>
      </c>
      <c r="S12" s="352">
        <f>VLOOKUP($A12,'B-EmEC'!$A:$DD,MATCH(S$1,'B-EmEC'!$A$1:$DD$1,0),FALSE)</f>
        <v>28.862405200433365</v>
      </c>
      <c r="T12" s="352">
        <f>VLOOKUP($A12,'B-EmEC'!$A:$DD,MATCH(T$1,'B-EmEC'!$A$1:$DD$1,0),FALSE)</f>
        <v>23.590417762196903</v>
      </c>
      <c r="U12" s="352">
        <f>VLOOKUP($A12,'B-EmEC'!$A:$DD,MATCH(U$1,'B-EmEC'!$A$1:$DD$1,0),FALSE)</f>
        <v>33.01075268817204</v>
      </c>
      <c r="V12" s="352">
        <f>VLOOKUP($A12,'B-EmEC'!$A:$DD,MATCH(V$1,'B-EmEC'!$A$1:$DD$1,0),FALSE)</f>
        <v>44.194983818770226</v>
      </c>
      <c r="W12" s="352">
        <f>VLOOKUP($A12,'B-EmEC'!$A:$DD,MATCH(W$1,'B-EmEC'!$A$1:$DD$1,0),FALSE)</f>
        <v>60.324825986078885</v>
      </c>
      <c r="X12" s="352">
        <f>VLOOKUP($A12,'B-EmEC'!$A:$DD,MATCH(X$1,'B-EmEC'!$A$1:$DD$1,0),FALSE)</f>
        <v>72.412872212578435</v>
      </c>
      <c r="Y12" s="352">
        <f>VLOOKUP($A12,'B-EmEC'!$A:$DD,MATCH(Y$1,'B-EmEC'!$A$1:$DD$1,0),FALSE)</f>
        <v>71.768307040263721</v>
      </c>
      <c r="Z12" s="352">
        <f>VLOOKUP($A12,'B-EmEC'!$A:$DD,MATCH(Z$1,'B-EmEC'!$A$1:$DD$1,0),FALSE)</f>
        <v>82.631749810626559</v>
      </c>
      <c r="AA12" s="352">
        <f>VLOOKUP($A12,'B-EmEC'!$A:$DD,MATCH(AA$1,'B-EmEC'!$A$1:$DD$1,0),FALSE)</f>
        <v>83.514526710403004</v>
      </c>
      <c r="AB12" s="352" t="str">
        <f>VLOOKUP($A12,'B-EmEC'!$A:$DD,MATCH(AB$1,'B-EmEC'!$A$1:$DD$1,0),FALSE)</f>
        <v/>
      </c>
      <c r="AC12" s="352" t="str">
        <f>VLOOKUP($A12,'B-EmEC'!$A:$DD,MATCH(AC$1,'B-EmEC'!$A$1:$DD$1,0),FALSE)</f>
        <v/>
      </c>
      <c r="AD12" s="351">
        <f>VLOOKUP($A12,'I-EmEC'!$A:$DD,MATCH(AD$1,'I-EmEC'!$A$1:$DD$1,0),FALSE)</f>
        <v>96.691176470588232</v>
      </c>
      <c r="AE12" s="352">
        <f>VLOOKUP($A12,'I-EmEC'!$A:$DD,MATCH(AE$1,'I-EmEC'!$A$1:$DD$1,0),FALSE)</f>
        <v>89.361702127659569</v>
      </c>
      <c r="AF12" s="352">
        <f>VLOOKUP($A12,'I-EmEC'!$A:$DD,MATCH(AF$1,'I-EmEC'!$A$1:$DD$1,0),FALSE)</f>
        <v>89.361702127659569</v>
      </c>
      <c r="AG12" s="352">
        <f>VLOOKUP($A12,'I-EmEC'!$A:$DD,MATCH(AG$1,'I-EmEC'!$A$1:$DD$1,0),FALSE)</f>
        <v>90.269151138716367</v>
      </c>
      <c r="AH12" s="352">
        <f>VLOOKUP($A12,'I-EmEC'!$A:$DD,MATCH(AH$1,'I-EmEC'!$A$1:$DD$1,0),FALSE)</f>
        <v>90.269151138716367</v>
      </c>
      <c r="AI12" s="352">
        <f>VLOOKUP($A12,'I-EmEC'!$A:$DD,MATCH(AI$1,'I-EmEC'!$A$1:$DD$1,0),FALSE)</f>
        <v>86.666666666666671</v>
      </c>
      <c r="AJ12" s="352">
        <f>VLOOKUP($A12,'I-EmEC'!$A:$DD,MATCH(AJ$1,'I-EmEC'!$A$1:$DD$1,0),FALSE)</f>
        <v>79.466119096509246</v>
      </c>
      <c r="AK12" s="352">
        <f>VLOOKUP($A12,'I-EmEC'!$A:$DD,MATCH(AK$1,'I-EmEC'!$A$1:$DD$1,0),FALSE)</f>
        <v>79.466119096509246</v>
      </c>
      <c r="AL12" s="352">
        <f>VLOOKUP($A12,'I-EmEC'!$A:$DD,MATCH(AL$1,'I-EmEC'!$A$1:$DD$1,0),FALSE)</f>
        <v>77.752808988764045</v>
      </c>
      <c r="AM12" s="352">
        <f>VLOOKUP($A12,'I-EmEC'!$A:$DD,MATCH(AM$1,'I-EmEC'!$A$1:$DD$1,0),FALSE)</f>
        <v>93.293885601577898</v>
      </c>
      <c r="AN12" s="352">
        <f>VLOOKUP($A12,'I-EmEC'!$A:$DD,MATCH(AN$1,'I-EmEC'!$A$1:$DD$1,0),FALSE)</f>
        <v>83.61904761904762</v>
      </c>
      <c r="AO12" s="352">
        <f>VLOOKUP($A12,'I-EmEC'!$A:$DD,MATCH(AO$1,'I-EmEC'!$A$1:$DD$1,0),FALSE)</f>
        <v>68.774703557312236</v>
      </c>
    </row>
    <row r="13" spans="1:41" s="349" customFormat="1" x14ac:dyDescent="0.2">
      <c r="A13" s="347" t="s">
        <v>45</v>
      </c>
      <c r="B13" s="353">
        <f t="shared" si="5"/>
        <v>1</v>
      </c>
      <c r="C13" s="348">
        <f t="shared" si="6"/>
        <v>1</v>
      </c>
      <c r="D13" s="348">
        <f t="shared" si="7"/>
        <v>1</v>
      </c>
      <c r="E13" s="348">
        <f t="shared" si="8"/>
        <v>1</v>
      </c>
      <c r="F13" s="348">
        <f t="shared" si="9"/>
        <v>1</v>
      </c>
      <c r="G13" s="348">
        <f t="shared" si="10"/>
        <v>1</v>
      </c>
      <c r="H13" s="348" t="str">
        <f t="shared" si="11"/>
        <v/>
      </c>
      <c r="I13" s="348" t="str">
        <f t="shared" si="12"/>
        <v/>
      </c>
      <c r="J13" s="348">
        <f t="shared" si="13"/>
        <v>1</v>
      </c>
      <c r="K13" s="348">
        <f t="shared" si="14"/>
        <v>1</v>
      </c>
      <c r="L13" s="348" t="str">
        <f t="shared" si="15"/>
        <v/>
      </c>
      <c r="M13" s="348" t="str">
        <f t="shared" si="16"/>
        <v/>
      </c>
      <c r="N13" s="349">
        <f t="shared" si="1"/>
        <v>1</v>
      </c>
      <c r="O13" s="350">
        <f t="shared" si="2"/>
        <v>1</v>
      </c>
      <c r="P13" s="350">
        <f t="shared" si="3"/>
        <v>1</v>
      </c>
      <c r="Q13" s="350" t="str">
        <f t="shared" si="4"/>
        <v/>
      </c>
      <c r="R13" s="351">
        <f>VLOOKUP($A13,'B-EmEC'!$A:$DD,MATCH(R$1,'B-EmEC'!$A$1:$DD$1,0),FALSE)</f>
        <v>34.185548071034908</v>
      </c>
      <c r="S13" s="352">
        <f>VLOOKUP($A13,'B-EmEC'!$A:$DD,MATCH(S$1,'B-EmEC'!$A$1:$DD$1,0),FALSE)</f>
        <v>72.24268689057422</v>
      </c>
      <c r="T13" s="352">
        <f>VLOOKUP($A13,'B-EmEC'!$A:$DD,MATCH(T$1,'B-EmEC'!$A$1:$DD$1,0),FALSE)</f>
        <v>57.026000584282791</v>
      </c>
      <c r="U13" s="352">
        <f>VLOOKUP($A13,'B-EmEC'!$A:$DD,MATCH(U$1,'B-EmEC'!$A$1:$DD$1,0),FALSE)</f>
        <v>65.591397849462368</v>
      </c>
      <c r="V13" s="352">
        <f>VLOOKUP($A13,'B-EmEC'!$A:$DD,MATCH(V$1,'B-EmEC'!$A$1:$DD$1,0),FALSE)</f>
        <v>67.819579288025892</v>
      </c>
      <c r="W13" s="352">
        <f>VLOOKUP($A13,'B-EmEC'!$A:$DD,MATCH(W$1,'B-EmEC'!$A$1:$DD$1,0),FALSE)</f>
        <v>75.638051044083525</v>
      </c>
      <c r="X13" s="352" t="str">
        <f>VLOOKUP($A13,'B-EmEC'!$A:$DD,MATCH(X$1,'B-EmEC'!$A$1:$DD$1,0),FALSE)</f>
        <v/>
      </c>
      <c r="Y13" s="352" t="str">
        <f>VLOOKUP($A13,'B-EmEC'!$A:$DD,MATCH(Y$1,'B-EmEC'!$A$1:$DD$1,0),FALSE)</f>
        <v/>
      </c>
      <c r="Z13" s="352">
        <f>VLOOKUP($A13,'B-EmEC'!$A:$DD,MATCH(Z$1,'B-EmEC'!$A$1:$DD$1,0),FALSE)</f>
        <v>12.985607618223137</v>
      </c>
      <c r="AA13" s="352">
        <f>VLOOKUP($A13,'B-EmEC'!$A:$DD,MATCH(AA$1,'B-EmEC'!$A$1:$DD$1,0),FALSE)</f>
        <v>89.718837863167764</v>
      </c>
      <c r="AB13" s="352" t="str">
        <f>VLOOKUP($A13,'B-EmEC'!$A:$DD,MATCH(AB$1,'B-EmEC'!$A$1:$DD$1,0),FALSE)</f>
        <v/>
      </c>
      <c r="AC13" s="352" t="str">
        <f>VLOOKUP($A13,'B-EmEC'!$A:$DD,MATCH(AC$1,'B-EmEC'!$A$1:$DD$1,0),FALSE)</f>
        <v/>
      </c>
      <c r="AD13" s="351">
        <f>VLOOKUP($A13,'I-EmEC'!$A:$DD,MATCH(AD$1,'I-EmEC'!$A$1:$DD$1,0),FALSE)</f>
        <v>46.32352941176471</v>
      </c>
      <c r="AE13" s="352">
        <f>VLOOKUP($A13,'I-EmEC'!$A:$DD,MATCH(AE$1,'I-EmEC'!$A$1:$DD$1,0),FALSE)</f>
        <v>84.719535783365572</v>
      </c>
      <c r="AF13" s="352">
        <f>VLOOKUP($A13,'I-EmEC'!$A:$DD,MATCH(AF$1,'I-EmEC'!$A$1:$DD$1,0),FALSE)</f>
        <v>84.719535783365572</v>
      </c>
      <c r="AG13" s="352">
        <f>VLOOKUP($A13,'I-EmEC'!$A:$DD,MATCH(AG$1,'I-EmEC'!$A$1:$DD$1,0),FALSE)</f>
        <v>81.366459627329192</v>
      </c>
      <c r="AH13" s="352">
        <f>VLOOKUP($A13,'I-EmEC'!$A:$DD,MATCH(AH$1,'I-EmEC'!$A$1:$DD$1,0),FALSE)</f>
        <v>81.366459627329192</v>
      </c>
      <c r="AI13" s="352">
        <f>VLOOKUP($A13,'I-EmEC'!$A:$DD,MATCH(AI$1,'I-EmEC'!$A$1:$DD$1,0),FALSE)</f>
        <v>76.231884057971016</v>
      </c>
      <c r="AJ13" s="352">
        <f>VLOOKUP($A13,'I-EmEC'!$A:$DD,MATCH(AJ$1,'I-EmEC'!$A$1:$DD$1,0),FALSE)</f>
        <v>75.770020533880896</v>
      </c>
      <c r="AK13" s="352">
        <f>VLOOKUP($A13,'I-EmEC'!$A:$DD,MATCH(AK$1,'I-EmEC'!$A$1:$DD$1,0),FALSE)</f>
        <v>75.770020533880896</v>
      </c>
      <c r="AL13" s="352">
        <f>VLOOKUP($A13,'I-EmEC'!$A:$DD,MATCH(AL$1,'I-EmEC'!$A$1:$DD$1,0),FALSE)</f>
        <v>75.056179775280896</v>
      </c>
      <c r="AM13" s="352">
        <f>VLOOKUP($A13,'I-EmEC'!$A:$DD,MATCH(AM$1,'I-EmEC'!$A$1:$DD$1,0),FALSE)</f>
        <v>52.071005917159759</v>
      </c>
      <c r="AN13" s="352">
        <f>VLOOKUP($A13,'I-EmEC'!$A:$DD,MATCH(AN$1,'I-EmEC'!$A$1:$DD$1,0),FALSE)</f>
        <v>41.714285714285715</v>
      </c>
      <c r="AO13" s="352">
        <f>VLOOKUP($A13,'I-EmEC'!$A:$DD,MATCH(AO$1,'I-EmEC'!$A$1:$DD$1,0),FALSE)</f>
        <v>31.225296442687746</v>
      </c>
    </row>
    <row r="14" spans="1:41" s="349" customFormat="1" x14ac:dyDescent="0.2">
      <c r="A14" s="347" t="s">
        <v>46</v>
      </c>
      <c r="B14" s="353" t="str">
        <f t="shared" si="5"/>
        <v/>
      </c>
      <c r="C14" s="348">
        <f t="shared" si="6"/>
        <v>1</v>
      </c>
      <c r="D14" s="348">
        <f t="shared" si="7"/>
        <v>1</v>
      </c>
      <c r="E14" s="348">
        <f t="shared" si="8"/>
        <v>1</v>
      </c>
      <c r="F14" s="348">
        <f t="shared" si="9"/>
        <v>1</v>
      </c>
      <c r="G14" s="348">
        <f t="shared" si="10"/>
        <v>1</v>
      </c>
      <c r="H14" s="348">
        <f t="shared" si="11"/>
        <v>1</v>
      </c>
      <c r="I14" s="348">
        <f t="shared" si="12"/>
        <v>1</v>
      </c>
      <c r="J14" s="348">
        <f t="shared" si="13"/>
        <v>1</v>
      </c>
      <c r="K14" s="348">
        <f t="shared" si="14"/>
        <v>1</v>
      </c>
      <c r="L14" s="348" t="str">
        <f t="shared" si="15"/>
        <v/>
      </c>
      <c r="M14" s="348" t="str">
        <f t="shared" si="16"/>
        <v/>
      </c>
      <c r="N14" s="349" t="str">
        <f t="shared" si="1"/>
        <v/>
      </c>
      <c r="O14" s="350">
        <f t="shared" si="2"/>
        <v>1</v>
      </c>
      <c r="P14" s="350">
        <f t="shared" si="3"/>
        <v>1</v>
      </c>
      <c r="Q14" s="350" t="str">
        <f t="shared" si="4"/>
        <v/>
      </c>
      <c r="R14" s="351" t="str">
        <f>VLOOKUP($A14,'B-EmEC'!$A:$DD,MATCH(R$1,'B-EmEC'!$A$1:$DD$1,0),FALSE)</f>
        <v/>
      </c>
      <c r="S14" s="352">
        <f>VLOOKUP($A14,'B-EmEC'!$A:$DD,MATCH(S$1,'B-EmEC'!$A$1:$DD$1,0),FALSE)</f>
        <v>36.294691224268689</v>
      </c>
      <c r="T14" s="352">
        <f>VLOOKUP($A14,'B-EmEC'!$A:$DD,MATCH(T$1,'B-EmEC'!$A$1:$DD$1,0),FALSE)</f>
        <v>17.061057551855097</v>
      </c>
      <c r="U14" s="352">
        <f>VLOOKUP($A14,'B-EmEC'!$A:$DD,MATCH(U$1,'B-EmEC'!$A$1:$DD$1,0),FALSE)</f>
        <v>29.78494623655914</v>
      </c>
      <c r="V14" s="352">
        <f>VLOOKUP($A14,'B-EmEC'!$A:$DD,MATCH(V$1,'B-EmEC'!$A$1:$DD$1,0),FALSE)</f>
        <v>33.53559870550162</v>
      </c>
      <c r="W14" s="352">
        <f>VLOOKUP($A14,'B-EmEC'!$A:$DD,MATCH(W$1,'B-EmEC'!$A$1:$DD$1,0),FALSE)</f>
        <v>34.425754060324827</v>
      </c>
      <c r="X14" s="352">
        <f>VLOOKUP($A14,'B-EmEC'!$A:$DD,MATCH(X$1,'B-EmEC'!$A$1:$DD$1,0),FALSE)</f>
        <v>82.334089998664709</v>
      </c>
      <c r="Y14" s="352">
        <f>VLOOKUP($A14,'B-EmEC'!$A:$DD,MATCH(Y$1,'B-EmEC'!$A$1:$DD$1,0),FALSE)</f>
        <v>90.558040970096542</v>
      </c>
      <c r="Z14" s="352">
        <f>VLOOKUP($A14,'B-EmEC'!$A:$DD,MATCH(Z$1,'B-EmEC'!$A$1:$DD$1,0),FALSE)</f>
        <v>100</v>
      </c>
      <c r="AA14" s="352">
        <f>VLOOKUP($A14,'B-EmEC'!$A:$DD,MATCH(AA$1,'B-EmEC'!$A$1:$DD$1,0),FALSE)</f>
        <v>100</v>
      </c>
      <c r="AB14" s="352" t="str">
        <f>VLOOKUP($A14,'B-EmEC'!$A:$DD,MATCH(AB$1,'B-EmEC'!$A$1:$DD$1,0),FALSE)</f>
        <v/>
      </c>
      <c r="AC14" s="352" t="str">
        <f>VLOOKUP($A14,'B-EmEC'!$A:$DD,MATCH(AC$1,'B-EmEC'!$A$1:$DD$1,0),FALSE)</f>
        <v/>
      </c>
      <c r="AD14" s="351">
        <f>VLOOKUP($A14,'I-EmEC'!$A:$DD,MATCH(AD$1,'I-EmEC'!$A$1:$DD$1,0),FALSE)</f>
        <v>87.5</v>
      </c>
      <c r="AE14" s="352">
        <f>VLOOKUP($A14,'I-EmEC'!$A:$DD,MATCH(AE$1,'I-EmEC'!$A$1:$DD$1,0),FALSE)</f>
        <v>83.558994197292066</v>
      </c>
      <c r="AF14" s="352">
        <f>VLOOKUP($A14,'I-EmEC'!$A:$DD,MATCH(AF$1,'I-EmEC'!$A$1:$DD$1,0),FALSE)</f>
        <v>83.558994197292066</v>
      </c>
      <c r="AG14" s="352">
        <f>VLOOKUP($A14,'I-EmEC'!$A:$DD,MATCH(AG$1,'I-EmEC'!$A$1:$DD$1,0),FALSE)</f>
        <v>87.577639751552795</v>
      </c>
      <c r="AH14" s="352">
        <f>VLOOKUP($A14,'I-EmEC'!$A:$DD,MATCH(AH$1,'I-EmEC'!$A$1:$DD$1,0),FALSE)</f>
        <v>87.577639751552795</v>
      </c>
      <c r="AI14" s="352">
        <f>VLOOKUP($A14,'I-EmEC'!$A:$DD,MATCH(AI$1,'I-EmEC'!$A$1:$DD$1,0),FALSE)</f>
        <v>86.666666666666671</v>
      </c>
      <c r="AJ14" s="352">
        <f>VLOOKUP($A14,'I-EmEC'!$A:$DD,MATCH(AJ$1,'I-EmEC'!$A$1:$DD$1,0),FALSE)</f>
        <v>58.521560574948658</v>
      </c>
      <c r="AK14" s="352">
        <f>VLOOKUP($A14,'I-EmEC'!$A:$DD,MATCH(AK$1,'I-EmEC'!$A$1:$DD$1,0),FALSE)</f>
        <v>58.521560574948658</v>
      </c>
      <c r="AL14" s="352">
        <f>VLOOKUP($A14,'I-EmEC'!$A:$DD,MATCH(AL$1,'I-EmEC'!$A$1:$DD$1,0),FALSE)</f>
        <v>65.393258426966298</v>
      </c>
      <c r="AM14" s="352">
        <f>VLOOKUP($A14,'I-EmEC'!$A:$DD,MATCH(AM$1,'I-EmEC'!$A$1:$DD$1,0),FALSE)</f>
        <v>87.376725838264292</v>
      </c>
      <c r="AN14" s="352">
        <f>VLOOKUP($A14,'I-EmEC'!$A:$DD,MATCH(AN$1,'I-EmEC'!$A$1:$DD$1,0),FALSE)</f>
        <v>85.142857142857139</v>
      </c>
      <c r="AO14" s="352">
        <f>VLOOKUP($A14,'I-EmEC'!$A:$DD,MATCH(AO$1,'I-EmEC'!$A$1:$DD$1,0),FALSE)</f>
        <v>79.446640316205546</v>
      </c>
    </row>
    <row r="15" spans="1:41" s="349" customFormat="1" x14ac:dyDescent="0.2">
      <c r="A15" s="347" t="s">
        <v>47</v>
      </c>
      <c r="B15" s="353" t="str">
        <f t="shared" si="5"/>
        <v/>
      </c>
      <c r="C15" s="348">
        <f t="shared" si="6"/>
        <v>1</v>
      </c>
      <c r="D15" s="348">
        <f t="shared" si="7"/>
        <v>1</v>
      </c>
      <c r="E15" s="348">
        <f t="shared" si="8"/>
        <v>1</v>
      </c>
      <c r="F15" s="348">
        <f t="shared" si="9"/>
        <v>1</v>
      </c>
      <c r="G15" s="348">
        <f t="shared" si="10"/>
        <v>1</v>
      </c>
      <c r="H15" s="348">
        <f t="shared" si="11"/>
        <v>1</v>
      </c>
      <c r="I15" s="348" t="str">
        <f t="shared" si="12"/>
        <v/>
      </c>
      <c r="J15" s="348">
        <f t="shared" si="13"/>
        <v>1</v>
      </c>
      <c r="K15" s="348">
        <f t="shared" si="14"/>
        <v>1</v>
      </c>
      <c r="L15" s="348" t="str">
        <f t="shared" si="15"/>
        <v/>
      </c>
      <c r="M15" s="348" t="str">
        <f t="shared" si="16"/>
        <v/>
      </c>
      <c r="N15" s="349" t="str">
        <f t="shared" si="1"/>
        <v/>
      </c>
      <c r="O15" s="350">
        <f t="shared" si="2"/>
        <v>1</v>
      </c>
      <c r="P15" s="350">
        <f t="shared" si="3"/>
        <v>1</v>
      </c>
      <c r="Q15" s="350" t="str">
        <f t="shared" si="4"/>
        <v/>
      </c>
      <c r="R15" s="351" t="str">
        <f>VLOOKUP($A15,'B-EmEC'!$A:$DD,MATCH(R$1,'B-EmEC'!$A$1:$DD$1,0),FALSE)</f>
        <v/>
      </c>
      <c r="S15" s="352">
        <f>VLOOKUP($A15,'B-EmEC'!$A:$DD,MATCH(S$1,'B-EmEC'!$A$1:$DD$1,0),FALSE)</f>
        <v>75.622968580715053</v>
      </c>
      <c r="T15" s="352">
        <f>VLOOKUP($A15,'B-EmEC'!$A:$DD,MATCH(T$1,'B-EmEC'!$A$1:$DD$1,0),FALSE)</f>
        <v>88.270522933099613</v>
      </c>
      <c r="U15" s="352">
        <f>VLOOKUP($A15,'B-EmEC'!$A:$DD,MATCH(U$1,'B-EmEC'!$A$1:$DD$1,0),FALSE)</f>
        <v>74.354838709677423</v>
      </c>
      <c r="V15" s="352">
        <f>VLOOKUP($A15,'B-EmEC'!$A:$DD,MATCH(V$1,'B-EmEC'!$A$1:$DD$1,0),FALSE)</f>
        <v>69.275889967637539</v>
      </c>
      <c r="W15" s="352">
        <f>VLOOKUP($A15,'B-EmEC'!$A:$DD,MATCH(W$1,'B-EmEC'!$A$1:$DD$1,0),FALSE)</f>
        <v>44.431554524361943</v>
      </c>
      <c r="X15" s="352">
        <f>VLOOKUP($A15,'B-EmEC'!$A:$DD,MATCH(X$1,'B-EmEC'!$A$1:$DD$1,0),FALSE)</f>
        <v>9.7770062758712779</v>
      </c>
      <c r="Y15" s="352" t="str">
        <f>VLOOKUP($A15,'B-EmEC'!$A:$DD,MATCH(Y$1,'B-EmEC'!$A$1:$DD$1,0),FALSE)</f>
        <v/>
      </c>
      <c r="Z15" s="352">
        <f>VLOOKUP($A15,'B-EmEC'!$A:$DD,MATCH(Z$1,'B-EmEC'!$A$1:$DD$1,0),FALSE)</f>
        <v>15.647657179958879</v>
      </c>
      <c r="AA15" s="352">
        <f>VLOOKUP($A15,'B-EmEC'!$A:$DD,MATCH(AA$1,'B-EmEC'!$A$1:$DD$1,0),FALSE)</f>
        <v>81.471415182755393</v>
      </c>
      <c r="AB15" s="352" t="str">
        <f>VLOOKUP($A15,'B-EmEC'!$A:$DD,MATCH(AB$1,'B-EmEC'!$A$1:$DD$1,0),FALSE)</f>
        <v/>
      </c>
      <c r="AC15" s="352" t="str">
        <f>VLOOKUP($A15,'B-EmEC'!$A:$DD,MATCH(AC$1,'B-EmEC'!$A$1:$DD$1,0),FALSE)</f>
        <v/>
      </c>
      <c r="AD15" s="351">
        <f>VLOOKUP($A15,'I-EmEC'!$A:$DD,MATCH(AD$1,'I-EmEC'!$A$1:$DD$1,0),FALSE)</f>
        <v>41.176470588235297</v>
      </c>
      <c r="AE15" s="352">
        <f>VLOOKUP($A15,'I-EmEC'!$A:$DD,MATCH(AE$1,'I-EmEC'!$A$1:$DD$1,0),FALSE)</f>
        <v>68.278529980657623</v>
      </c>
      <c r="AF15" s="352">
        <f>VLOOKUP($A15,'I-EmEC'!$A:$DD,MATCH(AF$1,'I-EmEC'!$A$1:$DD$1,0),FALSE)</f>
        <v>68.278529980657623</v>
      </c>
      <c r="AG15" s="352">
        <f>VLOOKUP($A15,'I-EmEC'!$A:$DD,MATCH(AG$1,'I-EmEC'!$A$1:$DD$1,0),FALSE)</f>
        <v>77.846790890269162</v>
      </c>
      <c r="AH15" s="352">
        <f>VLOOKUP($A15,'I-EmEC'!$A:$DD,MATCH(AH$1,'I-EmEC'!$A$1:$DD$1,0),FALSE)</f>
        <v>77.846790890269162</v>
      </c>
      <c r="AI15" s="352">
        <f>VLOOKUP($A15,'I-EmEC'!$A:$DD,MATCH(AI$1,'I-EmEC'!$A$1:$DD$1,0),FALSE)</f>
        <v>64.347826086956516</v>
      </c>
      <c r="AJ15" s="352">
        <f>VLOOKUP($A15,'I-EmEC'!$A:$DD,MATCH(AJ$1,'I-EmEC'!$A$1:$DD$1,0),FALSE)</f>
        <v>59.753593429158109</v>
      </c>
      <c r="AK15" s="352">
        <f>VLOOKUP($A15,'I-EmEC'!$A:$DD,MATCH(AK$1,'I-EmEC'!$A$1:$DD$1,0),FALSE)</f>
        <v>59.753593429158109</v>
      </c>
      <c r="AL15" s="352">
        <f>VLOOKUP($A15,'I-EmEC'!$A:$DD,MATCH(AL$1,'I-EmEC'!$A$1:$DD$1,0),FALSE)</f>
        <v>61.573033707865171</v>
      </c>
      <c r="AM15" s="352">
        <f>VLOOKUP($A15,'I-EmEC'!$A:$DD,MATCH(AM$1,'I-EmEC'!$A$1:$DD$1,0),FALSE)</f>
        <v>50.098619329388555</v>
      </c>
      <c r="AN15" s="352">
        <f>VLOOKUP($A15,'I-EmEC'!$A:$DD,MATCH(AN$1,'I-EmEC'!$A$1:$DD$1,0),FALSE)</f>
        <v>32.190476190476183</v>
      </c>
      <c r="AO15" s="352">
        <f>VLOOKUP($A15,'I-EmEC'!$A:$DD,MATCH(AO$1,'I-EmEC'!$A$1:$DD$1,0),FALSE)</f>
        <v>23.913043478260867</v>
      </c>
    </row>
    <row r="16" spans="1:41" s="349" customFormat="1" x14ac:dyDescent="0.2">
      <c r="A16" s="347" t="s">
        <v>123</v>
      </c>
      <c r="B16" s="353" t="str">
        <f t="shared" si="5"/>
        <v/>
      </c>
      <c r="C16" s="348">
        <f t="shared" si="6"/>
        <v>1</v>
      </c>
      <c r="D16" s="348">
        <f t="shared" si="7"/>
        <v>1</v>
      </c>
      <c r="E16" s="348">
        <f t="shared" si="8"/>
        <v>1</v>
      </c>
      <c r="F16" s="348">
        <f t="shared" si="9"/>
        <v>1</v>
      </c>
      <c r="G16" s="348">
        <f t="shared" si="10"/>
        <v>1</v>
      </c>
      <c r="H16" s="348">
        <f t="shared" si="11"/>
        <v>1</v>
      </c>
      <c r="I16" s="348">
        <f t="shared" si="12"/>
        <v>1</v>
      </c>
      <c r="J16" s="348">
        <f t="shared" si="13"/>
        <v>1</v>
      </c>
      <c r="K16" s="348">
        <f t="shared" si="14"/>
        <v>1</v>
      </c>
      <c r="L16" s="348">
        <f t="shared" si="15"/>
        <v>1</v>
      </c>
      <c r="M16" s="348">
        <f t="shared" si="16"/>
        <v>1</v>
      </c>
      <c r="N16" s="349" t="str">
        <f t="shared" ref="N16:N27" si="17">IF(AND(R16&lt;&gt;"",AD16&lt;&gt;""),1,"")</f>
        <v/>
      </c>
      <c r="O16" s="350">
        <f t="shared" ref="O16:O27" si="18">IF(AND(COUNT(S16:W16)&gt;0,COUNT(AE16:AI16)&gt;0),1,"")</f>
        <v>1</v>
      </c>
      <c r="P16" s="350">
        <f t="shared" ref="P16:P27" si="19">IF(AND(COUNT(X16:AA16)&gt;0,COUNT(AJ16:AM16)&gt;0),1,"")</f>
        <v>1</v>
      </c>
      <c r="Q16" s="350">
        <f t="shared" ref="Q16:Q27" si="20">IF(AND(COUNT(AB16:AC16)&gt;0,COUNT(AN16:AO16)&gt;0),1,"")</f>
        <v>1</v>
      </c>
      <c r="R16" s="351" t="str">
        <f>VLOOKUP($A16,'B-EmEC'!$A:$DD,MATCH(R$1,'B-EmEC'!$A$1:$DD$1,0),FALSE)</f>
        <v/>
      </c>
      <c r="S16" s="352">
        <f>VLOOKUP($A16,'B-EmEC'!$A:$DD,MATCH(S$1,'B-EmEC'!$A$1:$DD$1,0),FALSE)</f>
        <v>81.105092091007577</v>
      </c>
      <c r="T16" s="352">
        <f>VLOOKUP($A16,'B-EmEC'!$A:$DD,MATCH(T$1,'B-EmEC'!$A$1:$DD$1,0),FALSE)</f>
        <v>60.487876132047909</v>
      </c>
      <c r="U16" s="352">
        <f>VLOOKUP($A16,'B-EmEC'!$A:$DD,MATCH(U$1,'B-EmEC'!$A$1:$DD$1,0),FALSE)</f>
        <v>56.048387096774192</v>
      </c>
      <c r="V16" s="352">
        <f>VLOOKUP($A16,'B-EmEC'!$A:$DD,MATCH(V$1,'B-EmEC'!$A$1:$DD$1,0),FALSE)</f>
        <v>74.23139158576052</v>
      </c>
      <c r="W16" s="352">
        <f>VLOOKUP($A16,'B-EmEC'!$A:$DD,MATCH(W$1,'B-EmEC'!$A$1:$DD$1,0),FALSE)</f>
        <v>57.134570765661252</v>
      </c>
      <c r="X16" s="352">
        <f>VLOOKUP($A16,'B-EmEC'!$A:$DD,MATCH(X$1,'B-EmEC'!$A$1:$DD$1,0),FALSE)</f>
        <v>10.065429296301241</v>
      </c>
      <c r="Y16" s="352">
        <f>VLOOKUP($A16,'B-EmEC'!$A:$DD,MATCH(Y$1,'B-EmEC'!$A$1:$DD$1,0),FALSE)</f>
        <v>7.9562043795620436</v>
      </c>
      <c r="Z16" s="352">
        <f>VLOOKUP($A16,'B-EmEC'!$A:$DD,MATCH(Z$1,'B-EmEC'!$A$1:$DD$1,0),FALSE)</f>
        <v>43.252894708364892</v>
      </c>
      <c r="AA16" s="352">
        <f>VLOOKUP($A16,'B-EmEC'!$A:$DD,MATCH(AA$1,'B-EmEC'!$A$1:$DD$1,0),FALSE)</f>
        <v>68.378631677600751</v>
      </c>
      <c r="AB16" s="352">
        <f>VLOOKUP($A16,'B-EmEC'!$A:$DD,MATCH(AB$1,'B-EmEC'!$A$1:$DD$1,0),FALSE)</f>
        <v>62.606557377049178</v>
      </c>
      <c r="AC16" s="352">
        <f>VLOOKUP($A16,'B-EmEC'!$A:$DD,MATCH(AC$1,'B-EmEC'!$A$1:$DD$1,0),FALSE)</f>
        <v>34.140470121778527</v>
      </c>
      <c r="AD16" s="351">
        <f>VLOOKUP($A16,'I-EmEC'!$A:$DD,MATCH(AD$1,'I-EmEC'!$A$1:$DD$1,0),FALSE)</f>
        <v>13.051470588235295</v>
      </c>
      <c r="AE16" s="352">
        <f>VLOOKUP($A16,'I-EmEC'!$A:$DD,MATCH(AE$1,'I-EmEC'!$A$1:$DD$1,0),FALSE)</f>
        <v>42.553191489361701</v>
      </c>
      <c r="AF16" s="352">
        <f>VLOOKUP($A16,'I-EmEC'!$A:$DD,MATCH(AF$1,'I-EmEC'!$A$1:$DD$1,0),FALSE)</f>
        <v>42.553191489361701</v>
      </c>
      <c r="AG16" s="352">
        <f>VLOOKUP($A16,'I-EmEC'!$A:$DD,MATCH(AG$1,'I-EmEC'!$A$1:$DD$1,0),FALSE)</f>
        <v>18.633540372670808</v>
      </c>
      <c r="AH16" s="352">
        <f>VLOOKUP($A16,'I-EmEC'!$A:$DD,MATCH(AH$1,'I-EmEC'!$A$1:$DD$1,0),FALSE)</f>
        <v>18.633540372670808</v>
      </c>
      <c r="AI16" s="352">
        <f>VLOOKUP($A16,'I-EmEC'!$A:$DD,MATCH(AI$1,'I-EmEC'!$A$1:$DD$1,0),FALSE)</f>
        <v>17.391304347826086</v>
      </c>
      <c r="AJ16" s="352">
        <f>VLOOKUP($A16,'I-EmEC'!$A:$DD,MATCH(AJ$1,'I-EmEC'!$A$1:$DD$1,0),FALSE)</f>
        <v>14.37371663244353</v>
      </c>
      <c r="AK16" s="352">
        <f>VLOOKUP($A16,'I-EmEC'!$A:$DD,MATCH(AK$1,'I-EmEC'!$A$1:$DD$1,0),FALSE)</f>
        <v>14.37371663244353</v>
      </c>
      <c r="AL16" s="352">
        <f>VLOOKUP($A16,'I-EmEC'!$A:$DD,MATCH(AL$1,'I-EmEC'!$A$1:$DD$1,0),FALSE)</f>
        <v>45.393258426966291</v>
      </c>
      <c r="AM16" s="352">
        <f>VLOOKUP($A16,'I-EmEC'!$A:$DD,MATCH(AM$1,'I-EmEC'!$A$1:$DD$1,0),FALSE)</f>
        <v>11.242603550295858</v>
      </c>
      <c r="AN16" s="352">
        <f>VLOOKUP($A16,'I-EmEC'!$A:$DD,MATCH(AN$1,'I-EmEC'!$A$1:$DD$1,0),FALSE)</f>
        <v>15.238095238095237</v>
      </c>
      <c r="AO16" s="352">
        <f>VLOOKUP($A16,'I-EmEC'!$A:$DD,MATCH(AO$1,'I-EmEC'!$A$1:$DD$1,0),FALSE)</f>
        <v>11.660079051383399</v>
      </c>
    </row>
    <row r="17" spans="1:41" s="349" customFormat="1" x14ac:dyDescent="0.2">
      <c r="A17" s="347" t="s">
        <v>53</v>
      </c>
      <c r="B17" s="353">
        <f t="shared" si="5"/>
        <v>1</v>
      </c>
      <c r="C17" s="348">
        <f t="shared" si="6"/>
        <v>1</v>
      </c>
      <c r="D17" s="348" t="str">
        <f t="shared" si="7"/>
        <v/>
      </c>
      <c r="E17" s="348">
        <f t="shared" si="8"/>
        <v>1</v>
      </c>
      <c r="F17" s="348" t="str">
        <f t="shared" si="9"/>
        <v/>
      </c>
      <c r="G17" s="348" t="str">
        <f t="shared" si="10"/>
        <v/>
      </c>
      <c r="H17" s="348">
        <f t="shared" si="11"/>
        <v>1</v>
      </c>
      <c r="I17" s="348">
        <f t="shared" si="12"/>
        <v>1</v>
      </c>
      <c r="J17" s="348">
        <f t="shared" si="13"/>
        <v>1</v>
      </c>
      <c r="K17" s="348">
        <f t="shared" si="14"/>
        <v>1</v>
      </c>
      <c r="L17" s="348" t="str">
        <f t="shared" si="15"/>
        <v/>
      </c>
      <c r="M17" s="348" t="str">
        <f t="shared" si="16"/>
        <v/>
      </c>
      <c r="N17" s="349">
        <f t="shared" si="17"/>
        <v>1</v>
      </c>
      <c r="O17" s="350">
        <f t="shared" si="18"/>
        <v>1</v>
      </c>
      <c r="P17" s="350">
        <f t="shared" si="19"/>
        <v>1</v>
      </c>
      <c r="Q17" s="350" t="str">
        <f t="shared" si="20"/>
        <v/>
      </c>
      <c r="R17" s="351">
        <f>VLOOKUP($A17,'B-EmEC'!$A:$DD,MATCH(R$1,'B-EmEC'!$A$1:$DD$1,0),FALSE)</f>
        <v>56.950398040416424</v>
      </c>
      <c r="S17" s="352">
        <f>VLOOKUP($A17,'B-EmEC'!$A:$DD,MATCH(S$1,'B-EmEC'!$A$1:$DD$1,0),FALSE)</f>
        <v>4.5059588299024922</v>
      </c>
      <c r="T17" s="352" t="str">
        <f>VLOOKUP($A17,'B-EmEC'!$A:$DD,MATCH(T$1,'B-EmEC'!$A$1:$DD$1,0),FALSE)</f>
        <v/>
      </c>
      <c r="U17" s="352">
        <f>VLOOKUP($A17,'B-EmEC'!$A:$DD,MATCH(U$1,'B-EmEC'!$A$1:$DD$1,0),FALSE)</f>
        <v>10.241935483870968</v>
      </c>
      <c r="V17" s="352" t="str">
        <f>VLOOKUP($A17,'B-EmEC'!$A:$DD,MATCH(V$1,'B-EmEC'!$A$1:$DD$1,0),FALSE)</f>
        <v/>
      </c>
      <c r="W17" s="352" t="str">
        <f>VLOOKUP($A17,'B-EmEC'!$A:$DD,MATCH(W$1,'B-EmEC'!$A$1:$DD$1,0),FALSE)</f>
        <v/>
      </c>
      <c r="X17" s="352">
        <f>VLOOKUP($A17,'B-EmEC'!$A:$DD,MATCH(X$1,'B-EmEC'!$A$1:$DD$1,0),FALSE)</f>
        <v>92.402189878488457</v>
      </c>
      <c r="Y17" s="352">
        <f>VLOOKUP($A17,'B-EmEC'!$A:$DD,MATCH(Y$1,'B-EmEC'!$A$1:$DD$1,0),FALSE)</f>
        <v>87.932658347068525</v>
      </c>
      <c r="Z17" s="352">
        <f>VLOOKUP($A17,'B-EmEC'!$A:$DD,MATCH(Z$1,'B-EmEC'!$A$1:$DD$1,0),FALSE)</f>
        <v>89.546585867330379</v>
      </c>
      <c r="AA17" s="352">
        <f>VLOOKUP($A17,'B-EmEC'!$A:$DD,MATCH(AA$1,'B-EmEC'!$A$1:$DD$1,0),FALSE)</f>
        <v>97.469540768509844</v>
      </c>
      <c r="AB17" s="352" t="str">
        <f>VLOOKUP($A17,'B-EmEC'!$A:$DD,MATCH(AB$1,'B-EmEC'!$A$1:$DD$1,0),FALSE)</f>
        <v/>
      </c>
      <c r="AC17" s="352" t="str">
        <f>VLOOKUP($A17,'B-EmEC'!$A:$DD,MATCH(AC$1,'B-EmEC'!$A$1:$DD$1,0),FALSE)</f>
        <v/>
      </c>
      <c r="AD17" s="351">
        <f>VLOOKUP($A17,'I-EmEC'!$A:$DD,MATCH(AD$1,'I-EmEC'!$A$1:$DD$1,0),FALSE)</f>
        <v>68.014705882352942</v>
      </c>
      <c r="AE17" s="352">
        <f>VLOOKUP($A17,'I-EmEC'!$A:$DD,MATCH(AE$1,'I-EmEC'!$A$1:$DD$1,0),FALSE)</f>
        <v>81.431334622823982</v>
      </c>
      <c r="AF17" s="352">
        <f>VLOOKUP($A17,'I-EmEC'!$A:$DD,MATCH(AF$1,'I-EmEC'!$A$1:$DD$1,0),FALSE)</f>
        <v>81.431334622823982</v>
      </c>
      <c r="AG17" s="352">
        <f>VLOOKUP($A17,'I-EmEC'!$A:$DD,MATCH(AG$1,'I-EmEC'!$A$1:$DD$1,0),FALSE)</f>
        <v>79.917184265010363</v>
      </c>
      <c r="AH17" s="352">
        <f>VLOOKUP($A17,'I-EmEC'!$A:$DD,MATCH(AH$1,'I-EmEC'!$A$1:$DD$1,0),FALSE)</f>
        <v>79.917184265010363</v>
      </c>
      <c r="AI17" s="352">
        <f>VLOOKUP($A17,'I-EmEC'!$A:$DD,MATCH(AI$1,'I-EmEC'!$A$1:$DD$1,0),FALSE)</f>
        <v>78.550724637681157</v>
      </c>
      <c r="AJ17" s="352">
        <f>VLOOKUP($A17,'I-EmEC'!$A:$DD,MATCH(AJ$1,'I-EmEC'!$A$1:$DD$1,0),FALSE)</f>
        <v>71.663244353182748</v>
      </c>
      <c r="AK17" s="352">
        <f>VLOOKUP($A17,'I-EmEC'!$A:$DD,MATCH(AK$1,'I-EmEC'!$A$1:$DD$1,0),FALSE)</f>
        <v>71.663244353182748</v>
      </c>
      <c r="AL17" s="352">
        <f>VLOOKUP($A17,'I-EmEC'!$A:$DD,MATCH(AL$1,'I-EmEC'!$A$1:$DD$1,0),FALSE)</f>
        <v>68.089887640449433</v>
      </c>
      <c r="AM17" s="352">
        <f>VLOOKUP($A17,'I-EmEC'!$A:$DD,MATCH(AM$1,'I-EmEC'!$A$1:$DD$1,0),FALSE)</f>
        <v>81.459566074950686</v>
      </c>
      <c r="AN17" s="352">
        <f>VLOOKUP($A17,'I-EmEC'!$A:$DD,MATCH(AN$1,'I-EmEC'!$A$1:$DD$1,0),FALSE)</f>
        <v>75.619047619047635</v>
      </c>
      <c r="AO17" s="352">
        <f>VLOOKUP($A17,'I-EmEC'!$A:$DD,MATCH(AO$1,'I-EmEC'!$A$1:$DD$1,0),FALSE)</f>
        <v>81.22529644268775</v>
      </c>
    </row>
    <row r="18" spans="1:41" s="349" customFormat="1" x14ac:dyDescent="0.2">
      <c r="A18" s="347" t="s">
        <v>56</v>
      </c>
      <c r="B18" s="353">
        <f t="shared" si="5"/>
        <v>1</v>
      </c>
      <c r="C18" s="348">
        <f t="shared" si="6"/>
        <v>1</v>
      </c>
      <c r="D18" s="348">
        <f t="shared" si="7"/>
        <v>1</v>
      </c>
      <c r="E18" s="348">
        <f t="shared" si="8"/>
        <v>1</v>
      </c>
      <c r="F18" s="348">
        <f t="shared" si="9"/>
        <v>1</v>
      </c>
      <c r="G18" s="348">
        <f t="shared" si="10"/>
        <v>1</v>
      </c>
      <c r="H18" s="348">
        <f t="shared" si="11"/>
        <v>1</v>
      </c>
      <c r="I18" s="348">
        <f t="shared" si="12"/>
        <v>1</v>
      </c>
      <c r="J18" s="348">
        <f t="shared" si="13"/>
        <v>1</v>
      </c>
      <c r="K18" s="348">
        <f t="shared" si="14"/>
        <v>1</v>
      </c>
      <c r="L18" s="348">
        <f t="shared" si="15"/>
        <v>1</v>
      </c>
      <c r="M18" s="348">
        <f t="shared" si="16"/>
        <v>1</v>
      </c>
      <c r="N18" s="349">
        <f t="shared" si="17"/>
        <v>1</v>
      </c>
      <c r="O18" s="350">
        <f t="shared" si="18"/>
        <v>1</v>
      </c>
      <c r="P18" s="350">
        <f t="shared" si="19"/>
        <v>1</v>
      </c>
      <c r="Q18" s="350">
        <f t="shared" si="20"/>
        <v>1</v>
      </c>
      <c r="R18" s="351">
        <f>VLOOKUP($A18,'B-EmEC'!$A:$DD,MATCH(R$1,'B-EmEC'!$A$1:$DD$1,0),FALSE)</f>
        <v>27.587262706674835</v>
      </c>
      <c r="S18" s="352">
        <f>VLOOKUP($A18,'B-EmEC'!$A:$DD,MATCH(S$1,'B-EmEC'!$A$1:$DD$1,0),FALSE)</f>
        <v>93.304442036836406</v>
      </c>
      <c r="T18" s="352">
        <f>VLOOKUP($A18,'B-EmEC'!$A:$DD,MATCH(T$1,'B-EmEC'!$A$1:$DD$1,0),FALSE)</f>
        <v>71.004966403739402</v>
      </c>
      <c r="U18" s="352">
        <f>VLOOKUP($A18,'B-EmEC'!$A:$DD,MATCH(U$1,'B-EmEC'!$A$1:$DD$1,0),FALSE)</f>
        <v>63.951612903225808</v>
      </c>
      <c r="V18" s="352">
        <f>VLOOKUP($A18,'B-EmEC'!$A:$DD,MATCH(V$1,'B-EmEC'!$A$1:$DD$1,0),FALSE)</f>
        <v>78.580097087378647</v>
      </c>
      <c r="W18" s="352">
        <f>VLOOKUP($A18,'B-EmEC'!$A:$DD,MATCH(W$1,'B-EmEC'!$A$1:$DD$1,0),FALSE)</f>
        <v>32.395591647331784</v>
      </c>
      <c r="X18" s="352">
        <f>VLOOKUP($A18,'B-EmEC'!$A:$DD,MATCH(X$1,'B-EmEC'!$A$1:$DD$1,0),FALSE)</f>
        <v>7.529710241687809</v>
      </c>
      <c r="Y18" s="352">
        <f>VLOOKUP($A18,'B-EmEC'!$A:$DD,MATCH(Y$1,'B-EmEC'!$A$1:$DD$1,0),FALSE)</f>
        <v>3.4377207440546269</v>
      </c>
      <c r="Z18" s="352">
        <f>VLOOKUP($A18,'B-EmEC'!$A:$DD,MATCH(Z$1,'B-EmEC'!$A$1:$DD$1,0),FALSE)</f>
        <v>7.0944702954225729</v>
      </c>
      <c r="AA18" s="352">
        <f>VLOOKUP($A18,'B-EmEC'!$A:$DD,MATCH(AA$1,'B-EmEC'!$A$1:$DD$1,0),FALSE)</f>
        <v>81.565135895032796</v>
      </c>
      <c r="AB18" s="352">
        <f>VLOOKUP($A18,'B-EmEC'!$A:$DD,MATCH(AB$1,'B-EmEC'!$A$1:$DD$1,0),FALSE)</f>
        <v>55.491803278688522</v>
      </c>
      <c r="AC18" s="352">
        <f>VLOOKUP($A18,'B-EmEC'!$A:$DD,MATCH(AC$1,'B-EmEC'!$A$1:$DD$1,0),FALSE)</f>
        <v>64.00453129425091</v>
      </c>
      <c r="AD18" s="351">
        <f>VLOOKUP($A18,'I-EmEC'!$A:$DD,MATCH(AD$1,'I-EmEC'!$A$1:$DD$1,0),FALSE)</f>
        <v>40.07352941176471</v>
      </c>
      <c r="AE18" s="352">
        <f>VLOOKUP($A18,'I-EmEC'!$A:$DD,MATCH(AE$1,'I-EmEC'!$A$1:$DD$1,0),FALSE)</f>
        <v>80.07736943907156</v>
      </c>
      <c r="AF18" s="352">
        <f>VLOOKUP($A18,'I-EmEC'!$A:$DD,MATCH(AF$1,'I-EmEC'!$A$1:$DD$1,0),FALSE)</f>
        <v>80.07736943907156</v>
      </c>
      <c r="AG18" s="352">
        <f>VLOOKUP($A18,'I-EmEC'!$A:$DD,MATCH(AG$1,'I-EmEC'!$A$1:$DD$1,0),FALSE)</f>
        <v>80.952380952380963</v>
      </c>
      <c r="AH18" s="352">
        <f>VLOOKUP($A18,'I-EmEC'!$A:$DD,MATCH(AH$1,'I-EmEC'!$A$1:$DD$1,0),FALSE)</f>
        <v>80.952380952380963</v>
      </c>
      <c r="AI18" s="352">
        <f>VLOOKUP($A18,'I-EmEC'!$A:$DD,MATCH(AI$1,'I-EmEC'!$A$1:$DD$1,0),FALSE)</f>
        <v>84.347826086956516</v>
      </c>
      <c r="AJ18" s="352">
        <f>VLOOKUP($A18,'I-EmEC'!$A:$DD,MATCH(AJ$1,'I-EmEC'!$A$1:$DD$1,0),FALSE)</f>
        <v>66.735112936344962</v>
      </c>
      <c r="AK18" s="352">
        <f>VLOOKUP($A18,'I-EmEC'!$A:$DD,MATCH(AK$1,'I-EmEC'!$A$1:$DD$1,0),FALSE)</f>
        <v>66.735112936344962</v>
      </c>
      <c r="AL18" s="352">
        <f>VLOOKUP($A18,'I-EmEC'!$A:$DD,MATCH(AL$1,'I-EmEC'!$A$1:$DD$1,0),FALSE)</f>
        <v>64.719101123595507</v>
      </c>
      <c r="AM18" s="352">
        <f>VLOOKUP($A18,'I-EmEC'!$A:$DD,MATCH(AM$1,'I-EmEC'!$A$1:$DD$1,0),FALSE)</f>
        <v>81.262327416173562</v>
      </c>
      <c r="AN18" s="352">
        <f>VLOOKUP($A18,'I-EmEC'!$A:$DD,MATCH(AN$1,'I-EmEC'!$A$1:$DD$1,0),FALSE)</f>
        <v>76.571428571428584</v>
      </c>
      <c r="AO18" s="352">
        <f>VLOOKUP($A18,'I-EmEC'!$A:$DD,MATCH(AO$1,'I-EmEC'!$A$1:$DD$1,0),FALSE)</f>
        <v>76.086956521739125</v>
      </c>
    </row>
    <row r="19" spans="1:41" s="349" customFormat="1" x14ac:dyDescent="0.2">
      <c r="A19" s="347" t="s">
        <v>57</v>
      </c>
      <c r="B19" s="353" t="str">
        <f t="shared" si="5"/>
        <v/>
      </c>
      <c r="C19" s="348">
        <f t="shared" si="6"/>
        <v>1</v>
      </c>
      <c r="D19" s="348">
        <f t="shared" si="7"/>
        <v>1</v>
      </c>
      <c r="E19" s="348">
        <f t="shared" si="8"/>
        <v>1</v>
      </c>
      <c r="F19" s="348">
        <f t="shared" si="9"/>
        <v>1</v>
      </c>
      <c r="G19" s="348">
        <f t="shared" si="10"/>
        <v>1</v>
      </c>
      <c r="H19" s="348" t="str">
        <f t="shared" si="11"/>
        <v/>
      </c>
      <c r="I19" s="348" t="str">
        <f t="shared" si="12"/>
        <v/>
      </c>
      <c r="J19" s="348" t="str">
        <f t="shared" si="13"/>
        <v/>
      </c>
      <c r="K19" s="348">
        <f t="shared" si="14"/>
        <v>1</v>
      </c>
      <c r="L19" s="348" t="str">
        <f t="shared" si="15"/>
        <v/>
      </c>
      <c r="M19" s="348" t="str">
        <f t="shared" si="16"/>
        <v/>
      </c>
      <c r="N19" s="349" t="str">
        <f t="shared" si="17"/>
        <v/>
      </c>
      <c r="O19" s="350">
        <f t="shared" si="18"/>
        <v>1</v>
      </c>
      <c r="P19" s="350">
        <f t="shared" si="19"/>
        <v>1</v>
      </c>
      <c r="Q19" s="350" t="str">
        <f t="shared" si="20"/>
        <v/>
      </c>
      <c r="R19" s="351" t="str">
        <f>VLOOKUP($A19,'B-EmEC'!$A:$DD,MATCH(R$1,'B-EmEC'!$A$1:$DD$1,0),FALSE)</f>
        <v/>
      </c>
      <c r="S19" s="352">
        <f>VLOOKUP($A19,'B-EmEC'!$A:$DD,MATCH(S$1,'B-EmEC'!$A$1:$DD$1,0),FALSE)</f>
        <v>67.258938244853724</v>
      </c>
      <c r="T19" s="352">
        <f>VLOOKUP($A19,'B-EmEC'!$A:$DD,MATCH(T$1,'B-EmEC'!$A$1:$DD$1,0),FALSE)</f>
        <v>46.52351738241309</v>
      </c>
      <c r="U19" s="352">
        <f>VLOOKUP($A19,'B-EmEC'!$A:$DD,MATCH(U$1,'B-EmEC'!$A$1:$DD$1,0),FALSE)</f>
        <v>51.666666666666664</v>
      </c>
      <c r="V19" s="352">
        <f>VLOOKUP($A19,'B-EmEC'!$A:$DD,MATCH(V$1,'B-EmEC'!$A$1:$DD$1,0),FALSE)</f>
        <v>70.186084142394819</v>
      </c>
      <c r="W19" s="352">
        <f>VLOOKUP($A19,'B-EmEC'!$A:$DD,MATCH(W$1,'B-EmEC'!$A$1:$DD$1,0),FALSE)</f>
        <v>46.229698375870065</v>
      </c>
      <c r="X19" s="352" t="str">
        <f>VLOOKUP($A19,'B-EmEC'!$A:$DD,MATCH(X$1,'B-EmEC'!$A$1:$DD$1,0),FALSE)</f>
        <v/>
      </c>
      <c r="Y19" s="352" t="str">
        <f>VLOOKUP($A19,'B-EmEC'!$A:$DD,MATCH(Y$1,'B-EmEC'!$A$1:$DD$1,0),FALSE)</f>
        <v/>
      </c>
      <c r="Z19" s="352" t="str">
        <f>VLOOKUP($A19,'B-EmEC'!$A:$DD,MATCH(Z$1,'B-EmEC'!$A$1:$DD$1,0),FALSE)</f>
        <v/>
      </c>
      <c r="AA19" s="352">
        <f>VLOOKUP($A19,'B-EmEC'!$A:$DD,MATCH(AA$1,'B-EmEC'!$A$1:$DD$1,0),FALSE)</f>
        <v>24.742268041237114</v>
      </c>
      <c r="AB19" s="352" t="str">
        <f>VLOOKUP($A19,'B-EmEC'!$A:$DD,MATCH(AB$1,'B-EmEC'!$A$1:$DD$1,0),FALSE)</f>
        <v/>
      </c>
      <c r="AC19" s="352" t="str">
        <f>VLOOKUP($A19,'B-EmEC'!$A:$DD,MATCH(AC$1,'B-EmEC'!$A$1:$DD$1,0),FALSE)</f>
        <v/>
      </c>
      <c r="AD19" s="351">
        <f>VLOOKUP($A19,'I-EmEC'!$A:$DD,MATCH(AD$1,'I-EmEC'!$A$1:$DD$1,0),FALSE)</f>
        <v>50.919117647058826</v>
      </c>
      <c r="AE19" s="352">
        <f>VLOOKUP($A19,'I-EmEC'!$A:$DD,MATCH(AE$1,'I-EmEC'!$A$1:$DD$1,0),FALSE)</f>
        <v>73.11411992263055</v>
      </c>
      <c r="AF19" s="352">
        <f>VLOOKUP($A19,'I-EmEC'!$A:$DD,MATCH(AF$1,'I-EmEC'!$A$1:$DD$1,0),FALSE)</f>
        <v>73.11411992263055</v>
      </c>
      <c r="AG19" s="352">
        <f>VLOOKUP($A19,'I-EmEC'!$A:$DD,MATCH(AG$1,'I-EmEC'!$A$1:$DD$1,0),FALSE)</f>
        <v>75.98343685300209</v>
      </c>
      <c r="AH19" s="352">
        <f>VLOOKUP($A19,'I-EmEC'!$A:$DD,MATCH(AH$1,'I-EmEC'!$A$1:$DD$1,0),FALSE)</f>
        <v>75.98343685300209</v>
      </c>
      <c r="AI19" s="352">
        <f>VLOOKUP($A19,'I-EmEC'!$A:$DD,MATCH(AI$1,'I-EmEC'!$A$1:$DD$1,0),FALSE)</f>
        <v>70.14492753623189</v>
      </c>
      <c r="AJ19" s="352">
        <f>VLOOKUP($A19,'I-EmEC'!$A:$DD,MATCH(AJ$1,'I-EmEC'!$A$1:$DD$1,0),FALSE)</f>
        <v>54.004106776180699</v>
      </c>
      <c r="AK19" s="352">
        <f>VLOOKUP($A19,'I-EmEC'!$A:$DD,MATCH(AK$1,'I-EmEC'!$A$1:$DD$1,0),FALSE)</f>
        <v>54.004106776180699</v>
      </c>
      <c r="AL19" s="352">
        <f>VLOOKUP($A19,'I-EmEC'!$A:$DD,MATCH(AL$1,'I-EmEC'!$A$1:$DD$1,0),FALSE)</f>
        <v>64.269662921348313</v>
      </c>
      <c r="AM19" s="352">
        <f>VLOOKUP($A19,'I-EmEC'!$A:$DD,MATCH(AM$1,'I-EmEC'!$A$1:$DD$1,0),FALSE)</f>
        <v>48.126232741617358</v>
      </c>
      <c r="AN19" s="352">
        <f>VLOOKUP($A19,'I-EmEC'!$A:$DD,MATCH(AN$1,'I-EmEC'!$A$1:$DD$1,0),FALSE)</f>
        <v>72.19047619047619</v>
      </c>
      <c r="AO19" s="352">
        <f>VLOOKUP($A19,'I-EmEC'!$A:$DD,MATCH(AO$1,'I-EmEC'!$A$1:$DD$1,0),FALSE)</f>
        <v>66.600790513833999</v>
      </c>
    </row>
    <row r="20" spans="1:41" s="349" customFormat="1" x14ac:dyDescent="0.2">
      <c r="A20" s="347" t="s">
        <v>58</v>
      </c>
      <c r="B20" s="353" t="str">
        <f t="shared" si="5"/>
        <v/>
      </c>
      <c r="C20" s="348">
        <f t="shared" si="6"/>
        <v>1</v>
      </c>
      <c r="D20" s="348">
        <f t="shared" si="7"/>
        <v>1</v>
      </c>
      <c r="E20" s="348">
        <f t="shared" si="8"/>
        <v>1</v>
      </c>
      <c r="F20" s="348">
        <f t="shared" si="9"/>
        <v>1</v>
      </c>
      <c r="G20" s="348">
        <f t="shared" si="10"/>
        <v>1</v>
      </c>
      <c r="H20" s="348" t="str">
        <f t="shared" si="11"/>
        <v/>
      </c>
      <c r="I20" s="348" t="str">
        <f t="shared" si="12"/>
        <v/>
      </c>
      <c r="J20" s="348" t="str">
        <f t="shared" si="13"/>
        <v/>
      </c>
      <c r="K20" s="348" t="str">
        <f t="shared" si="14"/>
        <v/>
      </c>
      <c r="L20" s="348" t="str">
        <f t="shared" si="15"/>
        <v/>
      </c>
      <c r="M20" s="348" t="str">
        <f t="shared" si="16"/>
        <v/>
      </c>
      <c r="N20" s="349" t="str">
        <f t="shared" si="17"/>
        <v/>
      </c>
      <c r="O20" s="350">
        <f t="shared" si="18"/>
        <v>1</v>
      </c>
      <c r="P20" s="350">
        <f t="shared" si="19"/>
        <v>1</v>
      </c>
      <c r="Q20" s="350" t="str">
        <f t="shared" si="20"/>
        <v/>
      </c>
      <c r="R20" s="351" t="str">
        <f>VLOOKUP($A20,'B-EmEC'!$A:$DD,MATCH(R$1,'B-EmEC'!$A$1:$DD$1,0),FALSE)</f>
        <v/>
      </c>
      <c r="S20" s="352">
        <f>VLOOKUP($A20,'B-EmEC'!$A:$DD,MATCH(S$1,'B-EmEC'!$A$1:$DD$1,0),FALSE)</f>
        <v>82.156013001083423</v>
      </c>
      <c r="T20" s="352">
        <f>VLOOKUP($A20,'B-EmEC'!$A:$DD,MATCH(T$1,'B-EmEC'!$A$1:$DD$1,0),FALSE)</f>
        <v>55.85743499853929</v>
      </c>
      <c r="U20" s="352">
        <f>VLOOKUP($A20,'B-EmEC'!$A:$DD,MATCH(U$1,'B-EmEC'!$A$1:$DD$1,0),FALSE)</f>
        <v>74.892473118279582</v>
      </c>
      <c r="V20" s="352">
        <f>VLOOKUP($A20,'B-EmEC'!$A:$DD,MATCH(V$1,'B-EmEC'!$A$1:$DD$1,0),FALSE)</f>
        <v>73.179611650485441</v>
      </c>
      <c r="W20" s="352">
        <f>VLOOKUP($A20,'B-EmEC'!$A:$DD,MATCH(W$1,'B-EmEC'!$A$1:$DD$1,0),FALSE)</f>
        <v>39.675174013921115</v>
      </c>
      <c r="X20" s="352" t="str">
        <f>VLOOKUP($A20,'B-EmEC'!$A:$DD,MATCH(X$1,'B-EmEC'!$A$1:$DD$1,0),FALSE)</f>
        <v/>
      </c>
      <c r="Y20" s="352" t="str">
        <f>VLOOKUP($A20,'B-EmEC'!$A:$DD,MATCH(Y$1,'B-EmEC'!$A$1:$DD$1,0),FALSE)</f>
        <v/>
      </c>
      <c r="Z20" s="352" t="str">
        <f>VLOOKUP($A20,'B-EmEC'!$A:$DD,MATCH(Z$1,'B-EmEC'!$A$1:$DD$1,0),FALSE)</f>
        <v/>
      </c>
      <c r="AA20" s="352">
        <f>VLOOKUP($A20,'B-EmEC'!$A:$DD,MATCH(AA$1,'B-EmEC'!$A$1:$DD$1,0),FALSE)</f>
        <v>12.193064667291472</v>
      </c>
      <c r="AB20" s="352" t="str">
        <f>VLOOKUP($A20,'B-EmEC'!$A:$DD,MATCH(AB$1,'B-EmEC'!$A$1:$DD$1,0),FALSE)</f>
        <v/>
      </c>
      <c r="AC20" s="352">
        <f>VLOOKUP($A20,'B-EmEC'!$A:$DD,MATCH(AC$1,'B-EmEC'!$A$1:$DD$1,0),FALSE)</f>
        <v>4.9249504389691303</v>
      </c>
      <c r="AD20" s="351" t="str">
        <f>VLOOKUP($A20,'I-EmEC'!$A:$DD,MATCH(AD$1,'I-EmEC'!$A$1:$DD$1,0),FALSE)</f>
        <v/>
      </c>
      <c r="AE20" s="352">
        <f>VLOOKUP($A20,'I-EmEC'!$A:$DD,MATCH(AE$1,'I-EmEC'!$A$1:$DD$1,0),FALSE)</f>
        <v>55.125725338491293</v>
      </c>
      <c r="AF20" s="352">
        <f>VLOOKUP($A20,'I-EmEC'!$A:$DD,MATCH(AF$1,'I-EmEC'!$A$1:$DD$1,0),FALSE)</f>
        <v>55.125725338491293</v>
      </c>
      <c r="AG20" s="352">
        <f>VLOOKUP($A20,'I-EmEC'!$A:$DD,MATCH(AG$1,'I-EmEC'!$A$1:$DD$1,0),FALSE)</f>
        <v>40.993788819875782</v>
      </c>
      <c r="AH20" s="352">
        <f>VLOOKUP($A20,'I-EmEC'!$A:$DD,MATCH(AH$1,'I-EmEC'!$A$1:$DD$1,0),FALSE)</f>
        <v>40.993788819875782</v>
      </c>
      <c r="AI20" s="352">
        <f>VLOOKUP($A20,'I-EmEC'!$A:$DD,MATCH(AI$1,'I-EmEC'!$A$1:$DD$1,0),FALSE)</f>
        <v>77.681159420289859</v>
      </c>
      <c r="AJ20" s="352" t="str">
        <f>VLOOKUP($A20,'I-EmEC'!$A:$DD,MATCH(AJ$1,'I-EmEC'!$A$1:$DD$1,0),FALSE)</f>
        <v/>
      </c>
      <c r="AK20" s="352" t="str">
        <f>VLOOKUP($A20,'I-EmEC'!$A:$DD,MATCH(AK$1,'I-EmEC'!$A$1:$DD$1,0),FALSE)</f>
        <v/>
      </c>
      <c r="AL20" s="352">
        <f>VLOOKUP($A20,'I-EmEC'!$A:$DD,MATCH(AL$1,'I-EmEC'!$A$1:$DD$1,0),FALSE)</f>
        <v>24.269662921348313</v>
      </c>
      <c r="AM20" s="352" t="str">
        <f>VLOOKUP($A20,'I-EmEC'!$A:$DD,MATCH(AM$1,'I-EmEC'!$A$1:$DD$1,0),FALSE)</f>
        <v/>
      </c>
      <c r="AN20" s="352" t="str">
        <f>VLOOKUP($A20,'I-EmEC'!$A:$DD,MATCH(AN$1,'I-EmEC'!$A$1:$DD$1,0),FALSE)</f>
        <v/>
      </c>
      <c r="AO20" s="352" t="str">
        <f>VLOOKUP($A20,'I-EmEC'!$A:$DD,MATCH(AO$1,'I-EmEC'!$A$1:$DD$1,0),FALSE)</f>
        <v/>
      </c>
    </row>
    <row r="21" spans="1:41" s="349" customFormat="1" x14ac:dyDescent="0.2">
      <c r="A21" s="347" t="s">
        <v>62</v>
      </c>
      <c r="B21" s="353" t="str">
        <f t="shared" si="5"/>
        <v/>
      </c>
      <c r="C21" s="348">
        <f t="shared" si="6"/>
        <v>1</v>
      </c>
      <c r="D21" s="348">
        <f t="shared" si="7"/>
        <v>1</v>
      </c>
      <c r="E21" s="348">
        <f t="shared" si="8"/>
        <v>1</v>
      </c>
      <c r="F21" s="348">
        <f t="shared" si="9"/>
        <v>1</v>
      </c>
      <c r="G21" s="348">
        <f t="shared" si="10"/>
        <v>1</v>
      </c>
      <c r="H21" s="348">
        <f t="shared" si="11"/>
        <v>1</v>
      </c>
      <c r="I21" s="348">
        <f t="shared" si="12"/>
        <v>1</v>
      </c>
      <c r="J21" s="348">
        <f t="shared" si="13"/>
        <v>1</v>
      </c>
      <c r="K21" s="348">
        <f t="shared" si="14"/>
        <v>1</v>
      </c>
      <c r="L21" s="348">
        <f t="shared" si="15"/>
        <v>1</v>
      </c>
      <c r="M21" s="348">
        <f t="shared" si="16"/>
        <v>1</v>
      </c>
      <c r="N21" s="349" t="str">
        <f t="shared" si="17"/>
        <v/>
      </c>
      <c r="O21" s="350">
        <f t="shared" si="18"/>
        <v>1</v>
      </c>
      <c r="P21" s="350">
        <f t="shared" si="19"/>
        <v>1</v>
      </c>
      <c r="Q21" s="350">
        <f t="shared" si="20"/>
        <v>1</v>
      </c>
      <c r="R21" s="351" t="str">
        <f>VLOOKUP($A21,'B-EmEC'!$A:$DD,MATCH(R$1,'B-EmEC'!$A$1:$DD$1,0),FALSE)</f>
        <v/>
      </c>
      <c r="S21" s="352">
        <f>VLOOKUP($A21,'B-EmEC'!$A:$DD,MATCH(S$1,'B-EmEC'!$A$1:$DD$1,0),FALSE)</f>
        <v>3.9642470205850491</v>
      </c>
      <c r="T21" s="352">
        <f>VLOOKUP($A21,'B-EmEC'!$A:$DD,MATCH(T$1,'B-EmEC'!$A$1:$DD$1,0),FALSE)</f>
        <v>6.1598013438504235</v>
      </c>
      <c r="U21" s="352">
        <f>VLOOKUP($A21,'B-EmEC'!$A:$DD,MATCH(U$1,'B-EmEC'!$A$1:$DD$1,0),FALSE)</f>
        <v>12.102150537634408</v>
      </c>
      <c r="V21" s="352">
        <f>VLOOKUP($A21,'B-EmEC'!$A:$DD,MATCH(V$1,'B-EmEC'!$A$1:$DD$1,0),FALSE)</f>
        <v>7.700242718446602</v>
      </c>
      <c r="W21" s="352">
        <f>VLOOKUP($A21,'B-EmEC'!$A:$DD,MATCH(W$1,'B-EmEC'!$A$1:$DD$1,0),FALSE)</f>
        <v>8.5846867749419946</v>
      </c>
      <c r="X21" s="352">
        <f>VLOOKUP($A21,'B-EmEC'!$A:$DD,MATCH(X$1,'B-EmEC'!$A$1:$DD$1,0),FALSE)</f>
        <v>33.26211777273334</v>
      </c>
      <c r="Y21" s="352">
        <f>VLOOKUP($A21,'B-EmEC'!$A:$DD,MATCH(Y$1,'B-EmEC'!$A$1:$DD$1,0),FALSE)</f>
        <v>53.108076289145281</v>
      </c>
      <c r="Z21" s="352">
        <f>VLOOKUP($A21,'B-EmEC'!$A:$DD,MATCH(Z$1,'B-EmEC'!$A$1:$DD$1,0),FALSE)</f>
        <v>25.560004328535872</v>
      </c>
      <c r="AA21" s="352">
        <f>VLOOKUP($A21,'B-EmEC'!$A:$DD,MATCH(AA$1,'B-EmEC'!$A$1:$DD$1,0),FALSE)</f>
        <v>21.143392689784442</v>
      </c>
      <c r="AB21" s="352">
        <f>VLOOKUP($A21,'B-EmEC'!$A:$DD,MATCH(AB$1,'B-EmEC'!$A$1:$DD$1,0),FALSE)</f>
        <v>100</v>
      </c>
      <c r="AC21" s="352">
        <f>VLOOKUP($A21,'B-EmEC'!$A:$DD,MATCH(AC$1,'B-EmEC'!$A$1:$DD$1,0),FALSE)</f>
        <v>82.129708297932595</v>
      </c>
      <c r="AD21" s="351">
        <f>VLOOKUP($A21,'I-EmEC'!$A:$DD,MATCH(AD$1,'I-EmEC'!$A$1:$DD$1,0),FALSE)</f>
        <v>51.286764705882355</v>
      </c>
      <c r="AE21" s="352">
        <f>VLOOKUP($A21,'I-EmEC'!$A:$DD,MATCH(AE$1,'I-EmEC'!$A$1:$DD$1,0),FALSE)</f>
        <v>75.241779497098648</v>
      </c>
      <c r="AF21" s="352">
        <f>VLOOKUP($A21,'I-EmEC'!$A:$DD,MATCH(AF$1,'I-EmEC'!$A$1:$DD$1,0),FALSE)</f>
        <v>75.241779497098648</v>
      </c>
      <c r="AG21" s="352">
        <f>VLOOKUP($A21,'I-EmEC'!$A:$DD,MATCH(AG$1,'I-EmEC'!$A$1:$DD$1,0),FALSE)</f>
        <v>50.103519668737064</v>
      </c>
      <c r="AH21" s="352">
        <f>VLOOKUP($A21,'I-EmEC'!$A:$DD,MATCH(AH$1,'I-EmEC'!$A$1:$DD$1,0),FALSE)</f>
        <v>50.103519668737064</v>
      </c>
      <c r="AI21" s="352">
        <f>VLOOKUP($A21,'I-EmEC'!$A:$DD,MATCH(AI$1,'I-EmEC'!$A$1:$DD$1,0),FALSE)</f>
        <v>24.927536231884059</v>
      </c>
      <c r="AJ21" s="352">
        <f>VLOOKUP($A21,'I-EmEC'!$A:$DD,MATCH(AJ$1,'I-EmEC'!$A$1:$DD$1,0),FALSE)</f>
        <v>66.940451745379875</v>
      </c>
      <c r="AK21" s="352">
        <f>VLOOKUP($A21,'I-EmEC'!$A:$DD,MATCH(AK$1,'I-EmEC'!$A$1:$DD$1,0),FALSE)</f>
        <v>66.940451745379875</v>
      </c>
      <c r="AL21" s="352">
        <f>VLOOKUP($A21,'I-EmEC'!$A:$DD,MATCH(AL$1,'I-EmEC'!$A$1:$DD$1,0),FALSE)</f>
        <v>72.80898876404494</v>
      </c>
      <c r="AM21" s="352">
        <f>VLOOKUP($A21,'I-EmEC'!$A:$DD,MATCH(AM$1,'I-EmEC'!$A$1:$DD$1,0),FALSE)</f>
        <v>77.712031558185402</v>
      </c>
      <c r="AN21" s="352">
        <f>VLOOKUP($A21,'I-EmEC'!$A:$DD,MATCH(AN$1,'I-EmEC'!$A$1:$DD$1,0),FALSE)</f>
        <v>69.523809523809518</v>
      </c>
      <c r="AO21" s="352">
        <f>VLOOKUP($A21,'I-EmEC'!$A:$DD,MATCH(AO$1,'I-EmEC'!$A$1:$DD$1,0),FALSE)</f>
        <v>59.090909090909086</v>
      </c>
    </row>
    <row r="22" spans="1:41" s="349" customFormat="1" x14ac:dyDescent="0.2">
      <c r="A22" s="347" t="s">
        <v>1</v>
      </c>
      <c r="B22" s="353" t="str">
        <f t="shared" si="5"/>
        <v/>
      </c>
      <c r="C22" s="348">
        <f t="shared" si="6"/>
        <v>1</v>
      </c>
      <c r="D22" s="348">
        <f t="shared" si="7"/>
        <v>1</v>
      </c>
      <c r="E22" s="348">
        <f t="shared" si="8"/>
        <v>1</v>
      </c>
      <c r="F22" s="348">
        <f t="shared" si="9"/>
        <v>1</v>
      </c>
      <c r="G22" s="348">
        <f t="shared" si="10"/>
        <v>1</v>
      </c>
      <c r="H22" s="348" t="str">
        <f t="shared" si="11"/>
        <v/>
      </c>
      <c r="I22" s="348" t="str">
        <f t="shared" si="12"/>
        <v/>
      </c>
      <c r="J22" s="348" t="str">
        <f t="shared" si="13"/>
        <v/>
      </c>
      <c r="K22" s="348" t="str">
        <f t="shared" si="14"/>
        <v/>
      </c>
      <c r="L22" s="348">
        <f t="shared" si="15"/>
        <v>1</v>
      </c>
      <c r="M22" s="348" t="str">
        <f t="shared" si="16"/>
        <v/>
      </c>
      <c r="N22" s="349" t="str">
        <f t="shared" si="17"/>
        <v/>
      </c>
      <c r="O22" s="350">
        <f t="shared" si="18"/>
        <v>1</v>
      </c>
      <c r="P22" s="350">
        <f t="shared" si="19"/>
        <v>1</v>
      </c>
      <c r="Q22" s="350">
        <f t="shared" si="20"/>
        <v>1</v>
      </c>
      <c r="R22" s="351" t="str">
        <f>VLOOKUP($A22,'B-EmEC'!$A:$DD,MATCH(R$1,'B-EmEC'!$A$1:$DD$1,0),FALSE)</f>
        <v/>
      </c>
      <c r="S22" s="352">
        <f>VLOOKUP($A22,'B-EmEC'!$A:$DD,MATCH(S$1,'B-EmEC'!$A$1:$DD$1,0),FALSE)</f>
        <v>58.353196099674975</v>
      </c>
      <c r="T22" s="352">
        <f>VLOOKUP($A22,'B-EmEC'!$A:$DD,MATCH(T$1,'B-EmEC'!$A$1:$DD$1,0),FALSE)</f>
        <v>47.692082968156583</v>
      </c>
      <c r="U22" s="352">
        <f>VLOOKUP($A22,'B-EmEC'!$A:$DD,MATCH(U$1,'B-EmEC'!$A$1:$DD$1,0),FALSE)</f>
        <v>42.473118279569896</v>
      </c>
      <c r="V22" s="352">
        <f>VLOOKUP($A22,'B-EmEC'!$A:$DD,MATCH(V$1,'B-EmEC'!$A$1:$DD$1,0),FALSE)</f>
        <v>55.805016181229767</v>
      </c>
      <c r="W22" s="352">
        <f>VLOOKUP($A22,'B-EmEC'!$A:$DD,MATCH(W$1,'B-EmEC'!$A$1:$DD$1,0),FALSE)</f>
        <v>36.832946635730856</v>
      </c>
      <c r="X22" s="352" t="str">
        <f>VLOOKUP($A22,'B-EmEC'!$A:$DD,MATCH(X$1,'B-EmEC'!$A$1:$DD$1,0),FALSE)</f>
        <v/>
      </c>
      <c r="Y22" s="352" t="str">
        <f>VLOOKUP($A22,'B-EmEC'!$A:$DD,MATCH(Y$1,'B-EmEC'!$A$1:$DD$1,0),FALSE)</f>
        <v/>
      </c>
      <c r="Z22" s="352" t="str">
        <f>VLOOKUP($A22,'B-EmEC'!$A:$DD,MATCH(Z$1,'B-EmEC'!$A$1:$DD$1,0),FALSE)</f>
        <v/>
      </c>
      <c r="AA22" s="352">
        <f>VLOOKUP($A22,'B-EmEC'!$A:$DD,MATCH(AA$1,'B-EmEC'!$A$1:$DD$1,0),FALSE)</f>
        <v>3.6879100281162138</v>
      </c>
      <c r="AB22" s="352">
        <f>VLOOKUP($A22,'B-EmEC'!$A:$DD,MATCH(AB$1,'B-EmEC'!$A$1:$DD$1,0),FALSE)</f>
        <v>17.516393442622952</v>
      </c>
      <c r="AC22" s="352">
        <f>VLOOKUP($A22,'B-EmEC'!$A:$DD,MATCH(AC$1,'B-EmEC'!$A$1:$DD$1,0),FALSE)</f>
        <v>4.5525346927216086</v>
      </c>
      <c r="AD22" s="351" t="str">
        <f>VLOOKUP($A22,'I-EmEC'!$A:$DD,MATCH(AD$1,'I-EmEC'!$A$1:$DD$1,0),FALSE)</f>
        <v/>
      </c>
      <c r="AE22" s="352">
        <f>VLOOKUP($A22,'I-EmEC'!$A:$DD,MATCH(AE$1,'I-EmEC'!$A$1:$DD$1,0),FALSE)</f>
        <v>62.669245647969049</v>
      </c>
      <c r="AF22" s="352">
        <f>VLOOKUP($A22,'I-EmEC'!$A:$DD,MATCH(AF$1,'I-EmEC'!$A$1:$DD$1,0),FALSE)</f>
        <v>62.669245647969049</v>
      </c>
      <c r="AG22" s="352">
        <f>VLOOKUP($A22,'I-EmEC'!$A:$DD,MATCH(AG$1,'I-EmEC'!$A$1:$DD$1,0),FALSE)</f>
        <v>31.677018633540374</v>
      </c>
      <c r="AH22" s="352">
        <f>VLOOKUP($A22,'I-EmEC'!$A:$DD,MATCH(AH$1,'I-EmEC'!$A$1:$DD$1,0),FALSE)</f>
        <v>31.677018633540374</v>
      </c>
      <c r="AI22" s="352">
        <f>VLOOKUP($A22,'I-EmEC'!$A:$DD,MATCH(AI$1,'I-EmEC'!$A$1:$DD$1,0),FALSE)</f>
        <v>19.710144927536231</v>
      </c>
      <c r="AJ22" s="352">
        <f>VLOOKUP($A22,'I-EmEC'!$A:$DD,MATCH(AJ$1,'I-EmEC'!$A$1:$DD$1,0),FALSE)</f>
        <v>16.427104722792606</v>
      </c>
      <c r="AK22" s="352">
        <f>VLOOKUP($A22,'I-EmEC'!$A:$DD,MATCH(AK$1,'I-EmEC'!$A$1:$DD$1,0),FALSE)</f>
        <v>16.427104722792606</v>
      </c>
      <c r="AL22" s="352" t="str">
        <f>VLOOKUP($A22,'I-EmEC'!$A:$DD,MATCH(AL$1,'I-EmEC'!$A$1:$DD$1,0),FALSE)</f>
        <v/>
      </c>
      <c r="AM22" s="352" t="str">
        <f>VLOOKUP($A22,'I-EmEC'!$A:$DD,MATCH(AM$1,'I-EmEC'!$A$1:$DD$1,0),FALSE)</f>
        <v/>
      </c>
      <c r="AN22" s="352">
        <f>VLOOKUP($A22,'I-EmEC'!$A:$DD,MATCH(AN$1,'I-EmEC'!$A$1:$DD$1,0),FALSE)</f>
        <v>12.380952380952381</v>
      </c>
      <c r="AO22" s="352" t="str">
        <f>VLOOKUP($A22,'I-EmEC'!$A:$DD,MATCH(AO$1,'I-EmEC'!$A$1:$DD$1,0),FALSE)</f>
        <v/>
      </c>
    </row>
    <row r="23" spans="1:41" s="349" customFormat="1" x14ac:dyDescent="0.2">
      <c r="A23" s="347" t="s">
        <v>72</v>
      </c>
      <c r="B23" s="353">
        <f t="shared" si="5"/>
        <v>1</v>
      </c>
      <c r="C23" s="348">
        <f t="shared" si="6"/>
        <v>1</v>
      </c>
      <c r="D23" s="348">
        <f t="shared" si="7"/>
        <v>1</v>
      </c>
      <c r="E23" s="348">
        <f t="shared" si="8"/>
        <v>1</v>
      </c>
      <c r="F23" s="348">
        <f t="shared" si="9"/>
        <v>1</v>
      </c>
      <c r="G23" s="348">
        <f t="shared" si="10"/>
        <v>1</v>
      </c>
      <c r="H23" s="348">
        <f t="shared" si="11"/>
        <v>1</v>
      </c>
      <c r="I23" s="348">
        <f t="shared" si="12"/>
        <v>1</v>
      </c>
      <c r="J23" s="348">
        <f t="shared" si="13"/>
        <v>1</v>
      </c>
      <c r="K23" s="348">
        <f t="shared" si="14"/>
        <v>1</v>
      </c>
      <c r="L23" s="348">
        <f t="shared" si="15"/>
        <v>1</v>
      </c>
      <c r="M23" s="348">
        <f t="shared" si="16"/>
        <v>1</v>
      </c>
      <c r="N23" s="349">
        <f t="shared" si="17"/>
        <v>1</v>
      </c>
      <c r="O23" s="350">
        <f t="shared" si="18"/>
        <v>1</v>
      </c>
      <c r="P23" s="350">
        <f t="shared" si="19"/>
        <v>1</v>
      </c>
      <c r="Q23" s="350">
        <f t="shared" si="20"/>
        <v>1</v>
      </c>
      <c r="R23" s="351">
        <f>VLOOKUP($A23,'B-EmEC'!$A:$DD,MATCH(R$1,'B-EmEC'!$A$1:$DD$1,0),FALSE)</f>
        <v>39.941824862216784</v>
      </c>
      <c r="S23" s="352">
        <f>VLOOKUP($A23,'B-EmEC'!$A:$DD,MATCH(S$1,'B-EmEC'!$A$1:$DD$1,0),FALSE)</f>
        <v>54.387865655471288</v>
      </c>
      <c r="T23" s="352">
        <f>VLOOKUP($A23,'B-EmEC'!$A:$DD,MATCH(T$1,'B-EmEC'!$A$1:$DD$1,0),FALSE)</f>
        <v>32.369266725094946</v>
      </c>
      <c r="U23" s="352">
        <f>VLOOKUP($A23,'B-EmEC'!$A:$DD,MATCH(U$1,'B-EmEC'!$A$1:$DD$1,0),FALSE)</f>
        <v>63.27956989247312</v>
      </c>
      <c r="V23" s="352">
        <f>VLOOKUP($A23,'B-EmEC'!$A:$DD,MATCH(V$1,'B-EmEC'!$A$1:$DD$1,0),FALSE)</f>
        <v>48.644822006472495</v>
      </c>
      <c r="W23" s="352">
        <f>VLOOKUP($A23,'B-EmEC'!$A:$DD,MATCH(W$1,'B-EmEC'!$A$1:$DD$1,0),FALSE)</f>
        <v>48.839907192575403</v>
      </c>
      <c r="X23" s="352">
        <f>VLOOKUP($A23,'B-EmEC'!$A:$DD,MATCH(X$1,'B-EmEC'!$A$1:$DD$1,0),FALSE)</f>
        <v>61.036186406729875</v>
      </c>
      <c r="Y23" s="352">
        <f>VLOOKUP($A23,'B-EmEC'!$A:$DD,MATCH(Y$1,'B-EmEC'!$A$1:$DD$1,0),FALSE)</f>
        <v>64.5043560160113</v>
      </c>
      <c r="Z23" s="352">
        <f>VLOOKUP($A23,'B-EmEC'!$A:$DD,MATCH(Z$1,'B-EmEC'!$A$1:$DD$1,0),FALSE)</f>
        <v>65.090358186343465</v>
      </c>
      <c r="AA23" s="352">
        <f>VLOOKUP($A23,'B-EmEC'!$A:$DD,MATCH(AA$1,'B-EmEC'!$A$1:$DD$1,0),FALSE)</f>
        <v>79.512652296157455</v>
      </c>
      <c r="AB23" s="352">
        <f>VLOOKUP($A23,'B-EmEC'!$A:$DD,MATCH(AB$1,'B-EmEC'!$A$1:$DD$1,0),FALSE)</f>
        <v>77.196721311475414</v>
      </c>
      <c r="AC23" s="352">
        <f>VLOOKUP($A23,'B-EmEC'!$A:$DD,MATCH(AC$1,'B-EmEC'!$A$1:$DD$1,0),FALSE)</f>
        <v>100</v>
      </c>
      <c r="AD23" s="351">
        <f>VLOOKUP($A23,'I-EmEC'!$A:$DD,MATCH(AD$1,'I-EmEC'!$A$1:$DD$1,0),FALSE)</f>
        <v>100</v>
      </c>
      <c r="AE23" s="352">
        <f>VLOOKUP($A23,'I-EmEC'!$A:$DD,MATCH(AE$1,'I-EmEC'!$A$1:$DD$1,0),FALSE)</f>
        <v>100</v>
      </c>
      <c r="AF23" s="352">
        <f>VLOOKUP($A23,'I-EmEC'!$A:$DD,MATCH(AF$1,'I-EmEC'!$A$1:$DD$1,0),FALSE)</f>
        <v>100</v>
      </c>
      <c r="AG23" s="352">
        <f>VLOOKUP($A23,'I-EmEC'!$A:$DD,MATCH(AG$1,'I-EmEC'!$A$1:$DD$1,0),FALSE)</f>
        <v>100</v>
      </c>
      <c r="AH23" s="352">
        <f>VLOOKUP($A23,'I-EmEC'!$A:$DD,MATCH(AH$1,'I-EmEC'!$A$1:$DD$1,0),FALSE)</f>
        <v>100</v>
      </c>
      <c r="AI23" s="352">
        <f>VLOOKUP($A23,'I-EmEC'!$A:$DD,MATCH(AI$1,'I-EmEC'!$A$1:$DD$1,0),FALSE)</f>
        <v>98.550724637681157</v>
      </c>
      <c r="AJ23" s="352">
        <f>VLOOKUP($A23,'I-EmEC'!$A:$DD,MATCH(AJ$1,'I-EmEC'!$A$1:$DD$1,0),FALSE)</f>
        <v>96.919917864476375</v>
      </c>
      <c r="AK23" s="352">
        <f>VLOOKUP($A23,'I-EmEC'!$A:$DD,MATCH(AK$1,'I-EmEC'!$A$1:$DD$1,0),FALSE)</f>
        <v>96.919917864476375</v>
      </c>
      <c r="AL23" s="352">
        <f>VLOOKUP($A23,'I-EmEC'!$A:$DD,MATCH(AL$1,'I-EmEC'!$A$1:$DD$1,0),FALSE)</f>
        <v>100</v>
      </c>
      <c r="AM23" s="352">
        <f>VLOOKUP($A23,'I-EmEC'!$A:$DD,MATCH(AM$1,'I-EmEC'!$A$1:$DD$1,0),FALSE)</f>
        <v>99.605522682445752</v>
      </c>
      <c r="AN23" s="352">
        <f>VLOOKUP($A23,'I-EmEC'!$A:$DD,MATCH(AN$1,'I-EmEC'!$A$1:$DD$1,0),FALSE)</f>
        <v>100</v>
      </c>
      <c r="AO23" s="352">
        <f>VLOOKUP($A23,'I-EmEC'!$A:$DD,MATCH(AO$1,'I-EmEC'!$A$1:$DD$1,0),FALSE)</f>
        <v>94.664031620553359</v>
      </c>
    </row>
    <row r="24" spans="1:41" s="349" customFormat="1" x14ac:dyDescent="0.2">
      <c r="A24" s="347" t="s">
        <v>121</v>
      </c>
      <c r="B24" s="353" t="str">
        <f t="shared" si="5"/>
        <v/>
      </c>
      <c r="C24" s="348">
        <f t="shared" si="6"/>
        <v>1</v>
      </c>
      <c r="D24" s="348">
        <f t="shared" si="7"/>
        <v>1</v>
      </c>
      <c r="E24" s="348">
        <f t="shared" si="8"/>
        <v>1</v>
      </c>
      <c r="F24" s="348">
        <f t="shared" si="9"/>
        <v>1</v>
      </c>
      <c r="G24" s="348">
        <f t="shared" si="10"/>
        <v>1</v>
      </c>
      <c r="H24" s="348">
        <f t="shared" si="11"/>
        <v>1</v>
      </c>
      <c r="I24" s="348">
        <f t="shared" si="12"/>
        <v>1</v>
      </c>
      <c r="J24" s="348">
        <f t="shared" si="13"/>
        <v>1</v>
      </c>
      <c r="K24" s="348">
        <f t="shared" si="14"/>
        <v>1</v>
      </c>
      <c r="L24" s="348" t="str">
        <f t="shared" si="15"/>
        <v/>
      </c>
      <c r="M24" s="348" t="str">
        <f t="shared" si="16"/>
        <v/>
      </c>
      <c r="N24" s="349" t="str">
        <f t="shared" si="17"/>
        <v/>
      </c>
      <c r="O24" s="350">
        <f t="shared" si="18"/>
        <v>1</v>
      </c>
      <c r="P24" s="350">
        <f t="shared" si="19"/>
        <v>1</v>
      </c>
      <c r="Q24" s="350" t="str">
        <f t="shared" si="20"/>
        <v/>
      </c>
      <c r="R24" s="351" t="str">
        <f>VLOOKUP($A24,'B-EmEC'!$A:$DD,MATCH(R$1,'B-EmEC'!$A$1:$DD$1,0),FALSE)</f>
        <v/>
      </c>
      <c r="S24" s="352">
        <f>VLOOKUP($A24,'B-EmEC'!$A:$DD,MATCH(S$1,'B-EmEC'!$A$1:$DD$1,0),FALSE)</f>
        <v>99.349945828819074</v>
      </c>
      <c r="T24" s="352">
        <f>VLOOKUP($A24,'B-EmEC'!$A:$DD,MATCH(T$1,'B-EmEC'!$A$1:$DD$1,0),FALSE)</f>
        <v>47.283085013146362</v>
      </c>
      <c r="U24" s="352">
        <f>VLOOKUP($A24,'B-EmEC'!$A:$DD,MATCH(U$1,'B-EmEC'!$A$1:$DD$1,0),FALSE)</f>
        <v>84.758064516129039</v>
      </c>
      <c r="V24" s="352">
        <f>VLOOKUP($A24,'B-EmEC'!$A:$DD,MATCH(V$1,'B-EmEC'!$A$1:$DD$1,0),FALSE)</f>
        <v>88.389967637540451</v>
      </c>
      <c r="W24" s="352">
        <f>VLOOKUP($A24,'B-EmEC'!$A:$DD,MATCH(W$1,'B-EmEC'!$A$1:$DD$1,0),FALSE)</f>
        <v>56.583526682134568</v>
      </c>
      <c r="X24" s="352">
        <f>VLOOKUP($A24,'B-EmEC'!$A:$DD,MATCH(X$1,'B-EmEC'!$A$1:$DD$1,0),FALSE)</f>
        <v>87.608492455601549</v>
      </c>
      <c r="Y24" s="352">
        <f>VLOOKUP($A24,'B-EmEC'!$A:$DD,MATCH(Y$1,'B-EmEC'!$A$1:$DD$1,0),FALSE)</f>
        <v>92.37108547209796</v>
      </c>
      <c r="Z24" s="352">
        <f>VLOOKUP($A24,'B-EmEC'!$A:$DD,MATCH(Z$1,'B-EmEC'!$A$1:$DD$1,0),FALSE)</f>
        <v>50.059517368250191</v>
      </c>
      <c r="AA24" s="352">
        <f>VLOOKUP($A24,'B-EmEC'!$A:$DD,MATCH(AA$1,'B-EmEC'!$A$1:$DD$1,0),FALSE)</f>
        <v>72.23055295220243</v>
      </c>
      <c r="AB24" s="352" t="str">
        <f>VLOOKUP($A24,'B-EmEC'!$A:$DD,MATCH(AB$1,'B-EmEC'!$A$1:$DD$1,0),FALSE)</f>
        <v/>
      </c>
      <c r="AC24" s="352" t="str">
        <f>VLOOKUP($A24,'B-EmEC'!$A:$DD,MATCH(AC$1,'B-EmEC'!$A$1:$DD$1,0),FALSE)</f>
        <v/>
      </c>
      <c r="AD24" s="351">
        <f>VLOOKUP($A24,'I-EmEC'!$A:$DD,MATCH(AD$1,'I-EmEC'!$A$1:$DD$1,0),FALSE)</f>
        <v>38.970588235294116</v>
      </c>
      <c r="AE24" s="352">
        <f>VLOOKUP($A24,'I-EmEC'!$A:$DD,MATCH(AE$1,'I-EmEC'!$A$1:$DD$1,0),FALSE)</f>
        <v>53.771760154738878</v>
      </c>
      <c r="AF24" s="352">
        <f>VLOOKUP($A24,'I-EmEC'!$A:$DD,MATCH(AF$1,'I-EmEC'!$A$1:$DD$1,0),FALSE)</f>
        <v>53.771760154738878</v>
      </c>
      <c r="AG24" s="352">
        <f>VLOOKUP($A24,'I-EmEC'!$A:$DD,MATCH(AG$1,'I-EmEC'!$A$1:$DD$1,0),FALSE)</f>
        <v>32.712215320910978</v>
      </c>
      <c r="AH24" s="352">
        <f>VLOOKUP($A24,'I-EmEC'!$A:$DD,MATCH(AH$1,'I-EmEC'!$A$1:$DD$1,0),FALSE)</f>
        <v>32.712215320910978</v>
      </c>
      <c r="AI24" s="352">
        <f>VLOOKUP($A24,'I-EmEC'!$A:$DD,MATCH(AI$1,'I-EmEC'!$A$1:$DD$1,0),FALSE)</f>
        <v>20.289855072463769</v>
      </c>
      <c r="AJ24" s="352">
        <f>VLOOKUP($A24,'I-EmEC'!$A:$DD,MATCH(AJ$1,'I-EmEC'!$A$1:$DD$1,0),FALSE)</f>
        <v>72.895277207392198</v>
      </c>
      <c r="AK24" s="352">
        <f>VLOOKUP($A24,'I-EmEC'!$A:$DD,MATCH(AK$1,'I-EmEC'!$A$1:$DD$1,0),FALSE)</f>
        <v>72.895277207392198</v>
      </c>
      <c r="AL24" s="352">
        <f>VLOOKUP($A24,'I-EmEC'!$A:$DD,MATCH(AL$1,'I-EmEC'!$A$1:$DD$1,0),FALSE)</f>
        <v>62.696629213483149</v>
      </c>
      <c r="AM24" s="352">
        <f>VLOOKUP($A24,'I-EmEC'!$A:$DD,MATCH(AM$1,'I-EmEC'!$A$1:$DD$1,0),FALSE)</f>
        <v>55.621301775147927</v>
      </c>
      <c r="AN24" s="352">
        <f>VLOOKUP($A24,'I-EmEC'!$A:$DD,MATCH(AN$1,'I-EmEC'!$A$1:$DD$1,0),FALSE)</f>
        <v>9.5238095238095237</v>
      </c>
      <c r="AO24" s="352" t="str">
        <f>VLOOKUP($A24,'I-EmEC'!$A:$DD,MATCH(AO$1,'I-EmEC'!$A$1:$DD$1,0),FALSE)</f>
        <v/>
      </c>
    </row>
    <row r="25" spans="1:41" s="349" customFormat="1" x14ac:dyDescent="0.2">
      <c r="A25" s="347" t="s">
        <v>122</v>
      </c>
      <c r="B25" s="353" t="str">
        <f t="shared" si="5"/>
        <v/>
      </c>
      <c r="C25" s="348">
        <f t="shared" si="6"/>
        <v>1</v>
      </c>
      <c r="D25" s="348">
        <f t="shared" si="7"/>
        <v>1</v>
      </c>
      <c r="E25" s="348">
        <f t="shared" si="8"/>
        <v>1</v>
      </c>
      <c r="F25" s="348">
        <f t="shared" si="9"/>
        <v>1</v>
      </c>
      <c r="G25" s="348">
        <f t="shared" si="10"/>
        <v>1</v>
      </c>
      <c r="H25" s="348">
        <f t="shared" si="11"/>
        <v>1</v>
      </c>
      <c r="I25" s="348">
        <f t="shared" si="12"/>
        <v>1</v>
      </c>
      <c r="J25" s="348">
        <f t="shared" si="13"/>
        <v>1</v>
      </c>
      <c r="K25" s="348">
        <f t="shared" si="14"/>
        <v>1</v>
      </c>
      <c r="L25" s="348">
        <f t="shared" si="15"/>
        <v>1</v>
      </c>
      <c r="M25" s="348">
        <f t="shared" si="16"/>
        <v>1</v>
      </c>
      <c r="N25" s="349" t="str">
        <f t="shared" si="17"/>
        <v/>
      </c>
      <c r="O25" s="350">
        <f t="shared" si="18"/>
        <v>1</v>
      </c>
      <c r="P25" s="350">
        <f t="shared" si="19"/>
        <v>1</v>
      </c>
      <c r="Q25" s="350">
        <f t="shared" si="20"/>
        <v>1</v>
      </c>
      <c r="R25" s="351" t="str">
        <f>VLOOKUP($A25,'B-EmEC'!$A:$DD,MATCH(R$1,'B-EmEC'!$A$1:$DD$1,0),FALSE)</f>
        <v/>
      </c>
      <c r="S25" s="352">
        <f>VLOOKUP($A25,'B-EmEC'!$A:$DD,MATCH(S$1,'B-EmEC'!$A$1:$DD$1,0),FALSE)</f>
        <v>51.365113759479954</v>
      </c>
      <c r="T25" s="352">
        <f>VLOOKUP($A25,'B-EmEC'!$A:$DD,MATCH(T$1,'B-EmEC'!$A$1:$DD$1,0),FALSE)</f>
        <v>28.761320479111887</v>
      </c>
      <c r="U25" s="352">
        <f>VLOOKUP($A25,'B-EmEC'!$A:$DD,MATCH(U$1,'B-EmEC'!$A$1:$DD$1,0),FALSE)</f>
        <v>62.5</v>
      </c>
      <c r="V25" s="352">
        <f>VLOOKUP($A25,'B-EmEC'!$A:$DD,MATCH(V$1,'B-EmEC'!$A$1:$DD$1,0),FALSE)</f>
        <v>84.283980582524279</v>
      </c>
      <c r="W25" s="352">
        <f>VLOOKUP($A25,'B-EmEC'!$A:$DD,MATCH(W$1,'B-EmEC'!$A$1:$DD$1,0),FALSE)</f>
        <v>51.479118329466353</v>
      </c>
      <c r="X25" s="352">
        <f>VLOOKUP($A25,'B-EmEC'!$A:$DD,MATCH(X$1,'B-EmEC'!$A$1:$DD$1,0),FALSE)</f>
        <v>49.606088930431298</v>
      </c>
      <c r="Y25" s="352">
        <f>VLOOKUP($A25,'B-EmEC'!$A:$DD,MATCH(Y$1,'B-EmEC'!$A$1:$DD$1,0),FALSE)</f>
        <v>92.253355309630336</v>
      </c>
      <c r="Z25" s="352">
        <f>VLOOKUP($A25,'B-EmEC'!$A:$DD,MATCH(Z$1,'B-EmEC'!$A$1:$DD$1,0),FALSE)</f>
        <v>67.049020668758786</v>
      </c>
      <c r="AA25" s="352">
        <f>VLOOKUP($A25,'B-EmEC'!$A:$DD,MATCH(AA$1,'B-EmEC'!$A$1:$DD$1,0),FALSE)</f>
        <v>46.588566073102157</v>
      </c>
      <c r="AB25" s="352">
        <f>VLOOKUP($A25,'B-EmEC'!$A:$DD,MATCH(AB$1,'B-EmEC'!$A$1:$DD$1,0),FALSE)</f>
        <v>79.704918032786878</v>
      </c>
      <c r="AC25" s="352">
        <f>VLOOKUP($A25,'B-EmEC'!$A:$DD,MATCH(AC$1,'B-EmEC'!$A$1:$DD$1,0),FALSE)</f>
        <v>86.335315774568116</v>
      </c>
      <c r="AD25" s="351" t="str">
        <f>VLOOKUP($A25,'I-EmEC'!$A:$DD,MATCH(AD$1,'I-EmEC'!$A$1:$DD$1,0),FALSE)</f>
        <v/>
      </c>
      <c r="AE25" s="352">
        <f>VLOOKUP($A25,'I-EmEC'!$A:$DD,MATCH(AE$1,'I-EmEC'!$A$1:$DD$1,0),FALSE)</f>
        <v>42.359767891682786</v>
      </c>
      <c r="AF25" s="352">
        <f>VLOOKUP($A25,'I-EmEC'!$A:$DD,MATCH(AF$1,'I-EmEC'!$A$1:$DD$1,0),FALSE)</f>
        <v>42.359767891682786</v>
      </c>
      <c r="AG25" s="352">
        <f>VLOOKUP($A25,'I-EmEC'!$A:$DD,MATCH(AG$1,'I-EmEC'!$A$1:$DD$1,0),FALSE)</f>
        <v>40.165631469979296</v>
      </c>
      <c r="AH25" s="352">
        <f>VLOOKUP($A25,'I-EmEC'!$A:$DD,MATCH(AH$1,'I-EmEC'!$A$1:$DD$1,0),FALSE)</f>
        <v>40.165631469979296</v>
      </c>
      <c r="AI25" s="352">
        <f>VLOOKUP($A25,'I-EmEC'!$A:$DD,MATCH(AI$1,'I-EmEC'!$A$1:$DD$1,0),FALSE)</f>
        <v>52.463768115942038</v>
      </c>
      <c r="AJ25" s="352">
        <f>VLOOKUP($A25,'I-EmEC'!$A:$DD,MATCH(AJ$1,'I-EmEC'!$A$1:$DD$1,0),FALSE)</f>
        <v>73.100616016427097</v>
      </c>
      <c r="AK25" s="352">
        <f>VLOOKUP($A25,'I-EmEC'!$A:$DD,MATCH(AK$1,'I-EmEC'!$A$1:$DD$1,0),FALSE)</f>
        <v>73.100616016427097</v>
      </c>
      <c r="AL25" s="352">
        <f>VLOOKUP($A25,'I-EmEC'!$A:$DD,MATCH(AL$1,'I-EmEC'!$A$1:$DD$1,0),FALSE)</f>
        <v>65.168539325842701</v>
      </c>
      <c r="AM25" s="352">
        <f>VLOOKUP($A25,'I-EmEC'!$A:$DD,MATCH(AM$1,'I-EmEC'!$A$1:$DD$1,0),FALSE)</f>
        <v>39.250493096646935</v>
      </c>
      <c r="AN25" s="352">
        <f>VLOOKUP($A25,'I-EmEC'!$A:$DD,MATCH(AN$1,'I-EmEC'!$A$1:$DD$1,0),FALSE)</f>
        <v>15.428571428571429</v>
      </c>
      <c r="AO25" s="352">
        <f>VLOOKUP($A25,'I-EmEC'!$A:$DD,MATCH(AO$1,'I-EmEC'!$A$1:$DD$1,0),FALSE)</f>
        <v>31.225296442687746</v>
      </c>
    </row>
    <row r="26" spans="1:41" s="349" customFormat="1" x14ac:dyDescent="0.2">
      <c r="A26" s="347" t="s">
        <v>90</v>
      </c>
      <c r="B26" s="353">
        <f t="shared" si="5"/>
        <v>1</v>
      </c>
      <c r="C26" s="348" t="str">
        <f t="shared" si="6"/>
        <v/>
      </c>
      <c r="D26" s="348" t="str">
        <f t="shared" si="7"/>
        <v/>
      </c>
      <c r="E26" s="348" t="str">
        <f t="shared" si="8"/>
        <v/>
      </c>
      <c r="F26" s="348" t="str">
        <f t="shared" si="9"/>
        <v/>
      </c>
      <c r="G26" s="348">
        <f t="shared" si="10"/>
        <v>1</v>
      </c>
      <c r="H26" s="348" t="str">
        <f t="shared" si="11"/>
        <v/>
      </c>
      <c r="I26" s="348" t="str">
        <f t="shared" si="12"/>
        <v/>
      </c>
      <c r="J26" s="348" t="str">
        <f t="shared" si="13"/>
        <v/>
      </c>
      <c r="K26" s="348" t="str">
        <f t="shared" si="14"/>
        <v/>
      </c>
      <c r="L26" s="348" t="str">
        <f t="shared" si="15"/>
        <v/>
      </c>
      <c r="M26" s="348" t="str">
        <f t="shared" si="16"/>
        <v/>
      </c>
      <c r="N26" s="349">
        <f t="shared" si="17"/>
        <v>1</v>
      </c>
      <c r="O26" s="350">
        <f t="shared" si="18"/>
        <v>1</v>
      </c>
      <c r="P26" s="350">
        <f t="shared" si="19"/>
        <v>1</v>
      </c>
      <c r="Q26" s="350" t="str">
        <f t="shared" si="20"/>
        <v/>
      </c>
      <c r="R26" s="351">
        <f>VLOOKUP($A26,'B-EmEC'!$A:$DD,MATCH(R$1,'B-EmEC'!$A$1:$DD$1,0),FALSE)</f>
        <v>65.094917330067361</v>
      </c>
      <c r="S26" s="352" t="str">
        <f>VLOOKUP($A26,'B-EmEC'!$A:$DD,MATCH(S$1,'B-EmEC'!$A$1:$DD$1,0),FALSE)</f>
        <v/>
      </c>
      <c r="T26" s="352" t="str">
        <f>VLOOKUP($A26,'B-EmEC'!$A:$DD,MATCH(T$1,'B-EmEC'!$A$1:$DD$1,0),FALSE)</f>
        <v/>
      </c>
      <c r="U26" s="352" t="str">
        <f>VLOOKUP($A26,'B-EmEC'!$A:$DD,MATCH(U$1,'B-EmEC'!$A$1:$DD$1,0),FALSE)</f>
        <v/>
      </c>
      <c r="V26" s="352">
        <f>VLOOKUP($A26,'B-EmEC'!$A:$DD,MATCH(V$1,'B-EmEC'!$A$1:$DD$1,0),FALSE)</f>
        <v>31.654530744336572</v>
      </c>
      <c r="W26" s="352">
        <f>VLOOKUP($A26,'B-EmEC'!$A:$DD,MATCH(W$1,'B-EmEC'!$A$1:$DD$1,0),FALSE)</f>
        <v>50.870069605568446</v>
      </c>
      <c r="X26" s="352" t="str">
        <f>VLOOKUP($A26,'B-EmEC'!$A:$DD,MATCH(X$1,'B-EmEC'!$A$1:$DD$1,0),FALSE)</f>
        <v/>
      </c>
      <c r="Y26" s="352" t="str">
        <f>VLOOKUP($A26,'B-EmEC'!$A:$DD,MATCH(Y$1,'B-EmEC'!$A$1:$DD$1,0),FALSE)</f>
        <v/>
      </c>
      <c r="Z26" s="352" t="str">
        <f>VLOOKUP($A26,'B-EmEC'!$A:$DD,MATCH(Z$1,'B-EmEC'!$A$1:$DD$1,0),FALSE)</f>
        <v/>
      </c>
      <c r="AA26" s="352">
        <f>VLOOKUP($A26,'B-EmEC'!$A:$DD,MATCH(AA$1,'B-EmEC'!$A$1:$DD$1,0),FALSE)</f>
        <v>60.290534208059974</v>
      </c>
      <c r="AB26" s="352" t="str">
        <f>VLOOKUP($A26,'B-EmEC'!$A:$DD,MATCH(AB$1,'B-EmEC'!$A$1:$DD$1,0),FALSE)</f>
        <v/>
      </c>
      <c r="AC26" s="352" t="str">
        <f>VLOOKUP($A26,'B-EmEC'!$A:$DD,MATCH(AC$1,'B-EmEC'!$A$1:$DD$1,0),FALSE)</f>
        <v/>
      </c>
      <c r="AD26" s="351">
        <f>VLOOKUP($A26,'I-EmEC'!$A:$DD,MATCH(AD$1,'I-EmEC'!$A$1:$DD$1,0),FALSE)</f>
        <v>48.345588235294116</v>
      </c>
      <c r="AE26" s="352" t="str">
        <f>VLOOKUP($A26,'I-EmEC'!$A:$DD,MATCH(AE$1,'I-EmEC'!$A$1:$DD$1,0),FALSE)</f>
        <v/>
      </c>
      <c r="AF26" s="352" t="str">
        <f>VLOOKUP($A26,'I-EmEC'!$A:$DD,MATCH(AF$1,'I-EmEC'!$A$1:$DD$1,0),FALSE)</f>
        <v/>
      </c>
      <c r="AG26" s="352" t="str">
        <f>VLOOKUP($A26,'I-EmEC'!$A:$DD,MATCH(AG$1,'I-EmEC'!$A$1:$DD$1,0),FALSE)</f>
        <v/>
      </c>
      <c r="AH26" s="352" t="str">
        <f>VLOOKUP($A26,'I-EmEC'!$A:$DD,MATCH(AH$1,'I-EmEC'!$A$1:$DD$1,0),FALSE)</f>
        <v/>
      </c>
      <c r="AI26" s="352">
        <f>VLOOKUP($A26,'I-EmEC'!$A:$DD,MATCH(AI$1,'I-EmEC'!$A$1:$DD$1,0),FALSE)</f>
        <v>32.463768115942031</v>
      </c>
      <c r="AJ26" s="352">
        <f>VLOOKUP($A26,'I-EmEC'!$A:$DD,MATCH(AJ$1,'I-EmEC'!$A$1:$DD$1,0),FALSE)</f>
        <v>44.353182751540039</v>
      </c>
      <c r="AK26" s="352">
        <f>VLOOKUP($A26,'I-EmEC'!$A:$DD,MATCH(AK$1,'I-EmEC'!$A$1:$DD$1,0),FALSE)</f>
        <v>44.353182751540039</v>
      </c>
      <c r="AL26" s="352">
        <f>VLOOKUP($A26,'I-EmEC'!$A:$DD,MATCH(AL$1,'I-EmEC'!$A$1:$DD$1,0),FALSE)</f>
        <v>42.471910112359545</v>
      </c>
      <c r="AM26" s="352" t="str">
        <f>VLOOKUP($A26,'I-EmEC'!$A:$DD,MATCH(AM$1,'I-EmEC'!$A$1:$DD$1,0),FALSE)</f>
        <v/>
      </c>
      <c r="AN26" s="352" t="str">
        <f>VLOOKUP($A26,'I-EmEC'!$A:$DD,MATCH(AN$1,'I-EmEC'!$A$1:$DD$1,0),FALSE)</f>
        <v/>
      </c>
      <c r="AO26" s="352" t="str">
        <f>VLOOKUP($A26,'I-EmEC'!$A:$DD,MATCH(AO$1,'I-EmEC'!$A$1:$DD$1,0),FALSE)</f>
        <v/>
      </c>
    </row>
    <row r="27" spans="1:41" s="349" customFormat="1" x14ac:dyDescent="0.2">
      <c r="A27" s="347" t="s">
        <v>91</v>
      </c>
      <c r="B27" s="353" t="str">
        <f t="shared" si="5"/>
        <v/>
      </c>
      <c r="C27" s="348">
        <f t="shared" si="6"/>
        <v>1</v>
      </c>
      <c r="D27" s="348">
        <f t="shared" si="7"/>
        <v>1</v>
      </c>
      <c r="E27" s="348">
        <f t="shared" si="8"/>
        <v>1</v>
      </c>
      <c r="F27" s="348">
        <f t="shared" si="9"/>
        <v>1</v>
      </c>
      <c r="G27" s="348">
        <f t="shared" si="10"/>
        <v>1</v>
      </c>
      <c r="H27" s="348" t="str">
        <f t="shared" si="11"/>
        <v/>
      </c>
      <c r="I27" s="348" t="str">
        <f t="shared" si="12"/>
        <v/>
      </c>
      <c r="J27" s="348" t="str">
        <f t="shared" si="13"/>
        <v/>
      </c>
      <c r="K27" s="348" t="str">
        <f t="shared" si="14"/>
        <v/>
      </c>
      <c r="L27" s="348" t="str">
        <f t="shared" si="15"/>
        <v/>
      </c>
      <c r="M27" s="348" t="str">
        <f t="shared" si="16"/>
        <v/>
      </c>
      <c r="N27" s="349" t="str">
        <f t="shared" si="17"/>
        <v/>
      </c>
      <c r="O27" s="350">
        <f t="shared" si="18"/>
        <v>1</v>
      </c>
      <c r="P27" s="350" t="str">
        <f t="shared" si="19"/>
        <v/>
      </c>
      <c r="Q27" s="350" t="str">
        <f t="shared" si="20"/>
        <v/>
      </c>
      <c r="R27" s="351" t="str">
        <f>VLOOKUP($A27,'B-EmEC'!$A:$DD,MATCH(R$1,'B-EmEC'!$A$1:$DD$1,0),FALSE)</f>
        <v/>
      </c>
      <c r="S27" s="352">
        <f>VLOOKUP($A27,'B-EmEC'!$A:$DD,MATCH(S$1,'B-EmEC'!$A$1:$DD$1,0),FALSE)</f>
        <v>75.807150595882987</v>
      </c>
      <c r="T27" s="352">
        <f>VLOOKUP($A27,'B-EmEC'!$A:$DD,MATCH(T$1,'B-EmEC'!$A$1:$DD$1,0),FALSE)</f>
        <v>55.93047034764826</v>
      </c>
      <c r="U27" s="352">
        <f>VLOOKUP($A27,'B-EmEC'!$A:$DD,MATCH(U$1,'B-EmEC'!$A$1:$DD$1,0),FALSE)</f>
        <v>65.026881720430111</v>
      </c>
      <c r="V27" s="352">
        <f>VLOOKUP($A27,'B-EmEC'!$A:$DD,MATCH(V$1,'B-EmEC'!$A$1:$DD$1,0),FALSE)</f>
        <v>67.435275080906152</v>
      </c>
      <c r="W27" s="352">
        <f>VLOOKUP($A27,'B-EmEC'!$A:$DD,MATCH(W$1,'B-EmEC'!$A$1:$DD$1,0),FALSE)</f>
        <v>41.067285382830626</v>
      </c>
      <c r="X27" s="352" t="str">
        <f>VLOOKUP($A27,'B-EmEC'!$A:$DD,MATCH(X$1,'B-EmEC'!$A$1:$DD$1,0),FALSE)</f>
        <v/>
      </c>
      <c r="Y27" s="352" t="str">
        <f>VLOOKUP($A27,'B-EmEC'!$A:$DD,MATCH(Y$1,'B-EmEC'!$A$1:$DD$1,0),FALSE)</f>
        <v/>
      </c>
      <c r="Z27" s="352" t="str">
        <f>VLOOKUP($A27,'B-EmEC'!$A:$DD,MATCH(Z$1,'B-EmEC'!$A$1:$DD$1,0),FALSE)</f>
        <v/>
      </c>
      <c r="AA27" s="352" t="str">
        <f>VLOOKUP($A27,'B-EmEC'!$A:$DD,MATCH(AA$1,'B-EmEC'!$A$1:$DD$1,0),FALSE)</f>
        <v/>
      </c>
      <c r="AB27" s="352" t="str">
        <f>VLOOKUP($A27,'B-EmEC'!$A:$DD,MATCH(AB$1,'B-EmEC'!$A$1:$DD$1,0),FALSE)</f>
        <v/>
      </c>
      <c r="AC27" s="352" t="str">
        <f>VLOOKUP($A27,'B-EmEC'!$A:$DD,MATCH(AC$1,'B-EmEC'!$A$1:$DD$1,0),FALSE)</f>
        <v/>
      </c>
      <c r="AD27" s="351" t="str">
        <f>VLOOKUP($A27,'I-EmEC'!$A:$DD,MATCH(AD$1,'I-EmEC'!$A$1:$DD$1,0),FALSE)</f>
        <v/>
      </c>
      <c r="AE27" s="352">
        <f>VLOOKUP($A27,'I-EmEC'!$A:$DD,MATCH(AE$1,'I-EmEC'!$A$1:$DD$1,0),FALSE)</f>
        <v>64.410058027079288</v>
      </c>
      <c r="AF27" s="352">
        <f>VLOOKUP($A27,'I-EmEC'!$A:$DD,MATCH(AF$1,'I-EmEC'!$A$1:$DD$1,0),FALSE)</f>
        <v>64.410058027079288</v>
      </c>
      <c r="AG27" s="352">
        <f>VLOOKUP($A27,'I-EmEC'!$A:$DD,MATCH(AG$1,'I-EmEC'!$A$1:$DD$1,0),FALSE)</f>
        <v>65.631469979296071</v>
      </c>
      <c r="AH27" s="352">
        <f>VLOOKUP($A27,'I-EmEC'!$A:$DD,MATCH(AH$1,'I-EmEC'!$A$1:$DD$1,0),FALSE)</f>
        <v>65.631469979296071</v>
      </c>
      <c r="AI27" s="352">
        <f>VLOOKUP($A27,'I-EmEC'!$A:$DD,MATCH(AI$1,'I-EmEC'!$A$1:$DD$1,0),FALSE)</f>
        <v>59.420289855072461</v>
      </c>
      <c r="AJ27" s="352" t="str">
        <f>VLOOKUP($A27,'I-EmEC'!$A:$DD,MATCH(AJ$1,'I-EmEC'!$A$1:$DD$1,0),FALSE)</f>
        <v/>
      </c>
      <c r="AK27" s="352" t="str">
        <f>VLOOKUP($A27,'I-EmEC'!$A:$DD,MATCH(AK$1,'I-EmEC'!$A$1:$DD$1,0),FALSE)</f>
        <v/>
      </c>
      <c r="AL27" s="352" t="str">
        <f>VLOOKUP($A27,'I-EmEC'!$A:$DD,MATCH(AL$1,'I-EmEC'!$A$1:$DD$1,0),FALSE)</f>
        <v/>
      </c>
      <c r="AM27" s="352" t="str">
        <f>VLOOKUP($A27,'I-EmEC'!$A:$DD,MATCH(AM$1,'I-EmEC'!$A$1:$DD$1,0),FALSE)</f>
        <v/>
      </c>
      <c r="AN27" s="352" t="str">
        <f>VLOOKUP($A27,'I-EmEC'!$A:$DD,MATCH(AN$1,'I-EmEC'!$A$1:$DD$1,0),FALSE)</f>
        <v/>
      </c>
      <c r="AO27" s="352" t="str">
        <f>VLOOKUP($A27,'I-EmEC'!$A:$DD,MATCH(AO$1,'I-EmEC'!$A$1:$DD$1,0),FALSE)</f>
        <v/>
      </c>
    </row>
    <row r="28" spans="1:41" s="349" customFormat="1" x14ac:dyDescent="0.2">
      <c r="A28" s="347" t="s">
        <v>94</v>
      </c>
      <c r="B28" s="353">
        <f t="shared" si="5"/>
        <v>1</v>
      </c>
      <c r="C28" s="348">
        <f t="shared" si="6"/>
        <v>1</v>
      </c>
      <c r="D28" s="348">
        <f t="shared" si="7"/>
        <v>1</v>
      </c>
      <c r="E28" s="348" t="str">
        <f t="shared" si="8"/>
        <v/>
      </c>
      <c r="F28" s="348">
        <f t="shared" si="9"/>
        <v>1</v>
      </c>
      <c r="G28" s="348" t="str">
        <f t="shared" si="10"/>
        <v/>
      </c>
      <c r="H28" s="348" t="str">
        <f t="shared" si="11"/>
        <v/>
      </c>
      <c r="I28" s="348" t="str">
        <f t="shared" si="12"/>
        <v/>
      </c>
      <c r="J28" s="348" t="str">
        <f t="shared" si="13"/>
        <v/>
      </c>
      <c r="K28" s="348" t="str">
        <f t="shared" si="14"/>
        <v/>
      </c>
      <c r="L28" s="348" t="str">
        <f t="shared" si="15"/>
        <v/>
      </c>
      <c r="M28" s="348" t="str">
        <f t="shared" si="16"/>
        <v/>
      </c>
      <c r="N28" s="349">
        <f t="shared" ref="N28:N52" si="21">IF(AND(R28&lt;&gt;"",AD28&lt;&gt;""),1,"")</f>
        <v>1</v>
      </c>
      <c r="O28" s="350">
        <f t="shared" ref="O28:O52" si="22">IF(AND(COUNT(S28:W28)&gt;0,COUNT(AE28:AI28)&gt;0),1,"")</f>
        <v>1</v>
      </c>
      <c r="P28" s="350">
        <f t="shared" ref="P28:P52" si="23">IF(AND(COUNT(X28:AA28)&gt;0,COUNT(AJ28:AM28)&gt;0),1,"")</f>
        <v>1</v>
      </c>
      <c r="Q28" s="350" t="str">
        <f t="shared" ref="Q28:Q52" si="24">IF(AND(COUNT(AB28:AC28)&gt;0,COUNT(AN28:AO28)&gt;0),1,"")</f>
        <v/>
      </c>
      <c r="R28" s="351">
        <f>VLOOKUP($A28,'B-EmEC'!$A:$DD,MATCH(R$1,'B-EmEC'!$A$1:$DD$1,0),FALSE)</f>
        <v>76.240048989589724</v>
      </c>
      <c r="S28" s="352">
        <f>VLOOKUP($A28,'B-EmEC'!$A:$DD,MATCH(S$1,'B-EmEC'!$A$1:$DD$1,0),FALSE)</f>
        <v>2.2264355362946913</v>
      </c>
      <c r="T28" s="352">
        <f>VLOOKUP($A28,'B-EmEC'!$A:$DD,MATCH(T$1,'B-EmEC'!$A$1:$DD$1,0),FALSE)</f>
        <v>2.829389424481449</v>
      </c>
      <c r="U28" s="352" t="str">
        <f>VLOOKUP($A28,'B-EmEC'!$A:$DD,MATCH(U$1,'B-EmEC'!$A$1:$DD$1,0),FALSE)</f>
        <v/>
      </c>
      <c r="V28" s="352">
        <f>VLOOKUP($A28,'B-EmEC'!$A:$DD,MATCH(V$1,'B-EmEC'!$A$1:$DD$1,0),FALSE)</f>
        <v>19.716828478964402</v>
      </c>
      <c r="W28" s="352" t="str">
        <f>VLOOKUP($A28,'B-EmEC'!$A:$DD,MATCH(W$1,'B-EmEC'!$A$1:$DD$1,0),FALSE)</f>
        <v/>
      </c>
      <c r="X28" s="352" t="str">
        <f>VLOOKUP($A28,'B-EmEC'!$A:$DD,MATCH(X$1,'B-EmEC'!$A$1:$DD$1,0),FALSE)</f>
        <v/>
      </c>
      <c r="Y28" s="352" t="str">
        <f>VLOOKUP($A28,'B-EmEC'!$A:$DD,MATCH(Y$1,'B-EmEC'!$A$1:$DD$1,0),FALSE)</f>
        <v/>
      </c>
      <c r="Z28" s="352" t="str">
        <f>VLOOKUP($A28,'B-EmEC'!$A:$DD,MATCH(Z$1,'B-EmEC'!$A$1:$DD$1,0),FALSE)</f>
        <v/>
      </c>
      <c r="AA28" s="352">
        <f>VLOOKUP($A28,'B-EmEC'!$A:$DD,MATCH(AA$1,'B-EmEC'!$A$1:$DD$1,0),FALSE)</f>
        <v>72.474226804123717</v>
      </c>
      <c r="AB28" s="352" t="str">
        <f>VLOOKUP($A28,'B-EmEC'!$A:$DD,MATCH(AB$1,'B-EmEC'!$A$1:$DD$1,0),FALSE)</f>
        <v/>
      </c>
      <c r="AC28" s="352" t="str">
        <f>VLOOKUP($A28,'B-EmEC'!$A:$DD,MATCH(AC$1,'B-EmEC'!$A$1:$DD$1,0),FALSE)</f>
        <v/>
      </c>
      <c r="AD28" s="351">
        <f>VLOOKUP($A28,'I-EmEC'!$A:$DD,MATCH(AD$1,'I-EmEC'!$A$1:$DD$1,0),FALSE)</f>
        <v>32.536764705882355</v>
      </c>
      <c r="AE28" s="352">
        <f>VLOOKUP($A28,'I-EmEC'!$A:$DD,MATCH(AE$1,'I-EmEC'!$A$1:$DD$1,0),FALSE)</f>
        <v>17.021276595744681</v>
      </c>
      <c r="AF28" s="352">
        <f>VLOOKUP($A28,'I-EmEC'!$A:$DD,MATCH(AF$1,'I-EmEC'!$A$1:$DD$1,0),FALSE)</f>
        <v>17.021276595744681</v>
      </c>
      <c r="AG28" s="352">
        <f>VLOOKUP($A28,'I-EmEC'!$A:$DD,MATCH(AG$1,'I-EmEC'!$A$1:$DD$1,0),FALSE)</f>
        <v>22.153209109730849</v>
      </c>
      <c r="AH28" s="352">
        <f>VLOOKUP($A28,'I-EmEC'!$A:$DD,MATCH(AH$1,'I-EmEC'!$A$1:$DD$1,0),FALSE)</f>
        <v>22.153209109730849</v>
      </c>
      <c r="AI28" s="352">
        <f>VLOOKUP($A28,'I-EmEC'!$A:$DD,MATCH(AI$1,'I-EmEC'!$A$1:$DD$1,0),FALSE)</f>
        <v>27.536231884057973</v>
      </c>
      <c r="AJ28" s="352">
        <f>VLOOKUP($A28,'I-EmEC'!$A:$DD,MATCH(AJ$1,'I-EmEC'!$A$1:$DD$1,0),FALSE)</f>
        <v>24.435318275154003</v>
      </c>
      <c r="AK28" s="352">
        <f>VLOOKUP($A28,'I-EmEC'!$A:$DD,MATCH(AK$1,'I-EmEC'!$A$1:$DD$1,0),FALSE)</f>
        <v>24.435318275154003</v>
      </c>
      <c r="AL28" s="352">
        <f>VLOOKUP($A28,'I-EmEC'!$A:$DD,MATCH(AL$1,'I-EmEC'!$A$1:$DD$1,0),FALSE)</f>
        <v>33.033707865168537</v>
      </c>
      <c r="AM28" s="352" t="str">
        <f>VLOOKUP($A28,'I-EmEC'!$A:$DD,MATCH(AM$1,'I-EmEC'!$A$1:$DD$1,0),FALSE)</f>
        <v/>
      </c>
      <c r="AN28" s="352" t="str">
        <f>VLOOKUP($A28,'I-EmEC'!$A:$DD,MATCH(AN$1,'I-EmEC'!$A$1:$DD$1,0),FALSE)</f>
        <v/>
      </c>
      <c r="AO28" s="352" t="str">
        <f>VLOOKUP($A28,'I-EmEC'!$A:$DD,MATCH(AO$1,'I-EmEC'!$A$1:$DD$1,0),FALSE)</f>
        <v/>
      </c>
    </row>
    <row r="29" spans="1:41" s="349" customFormat="1" x14ac:dyDescent="0.2">
      <c r="A29" s="347" t="s">
        <v>95</v>
      </c>
      <c r="B29" s="353">
        <f t="shared" si="5"/>
        <v>1</v>
      </c>
      <c r="C29" s="348">
        <f t="shared" si="6"/>
        <v>1</v>
      </c>
      <c r="D29" s="348">
        <f t="shared" si="7"/>
        <v>1</v>
      </c>
      <c r="E29" s="348">
        <f t="shared" si="8"/>
        <v>1</v>
      </c>
      <c r="F29" s="348">
        <f t="shared" si="9"/>
        <v>1</v>
      </c>
      <c r="G29" s="348">
        <f t="shared" si="10"/>
        <v>1</v>
      </c>
      <c r="H29" s="348">
        <f t="shared" si="11"/>
        <v>1</v>
      </c>
      <c r="I29" s="348">
        <f t="shared" si="12"/>
        <v>1</v>
      </c>
      <c r="J29" s="348">
        <f t="shared" si="13"/>
        <v>1</v>
      </c>
      <c r="K29" s="348">
        <f t="shared" si="14"/>
        <v>1</v>
      </c>
      <c r="L29" s="348">
        <f t="shared" si="15"/>
        <v>1</v>
      </c>
      <c r="M29" s="348">
        <f t="shared" si="16"/>
        <v>1</v>
      </c>
      <c r="N29" s="349">
        <f t="shared" si="21"/>
        <v>1</v>
      </c>
      <c r="O29" s="350">
        <f t="shared" si="22"/>
        <v>1</v>
      </c>
      <c r="P29" s="350">
        <f t="shared" si="23"/>
        <v>1</v>
      </c>
      <c r="Q29" s="350">
        <f t="shared" si="24"/>
        <v>1</v>
      </c>
      <c r="R29" s="351">
        <f>VLOOKUP($A29,'B-EmEC'!$A:$DD,MATCH(R$1,'B-EmEC'!$A$1:$DD$1,0),FALSE)</f>
        <v>35.318432333129216</v>
      </c>
      <c r="S29" s="352">
        <f>VLOOKUP($A29,'B-EmEC'!$A:$DD,MATCH(S$1,'B-EmEC'!$A$1:$DD$1,0),FALSE)</f>
        <v>90.61755146262189</v>
      </c>
      <c r="T29" s="352">
        <f>VLOOKUP($A29,'B-EmEC'!$A:$DD,MATCH(T$1,'B-EmEC'!$A$1:$DD$1,0),FALSE)</f>
        <v>56.543967280163599</v>
      </c>
      <c r="U29" s="352">
        <f>VLOOKUP($A29,'B-EmEC'!$A:$DD,MATCH(U$1,'B-EmEC'!$A$1:$DD$1,0),FALSE)</f>
        <v>100</v>
      </c>
      <c r="V29" s="352">
        <f>VLOOKUP($A29,'B-EmEC'!$A:$DD,MATCH(V$1,'B-EmEC'!$A$1:$DD$1,0),FALSE)</f>
        <v>93.770226537216828</v>
      </c>
      <c r="W29" s="352">
        <f>VLOOKUP($A29,'B-EmEC'!$A:$DD,MATCH(W$1,'B-EmEC'!$A$1:$DD$1,0),FALSE)</f>
        <v>80.916473317865425</v>
      </c>
      <c r="X29" s="352">
        <f>VLOOKUP($A29,'B-EmEC'!$A:$DD,MATCH(X$1,'B-EmEC'!$A$1:$DD$1,0),FALSE)</f>
        <v>66.030177593804254</v>
      </c>
      <c r="Y29" s="352">
        <f>VLOOKUP($A29,'B-EmEC'!$A:$DD,MATCH(Y$1,'B-EmEC'!$A$1:$DD$1,0),FALSE)</f>
        <v>74.82929126442194</v>
      </c>
      <c r="Z29" s="352">
        <f>VLOOKUP($A29,'B-EmEC'!$A:$DD,MATCH(Z$1,'B-EmEC'!$A$1:$DD$1,0),FALSE)</f>
        <v>83.800454496266639</v>
      </c>
      <c r="AA29" s="352">
        <f>VLOOKUP($A29,'B-EmEC'!$A:$DD,MATCH(AA$1,'B-EmEC'!$A$1:$DD$1,0),FALSE)</f>
        <v>36.419868791002813</v>
      </c>
      <c r="AB29" s="352">
        <f>VLOOKUP($A29,'B-EmEC'!$A:$DD,MATCH(AB$1,'B-EmEC'!$A$1:$DD$1,0),FALSE)</f>
        <v>60.254098360655746</v>
      </c>
      <c r="AC29" s="352">
        <f>VLOOKUP($A29,'B-EmEC'!$A:$DD,MATCH(AC$1,'B-EmEC'!$A$1:$DD$1,0),FALSE)</f>
        <v>55.7065986972529</v>
      </c>
      <c r="AD29" s="351">
        <f>VLOOKUP($A29,'I-EmEC'!$A:$DD,MATCH(AD$1,'I-EmEC'!$A$1:$DD$1,0),FALSE)</f>
        <v>88.235294117647058</v>
      </c>
      <c r="AE29" s="352">
        <f>VLOOKUP($A29,'I-EmEC'!$A:$DD,MATCH(AE$1,'I-EmEC'!$A$1:$DD$1,0),FALSE)</f>
        <v>92.069632495164399</v>
      </c>
      <c r="AF29" s="352">
        <f>VLOOKUP($A29,'I-EmEC'!$A:$DD,MATCH(AF$1,'I-EmEC'!$A$1:$DD$1,0),FALSE)</f>
        <v>92.069632495164399</v>
      </c>
      <c r="AG29" s="352">
        <f>VLOOKUP($A29,'I-EmEC'!$A:$DD,MATCH(AG$1,'I-EmEC'!$A$1:$DD$1,0),FALSE)</f>
        <v>95.859213250517598</v>
      </c>
      <c r="AH29" s="352">
        <f>VLOOKUP($A29,'I-EmEC'!$A:$DD,MATCH(AH$1,'I-EmEC'!$A$1:$DD$1,0),FALSE)</f>
        <v>95.859213250517598</v>
      </c>
      <c r="AI29" s="352">
        <f>VLOOKUP($A29,'I-EmEC'!$A:$DD,MATCH(AI$1,'I-EmEC'!$A$1:$DD$1,0),FALSE)</f>
        <v>100</v>
      </c>
      <c r="AJ29" s="352">
        <f>VLOOKUP($A29,'I-EmEC'!$A:$DD,MATCH(AJ$1,'I-EmEC'!$A$1:$DD$1,0),FALSE)</f>
        <v>85.010266940451743</v>
      </c>
      <c r="AK29" s="352">
        <f>VLOOKUP($A29,'I-EmEC'!$A:$DD,MATCH(AK$1,'I-EmEC'!$A$1:$DD$1,0),FALSE)</f>
        <v>85.010266940451743</v>
      </c>
      <c r="AL29" s="352">
        <f>VLOOKUP($A29,'I-EmEC'!$A:$DD,MATCH(AL$1,'I-EmEC'!$A$1:$DD$1,0),FALSE)</f>
        <v>95.730337078651687</v>
      </c>
      <c r="AM29" s="352">
        <f>VLOOKUP($A29,'I-EmEC'!$A:$DD,MATCH(AM$1,'I-EmEC'!$A$1:$DD$1,0),FALSE)</f>
        <v>96.449704142011825</v>
      </c>
      <c r="AN29" s="352">
        <f>VLOOKUP($A29,'I-EmEC'!$A:$DD,MATCH(AN$1,'I-EmEC'!$A$1:$DD$1,0),FALSE)</f>
        <v>95.428571428571431</v>
      </c>
      <c r="AO29" s="352">
        <f>VLOOKUP($A29,'I-EmEC'!$A:$DD,MATCH(AO$1,'I-EmEC'!$A$1:$DD$1,0),FALSE)</f>
        <v>94.664031620553359</v>
      </c>
    </row>
    <row r="30" spans="1:41" s="349" customFormat="1" x14ac:dyDescent="0.2">
      <c r="A30" s="347" t="s">
        <v>100</v>
      </c>
      <c r="B30" s="353" t="str">
        <f t="shared" si="5"/>
        <v/>
      </c>
      <c r="C30" s="348" t="str">
        <f t="shared" si="6"/>
        <v/>
      </c>
      <c r="D30" s="348" t="str">
        <f t="shared" si="7"/>
        <v/>
      </c>
      <c r="E30" s="348" t="str">
        <f t="shared" si="8"/>
        <v/>
      </c>
      <c r="F30" s="348" t="str">
        <f t="shared" si="9"/>
        <v/>
      </c>
      <c r="G30" s="348" t="str">
        <f t="shared" si="10"/>
        <v/>
      </c>
      <c r="H30" s="348">
        <f t="shared" si="11"/>
        <v>1</v>
      </c>
      <c r="I30" s="348">
        <f t="shared" si="12"/>
        <v>1</v>
      </c>
      <c r="J30" s="348" t="str">
        <f t="shared" si="13"/>
        <v/>
      </c>
      <c r="K30" s="348" t="str">
        <f t="shared" si="14"/>
        <v/>
      </c>
      <c r="L30" s="348" t="str">
        <f t="shared" si="15"/>
        <v/>
      </c>
      <c r="M30" s="348" t="str">
        <f t="shared" si="16"/>
        <v/>
      </c>
      <c r="N30" s="349" t="str">
        <f t="shared" si="21"/>
        <v/>
      </c>
      <c r="O30" s="350">
        <f t="shared" si="22"/>
        <v>1</v>
      </c>
      <c r="P30" s="350">
        <f t="shared" si="23"/>
        <v>1</v>
      </c>
      <c r="Q30" s="350" t="str">
        <f t="shared" si="24"/>
        <v/>
      </c>
      <c r="R30" s="351" t="str">
        <f>VLOOKUP($A30,'B-EmEC'!$A:$DD,MATCH(R$1,'B-EmEC'!$A$1:$DD$1,0),FALSE)</f>
        <v/>
      </c>
      <c r="S30" s="352">
        <f>VLOOKUP($A30,'B-EmEC'!$A:$DD,MATCH(S$1,'B-EmEC'!$A$1:$DD$1,0),FALSE)</f>
        <v>49.58829902491874</v>
      </c>
      <c r="T30" s="352">
        <f>VLOOKUP($A30,'B-EmEC'!$A:$DD,MATCH(T$1,'B-EmEC'!$A$1:$DD$1,0),FALSE)</f>
        <v>36.634531113058721</v>
      </c>
      <c r="U30" s="352" t="str">
        <f>VLOOKUP($A30,'B-EmEC'!$A:$DD,MATCH(U$1,'B-EmEC'!$A$1:$DD$1,0),FALSE)</f>
        <v/>
      </c>
      <c r="V30" s="352" t="str">
        <f>VLOOKUP($A30,'B-EmEC'!$A:$DD,MATCH(V$1,'B-EmEC'!$A$1:$DD$1,0),FALSE)</f>
        <v/>
      </c>
      <c r="W30" s="352" t="str">
        <f>VLOOKUP($A30,'B-EmEC'!$A:$DD,MATCH(W$1,'B-EmEC'!$A$1:$DD$1,0),FALSE)</f>
        <v/>
      </c>
      <c r="X30" s="352">
        <f>VLOOKUP($A30,'B-EmEC'!$A:$DD,MATCH(X$1,'B-EmEC'!$A$1:$DD$1,0),FALSE)</f>
        <v>60.341834690879956</v>
      </c>
      <c r="Y30" s="352">
        <f>VLOOKUP($A30,'B-EmEC'!$A:$DD,MATCH(Y$1,'B-EmEC'!$A$1:$DD$1,0),FALSE)</f>
        <v>30.174240640452084</v>
      </c>
      <c r="Z30" s="352">
        <f>VLOOKUP($A30,'B-EmEC'!$A:$DD,MATCH(Z$1,'B-EmEC'!$A$1:$DD$1,0),FALSE)</f>
        <v>8.4395628178768511</v>
      </c>
      <c r="AA30" s="352" t="str">
        <f>VLOOKUP($A30,'B-EmEC'!$A:$DD,MATCH(AA$1,'B-EmEC'!$A$1:$DD$1,0),FALSE)</f>
        <v/>
      </c>
      <c r="AB30" s="352" t="str">
        <f>VLOOKUP($A30,'B-EmEC'!$A:$DD,MATCH(AB$1,'B-EmEC'!$A$1:$DD$1,0),FALSE)</f>
        <v/>
      </c>
      <c r="AC30" s="352" t="str">
        <f>VLOOKUP($A30,'B-EmEC'!$A:$DD,MATCH(AC$1,'B-EmEC'!$A$1:$DD$1,0),FALSE)</f>
        <v/>
      </c>
      <c r="AD30" s="351">
        <f>VLOOKUP($A30,'I-EmEC'!$A:$DD,MATCH(AD$1,'I-EmEC'!$A$1:$DD$1,0),FALSE)</f>
        <v>30.330882352941178</v>
      </c>
      <c r="AE30" s="352" t="str">
        <f>VLOOKUP($A30,'I-EmEC'!$A:$DD,MATCH(AE$1,'I-EmEC'!$A$1:$DD$1,0),FALSE)</f>
        <v/>
      </c>
      <c r="AF30" s="352" t="str">
        <f>VLOOKUP($A30,'I-EmEC'!$A:$DD,MATCH(AF$1,'I-EmEC'!$A$1:$DD$1,0),FALSE)</f>
        <v/>
      </c>
      <c r="AG30" s="352">
        <f>VLOOKUP($A30,'I-EmEC'!$A:$DD,MATCH(AG$1,'I-EmEC'!$A$1:$DD$1,0),FALSE)</f>
        <v>29.192546583850934</v>
      </c>
      <c r="AH30" s="352">
        <f>VLOOKUP($A30,'I-EmEC'!$A:$DD,MATCH(AH$1,'I-EmEC'!$A$1:$DD$1,0),FALSE)</f>
        <v>29.192546583850934</v>
      </c>
      <c r="AI30" s="352">
        <f>VLOOKUP($A30,'I-EmEC'!$A:$DD,MATCH(AI$1,'I-EmEC'!$A$1:$DD$1,0),FALSE)</f>
        <v>28.985507246376812</v>
      </c>
      <c r="AJ30" s="352">
        <f>VLOOKUP($A30,'I-EmEC'!$A:$DD,MATCH(AJ$1,'I-EmEC'!$A$1:$DD$1,0),FALSE)</f>
        <v>16.427104722792606</v>
      </c>
      <c r="AK30" s="352">
        <f>VLOOKUP($A30,'I-EmEC'!$A:$DD,MATCH(AK$1,'I-EmEC'!$A$1:$DD$1,0),FALSE)</f>
        <v>16.427104722792606</v>
      </c>
      <c r="AL30" s="352" t="str">
        <f>VLOOKUP($A30,'I-EmEC'!$A:$DD,MATCH(AL$1,'I-EmEC'!$A$1:$DD$1,0),FALSE)</f>
        <v/>
      </c>
      <c r="AM30" s="352">
        <f>VLOOKUP($A30,'I-EmEC'!$A:$DD,MATCH(AM$1,'I-EmEC'!$A$1:$DD$1,0),FALSE)</f>
        <v>28.994082840236686</v>
      </c>
      <c r="AN30" s="352" t="str">
        <f>VLOOKUP($A30,'I-EmEC'!$A:$DD,MATCH(AN$1,'I-EmEC'!$A$1:$DD$1,0),FALSE)</f>
        <v/>
      </c>
      <c r="AO30" s="352">
        <f>VLOOKUP($A30,'I-EmEC'!$A:$DD,MATCH(AO$1,'I-EmEC'!$A$1:$DD$1,0),FALSE)</f>
        <v>12.648221343873518</v>
      </c>
    </row>
    <row r="31" spans="1:41" s="349" customFormat="1" x14ac:dyDescent="0.2">
      <c r="A31" s="347" t="s">
        <v>101</v>
      </c>
      <c r="B31" s="353" t="str">
        <f t="shared" si="5"/>
        <v/>
      </c>
      <c r="C31" s="348">
        <f t="shared" si="6"/>
        <v>1</v>
      </c>
      <c r="D31" s="348">
        <f t="shared" si="7"/>
        <v>1</v>
      </c>
      <c r="E31" s="348">
        <f t="shared" si="8"/>
        <v>1</v>
      </c>
      <c r="F31" s="348">
        <f t="shared" si="9"/>
        <v>1</v>
      </c>
      <c r="G31" s="348">
        <f t="shared" si="10"/>
        <v>1</v>
      </c>
      <c r="H31" s="348" t="str">
        <f t="shared" si="11"/>
        <v/>
      </c>
      <c r="I31" s="348" t="str">
        <f t="shared" si="12"/>
        <v/>
      </c>
      <c r="J31" s="348" t="str">
        <f t="shared" si="13"/>
        <v/>
      </c>
      <c r="K31" s="348" t="str">
        <f t="shared" si="14"/>
        <v/>
      </c>
      <c r="L31" s="348">
        <f t="shared" si="15"/>
        <v>1</v>
      </c>
      <c r="M31" s="348">
        <f t="shared" si="16"/>
        <v>1</v>
      </c>
      <c r="N31" s="349" t="str">
        <f t="shared" si="21"/>
        <v/>
      </c>
      <c r="O31" s="350">
        <f t="shared" si="22"/>
        <v>1</v>
      </c>
      <c r="P31" s="350" t="str">
        <f t="shared" si="23"/>
        <v/>
      </c>
      <c r="Q31" s="350">
        <f t="shared" si="24"/>
        <v>1</v>
      </c>
      <c r="R31" s="351" t="str">
        <f>VLOOKUP($A31,'B-EmEC'!$A:$DD,MATCH(R$1,'B-EmEC'!$A$1:$DD$1,0),FALSE)</f>
        <v/>
      </c>
      <c r="S31" s="352">
        <f>VLOOKUP($A31,'B-EmEC'!$A:$DD,MATCH(S$1,'B-EmEC'!$A$1:$DD$1,0),FALSE)</f>
        <v>39.696641386782233</v>
      </c>
      <c r="T31" s="352">
        <f>VLOOKUP($A31,'B-EmEC'!$A:$DD,MATCH(T$1,'B-EmEC'!$A$1:$DD$1,0),FALSE)</f>
        <v>35.086181711948583</v>
      </c>
      <c r="U31" s="352">
        <f>VLOOKUP($A31,'B-EmEC'!$A:$DD,MATCH(U$1,'B-EmEC'!$A$1:$DD$1,0),FALSE)</f>
        <v>38.467741935483872</v>
      </c>
      <c r="V31" s="352">
        <f>VLOOKUP($A31,'B-EmEC'!$A:$DD,MATCH(V$1,'B-EmEC'!$A$1:$DD$1,0),FALSE)</f>
        <v>41.08009708737864</v>
      </c>
      <c r="W31" s="352">
        <f>VLOOKUP($A31,'B-EmEC'!$A:$DD,MATCH(W$1,'B-EmEC'!$A$1:$DD$1,0),FALSE)</f>
        <v>45.446635730858461</v>
      </c>
      <c r="X31" s="352" t="str">
        <f>VLOOKUP($A31,'B-EmEC'!$A:$DD,MATCH(X$1,'B-EmEC'!$A$1:$DD$1,0),FALSE)</f>
        <v/>
      </c>
      <c r="Y31" s="352" t="str">
        <f>VLOOKUP($A31,'B-EmEC'!$A:$DD,MATCH(Y$1,'B-EmEC'!$A$1:$DD$1,0),FALSE)</f>
        <v/>
      </c>
      <c r="Z31" s="352" t="str">
        <f>VLOOKUP($A31,'B-EmEC'!$A:$DD,MATCH(Z$1,'B-EmEC'!$A$1:$DD$1,0),FALSE)</f>
        <v/>
      </c>
      <c r="AA31" s="352" t="str">
        <f>VLOOKUP($A31,'B-EmEC'!$A:$DD,MATCH(AA$1,'B-EmEC'!$A$1:$DD$1,0),FALSE)</f>
        <v/>
      </c>
      <c r="AB31" s="352">
        <f>VLOOKUP($A31,'B-EmEC'!$A:$DD,MATCH(AB$1,'B-EmEC'!$A$1:$DD$1,0),FALSE)</f>
        <v>55.270491803278695</v>
      </c>
      <c r="AC31" s="352">
        <f>VLOOKUP($A31,'B-EmEC'!$A:$DD,MATCH(AC$1,'B-EmEC'!$A$1:$DD$1,0),FALSE)</f>
        <v>66.723307844803173</v>
      </c>
      <c r="AD31" s="351" t="str">
        <f>VLOOKUP($A31,'I-EmEC'!$A:$DD,MATCH(AD$1,'I-EmEC'!$A$1:$DD$1,0),FALSE)</f>
        <v/>
      </c>
      <c r="AE31" s="352">
        <f>VLOOKUP($A31,'I-EmEC'!$A:$DD,MATCH(AE$1,'I-EmEC'!$A$1:$DD$1,0),FALSE)</f>
        <v>48.936170212765951</v>
      </c>
      <c r="AF31" s="352">
        <f>VLOOKUP($A31,'I-EmEC'!$A:$DD,MATCH(AF$1,'I-EmEC'!$A$1:$DD$1,0),FALSE)</f>
        <v>48.936170212765951</v>
      </c>
      <c r="AG31" s="352">
        <f>VLOOKUP($A31,'I-EmEC'!$A:$DD,MATCH(AG$1,'I-EmEC'!$A$1:$DD$1,0),FALSE)</f>
        <v>52.795031055900623</v>
      </c>
      <c r="AH31" s="352">
        <f>VLOOKUP($A31,'I-EmEC'!$A:$DD,MATCH(AH$1,'I-EmEC'!$A$1:$DD$1,0),FALSE)</f>
        <v>52.795031055900623</v>
      </c>
      <c r="AI31" s="352">
        <f>VLOOKUP($A31,'I-EmEC'!$A:$DD,MATCH(AI$1,'I-EmEC'!$A$1:$DD$1,0),FALSE)</f>
        <v>54.782608695652165</v>
      </c>
      <c r="AJ31" s="352" t="str">
        <f>VLOOKUP($A31,'I-EmEC'!$A:$DD,MATCH(AJ$1,'I-EmEC'!$A$1:$DD$1,0),FALSE)</f>
        <v/>
      </c>
      <c r="AK31" s="352" t="str">
        <f>VLOOKUP($A31,'I-EmEC'!$A:$DD,MATCH(AK$1,'I-EmEC'!$A$1:$DD$1,0),FALSE)</f>
        <v/>
      </c>
      <c r="AL31" s="352">
        <f>VLOOKUP($A31,'I-EmEC'!$A:$DD,MATCH(AL$1,'I-EmEC'!$A$1:$DD$1,0),FALSE)</f>
        <v>20.674157303370784</v>
      </c>
      <c r="AM31" s="352">
        <f>VLOOKUP($A31,'I-EmEC'!$A:$DD,MATCH(AM$1,'I-EmEC'!$A$1:$DD$1,0),FALSE)</f>
        <v>29.585798816568047</v>
      </c>
      <c r="AN31" s="352">
        <f>VLOOKUP($A31,'I-EmEC'!$A:$DD,MATCH(AN$1,'I-EmEC'!$A$1:$DD$1,0),FALSE)</f>
        <v>57.904761904761905</v>
      </c>
      <c r="AO31" s="352">
        <f>VLOOKUP($A31,'I-EmEC'!$A:$DD,MATCH(AO$1,'I-EmEC'!$A$1:$DD$1,0),FALSE)</f>
        <v>51.185770750988141</v>
      </c>
    </row>
    <row r="32" spans="1:41" s="349" customFormat="1" x14ac:dyDescent="0.2">
      <c r="A32" s="347" t="s">
        <v>78</v>
      </c>
      <c r="B32" s="353" t="str">
        <f t="shared" si="5"/>
        <v/>
      </c>
      <c r="C32" s="348">
        <f t="shared" si="6"/>
        <v>1</v>
      </c>
      <c r="D32" s="348">
        <f t="shared" si="7"/>
        <v>1</v>
      </c>
      <c r="E32" s="348">
        <f t="shared" si="8"/>
        <v>1</v>
      </c>
      <c r="F32" s="348">
        <f t="shared" si="9"/>
        <v>1</v>
      </c>
      <c r="G32" s="348">
        <f t="shared" si="10"/>
        <v>1</v>
      </c>
      <c r="H32" s="348" t="str">
        <f t="shared" si="11"/>
        <v/>
      </c>
      <c r="I32" s="348" t="str">
        <f t="shared" si="12"/>
        <v/>
      </c>
      <c r="J32" s="348" t="str">
        <f t="shared" si="13"/>
        <v/>
      </c>
      <c r="K32" s="348" t="str">
        <f t="shared" si="14"/>
        <v/>
      </c>
      <c r="L32" s="348">
        <f t="shared" si="15"/>
        <v>1</v>
      </c>
      <c r="M32" s="348" t="str">
        <f t="shared" si="16"/>
        <v/>
      </c>
      <c r="N32" s="349" t="str">
        <f t="shared" si="21"/>
        <v/>
      </c>
      <c r="O32" s="350">
        <f t="shared" si="22"/>
        <v>1</v>
      </c>
      <c r="P32" s="350" t="str">
        <f t="shared" si="23"/>
        <v/>
      </c>
      <c r="Q32" s="350">
        <f t="shared" si="24"/>
        <v>1</v>
      </c>
      <c r="R32" s="351" t="str">
        <f>VLOOKUP($A32,'B-EmEC'!$A:$DD,MATCH(R$1,'B-EmEC'!$A$1:$DD$1,0),FALSE)</f>
        <v/>
      </c>
      <c r="S32" s="352">
        <f>VLOOKUP($A32,'B-EmEC'!$A:$DD,MATCH(S$1,'B-EmEC'!$A$1:$DD$1,0),FALSE)</f>
        <v>14.485373781148427</v>
      </c>
      <c r="T32" s="352">
        <f>VLOOKUP($A32,'B-EmEC'!$A:$DD,MATCH(T$1,'B-EmEC'!$A$1:$DD$1,0),FALSE)</f>
        <v>21.004966403739413</v>
      </c>
      <c r="U32" s="352">
        <f>VLOOKUP($A32,'B-EmEC'!$A:$DD,MATCH(U$1,'B-EmEC'!$A$1:$DD$1,0),FALSE)</f>
        <v>44.56989247311828</v>
      </c>
      <c r="V32" s="352">
        <f>VLOOKUP($A32,'B-EmEC'!$A:$DD,MATCH(V$1,'B-EmEC'!$A$1:$DD$1,0),FALSE)</f>
        <v>38.4911003236246</v>
      </c>
      <c r="W32" s="352">
        <f>VLOOKUP($A32,'B-EmEC'!$A:$DD,MATCH(W$1,'B-EmEC'!$A$1:$DD$1,0),FALSE)</f>
        <v>35.556844547563806</v>
      </c>
      <c r="X32" s="352" t="str">
        <f>VLOOKUP($A32,'B-EmEC'!$A:$DD,MATCH(X$1,'B-EmEC'!$A$1:$DD$1,0),FALSE)</f>
        <v/>
      </c>
      <c r="Y32" s="352" t="str">
        <f>VLOOKUP($A32,'B-EmEC'!$A:$DD,MATCH(Y$1,'B-EmEC'!$A$1:$DD$1,0),FALSE)</f>
        <v/>
      </c>
      <c r="Z32" s="352" t="str">
        <f>VLOOKUP($A32,'B-EmEC'!$A:$DD,MATCH(Z$1,'B-EmEC'!$A$1:$DD$1,0),FALSE)</f>
        <v/>
      </c>
      <c r="AA32" s="352">
        <f>VLOOKUP($A32,'B-EmEC'!$A:$DD,MATCH(AA$1,'B-EmEC'!$A$1:$DD$1,0),FALSE)</f>
        <v>3.5688847235238987</v>
      </c>
      <c r="AB32" s="352">
        <f>VLOOKUP($A32,'B-EmEC'!$A:$DD,MATCH(AB$1,'B-EmEC'!$A$1:$DD$1,0),FALSE)</f>
        <v>43.795081967213115</v>
      </c>
      <c r="AC32" s="352" t="str">
        <f>VLOOKUP($A32,'B-EmEC'!$A:$DD,MATCH(AC$1,'B-EmEC'!$A$1:$DD$1,0),FALSE)</f>
        <v/>
      </c>
      <c r="AD32" s="351" t="str">
        <f>VLOOKUP($A32,'I-EmEC'!$A:$DD,MATCH(AD$1,'I-EmEC'!$A$1:$DD$1,0),FALSE)</f>
        <v/>
      </c>
      <c r="AE32" s="352">
        <f>VLOOKUP($A32,'I-EmEC'!$A:$DD,MATCH(AE$1,'I-EmEC'!$A$1:$DD$1,0),FALSE)</f>
        <v>34.429400386847192</v>
      </c>
      <c r="AF32" s="352">
        <f>VLOOKUP($A32,'I-EmEC'!$A:$DD,MATCH(AF$1,'I-EmEC'!$A$1:$DD$1,0),FALSE)</f>
        <v>34.429400386847192</v>
      </c>
      <c r="AG32" s="352">
        <f>VLOOKUP($A32,'I-EmEC'!$A:$DD,MATCH(AG$1,'I-EmEC'!$A$1:$DD$1,0),FALSE)</f>
        <v>34.161490683229815</v>
      </c>
      <c r="AH32" s="352">
        <f>VLOOKUP($A32,'I-EmEC'!$A:$DD,MATCH(AH$1,'I-EmEC'!$A$1:$DD$1,0),FALSE)</f>
        <v>34.161490683229815</v>
      </c>
      <c r="AI32" s="352">
        <f>VLOOKUP($A32,'I-EmEC'!$A:$DD,MATCH(AI$1,'I-EmEC'!$A$1:$DD$1,0),FALSE)</f>
        <v>19.710144927536231</v>
      </c>
      <c r="AJ32" s="352" t="str">
        <f>VLOOKUP($A32,'I-EmEC'!$A:$DD,MATCH(AJ$1,'I-EmEC'!$A$1:$DD$1,0),FALSE)</f>
        <v/>
      </c>
      <c r="AK32" s="352" t="str">
        <f>VLOOKUP($A32,'I-EmEC'!$A:$DD,MATCH(AK$1,'I-EmEC'!$A$1:$DD$1,0),FALSE)</f>
        <v/>
      </c>
      <c r="AL32" s="352" t="str">
        <f>VLOOKUP($A32,'I-EmEC'!$A:$DD,MATCH(AL$1,'I-EmEC'!$A$1:$DD$1,0),FALSE)</f>
        <v/>
      </c>
      <c r="AM32" s="352" t="str">
        <f>VLOOKUP($A32,'I-EmEC'!$A:$DD,MATCH(AM$1,'I-EmEC'!$A$1:$DD$1,0),FALSE)</f>
        <v/>
      </c>
      <c r="AN32" s="352">
        <f>VLOOKUP($A32,'I-EmEC'!$A:$DD,MATCH(AN$1,'I-EmEC'!$A$1:$DD$1,0),FALSE)</f>
        <v>16.38095238095238</v>
      </c>
      <c r="AO32" s="352" t="str">
        <f>VLOOKUP($A32,'I-EmEC'!$A:$DD,MATCH(AO$1,'I-EmEC'!$A$1:$DD$1,0),FALSE)</f>
        <v/>
      </c>
    </row>
    <row r="33" spans="1:41" s="349" customFormat="1" x14ac:dyDescent="0.2">
      <c r="A33" s="347" t="s">
        <v>114</v>
      </c>
      <c r="B33" s="353">
        <f t="shared" si="5"/>
        <v>1</v>
      </c>
      <c r="C33" s="348">
        <f t="shared" si="6"/>
        <v>1</v>
      </c>
      <c r="D33" s="348">
        <f t="shared" si="7"/>
        <v>1</v>
      </c>
      <c r="E33" s="348">
        <f t="shared" si="8"/>
        <v>1</v>
      </c>
      <c r="F33" s="348">
        <f t="shared" si="9"/>
        <v>1</v>
      </c>
      <c r="G33" s="348">
        <f t="shared" si="10"/>
        <v>1</v>
      </c>
      <c r="H33" s="348">
        <f t="shared" si="11"/>
        <v>1</v>
      </c>
      <c r="I33" s="348">
        <f t="shared" si="12"/>
        <v>1</v>
      </c>
      <c r="J33" s="348">
        <f t="shared" si="13"/>
        <v>1</v>
      </c>
      <c r="K33" s="348">
        <f t="shared" si="14"/>
        <v>1</v>
      </c>
      <c r="L33" s="348">
        <f t="shared" si="15"/>
        <v>1</v>
      </c>
      <c r="M33" s="348">
        <f t="shared" si="16"/>
        <v>1</v>
      </c>
      <c r="N33" s="349">
        <f t="shared" si="21"/>
        <v>1</v>
      </c>
      <c r="O33" s="350">
        <f t="shared" si="22"/>
        <v>1</v>
      </c>
      <c r="P33" s="350">
        <f t="shared" si="23"/>
        <v>1</v>
      </c>
      <c r="Q33" s="350">
        <f t="shared" si="24"/>
        <v>1</v>
      </c>
      <c r="R33" s="351">
        <f>VLOOKUP($A33,'B-EmEC'!$A:$DD,MATCH(R$1,'B-EmEC'!$A$1:$DD$1,0),FALSE)</f>
        <v>49.418248622167795</v>
      </c>
      <c r="S33" s="352">
        <f>VLOOKUP($A33,'B-EmEC'!$A:$DD,MATCH(S$1,'B-EmEC'!$A$1:$DD$1,0),FALSE)</f>
        <v>100</v>
      </c>
      <c r="T33" s="352">
        <f>VLOOKUP($A33,'B-EmEC'!$A:$DD,MATCH(T$1,'B-EmEC'!$A$1:$DD$1,0),FALSE)</f>
        <v>66.885772713993575</v>
      </c>
      <c r="U33" s="352">
        <f>VLOOKUP($A33,'B-EmEC'!$A:$DD,MATCH(U$1,'B-EmEC'!$A$1:$DD$1,0),FALSE)</f>
        <v>86.908602150537632</v>
      </c>
      <c r="V33" s="352">
        <f>VLOOKUP($A33,'B-EmEC'!$A:$DD,MATCH(V$1,'B-EmEC'!$A$1:$DD$1,0),FALSE)</f>
        <v>98.563915857605181</v>
      </c>
      <c r="W33" s="352">
        <f>VLOOKUP($A33,'B-EmEC'!$A:$DD,MATCH(W$1,'B-EmEC'!$A$1:$DD$1,0),FALSE)</f>
        <v>100</v>
      </c>
      <c r="X33" s="352">
        <f>VLOOKUP($A33,'B-EmEC'!$A:$DD,MATCH(X$1,'B-EmEC'!$A$1:$DD$1,0),FALSE)</f>
        <v>63.079182801442116</v>
      </c>
      <c r="Y33" s="352">
        <f>VLOOKUP($A33,'B-EmEC'!$A:$DD,MATCH(Y$1,'B-EmEC'!$A$1:$DD$1,0),FALSE)</f>
        <v>62.797268660230756</v>
      </c>
      <c r="Z33" s="352">
        <f>VLOOKUP($A33,'B-EmEC'!$A:$DD,MATCH(Z$1,'B-EmEC'!$A$1:$DD$1,0),FALSE)</f>
        <v>46.120549724055834</v>
      </c>
      <c r="AA33" s="352">
        <f>VLOOKUP($A33,'B-EmEC'!$A:$DD,MATCH(AA$1,'B-EmEC'!$A$1:$DD$1,0),FALSE)</f>
        <v>34.601686972820993</v>
      </c>
      <c r="AB33" s="352">
        <f>VLOOKUP($A33,'B-EmEC'!$A:$DD,MATCH(AB$1,'B-EmEC'!$A$1:$DD$1,0),FALSE)</f>
        <v>59.360655737704917</v>
      </c>
      <c r="AC33" s="352">
        <f>VLOOKUP($A33,'B-EmEC'!$A:$DD,MATCH(AC$1,'B-EmEC'!$A$1:$DD$1,0),FALSE)</f>
        <v>54.120645709430754</v>
      </c>
      <c r="AD33" s="351">
        <f>VLOOKUP($A33,'I-EmEC'!$A:$DD,MATCH(AD$1,'I-EmEC'!$A$1:$DD$1,0),FALSE)</f>
        <v>65.257352941176478</v>
      </c>
      <c r="AE33" s="352">
        <f>VLOOKUP($A33,'I-EmEC'!$A:$DD,MATCH(AE$1,'I-EmEC'!$A$1:$DD$1,0),FALSE)</f>
        <v>41.586073500967117</v>
      </c>
      <c r="AF33" s="352">
        <f>VLOOKUP($A33,'I-EmEC'!$A:$DD,MATCH(AF$1,'I-EmEC'!$A$1:$DD$1,0),FALSE)</f>
        <v>41.586073500967117</v>
      </c>
      <c r="AG33" s="352">
        <f>VLOOKUP($A33,'I-EmEC'!$A:$DD,MATCH(AG$1,'I-EmEC'!$A$1:$DD$1,0),FALSE)</f>
        <v>64.182194616977227</v>
      </c>
      <c r="AH33" s="352">
        <f>VLOOKUP($A33,'I-EmEC'!$A:$DD,MATCH(AH$1,'I-EmEC'!$A$1:$DD$1,0),FALSE)</f>
        <v>64.182194616977227</v>
      </c>
      <c r="AI33" s="352">
        <f>VLOOKUP($A33,'I-EmEC'!$A:$DD,MATCH(AI$1,'I-EmEC'!$A$1:$DD$1,0),FALSE)</f>
        <v>70.724637681159422</v>
      </c>
      <c r="AJ33" s="352">
        <f>VLOOKUP($A33,'I-EmEC'!$A:$DD,MATCH(AJ$1,'I-EmEC'!$A$1:$DD$1,0),FALSE)</f>
        <v>29.158110882956876</v>
      </c>
      <c r="AK33" s="352">
        <f>VLOOKUP($A33,'I-EmEC'!$A:$DD,MATCH(AK$1,'I-EmEC'!$A$1:$DD$1,0),FALSE)</f>
        <v>29.158110882956876</v>
      </c>
      <c r="AL33" s="352">
        <f>VLOOKUP($A33,'I-EmEC'!$A:$DD,MATCH(AL$1,'I-EmEC'!$A$1:$DD$1,0),FALSE)</f>
        <v>19.325842696629213</v>
      </c>
      <c r="AM33" s="352">
        <f>VLOOKUP($A33,'I-EmEC'!$A:$DD,MATCH(AM$1,'I-EmEC'!$A$1:$DD$1,0),FALSE)</f>
        <v>72.189349112426029</v>
      </c>
      <c r="AN33" s="352">
        <f>VLOOKUP($A33,'I-EmEC'!$A:$DD,MATCH(AN$1,'I-EmEC'!$A$1:$DD$1,0),FALSE)</f>
        <v>57.333333333333336</v>
      </c>
      <c r="AO33" s="352">
        <f>VLOOKUP($A33,'I-EmEC'!$A:$DD,MATCH(AO$1,'I-EmEC'!$A$1:$DD$1,0),FALSE)</f>
        <v>37.944664031620555</v>
      </c>
    </row>
    <row r="34" spans="1:41" s="349" customFormat="1" x14ac:dyDescent="0.2">
      <c r="A34" s="347" t="s">
        <v>115</v>
      </c>
      <c r="B34" s="353">
        <f t="shared" si="5"/>
        <v>1</v>
      </c>
      <c r="C34" s="348" t="str">
        <f t="shared" si="6"/>
        <v/>
      </c>
      <c r="D34" s="348" t="str">
        <f t="shared" si="7"/>
        <v/>
      </c>
      <c r="E34" s="348">
        <f t="shared" si="8"/>
        <v>1</v>
      </c>
      <c r="F34" s="348">
        <f t="shared" si="9"/>
        <v>1</v>
      </c>
      <c r="G34" s="348">
        <f t="shared" si="10"/>
        <v>1</v>
      </c>
      <c r="H34" s="348" t="str">
        <f t="shared" si="11"/>
        <v/>
      </c>
      <c r="I34" s="348" t="str">
        <f t="shared" si="12"/>
        <v/>
      </c>
      <c r="J34" s="348" t="str">
        <f t="shared" si="13"/>
        <v/>
      </c>
      <c r="K34" s="348" t="str">
        <f t="shared" si="14"/>
        <v/>
      </c>
      <c r="L34" s="348" t="str">
        <f t="shared" si="15"/>
        <v/>
      </c>
      <c r="M34" s="348" t="str">
        <f t="shared" si="16"/>
        <v/>
      </c>
      <c r="N34" s="349">
        <f t="shared" si="21"/>
        <v>1</v>
      </c>
      <c r="O34" s="350">
        <f t="shared" si="22"/>
        <v>1</v>
      </c>
      <c r="P34" s="350" t="str">
        <f t="shared" si="23"/>
        <v/>
      </c>
      <c r="Q34" s="350" t="str">
        <f t="shared" si="24"/>
        <v/>
      </c>
      <c r="R34" s="351">
        <f>VLOOKUP($A34,'B-EmEC'!$A:$DD,MATCH(R$1,'B-EmEC'!$A$1:$DD$1,0),FALSE)</f>
        <v>79.286589099816297</v>
      </c>
      <c r="S34" s="352" t="str">
        <f>VLOOKUP($A34,'B-EmEC'!$A:$DD,MATCH(S$1,'B-EmEC'!$A$1:$DD$1,0),FALSE)</f>
        <v/>
      </c>
      <c r="T34" s="352" t="str">
        <f>VLOOKUP($A34,'B-EmEC'!$A:$DD,MATCH(T$1,'B-EmEC'!$A$1:$DD$1,0),FALSE)</f>
        <v/>
      </c>
      <c r="U34" s="352">
        <f>VLOOKUP($A34,'B-EmEC'!$A:$DD,MATCH(U$1,'B-EmEC'!$A$1:$DD$1,0),FALSE)</f>
        <v>4.9704301075268811</v>
      </c>
      <c r="V34" s="352">
        <f>VLOOKUP($A34,'B-EmEC'!$A:$DD,MATCH(V$1,'B-EmEC'!$A$1:$DD$1,0),FALSE)</f>
        <v>9.3770226537216832</v>
      </c>
      <c r="W34" s="352">
        <f>VLOOKUP($A34,'B-EmEC'!$A:$DD,MATCH(W$1,'B-EmEC'!$A$1:$DD$1,0),FALSE)</f>
        <v>23.225058004640371</v>
      </c>
      <c r="X34" s="352" t="str">
        <f>VLOOKUP($A34,'B-EmEC'!$A:$DD,MATCH(X$1,'B-EmEC'!$A$1:$DD$1,0),FALSE)</f>
        <v/>
      </c>
      <c r="Y34" s="352" t="str">
        <f>VLOOKUP($A34,'B-EmEC'!$A:$DD,MATCH(Y$1,'B-EmEC'!$A$1:$DD$1,0),FALSE)</f>
        <v/>
      </c>
      <c r="Z34" s="352" t="str">
        <f>VLOOKUP($A34,'B-EmEC'!$A:$DD,MATCH(Z$1,'B-EmEC'!$A$1:$DD$1,0),FALSE)</f>
        <v/>
      </c>
      <c r="AA34" s="352">
        <f>VLOOKUP($A34,'B-EmEC'!$A:$DD,MATCH(AA$1,'B-EmEC'!$A$1:$DD$1,0),FALSE)</f>
        <v>64.601686972821</v>
      </c>
      <c r="AB34" s="352">
        <f>VLOOKUP($A34,'B-EmEC'!$A:$DD,MATCH(AB$1,'B-EmEC'!$A$1:$DD$1,0),FALSE)</f>
        <v>62.737704918032797</v>
      </c>
      <c r="AC34" s="352">
        <f>VLOOKUP($A34,'B-EmEC'!$A:$DD,MATCH(AC$1,'B-EmEC'!$A$1:$DD$1,0),FALSE)</f>
        <v>27.81081846502407</v>
      </c>
      <c r="AD34" s="351">
        <f>VLOOKUP($A34,'I-EmEC'!$A:$DD,MATCH(AD$1,'I-EmEC'!$A$1:$DD$1,0),FALSE)</f>
        <v>47.242647058823529</v>
      </c>
      <c r="AE34" s="352" t="str">
        <f>VLOOKUP($A34,'I-EmEC'!$A:$DD,MATCH(AE$1,'I-EmEC'!$A$1:$DD$1,0),FALSE)</f>
        <v/>
      </c>
      <c r="AF34" s="352" t="str">
        <f>VLOOKUP($A34,'I-EmEC'!$A:$DD,MATCH(AF$1,'I-EmEC'!$A$1:$DD$1,0),FALSE)</f>
        <v/>
      </c>
      <c r="AG34" s="352">
        <f>VLOOKUP($A34,'I-EmEC'!$A:$DD,MATCH(AG$1,'I-EmEC'!$A$1:$DD$1,0),FALSE)</f>
        <v>33.954451345755693</v>
      </c>
      <c r="AH34" s="352">
        <f>VLOOKUP($A34,'I-EmEC'!$A:$DD,MATCH(AH$1,'I-EmEC'!$A$1:$DD$1,0),FALSE)</f>
        <v>33.954451345755693</v>
      </c>
      <c r="AI34" s="352">
        <f>VLOOKUP($A34,'I-EmEC'!$A:$DD,MATCH(AI$1,'I-EmEC'!$A$1:$DD$1,0),FALSE)</f>
        <v>31.594202898550726</v>
      </c>
      <c r="AJ34" s="352" t="str">
        <f>VLOOKUP($A34,'I-EmEC'!$A:$DD,MATCH(AJ$1,'I-EmEC'!$A$1:$DD$1,0),FALSE)</f>
        <v/>
      </c>
      <c r="AK34" s="352" t="str">
        <f>VLOOKUP($A34,'I-EmEC'!$A:$DD,MATCH(AK$1,'I-EmEC'!$A$1:$DD$1,0),FALSE)</f>
        <v/>
      </c>
      <c r="AL34" s="352" t="str">
        <f>VLOOKUP($A34,'I-EmEC'!$A:$DD,MATCH(AL$1,'I-EmEC'!$A$1:$DD$1,0),FALSE)</f>
        <v/>
      </c>
      <c r="AM34" s="352" t="str">
        <f>VLOOKUP($A34,'I-EmEC'!$A:$DD,MATCH(AM$1,'I-EmEC'!$A$1:$DD$1,0),FALSE)</f>
        <v/>
      </c>
      <c r="AN34" s="352" t="str">
        <f>VLOOKUP($A34,'I-EmEC'!$A:$DD,MATCH(AN$1,'I-EmEC'!$A$1:$DD$1,0),FALSE)</f>
        <v/>
      </c>
      <c r="AO34" s="352" t="str">
        <f>VLOOKUP($A34,'I-EmEC'!$A:$DD,MATCH(AO$1,'I-EmEC'!$A$1:$DD$1,0),FALSE)</f>
        <v/>
      </c>
    </row>
    <row r="35" spans="1:41" s="349" customFormat="1" x14ac:dyDescent="0.2">
      <c r="A35" s="347" t="s">
        <v>14</v>
      </c>
      <c r="B35" s="353" t="str">
        <f t="shared" si="5"/>
        <v/>
      </c>
      <c r="C35" s="348">
        <f t="shared" si="6"/>
        <v>1</v>
      </c>
      <c r="D35" s="348" t="str">
        <f t="shared" si="7"/>
        <v/>
      </c>
      <c r="E35" s="348">
        <f t="shared" si="8"/>
        <v>1</v>
      </c>
      <c r="F35" s="348" t="str">
        <f t="shared" si="9"/>
        <v/>
      </c>
      <c r="G35" s="348" t="str">
        <f t="shared" si="10"/>
        <v/>
      </c>
      <c r="H35" s="348">
        <f t="shared" si="11"/>
        <v>1</v>
      </c>
      <c r="I35" s="348">
        <f t="shared" si="12"/>
        <v>1</v>
      </c>
      <c r="J35" s="348">
        <f t="shared" si="13"/>
        <v>1</v>
      </c>
      <c r="K35" s="348">
        <f t="shared" si="14"/>
        <v>1</v>
      </c>
      <c r="L35" s="348" t="str">
        <f t="shared" si="15"/>
        <v/>
      </c>
      <c r="M35" s="348">
        <f t="shared" si="16"/>
        <v>1</v>
      </c>
      <c r="N35" s="349" t="str">
        <f t="shared" si="21"/>
        <v/>
      </c>
      <c r="O35" s="350">
        <f t="shared" si="22"/>
        <v>1</v>
      </c>
      <c r="P35" s="350">
        <f t="shared" si="23"/>
        <v>1</v>
      </c>
      <c r="Q35" s="350">
        <f t="shared" si="24"/>
        <v>1</v>
      </c>
      <c r="R35" s="351" t="str">
        <f>VLOOKUP($A35,'B-EmEC'!$A:$DD,MATCH(R$1,'B-EmEC'!$A$1:$DD$1,0),FALSE)</f>
        <v/>
      </c>
      <c r="S35" s="352">
        <f>VLOOKUP($A35,'B-EmEC'!$A:$DD,MATCH(S$1,'B-EmEC'!$A$1:$DD$1,0),FALSE)</f>
        <v>14.084507042253522</v>
      </c>
      <c r="T35" s="352" t="str">
        <f>VLOOKUP($A35,'B-EmEC'!$A:$DD,MATCH(T$1,'B-EmEC'!$A$1:$DD$1,0),FALSE)</f>
        <v/>
      </c>
      <c r="U35" s="352">
        <f>VLOOKUP($A35,'B-EmEC'!$A:$DD,MATCH(U$1,'B-EmEC'!$A$1:$DD$1,0),FALSE)</f>
        <v>28.467741935483872</v>
      </c>
      <c r="V35" s="352" t="str">
        <f>VLOOKUP($A35,'B-EmEC'!$A:$DD,MATCH(V$1,'B-EmEC'!$A$1:$DD$1,0),FALSE)</f>
        <v/>
      </c>
      <c r="W35" s="352" t="str">
        <f>VLOOKUP($A35,'B-EmEC'!$A:$DD,MATCH(W$1,'B-EmEC'!$A$1:$DD$1,0),FALSE)</f>
        <v/>
      </c>
      <c r="X35" s="352">
        <f>VLOOKUP($A35,'B-EmEC'!$A:$DD,MATCH(X$1,'B-EmEC'!$A$1:$DD$1,0),FALSE)</f>
        <v>5.3037788756843369</v>
      </c>
      <c r="Y35" s="352">
        <f>VLOOKUP($A35,'B-EmEC'!$A:$DD,MATCH(Y$1,'B-EmEC'!$A$1:$DD$1,0),FALSE)</f>
        <v>5.1860136566988464</v>
      </c>
      <c r="Z35" s="352">
        <f>VLOOKUP($A35,'B-EmEC'!$A:$DD,MATCH(Z$1,'B-EmEC'!$A$1:$DD$1,0),FALSE)</f>
        <v>11.037766475489665</v>
      </c>
      <c r="AA35" s="352">
        <f>VLOOKUP($A35,'B-EmEC'!$A:$DD,MATCH(AA$1,'B-EmEC'!$A$1:$DD$1,0),FALSE)</f>
        <v>28.93158388003749</v>
      </c>
      <c r="AB35" s="352" t="str">
        <f>VLOOKUP($A35,'B-EmEC'!$A:$DD,MATCH(AB$1,'B-EmEC'!$A$1:$DD$1,0),FALSE)</f>
        <v/>
      </c>
      <c r="AC35" s="352">
        <f>VLOOKUP($A35,'B-EmEC'!$A:$DD,MATCH(AC$1,'B-EmEC'!$A$1:$DD$1,0),FALSE)</f>
        <v>26.791277258566975</v>
      </c>
      <c r="AD35" s="351" t="str">
        <f>VLOOKUP($A35,'I-EmEC'!$A:$DD,MATCH(AD$1,'I-EmEC'!$A$1:$DD$1,0),FALSE)</f>
        <v/>
      </c>
      <c r="AE35" s="352">
        <f>VLOOKUP($A35,'I-EmEC'!$A:$DD,MATCH(AE$1,'I-EmEC'!$A$1:$DD$1,0),FALSE)</f>
        <v>40.232108317214696</v>
      </c>
      <c r="AF35" s="352">
        <f>VLOOKUP($A35,'I-EmEC'!$A:$DD,MATCH(AF$1,'I-EmEC'!$A$1:$DD$1,0),FALSE)</f>
        <v>40.232108317214696</v>
      </c>
      <c r="AG35" s="352">
        <f>VLOOKUP($A35,'I-EmEC'!$A:$DD,MATCH(AG$1,'I-EmEC'!$A$1:$DD$1,0),FALSE)</f>
        <v>15.113871635610767</v>
      </c>
      <c r="AH35" s="352">
        <f>VLOOKUP($A35,'I-EmEC'!$A:$DD,MATCH(AH$1,'I-EmEC'!$A$1:$DD$1,0),FALSE)</f>
        <v>15.113871635610767</v>
      </c>
      <c r="AI35" s="352" t="str">
        <f>VLOOKUP($A35,'I-EmEC'!$A:$DD,MATCH(AI$1,'I-EmEC'!$A$1:$DD$1,0),FALSE)</f>
        <v/>
      </c>
      <c r="AJ35" s="352">
        <f>VLOOKUP($A35,'I-EmEC'!$A:$DD,MATCH(AJ$1,'I-EmEC'!$A$1:$DD$1,0),FALSE)</f>
        <v>48.254620123203281</v>
      </c>
      <c r="AK35" s="352">
        <f>VLOOKUP($A35,'I-EmEC'!$A:$DD,MATCH(AK$1,'I-EmEC'!$A$1:$DD$1,0),FALSE)</f>
        <v>48.254620123203281</v>
      </c>
      <c r="AL35" s="352">
        <f>VLOOKUP($A35,'I-EmEC'!$A:$DD,MATCH(AL$1,'I-EmEC'!$A$1:$DD$1,0),FALSE)</f>
        <v>40.449438202247194</v>
      </c>
      <c r="AM35" s="352">
        <f>VLOOKUP($A35,'I-EmEC'!$A:$DD,MATCH(AM$1,'I-EmEC'!$A$1:$DD$1,0),FALSE)</f>
        <v>42.011834319526628</v>
      </c>
      <c r="AN35" s="352">
        <f>VLOOKUP($A35,'I-EmEC'!$A:$DD,MATCH(AN$1,'I-EmEC'!$A$1:$DD$1,0),FALSE)</f>
        <v>47.61904761904762</v>
      </c>
      <c r="AO35" s="352">
        <f>VLOOKUP($A35,'I-EmEC'!$A:$DD,MATCH(AO$1,'I-EmEC'!$A$1:$DD$1,0),FALSE)</f>
        <v>23.51778656126482</v>
      </c>
    </row>
    <row r="36" spans="1:41" s="349" customFormat="1" x14ac:dyDescent="0.2">
      <c r="A36" s="347" t="s">
        <v>15</v>
      </c>
      <c r="B36" s="353" t="str">
        <f t="shared" si="5"/>
        <v/>
      </c>
      <c r="C36" s="348">
        <f t="shared" si="6"/>
        <v>1</v>
      </c>
      <c r="D36" s="348">
        <f t="shared" si="7"/>
        <v>1</v>
      </c>
      <c r="E36" s="348">
        <f t="shared" si="8"/>
        <v>1</v>
      </c>
      <c r="F36" s="348">
        <f t="shared" si="9"/>
        <v>1</v>
      </c>
      <c r="G36" s="348" t="str">
        <f t="shared" si="10"/>
        <v/>
      </c>
      <c r="H36" s="348">
        <f t="shared" si="11"/>
        <v>1</v>
      </c>
      <c r="I36" s="348">
        <f t="shared" si="12"/>
        <v>1</v>
      </c>
      <c r="J36" s="348">
        <f t="shared" si="13"/>
        <v>1</v>
      </c>
      <c r="K36" s="348">
        <f t="shared" si="14"/>
        <v>1</v>
      </c>
      <c r="L36" s="348" t="str">
        <f t="shared" si="15"/>
        <v/>
      </c>
      <c r="M36" s="348">
        <f t="shared" si="16"/>
        <v>1</v>
      </c>
      <c r="N36" s="349" t="str">
        <f t="shared" si="21"/>
        <v/>
      </c>
      <c r="O36" s="350">
        <f t="shared" si="22"/>
        <v>1</v>
      </c>
      <c r="P36" s="350">
        <f t="shared" si="23"/>
        <v>1</v>
      </c>
      <c r="Q36" s="350">
        <f t="shared" si="24"/>
        <v>1</v>
      </c>
      <c r="R36" s="351" t="str">
        <f>VLOOKUP($A36,'B-EmEC'!$A:$DD,MATCH(R$1,'B-EmEC'!$A$1:$DD$1,0),FALSE)</f>
        <v/>
      </c>
      <c r="S36" s="352">
        <f>VLOOKUP($A36,'B-EmEC'!$A:$DD,MATCH(S$1,'B-EmEC'!$A$1:$DD$1,0),FALSE)</f>
        <v>33.921993499458296</v>
      </c>
      <c r="T36" s="352">
        <f>VLOOKUP($A36,'B-EmEC'!$A:$DD,MATCH(T$1,'B-EmEC'!$A$1:$DD$1,0),FALSE)</f>
        <v>50.335962605901251</v>
      </c>
      <c r="U36" s="352">
        <f>VLOOKUP($A36,'B-EmEC'!$A:$DD,MATCH(U$1,'B-EmEC'!$A$1:$DD$1,0),FALSE)</f>
        <v>54.731182795698928</v>
      </c>
      <c r="V36" s="352">
        <f>VLOOKUP($A36,'B-EmEC'!$A:$DD,MATCH(V$1,'B-EmEC'!$A$1:$DD$1,0),FALSE)</f>
        <v>49.757281553398059</v>
      </c>
      <c r="W36" s="352">
        <f>VLOOKUP($A36,'B-EmEC'!$A:$DD,MATCH(W$1,'B-EmEC'!$A$1:$DD$1,0),FALSE)</f>
        <v>13.190255220417633</v>
      </c>
      <c r="X36" s="352">
        <f>VLOOKUP($A36,'B-EmEC'!$A:$DD,MATCH(X$1,'B-EmEC'!$A$1:$DD$1,0),FALSE)</f>
        <v>40.018694084657497</v>
      </c>
      <c r="Y36" s="352">
        <f>VLOOKUP($A36,'B-EmEC'!$A:$DD,MATCH(Y$1,'B-EmEC'!$A$1:$DD$1,0),FALSE)</f>
        <v>47.680715799387805</v>
      </c>
      <c r="Z36" s="352">
        <f>VLOOKUP($A36,'B-EmEC'!$A:$DD,MATCH(Z$1,'B-EmEC'!$A$1:$DD$1,0),FALSE)</f>
        <v>36.219023915160697</v>
      </c>
      <c r="AA36" s="352">
        <f>VLOOKUP($A36,'B-EmEC'!$A:$DD,MATCH(AA$1,'B-EmEC'!$A$1:$DD$1,0),FALSE)</f>
        <v>45.988753514526714</v>
      </c>
      <c r="AB36" s="352" t="str">
        <f>VLOOKUP($A36,'B-EmEC'!$A:$DD,MATCH(AB$1,'B-EmEC'!$A$1:$DD$1,0),FALSE)</f>
        <v/>
      </c>
      <c r="AC36" s="352">
        <f>VLOOKUP($A36,'B-EmEC'!$A:$DD,MATCH(AC$1,'B-EmEC'!$A$1:$DD$1,0),FALSE)</f>
        <v>10.870858113848767</v>
      </c>
      <c r="AD36" s="351">
        <f>VLOOKUP($A36,'I-EmEC'!$A:$DD,MATCH(AD$1,'I-EmEC'!$A$1:$DD$1,0),FALSE)</f>
        <v>51.470588235294116</v>
      </c>
      <c r="AE36" s="352">
        <f>VLOOKUP($A36,'I-EmEC'!$A:$DD,MATCH(AE$1,'I-EmEC'!$A$1:$DD$1,0),FALSE)</f>
        <v>15.473887814313345</v>
      </c>
      <c r="AF36" s="352">
        <f>VLOOKUP($A36,'I-EmEC'!$A:$DD,MATCH(AF$1,'I-EmEC'!$A$1:$DD$1,0),FALSE)</f>
        <v>15.473887814313345</v>
      </c>
      <c r="AG36" s="352">
        <f>VLOOKUP($A36,'I-EmEC'!$A:$DD,MATCH(AG$1,'I-EmEC'!$A$1:$DD$1,0),FALSE)</f>
        <v>12.215320910973086</v>
      </c>
      <c r="AH36" s="352">
        <f>VLOOKUP($A36,'I-EmEC'!$A:$DD,MATCH(AH$1,'I-EmEC'!$A$1:$DD$1,0),FALSE)</f>
        <v>12.215320910973086</v>
      </c>
      <c r="AI36" s="352" t="str">
        <f>VLOOKUP($A36,'I-EmEC'!$A:$DD,MATCH(AI$1,'I-EmEC'!$A$1:$DD$1,0),FALSE)</f>
        <v/>
      </c>
      <c r="AJ36" s="352">
        <f>VLOOKUP($A36,'I-EmEC'!$A:$DD,MATCH(AJ$1,'I-EmEC'!$A$1:$DD$1,0),FALSE)</f>
        <v>28.131416837782339</v>
      </c>
      <c r="AK36" s="352">
        <f>VLOOKUP($A36,'I-EmEC'!$A:$DD,MATCH(AK$1,'I-EmEC'!$A$1:$DD$1,0),FALSE)</f>
        <v>28.131416837782339</v>
      </c>
      <c r="AL36" s="352">
        <f>VLOOKUP($A36,'I-EmEC'!$A:$DD,MATCH(AL$1,'I-EmEC'!$A$1:$DD$1,0),FALSE)</f>
        <v>15.955056179775282</v>
      </c>
      <c r="AM36" s="352">
        <f>VLOOKUP($A36,'I-EmEC'!$A:$DD,MATCH(AM$1,'I-EmEC'!$A$1:$DD$1,0),FALSE)</f>
        <v>25.641025641025639</v>
      </c>
      <c r="AN36" s="352">
        <f>VLOOKUP($A36,'I-EmEC'!$A:$DD,MATCH(AN$1,'I-EmEC'!$A$1:$DD$1,0),FALSE)</f>
        <v>23.047619047619047</v>
      </c>
      <c r="AO36" s="352">
        <f>VLOOKUP($A36,'I-EmEC'!$A:$DD,MATCH(AO$1,'I-EmEC'!$A$1:$DD$1,0),FALSE)</f>
        <v>16.600790513833992</v>
      </c>
    </row>
    <row r="37" spans="1:41" s="349" customFormat="1" x14ac:dyDescent="0.2">
      <c r="A37" s="347" t="s">
        <v>24</v>
      </c>
      <c r="B37" s="353">
        <f t="shared" si="5"/>
        <v>1</v>
      </c>
      <c r="C37" s="348" t="str">
        <f t="shared" si="6"/>
        <v/>
      </c>
      <c r="D37" s="348" t="str">
        <f t="shared" si="7"/>
        <v/>
      </c>
      <c r="E37" s="348" t="str">
        <f t="shared" si="8"/>
        <v/>
      </c>
      <c r="F37" s="348" t="str">
        <f t="shared" si="9"/>
        <v/>
      </c>
      <c r="G37" s="348">
        <f t="shared" si="10"/>
        <v>1</v>
      </c>
      <c r="H37" s="348" t="str">
        <f t="shared" si="11"/>
        <v/>
      </c>
      <c r="I37" s="348" t="str">
        <f t="shared" si="12"/>
        <v/>
      </c>
      <c r="J37" s="348" t="str">
        <f t="shared" si="13"/>
        <v/>
      </c>
      <c r="K37" s="348" t="str">
        <f t="shared" si="14"/>
        <v/>
      </c>
      <c r="L37" s="348" t="str">
        <f t="shared" si="15"/>
        <v/>
      </c>
      <c r="M37" s="348" t="str">
        <f t="shared" si="16"/>
        <v/>
      </c>
      <c r="N37" s="349">
        <f t="shared" si="21"/>
        <v>1</v>
      </c>
      <c r="O37" s="350">
        <f t="shared" si="22"/>
        <v>1</v>
      </c>
      <c r="P37" s="350">
        <f t="shared" si="23"/>
        <v>1</v>
      </c>
      <c r="Q37" s="350" t="str">
        <f t="shared" si="24"/>
        <v/>
      </c>
      <c r="R37" s="351">
        <f>VLOOKUP($A37,'B-EmEC'!$A:$DD,MATCH(R$1,'B-EmEC'!$A$1:$DD$1,0),FALSE)</f>
        <v>55.404164115125539</v>
      </c>
      <c r="S37" s="352" t="str">
        <f>VLOOKUP($A37,'B-EmEC'!$A:$DD,MATCH(S$1,'B-EmEC'!$A$1:$DD$1,0),FALSE)</f>
        <v/>
      </c>
      <c r="T37" s="352" t="str">
        <f>VLOOKUP($A37,'B-EmEC'!$A:$DD,MATCH(T$1,'B-EmEC'!$A$1:$DD$1,0),FALSE)</f>
        <v/>
      </c>
      <c r="U37" s="352" t="str">
        <f>VLOOKUP($A37,'B-EmEC'!$A:$DD,MATCH(U$1,'B-EmEC'!$A$1:$DD$1,0),FALSE)</f>
        <v/>
      </c>
      <c r="V37" s="352" t="str">
        <f>VLOOKUP($A37,'B-EmEC'!$A:$DD,MATCH(V$1,'B-EmEC'!$A$1:$DD$1,0),FALSE)</f>
        <v/>
      </c>
      <c r="W37" s="352">
        <f>VLOOKUP($A37,'B-EmEC'!$A:$DD,MATCH(W$1,'B-EmEC'!$A$1:$DD$1,0),FALSE)</f>
        <v>4.0487238979118327</v>
      </c>
      <c r="X37" s="352" t="str">
        <f>VLOOKUP($A37,'B-EmEC'!$A:$DD,MATCH(X$1,'B-EmEC'!$A$1:$DD$1,0),FALSE)</f>
        <v/>
      </c>
      <c r="Y37" s="352" t="str">
        <f>VLOOKUP($A37,'B-EmEC'!$A:$DD,MATCH(Y$1,'B-EmEC'!$A$1:$DD$1,0),FALSE)</f>
        <v/>
      </c>
      <c r="Z37" s="352" t="str">
        <f>VLOOKUP($A37,'B-EmEC'!$A:$DD,MATCH(Z$1,'B-EmEC'!$A$1:$DD$1,0),FALSE)</f>
        <v/>
      </c>
      <c r="AA37" s="352">
        <f>VLOOKUP($A37,'B-EmEC'!$A:$DD,MATCH(AA$1,'B-EmEC'!$A$1:$DD$1,0),FALSE)</f>
        <v>64.086223055295221</v>
      </c>
      <c r="AB37" s="352" t="str">
        <f>VLOOKUP($A37,'B-EmEC'!$A:$DD,MATCH(AB$1,'B-EmEC'!$A$1:$DD$1,0),FALSE)</f>
        <v/>
      </c>
      <c r="AC37" s="352">
        <f>VLOOKUP($A37,'B-EmEC'!$A:$DD,MATCH(AC$1,'B-EmEC'!$A$1:$DD$1,0),FALSE)</f>
        <v>10.134522798074197</v>
      </c>
      <c r="AD37" s="351">
        <f>VLOOKUP($A37,'I-EmEC'!$A:$DD,MATCH(AD$1,'I-EmEC'!$A$1:$DD$1,0),FALSE)</f>
        <v>33.823529411764703</v>
      </c>
      <c r="AE37" s="352">
        <f>VLOOKUP($A37,'I-EmEC'!$A:$DD,MATCH(AE$1,'I-EmEC'!$A$1:$DD$1,0),FALSE)</f>
        <v>22.43713733075435</v>
      </c>
      <c r="AF37" s="352">
        <f>VLOOKUP($A37,'I-EmEC'!$A:$DD,MATCH(AF$1,'I-EmEC'!$A$1:$DD$1,0),FALSE)</f>
        <v>22.43713733075435</v>
      </c>
      <c r="AG37" s="352">
        <f>VLOOKUP($A37,'I-EmEC'!$A:$DD,MATCH(AG$1,'I-EmEC'!$A$1:$DD$1,0),FALSE)</f>
        <v>20.082815734989648</v>
      </c>
      <c r="AH37" s="352">
        <f>VLOOKUP($A37,'I-EmEC'!$A:$DD,MATCH(AH$1,'I-EmEC'!$A$1:$DD$1,0),FALSE)</f>
        <v>20.082815734989648</v>
      </c>
      <c r="AI37" s="352">
        <f>VLOOKUP($A37,'I-EmEC'!$A:$DD,MATCH(AI$1,'I-EmEC'!$A$1:$DD$1,0),FALSE)</f>
        <v>39.130434782608695</v>
      </c>
      <c r="AJ37" s="352">
        <f>VLOOKUP($A37,'I-EmEC'!$A:$DD,MATCH(AJ$1,'I-EmEC'!$A$1:$DD$1,0),FALSE)</f>
        <v>26.283367556468171</v>
      </c>
      <c r="AK37" s="352">
        <f>VLOOKUP($A37,'I-EmEC'!$A:$DD,MATCH(AK$1,'I-EmEC'!$A$1:$DD$1,0),FALSE)</f>
        <v>26.283367556468171</v>
      </c>
      <c r="AL37" s="352">
        <f>VLOOKUP($A37,'I-EmEC'!$A:$DD,MATCH(AL$1,'I-EmEC'!$A$1:$DD$1,0),FALSE)</f>
        <v>41.573033707865171</v>
      </c>
      <c r="AM37" s="352" t="str">
        <f>VLOOKUP($A37,'I-EmEC'!$A:$DD,MATCH(AM$1,'I-EmEC'!$A$1:$DD$1,0),FALSE)</f>
        <v/>
      </c>
      <c r="AN37" s="352" t="str">
        <f>VLOOKUP($A37,'I-EmEC'!$A:$DD,MATCH(AN$1,'I-EmEC'!$A$1:$DD$1,0),FALSE)</f>
        <v/>
      </c>
      <c r="AO37" s="352" t="str">
        <f>VLOOKUP($A37,'I-EmEC'!$A:$DD,MATCH(AO$1,'I-EmEC'!$A$1:$DD$1,0),FALSE)</f>
        <v/>
      </c>
    </row>
    <row r="38" spans="1:41" s="349" customFormat="1" x14ac:dyDescent="0.2">
      <c r="A38" s="347" t="s">
        <v>136</v>
      </c>
      <c r="B38" s="353" t="str">
        <f t="shared" si="5"/>
        <v/>
      </c>
      <c r="C38" s="348">
        <f t="shared" si="6"/>
        <v>1</v>
      </c>
      <c r="D38" s="348">
        <f t="shared" si="7"/>
        <v>1</v>
      </c>
      <c r="E38" s="348">
        <f t="shared" si="8"/>
        <v>1</v>
      </c>
      <c r="F38" s="348">
        <f t="shared" si="9"/>
        <v>1</v>
      </c>
      <c r="G38" s="348" t="str">
        <f t="shared" si="10"/>
        <v/>
      </c>
      <c r="H38" s="348" t="str">
        <f t="shared" si="11"/>
        <v/>
      </c>
      <c r="I38" s="348" t="str">
        <f t="shared" si="12"/>
        <v/>
      </c>
      <c r="J38" s="348" t="str">
        <f t="shared" si="13"/>
        <v/>
      </c>
      <c r="K38" s="348" t="str">
        <f t="shared" si="14"/>
        <v/>
      </c>
      <c r="L38" s="348" t="str">
        <f t="shared" si="15"/>
        <v/>
      </c>
      <c r="M38" s="348" t="str">
        <f t="shared" si="16"/>
        <v/>
      </c>
      <c r="N38" s="349" t="str">
        <f t="shared" si="21"/>
        <v/>
      </c>
      <c r="O38" s="350">
        <f t="shared" si="22"/>
        <v>1</v>
      </c>
      <c r="P38" s="350" t="str">
        <f t="shared" si="23"/>
        <v/>
      </c>
      <c r="Q38" s="350" t="str">
        <f t="shared" si="24"/>
        <v/>
      </c>
      <c r="R38" s="351" t="str">
        <f>VLOOKUP($A38,'B-EmEC'!$A:$DD,MATCH(R$1,'B-EmEC'!$A$1:$DD$1,0),FALSE)</f>
        <v/>
      </c>
      <c r="S38" s="352">
        <f>VLOOKUP($A38,'B-EmEC'!$A:$DD,MATCH(S$1,'B-EmEC'!$A$1:$DD$1,0),FALSE)</f>
        <v>24.485373781148429</v>
      </c>
      <c r="T38" s="352">
        <f>VLOOKUP($A38,'B-EmEC'!$A:$DD,MATCH(T$1,'B-EmEC'!$A$1:$DD$1,0),FALSE)</f>
        <v>17.513876716330703</v>
      </c>
      <c r="U38" s="352">
        <f>VLOOKUP($A38,'B-EmEC'!$A:$DD,MATCH(U$1,'B-EmEC'!$A$1:$DD$1,0),FALSE)</f>
        <v>24.71505376344086</v>
      </c>
      <c r="V38" s="352">
        <f>VLOOKUP($A38,'B-EmEC'!$A:$DD,MATCH(V$1,'B-EmEC'!$A$1:$DD$1,0),FALSE)</f>
        <v>20.914239482200649</v>
      </c>
      <c r="W38" s="352" t="str">
        <f>VLOOKUP($A38,'B-EmEC'!$A:$DD,MATCH(W$1,'B-EmEC'!$A$1:$DD$1,0),FALSE)</f>
        <v/>
      </c>
      <c r="X38" s="352" t="str">
        <f>VLOOKUP($A38,'B-EmEC'!$A:$DD,MATCH(X$1,'B-EmEC'!$A$1:$DD$1,0),FALSE)</f>
        <v/>
      </c>
      <c r="Y38" s="352" t="str">
        <f>VLOOKUP($A38,'B-EmEC'!$A:$DD,MATCH(Y$1,'B-EmEC'!$A$1:$DD$1,0),FALSE)</f>
        <v/>
      </c>
      <c r="Z38" s="352" t="str">
        <f>VLOOKUP($A38,'B-EmEC'!$A:$DD,MATCH(Z$1,'B-EmEC'!$A$1:$DD$1,0),FALSE)</f>
        <v/>
      </c>
      <c r="AA38" s="352">
        <f>VLOOKUP($A38,'B-EmEC'!$A:$DD,MATCH(AA$1,'B-EmEC'!$A$1:$DD$1,0),FALSE)</f>
        <v>66.157450796626051</v>
      </c>
      <c r="AB38" s="352" t="str">
        <f>VLOOKUP($A38,'B-EmEC'!$A:$DD,MATCH(AB$1,'B-EmEC'!$A$1:$DD$1,0),FALSE)</f>
        <v/>
      </c>
      <c r="AC38" s="352" t="str">
        <f>VLOOKUP($A38,'B-EmEC'!$A:$DD,MATCH(AC$1,'B-EmEC'!$A$1:$DD$1,0),FALSE)</f>
        <v/>
      </c>
      <c r="AD38" s="351" t="str">
        <f>VLOOKUP($A38,'I-EmEC'!$A:$DD,MATCH(AD$1,'I-EmEC'!$A$1:$DD$1,0),FALSE)</f>
        <v/>
      </c>
      <c r="AE38" s="352">
        <f>VLOOKUP($A38,'I-EmEC'!$A:$DD,MATCH(AE$1,'I-EmEC'!$A$1:$DD$1,0),FALSE)</f>
        <v>56.286266924564792</v>
      </c>
      <c r="AF38" s="352">
        <f>VLOOKUP($A38,'I-EmEC'!$A:$DD,MATCH(AF$1,'I-EmEC'!$A$1:$DD$1,0),FALSE)</f>
        <v>56.286266924564792</v>
      </c>
      <c r="AG38" s="352">
        <f>VLOOKUP($A38,'I-EmEC'!$A:$DD,MATCH(AG$1,'I-EmEC'!$A$1:$DD$1,0),FALSE)</f>
        <v>54.037267080745345</v>
      </c>
      <c r="AH38" s="352">
        <f>VLOOKUP($A38,'I-EmEC'!$A:$DD,MATCH(AH$1,'I-EmEC'!$A$1:$DD$1,0),FALSE)</f>
        <v>54.037267080745345</v>
      </c>
      <c r="AI38" s="352">
        <f>VLOOKUP($A38,'I-EmEC'!$A:$DD,MATCH(AI$1,'I-EmEC'!$A$1:$DD$1,0),FALSE)</f>
        <v>56.811594202898554</v>
      </c>
      <c r="AJ38" s="352" t="str">
        <f>VLOOKUP($A38,'I-EmEC'!$A:$DD,MATCH(AJ$1,'I-EmEC'!$A$1:$DD$1,0),FALSE)</f>
        <v/>
      </c>
      <c r="AK38" s="352" t="str">
        <f>VLOOKUP($A38,'I-EmEC'!$A:$DD,MATCH(AK$1,'I-EmEC'!$A$1:$DD$1,0),FALSE)</f>
        <v/>
      </c>
      <c r="AL38" s="352" t="str">
        <f>VLOOKUP($A38,'I-EmEC'!$A:$DD,MATCH(AL$1,'I-EmEC'!$A$1:$DD$1,0),FALSE)</f>
        <v/>
      </c>
      <c r="AM38" s="352" t="str">
        <f>VLOOKUP($A38,'I-EmEC'!$A:$DD,MATCH(AM$1,'I-EmEC'!$A$1:$DD$1,0),FALSE)</f>
        <v/>
      </c>
      <c r="AN38" s="352" t="str">
        <f>VLOOKUP($A38,'I-EmEC'!$A:$DD,MATCH(AN$1,'I-EmEC'!$A$1:$DD$1,0),FALSE)</f>
        <v/>
      </c>
      <c r="AO38" s="352" t="str">
        <f>VLOOKUP($A38,'I-EmEC'!$A:$DD,MATCH(AO$1,'I-EmEC'!$A$1:$DD$1,0),FALSE)</f>
        <v/>
      </c>
    </row>
    <row r="39" spans="1:41" s="349" customFormat="1" x14ac:dyDescent="0.2">
      <c r="A39" s="347" t="s">
        <v>137</v>
      </c>
      <c r="B39" s="353" t="str">
        <f t="shared" si="5"/>
        <v/>
      </c>
      <c r="C39" s="348">
        <f t="shared" si="6"/>
        <v>1</v>
      </c>
      <c r="D39" s="348">
        <f t="shared" si="7"/>
        <v>1</v>
      </c>
      <c r="E39" s="348">
        <f t="shared" si="8"/>
        <v>1</v>
      </c>
      <c r="F39" s="348">
        <f t="shared" si="9"/>
        <v>1</v>
      </c>
      <c r="G39" s="348" t="str">
        <f t="shared" si="10"/>
        <v/>
      </c>
      <c r="H39" s="348" t="str">
        <f t="shared" si="11"/>
        <v/>
      </c>
      <c r="I39" s="348" t="str">
        <f t="shared" si="12"/>
        <v/>
      </c>
      <c r="J39" s="348" t="str">
        <f t="shared" si="13"/>
        <v/>
      </c>
      <c r="K39" s="348" t="str">
        <f t="shared" si="14"/>
        <v/>
      </c>
      <c r="L39" s="348" t="str">
        <f t="shared" si="15"/>
        <v/>
      </c>
      <c r="M39" s="348" t="str">
        <f t="shared" si="16"/>
        <v/>
      </c>
      <c r="N39" s="349" t="str">
        <f t="shared" si="21"/>
        <v/>
      </c>
      <c r="O39" s="350">
        <f t="shared" si="22"/>
        <v>1</v>
      </c>
      <c r="P39" s="350" t="str">
        <f t="shared" si="23"/>
        <v/>
      </c>
      <c r="Q39" s="350" t="str">
        <f t="shared" si="24"/>
        <v/>
      </c>
      <c r="R39" s="351" t="str">
        <f>VLOOKUP($A39,'B-EmEC'!$A:$DD,MATCH(R$1,'B-EmEC'!$A$1:$DD$1,0),FALSE)</f>
        <v/>
      </c>
      <c r="S39" s="352">
        <f>VLOOKUP($A39,'B-EmEC'!$A:$DD,MATCH(S$1,'B-EmEC'!$A$1:$DD$1,0),FALSE)</f>
        <v>25.503791982665224</v>
      </c>
      <c r="T39" s="352">
        <f>VLOOKUP($A39,'B-EmEC'!$A:$DD,MATCH(T$1,'B-EmEC'!$A$1:$DD$1,0),FALSE)</f>
        <v>22.772421852176453</v>
      </c>
      <c r="U39" s="352">
        <f>VLOOKUP($A39,'B-EmEC'!$A:$DD,MATCH(U$1,'B-EmEC'!$A$1:$DD$1,0),FALSE)</f>
        <v>24.9247311827957</v>
      </c>
      <c r="V39" s="352">
        <f>VLOOKUP($A39,'B-EmEC'!$A:$DD,MATCH(V$1,'B-EmEC'!$A$1:$DD$1,0),FALSE)</f>
        <v>30.703883495145636</v>
      </c>
      <c r="W39" s="352" t="str">
        <f>VLOOKUP($A39,'B-EmEC'!$A:$DD,MATCH(W$1,'B-EmEC'!$A$1:$DD$1,0),FALSE)</f>
        <v/>
      </c>
      <c r="X39" s="352" t="str">
        <f>VLOOKUP($A39,'B-EmEC'!$A:$DD,MATCH(X$1,'B-EmEC'!$A$1:$DD$1,0),FALSE)</f>
        <v/>
      </c>
      <c r="Y39" s="352" t="str">
        <f>VLOOKUP($A39,'B-EmEC'!$A:$DD,MATCH(Y$1,'B-EmEC'!$A$1:$DD$1,0),FALSE)</f>
        <v/>
      </c>
      <c r="Z39" s="352" t="str">
        <f>VLOOKUP($A39,'B-EmEC'!$A:$DD,MATCH(Z$1,'B-EmEC'!$A$1:$DD$1,0),FALSE)</f>
        <v/>
      </c>
      <c r="AA39" s="352">
        <f>VLOOKUP($A39,'B-EmEC'!$A:$DD,MATCH(AA$1,'B-EmEC'!$A$1:$DD$1,0),FALSE)</f>
        <v>1.5791940018744144</v>
      </c>
      <c r="AB39" s="352" t="str">
        <f>VLOOKUP($A39,'B-EmEC'!$A:$DD,MATCH(AB$1,'B-EmEC'!$A$1:$DD$1,0),FALSE)</f>
        <v/>
      </c>
      <c r="AC39" s="352" t="str">
        <f>VLOOKUP($A39,'B-EmEC'!$A:$DD,MATCH(AC$1,'B-EmEC'!$A$1:$DD$1,0),FALSE)</f>
        <v/>
      </c>
      <c r="AD39" s="351" t="str">
        <f>VLOOKUP($A39,'I-EmEC'!$A:$DD,MATCH(AD$1,'I-EmEC'!$A$1:$DD$1,0),FALSE)</f>
        <v/>
      </c>
      <c r="AE39" s="352">
        <f>VLOOKUP($A39,'I-EmEC'!$A:$DD,MATCH(AE$1,'I-EmEC'!$A$1:$DD$1,0),FALSE)</f>
        <v>61.315280464216634</v>
      </c>
      <c r="AF39" s="352">
        <f>VLOOKUP($A39,'I-EmEC'!$A:$DD,MATCH(AF$1,'I-EmEC'!$A$1:$DD$1,0),FALSE)</f>
        <v>61.315280464216634</v>
      </c>
      <c r="AG39" s="352">
        <f>VLOOKUP($A39,'I-EmEC'!$A:$DD,MATCH(AG$1,'I-EmEC'!$A$1:$DD$1,0),FALSE)</f>
        <v>26.915113871635612</v>
      </c>
      <c r="AH39" s="352">
        <f>VLOOKUP($A39,'I-EmEC'!$A:$DD,MATCH(AH$1,'I-EmEC'!$A$1:$DD$1,0),FALSE)</f>
        <v>26.915113871635612</v>
      </c>
      <c r="AI39" s="352">
        <f>VLOOKUP($A39,'I-EmEC'!$A:$DD,MATCH(AI$1,'I-EmEC'!$A$1:$DD$1,0),FALSE)</f>
        <v>52.463768115942038</v>
      </c>
      <c r="AJ39" s="352" t="str">
        <f>VLOOKUP($A39,'I-EmEC'!$A:$DD,MATCH(AJ$1,'I-EmEC'!$A$1:$DD$1,0),FALSE)</f>
        <v/>
      </c>
      <c r="AK39" s="352" t="str">
        <f>VLOOKUP($A39,'I-EmEC'!$A:$DD,MATCH(AK$1,'I-EmEC'!$A$1:$DD$1,0),FALSE)</f>
        <v/>
      </c>
      <c r="AL39" s="352" t="str">
        <f>VLOOKUP($A39,'I-EmEC'!$A:$DD,MATCH(AL$1,'I-EmEC'!$A$1:$DD$1,0),FALSE)</f>
        <v/>
      </c>
      <c r="AM39" s="352" t="str">
        <f>VLOOKUP($A39,'I-EmEC'!$A:$DD,MATCH(AM$1,'I-EmEC'!$A$1:$DD$1,0),FALSE)</f>
        <v/>
      </c>
      <c r="AN39" s="352" t="str">
        <f>VLOOKUP($A39,'I-EmEC'!$A:$DD,MATCH(AN$1,'I-EmEC'!$A$1:$DD$1,0),FALSE)</f>
        <v/>
      </c>
      <c r="AO39" s="352" t="str">
        <f>VLOOKUP($A39,'I-EmEC'!$A:$DD,MATCH(AO$1,'I-EmEC'!$A$1:$DD$1,0),FALSE)</f>
        <v/>
      </c>
    </row>
    <row r="40" spans="1:41" s="349" customFormat="1" x14ac:dyDescent="0.2">
      <c r="A40" s="347" t="s">
        <v>147</v>
      </c>
      <c r="B40" s="353" t="str">
        <f t="shared" si="5"/>
        <v/>
      </c>
      <c r="C40" s="348">
        <f t="shared" si="6"/>
        <v>1</v>
      </c>
      <c r="D40" s="348">
        <f t="shared" si="7"/>
        <v>1</v>
      </c>
      <c r="E40" s="348">
        <f t="shared" si="8"/>
        <v>1</v>
      </c>
      <c r="F40" s="348">
        <f t="shared" si="9"/>
        <v>1</v>
      </c>
      <c r="G40" s="348">
        <f t="shared" si="10"/>
        <v>1</v>
      </c>
      <c r="H40" s="348" t="str">
        <f t="shared" si="11"/>
        <v/>
      </c>
      <c r="I40" s="348" t="str">
        <f t="shared" si="12"/>
        <v/>
      </c>
      <c r="J40" s="348" t="str">
        <f t="shared" si="13"/>
        <v/>
      </c>
      <c r="K40" s="348" t="str">
        <f t="shared" si="14"/>
        <v/>
      </c>
      <c r="L40" s="348" t="str">
        <f t="shared" si="15"/>
        <v/>
      </c>
      <c r="M40" s="348" t="str">
        <f t="shared" si="16"/>
        <v/>
      </c>
      <c r="N40" s="349" t="str">
        <f t="shared" si="21"/>
        <v/>
      </c>
      <c r="O40" s="350">
        <f t="shared" si="22"/>
        <v>1</v>
      </c>
      <c r="P40" s="350" t="str">
        <f t="shared" si="23"/>
        <v/>
      </c>
      <c r="Q40" s="350" t="str">
        <f t="shared" si="24"/>
        <v/>
      </c>
      <c r="R40" s="351" t="str">
        <f>VLOOKUP($A40,'B-EmEC'!$A:$DD,MATCH(R$1,'B-EmEC'!$A$1:$DD$1,0),FALSE)</f>
        <v/>
      </c>
      <c r="S40" s="352">
        <f>VLOOKUP($A40,'B-EmEC'!$A:$DD,MATCH(S$1,'B-EmEC'!$A$1:$DD$1,0),FALSE)</f>
        <v>24.095341278439872</v>
      </c>
      <c r="T40" s="352">
        <f>VLOOKUP($A40,'B-EmEC'!$A:$DD,MATCH(T$1,'B-EmEC'!$A$1:$DD$1,0),FALSE)</f>
        <v>15.176745544843703</v>
      </c>
      <c r="U40" s="352">
        <f>VLOOKUP($A40,'B-EmEC'!$A:$DD,MATCH(U$1,'B-EmEC'!$A$1:$DD$1,0),FALSE)</f>
        <v>30.241935483870968</v>
      </c>
      <c r="V40" s="352">
        <f>VLOOKUP($A40,'B-EmEC'!$A:$DD,MATCH(V$1,'B-EmEC'!$A$1:$DD$1,0),FALSE)</f>
        <v>41.343042071197409</v>
      </c>
      <c r="W40" s="352">
        <f>VLOOKUP($A40,'B-EmEC'!$A:$DD,MATCH(W$1,'B-EmEC'!$A$1:$DD$1,0),FALSE)</f>
        <v>37.38399071925754</v>
      </c>
      <c r="X40" s="352" t="str">
        <f>VLOOKUP($A40,'B-EmEC'!$A:$DD,MATCH(X$1,'B-EmEC'!$A$1:$DD$1,0),FALSE)</f>
        <v/>
      </c>
      <c r="Y40" s="352" t="str">
        <f>VLOOKUP($A40,'B-EmEC'!$A:$DD,MATCH(Y$1,'B-EmEC'!$A$1:$DD$1,0),FALSE)</f>
        <v/>
      </c>
      <c r="Z40" s="352" t="str">
        <f>VLOOKUP($A40,'B-EmEC'!$A:$DD,MATCH(Z$1,'B-EmEC'!$A$1:$DD$1,0),FALSE)</f>
        <v/>
      </c>
      <c r="AA40" s="352" t="str">
        <f>VLOOKUP($A40,'B-EmEC'!$A:$DD,MATCH(AA$1,'B-EmEC'!$A$1:$DD$1,0),FALSE)</f>
        <v/>
      </c>
      <c r="AB40" s="352" t="str">
        <f>VLOOKUP($A40,'B-EmEC'!$A:$DD,MATCH(AB$1,'B-EmEC'!$A$1:$DD$1,0),FALSE)</f>
        <v/>
      </c>
      <c r="AC40" s="352" t="str">
        <f>VLOOKUP($A40,'B-EmEC'!$A:$DD,MATCH(AC$1,'B-EmEC'!$A$1:$DD$1,0),FALSE)</f>
        <v/>
      </c>
      <c r="AD40" s="351" t="str">
        <f>VLOOKUP($A40,'I-EmEC'!$A:$DD,MATCH(AD$1,'I-EmEC'!$A$1:$DD$1,0),FALSE)</f>
        <v/>
      </c>
      <c r="AE40" s="352">
        <f>VLOOKUP($A40,'I-EmEC'!$A:$DD,MATCH(AE$1,'I-EmEC'!$A$1:$DD$1,0),FALSE)</f>
        <v>71.566731141199227</v>
      </c>
      <c r="AF40" s="352">
        <f>VLOOKUP($A40,'I-EmEC'!$A:$DD,MATCH(AF$1,'I-EmEC'!$A$1:$DD$1,0),FALSE)</f>
        <v>71.566731141199227</v>
      </c>
      <c r="AG40" s="352">
        <f>VLOOKUP($A40,'I-EmEC'!$A:$DD,MATCH(AG$1,'I-EmEC'!$A$1:$DD$1,0),FALSE)</f>
        <v>65.838509316770185</v>
      </c>
      <c r="AH40" s="352">
        <f>VLOOKUP($A40,'I-EmEC'!$A:$DD,MATCH(AH$1,'I-EmEC'!$A$1:$DD$1,0),FALSE)</f>
        <v>65.838509316770185</v>
      </c>
      <c r="AI40" s="352">
        <f>VLOOKUP($A40,'I-EmEC'!$A:$DD,MATCH(AI$1,'I-EmEC'!$A$1:$DD$1,0),FALSE)</f>
        <v>69.275362318840578</v>
      </c>
      <c r="AJ40" s="352" t="str">
        <f>VLOOKUP($A40,'I-EmEC'!$A:$DD,MATCH(AJ$1,'I-EmEC'!$A$1:$DD$1,0),FALSE)</f>
        <v/>
      </c>
      <c r="AK40" s="352" t="str">
        <f>VLOOKUP($A40,'I-EmEC'!$A:$DD,MATCH(AK$1,'I-EmEC'!$A$1:$DD$1,0),FALSE)</f>
        <v/>
      </c>
      <c r="AL40" s="352" t="str">
        <f>VLOOKUP($A40,'I-EmEC'!$A:$DD,MATCH(AL$1,'I-EmEC'!$A$1:$DD$1,0),FALSE)</f>
        <v/>
      </c>
      <c r="AM40" s="352" t="str">
        <f>VLOOKUP($A40,'I-EmEC'!$A:$DD,MATCH(AM$1,'I-EmEC'!$A$1:$DD$1,0),FALSE)</f>
        <v/>
      </c>
      <c r="AN40" s="352" t="str">
        <f>VLOOKUP($A40,'I-EmEC'!$A:$DD,MATCH(AN$1,'I-EmEC'!$A$1:$DD$1,0),FALSE)</f>
        <v/>
      </c>
      <c r="AO40" s="352" t="str">
        <f>VLOOKUP($A40,'I-EmEC'!$A:$DD,MATCH(AO$1,'I-EmEC'!$A$1:$DD$1,0),FALSE)</f>
        <v/>
      </c>
    </row>
    <row r="41" spans="1:41" s="349" customFormat="1" x14ac:dyDescent="0.2">
      <c r="A41" s="347" t="s">
        <v>151</v>
      </c>
      <c r="B41" s="353" t="str">
        <f t="shared" si="5"/>
        <v/>
      </c>
      <c r="C41" s="348">
        <f t="shared" si="6"/>
        <v>1</v>
      </c>
      <c r="D41" s="348">
        <f t="shared" si="7"/>
        <v>1</v>
      </c>
      <c r="E41" s="348">
        <f t="shared" si="8"/>
        <v>1</v>
      </c>
      <c r="F41" s="348">
        <f t="shared" si="9"/>
        <v>1</v>
      </c>
      <c r="G41" s="348">
        <f t="shared" si="10"/>
        <v>1</v>
      </c>
      <c r="H41" s="348" t="str">
        <f t="shared" si="11"/>
        <v/>
      </c>
      <c r="I41" s="348" t="str">
        <f t="shared" si="12"/>
        <v/>
      </c>
      <c r="J41" s="348" t="str">
        <f t="shared" si="13"/>
        <v/>
      </c>
      <c r="K41" s="348" t="str">
        <f t="shared" si="14"/>
        <v/>
      </c>
      <c r="L41" s="348" t="str">
        <f t="shared" si="15"/>
        <v/>
      </c>
      <c r="M41" s="348" t="str">
        <f t="shared" si="16"/>
        <v/>
      </c>
      <c r="N41" s="349" t="str">
        <f t="shared" si="21"/>
        <v/>
      </c>
      <c r="O41" s="350">
        <f t="shared" si="22"/>
        <v>1</v>
      </c>
      <c r="P41" s="350">
        <f t="shared" si="23"/>
        <v>1</v>
      </c>
      <c r="Q41" s="350" t="str">
        <f t="shared" si="24"/>
        <v/>
      </c>
      <c r="R41" s="351" t="str">
        <f>VLOOKUP($A41,'B-EmEC'!$A:$DD,MATCH(R$1,'B-EmEC'!$A$1:$DD$1,0),FALSE)</f>
        <v/>
      </c>
      <c r="S41" s="352">
        <f>VLOOKUP($A41,'B-EmEC'!$A:$DD,MATCH(S$1,'B-EmEC'!$A$1:$DD$1,0),FALSE)</f>
        <v>75.471289274106169</v>
      </c>
      <c r="T41" s="352">
        <f>VLOOKUP($A41,'B-EmEC'!$A:$DD,MATCH(T$1,'B-EmEC'!$A$1:$DD$1,0),FALSE)</f>
        <v>43.748174116272274</v>
      </c>
      <c r="U41" s="352">
        <f>VLOOKUP($A41,'B-EmEC'!$A:$DD,MATCH(U$1,'B-EmEC'!$A$1:$DD$1,0),FALSE)</f>
        <v>60.188172043010752</v>
      </c>
      <c r="V41" s="352">
        <f>VLOOKUP($A41,'B-EmEC'!$A:$DD,MATCH(V$1,'B-EmEC'!$A$1:$DD$1,0),FALSE)</f>
        <v>60.072815533980588</v>
      </c>
      <c r="W41" s="352">
        <f>VLOOKUP($A41,'B-EmEC'!$A:$DD,MATCH(W$1,'B-EmEC'!$A$1:$DD$1,0),FALSE)</f>
        <v>9.4895591647331781</v>
      </c>
      <c r="X41" s="352" t="str">
        <f>VLOOKUP($A41,'B-EmEC'!$A:$DD,MATCH(X$1,'B-EmEC'!$A$1:$DD$1,0),FALSE)</f>
        <v/>
      </c>
      <c r="Y41" s="352" t="str">
        <f>VLOOKUP($A41,'B-EmEC'!$A:$DD,MATCH(Y$1,'B-EmEC'!$A$1:$DD$1,0),FALSE)</f>
        <v/>
      </c>
      <c r="Z41" s="352" t="str">
        <f>VLOOKUP($A41,'B-EmEC'!$A:$DD,MATCH(Z$1,'B-EmEC'!$A$1:$DD$1,0),FALSE)</f>
        <v/>
      </c>
      <c r="AA41" s="352">
        <f>VLOOKUP($A41,'B-EmEC'!$A:$DD,MATCH(AA$1,'B-EmEC'!$A$1:$DD$1,0),FALSE)</f>
        <v>16.457357075913777</v>
      </c>
      <c r="AB41" s="352" t="str">
        <f>VLOOKUP($A41,'B-EmEC'!$A:$DD,MATCH(AB$1,'B-EmEC'!$A$1:$DD$1,0),FALSE)</f>
        <v/>
      </c>
      <c r="AC41" s="352" t="str">
        <f>VLOOKUP($A41,'B-EmEC'!$A:$DD,MATCH(AC$1,'B-EmEC'!$A$1:$DD$1,0),FALSE)</f>
        <v/>
      </c>
      <c r="AD41" s="351" t="str">
        <f>VLOOKUP($A41,'I-EmEC'!$A:$DD,MATCH(AD$1,'I-EmEC'!$A$1:$DD$1,0),FALSE)</f>
        <v/>
      </c>
      <c r="AE41" s="352">
        <f>VLOOKUP($A41,'I-EmEC'!$A:$DD,MATCH(AE$1,'I-EmEC'!$A$1:$DD$1,0),FALSE)</f>
        <v>73.694390715667311</v>
      </c>
      <c r="AF41" s="352">
        <f>VLOOKUP($A41,'I-EmEC'!$A:$DD,MATCH(AF$1,'I-EmEC'!$A$1:$DD$1,0),FALSE)</f>
        <v>73.694390715667311</v>
      </c>
      <c r="AG41" s="352">
        <f>VLOOKUP($A41,'I-EmEC'!$A:$DD,MATCH(AG$1,'I-EmEC'!$A$1:$DD$1,0),FALSE)</f>
        <v>47.412008281573499</v>
      </c>
      <c r="AH41" s="352">
        <f>VLOOKUP($A41,'I-EmEC'!$A:$DD,MATCH(AH$1,'I-EmEC'!$A$1:$DD$1,0),FALSE)</f>
        <v>47.412008281573499</v>
      </c>
      <c r="AI41" s="352">
        <f>VLOOKUP($A41,'I-EmEC'!$A:$DD,MATCH(AI$1,'I-EmEC'!$A$1:$DD$1,0),FALSE)</f>
        <v>60</v>
      </c>
      <c r="AJ41" s="352" t="str">
        <f>VLOOKUP($A41,'I-EmEC'!$A:$DD,MATCH(AJ$1,'I-EmEC'!$A$1:$DD$1,0),FALSE)</f>
        <v/>
      </c>
      <c r="AK41" s="352" t="str">
        <f>VLOOKUP($A41,'I-EmEC'!$A:$DD,MATCH(AK$1,'I-EmEC'!$A$1:$DD$1,0),FALSE)</f>
        <v/>
      </c>
      <c r="AL41" s="352">
        <f>VLOOKUP($A41,'I-EmEC'!$A:$DD,MATCH(AL$1,'I-EmEC'!$A$1:$DD$1,0),FALSE)</f>
        <v>32.134831460674157</v>
      </c>
      <c r="AM41" s="352" t="str">
        <f>VLOOKUP($A41,'I-EmEC'!$A:$DD,MATCH(AM$1,'I-EmEC'!$A$1:$DD$1,0),FALSE)</f>
        <v/>
      </c>
      <c r="AN41" s="352">
        <f>VLOOKUP($A41,'I-EmEC'!$A:$DD,MATCH(AN$1,'I-EmEC'!$A$1:$DD$1,0),FALSE)</f>
        <v>12.571428571428571</v>
      </c>
      <c r="AO41" s="352" t="str">
        <f>VLOOKUP($A41,'I-EmEC'!$A:$DD,MATCH(AO$1,'I-EmEC'!$A$1:$DD$1,0),FALSE)</f>
        <v/>
      </c>
    </row>
    <row r="42" spans="1:41" s="349" customFormat="1" x14ac:dyDescent="0.2">
      <c r="A42" s="347" t="s">
        <v>153</v>
      </c>
      <c r="B42" s="353" t="str">
        <f t="shared" si="5"/>
        <v/>
      </c>
      <c r="C42" s="348">
        <f t="shared" si="6"/>
        <v>1</v>
      </c>
      <c r="D42" s="348">
        <f t="shared" si="7"/>
        <v>1</v>
      </c>
      <c r="E42" s="348">
        <f t="shared" si="8"/>
        <v>1</v>
      </c>
      <c r="F42" s="348">
        <f t="shared" si="9"/>
        <v>1</v>
      </c>
      <c r="G42" s="348">
        <f t="shared" si="10"/>
        <v>1</v>
      </c>
      <c r="H42" s="348" t="str">
        <f t="shared" si="11"/>
        <v/>
      </c>
      <c r="I42" s="348" t="str">
        <f t="shared" si="12"/>
        <v/>
      </c>
      <c r="J42" s="348">
        <f t="shared" si="13"/>
        <v>1</v>
      </c>
      <c r="K42" s="348">
        <f t="shared" si="14"/>
        <v>1</v>
      </c>
      <c r="L42" s="348" t="str">
        <f t="shared" si="15"/>
        <v/>
      </c>
      <c r="M42" s="348" t="str">
        <f t="shared" si="16"/>
        <v/>
      </c>
      <c r="N42" s="349" t="str">
        <f t="shared" si="21"/>
        <v/>
      </c>
      <c r="O42" s="350">
        <f t="shared" si="22"/>
        <v>1</v>
      </c>
      <c r="P42" s="350">
        <f t="shared" si="23"/>
        <v>1</v>
      </c>
      <c r="Q42" s="350" t="str">
        <f t="shared" si="24"/>
        <v/>
      </c>
      <c r="R42" s="351" t="str">
        <f>VLOOKUP($A42,'B-EmEC'!$A:$DD,MATCH(R$1,'B-EmEC'!$A$1:$DD$1,0),FALSE)</f>
        <v/>
      </c>
      <c r="S42" s="352">
        <f>VLOOKUP($A42,'B-EmEC'!$A:$DD,MATCH(S$1,'B-EmEC'!$A$1:$DD$1,0),FALSE)</f>
        <v>69.295774647887328</v>
      </c>
      <c r="T42" s="352">
        <f>VLOOKUP($A42,'B-EmEC'!$A:$DD,MATCH(T$1,'B-EmEC'!$A$1:$DD$1,0),FALSE)</f>
        <v>39.103125912941863</v>
      </c>
      <c r="U42" s="352">
        <f>VLOOKUP($A42,'B-EmEC'!$A:$DD,MATCH(U$1,'B-EmEC'!$A$1:$DD$1,0),FALSE)</f>
        <v>57.338709677419352</v>
      </c>
      <c r="V42" s="352">
        <f>VLOOKUP($A42,'B-EmEC'!$A:$DD,MATCH(V$1,'B-EmEC'!$A$1:$DD$1,0),FALSE)</f>
        <v>62.783171521035591</v>
      </c>
      <c r="W42" s="352">
        <f>VLOOKUP($A42,'B-EmEC'!$A:$DD,MATCH(W$1,'B-EmEC'!$A$1:$DD$1,0),FALSE)</f>
        <v>69.60556844547564</v>
      </c>
      <c r="X42" s="352" t="str">
        <f>VLOOKUP($A42,'B-EmEC'!$A:$DD,MATCH(X$1,'B-EmEC'!$A$1:$DD$1,0),FALSE)</f>
        <v/>
      </c>
      <c r="Y42" s="352" t="str">
        <f>VLOOKUP($A42,'B-EmEC'!$A:$DD,MATCH(Y$1,'B-EmEC'!$A$1:$DD$1,0),FALSE)</f>
        <v/>
      </c>
      <c r="Z42" s="352">
        <f>VLOOKUP($A42,'B-EmEC'!$A:$DD,MATCH(Z$1,'B-EmEC'!$A$1:$DD$1,0),FALSE)</f>
        <v>17.498106265555673</v>
      </c>
      <c r="AA42" s="352">
        <f>VLOOKUP($A42,'B-EmEC'!$A:$DD,MATCH(AA$1,'B-EmEC'!$A$1:$DD$1,0),FALSE)</f>
        <v>68.781630740393624</v>
      </c>
      <c r="AB42" s="352" t="str">
        <f>VLOOKUP($A42,'B-EmEC'!$A:$DD,MATCH(AB$1,'B-EmEC'!$A$1:$DD$1,0),FALSE)</f>
        <v/>
      </c>
      <c r="AC42" s="352" t="str">
        <f>VLOOKUP($A42,'B-EmEC'!$A:$DD,MATCH(AC$1,'B-EmEC'!$A$1:$DD$1,0),FALSE)</f>
        <v/>
      </c>
      <c r="AD42" s="351" t="str">
        <f>VLOOKUP($A42,'I-EmEC'!$A:$DD,MATCH(AD$1,'I-EmEC'!$A$1:$DD$1,0),FALSE)</f>
        <v/>
      </c>
      <c r="AE42" s="352">
        <f>VLOOKUP($A42,'I-EmEC'!$A:$DD,MATCH(AE$1,'I-EmEC'!$A$1:$DD$1,0),FALSE)</f>
        <v>94.970986460348158</v>
      </c>
      <c r="AF42" s="352">
        <f>VLOOKUP($A42,'I-EmEC'!$A:$DD,MATCH(AF$1,'I-EmEC'!$A$1:$DD$1,0),FALSE)</f>
        <v>94.970986460348158</v>
      </c>
      <c r="AG42" s="352">
        <f>VLOOKUP($A42,'I-EmEC'!$A:$DD,MATCH(AG$1,'I-EmEC'!$A$1:$DD$1,0),FALSE)</f>
        <v>92.960662525879926</v>
      </c>
      <c r="AH42" s="352">
        <f>VLOOKUP($A42,'I-EmEC'!$A:$DD,MATCH(AH$1,'I-EmEC'!$A$1:$DD$1,0),FALSE)</f>
        <v>92.960662525879926</v>
      </c>
      <c r="AI42" s="352">
        <f>VLOOKUP($A42,'I-EmEC'!$A:$DD,MATCH(AI$1,'I-EmEC'!$A$1:$DD$1,0),FALSE)</f>
        <v>98.260869565217391</v>
      </c>
      <c r="AJ42" s="352">
        <f>VLOOKUP($A42,'I-EmEC'!$A:$DD,MATCH(AJ$1,'I-EmEC'!$A$1:$DD$1,0),FALSE)</f>
        <v>33.059548254620125</v>
      </c>
      <c r="AK42" s="352">
        <f>VLOOKUP($A42,'I-EmEC'!$A:$DD,MATCH(AK$1,'I-EmEC'!$A$1:$DD$1,0),FALSE)</f>
        <v>33.059548254620125</v>
      </c>
      <c r="AL42" s="352">
        <f>VLOOKUP($A42,'I-EmEC'!$A:$DD,MATCH(AL$1,'I-EmEC'!$A$1:$DD$1,0),FALSE)</f>
        <v>86.067415730337075</v>
      </c>
      <c r="AM42" s="352">
        <f>VLOOKUP($A42,'I-EmEC'!$A:$DD,MATCH(AM$1,'I-EmEC'!$A$1:$DD$1,0),FALSE)</f>
        <v>33.530571992110453</v>
      </c>
      <c r="AN42" s="352">
        <f>VLOOKUP($A42,'I-EmEC'!$A:$DD,MATCH(AN$1,'I-EmEC'!$A$1:$DD$1,0),FALSE)</f>
        <v>60</v>
      </c>
      <c r="AO42" s="352">
        <f>VLOOKUP($A42,'I-EmEC'!$A:$DD,MATCH(AO$1,'I-EmEC'!$A$1:$DD$1,0),FALSE)</f>
        <v>34.980237154150196</v>
      </c>
    </row>
    <row r="43" spans="1:41" s="349" customFormat="1" x14ac:dyDescent="0.2">
      <c r="A43" s="347" t="s">
        <v>155</v>
      </c>
      <c r="B43" s="353" t="str">
        <f t="shared" si="5"/>
        <v/>
      </c>
      <c r="C43" s="348">
        <f t="shared" si="6"/>
        <v>1</v>
      </c>
      <c r="D43" s="348">
        <f t="shared" si="7"/>
        <v>1</v>
      </c>
      <c r="E43" s="348">
        <f t="shared" si="8"/>
        <v>1</v>
      </c>
      <c r="F43" s="348">
        <f t="shared" si="9"/>
        <v>1</v>
      </c>
      <c r="G43" s="348">
        <f t="shared" si="10"/>
        <v>1</v>
      </c>
      <c r="H43" s="348">
        <f t="shared" si="11"/>
        <v>1</v>
      </c>
      <c r="I43" s="348">
        <f t="shared" si="12"/>
        <v>1</v>
      </c>
      <c r="J43" s="348">
        <f t="shared" si="13"/>
        <v>1</v>
      </c>
      <c r="K43" s="348">
        <f t="shared" si="14"/>
        <v>1</v>
      </c>
      <c r="L43" s="348">
        <f t="shared" si="15"/>
        <v>1</v>
      </c>
      <c r="M43" s="348">
        <f t="shared" si="16"/>
        <v>1</v>
      </c>
      <c r="N43" s="349" t="str">
        <f t="shared" si="21"/>
        <v/>
      </c>
      <c r="O43" s="350">
        <f t="shared" si="22"/>
        <v>1</v>
      </c>
      <c r="P43" s="350">
        <f t="shared" si="23"/>
        <v>1</v>
      </c>
      <c r="Q43" s="350">
        <f t="shared" si="24"/>
        <v>1</v>
      </c>
      <c r="R43" s="351" t="str">
        <f>VLOOKUP($A43,'B-EmEC'!$A:$DD,MATCH(R$1,'B-EmEC'!$A$1:$DD$1,0),FALSE)</f>
        <v/>
      </c>
      <c r="S43" s="352">
        <f>VLOOKUP($A43,'B-EmEC'!$A:$DD,MATCH(S$1,'B-EmEC'!$A$1:$DD$1,0),FALSE)</f>
        <v>14.669555796316359</v>
      </c>
      <c r="T43" s="352">
        <f>VLOOKUP($A43,'B-EmEC'!$A:$DD,MATCH(T$1,'B-EmEC'!$A$1:$DD$1,0),FALSE)</f>
        <v>7.0201577563540756</v>
      </c>
      <c r="U43" s="352">
        <f>VLOOKUP($A43,'B-EmEC'!$A:$DD,MATCH(U$1,'B-EmEC'!$A$1:$DD$1,0),FALSE)</f>
        <v>32.258064516129032</v>
      </c>
      <c r="V43" s="352">
        <f>VLOOKUP($A43,'B-EmEC'!$A:$DD,MATCH(V$1,'B-EmEC'!$A$1:$DD$1,0),FALSE)</f>
        <v>34.122168284789645</v>
      </c>
      <c r="W43" s="352">
        <f>VLOOKUP($A43,'B-EmEC'!$A:$DD,MATCH(W$1,'B-EmEC'!$A$1:$DD$1,0),FALSE)</f>
        <v>41.937354988399072</v>
      </c>
      <c r="X43" s="352">
        <f>VLOOKUP($A43,'B-EmEC'!$A:$DD,MATCH(X$1,'B-EmEC'!$A$1:$DD$1,0),FALSE)</f>
        <v>56.8166644411804</v>
      </c>
      <c r="Y43" s="352">
        <f>VLOOKUP($A43,'B-EmEC'!$A:$DD,MATCH(Y$1,'B-EmEC'!$A$1:$DD$1,0),FALSE)</f>
        <v>68.83682599481989</v>
      </c>
      <c r="Z43" s="352">
        <f>VLOOKUP($A43,'B-EmEC'!$A:$DD,MATCH(Z$1,'B-EmEC'!$A$1:$DD$1,0),FALSE)</f>
        <v>66.875879233849147</v>
      </c>
      <c r="AA43" s="352">
        <f>VLOOKUP($A43,'B-EmEC'!$A:$DD,MATCH(AA$1,'B-EmEC'!$A$1:$DD$1,0),FALSE)</f>
        <v>37.066541705716965</v>
      </c>
      <c r="AB43" s="352">
        <f>VLOOKUP($A43,'B-EmEC'!$A:$DD,MATCH(AB$1,'B-EmEC'!$A$1:$DD$1,0),FALSE)</f>
        <v>59.286885245901637</v>
      </c>
      <c r="AC43" s="352">
        <f>VLOOKUP($A43,'B-EmEC'!$A:$DD,MATCH(AC$1,'B-EmEC'!$A$1:$DD$1,0),FALSE)</f>
        <v>42.778249787595584</v>
      </c>
      <c r="AD43" s="351">
        <f>VLOOKUP($A43,'I-EmEC'!$A:$DD,MATCH(AD$1,'I-EmEC'!$A$1:$DD$1,0),FALSE)</f>
        <v>55.514705882352942</v>
      </c>
      <c r="AE43" s="352">
        <f>VLOOKUP($A43,'I-EmEC'!$A:$DD,MATCH(AE$1,'I-EmEC'!$A$1:$DD$1,0),FALSE)</f>
        <v>70.406189555125721</v>
      </c>
      <c r="AF43" s="352">
        <f>VLOOKUP($A43,'I-EmEC'!$A:$DD,MATCH(AF$1,'I-EmEC'!$A$1:$DD$1,0),FALSE)</f>
        <v>70.406189555125721</v>
      </c>
      <c r="AG43" s="352">
        <f>VLOOKUP($A43,'I-EmEC'!$A:$DD,MATCH(AG$1,'I-EmEC'!$A$1:$DD$1,0),FALSE)</f>
        <v>63.56107660455487</v>
      </c>
      <c r="AH43" s="352">
        <f>VLOOKUP($A43,'I-EmEC'!$A:$DD,MATCH(AH$1,'I-EmEC'!$A$1:$DD$1,0),FALSE)</f>
        <v>63.56107660455487</v>
      </c>
      <c r="AI43" s="352">
        <f>VLOOKUP($A43,'I-EmEC'!$A:$DD,MATCH(AI$1,'I-EmEC'!$A$1:$DD$1,0),FALSE)</f>
        <v>60.289855072463766</v>
      </c>
      <c r="AJ43" s="352">
        <f>VLOOKUP($A43,'I-EmEC'!$A:$DD,MATCH(AJ$1,'I-EmEC'!$A$1:$DD$1,0),FALSE)</f>
        <v>86.858316221765904</v>
      </c>
      <c r="AK43" s="352">
        <f>VLOOKUP($A43,'I-EmEC'!$A:$DD,MATCH(AK$1,'I-EmEC'!$A$1:$DD$1,0),FALSE)</f>
        <v>86.858316221765904</v>
      </c>
      <c r="AL43" s="352">
        <f>VLOOKUP($A43,'I-EmEC'!$A:$DD,MATCH(AL$1,'I-EmEC'!$A$1:$DD$1,0),FALSE)</f>
        <v>88.764044943820224</v>
      </c>
      <c r="AM43" s="352">
        <f>VLOOKUP($A43,'I-EmEC'!$A:$DD,MATCH(AM$1,'I-EmEC'!$A$1:$DD$1,0),FALSE)</f>
        <v>51.676528599605518</v>
      </c>
      <c r="AN43" s="352">
        <f>VLOOKUP($A43,'I-EmEC'!$A:$DD,MATCH(AN$1,'I-EmEC'!$A$1:$DD$1,0),FALSE)</f>
        <v>59.80952380952381</v>
      </c>
      <c r="AO43" s="352">
        <f>VLOOKUP($A43,'I-EmEC'!$A:$DD,MATCH(AO$1,'I-EmEC'!$A$1:$DD$1,0),FALSE)</f>
        <v>79.644268774703548</v>
      </c>
    </row>
    <row r="44" spans="1:41" s="349" customFormat="1" x14ac:dyDescent="0.2">
      <c r="A44" s="347" t="s">
        <v>191</v>
      </c>
      <c r="B44" s="353" t="str">
        <f t="shared" si="5"/>
        <v/>
      </c>
      <c r="C44" s="348" t="str">
        <f t="shared" si="6"/>
        <v/>
      </c>
      <c r="D44" s="348" t="str">
        <f t="shared" si="7"/>
        <v/>
      </c>
      <c r="E44" s="348" t="str">
        <f t="shared" si="8"/>
        <v/>
      </c>
      <c r="F44" s="348" t="str">
        <f t="shared" si="9"/>
        <v/>
      </c>
      <c r="G44" s="348" t="str">
        <f t="shared" si="10"/>
        <v/>
      </c>
      <c r="H44" s="348">
        <f t="shared" si="11"/>
        <v>1</v>
      </c>
      <c r="I44" s="348">
        <f t="shared" si="12"/>
        <v>1</v>
      </c>
      <c r="J44" s="348">
        <f t="shared" si="13"/>
        <v>1</v>
      </c>
      <c r="K44" s="348" t="str">
        <f t="shared" si="14"/>
        <v/>
      </c>
      <c r="L44" s="348" t="str">
        <f t="shared" si="15"/>
        <v/>
      </c>
      <c r="M44" s="348" t="str">
        <f t="shared" si="16"/>
        <v/>
      </c>
      <c r="N44" s="349" t="str">
        <f t="shared" si="21"/>
        <v/>
      </c>
      <c r="O44" s="350" t="str">
        <f t="shared" si="22"/>
        <v/>
      </c>
      <c r="P44" s="350">
        <f t="shared" si="23"/>
        <v>1</v>
      </c>
      <c r="Q44" s="350" t="str">
        <f t="shared" si="24"/>
        <v/>
      </c>
      <c r="R44" s="351" t="str">
        <f>VLOOKUP($A44,'B-EmEC'!$A:$DD,MATCH(R$1,'B-EmEC'!$A$1:$DD$1,0),FALSE)</f>
        <v/>
      </c>
      <c r="S44" s="352" t="str">
        <f>VLOOKUP($A44,'B-EmEC'!$A:$DD,MATCH(S$1,'B-EmEC'!$A$1:$DD$1,0),FALSE)</f>
        <v/>
      </c>
      <c r="T44" s="352" t="str">
        <f>VLOOKUP($A44,'B-EmEC'!$A:$DD,MATCH(T$1,'B-EmEC'!$A$1:$DD$1,0),FALSE)</f>
        <v/>
      </c>
      <c r="U44" s="352" t="str">
        <f>VLOOKUP($A44,'B-EmEC'!$A:$DD,MATCH(U$1,'B-EmEC'!$A$1:$DD$1,0),FALSE)</f>
        <v/>
      </c>
      <c r="V44" s="352" t="str">
        <f>VLOOKUP($A44,'B-EmEC'!$A:$DD,MATCH(V$1,'B-EmEC'!$A$1:$DD$1,0),FALSE)</f>
        <v/>
      </c>
      <c r="W44" s="352" t="str">
        <f>VLOOKUP($A44,'B-EmEC'!$A:$DD,MATCH(W$1,'B-EmEC'!$A$1:$DD$1,0),FALSE)</f>
        <v/>
      </c>
      <c r="X44" s="352">
        <f>VLOOKUP($A44,'B-EmEC'!$A:$DD,MATCH(X$1,'B-EmEC'!$A$1:$DD$1,0),FALSE)</f>
        <v>23.180664975297102</v>
      </c>
      <c r="Y44" s="352">
        <f>VLOOKUP($A44,'B-EmEC'!$A:$DD,MATCH(Y$1,'B-EmEC'!$A$1:$DD$1,0),FALSE)</f>
        <v>31.010124793972214</v>
      </c>
      <c r="Z44" s="352">
        <f>VLOOKUP($A44,'B-EmEC'!$A:$DD,MATCH(Z$1,'B-EmEC'!$A$1:$DD$1,0),FALSE)</f>
        <v>5.9149442701006381</v>
      </c>
      <c r="AA44" s="352">
        <f>VLOOKUP($A44,'B-EmEC'!$A:$DD,MATCH(AA$1,'B-EmEC'!$A$1:$DD$1,0),FALSE)</f>
        <v>17.994376757263357</v>
      </c>
      <c r="AB44" s="352" t="str">
        <f>VLOOKUP($A44,'B-EmEC'!$A:$DD,MATCH(AB$1,'B-EmEC'!$A$1:$DD$1,0),FALSE)</f>
        <v/>
      </c>
      <c r="AC44" s="352" t="str">
        <f>VLOOKUP($A44,'B-EmEC'!$A:$DD,MATCH(AC$1,'B-EmEC'!$A$1:$DD$1,0),FALSE)</f>
        <v/>
      </c>
      <c r="AD44" s="351">
        <f>VLOOKUP($A44,'I-EmEC'!$A:$DD,MATCH(AD$1,'I-EmEC'!$A$1:$DD$1,0),FALSE)</f>
        <v>40.625</v>
      </c>
      <c r="AE44" s="352">
        <f>VLOOKUP($A44,'I-EmEC'!$A:$DD,MATCH(AE$1,'I-EmEC'!$A$1:$DD$1,0),FALSE)</f>
        <v>35.976789168278529</v>
      </c>
      <c r="AF44" s="352">
        <f>VLOOKUP($A44,'I-EmEC'!$A:$DD,MATCH(AF$1,'I-EmEC'!$A$1:$DD$1,0),FALSE)</f>
        <v>35.976789168278529</v>
      </c>
      <c r="AG44" s="352" t="str">
        <f>VLOOKUP($A44,'I-EmEC'!$A:$DD,MATCH(AG$1,'I-EmEC'!$A$1:$DD$1,0),FALSE)</f>
        <v/>
      </c>
      <c r="AH44" s="352" t="str">
        <f>VLOOKUP($A44,'I-EmEC'!$A:$DD,MATCH(AH$1,'I-EmEC'!$A$1:$DD$1,0),FALSE)</f>
        <v/>
      </c>
      <c r="AI44" s="352" t="str">
        <f>VLOOKUP($A44,'I-EmEC'!$A:$DD,MATCH(AI$1,'I-EmEC'!$A$1:$DD$1,0),FALSE)</f>
        <v/>
      </c>
      <c r="AJ44" s="352">
        <f>VLOOKUP($A44,'I-EmEC'!$A:$DD,MATCH(AJ$1,'I-EmEC'!$A$1:$DD$1,0),FALSE)</f>
        <v>56.67351129363449</v>
      </c>
      <c r="AK44" s="352">
        <f>VLOOKUP($A44,'I-EmEC'!$A:$DD,MATCH(AK$1,'I-EmEC'!$A$1:$DD$1,0),FALSE)</f>
        <v>56.67351129363449</v>
      </c>
      <c r="AL44" s="352">
        <f>VLOOKUP($A44,'I-EmEC'!$A:$DD,MATCH(AL$1,'I-EmEC'!$A$1:$DD$1,0),FALSE)</f>
        <v>34.606741573033709</v>
      </c>
      <c r="AM44" s="352" t="str">
        <f>VLOOKUP($A44,'I-EmEC'!$A:$DD,MATCH(AM$1,'I-EmEC'!$A$1:$DD$1,0),FALSE)</f>
        <v/>
      </c>
      <c r="AN44" s="352" t="str">
        <f>VLOOKUP($A44,'I-EmEC'!$A:$DD,MATCH(AN$1,'I-EmEC'!$A$1:$DD$1,0),FALSE)</f>
        <v/>
      </c>
      <c r="AO44" s="352" t="str">
        <f>VLOOKUP($A44,'I-EmEC'!$A:$DD,MATCH(AO$1,'I-EmEC'!$A$1:$DD$1,0),FALSE)</f>
        <v/>
      </c>
    </row>
    <row r="45" spans="1:41" s="349" customFormat="1" x14ac:dyDescent="0.2">
      <c r="A45" s="347" t="s">
        <v>177</v>
      </c>
      <c r="B45" s="353" t="str">
        <f t="shared" si="5"/>
        <v/>
      </c>
      <c r="C45" s="348">
        <f t="shared" si="6"/>
        <v>1</v>
      </c>
      <c r="D45" s="348">
        <f t="shared" si="7"/>
        <v>1</v>
      </c>
      <c r="E45" s="348">
        <f t="shared" si="8"/>
        <v>1</v>
      </c>
      <c r="F45" s="348">
        <f t="shared" si="9"/>
        <v>1</v>
      </c>
      <c r="G45" s="348">
        <f t="shared" si="10"/>
        <v>1</v>
      </c>
      <c r="H45" s="348">
        <f t="shared" si="11"/>
        <v>1</v>
      </c>
      <c r="I45" s="348">
        <f t="shared" si="12"/>
        <v>1</v>
      </c>
      <c r="J45" s="348">
        <f t="shared" si="13"/>
        <v>1</v>
      </c>
      <c r="K45" s="348">
        <f t="shared" si="14"/>
        <v>1</v>
      </c>
      <c r="L45" s="348" t="str">
        <f t="shared" si="15"/>
        <v/>
      </c>
      <c r="M45" s="348">
        <f t="shared" si="16"/>
        <v>1</v>
      </c>
      <c r="N45" s="349" t="str">
        <f t="shared" si="21"/>
        <v/>
      </c>
      <c r="O45" s="350">
        <f t="shared" si="22"/>
        <v>1</v>
      </c>
      <c r="P45" s="350">
        <f t="shared" si="23"/>
        <v>1</v>
      </c>
      <c r="Q45" s="350">
        <f t="shared" si="24"/>
        <v>1</v>
      </c>
      <c r="R45" s="351" t="str">
        <f>VLOOKUP($A45,'B-EmEC'!$A:$DD,MATCH(R$1,'B-EmEC'!$A$1:$DD$1,0),FALSE)</f>
        <v/>
      </c>
      <c r="S45" s="352">
        <f>VLOOKUP($A45,'B-EmEC'!$A:$DD,MATCH(S$1,'B-EmEC'!$A$1:$DD$1,0),FALSE)</f>
        <v>62.15601300108343</v>
      </c>
      <c r="T45" s="352">
        <f>VLOOKUP($A45,'B-EmEC'!$A:$DD,MATCH(T$1,'B-EmEC'!$A$1:$DD$1,0),FALSE)</f>
        <v>25.810692375109554</v>
      </c>
      <c r="U45" s="352">
        <f>VLOOKUP($A45,'B-EmEC'!$A:$DD,MATCH(U$1,'B-EmEC'!$A$1:$DD$1,0),FALSE)</f>
        <v>19.631720430107528</v>
      </c>
      <c r="V45" s="352">
        <f>VLOOKUP($A45,'B-EmEC'!$A:$DD,MATCH(V$1,'B-EmEC'!$A$1:$DD$1,0),FALSE)</f>
        <v>44.7411003236246</v>
      </c>
      <c r="W45" s="352">
        <f>VLOOKUP($A45,'B-EmEC'!$A:$DD,MATCH(W$1,'B-EmEC'!$A$1:$DD$1,0),FALSE)</f>
        <v>41.763341067285381</v>
      </c>
      <c r="X45" s="352">
        <f>VLOOKUP($A45,'B-EmEC'!$A:$DD,MATCH(X$1,'B-EmEC'!$A$1:$DD$1,0),FALSE)</f>
        <v>31.726532247296035</v>
      </c>
      <c r="Y45" s="352">
        <f>VLOOKUP($A45,'B-EmEC'!$A:$DD,MATCH(Y$1,'B-EmEC'!$A$1:$DD$1,0),FALSE)</f>
        <v>44.925829997645401</v>
      </c>
      <c r="Z45" s="352">
        <f>VLOOKUP($A45,'B-EmEC'!$A:$DD,MATCH(Z$1,'B-EmEC'!$A$1:$DD$1,0),FALSE)</f>
        <v>43.85888973054864</v>
      </c>
      <c r="AA45" s="352">
        <f>VLOOKUP($A45,'B-EmEC'!$A:$DD,MATCH(AA$1,'B-EmEC'!$A$1:$DD$1,0),FALSE)</f>
        <v>31.162136832239923</v>
      </c>
      <c r="AB45" s="352" t="str">
        <f>VLOOKUP($A45,'B-EmEC'!$A:$DD,MATCH(AB$1,'B-EmEC'!$A$1:$DD$1,0),FALSE)</f>
        <v/>
      </c>
      <c r="AC45" s="352">
        <f>VLOOKUP($A45,'B-EmEC'!$A:$DD,MATCH(AC$1,'B-EmEC'!$A$1:$DD$1,0),FALSE)</f>
        <v>27.386009629000281</v>
      </c>
      <c r="AD45" s="351" t="str">
        <f>VLOOKUP($A45,'I-EmEC'!$A:$DD,MATCH(AD$1,'I-EmEC'!$A$1:$DD$1,0),FALSE)</f>
        <v/>
      </c>
      <c r="AE45" s="352">
        <f>VLOOKUP($A45,'I-EmEC'!$A:$DD,MATCH(AE$1,'I-EmEC'!$A$1:$DD$1,0),FALSE)</f>
        <v>50.290135396518373</v>
      </c>
      <c r="AF45" s="352">
        <f>VLOOKUP($A45,'I-EmEC'!$A:$DD,MATCH(AF$1,'I-EmEC'!$A$1:$DD$1,0),FALSE)</f>
        <v>50.290135396518373</v>
      </c>
      <c r="AG45" s="352">
        <f>VLOOKUP($A45,'I-EmEC'!$A:$DD,MATCH(AG$1,'I-EmEC'!$A$1:$DD$1,0),FALSE)</f>
        <v>65.424430641821957</v>
      </c>
      <c r="AH45" s="352">
        <f>VLOOKUP($A45,'I-EmEC'!$A:$DD,MATCH(AH$1,'I-EmEC'!$A$1:$DD$1,0),FALSE)</f>
        <v>65.424430641821957</v>
      </c>
      <c r="AI45" s="352">
        <f>VLOOKUP($A45,'I-EmEC'!$A:$DD,MATCH(AI$1,'I-EmEC'!$A$1:$DD$1,0),FALSE)</f>
        <v>56.521739130434781</v>
      </c>
      <c r="AJ45" s="352">
        <f>VLOOKUP($A45,'I-EmEC'!$A:$DD,MATCH(AJ$1,'I-EmEC'!$A$1:$DD$1,0),FALSE)</f>
        <v>54.825462012320322</v>
      </c>
      <c r="AK45" s="352">
        <f>VLOOKUP($A45,'I-EmEC'!$A:$DD,MATCH(AK$1,'I-EmEC'!$A$1:$DD$1,0),FALSE)</f>
        <v>54.825462012320322</v>
      </c>
      <c r="AL45" s="352">
        <f>VLOOKUP($A45,'I-EmEC'!$A:$DD,MATCH(AL$1,'I-EmEC'!$A$1:$DD$1,0),FALSE)</f>
        <v>58.876404494382022</v>
      </c>
      <c r="AM45" s="352">
        <f>VLOOKUP($A45,'I-EmEC'!$A:$DD,MATCH(AM$1,'I-EmEC'!$A$1:$DD$1,0),FALSE)</f>
        <v>59.763313609467453</v>
      </c>
      <c r="AN45" s="352">
        <f>VLOOKUP($A45,'I-EmEC'!$A:$DD,MATCH(AN$1,'I-EmEC'!$A$1:$DD$1,0),FALSE)</f>
        <v>48.761904761904759</v>
      </c>
      <c r="AO45" s="352">
        <f>VLOOKUP($A45,'I-EmEC'!$A:$DD,MATCH(AO$1,'I-EmEC'!$A$1:$DD$1,0),FALSE)</f>
        <v>58.695652173913039</v>
      </c>
    </row>
    <row r="46" spans="1:41" s="349" customFormat="1" x14ac:dyDescent="0.2">
      <c r="A46" s="347" t="s">
        <v>178</v>
      </c>
      <c r="B46" s="353" t="str">
        <f t="shared" si="5"/>
        <v/>
      </c>
      <c r="C46" s="348">
        <f t="shared" si="6"/>
        <v>1</v>
      </c>
      <c r="D46" s="348">
        <f t="shared" si="7"/>
        <v>1</v>
      </c>
      <c r="E46" s="348">
        <f t="shared" si="8"/>
        <v>1</v>
      </c>
      <c r="F46" s="348">
        <f t="shared" si="9"/>
        <v>1</v>
      </c>
      <c r="G46" s="348">
        <f t="shared" si="10"/>
        <v>1</v>
      </c>
      <c r="H46" s="348">
        <f t="shared" si="11"/>
        <v>1</v>
      </c>
      <c r="I46" s="348">
        <f t="shared" si="12"/>
        <v>1</v>
      </c>
      <c r="J46" s="348">
        <f t="shared" si="13"/>
        <v>1</v>
      </c>
      <c r="K46" s="348">
        <f t="shared" si="14"/>
        <v>1</v>
      </c>
      <c r="L46" s="348">
        <f t="shared" si="15"/>
        <v>1</v>
      </c>
      <c r="M46" s="348">
        <f t="shared" si="16"/>
        <v>1</v>
      </c>
      <c r="N46" s="349" t="str">
        <f t="shared" si="21"/>
        <v/>
      </c>
      <c r="O46" s="350">
        <f t="shared" si="22"/>
        <v>1</v>
      </c>
      <c r="P46" s="350">
        <f t="shared" si="23"/>
        <v>1</v>
      </c>
      <c r="Q46" s="350">
        <f t="shared" si="24"/>
        <v>1</v>
      </c>
      <c r="R46" s="351" t="str">
        <f>VLOOKUP($A46,'B-EmEC'!$A:$DD,MATCH(R$1,'B-EmEC'!$A$1:$DD$1,0),FALSE)</f>
        <v/>
      </c>
      <c r="S46" s="352">
        <f>VLOOKUP($A46,'B-EmEC'!$A:$DD,MATCH(S$1,'B-EmEC'!$A$1:$DD$1,0),FALSE)</f>
        <v>67.237269772481042</v>
      </c>
      <c r="T46" s="352">
        <f>VLOOKUP($A46,'B-EmEC'!$A:$DD,MATCH(T$1,'B-EmEC'!$A$1:$DD$1,0),FALSE)</f>
        <v>47.648261758691206</v>
      </c>
      <c r="U46" s="352">
        <f>VLOOKUP($A46,'B-EmEC'!$A:$DD,MATCH(U$1,'B-EmEC'!$A$1:$DD$1,0),FALSE)</f>
        <v>58.36021505376344</v>
      </c>
      <c r="V46" s="352">
        <f>VLOOKUP($A46,'B-EmEC'!$A:$DD,MATCH(V$1,'B-EmEC'!$A$1:$DD$1,0),FALSE)</f>
        <v>64.664239482200657</v>
      </c>
      <c r="W46" s="352">
        <f>VLOOKUP($A46,'B-EmEC'!$A:$DD,MATCH(W$1,'B-EmEC'!$A$1:$DD$1,0),FALSE)</f>
        <v>54.408352668213453</v>
      </c>
      <c r="X46" s="352">
        <f>VLOOKUP($A46,'B-EmEC'!$A:$DD,MATCH(X$1,'B-EmEC'!$A$1:$DD$1,0),FALSE)</f>
        <v>40.526104953932439</v>
      </c>
      <c r="Y46" s="352">
        <f>VLOOKUP($A46,'B-EmEC'!$A:$DD,MATCH(Y$1,'B-EmEC'!$A$1:$DD$1,0),FALSE)</f>
        <v>56.89898752060278</v>
      </c>
      <c r="Z46" s="352">
        <f>VLOOKUP($A46,'B-EmEC'!$A:$DD,MATCH(Z$1,'B-EmEC'!$A$1:$DD$1,0),FALSE)</f>
        <v>45.308949247916892</v>
      </c>
      <c r="AA46" s="352">
        <f>VLOOKUP($A46,'B-EmEC'!$A:$DD,MATCH(AA$1,'B-EmEC'!$A$1:$DD$1,0),FALSE)</f>
        <v>46.654170571696348</v>
      </c>
      <c r="AB46" s="352">
        <f>VLOOKUP($A46,'B-EmEC'!$A:$DD,MATCH(AB$1,'B-EmEC'!$A$1:$DD$1,0),FALSE)</f>
        <v>34.008196721311478</v>
      </c>
      <c r="AC46" s="352">
        <f>VLOOKUP($A46,'B-EmEC'!$A:$DD,MATCH(AC$1,'B-EmEC'!$A$1:$DD$1,0),FALSE)</f>
        <v>33.290852449730956</v>
      </c>
      <c r="AD46" s="351">
        <f>VLOOKUP($A46,'I-EmEC'!$A:$DD,MATCH(AD$1,'I-EmEC'!$A$1:$DD$1,0),FALSE)</f>
        <v>41.360294117647058</v>
      </c>
      <c r="AE46" s="352">
        <f>VLOOKUP($A46,'I-EmEC'!$A:$DD,MATCH(AE$1,'I-EmEC'!$A$1:$DD$1,0),FALSE)</f>
        <v>58.994197292069629</v>
      </c>
      <c r="AF46" s="352">
        <f>VLOOKUP($A46,'I-EmEC'!$A:$DD,MATCH(AF$1,'I-EmEC'!$A$1:$DD$1,0),FALSE)</f>
        <v>58.994197292069629</v>
      </c>
      <c r="AG46" s="352">
        <f>VLOOKUP($A46,'I-EmEC'!$A:$DD,MATCH(AG$1,'I-EmEC'!$A$1:$DD$1,0),FALSE)</f>
        <v>71.221532091097316</v>
      </c>
      <c r="AH46" s="352">
        <f>VLOOKUP($A46,'I-EmEC'!$A:$DD,MATCH(AH$1,'I-EmEC'!$A$1:$DD$1,0),FALSE)</f>
        <v>71.221532091097316</v>
      </c>
      <c r="AI46" s="352">
        <f>VLOOKUP($A46,'I-EmEC'!$A:$DD,MATCH(AI$1,'I-EmEC'!$A$1:$DD$1,0),FALSE)</f>
        <v>62.89855072463768</v>
      </c>
      <c r="AJ46" s="352">
        <f>VLOOKUP($A46,'I-EmEC'!$A:$DD,MATCH(AJ$1,'I-EmEC'!$A$1:$DD$1,0),FALSE)</f>
        <v>53.798767967145785</v>
      </c>
      <c r="AK46" s="352">
        <f>VLOOKUP($A46,'I-EmEC'!$A:$DD,MATCH(AK$1,'I-EmEC'!$A$1:$DD$1,0),FALSE)</f>
        <v>53.798767967145785</v>
      </c>
      <c r="AL46" s="352">
        <f>VLOOKUP($A46,'I-EmEC'!$A:$DD,MATCH(AL$1,'I-EmEC'!$A$1:$DD$1,0),FALSE)</f>
        <v>63.820224719101127</v>
      </c>
      <c r="AM46" s="352">
        <f>VLOOKUP($A46,'I-EmEC'!$A:$DD,MATCH(AM$1,'I-EmEC'!$A$1:$DD$1,0),FALSE)</f>
        <v>68.441814595660759</v>
      </c>
      <c r="AN46" s="352">
        <f>VLOOKUP($A46,'I-EmEC'!$A:$DD,MATCH(AN$1,'I-EmEC'!$A$1:$DD$1,0),FALSE)</f>
        <v>60.38095238095238</v>
      </c>
      <c r="AO46" s="352">
        <f>VLOOKUP($A46,'I-EmEC'!$A:$DD,MATCH(AO$1,'I-EmEC'!$A$1:$DD$1,0),FALSE)</f>
        <v>64.426877470355734</v>
      </c>
    </row>
    <row r="47" spans="1:41" s="349" customFormat="1" x14ac:dyDescent="0.2">
      <c r="A47" s="347" t="s">
        <v>170</v>
      </c>
      <c r="B47" s="353" t="str">
        <f t="shared" si="5"/>
        <v/>
      </c>
      <c r="C47" s="348">
        <f t="shared" si="6"/>
        <v>1</v>
      </c>
      <c r="D47" s="348">
        <f t="shared" si="7"/>
        <v>1</v>
      </c>
      <c r="E47" s="348">
        <f t="shared" si="8"/>
        <v>1</v>
      </c>
      <c r="F47" s="348">
        <f t="shared" si="9"/>
        <v>1</v>
      </c>
      <c r="G47" s="348" t="str">
        <f t="shared" si="10"/>
        <v/>
      </c>
      <c r="H47" s="348">
        <f t="shared" si="11"/>
        <v>1</v>
      </c>
      <c r="I47" s="348">
        <f t="shared" si="12"/>
        <v>1</v>
      </c>
      <c r="J47" s="348">
        <f t="shared" si="13"/>
        <v>1</v>
      </c>
      <c r="K47" s="348">
        <f t="shared" si="14"/>
        <v>1</v>
      </c>
      <c r="L47" s="348">
        <f t="shared" si="15"/>
        <v>1</v>
      </c>
      <c r="M47" s="348">
        <f t="shared" si="16"/>
        <v>1</v>
      </c>
      <c r="N47" s="349" t="str">
        <f t="shared" si="21"/>
        <v/>
      </c>
      <c r="O47" s="350">
        <f t="shared" si="22"/>
        <v>1</v>
      </c>
      <c r="P47" s="350">
        <f t="shared" si="23"/>
        <v>1</v>
      </c>
      <c r="Q47" s="350">
        <f t="shared" si="24"/>
        <v>1</v>
      </c>
      <c r="R47" s="351" t="str">
        <f>VLOOKUP($A47,'B-EmEC'!$A:$DD,MATCH(R$1,'B-EmEC'!$A$1:$DD$1,0),FALSE)</f>
        <v/>
      </c>
      <c r="S47" s="352">
        <f>VLOOKUP($A47,'B-EmEC'!$A:$DD,MATCH(S$1,'B-EmEC'!$A$1:$DD$1,0),FALSE)</f>
        <v>6.0520043336944749</v>
      </c>
      <c r="T47" s="352">
        <f>VLOOKUP($A47,'B-EmEC'!$A:$DD,MATCH(T$1,'B-EmEC'!$A$1:$DD$1,0),FALSE)</f>
        <v>4.424481449021326</v>
      </c>
      <c r="U47" s="352">
        <f>VLOOKUP($A47,'B-EmEC'!$A:$DD,MATCH(U$1,'B-EmEC'!$A$1:$DD$1,0),FALSE)</f>
        <v>11.60752688172043</v>
      </c>
      <c r="V47" s="352">
        <f>VLOOKUP($A47,'B-EmEC'!$A:$DD,MATCH(V$1,'B-EmEC'!$A$1:$DD$1,0),FALSE)</f>
        <v>9.9372977346278315</v>
      </c>
      <c r="W47" s="352" t="str">
        <f>VLOOKUP($A47,'B-EmEC'!$A:$DD,MATCH(W$1,'B-EmEC'!$A$1:$DD$1,0),FALSE)</f>
        <v/>
      </c>
      <c r="X47" s="352">
        <f>VLOOKUP($A47,'B-EmEC'!$A:$DD,MATCH(X$1,'B-EmEC'!$A$1:$DD$1,0),FALSE)</f>
        <v>32.006943517158497</v>
      </c>
      <c r="Y47" s="352">
        <f>VLOOKUP($A47,'B-EmEC'!$A:$DD,MATCH(Y$1,'B-EmEC'!$A$1:$DD$1,0),FALSE)</f>
        <v>38.168118672003772</v>
      </c>
      <c r="Z47" s="352">
        <f>VLOOKUP($A47,'B-EmEC'!$A:$DD,MATCH(Z$1,'B-EmEC'!$A$1:$DD$1,0),FALSE)</f>
        <v>17.032788659236012</v>
      </c>
      <c r="AA47" s="352">
        <f>VLOOKUP($A47,'B-EmEC'!$A:$DD,MATCH(AA$1,'B-EmEC'!$A$1:$DD$1,0),FALSE)</f>
        <v>75.473289597000942</v>
      </c>
      <c r="AB47" s="352">
        <f>VLOOKUP($A47,'B-EmEC'!$A:$DD,MATCH(AB$1,'B-EmEC'!$A$1:$DD$1,0),FALSE)</f>
        <v>66.549180327868854</v>
      </c>
      <c r="AC47" s="352">
        <f>VLOOKUP($A47,'B-EmEC'!$A:$DD,MATCH(AC$1,'B-EmEC'!$A$1:$DD$1,0),FALSE)</f>
        <v>8.7496459926366459</v>
      </c>
      <c r="AD47" s="351">
        <f>VLOOKUP($A47,'I-EmEC'!$A:$DD,MATCH(AD$1,'I-EmEC'!$A$1:$DD$1,0),FALSE)</f>
        <v>63.970588235294109</v>
      </c>
      <c r="AE47" s="352">
        <f>VLOOKUP($A47,'I-EmEC'!$A:$DD,MATCH(AE$1,'I-EmEC'!$A$1:$DD$1,0),FALSE)</f>
        <v>46.808510638297868</v>
      </c>
      <c r="AF47" s="352">
        <f>VLOOKUP($A47,'I-EmEC'!$A:$DD,MATCH(AF$1,'I-EmEC'!$A$1:$DD$1,0),FALSE)</f>
        <v>46.808510638297868</v>
      </c>
      <c r="AG47" s="352">
        <f>VLOOKUP($A47,'I-EmEC'!$A:$DD,MATCH(AG$1,'I-EmEC'!$A$1:$DD$1,0),FALSE)</f>
        <v>23.80952380952381</v>
      </c>
      <c r="AH47" s="352">
        <f>VLOOKUP($A47,'I-EmEC'!$A:$DD,MATCH(AH$1,'I-EmEC'!$A$1:$DD$1,0),FALSE)</f>
        <v>23.80952380952381</v>
      </c>
      <c r="AI47" s="352" t="str">
        <f>VLOOKUP($A47,'I-EmEC'!$A:$DD,MATCH(AI$1,'I-EmEC'!$A$1:$DD$1,0),FALSE)</f>
        <v/>
      </c>
      <c r="AJ47" s="352">
        <f>VLOOKUP($A47,'I-EmEC'!$A:$DD,MATCH(AJ$1,'I-EmEC'!$A$1:$DD$1,0),FALSE)</f>
        <v>80.082135523613957</v>
      </c>
      <c r="AK47" s="352">
        <f>VLOOKUP($A47,'I-EmEC'!$A:$DD,MATCH(AK$1,'I-EmEC'!$A$1:$DD$1,0),FALSE)</f>
        <v>80.082135523613957</v>
      </c>
      <c r="AL47" s="352">
        <f>VLOOKUP($A47,'I-EmEC'!$A:$DD,MATCH(AL$1,'I-EmEC'!$A$1:$DD$1,0),FALSE)</f>
        <v>75.50561797752809</v>
      </c>
      <c r="AM47" s="352">
        <f>VLOOKUP($A47,'I-EmEC'!$A:$DD,MATCH(AM$1,'I-EmEC'!$A$1:$DD$1,0),FALSE)</f>
        <v>20.11834319526627</v>
      </c>
      <c r="AN47" s="352">
        <f>VLOOKUP($A47,'I-EmEC'!$A:$DD,MATCH(AN$1,'I-EmEC'!$A$1:$DD$1,0),FALSE)</f>
        <v>69.142857142857139</v>
      </c>
      <c r="AO47" s="352">
        <f>VLOOKUP($A47,'I-EmEC'!$A:$DD,MATCH(AO$1,'I-EmEC'!$A$1:$DD$1,0),FALSE)</f>
        <v>54.1501976284585</v>
      </c>
    </row>
    <row r="48" spans="1:41" s="349" customFormat="1" x14ac:dyDescent="0.2">
      <c r="A48" s="347" t="s">
        <v>174</v>
      </c>
      <c r="B48" s="353" t="str">
        <f t="shared" si="5"/>
        <v/>
      </c>
      <c r="C48" s="348" t="str">
        <f t="shared" si="6"/>
        <v/>
      </c>
      <c r="D48" s="348" t="str">
        <f t="shared" si="7"/>
        <v/>
      </c>
      <c r="E48" s="348">
        <f t="shared" si="8"/>
        <v>1</v>
      </c>
      <c r="F48" s="348">
        <f t="shared" si="9"/>
        <v>1</v>
      </c>
      <c r="G48" s="348">
        <f t="shared" si="10"/>
        <v>1</v>
      </c>
      <c r="H48" s="348">
        <f t="shared" si="11"/>
        <v>1</v>
      </c>
      <c r="I48" s="348">
        <f t="shared" si="12"/>
        <v>1</v>
      </c>
      <c r="J48" s="348">
        <f t="shared" si="13"/>
        <v>1</v>
      </c>
      <c r="K48" s="348">
        <f t="shared" si="14"/>
        <v>1</v>
      </c>
      <c r="L48" s="348">
        <f t="shared" si="15"/>
        <v>1</v>
      </c>
      <c r="M48" s="348">
        <f t="shared" si="16"/>
        <v>1</v>
      </c>
      <c r="N48" s="349" t="str">
        <f t="shared" si="21"/>
        <v/>
      </c>
      <c r="O48" s="350">
        <f t="shared" si="22"/>
        <v>1</v>
      </c>
      <c r="P48" s="350">
        <f t="shared" si="23"/>
        <v>1</v>
      </c>
      <c r="Q48" s="350">
        <f t="shared" si="24"/>
        <v>1</v>
      </c>
      <c r="R48" s="351" t="str">
        <f>VLOOKUP($A48,'B-EmEC'!$A:$DD,MATCH(R$1,'B-EmEC'!$A$1:$DD$1,0),FALSE)</f>
        <v/>
      </c>
      <c r="S48" s="352" t="str">
        <f>VLOOKUP($A48,'B-EmEC'!$A:$DD,MATCH(S$1,'B-EmEC'!$A$1:$DD$1,0),FALSE)</f>
        <v/>
      </c>
      <c r="T48" s="352" t="str">
        <f>VLOOKUP($A48,'B-EmEC'!$A:$DD,MATCH(T$1,'B-EmEC'!$A$1:$DD$1,0),FALSE)</f>
        <v/>
      </c>
      <c r="U48" s="352">
        <f>VLOOKUP($A48,'B-EmEC'!$A:$DD,MATCH(U$1,'B-EmEC'!$A$1:$DD$1,0),FALSE)</f>
        <v>22.801075268817204</v>
      </c>
      <c r="V48" s="352">
        <f>VLOOKUP($A48,'B-EmEC'!$A:$DD,MATCH(V$1,'B-EmEC'!$A$1:$DD$1,0),FALSE)</f>
        <v>23.159385113268609</v>
      </c>
      <c r="W48" s="352">
        <f>VLOOKUP($A48,'B-EmEC'!$A:$DD,MATCH(W$1,'B-EmEC'!$A$1:$DD$1,0),FALSE)</f>
        <v>35.527842227378187</v>
      </c>
      <c r="X48" s="352">
        <f>VLOOKUP($A48,'B-EmEC'!$A:$DD,MATCH(X$1,'B-EmEC'!$A$1:$DD$1,0),FALSE)</f>
        <v>40.873280811857398</v>
      </c>
      <c r="Y48" s="352">
        <f>VLOOKUP($A48,'B-EmEC'!$A:$DD,MATCH(Y$1,'B-EmEC'!$A$1:$DD$1,0),FALSE)</f>
        <v>54.049917588886274</v>
      </c>
      <c r="Z48" s="352">
        <f>VLOOKUP($A48,'B-EmEC'!$A:$DD,MATCH(Z$1,'B-EmEC'!$A$1:$DD$1,0),FALSE)</f>
        <v>62.493236662698841</v>
      </c>
      <c r="AA48" s="352">
        <f>VLOOKUP($A48,'B-EmEC'!$A:$DD,MATCH(AA$1,'B-EmEC'!$A$1:$DD$1,0),FALSE)</f>
        <v>40.955951265229615</v>
      </c>
      <c r="AB48" s="352">
        <f>VLOOKUP($A48,'B-EmEC'!$A:$DD,MATCH(AB$1,'B-EmEC'!$A$1:$DD$1,0),FALSE)</f>
        <v>85.163934426229503</v>
      </c>
      <c r="AC48" s="352">
        <f>VLOOKUP($A48,'B-EmEC'!$A:$DD,MATCH(AC$1,'B-EmEC'!$A$1:$DD$1,0),FALSE)</f>
        <v>25.955819881053525</v>
      </c>
      <c r="AD48" s="351">
        <f>VLOOKUP($A48,'I-EmEC'!$A:$DD,MATCH(AD$1,'I-EmEC'!$A$1:$DD$1,0),FALSE)</f>
        <v>56.985294117647058</v>
      </c>
      <c r="AE48" s="352">
        <f>VLOOKUP($A48,'I-EmEC'!$A:$DD,MATCH(AE$1,'I-EmEC'!$A$1:$DD$1,0),FALSE)</f>
        <v>22.823984526112184</v>
      </c>
      <c r="AF48" s="352">
        <f>VLOOKUP($A48,'I-EmEC'!$A:$DD,MATCH(AF$1,'I-EmEC'!$A$1:$DD$1,0),FALSE)</f>
        <v>22.823984526112184</v>
      </c>
      <c r="AG48" s="352">
        <f>VLOOKUP($A48,'I-EmEC'!$A:$DD,MATCH(AG$1,'I-EmEC'!$A$1:$DD$1,0),FALSE)</f>
        <v>19.047619047619047</v>
      </c>
      <c r="AH48" s="352">
        <f>VLOOKUP($A48,'I-EmEC'!$A:$DD,MATCH(AH$1,'I-EmEC'!$A$1:$DD$1,0),FALSE)</f>
        <v>19.047619047619047</v>
      </c>
      <c r="AI48" s="352">
        <f>VLOOKUP($A48,'I-EmEC'!$A:$DD,MATCH(AI$1,'I-EmEC'!$A$1:$DD$1,0),FALSE)</f>
        <v>24.927536231884059</v>
      </c>
      <c r="AJ48" s="352">
        <f>VLOOKUP($A48,'I-EmEC'!$A:$DD,MATCH(AJ$1,'I-EmEC'!$A$1:$DD$1,0),FALSE)</f>
        <v>61.806981519507183</v>
      </c>
      <c r="AK48" s="352">
        <f>VLOOKUP($A48,'I-EmEC'!$A:$DD,MATCH(AK$1,'I-EmEC'!$A$1:$DD$1,0),FALSE)</f>
        <v>61.806981519507183</v>
      </c>
      <c r="AL48" s="352">
        <f>VLOOKUP($A48,'I-EmEC'!$A:$DD,MATCH(AL$1,'I-EmEC'!$A$1:$DD$1,0),FALSE)</f>
        <v>57.977528089887642</v>
      </c>
      <c r="AM48" s="352">
        <f>VLOOKUP($A48,'I-EmEC'!$A:$DD,MATCH(AM$1,'I-EmEC'!$A$1:$DD$1,0),FALSE)</f>
        <v>35.305719921104533</v>
      </c>
      <c r="AN48" s="352">
        <f>VLOOKUP($A48,'I-EmEC'!$A:$DD,MATCH(AN$1,'I-EmEC'!$A$1:$DD$1,0),FALSE)</f>
        <v>28.761904761904763</v>
      </c>
      <c r="AO48" s="352">
        <f>VLOOKUP($A48,'I-EmEC'!$A:$DD,MATCH(AO$1,'I-EmEC'!$A$1:$DD$1,0),FALSE)</f>
        <v>44.861660079051383</v>
      </c>
    </row>
    <row r="49" spans="1:41" s="349" customFormat="1" x14ac:dyDescent="0.2">
      <c r="A49" s="347" t="s">
        <v>19</v>
      </c>
      <c r="B49" s="353" t="str">
        <f t="shared" si="5"/>
        <v/>
      </c>
      <c r="C49" s="348">
        <f t="shared" si="6"/>
        <v>1</v>
      </c>
      <c r="D49" s="348">
        <f t="shared" si="7"/>
        <v>1</v>
      </c>
      <c r="E49" s="348">
        <f t="shared" si="8"/>
        <v>1</v>
      </c>
      <c r="F49" s="348">
        <f t="shared" si="9"/>
        <v>1</v>
      </c>
      <c r="G49" s="348" t="str">
        <f t="shared" si="10"/>
        <v/>
      </c>
      <c r="H49" s="348" t="str">
        <f t="shared" si="11"/>
        <v/>
      </c>
      <c r="I49" s="348" t="str">
        <f t="shared" si="12"/>
        <v/>
      </c>
      <c r="J49" s="348" t="str">
        <f t="shared" si="13"/>
        <v/>
      </c>
      <c r="K49" s="348" t="str">
        <f t="shared" si="14"/>
        <v/>
      </c>
      <c r="L49" s="348">
        <f t="shared" si="15"/>
        <v>1</v>
      </c>
      <c r="M49" s="348">
        <f t="shared" si="16"/>
        <v>1</v>
      </c>
      <c r="N49" s="349" t="str">
        <f t="shared" si="21"/>
        <v/>
      </c>
      <c r="O49" s="350">
        <f t="shared" si="22"/>
        <v>1</v>
      </c>
      <c r="P49" s="350" t="str">
        <f t="shared" si="23"/>
        <v/>
      </c>
      <c r="Q49" s="350">
        <f t="shared" si="24"/>
        <v>1</v>
      </c>
      <c r="R49" s="351" t="str">
        <f>VLOOKUP($A49,'B-EmEC'!$A:$DD,MATCH(R$1,'B-EmEC'!$A$1:$DD$1,0),FALSE)</f>
        <v/>
      </c>
      <c r="S49" s="352">
        <f>VLOOKUP($A49,'B-EmEC'!$A:$DD,MATCH(S$1,'B-EmEC'!$A$1:$DD$1,0),FALSE)</f>
        <v>14.268689057421449</v>
      </c>
      <c r="T49" s="352">
        <f>VLOOKUP($A49,'B-EmEC'!$A:$DD,MATCH(T$1,'B-EmEC'!$A$1:$DD$1,0),FALSE)</f>
        <v>14.579316389132339</v>
      </c>
      <c r="U49" s="352">
        <f>VLOOKUP($A49,'B-EmEC'!$A:$DD,MATCH(U$1,'B-EmEC'!$A$1:$DD$1,0),FALSE)</f>
        <v>18.400537634408604</v>
      </c>
      <c r="V49" s="352">
        <f>VLOOKUP($A49,'B-EmEC'!$A:$DD,MATCH(V$1,'B-EmEC'!$A$1:$DD$1,0),FALSE)</f>
        <v>11.982200647249192</v>
      </c>
      <c r="W49" s="352" t="str">
        <f>VLOOKUP($A49,'B-EmEC'!$A:$DD,MATCH(W$1,'B-EmEC'!$A$1:$DD$1,0),FALSE)</f>
        <v/>
      </c>
      <c r="X49" s="352" t="str">
        <f>VLOOKUP($A49,'B-EmEC'!$A:$DD,MATCH(X$1,'B-EmEC'!$A$1:$DD$1,0),FALSE)</f>
        <v/>
      </c>
      <c r="Y49" s="352" t="str">
        <f>VLOOKUP($A49,'B-EmEC'!$A:$DD,MATCH(Y$1,'B-EmEC'!$A$1:$DD$1,0),FALSE)</f>
        <v/>
      </c>
      <c r="Z49" s="352" t="str">
        <f>VLOOKUP($A49,'B-EmEC'!$A:$DD,MATCH(Z$1,'B-EmEC'!$A$1:$DD$1,0),FALSE)</f>
        <v/>
      </c>
      <c r="AA49" s="352">
        <f>VLOOKUP($A49,'B-EmEC'!$A:$DD,MATCH(AA$1,'B-EmEC'!$A$1:$DD$1,0),FALSE)</f>
        <v>35.154639175257735</v>
      </c>
      <c r="AB49" s="352">
        <f>VLOOKUP($A49,'B-EmEC'!$A:$DD,MATCH(AB$1,'B-EmEC'!$A$1:$DD$1,0),FALSE)</f>
        <v>75.393442622950815</v>
      </c>
      <c r="AC49" s="352">
        <f>VLOOKUP($A49,'B-EmEC'!$A:$DD,MATCH(AC$1,'B-EmEC'!$A$1:$DD$1,0),FALSE)</f>
        <v>24.808836023789294</v>
      </c>
      <c r="AD49" s="351" t="str">
        <f>VLOOKUP($A49,'I-EmEC'!$A:$DD,MATCH(AD$1,'I-EmEC'!$A$1:$DD$1,0),FALSE)</f>
        <v/>
      </c>
      <c r="AE49" s="352">
        <f>VLOOKUP($A49,'I-EmEC'!$A:$DD,MATCH(AE$1,'I-EmEC'!$A$1:$DD$1,0),FALSE)</f>
        <v>49.903288201160542</v>
      </c>
      <c r="AF49" s="352">
        <f>VLOOKUP($A49,'I-EmEC'!$A:$DD,MATCH(AF$1,'I-EmEC'!$A$1:$DD$1,0),FALSE)</f>
        <v>49.903288201160542</v>
      </c>
      <c r="AG49" s="352">
        <f>VLOOKUP($A49,'I-EmEC'!$A:$DD,MATCH(AG$1,'I-EmEC'!$A$1:$DD$1,0),FALSE)</f>
        <v>45.134575569358184</v>
      </c>
      <c r="AH49" s="352">
        <f>VLOOKUP($A49,'I-EmEC'!$A:$DD,MATCH(AH$1,'I-EmEC'!$A$1:$DD$1,0),FALSE)</f>
        <v>45.134575569358184</v>
      </c>
      <c r="AI49" s="352">
        <f>VLOOKUP($A49,'I-EmEC'!$A:$DD,MATCH(AI$1,'I-EmEC'!$A$1:$DD$1,0),FALSE)</f>
        <v>48.695652173913047</v>
      </c>
      <c r="AJ49" s="352" t="str">
        <f>VLOOKUP($A49,'I-EmEC'!$A:$DD,MATCH(AJ$1,'I-EmEC'!$A$1:$DD$1,0),FALSE)</f>
        <v/>
      </c>
      <c r="AK49" s="352" t="str">
        <f>VLOOKUP($A49,'I-EmEC'!$A:$DD,MATCH(AK$1,'I-EmEC'!$A$1:$DD$1,0),FALSE)</f>
        <v/>
      </c>
      <c r="AL49" s="352" t="str">
        <f>VLOOKUP($A49,'I-EmEC'!$A:$DD,MATCH(AL$1,'I-EmEC'!$A$1:$DD$1,0),FALSE)</f>
        <v/>
      </c>
      <c r="AM49" s="352" t="str">
        <f>VLOOKUP($A49,'I-EmEC'!$A:$DD,MATCH(AM$1,'I-EmEC'!$A$1:$DD$1,0),FALSE)</f>
        <v/>
      </c>
      <c r="AN49" s="352">
        <f>VLOOKUP($A49,'I-EmEC'!$A:$DD,MATCH(AN$1,'I-EmEC'!$A$1:$DD$1,0),FALSE)</f>
        <v>40.19047619047619</v>
      </c>
      <c r="AO49" s="352">
        <f>VLOOKUP($A49,'I-EmEC'!$A:$DD,MATCH(AO$1,'I-EmEC'!$A$1:$DD$1,0),FALSE)</f>
        <v>48.418972332015812</v>
      </c>
    </row>
    <row r="50" spans="1:41" s="349" customFormat="1" x14ac:dyDescent="0.2">
      <c r="A50" s="347" t="s">
        <v>182</v>
      </c>
      <c r="B50" s="353" t="str">
        <f t="shared" si="5"/>
        <v/>
      </c>
      <c r="C50" s="348">
        <f t="shared" si="6"/>
        <v>1</v>
      </c>
      <c r="D50" s="348">
        <f t="shared" si="7"/>
        <v>1</v>
      </c>
      <c r="E50" s="348">
        <f t="shared" si="8"/>
        <v>1</v>
      </c>
      <c r="F50" s="348">
        <f t="shared" si="9"/>
        <v>1</v>
      </c>
      <c r="G50" s="348">
        <f t="shared" si="10"/>
        <v>1</v>
      </c>
      <c r="H50" s="348" t="str">
        <f t="shared" si="11"/>
        <v/>
      </c>
      <c r="I50" s="348" t="str">
        <f t="shared" si="12"/>
        <v/>
      </c>
      <c r="J50" s="348">
        <f t="shared" si="13"/>
        <v>1</v>
      </c>
      <c r="K50" s="348">
        <f t="shared" si="14"/>
        <v>1</v>
      </c>
      <c r="L50" s="348" t="str">
        <f t="shared" si="15"/>
        <v/>
      </c>
      <c r="M50" s="348" t="str">
        <f t="shared" si="16"/>
        <v/>
      </c>
      <c r="N50" s="349" t="str">
        <f t="shared" si="21"/>
        <v/>
      </c>
      <c r="O50" s="350">
        <f t="shared" si="22"/>
        <v>1</v>
      </c>
      <c r="P50" s="350">
        <f t="shared" si="23"/>
        <v>1</v>
      </c>
      <c r="Q50" s="350" t="str">
        <f t="shared" si="24"/>
        <v/>
      </c>
      <c r="R50" s="351" t="str">
        <f>VLOOKUP($A50,'B-EmEC'!$A:$DD,MATCH(R$1,'B-EmEC'!$A$1:$DD$1,0),FALSE)</f>
        <v/>
      </c>
      <c r="S50" s="352">
        <f>VLOOKUP($A50,'B-EmEC'!$A:$DD,MATCH(S$1,'B-EmEC'!$A$1:$DD$1,0),FALSE)</f>
        <v>95.352112676056336</v>
      </c>
      <c r="T50" s="352">
        <f>VLOOKUP($A50,'B-EmEC'!$A:$DD,MATCH(T$1,'B-EmEC'!$A$1:$DD$1,0),FALSE)</f>
        <v>47.122407245106636</v>
      </c>
      <c r="U50" s="352">
        <f>VLOOKUP($A50,'B-EmEC'!$A:$DD,MATCH(U$1,'B-EmEC'!$A$1:$DD$1,0),FALSE)</f>
        <v>71.451612903225808</v>
      </c>
      <c r="V50" s="352">
        <f>VLOOKUP($A50,'B-EmEC'!$A:$DD,MATCH(V$1,'B-EmEC'!$A$1:$DD$1,0),FALSE)</f>
        <v>90.898058252427191</v>
      </c>
      <c r="W50" s="352">
        <f>VLOOKUP($A50,'B-EmEC'!$A:$DD,MATCH(W$1,'B-EmEC'!$A$1:$DD$1,0),FALSE)</f>
        <v>67.720417633410676</v>
      </c>
      <c r="X50" s="352">
        <f>VLOOKUP($A50,'B-EmEC'!$A:$DD,MATCH(X$1,'B-EmEC'!$A$1:$DD$1,0),FALSE)</f>
        <v>17.478969154760314</v>
      </c>
      <c r="Y50" s="352" t="str">
        <f>VLOOKUP($A50,'B-EmEC'!$A:$DD,MATCH(Y$1,'B-EmEC'!$A$1:$DD$1,0),FALSE)</f>
        <v/>
      </c>
      <c r="Z50" s="352">
        <f>VLOOKUP($A50,'B-EmEC'!$A:$DD,MATCH(Z$1,'B-EmEC'!$A$1:$DD$1,0),FALSE)</f>
        <v>52.62417487284926</v>
      </c>
      <c r="AA50" s="352">
        <f>VLOOKUP($A50,'B-EmEC'!$A:$DD,MATCH(AA$1,'B-EmEC'!$A$1:$DD$1,0),FALSE)</f>
        <v>59.671977507029062</v>
      </c>
      <c r="AB50" s="352">
        <f>VLOOKUP($A50,'B-EmEC'!$A:$DD,MATCH(AB$1,'B-EmEC'!$A$1:$DD$1,0),FALSE)</f>
        <v>39.213114754098363</v>
      </c>
      <c r="AC50" s="352" t="str">
        <f>VLOOKUP($A50,'B-EmEC'!$A:$DD,MATCH(AC$1,'B-EmEC'!$A$1:$DD$1,0),FALSE)</f>
        <v/>
      </c>
      <c r="AD50" s="351" t="str">
        <f>VLOOKUP($A50,'I-EmEC'!$A:$DD,MATCH(AD$1,'I-EmEC'!$A$1:$DD$1,0),FALSE)</f>
        <v/>
      </c>
      <c r="AE50" s="352">
        <f>VLOOKUP($A50,'I-EmEC'!$A:$DD,MATCH(AE$1,'I-EmEC'!$A$1:$DD$1,0),FALSE)</f>
        <v>55.512572533849124</v>
      </c>
      <c r="AF50" s="352">
        <f>VLOOKUP($A50,'I-EmEC'!$A:$DD,MATCH(AF$1,'I-EmEC'!$A$1:$DD$1,0),FALSE)</f>
        <v>55.512572533849124</v>
      </c>
      <c r="AG50" s="352">
        <f>VLOOKUP($A50,'I-EmEC'!$A:$DD,MATCH(AG$1,'I-EmEC'!$A$1:$DD$1,0),FALSE)</f>
        <v>39.958592132505181</v>
      </c>
      <c r="AH50" s="352">
        <f>VLOOKUP($A50,'I-EmEC'!$A:$DD,MATCH(AH$1,'I-EmEC'!$A$1:$DD$1,0),FALSE)</f>
        <v>39.958592132505181</v>
      </c>
      <c r="AI50" s="352">
        <f>VLOOKUP($A50,'I-EmEC'!$A:$DD,MATCH(AI$1,'I-EmEC'!$A$1:$DD$1,0),FALSE)</f>
        <v>29.275362318840578</v>
      </c>
      <c r="AJ50" s="352" t="str">
        <f>VLOOKUP($A50,'I-EmEC'!$A:$DD,MATCH(AJ$1,'I-EmEC'!$A$1:$DD$1,0),FALSE)</f>
        <v/>
      </c>
      <c r="AK50" s="352" t="str">
        <f>VLOOKUP($A50,'I-EmEC'!$A:$DD,MATCH(AK$1,'I-EmEC'!$A$1:$DD$1,0),FALSE)</f>
        <v/>
      </c>
      <c r="AL50" s="352">
        <f>VLOOKUP($A50,'I-EmEC'!$A:$DD,MATCH(AL$1,'I-EmEC'!$A$1:$DD$1,0),FALSE)</f>
        <v>51.235955056179776</v>
      </c>
      <c r="AM50" s="352">
        <f>VLOOKUP($A50,'I-EmEC'!$A:$DD,MATCH(AM$1,'I-EmEC'!$A$1:$DD$1,0),FALSE)</f>
        <v>18.737672583826431</v>
      </c>
      <c r="AN50" s="352" t="str">
        <f>VLOOKUP($A50,'I-EmEC'!$A:$DD,MATCH(AN$1,'I-EmEC'!$A$1:$DD$1,0),FALSE)</f>
        <v/>
      </c>
      <c r="AO50" s="352" t="str">
        <f>VLOOKUP($A50,'I-EmEC'!$A:$DD,MATCH(AO$1,'I-EmEC'!$A$1:$DD$1,0),FALSE)</f>
        <v/>
      </c>
    </row>
    <row r="51" spans="1:41" s="349" customFormat="1" x14ac:dyDescent="0.2">
      <c r="A51" s="347" t="s">
        <v>30</v>
      </c>
      <c r="B51" s="353" t="str">
        <f t="shared" si="5"/>
        <v/>
      </c>
      <c r="C51" s="348">
        <f t="shared" si="6"/>
        <v>1</v>
      </c>
      <c r="D51" s="348">
        <f t="shared" si="7"/>
        <v>1</v>
      </c>
      <c r="E51" s="348">
        <f t="shared" si="8"/>
        <v>1</v>
      </c>
      <c r="F51" s="348">
        <f t="shared" si="9"/>
        <v>1</v>
      </c>
      <c r="G51" s="348">
        <f t="shared" si="10"/>
        <v>1</v>
      </c>
      <c r="H51" s="348">
        <f t="shared" si="11"/>
        <v>1</v>
      </c>
      <c r="I51" s="348">
        <f t="shared" si="12"/>
        <v>1</v>
      </c>
      <c r="J51" s="348">
        <f t="shared" si="13"/>
        <v>1</v>
      </c>
      <c r="K51" s="348">
        <f t="shared" si="14"/>
        <v>1</v>
      </c>
      <c r="L51" s="348" t="str">
        <f t="shared" si="15"/>
        <v/>
      </c>
      <c r="M51" s="348" t="str">
        <f t="shared" si="16"/>
        <v/>
      </c>
      <c r="N51" s="349" t="str">
        <f t="shared" si="21"/>
        <v/>
      </c>
      <c r="O51" s="350">
        <f t="shared" si="22"/>
        <v>1</v>
      </c>
      <c r="P51" s="350">
        <f t="shared" si="23"/>
        <v>1</v>
      </c>
      <c r="Q51" s="350" t="str">
        <f t="shared" si="24"/>
        <v/>
      </c>
      <c r="R51" s="351" t="str">
        <f>VLOOKUP($A51,'B-EmEC'!$A:$DD,MATCH(R$1,'B-EmEC'!$A$1:$DD$1,0),FALSE)</f>
        <v/>
      </c>
      <c r="S51" s="352">
        <f>VLOOKUP($A51,'B-EmEC'!$A:$DD,MATCH(S$1,'B-EmEC'!$A$1:$DD$1,0),FALSE)</f>
        <v>10.604550379198267</v>
      </c>
      <c r="T51" s="352">
        <f>VLOOKUP($A51,'B-EmEC'!$A:$DD,MATCH(T$1,'B-EmEC'!$A$1:$DD$1,0),FALSE)</f>
        <v>8.5100788781770369</v>
      </c>
      <c r="U51" s="352">
        <f>VLOOKUP($A51,'B-EmEC'!$A:$DD,MATCH(U$1,'B-EmEC'!$A$1:$DD$1,0),FALSE)</f>
        <v>15.341397849462366</v>
      </c>
      <c r="V51" s="352">
        <f>VLOOKUP($A51,'B-EmEC'!$A:$DD,MATCH(V$1,'B-EmEC'!$A$1:$DD$1,0),FALSE)</f>
        <v>10.606796116504855</v>
      </c>
      <c r="W51" s="352">
        <f>VLOOKUP($A51,'B-EmEC'!$A:$DD,MATCH(W$1,'B-EmEC'!$A$1:$DD$1,0),FALSE)</f>
        <v>26.966357308584687</v>
      </c>
      <c r="X51" s="352">
        <f>VLOOKUP($A51,'B-EmEC'!$A:$DD,MATCH(X$1,'B-EmEC'!$A$1:$DD$1,0),FALSE)</f>
        <v>82.200560822539728</v>
      </c>
      <c r="Y51" s="352">
        <f>VLOOKUP($A51,'B-EmEC'!$A:$DD,MATCH(Y$1,'B-EmEC'!$A$1:$DD$1,0),FALSE)</f>
        <v>96.244407817282791</v>
      </c>
      <c r="Z51" s="352">
        <f>VLOOKUP($A51,'B-EmEC'!$A:$DD,MATCH(Z$1,'B-EmEC'!$A$1:$DD$1,0),FALSE)</f>
        <v>90.011903473650037</v>
      </c>
      <c r="AA51" s="352">
        <f>VLOOKUP($A51,'B-EmEC'!$A:$DD,MATCH(AA$1,'B-EmEC'!$A$1:$DD$1,0),FALSE)</f>
        <v>79.784442361761947</v>
      </c>
      <c r="AB51" s="352" t="str">
        <f>VLOOKUP($A51,'B-EmEC'!$A:$DD,MATCH(AB$1,'B-EmEC'!$A$1:$DD$1,0),FALSE)</f>
        <v/>
      </c>
      <c r="AC51" s="352" t="str">
        <f>VLOOKUP($A51,'B-EmEC'!$A:$DD,MATCH(AC$1,'B-EmEC'!$A$1:$DD$1,0),FALSE)</f>
        <v/>
      </c>
      <c r="AD51" s="351">
        <f>VLOOKUP($A51,'I-EmEC'!$A:$DD,MATCH(AD$1,'I-EmEC'!$A$1:$DD$1,0),FALSE)</f>
        <v>74.080882352941174</v>
      </c>
      <c r="AE51" s="352">
        <f>VLOOKUP($A51,'I-EmEC'!$A:$DD,MATCH(AE$1,'I-EmEC'!$A$1:$DD$1,0),FALSE)</f>
        <v>56.67311411992263</v>
      </c>
      <c r="AF51" s="352">
        <f>VLOOKUP($A51,'I-EmEC'!$A:$DD,MATCH(AF$1,'I-EmEC'!$A$1:$DD$1,0),FALSE)</f>
        <v>56.67311411992263</v>
      </c>
      <c r="AG51" s="352">
        <f>VLOOKUP($A51,'I-EmEC'!$A:$DD,MATCH(AG$1,'I-EmEC'!$A$1:$DD$1,0),FALSE)</f>
        <v>19.047619047619047</v>
      </c>
      <c r="AH51" s="352">
        <f>VLOOKUP($A51,'I-EmEC'!$A:$DD,MATCH(AH$1,'I-EmEC'!$A$1:$DD$1,0),FALSE)</f>
        <v>19.047619047619047</v>
      </c>
      <c r="AI51" s="352">
        <f>VLOOKUP($A51,'I-EmEC'!$A:$DD,MATCH(AI$1,'I-EmEC'!$A$1:$DD$1,0),FALSE)</f>
        <v>35.94202898550725</v>
      </c>
      <c r="AJ51" s="352">
        <f>VLOOKUP($A51,'I-EmEC'!$A:$DD,MATCH(AJ$1,'I-EmEC'!$A$1:$DD$1,0),FALSE)</f>
        <v>70.225872689938399</v>
      </c>
      <c r="AK51" s="352">
        <f>VLOOKUP($A51,'I-EmEC'!$A:$DD,MATCH(AK$1,'I-EmEC'!$A$1:$DD$1,0),FALSE)</f>
        <v>70.225872689938399</v>
      </c>
      <c r="AL51" s="352">
        <f>VLOOKUP($A51,'I-EmEC'!$A:$DD,MATCH(AL$1,'I-EmEC'!$A$1:$DD$1,0),FALSE)</f>
        <v>63.146067415730336</v>
      </c>
      <c r="AM51" s="352">
        <f>VLOOKUP($A51,'I-EmEC'!$A:$DD,MATCH(AM$1,'I-EmEC'!$A$1:$DD$1,0),FALSE)</f>
        <v>14.990138067061142</v>
      </c>
      <c r="AN51" s="352">
        <f>VLOOKUP($A51,'I-EmEC'!$A:$DD,MATCH(AN$1,'I-EmEC'!$A$1:$DD$1,0),FALSE)</f>
        <v>21.714285714285715</v>
      </c>
      <c r="AO51" s="352" t="str">
        <f>VLOOKUP($A51,'I-EmEC'!$A:$DD,MATCH(AO$1,'I-EmEC'!$A$1:$DD$1,0),FALSE)</f>
        <v/>
      </c>
    </row>
    <row r="52" spans="1:41" s="349" customFormat="1" x14ac:dyDescent="0.2">
      <c r="A52" s="347" t="s">
        <v>20</v>
      </c>
      <c r="B52" s="353">
        <f t="shared" si="5"/>
        <v>1</v>
      </c>
      <c r="C52" s="348" t="str">
        <f t="shared" si="6"/>
        <v/>
      </c>
      <c r="D52" s="348" t="str">
        <f t="shared" si="7"/>
        <v/>
      </c>
      <c r="E52" s="348" t="str">
        <f t="shared" si="8"/>
        <v/>
      </c>
      <c r="F52" s="348" t="str">
        <f t="shared" si="9"/>
        <v/>
      </c>
      <c r="G52" s="348" t="str">
        <f t="shared" si="10"/>
        <v/>
      </c>
      <c r="H52" s="348">
        <f t="shared" si="11"/>
        <v>1</v>
      </c>
      <c r="I52" s="348">
        <f t="shared" si="12"/>
        <v>1</v>
      </c>
      <c r="J52" s="348" t="str">
        <f t="shared" si="13"/>
        <v/>
      </c>
      <c r="K52" s="348" t="str">
        <f t="shared" si="14"/>
        <v/>
      </c>
      <c r="L52" s="348" t="str">
        <f t="shared" si="15"/>
        <v/>
      </c>
      <c r="M52" s="348" t="str">
        <f t="shared" si="16"/>
        <v/>
      </c>
      <c r="N52" s="349">
        <f t="shared" si="21"/>
        <v>1</v>
      </c>
      <c r="O52" s="350" t="str">
        <f t="shared" si="22"/>
        <v/>
      </c>
      <c r="P52" s="350">
        <f t="shared" si="23"/>
        <v>1</v>
      </c>
      <c r="Q52" s="350" t="str">
        <f t="shared" si="24"/>
        <v/>
      </c>
      <c r="R52" s="351">
        <f>VLOOKUP($A52,'B-EmEC'!$A:$DD,MATCH(R$1,'B-EmEC'!$A$1:$DD$1,0),FALSE)</f>
        <v>65.492957746478879</v>
      </c>
      <c r="S52" s="352">
        <f>VLOOKUP($A52,'B-EmEC'!$A:$DD,MATCH(S$1,'B-EmEC'!$A$1:$DD$1,0),FALSE)</f>
        <v>3.3586132177681471</v>
      </c>
      <c r="T52" s="352">
        <f>VLOOKUP($A52,'B-EmEC'!$A:$DD,MATCH(T$1,'B-EmEC'!$A$1:$DD$1,0),FALSE)</f>
        <v>2.9214139643587496</v>
      </c>
      <c r="U52" s="352" t="str">
        <f>VLOOKUP($A52,'B-EmEC'!$A:$DD,MATCH(U$1,'B-EmEC'!$A$1:$DD$1,0),FALSE)</f>
        <v/>
      </c>
      <c r="V52" s="352" t="str">
        <f>VLOOKUP($A52,'B-EmEC'!$A:$DD,MATCH(V$1,'B-EmEC'!$A$1:$DD$1,0),FALSE)</f>
        <v/>
      </c>
      <c r="W52" s="352" t="str">
        <f>VLOOKUP($A52,'B-EmEC'!$A:$DD,MATCH(W$1,'B-EmEC'!$A$1:$DD$1,0),FALSE)</f>
        <v/>
      </c>
      <c r="X52" s="352">
        <f>VLOOKUP($A52,'B-EmEC'!$A:$DD,MATCH(X$1,'B-EmEC'!$A$1:$DD$1,0),FALSE)</f>
        <v>16.33061824008546</v>
      </c>
      <c r="Y52" s="352">
        <f>VLOOKUP($A52,'B-EmEC'!$A:$DD,MATCH(Y$1,'B-EmEC'!$A$1:$DD$1,0),FALSE)</f>
        <v>24.558511890746409</v>
      </c>
      <c r="Z52" s="352">
        <f>VLOOKUP($A52,'B-EmEC'!$A:$DD,MATCH(Z$1,'B-EmEC'!$A$1:$DD$1,0),FALSE)</f>
        <v>7.9580132020344125</v>
      </c>
      <c r="AA52" s="352">
        <f>VLOOKUP($A52,'B-EmEC'!$A:$DD,MATCH(AA$1,'B-EmEC'!$A$1:$DD$1,0),FALSE)</f>
        <v>71.940018744142449</v>
      </c>
      <c r="AB52" s="352" t="str">
        <f>VLOOKUP($A52,'B-EmEC'!$A:$DD,MATCH(AB$1,'B-EmEC'!$A$1:$DD$1,0),FALSE)</f>
        <v/>
      </c>
      <c r="AC52" s="352">
        <f>VLOOKUP($A52,'B-EmEC'!$A:$DD,MATCH(AC$1,'B-EmEC'!$A$1:$DD$1,0),FALSE)</f>
        <v>22.812234494477483</v>
      </c>
      <c r="AD52" s="351">
        <f>VLOOKUP($A52,'I-EmEC'!$A:$DD,MATCH(AD$1,'I-EmEC'!$A$1:$DD$1,0),FALSE)</f>
        <v>91.17647058823529</v>
      </c>
      <c r="AE52" s="352" t="str">
        <f>VLOOKUP($A52,'I-EmEC'!$A:$DD,MATCH(AE$1,'I-EmEC'!$A$1:$DD$1,0),FALSE)</f>
        <v/>
      </c>
      <c r="AF52" s="352" t="str">
        <f>VLOOKUP($A52,'I-EmEC'!$A:$DD,MATCH(AF$1,'I-EmEC'!$A$1:$DD$1,0),FALSE)</f>
        <v/>
      </c>
      <c r="AG52" s="352" t="str">
        <f>VLOOKUP($A52,'I-EmEC'!$A:$DD,MATCH(AG$1,'I-EmEC'!$A$1:$DD$1,0),FALSE)</f>
        <v/>
      </c>
      <c r="AH52" s="352" t="str">
        <f>VLOOKUP($A52,'I-EmEC'!$A:$DD,MATCH(AH$1,'I-EmEC'!$A$1:$DD$1,0),FALSE)</f>
        <v/>
      </c>
      <c r="AI52" s="352" t="str">
        <f>VLOOKUP($A52,'I-EmEC'!$A:$DD,MATCH(AI$1,'I-EmEC'!$A$1:$DD$1,0),FALSE)</f>
        <v/>
      </c>
      <c r="AJ52" s="352">
        <f>VLOOKUP($A52,'I-EmEC'!$A:$DD,MATCH(AJ$1,'I-EmEC'!$A$1:$DD$1,0),FALSE)</f>
        <v>52.156057494866523</v>
      </c>
      <c r="AK52" s="352">
        <f>VLOOKUP($A52,'I-EmEC'!$A:$DD,MATCH(AK$1,'I-EmEC'!$A$1:$DD$1,0),FALSE)</f>
        <v>52.156057494866523</v>
      </c>
      <c r="AL52" s="352" t="str">
        <f>VLOOKUP($A52,'I-EmEC'!$A:$DD,MATCH(AL$1,'I-EmEC'!$A$1:$DD$1,0),FALSE)</f>
        <v/>
      </c>
      <c r="AM52" s="352" t="str">
        <f>VLOOKUP($A52,'I-EmEC'!$A:$DD,MATCH(AM$1,'I-EmEC'!$A$1:$DD$1,0),FALSE)</f>
        <v/>
      </c>
      <c r="AN52" s="352" t="str">
        <f>VLOOKUP($A52,'I-EmEC'!$A:$DD,MATCH(AN$1,'I-EmEC'!$A$1:$DD$1,0),FALSE)</f>
        <v/>
      </c>
      <c r="AO52" s="352" t="str">
        <f>VLOOKUP($A52,'I-EmEC'!$A:$DD,MATCH(AO$1,'I-EmEC'!$A$1:$DD$1,0),FALSE)</f>
        <v/>
      </c>
    </row>
    <row r="53" spans="1:41" x14ac:dyDescent="0.2">
      <c r="R53" s="356"/>
      <c r="S53" s="357"/>
      <c r="T53" s="357"/>
      <c r="U53" s="357"/>
      <c r="V53" s="357"/>
      <c r="W53" s="357"/>
      <c r="X53" s="357"/>
      <c r="Y53" s="357"/>
      <c r="Z53" s="357"/>
      <c r="AA53" s="357"/>
      <c r="AB53" s="357"/>
      <c r="AC53" s="357"/>
      <c r="AD53" s="356"/>
      <c r="AE53" s="357"/>
      <c r="AF53" s="357"/>
      <c r="AG53" s="357"/>
      <c r="AH53" s="357"/>
      <c r="AI53" s="357"/>
      <c r="AJ53" s="357"/>
      <c r="AK53" s="357"/>
      <c r="AL53" s="357"/>
      <c r="AM53" s="357"/>
    </row>
    <row r="54" spans="1:41" x14ac:dyDescent="0.2">
      <c r="A54" s="350" t="s">
        <v>266</v>
      </c>
      <c r="B54" s="351">
        <f t="shared" ref="B54:Q54" si="25">SUM(B2:B52)</f>
        <v>14</v>
      </c>
      <c r="C54" s="352">
        <f t="shared" si="25"/>
        <v>40</v>
      </c>
      <c r="D54" s="352">
        <f t="shared" si="25"/>
        <v>38</v>
      </c>
      <c r="E54" s="352">
        <f t="shared" si="25"/>
        <v>42</v>
      </c>
      <c r="F54" s="352">
        <f t="shared" si="25"/>
        <v>42</v>
      </c>
      <c r="G54" s="352">
        <f t="shared" si="25"/>
        <v>37</v>
      </c>
      <c r="H54" s="352">
        <f t="shared" si="25"/>
        <v>25</v>
      </c>
      <c r="I54" s="352">
        <f t="shared" si="25"/>
        <v>24</v>
      </c>
      <c r="J54" s="352">
        <f t="shared" si="25"/>
        <v>27</v>
      </c>
      <c r="K54" s="352">
        <f t="shared" si="25"/>
        <v>29</v>
      </c>
      <c r="L54" s="352">
        <f t="shared" si="25"/>
        <v>17</v>
      </c>
      <c r="M54" s="352">
        <f t="shared" si="25"/>
        <v>17</v>
      </c>
      <c r="N54" s="351">
        <f t="shared" si="25"/>
        <v>14</v>
      </c>
      <c r="O54" s="352">
        <f t="shared" si="25"/>
        <v>47</v>
      </c>
      <c r="P54" s="352">
        <f t="shared" si="25"/>
        <v>41</v>
      </c>
      <c r="Q54" s="352">
        <f t="shared" si="25"/>
        <v>20</v>
      </c>
      <c r="R54" s="356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57"/>
      <c r="AD54" s="356"/>
      <c r="AE54" s="357"/>
      <c r="AF54" s="357"/>
      <c r="AG54" s="357"/>
      <c r="AH54" s="357"/>
      <c r="AI54" s="357"/>
      <c r="AJ54" s="357"/>
      <c r="AK54" s="357"/>
      <c r="AL54" s="357"/>
      <c r="AM54" s="357"/>
    </row>
    <row r="55" spans="1:41" s="361" customFormat="1" x14ac:dyDescent="0.2">
      <c r="A55" s="347"/>
      <c r="B55" s="354"/>
      <c r="C55" s="355"/>
      <c r="D55" s="355"/>
      <c r="E55" s="355"/>
      <c r="F55" s="355"/>
      <c r="G55" s="355"/>
      <c r="H55" s="355"/>
      <c r="I55" s="355"/>
      <c r="J55" s="355"/>
      <c r="K55" s="355"/>
      <c r="L55" s="355"/>
      <c r="M55" s="359"/>
      <c r="N55" s="360"/>
      <c r="O55" s="359"/>
      <c r="P55" s="359"/>
      <c r="Q55" s="359"/>
      <c r="R55" s="356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57"/>
      <c r="AD55" s="356"/>
      <c r="AE55" s="357"/>
      <c r="AF55" s="357"/>
      <c r="AG55" s="357"/>
      <c r="AH55" s="357"/>
      <c r="AI55" s="357"/>
      <c r="AJ55" s="357"/>
      <c r="AK55" s="357"/>
      <c r="AL55" s="357"/>
      <c r="AM55" s="357"/>
      <c r="AN55" s="357"/>
      <c r="AO55" s="357"/>
    </row>
    <row r="56" spans="1:41" s="361" customFormat="1" x14ac:dyDescent="0.2">
      <c r="A56" s="347"/>
      <c r="B56" s="354"/>
      <c r="C56" s="355"/>
      <c r="D56" s="355"/>
      <c r="E56" s="355"/>
      <c r="F56" s="355"/>
      <c r="G56" s="355"/>
      <c r="H56" s="355"/>
      <c r="I56" s="355"/>
      <c r="J56" s="355"/>
      <c r="K56" s="355"/>
      <c r="L56" s="355"/>
      <c r="M56" s="355"/>
      <c r="N56" s="354"/>
      <c r="O56" s="355"/>
      <c r="P56" s="355"/>
      <c r="Q56" s="355"/>
      <c r="R56" s="356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57"/>
      <c r="AD56" s="356"/>
      <c r="AE56" s="357"/>
      <c r="AF56" s="357"/>
      <c r="AG56" s="357"/>
      <c r="AH56" s="357"/>
      <c r="AI56" s="357"/>
      <c r="AJ56" s="357"/>
      <c r="AK56" s="357"/>
      <c r="AL56" s="357"/>
      <c r="AM56" s="357"/>
      <c r="AN56" s="357"/>
      <c r="AO56" s="357"/>
    </row>
    <row r="57" spans="1:41" x14ac:dyDescent="0.2">
      <c r="R57" s="356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57"/>
      <c r="AD57" s="356"/>
      <c r="AE57" s="357"/>
      <c r="AF57" s="357"/>
      <c r="AG57" s="357"/>
      <c r="AH57" s="357"/>
      <c r="AI57" s="357"/>
      <c r="AJ57" s="357"/>
      <c r="AK57" s="357"/>
      <c r="AL57" s="357"/>
      <c r="AM57" s="357"/>
    </row>
    <row r="58" spans="1:41" s="362" customFormat="1" x14ac:dyDescent="0.2">
      <c r="A58" s="347"/>
      <c r="B58" s="354"/>
      <c r="C58" s="355"/>
      <c r="D58" s="355"/>
      <c r="E58" s="355"/>
      <c r="F58" s="355"/>
      <c r="G58" s="355"/>
      <c r="H58" s="355"/>
      <c r="I58" s="355"/>
      <c r="J58" s="355"/>
      <c r="K58" s="355"/>
      <c r="L58" s="355"/>
      <c r="M58" s="355"/>
      <c r="N58" s="354"/>
      <c r="O58" s="355"/>
      <c r="P58" s="355"/>
      <c r="Q58" s="355"/>
      <c r="R58" s="356"/>
      <c r="S58" s="357"/>
      <c r="T58" s="357"/>
      <c r="U58" s="357"/>
      <c r="V58" s="357"/>
      <c r="W58" s="357"/>
      <c r="X58" s="357"/>
      <c r="Y58" s="357"/>
      <c r="Z58" s="357"/>
      <c r="AA58" s="357"/>
      <c r="AB58" s="357"/>
      <c r="AC58" s="357"/>
      <c r="AD58" s="356"/>
      <c r="AE58" s="357"/>
      <c r="AF58" s="357"/>
      <c r="AG58" s="357"/>
      <c r="AH58" s="357"/>
      <c r="AI58" s="357"/>
      <c r="AJ58" s="357"/>
      <c r="AK58" s="357"/>
      <c r="AL58" s="357"/>
      <c r="AM58" s="357"/>
      <c r="AN58" s="357"/>
      <c r="AO58" s="357"/>
    </row>
    <row r="59" spans="1:41" s="362" customFormat="1" x14ac:dyDescent="0.2">
      <c r="A59" s="347"/>
      <c r="B59" s="354"/>
      <c r="C59" s="355"/>
      <c r="D59" s="355"/>
      <c r="E59" s="355"/>
      <c r="F59" s="355"/>
      <c r="G59" s="355"/>
      <c r="H59" s="355"/>
      <c r="I59" s="355"/>
      <c r="J59" s="355"/>
      <c r="K59" s="355"/>
      <c r="L59" s="355"/>
      <c r="M59" s="355"/>
      <c r="N59" s="354"/>
      <c r="O59" s="355"/>
      <c r="P59" s="355"/>
      <c r="Q59" s="355"/>
      <c r="R59" s="356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57"/>
      <c r="AD59" s="356"/>
      <c r="AE59" s="357"/>
      <c r="AF59" s="357"/>
      <c r="AG59" s="357"/>
      <c r="AH59" s="357"/>
      <c r="AI59" s="357"/>
      <c r="AJ59" s="357"/>
      <c r="AK59" s="357"/>
      <c r="AL59" s="357"/>
      <c r="AM59" s="357"/>
      <c r="AN59" s="357"/>
      <c r="AO59" s="357"/>
    </row>
    <row r="60" spans="1:41" s="362" customFormat="1" x14ac:dyDescent="0.2">
      <c r="A60" s="347"/>
      <c r="B60" s="354"/>
      <c r="C60" s="355"/>
      <c r="D60" s="355"/>
      <c r="E60" s="355"/>
      <c r="F60" s="355"/>
      <c r="G60" s="355"/>
      <c r="H60" s="355"/>
      <c r="I60" s="355"/>
      <c r="J60" s="355"/>
      <c r="K60" s="355"/>
      <c r="L60" s="355"/>
      <c r="M60" s="355"/>
      <c r="N60" s="354"/>
      <c r="O60" s="355"/>
      <c r="P60" s="355"/>
      <c r="Q60" s="355"/>
      <c r="R60" s="356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57"/>
      <c r="AD60" s="356"/>
      <c r="AE60" s="357"/>
      <c r="AF60" s="357"/>
      <c r="AG60" s="357"/>
      <c r="AH60" s="357"/>
      <c r="AI60" s="357"/>
      <c r="AJ60" s="357"/>
      <c r="AK60" s="357"/>
      <c r="AL60" s="357"/>
      <c r="AM60" s="357"/>
      <c r="AN60" s="357"/>
      <c r="AO60" s="357"/>
    </row>
    <row r="61" spans="1:41" s="362" customFormat="1" x14ac:dyDescent="0.2">
      <c r="A61" s="347"/>
      <c r="B61" s="354"/>
      <c r="C61" s="355"/>
      <c r="D61" s="355"/>
      <c r="E61" s="355"/>
      <c r="F61" s="355"/>
      <c r="G61" s="355"/>
      <c r="H61" s="355"/>
      <c r="I61" s="355"/>
      <c r="J61" s="355"/>
      <c r="K61" s="355"/>
      <c r="L61" s="355"/>
      <c r="M61" s="355"/>
      <c r="N61" s="354"/>
      <c r="O61" s="355"/>
      <c r="P61" s="355"/>
      <c r="Q61" s="355"/>
      <c r="R61" s="356"/>
      <c r="S61" s="357"/>
      <c r="T61" s="357"/>
      <c r="U61" s="357"/>
      <c r="V61" s="357"/>
      <c r="W61" s="357"/>
      <c r="X61" s="357"/>
      <c r="Y61" s="357"/>
      <c r="Z61" s="357"/>
      <c r="AA61" s="357"/>
      <c r="AB61" s="357"/>
      <c r="AC61" s="357"/>
      <c r="AD61" s="356"/>
      <c r="AE61" s="357"/>
      <c r="AF61" s="357"/>
      <c r="AG61" s="357"/>
      <c r="AH61" s="357"/>
      <c r="AI61" s="357"/>
      <c r="AJ61" s="357"/>
      <c r="AK61" s="357"/>
      <c r="AL61" s="357"/>
      <c r="AM61" s="357"/>
      <c r="AN61" s="357"/>
      <c r="AO61" s="357"/>
    </row>
    <row r="62" spans="1:41" s="362" customFormat="1" x14ac:dyDescent="0.2">
      <c r="A62" s="347"/>
      <c r="B62" s="354"/>
      <c r="C62" s="355"/>
      <c r="D62" s="355"/>
      <c r="E62" s="355"/>
      <c r="F62" s="355"/>
      <c r="G62" s="355"/>
      <c r="H62" s="355"/>
      <c r="I62" s="355"/>
      <c r="J62" s="355"/>
      <c r="K62" s="355"/>
      <c r="L62" s="355"/>
      <c r="M62" s="355"/>
      <c r="N62" s="354"/>
      <c r="O62" s="355"/>
      <c r="P62" s="355"/>
      <c r="Q62" s="355"/>
      <c r="R62" s="356"/>
      <c r="S62" s="357"/>
      <c r="T62" s="357"/>
      <c r="U62" s="357"/>
      <c r="V62" s="357"/>
      <c r="W62" s="357"/>
      <c r="X62" s="357"/>
      <c r="Y62" s="357"/>
      <c r="Z62" s="357"/>
      <c r="AA62" s="357"/>
      <c r="AB62" s="357"/>
      <c r="AC62" s="357"/>
      <c r="AD62" s="356"/>
      <c r="AE62" s="357"/>
      <c r="AF62" s="357"/>
      <c r="AG62" s="357"/>
      <c r="AH62" s="357"/>
      <c r="AI62" s="357"/>
      <c r="AJ62" s="357"/>
      <c r="AK62" s="357"/>
      <c r="AL62" s="357"/>
      <c r="AM62" s="357"/>
      <c r="AN62" s="357"/>
      <c r="AO62" s="357"/>
    </row>
    <row r="63" spans="1:41" s="362" customFormat="1" x14ac:dyDescent="0.2">
      <c r="A63" s="347"/>
      <c r="B63" s="354"/>
      <c r="C63" s="355"/>
      <c r="D63" s="355"/>
      <c r="E63" s="355"/>
      <c r="F63" s="355"/>
      <c r="G63" s="355"/>
      <c r="H63" s="355"/>
      <c r="I63" s="355"/>
      <c r="J63" s="355"/>
      <c r="K63" s="355"/>
      <c r="L63" s="355"/>
      <c r="M63" s="355"/>
      <c r="N63" s="354"/>
      <c r="O63" s="355"/>
      <c r="P63" s="355"/>
      <c r="Q63" s="355"/>
      <c r="R63" s="356"/>
      <c r="S63" s="357"/>
      <c r="T63" s="357"/>
      <c r="U63" s="357"/>
      <c r="V63" s="357"/>
      <c r="W63" s="357"/>
      <c r="X63" s="357"/>
      <c r="Y63" s="357"/>
      <c r="Z63" s="357"/>
      <c r="AA63" s="357"/>
      <c r="AB63" s="357"/>
      <c r="AC63" s="357"/>
      <c r="AD63" s="356"/>
      <c r="AE63" s="357"/>
      <c r="AF63" s="357"/>
      <c r="AG63" s="357"/>
      <c r="AH63" s="357"/>
      <c r="AI63" s="357"/>
      <c r="AJ63" s="357"/>
      <c r="AK63" s="357"/>
      <c r="AL63" s="357"/>
      <c r="AM63" s="357"/>
      <c r="AN63" s="357"/>
      <c r="AO63" s="357"/>
    </row>
    <row r="64" spans="1:41" s="362" customFormat="1" x14ac:dyDescent="0.2">
      <c r="A64" s="347"/>
      <c r="B64" s="354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4"/>
      <c r="O64" s="355"/>
      <c r="P64" s="355"/>
      <c r="Q64" s="355"/>
      <c r="R64" s="356"/>
      <c r="S64" s="357"/>
      <c r="T64" s="357"/>
      <c r="U64" s="357"/>
      <c r="V64" s="357"/>
      <c r="W64" s="357"/>
      <c r="X64" s="357"/>
      <c r="Y64" s="357"/>
      <c r="Z64" s="357"/>
      <c r="AA64" s="357"/>
      <c r="AB64" s="357"/>
      <c r="AC64" s="357"/>
      <c r="AD64" s="356"/>
      <c r="AE64" s="357"/>
      <c r="AF64" s="357"/>
      <c r="AG64" s="357"/>
      <c r="AH64" s="357"/>
      <c r="AI64" s="357"/>
      <c r="AJ64" s="357"/>
      <c r="AK64" s="357"/>
      <c r="AL64" s="357"/>
      <c r="AM64" s="357"/>
      <c r="AN64" s="357"/>
      <c r="AO64" s="357"/>
    </row>
    <row r="65" spans="1:41" s="362" customFormat="1" x14ac:dyDescent="0.2">
      <c r="A65" s="347"/>
      <c r="B65" s="354"/>
      <c r="C65" s="355"/>
      <c r="D65" s="355"/>
      <c r="E65" s="355"/>
      <c r="F65" s="355"/>
      <c r="G65" s="355"/>
      <c r="H65" s="355"/>
      <c r="I65" s="355"/>
      <c r="J65" s="355"/>
      <c r="K65" s="355"/>
      <c r="L65" s="355"/>
      <c r="M65" s="355"/>
      <c r="N65" s="354"/>
      <c r="O65" s="355"/>
      <c r="P65" s="355"/>
      <c r="Q65" s="355"/>
      <c r="R65" s="356"/>
      <c r="S65" s="357"/>
      <c r="T65" s="357"/>
      <c r="U65" s="357"/>
      <c r="V65" s="357"/>
      <c r="W65" s="357"/>
      <c r="X65" s="357"/>
      <c r="Y65" s="357"/>
      <c r="Z65" s="357"/>
      <c r="AA65" s="357"/>
      <c r="AB65" s="357"/>
      <c r="AC65" s="357"/>
      <c r="AD65" s="356"/>
      <c r="AE65" s="357"/>
      <c r="AF65" s="357"/>
      <c r="AG65" s="357"/>
      <c r="AH65" s="357"/>
      <c r="AI65" s="357"/>
      <c r="AJ65" s="357"/>
      <c r="AK65" s="357"/>
      <c r="AL65" s="357"/>
      <c r="AM65" s="357"/>
      <c r="AN65" s="357"/>
      <c r="AO65" s="357"/>
    </row>
    <row r="66" spans="1:41" s="362" customFormat="1" x14ac:dyDescent="0.2">
      <c r="A66" s="347"/>
      <c r="B66" s="354"/>
      <c r="C66" s="355"/>
      <c r="D66" s="355"/>
      <c r="E66" s="355"/>
      <c r="F66" s="355"/>
      <c r="G66" s="355"/>
      <c r="H66" s="355"/>
      <c r="I66" s="355"/>
      <c r="J66" s="355"/>
      <c r="K66" s="355"/>
      <c r="L66" s="355"/>
      <c r="M66" s="355"/>
      <c r="N66" s="354"/>
      <c r="O66" s="355"/>
      <c r="P66" s="355"/>
      <c r="Q66" s="355"/>
      <c r="R66" s="356"/>
      <c r="S66" s="357"/>
      <c r="T66" s="357"/>
      <c r="U66" s="357"/>
      <c r="V66" s="357"/>
      <c r="W66" s="357"/>
      <c r="X66" s="357"/>
      <c r="Y66" s="357"/>
      <c r="Z66" s="357"/>
      <c r="AA66" s="357"/>
      <c r="AB66" s="357"/>
      <c r="AC66" s="357"/>
      <c r="AD66" s="356"/>
      <c r="AE66" s="357"/>
      <c r="AF66" s="357"/>
      <c r="AG66" s="357"/>
      <c r="AH66" s="357"/>
      <c r="AI66" s="357"/>
      <c r="AJ66" s="357"/>
      <c r="AK66" s="357"/>
      <c r="AL66" s="357"/>
      <c r="AM66" s="357"/>
      <c r="AN66" s="357"/>
      <c r="AO66" s="357"/>
    </row>
    <row r="67" spans="1:41" x14ac:dyDescent="0.2">
      <c r="R67" s="356"/>
      <c r="S67" s="357"/>
      <c r="T67" s="357"/>
      <c r="U67" s="357"/>
      <c r="V67" s="357"/>
      <c r="W67" s="357"/>
      <c r="X67" s="357"/>
      <c r="Y67" s="357"/>
      <c r="Z67" s="357"/>
      <c r="AA67" s="357"/>
      <c r="AB67" s="357"/>
      <c r="AC67" s="357"/>
      <c r="AD67" s="356"/>
      <c r="AE67" s="357"/>
      <c r="AF67" s="357"/>
      <c r="AG67" s="357"/>
      <c r="AH67" s="357"/>
      <c r="AI67" s="357"/>
      <c r="AJ67" s="357"/>
      <c r="AK67" s="357"/>
      <c r="AL67" s="357"/>
      <c r="AM67" s="357"/>
    </row>
    <row r="68" spans="1:41" x14ac:dyDescent="0.2">
      <c r="R68" s="356"/>
      <c r="S68" s="357"/>
      <c r="T68" s="357"/>
      <c r="U68" s="357"/>
      <c r="V68" s="357"/>
      <c r="W68" s="357"/>
      <c r="X68" s="357"/>
      <c r="Y68" s="357"/>
      <c r="Z68" s="357"/>
      <c r="AA68" s="357"/>
      <c r="AB68" s="357"/>
      <c r="AC68" s="357"/>
      <c r="AD68" s="356"/>
      <c r="AE68" s="357"/>
      <c r="AF68" s="357"/>
      <c r="AG68" s="357"/>
      <c r="AH68" s="357"/>
      <c r="AI68" s="357"/>
      <c r="AJ68" s="357"/>
      <c r="AK68" s="357"/>
      <c r="AL68" s="357"/>
      <c r="AM68" s="357"/>
    </row>
    <row r="69" spans="1:41" x14ac:dyDescent="0.2">
      <c r="R69" s="356"/>
      <c r="S69" s="357"/>
      <c r="T69" s="357"/>
      <c r="U69" s="357"/>
      <c r="V69" s="357"/>
      <c r="W69" s="357"/>
      <c r="X69" s="357"/>
      <c r="Y69" s="357"/>
      <c r="Z69" s="357"/>
      <c r="AA69" s="357"/>
      <c r="AB69" s="357"/>
      <c r="AC69" s="357"/>
      <c r="AD69" s="356"/>
      <c r="AE69" s="357"/>
      <c r="AF69" s="357"/>
      <c r="AG69" s="357"/>
      <c r="AH69" s="357"/>
      <c r="AI69" s="357"/>
      <c r="AJ69" s="357"/>
      <c r="AK69" s="357"/>
      <c r="AL69" s="357"/>
      <c r="AM69" s="357"/>
    </row>
    <row r="70" spans="1:41" x14ac:dyDescent="0.2">
      <c r="R70" s="356"/>
      <c r="S70" s="357"/>
      <c r="T70" s="357"/>
      <c r="U70" s="357"/>
      <c r="V70" s="357"/>
      <c r="W70" s="357"/>
      <c r="X70" s="357"/>
      <c r="Y70" s="357"/>
      <c r="Z70" s="357"/>
      <c r="AA70" s="357"/>
      <c r="AB70" s="357"/>
      <c r="AC70" s="357"/>
      <c r="AD70" s="356"/>
      <c r="AE70" s="357"/>
      <c r="AF70" s="357"/>
      <c r="AG70" s="357"/>
      <c r="AH70" s="357"/>
      <c r="AI70" s="357"/>
      <c r="AJ70" s="357"/>
      <c r="AK70" s="357"/>
      <c r="AL70" s="357"/>
      <c r="AM70" s="357"/>
    </row>
    <row r="71" spans="1:41" x14ac:dyDescent="0.2">
      <c r="R71" s="356"/>
      <c r="S71" s="357"/>
      <c r="T71" s="357"/>
      <c r="U71" s="357"/>
      <c r="V71" s="357"/>
      <c r="W71" s="357"/>
      <c r="X71" s="357"/>
      <c r="Y71" s="357"/>
      <c r="Z71" s="357"/>
      <c r="AA71" s="357"/>
      <c r="AB71" s="357"/>
      <c r="AC71" s="357"/>
      <c r="AD71" s="356"/>
      <c r="AE71" s="357"/>
      <c r="AF71" s="357"/>
      <c r="AG71" s="357"/>
      <c r="AH71" s="357"/>
      <c r="AI71" s="357"/>
      <c r="AJ71" s="357"/>
      <c r="AK71" s="357"/>
      <c r="AL71" s="357"/>
      <c r="AM71" s="357"/>
    </row>
    <row r="72" spans="1:41" x14ac:dyDescent="0.2">
      <c r="R72" s="356"/>
      <c r="S72" s="357"/>
      <c r="T72" s="357"/>
      <c r="U72" s="357"/>
      <c r="V72" s="357"/>
      <c r="W72" s="357"/>
      <c r="X72" s="357"/>
      <c r="Y72" s="357"/>
      <c r="Z72" s="357"/>
      <c r="AA72" s="357"/>
      <c r="AB72" s="357"/>
      <c r="AC72" s="357"/>
      <c r="AD72" s="356"/>
      <c r="AE72" s="357"/>
      <c r="AF72" s="357"/>
      <c r="AG72" s="357"/>
      <c r="AH72" s="357"/>
      <c r="AI72" s="357"/>
      <c r="AJ72" s="357"/>
      <c r="AK72" s="357"/>
      <c r="AL72" s="357"/>
      <c r="AM72" s="357"/>
    </row>
    <row r="73" spans="1:41" x14ac:dyDescent="0.2">
      <c r="R73" s="356"/>
      <c r="S73" s="357"/>
      <c r="T73" s="357"/>
      <c r="U73" s="357"/>
      <c r="V73" s="357"/>
      <c r="W73" s="357"/>
      <c r="X73" s="357"/>
      <c r="Y73" s="357"/>
      <c r="Z73" s="357"/>
      <c r="AA73" s="357"/>
      <c r="AB73" s="357"/>
      <c r="AC73" s="357"/>
      <c r="AD73" s="356"/>
      <c r="AE73" s="357"/>
      <c r="AF73" s="357"/>
      <c r="AG73" s="357"/>
      <c r="AH73" s="357"/>
      <c r="AI73" s="357"/>
      <c r="AJ73" s="357"/>
      <c r="AK73" s="357"/>
      <c r="AL73" s="357"/>
      <c r="AM73" s="357"/>
    </row>
    <row r="74" spans="1:41" x14ac:dyDescent="0.2">
      <c r="R74" s="356"/>
      <c r="S74" s="357"/>
      <c r="T74" s="357"/>
      <c r="U74" s="357"/>
      <c r="V74" s="357"/>
      <c r="W74" s="357"/>
      <c r="X74" s="357"/>
      <c r="Y74" s="357"/>
      <c r="Z74" s="357"/>
      <c r="AA74" s="357"/>
      <c r="AB74" s="357"/>
      <c r="AC74" s="357"/>
      <c r="AD74" s="356"/>
      <c r="AE74" s="357"/>
      <c r="AF74" s="357"/>
      <c r="AG74" s="357"/>
      <c r="AH74" s="357"/>
      <c r="AI74" s="357"/>
      <c r="AJ74" s="357"/>
      <c r="AK74" s="357"/>
      <c r="AL74" s="357"/>
      <c r="AM74" s="357"/>
    </row>
    <row r="75" spans="1:41" x14ac:dyDescent="0.2">
      <c r="R75" s="356"/>
      <c r="S75" s="357"/>
      <c r="T75" s="357"/>
      <c r="U75" s="357"/>
      <c r="V75" s="357"/>
      <c r="W75" s="357"/>
      <c r="X75" s="357"/>
      <c r="Y75" s="357"/>
      <c r="Z75" s="357"/>
      <c r="AA75" s="357"/>
      <c r="AB75" s="357"/>
      <c r="AC75" s="357"/>
      <c r="AD75" s="356"/>
      <c r="AE75" s="357"/>
      <c r="AF75" s="357"/>
      <c r="AG75" s="357"/>
      <c r="AH75" s="357"/>
      <c r="AI75" s="357"/>
      <c r="AJ75" s="357"/>
      <c r="AK75" s="357"/>
      <c r="AL75" s="357"/>
      <c r="AM75" s="357"/>
    </row>
    <row r="76" spans="1:41" x14ac:dyDescent="0.2">
      <c r="R76" s="356"/>
      <c r="S76" s="357"/>
      <c r="T76" s="357"/>
      <c r="U76" s="357"/>
      <c r="V76" s="357"/>
      <c r="W76" s="357"/>
      <c r="X76" s="357"/>
      <c r="Y76" s="357"/>
      <c r="Z76" s="357"/>
      <c r="AA76" s="357"/>
      <c r="AB76" s="357"/>
      <c r="AC76" s="357"/>
      <c r="AD76" s="356"/>
      <c r="AE76" s="357"/>
      <c r="AF76" s="357"/>
      <c r="AG76" s="357"/>
      <c r="AH76" s="357"/>
      <c r="AI76" s="357"/>
      <c r="AJ76" s="357"/>
      <c r="AK76" s="357"/>
      <c r="AL76" s="357"/>
      <c r="AM76" s="357"/>
    </row>
    <row r="77" spans="1:41" x14ac:dyDescent="0.2">
      <c r="R77" s="356"/>
      <c r="S77" s="357"/>
      <c r="T77" s="357"/>
      <c r="U77" s="357"/>
      <c r="V77" s="357"/>
      <c r="W77" s="357"/>
      <c r="X77" s="357"/>
      <c r="Y77" s="357"/>
      <c r="Z77" s="357"/>
      <c r="AA77" s="357"/>
      <c r="AB77" s="357"/>
      <c r="AC77" s="357"/>
      <c r="AD77" s="356"/>
      <c r="AE77" s="357"/>
      <c r="AF77" s="357"/>
      <c r="AG77" s="357"/>
      <c r="AH77" s="357"/>
      <c r="AI77" s="357"/>
      <c r="AJ77" s="357"/>
      <c r="AK77" s="357"/>
      <c r="AL77" s="357"/>
      <c r="AM77" s="357"/>
    </row>
    <row r="78" spans="1:41" x14ac:dyDescent="0.2">
      <c r="R78" s="356"/>
      <c r="S78" s="357"/>
      <c r="T78" s="357"/>
      <c r="U78" s="357"/>
      <c r="V78" s="357"/>
      <c r="W78" s="357"/>
      <c r="X78" s="357"/>
      <c r="Y78" s="357"/>
      <c r="Z78" s="357"/>
      <c r="AA78" s="357"/>
      <c r="AB78" s="357"/>
      <c r="AC78" s="357"/>
      <c r="AD78" s="356"/>
      <c r="AE78" s="357"/>
      <c r="AF78" s="357"/>
      <c r="AG78" s="357"/>
      <c r="AH78" s="357"/>
      <c r="AI78" s="357"/>
      <c r="AJ78" s="357"/>
      <c r="AK78" s="357"/>
      <c r="AL78" s="357"/>
      <c r="AM78" s="357"/>
    </row>
    <row r="79" spans="1:41" x14ac:dyDescent="0.2">
      <c r="R79" s="356"/>
      <c r="S79" s="357"/>
      <c r="T79" s="357"/>
      <c r="U79" s="357"/>
      <c r="V79" s="357"/>
      <c r="W79" s="357"/>
      <c r="X79" s="357"/>
      <c r="Y79" s="357"/>
      <c r="Z79" s="357"/>
      <c r="AA79" s="357"/>
      <c r="AB79" s="357"/>
      <c r="AC79" s="357"/>
      <c r="AD79" s="356"/>
      <c r="AE79" s="357"/>
      <c r="AF79" s="357"/>
      <c r="AG79" s="357"/>
      <c r="AH79" s="357"/>
      <c r="AI79" s="357"/>
      <c r="AJ79" s="357"/>
      <c r="AK79" s="357"/>
      <c r="AL79" s="357"/>
      <c r="AM79" s="357"/>
    </row>
    <row r="80" spans="1:41" x14ac:dyDescent="0.2">
      <c r="R80" s="356"/>
      <c r="S80" s="357"/>
      <c r="T80" s="357"/>
      <c r="U80" s="357"/>
      <c r="V80" s="357"/>
      <c r="W80" s="357"/>
      <c r="X80" s="357"/>
      <c r="Y80" s="357"/>
      <c r="Z80" s="357"/>
      <c r="AA80" s="357"/>
      <c r="AB80" s="357"/>
      <c r="AC80" s="357"/>
      <c r="AD80" s="356"/>
      <c r="AE80" s="357"/>
      <c r="AF80" s="357"/>
      <c r="AG80" s="357"/>
      <c r="AH80" s="357"/>
      <c r="AI80" s="357"/>
      <c r="AJ80" s="357"/>
      <c r="AK80" s="357"/>
      <c r="AL80" s="357"/>
      <c r="AM80" s="357"/>
    </row>
    <row r="81" spans="1:41" s="363" customFormat="1" x14ac:dyDescent="0.2">
      <c r="A81" s="347"/>
      <c r="B81" s="354"/>
      <c r="C81" s="355"/>
      <c r="D81" s="355"/>
      <c r="E81" s="355"/>
      <c r="F81" s="355"/>
      <c r="G81" s="355"/>
      <c r="H81" s="355"/>
      <c r="I81" s="355"/>
      <c r="J81" s="355"/>
      <c r="K81" s="355"/>
      <c r="L81" s="355"/>
      <c r="M81" s="355"/>
      <c r="N81" s="354"/>
      <c r="O81" s="355"/>
      <c r="P81" s="355"/>
      <c r="Q81" s="355"/>
      <c r="R81" s="356"/>
      <c r="S81" s="357"/>
      <c r="T81" s="357"/>
      <c r="U81" s="357"/>
      <c r="V81" s="357"/>
      <c r="W81" s="357"/>
      <c r="X81" s="357"/>
      <c r="Y81" s="357"/>
      <c r="Z81" s="357"/>
      <c r="AA81" s="357"/>
      <c r="AB81" s="357"/>
      <c r="AC81" s="357"/>
      <c r="AD81" s="356"/>
      <c r="AE81" s="357"/>
      <c r="AF81" s="357"/>
      <c r="AG81" s="357"/>
      <c r="AH81" s="357"/>
      <c r="AI81" s="357"/>
      <c r="AJ81" s="357"/>
      <c r="AK81" s="357"/>
      <c r="AL81" s="357"/>
      <c r="AM81" s="357"/>
      <c r="AN81" s="357"/>
      <c r="AO81" s="357"/>
    </row>
    <row r="82" spans="1:41" s="363" customFormat="1" x14ac:dyDescent="0.2">
      <c r="A82" s="347"/>
      <c r="B82" s="354"/>
      <c r="C82" s="355"/>
      <c r="D82" s="355"/>
      <c r="E82" s="355"/>
      <c r="F82" s="355"/>
      <c r="G82" s="355"/>
      <c r="H82" s="355"/>
      <c r="I82" s="355"/>
      <c r="J82" s="355"/>
      <c r="K82" s="355"/>
      <c r="L82" s="355"/>
      <c r="M82" s="355"/>
      <c r="N82" s="354"/>
      <c r="O82" s="355"/>
      <c r="P82" s="355"/>
      <c r="Q82" s="355"/>
      <c r="R82" s="356"/>
      <c r="S82" s="357"/>
      <c r="T82" s="357"/>
      <c r="U82" s="357"/>
      <c r="V82" s="357"/>
      <c r="W82" s="357"/>
      <c r="X82" s="357"/>
      <c r="Y82" s="357"/>
      <c r="Z82" s="357"/>
      <c r="AA82" s="357"/>
      <c r="AB82" s="357"/>
      <c r="AC82" s="357"/>
      <c r="AD82" s="356"/>
      <c r="AE82" s="357"/>
      <c r="AF82" s="357"/>
      <c r="AG82" s="357"/>
      <c r="AH82" s="357"/>
      <c r="AI82" s="357"/>
      <c r="AJ82" s="357"/>
      <c r="AK82" s="357"/>
      <c r="AL82" s="357"/>
      <c r="AM82" s="357"/>
      <c r="AN82" s="357"/>
      <c r="AO82" s="357"/>
    </row>
    <row r="83" spans="1:41" s="363" customFormat="1" x14ac:dyDescent="0.2">
      <c r="A83" s="347"/>
      <c r="B83" s="354"/>
      <c r="C83" s="355"/>
      <c r="D83" s="355"/>
      <c r="E83" s="355"/>
      <c r="F83" s="355"/>
      <c r="G83" s="355"/>
      <c r="H83" s="355"/>
      <c r="I83" s="355"/>
      <c r="J83" s="355"/>
      <c r="K83" s="355"/>
      <c r="L83" s="355"/>
      <c r="M83" s="355"/>
      <c r="N83" s="354"/>
      <c r="O83" s="355"/>
      <c r="P83" s="355"/>
      <c r="Q83" s="355"/>
      <c r="R83" s="356"/>
      <c r="S83" s="357"/>
      <c r="T83" s="357"/>
      <c r="U83" s="357"/>
      <c r="V83" s="357"/>
      <c r="W83" s="357"/>
      <c r="X83" s="357"/>
      <c r="Y83" s="357"/>
      <c r="Z83" s="357"/>
      <c r="AA83" s="357"/>
      <c r="AB83" s="357"/>
      <c r="AC83" s="357"/>
      <c r="AD83" s="356"/>
      <c r="AE83" s="357"/>
      <c r="AF83" s="357"/>
      <c r="AG83" s="357"/>
      <c r="AH83" s="357"/>
      <c r="AI83" s="357"/>
      <c r="AJ83" s="357"/>
      <c r="AK83" s="357"/>
      <c r="AL83" s="357"/>
      <c r="AM83" s="357"/>
      <c r="AN83" s="357"/>
      <c r="AO83" s="357"/>
    </row>
    <row r="84" spans="1:41" s="363" customFormat="1" x14ac:dyDescent="0.2">
      <c r="A84" s="347"/>
      <c r="B84" s="354"/>
      <c r="C84" s="355"/>
      <c r="D84" s="355"/>
      <c r="E84" s="355"/>
      <c r="F84" s="355"/>
      <c r="G84" s="355"/>
      <c r="H84" s="355"/>
      <c r="I84" s="355"/>
      <c r="J84" s="355"/>
      <c r="K84" s="355"/>
      <c r="L84" s="355"/>
      <c r="M84" s="355"/>
      <c r="N84" s="354"/>
      <c r="O84" s="355"/>
      <c r="P84" s="355"/>
      <c r="Q84" s="355"/>
      <c r="R84" s="356"/>
      <c r="S84" s="357"/>
      <c r="T84" s="357"/>
      <c r="U84" s="357"/>
      <c r="V84" s="357"/>
      <c r="W84" s="357"/>
      <c r="X84" s="357"/>
      <c r="Y84" s="357"/>
      <c r="Z84" s="357"/>
      <c r="AA84" s="357"/>
      <c r="AB84" s="357"/>
      <c r="AC84" s="357"/>
      <c r="AD84" s="356"/>
      <c r="AE84" s="357"/>
      <c r="AF84" s="357"/>
      <c r="AG84" s="357"/>
      <c r="AH84" s="357"/>
      <c r="AI84" s="357"/>
      <c r="AJ84" s="357"/>
      <c r="AK84" s="357"/>
      <c r="AL84" s="357"/>
      <c r="AM84" s="357"/>
      <c r="AN84" s="357"/>
      <c r="AO84" s="357"/>
    </row>
    <row r="85" spans="1:41" s="363" customFormat="1" x14ac:dyDescent="0.2">
      <c r="A85" s="347"/>
      <c r="B85" s="354"/>
      <c r="C85" s="355"/>
      <c r="D85" s="355"/>
      <c r="E85" s="355"/>
      <c r="F85" s="355"/>
      <c r="G85" s="355"/>
      <c r="H85" s="355"/>
      <c r="I85" s="355"/>
      <c r="J85" s="355"/>
      <c r="K85" s="355"/>
      <c r="L85" s="355"/>
      <c r="M85" s="355"/>
      <c r="N85" s="354"/>
      <c r="O85" s="355"/>
      <c r="P85" s="355"/>
      <c r="Q85" s="355"/>
      <c r="R85" s="356"/>
      <c r="S85" s="357"/>
      <c r="T85" s="357"/>
      <c r="U85" s="357"/>
      <c r="V85" s="357"/>
      <c r="W85" s="357"/>
      <c r="X85" s="357"/>
      <c r="Y85" s="357"/>
      <c r="Z85" s="357"/>
      <c r="AA85" s="357"/>
      <c r="AB85" s="357"/>
      <c r="AC85" s="357"/>
      <c r="AD85" s="356"/>
      <c r="AE85" s="357"/>
      <c r="AF85" s="357"/>
      <c r="AG85" s="357"/>
      <c r="AH85" s="357"/>
      <c r="AI85" s="357"/>
      <c r="AJ85" s="357"/>
      <c r="AK85" s="357"/>
      <c r="AL85" s="357"/>
      <c r="AM85" s="357"/>
      <c r="AN85" s="357"/>
      <c r="AO85" s="357"/>
    </row>
    <row r="86" spans="1:41" s="363" customFormat="1" x14ac:dyDescent="0.2">
      <c r="A86" s="347"/>
      <c r="B86" s="354"/>
      <c r="C86" s="355"/>
      <c r="D86" s="355"/>
      <c r="E86" s="355"/>
      <c r="F86" s="355"/>
      <c r="G86" s="355"/>
      <c r="H86" s="355"/>
      <c r="I86" s="355"/>
      <c r="J86" s="355"/>
      <c r="K86" s="355"/>
      <c r="L86" s="355"/>
      <c r="M86" s="355"/>
      <c r="N86" s="354"/>
      <c r="O86" s="355"/>
      <c r="P86" s="355"/>
      <c r="Q86" s="355"/>
      <c r="R86" s="356"/>
      <c r="S86" s="357"/>
      <c r="T86" s="357"/>
      <c r="U86" s="357"/>
      <c r="V86" s="357"/>
      <c r="W86" s="357"/>
      <c r="X86" s="357"/>
      <c r="Y86" s="357"/>
      <c r="Z86" s="357"/>
      <c r="AA86" s="357"/>
      <c r="AB86" s="357"/>
      <c r="AC86" s="357"/>
      <c r="AD86" s="356"/>
      <c r="AE86" s="357"/>
      <c r="AF86" s="357"/>
      <c r="AG86" s="357"/>
      <c r="AH86" s="357"/>
      <c r="AI86" s="357"/>
      <c r="AJ86" s="357"/>
      <c r="AK86" s="357"/>
      <c r="AL86" s="357"/>
      <c r="AM86" s="357"/>
      <c r="AN86" s="357"/>
      <c r="AO86" s="357"/>
    </row>
    <row r="87" spans="1:41" s="363" customFormat="1" x14ac:dyDescent="0.2">
      <c r="A87" s="347"/>
      <c r="B87" s="354"/>
      <c r="C87" s="355"/>
      <c r="D87" s="355"/>
      <c r="E87" s="355"/>
      <c r="F87" s="355"/>
      <c r="G87" s="355"/>
      <c r="H87" s="355"/>
      <c r="I87" s="355"/>
      <c r="J87" s="355"/>
      <c r="K87" s="355"/>
      <c r="L87" s="355"/>
      <c r="M87" s="355"/>
      <c r="N87" s="354"/>
      <c r="O87" s="355"/>
      <c r="P87" s="355"/>
      <c r="Q87" s="355"/>
      <c r="R87" s="364"/>
      <c r="S87" s="365"/>
      <c r="T87" s="365"/>
      <c r="U87" s="365"/>
      <c r="V87" s="365"/>
      <c r="W87" s="365"/>
      <c r="X87" s="365"/>
      <c r="Y87" s="365"/>
      <c r="Z87" s="365"/>
      <c r="AA87" s="365"/>
      <c r="AB87" s="365"/>
      <c r="AC87" s="365"/>
      <c r="AD87" s="364"/>
      <c r="AE87" s="365"/>
      <c r="AF87" s="365"/>
      <c r="AG87" s="365"/>
      <c r="AH87" s="365"/>
      <c r="AI87" s="365"/>
      <c r="AJ87" s="365"/>
      <c r="AK87" s="365"/>
      <c r="AL87" s="365"/>
      <c r="AM87" s="365"/>
      <c r="AN87" s="357"/>
      <c r="AO87" s="357"/>
    </row>
    <row r="88" spans="1:41" s="363" customFormat="1" x14ac:dyDescent="0.2">
      <c r="A88" s="347"/>
      <c r="B88" s="354"/>
      <c r="C88" s="355"/>
      <c r="D88" s="355"/>
      <c r="E88" s="355"/>
      <c r="F88" s="355"/>
      <c r="G88" s="355"/>
      <c r="H88" s="355"/>
      <c r="I88" s="355"/>
      <c r="J88" s="355"/>
      <c r="K88" s="355"/>
      <c r="L88" s="355"/>
      <c r="M88" s="355"/>
      <c r="N88" s="354"/>
      <c r="O88" s="355"/>
      <c r="P88" s="355"/>
      <c r="Q88" s="355"/>
      <c r="R88" s="364"/>
      <c r="S88" s="365"/>
      <c r="T88" s="365"/>
      <c r="U88" s="365"/>
      <c r="V88" s="365"/>
      <c r="W88" s="365"/>
      <c r="X88" s="365"/>
      <c r="Y88" s="365"/>
      <c r="Z88" s="365"/>
      <c r="AA88" s="365"/>
      <c r="AB88" s="365"/>
      <c r="AC88" s="365"/>
      <c r="AD88" s="364"/>
      <c r="AE88" s="365"/>
      <c r="AF88" s="365"/>
      <c r="AG88" s="365"/>
      <c r="AH88" s="365"/>
      <c r="AI88" s="365"/>
      <c r="AJ88" s="365"/>
      <c r="AK88" s="365"/>
      <c r="AL88" s="365"/>
      <c r="AM88" s="365"/>
      <c r="AN88" s="357"/>
      <c r="AO88" s="357"/>
    </row>
    <row r="89" spans="1:41" s="363" customFormat="1" x14ac:dyDescent="0.2">
      <c r="A89" s="347"/>
      <c r="B89" s="354"/>
      <c r="C89" s="355"/>
      <c r="D89" s="355"/>
      <c r="E89" s="355"/>
      <c r="F89" s="355"/>
      <c r="G89" s="355"/>
      <c r="H89" s="355"/>
      <c r="I89" s="355"/>
      <c r="J89" s="355"/>
      <c r="K89" s="355"/>
      <c r="L89" s="355"/>
      <c r="M89" s="355"/>
      <c r="N89" s="354"/>
      <c r="O89" s="355"/>
      <c r="P89" s="355"/>
      <c r="Q89" s="355"/>
      <c r="R89" s="356"/>
      <c r="S89" s="357"/>
      <c r="T89" s="357"/>
      <c r="U89" s="357"/>
      <c r="V89" s="357"/>
      <c r="W89" s="357"/>
      <c r="X89" s="357"/>
      <c r="Y89" s="357"/>
      <c r="Z89" s="357"/>
      <c r="AA89" s="357"/>
      <c r="AB89" s="357"/>
      <c r="AC89" s="357"/>
      <c r="AD89" s="356"/>
      <c r="AE89" s="357"/>
      <c r="AF89" s="357"/>
      <c r="AG89" s="357"/>
      <c r="AH89" s="357"/>
      <c r="AI89" s="357"/>
      <c r="AJ89" s="357"/>
      <c r="AK89" s="357"/>
      <c r="AL89" s="357"/>
      <c r="AM89" s="357"/>
      <c r="AN89" s="357"/>
      <c r="AO89" s="357"/>
    </row>
    <row r="90" spans="1:41" s="363" customFormat="1" x14ac:dyDescent="0.2">
      <c r="A90" s="347"/>
      <c r="B90" s="354"/>
      <c r="C90" s="355"/>
      <c r="D90" s="355"/>
      <c r="E90" s="355"/>
      <c r="F90" s="355"/>
      <c r="G90" s="355"/>
      <c r="H90" s="355"/>
      <c r="I90" s="355"/>
      <c r="J90" s="355"/>
      <c r="K90" s="355"/>
      <c r="L90" s="355"/>
      <c r="M90" s="355"/>
      <c r="N90" s="354"/>
      <c r="O90" s="355"/>
      <c r="P90" s="355"/>
      <c r="Q90" s="355"/>
      <c r="R90" s="356"/>
      <c r="S90" s="357"/>
      <c r="T90" s="357"/>
      <c r="U90" s="357"/>
      <c r="V90" s="357"/>
      <c r="W90" s="357"/>
      <c r="X90" s="357"/>
      <c r="Y90" s="357"/>
      <c r="Z90" s="357"/>
      <c r="AA90" s="357"/>
      <c r="AB90" s="357"/>
      <c r="AC90" s="357"/>
      <c r="AD90" s="356"/>
      <c r="AE90" s="357"/>
      <c r="AF90" s="357"/>
      <c r="AG90" s="357"/>
      <c r="AH90" s="357"/>
      <c r="AI90" s="357"/>
      <c r="AJ90" s="357"/>
      <c r="AK90" s="357"/>
      <c r="AL90" s="357"/>
      <c r="AM90" s="357"/>
      <c r="AN90" s="357"/>
      <c r="AO90" s="357"/>
    </row>
    <row r="91" spans="1:41" x14ac:dyDescent="0.2">
      <c r="R91" s="356"/>
      <c r="S91" s="357"/>
      <c r="T91" s="357"/>
      <c r="U91" s="357"/>
      <c r="V91" s="357"/>
      <c r="W91" s="357"/>
      <c r="X91" s="357"/>
      <c r="Y91" s="357"/>
      <c r="Z91" s="357"/>
      <c r="AA91" s="357"/>
      <c r="AB91" s="357"/>
      <c r="AC91" s="357"/>
      <c r="AD91" s="356"/>
      <c r="AE91" s="357"/>
      <c r="AF91" s="357"/>
      <c r="AG91" s="357"/>
      <c r="AH91" s="357"/>
      <c r="AI91" s="357"/>
      <c r="AJ91" s="357"/>
      <c r="AK91" s="357"/>
      <c r="AL91" s="357"/>
      <c r="AM91" s="357"/>
    </row>
    <row r="92" spans="1:41" x14ac:dyDescent="0.2">
      <c r="R92" s="356"/>
      <c r="S92" s="357"/>
      <c r="T92" s="357"/>
      <c r="U92" s="357"/>
      <c r="V92" s="357"/>
      <c r="W92" s="357"/>
      <c r="X92" s="357"/>
      <c r="Y92" s="357"/>
      <c r="Z92" s="357"/>
      <c r="AA92" s="357"/>
      <c r="AB92" s="357"/>
      <c r="AC92" s="357"/>
      <c r="AD92" s="356"/>
      <c r="AE92" s="357"/>
      <c r="AF92" s="357"/>
      <c r="AG92" s="357"/>
      <c r="AH92" s="357"/>
      <c r="AI92" s="357"/>
      <c r="AJ92" s="357"/>
      <c r="AK92" s="357"/>
      <c r="AL92" s="357"/>
      <c r="AM92" s="357"/>
    </row>
    <row r="93" spans="1:41" x14ac:dyDescent="0.2">
      <c r="R93" s="356"/>
      <c r="S93" s="357"/>
      <c r="T93" s="357"/>
      <c r="U93" s="357"/>
      <c r="V93" s="357"/>
      <c r="W93" s="357"/>
      <c r="X93" s="357"/>
      <c r="Y93" s="357"/>
      <c r="Z93" s="357"/>
      <c r="AA93" s="357"/>
      <c r="AB93" s="357"/>
      <c r="AC93" s="357"/>
      <c r="AD93" s="356"/>
      <c r="AE93" s="357"/>
      <c r="AF93" s="357"/>
      <c r="AG93" s="357"/>
      <c r="AH93" s="357"/>
      <c r="AI93" s="357"/>
      <c r="AJ93" s="357"/>
      <c r="AK93" s="357"/>
      <c r="AL93" s="357"/>
      <c r="AM93" s="357"/>
    </row>
    <row r="94" spans="1:41" x14ac:dyDescent="0.2">
      <c r="R94" s="356"/>
      <c r="S94" s="357"/>
      <c r="T94" s="357"/>
      <c r="U94" s="357"/>
      <c r="V94" s="357"/>
      <c r="W94" s="357"/>
      <c r="X94" s="357"/>
      <c r="Y94" s="357"/>
      <c r="Z94" s="357"/>
      <c r="AA94" s="357"/>
      <c r="AB94" s="357"/>
      <c r="AC94" s="357"/>
      <c r="AD94" s="356"/>
      <c r="AE94" s="357"/>
      <c r="AF94" s="357"/>
      <c r="AG94" s="357"/>
      <c r="AH94" s="357"/>
      <c r="AI94" s="357"/>
      <c r="AJ94" s="357"/>
      <c r="AK94" s="357"/>
      <c r="AL94" s="357"/>
      <c r="AM94" s="357"/>
    </row>
    <row r="95" spans="1:41" x14ac:dyDescent="0.2">
      <c r="R95" s="356"/>
      <c r="S95" s="357"/>
      <c r="T95" s="357"/>
      <c r="U95" s="357"/>
      <c r="V95" s="357"/>
      <c r="W95" s="357"/>
      <c r="X95" s="357"/>
      <c r="Y95" s="357"/>
      <c r="Z95" s="357"/>
      <c r="AA95" s="357"/>
      <c r="AB95" s="357"/>
      <c r="AC95" s="357"/>
      <c r="AD95" s="356"/>
      <c r="AE95" s="357"/>
      <c r="AF95" s="357"/>
      <c r="AG95" s="357"/>
      <c r="AH95" s="357"/>
      <c r="AI95" s="357"/>
      <c r="AJ95" s="357"/>
      <c r="AK95" s="357"/>
      <c r="AL95" s="357"/>
      <c r="AM95" s="357"/>
    </row>
    <row r="96" spans="1:41" x14ac:dyDescent="0.2">
      <c r="R96" s="356"/>
      <c r="S96" s="357"/>
      <c r="T96" s="357"/>
      <c r="U96" s="357"/>
      <c r="V96" s="357"/>
      <c r="W96" s="357"/>
      <c r="X96" s="357"/>
      <c r="Y96" s="357"/>
      <c r="Z96" s="357"/>
      <c r="AA96" s="357"/>
      <c r="AB96" s="357"/>
      <c r="AC96" s="357"/>
      <c r="AD96" s="356"/>
      <c r="AE96" s="357"/>
      <c r="AF96" s="357"/>
      <c r="AG96" s="357"/>
      <c r="AH96" s="357"/>
      <c r="AI96" s="357"/>
      <c r="AJ96" s="357"/>
      <c r="AK96" s="357"/>
      <c r="AL96" s="357"/>
      <c r="AM96" s="357"/>
    </row>
    <row r="97" spans="1:41" x14ac:dyDescent="0.2">
      <c r="R97" s="356"/>
      <c r="S97" s="357"/>
      <c r="T97" s="357"/>
      <c r="U97" s="357"/>
      <c r="V97" s="357"/>
      <c r="W97" s="357"/>
      <c r="X97" s="357"/>
      <c r="Y97" s="357"/>
      <c r="Z97" s="357"/>
      <c r="AA97" s="357"/>
      <c r="AB97" s="357"/>
      <c r="AC97" s="357"/>
      <c r="AD97" s="356"/>
      <c r="AE97" s="357"/>
      <c r="AF97" s="357"/>
      <c r="AG97" s="357"/>
      <c r="AH97" s="357"/>
      <c r="AI97" s="357"/>
      <c r="AJ97" s="357"/>
      <c r="AK97" s="357"/>
      <c r="AL97" s="357"/>
      <c r="AM97" s="357"/>
    </row>
    <row r="98" spans="1:41" s="366" customFormat="1" x14ac:dyDescent="0.2">
      <c r="A98" s="347"/>
      <c r="B98" s="354"/>
      <c r="C98" s="355"/>
      <c r="D98" s="355"/>
      <c r="E98" s="355"/>
      <c r="F98" s="355"/>
      <c r="G98" s="355"/>
      <c r="H98" s="355"/>
      <c r="I98" s="355"/>
      <c r="J98" s="355"/>
      <c r="K98" s="355"/>
      <c r="L98" s="355"/>
      <c r="M98" s="355"/>
      <c r="N98" s="354"/>
      <c r="O98" s="355"/>
      <c r="P98" s="355"/>
      <c r="Q98" s="355"/>
      <c r="R98" s="356"/>
      <c r="S98" s="357"/>
      <c r="T98" s="357"/>
      <c r="U98" s="357"/>
      <c r="V98" s="357"/>
      <c r="W98" s="357"/>
      <c r="X98" s="357"/>
      <c r="Y98" s="357"/>
      <c r="Z98" s="357"/>
      <c r="AA98" s="357"/>
      <c r="AB98" s="357"/>
      <c r="AC98" s="357"/>
      <c r="AD98" s="356"/>
      <c r="AE98" s="357"/>
      <c r="AF98" s="357"/>
      <c r="AG98" s="357"/>
      <c r="AH98" s="357"/>
      <c r="AI98" s="357"/>
      <c r="AJ98" s="357"/>
      <c r="AK98" s="357"/>
      <c r="AL98" s="357"/>
      <c r="AM98" s="357"/>
      <c r="AN98" s="357"/>
      <c r="AO98" s="357"/>
    </row>
  </sheetData>
  <phoneticPr fontId="47" type="noConversion"/>
  <conditionalFormatting sqref="W56:AC1048576 W53:AC53 AI53:AO1048576 AD53:AG1048576 R53:U53 R56:U1048576">
    <cfRule type="cellIs" dxfId="129" priority="27" operator="equal">
      <formula>"F"</formula>
    </cfRule>
    <cfRule type="cellIs" dxfId="128" priority="28" operator="equal">
      <formula>"B2"</formula>
    </cfRule>
    <cfRule type="cellIs" dxfId="127" priority="29" operator="equal">
      <formula>"C"</formula>
    </cfRule>
    <cfRule type="cellIs" dxfId="126" priority="30" operator="equal">
      <formula>"B1"</formula>
    </cfRule>
  </conditionalFormatting>
  <conditionalFormatting sqref="B1:D1 F1:M1">
    <cfRule type="cellIs" dxfId="125" priority="20" operator="equal">
      <formula>TRUE</formula>
    </cfRule>
  </conditionalFormatting>
  <conditionalFormatting sqref="N1:Q52">
    <cfRule type="cellIs" dxfId="124" priority="17" operator="equal">
      <formula>TRUE</formula>
    </cfRule>
  </conditionalFormatting>
  <conditionalFormatting sqref="A54">
    <cfRule type="cellIs" dxfId="123" priority="16" operator="equal">
      <formula>TRUE</formula>
    </cfRule>
  </conditionalFormatting>
  <conditionalFormatting sqref="E1">
    <cfRule type="cellIs" dxfId="122" priority="15" operator="equal">
      <formula>TRUE</formula>
    </cfRule>
  </conditionalFormatting>
  <conditionalFormatting sqref="W56:AC1048576 R53:U53 R56:U1048576 W53:AC53">
    <cfRule type="colorScale" priority="44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53:AO1048576 AD53:AG1048576">
    <cfRule type="colorScale" priority="44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53 V56:V1048576">
    <cfRule type="cellIs" dxfId="121" priority="10" operator="equal">
      <formula>"F"</formula>
    </cfRule>
    <cfRule type="cellIs" dxfId="120" priority="11" operator="equal">
      <formula>"B2"</formula>
    </cfRule>
    <cfRule type="cellIs" dxfId="119" priority="12" operator="equal">
      <formula>"C"</formula>
    </cfRule>
    <cfRule type="cellIs" dxfId="118" priority="13" operator="equal">
      <formula>"B1"</formula>
    </cfRule>
  </conditionalFormatting>
  <conditionalFormatting sqref="V56:V1048576 V53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53:AH1048576">
    <cfRule type="cellIs" dxfId="117" priority="4" operator="equal">
      <formula>"F"</formula>
    </cfRule>
    <cfRule type="cellIs" dxfId="116" priority="5" operator="equal">
      <formula>"B2"</formula>
    </cfRule>
    <cfRule type="cellIs" dxfId="115" priority="6" operator="equal">
      <formula>"C"</formula>
    </cfRule>
    <cfRule type="cellIs" dxfId="114" priority="7" operator="equal">
      <formula>"B1"</formula>
    </cfRule>
  </conditionalFormatting>
  <conditionalFormatting sqref="AH53:AH1048576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4:M5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4:Q5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2013C-4D2C-ED45-94CF-9A631BD1C533}">
  <sheetPr>
    <tabColor theme="4" tint="0.79998168889431442"/>
  </sheetPr>
  <dimension ref="A1:BQ93"/>
  <sheetViews>
    <sheetView zoomScale="140" zoomScaleNormal="140" workbookViewId="0">
      <pane xSplit="1" ySplit="1" topLeftCell="B2" activePane="bottomRight" state="frozen"/>
      <selection activeCell="AR30" sqref="AR30"/>
      <selection pane="topRight" activeCell="AR30" sqref="AR30"/>
      <selection pane="bottomLeft" activeCell="AR30" sqref="AR30"/>
      <selection pane="bottomRight" activeCell="B3" sqref="B3"/>
    </sheetView>
  </sheetViews>
  <sheetFormatPr baseColWidth="10" defaultColWidth="11.5" defaultRowHeight="15" x14ac:dyDescent="0.2"/>
  <cols>
    <col min="1" max="1" width="8.5" style="29" customWidth="1"/>
    <col min="2" max="2" width="4.83203125" style="108" customWidth="1"/>
    <col min="3" max="12" width="4.83203125" style="109" customWidth="1"/>
    <col min="13" max="13" width="4.83203125" style="110" customWidth="1"/>
    <col min="14" max="14" width="3.6640625" style="85" bestFit="1" customWidth="1"/>
    <col min="15" max="16" width="4.1640625" style="84" customWidth="1"/>
    <col min="17" max="17" width="3.5" style="84" customWidth="1"/>
    <col min="18" max="18" width="4.1640625" style="84" bestFit="1" customWidth="1"/>
    <col min="19" max="22" width="4.1640625" style="84" customWidth="1"/>
    <col min="23" max="23" width="5.33203125" style="84" bestFit="1" customWidth="1"/>
    <col min="24" max="25" width="4.1640625" style="84" customWidth="1"/>
    <col min="26" max="26" width="6.33203125" style="85" bestFit="1" customWidth="1"/>
    <col min="27" max="28" width="4.1640625" style="84" customWidth="1"/>
    <col min="29" max="29" width="3.5" style="84" customWidth="1"/>
    <col min="30" max="30" width="6.33203125" style="84" bestFit="1" customWidth="1"/>
    <col min="31" max="34" width="4.1640625" style="84" customWidth="1"/>
    <col min="35" max="35" width="6.33203125" style="84" bestFit="1" customWidth="1"/>
    <col min="36" max="37" width="4.1640625" style="84" customWidth="1"/>
    <col min="38" max="38" width="5.5" style="48" bestFit="1" customWidth="1"/>
    <col min="39" max="40" width="5.33203125" style="47" bestFit="1" customWidth="1"/>
    <col min="41" max="41" width="3.5" style="47" customWidth="1"/>
    <col min="42" max="49" width="5.33203125" style="47" bestFit="1" customWidth="1"/>
    <col min="50" max="61" width="4.6640625" style="120" bestFit="1" customWidth="1"/>
    <col min="62" max="62" width="3.6640625" style="10" bestFit="1" customWidth="1"/>
    <col min="63" max="69" width="3.6640625" style="11" bestFit="1" customWidth="1"/>
    <col min="70" max="16384" width="11.5" style="7"/>
  </cols>
  <sheetData>
    <row r="1" spans="1:69" s="22" customFormat="1" ht="89" customHeight="1" x14ac:dyDescent="0.2">
      <c r="A1" s="96" t="s">
        <v>220</v>
      </c>
      <c r="B1" s="286" t="s">
        <v>928</v>
      </c>
      <c r="C1" s="370" t="s">
        <v>929</v>
      </c>
      <c r="D1" s="370" t="s">
        <v>930</v>
      </c>
      <c r="E1" s="370" t="s">
        <v>931</v>
      </c>
      <c r="F1" s="370" t="s">
        <v>932</v>
      </c>
      <c r="G1" s="370" t="s">
        <v>933</v>
      </c>
      <c r="H1" s="370" t="s">
        <v>934</v>
      </c>
      <c r="I1" s="370" t="s">
        <v>935</v>
      </c>
      <c r="J1" s="370" t="s">
        <v>936</v>
      </c>
      <c r="K1" s="370" t="s">
        <v>937</v>
      </c>
      <c r="L1" s="370" t="s">
        <v>938</v>
      </c>
      <c r="M1" s="287" t="s">
        <v>939</v>
      </c>
      <c r="N1" s="288" t="s">
        <v>755</v>
      </c>
      <c r="O1" s="289" t="s">
        <v>754</v>
      </c>
      <c r="P1" s="289" t="s">
        <v>753</v>
      </c>
      <c r="Q1" s="289" t="s">
        <v>752</v>
      </c>
      <c r="R1" s="289" t="s">
        <v>751</v>
      </c>
      <c r="S1" s="289" t="s">
        <v>750</v>
      </c>
      <c r="T1" s="289" t="s">
        <v>749</v>
      </c>
      <c r="U1" s="289" t="s">
        <v>748</v>
      </c>
      <c r="V1" s="289" t="s">
        <v>747</v>
      </c>
      <c r="W1" s="289" t="s">
        <v>746</v>
      </c>
      <c r="X1" s="289" t="s">
        <v>745</v>
      </c>
      <c r="Y1" s="289" t="s">
        <v>744</v>
      </c>
      <c r="Z1" s="288" t="s">
        <v>221</v>
      </c>
      <c r="AA1" s="289" t="s">
        <v>222</v>
      </c>
      <c r="AB1" s="289" t="s">
        <v>223</v>
      </c>
      <c r="AC1" s="289" t="s">
        <v>887</v>
      </c>
      <c r="AD1" s="289" t="s">
        <v>888</v>
      </c>
      <c r="AE1" s="289" t="s">
        <v>224</v>
      </c>
      <c r="AF1" s="289" t="s">
        <v>225</v>
      </c>
      <c r="AG1" s="289" t="s">
        <v>226</v>
      </c>
      <c r="AH1" s="289" t="s">
        <v>227</v>
      </c>
      <c r="AI1" s="289" t="s">
        <v>228</v>
      </c>
      <c r="AJ1" s="289" t="s">
        <v>229</v>
      </c>
      <c r="AK1" s="289" t="s">
        <v>230</v>
      </c>
      <c r="AL1" s="290" t="s">
        <v>241</v>
      </c>
      <c r="AM1" s="291" t="s">
        <v>242</v>
      </c>
      <c r="AN1" s="291" t="s">
        <v>243</v>
      </c>
      <c r="AO1" s="291" t="s">
        <v>889</v>
      </c>
      <c r="AP1" s="291" t="s">
        <v>890</v>
      </c>
      <c r="AQ1" s="291" t="s">
        <v>244</v>
      </c>
      <c r="AR1" s="291" t="s">
        <v>245</v>
      </c>
      <c r="AS1" s="291" t="s">
        <v>246</v>
      </c>
      <c r="AT1" s="291" t="s">
        <v>247</v>
      </c>
      <c r="AU1" s="291" t="s">
        <v>248</v>
      </c>
      <c r="AV1" s="291" t="s">
        <v>249</v>
      </c>
      <c r="AW1" s="291" t="s">
        <v>250</v>
      </c>
      <c r="AX1" s="292" t="s">
        <v>370</v>
      </c>
      <c r="AY1" s="293" t="s">
        <v>371</v>
      </c>
      <c r="AZ1" s="293" t="s">
        <v>372</v>
      </c>
      <c r="BA1" s="293" t="s">
        <v>899</v>
      </c>
      <c r="BB1" s="293" t="s">
        <v>900</v>
      </c>
      <c r="BC1" s="293" t="s">
        <v>373</v>
      </c>
      <c r="BD1" s="293" t="s">
        <v>374</v>
      </c>
      <c r="BE1" s="293" t="s">
        <v>375</v>
      </c>
      <c r="BF1" s="293" t="s">
        <v>376</v>
      </c>
      <c r="BG1" s="293" t="s">
        <v>377</v>
      </c>
      <c r="BH1" s="293" t="s">
        <v>378</v>
      </c>
      <c r="BI1" s="293" t="s">
        <v>379</v>
      </c>
      <c r="BJ1" s="294" t="s">
        <v>300</v>
      </c>
      <c r="BK1" s="295" t="s">
        <v>301</v>
      </c>
      <c r="BL1" s="295" t="s">
        <v>302</v>
      </c>
      <c r="BM1" s="295" t="s">
        <v>303</v>
      </c>
      <c r="BN1" s="296" t="s">
        <v>308</v>
      </c>
      <c r="BO1" s="297" t="s">
        <v>309</v>
      </c>
      <c r="BP1" s="297" t="s">
        <v>310</v>
      </c>
      <c r="BQ1" s="297" t="s">
        <v>311</v>
      </c>
    </row>
    <row r="2" spans="1:69" s="49" customFormat="1" x14ac:dyDescent="0.2">
      <c r="A2" s="88" t="s">
        <v>56</v>
      </c>
      <c r="B2" s="335">
        <f>VLOOKUP($A2,BI!$A:$Q,MATCH(B$1,BI!$A$1:$Q$1,0),FALSE)</f>
        <v>1</v>
      </c>
      <c r="C2" s="367">
        <f>VLOOKUP($A2,BI!$A:$Q,MATCH(C$1,BI!$A$1:$Q$1,0),FALSE)</f>
        <v>1</v>
      </c>
      <c r="D2" s="367">
        <f>VLOOKUP($A2,BI!$A:$Q,MATCH(D$1,BI!$A$1:$Q$1,0),FALSE)</f>
        <v>1</v>
      </c>
      <c r="E2" s="367">
        <f>VLOOKUP($A2,BI!$A:$Q,MATCH(E$1,BI!$A$1:$Q$1,0),FALSE)</f>
        <v>1</v>
      </c>
      <c r="F2" s="367">
        <f>VLOOKUP($A2,BI!$A:$Q,MATCH(F$1,BI!$A$1:$Q$1,0),FALSE)</f>
        <v>1</v>
      </c>
      <c r="G2" s="367">
        <f>VLOOKUP($A2,BI!$A:$Q,MATCH(G$1,BI!$A$1:$Q$1,0),FALSE)</f>
        <v>1</v>
      </c>
      <c r="H2" s="367">
        <f>VLOOKUP($A2,BI!$A:$Q,MATCH(H$1,BI!$A$1:$Q$1,0),FALSE)</f>
        <v>1</v>
      </c>
      <c r="I2" s="367">
        <f>VLOOKUP($A2,BI!$A:$Q,MATCH(I$1,BI!$A$1:$Q$1,0),FALSE)</f>
        <v>1</v>
      </c>
      <c r="J2" s="367">
        <f>VLOOKUP($A2,BI!$A:$Q,MATCH(J$1,BI!$A$1:$Q$1,0),FALSE)</f>
        <v>1</v>
      </c>
      <c r="K2" s="367">
        <f>VLOOKUP($A2,BI!$A:$Q,MATCH(K$1,BI!$A$1:$Q$1,0),FALSE)</f>
        <v>1</v>
      </c>
      <c r="L2" s="367">
        <f>VLOOKUP($A2,BI!$A:$Q,MATCH(L$1,BI!$A$1:$Q$1,0),FALSE)</f>
        <v>1</v>
      </c>
      <c r="M2" s="367">
        <f>VLOOKUP($A2,BI!$A:$Q,MATCH(M$1,BI!$A$1:$Q$1,0),FALSE)</f>
        <v>1</v>
      </c>
      <c r="N2" s="335">
        <f>VLOOKUP($A2,'B-EmEC'!$A:$DD,MATCH(N$1,'B-EmEC'!$A$1:$DD$1,0),FALSE)</f>
        <v>18.02</v>
      </c>
      <c r="O2" s="299">
        <f>VLOOKUP($A2,'B-EmEC'!$A:$DD,MATCH(O$1,'B-EmEC'!$A$1:$DD$1,0),FALSE)</f>
        <v>861.2</v>
      </c>
      <c r="P2" s="299">
        <f>VLOOKUP($A2,'B-EmEC'!$A:$DD,MATCH(P$1,'B-EmEC'!$A$1:$DD$1,0),FALSE)</f>
        <v>486.1</v>
      </c>
      <c r="Q2" s="300">
        <f>VLOOKUP($A2,'B-EmEC'!$A:$DD,MATCH(Q$1,'B-EmEC'!$A$1:$DD$1,0),FALSE)</f>
        <v>237.9</v>
      </c>
      <c r="R2" s="299">
        <f>VLOOKUP($A2,'B-EmEC'!$A:$DD,MATCH(R$1,'B-EmEC'!$A$1:$DD$1,0),FALSE)</f>
        <v>388.5</v>
      </c>
      <c r="S2" s="299">
        <f>VLOOKUP($A2,'B-EmEC'!$A:$DD,MATCH(S$1,'B-EmEC'!$A$1:$DD$1,0),FALSE)</f>
        <v>111.7</v>
      </c>
      <c r="T2" s="299">
        <f>VLOOKUP($A2,'B-EmEC'!$A:$DD,MATCH(T$1,'B-EmEC'!$A$1:$DD$1,0),FALSE)</f>
        <v>56.39</v>
      </c>
      <c r="U2" s="299">
        <f>VLOOKUP($A2,'B-EmEC'!$A:$DD,MATCH(U$1,'B-EmEC'!$A$1:$DD$1,0),FALSE)</f>
        <v>29.2</v>
      </c>
      <c r="V2" s="299">
        <f>VLOOKUP($A2,'B-EmEC'!$A:$DD,MATCH(V$1,'B-EmEC'!$A$1:$DD$1,0),FALSE)</f>
        <v>65.56</v>
      </c>
      <c r="W2" s="299">
        <f>VLOOKUP($A2,'B-EmEC'!$A:$DD,MATCH(W$1,'B-EmEC'!$A$1:$DD$1,0),FALSE)</f>
        <v>870.3</v>
      </c>
      <c r="X2" s="300">
        <f>VLOOKUP($A2,'B-EmEC'!$A:$DD,MATCH(X$1,'B-EmEC'!$A$1:$DD$1,0),FALSE)</f>
        <v>67.7</v>
      </c>
      <c r="Y2" s="299">
        <f>VLOOKUP($A2,'B-EmEC'!$A:$DD,MATCH(Y$1,'B-EmEC'!$A$1:$DD$1,0),FALSE)</f>
        <v>452</v>
      </c>
      <c r="Z2" s="298">
        <f>IF(B2="","",N2)</f>
        <v>18.02</v>
      </c>
      <c r="AA2" s="301">
        <f t="shared" ref="AA2:AK2" si="0">IF(C2="","",O2)</f>
        <v>861.2</v>
      </c>
      <c r="AB2" s="301">
        <f t="shared" si="0"/>
        <v>486.1</v>
      </c>
      <c r="AC2" s="301">
        <f t="shared" si="0"/>
        <v>237.9</v>
      </c>
      <c r="AD2" s="301">
        <f t="shared" si="0"/>
        <v>388.5</v>
      </c>
      <c r="AE2" s="301">
        <f t="shared" si="0"/>
        <v>111.7</v>
      </c>
      <c r="AF2" s="301">
        <f t="shared" si="0"/>
        <v>56.39</v>
      </c>
      <c r="AG2" s="301">
        <f t="shared" si="0"/>
        <v>29.2</v>
      </c>
      <c r="AH2" s="301">
        <f t="shared" si="0"/>
        <v>65.56</v>
      </c>
      <c r="AI2" s="301">
        <f t="shared" si="0"/>
        <v>870.3</v>
      </c>
      <c r="AJ2" s="301">
        <f t="shared" si="0"/>
        <v>67.7</v>
      </c>
      <c r="AK2" s="301">
        <f t="shared" si="0"/>
        <v>452</v>
      </c>
      <c r="AL2" s="48">
        <f>IF(Z2&lt;&gt;"",(Z2)/MAX(Z:Z),"")</f>
        <v>0.34740697898592637</v>
      </c>
      <c r="AM2" s="47">
        <f t="shared" ref="AM2:AW2" si="1">IF(AA2&lt;&gt;"",(AA2)/MAX(AA:AA),"")</f>
        <v>0.9330444203683641</v>
      </c>
      <c r="AN2" s="47">
        <f t="shared" si="1"/>
        <v>0.80440178719179223</v>
      </c>
      <c r="AO2" s="47">
        <f t="shared" si="1"/>
        <v>0.63951612903225807</v>
      </c>
      <c r="AP2" s="47">
        <f t="shared" si="1"/>
        <v>0.79626972740315638</v>
      </c>
      <c r="AQ2" s="47">
        <f t="shared" si="1"/>
        <v>0.32395591647331784</v>
      </c>
      <c r="AR2" s="47">
        <f t="shared" si="1"/>
        <v>8.1488439306358379E-2</v>
      </c>
      <c r="AS2" s="47">
        <f t="shared" si="1"/>
        <v>3.5718654434250763E-2</v>
      </c>
      <c r="AT2" s="47">
        <f t="shared" si="1"/>
        <v>7.0944702954225738E-2</v>
      </c>
      <c r="AU2" s="47">
        <f t="shared" si="1"/>
        <v>0.81565135895032803</v>
      </c>
      <c r="AV2" s="47">
        <f t="shared" si="1"/>
        <v>0.55491803278688523</v>
      </c>
      <c r="AW2" s="47">
        <f t="shared" si="1"/>
        <v>0.64004531294250921</v>
      </c>
      <c r="AX2" s="144">
        <f>IFERROR((AL2-MIN($AL2:$AW2))/(MAX($AL2:$AW2)-MIN($AL2:$AW2)),"")</f>
        <v>0.34735247374425832</v>
      </c>
      <c r="AY2" s="145">
        <f t="shared" ref="AY2:BI2" si="2">IFERROR((AM2-MIN($AL2:$AW2))/(MAX($AL2:$AW2)-MIN($AL2:$AW2)),"")</f>
        <v>1</v>
      </c>
      <c r="AZ2" s="145">
        <f t="shared" si="2"/>
        <v>0.85663775848155277</v>
      </c>
      <c r="BA2" s="145">
        <f t="shared" si="2"/>
        <v>0.67288547539862065</v>
      </c>
      <c r="BB2" s="145">
        <f t="shared" si="2"/>
        <v>0.84757520829369504</v>
      </c>
      <c r="BC2" s="145">
        <f t="shared" si="2"/>
        <v>0.32121808264249824</v>
      </c>
      <c r="BD2" s="145">
        <f t="shared" si="2"/>
        <v>5.1006876888753341E-2</v>
      </c>
      <c r="BE2" s="145">
        <f t="shared" si="2"/>
        <v>0</v>
      </c>
      <c r="BF2" s="145">
        <f t="shared" si="2"/>
        <v>3.9256700138666771E-2</v>
      </c>
      <c r="BG2" s="145">
        <f t="shared" si="2"/>
        <v>0.86917453407143586</v>
      </c>
      <c r="BH2" s="145">
        <f t="shared" si="2"/>
        <v>0.57860745569046435</v>
      </c>
      <c r="BI2" s="145">
        <f t="shared" si="2"/>
        <v>0.67347520984105069</v>
      </c>
      <c r="BJ2" s="48">
        <f t="shared" ref="BJ2:BJ10" si="3">IF(COUNT(AL2:AL2)=0,"",MAX(AL2:AL2))</f>
        <v>0.34740697898592637</v>
      </c>
      <c r="BK2" s="47">
        <f t="shared" ref="BK2:BK10" si="4">IF(COUNT(AM2:AQ2)=0,"",MAX(AM2:AQ2))</f>
        <v>0.9330444203683641</v>
      </c>
      <c r="BL2" s="47">
        <f t="shared" ref="BL2:BL10" si="5">IF(COUNT(AR2:AU2)=0,"",MAX(AR2:AU2))</f>
        <v>0.81565135895032803</v>
      </c>
      <c r="BM2" s="47">
        <f t="shared" ref="BM2:BM10" si="6">IF(COUNT(AV2:AW2)=0,"",MAX(AV2:AW2))</f>
        <v>0.64004531294250921</v>
      </c>
      <c r="BN2" s="48">
        <f t="shared" ref="BN2:BN10" si="7">IF(COUNT(AL2:AL2)=0,"",AVERAGE(AL2:AL2))</f>
        <v>0.34740697898592637</v>
      </c>
      <c r="BO2" s="47">
        <f t="shared" ref="BO2:BO10" si="8">IF(COUNT(AM2:AQ2)=0,"",AVERAGE(AM2:AQ2))</f>
        <v>0.69943759609377776</v>
      </c>
      <c r="BP2" s="47">
        <f t="shared" ref="BP2:BP10" si="9">IF(COUNT(AR2:AU2)=0,"",AVERAGE(AR2:AU2))</f>
        <v>0.25095078891129075</v>
      </c>
      <c r="BQ2" s="47">
        <f t="shared" ref="BQ2:BQ10" si="10">IF(COUNT(AV2:AW2)=0,"",AVERAGE(AV2:AW2))</f>
        <v>0.59748167286469722</v>
      </c>
    </row>
    <row r="3" spans="1:69" s="49" customFormat="1" x14ac:dyDescent="0.2">
      <c r="A3" s="88" t="s">
        <v>114</v>
      </c>
      <c r="B3" s="335">
        <f>VLOOKUP($A3,BI!$A:$Q,MATCH(B$1,BI!$A$1:$Q$1,0),FALSE)</f>
        <v>1</v>
      </c>
      <c r="C3" s="367">
        <f>VLOOKUP($A3,BI!$A:$Q,MATCH(C$1,BI!$A$1:$Q$1,0),FALSE)</f>
        <v>1</v>
      </c>
      <c r="D3" s="367">
        <f>VLOOKUP($A3,BI!$A:$Q,MATCH(D$1,BI!$A$1:$Q$1,0),FALSE)</f>
        <v>1</v>
      </c>
      <c r="E3" s="367">
        <f>VLOOKUP($A3,BI!$A:$Q,MATCH(E$1,BI!$A$1:$Q$1,0),FALSE)</f>
        <v>1</v>
      </c>
      <c r="F3" s="367">
        <f>VLOOKUP($A3,BI!$A:$Q,MATCH(F$1,BI!$A$1:$Q$1,0),FALSE)</f>
        <v>1</v>
      </c>
      <c r="G3" s="367">
        <f>VLOOKUP($A3,BI!$A:$Q,MATCH(G$1,BI!$A$1:$Q$1,0),FALSE)</f>
        <v>1</v>
      </c>
      <c r="H3" s="367">
        <f>VLOOKUP($A3,BI!$A:$Q,MATCH(H$1,BI!$A$1:$Q$1,0),FALSE)</f>
        <v>1</v>
      </c>
      <c r="I3" s="367">
        <f>VLOOKUP($A3,BI!$A:$Q,MATCH(I$1,BI!$A$1:$Q$1,0),FALSE)</f>
        <v>1</v>
      </c>
      <c r="J3" s="367">
        <f>VLOOKUP($A3,BI!$A:$Q,MATCH(J$1,BI!$A$1:$Q$1,0),FALSE)</f>
        <v>1</v>
      </c>
      <c r="K3" s="367">
        <f>VLOOKUP($A3,BI!$A:$Q,MATCH(K$1,BI!$A$1:$Q$1,0),FALSE)</f>
        <v>1</v>
      </c>
      <c r="L3" s="367">
        <f>VLOOKUP($A3,BI!$A:$Q,MATCH(L$1,BI!$A$1:$Q$1,0),FALSE)</f>
        <v>1</v>
      </c>
      <c r="M3" s="367">
        <f>VLOOKUP($A3,BI!$A:$Q,MATCH(M$1,BI!$A$1:$Q$1,0),FALSE)</f>
        <v>1</v>
      </c>
      <c r="N3" s="335">
        <f>VLOOKUP($A3,'B-EmEC'!$A:$DD,MATCH(N$1,'B-EmEC'!$A$1:$DD$1,0),FALSE)</f>
        <v>32.28</v>
      </c>
      <c r="O3" s="299">
        <f>VLOOKUP($A3,'B-EmEC'!$A:$DD,MATCH(O$1,'B-EmEC'!$A$1:$DD$1,0),FALSE)</f>
        <v>923</v>
      </c>
      <c r="P3" s="299">
        <f>VLOOKUP($A3,'B-EmEC'!$A:$DD,MATCH(P$1,'B-EmEC'!$A$1:$DD$1,0),FALSE)</f>
        <v>457.9</v>
      </c>
      <c r="Q3" s="300">
        <f>VLOOKUP($A3,'B-EmEC'!$A:$DD,MATCH(Q$1,'B-EmEC'!$A$1:$DD$1,0),FALSE)</f>
        <v>323.3</v>
      </c>
      <c r="R3" s="299">
        <f>VLOOKUP($A3,'B-EmEC'!$A:$DD,MATCH(R$1,'B-EmEC'!$A$1:$DD$1,0),FALSE)</f>
        <v>487.3</v>
      </c>
      <c r="S3" s="299">
        <f>VLOOKUP($A3,'B-EmEC'!$A:$DD,MATCH(S$1,'B-EmEC'!$A$1:$DD$1,0),FALSE)</f>
        <v>344.8</v>
      </c>
      <c r="T3" s="299">
        <f>VLOOKUP($A3,'B-EmEC'!$A:$DD,MATCH(T$1,'B-EmEC'!$A$1:$DD$1,0),FALSE)</f>
        <v>472.4</v>
      </c>
      <c r="U3" s="299">
        <f>VLOOKUP($A3,'B-EmEC'!$A:$DD,MATCH(U$1,'B-EmEC'!$A$1:$DD$1,0),FALSE)</f>
        <v>533.4</v>
      </c>
      <c r="V3" s="299">
        <f>VLOOKUP($A3,'B-EmEC'!$A:$DD,MATCH(V$1,'B-EmEC'!$A$1:$DD$1,0),FALSE)</f>
        <v>426.2</v>
      </c>
      <c r="W3" s="299">
        <f>VLOOKUP($A3,'B-EmEC'!$A:$DD,MATCH(W$1,'B-EmEC'!$A$1:$DD$1,0),FALSE)</f>
        <v>369.2</v>
      </c>
      <c r="X3" s="300">
        <f>VLOOKUP($A3,'B-EmEC'!$A:$DD,MATCH(X$1,'B-EmEC'!$A$1:$DD$1,0),FALSE)</f>
        <v>72.42</v>
      </c>
      <c r="Y3" s="299">
        <f>VLOOKUP($A3,'B-EmEC'!$A:$DD,MATCH(Y$1,'B-EmEC'!$A$1:$DD$1,0),FALSE)</f>
        <v>382.2</v>
      </c>
      <c r="Z3" s="298">
        <f t="shared" ref="Z3:Z52" si="11">IF(B3="","",N3)</f>
        <v>32.28</v>
      </c>
      <c r="AA3" s="301">
        <f t="shared" ref="AA3:AA52" si="12">IF(C3="","",O3)</f>
        <v>923</v>
      </c>
      <c r="AB3" s="301">
        <f t="shared" ref="AB3:AB52" si="13">IF(D3="","",P3)</f>
        <v>457.9</v>
      </c>
      <c r="AC3" s="301">
        <f t="shared" ref="AC3:AC52" si="14">IF(E3="","",Q3)</f>
        <v>323.3</v>
      </c>
      <c r="AD3" s="301">
        <f t="shared" ref="AD3:AD52" si="15">IF(F3="","",R3)</f>
        <v>487.3</v>
      </c>
      <c r="AE3" s="301">
        <f t="shared" ref="AE3:AE52" si="16">IF(G3="","",S3)</f>
        <v>344.8</v>
      </c>
      <c r="AF3" s="301">
        <f t="shared" ref="AF3:AF52" si="17">IF(H3="","",T3)</f>
        <v>472.4</v>
      </c>
      <c r="AG3" s="301">
        <f t="shared" ref="AG3:AG52" si="18">IF(I3="","",U3)</f>
        <v>533.4</v>
      </c>
      <c r="AH3" s="301">
        <f t="shared" ref="AH3:AH52" si="19">IF(J3="","",V3)</f>
        <v>426.2</v>
      </c>
      <c r="AI3" s="301">
        <f t="shared" ref="AI3:AI52" si="20">IF(K3="","",W3)</f>
        <v>369.2</v>
      </c>
      <c r="AJ3" s="301">
        <f t="shared" ref="AJ3:AJ52" si="21">IF(L3="","",X3)</f>
        <v>72.42</v>
      </c>
      <c r="AK3" s="301">
        <f t="shared" ref="AK3:AK52" si="22">IF(M3="","",Y3)</f>
        <v>382.2</v>
      </c>
      <c r="AL3" s="48">
        <f t="shared" ref="AL3:AL52" si="23">IF(Z3&lt;&gt;"",(Z3)/MAX(Z:Z),"")</f>
        <v>0.62232504337767502</v>
      </c>
      <c r="AM3" s="47">
        <f t="shared" ref="AM3:AM52" si="24">IF(AA3&lt;&gt;"",(AA3)/MAX(AA:AA),"")</f>
        <v>1</v>
      </c>
      <c r="AN3" s="47">
        <f t="shared" ref="AN3:AN52" si="25">IF(AB3&lt;&gt;"",(AB3)/MAX(AB:AB),"")</f>
        <v>0.75773622372993543</v>
      </c>
      <c r="AO3" s="47">
        <f t="shared" ref="AO3:AO52" si="26">IF(AC3&lt;&gt;"",(AC3)/MAX(AC:AC),"")</f>
        <v>0.86908602150537639</v>
      </c>
      <c r="AP3" s="47">
        <f t="shared" ref="AP3:AP52" si="27">IF(AD3&lt;&gt;"",(AD3)/MAX(AD:AD),"")</f>
        <v>0.99877023980323842</v>
      </c>
      <c r="AQ3" s="47">
        <f t="shared" ref="AQ3:AQ52" si="28">IF(AE3&lt;&gt;"",(AE3)/MAX(AE:AE),"")</f>
        <v>1</v>
      </c>
      <c r="AR3" s="47">
        <f t="shared" ref="AR3:AR52" si="29">IF(AF3&lt;&gt;"",(AF3)/MAX(AF:AF),"")</f>
        <v>0.68265895953757227</v>
      </c>
      <c r="AS3" s="47">
        <f t="shared" ref="AS3:AS52" si="30">IF(AG3&lt;&gt;"",(AG3)/MAX(AG:AG),"")</f>
        <v>0.65247706422018348</v>
      </c>
      <c r="AT3" s="47">
        <f t="shared" ref="AT3:AT52" si="31">IF(AH3&lt;&gt;"",(AH3)/MAX(AH:AH),"")</f>
        <v>0.46120549724055837</v>
      </c>
      <c r="AU3" s="47">
        <f t="shared" ref="AU3:AU52" si="32">IF(AI3&lt;&gt;"",(AI3)/MAX(AI:AI),"")</f>
        <v>0.34601686972820994</v>
      </c>
      <c r="AV3" s="47">
        <f t="shared" ref="AV3:AV52" si="33">IF(AJ3&lt;&gt;"",(AJ3)/MAX(AJ:AJ),"")</f>
        <v>0.59360655737704915</v>
      </c>
      <c r="AW3" s="47">
        <f t="shared" ref="AW3:AW52" si="34">IF(AK3&lt;&gt;"",(AK3)/MAX(AK:AK),"")</f>
        <v>0.54120645709430748</v>
      </c>
      <c r="AX3" s="144">
        <f t="shared" ref="AX3:AX52" si="35">IFERROR((AL3-MIN($AL3:$AW3))/(MAX($AL3:$AW3)-MIN($AL3:$AW3)),"")</f>
        <v>0.42250046042416062</v>
      </c>
      <c r="AY3" s="145">
        <f t="shared" ref="AY3:AY52" si="36">IFERROR((AM3-MIN($AL3:$AW3))/(MAX($AL3:$AW3)-MIN($AL3:$AW3)),"")</f>
        <v>1</v>
      </c>
      <c r="AZ3" s="145">
        <f t="shared" ref="AZ3:AZ52" si="37">IFERROR((AN3-MIN($AL3:$AW3))/(MAX($AL3:$AW3)-MIN($AL3:$AW3)),"")</f>
        <v>0.62955653585531834</v>
      </c>
      <c r="BA3" s="145">
        <f t="shared" ref="BA3:BA52" si="38">IFERROR((AO3-MIN($AL3:$AW3))/(MAX($AL3:$AW3)-MIN($AL3:$AW3)),"")</f>
        <v>0.79982055738927571</v>
      </c>
      <c r="BB3" s="145">
        <f t="shared" ref="BB3:BB52" si="39">IFERROR((AP3-MIN($AL3:$AW3))/(MAX($AL3:$AW3)-MIN($AL3:$AW3)),"")</f>
        <v>0.9981195842219196</v>
      </c>
      <c r="BC3" s="145">
        <f t="shared" ref="BC3:BC52" si="40">IFERROR((AQ3-MIN($AL3:$AW3))/(MAX($AL3:$AW3)-MIN($AL3:$AW3)),"")</f>
        <v>1</v>
      </c>
      <c r="BD3" s="145">
        <f t="shared" ref="BD3:BD52" si="41">IFERROR((AR3-MIN($AL3:$AW3))/(MAX($AL3:$AW3)-MIN($AL3:$AW3)),"")</f>
        <v>0.51475653457522164</v>
      </c>
      <c r="BE3" s="145">
        <f t="shared" ref="BE3:BE52" si="42">IFERROR((AS3-MIN($AL3:$AW3))/(MAX($AL3:$AW3)-MIN($AL3:$AW3)),"")</f>
        <v>0.46860565709793034</v>
      </c>
      <c r="BF3" s="145">
        <f t="shared" ref="BF3:BF52" si="43">IFERROR((AT3-MIN($AL3:$AW3))/(MAX($AL3:$AW3)-MIN($AL3:$AW3)),"")</f>
        <v>0.17613394318669501</v>
      </c>
      <c r="BG3" s="145">
        <f t="shared" ref="BG3:BG52" si="44">IFERROR((AU3-MIN($AL3:$AW3))/(MAX($AL3:$AW3)-MIN($AL3:$AW3)),"")</f>
        <v>0</v>
      </c>
      <c r="BH3" s="145">
        <f t="shared" ref="BH3:BH52" si="45">IFERROR((AV3-MIN($AL3:$AW3))/(MAX($AL3:$AW3)-MIN($AL3:$AW3)),"")</f>
        <v>0.37858726959201988</v>
      </c>
      <c r="BI3" s="145">
        <f t="shared" ref="BI3:BI52" si="46">IFERROR((AW3-MIN($AL3:$AW3))/(MAX($AL3:$AW3)-MIN($AL3:$AW3)),"")</f>
        <v>0.29846272530757539</v>
      </c>
      <c r="BJ3" s="48">
        <f t="shared" si="3"/>
        <v>0.62232504337767502</v>
      </c>
      <c r="BK3" s="47">
        <f t="shared" si="4"/>
        <v>1</v>
      </c>
      <c r="BL3" s="47">
        <f t="shared" si="5"/>
        <v>0.68265895953757227</v>
      </c>
      <c r="BM3" s="47">
        <f t="shared" si="6"/>
        <v>0.59360655737704915</v>
      </c>
      <c r="BN3" s="48">
        <f t="shared" si="7"/>
        <v>0.62232504337767502</v>
      </c>
      <c r="BO3" s="47">
        <f t="shared" si="8"/>
        <v>0.92511849700771021</v>
      </c>
      <c r="BP3" s="47">
        <f t="shared" si="9"/>
        <v>0.53558959768163095</v>
      </c>
      <c r="BQ3" s="47">
        <f t="shared" si="10"/>
        <v>0.56740650723567831</v>
      </c>
    </row>
    <row r="4" spans="1:69" s="49" customFormat="1" x14ac:dyDescent="0.2">
      <c r="A4" s="88" t="s">
        <v>15</v>
      </c>
      <c r="B4" s="335" t="str">
        <f>VLOOKUP($A4,BI!$A:$Q,MATCH(B$1,BI!$A$1:$Q$1,0),FALSE)</f>
        <v/>
      </c>
      <c r="C4" s="367">
        <f>VLOOKUP($A4,BI!$A:$Q,MATCH(C$1,BI!$A$1:$Q$1,0),FALSE)</f>
        <v>1</v>
      </c>
      <c r="D4" s="367">
        <f>VLOOKUP($A4,BI!$A:$Q,MATCH(D$1,BI!$A$1:$Q$1,0),FALSE)</f>
        <v>1</v>
      </c>
      <c r="E4" s="367">
        <f>VLOOKUP($A4,BI!$A:$Q,MATCH(E$1,BI!$A$1:$Q$1,0),FALSE)</f>
        <v>1</v>
      </c>
      <c r="F4" s="367">
        <f>VLOOKUP($A4,BI!$A:$Q,MATCH(F$1,BI!$A$1:$Q$1,0),FALSE)</f>
        <v>1</v>
      </c>
      <c r="G4" s="367" t="str">
        <f>VLOOKUP($A4,BI!$A:$Q,MATCH(G$1,BI!$A$1:$Q$1,0),FALSE)</f>
        <v/>
      </c>
      <c r="H4" s="367">
        <f>VLOOKUP($A4,BI!$A:$Q,MATCH(H$1,BI!$A$1:$Q$1,0),FALSE)</f>
        <v>1</v>
      </c>
      <c r="I4" s="367">
        <f>VLOOKUP($A4,BI!$A:$Q,MATCH(I$1,BI!$A$1:$Q$1,0),FALSE)</f>
        <v>1</v>
      </c>
      <c r="J4" s="367">
        <f>VLOOKUP($A4,BI!$A:$Q,MATCH(J$1,BI!$A$1:$Q$1,0),FALSE)</f>
        <v>1</v>
      </c>
      <c r="K4" s="367">
        <f>VLOOKUP($A4,BI!$A:$Q,MATCH(K$1,BI!$A$1:$Q$1,0),FALSE)</f>
        <v>1</v>
      </c>
      <c r="L4" s="367" t="str">
        <f>VLOOKUP($A4,BI!$A:$Q,MATCH(L$1,BI!$A$1:$Q$1,0),FALSE)</f>
        <v/>
      </c>
      <c r="M4" s="367">
        <f>VLOOKUP($A4,BI!$A:$Q,MATCH(M$1,BI!$A$1:$Q$1,0),FALSE)</f>
        <v>1</v>
      </c>
      <c r="N4" s="335" t="str">
        <f>VLOOKUP($A4,'B-EmEC'!$A:$DD,MATCH(N$1,'B-EmEC'!$A$1:$DD$1,0),FALSE)</f>
        <v/>
      </c>
      <c r="O4" s="299">
        <f>VLOOKUP($A4,'B-EmEC'!$A:$DD,MATCH(O$1,'B-EmEC'!$A$1:$DD$1,0),FALSE)</f>
        <v>313.10000000000002</v>
      </c>
      <c r="P4" s="299">
        <f>VLOOKUP($A4,'B-EmEC'!$A:$DD,MATCH(P$1,'B-EmEC'!$A$1:$DD$1,0),FALSE)</f>
        <v>344.6</v>
      </c>
      <c r="Q4" s="300">
        <f>VLOOKUP($A4,'B-EmEC'!$A:$DD,MATCH(Q$1,'B-EmEC'!$A$1:$DD$1,0),FALSE)</f>
        <v>203.6</v>
      </c>
      <c r="R4" s="299">
        <f>VLOOKUP($A4,'B-EmEC'!$A:$DD,MATCH(R$1,'B-EmEC'!$A$1:$DD$1,0),FALSE)</f>
        <v>246</v>
      </c>
      <c r="S4" s="299">
        <f>VLOOKUP($A4,'B-EmEC'!$A:$DD,MATCH(S$1,'B-EmEC'!$A$1:$DD$1,0),FALSE)</f>
        <v>45.48</v>
      </c>
      <c r="T4" s="299">
        <f>VLOOKUP($A4,'B-EmEC'!$A:$DD,MATCH(T$1,'B-EmEC'!$A$1:$DD$1,0),FALSE)</f>
        <v>299.7</v>
      </c>
      <c r="U4" s="299">
        <f>VLOOKUP($A4,'B-EmEC'!$A:$DD,MATCH(U$1,'B-EmEC'!$A$1:$DD$1,0),FALSE)</f>
        <v>405</v>
      </c>
      <c r="V4" s="299">
        <f>VLOOKUP($A4,'B-EmEC'!$A:$DD,MATCH(V$1,'B-EmEC'!$A$1:$DD$1,0),FALSE)</f>
        <v>334.7</v>
      </c>
      <c r="W4" s="299">
        <f>VLOOKUP($A4,'B-EmEC'!$A:$DD,MATCH(W$1,'B-EmEC'!$A$1:$DD$1,0),FALSE)</f>
        <v>490.7</v>
      </c>
      <c r="X4" s="300" t="str">
        <f>VLOOKUP($A4,'B-EmEC'!$A:$DD,MATCH(X$1,'B-EmEC'!$A$1:$DD$1,0),FALSE)</f>
        <v/>
      </c>
      <c r="Y4" s="299">
        <f>VLOOKUP($A4,'B-EmEC'!$A:$DD,MATCH(Y$1,'B-EmEC'!$A$1:$DD$1,0),FALSE)</f>
        <v>76.77</v>
      </c>
      <c r="Z4" s="298" t="str">
        <f t="shared" si="11"/>
        <v/>
      </c>
      <c r="AA4" s="301">
        <f t="shared" si="12"/>
        <v>313.10000000000002</v>
      </c>
      <c r="AB4" s="301">
        <f t="shared" si="13"/>
        <v>344.6</v>
      </c>
      <c r="AC4" s="301">
        <f t="shared" si="14"/>
        <v>203.6</v>
      </c>
      <c r="AD4" s="301">
        <f t="shared" si="15"/>
        <v>246</v>
      </c>
      <c r="AE4" s="301" t="str">
        <f t="shared" si="16"/>
        <v/>
      </c>
      <c r="AF4" s="301">
        <f t="shared" si="17"/>
        <v>299.7</v>
      </c>
      <c r="AG4" s="301">
        <f t="shared" si="18"/>
        <v>405</v>
      </c>
      <c r="AH4" s="301">
        <f t="shared" si="19"/>
        <v>334.7</v>
      </c>
      <c r="AI4" s="301">
        <f t="shared" si="20"/>
        <v>490.7</v>
      </c>
      <c r="AJ4" s="301" t="str">
        <f t="shared" si="21"/>
        <v/>
      </c>
      <c r="AK4" s="301">
        <f t="shared" si="22"/>
        <v>76.77</v>
      </c>
      <c r="AL4" s="48" t="str">
        <f t="shared" si="23"/>
        <v/>
      </c>
      <c r="AM4" s="47">
        <f t="shared" si="24"/>
        <v>0.33921993499458292</v>
      </c>
      <c r="AN4" s="47">
        <f t="shared" si="25"/>
        <v>0.57024656627502901</v>
      </c>
      <c r="AO4" s="47">
        <f t="shared" si="26"/>
        <v>0.54731182795698918</v>
      </c>
      <c r="AP4" s="47">
        <f t="shared" si="27"/>
        <v>0.50420168067226889</v>
      </c>
      <c r="AQ4" s="47" t="str">
        <f t="shared" si="28"/>
        <v/>
      </c>
      <c r="AR4" s="47">
        <f t="shared" si="29"/>
        <v>0.43309248554913293</v>
      </c>
      <c r="AS4" s="47">
        <f t="shared" si="30"/>
        <v>0.49541284403669728</v>
      </c>
      <c r="AT4" s="47">
        <f t="shared" si="31"/>
        <v>0.36219023915160697</v>
      </c>
      <c r="AU4" s="47">
        <f t="shared" si="32"/>
        <v>0.45988753514526709</v>
      </c>
      <c r="AV4" s="47" t="str">
        <f t="shared" si="33"/>
        <v/>
      </c>
      <c r="AW4" s="47">
        <f t="shared" si="34"/>
        <v>0.10870858113848766</v>
      </c>
      <c r="AX4" s="144" t="str">
        <f t="shared" si="35"/>
        <v/>
      </c>
      <c r="AY4" s="145">
        <f t="shared" si="36"/>
        <v>0.49944178221409191</v>
      </c>
      <c r="AZ4" s="145">
        <f t="shared" si="37"/>
        <v>1</v>
      </c>
      <c r="BA4" s="145">
        <f t="shared" si="38"/>
        <v>0.95030801568530743</v>
      </c>
      <c r="BB4" s="145">
        <f t="shared" si="39"/>
        <v>0.8569026001549549</v>
      </c>
      <c r="BC4" s="145" t="str">
        <f t="shared" si="40"/>
        <v/>
      </c>
      <c r="BD4" s="145">
        <f t="shared" si="41"/>
        <v>0.70283251835638094</v>
      </c>
      <c r="BE4" s="145">
        <f t="shared" si="42"/>
        <v>0.83786010112213638</v>
      </c>
      <c r="BF4" s="145">
        <f t="shared" si="43"/>
        <v>0.54921082592612458</v>
      </c>
      <c r="BG4" s="145">
        <f t="shared" si="44"/>
        <v>0.76088851907365052</v>
      </c>
      <c r="BH4" s="145" t="str">
        <f t="shared" si="45"/>
        <v/>
      </c>
      <c r="BI4" s="145">
        <f t="shared" si="46"/>
        <v>0</v>
      </c>
      <c r="BJ4" s="48" t="str">
        <f t="shared" si="3"/>
        <v/>
      </c>
      <c r="BK4" s="47">
        <f t="shared" si="4"/>
        <v>0.57024656627502901</v>
      </c>
      <c r="BL4" s="47">
        <f t="shared" si="5"/>
        <v>0.49541284403669728</v>
      </c>
      <c r="BM4" s="47">
        <f t="shared" si="6"/>
        <v>0.10870858113848766</v>
      </c>
      <c r="BN4" s="48" t="str">
        <f t="shared" si="7"/>
        <v/>
      </c>
      <c r="BO4" s="47">
        <f t="shared" si="8"/>
        <v>0.49024500247471747</v>
      </c>
      <c r="BP4" s="47">
        <f t="shared" si="9"/>
        <v>0.43764577597067605</v>
      </c>
      <c r="BQ4" s="47">
        <f t="shared" si="10"/>
        <v>0.10870858113848766</v>
      </c>
    </row>
    <row r="5" spans="1:69" s="49" customFormat="1" x14ac:dyDescent="0.2">
      <c r="A5" s="88" t="s">
        <v>62</v>
      </c>
      <c r="B5" s="335" t="str">
        <f>VLOOKUP($A5,BI!$A:$Q,MATCH(B$1,BI!$A$1:$Q$1,0),FALSE)</f>
        <v/>
      </c>
      <c r="C5" s="367">
        <f>VLOOKUP($A5,BI!$A:$Q,MATCH(C$1,BI!$A$1:$Q$1,0),FALSE)</f>
        <v>1</v>
      </c>
      <c r="D5" s="367">
        <f>VLOOKUP($A5,BI!$A:$Q,MATCH(D$1,BI!$A$1:$Q$1,0),FALSE)</f>
        <v>1</v>
      </c>
      <c r="E5" s="367">
        <f>VLOOKUP($A5,BI!$A:$Q,MATCH(E$1,BI!$A$1:$Q$1,0),FALSE)</f>
        <v>1</v>
      </c>
      <c r="F5" s="367">
        <f>VLOOKUP($A5,BI!$A:$Q,MATCH(F$1,BI!$A$1:$Q$1,0),FALSE)</f>
        <v>1</v>
      </c>
      <c r="G5" s="367">
        <f>VLOOKUP($A5,BI!$A:$Q,MATCH(G$1,BI!$A$1:$Q$1,0),FALSE)</f>
        <v>1</v>
      </c>
      <c r="H5" s="367">
        <f>VLOOKUP($A5,BI!$A:$Q,MATCH(H$1,BI!$A$1:$Q$1,0),FALSE)</f>
        <v>1</v>
      </c>
      <c r="I5" s="367">
        <f>VLOOKUP($A5,BI!$A:$Q,MATCH(I$1,BI!$A$1:$Q$1,0),FALSE)</f>
        <v>1</v>
      </c>
      <c r="J5" s="367">
        <f>VLOOKUP($A5,BI!$A:$Q,MATCH(J$1,BI!$A$1:$Q$1,0),FALSE)</f>
        <v>1</v>
      </c>
      <c r="K5" s="367">
        <f>VLOOKUP($A5,BI!$A:$Q,MATCH(K$1,BI!$A$1:$Q$1,0),FALSE)</f>
        <v>1</v>
      </c>
      <c r="L5" s="367">
        <f>VLOOKUP($A5,BI!$A:$Q,MATCH(L$1,BI!$A$1:$Q$1,0),FALSE)</f>
        <v>1</v>
      </c>
      <c r="M5" s="367">
        <f>VLOOKUP($A5,BI!$A:$Q,MATCH(M$1,BI!$A$1:$Q$1,0),FALSE)</f>
        <v>1</v>
      </c>
      <c r="N5" s="335" t="str">
        <f>VLOOKUP($A5,'B-EmEC'!$A:$DD,MATCH(N$1,'B-EmEC'!$A$1:$DD$1,0),FALSE)</f>
        <v/>
      </c>
      <c r="O5" s="299">
        <f>VLOOKUP($A5,'B-EmEC'!$A:$DD,MATCH(O$1,'B-EmEC'!$A$1:$DD$1,0),FALSE)</f>
        <v>36.590000000000003</v>
      </c>
      <c r="P5" s="299">
        <f>VLOOKUP($A5,'B-EmEC'!$A:$DD,MATCH(P$1,'B-EmEC'!$A$1:$DD$1,0),FALSE)</f>
        <v>42.17</v>
      </c>
      <c r="Q5" s="300">
        <f>VLOOKUP($A5,'B-EmEC'!$A:$DD,MATCH(Q$1,'B-EmEC'!$A$1:$DD$1,0),FALSE)</f>
        <v>45.02</v>
      </c>
      <c r="R5" s="299">
        <f>VLOOKUP($A5,'B-EmEC'!$A:$DD,MATCH(R$1,'B-EmEC'!$A$1:$DD$1,0),FALSE)</f>
        <v>38.07</v>
      </c>
      <c r="S5" s="299">
        <f>VLOOKUP($A5,'B-EmEC'!$A:$DD,MATCH(S$1,'B-EmEC'!$A$1:$DD$1,0),FALSE)</f>
        <v>29.6</v>
      </c>
      <c r="T5" s="299">
        <f>VLOOKUP($A5,'B-EmEC'!$A:$DD,MATCH(T$1,'B-EmEC'!$A$1:$DD$1,0),FALSE)</f>
        <v>249.1</v>
      </c>
      <c r="U5" s="299">
        <f>VLOOKUP($A5,'B-EmEC'!$A:$DD,MATCH(U$1,'B-EmEC'!$A$1:$DD$1,0),FALSE)</f>
        <v>451.1</v>
      </c>
      <c r="V5" s="299">
        <f>VLOOKUP($A5,'B-EmEC'!$A:$DD,MATCH(V$1,'B-EmEC'!$A$1:$DD$1,0),FALSE)</f>
        <v>236.2</v>
      </c>
      <c r="W5" s="299">
        <f>VLOOKUP($A5,'B-EmEC'!$A:$DD,MATCH(W$1,'B-EmEC'!$A$1:$DD$1,0),FALSE)</f>
        <v>225.6</v>
      </c>
      <c r="X5" s="300">
        <f>VLOOKUP($A5,'B-EmEC'!$A:$DD,MATCH(X$1,'B-EmEC'!$A$1:$DD$1,0),FALSE)</f>
        <v>122</v>
      </c>
      <c r="Y5" s="299">
        <f>VLOOKUP($A5,'B-EmEC'!$A:$DD,MATCH(Y$1,'B-EmEC'!$A$1:$DD$1,0),FALSE)</f>
        <v>580</v>
      </c>
      <c r="Z5" s="298" t="str">
        <f t="shared" si="11"/>
        <v/>
      </c>
      <c r="AA5" s="301">
        <f t="shared" si="12"/>
        <v>36.590000000000003</v>
      </c>
      <c r="AB5" s="301">
        <f t="shared" si="13"/>
        <v>42.17</v>
      </c>
      <c r="AC5" s="301">
        <f t="shared" si="14"/>
        <v>45.02</v>
      </c>
      <c r="AD5" s="301">
        <f t="shared" si="15"/>
        <v>38.07</v>
      </c>
      <c r="AE5" s="301">
        <f t="shared" si="16"/>
        <v>29.6</v>
      </c>
      <c r="AF5" s="301">
        <f t="shared" si="17"/>
        <v>249.1</v>
      </c>
      <c r="AG5" s="301">
        <f t="shared" si="18"/>
        <v>451.1</v>
      </c>
      <c r="AH5" s="301">
        <f t="shared" si="19"/>
        <v>236.2</v>
      </c>
      <c r="AI5" s="301">
        <f t="shared" si="20"/>
        <v>225.6</v>
      </c>
      <c r="AJ5" s="301">
        <f t="shared" si="21"/>
        <v>122</v>
      </c>
      <c r="AK5" s="301">
        <f t="shared" si="22"/>
        <v>580</v>
      </c>
      <c r="AL5" s="48" t="str">
        <f t="shared" si="23"/>
        <v/>
      </c>
      <c r="AM5" s="47">
        <f t="shared" si="24"/>
        <v>3.9642470205850489E-2</v>
      </c>
      <c r="AN5" s="47">
        <f t="shared" si="25"/>
        <v>6.9783220254840322E-2</v>
      </c>
      <c r="AO5" s="47">
        <f t="shared" si="26"/>
        <v>0.1210215053763441</v>
      </c>
      <c r="AP5" s="47">
        <f t="shared" si="27"/>
        <v>7.802828448452552E-2</v>
      </c>
      <c r="AQ5" s="47">
        <f t="shared" si="28"/>
        <v>8.584686774941995E-2</v>
      </c>
      <c r="AR5" s="47">
        <f t="shared" si="29"/>
        <v>0.35997109826589596</v>
      </c>
      <c r="AS5" s="47">
        <f t="shared" si="30"/>
        <v>0.55180428134556581</v>
      </c>
      <c r="AT5" s="47">
        <f t="shared" si="31"/>
        <v>0.25560004328535874</v>
      </c>
      <c r="AU5" s="47">
        <f t="shared" si="32"/>
        <v>0.21143392689784443</v>
      </c>
      <c r="AV5" s="47">
        <f t="shared" si="33"/>
        <v>1</v>
      </c>
      <c r="AW5" s="47">
        <f t="shared" si="34"/>
        <v>0.82129708297932591</v>
      </c>
      <c r="AX5" s="144" t="str">
        <f t="shared" si="35"/>
        <v/>
      </c>
      <c r="AY5" s="145">
        <f t="shared" si="36"/>
        <v>0</v>
      </c>
      <c r="AZ5" s="145">
        <f t="shared" si="37"/>
        <v>3.1384926044626768E-2</v>
      </c>
      <c r="BA5" s="145">
        <f t="shared" si="38"/>
        <v>8.4738269494213286E-2</v>
      </c>
      <c r="BB5" s="145">
        <f t="shared" si="39"/>
        <v>3.9970337179428314E-2</v>
      </c>
      <c r="BC5" s="145">
        <f t="shared" si="40"/>
        <v>4.8111662698654807E-2</v>
      </c>
      <c r="BD5" s="145">
        <f t="shared" si="41"/>
        <v>0.33355143071425408</v>
      </c>
      <c r="BE5" s="145">
        <f t="shared" si="42"/>
        <v>0.53330327013679579</v>
      </c>
      <c r="BF5" s="145">
        <f t="shared" si="43"/>
        <v>0.22487205689510056</v>
      </c>
      <c r="BG5" s="145">
        <f t="shared" si="44"/>
        <v>0.1788828132881064</v>
      </c>
      <c r="BH5" s="145">
        <f t="shared" si="45"/>
        <v>1</v>
      </c>
      <c r="BI5" s="145">
        <f t="shared" si="46"/>
        <v>0.81392042913540885</v>
      </c>
      <c r="BJ5" s="48" t="str">
        <f t="shared" si="3"/>
        <v/>
      </c>
      <c r="BK5" s="47">
        <f t="shared" si="4"/>
        <v>0.1210215053763441</v>
      </c>
      <c r="BL5" s="47">
        <f t="shared" si="5"/>
        <v>0.55180428134556581</v>
      </c>
      <c r="BM5" s="47">
        <f t="shared" si="6"/>
        <v>1</v>
      </c>
      <c r="BN5" s="48" t="str">
        <f t="shared" si="7"/>
        <v/>
      </c>
      <c r="BO5" s="47">
        <f t="shared" si="8"/>
        <v>7.8864469614196075E-2</v>
      </c>
      <c r="BP5" s="47">
        <f t="shared" si="9"/>
        <v>0.34470233744866624</v>
      </c>
      <c r="BQ5" s="47">
        <f t="shared" si="10"/>
        <v>0.91064854148966301</v>
      </c>
    </row>
    <row r="6" spans="1:69" s="49" customFormat="1" x14ac:dyDescent="0.2">
      <c r="A6" s="88" t="s">
        <v>14</v>
      </c>
      <c r="B6" s="335" t="str">
        <f>VLOOKUP($A6,BI!$A:$Q,MATCH(B$1,BI!$A$1:$Q$1,0),FALSE)</f>
        <v/>
      </c>
      <c r="C6" s="367">
        <f>VLOOKUP($A6,BI!$A:$Q,MATCH(C$1,BI!$A$1:$Q$1,0),FALSE)</f>
        <v>1</v>
      </c>
      <c r="D6" s="367" t="str">
        <f>VLOOKUP($A6,BI!$A:$Q,MATCH(D$1,BI!$A$1:$Q$1,0),FALSE)</f>
        <v/>
      </c>
      <c r="E6" s="367">
        <f>VLOOKUP($A6,BI!$A:$Q,MATCH(E$1,BI!$A$1:$Q$1,0),FALSE)</f>
        <v>1</v>
      </c>
      <c r="F6" s="367" t="str">
        <f>VLOOKUP($A6,BI!$A:$Q,MATCH(F$1,BI!$A$1:$Q$1,0),FALSE)</f>
        <v/>
      </c>
      <c r="G6" s="367" t="str">
        <f>VLOOKUP($A6,BI!$A:$Q,MATCH(G$1,BI!$A$1:$Q$1,0),FALSE)</f>
        <v/>
      </c>
      <c r="H6" s="367">
        <f>VLOOKUP($A6,BI!$A:$Q,MATCH(H$1,BI!$A$1:$Q$1,0),FALSE)</f>
        <v>1</v>
      </c>
      <c r="I6" s="367">
        <f>VLOOKUP($A6,BI!$A:$Q,MATCH(I$1,BI!$A$1:$Q$1,0),FALSE)</f>
        <v>1</v>
      </c>
      <c r="J6" s="367">
        <f>VLOOKUP($A6,BI!$A:$Q,MATCH(J$1,BI!$A$1:$Q$1,0),FALSE)</f>
        <v>1</v>
      </c>
      <c r="K6" s="367">
        <f>VLOOKUP($A6,BI!$A:$Q,MATCH(K$1,BI!$A$1:$Q$1,0),FALSE)</f>
        <v>1</v>
      </c>
      <c r="L6" s="367" t="str">
        <f>VLOOKUP($A6,BI!$A:$Q,MATCH(L$1,BI!$A$1:$Q$1,0),FALSE)</f>
        <v/>
      </c>
      <c r="M6" s="367">
        <f>VLOOKUP($A6,BI!$A:$Q,MATCH(M$1,BI!$A$1:$Q$1,0),FALSE)</f>
        <v>1</v>
      </c>
      <c r="N6" s="335" t="str">
        <f>VLOOKUP($A6,'B-EmEC'!$A:$DD,MATCH(N$1,'B-EmEC'!$A$1:$DD$1,0),FALSE)</f>
        <v/>
      </c>
      <c r="O6" s="299">
        <f>VLOOKUP($A6,'B-EmEC'!$A:$DD,MATCH(O$1,'B-EmEC'!$A$1:$DD$1,0),FALSE)</f>
        <v>130</v>
      </c>
      <c r="P6" s="299" t="str">
        <f>VLOOKUP($A6,'B-EmEC'!$A:$DD,MATCH(P$1,'B-EmEC'!$A$1:$DD$1,0),FALSE)</f>
        <v/>
      </c>
      <c r="Q6" s="300">
        <f>VLOOKUP($A6,'B-EmEC'!$A:$DD,MATCH(Q$1,'B-EmEC'!$A$1:$DD$1,0),FALSE)</f>
        <v>105.9</v>
      </c>
      <c r="R6" s="299" t="str">
        <f>VLOOKUP($A6,'B-EmEC'!$A:$DD,MATCH(R$1,'B-EmEC'!$A$1:$DD$1,0),FALSE)</f>
        <v/>
      </c>
      <c r="S6" s="299" t="str">
        <f>VLOOKUP($A6,'B-EmEC'!$A:$DD,MATCH(S$1,'B-EmEC'!$A$1:$DD$1,0),FALSE)</f>
        <v/>
      </c>
      <c r="T6" s="299">
        <f>VLOOKUP($A6,'B-EmEC'!$A:$DD,MATCH(T$1,'B-EmEC'!$A$1:$DD$1,0),FALSE)</f>
        <v>39.72</v>
      </c>
      <c r="U6" s="299">
        <f>VLOOKUP($A6,'B-EmEC'!$A:$DD,MATCH(U$1,'B-EmEC'!$A$1:$DD$1,0),FALSE)</f>
        <v>44.05</v>
      </c>
      <c r="V6" s="299">
        <f>VLOOKUP($A6,'B-EmEC'!$A:$DD,MATCH(V$1,'B-EmEC'!$A$1:$DD$1,0),FALSE)</f>
        <v>102</v>
      </c>
      <c r="W6" s="299">
        <f>VLOOKUP($A6,'B-EmEC'!$A:$DD,MATCH(W$1,'B-EmEC'!$A$1:$DD$1,0),FALSE)</f>
        <v>308.7</v>
      </c>
      <c r="X6" s="300" t="str">
        <f>VLOOKUP($A6,'B-EmEC'!$A:$DD,MATCH(X$1,'B-EmEC'!$A$1:$DD$1,0),FALSE)</f>
        <v/>
      </c>
      <c r="Y6" s="299">
        <f>VLOOKUP($A6,'B-EmEC'!$A:$DD,MATCH(Y$1,'B-EmEC'!$A$1:$DD$1,0),FALSE)</f>
        <v>189.2</v>
      </c>
      <c r="Z6" s="298" t="str">
        <f t="shared" si="11"/>
        <v/>
      </c>
      <c r="AA6" s="301">
        <f t="shared" si="12"/>
        <v>130</v>
      </c>
      <c r="AB6" s="301" t="str">
        <f t="shared" si="13"/>
        <v/>
      </c>
      <c r="AC6" s="301">
        <f t="shared" si="14"/>
        <v>105.9</v>
      </c>
      <c r="AD6" s="301" t="str">
        <f t="shared" si="15"/>
        <v/>
      </c>
      <c r="AE6" s="301" t="str">
        <f t="shared" si="16"/>
        <v/>
      </c>
      <c r="AF6" s="301">
        <f t="shared" si="17"/>
        <v>39.72</v>
      </c>
      <c r="AG6" s="301">
        <f t="shared" si="18"/>
        <v>44.05</v>
      </c>
      <c r="AH6" s="301">
        <f t="shared" si="19"/>
        <v>102</v>
      </c>
      <c r="AI6" s="301">
        <f t="shared" si="20"/>
        <v>308.7</v>
      </c>
      <c r="AJ6" s="301" t="str">
        <f t="shared" si="21"/>
        <v/>
      </c>
      <c r="AK6" s="301">
        <f t="shared" si="22"/>
        <v>189.2</v>
      </c>
      <c r="AL6" s="48" t="str">
        <f t="shared" si="23"/>
        <v/>
      </c>
      <c r="AM6" s="47">
        <f t="shared" si="24"/>
        <v>0.14084507042253522</v>
      </c>
      <c r="AN6" s="47" t="str">
        <f t="shared" si="25"/>
        <v/>
      </c>
      <c r="AO6" s="47">
        <f t="shared" si="26"/>
        <v>0.2846774193548387</v>
      </c>
      <c r="AP6" s="47" t="str">
        <f t="shared" si="27"/>
        <v/>
      </c>
      <c r="AQ6" s="47" t="str">
        <f t="shared" si="28"/>
        <v/>
      </c>
      <c r="AR6" s="47">
        <f t="shared" si="29"/>
        <v>5.7398843930635837E-2</v>
      </c>
      <c r="AS6" s="47">
        <f t="shared" si="30"/>
        <v>5.3883792048929659E-2</v>
      </c>
      <c r="AT6" s="47">
        <f t="shared" si="31"/>
        <v>0.11037766475489666</v>
      </c>
      <c r="AU6" s="47">
        <f t="shared" si="32"/>
        <v>0.28931583880037487</v>
      </c>
      <c r="AV6" s="47" t="str">
        <f t="shared" si="33"/>
        <v/>
      </c>
      <c r="AW6" s="47">
        <f t="shared" si="34"/>
        <v>0.26791277258566976</v>
      </c>
      <c r="AX6" s="144" t="str">
        <f t="shared" si="35"/>
        <v/>
      </c>
      <c r="AY6" s="145">
        <f t="shared" si="36"/>
        <v>0.36936890951559359</v>
      </c>
      <c r="AZ6" s="145" t="str">
        <f t="shared" si="37"/>
        <v/>
      </c>
      <c r="BA6" s="145">
        <f t="shared" si="38"/>
        <v>0.98029826648691909</v>
      </c>
      <c r="BB6" s="145" t="str">
        <f t="shared" si="39"/>
        <v/>
      </c>
      <c r="BC6" s="145" t="str">
        <f t="shared" si="40"/>
        <v/>
      </c>
      <c r="BD6" s="145">
        <f t="shared" si="41"/>
        <v>1.4930218422716071E-2</v>
      </c>
      <c r="BE6" s="145">
        <f t="shared" si="42"/>
        <v>0</v>
      </c>
      <c r="BF6" s="145">
        <f t="shared" si="43"/>
        <v>0.23995829576085614</v>
      </c>
      <c r="BG6" s="145">
        <f t="shared" si="44"/>
        <v>1</v>
      </c>
      <c r="BH6" s="145" t="str">
        <f t="shared" si="45"/>
        <v/>
      </c>
      <c r="BI6" s="145">
        <f t="shared" si="46"/>
        <v>0.90909025975847224</v>
      </c>
      <c r="BJ6" s="48" t="str">
        <f t="shared" si="3"/>
        <v/>
      </c>
      <c r="BK6" s="47">
        <f t="shared" si="4"/>
        <v>0.2846774193548387</v>
      </c>
      <c r="BL6" s="47">
        <f t="shared" si="5"/>
        <v>0.28931583880037487</v>
      </c>
      <c r="BM6" s="47">
        <f t="shared" si="6"/>
        <v>0.26791277258566976</v>
      </c>
      <c r="BN6" s="48" t="str">
        <f t="shared" si="7"/>
        <v/>
      </c>
      <c r="BO6" s="47">
        <f t="shared" si="8"/>
        <v>0.21276124488868697</v>
      </c>
      <c r="BP6" s="47">
        <f t="shared" si="9"/>
        <v>0.12774403488370925</v>
      </c>
      <c r="BQ6" s="47">
        <f t="shared" si="10"/>
        <v>0.26791277258566976</v>
      </c>
    </row>
    <row r="7" spans="1:69" s="49" customFormat="1" x14ac:dyDescent="0.2">
      <c r="A7" s="88" t="s">
        <v>40</v>
      </c>
      <c r="B7" s="335" t="str">
        <f>VLOOKUP($A7,BI!$A:$Q,MATCH(B$1,BI!$A$1:$Q$1,0),FALSE)</f>
        <v/>
      </c>
      <c r="C7" s="367">
        <f>VLOOKUP($A7,BI!$A:$Q,MATCH(C$1,BI!$A$1:$Q$1,0),FALSE)</f>
        <v>1</v>
      </c>
      <c r="D7" s="367">
        <f>VLOOKUP($A7,BI!$A:$Q,MATCH(D$1,BI!$A$1:$Q$1,0),FALSE)</f>
        <v>1</v>
      </c>
      <c r="E7" s="367">
        <f>VLOOKUP($A7,BI!$A:$Q,MATCH(E$1,BI!$A$1:$Q$1,0),FALSE)</f>
        <v>1</v>
      </c>
      <c r="F7" s="367">
        <f>VLOOKUP($A7,BI!$A:$Q,MATCH(F$1,BI!$A$1:$Q$1,0),FALSE)</f>
        <v>1</v>
      </c>
      <c r="G7" s="367">
        <f>VLOOKUP($A7,BI!$A:$Q,MATCH(G$1,BI!$A$1:$Q$1,0),FALSE)</f>
        <v>1</v>
      </c>
      <c r="H7" s="367" t="str">
        <f>VLOOKUP($A7,BI!$A:$Q,MATCH(H$1,BI!$A$1:$Q$1,0),FALSE)</f>
        <v/>
      </c>
      <c r="I7" s="367" t="str">
        <f>VLOOKUP($A7,BI!$A:$Q,MATCH(I$1,BI!$A$1:$Q$1,0),FALSE)</f>
        <v/>
      </c>
      <c r="J7" s="367" t="str">
        <f>VLOOKUP($A7,BI!$A:$Q,MATCH(J$1,BI!$A$1:$Q$1,0),FALSE)</f>
        <v/>
      </c>
      <c r="K7" s="367">
        <f>VLOOKUP($A7,BI!$A:$Q,MATCH(K$1,BI!$A$1:$Q$1,0),FALSE)</f>
        <v>1</v>
      </c>
      <c r="L7" s="367">
        <f>VLOOKUP($A7,BI!$A:$Q,MATCH(L$1,BI!$A$1:$Q$1,0),FALSE)</f>
        <v>1</v>
      </c>
      <c r="M7" s="367">
        <f>VLOOKUP($A7,BI!$A:$Q,MATCH(M$1,BI!$A$1:$Q$1,0),FALSE)</f>
        <v>1</v>
      </c>
      <c r="N7" s="335" t="str">
        <f>VLOOKUP($A7,'B-EmEC'!$A:$DD,MATCH(N$1,'B-EmEC'!$A$1:$DD$1,0),FALSE)</f>
        <v/>
      </c>
      <c r="O7" s="299">
        <f>VLOOKUP($A7,'B-EmEC'!$A:$DD,MATCH(O$1,'B-EmEC'!$A$1:$DD$1,0),FALSE)</f>
        <v>402</v>
      </c>
      <c r="P7" s="299">
        <f>VLOOKUP($A7,'B-EmEC'!$A:$DD,MATCH(P$1,'B-EmEC'!$A$1:$DD$1,0),FALSE)</f>
        <v>259.5</v>
      </c>
      <c r="Q7" s="300">
        <f>VLOOKUP($A7,'B-EmEC'!$A:$DD,MATCH(Q$1,'B-EmEC'!$A$1:$DD$1,0),FALSE)</f>
        <v>226.4</v>
      </c>
      <c r="R7" s="299">
        <f>VLOOKUP($A7,'B-EmEC'!$A:$DD,MATCH(R$1,'B-EmEC'!$A$1:$DD$1,0),FALSE)</f>
        <v>487.9</v>
      </c>
      <c r="S7" s="299">
        <f>VLOOKUP($A7,'B-EmEC'!$A:$DD,MATCH(S$1,'B-EmEC'!$A$1:$DD$1,0),FALSE)</f>
        <v>237.3</v>
      </c>
      <c r="T7" s="299" t="str">
        <f>VLOOKUP($A7,'B-EmEC'!$A:$DD,MATCH(T$1,'B-EmEC'!$A$1:$DD$1,0),FALSE)</f>
        <v/>
      </c>
      <c r="U7" s="299" t="str">
        <f>VLOOKUP($A7,'B-EmEC'!$A:$DD,MATCH(U$1,'B-EmEC'!$A$1:$DD$1,0),FALSE)</f>
        <v/>
      </c>
      <c r="V7" s="299" t="str">
        <f>VLOOKUP($A7,'B-EmEC'!$A:$DD,MATCH(V$1,'B-EmEC'!$A$1:$DD$1,0),FALSE)</f>
        <v/>
      </c>
      <c r="W7" s="299">
        <f>VLOOKUP($A7,'B-EmEC'!$A:$DD,MATCH(W$1,'B-EmEC'!$A$1:$DD$1,0),FALSE)</f>
        <v>662.8</v>
      </c>
      <c r="X7" s="300">
        <f>VLOOKUP($A7,'B-EmEC'!$A:$DD,MATCH(X$1,'B-EmEC'!$A$1:$DD$1,0),FALSE)</f>
        <v>101.8</v>
      </c>
      <c r="Y7" s="299">
        <f>VLOOKUP($A7,'B-EmEC'!$A:$DD,MATCH(Y$1,'B-EmEC'!$A$1:$DD$1,0),FALSE)</f>
        <v>316.89999999999998</v>
      </c>
      <c r="Z7" s="298" t="str">
        <f t="shared" si="11"/>
        <v/>
      </c>
      <c r="AA7" s="301">
        <f t="shared" si="12"/>
        <v>402</v>
      </c>
      <c r="AB7" s="301">
        <f t="shared" si="13"/>
        <v>259.5</v>
      </c>
      <c r="AC7" s="301">
        <f t="shared" si="14"/>
        <v>226.4</v>
      </c>
      <c r="AD7" s="301">
        <f t="shared" si="15"/>
        <v>487.9</v>
      </c>
      <c r="AE7" s="301">
        <f t="shared" si="16"/>
        <v>237.3</v>
      </c>
      <c r="AF7" s="301" t="str">
        <f t="shared" si="17"/>
        <v/>
      </c>
      <c r="AG7" s="301" t="str">
        <f t="shared" si="18"/>
        <v/>
      </c>
      <c r="AH7" s="301" t="str">
        <f t="shared" si="19"/>
        <v/>
      </c>
      <c r="AI7" s="301">
        <f t="shared" si="20"/>
        <v>662.8</v>
      </c>
      <c r="AJ7" s="301">
        <f t="shared" si="21"/>
        <v>101.8</v>
      </c>
      <c r="AK7" s="301">
        <f t="shared" si="22"/>
        <v>316.89999999999998</v>
      </c>
      <c r="AL7" s="48" t="str">
        <f t="shared" si="23"/>
        <v/>
      </c>
      <c r="AM7" s="47">
        <f t="shared" si="24"/>
        <v>0.43553629469122429</v>
      </c>
      <c r="AN7" s="47">
        <f t="shared" si="25"/>
        <v>0.42942247228197916</v>
      </c>
      <c r="AO7" s="47">
        <f t="shared" si="26"/>
        <v>0.60860215053763445</v>
      </c>
      <c r="AP7" s="47">
        <f t="shared" si="27"/>
        <v>1</v>
      </c>
      <c r="AQ7" s="47">
        <f t="shared" si="28"/>
        <v>0.6882250580046404</v>
      </c>
      <c r="AR7" s="47" t="str">
        <f t="shared" si="29"/>
        <v/>
      </c>
      <c r="AS7" s="47" t="str">
        <f t="shared" si="30"/>
        <v/>
      </c>
      <c r="AT7" s="47" t="str">
        <f t="shared" si="31"/>
        <v/>
      </c>
      <c r="AU7" s="47">
        <f t="shared" si="32"/>
        <v>0.62118088097469537</v>
      </c>
      <c r="AV7" s="47">
        <f t="shared" si="33"/>
        <v>0.83442622950819667</v>
      </c>
      <c r="AW7" s="47">
        <f t="shared" si="34"/>
        <v>0.4487397337864627</v>
      </c>
      <c r="AX7" s="144" t="str">
        <f t="shared" si="35"/>
        <v/>
      </c>
      <c r="AY7" s="145">
        <f t="shared" si="36"/>
        <v>1.0715147569335358E-2</v>
      </c>
      <c r="AZ7" s="145">
        <f t="shared" si="37"/>
        <v>0</v>
      </c>
      <c r="BA7" s="145">
        <f t="shared" si="38"/>
        <v>0.31403213332335411</v>
      </c>
      <c r="BB7" s="145">
        <f t="shared" si="39"/>
        <v>1</v>
      </c>
      <c r="BC7" s="145">
        <f t="shared" si="40"/>
        <v>0.4535800538056966</v>
      </c>
      <c r="BD7" s="145" t="str">
        <f t="shared" si="41"/>
        <v/>
      </c>
      <c r="BE7" s="145" t="str">
        <f t="shared" si="42"/>
        <v/>
      </c>
      <c r="BF7" s="145" t="str">
        <f t="shared" si="43"/>
        <v/>
      </c>
      <c r="BG7" s="145">
        <f t="shared" si="44"/>
        <v>0.33607774470130047</v>
      </c>
      <c r="BH7" s="145">
        <f t="shared" si="45"/>
        <v>0.70981371952379135</v>
      </c>
      <c r="BI7" s="145">
        <f t="shared" si="46"/>
        <v>3.3855629719139801E-2</v>
      </c>
      <c r="BJ7" s="48" t="str">
        <f t="shared" si="3"/>
        <v/>
      </c>
      <c r="BK7" s="47">
        <f t="shared" si="4"/>
        <v>1</v>
      </c>
      <c r="BL7" s="47">
        <f t="shared" si="5"/>
        <v>0.62118088097469537</v>
      </c>
      <c r="BM7" s="47">
        <f t="shared" si="6"/>
        <v>0.83442622950819667</v>
      </c>
      <c r="BN7" s="48" t="str">
        <f t="shared" si="7"/>
        <v/>
      </c>
      <c r="BO7" s="47">
        <f t="shared" si="8"/>
        <v>0.63235719510309563</v>
      </c>
      <c r="BP7" s="47">
        <f t="shared" si="9"/>
        <v>0.62118088097469537</v>
      </c>
      <c r="BQ7" s="47">
        <f t="shared" si="10"/>
        <v>0.64158298164732974</v>
      </c>
    </row>
    <row r="8" spans="1:69" s="49" customFormat="1" x14ac:dyDescent="0.2">
      <c r="A8" s="88" t="s">
        <v>155</v>
      </c>
      <c r="B8" s="335" t="str">
        <f>VLOOKUP($A8,BI!$A:$Q,MATCH(B$1,BI!$A$1:$Q$1,0),FALSE)</f>
        <v/>
      </c>
      <c r="C8" s="367">
        <f>VLOOKUP($A8,BI!$A:$Q,MATCH(C$1,BI!$A$1:$Q$1,0),FALSE)</f>
        <v>1</v>
      </c>
      <c r="D8" s="367">
        <f>VLOOKUP($A8,BI!$A:$Q,MATCH(D$1,BI!$A$1:$Q$1,0),FALSE)</f>
        <v>1</v>
      </c>
      <c r="E8" s="367">
        <f>VLOOKUP($A8,BI!$A:$Q,MATCH(E$1,BI!$A$1:$Q$1,0),FALSE)</f>
        <v>1</v>
      </c>
      <c r="F8" s="367">
        <f>VLOOKUP($A8,BI!$A:$Q,MATCH(F$1,BI!$A$1:$Q$1,0),FALSE)</f>
        <v>1</v>
      </c>
      <c r="G8" s="367">
        <f>VLOOKUP($A8,BI!$A:$Q,MATCH(G$1,BI!$A$1:$Q$1,0),FALSE)</f>
        <v>1</v>
      </c>
      <c r="H8" s="367">
        <f>VLOOKUP($A8,BI!$A:$Q,MATCH(H$1,BI!$A$1:$Q$1,0),FALSE)</f>
        <v>1</v>
      </c>
      <c r="I8" s="367">
        <f>VLOOKUP($A8,BI!$A:$Q,MATCH(I$1,BI!$A$1:$Q$1,0),FALSE)</f>
        <v>1</v>
      </c>
      <c r="J8" s="367">
        <f>VLOOKUP($A8,BI!$A:$Q,MATCH(J$1,BI!$A$1:$Q$1,0),FALSE)</f>
        <v>1</v>
      </c>
      <c r="K8" s="367">
        <f>VLOOKUP($A8,BI!$A:$Q,MATCH(K$1,BI!$A$1:$Q$1,0),FALSE)</f>
        <v>1</v>
      </c>
      <c r="L8" s="367">
        <f>VLOOKUP($A8,BI!$A:$Q,MATCH(L$1,BI!$A$1:$Q$1,0),FALSE)</f>
        <v>1</v>
      </c>
      <c r="M8" s="367">
        <f>VLOOKUP($A8,BI!$A:$Q,MATCH(M$1,BI!$A$1:$Q$1,0),FALSE)</f>
        <v>1</v>
      </c>
      <c r="N8" s="335" t="str">
        <f>VLOOKUP($A8,'B-EmEC'!$A:$DD,MATCH(N$1,'B-EmEC'!$A$1:$DD$1,0),FALSE)</f>
        <v/>
      </c>
      <c r="O8" s="299">
        <f>VLOOKUP($A8,'B-EmEC'!$A:$DD,MATCH(O$1,'B-EmEC'!$A$1:$DD$1,0),FALSE)</f>
        <v>135.4</v>
      </c>
      <c r="P8" s="299">
        <f>VLOOKUP($A8,'B-EmEC'!$A:$DD,MATCH(P$1,'B-EmEC'!$A$1:$DD$1,0),FALSE)</f>
        <v>48.06</v>
      </c>
      <c r="Q8" s="300">
        <f>VLOOKUP($A8,'B-EmEC'!$A:$DD,MATCH(Q$1,'B-EmEC'!$A$1:$DD$1,0),FALSE)</f>
        <v>120</v>
      </c>
      <c r="R8" s="299">
        <f>VLOOKUP($A8,'B-EmEC'!$A:$DD,MATCH(R$1,'B-EmEC'!$A$1:$DD$1,0),FALSE)</f>
        <v>168.7</v>
      </c>
      <c r="S8" s="299">
        <f>VLOOKUP($A8,'B-EmEC'!$A:$DD,MATCH(S$1,'B-EmEC'!$A$1:$DD$1,0),FALSE)</f>
        <v>144.6</v>
      </c>
      <c r="T8" s="299">
        <f>VLOOKUP($A8,'B-EmEC'!$A:$DD,MATCH(T$1,'B-EmEC'!$A$1:$DD$1,0),FALSE)</f>
        <v>425.5</v>
      </c>
      <c r="U8" s="299">
        <f>VLOOKUP($A8,'B-EmEC'!$A:$DD,MATCH(U$1,'B-EmEC'!$A$1:$DD$1,0),FALSE)</f>
        <v>584.70000000000005</v>
      </c>
      <c r="V8" s="299">
        <f>VLOOKUP($A8,'B-EmEC'!$A:$DD,MATCH(V$1,'B-EmEC'!$A$1:$DD$1,0),FALSE)</f>
        <v>618</v>
      </c>
      <c r="W8" s="299">
        <f>VLOOKUP($A8,'B-EmEC'!$A:$DD,MATCH(W$1,'B-EmEC'!$A$1:$DD$1,0),FALSE)</f>
        <v>395.5</v>
      </c>
      <c r="X8" s="300">
        <f>VLOOKUP($A8,'B-EmEC'!$A:$DD,MATCH(X$1,'B-EmEC'!$A$1:$DD$1,0),FALSE)</f>
        <v>72.33</v>
      </c>
      <c r="Y8" s="299">
        <f>VLOOKUP($A8,'B-EmEC'!$A:$DD,MATCH(Y$1,'B-EmEC'!$A$1:$DD$1,0),FALSE)</f>
        <v>302.10000000000002</v>
      </c>
      <c r="Z8" s="298" t="str">
        <f t="shared" si="11"/>
        <v/>
      </c>
      <c r="AA8" s="301">
        <f t="shared" si="12"/>
        <v>135.4</v>
      </c>
      <c r="AB8" s="301">
        <f t="shared" si="13"/>
        <v>48.06</v>
      </c>
      <c r="AC8" s="301">
        <f t="shared" si="14"/>
        <v>120</v>
      </c>
      <c r="AD8" s="301">
        <f t="shared" si="15"/>
        <v>168.7</v>
      </c>
      <c r="AE8" s="301">
        <f t="shared" si="16"/>
        <v>144.6</v>
      </c>
      <c r="AF8" s="301">
        <f t="shared" si="17"/>
        <v>425.5</v>
      </c>
      <c r="AG8" s="301">
        <f t="shared" si="18"/>
        <v>584.70000000000005</v>
      </c>
      <c r="AH8" s="301">
        <f t="shared" si="19"/>
        <v>618</v>
      </c>
      <c r="AI8" s="301">
        <f t="shared" si="20"/>
        <v>395.5</v>
      </c>
      <c r="AJ8" s="301">
        <f t="shared" si="21"/>
        <v>72.33</v>
      </c>
      <c r="AK8" s="301">
        <f t="shared" si="22"/>
        <v>302.10000000000002</v>
      </c>
      <c r="AL8" s="48" t="str">
        <f t="shared" si="23"/>
        <v/>
      </c>
      <c r="AM8" s="47">
        <f t="shared" si="24"/>
        <v>0.14669555796316361</v>
      </c>
      <c r="AN8" s="47">
        <f t="shared" si="25"/>
        <v>7.9530034750951523E-2</v>
      </c>
      <c r="AO8" s="47">
        <f t="shared" si="26"/>
        <v>0.32258064516129031</v>
      </c>
      <c r="AP8" s="47">
        <f t="shared" si="27"/>
        <v>0.34576757532281205</v>
      </c>
      <c r="AQ8" s="47">
        <f t="shared" si="28"/>
        <v>0.41937354988399067</v>
      </c>
      <c r="AR8" s="47">
        <f t="shared" si="29"/>
        <v>0.61488439306358378</v>
      </c>
      <c r="AS8" s="47">
        <f t="shared" si="30"/>
        <v>0.71522935779816521</v>
      </c>
      <c r="AT8" s="47">
        <f t="shared" si="31"/>
        <v>0.66875879233849145</v>
      </c>
      <c r="AU8" s="47">
        <f t="shared" si="32"/>
        <v>0.37066541705716965</v>
      </c>
      <c r="AV8" s="47">
        <f t="shared" si="33"/>
        <v>0.59286885245901633</v>
      </c>
      <c r="AW8" s="47">
        <f t="shared" si="34"/>
        <v>0.42778249787595585</v>
      </c>
      <c r="AX8" s="144" t="str">
        <f t="shared" si="35"/>
        <v/>
      </c>
      <c r="AY8" s="145">
        <f t="shared" si="36"/>
        <v>0.10565611882399893</v>
      </c>
      <c r="AZ8" s="145">
        <f t="shared" si="37"/>
        <v>0</v>
      </c>
      <c r="BA8" s="145">
        <f t="shared" si="38"/>
        <v>0.38233580184619342</v>
      </c>
      <c r="BB8" s="145">
        <f t="shared" si="39"/>
        <v>0.41881048306871799</v>
      </c>
      <c r="BC8" s="145">
        <f t="shared" si="40"/>
        <v>0.53459788741634195</v>
      </c>
      <c r="BD8" s="145">
        <f t="shared" si="41"/>
        <v>0.84215027278371224</v>
      </c>
      <c r="BE8" s="145">
        <f t="shared" si="42"/>
        <v>1</v>
      </c>
      <c r="BF8" s="145">
        <f t="shared" si="43"/>
        <v>0.92689851353479835</v>
      </c>
      <c r="BG8" s="145">
        <f t="shared" si="44"/>
        <v>0.45797654921302378</v>
      </c>
      <c r="BH8" s="145">
        <f t="shared" si="45"/>
        <v>0.80751827019003897</v>
      </c>
      <c r="BI8" s="145">
        <f t="shared" si="46"/>
        <v>0.54782575739684958</v>
      </c>
      <c r="BJ8" s="48" t="str">
        <f t="shared" si="3"/>
        <v/>
      </c>
      <c r="BK8" s="47">
        <f t="shared" si="4"/>
        <v>0.41937354988399067</v>
      </c>
      <c r="BL8" s="47">
        <f t="shared" si="5"/>
        <v>0.71522935779816521</v>
      </c>
      <c r="BM8" s="47">
        <f t="shared" si="6"/>
        <v>0.59286885245901633</v>
      </c>
      <c r="BN8" s="48" t="str">
        <f t="shared" si="7"/>
        <v/>
      </c>
      <c r="BO8" s="47">
        <f t="shared" si="8"/>
        <v>0.26278947261644159</v>
      </c>
      <c r="BP8" s="47">
        <f t="shared" si="9"/>
        <v>0.59238449006435256</v>
      </c>
      <c r="BQ8" s="47">
        <f t="shared" si="10"/>
        <v>0.51032567516748606</v>
      </c>
    </row>
    <row r="9" spans="1:69" s="49" customFormat="1" x14ac:dyDescent="0.2">
      <c r="A9" s="88" t="s">
        <v>178</v>
      </c>
      <c r="B9" s="335" t="str">
        <f>VLOOKUP($A9,BI!$A:$Q,MATCH(B$1,BI!$A$1:$Q$1,0),FALSE)</f>
        <v/>
      </c>
      <c r="C9" s="367">
        <f>VLOOKUP($A9,BI!$A:$Q,MATCH(C$1,BI!$A$1:$Q$1,0),FALSE)</f>
        <v>1</v>
      </c>
      <c r="D9" s="367">
        <f>VLOOKUP($A9,BI!$A:$Q,MATCH(D$1,BI!$A$1:$Q$1,0),FALSE)</f>
        <v>1</v>
      </c>
      <c r="E9" s="367">
        <f>VLOOKUP($A9,BI!$A:$Q,MATCH(E$1,BI!$A$1:$Q$1,0),FALSE)</f>
        <v>1</v>
      </c>
      <c r="F9" s="367">
        <f>VLOOKUP($A9,BI!$A:$Q,MATCH(F$1,BI!$A$1:$Q$1,0),FALSE)</f>
        <v>1</v>
      </c>
      <c r="G9" s="367">
        <f>VLOOKUP($A9,BI!$A:$Q,MATCH(G$1,BI!$A$1:$Q$1,0),FALSE)</f>
        <v>1</v>
      </c>
      <c r="H9" s="367">
        <f>VLOOKUP($A9,BI!$A:$Q,MATCH(H$1,BI!$A$1:$Q$1,0),FALSE)</f>
        <v>1</v>
      </c>
      <c r="I9" s="367">
        <f>VLOOKUP($A9,BI!$A:$Q,MATCH(I$1,BI!$A$1:$Q$1,0),FALSE)</f>
        <v>1</v>
      </c>
      <c r="J9" s="367">
        <f>VLOOKUP($A9,BI!$A:$Q,MATCH(J$1,BI!$A$1:$Q$1,0),FALSE)</f>
        <v>1</v>
      </c>
      <c r="K9" s="367">
        <f>VLOOKUP($A9,BI!$A:$Q,MATCH(K$1,BI!$A$1:$Q$1,0),FALSE)</f>
        <v>1</v>
      </c>
      <c r="L9" s="367">
        <f>VLOOKUP($A9,BI!$A:$Q,MATCH(L$1,BI!$A$1:$Q$1,0),FALSE)</f>
        <v>1</v>
      </c>
      <c r="M9" s="367">
        <f>VLOOKUP($A9,BI!$A:$Q,MATCH(M$1,BI!$A$1:$Q$1,0),FALSE)</f>
        <v>1</v>
      </c>
      <c r="N9" s="335" t="str">
        <f>VLOOKUP($A9,'B-EmEC'!$A:$DD,MATCH(N$1,'B-EmEC'!$A$1:$DD$1,0),FALSE)</f>
        <v/>
      </c>
      <c r="O9" s="299">
        <f>VLOOKUP($A9,'B-EmEC'!$A:$DD,MATCH(O$1,'B-EmEC'!$A$1:$DD$1,0),FALSE)</f>
        <v>620.6</v>
      </c>
      <c r="P9" s="299">
        <f>VLOOKUP($A9,'B-EmEC'!$A:$DD,MATCH(P$1,'B-EmEC'!$A$1:$DD$1,0),FALSE)</f>
        <v>326.2</v>
      </c>
      <c r="Q9" s="300">
        <f>VLOOKUP($A9,'B-EmEC'!$A:$DD,MATCH(Q$1,'B-EmEC'!$A$1:$DD$1,0),FALSE)</f>
        <v>217.1</v>
      </c>
      <c r="R9" s="299">
        <f>VLOOKUP($A9,'B-EmEC'!$A:$DD,MATCH(R$1,'B-EmEC'!$A$1:$DD$1,0),FALSE)</f>
        <v>319.7</v>
      </c>
      <c r="S9" s="299">
        <f>VLOOKUP($A9,'B-EmEC'!$A:$DD,MATCH(S$1,'B-EmEC'!$A$1:$DD$1,0),FALSE)</f>
        <v>187.6</v>
      </c>
      <c r="T9" s="299">
        <f>VLOOKUP($A9,'B-EmEC'!$A:$DD,MATCH(T$1,'B-EmEC'!$A$1:$DD$1,0),FALSE)</f>
        <v>303.5</v>
      </c>
      <c r="U9" s="299">
        <f>VLOOKUP($A9,'B-EmEC'!$A:$DD,MATCH(U$1,'B-EmEC'!$A$1:$DD$1,0),FALSE)</f>
        <v>483.3</v>
      </c>
      <c r="V9" s="299">
        <f>VLOOKUP($A9,'B-EmEC'!$A:$DD,MATCH(V$1,'B-EmEC'!$A$1:$DD$1,0),FALSE)</f>
        <v>418.7</v>
      </c>
      <c r="W9" s="299">
        <f>VLOOKUP($A9,'B-EmEC'!$A:$DD,MATCH(W$1,'B-EmEC'!$A$1:$DD$1,0),FALSE)</f>
        <v>497.8</v>
      </c>
      <c r="X9" s="300">
        <f>VLOOKUP($A9,'B-EmEC'!$A:$DD,MATCH(X$1,'B-EmEC'!$A$1:$DD$1,0),FALSE)</f>
        <v>41.49</v>
      </c>
      <c r="Y9" s="299">
        <f>VLOOKUP($A9,'B-EmEC'!$A:$DD,MATCH(Y$1,'B-EmEC'!$A$1:$DD$1,0),FALSE)</f>
        <v>235.1</v>
      </c>
      <c r="Z9" s="298" t="str">
        <f t="shared" si="11"/>
        <v/>
      </c>
      <c r="AA9" s="301">
        <f t="shared" si="12"/>
        <v>620.6</v>
      </c>
      <c r="AB9" s="301">
        <f t="shared" si="13"/>
        <v>326.2</v>
      </c>
      <c r="AC9" s="301">
        <f t="shared" si="14"/>
        <v>217.1</v>
      </c>
      <c r="AD9" s="301">
        <f t="shared" si="15"/>
        <v>319.7</v>
      </c>
      <c r="AE9" s="301">
        <f t="shared" si="16"/>
        <v>187.6</v>
      </c>
      <c r="AF9" s="301">
        <f t="shared" si="17"/>
        <v>303.5</v>
      </c>
      <c r="AG9" s="301">
        <f t="shared" si="18"/>
        <v>483.3</v>
      </c>
      <c r="AH9" s="301">
        <f t="shared" si="19"/>
        <v>418.7</v>
      </c>
      <c r="AI9" s="301">
        <f t="shared" si="20"/>
        <v>497.8</v>
      </c>
      <c r="AJ9" s="301">
        <f t="shared" si="21"/>
        <v>41.49</v>
      </c>
      <c r="AK9" s="301">
        <f t="shared" si="22"/>
        <v>235.1</v>
      </c>
      <c r="AL9" s="48" t="str">
        <f t="shared" si="23"/>
        <v/>
      </c>
      <c r="AM9" s="47">
        <f t="shared" si="24"/>
        <v>0.67237269772481045</v>
      </c>
      <c r="AN9" s="47">
        <f t="shared" si="25"/>
        <v>0.53979811351977491</v>
      </c>
      <c r="AO9" s="47">
        <f t="shared" si="26"/>
        <v>0.58360215053763442</v>
      </c>
      <c r="AP9" s="47">
        <f t="shared" si="27"/>
        <v>0.65525722484115601</v>
      </c>
      <c r="AQ9" s="47">
        <f t="shared" si="28"/>
        <v>0.54408352668213456</v>
      </c>
      <c r="AR9" s="47">
        <f t="shared" si="29"/>
        <v>0.43858381502890176</v>
      </c>
      <c r="AS9" s="47">
        <f t="shared" si="30"/>
        <v>0.59119266055045872</v>
      </c>
      <c r="AT9" s="47">
        <f t="shared" si="31"/>
        <v>0.45308949247916891</v>
      </c>
      <c r="AU9" s="47">
        <f t="shared" si="32"/>
        <v>0.46654170571696346</v>
      </c>
      <c r="AV9" s="47">
        <f t="shared" si="33"/>
        <v>0.34008196721311479</v>
      </c>
      <c r="AW9" s="47">
        <f t="shared" si="34"/>
        <v>0.33290852449730951</v>
      </c>
      <c r="AX9" s="144" t="str">
        <f t="shared" si="35"/>
        <v/>
      </c>
      <c r="AY9" s="145">
        <f t="shared" si="36"/>
        <v>1</v>
      </c>
      <c r="AZ9" s="145">
        <f t="shared" si="37"/>
        <v>0.60945927534984035</v>
      </c>
      <c r="BA9" s="145">
        <f t="shared" si="38"/>
        <v>0.73849803841395634</v>
      </c>
      <c r="BB9" s="145">
        <f t="shared" si="39"/>
        <v>0.94958091535573019</v>
      </c>
      <c r="BC9" s="145">
        <f t="shared" si="40"/>
        <v>0.62208332672355526</v>
      </c>
      <c r="BD9" s="145">
        <f t="shared" si="41"/>
        <v>0.31130027515678699</v>
      </c>
      <c r="BE9" s="145">
        <f t="shared" si="42"/>
        <v>0.76085830677646571</v>
      </c>
      <c r="BF9" s="145">
        <f t="shared" si="43"/>
        <v>0.35403137491424441</v>
      </c>
      <c r="BG9" s="145">
        <f t="shared" si="44"/>
        <v>0.39365915981388738</v>
      </c>
      <c r="BH9" s="145">
        <f t="shared" si="45"/>
        <v>2.1131663608571161E-2</v>
      </c>
      <c r="BI9" s="145">
        <f t="shared" si="46"/>
        <v>0</v>
      </c>
      <c r="BJ9" s="48" t="str">
        <f t="shared" si="3"/>
        <v/>
      </c>
      <c r="BK9" s="47">
        <f t="shared" si="4"/>
        <v>0.67237269772481045</v>
      </c>
      <c r="BL9" s="47">
        <f t="shared" si="5"/>
        <v>0.59119266055045872</v>
      </c>
      <c r="BM9" s="47">
        <f t="shared" si="6"/>
        <v>0.34008196721311479</v>
      </c>
      <c r="BN9" s="48" t="str">
        <f t="shared" si="7"/>
        <v/>
      </c>
      <c r="BO9" s="47">
        <f t="shared" si="8"/>
        <v>0.599022742661102</v>
      </c>
      <c r="BP9" s="47">
        <f t="shared" si="9"/>
        <v>0.48735191844387316</v>
      </c>
      <c r="BQ9" s="47">
        <f t="shared" si="10"/>
        <v>0.33649524585521218</v>
      </c>
    </row>
    <row r="10" spans="1:69" s="49" customFormat="1" x14ac:dyDescent="0.2">
      <c r="A10" s="88" t="s">
        <v>177</v>
      </c>
      <c r="B10" s="335" t="str">
        <f>VLOOKUP($A10,BI!$A:$Q,MATCH(B$1,BI!$A$1:$Q$1,0),FALSE)</f>
        <v/>
      </c>
      <c r="C10" s="367">
        <f>VLOOKUP($A10,BI!$A:$Q,MATCH(C$1,BI!$A$1:$Q$1,0),FALSE)</f>
        <v>1</v>
      </c>
      <c r="D10" s="367">
        <f>VLOOKUP($A10,BI!$A:$Q,MATCH(D$1,BI!$A$1:$Q$1,0),FALSE)</f>
        <v>1</v>
      </c>
      <c r="E10" s="367">
        <f>VLOOKUP($A10,BI!$A:$Q,MATCH(E$1,BI!$A$1:$Q$1,0),FALSE)</f>
        <v>1</v>
      </c>
      <c r="F10" s="367">
        <f>VLOOKUP($A10,BI!$A:$Q,MATCH(F$1,BI!$A$1:$Q$1,0),FALSE)</f>
        <v>1</v>
      </c>
      <c r="G10" s="367">
        <f>VLOOKUP($A10,BI!$A:$Q,MATCH(G$1,BI!$A$1:$Q$1,0),FALSE)</f>
        <v>1</v>
      </c>
      <c r="H10" s="367">
        <f>VLOOKUP($A10,BI!$A:$Q,MATCH(H$1,BI!$A$1:$Q$1,0),FALSE)</f>
        <v>1</v>
      </c>
      <c r="I10" s="367">
        <f>VLOOKUP($A10,BI!$A:$Q,MATCH(I$1,BI!$A$1:$Q$1,0),FALSE)</f>
        <v>1</v>
      </c>
      <c r="J10" s="367">
        <f>VLOOKUP($A10,BI!$A:$Q,MATCH(J$1,BI!$A$1:$Q$1,0),FALSE)</f>
        <v>1</v>
      </c>
      <c r="K10" s="367">
        <f>VLOOKUP($A10,BI!$A:$Q,MATCH(K$1,BI!$A$1:$Q$1,0),FALSE)</f>
        <v>1</v>
      </c>
      <c r="L10" s="367" t="str">
        <f>VLOOKUP($A10,BI!$A:$Q,MATCH(L$1,BI!$A$1:$Q$1,0),FALSE)</f>
        <v/>
      </c>
      <c r="M10" s="367">
        <f>VLOOKUP($A10,BI!$A:$Q,MATCH(M$1,BI!$A$1:$Q$1,0),FALSE)</f>
        <v>1</v>
      </c>
      <c r="N10" s="335" t="str">
        <f>VLOOKUP($A10,'B-EmEC'!$A:$DD,MATCH(N$1,'B-EmEC'!$A$1:$DD$1,0),FALSE)</f>
        <v/>
      </c>
      <c r="O10" s="299">
        <f>VLOOKUP($A10,'B-EmEC'!$A:$DD,MATCH(O$1,'B-EmEC'!$A$1:$DD$1,0),FALSE)</f>
        <v>573.70000000000005</v>
      </c>
      <c r="P10" s="299">
        <f>VLOOKUP($A10,'B-EmEC'!$A:$DD,MATCH(P$1,'B-EmEC'!$A$1:$DD$1,0),FALSE)</f>
        <v>176.7</v>
      </c>
      <c r="Q10" s="300">
        <f>VLOOKUP($A10,'B-EmEC'!$A:$DD,MATCH(Q$1,'B-EmEC'!$A$1:$DD$1,0),FALSE)</f>
        <v>73.03</v>
      </c>
      <c r="R10" s="299">
        <f>VLOOKUP($A10,'B-EmEC'!$A:$DD,MATCH(R$1,'B-EmEC'!$A$1:$DD$1,0),FALSE)</f>
        <v>221.2</v>
      </c>
      <c r="S10" s="299">
        <f>VLOOKUP($A10,'B-EmEC'!$A:$DD,MATCH(S$1,'B-EmEC'!$A$1:$DD$1,0),FALSE)</f>
        <v>144</v>
      </c>
      <c r="T10" s="299">
        <f>VLOOKUP($A10,'B-EmEC'!$A:$DD,MATCH(T$1,'B-EmEC'!$A$1:$DD$1,0),FALSE)</f>
        <v>237.6</v>
      </c>
      <c r="U10" s="299">
        <f>VLOOKUP($A10,'B-EmEC'!$A:$DD,MATCH(U$1,'B-EmEC'!$A$1:$DD$1,0),FALSE)</f>
        <v>381.6</v>
      </c>
      <c r="V10" s="299">
        <f>VLOOKUP($A10,'B-EmEC'!$A:$DD,MATCH(V$1,'B-EmEC'!$A$1:$DD$1,0),FALSE)</f>
        <v>405.3</v>
      </c>
      <c r="W10" s="299">
        <f>VLOOKUP($A10,'B-EmEC'!$A:$DD,MATCH(W$1,'B-EmEC'!$A$1:$DD$1,0),FALSE)</f>
        <v>332.5</v>
      </c>
      <c r="X10" s="300" t="str">
        <f>VLOOKUP($A10,'B-EmEC'!$A:$DD,MATCH(X$1,'B-EmEC'!$A$1:$DD$1,0),FALSE)</f>
        <v/>
      </c>
      <c r="Y10" s="299">
        <f>VLOOKUP($A10,'B-EmEC'!$A:$DD,MATCH(Y$1,'B-EmEC'!$A$1:$DD$1,0),FALSE)</f>
        <v>193.4</v>
      </c>
      <c r="Z10" s="298" t="str">
        <f t="shared" si="11"/>
        <v/>
      </c>
      <c r="AA10" s="301">
        <f t="shared" si="12"/>
        <v>573.70000000000005</v>
      </c>
      <c r="AB10" s="301">
        <f t="shared" si="13"/>
        <v>176.7</v>
      </c>
      <c r="AC10" s="301">
        <f t="shared" si="14"/>
        <v>73.03</v>
      </c>
      <c r="AD10" s="301">
        <f t="shared" si="15"/>
        <v>221.2</v>
      </c>
      <c r="AE10" s="301">
        <f t="shared" si="16"/>
        <v>144</v>
      </c>
      <c r="AF10" s="301">
        <f t="shared" si="17"/>
        <v>237.6</v>
      </c>
      <c r="AG10" s="301">
        <f t="shared" si="18"/>
        <v>381.6</v>
      </c>
      <c r="AH10" s="301">
        <f t="shared" si="19"/>
        <v>405.3</v>
      </c>
      <c r="AI10" s="301">
        <f t="shared" si="20"/>
        <v>332.5</v>
      </c>
      <c r="AJ10" s="301" t="str">
        <f t="shared" si="21"/>
        <v/>
      </c>
      <c r="AK10" s="301">
        <f t="shared" si="22"/>
        <v>193.4</v>
      </c>
      <c r="AL10" s="48" t="str">
        <f t="shared" si="23"/>
        <v/>
      </c>
      <c r="AM10" s="47">
        <f t="shared" si="24"/>
        <v>0.62156013001083432</v>
      </c>
      <c r="AN10" s="47">
        <f t="shared" si="25"/>
        <v>0.29240443488333612</v>
      </c>
      <c r="AO10" s="47">
        <f t="shared" si="26"/>
        <v>0.19631720430107527</v>
      </c>
      <c r="AP10" s="47">
        <f t="shared" si="27"/>
        <v>0.4533715925394548</v>
      </c>
      <c r="AQ10" s="47">
        <f t="shared" si="28"/>
        <v>0.41763341067285381</v>
      </c>
      <c r="AR10" s="47">
        <f t="shared" si="29"/>
        <v>0.34335260115606936</v>
      </c>
      <c r="AS10" s="47">
        <f t="shared" si="30"/>
        <v>0.46678899082568809</v>
      </c>
      <c r="AT10" s="47">
        <f t="shared" si="31"/>
        <v>0.43858889730548645</v>
      </c>
      <c r="AU10" s="47">
        <f t="shared" si="32"/>
        <v>0.31162136832239923</v>
      </c>
      <c r="AV10" s="47" t="str">
        <f t="shared" si="33"/>
        <v/>
      </c>
      <c r="AW10" s="47">
        <f t="shared" si="34"/>
        <v>0.2738600962900028</v>
      </c>
      <c r="AX10" s="144" t="str">
        <f t="shared" si="35"/>
        <v/>
      </c>
      <c r="AY10" s="145">
        <f t="shared" si="36"/>
        <v>1</v>
      </c>
      <c r="AZ10" s="145">
        <f t="shared" si="37"/>
        <v>0.22595844580338353</v>
      </c>
      <c r="BA10" s="145">
        <f t="shared" si="38"/>
        <v>0</v>
      </c>
      <c r="BB10" s="145">
        <f t="shared" si="39"/>
        <v>0.60448833524823131</v>
      </c>
      <c r="BC10" s="145">
        <f t="shared" si="40"/>
        <v>0.52044653300789634</v>
      </c>
      <c r="BD10" s="145">
        <f t="shared" si="41"/>
        <v>0.34576800215919434</v>
      </c>
      <c r="BE10" s="145">
        <f t="shared" si="42"/>
        <v>0.63604064917288672</v>
      </c>
      <c r="BF10" s="145">
        <f t="shared" si="43"/>
        <v>0.56972539307983405</v>
      </c>
      <c r="BG10" s="145">
        <f t="shared" si="44"/>
        <v>0.27114892935343615</v>
      </c>
      <c r="BH10" s="145" t="str">
        <f t="shared" si="45"/>
        <v/>
      </c>
      <c r="BI10" s="145">
        <f t="shared" si="46"/>
        <v>0.18234963429315895</v>
      </c>
      <c r="BJ10" s="48" t="str">
        <f t="shared" si="3"/>
        <v/>
      </c>
      <c r="BK10" s="47">
        <f t="shared" si="4"/>
        <v>0.62156013001083432</v>
      </c>
      <c r="BL10" s="47">
        <f t="shared" si="5"/>
        <v>0.46678899082568809</v>
      </c>
      <c r="BM10" s="47">
        <f t="shared" si="6"/>
        <v>0.2738600962900028</v>
      </c>
      <c r="BN10" s="48" t="str">
        <f t="shared" si="7"/>
        <v/>
      </c>
      <c r="BO10" s="47">
        <f t="shared" si="8"/>
        <v>0.39625735448151089</v>
      </c>
      <c r="BP10" s="47">
        <f t="shared" si="9"/>
        <v>0.39008796440241073</v>
      </c>
      <c r="BQ10" s="47">
        <f t="shared" si="10"/>
        <v>0.2738600962900028</v>
      </c>
    </row>
    <row r="11" spans="1:69" s="49" customFormat="1" x14ac:dyDescent="0.2">
      <c r="A11" s="88" t="s">
        <v>123</v>
      </c>
      <c r="B11" s="335" t="str">
        <f>VLOOKUP($A11,BI!$A:$Q,MATCH(B$1,BI!$A$1:$Q$1,0),FALSE)</f>
        <v/>
      </c>
      <c r="C11" s="367">
        <f>VLOOKUP($A11,BI!$A:$Q,MATCH(C$1,BI!$A$1:$Q$1,0),FALSE)</f>
        <v>1</v>
      </c>
      <c r="D11" s="367">
        <f>VLOOKUP($A11,BI!$A:$Q,MATCH(D$1,BI!$A$1:$Q$1,0),FALSE)</f>
        <v>1</v>
      </c>
      <c r="E11" s="367">
        <f>VLOOKUP($A11,BI!$A:$Q,MATCH(E$1,BI!$A$1:$Q$1,0),FALSE)</f>
        <v>1</v>
      </c>
      <c r="F11" s="367">
        <f>VLOOKUP($A11,BI!$A:$Q,MATCH(F$1,BI!$A$1:$Q$1,0),FALSE)</f>
        <v>1</v>
      </c>
      <c r="G11" s="367">
        <f>VLOOKUP($A11,BI!$A:$Q,MATCH(G$1,BI!$A$1:$Q$1,0),FALSE)</f>
        <v>1</v>
      </c>
      <c r="H11" s="367">
        <f>VLOOKUP($A11,BI!$A:$Q,MATCH(H$1,BI!$A$1:$Q$1,0),FALSE)</f>
        <v>1</v>
      </c>
      <c r="I11" s="367">
        <f>VLOOKUP($A11,BI!$A:$Q,MATCH(I$1,BI!$A$1:$Q$1,0),FALSE)</f>
        <v>1</v>
      </c>
      <c r="J11" s="367">
        <f>VLOOKUP($A11,BI!$A:$Q,MATCH(J$1,BI!$A$1:$Q$1,0),FALSE)</f>
        <v>1</v>
      </c>
      <c r="K11" s="367">
        <f>VLOOKUP($A11,BI!$A:$Q,MATCH(K$1,BI!$A$1:$Q$1,0),FALSE)</f>
        <v>1</v>
      </c>
      <c r="L11" s="367">
        <f>VLOOKUP($A11,BI!$A:$Q,MATCH(L$1,BI!$A$1:$Q$1,0),FALSE)</f>
        <v>1</v>
      </c>
      <c r="M11" s="367">
        <f>VLOOKUP($A11,BI!$A:$Q,MATCH(M$1,BI!$A$1:$Q$1,0),FALSE)</f>
        <v>1</v>
      </c>
      <c r="N11" s="335" t="str">
        <f>VLOOKUP($A11,'B-EmEC'!$A:$DD,MATCH(N$1,'B-EmEC'!$A$1:$DD$1,0),FALSE)</f>
        <v/>
      </c>
      <c r="O11" s="299">
        <f>VLOOKUP($A11,'B-EmEC'!$A:$DD,MATCH(O$1,'B-EmEC'!$A$1:$DD$1,0),FALSE)</f>
        <v>748.6</v>
      </c>
      <c r="P11" s="299">
        <f>VLOOKUP($A11,'B-EmEC'!$A:$DD,MATCH(P$1,'B-EmEC'!$A$1:$DD$1,0),FALSE)</f>
        <v>414.1</v>
      </c>
      <c r="Q11" s="300">
        <f>VLOOKUP($A11,'B-EmEC'!$A:$DD,MATCH(Q$1,'B-EmEC'!$A$1:$DD$1,0),FALSE)</f>
        <v>208.5</v>
      </c>
      <c r="R11" s="299">
        <f>VLOOKUP($A11,'B-EmEC'!$A:$DD,MATCH(R$1,'B-EmEC'!$A$1:$DD$1,0),FALSE)</f>
        <v>367</v>
      </c>
      <c r="S11" s="299">
        <f>VLOOKUP($A11,'B-EmEC'!$A:$DD,MATCH(S$1,'B-EmEC'!$A$1:$DD$1,0),FALSE)</f>
        <v>197</v>
      </c>
      <c r="T11" s="299">
        <f>VLOOKUP($A11,'B-EmEC'!$A:$DD,MATCH(T$1,'B-EmEC'!$A$1:$DD$1,0),FALSE)</f>
        <v>75.38</v>
      </c>
      <c r="U11" s="299">
        <f>VLOOKUP($A11,'B-EmEC'!$A:$DD,MATCH(U$1,'B-EmEC'!$A$1:$DD$1,0),FALSE)</f>
        <v>67.58</v>
      </c>
      <c r="V11" s="299">
        <f>VLOOKUP($A11,'B-EmEC'!$A:$DD,MATCH(V$1,'B-EmEC'!$A$1:$DD$1,0),FALSE)</f>
        <v>399.7</v>
      </c>
      <c r="W11" s="299">
        <f>VLOOKUP($A11,'B-EmEC'!$A:$DD,MATCH(W$1,'B-EmEC'!$A$1:$DD$1,0),FALSE)</f>
        <v>729.6</v>
      </c>
      <c r="X11" s="300">
        <f>VLOOKUP($A11,'B-EmEC'!$A:$DD,MATCH(X$1,'B-EmEC'!$A$1:$DD$1,0),FALSE)</f>
        <v>76.38</v>
      </c>
      <c r="Y11" s="299">
        <f>VLOOKUP($A11,'B-EmEC'!$A:$DD,MATCH(Y$1,'B-EmEC'!$A$1:$DD$1,0),FALSE)</f>
        <v>241.1</v>
      </c>
      <c r="Z11" s="298" t="str">
        <f t="shared" si="11"/>
        <v/>
      </c>
      <c r="AA11" s="301">
        <f t="shared" si="12"/>
        <v>748.6</v>
      </c>
      <c r="AB11" s="301">
        <f t="shared" si="13"/>
        <v>414.1</v>
      </c>
      <c r="AC11" s="301">
        <f t="shared" si="14"/>
        <v>208.5</v>
      </c>
      <c r="AD11" s="301">
        <f t="shared" si="15"/>
        <v>367</v>
      </c>
      <c r="AE11" s="301">
        <f t="shared" si="16"/>
        <v>197</v>
      </c>
      <c r="AF11" s="301">
        <f t="shared" si="17"/>
        <v>75.38</v>
      </c>
      <c r="AG11" s="301">
        <f t="shared" si="18"/>
        <v>67.58</v>
      </c>
      <c r="AH11" s="301">
        <f t="shared" si="19"/>
        <v>399.7</v>
      </c>
      <c r="AI11" s="301">
        <f t="shared" si="20"/>
        <v>729.6</v>
      </c>
      <c r="AJ11" s="301">
        <f t="shared" si="21"/>
        <v>76.38</v>
      </c>
      <c r="AK11" s="301">
        <f t="shared" si="22"/>
        <v>241.1</v>
      </c>
      <c r="AL11" s="48" t="str">
        <f t="shared" si="23"/>
        <v/>
      </c>
      <c r="AM11" s="47">
        <f t="shared" si="24"/>
        <v>0.81105092091007591</v>
      </c>
      <c r="AN11" s="47">
        <f t="shared" si="25"/>
        <v>0.68525566771471136</v>
      </c>
      <c r="AO11" s="47">
        <f t="shared" si="26"/>
        <v>0.56048387096774188</v>
      </c>
      <c r="AP11" s="47">
        <f t="shared" si="27"/>
        <v>0.75220332035253135</v>
      </c>
      <c r="AQ11" s="47">
        <f t="shared" si="28"/>
        <v>0.57134570765661252</v>
      </c>
      <c r="AR11" s="47">
        <f t="shared" si="29"/>
        <v>0.10893063583815028</v>
      </c>
      <c r="AS11" s="47">
        <f t="shared" si="30"/>
        <v>8.2666666666666666E-2</v>
      </c>
      <c r="AT11" s="47">
        <f t="shared" si="31"/>
        <v>0.43252894708364892</v>
      </c>
      <c r="AU11" s="47">
        <f t="shared" si="32"/>
        <v>0.68378631677600754</v>
      </c>
      <c r="AV11" s="47">
        <f t="shared" si="33"/>
        <v>0.62606557377049177</v>
      </c>
      <c r="AW11" s="47">
        <f t="shared" si="34"/>
        <v>0.34140470121778532</v>
      </c>
      <c r="AX11" s="144" t="str">
        <f t="shared" si="35"/>
        <v/>
      </c>
      <c r="AY11" s="145">
        <f t="shared" si="36"/>
        <v>1</v>
      </c>
      <c r="AZ11" s="145">
        <f t="shared" si="37"/>
        <v>0.82729547973818962</v>
      </c>
      <c r="BA11" s="145">
        <f t="shared" si="38"/>
        <v>0.65599606460108861</v>
      </c>
      <c r="BB11" s="145">
        <f t="shared" si="39"/>
        <v>0.91920802761082332</v>
      </c>
      <c r="BC11" s="145">
        <f t="shared" si="40"/>
        <v>0.67090829894112536</v>
      </c>
      <c r="BD11" s="145">
        <f t="shared" si="41"/>
        <v>3.6057848612837812E-2</v>
      </c>
      <c r="BE11" s="145">
        <f t="shared" si="42"/>
        <v>0</v>
      </c>
      <c r="BF11" s="145">
        <f t="shared" si="43"/>
        <v>0.48032652872266285</v>
      </c>
      <c r="BG11" s="145">
        <f t="shared" si="44"/>
        <v>0.82527820529802465</v>
      </c>
      <c r="BH11" s="145">
        <f t="shared" si="45"/>
        <v>0.74603329758722892</v>
      </c>
      <c r="BI11" s="145">
        <f t="shared" si="46"/>
        <v>0.35522189427320372</v>
      </c>
      <c r="BJ11" s="48"/>
      <c r="BK11" s="47"/>
      <c r="BL11" s="47"/>
      <c r="BM11" s="47"/>
      <c r="BN11" s="48"/>
      <c r="BO11" s="47"/>
      <c r="BP11" s="47"/>
      <c r="BQ11" s="47"/>
    </row>
    <row r="12" spans="1:69" s="49" customFormat="1" x14ac:dyDescent="0.2">
      <c r="A12" s="88" t="s">
        <v>174</v>
      </c>
      <c r="B12" s="335" t="str">
        <f>VLOOKUP($A12,BI!$A:$Q,MATCH(B$1,BI!$A$1:$Q$1,0),FALSE)</f>
        <v/>
      </c>
      <c r="C12" s="367" t="str">
        <f>VLOOKUP($A12,BI!$A:$Q,MATCH(C$1,BI!$A$1:$Q$1,0),FALSE)</f>
        <v/>
      </c>
      <c r="D12" s="367" t="str">
        <f>VLOOKUP($A12,BI!$A:$Q,MATCH(D$1,BI!$A$1:$Q$1,0),FALSE)</f>
        <v/>
      </c>
      <c r="E12" s="367">
        <f>VLOOKUP($A12,BI!$A:$Q,MATCH(E$1,BI!$A$1:$Q$1,0),FALSE)</f>
        <v>1</v>
      </c>
      <c r="F12" s="367">
        <f>VLOOKUP($A12,BI!$A:$Q,MATCH(F$1,BI!$A$1:$Q$1,0),FALSE)</f>
        <v>1</v>
      </c>
      <c r="G12" s="367">
        <f>VLOOKUP($A12,BI!$A:$Q,MATCH(G$1,BI!$A$1:$Q$1,0),FALSE)</f>
        <v>1</v>
      </c>
      <c r="H12" s="367">
        <f>VLOOKUP($A12,BI!$A:$Q,MATCH(H$1,BI!$A$1:$Q$1,0),FALSE)</f>
        <v>1</v>
      </c>
      <c r="I12" s="367">
        <f>VLOOKUP($A12,BI!$A:$Q,MATCH(I$1,BI!$A$1:$Q$1,0),FALSE)</f>
        <v>1</v>
      </c>
      <c r="J12" s="367">
        <f>VLOOKUP($A12,BI!$A:$Q,MATCH(J$1,BI!$A$1:$Q$1,0),FALSE)</f>
        <v>1</v>
      </c>
      <c r="K12" s="367">
        <f>VLOOKUP($A12,BI!$A:$Q,MATCH(K$1,BI!$A$1:$Q$1,0),FALSE)</f>
        <v>1</v>
      </c>
      <c r="L12" s="367">
        <f>VLOOKUP($A12,BI!$A:$Q,MATCH(L$1,BI!$A$1:$Q$1,0),FALSE)</f>
        <v>1</v>
      </c>
      <c r="M12" s="367">
        <f>VLOOKUP($A12,BI!$A:$Q,MATCH(M$1,BI!$A$1:$Q$1,0),FALSE)</f>
        <v>1</v>
      </c>
      <c r="N12" s="335" t="str">
        <f>VLOOKUP($A12,'B-EmEC'!$A:$DD,MATCH(N$1,'B-EmEC'!$A$1:$DD$1,0),FALSE)</f>
        <v/>
      </c>
      <c r="O12" s="299" t="str">
        <f>VLOOKUP($A12,'B-EmEC'!$A:$DD,MATCH(O$1,'B-EmEC'!$A$1:$DD$1,0),FALSE)</f>
        <v/>
      </c>
      <c r="P12" s="299" t="str">
        <f>VLOOKUP($A12,'B-EmEC'!$A:$DD,MATCH(P$1,'B-EmEC'!$A$1:$DD$1,0),FALSE)</f>
        <v/>
      </c>
      <c r="Q12" s="300">
        <f>VLOOKUP($A12,'B-EmEC'!$A:$DD,MATCH(Q$1,'B-EmEC'!$A$1:$DD$1,0),FALSE)</f>
        <v>84.82</v>
      </c>
      <c r="R12" s="299">
        <f>VLOOKUP($A12,'B-EmEC'!$A:$DD,MATCH(R$1,'B-EmEC'!$A$1:$DD$1,0),FALSE)</f>
        <v>114.5</v>
      </c>
      <c r="S12" s="299">
        <f>VLOOKUP($A12,'B-EmEC'!$A:$DD,MATCH(S$1,'B-EmEC'!$A$1:$DD$1,0),FALSE)</f>
        <v>122.5</v>
      </c>
      <c r="T12" s="299">
        <f>VLOOKUP($A12,'B-EmEC'!$A:$DD,MATCH(T$1,'B-EmEC'!$A$1:$DD$1,0),FALSE)</f>
        <v>306.10000000000002</v>
      </c>
      <c r="U12" s="299">
        <f>VLOOKUP($A12,'B-EmEC'!$A:$DD,MATCH(U$1,'B-EmEC'!$A$1:$DD$1,0),FALSE)</f>
        <v>459.1</v>
      </c>
      <c r="V12" s="299">
        <f>VLOOKUP($A12,'B-EmEC'!$A:$DD,MATCH(V$1,'B-EmEC'!$A$1:$DD$1,0),FALSE)</f>
        <v>577.5</v>
      </c>
      <c r="W12" s="299">
        <f>VLOOKUP($A12,'B-EmEC'!$A:$DD,MATCH(W$1,'B-EmEC'!$A$1:$DD$1,0),FALSE)</f>
        <v>437</v>
      </c>
      <c r="X12" s="300">
        <f>VLOOKUP($A12,'B-EmEC'!$A:$DD,MATCH(X$1,'B-EmEC'!$A$1:$DD$1,0),FALSE)</f>
        <v>103.9</v>
      </c>
      <c r="Y12" s="299">
        <f>VLOOKUP($A12,'B-EmEC'!$A:$DD,MATCH(Y$1,'B-EmEC'!$A$1:$DD$1,0),FALSE)</f>
        <v>183.3</v>
      </c>
      <c r="Z12" s="298" t="str">
        <f t="shared" si="11"/>
        <v/>
      </c>
      <c r="AA12" s="301" t="str">
        <f t="shared" si="12"/>
        <v/>
      </c>
      <c r="AB12" s="301" t="str">
        <f t="shared" si="13"/>
        <v/>
      </c>
      <c r="AC12" s="301">
        <f t="shared" si="14"/>
        <v>84.82</v>
      </c>
      <c r="AD12" s="301">
        <f t="shared" si="15"/>
        <v>114.5</v>
      </c>
      <c r="AE12" s="301">
        <f t="shared" si="16"/>
        <v>122.5</v>
      </c>
      <c r="AF12" s="301">
        <f t="shared" si="17"/>
        <v>306.10000000000002</v>
      </c>
      <c r="AG12" s="301">
        <f t="shared" si="18"/>
        <v>459.1</v>
      </c>
      <c r="AH12" s="301">
        <f t="shared" si="19"/>
        <v>577.5</v>
      </c>
      <c r="AI12" s="301">
        <f t="shared" si="20"/>
        <v>437</v>
      </c>
      <c r="AJ12" s="301">
        <f t="shared" si="21"/>
        <v>103.9</v>
      </c>
      <c r="AK12" s="301">
        <f t="shared" si="22"/>
        <v>183.3</v>
      </c>
      <c r="AL12" s="48" t="str">
        <f t="shared" si="23"/>
        <v/>
      </c>
      <c r="AM12" s="47" t="str">
        <f t="shared" si="24"/>
        <v/>
      </c>
      <c r="AN12" s="47" t="str">
        <f t="shared" si="25"/>
        <v/>
      </c>
      <c r="AO12" s="47">
        <f t="shared" si="26"/>
        <v>0.22801075268817203</v>
      </c>
      <c r="AP12" s="47">
        <f t="shared" si="27"/>
        <v>0.23467923754867803</v>
      </c>
      <c r="AQ12" s="47">
        <f t="shared" si="28"/>
        <v>0.35527842227378187</v>
      </c>
      <c r="AR12" s="47">
        <f t="shared" si="29"/>
        <v>0.44234104046242778</v>
      </c>
      <c r="AS12" s="47">
        <f t="shared" si="30"/>
        <v>0.56159021406727827</v>
      </c>
      <c r="AT12" s="47">
        <f t="shared" si="31"/>
        <v>0.62493236662698837</v>
      </c>
      <c r="AU12" s="47">
        <f t="shared" si="32"/>
        <v>0.40955951265229618</v>
      </c>
      <c r="AV12" s="47">
        <f t="shared" si="33"/>
        <v>0.85163934426229515</v>
      </c>
      <c r="AW12" s="47">
        <f t="shared" si="34"/>
        <v>0.25955819881053527</v>
      </c>
      <c r="AX12" s="144" t="str">
        <f t="shared" si="35"/>
        <v/>
      </c>
      <c r="AY12" s="145" t="str">
        <f t="shared" si="36"/>
        <v/>
      </c>
      <c r="AZ12" s="145" t="str">
        <f t="shared" si="37"/>
        <v/>
      </c>
      <c r="BA12" s="145">
        <f t="shared" si="38"/>
        <v>0</v>
      </c>
      <c r="BB12" s="145">
        <f t="shared" si="39"/>
        <v>1.0693039014894814E-2</v>
      </c>
      <c r="BC12" s="145">
        <f t="shared" si="40"/>
        <v>0.20407606595516892</v>
      </c>
      <c r="BD12" s="145">
        <f t="shared" si="41"/>
        <v>0.34368258715216543</v>
      </c>
      <c r="BE12" s="145">
        <f t="shared" si="42"/>
        <v>0.53490084625066092</v>
      </c>
      <c r="BF12" s="145">
        <f t="shared" si="43"/>
        <v>0.63647116136374116</v>
      </c>
      <c r="BG12" s="145">
        <f t="shared" si="44"/>
        <v>0.29111679999448142</v>
      </c>
      <c r="BH12" s="145">
        <f t="shared" si="45"/>
        <v>1</v>
      </c>
      <c r="BI12" s="145">
        <f t="shared" si="46"/>
        <v>5.0586914308616296E-2</v>
      </c>
      <c r="BJ12" s="48" t="str">
        <f t="shared" ref="BJ12:BJ52" si="47">IF(COUNT(AL12:AL12)=0,"",MAX(AL12:AL12))</f>
        <v/>
      </c>
      <c r="BK12" s="47">
        <f t="shared" ref="BK12:BK52" si="48">IF(COUNT(AM12:AQ12)=0,"",MAX(AM12:AQ12))</f>
        <v>0.35527842227378187</v>
      </c>
      <c r="BL12" s="47">
        <f t="shared" ref="BL12:BL34" si="49">IF(COUNT(AR12:AU12)=0,"",MAX(AR12:AU12))</f>
        <v>0.62493236662698837</v>
      </c>
      <c r="BM12" s="47">
        <f t="shared" ref="BM12:BM34" si="50">IF(COUNT(AV12:AW12)=0,"",MAX(AV12:AW12))</f>
        <v>0.85163934426229515</v>
      </c>
      <c r="BN12" s="48" t="str">
        <f t="shared" ref="BN12:BN52" si="51">IF(COUNT(AL12:AL12)=0,"",AVERAGE(AL12:AL12))</f>
        <v/>
      </c>
      <c r="BO12" s="47">
        <f t="shared" ref="BO12:BO52" si="52">IF(COUNT(AM12:AQ12)=0,"",AVERAGE(AM12:AQ12))</f>
        <v>0.27265613750354395</v>
      </c>
      <c r="BP12" s="47">
        <f t="shared" ref="BP12:BP34" si="53">IF(COUNT(AR12:AU12)=0,"",AVERAGE(AR12:AU12))</f>
        <v>0.50960578345224761</v>
      </c>
      <c r="BQ12" s="47">
        <f t="shared" ref="BQ12:BQ34" si="54">IF(COUNT(AV12:AW12)=0,"",AVERAGE(AV12:AW12))</f>
        <v>0.55559877153641524</v>
      </c>
    </row>
    <row r="13" spans="1:69" s="49" customFormat="1" x14ac:dyDescent="0.2">
      <c r="A13" s="88" t="s">
        <v>72</v>
      </c>
      <c r="B13" s="335">
        <f>VLOOKUP($A13,BI!$A:$Q,MATCH(B$1,BI!$A$1:$Q$1,0),FALSE)</f>
        <v>1</v>
      </c>
      <c r="C13" s="367">
        <f>VLOOKUP($A13,BI!$A:$Q,MATCH(C$1,BI!$A$1:$Q$1,0),FALSE)</f>
        <v>1</v>
      </c>
      <c r="D13" s="367">
        <f>VLOOKUP($A13,BI!$A:$Q,MATCH(D$1,BI!$A$1:$Q$1,0),FALSE)</f>
        <v>1</v>
      </c>
      <c r="E13" s="367">
        <f>VLOOKUP($A13,BI!$A:$Q,MATCH(E$1,BI!$A$1:$Q$1,0),FALSE)</f>
        <v>1</v>
      </c>
      <c r="F13" s="367">
        <f>VLOOKUP($A13,BI!$A:$Q,MATCH(F$1,BI!$A$1:$Q$1,0),FALSE)</f>
        <v>1</v>
      </c>
      <c r="G13" s="367">
        <f>VLOOKUP($A13,BI!$A:$Q,MATCH(G$1,BI!$A$1:$Q$1,0),FALSE)</f>
        <v>1</v>
      </c>
      <c r="H13" s="367">
        <f>VLOOKUP($A13,BI!$A:$Q,MATCH(H$1,BI!$A$1:$Q$1,0),FALSE)</f>
        <v>1</v>
      </c>
      <c r="I13" s="367">
        <f>VLOOKUP($A13,BI!$A:$Q,MATCH(I$1,BI!$A$1:$Q$1,0),FALSE)</f>
        <v>1</v>
      </c>
      <c r="J13" s="367">
        <f>VLOOKUP($A13,BI!$A:$Q,MATCH(J$1,BI!$A$1:$Q$1,0),FALSE)</f>
        <v>1</v>
      </c>
      <c r="K13" s="367">
        <f>VLOOKUP($A13,BI!$A:$Q,MATCH(K$1,BI!$A$1:$Q$1,0),FALSE)</f>
        <v>1</v>
      </c>
      <c r="L13" s="367">
        <f>VLOOKUP($A13,BI!$A:$Q,MATCH(L$1,BI!$A$1:$Q$1,0),FALSE)</f>
        <v>1</v>
      </c>
      <c r="M13" s="367">
        <f>VLOOKUP($A13,BI!$A:$Q,MATCH(M$1,BI!$A$1:$Q$1,0),FALSE)</f>
        <v>1</v>
      </c>
      <c r="N13" s="335">
        <f>VLOOKUP($A13,'B-EmEC'!$A:$DD,MATCH(N$1,'B-EmEC'!$A$1:$DD$1,0),FALSE)</f>
        <v>26.09</v>
      </c>
      <c r="O13" s="299">
        <f>VLOOKUP($A13,'B-EmEC'!$A:$DD,MATCH(O$1,'B-EmEC'!$A$1:$DD$1,0),FALSE)</f>
        <v>502</v>
      </c>
      <c r="P13" s="299">
        <f>VLOOKUP($A13,'B-EmEC'!$A:$DD,MATCH(P$1,'B-EmEC'!$A$1:$DD$1,0),FALSE)</f>
        <v>221.6</v>
      </c>
      <c r="Q13" s="300">
        <f>VLOOKUP($A13,'B-EmEC'!$A:$DD,MATCH(Q$1,'B-EmEC'!$A$1:$DD$1,0),FALSE)</f>
        <v>235.4</v>
      </c>
      <c r="R13" s="299">
        <f>VLOOKUP($A13,'B-EmEC'!$A:$DD,MATCH(R$1,'B-EmEC'!$A$1:$DD$1,0),FALSE)</f>
        <v>240.5</v>
      </c>
      <c r="S13" s="299">
        <f>VLOOKUP($A13,'B-EmEC'!$A:$DD,MATCH(S$1,'B-EmEC'!$A$1:$DD$1,0),FALSE)</f>
        <v>168.4</v>
      </c>
      <c r="T13" s="299">
        <f>VLOOKUP($A13,'B-EmEC'!$A:$DD,MATCH(T$1,'B-EmEC'!$A$1:$DD$1,0),FALSE)</f>
        <v>457.1</v>
      </c>
      <c r="U13" s="299">
        <f>VLOOKUP($A13,'B-EmEC'!$A:$DD,MATCH(U$1,'B-EmEC'!$A$1:$DD$1,0),FALSE)</f>
        <v>547.9</v>
      </c>
      <c r="V13" s="299">
        <f>VLOOKUP($A13,'B-EmEC'!$A:$DD,MATCH(V$1,'B-EmEC'!$A$1:$DD$1,0),FALSE)</f>
        <v>601.5</v>
      </c>
      <c r="W13" s="299">
        <f>VLOOKUP($A13,'B-EmEC'!$A:$DD,MATCH(W$1,'B-EmEC'!$A$1:$DD$1,0),FALSE)</f>
        <v>848.4</v>
      </c>
      <c r="X13" s="300">
        <f>VLOOKUP($A13,'B-EmEC'!$A:$DD,MATCH(X$1,'B-EmEC'!$A$1:$DD$1,0),FALSE)</f>
        <v>94.18</v>
      </c>
      <c r="Y13" s="299">
        <f>VLOOKUP($A13,'B-EmEC'!$A:$DD,MATCH(Y$1,'B-EmEC'!$A$1:$DD$1,0),FALSE)</f>
        <v>706.2</v>
      </c>
      <c r="Z13" s="298">
        <f t="shared" si="11"/>
        <v>26.09</v>
      </c>
      <c r="AA13" s="301">
        <f t="shared" si="12"/>
        <v>502</v>
      </c>
      <c r="AB13" s="301">
        <f t="shared" si="13"/>
        <v>221.6</v>
      </c>
      <c r="AC13" s="301">
        <f t="shared" si="14"/>
        <v>235.4</v>
      </c>
      <c r="AD13" s="301">
        <f t="shared" si="15"/>
        <v>240.5</v>
      </c>
      <c r="AE13" s="301">
        <f t="shared" si="16"/>
        <v>168.4</v>
      </c>
      <c r="AF13" s="301">
        <f t="shared" si="17"/>
        <v>457.1</v>
      </c>
      <c r="AG13" s="301">
        <f t="shared" si="18"/>
        <v>547.9</v>
      </c>
      <c r="AH13" s="301">
        <f t="shared" si="19"/>
        <v>601.5</v>
      </c>
      <c r="AI13" s="301">
        <f t="shared" si="20"/>
        <v>848.4</v>
      </c>
      <c r="AJ13" s="301">
        <f t="shared" si="21"/>
        <v>94.18</v>
      </c>
      <c r="AK13" s="301">
        <f t="shared" si="22"/>
        <v>706.2</v>
      </c>
      <c r="AL13" s="48">
        <f t="shared" si="23"/>
        <v>0.50298823983034513</v>
      </c>
      <c r="AM13" s="47">
        <f t="shared" si="24"/>
        <v>0.5438786565547129</v>
      </c>
      <c r="AN13" s="47">
        <f t="shared" si="25"/>
        <v>0.36670527883501575</v>
      </c>
      <c r="AO13" s="47">
        <f t="shared" si="26"/>
        <v>0.6327956989247312</v>
      </c>
      <c r="AP13" s="47">
        <f t="shared" si="27"/>
        <v>0.49292887886862063</v>
      </c>
      <c r="AQ13" s="47">
        <f t="shared" si="28"/>
        <v>0.48839907192575405</v>
      </c>
      <c r="AR13" s="47">
        <f t="shared" si="29"/>
        <v>0.6605491329479769</v>
      </c>
      <c r="AS13" s="47">
        <f t="shared" si="30"/>
        <v>0.67021406727828747</v>
      </c>
      <c r="AT13" s="47">
        <f t="shared" si="31"/>
        <v>0.65090358186343467</v>
      </c>
      <c r="AU13" s="47">
        <f t="shared" si="32"/>
        <v>0.79512652296157449</v>
      </c>
      <c r="AV13" s="47">
        <f t="shared" si="33"/>
        <v>0.77196721311475414</v>
      </c>
      <c r="AW13" s="47">
        <f t="shared" si="34"/>
        <v>1</v>
      </c>
      <c r="AX13" s="144">
        <f t="shared" si="35"/>
        <v>0.21519674243396278</v>
      </c>
      <c r="AY13" s="145">
        <f t="shared" si="36"/>
        <v>0.27976449478968646</v>
      </c>
      <c r="AZ13" s="145">
        <f t="shared" si="37"/>
        <v>0</v>
      </c>
      <c r="BA13" s="145">
        <f t="shared" si="38"/>
        <v>0.42016838479282748</v>
      </c>
      <c r="BB13" s="145">
        <f t="shared" si="39"/>
        <v>0.19931257251190865</v>
      </c>
      <c r="BC13" s="145">
        <f t="shared" si="40"/>
        <v>0.19215980968051519</v>
      </c>
      <c r="BD13" s="145">
        <f t="shared" si="41"/>
        <v>0.46399226820084255</v>
      </c>
      <c r="BE13" s="145">
        <f t="shared" si="42"/>
        <v>0.4792536212601754</v>
      </c>
      <c r="BF13" s="145">
        <f t="shared" si="43"/>
        <v>0.44876152213241072</v>
      </c>
      <c r="BG13" s="145">
        <f t="shared" si="44"/>
        <v>0.67649583962811466</v>
      </c>
      <c r="BH13" s="145">
        <f t="shared" si="45"/>
        <v>0.63992627876991359</v>
      </c>
      <c r="BI13" s="145">
        <f t="shared" si="46"/>
        <v>1</v>
      </c>
      <c r="BJ13" s="48">
        <f t="shared" si="47"/>
        <v>0.50298823983034513</v>
      </c>
      <c r="BK13" s="47">
        <f t="shared" si="48"/>
        <v>0.6327956989247312</v>
      </c>
      <c r="BL13" s="47">
        <f t="shared" si="49"/>
        <v>0.79512652296157449</v>
      </c>
      <c r="BM13" s="47">
        <f t="shared" si="50"/>
        <v>1</v>
      </c>
      <c r="BN13" s="48">
        <f t="shared" si="51"/>
        <v>0.50298823983034513</v>
      </c>
      <c r="BO13" s="47">
        <f t="shared" si="52"/>
        <v>0.50494151702176693</v>
      </c>
      <c r="BP13" s="47">
        <f t="shared" si="53"/>
        <v>0.69419832626281841</v>
      </c>
      <c r="BQ13" s="47">
        <f t="shared" si="54"/>
        <v>0.88598360655737707</v>
      </c>
    </row>
    <row r="14" spans="1:69" s="49" customFormat="1" x14ac:dyDescent="0.2">
      <c r="A14" s="88" t="s">
        <v>122</v>
      </c>
      <c r="B14" s="335" t="str">
        <f>VLOOKUP($A14,BI!$A:$Q,MATCH(B$1,BI!$A$1:$Q$1,0),FALSE)</f>
        <v/>
      </c>
      <c r="C14" s="367">
        <f>VLOOKUP($A14,BI!$A:$Q,MATCH(C$1,BI!$A$1:$Q$1,0),FALSE)</f>
        <v>1</v>
      </c>
      <c r="D14" s="367">
        <f>VLOOKUP($A14,BI!$A:$Q,MATCH(D$1,BI!$A$1:$Q$1,0),FALSE)</f>
        <v>1</v>
      </c>
      <c r="E14" s="367">
        <f>VLOOKUP($A14,BI!$A:$Q,MATCH(E$1,BI!$A$1:$Q$1,0),FALSE)</f>
        <v>1</v>
      </c>
      <c r="F14" s="367">
        <f>VLOOKUP($A14,BI!$A:$Q,MATCH(F$1,BI!$A$1:$Q$1,0),FALSE)</f>
        <v>1</v>
      </c>
      <c r="G14" s="367">
        <f>VLOOKUP($A14,BI!$A:$Q,MATCH(G$1,BI!$A$1:$Q$1,0),FALSE)</f>
        <v>1</v>
      </c>
      <c r="H14" s="367">
        <f>VLOOKUP($A14,BI!$A:$Q,MATCH(H$1,BI!$A$1:$Q$1,0),FALSE)</f>
        <v>1</v>
      </c>
      <c r="I14" s="367">
        <f>VLOOKUP($A14,BI!$A:$Q,MATCH(I$1,BI!$A$1:$Q$1,0),FALSE)</f>
        <v>1</v>
      </c>
      <c r="J14" s="367">
        <f>VLOOKUP($A14,BI!$A:$Q,MATCH(J$1,BI!$A$1:$Q$1,0),FALSE)</f>
        <v>1</v>
      </c>
      <c r="K14" s="367">
        <f>VLOOKUP($A14,BI!$A:$Q,MATCH(K$1,BI!$A$1:$Q$1,0),FALSE)</f>
        <v>1</v>
      </c>
      <c r="L14" s="367">
        <f>VLOOKUP($A14,BI!$A:$Q,MATCH(L$1,BI!$A$1:$Q$1,0),FALSE)</f>
        <v>1</v>
      </c>
      <c r="M14" s="367">
        <f>VLOOKUP($A14,BI!$A:$Q,MATCH(M$1,BI!$A$1:$Q$1,0),FALSE)</f>
        <v>1</v>
      </c>
      <c r="N14" s="335" t="str">
        <f>VLOOKUP($A14,'B-EmEC'!$A:$DD,MATCH(N$1,'B-EmEC'!$A$1:$DD$1,0),FALSE)</f>
        <v/>
      </c>
      <c r="O14" s="299">
        <f>VLOOKUP($A14,'B-EmEC'!$A:$DD,MATCH(O$1,'B-EmEC'!$A$1:$DD$1,0),FALSE)</f>
        <v>474.1</v>
      </c>
      <c r="P14" s="299">
        <f>VLOOKUP($A14,'B-EmEC'!$A:$DD,MATCH(P$1,'B-EmEC'!$A$1:$DD$1,0),FALSE)</f>
        <v>196.9</v>
      </c>
      <c r="Q14" s="300">
        <f>VLOOKUP($A14,'B-EmEC'!$A:$DD,MATCH(Q$1,'B-EmEC'!$A$1:$DD$1,0),FALSE)</f>
        <v>232.5</v>
      </c>
      <c r="R14" s="299">
        <f>VLOOKUP($A14,'B-EmEC'!$A:$DD,MATCH(R$1,'B-EmEC'!$A$1:$DD$1,0),FALSE)</f>
        <v>416.7</v>
      </c>
      <c r="S14" s="299">
        <f>VLOOKUP($A14,'B-EmEC'!$A:$DD,MATCH(S$1,'B-EmEC'!$A$1:$DD$1,0),FALSE)</f>
        <v>177.5</v>
      </c>
      <c r="T14" s="299">
        <f>VLOOKUP($A14,'B-EmEC'!$A:$DD,MATCH(T$1,'B-EmEC'!$A$1:$DD$1,0),FALSE)</f>
        <v>371.5</v>
      </c>
      <c r="U14" s="299">
        <f>VLOOKUP($A14,'B-EmEC'!$A:$DD,MATCH(U$1,'B-EmEC'!$A$1:$DD$1,0),FALSE)</f>
        <v>783.6</v>
      </c>
      <c r="V14" s="299">
        <f>VLOOKUP($A14,'B-EmEC'!$A:$DD,MATCH(V$1,'B-EmEC'!$A$1:$DD$1,0),FALSE)</f>
        <v>619.6</v>
      </c>
      <c r="W14" s="299">
        <f>VLOOKUP($A14,'B-EmEC'!$A:$DD,MATCH(W$1,'B-EmEC'!$A$1:$DD$1,0),FALSE)</f>
        <v>497.1</v>
      </c>
      <c r="X14" s="300">
        <f>VLOOKUP($A14,'B-EmEC'!$A:$DD,MATCH(X$1,'B-EmEC'!$A$1:$DD$1,0),FALSE)</f>
        <v>97.24</v>
      </c>
      <c r="Y14" s="299">
        <f>VLOOKUP($A14,'B-EmEC'!$A:$DD,MATCH(Y$1,'B-EmEC'!$A$1:$DD$1,0),FALSE)</f>
        <v>609.70000000000005</v>
      </c>
      <c r="Z14" s="298" t="str">
        <f t="shared" si="11"/>
        <v/>
      </c>
      <c r="AA14" s="301">
        <f t="shared" si="12"/>
        <v>474.1</v>
      </c>
      <c r="AB14" s="301">
        <f t="shared" si="13"/>
        <v>196.9</v>
      </c>
      <c r="AC14" s="301">
        <f t="shared" si="14"/>
        <v>232.5</v>
      </c>
      <c r="AD14" s="301">
        <f t="shared" si="15"/>
        <v>416.7</v>
      </c>
      <c r="AE14" s="301">
        <f t="shared" si="16"/>
        <v>177.5</v>
      </c>
      <c r="AF14" s="301">
        <f t="shared" si="17"/>
        <v>371.5</v>
      </c>
      <c r="AG14" s="301">
        <f t="shared" si="18"/>
        <v>783.6</v>
      </c>
      <c r="AH14" s="301">
        <f t="shared" si="19"/>
        <v>619.6</v>
      </c>
      <c r="AI14" s="301">
        <f t="shared" si="20"/>
        <v>497.1</v>
      </c>
      <c r="AJ14" s="301">
        <f t="shared" si="21"/>
        <v>97.24</v>
      </c>
      <c r="AK14" s="301">
        <f t="shared" si="22"/>
        <v>609.70000000000005</v>
      </c>
      <c r="AL14" s="48" t="str">
        <f t="shared" si="23"/>
        <v/>
      </c>
      <c r="AM14" s="47">
        <f t="shared" si="24"/>
        <v>0.51365113759479963</v>
      </c>
      <c r="AN14" s="47">
        <f t="shared" si="25"/>
        <v>0.32583154062551717</v>
      </c>
      <c r="AO14" s="47">
        <f t="shared" si="26"/>
        <v>0.625</v>
      </c>
      <c r="AP14" s="47">
        <f t="shared" si="27"/>
        <v>0.8540684566509531</v>
      </c>
      <c r="AQ14" s="47">
        <f t="shared" si="28"/>
        <v>0.51479118329466356</v>
      </c>
      <c r="AR14" s="47">
        <f t="shared" si="29"/>
        <v>0.53684971098265899</v>
      </c>
      <c r="AS14" s="47">
        <f t="shared" si="30"/>
        <v>0.95853211009174311</v>
      </c>
      <c r="AT14" s="47">
        <f t="shared" si="31"/>
        <v>0.67049020668758796</v>
      </c>
      <c r="AU14" s="47">
        <f t="shared" si="32"/>
        <v>0.46588566073102156</v>
      </c>
      <c r="AV14" s="47">
        <f t="shared" si="33"/>
        <v>0.79704918032786876</v>
      </c>
      <c r="AW14" s="47">
        <f t="shared" si="34"/>
        <v>0.86335315774568111</v>
      </c>
      <c r="AX14" s="144" t="str">
        <f t="shared" si="35"/>
        <v/>
      </c>
      <c r="AY14" s="145">
        <f t="shared" si="36"/>
        <v>0.29685384529957881</v>
      </c>
      <c r="AZ14" s="145">
        <f t="shared" si="37"/>
        <v>0</v>
      </c>
      <c r="BA14" s="145">
        <f t="shared" si="38"/>
        <v>0.47284367015328355</v>
      </c>
      <c r="BB14" s="145">
        <f t="shared" si="39"/>
        <v>0.83489243019186743</v>
      </c>
      <c r="BC14" s="145">
        <f t="shared" si="40"/>
        <v>0.29865571770950206</v>
      </c>
      <c r="BD14" s="145">
        <f t="shared" si="41"/>
        <v>0.33351980469239345</v>
      </c>
      <c r="BE14" s="145">
        <f t="shared" si="42"/>
        <v>1</v>
      </c>
      <c r="BF14" s="145">
        <f t="shared" si="43"/>
        <v>0.54474214611951433</v>
      </c>
      <c r="BG14" s="145">
        <f t="shared" si="44"/>
        <v>0.2213592445849388</v>
      </c>
      <c r="BH14" s="145">
        <f t="shared" si="45"/>
        <v>0.74477195444899236</v>
      </c>
      <c r="BI14" s="145">
        <f t="shared" si="46"/>
        <v>0.84956714607296913</v>
      </c>
      <c r="BJ14" s="48" t="str">
        <f t="shared" si="47"/>
        <v/>
      </c>
      <c r="BK14" s="47">
        <f t="shared" si="48"/>
        <v>0.8540684566509531</v>
      </c>
      <c r="BL14" s="47">
        <f t="shared" si="49"/>
        <v>0.95853211009174311</v>
      </c>
      <c r="BM14" s="47">
        <f t="shared" si="50"/>
        <v>0.86335315774568111</v>
      </c>
      <c r="BN14" s="48" t="str">
        <f t="shared" si="51"/>
        <v/>
      </c>
      <c r="BO14" s="47">
        <f t="shared" si="52"/>
        <v>0.56666846363318668</v>
      </c>
      <c r="BP14" s="47">
        <f t="shared" si="53"/>
        <v>0.65793942212325296</v>
      </c>
      <c r="BQ14" s="47">
        <f t="shared" si="54"/>
        <v>0.83020116903677499</v>
      </c>
    </row>
    <row r="15" spans="1:69" s="49" customFormat="1" x14ac:dyDescent="0.2">
      <c r="A15" s="88" t="s">
        <v>95</v>
      </c>
      <c r="B15" s="335">
        <f>VLOOKUP($A15,BI!$A:$Q,MATCH(B$1,BI!$A$1:$Q$1,0),FALSE)</f>
        <v>1</v>
      </c>
      <c r="C15" s="367">
        <f>VLOOKUP($A15,BI!$A:$Q,MATCH(C$1,BI!$A$1:$Q$1,0),FALSE)</f>
        <v>1</v>
      </c>
      <c r="D15" s="367">
        <f>VLOOKUP($A15,BI!$A:$Q,MATCH(D$1,BI!$A$1:$Q$1,0),FALSE)</f>
        <v>1</v>
      </c>
      <c r="E15" s="367">
        <f>VLOOKUP($A15,BI!$A:$Q,MATCH(E$1,BI!$A$1:$Q$1,0),FALSE)</f>
        <v>1</v>
      </c>
      <c r="F15" s="367">
        <f>VLOOKUP($A15,BI!$A:$Q,MATCH(F$1,BI!$A$1:$Q$1,0),FALSE)</f>
        <v>1</v>
      </c>
      <c r="G15" s="367">
        <f>VLOOKUP($A15,BI!$A:$Q,MATCH(G$1,BI!$A$1:$Q$1,0),FALSE)</f>
        <v>1</v>
      </c>
      <c r="H15" s="367">
        <f>VLOOKUP($A15,BI!$A:$Q,MATCH(H$1,BI!$A$1:$Q$1,0),FALSE)</f>
        <v>1</v>
      </c>
      <c r="I15" s="367">
        <f>VLOOKUP($A15,BI!$A:$Q,MATCH(I$1,BI!$A$1:$Q$1,0),FALSE)</f>
        <v>1</v>
      </c>
      <c r="J15" s="367">
        <f>VLOOKUP($A15,BI!$A:$Q,MATCH(J$1,BI!$A$1:$Q$1,0),FALSE)</f>
        <v>1</v>
      </c>
      <c r="K15" s="367">
        <f>VLOOKUP($A15,BI!$A:$Q,MATCH(K$1,BI!$A$1:$Q$1,0),FALSE)</f>
        <v>1</v>
      </c>
      <c r="L15" s="367">
        <f>VLOOKUP($A15,BI!$A:$Q,MATCH(L$1,BI!$A$1:$Q$1,0),FALSE)</f>
        <v>1</v>
      </c>
      <c r="M15" s="367">
        <f>VLOOKUP($A15,BI!$A:$Q,MATCH(M$1,BI!$A$1:$Q$1,0),FALSE)</f>
        <v>1</v>
      </c>
      <c r="N15" s="335">
        <f>VLOOKUP($A15,'B-EmEC'!$A:$DD,MATCH(N$1,'B-EmEC'!$A$1:$DD$1,0),FALSE)</f>
        <v>23.07</v>
      </c>
      <c r="O15" s="299">
        <f>VLOOKUP($A15,'B-EmEC'!$A:$DD,MATCH(O$1,'B-EmEC'!$A$1:$DD$1,0),FALSE)</f>
        <v>836.4</v>
      </c>
      <c r="P15" s="299">
        <f>VLOOKUP($A15,'B-EmEC'!$A:$DD,MATCH(P$1,'B-EmEC'!$A$1:$DD$1,0),FALSE)</f>
        <v>387.1</v>
      </c>
      <c r="Q15" s="300">
        <f>VLOOKUP($A15,'B-EmEC'!$A:$DD,MATCH(Q$1,'B-EmEC'!$A$1:$DD$1,0),FALSE)</f>
        <v>372</v>
      </c>
      <c r="R15" s="299">
        <f>VLOOKUP($A15,'B-EmEC'!$A:$DD,MATCH(R$1,'B-EmEC'!$A$1:$DD$1,0),FALSE)</f>
        <v>463.6</v>
      </c>
      <c r="S15" s="299">
        <f>VLOOKUP($A15,'B-EmEC'!$A:$DD,MATCH(S$1,'B-EmEC'!$A$1:$DD$1,0),FALSE)</f>
        <v>279</v>
      </c>
      <c r="T15" s="299">
        <f>VLOOKUP($A15,'B-EmEC'!$A:$DD,MATCH(T$1,'B-EmEC'!$A$1:$DD$1,0),FALSE)</f>
        <v>494.5</v>
      </c>
      <c r="U15" s="299">
        <f>VLOOKUP($A15,'B-EmEC'!$A:$DD,MATCH(U$1,'B-EmEC'!$A$1:$DD$1,0),FALSE)</f>
        <v>635.6</v>
      </c>
      <c r="V15" s="299">
        <f>VLOOKUP($A15,'B-EmEC'!$A:$DD,MATCH(V$1,'B-EmEC'!$A$1:$DD$1,0),FALSE)</f>
        <v>774.4</v>
      </c>
      <c r="W15" s="299">
        <f>VLOOKUP($A15,'B-EmEC'!$A:$DD,MATCH(W$1,'B-EmEC'!$A$1:$DD$1,0),FALSE)</f>
        <v>388.6</v>
      </c>
      <c r="X15" s="300">
        <f>VLOOKUP($A15,'B-EmEC'!$A:$DD,MATCH(X$1,'B-EmEC'!$A$1:$DD$1,0),FALSE)</f>
        <v>73.510000000000005</v>
      </c>
      <c r="Y15" s="299">
        <f>VLOOKUP($A15,'B-EmEC'!$A:$DD,MATCH(Y$1,'B-EmEC'!$A$1:$DD$1,0),FALSE)</f>
        <v>393.4</v>
      </c>
      <c r="Z15" s="298">
        <f t="shared" si="11"/>
        <v>23.07</v>
      </c>
      <c r="AA15" s="301">
        <f t="shared" si="12"/>
        <v>836.4</v>
      </c>
      <c r="AB15" s="301">
        <f t="shared" si="13"/>
        <v>387.1</v>
      </c>
      <c r="AC15" s="301">
        <f t="shared" si="14"/>
        <v>372</v>
      </c>
      <c r="AD15" s="301">
        <f t="shared" si="15"/>
        <v>463.6</v>
      </c>
      <c r="AE15" s="301">
        <f t="shared" si="16"/>
        <v>279</v>
      </c>
      <c r="AF15" s="301">
        <f t="shared" si="17"/>
        <v>494.5</v>
      </c>
      <c r="AG15" s="301">
        <f t="shared" si="18"/>
        <v>635.6</v>
      </c>
      <c r="AH15" s="301">
        <f t="shared" si="19"/>
        <v>774.4</v>
      </c>
      <c r="AI15" s="301">
        <f t="shared" si="20"/>
        <v>388.6</v>
      </c>
      <c r="AJ15" s="301">
        <f t="shared" si="21"/>
        <v>73.510000000000005</v>
      </c>
      <c r="AK15" s="301">
        <f t="shared" si="22"/>
        <v>393.4</v>
      </c>
      <c r="AL15" s="48">
        <f t="shared" si="23"/>
        <v>0.44476576055523426</v>
      </c>
      <c r="AM15" s="47">
        <f t="shared" si="24"/>
        <v>0.90617551462621881</v>
      </c>
      <c r="AN15" s="47">
        <f t="shared" si="25"/>
        <v>0.64057587291080598</v>
      </c>
      <c r="AO15" s="47">
        <f t="shared" si="26"/>
        <v>1</v>
      </c>
      <c r="AP15" s="47">
        <f t="shared" si="27"/>
        <v>0.95019471203115402</v>
      </c>
      <c r="AQ15" s="47">
        <f t="shared" si="28"/>
        <v>0.80916473317865423</v>
      </c>
      <c r="AR15" s="47">
        <f t="shared" si="29"/>
        <v>0.71459537572254339</v>
      </c>
      <c r="AS15" s="47">
        <f t="shared" si="30"/>
        <v>0.77749235474006118</v>
      </c>
      <c r="AT15" s="47">
        <f t="shared" si="31"/>
        <v>0.8380045449626663</v>
      </c>
      <c r="AU15" s="47">
        <f t="shared" si="32"/>
        <v>0.36419868791002813</v>
      </c>
      <c r="AV15" s="47">
        <f t="shared" si="33"/>
        <v>0.60254098360655739</v>
      </c>
      <c r="AW15" s="47">
        <f t="shared" si="34"/>
        <v>0.55706598697252896</v>
      </c>
      <c r="AX15" s="144">
        <f t="shared" si="35"/>
        <v>0.12671737398649016</v>
      </c>
      <c r="AY15" s="145">
        <f t="shared" si="36"/>
        <v>0.8524311233876406</v>
      </c>
      <c r="AZ15" s="145">
        <f t="shared" si="37"/>
        <v>0.43469112086649458</v>
      </c>
      <c r="BA15" s="145">
        <f t="shared" si="38"/>
        <v>1</v>
      </c>
      <c r="BB15" s="145">
        <f t="shared" si="39"/>
        <v>0.92166532685324487</v>
      </c>
      <c r="BC15" s="145">
        <f t="shared" si="40"/>
        <v>0.6998507816946109</v>
      </c>
      <c r="BD15" s="145">
        <f t="shared" si="41"/>
        <v>0.55111035656832807</v>
      </c>
      <c r="BE15" s="145">
        <f t="shared" si="42"/>
        <v>0.65003588223414688</v>
      </c>
      <c r="BF15" s="145">
        <f t="shared" si="43"/>
        <v>0.74521056821221243</v>
      </c>
      <c r="BG15" s="145">
        <f t="shared" si="44"/>
        <v>0</v>
      </c>
      <c r="BH15" s="145">
        <f t="shared" si="45"/>
        <v>0.3748691472703371</v>
      </c>
      <c r="BI15" s="145">
        <f t="shared" si="46"/>
        <v>0.30334523599600288</v>
      </c>
      <c r="BJ15" s="48">
        <f t="shared" si="47"/>
        <v>0.44476576055523426</v>
      </c>
      <c r="BK15" s="47">
        <f t="shared" si="48"/>
        <v>1</v>
      </c>
      <c r="BL15" s="47">
        <f t="shared" si="49"/>
        <v>0.8380045449626663</v>
      </c>
      <c r="BM15" s="47">
        <f t="shared" si="50"/>
        <v>0.60254098360655739</v>
      </c>
      <c r="BN15" s="48">
        <f t="shared" si="51"/>
        <v>0.44476576055523426</v>
      </c>
      <c r="BO15" s="47">
        <f t="shared" si="52"/>
        <v>0.86122216654936667</v>
      </c>
      <c r="BP15" s="47">
        <f t="shared" si="53"/>
        <v>0.67357274083382468</v>
      </c>
      <c r="BQ15" s="47">
        <f t="shared" si="54"/>
        <v>0.57980348528954317</v>
      </c>
    </row>
    <row r="16" spans="1:69" s="49" customFormat="1" x14ac:dyDescent="0.2">
      <c r="A16" s="88" t="s">
        <v>19</v>
      </c>
      <c r="B16" s="335" t="str">
        <f>VLOOKUP($A16,BI!$A:$Q,MATCH(B$1,BI!$A$1:$Q$1,0),FALSE)</f>
        <v/>
      </c>
      <c r="C16" s="367">
        <f>VLOOKUP($A16,BI!$A:$Q,MATCH(C$1,BI!$A$1:$Q$1,0),FALSE)</f>
        <v>1</v>
      </c>
      <c r="D16" s="367">
        <f>VLOOKUP($A16,BI!$A:$Q,MATCH(D$1,BI!$A$1:$Q$1,0),FALSE)</f>
        <v>1</v>
      </c>
      <c r="E16" s="367">
        <f>VLOOKUP($A16,BI!$A:$Q,MATCH(E$1,BI!$A$1:$Q$1,0),FALSE)</f>
        <v>1</v>
      </c>
      <c r="F16" s="367">
        <f>VLOOKUP($A16,BI!$A:$Q,MATCH(F$1,BI!$A$1:$Q$1,0),FALSE)</f>
        <v>1</v>
      </c>
      <c r="G16" s="367" t="str">
        <f>VLOOKUP($A16,BI!$A:$Q,MATCH(G$1,BI!$A$1:$Q$1,0),FALSE)</f>
        <v/>
      </c>
      <c r="H16" s="367" t="str">
        <f>VLOOKUP($A16,BI!$A:$Q,MATCH(H$1,BI!$A$1:$Q$1,0),FALSE)</f>
        <v/>
      </c>
      <c r="I16" s="367" t="str">
        <f>VLOOKUP($A16,BI!$A:$Q,MATCH(I$1,BI!$A$1:$Q$1,0),FALSE)</f>
        <v/>
      </c>
      <c r="J16" s="367" t="str">
        <f>VLOOKUP($A16,BI!$A:$Q,MATCH(J$1,BI!$A$1:$Q$1,0),FALSE)</f>
        <v/>
      </c>
      <c r="K16" s="367" t="str">
        <f>VLOOKUP($A16,BI!$A:$Q,MATCH(K$1,BI!$A$1:$Q$1,0),FALSE)</f>
        <v/>
      </c>
      <c r="L16" s="367">
        <f>VLOOKUP($A16,BI!$A:$Q,MATCH(L$1,BI!$A$1:$Q$1,0),FALSE)</f>
        <v>1</v>
      </c>
      <c r="M16" s="367">
        <f>VLOOKUP($A16,BI!$A:$Q,MATCH(M$1,BI!$A$1:$Q$1,0),FALSE)</f>
        <v>1</v>
      </c>
      <c r="N16" s="335" t="str">
        <f>VLOOKUP($A16,'B-EmEC'!$A:$DD,MATCH(N$1,'B-EmEC'!$A$1:$DD$1,0),FALSE)</f>
        <v/>
      </c>
      <c r="O16" s="299">
        <f>VLOOKUP($A16,'B-EmEC'!$A:$DD,MATCH(O$1,'B-EmEC'!$A$1:$DD$1,0),FALSE)</f>
        <v>131.69999999999999</v>
      </c>
      <c r="P16" s="299">
        <f>VLOOKUP($A16,'B-EmEC'!$A:$DD,MATCH(P$1,'B-EmEC'!$A$1:$DD$1,0),FALSE)</f>
        <v>99.81</v>
      </c>
      <c r="Q16" s="300">
        <f>VLOOKUP($A16,'B-EmEC'!$A:$DD,MATCH(Q$1,'B-EmEC'!$A$1:$DD$1,0),FALSE)</f>
        <v>68.45</v>
      </c>
      <c r="R16" s="299">
        <f>VLOOKUP($A16,'B-EmEC'!$A:$DD,MATCH(R$1,'B-EmEC'!$A$1:$DD$1,0),FALSE)</f>
        <v>59.24</v>
      </c>
      <c r="S16" s="299" t="str">
        <f>VLOOKUP($A16,'B-EmEC'!$A:$DD,MATCH(S$1,'B-EmEC'!$A$1:$DD$1,0),FALSE)</f>
        <v/>
      </c>
      <c r="T16" s="299" t="str">
        <f>VLOOKUP($A16,'B-EmEC'!$A:$DD,MATCH(T$1,'B-EmEC'!$A$1:$DD$1,0),FALSE)</f>
        <v/>
      </c>
      <c r="U16" s="299" t="str">
        <f>VLOOKUP($A16,'B-EmEC'!$A:$DD,MATCH(U$1,'B-EmEC'!$A$1:$DD$1,0),FALSE)</f>
        <v/>
      </c>
      <c r="V16" s="299" t="str">
        <f>VLOOKUP($A16,'B-EmEC'!$A:$DD,MATCH(V$1,'B-EmEC'!$A$1:$DD$1,0),FALSE)</f>
        <v/>
      </c>
      <c r="W16" s="299">
        <f>VLOOKUP($A16,'B-EmEC'!$A:$DD,MATCH(W$1,'B-EmEC'!$A$1:$DD$1,0),FALSE)</f>
        <v>375.1</v>
      </c>
      <c r="X16" s="300">
        <f>VLOOKUP($A16,'B-EmEC'!$A:$DD,MATCH(X$1,'B-EmEC'!$A$1:$DD$1,0),FALSE)</f>
        <v>91.98</v>
      </c>
      <c r="Y16" s="299">
        <f>VLOOKUP($A16,'B-EmEC'!$A:$DD,MATCH(Y$1,'B-EmEC'!$A$1:$DD$1,0),FALSE)</f>
        <v>175.2</v>
      </c>
      <c r="Z16" s="298" t="str">
        <f t="shared" si="11"/>
        <v/>
      </c>
      <c r="AA16" s="301">
        <f t="shared" si="12"/>
        <v>131.69999999999999</v>
      </c>
      <c r="AB16" s="301">
        <f t="shared" si="13"/>
        <v>99.81</v>
      </c>
      <c r="AC16" s="301">
        <f t="shared" si="14"/>
        <v>68.45</v>
      </c>
      <c r="AD16" s="301">
        <f t="shared" si="15"/>
        <v>59.24</v>
      </c>
      <c r="AE16" s="301" t="str">
        <f t="shared" si="16"/>
        <v/>
      </c>
      <c r="AF16" s="301" t="str">
        <f t="shared" si="17"/>
        <v/>
      </c>
      <c r="AG16" s="301" t="str">
        <f t="shared" si="18"/>
        <v/>
      </c>
      <c r="AH16" s="301" t="str">
        <f t="shared" si="19"/>
        <v/>
      </c>
      <c r="AI16" s="301" t="str">
        <f t="shared" si="20"/>
        <v/>
      </c>
      <c r="AJ16" s="301">
        <f t="shared" si="21"/>
        <v>91.98</v>
      </c>
      <c r="AK16" s="301">
        <f t="shared" si="22"/>
        <v>175.2</v>
      </c>
      <c r="AL16" s="48" t="str">
        <f t="shared" si="23"/>
        <v/>
      </c>
      <c r="AM16" s="47">
        <f t="shared" si="24"/>
        <v>0.14268689057421449</v>
      </c>
      <c r="AN16" s="47">
        <f t="shared" si="25"/>
        <v>0.16516630812510344</v>
      </c>
      <c r="AO16" s="47">
        <f t="shared" si="26"/>
        <v>0.18400537634408604</v>
      </c>
      <c r="AP16" s="47">
        <f t="shared" si="27"/>
        <v>0.12141832342693176</v>
      </c>
      <c r="AQ16" s="47" t="str">
        <f t="shared" si="28"/>
        <v/>
      </c>
      <c r="AR16" s="47" t="str">
        <f t="shared" si="29"/>
        <v/>
      </c>
      <c r="AS16" s="47" t="str">
        <f t="shared" si="30"/>
        <v/>
      </c>
      <c r="AT16" s="47" t="str">
        <f t="shared" si="31"/>
        <v/>
      </c>
      <c r="AU16" s="47" t="str">
        <f t="shared" si="32"/>
        <v/>
      </c>
      <c r="AV16" s="47">
        <f t="shared" si="33"/>
        <v>0.75393442622950824</v>
      </c>
      <c r="AW16" s="47">
        <f t="shared" si="34"/>
        <v>0.24808836023789291</v>
      </c>
      <c r="AX16" s="144" t="str">
        <f t="shared" si="35"/>
        <v/>
      </c>
      <c r="AY16" s="145">
        <f t="shared" si="36"/>
        <v>3.362533705157094E-2</v>
      </c>
      <c r="AZ16" s="145">
        <f t="shared" si="37"/>
        <v>6.9165013355915267E-2</v>
      </c>
      <c r="BA16" s="145">
        <f t="shared" si="38"/>
        <v>9.8949343170618376E-2</v>
      </c>
      <c r="BB16" s="145">
        <f t="shared" si="39"/>
        <v>0</v>
      </c>
      <c r="BC16" s="145" t="str">
        <f t="shared" si="40"/>
        <v/>
      </c>
      <c r="BD16" s="145" t="str">
        <f t="shared" si="41"/>
        <v/>
      </c>
      <c r="BE16" s="145" t="str">
        <f t="shared" si="42"/>
        <v/>
      </c>
      <c r="BF16" s="145" t="str">
        <f t="shared" si="43"/>
        <v/>
      </c>
      <c r="BG16" s="145" t="str">
        <f t="shared" si="44"/>
        <v/>
      </c>
      <c r="BH16" s="145">
        <f t="shared" si="45"/>
        <v>1</v>
      </c>
      <c r="BI16" s="145">
        <f t="shared" si="46"/>
        <v>0.20026373439301656</v>
      </c>
      <c r="BJ16" s="48" t="str">
        <f t="shared" si="47"/>
        <v/>
      </c>
      <c r="BK16" s="47">
        <f t="shared" si="48"/>
        <v>0.18400537634408604</v>
      </c>
      <c r="BL16" s="47" t="str">
        <f t="shared" si="49"/>
        <v/>
      </c>
      <c r="BM16" s="47">
        <f t="shared" si="50"/>
        <v>0.75393442622950824</v>
      </c>
      <c r="BN16" s="48" t="str">
        <f t="shared" si="51"/>
        <v/>
      </c>
      <c r="BO16" s="47">
        <f t="shared" si="52"/>
        <v>0.15331922461758393</v>
      </c>
      <c r="BP16" s="47" t="str">
        <f t="shared" si="53"/>
        <v/>
      </c>
      <c r="BQ16" s="47">
        <f t="shared" si="54"/>
        <v>0.50101139323370059</v>
      </c>
    </row>
    <row r="17" spans="1:69" s="49" customFormat="1" x14ac:dyDescent="0.2">
      <c r="A17" s="88" t="s">
        <v>170</v>
      </c>
      <c r="B17" s="335" t="str">
        <f>VLOOKUP($A17,BI!$A:$Q,MATCH(B$1,BI!$A$1:$Q$1,0),FALSE)</f>
        <v/>
      </c>
      <c r="C17" s="367">
        <f>VLOOKUP($A17,BI!$A:$Q,MATCH(C$1,BI!$A$1:$Q$1,0),FALSE)</f>
        <v>1</v>
      </c>
      <c r="D17" s="367">
        <f>VLOOKUP($A17,BI!$A:$Q,MATCH(D$1,BI!$A$1:$Q$1,0),FALSE)</f>
        <v>1</v>
      </c>
      <c r="E17" s="367">
        <f>VLOOKUP($A17,BI!$A:$Q,MATCH(E$1,BI!$A$1:$Q$1,0),FALSE)</f>
        <v>1</v>
      </c>
      <c r="F17" s="367">
        <f>VLOOKUP($A17,BI!$A:$Q,MATCH(F$1,BI!$A$1:$Q$1,0),FALSE)</f>
        <v>1</v>
      </c>
      <c r="G17" s="367" t="str">
        <f>VLOOKUP($A17,BI!$A:$Q,MATCH(G$1,BI!$A$1:$Q$1,0),FALSE)</f>
        <v/>
      </c>
      <c r="H17" s="367">
        <f>VLOOKUP($A17,BI!$A:$Q,MATCH(H$1,BI!$A$1:$Q$1,0),FALSE)</f>
        <v>1</v>
      </c>
      <c r="I17" s="367">
        <f>VLOOKUP($A17,BI!$A:$Q,MATCH(I$1,BI!$A$1:$Q$1,0),FALSE)</f>
        <v>1</v>
      </c>
      <c r="J17" s="367">
        <f>VLOOKUP($A17,BI!$A:$Q,MATCH(J$1,BI!$A$1:$Q$1,0),FALSE)</f>
        <v>1</v>
      </c>
      <c r="K17" s="367">
        <f>VLOOKUP($A17,BI!$A:$Q,MATCH(K$1,BI!$A$1:$Q$1,0),FALSE)</f>
        <v>1</v>
      </c>
      <c r="L17" s="367">
        <f>VLOOKUP($A17,BI!$A:$Q,MATCH(L$1,BI!$A$1:$Q$1,0),FALSE)</f>
        <v>1</v>
      </c>
      <c r="M17" s="367">
        <f>VLOOKUP($A17,BI!$A:$Q,MATCH(M$1,BI!$A$1:$Q$1,0),FALSE)</f>
        <v>1</v>
      </c>
      <c r="N17" s="335" t="str">
        <f>VLOOKUP($A17,'B-EmEC'!$A:$DD,MATCH(N$1,'B-EmEC'!$A$1:$DD$1,0),FALSE)</f>
        <v/>
      </c>
      <c r="O17" s="299">
        <f>VLOOKUP($A17,'B-EmEC'!$A:$DD,MATCH(O$1,'B-EmEC'!$A$1:$DD$1,0),FALSE)</f>
        <v>55.86</v>
      </c>
      <c r="P17" s="299">
        <f>VLOOKUP($A17,'B-EmEC'!$A:$DD,MATCH(P$1,'B-EmEC'!$A$1:$DD$1,0),FALSE)</f>
        <v>30.29</v>
      </c>
      <c r="Q17" s="300">
        <f>VLOOKUP($A17,'B-EmEC'!$A:$DD,MATCH(Q$1,'B-EmEC'!$A$1:$DD$1,0),FALSE)</f>
        <v>43.18</v>
      </c>
      <c r="R17" s="299">
        <f>VLOOKUP($A17,'B-EmEC'!$A:$DD,MATCH(R$1,'B-EmEC'!$A$1:$DD$1,0),FALSE)</f>
        <v>49.13</v>
      </c>
      <c r="S17" s="299" t="str">
        <f>VLOOKUP($A17,'B-EmEC'!$A:$DD,MATCH(S$1,'B-EmEC'!$A$1:$DD$1,0),FALSE)</f>
        <v/>
      </c>
      <c r="T17" s="299">
        <f>VLOOKUP($A17,'B-EmEC'!$A:$DD,MATCH(T$1,'B-EmEC'!$A$1:$DD$1,0),FALSE)</f>
        <v>239.7</v>
      </c>
      <c r="U17" s="299">
        <f>VLOOKUP($A17,'B-EmEC'!$A:$DD,MATCH(U$1,'B-EmEC'!$A$1:$DD$1,0),FALSE)</f>
        <v>324.2</v>
      </c>
      <c r="V17" s="299">
        <f>VLOOKUP($A17,'B-EmEC'!$A:$DD,MATCH(V$1,'B-EmEC'!$A$1:$DD$1,0),FALSE)</f>
        <v>157.4</v>
      </c>
      <c r="W17" s="299">
        <f>VLOOKUP($A17,'B-EmEC'!$A:$DD,MATCH(W$1,'B-EmEC'!$A$1:$DD$1,0),FALSE)</f>
        <v>805.3</v>
      </c>
      <c r="X17" s="300">
        <f>VLOOKUP($A17,'B-EmEC'!$A:$DD,MATCH(X$1,'B-EmEC'!$A$1:$DD$1,0),FALSE)</f>
        <v>81.19</v>
      </c>
      <c r="Y17" s="299">
        <f>VLOOKUP($A17,'B-EmEC'!$A:$DD,MATCH(Y$1,'B-EmEC'!$A$1:$DD$1,0),FALSE)</f>
        <v>61.79</v>
      </c>
      <c r="Z17" s="298" t="str">
        <f t="shared" si="11"/>
        <v/>
      </c>
      <c r="AA17" s="301">
        <f t="shared" si="12"/>
        <v>55.86</v>
      </c>
      <c r="AB17" s="301">
        <f t="shared" si="13"/>
        <v>30.29</v>
      </c>
      <c r="AC17" s="301">
        <f t="shared" si="14"/>
        <v>43.18</v>
      </c>
      <c r="AD17" s="301">
        <f t="shared" si="15"/>
        <v>49.13</v>
      </c>
      <c r="AE17" s="301" t="str">
        <f t="shared" si="16"/>
        <v/>
      </c>
      <c r="AF17" s="301">
        <f t="shared" si="17"/>
        <v>239.7</v>
      </c>
      <c r="AG17" s="301">
        <f t="shared" si="18"/>
        <v>324.2</v>
      </c>
      <c r="AH17" s="301">
        <f t="shared" si="19"/>
        <v>157.4</v>
      </c>
      <c r="AI17" s="301">
        <f t="shared" si="20"/>
        <v>805.3</v>
      </c>
      <c r="AJ17" s="301">
        <f t="shared" si="21"/>
        <v>81.19</v>
      </c>
      <c r="AK17" s="301">
        <f t="shared" si="22"/>
        <v>61.79</v>
      </c>
      <c r="AL17" s="48" t="str">
        <f t="shared" si="23"/>
        <v/>
      </c>
      <c r="AM17" s="47">
        <f t="shared" si="24"/>
        <v>6.0520043336944745E-2</v>
      </c>
      <c r="AN17" s="47">
        <f t="shared" si="25"/>
        <v>5.0124110541121959E-2</v>
      </c>
      <c r="AO17" s="47">
        <f t="shared" si="26"/>
        <v>0.1160752688172043</v>
      </c>
      <c r="AP17" s="47">
        <f t="shared" si="27"/>
        <v>0.10069686411149827</v>
      </c>
      <c r="AQ17" s="47" t="str">
        <f t="shared" si="28"/>
        <v/>
      </c>
      <c r="AR17" s="47">
        <f t="shared" si="29"/>
        <v>0.34638728323699419</v>
      </c>
      <c r="AS17" s="47">
        <f t="shared" si="30"/>
        <v>0.39657492354740059</v>
      </c>
      <c r="AT17" s="47">
        <f t="shared" si="31"/>
        <v>0.17032788659236014</v>
      </c>
      <c r="AU17" s="47">
        <f t="shared" si="32"/>
        <v>0.75473289597000937</v>
      </c>
      <c r="AV17" s="47">
        <f t="shared" si="33"/>
        <v>0.66549180327868851</v>
      </c>
      <c r="AW17" s="47">
        <f t="shared" si="34"/>
        <v>8.7496459926366468E-2</v>
      </c>
      <c r="AX17" s="144" t="str">
        <f t="shared" si="35"/>
        <v/>
      </c>
      <c r="AY17" s="145">
        <f t="shared" si="36"/>
        <v>1.4754191277213355E-2</v>
      </c>
      <c r="AZ17" s="145">
        <f t="shared" si="37"/>
        <v>0</v>
      </c>
      <c r="BA17" s="145">
        <f t="shared" si="38"/>
        <v>9.3599682036236045E-2</v>
      </c>
      <c r="BB17" s="145">
        <f t="shared" si="39"/>
        <v>7.1774230773454295E-2</v>
      </c>
      <c r="BC17" s="145" t="str">
        <f t="shared" si="40"/>
        <v/>
      </c>
      <c r="BD17" s="145">
        <f t="shared" si="41"/>
        <v>0.42046477254117715</v>
      </c>
      <c r="BE17" s="145">
        <f t="shared" si="42"/>
        <v>0.4916924400756626</v>
      </c>
      <c r="BF17" s="145">
        <f t="shared" si="43"/>
        <v>0.17059647642353978</v>
      </c>
      <c r="BG17" s="145">
        <f t="shared" si="44"/>
        <v>1</v>
      </c>
      <c r="BH17" s="145">
        <f t="shared" si="45"/>
        <v>0.87334660802305952</v>
      </c>
      <c r="BI17" s="145">
        <f t="shared" si="46"/>
        <v>5.3039857234389129E-2</v>
      </c>
      <c r="BJ17" s="48" t="str">
        <f t="shared" si="47"/>
        <v/>
      </c>
      <c r="BK17" s="47">
        <f t="shared" si="48"/>
        <v>0.1160752688172043</v>
      </c>
      <c r="BL17" s="47">
        <f t="shared" si="49"/>
        <v>0.75473289597000937</v>
      </c>
      <c r="BM17" s="47">
        <f t="shared" si="50"/>
        <v>0.66549180327868851</v>
      </c>
      <c r="BN17" s="48" t="str">
        <f t="shared" si="51"/>
        <v/>
      </c>
      <c r="BO17" s="47">
        <f t="shared" si="52"/>
        <v>8.1854071701692316E-2</v>
      </c>
      <c r="BP17" s="47">
        <f t="shared" si="53"/>
        <v>0.41700574733669105</v>
      </c>
      <c r="BQ17" s="47">
        <f t="shared" si="54"/>
        <v>0.37649413160252748</v>
      </c>
    </row>
    <row r="18" spans="1:69" s="49" customFormat="1" x14ac:dyDescent="0.2">
      <c r="A18" s="88" t="s">
        <v>137</v>
      </c>
      <c r="B18" s="335" t="str">
        <f>VLOOKUP($A18,BI!$A:$Q,MATCH(B$1,BI!$A$1:$Q$1,0),FALSE)</f>
        <v/>
      </c>
      <c r="C18" s="367">
        <f>VLOOKUP($A18,BI!$A:$Q,MATCH(C$1,BI!$A$1:$Q$1,0),FALSE)</f>
        <v>1</v>
      </c>
      <c r="D18" s="367">
        <f>VLOOKUP($A18,BI!$A:$Q,MATCH(D$1,BI!$A$1:$Q$1,0),FALSE)</f>
        <v>1</v>
      </c>
      <c r="E18" s="367">
        <f>VLOOKUP($A18,BI!$A:$Q,MATCH(E$1,BI!$A$1:$Q$1,0),FALSE)</f>
        <v>1</v>
      </c>
      <c r="F18" s="367">
        <f>VLOOKUP($A18,BI!$A:$Q,MATCH(F$1,BI!$A$1:$Q$1,0),FALSE)</f>
        <v>1</v>
      </c>
      <c r="G18" s="367" t="str">
        <f>VLOOKUP($A18,BI!$A:$Q,MATCH(G$1,BI!$A$1:$Q$1,0),FALSE)</f>
        <v/>
      </c>
      <c r="H18" s="367" t="str">
        <f>VLOOKUP($A18,BI!$A:$Q,MATCH(H$1,BI!$A$1:$Q$1,0),FALSE)</f>
        <v/>
      </c>
      <c r="I18" s="367" t="str">
        <f>VLOOKUP($A18,BI!$A:$Q,MATCH(I$1,BI!$A$1:$Q$1,0),FALSE)</f>
        <v/>
      </c>
      <c r="J18" s="367" t="str">
        <f>VLOOKUP($A18,BI!$A:$Q,MATCH(J$1,BI!$A$1:$Q$1,0),FALSE)</f>
        <v/>
      </c>
      <c r="K18" s="367" t="str">
        <f>VLOOKUP($A18,BI!$A:$Q,MATCH(K$1,BI!$A$1:$Q$1,0),FALSE)</f>
        <v/>
      </c>
      <c r="L18" s="367" t="str">
        <f>VLOOKUP($A18,BI!$A:$Q,MATCH(L$1,BI!$A$1:$Q$1,0),FALSE)</f>
        <v/>
      </c>
      <c r="M18" s="367" t="str">
        <f>VLOOKUP($A18,BI!$A:$Q,MATCH(M$1,BI!$A$1:$Q$1,0),FALSE)</f>
        <v/>
      </c>
      <c r="N18" s="335" t="str">
        <f>VLOOKUP($A18,'B-EmEC'!$A:$DD,MATCH(N$1,'B-EmEC'!$A$1:$DD$1,0),FALSE)</f>
        <v/>
      </c>
      <c r="O18" s="299">
        <f>VLOOKUP($A18,'B-EmEC'!$A:$DD,MATCH(O$1,'B-EmEC'!$A$1:$DD$1,0),FALSE)</f>
        <v>235.4</v>
      </c>
      <c r="P18" s="299">
        <f>VLOOKUP($A18,'B-EmEC'!$A:$DD,MATCH(P$1,'B-EmEC'!$A$1:$DD$1,0),FALSE)</f>
        <v>155.9</v>
      </c>
      <c r="Q18" s="300">
        <f>VLOOKUP($A18,'B-EmEC'!$A:$DD,MATCH(Q$1,'B-EmEC'!$A$1:$DD$1,0),FALSE)</f>
        <v>92.72</v>
      </c>
      <c r="R18" s="299">
        <f>VLOOKUP($A18,'B-EmEC'!$A:$DD,MATCH(R$1,'B-EmEC'!$A$1:$DD$1,0),FALSE)</f>
        <v>151.80000000000001</v>
      </c>
      <c r="S18" s="299" t="str">
        <f>VLOOKUP($A18,'B-EmEC'!$A:$DD,MATCH(S$1,'B-EmEC'!$A$1:$DD$1,0),FALSE)</f>
        <v/>
      </c>
      <c r="T18" s="299" t="str">
        <f>VLOOKUP($A18,'B-EmEC'!$A:$DD,MATCH(T$1,'B-EmEC'!$A$1:$DD$1,0),FALSE)</f>
        <v/>
      </c>
      <c r="U18" s="299" t="str">
        <f>VLOOKUP($A18,'B-EmEC'!$A:$DD,MATCH(U$1,'B-EmEC'!$A$1:$DD$1,0),FALSE)</f>
        <v/>
      </c>
      <c r="V18" s="299" t="str">
        <f>VLOOKUP($A18,'B-EmEC'!$A:$DD,MATCH(V$1,'B-EmEC'!$A$1:$DD$1,0),FALSE)</f>
        <v/>
      </c>
      <c r="W18" s="299">
        <f>VLOOKUP($A18,'B-EmEC'!$A:$DD,MATCH(W$1,'B-EmEC'!$A$1:$DD$1,0),FALSE)</f>
        <v>16.850000000000001</v>
      </c>
      <c r="X18" s="300" t="str">
        <f>VLOOKUP($A18,'B-EmEC'!$A:$DD,MATCH(X$1,'B-EmEC'!$A$1:$DD$1,0),FALSE)</f>
        <v/>
      </c>
      <c r="Y18" s="299" t="str">
        <f>VLOOKUP($A18,'B-EmEC'!$A:$DD,MATCH(Y$1,'B-EmEC'!$A$1:$DD$1,0),FALSE)</f>
        <v/>
      </c>
      <c r="Z18" s="298" t="str">
        <f t="shared" si="11"/>
        <v/>
      </c>
      <c r="AA18" s="301">
        <f t="shared" si="12"/>
        <v>235.4</v>
      </c>
      <c r="AB18" s="301">
        <f t="shared" si="13"/>
        <v>155.9</v>
      </c>
      <c r="AC18" s="301">
        <f t="shared" si="14"/>
        <v>92.72</v>
      </c>
      <c r="AD18" s="301">
        <f t="shared" si="15"/>
        <v>151.80000000000001</v>
      </c>
      <c r="AE18" s="301" t="str">
        <f t="shared" si="16"/>
        <v/>
      </c>
      <c r="AF18" s="301" t="str">
        <f t="shared" si="17"/>
        <v/>
      </c>
      <c r="AG18" s="301" t="str">
        <f t="shared" si="18"/>
        <v/>
      </c>
      <c r="AH18" s="301" t="str">
        <f t="shared" si="19"/>
        <v/>
      </c>
      <c r="AI18" s="301" t="str">
        <f t="shared" si="20"/>
        <v/>
      </c>
      <c r="AJ18" s="301" t="str">
        <f t="shared" si="21"/>
        <v/>
      </c>
      <c r="AK18" s="301" t="str">
        <f t="shared" si="22"/>
        <v/>
      </c>
      <c r="AL18" s="48" t="str">
        <f t="shared" si="23"/>
        <v/>
      </c>
      <c r="AM18" s="47">
        <f t="shared" si="24"/>
        <v>0.25503791982665225</v>
      </c>
      <c r="AN18" s="47">
        <f t="shared" si="25"/>
        <v>0.25798444481217941</v>
      </c>
      <c r="AO18" s="47">
        <f t="shared" si="26"/>
        <v>0.24924731182795698</v>
      </c>
      <c r="AP18" s="47">
        <f t="shared" si="27"/>
        <v>0.3111293297806928</v>
      </c>
      <c r="AQ18" s="47" t="str">
        <f t="shared" si="28"/>
        <v/>
      </c>
      <c r="AR18" s="47" t="str">
        <f t="shared" si="29"/>
        <v/>
      </c>
      <c r="AS18" s="47" t="str">
        <f t="shared" si="30"/>
        <v/>
      </c>
      <c r="AT18" s="47" t="str">
        <f t="shared" si="31"/>
        <v/>
      </c>
      <c r="AU18" s="47" t="str">
        <f t="shared" si="32"/>
        <v/>
      </c>
      <c r="AV18" s="47" t="str">
        <f t="shared" si="33"/>
        <v/>
      </c>
      <c r="AW18" s="47" t="str">
        <f t="shared" si="34"/>
        <v/>
      </c>
      <c r="AX18" s="144" t="str">
        <f t="shared" si="35"/>
        <v/>
      </c>
      <c r="AY18" s="145">
        <f t="shared" si="36"/>
        <v>9.3574970407687946E-2</v>
      </c>
      <c r="AZ18" s="145">
        <f t="shared" si="37"/>
        <v>0.14119017564837127</v>
      </c>
      <c r="BA18" s="145">
        <f t="shared" si="38"/>
        <v>0</v>
      </c>
      <c r="BB18" s="145">
        <f t="shared" si="39"/>
        <v>1</v>
      </c>
      <c r="BC18" s="145" t="str">
        <f t="shared" si="40"/>
        <v/>
      </c>
      <c r="BD18" s="145" t="str">
        <f t="shared" si="41"/>
        <v/>
      </c>
      <c r="BE18" s="145" t="str">
        <f t="shared" si="42"/>
        <v/>
      </c>
      <c r="BF18" s="145" t="str">
        <f t="shared" si="43"/>
        <v/>
      </c>
      <c r="BG18" s="145" t="str">
        <f t="shared" si="44"/>
        <v/>
      </c>
      <c r="BH18" s="145" t="str">
        <f t="shared" si="45"/>
        <v/>
      </c>
      <c r="BI18" s="145" t="str">
        <f t="shared" si="46"/>
        <v/>
      </c>
      <c r="BJ18" s="48" t="str">
        <f t="shared" si="47"/>
        <v/>
      </c>
      <c r="BK18" s="47">
        <f t="shared" si="48"/>
        <v>0.3111293297806928</v>
      </c>
      <c r="BL18" s="47" t="str">
        <f t="shared" si="49"/>
        <v/>
      </c>
      <c r="BM18" s="47" t="str">
        <f t="shared" si="50"/>
        <v/>
      </c>
      <c r="BN18" s="48" t="str">
        <f t="shared" si="51"/>
        <v/>
      </c>
      <c r="BO18" s="47">
        <f t="shared" si="52"/>
        <v>0.26834975156187035</v>
      </c>
      <c r="BP18" s="47" t="str">
        <f t="shared" si="53"/>
        <v/>
      </c>
      <c r="BQ18" s="47" t="str">
        <f t="shared" si="54"/>
        <v/>
      </c>
    </row>
    <row r="19" spans="1:69" s="49" customFormat="1" x14ac:dyDescent="0.2">
      <c r="A19" s="88" t="s">
        <v>78</v>
      </c>
      <c r="B19" s="335" t="str">
        <f>VLOOKUP($A19,BI!$A:$Q,MATCH(B$1,BI!$A$1:$Q$1,0),FALSE)</f>
        <v/>
      </c>
      <c r="C19" s="367">
        <f>VLOOKUP($A19,BI!$A:$Q,MATCH(C$1,BI!$A$1:$Q$1,0),FALSE)</f>
        <v>1</v>
      </c>
      <c r="D19" s="367">
        <f>VLOOKUP($A19,BI!$A:$Q,MATCH(D$1,BI!$A$1:$Q$1,0),FALSE)</f>
        <v>1</v>
      </c>
      <c r="E19" s="367">
        <f>VLOOKUP($A19,BI!$A:$Q,MATCH(E$1,BI!$A$1:$Q$1,0),FALSE)</f>
        <v>1</v>
      </c>
      <c r="F19" s="367">
        <f>VLOOKUP($A19,BI!$A:$Q,MATCH(F$1,BI!$A$1:$Q$1,0),FALSE)</f>
        <v>1</v>
      </c>
      <c r="G19" s="367">
        <f>VLOOKUP($A19,BI!$A:$Q,MATCH(G$1,BI!$A$1:$Q$1,0),FALSE)</f>
        <v>1</v>
      </c>
      <c r="H19" s="367" t="str">
        <f>VLOOKUP($A19,BI!$A:$Q,MATCH(H$1,BI!$A$1:$Q$1,0),FALSE)</f>
        <v/>
      </c>
      <c r="I19" s="367" t="str">
        <f>VLOOKUP($A19,BI!$A:$Q,MATCH(I$1,BI!$A$1:$Q$1,0),FALSE)</f>
        <v/>
      </c>
      <c r="J19" s="367" t="str">
        <f>VLOOKUP($A19,BI!$A:$Q,MATCH(J$1,BI!$A$1:$Q$1,0),FALSE)</f>
        <v/>
      </c>
      <c r="K19" s="367" t="str">
        <f>VLOOKUP($A19,BI!$A:$Q,MATCH(K$1,BI!$A$1:$Q$1,0),FALSE)</f>
        <v/>
      </c>
      <c r="L19" s="367">
        <f>VLOOKUP($A19,BI!$A:$Q,MATCH(L$1,BI!$A$1:$Q$1,0),FALSE)</f>
        <v>1</v>
      </c>
      <c r="M19" s="367" t="str">
        <f>VLOOKUP($A19,BI!$A:$Q,MATCH(M$1,BI!$A$1:$Q$1,0),FALSE)</f>
        <v/>
      </c>
      <c r="N19" s="335" t="str">
        <f>VLOOKUP($A19,'B-EmEC'!$A:$DD,MATCH(N$1,'B-EmEC'!$A$1:$DD$1,0),FALSE)</f>
        <v/>
      </c>
      <c r="O19" s="299">
        <f>VLOOKUP($A19,'B-EmEC'!$A:$DD,MATCH(O$1,'B-EmEC'!$A$1:$DD$1,0),FALSE)</f>
        <v>133.69999999999999</v>
      </c>
      <c r="P19" s="299">
        <f>VLOOKUP($A19,'B-EmEC'!$A:$DD,MATCH(P$1,'B-EmEC'!$A$1:$DD$1,0),FALSE)</f>
        <v>143.80000000000001</v>
      </c>
      <c r="Q19" s="300">
        <f>VLOOKUP($A19,'B-EmEC'!$A:$DD,MATCH(Q$1,'B-EmEC'!$A$1:$DD$1,0),FALSE)</f>
        <v>165.8</v>
      </c>
      <c r="R19" s="299">
        <f>VLOOKUP($A19,'B-EmEC'!$A:$DD,MATCH(R$1,'B-EmEC'!$A$1:$DD$1,0),FALSE)</f>
        <v>190.3</v>
      </c>
      <c r="S19" s="299">
        <f>VLOOKUP($A19,'B-EmEC'!$A:$DD,MATCH(S$1,'B-EmEC'!$A$1:$DD$1,0),FALSE)</f>
        <v>122.6</v>
      </c>
      <c r="T19" s="299" t="str">
        <f>VLOOKUP($A19,'B-EmEC'!$A:$DD,MATCH(T$1,'B-EmEC'!$A$1:$DD$1,0),FALSE)</f>
        <v/>
      </c>
      <c r="U19" s="299" t="str">
        <f>VLOOKUP($A19,'B-EmEC'!$A:$DD,MATCH(U$1,'B-EmEC'!$A$1:$DD$1,0),FALSE)</f>
        <v/>
      </c>
      <c r="V19" s="299" t="str">
        <f>VLOOKUP($A19,'B-EmEC'!$A:$DD,MATCH(V$1,'B-EmEC'!$A$1:$DD$1,0),FALSE)</f>
        <v/>
      </c>
      <c r="W19" s="299">
        <f>VLOOKUP($A19,'B-EmEC'!$A:$DD,MATCH(W$1,'B-EmEC'!$A$1:$DD$1,0),FALSE)</f>
        <v>38.08</v>
      </c>
      <c r="X19" s="300">
        <f>VLOOKUP($A19,'B-EmEC'!$A:$DD,MATCH(X$1,'B-EmEC'!$A$1:$DD$1,0),FALSE)</f>
        <v>53.43</v>
      </c>
      <c r="Y19" s="299" t="str">
        <f>VLOOKUP($A19,'B-EmEC'!$A:$DD,MATCH(Y$1,'B-EmEC'!$A$1:$DD$1,0),FALSE)</f>
        <v/>
      </c>
      <c r="Z19" s="298" t="str">
        <f t="shared" si="11"/>
        <v/>
      </c>
      <c r="AA19" s="301">
        <f t="shared" si="12"/>
        <v>133.69999999999999</v>
      </c>
      <c r="AB19" s="301">
        <f t="shared" si="13"/>
        <v>143.80000000000001</v>
      </c>
      <c r="AC19" s="301">
        <f t="shared" si="14"/>
        <v>165.8</v>
      </c>
      <c r="AD19" s="301">
        <f t="shared" si="15"/>
        <v>190.3</v>
      </c>
      <c r="AE19" s="301">
        <f t="shared" si="16"/>
        <v>122.6</v>
      </c>
      <c r="AF19" s="301" t="str">
        <f t="shared" si="17"/>
        <v/>
      </c>
      <c r="AG19" s="301" t="str">
        <f t="shared" si="18"/>
        <v/>
      </c>
      <c r="AH19" s="301" t="str">
        <f t="shared" si="19"/>
        <v/>
      </c>
      <c r="AI19" s="301" t="str">
        <f t="shared" si="20"/>
        <v/>
      </c>
      <c r="AJ19" s="301">
        <f t="shared" si="21"/>
        <v>53.43</v>
      </c>
      <c r="AK19" s="301" t="str">
        <f t="shared" si="22"/>
        <v/>
      </c>
      <c r="AL19" s="48" t="str">
        <f t="shared" si="23"/>
        <v/>
      </c>
      <c r="AM19" s="47">
        <f t="shared" si="24"/>
        <v>0.14485373781148428</v>
      </c>
      <c r="AN19" s="47">
        <f t="shared" si="25"/>
        <v>0.23796127751116999</v>
      </c>
      <c r="AO19" s="47">
        <f t="shared" si="26"/>
        <v>0.44569892473118283</v>
      </c>
      <c r="AP19" s="47">
        <f t="shared" si="27"/>
        <v>0.39003894240623083</v>
      </c>
      <c r="AQ19" s="47">
        <f t="shared" si="28"/>
        <v>0.35556844547563804</v>
      </c>
      <c r="AR19" s="47" t="str">
        <f t="shared" si="29"/>
        <v/>
      </c>
      <c r="AS19" s="47" t="str">
        <f t="shared" si="30"/>
        <v/>
      </c>
      <c r="AT19" s="47" t="str">
        <f t="shared" si="31"/>
        <v/>
      </c>
      <c r="AU19" s="47" t="str">
        <f t="shared" si="32"/>
        <v/>
      </c>
      <c r="AV19" s="47">
        <f t="shared" si="33"/>
        <v>0.43795081967213112</v>
      </c>
      <c r="AW19" s="47" t="str">
        <f t="shared" si="34"/>
        <v/>
      </c>
      <c r="AX19" s="144" t="str">
        <f t="shared" si="35"/>
        <v/>
      </c>
      <c r="AY19" s="145">
        <f t="shared" si="36"/>
        <v>0</v>
      </c>
      <c r="AZ19" s="145">
        <f t="shared" si="37"/>
        <v>0.30948655237930711</v>
      </c>
      <c r="BA19" s="145">
        <f t="shared" si="38"/>
        <v>1</v>
      </c>
      <c r="BB19" s="145">
        <f t="shared" si="39"/>
        <v>0.81498795810946867</v>
      </c>
      <c r="BC19" s="145">
        <f t="shared" si="40"/>
        <v>0.70040910350477914</v>
      </c>
      <c r="BD19" s="145" t="str">
        <f t="shared" si="41"/>
        <v/>
      </c>
      <c r="BE19" s="145" t="str">
        <f t="shared" si="42"/>
        <v/>
      </c>
      <c r="BF19" s="145" t="str">
        <f t="shared" si="43"/>
        <v/>
      </c>
      <c r="BG19" s="145" t="str">
        <f t="shared" si="44"/>
        <v/>
      </c>
      <c r="BH19" s="145">
        <f t="shared" si="45"/>
        <v>0.97424554090965143</v>
      </c>
      <c r="BI19" s="145" t="str">
        <f t="shared" si="46"/>
        <v/>
      </c>
      <c r="BJ19" s="48" t="str">
        <f t="shared" si="47"/>
        <v/>
      </c>
      <c r="BK19" s="47">
        <f t="shared" si="48"/>
        <v>0.44569892473118283</v>
      </c>
      <c r="BL19" s="47" t="str">
        <f t="shared" si="49"/>
        <v/>
      </c>
      <c r="BM19" s="47">
        <f t="shared" si="50"/>
        <v>0.43795081967213112</v>
      </c>
      <c r="BN19" s="48" t="str">
        <f t="shared" si="51"/>
        <v/>
      </c>
      <c r="BO19" s="47">
        <f t="shared" si="52"/>
        <v>0.31482426558714122</v>
      </c>
      <c r="BP19" s="47" t="str">
        <f t="shared" si="53"/>
        <v/>
      </c>
      <c r="BQ19" s="47">
        <f t="shared" si="54"/>
        <v>0.43795081967213112</v>
      </c>
    </row>
    <row r="20" spans="1:69" s="49" customFormat="1" x14ac:dyDescent="0.2">
      <c r="A20" s="88" t="s">
        <v>1</v>
      </c>
      <c r="B20" s="335" t="str">
        <f>VLOOKUP($A20,BI!$A:$Q,MATCH(B$1,BI!$A$1:$Q$1,0),FALSE)</f>
        <v/>
      </c>
      <c r="C20" s="367">
        <f>VLOOKUP($A20,BI!$A:$Q,MATCH(C$1,BI!$A$1:$Q$1,0),FALSE)</f>
        <v>1</v>
      </c>
      <c r="D20" s="367">
        <f>VLOOKUP($A20,BI!$A:$Q,MATCH(D$1,BI!$A$1:$Q$1,0),FALSE)</f>
        <v>1</v>
      </c>
      <c r="E20" s="367">
        <f>VLOOKUP($A20,BI!$A:$Q,MATCH(E$1,BI!$A$1:$Q$1,0),FALSE)</f>
        <v>1</v>
      </c>
      <c r="F20" s="367">
        <f>VLOOKUP($A20,BI!$A:$Q,MATCH(F$1,BI!$A$1:$Q$1,0),FALSE)</f>
        <v>1</v>
      </c>
      <c r="G20" s="367">
        <f>VLOOKUP($A20,BI!$A:$Q,MATCH(G$1,BI!$A$1:$Q$1,0),FALSE)</f>
        <v>1</v>
      </c>
      <c r="H20" s="367" t="str">
        <f>VLOOKUP($A20,BI!$A:$Q,MATCH(H$1,BI!$A$1:$Q$1,0),FALSE)</f>
        <v/>
      </c>
      <c r="I20" s="367" t="str">
        <f>VLOOKUP($A20,BI!$A:$Q,MATCH(I$1,BI!$A$1:$Q$1,0),FALSE)</f>
        <v/>
      </c>
      <c r="J20" s="367" t="str">
        <f>VLOOKUP($A20,BI!$A:$Q,MATCH(J$1,BI!$A$1:$Q$1,0),FALSE)</f>
        <v/>
      </c>
      <c r="K20" s="367" t="str">
        <f>VLOOKUP($A20,BI!$A:$Q,MATCH(K$1,BI!$A$1:$Q$1,0),FALSE)</f>
        <v/>
      </c>
      <c r="L20" s="367">
        <f>VLOOKUP($A20,BI!$A:$Q,MATCH(L$1,BI!$A$1:$Q$1,0),FALSE)</f>
        <v>1</v>
      </c>
      <c r="M20" s="367" t="str">
        <f>VLOOKUP($A20,BI!$A:$Q,MATCH(M$1,BI!$A$1:$Q$1,0),FALSE)</f>
        <v/>
      </c>
      <c r="N20" s="335" t="str">
        <f>VLOOKUP($A20,'B-EmEC'!$A:$DD,MATCH(N$1,'B-EmEC'!$A$1:$DD$1,0),FALSE)</f>
        <v/>
      </c>
      <c r="O20" s="299">
        <f>VLOOKUP($A20,'B-EmEC'!$A:$DD,MATCH(O$1,'B-EmEC'!$A$1:$DD$1,0),FALSE)</f>
        <v>538.6</v>
      </c>
      <c r="P20" s="299">
        <f>VLOOKUP($A20,'B-EmEC'!$A:$DD,MATCH(P$1,'B-EmEC'!$A$1:$DD$1,0),FALSE)</f>
        <v>326.5</v>
      </c>
      <c r="Q20" s="300">
        <f>VLOOKUP($A20,'B-EmEC'!$A:$DD,MATCH(Q$1,'B-EmEC'!$A$1:$DD$1,0),FALSE)</f>
        <v>158</v>
      </c>
      <c r="R20" s="299">
        <f>VLOOKUP($A20,'B-EmEC'!$A:$DD,MATCH(R$1,'B-EmEC'!$A$1:$DD$1,0),FALSE)</f>
        <v>275.89999999999998</v>
      </c>
      <c r="S20" s="299">
        <f>VLOOKUP($A20,'B-EmEC'!$A:$DD,MATCH(S$1,'B-EmEC'!$A$1:$DD$1,0),FALSE)</f>
        <v>127</v>
      </c>
      <c r="T20" s="299" t="str">
        <f>VLOOKUP($A20,'B-EmEC'!$A:$DD,MATCH(T$1,'B-EmEC'!$A$1:$DD$1,0),FALSE)</f>
        <v/>
      </c>
      <c r="U20" s="299" t="str">
        <f>VLOOKUP($A20,'B-EmEC'!$A:$DD,MATCH(U$1,'B-EmEC'!$A$1:$DD$1,0),FALSE)</f>
        <v/>
      </c>
      <c r="V20" s="299" t="str">
        <f>VLOOKUP($A20,'B-EmEC'!$A:$DD,MATCH(V$1,'B-EmEC'!$A$1:$DD$1,0),FALSE)</f>
        <v/>
      </c>
      <c r="W20" s="299">
        <f>VLOOKUP($A20,'B-EmEC'!$A:$DD,MATCH(W$1,'B-EmEC'!$A$1:$DD$1,0),FALSE)</f>
        <v>39.35</v>
      </c>
      <c r="X20" s="300">
        <f>VLOOKUP($A20,'B-EmEC'!$A:$DD,MATCH(X$1,'B-EmEC'!$A$1:$DD$1,0),FALSE)</f>
        <v>21.37</v>
      </c>
      <c r="Y20" s="299">
        <f>VLOOKUP($A20,'B-EmEC'!$A:$DD,MATCH(Y$1,'B-EmEC'!$A$1:$DD$1,0),FALSE)</f>
        <v>32.15</v>
      </c>
      <c r="Z20" s="298" t="str">
        <f t="shared" si="11"/>
        <v/>
      </c>
      <c r="AA20" s="301">
        <f t="shared" si="12"/>
        <v>538.6</v>
      </c>
      <c r="AB20" s="301">
        <f t="shared" si="13"/>
        <v>326.5</v>
      </c>
      <c r="AC20" s="301">
        <f t="shared" si="14"/>
        <v>158</v>
      </c>
      <c r="AD20" s="301">
        <f t="shared" si="15"/>
        <v>275.89999999999998</v>
      </c>
      <c r="AE20" s="301">
        <f t="shared" si="16"/>
        <v>127</v>
      </c>
      <c r="AF20" s="301" t="str">
        <f t="shared" si="17"/>
        <v/>
      </c>
      <c r="AG20" s="301" t="str">
        <f t="shared" si="18"/>
        <v/>
      </c>
      <c r="AH20" s="301" t="str">
        <f t="shared" si="19"/>
        <v/>
      </c>
      <c r="AI20" s="301" t="str">
        <f t="shared" si="20"/>
        <v/>
      </c>
      <c r="AJ20" s="301">
        <f t="shared" si="21"/>
        <v>21.37</v>
      </c>
      <c r="AK20" s="301" t="str">
        <f t="shared" si="22"/>
        <v/>
      </c>
      <c r="AL20" s="48" t="str">
        <f t="shared" si="23"/>
        <v/>
      </c>
      <c r="AM20" s="47">
        <f t="shared" si="24"/>
        <v>0.58353196099674975</v>
      </c>
      <c r="AN20" s="47">
        <f t="shared" si="25"/>
        <v>0.54029455568426288</v>
      </c>
      <c r="AO20" s="47">
        <f t="shared" si="26"/>
        <v>0.42473118279569894</v>
      </c>
      <c r="AP20" s="47">
        <f t="shared" si="27"/>
        <v>0.56548473047755687</v>
      </c>
      <c r="AQ20" s="47">
        <f t="shared" si="28"/>
        <v>0.36832946635730857</v>
      </c>
      <c r="AR20" s="47" t="str">
        <f t="shared" si="29"/>
        <v/>
      </c>
      <c r="AS20" s="47" t="str">
        <f t="shared" si="30"/>
        <v/>
      </c>
      <c r="AT20" s="47" t="str">
        <f t="shared" si="31"/>
        <v/>
      </c>
      <c r="AU20" s="47" t="str">
        <f t="shared" si="32"/>
        <v/>
      </c>
      <c r="AV20" s="47">
        <f t="shared" si="33"/>
        <v>0.17516393442622952</v>
      </c>
      <c r="AW20" s="47" t="str">
        <f t="shared" si="34"/>
        <v/>
      </c>
      <c r="AX20" s="144" t="str">
        <f t="shared" si="35"/>
        <v/>
      </c>
      <c r="AY20" s="145">
        <f t="shared" si="36"/>
        <v>1</v>
      </c>
      <c r="AZ20" s="145">
        <f t="shared" si="37"/>
        <v>0.89412147254623453</v>
      </c>
      <c r="BA20" s="145">
        <f t="shared" si="38"/>
        <v>0.61113317432155079</v>
      </c>
      <c r="BB20" s="145">
        <f t="shared" si="39"/>
        <v>0.95580645558675648</v>
      </c>
      <c r="BC20" s="145">
        <f t="shared" si="40"/>
        <v>0.47301825648125684</v>
      </c>
      <c r="BD20" s="145" t="str">
        <f t="shared" si="41"/>
        <v/>
      </c>
      <c r="BE20" s="145" t="str">
        <f t="shared" si="42"/>
        <v/>
      </c>
      <c r="BF20" s="145" t="str">
        <f t="shared" si="43"/>
        <v/>
      </c>
      <c r="BG20" s="145" t="str">
        <f t="shared" si="44"/>
        <v/>
      </c>
      <c r="BH20" s="145">
        <f t="shared" si="45"/>
        <v>0</v>
      </c>
      <c r="BI20" s="145" t="str">
        <f t="shared" si="46"/>
        <v/>
      </c>
      <c r="BJ20" s="48" t="str">
        <f t="shared" si="47"/>
        <v/>
      </c>
      <c r="BK20" s="47">
        <f t="shared" si="48"/>
        <v>0.58353196099674975</v>
      </c>
      <c r="BL20" s="47" t="str">
        <f t="shared" si="49"/>
        <v/>
      </c>
      <c r="BM20" s="47">
        <f t="shared" si="50"/>
        <v>0.17516393442622952</v>
      </c>
      <c r="BN20" s="48" t="str">
        <f t="shared" si="51"/>
        <v/>
      </c>
      <c r="BO20" s="47">
        <f t="shared" si="52"/>
        <v>0.49647437926231541</v>
      </c>
      <c r="BP20" s="47" t="str">
        <f t="shared" si="53"/>
        <v/>
      </c>
      <c r="BQ20" s="47">
        <f t="shared" si="54"/>
        <v>0.17516393442622952</v>
      </c>
    </row>
    <row r="21" spans="1:69" s="49" customFormat="1" x14ac:dyDescent="0.2">
      <c r="A21" s="88" t="s">
        <v>52</v>
      </c>
      <c r="B21" s="335" t="str">
        <f>VLOOKUP($A21,BI!$A:$Q,MATCH(B$1,BI!$A$1:$Q$1,0),FALSE)</f>
        <v/>
      </c>
      <c r="C21" s="367">
        <f>VLOOKUP($A21,BI!$A:$Q,MATCH(C$1,BI!$A$1:$Q$1,0),FALSE)</f>
        <v>1</v>
      </c>
      <c r="D21" s="367">
        <f>VLOOKUP($A21,BI!$A:$Q,MATCH(D$1,BI!$A$1:$Q$1,0),FALSE)</f>
        <v>1</v>
      </c>
      <c r="E21" s="367">
        <f>VLOOKUP($A21,BI!$A:$Q,MATCH(E$1,BI!$A$1:$Q$1,0),FALSE)</f>
        <v>1</v>
      </c>
      <c r="F21" s="367">
        <f>VLOOKUP($A21,BI!$A:$Q,MATCH(F$1,BI!$A$1:$Q$1,0),FALSE)</f>
        <v>1</v>
      </c>
      <c r="G21" s="367" t="str">
        <f>VLOOKUP($A21,BI!$A:$Q,MATCH(G$1,BI!$A$1:$Q$1,0),FALSE)</f>
        <v/>
      </c>
      <c r="H21" s="367" t="str">
        <f>VLOOKUP($A21,BI!$A:$Q,MATCH(H$1,BI!$A$1:$Q$1,0),FALSE)</f>
        <v/>
      </c>
      <c r="I21" s="367" t="str">
        <f>VLOOKUP($A21,BI!$A:$Q,MATCH(I$1,BI!$A$1:$Q$1,0),FALSE)</f>
        <v/>
      </c>
      <c r="J21" s="367" t="str">
        <f>VLOOKUP($A21,BI!$A:$Q,MATCH(J$1,BI!$A$1:$Q$1,0),FALSE)</f>
        <v/>
      </c>
      <c r="K21" s="367" t="str">
        <f>VLOOKUP($A21,BI!$A:$Q,MATCH(K$1,BI!$A$1:$Q$1,0),FALSE)</f>
        <v/>
      </c>
      <c r="L21" s="367" t="str">
        <f>VLOOKUP($A21,BI!$A:$Q,MATCH(L$1,BI!$A$1:$Q$1,0),FALSE)</f>
        <v/>
      </c>
      <c r="M21" s="367" t="str">
        <f>VLOOKUP($A21,BI!$A:$Q,MATCH(M$1,BI!$A$1:$Q$1,0),FALSE)</f>
        <v/>
      </c>
      <c r="N21" s="335" t="str">
        <f>VLOOKUP($A21,'B-EmEC'!$A:$DD,MATCH(N$1,'B-EmEC'!$A$1:$DD$1,0),FALSE)</f>
        <v/>
      </c>
      <c r="O21" s="299">
        <f>VLOOKUP($A21,'B-EmEC'!$A:$DD,MATCH(O$1,'B-EmEC'!$A$1:$DD$1,0),FALSE)</f>
        <v>450.4</v>
      </c>
      <c r="P21" s="299">
        <f>VLOOKUP($A21,'B-EmEC'!$A:$DD,MATCH(P$1,'B-EmEC'!$A$1:$DD$1,0),FALSE)</f>
        <v>271.8</v>
      </c>
      <c r="Q21" s="300">
        <f>VLOOKUP($A21,'B-EmEC'!$A:$DD,MATCH(Q$1,'B-EmEC'!$A$1:$DD$1,0),FALSE)</f>
        <v>18.61</v>
      </c>
      <c r="R21" s="299">
        <f>VLOOKUP($A21,'B-EmEC'!$A:$DD,MATCH(R$1,'B-EmEC'!$A$1:$DD$1,0),FALSE)</f>
        <v>19.52</v>
      </c>
      <c r="S21" s="299" t="str">
        <f>VLOOKUP($A21,'B-EmEC'!$A:$DD,MATCH(S$1,'B-EmEC'!$A$1:$DD$1,0),FALSE)</f>
        <v/>
      </c>
      <c r="T21" s="299" t="str">
        <f>VLOOKUP($A21,'B-EmEC'!$A:$DD,MATCH(T$1,'B-EmEC'!$A$1:$DD$1,0),FALSE)</f>
        <v/>
      </c>
      <c r="U21" s="299" t="str">
        <f>VLOOKUP($A21,'B-EmEC'!$A:$DD,MATCH(U$1,'B-EmEC'!$A$1:$DD$1,0),FALSE)</f>
        <v/>
      </c>
      <c r="V21" s="299" t="str">
        <f>VLOOKUP($A21,'B-EmEC'!$A:$DD,MATCH(V$1,'B-EmEC'!$A$1:$DD$1,0),FALSE)</f>
        <v/>
      </c>
      <c r="W21" s="299">
        <f>VLOOKUP($A21,'B-EmEC'!$A:$DD,MATCH(W$1,'B-EmEC'!$A$1:$DD$1,0),FALSE)</f>
        <v>49.84</v>
      </c>
      <c r="X21" s="300" t="str">
        <f>VLOOKUP($A21,'B-EmEC'!$A:$DD,MATCH(X$1,'B-EmEC'!$A$1:$DD$1,0),FALSE)</f>
        <v/>
      </c>
      <c r="Y21" s="299" t="str">
        <f>VLOOKUP($A21,'B-EmEC'!$A:$DD,MATCH(Y$1,'B-EmEC'!$A$1:$DD$1,0),FALSE)</f>
        <v/>
      </c>
      <c r="Z21" s="298" t="str">
        <f t="shared" si="11"/>
        <v/>
      </c>
      <c r="AA21" s="301">
        <f t="shared" si="12"/>
        <v>450.4</v>
      </c>
      <c r="AB21" s="301">
        <f t="shared" si="13"/>
        <v>271.8</v>
      </c>
      <c r="AC21" s="301">
        <f t="shared" si="14"/>
        <v>18.61</v>
      </c>
      <c r="AD21" s="301">
        <f t="shared" si="15"/>
        <v>19.52</v>
      </c>
      <c r="AE21" s="301" t="str">
        <f t="shared" si="16"/>
        <v/>
      </c>
      <c r="AF21" s="301" t="str">
        <f t="shared" si="17"/>
        <v/>
      </c>
      <c r="AG21" s="301" t="str">
        <f t="shared" si="18"/>
        <v/>
      </c>
      <c r="AH21" s="301" t="str">
        <f t="shared" si="19"/>
        <v/>
      </c>
      <c r="AI21" s="301" t="str">
        <f t="shared" si="20"/>
        <v/>
      </c>
      <c r="AJ21" s="301" t="str">
        <f t="shared" si="21"/>
        <v/>
      </c>
      <c r="AK21" s="301" t="str">
        <f t="shared" si="22"/>
        <v/>
      </c>
      <c r="AL21" s="48" t="str">
        <f t="shared" si="23"/>
        <v/>
      </c>
      <c r="AM21" s="47">
        <f t="shared" si="24"/>
        <v>0.48797399783315276</v>
      </c>
      <c r="AN21" s="47">
        <f t="shared" si="25"/>
        <v>0.44977660102598055</v>
      </c>
      <c r="AO21" s="47">
        <f t="shared" si="26"/>
        <v>5.0026881720430107E-2</v>
      </c>
      <c r="AP21" s="47">
        <f t="shared" si="27"/>
        <v>4.0008198401311743E-2</v>
      </c>
      <c r="AQ21" s="47" t="str">
        <f t="shared" si="28"/>
        <v/>
      </c>
      <c r="AR21" s="47" t="str">
        <f t="shared" si="29"/>
        <v/>
      </c>
      <c r="AS21" s="47" t="str">
        <f t="shared" si="30"/>
        <v/>
      </c>
      <c r="AT21" s="47" t="str">
        <f t="shared" si="31"/>
        <v/>
      </c>
      <c r="AU21" s="47" t="str">
        <f t="shared" si="32"/>
        <v/>
      </c>
      <c r="AV21" s="47" t="str">
        <f t="shared" si="33"/>
        <v/>
      </c>
      <c r="AW21" s="47" t="str">
        <f t="shared" si="34"/>
        <v/>
      </c>
      <c r="AX21" s="144" t="str">
        <f t="shared" si="35"/>
        <v/>
      </c>
      <c r="AY21" s="145">
        <f t="shared" si="36"/>
        <v>1</v>
      </c>
      <c r="AZ21" s="145">
        <f t="shared" si="37"/>
        <v>0.91473144410662977</v>
      </c>
      <c r="BA21" s="145">
        <f t="shared" si="38"/>
        <v>2.2364839753001565E-2</v>
      </c>
      <c r="BB21" s="145">
        <f t="shared" si="39"/>
        <v>0</v>
      </c>
      <c r="BC21" s="145" t="str">
        <f t="shared" si="40"/>
        <v/>
      </c>
      <c r="BD21" s="145" t="str">
        <f t="shared" si="41"/>
        <v/>
      </c>
      <c r="BE21" s="145" t="str">
        <f t="shared" si="42"/>
        <v/>
      </c>
      <c r="BF21" s="145" t="str">
        <f t="shared" si="43"/>
        <v/>
      </c>
      <c r="BG21" s="145" t="str">
        <f t="shared" si="44"/>
        <v/>
      </c>
      <c r="BH21" s="145" t="str">
        <f t="shared" si="45"/>
        <v/>
      </c>
      <c r="BI21" s="145" t="str">
        <f t="shared" si="46"/>
        <v/>
      </c>
      <c r="BJ21" s="48" t="str">
        <f t="shared" si="47"/>
        <v/>
      </c>
      <c r="BK21" s="47">
        <f t="shared" si="48"/>
        <v>0.48797399783315276</v>
      </c>
      <c r="BL21" s="47" t="str">
        <f t="shared" si="49"/>
        <v/>
      </c>
      <c r="BM21" s="47" t="str">
        <f t="shared" si="50"/>
        <v/>
      </c>
      <c r="BN21" s="48" t="str">
        <f t="shared" si="51"/>
        <v/>
      </c>
      <c r="BO21" s="47">
        <f t="shared" si="52"/>
        <v>0.25694641974521876</v>
      </c>
      <c r="BP21" s="47" t="str">
        <f t="shared" si="53"/>
        <v/>
      </c>
      <c r="BQ21" s="47" t="str">
        <f t="shared" si="54"/>
        <v/>
      </c>
    </row>
    <row r="22" spans="1:69" s="49" customFormat="1" x14ac:dyDescent="0.2">
      <c r="A22" s="88" t="s">
        <v>49</v>
      </c>
      <c r="B22" s="335" t="str">
        <f>VLOOKUP($A22,BI!$A:$Q,MATCH(B$1,BI!$A$1:$Q$1,0),FALSE)</f>
        <v/>
      </c>
      <c r="C22" s="367" t="str">
        <f>VLOOKUP($A22,BI!$A:$Q,MATCH(C$1,BI!$A$1:$Q$1,0),FALSE)</f>
        <v/>
      </c>
      <c r="D22" s="367" t="str">
        <f>VLOOKUP($A22,BI!$A:$Q,MATCH(D$1,BI!$A$1:$Q$1,0),FALSE)</f>
        <v/>
      </c>
      <c r="E22" s="367">
        <f>VLOOKUP($A22,BI!$A:$Q,MATCH(E$1,BI!$A$1:$Q$1,0),FALSE)</f>
        <v>1</v>
      </c>
      <c r="F22" s="367">
        <f>VLOOKUP($A22,BI!$A:$Q,MATCH(F$1,BI!$A$1:$Q$1,0),FALSE)</f>
        <v>1</v>
      </c>
      <c r="G22" s="367">
        <f>VLOOKUP($A22,BI!$A:$Q,MATCH(G$1,BI!$A$1:$Q$1,0),FALSE)</f>
        <v>1</v>
      </c>
      <c r="H22" s="367" t="str">
        <f>VLOOKUP($A22,BI!$A:$Q,MATCH(H$1,BI!$A$1:$Q$1,0),FALSE)</f>
        <v/>
      </c>
      <c r="I22" s="367" t="str">
        <f>VLOOKUP($A22,BI!$A:$Q,MATCH(I$1,BI!$A$1:$Q$1,0),FALSE)</f>
        <v/>
      </c>
      <c r="J22" s="367" t="str">
        <f>VLOOKUP($A22,BI!$A:$Q,MATCH(J$1,BI!$A$1:$Q$1,0),FALSE)</f>
        <v/>
      </c>
      <c r="K22" s="367">
        <f>VLOOKUP($A22,BI!$A:$Q,MATCH(K$1,BI!$A$1:$Q$1,0),FALSE)</f>
        <v>1</v>
      </c>
      <c r="L22" s="367">
        <f>VLOOKUP($A22,BI!$A:$Q,MATCH(L$1,BI!$A$1:$Q$1,0),FALSE)</f>
        <v>1</v>
      </c>
      <c r="M22" s="367" t="str">
        <f>VLOOKUP($A22,BI!$A:$Q,MATCH(M$1,BI!$A$1:$Q$1,0),FALSE)</f>
        <v/>
      </c>
      <c r="N22" s="335" t="str">
        <f>VLOOKUP($A22,'B-EmEC'!$A:$DD,MATCH(N$1,'B-EmEC'!$A$1:$DD$1,0),FALSE)</f>
        <v/>
      </c>
      <c r="O22" s="299" t="str">
        <f>VLOOKUP($A22,'B-EmEC'!$A:$DD,MATCH(O$1,'B-EmEC'!$A$1:$DD$1,0),FALSE)</f>
        <v/>
      </c>
      <c r="P22" s="299" t="str">
        <f>VLOOKUP($A22,'B-EmEC'!$A:$DD,MATCH(P$1,'B-EmEC'!$A$1:$DD$1,0),FALSE)</f>
        <v/>
      </c>
      <c r="Q22" s="300">
        <f>VLOOKUP($A22,'B-EmEC'!$A:$DD,MATCH(Q$1,'B-EmEC'!$A$1:$DD$1,0),FALSE)</f>
        <v>31.07</v>
      </c>
      <c r="R22" s="299">
        <f>VLOOKUP($A22,'B-EmEC'!$A:$DD,MATCH(R$1,'B-EmEC'!$A$1:$DD$1,0),FALSE)</f>
        <v>57.68</v>
      </c>
      <c r="S22" s="299">
        <f>VLOOKUP($A22,'B-EmEC'!$A:$DD,MATCH(S$1,'B-EmEC'!$A$1:$DD$1,0),FALSE)</f>
        <v>25.82</v>
      </c>
      <c r="T22" s="299" t="str">
        <f>VLOOKUP($A22,'B-EmEC'!$A:$DD,MATCH(T$1,'B-EmEC'!$A$1:$DD$1,0),FALSE)</f>
        <v/>
      </c>
      <c r="U22" s="299" t="str">
        <f>VLOOKUP($A22,'B-EmEC'!$A:$DD,MATCH(U$1,'B-EmEC'!$A$1:$DD$1,0),FALSE)</f>
        <v/>
      </c>
      <c r="V22" s="299" t="str">
        <f>VLOOKUP($A22,'B-EmEC'!$A:$DD,MATCH(V$1,'B-EmEC'!$A$1:$DD$1,0),FALSE)</f>
        <v/>
      </c>
      <c r="W22" s="299">
        <f>VLOOKUP($A22,'B-EmEC'!$A:$DD,MATCH(W$1,'B-EmEC'!$A$1:$DD$1,0),FALSE)</f>
        <v>87.22</v>
      </c>
      <c r="X22" s="300">
        <f>VLOOKUP($A22,'B-EmEC'!$A:$DD,MATCH(X$1,'B-EmEC'!$A$1:$DD$1,0),FALSE)</f>
        <v>76.08</v>
      </c>
      <c r="Y22" s="299" t="str">
        <f>VLOOKUP($A22,'B-EmEC'!$A:$DD,MATCH(Y$1,'B-EmEC'!$A$1:$DD$1,0),FALSE)</f>
        <v/>
      </c>
      <c r="Z22" s="298" t="str">
        <f t="shared" si="11"/>
        <v/>
      </c>
      <c r="AA22" s="301" t="str">
        <f t="shared" si="12"/>
        <v/>
      </c>
      <c r="AB22" s="301" t="str">
        <f t="shared" si="13"/>
        <v/>
      </c>
      <c r="AC22" s="301">
        <f t="shared" si="14"/>
        <v>31.07</v>
      </c>
      <c r="AD22" s="301">
        <f t="shared" si="15"/>
        <v>57.68</v>
      </c>
      <c r="AE22" s="301">
        <f t="shared" si="16"/>
        <v>25.82</v>
      </c>
      <c r="AF22" s="301" t="str">
        <f t="shared" si="17"/>
        <v/>
      </c>
      <c r="AG22" s="301" t="str">
        <f t="shared" si="18"/>
        <v/>
      </c>
      <c r="AH22" s="301" t="str">
        <f t="shared" si="19"/>
        <v/>
      </c>
      <c r="AI22" s="301">
        <f t="shared" si="20"/>
        <v>87.22</v>
      </c>
      <c r="AJ22" s="301">
        <f t="shared" si="21"/>
        <v>76.08</v>
      </c>
      <c r="AK22" s="301" t="str">
        <f t="shared" si="22"/>
        <v/>
      </c>
      <c r="AL22" s="48" t="str">
        <f t="shared" si="23"/>
        <v/>
      </c>
      <c r="AM22" s="47" t="str">
        <f t="shared" si="24"/>
        <v/>
      </c>
      <c r="AN22" s="47" t="str">
        <f t="shared" si="25"/>
        <v/>
      </c>
      <c r="AO22" s="47">
        <f t="shared" si="26"/>
        <v>8.3521505376344091E-2</v>
      </c>
      <c r="AP22" s="47">
        <f t="shared" si="27"/>
        <v>0.11822094691535151</v>
      </c>
      <c r="AQ22" s="47">
        <f t="shared" si="28"/>
        <v>7.488399071925754E-2</v>
      </c>
      <c r="AR22" s="47" t="str">
        <f t="shared" si="29"/>
        <v/>
      </c>
      <c r="AS22" s="47" t="str">
        <f t="shared" si="30"/>
        <v/>
      </c>
      <c r="AT22" s="47" t="str">
        <f t="shared" si="31"/>
        <v/>
      </c>
      <c r="AU22" s="47">
        <f t="shared" si="32"/>
        <v>8.1743205248359888E-2</v>
      </c>
      <c r="AV22" s="47">
        <f t="shared" si="33"/>
        <v>0.62360655737704918</v>
      </c>
      <c r="AW22" s="47" t="str">
        <f t="shared" si="34"/>
        <v/>
      </c>
      <c r="AX22" s="144" t="str">
        <f t="shared" si="35"/>
        <v/>
      </c>
      <c r="AY22" s="145" t="str">
        <f t="shared" si="36"/>
        <v/>
      </c>
      <c r="AZ22" s="145" t="str">
        <f t="shared" si="37"/>
        <v/>
      </c>
      <c r="BA22" s="145">
        <f t="shared" si="38"/>
        <v>1.5741132553918267E-2</v>
      </c>
      <c r="BB22" s="145">
        <f t="shared" si="39"/>
        <v>7.8977900362389997E-2</v>
      </c>
      <c r="BC22" s="145">
        <f t="shared" si="40"/>
        <v>0</v>
      </c>
      <c r="BD22" s="145" t="str">
        <f t="shared" si="41"/>
        <v/>
      </c>
      <c r="BE22" s="145" t="str">
        <f t="shared" si="42"/>
        <v/>
      </c>
      <c r="BF22" s="145" t="str">
        <f t="shared" si="43"/>
        <v/>
      </c>
      <c r="BG22" s="145">
        <f t="shared" si="44"/>
        <v>1.2500332492029741E-2</v>
      </c>
      <c r="BH22" s="145">
        <f t="shared" si="45"/>
        <v>1</v>
      </c>
      <c r="BI22" s="145" t="str">
        <f t="shared" si="46"/>
        <v/>
      </c>
      <c r="BJ22" s="48" t="str">
        <f t="shared" si="47"/>
        <v/>
      </c>
      <c r="BK22" s="47">
        <f t="shared" si="48"/>
        <v>0.11822094691535151</v>
      </c>
      <c r="BL22" s="47">
        <f t="shared" si="49"/>
        <v>8.1743205248359888E-2</v>
      </c>
      <c r="BM22" s="47">
        <f t="shared" si="50"/>
        <v>0.62360655737704918</v>
      </c>
      <c r="BN22" s="48" t="str">
        <f t="shared" si="51"/>
        <v/>
      </c>
      <c r="BO22" s="47">
        <f t="shared" si="52"/>
        <v>9.2208814336984371E-2</v>
      </c>
      <c r="BP22" s="47">
        <f t="shared" si="53"/>
        <v>8.1743205248359888E-2</v>
      </c>
      <c r="BQ22" s="47">
        <f t="shared" si="54"/>
        <v>0.62360655737704918</v>
      </c>
    </row>
    <row r="23" spans="1:69" s="49" customFormat="1" x14ac:dyDescent="0.2">
      <c r="A23" s="88" t="s">
        <v>50</v>
      </c>
      <c r="B23" s="335">
        <f>VLOOKUP($A23,BI!$A:$Q,MATCH(B$1,BI!$A$1:$Q$1,0),FALSE)</f>
        <v>1</v>
      </c>
      <c r="C23" s="367" t="str">
        <f>VLOOKUP($A23,BI!$A:$Q,MATCH(C$1,BI!$A$1:$Q$1,0),FALSE)</f>
        <v/>
      </c>
      <c r="D23" s="367" t="str">
        <f>VLOOKUP($A23,BI!$A:$Q,MATCH(D$1,BI!$A$1:$Q$1,0),FALSE)</f>
        <v/>
      </c>
      <c r="E23" s="367" t="str">
        <f>VLOOKUP($A23,BI!$A:$Q,MATCH(E$1,BI!$A$1:$Q$1,0),FALSE)</f>
        <v/>
      </c>
      <c r="F23" s="367" t="str">
        <f>VLOOKUP($A23,BI!$A:$Q,MATCH(F$1,BI!$A$1:$Q$1,0),FALSE)</f>
        <v/>
      </c>
      <c r="G23" s="367" t="str">
        <f>VLOOKUP($A23,BI!$A:$Q,MATCH(G$1,BI!$A$1:$Q$1,0),FALSE)</f>
        <v/>
      </c>
      <c r="H23" s="367" t="str">
        <f>VLOOKUP($A23,BI!$A:$Q,MATCH(H$1,BI!$A$1:$Q$1,0),FALSE)</f>
        <v/>
      </c>
      <c r="I23" s="367" t="str">
        <f>VLOOKUP($A23,BI!$A:$Q,MATCH(I$1,BI!$A$1:$Q$1,0),FALSE)</f>
        <v/>
      </c>
      <c r="J23" s="367" t="str">
        <f>VLOOKUP($A23,BI!$A:$Q,MATCH(J$1,BI!$A$1:$Q$1,0),FALSE)</f>
        <v/>
      </c>
      <c r="K23" s="367" t="str">
        <f>VLOOKUP($A23,BI!$A:$Q,MATCH(K$1,BI!$A$1:$Q$1,0),FALSE)</f>
        <v/>
      </c>
      <c r="L23" s="367" t="str">
        <f>VLOOKUP($A23,BI!$A:$Q,MATCH(L$1,BI!$A$1:$Q$1,0),FALSE)</f>
        <v/>
      </c>
      <c r="M23" s="367" t="str">
        <f>VLOOKUP($A23,BI!$A:$Q,MATCH(M$1,BI!$A$1:$Q$1,0),FALSE)</f>
        <v/>
      </c>
      <c r="N23" s="335">
        <f>VLOOKUP($A23,'B-EmEC'!$A:$DD,MATCH(N$1,'B-EmEC'!$A$1:$DD$1,0),FALSE)</f>
        <v>22.17</v>
      </c>
      <c r="O23" s="299" t="str">
        <f>VLOOKUP($A23,'B-EmEC'!$A:$DD,MATCH(O$1,'B-EmEC'!$A$1:$DD$1,0),FALSE)</f>
        <v/>
      </c>
      <c r="P23" s="299" t="str">
        <f>VLOOKUP($A23,'B-EmEC'!$A:$DD,MATCH(P$1,'B-EmEC'!$A$1:$DD$1,0),FALSE)</f>
        <v/>
      </c>
      <c r="Q23" s="300" t="str">
        <f>VLOOKUP($A23,'B-EmEC'!$A:$DD,MATCH(Q$1,'B-EmEC'!$A$1:$DD$1,0),FALSE)</f>
        <v/>
      </c>
      <c r="R23" s="299" t="str">
        <f>VLOOKUP($A23,'B-EmEC'!$A:$DD,MATCH(R$1,'B-EmEC'!$A$1:$DD$1,0),FALSE)</f>
        <v/>
      </c>
      <c r="S23" s="299" t="str">
        <f>VLOOKUP($A23,'B-EmEC'!$A:$DD,MATCH(S$1,'B-EmEC'!$A$1:$DD$1,0),FALSE)</f>
        <v/>
      </c>
      <c r="T23" s="299" t="str">
        <f>VLOOKUP($A23,'B-EmEC'!$A:$DD,MATCH(T$1,'B-EmEC'!$A$1:$DD$1,0),FALSE)</f>
        <v/>
      </c>
      <c r="U23" s="299" t="str">
        <f>VLOOKUP($A23,'B-EmEC'!$A:$DD,MATCH(U$1,'B-EmEC'!$A$1:$DD$1,0),FALSE)</f>
        <v/>
      </c>
      <c r="V23" s="299" t="str">
        <f>VLOOKUP($A23,'B-EmEC'!$A:$DD,MATCH(V$1,'B-EmEC'!$A$1:$DD$1,0),FALSE)</f>
        <v/>
      </c>
      <c r="W23" s="299">
        <f>VLOOKUP($A23,'B-EmEC'!$A:$DD,MATCH(W$1,'B-EmEC'!$A$1:$DD$1,0),FALSE)</f>
        <v>107</v>
      </c>
      <c r="X23" s="300">
        <f>VLOOKUP($A23,'B-EmEC'!$A:$DD,MATCH(X$1,'B-EmEC'!$A$1:$DD$1,0),FALSE)</f>
        <v>71.36</v>
      </c>
      <c r="Y23" s="299">
        <f>VLOOKUP($A23,'B-EmEC'!$A:$DD,MATCH(Y$1,'B-EmEC'!$A$1:$DD$1,0),FALSE)</f>
        <v>144.69999999999999</v>
      </c>
      <c r="Z23" s="298">
        <f t="shared" si="11"/>
        <v>22.17</v>
      </c>
      <c r="AA23" s="301" t="str">
        <f t="shared" si="12"/>
        <v/>
      </c>
      <c r="AB23" s="301" t="str">
        <f t="shared" si="13"/>
        <v/>
      </c>
      <c r="AC23" s="301" t="str">
        <f t="shared" si="14"/>
        <v/>
      </c>
      <c r="AD23" s="301" t="str">
        <f t="shared" si="15"/>
        <v/>
      </c>
      <c r="AE23" s="301" t="str">
        <f t="shared" si="16"/>
        <v/>
      </c>
      <c r="AF23" s="301" t="str">
        <f t="shared" si="17"/>
        <v/>
      </c>
      <c r="AG23" s="301" t="str">
        <f t="shared" si="18"/>
        <v/>
      </c>
      <c r="AH23" s="301" t="str">
        <f t="shared" si="19"/>
        <v/>
      </c>
      <c r="AI23" s="301" t="str">
        <f t="shared" si="20"/>
        <v/>
      </c>
      <c r="AJ23" s="301" t="str">
        <f t="shared" si="21"/>
        <v/>
      </c>
      <c r="AK23" s="301" t="str">
        <f t="shared" si="22"/>
        <v/>
      </c>
      <c r="AL23" s="48">
        <f t="shared" si="23"/>
        <v>0.42741469057258535</v>
      </c>
      <c r="AM23" s="47" t="str">
        <f t="shared" si="24"/>
        <v/>
      </c>
      <c r="AN23" s="47" t="str">
        <f t="shared" si="25"/>
        <v/>
      </c>
      <c r="AO23" s="47" t="str">
        <f t="shared" si="26"/>
        <v/>
      </c>
      <c r="AP23" s="47" t="str">
        <f t="shared" si="27"/>
        <v/>
      </c>
      <c r="AQ23" s="47" t="str">
        <f t="shared" si="28"/>
        <v/>
      </c>
      <c r="AR23" s="47" t="str">
        <f t="shared" si="29"/>
        <v/>
      </c>
      <c r="AS23" s="47" t="str">
        <f t="shared" si="30"/>
        <v/>
      </c>
      <c r="AT23" s="47" t="str">
        <f t="shared" si="31"/>
        <v/>
      </c>
      <c r="AU23" s="47" t="str">
        <f t="shared" si="32"/>
        <v/>
      </c>
      <c r="AV23" s="47" t="str">
        <f t="shared" si="33"/>
        <v/>
      </c>
      <c r="AW23" s="47" t="str">
        <f t="shared" si="34"/>
        <v/>
      </c>
      <c r="AX23" s="144" t="str">
        <f t="shared" si="35"/>
        <v/>
      </c>
      <c r="AY23" s="145" t="str">
        <f t="shared" si="36"/>
        <v/>
      </c>
      <c r="AZ23" s="145" t="str">
        <f t="shared" si="37"/>
        <v/>
      </c>
      <c r="BA23" s="145" t="str">
        <f t="shared" si="38"/>
        <v/>
      </c>
      <c r="BB23" s="145" t="str">
        <f t="shared" si="39"/>
        <v/>
      </c>
      <c r="BC23" s="145" t="str">
        <f t="shared" si="40"/>
        <v/>
      </c>
      <c r="BD23" s="145" t="str">
        <f t="shared" si="41"/>
        <v/>
      </c>
      <c r="BE23" s="145" t="str">
        <f t="shared" si="42"/>
        <v/>
      </c>
      <c r="BF23" s="145" t="str">
        <f t="shared" si="43"/>
        <v/>
      </c>
      <c r="BG23" s="145" t="str">
        <f t="shared" si="44"/>
        <v/>
      </c>
      <c r="BH23" s="145" t="str">
        <f t="shared" si="45"/>
        <v/>
      </c>
      <c r="BI23" s="145" t="str">
        <f t="shared" si="46"/>
        <v/>
      </c>
      <c r="BJ23" s="48">
        <f t="shared" si="47"/>
        <v>0.42741469057258535</v>
      </c>
      <c r="BK23" s="47" t="str">
        <f t="shared" si="48"/>
        <v/>
      </c>
      <c r="BL23" s="47" t="str">
        <f t="shared" si="49"/>
        <v/>
      </c>
      <c r="BM23" s="47" t="str">
        <f t="shared" si="50"/>
        <v/>
      </c>
      <c r="BN23" s="48">
        <f t="shared" si="51"/>
        <v>0.42741469057258535</v>
      </c>
      <c r="BO23" s="47" t="str">
        <f t="shared" si="52"/>
        <v/>
      </c>
      <c r="BP23" s="47" t="str">
        <f t="shared" si="53"/>
        <v/>
      </c>
      <c r="BQ23" s="47" t="str">
        <f t="shared" si="54"/>
        <v/>
      </c>
    </row>
    <row r="24" spans="1:69" s="49" customFormat="1" x14ac:dyDescent="0.2">
      <c r="A24" s="88" t="s">
        <v>39</v>
      </c>
      <c r="B24" s="335" t="str">
        <f>VLOOKUP($A24,BI!$A:$Q,MATCH(B$1,BI!$A$1:$Q$1,0),FALSE)</f>
        <v/>
      </c>
      <c r="C24" s="367" t="str">
        <f>VLOOKUP($A24,BI!$A:$Q,MATCH(C$1,BI!$A$1:$Q$1,0),FALSE)</f>
        <v/>
      </c>
      <c r="D24" s="367" t="str">
        <f>VLOOKUP($A24,BI!$A:$Q,MATCH(D$1,BI!$A$1:$Q$1,0),FALSE)</f>
        <v/>
      </c>
      <c r="E24" s="367" t="str">
        <f>VLOOKUP($A24,BI!$A:$Q,MATCH(E$1,BI!$A$1:$Q$1,0),FALSE)</f>
        <v/>
      </c>
      <c r="F24" s="367">
        <f>VLOOKUP($A24,BI!$A:$Q,MATCH(F$1,BI!$A$1:$Q$1,0),FALSE)</f>
        <v>1</v>
      </c>
      <c r="G24" s="367">
        <f>VLOOKUP($A24,BI!$A:$Q,MATCH(G$1,BI!$A$1:$Q$1,0),FALSE)</f>
        <v>1</v>
      </c>
      <c r="H24" s="367">
        <f>VLOOKUP($A24,BI!$A:$Q,MATCH(H$1,BI!$A$1:$Q$1,0),FALSE)</f>
        <v>1</v>
      </c>
      <c r="I24" s="367">
        <f>VLOOKUP($A24,BI!$A:$Q,MATCH(I$1,BI!$A$1:$Q$1,0),FALSE)</f>
        <v>1</v>
      </c>
      <c r="J24" s="367">
        <f>VLOOKUP($A24,BI!$A:$Q,MATCH(J$1,BI!$A$1:$Q$1,0),FALSE)</f>
        <v>1</v>
      </c>
      <c r="K24" s="367">
        <f>VLOOKUP($A24,BI!$A:$Q,MATCH(K$1,BI!$A$1:$Q$1,0),FALSE)</f>
        <v>1</v>
      </c>
      <c r="L24" s="367" t="str">
        <f>VLOOKUP($A24,BI!$A:$Q,MATCH(L$1,BI!$A$1:$Q$1,0),FALSE)</f>
        <v/>
      </c>
      <c r="M24" s="367" t="str">
        <f>VLOOKUP($A24,BI!$A:$Q,MATCH(M$1,BI!$A$1:$Q$1,0),FALSE)</f>
        <v/>
      </c>
      <c r="N24" s="335" t="str">
        <f>VLOOKUP($A24,'B-EmEC'!$A:$DD,MATCH(N$1,'B-EmEC'!$A$1:$DD$1,0),FALSE)</f>
        <v/>
      </c>
      <c r="O24" s="299" t="str">
        <f>VLOOKUP($A24,'B-EmEC'!$A:$DD,MATCH(O$1,'B-EmEC'!$A$1:$DD$1,0),FALSE)</f>
        <v/>
      </c>
      <c r="P24" s="299" t="str">
        <f>VLOOKUP($A24,'B-EmEC'!$A:$DD,MATCH(P$1,'B-EmEC'!$A$1:$DD$1,0),FALSE)</f>
        <v/>
      </c>
      <c r="Q24" s="300" t="str">
        <f>VLOOKUP($A24,'B-EmEC'!$A:$DD,MATCH(Q$1,'B-EmEC'!$A$1:$DD$1,0),FALSE)</f>
        <v/>
      </c>
      <c r="R24" s="299">
        <f>VLOOKUP($A24,'B-EmEC'!$A:$DD,MATCH(R$1,'B-EmEC'!$A$1:$DD$1,0),FALSE)</f>
        <v>66.319999999999993</v>
      </c>
      <c r="S24" s="299">
        <f>VLOOKUP($A24,'B-EmEC'!$A:$DD,MATCH(S$1,'B-EmEC'!$A$1:$DD$1,0),FALSE)</f>
        <v>80.209999999999994</v>
      </c>
      <c r="T24" s="299">
        <f>VLOOKUP($A24,'B-EmEC'!$A:$DD,MATCH(T$1,'B-EmEC'!$A$1:$DD$1,0),FALSE)</f>
        <v>184.5</v>
      </c>
      <c r="U24" s="299">
        <f>VLOOKUP($A24,'B-EmEC'!$A:$DD,MATCH(U$1,'B-EmEC'!$A$1:$DD$1,0),FALSE)</f>
        <v>200.9</v>
      </c>
      <c r="V24" s="299">
        <f>VLOOKUP($A24,'B-EmEC'!$A:$DD,MATCH(V$1,'B-EmEC'!$A$1:$DD$1,0),FALSE)</f>
        <v>238</v>
      </c>
      <c r="W24" s="299">
        <f>VLOOKUP($A24,'B-EmEC'!$A:$DD,MATCH(W$1,'B-EmEC'!$A$1:$DD$1,0),FALSE)</f>
        <v>121.1</v>
      </c>
      <c r="X24" s="300" t="str">
        <f>VLOOKUP($A24,'B-EmEC'!$A:$DD,MATCH(X$1,'B-EmEC'!$A$1:$DD$1,0),FALSE)</f>
        <v/>
      </c>
      <c r="Y24" s="299" t="str">
        <f>VLOOKUP($A24,'B-EmEC'!$A:$DD,MATCH(Y$1,'B-EmEC'!$A$1:$DD$1,0),FALSE)</f>
        <v/>
      </c>
      <c r="Z24" s="298" t="str">
        <f t="shared" si="11"/>
        <v/>
      </c>
      <c r="AA24" s="301" t="str">
        <f t="shared" si="12"/>
        <v/>
      </c>
      <c r="AB24" s="301" t="str">
        <f t="shared" si="13"/>
        <v/>
      </c>
      <c r="AC24" s="301" t="str">
        <f t="shared" si="14"/>
        <v/>
      </c>
      <c r="AD24" s="301">
        <f t="shared" si="15"/>
        <v>66.319999999999993</v>
      </c>
      <c r="AE24" s="301">
        <f t="shared" si="16"/>
        <v>80.209999999999994</v>
      </c>
      <c r="AF24" s="301">
        <f t="shared" si="17"/>
        <v>184.5</v>
      </c>
      <c r="AG24" s="301">
        <f t="shared" si="18"/>
        <v>200.9</v>
      </c>
      <c r="AH24" s="301">
        <f t="shared" si="19"/>
        <v>238</v>
      </c>
      <c r="AI24" s="301">
        <f t="shared" si="20"/>
        <v>121.1</v>
      </c>
      <c r="AJ24" s="301" t="str">
        <f t="shared" si="21"/>
        <v/>
      </c>
      <c r="AK24" s="301" t="str">
        <f t="shared" si="22"/>
        <v/>
      </c>
      <c r="AL24" s="48" t="str">
        <f t="shared" si="23"/>
        <v/>
      </c>
      <c r="AM24" s="47" t="str">
        <f t="shared" si="24"/>
        <v/>
      </c>
      <c r="AN24" s="47" t="str">
        <f t="shared" si="25"/>
        <v/>
      </c>
      <c r="AO24" s="47" t="str">
        <f t="shared" si="26"/>
        <v/>
      </c>
      <c r="AP24" s="47">
        <f t="shared" si="27"/>
        <v>0.13592949374871899</v>
      </c>
      <c r="AQ24" s="47">
        <f t="shared" si="28"/>
        <v>0.23262761020881667</v>
      </c>
      <c r="AR24" s="47">
        <f t="shared" si="29"/>
        <v>0.2666184971098266</v>
      </c>
      <c r="AS24" s="47">
        <f t="shared" si="30"/>
        <v>0.24574923547400612</v>
      </c>
      <c r="AT24" s="47">
        <f t="shared" si="31"/>
        <v>0.25754788442809218</v>
      </c>
      <c r="AU24" s="47">
        <f t="shared" si="32"/>
        <v>0.11349578256794751</v>
      </c>
      <c r="AV24" s="47" t="str">
        <f t="shared" si="33"/>
        <v/>
      </c>
      <c r="AW24" s="47" t="str">
        <f t="shared" si="34"/>
        <v/>
      </c>
      <c r="AX24" s="144" t="str">
        <f t="shared" si="35"/>
        <v/>
      </c>
      <c r="AY24" s="145" t="str">
        <f t="shared" si="36"/>
        <v/>
      </c>
      <c r="AZ24" s="145" t="str">
        <f t="shared" si="37"/>
        <v/>
      </c>
      <c r="BA24" s="145" t="str">
        <f t="shared" si="38"/>
        <v/>
      </c>
      <c r="BB24" s="145">
        <f t="shared" si="39"/>
        <v>0.14650805563296002</v>
      </c>
      <c r="BC24" s="145">
        <f t="shared" si="40"/>
        <v>0.7780153845710891</v>
      </c>
      <c r="BD24" s="145">
        <f t="shared" si="41"/>
        <v>1</v>
      </c>
      <c r="BE24" s="145">
        <f t="shared" si="42"/>
        <v>0.86370891021454077</v>
      </c>
      <c r="BF24" s="145">
        <f t="shared" si="43"/>
        <v>0.94076246160556665</v>
      </c>
      <c r="BG24" s="145">
        <f t="shared" si="44"/>
        <v>0</v>
      </c>
      <c r="BH24" s="145" t="str">
        <f t="shared" si="45"/>
        <v/>
      </c>
      <c r="BI24" s="145" t="str">
        <f t="shared" si="46"/>
        <v/>
      </c>
      <c r="BJ24" s="48" t="str">
        <f t="shared" si="47"/>
        <v/>
      </c>
      <c r="BK24" s="47">
        <f t="shared" si="48"/>
        <v>0.23262761020881667</v>
      </c>
      <c r="BL24" s="47">
        <f t="shared" si="49"/>
        <v>0.2666184971098266</v>
      </c>
      <c r="BM24" s="47" t="str">
        <f t="shared" si="50"/>
        <v/>
      </c>
      <c r="BN24" s="48" t="str">
        <f t="shared" si="51"/>
        <v/>
      </c>
      <c r="BO24" s="47">
        <f t="shared" si="52"/>
        <v>0.18427855197876783</v>
      </c>
      <c r="BP24" s="47">
        <f t="shared" si="53"/>
        <v>0.22085284989496812</v>
      </c>
      <c r="BQ24" s="47" t="str">
        <f t="shared" si="54"/>
        <v/>
      </c>
    </row>
    <row r="25" spans="1:69" s="49" customFormat="1" x14ac:dyDescent="0.2">
      <c r="A25" s="88" t="s">
        <v>34</v>
      </c>
      <c r="B25" s="335" t="str">
        <f>VLOOKUP($A25,BI!$A:$Q,MATCH(B$1,BI!$A$1:$Q$1,0),FALSE)</f>
        <v/>
      </c>
      <c r="C25" s="367">
        <f>VLOOKUP($A25,BI!$A:$Q,MATCH(C$1,BI!$A$1:$Q$1,0),FALSE)</f>
        <v>1</v>
      </c>
      <c r="D25" s="367">
        <f>VLOOKUP($A25,BI!$A:$Q,MATCH(D$1,BI!$A$1:$Q$1,0),FALSE)</f>
        <v>1</v>
      </c>
      <c r="E25" s="367">
        <f>VLOOKUP($A25,BI!$A:$Q,MATCH(E$1,BI!$A$1:$Q$1,0),FALSE)</f>
        <v>1</v>
      </c>
      <c r="F25" s="367">
        <f>VLOOKUP($A25,BI!$A:$Q,MATCH(F$1,BI!$A$1:$Q$1,0),FALSE)</f>
        <v>1</v>
      </c>
      <c r="G25" s="367">
        <f>VLOOKUP($A25,BI!$A:$Q,MATCH(G$1,BI!$A$1:$Q$1,0),FALSE)</f>
        <v>1</v>
      </c>
      <c r="H25" s="367" t="str">
        <f>VLOOKUP($A25,BI!$A:$Q,MATCH(H$1,BI!$A$1:$Q$1,0),FALSE)</f>
        <v/>
      </c>
      <c r="I25" s="367" t="str">
        <f>VLOOKUP($A25,BI!$A:$Q,MATCH(I$1,BI!$A$1:$Q$1,0),FALSE)</f>
        <v/>
      </c>
      <c r="J25" s="367" t="str">
        <f>VLOOKUP($A25,BI!$A:$Q,MATCH(J$1,BI!$A$1:$Q$1,0),FALSE)</f>
        <v/>
      </c>
      <c r="K25" s="367" t="str">
        <f>VLOOKUP($A25,BI!$A:$Q,MATCH(K$1,BI!$A$1:$Q$1,0),FALSE)</f>
        <v/>
      </c>
      <c r="L25" s="367" t="str">
        <f>VLOOKUP($A25,BI!$A:$Q,MATCH(L$1,BI!$A$1:$Q$1,0),FALSE)</f>
        <v/>
      </c>
      <c r="M25" s="367" t="str">
        <f>VLOOKUP($A25,BI!$A:$Q,MATCH(M$1,BI!$A$1:$Q$1,0),FALSE)</f>
        <v/>
      </c>
      <c r="N25" s="335" t="str">
        <f>VLOOKUP($A25,'B-EmEC'!$A:$DD,MATCH(N$1,'B-EmEC'!$A$1:$DD$1,0),FALSE)</f>
        <v/>
      </c>
      <c r="O25" s="299">
        <f>VLOOKUP($A25,'B-EmEC'!$A:$DD,MATCH(O$1,'B-EmEC'!$A$1:$DD$1,0),FALSE)</f>
        <v>177.5</v>
      </c>
      <c r="P25" s="299">
        <f>VLOOKUP($A25,'B-EmEC'!$A:$DD,MATCH(P$1,'B-EmEC'!$A$1:$DD$1,0),FALSE)</f>
        <v>160.4</v>
      </c>
      <c r="Q25" s="300">
        <f>VLOOKUP($A25,'B-EmEC'!$A:$DD,MATCH(Q$1,'B-EmEC'!$A$1:$DD$1,0),FALSE)</f>
        <v>86.86</v>
      </c>
      <c r="R25" s="299">
        <f>VLOOKUP($A25,'B-EmEC'!$A:$DD,MATCH(R$1,'B-EmEC'!$A$1:$DD$1,0),FALSE)</f>
        <v>123.1</v>
      </c>
      <c r="S25" s="299">
        <f>VLOOKUP($A25,'B-EmEC'!$A:$DD,MATCH(S$1,'B-EmEC'!$A$1:$DD$1,0),FALSE)</f>
        <v>131.19999999999999</v>
      </c>
      <c r="T25" s="299" t="str">
        <f>VLOOKUP($A25,'B-EmEC'!$A:$DD,MATCH(T$1,'B-EmEC'!$A$1:$DD$1,0),FALSE)</f>
        <v/>
      </c>
      <c r="U25" s="299" t="str">
        <f>VLOOKUP($A25,'B-EmEC'!$A:$DD,MATCH(U$1,'B-EmEC'!$A$1:$DD$1,0),FALSE)</f>
        <v/>
      </c>
      <c r="V25" s="299" t="str">
        <f>VLOOKUP($A25,'B-EmEC'!$A:$DD,MATCH(V$1,'B-EmEC'!$A$1:$DD$1,0),FALSE)</f>
        <v/>
      </c>
      <c r="W25" s="299">
        <f>VLOOKUP($A25,'B-EmEC'!$A:$DD,MATCH(W$1,'B-EmEC'!$A$1:$DD$1,0),FALSE)</f>
        <v>128.1</v>
      </c>
      <c r="X25" s="300" t="str">
        <f>VLOOKUP($A25,'B-EmEC'!$A:$DD,MATCH(X$1,'B-EmEC'!$A$1:$DD$1,0),FALSE)</f>
        <v/>
      </c>
      <c r="Y25" s="299" t="str">
        <f>VLOOKUP($A25,'B-EmEC'!$A:$DD,MATCH(Y$1,'B-EmEC'!$A$1:$DD$1,0),FALSE)</f>
        <v/>
      </c>
      <c r="Z25" s="298" t="str">
        <f t="shared" si="11"/>
        <v/>
      </c>
      <c r="AA25" s="301">
        <f t="shared" si="12"/>
        <v>177.5</v>
      </c>
      <c r="AB25" s="301">
        <f t="shared" si="13"/>
        <v>160.4</v>
      </c>
      <c r="AC25" s="301">
        <f t="shared" si="14"/>
        <v>86.86</v>
      </c>
      <c r="AD25" s="301">
        <f t="shared" si="15"/>
        <v>123.1</v>
      </c>
      <c r="AE25" s="301">
        <f t="shared" si="16"/>
        <v>131.19999999999999</v>
      </c>
      <c r="AF25" s="301" t="str">
        <f t="shared" si="17"/>
        <v/>
      </c>
      <c r="AG25" s="301" t="str">
        <f t="shared" si="18"/>
        <v/>
      </c>
      <c r="AH25" s="301" t="str">
        <f t="shared" si="19"/>
        <v/>
      </c>
      <c r="AI25" s="301" t="str">
        <f t="shared" si="20"/>
        <v/>
      </c>
      <c r="AJ25" s="301" t="str">
        <f t="shared" si="21"/>
        <v/>
      </c>
      <c r="AK25" s="301" t="str">
        <f t="shared" si="22"/>
        <v/>
      </c>
      <c r="AL25" s="48" t="str">
        <f t="shared" si="23"/>
        <v/>
      </c>
      <c r="AM25" s="47">
        <f t="shared" si="24"/>
        <v>0.19230769230769232</v>
      </c>
      <c r="AN25" s="47">
        <f t="shared" si="25"/>
        <v>0.26543107727949694</v>
      </c>
      <c r="AO25" s="47">
        <f t="shared" si="26"/>
        <v>0.23349462365591397</v>
      </c>
      <c r="AP25" s="47">
        <f t="shared" si="27"/>
        <v>0.25230580036892808</v>
      </c>
      <c r="AQ25" s="47">
        <f t="shared" si="28"/>
        <v>0.38051044083526675</v>
      </c>
      <c r="AR25" s="47" t="str">
        <f t="shared" si="29"/>
        <v/>
      </c>
      <c r="AS25" s="47" t="str">
        <f t="shared" si="30"/>
        <v/>
      </c>
      <c r="AT25" s="47" t="str">
        <f t="shared" si="31"/>
        <v/>
      </c>
      <c r="AU25" s="47" t="str">
        <f t="shared" si="32"/>
        <v/>
      </c>
      <c r="AV25" s="47" t="str">
        <f t="shared" si="33"/>
        <v/>
      </c>
      <c r="AW25" s="47" t="str">
        <f t="shared" si="34"/>
        <v/>
      </c>
      <c r="AX25" s="144" t="str">
        <f t="shared" si="35"/>
        <v/>
      </c>
      <c r="AY25" s="145">
        <f t="shared" si="36"/>
        <v>0</v>
      </c>
      <c r="AZ25" s="145">
        <f t="shared" si="37"/>
        <v>0.38853515978854575</v>
      </c>
      <c r="BA25" s="145">
        <f t="shared" si="38"/>
        <v>0.21884341047329164</v>
      </c>
      <c r="BB25" s="145">
        <f t="shared" si="39"/>
        <v>0.31879506824760939</v>
      </c>
      <c r="BC25" s="145">
        <f t="shared" si="40"/>
        <v>1</v>
      </c>
      <c r="BD25" s="145" t="str">
        <f t="shared" si="41"/>
        <v/>
      </c>
      <c r="BE25" s="145" t="str">
        <f t="shared" si="42"/>
        <v/>
      </c>
      <c r="BF25" s="145" t="str">
        <f t="shared" si="43"/>
        <v/>
      </c>
      <c r="BG25" s="145" t="str">
        <f t="shared" si="44"/>
        <v/>
      </c>
      <c r="BH25" s="145" t="str">
        <f t="shared" si="45"/>
        <v/>
      </c>
      <c r="BI25" s="145" t="str">
        <f t="shared" si="46"/>
        <v/>
      </c>
      <c r="BJ25" s="48" t="str">
        <f t="shared" si="47"/>
        <v/>
      </c>
      <c r="BK25" s="47">
        <f t="shared" si="48"/>
        <v>0.38051044083526675</v>
      </c>
      <c r="BL25" s="47" t="str">
        <f t="shared" si="49"/>
        <v/>
      </c>
      <c r="BM25" s="47" t="str">
        <f t="shared" si="50"/>
        <v/>
      </c>
      <c r="BN25" s="48" t="str">
        <f t="shared" si="51"/>
        <v/>
      </c>
      <c r="BO25" s="47">
        <f t="shared" si="52"/>
        <v>0.26480992688945965</v>
      </c>
      <c r="BP25" s="47" t="str">
        <f t="shared" si="53"/>
        <v/>
      </c>
      <c r="BQ25" s="47" t="str">
        <f t="shared" si="54"/>
        <v/>
      </c>
    </row>
    <row r="26" spans="1:69" s="49" customFormat="1" x14ac:dyDescent="0.2">
      <c r="A26" s="88" t="s">
        <v>58</v>
      </c>
      <c r="B26" s="335" t="str">
        <f>VLOOKUP($A26,BI!$A:$Q,MATCH(B$1,BI!$A$1:$Q$1,0),FALSE)</f>
        <v/>
      </c>
      <c r="C26" s="367">
        <f>VLOOKUP($A26,BI!$A:$Q,MATCH(C$1,BI!$A$1:$Q$1,0),FALSE)</f>
        <v>1</v>
      </c>
      <c r="D26" s="367">
        <f>VLOOKUP($A26,BI!$A:$Q,MATCH(D$1,BI!$A$1:$Q$1,0),FALSE)</f>
        <v>1</v>
      </c>
      <c r="E26" s="367">
        <f>VLOOKUP($A26,BI!$A:$Q,MATCH(E$1,BI!$A$1:$Q$1,0),FALSE)</f>
        <v>1</v>
      </c>
      <c r="F26" s="367">
        <f>VLOOKUP($A26,BI!$A:$Q,MATCH(F$1,BI!$A$1:$Q$1,0),FALSE)</f>
        <v>1</v>
      </c>
      <c r="G26" s="367">
        <f>VLOOKUP($A26,BI!$A:$Q,MATCH(G$1,BI!$A$1:$Q$1,0),FALSE)</f>
        <v>1</v>
      </c>
      <c r="H26" s="367" t="str">
        <f>VLOOKUP($A26,BI!$A:$Q,MATCH(H$1,BI!$A$1:$Q$1,0),FALSE)</f>
        <v/>
      </c>
      <c r="I26" s="367" t="str">
        <f>VLOOKUP($A26,BI!$A:$Q,MATCH(I$1,BI!$A$1:$Q$1,0),FALSE)</f>
        <v/>
      </c>
      <c r="J26" s="367" t="str">
        <f>VLOOKUP($A26,BI!$A:$Q,MATCH(J$1,BI!$A$1:$Q$1,0),FALSE)</f>
        <v/>
      </c>
      <c r="K26" s="367" t="str">
        <f>VLOOKUP($A26,BI!$A:$Q,MATCH(K$1,BI!$A$1:$Q$1,0),FALSE)</f>
        <v/>
      </c>
      <c r="L26" s="367" t="str">
        <f>VLOOKUP($A26,BI!$A:$Q,MATCH(L$1,BI!$A$1:$Q$1,0),FALSE)</f>
        <v/>
      </c>
      <c r="M26" s="367" t="str">
        <f>VLOOKUP($A26,BI!$A:$Q,MATCH(M$1,BI!$A$1:$Q$1,0),FALSE)</f>
        <v/>
      </c>
      <c r="N26" s="335" t="str">
        <f>VLOOKUP($A26,'B-EmEC'!$A:$DD,MATCH(N$1,'B-EmEC'!$A$1:$DD$1,0),FALSE)</f>
        <v/>
      </c>
      <c r="O26" s="299">
        <f>VLOOKUP($A26,'B-EmEC'!$A:$DD,MATCH(O$1,'B-EmEC'!$A$1:$DD$1,0),FALSE)</f>
        <v>758.3</v>
      </c>
      <c r="P26" s="299">
        <f>VLOOKUP($A26,'B-EmEC'!$A:$DD,MATCH(P$1,'B-EmEC'!$A$1:$DD$1,0),FALSE)</f>
        <v>382.4</v>
      </c>
      <c r="Q26" s="300">
        <f>VLOOKUP($A26,'B-EmEC'!$A:$DD,MATCH(Q$1,'B-EmEC'!$A$1:$DD$1,0),FALSE)</f>
        <v>278.60000000000002</v>
      </c>
      <c r="R26" s="299">
        <f>VLOOKUP($A26,'B-EmEC'!$A:$DD,MATCH(R$1,'B-EmEC'!$A$1:$DD$1,0),FALSE)</f>
        <v>361.8</v>
      </c>
      <c r="S26" s="299">
        <f>VLOOKUP($A26,'B-EmEC'!$A:$DD,MATCH(S$1,'B-EmEC'!$A$1:$DD$1,0),FALSE)</f>
        <v>136.80000000000001</v>
      </c>
      <c r="T26" s="299" t="str">
        <f>VLOOKUP($A26,'B-EmEC'!$A:$DD,MATCH(T$1,'B-EmEC'!$A$1:$DD$1,0),FALSE)</f>
        <v/>
      </c>
      <c r="U26" s="299" t="str">
        <f>VLOOKUP($A26,'B-EmEC'!$A:$DD,MATCH(U$1,'B-EmEC'!$A$1:$DD$1,0),FALSE)</f>
        <v/>
      </c>
      <c r="V26" s="299" t="str">
        <f>VLOOKUP($A26,'B-EmEC'!$A:$DD,MATCH(V$1,'B-EmEC'!$A$1:$DD$1,0),FALSE)</f>
        <v/>
      </c>
      <c r="W26" s="299">
        <f>VLOOKUP($A26,'B-EmEC'!$A:$DD,MATCH(W$1,'B-EmEC'!$A$1:$DD$1,0),FALSE)</f>
        <v>130.1</v>
      </c>
      <c r="X26" s="300" t="str">
        <f>VLOOKUP($A26,'B-EmEC'!$A:$DD,MATCH(X$1,'B-EmEC'!$A$1:$DD$1,0),FALSE)</f>
        <v/>
      </c>
      <c r="Y26" s="299">
        <f>VLOOKUP($A26,'B-EmEC'!$A:$DD,MATCH(Y$1,'B-EmEC'!$A$1:$DD$1,0),FALSE)</f>
        <v>34.78</v>
      </c>
      <c r="Z26" s="298" t="str">
        <f t="shared" si="11"/>
        <v/>
      </c>
      <c r="AA26" s="301">
        <f t="shared" si="12"/>
        <v>758.3</v>
      </c>
      <c r="AB26" s="301">
        <f t="shared" si="13"/>
        <v>382.4</v>
      </c>
      <c r="AC26" s="301">
        <f t="shared" si="14"/>
        <v>278.60000000000002</v>
      </c>
      <c r="AD26" s="301">
        <f t="shared" si="15"/>
        <v>361.8</v>
      </c>
      <c r="AE26" s="301">
        <f t="shared" si="16"/>
        <v>136.80000000000001</v>
      </c>
      <c r="AF26" s="301" t="str">
        <f t="shared" si="17"/>
        <v/>
      </c>
      <c r="AG26" s="301" t="str">
        <f t="shared" si="18"/>
        <v/>
      </c>
      <c r="AH26" s="301" t="str">
        <f t="shared" si="19"/>
        <v/>
      </c>
      <c r="AI26" s="301" t="str">
        <f t="shared" si="20"/>
        <v/>
      </c>
      <c r="AJ26" s="301" t="str">
        <f t="shared" si="21"/>
        <v/>
      </c>
      <c r="AK26" s="301" t="str">
        <f t="shared" si="22"/>
        <v/>
      </c>
      <c r="AL26" s="48" t="str">
        <f t="shared" si="23"/>
        <v/>
      </c>
      <c r="AM26" s="47">
        <f t="shared" si="24"/>
        <v>0.82156013001083417</v>
      </c>
      <c r="AN26" s="47">
        <f t="shared" si="25"/>
        <v>0.63279827900049646</v>
      </c>
      <c r="AO26" s="47">
        <f t="shared" si="26"/>
        <v>0.74892473118279579</v>
      </c>
      <c r="AP26" s="47">
        <f t="shared" si="27"/>
        <v>0.74154539864726388</v>
      </c>
      <c r="AQ26" s="47">
        <f t="shared" si="28"/>
        <v>0.39675174013921116</v>
      </c>
      <c r="AR26" s="47" t="str">
        <f t="shared" si="29"/>
        <v/>
      </c>
      <c r="AS26" s="47" t="str">
        <f t="shared" si="30"/>
        <v/>
      </c>
      <c r="AT26" s="47" t="str">
        <f t="shared" si="31"/>
        <v/>
      </c>
      <c r="AU26" s="47" t="str">
        <f t="shared" si="32"/>
        <v/>
      </c>
      <c r="AV26" s="47" t="str">
        <f t="shared" si="33"/>
        <v/>
      </c>
      <c r="AW26" s="47" t="str">
        <f t="shared" si="34"/>
        <v/>
      </c>
      <c r="AX26" s="144" t="str">
        <f t="shared" si="35"/>
        <v/>
      </c>
      <c r="AY26" s="145">
        <f t="shared" si="36"/>
        <v>1</v>
      </c>
      <c r="AZ26" s="145">
        <f t="shared" si="37"/>
        <v>0.55565413605088754</v>
      </c>
      <c r="BA26" s="145">
        <f t="shared" si="38"/>
        <v>0.82901609158428158</v>
      </c>
      <c r="BB26" s="145">
        <f t="shared" si="39"/>
        <v>0.81164512455191684</v>
      </c>
      <c r="BC26" s="145">
        <f t="shared" si="40"/>
        <v>0</v>
      </c>
      <c r="BD26" s="145" t="str">
        <f t="shared" si="41"/>
        <v/>
      </c>
      <c r="BE26" s="145" t="str">
        <f t="shared" si="42"/>
        <v/>
      </c>
      <c r="BF26" s="145" t="str">
        <f t="shared" si="43"/>
        <v/>
      </c>
      <c r="BG26" s="145" t="str">
        <f t="shared" si="44"/>
        <v/>
      </c>
      <c r="BH26" s="145" t="str">
        <f t="shared" si="45"/>
        <v/>
      </c>
      <c r="BI26" s="145" t="str">
        <f t="shared" si="46"/>
        <v/>
      </c>
      <c r="BJ26" s="48" t="str">
        <f t="shared" si="47"/>
        <v/>
      </c>
      <c r="BK26" s="47">
        <f t="shared" si="48"/>
        <v>0.82156013001083417</v>
      </c>
      <c r="BL26" s="47" t="str">
        <f t="shared" si="49"/>
        <v/>
      </c>
      <c r="BM26" s="47" t="str">
        <f t="shared" si="50"/>
        <v/>
      </c>
      <c r="BN26" s="48" t="str">
        <f t="shared" si="51"/>
        <v/>
      </c>
      <c r="BO26" s="47">
        <f t="shared" si="52"/>
        <v>0.6683160557961203</v>
      </c>
      <c r="BP26" s="47" t="str">
        <f t="shared" si="53"/>
        <v/>
      </c>
      <c r="BQ26" s="47" t="str">
        <f t="shared" si="54"/>
        <v/>
      </c>
    </row>
    <row r="27" spans="1:69" s="49" customFormat="1" x14ac:dyDescent="0.2">
      <c r="A27" s="88" t="s">
        <v>151</v>
      </c>
      <c r="B27" s="335" t="str">
        <f>VLOOKUP($A27,BI!$A:$Q,MATCH(B$1,BI!$A$1:$Q$1,0),FALSE)</f>
        <v/>
      </c>
      <c r="C27" s="367">
        <f>VLOOKUP($A27,BI!$A:$Q,MATCH(C$1,BI!$A$1:$Q$1,0),FALSE)</f>
        <v>1</v>
      </c>
      <c r="D27" s="367">
        <f>VLOOKUP($A27,BI!$A:$Q,MATCH(D$1,BI!$A$1:$Q$1,0),FALSE)</f>
        <v>1</v>
      </c>
      <c r="E27" s="367">
        <f>VLOOKUP($A27,BI!$A:$Q,MATCH(E$1,BI!$A$1:$Q$1,0),FALSE)</f>
        <v>1</v>
      </c>
      <c r="F27" s="367">
        <f>VLOOKUP($A27,BI!$A:$Q,MATCH(F$1,BI!$A$1:$Q$1,0),FALSE)</f>
        <v>1</v>
      </c>
      <c r="G27" s="367">
        <f>VLOOKUP($A27,BI!$A:$Q,MATCH(G$1,BI!$A$1:$Q$1,0),FALSE)</f>
        <v>1</v>
      </c>
      <c r="H27" s="367" t="str">
        <f>VLOOKUP($A27,BI!$A:$Q,MATCH(H$1,BI!$A$1:$Q$1,0),FALSE)</f>
        <v/>
      </c>
      <c r="I27" s="367" t="str">
        <f>VLOOKUP($A27,BI!$A:$Q,MATCH(I$1,BI!$A$1:$Q$1,0),FALSE)</f>
        <v/>
      </c>
      <c r="J27" s="367" t="str">
        <f>VLOOKUP($A27,BI!$A:$Q,MATCH(J$1,BI!$A$1:$Q$1,0),FALSE)</f>
        <v/>
      </c>
      <c r="K27" s="367" t="str">
        <f>VLOOKUP($A27,BI!$A:$Q,MATCH(K$1,BI!$A$1:$Q$1,0),FALSE)</f>
        <v/>
      </c>
      <c r="L27" s="367" t="str">
        <f>VLOOKUP($A27,BI!$A:$Q,MATCH(L$1,BI!$A$1:$Q$1,0),FALSE)</f>
        <v/>
      </c>
      <c r="M27" s="367" t="str">
        <f>VLOOKUP($A27,BI!$A:$Q,MATCH(M$1,BI!$A$1:$Q$1,0),FALSE)</f>
        <v/>
      </c>
      <c r="N27" s="335" t="str">
        <f>VLOOKUP($A27,'B-EmEC'!$A:$DD,MATCH(N$1,'B-EmEC'!$A$1:$DD$1,0),FALSE)</f>
        <v/>
      </c>
      <c r="O27" s="299">
        <f>VLOOKUP($A27,'B-EmEC'!$A:$DD,MATCH(O$1,'B-EmEC'!$A$1:$DD$1,0),FALSE)</f>
        <v>696.6</v>
      </c>
      <c r="P27" s="299">
        <f>VLOOKUP($A27,'B-EmEC'!$A:$DD,MATCH(P$1,'B-EmEC'!$A$1:$DD$1,0),FALSE)</f>
        <v>299.5</v>
      </c>
      <c r="Q27" s="300">
        <f>VLOOKUP($A27,'B-EmEC'!$A:$DD,MATCH(Q$1,'B-EmEC'!$A$1:$DD$1,0),FALSE)</f>
        <v>223.9</v>
      </c>
      <c r="R27" s="299">
        <f>VLOOKUP($A27,'B-EmEC'!$A:$DD,MATCH(R$1,'B-EmEC'!$A$1:$DD$1,0),FALSE)</f>
        <v>297</v>
      </c>
      <c r="S27" s="299">
        <f>VLOOKUP($A27,'B-EmEC'!$A:$DD,MATCH(S$1,'B-EmEC'!$A$1:$DD$1,0),FALSE)</f>
        <v>32.72</v>
      </c>
      <c r="T27" s="299" t="str">
        <f>VLOOKUP($A27,'B-EmEC'!$A:$DD,MATCH(T$1,'B-EmEC'!$A$1:$DD$1,0),FALSE)</f>
        <v/>
      </c>
      <c r="U27" s="299" t="str">
        <f>VLOOKUP($A27,'B-EmEC'!$A:$DD,MATCH(U$1,'B-EmEC'!$A$1:$DD$1,0),FALSE)</f>
        <v/>
      </c>
      <c r="V27" s="299" t="str">
        <f>VLOOKUP($A27,'B-EmEC'!$A:$DD,MATCH(V$1,'B-EmEC'!$A$1:$DD$1,0),FALSE)</f>
        <v/>
      </c>
      <c r="W27" s="299">
        <f>VLOOKUP($A27,'B-EmEC'!$A:$DD,MATCH(W$1,'B-EmEC'!$A$1:$DD$1,0),FALSE)</f>
        <v>175.6</v>
      </c>
      <c r="X27" s="300" t="str">
        <f>VLOOKUP($A27,'B-EmEC'!$A:$DD,MATCH(X$1,'B-EmEC'!$A$1:$DD$1,0),FALSE)</f>
        <v/>
      </c>
      <c r="Y27" s="299" t="str">
        <f>VLOOKUP($A27,'B-EmEC'!$A:$DD,MATCH(Y$1,'B-EmEC'!$A$1:$DD$1,0),FALSE)</f>
        <v/>
      </c>
      <c r="Z27" s="298" t="str">
        <f t="shared" si="11"/>
        <v/>
      </c>
      <c r="AA27" s="301">
        <f t="shared" si="12"/>
        <v>696.6</v>
      </c>
      <c r="AB27" s="301">
        <f t="shared" si="13"/>
        <v>299.5</v>
      </c>
      <c r="AC27" s="301">
        <f t="shared" si="14"/>
        <v>223.9</v>
      </c>
      <c r="AD27" s="301">
        <f t="shared" si="15"/>
        <v>297</v>
      </c>
      <c r="AE27" s="301">
        <f t="shared" si="16"/>
        <v>32.72</v>
      </c>
      <c r="AF27" s="301" t="str">
        <f t="shared" si="17"/>
        <v/>
      </c>
      <c r="AG27" s="301" t="str">
        <f t="shared" si="18"/>
        <v/>
      </c>
      <c r="AH27" s="301" t="str">
        <f t="shared" si="19"/>
        <v/>
      </c>
      <c r="AI27" s="301" t="str">
        <f t="shared" si="20"/>
        <v/>
      </c>
      <c r="AJ27" s="301" t="str">
        <f t="shared" si="21"/>
        <v/>
      </c>
      <c r="AK27" s="301" t="str">
        <f t="shared" si="22"/>
        <v/>
      </c>
      <c r="AL27" s="48" t="str">
        <f t="shared" si="23"/>
        <v/>
      </c>
      <c r="AM27" s="47">
        <f t="shared" si="24"/>
        <v>0.75471289274106179</v>
      </c>
      <c r="AN27" s="47">
        <f t="shared" si="25"/>
        <v>0.4956147608803575</v>
      </c>
      <c r="AO27" s="47">
        <f t="shared" si="26"/>
        <v>0.60188172043010757</v>
      </c>
      <c r="AP27" s="47">
        <f t="shared" si="27"/>
        <v>0.6087312973970076</v>
      </c>
      <c r="AQ27" s="47">
        <f t="shared" si="28"/>
        <v>9.4895591647331787E-2</v>
      </c>
      <c r="AR27" s="47" t="str">
        <f t="shared" si="29"/>
        <v/>
      </c>
      <c r="AS27" s="47" t="str">
        <f t="shared" si="30"/>
        <v/>
      </c>
      <c r="AT27" s="47" t="str">
        <f t="shared" si="31"/>
        <v/>
      </c>
      <c r="AU27" s="47" t="str">
        <f t="shared" si="32"/>
        <v/>
      </c>
      <c r="AV27" s="47" t="str">
        <f t="shared" si="33"/>
        <v/>
      </c>
      <c r="AW27" s="47" t="str">
        <f t="shared" si="34"/>
        <v/>
      </c>
      <c r="AX27" s="144" t="str">
        <f t="shared" si="35"/>
        <v/>
      </c>
      <c r="AY27" s="145">
        <f t="shared" si="36"/>
        <v>1</v>
      </c>
      <c r="AZ27" s="145">
        <f t="shared" si="37"/>
        <v>0.60731837217481766</v>
      </c>
      <c r="BA27" s="145">
        <f t="shared" si="38"/>
        <v>0.7683734996678363</v>
      </c>
      <c r="BB27" s="145">
        <f t="shared" si="39"/>
        <v>0.77875452022541491</v>
      </c>
      <c r="BC27" s="145">
        <f t="shared" si="40"/>
        <v>0</v>
      </c>
      <c r="BD27" s="145" t="str">
        <f t="shared" si="41"/>
        <v/>
      </c>
      <c r="BE27" s="145" t="str">
        <f t="shared" si="42"/>
        <v/>
      </c>
      <c r="BF27" s="145" t="str">
        <f t="shared" si="43"/>
        <v/>
      </c>
      <c r="BG27" s="145" t="str">
        <f t="shared" si="44"/>
        <v/>
      </c>
      <c r="BH27" s="145" t="str">
        <f t="shared" si="45"/>
        <v/>
      </c>
      <c r="BI27" s="145" t="str">
        <f t="shared" si="46"/>
        <v/>
      </c>
      <c r="BJ27" s="48" t="str">
        <f t="shared" si="47"/>
        <v/>
      </c>
      <c r="BK27" s="47">
        <f t="shared" si="48"/>
        <v>0.75471289274106179</v>
      </c>
      <c r="BL27" s="47" t="str">
        <f t="shared" si="49"/>
        <v/>
      </c>
      <c r="BM27" s="47" t="str">
        <f t="shared" si="50"/>
        <v/>
      </c>
      <c r="BN27" s="48" t="str">
        <f t="shared" si="51"/>
        <v/>
      </c>
      <c r="BO27" s="47">
        <f t="shared" si="52"/>
        <v>0.51116725261917328</v>
      </c>
      <c r="BP27" s="47" t="str">
        <f t="shared" si="53"/>
        <v/>
      </c>
      <c r="BQ27" s="47" t="str">
        <f t="shared" si="54"/>
        <v/>
      </c>
    </row>
    <row r="28" spans="1:69" s="49" customFormat="1" x14ac:dyDescent="0.2">
      <c r="A28" s="88" t="s">
        <v>191</v>
      </c>
      <c r="B28" s="335" t="str">
        <f>VLOOKUP($A28,BI!$A:$Q,MATCH(B$1,BI!$A$1:$Q$1,0),FALSE)</f>
        <v/>
      </c>
      <c r="C28" s="367" t="str">
        <f>VLOOKUP($A28,BI!$A:$Q,MATCH(C$1,BI!$A$1:$Q$1,0),FALSE)</f>
        <v/>
      </c>
      <c r="D28" s="367" t="str">
        <f>VLOOKUP($A28,BI!$A:$Q,MATCH(D$1,BI!$A$1:$Q$1,0),FALSE)</f>
        <v/>
      </c>
      <c r="E28" s="367" t="str">
        <f>VLOOKUP($A28,BI!$A:$Q,MATCH(E$1,BI!$A$1:$Q$1,0),FALSE)</f>
        <v/>
      </c>
      <c r="F28" s="367" t="str">
        <f>VLOOKUP($A28,BI!$A:$Q,MATCH(F$1,BI!$A$1:$Q$1,0),FALSE)</f>
        <v/>
      </c>
      <c r="G28" s="367" t="str">
        <f>VLOOKUP($A28,BI!$A:$Q,MATCH(G$1,BI!$A$1:$Q$1,0),FALSE)</f>
        <v/>
      </c>
      <c r="H28" s="367">
        <f>VLOOKUP($A28,BI!$A:$Q,MATCH(H$1,BI!$A$1:$Q$1,0),FALSE)</f>
        <v>1</v>
      </c>
      <c r="I28" s="367">
        <f>VLOOKUP($A28,BI!$A:$Q,MATCH(I$1,BI!$A$1:$Q$1,0),FALSE)</f>
        <v>1</v>
      </c>
      <c r="J28" s="367">
        <f>VLOOKUP($A28,BI!$A:$Q,MATCH(J$1,BI!$A$1:$Q$1,0),FALSE)</f>
        <v>1</v>
      </c>
      <c r="K28" s="367" t="str">
        <f>VLOOKUP($A28,BI!$A:$Q,MATCH(K$1,BI!$A$1:$Q$1,0),FALSE)</f>
        <v/>
      </c>
      <c r="L28" s="367" t="str">
        <f>VLOOKUP($A28,BI!$A:$Q,MATCH(L$1,BI!$A$1:$Q$1,0),FALSE)</f>
        <v/>
      </c>
      <c r="M28" s="367" t="str">
        <f>VLOOKUP($A28,BI!$A:$Q,MATCH(M$1,BI!$A$1:$Q$1,0),FALSE)</f>
        <v/>
      </c>
      <c r="N28" s="335" t="str">
        <f>VLOOKUP($A28,'B-EmEC'!$A:$DD,MATCH(N$1,'B-EmEC'!$A$1:$DD$1,0),FALSE)</f>
        <v/>
      </c>
      <c r="O28" s="299" t="str">
        <f>VLOOKUP($A28,'B-EmEC'!$A:$DD,MATCH(O$1,'B-EmEC'!$A$1:$DD$1,0),FALSE)</f>
        <v/>
      </c>
      <c r="P28" s="299" t="str">
        <f>VLOOKUP($A28,'B-EmEC'!$A:$DD,MATCH(P$1,'B-EmEC'!$A$1:$DD$1,0),FALSE)</f>
        <v/>
      </c>
      <c r="Q28" s="300" t="str">
        <f>VLOOKUP($A28,'B-EmEC'!$A:$DD,MATCH(Q$1,'B-EmEC'!$A$1:$DD$1,0),FALSE)</f>
        <v/>
      </c>
      <c r="R28" s="299" t="str">
        <f>VLOOKUP($A28,'B-EmEC'!$A:$DD,MATCH(R$1,'B-EmEC'!$A$1:$DD$1,0),FALSE)</f>
        <v/>
      </c>
      <c r="S28" s="299" t="str">
        <f>VLOOKUP($A28,'B-EmEC'!$A:$DD,MATCH(S$1,'B-EmEC'!$A$1:$DD$1,0),FALSE)</f>
        <v/>
      </c>
      <c r="T28" s="299">
        <f>VLOOKUP($A28,'B-EmEC'!$A:$DD,MATCH(T$1,'B-EmEC'!$A$1:$DD$1,0),FALSE)</f>
        <v>173.6</v>
      </c>
      <c r="U28" s="299">
        <f>VLOOKUP($A28,'B-EmEC'!$A:$DD,MATCH(U$1,'B-EmEC'!$A$1:$DD$1,0),FALSE)</f>
        <v>263.39999999999998</v>
      </c>
      <c r="V28" s="299">
        <f>VLOOKUP($A28,'B-EmEC'!$A:$DD,MATCH(V$1,'B-EmEC'!$A$1:$DD$1,0),FALSE)</f>
        <v>54.66</v>
      </c>
      <c r="W28" s="299">
        <f>VLOOKUP($A28,'B-EmEC'!$A:$DD,MATCH(W$1,'B-EmEC'!$A$1:$DD$1,0),FALSE)</f>
        <v>192</v>
      </c>
      <c r="X28" s="300" t="str">
        <f>VLOOKUP($A28,'B-EmEC'!$A:$DD,MATCH(X$1,'B-EmEC'!$A$1:$DD$1,0),FALSE)</f>
        <v/>
      </c>
      <c r="Y28" s="299" t="str">
        <f>VLOOKUP($A28,'B-EmEC'!$A:$DD,MATCH(Y$1,'B-EmEC'!$A$1:$DD$1,0),FALSE)</f>
        <v/>
      </c>
      <c r="Z28" s="298" t="str">
        <f t="shared" si="11"/>
        <v/>
      </c>
      <c r="AA28" s="301" t="str">
        <f t="shared" si="12"/>
        <v/>
      </c>
      <c r="AB28" s="301" t="str">
        <f t="shared" si="13"/>
        <v/>
      </c>
      <c r="AC28" s="301" t="str">
        <f t="shared" si="14"/>
        <v/>
      </c>
      <c r="AD28" s="301" t="str">
        <f t="shared" si="15"/>
        <v/>
      </c>
      <c r="AE28" s="301" t="str">
        <f t="shared" si="16"/>
        <v/>
      </c>
      <c r="AF28" s="301">
        <f t="shared" si="17"/>
        <v>173.6</v>
      </c>
      <c r="AG28" s="301">
        <f t="shared" si="18"/>
        <v>263.39999999999998</v>
      </c>
      <c r="AH28" s="301">
        <f t="shared" si="19"/>
        <v>54.66</v>
      </c>
      <c r="AI28" s="301" t="str">
        <f t="shared" si="20"/>
        <v/>
      </c>
      <c r="AJ28" s="301" t="str">
        <f t="shared" si="21"/>
        <v/>
      </c>
      <c r="AK28" s="301" t="str">
        <f t="shared" si="22"/>
        <v/>
      </c>
      <c r="AL28" s="48" t="str">
        <f t="shared" si="23"/>
        <v/>
      </c>
      <c r="AM28" s="47" t="str">
        <f t="shared" si="24"/>
        <v/>
      </c>
      <c r="AN28" s="47" t="str">
        <f t="shared" si="25"/>
        <v/>
      </c>
      <c r="AO28" s="47" t="str">
        <f t="shared" si="26"/>
        <v/>
      </c>
      <c r="AP28" s="47" t="str">
        <f t="shared" si="27"/>
        <v/>
      </c>
      <c r="AQ28" s="47" t="str">
        <f t="shared" si="28"/>
        <v/>
      </c>
      <c r="AR28" s="47">
        <f t="shared" si="29"/>
        <v>0.25086705202312137</v>
      </c>
      <c r="AS28" s="47">
        <f t="shared" si="30"/>
        <v>0.32220183486238529</v>
      </c>
      <c r="AT28" s="47">
        <f t="shared" si="31"/>
        <v>5.9149442701006381E-2</v>
      </c>
      <c r="AU28" s="47" t="str">
        <f t="shared" si="32"/>
        <v/>
      </c>
      <c r="AV28" s="47" t="str">
        <f t="shared" si="33"/>
        <v/>
      </c>
      <c r="AW28" s="47" t="str">
        <f t="shared" si="34"/>
        <v/>
      </c>
      <c r="AX28" s="144" t="str">
        <f t="shared" si="35"/>
        <v/>
      </c>
      <c r="AY28" s="145" t="str">
        <f t="shared" si="36"/>
        <v/>
      </c>
      <c r="AZ28" s="145" t="str">
        <f t="shared" si="37"/>
        <v/>
      </c>
      <c r="BA28" s="145" t="str">
        <f t="shared" si="38"/>
        <v/>
      </c>
      <c r="BB28" s="145" t="str">
        <f t="shared" si="39"/>
        <v/>
      </c>
      <c r="BC28" s="145" t="str">
        <f t="shared" si="40"/>
        <v/>
      </c>
      <c r="BD28" s="145">
        <f t="shared" si="41"/>
        <v>0.72881910613646472</v>
      </c>
      <c r="BE28" s="145">
        <f t="shared" si="42"/>
        <v>1</v>
      </c>
      <c r="BF28" s="145">
        <f t="shared" si="43"/>
        <v>0</v>
      </c>
      <c r="BG28" s="145" t="str">
        <f t="shared" si="44"/>
        <v/>
      </c>
      <c r="BH28" s="145" t="str">
        <f t="shared" si="45"/>
        <v/>
      </c>
      <c r="BI28" s="145" t="str">
        <f t="shared" si="46"/>
        <v/>
      </c>
      <c r="BJ28" s="48" t="str">
        <f t="shared" si="47"/>
        <v/>
      </c>
      <c r="BK28" s="47" t="str">
        <f t="shared" si="48"/>
        <v/>
      </c>
      <c r="BL28" s="47">
        <f t="shared" si="49"/>
        <v>0.32220183486238529</v>
      </c>
      <c r="BM28" s="47" t="str">
        <f t="shared" si="50"/>
        <v/>
      </c>
      <c r="BN28" s="48" t="str">
        <f t="shared" si="51"/>
        <v/>
      </c>
      <c r="BO28" s="47" t="str">
        <f t="shared" si="52"/>
        <v/>
      </c>
      <c r="BP28" s="47">
        <f t="shared" si="53"/>
        <v>0.21073944319550439</v>
      </c>
      <c r="BQ28" s="47" t="str">
        <f t="shared" si="54"/>
        <v/>
      </c>
    </row>
    <row r="29" spans="1:69" s="49" customFormat="1" x14ac:dyDescent="0.2">
      <c r="A29" s="88" t="s">
        <v>57</v>
      </c>
      <c r="B29" s="335" t="str">
        <f>VLOOKUP($A29,BI!$A:$Q,MATCH(B$1,BI!$A$1:$Q$1,0),FALSE)</f>
        <v/>
      </c>
      <c r="C29" s="367">
        <f>VLOOKUP($A29,BI!$A:$Q,MATCH(C$1,BI!$A$1:$Q$1,0),FALSE)</f>
        <v>1</v>
      </c>
      <c r="D29" s="367">
        <f>VLOOKUP($A29,BI!$A:$Q,MATCH(D$1,BI!$A$1:$Q$1,0),FALSE)</f>
        <v>1</v>
      </c>
      <c r="E29" s="367">
        <f>VLOOKUP($A29,BI!$A:$Q,MATCH(E$1,BI!$A$1:$Q$1,0),FALSE)</f>
        <v>1</v>
      </c>
      <c r="F29" s="367">
        <f>VLOOKUP($A29,BI!$A:$Q,MATCH(F$1,BI!$A$1:$Q$1,0),FALSE)</f>
        <v>1</v>
      </c>
      <c r="G29" s="367">
        <f>VLOOKUP($A29,BI!$A:$Q,MATCH(G$1,BI!$A$1:$Q$1,0),FALSE)</f>
        <v>1</v>
      </c>
      <c r="H29" s="367" t="str">
        <f>VLOOKUP($A29,BI!$A:$Q,MATCH(H$1,BI!$A$1:$Q$1,0),FALSE)</f>
        <v/>
      </c>
      <c r="I29" s="367" t="str">
        <f>VLOOKUP($A29,BI!$A:$Q,MATCH(I$1,BI!$A$1:$Q$1,0),FALSE)</f>
        <v/>
      </c>
      <c r="J29" s="367" t="str">
        <f>VLOOKUP($A29,BI!$A:$Q,MATCH(J$1,BI!$A$1:$Q$1,0),FALSE)</f>
        <v/>
      </c>
      <c r="K29" s="367">
        <f>VLOOKUP($A29,BI!$A:$Q,MATCH(K$1,BI!$A$1:$Q$1,0),FALSE)</f>
        <v>1</v>
      </c>
      <c r="L29" s="367" t="str">
        <f>VLOOKUP($A29,BI!$A:$Q,MATCH(L$1,BI!$A$1:$Q$1,0),FALSE)</f>
        <v/>
      </c>
      <c r="M29" s="367" t="str">
        <f>VLOOKUP($A29,BI!$A:$Q,MATCH(M$1,BI!$A$1:$Q$1,0),FALSE)</f>
        <v/>
      </c>
      <c r="N29" s="335" t="str">
        <f>VLOOKUP($A29,'B-EmEC'!$A:$DD,MATCH(N$1,'B-EmEC'!$A$1:$DD$1,0),FALSE)</f>
        <v/>
      </c>
      <c r="O29" s="299">
        <f>VLOOKUP($A29,'B-EmEC'!$A:$DD,MATCH(O$1,'B-EmEC'!$A$1:$DD$1,0),FALSE)</f>
        <v>620.79999999999995</v>
      </c>
      <c r="P29" s="299">
        <f>VLOOKUP($A29,'B-EmEC'!$A:$DD,MATCH(P$1,'B-EmEC'!$A$1:$DD$1,0),FALSE)</f>
        <v>318.5</v>
      </c>
      <c r="Q29" s="300">
        <f>VLOOKUP($A29,'B-EmEC'!$A:$DD,MATCH(Q$1,'B-EmEC'!$A$1:$DD$1,0),FALSE)</f>
        <v>192.2</v>
      </c>
      <c r="R29" s="299">
        <f>VLOOKUP($A29,'B-EmEC'!$A:$DD,MATCH(R$1,'B-EmEC'!$A$1:$DD$1,0),FALSE)</f>
        <v>347</v>
      </c>
      <c r="S29" s="299">
        <f>VLOOKUP($A29,'B-EmEC'!$A:$DD,MATCH(S$1,'B-EmEC'!$A$1:$DD$1,0),FALSE)</f>
        <v>159.4</v>
      </c>
      <c r="T29" s="299" t="str">
        <f>VLOOKUP($A29,'B-EmEC'!$A:$DD,MATCH(T$1,'B-EmEC'!$A$1:$DD$1,0),FALSE)</f>
        <v/>
      </c>
      <c r="U29" s="299" t="str">
        <f>VLOOKUP($A29,'B-EmEC'!$A:$DD,MATCH(U$1,'B-EmEC'!$A$1:$DD$1,0),FALSE)</f>
        <v/>
      </c>
      <c r="V29" s="299" t="str">
        <f>VLOOKUP($A29,'B-EmEC'!$A:$DD,MATCH(V$1,'B-EmEC'!$A$1:$DD$1,0),FALSE)</f>
        <v/>
      </c>
      <c r="W29" s="299">
        <f>VLOOKUP($A29,'B-EmEC'!$A:$DD,MATCH(W$1,'B-EmEC'!$A$1:$DD$1,0),FALSE)</f>
        <v>264</v>
      </c>
      <c r="X29" s="300" t="str">
        <f>VLOOKUP($A29,'B-EmEC'!$A:$DD,MATCH(X$1,'B-EmEC'!$A$1:$DD$1,0),FALSE)</f>
        <v/>
      </c>
      <c r="Y29" s="299" t="str">
        <f>VLOOKUP($A29,'B-EmEC'!$A:$DD,MATCH(Y$1,'B-EmEC'!$A$1:$DD$1,0),FALSE)</f>
        <v/>
      </c>
      <c r="Z29" s="298" t="str">
        <f t="shared" si="11"/>
        <v/>
      </c>
      <c r="AA29" s="301">
        <f t="shared" si="12"/>
        <v>620.79999999999995</v>
      </c>
      <c r="AB29" s="301">
        <f t="shared" si="13"/>
        <v>318.5</v>
      </c>
      <c r="AC29" s="301">
        <f t="shared" si="14"/>
        <v>192.2</v>
      </c>
      <c r="AD29" s="301">
        <f t="shared" si="15"/>
        <v>347</v>
      </c>
      <c r="AE29" s="301">
        <f t="shared" si="16"/>
        <v>159.4</v>
      </c>
      <c r="AF29" s="301" t="str">
        <f t="shared" si="17"/>
        <v/>
      </c>
      <c r="AG29" s="301" t="str">
        <f t="shared" si="18"/>
        <v/>
      </c>
      <c r="AH29" s="301" t="str">
        <f t="shared" si="19"/>
        <v/>
      </c>
      <c r="AI29" s="301">
        <f t="shared" si="20"/>
        <v>264</v>
      </c>
      <c r="AJ29" s="301" t="str">
        <f t="shared" si="21"/>
        <v/>
      </c>
      <c r="AK29" s="301" t="str">
        <f t="shared" si="22"/>
        <v/>
      </c>
      <c r="AL29" s="48" t="str">
        <f t="shared" si="23"/>
        <v/>
      </c>
      <c r="AM29" s="47">
        <f t="shared" si="24"/>
        <v>0.67258938244853728</v>
      </c>
      <c r="AN29" s="47">
        <f t="shared" si="25"/>
        <v>0.52705609796458719</v>
      </c>
      <c r="AO29" s="47">
        <f t="shared" si="26"/>
        <v>0.51666666666666661</v>
      </c>
      <c r="AP29" s="47">
        <f t="shared" si="27"/>
        <v>0.7112113137938102</v>
      </c>
      <c r="AQ29" s="47">
        <f t="shared" si="28"/>
        <v>0.46229698375870071</v>
      </c>
      <c r="AR29" s="47" t="str">
        <f t="shared" si="29"/>
        <v/>
      </c>
      <c r="AS29" s="47" t="str">
        <f t="shared" si="30"/>
        <v/>
      </c>
      <c r="AT29" s="47" t="str">
        <f t="shared" si="31"/>
        <v/>
      </c>
      <c r="AU29" s="47">
        <f t="shared" si="32"/>
        <v>0.24742268041237114</v>
      </c>
      <c r="AV29" s="47" t="str">
        <f t="shared" si="33"/>
        <v/>
      </c>
      <c r="AW29" s="47" t="str">
        <f t="shared" si="34"/>
        <v/>
      </c>
      <c r="AX29" s="144" t="str">
        <f t="shared" si="35"/>
        <v/>
      </c>
      <c r="AY29" s="145">
        <f t="shared" si="36"/>
        <v>0.91672514467703947</v>
      </c>
      <c r="AZ29" s="145">
        <f t="shared" si="37"/>
        <v>0.60293288240687415</v>
      </c>
      <c r="BA29" s="145">
        <f t="shared" si="38"/>
        <v>0.58053166221703845</v>
      </c>
      <c r="BB29" s="145">
        <f t="shared" si="39"/>
        <v>1</v>
      </c>
      <c r="BC29" s="145">
        <f t="shared" si="40"/>
        <v>0.46330221976269953</v>
      </c>
      <c r="BD29" s="145" t="str">
        <f t="shared" si="41"/>
        <v/>
      </c>
      <c r="BE29" s="145" t="str">
        <f t="shared" si="42"/>
        <v/>
      </c>
      <c r="BF29" s="145" t="str">
        <f t="shared" si="43"/>
        <v/>
      </c>
      <c r="BG29" s="145">
        <f t="shared" si="44"/>
        <v>0</v>
      </c>
      <c r="BH29" s="145" t="str">
        <f t="shared" si="45"/>
        <v/>
      </c>
      <c r="BI29" s="145" t="str">
        <f t="shared" si="46"/>
        <v/>
      </c>
      <c r="BJ29" s="48" t="str">
        <f t="shared" si="47"/>
        <v/>
      </c>
      <c r="BK29" s="47">
        <f t="shared" si="48"/>
        <v>0.7112113137938102</v>
      </c>
      <c r="BL29" s="47">
        <f t="shared" si="49"/>
        <v>0.24742268041237114</v>
      </c>
      <c r="BM29" s="47" t="str">
        <f t="shared" si="50"/>
        <v/>
      </c>
      <c r="BN29" s="48" t="str">
        <f t="shared" si="51"/>
        <v/>
      </c>
      <c r="BO29" s="47">
        <f t="shared" si="52"/>
        <v>0.57796408892646034</v>
      </c>
      <c r="BP29" s="47">
        <f t="shared" si="53"/>
        <v>0.24742268041237114</v>
      </c>
      <c r="BQ29" s="47" t="str">
        <f t="shared" si="54"/>
        <v/>
      </c>
    </row>
    <row r="30" spans="1:69" s="49" customFormat="1" x14ac:dyDescent="0.2">
      <c r="A30" s="88" t="s">
        <v>182</v>
      </c>
      <c r="B30" s="335" t="str">
        <f>VLOOKUP($A30,BI!$A:$Q,MATCH(B$1,BI!$A$1:$Q$1,0),FALSE)</f>
        <v/>
      </c>
      <c r="C30" s="367">
        <f>VLOOKUP($A30,BI!$A:$Q,MATCH(C$1,BI!$A$1:$Q$1,0),FALSE)</f>
        <v>1</v>
      </c>
      <c r="D30" s="367">
        <f>VLOOKUP($A30,BI!$A:$Q,MATCH(D$1,BI!$A$1:$Q$1,0),FALSE)</f>
        <v>1</v>
      </c>
      <c r="E30" s="367">
        <f>VLOOKUP($A30,BI!$A:$Q,MATCH(E$1,BI!$A$1:$Q$1,0),FALSE)</f>
        <v>1</v>
      </c>
      <c r="F30" s="367">
        <f>VLOOKUP($A30,BI!$A:$Q,MATCH(F$1,BI!$A$1:$Q$1,0),FALSE)</f>
        <v>1</v>
      </c>
      <c r="G30" s="367">
        <f>VLOOKUP($A30,BI!$A:$Q,MATCH(G$1,BI!$A$1:$Q$1,0),FALSE)</f>
        <v>1</v>
      </c>
      <c r="H30" s="367" t="str">
        <f>VLOOKUP($A30,BI!$A:$Q,MATCH(H$1,BI!$A$1:$Q$1,0),FALSE)</f>
        <v/>
      </c>
      <c r="I30" s="367" t="str">
        <f>VLOOKUP($A30,BI!$A:$Q,MATCH(I$1,BI!$A$1:$Q$1,0),FALSE)</f>
        <v/>
      </c>
      <c r="J30" s="367">
        <f>VLOOKUP($A30,BI!$A:$Q,MATCH(J$1,BI!$A$1:$Q$1,0),FALSE)</f>
        <v>1</v>
      </c>
      <c r="K30" s="367">
        <f>VLOOKUP($A30,BI!$A:$Q,MATCH(K$1,BI!$A$1:$Q$1,0),FALSE)</f>
        <v>1</v>
      </c>
      <c r="L30" s="367" t="str">
        <f>VLOOKUP($A30,BI!$A:$Q,MATCH(L$1,BI!$A$1:$Q$1,0),FALSE)</f>
        <v/>
      </c>
      <c r="M30" s="367" t="str">
        <f>VLOOKUP($A30,BI!$A:$Q,MATCH(M$1,BI!$A$1:$Q$1,0),FALSE)</f>
        <v/>
      </c>
      <c r="N30" s="335" t="str">
        <f>VLOOKUP($A30,'B-EmEC'!$A:$DD,MATCH(N$1,'B-EmEC'!$A$1:$DD$1,0),FALSE)</f>
        <v/>
      </c>
      <c r="O30" s="299">
        <f>VLOOKUP($A30,'B-EmEC'!$A:$DD,MATCH(O$1,'B-EmEC'!$A$1:$DD$1,0),FALSE)</f>
        <v>880.1</v>
      </c>
      <c r="P30" s="299">
        <f>VLOOKUP($A30,'B-EmEC'!$A:$DD,MATCH(P$1,'B-EmEC'!$A$1:$DD$1,0),FALSE)</f>
        <v>322.60000000000002</v>
      </c>
      <c r="Q30" s="300">
        <f>VLOOKUP($A30,'B-EmEC'!$A:$DD,MATCH(Q$1,'B-EmEC'!$A$1:$DD$1,0),FALSE)</f>
        <v>265.8</v>
      </c>
      <c r="R30" s="299">
        <f>VLOOKUP($A30,'B-EmEC'!$A:$DD,MATCH(R$1,'B-EmEC'!$A$1:$DD$1,0),FALSE)</f>
        <v>449.4</v>
      </c>
      <c r="S30" s="299">
        <f>VLOOKUP($A30,'B-EmEC'!$A:$DD,MATCH(S$1,'B-EmEC'!$A$1:$DD$1,0),FALSE)</f>
        <v>233.5</v>
      </c>
      <c r="T30" s="299">
        <f>VLOOKUP($A30,'B-EmEC'!$A:$DD,MATCH(T$1,'B-EmEC'!$A$1:$DD$1,0),FALSE)</f>
        <v>130.9</v>
      </c>
      <c r="U30" s="299" t="str">
        <f>VLOOKUP($A30,'B-EmEC'!$A:$DD,MATCH(U$1,'B-EmEC'!$A$1:$DD$1,0),FALSE)</f>
        <v/>
      </c>
      <c r="V30" s="299">
        <f>VLOOKUP($A30,'B-EmEC'!$A:$DD,MATCH(V$1,'B-EmEC'!$A$1:$DD$1,0),FALSE)</f>
        <v>486.3</v>
      </c>
      <c r="W30" s="299">
        <f>VLOOKUP($A30,'B-EmEC'!$A:$DD,MATCH(W$1,'B-EmEC'!$A$1:$DD$1,0),FALSE)</f>
        <v>636.70000000000005</v>
      </c>
      <c r="X30" s="300">
        <f>VLOOKUP($A30,'B-EmEC'!$A:$DD,MATCH(X$1,'B-EmEC'!$A$1:$DD$1,0),FALSE)</f>
        <v>47.84</v>
      </c>
      <c r="Y30" s="299" t="str">
        <f>VLOOKUP($A30,'B-EmEC'!$A:$DD,MATCH(Y$1,'B-EmEC'!$A$1:$DD$1,0),FALSE)</f>
        <v/>
      </c>
      <c r="Z30" s="298" t="str">
        <f t="shared" si="11"/>
        <v/>
      </c>
      <c r="AA30" s="301">
        <f t="shared" si="12"/>
        <v>880.1</v>
      </c>
      <c r="AB30" s="301">
        <f t="shared" si="13"/>
        <v>322.60000000000002</v>
      </c>
      <c r="AC30" s="301">
        <f t="shared" si="14"/>
        <v>265.8</v>
      </c>
      <c r="AD30" s="301">
        <f t="shared" si="15"/>
        <v>449.4</v>
      </c>
      <c r="AE30" s="301">
        <f t="shared" si="16"/>
        <v>233.5</v>
      </c>
      <c r="AF30" s="301" t="str">
        <f t="shared" si="17"/>
        <v/>
      </c>
      <c r="AG30" s="301" t="str">
        <f t="shared" si="18"/>
        <v/>
      </c>
      <c r="AH30" s="301">
        <f t="shared" si="19"/>
        <v>486.3</v>
      </c>
      <c r="AI30" s="301">
        <f t="shared" si="20"/>
        <v>636.70000000000005</v>
      </c>
      <c r="AJ30" s="301" t="str">
        <f t="shared" si="21"/>
        <v/>
      </c>
      <c r="AK30" s="301" t="str">
        <f t="shared" si="22"/>
        <v/>
      </c>
      <c r="AL30" s="48" t="str">
        <f t="shared" si="23"/>
        <v/>
      </c>
      <c r="AM30" s="47">
        <f t="shared" si="24"/>
        <v>0.95352112676056344</v>
      </c>
      <c r="AN30" s="47">
        <f t="shared" si="25"/>
        <v>0.533840807545921</v>
      </c>
      <c r="AO30" s="47">
        <f t="shared" si="26"/>
        <v>0.71451612903225814</v>
      </c>
      <c r="AP30" s="47">
        <f t="shared" si="27"/>
        <v>0.92109038737446203</v>
      </c>
      <c r="AQ30" s="47">
        <f t="shared" si="28"/>
        <v>0.67720417633410668</v>
      </c>
      <c r="AR30" s="47" t="str">
        <f t="shared" si="29"/>
        <v/>
      </c>
      <c r="AS30" s="47" t="str">
        <f t="shared" si="30"/>
        <v/>
      </c>
      <c r="AT30" s="47">
        <f t="shared" si="31"/>
        <v>0.52624174872849261</v>
      </c>
      <c r="AU30" s="47">
        <f t="shared" si="32"/>
        <v>0.59671977507029061</v>
      </c>
      <c r="AV30" s="47" t="str">
        <f t="shared" si="33"/>
        <v/>
      </c>
      <c r="AW30" s="47" t="str">
        <f t="shared" si="34"/>
        <v/>
      </c>
      <c r="AX30" s="144" t="str">
        <f t="shared" si="35"/>
        <v/>
      </c>
      <c r="AY30" s="145">
        <f t="shared" si="36"/>
        <v>1</v>
      </c>
      <c r="AZ30" s="145">
        <f t="shared" si="37"/>
        <v>1.7784754444334597E-2</v>
      </c>
      <c r="BA30" s="145">
        <f t="shared" si="38"/>
        <v>0.44063530791236544</v>
      </c>
      <c r="BB30" s="145">
        <f t="shared" si="39"/>
        <v>0.92409945096000579</v>
      </c>
      <c r="BC30" s="145">
        <f t="shared" si="40"/>
        <v>0.35331082043066236</v>
      </c>
      <c r="BD30" s="145" t="str">
        <f t="shared" si="41"/>
        <v/>
      </c>
      <c r="BE30" s="145" t="str">
        <f t="shared" si="42"/>
        <v/>
      </c>
      <c r="BF30" s="145">
        <f t="shared" si="43"/>
        <v>0</v>
      </c>
      <c r="BG30" s="145">
        <f t="shared" si="44"/>
        <v>0.1649460048046317</v>
      </c>
      <c r="BH30" s="145" t="str">
        <f t="shared" si="45"/>
        <v/>
      </c>
      <c r="BI30" s="145" t="str">
        <f t="shared" si="46"/>
        <v/>
      </c>
      <c r="BJ30" s="48" t="str">
        <f t="shared" si="47"/>
        <v/>
      </c>
      <c r="BK30" s="47">
        <f t="shared" si="48"/>
        <v>0.95352112676056344</v>
      </c>
      <c r="BL30" s="47">
        <f t="shared" si="49"/>
        <v>0.59671977507029061</v>
      </c>
      <c r="BM30" s="47" t="str">
        <f t="shared" si="50"/>
        <v/>
      </c>
      <c r="BN30" s="48" t="str">
        <f t="shared" si="51"/>
        <v/>
      </c>
      <c r="BO30" s="47">
        <f t="shared" si="52"/>
        <v>0.76003452540946226</v>
      </c>
      <c r="BP30" s="47">
        <f t="shared" si="53"/>
        <v>0.56148076189939156</v>
      </c>
      <c r="BQ30" s="47" t="str">
        <f t="shared" si="54"/>
        <v/>
      </c>
    </row>
    <row r="31" spans="1:69" s="49" customFormat="1" x14ac:dyDescent="0.2">
      <c r="A31" s="88" t="s">
        <v>90</v>
      </c>
      <c r="B31" s="335">
        <f>VLOOKUP($A31,BI!$A:$Q,MATCH(B$1,BI!$A$1:$Q$1,0),FALSE)</f>
        <v>1</v>
      </c>
      <c r="C31" s="367" t="str">
        <f>VLOOKUP($A31,BI!$A:$Q,MATCH(C$1,BI!$A$1:$Q$1,0),FALSE)</f>
        <v/>
      </c>
      <c r="D31" s="367" t="str">
        <f>VLOOKUP($A31,BI!$A:$Q,MATCH(D$1,BI!$A$1:$Q$1,0),FALSE)</f>
        <v/>
      </c>
      <c r="E31" s="367" t="str">
        <f>VLOOKUP($A31,BI!$A:$Q,MATCH(E$1,BI!$A$1:$Q$1,0),FALSE)</f>
        <v/>
      </c>
      <c r="F31" s="367" t="str">
        <f>VLOOKUP($A31,BI!$A:$Q,MATCH(F$1,BI!$A$1:$Q$1,0),FALSE)</f>
        <v/>
      </c>
      <c r="G31" s="367">
        <f>VLOOKUP($A31,BI!$A:$Q,MATCH(G$1,BI!$A$1:$Q$1,0),FALSE)</f>
        <v>1</v>
      </c>
      <c r="H31" s="367" t="str">
        <f>VLOOKUP($A31,BI!$A:$Q,MATCH(H$1,BI!$A$1:$Q$1,0),FALSE)</f>
        <v/>
      </c>
      <c r="I31" s="367" t="str">
        <f>VLOOKUP($A31,BI!$A:$Q,MATCH(I$1,BI!$A$1:$Q$1,0),FALSE)</f>
        <v/>
      </c>
      <c r="J31" s="367" t="str">
        <f>VLOOKUP($A31,BI!$A:$Q,MATCH(J$1,BI!$A$1:$Q$1,0),FALSE)</f>
        <v/>
      </c>
      <c r="K31" s="367" t="str">
        <f>VLOOKUP($A31,BI!$A:$Q,MATCH(K$1,BI!$A$1:$Q$1,0),FALSE)</f>
        <v/>
      </c>
      <c r="L31" s="367" t="str">
        <f>VLOOKUP($A31,BI!$A:$Q,MATCH(L$1,BI!$A$1:$Q$1,0),FALSE)</f>
        <v/>
      </c>
      <c r="M31" s="367" t="str">
        <f>VLOOKUP($A31,BI!$A:$Q,MATCH(M$1,BI!$A$1:$Q$1,0),FALSE)</f>
        <v/>
      </c>
      <c r="N31" s="335">
        <f>VLOOKUP($A31,'B-EmEC'!$A:$DD,MATCH(N$1,'B-EmEC'!$A$1:$DD$1,0),FALSE)</f>
        <v>42.52</v>
      </c>
      <c r="O31" s="299" t="str">
        <f>VLOOKUP($A31,'B-EmEC'!$A:$DD,MATCH(O$1,'B-EmEC'!$A$1:$DD$1,0),FALSE)</f>
        <v/>
      </c>
      <c r="P31" s="299" t="str">
        <f>VLOOKUP($A31,'B-EmEC'!$A:$DD,MATCH(P$1,'B-EmEC'!$A$1:$DD$1,0),FALSE)</f>
        <v/>
      </c>
      <c r="Q31" s="300" t="str">
        <f>VLOOKUP($A31,'B-EmEC'!$A:$DD,MATCH(Q$1,'B-EmEC'!$A$1:$DD$1,0),FALSE)</f>
        <v/>
      </c>
      <c r="R31" s="299">
        <f>VLOOKUP($A31,'B-EmEC'!$A:$DD,MATCH(R$1,'B-EmEC'!$A$1:$DD$1,0),FALSE)</f>
        <v>156.5</v>
      </c>
      <c r="S31" s="299">
        <f>VLOOKUP($A31,'B-EmEC'!$A:$DD,MATCH(S$1,'B-EmEC'!$A$1:$DD$1,0),FALSE)</f>
        <v>175.4</v>
      </c>
      <c r="T31" s="299" t="str">
        <f>VLOOKUP($A31,'B-EmEC'!$A:$DD,MATCH(T$1,'B-EmEC'!$A$1:$DD$1,0),FALSE)</f>
        <v/>
      </c>
      <c r="U31" s="299" t="str">
        <f>VLOOKUP($A31,'B-EmEC'!$A:$DD,MATCH(U$1,'B-EmEC'!$A$1:$DD$1,0),FALSE)</f>
        <v/>
      </c>
      <c r="V31" s="299" t="str">
        <f>VLOOKUP($A31,'B-EmEC'!$A:$DD,MATCH(V$1,'B-EmEC'!$A$1:$DD$1,0),FALSE)</f>
        <v/>
      </c>
      <c r="W31" s="299">
        <f>VLOOKUP($A31,'B-EmEC'!$A:$DD,MATCH(W$1,'B-EmEC'!$A$1:$DD$1,0),FALSE)</f>
        <v>643.29999999999995</v>
      </c>
      <c r="X31" s="300" t="str">
        <f>VLOOKUP($A31,'B-EmEC'!$A:$DD,MATCH(X$1,'B-EmEC'!$A$1:$DD$1,0),FALSE)</f>
        <v/>
      </c>
      <c r="Y31" s="299" t="str">
        <f>VLOOKUP($A31,'B-EmEC'!$A:$DD,MATCH(Y$1,'B-EmEC'!$A$1:$DD$1,0),FALSE)</f>
        <v/>
      </c>
      <c r="Z31" s="298">
        <f t="shared" si="11"/>
        <v>42.52</v>
      </c>
      <c r="AA31" s="301" t="str">
        <f t="shared" si="12"/>
        <v/>
      </c>
      <c r="AB31" s="301" t="str">
        <f t="shared" si="13"/>
        <v/>
      </c>
      <c r="AC31" s="301" t="str">
        <f t="shared" si="14"/>
        <v/>
      </c>
      <c r="AD31" s="301" t="str">
        <f t="shared" si="15"/>
        <v/>
      </c>
      <c r="AE31" s="301">
        <f t="shared" si="16"/>
        <v>175.4</v>
      </c>
      <c r="AF31" s="301" t="str">
        <f t="shared" si="17"/>
        <v/>
      </c>
      <c r="AG31" s="301" t="str">
        <f t="shared" si="18"/>
        <v/>
      </c>
      <c r="AH31" s="301" t="str">
        <f t="shared" si="19"/>
        <v/>
      </c>
      <c r="AI31" s="301" t="str">
        <f t="shared" si="20"/>
        <v/>
      </c>
      <c r="AJ31" s="301" t="str">
        <f t="shared" si="21"/>
        <v/>
      </c>
      <c r="AK31" s="301" t="str">
        <f t="shared" si="22"/>
        <v/>
      </c>
      <c r="AL31" s="48">
        <f t="shared" si="23"/>
        <v>0.8197416618469251</v>
      </c>
      <c r="AM31" s="47" t="str">
        <f t="shared" si="24"/>
        <v/>
      </c>
      <c r="AN31" s="47" t="str">
        <f t="shared" si="25"/>
        <v/>
      </c>
      <c r="AO31" s="47" t="str">
        <f t="shared" si="26"/>
        <v/>
      </c>
      <c r="AP31" s="47" t="str">
        <f t="shared" si="27"/>
        <v/>
      </c>
      <c r="AQ31" s="47">
        <f t="shared" si="28"/>
        <v>0.50870069605568446</v>
      </c>
      <c r="AR31" s="47" t="str">
        <f t="shared" si="29"/>
        <v/>
      </c>
      <c r="AS31" s="47" t="str">
        <f t="shared" si="30"/>
        <v/>
      </c>
      <c r="AT31" s="47" t="str">
        <f t="shared" si="31"/>
        <v/>
      </c>
      <c r="AU31" s="47" t="str">
        <f t="shared" si="32"/>
        <v/>
      </c>
      <c r="AV31" s="47" t="str">
        <f t="shared" si="33"/>
        <v/>
      </c>
      <c r="AW31" s="47" t="str">
        <f t="shared" si="34"/>
        <v/>
      </c>
      <c r="AX31" s="144">
        <f t="shared" si="35"/>
        <v>1</v>
      </c>
      <c r="AY31" s="145" t="str">
        <f t="shared" si="36"/>
        <v/>
      </c>
      <c r="AZ31" s="145" t="str">
        <f t="shared" si="37"/>
        <v/>
      </c>
      <c r="BA31" s="145" t="str">
        <f t="shared" si="38"/>
        <v/>
      </c>
      <c r="BB31" s="145" t="str">
        <f t="shared" si="39"/>
        <v/>
      </c>
      <c r="BC31" s="145">
        <f t="shared" si="40"/>
        <v>0</v>
      </c>
      <c r="BD31" s="145" t="str">
        <f t="shared" si="41"/>
        <v/>
      </c>
      <c r="BE31" s="145" t="str">
        <f t="shared" si="42"/>
        <v/>
      </c>
      <c r="BF31" s="145" t="str">
        <f t="shared" si="43"/>
        <v/>
      </c>
      <c r="BG31" s="145" t="str">
        <f t="shared" si="44"/>
        <v/>
      </c>
      <c r="BH31" s="145" t="str">
        <f t="shared" si="45"/>
        <v/>
      </c>
      <c r="BI31" s="145" t="str">
        <f t="shared" si="46"/>
        <v/>
      </c>
      <c r="BJ31" s="48">
        <f t="shared" si="47"/>
        <v>0.8197416618469251</v>
      </c>
      <c r="BK31" s="47">
        <f t="shared" si="48"/>
        <v>0.50870069605568446</v>
      </c>
      <c r="BL31" s="47" t="str">
        <f t="shared" si="49"/>
        <v/>
      </c>
      <c r="BM31" s="47" t="str">
        <f t="shared" si="50"/>
        <v/>
      </c>
      <c r="BN31" s="48">
        <f t="shared" si="51"/>
        <v>0.8197416618469251</v>
      </c>
      <c r="BO31" s="47">
        <f t="shared" si="52"/>
        <v>0.50870069605568446</v>
      </c>
      <c r="BP31" s="47" t="str">
        <f t="shared" si="53"/>
        <v/>
      </c>
      <c r="BQ31" s="47" t="str">
        <f t="shared" si="54"/>
        <v/>
      </c>
    </row>
    <row r="32" spans="1:69" s="49" customFormat="1" x14ac:dyDescent="0.2">
      <c r="A32" s="88" t="s">
        <v>24</v>
      </c>
      <c r="B32" s="335">
        <f>VLOOKUP($A32,BI!$A:$Q,MATCH(B$1,BI!$A$1:$Q$1,0),FALSE)</f>
        <v>1</v>
      </c>
      <c r="C32" s="367" t="str">
        <f>VLOOKUP($A32,BI!$A:$Q,MATCH(C$1,BI!$A$1:$Q$1,0),FALSE)</f>
        <v/>
      </c>
      <c r="D32" s="367" t="str">
        <f>VLOOKUP($A32,BI!$A:$Q,MATCH(D$1,BI!$A$1:$Q$1,0),FALSE)</f>
        <v/>
      </c>
      <c r="E32" s="367" t="str">
        <f>VLOOKUP($A32,BI!$A:$Q,MATCH(E$1,BI!$A$1:$Q$1,0),FALSE)</f>
        <v/>
      </c>
      <c r="F32" s="367" t="str">
        <f>VLOOKUP($A32,BI!$A:$Q,MATCH(F$1,BI!$A$1:$Q$1,0),FALSE)</f>
        <v/>
      </c>
      <c r="G32" s="367">
        <f>VLOOKUP($A32,BI!$A:$Q,MATCH(G$1,BI!$A$1:$Q$1,0),FALSE)</f>
        <v>1</v>
      </c>
      <c r="H32" s="367" t="str">
        <f>VLOOKUP($A32,BI!$A:$Q,MATCH(H$1,BI!$A$1:$Q$1,0),FALSE)</f>
        <v/>
      </c>
      <c r="I32" s="367" t="str">
        <f>VLOOKUP($A32,BI!$A:$Q,MATCH(I$1,BI!$A$1:$Q$1,0),FALSE)</f>
        <v/>
      </c>
      <c r="J32" s="367" t="str">
        <f>VLOOKUP($A32,BI!$A:$Q,MATCH(J$1,BI!$A$1:$Q$1,0),FALSE)</f>
        <v/>
      </c>
      <c r="K32" s="367" t="str">
        <f>VLOOKUP($A32,BI!$A:$Q,MATCH(K$1,BI!$A$1:$Q$1,0),FALSE)</f>
        <v/>
      </c>
      <c r="L32" s="367" t="str">
        <f>VLOOKUP($A32,BI!$A:$Q,MATCH(L$1,BI!$A$1:$Q$1,0),FALSE)</f>
        <v/>
      </c>
      <c r="M32" s="367" t="str">
        <f>VLOOKUP($A32,BI!$A:$Q,MATCH(M$1,BI!$A$1:$Q$1,0),FALSE)</f>
        <v/>
      </c>
      <c r="N32" s="335">
        <f>VLOOKUP($A32,'B-EmEC'!$A:$DD,MATCH(N$1,'B-EmEC'!$A$1:$DD$1,0),FALSE)</f>
        <v>36.19</v>
      </c>
      <c r="O32" s="299" t="str">
        <f>VLOOKUP($A32,'B-EmEC'!$A:$DD,MATCH(O$1,'B-EmEC'!$A$1:$DD$1,0),FALSE)</f>
        <v/>
      </c>
      <c r="P32" s="299" t="str">
        <f>VLOOKUP($A32,'B-EmEC'!$A:$DD,MATCH(P$1,'B-EmEC'!$A$1:$DD$1,0),FALSE)</f>
        <v/>
      </c>
      <c r="Q32" s="300" t="str">
        <f>VLOOKUP($A32,'B-EmEC'!$A:$DD,MATCH(Q$1,'B-EmEC'!$A$1:$DD$1,0),FALSE)</f>
        <v/>
      </c>
      <c r="R32" s="299" t="str">
        <f>VLOOKUP($A32,'B-EmEC'!$A:$DD,MATCH(R$1,'B-EmEC'!$A$1:$DD$1,0),FALSE)</f>
        <v/>
      </c>
      <c r="S32" s="299">
        <f>VLOOKUP($A32,'B-EmEC'!$A:$DD,MATCH(S$1,'B-EmEC'!$A$1:$DD$1,0),FALSE)</f>
        <v>13.96</v>
      </c>
      <c r="T32" s="299" t="str">
        <f>VLOOKUP($A32,'B-EmEC'!$A:$DD,MATCH(T$1,'B-EmEC'!$A$1:$DD$1,0),FALSE)</f>
        <v/>
      </c>
      <c r="U32" s="299" t="str">
        <f>VLOOKUP($A32,'B-EmEC'!$A:$DD,MATCH(U$1,'B-EmEC'!$A$1:$DD$1,0),FALSE)</f>
        <v/>
      </c>
      <c r="V32" s="299" t="str">
        <f>VLOOKUP($A32,'B-EmEC'!$A:$DD,MATCH(V$1,'B-EmEC'!$A$1:$DD$1,0),FALSE)</f>
        <v/>
      </c>
      <c r="W32" s="299">
        <f>VLOOKUP($A32,'B-EmEC'!$A:$DD,MATCH(W$1,'B-EmEC'!$A$1:$DD$1,0),FALSE)</f>
        <v>683.8</v>
      </c>
      <c r="X32" s="300" t="str">
        <f>VLOOKUP($A32,'B-EmEC'!$A:$DD,MATCH(X$1,'B-EmEC'!$A$1:$DD$1,0),FALSE)</f>
        <v/>
      </c>
      <c r="Y32" s="299">
        <f>VLOOKUP($A32,'B-EmEC'!$A:$DD,MATCH(Y$1,'B-EmEC'!$A$1:$DD$1,0),FALSE)</f>
        <v>71.569999999999993</v>
      </c>
      <c r="Z32" s="298">
        <f t="shared" si="11"/>
        <v>36.19</v>
      </c>
      <c r="AA32" s="301" t="str">
        <f t="shared" si="12"/>
        <v/>
      </c>
      <c r="AB32" s="301" t="str">
        <f t="shared" si="13"/>
        <v/>
      </c>
      <c r="AC32" s="301" t="str">
        <f t="shared" si="14"/>
        <v/>
      </c>
      <c r="AD32" s="301" t="str">
        <f t="shared" si="15"/>
        <v/>
      </c>
      <c r="AE32" s="301">
        <f t="shared" si="16"/>
        <v>13.96</v>
      </c>
      <c r="AF32" s="301" t="str">
        <f t="shared" si="17"/>
        <v/>
      </c>
      <c r="AG32" s="301" t="str">
        <f t="shared" si="18"/>
        <v/>
      </c>
      <c r="AH32" s="301" t="str">
        <f t="shared" si="19"/>
        <v/>
      </c>
      <c r="AI32" s="301" t="str">
        <f t="shared" si="20"/>
        <v/>
      </c>
      <c r="AJ32" s="301" t="str">
        <f t="shared" si="21"/>
        <v/>
      </c>
      <c r="AK32" s="301" t="str">
        <f t="shared" si="22"/>
        <v/>
      </c>
      <c r="AL32" s="48">
        <f t="shared" si="23"/>
        <v>0.6977058029689609</v>
      </c>
      <c r="AM32" s="47" t="str">
        <f t="shared" si="24"/>
        <v/>
      </c>
      <c r="AN32" s="47" t="str">
        <f t="shared" si="25"/>
        <v/>
      </c>
      <c r="AO32" s="47" t="str">
        <f t="shared" si="26"/>
        <v/>
      </c>
      <c r="AP32" s="47" t="str">
        <f t="shared" si="27"/>
        <v/>
      </c>
      <c r="AQ32" s="47">
        <f t="shared" si="28"/>
        <v>4.048723897911833E-2</v>
      </c>
      <c r="AR32" s="47" t="str">
        <f t="shared" si="29"/>
        <v/>
      </c>
      <c r="AS32" s="47" t="str">
        <f t="shared" si="30"/>
        <v/>
      </c>
      <c r="AT32" s="47" t="str">
        <f t="shared" si="31"/>
        <v/>
      </c>
      <c r="AU32" s="47" t="str">
        <f t="shared" si="32"/>
        <v/>
      </c>
      <c r="AV32" s="47" t="str">
        <f t="shared" si="33"/>
        <v/>
      </c>
      <c r="AW32" s="47" t="str">
        <f t="shared" si="34"/>
        <v/>
      </c>
      <c r="AX32" s="144">
        <f t="shared" si="35"/>
        <v>1</v>
      </c>
      <c r="AY32" s="145" t="str">
        <f t="shared" si="36"/>
        <v/>
      </c>
      <c r="AZ32" s="145" t="str">
        <f t="shared" si="37"/>
        <v/>
      </c>
      <c r="BA32" s="145" t="str">
        <f t="shared" si="38"/>
        <v/>
      </c>
      <c r="BB32" s="145" t="str">
        <f t="shared" si="39"/>
        <v/>
      </c>
      <c r="BC32" s="145">
        <f t="shared" si="40"/>
        <v>0</v>
      </c>
      <c r="BD32" s="145" t="str">
        <f t="shared" si="41"/>
        <v/>
      </c>
      <c r="BE32" s="145" t="str">
        <f t="shared" si="42"/>
        <v/>
      </c>
      <c r="BF32" s="145" t="str">
        <f t="shared" si="43"/>
        <v/>
      </c>
      <c r="BG32" s="145" t="str">
        <f t="shared" si="44"/>
        <v/>
      </c>
      <c r="BH32" s="145" t="str">
        <f t="shared" si="45"/>
        <v/>
      </c>
      <c r="BI32" s="145" t="str">
        <f t="shared" si="46"/>
        <v/>
      </c>
      <c r="BJ32" s="48">
        <f t="shared" si="47"/>
        <v>0.6977058029689609</v>
      </c>
      <c r="BK32" s="47">
        <f t="shared" si="48"/>
        <v>4.048723897911833E-2</v>
      </c>
      <c r="BL32" s="47" t="str">
        <f t="shared" si="49"/>
        <v/>
      </c>
      <c r="BM32" s="47" t="str">
        <f t="shared" si="50"/>
        <v/>
      </c>
      <c r="BN32" s="48">
        <f t="shared" si="51"/>
        <v>0.6977058029689609</v>
      </c>
      <c r="BO32" s="47">
        <f t="shared" si="52"/>
        <v>4.048723897911833E-2</v>
      </c>
      <c r="BP32" s="47" t="str">
        <f t="shared" si="53"/>
        <v/>
      </c>
      <c r="BQ32" s="47" t="str">
        <f t="shared" si="54"/>
        <v/>
      </c>
    </row>
    <row r="33" spans="1:69" s="49" customFormat="1" x14ac:dyDescent="0.2">
      <c r="A33" s="88" t="s">
        <v>115</v>
      </c>
      <c r="B33" s="335">
        <f>VLOOKUP($A33,BI!$A:$Q,MATCH(B$1,BI!$A$1:$Q$1,0),FALSE)</f>
        <v>1</v>
      </c>
      <c r="C33" s="367" t="str">
        <f>VLOOKUP($A33,BI!$A:$Q,MATCH(C$1,BI!$A$1:$Q$1,0),FALSE)</f>
        <v/>
      </c>
      <c r="D33" s="367" t="str">
        <f>VLOOKUP($A33,BI!$A:$Q,MATCH(D$1,BI!$A$1:$Q$1,0),FALSE)</f>
        <v/>
      </c>
      <c r="E33" s="367">
        <f>VLOOKUP($A33,BI!$A:$Q,MATCH(E$1,BI!$A$1:$Q$1,0),FALSE)</f>
        <v>1</v>
      </c>
      <c r="F33" s="367">
        <f>VLOOKUP($A33,BI!$A:$Q,MATCH(F$1,BI!$A$1:$Q$1,0),FALSE)</f>
        <v>1</v>
      </c>
      <c r="G33" s="367">
        <f>VLOOKUP($A33,BI!$A:$Q,MATCH(G$1,BI!$A$1:$Q$1,0),FALSE)</f>
        <v>1</v>
      </c>
      <c r="H33" s="367" t="str">
        <f>VLOOKUP($A33,BI!$A:$Q,MATCH(H$1,BI!$A$1:$Q$1,0),FALSE)</f>
        <v/>
      </c>
      <c r="I33" s="367" t="str">
        <f>VLOOKUP($A33,BI!$A:$Q,MATCH(I$1,BI!$A$1:$Q$1,0),FALSE)</f>
        <v/>
      </c>
      <c r="J33" s="367" t="str">
        <f>VLOOKUP($A33,BI!$A:$Q,MATCH(J$1,BI!$A$1:$Q$1,0),FALSE)</f>
        <v/>
      </c>
      <c r="K33" s="367" t="str">
        <f>VLOOKUP($A33,BI!$A:$Q,MATCH(K$1,BI!$A$1:$Q$1,0),FALSE)</f>
        <v/>
      </c>
      <c r="L33" s="367" t="str">
        <f>VLOOKUP($A33,BI!$A:$Q,MATCH(L$1,BI!$A$1:$Q$1,0),FALSE)</f>
        <v/>
      </c>
      <c r="M33" s="367" t="str">
        <f>VLOOKUP($A33,BI!$A:$Q,MATCH(M$1,BI!$A$1:$Q$1,0),FALSE)</f>
        <v/>
      </c>
      <c r="N33" s="335">
        <f>VLOOKUP($A33,'B-EmEC'!$A:$DD,MATCH(N$1,'B-EmEC'!$A$1:$DD$1,0),FALSE)</f>
        <v>51.79</v>
      </c>
      <c r="O33" s="299" t="str">
        <f>VLOOKUP($A33,'B-EmEC'!$A:$DD,MATCH(O$1,'B-EmEC'!$A$1:$DD$1,0),FALSE)</f>
        <v/>
      </c>
      <c r="P33" s="299" t="str">
        <f>VLOOKUP($A33,'B-EmEC'!$A:$DD,MATCH(P$1,'B-EmEC'!$A$1:$DD$1,0),FALSE)</f>
        <v/>
      </c>
      <c r="Q33" s="300">
        <f>VLOOKUP($A33,'B-EmEC'!$A:$DD,MATCH(Q$1,'B-EmEC'!$A$1:$DD$1,0),FALSE)</f>
        <v>18.489999999999998</v>
      </c>
      <c r="R33" s="299">
        <f>VLOOKUP($A33,'B-EmEC'!$A:$DD,MATCH(R$1,'B-EmEC'!$A$1:$DD$1,0),FALSE)</f>
        <v>46.36</v>
      </c>
      <c r="S33" s="299">
        <f>VLOOKUP($A33,'B-EmEC'!$A:$DD,MATCH(S$1,'B-EmEC'!$A$1:$DD$1,0),FALSE)</f>
        <v>80.08</v>
      </c>
      <c r="T33" s="299" t="str">
        <f>VLOOKUP($A33,'B-EmEC'!$A:$DD,MATCH(T$1,'B-EmEC'!$A$1:$DD$1,0),FALSE)</f>
        <v/>
      </c>
      <c r="U33" s="299" t="str">
        <f>VLOOKUP($A33,'B-EmEC'!$A:$DD,MATCH(U$1,'B-EmEC'!$A$1:$DD$1,0),FALSE)</f>
        <v/>
      </c>
      <c r="V33" s="299" t="str">
        <f>VLOOKUP($A33,'B-EmEC'!$A:$DD,MATCH(V$1,'B-EmEC'!$A$1:$DD$1,0),FALSE)</f>
        <v/>
      </c>
      <c r="W33" s="299">
        <f>VLOOKUP($A33,'B-EmEC'!$A:$DD,MATCH(W$1,'B-EmEC'!$A$1:$DD$1,0),FALSE)</f>
        <v>689.3</v>
      </c>
      <c r="X33" s="300">
        <f>VLOOKUP($A33,'B-EmEC'!$A:$DD,MATCH(X$1,'B-EmEC'!$A$1:$DD$1,0),FALSE)</f>
        <v>76.540000000000006</v>
      </c>
      <c r="Y33" s="299">
        <f>VLOOKUP($A33,'B-EmEC'!$A:$DD,MATCH(Y$1,'B-EmEC'!$A$1:$DD$1,0),FALSE)</f>
        <v>196.4</v>
      </c>
      <c r="Z33" s="298">
        <f t="shared" si="11"/>
        <v>51.79</v>
      </c>
      <c r="AA33" s="301" t="str">
        <f t="shared" si="12"/>
        <v/>
      </c>
      <c r="AB33" s="301" t="str">
        <f t="shared" si="13"/>
        <v/>
      </c>
      <c r="AC33" s="301">
        <f t="shared" si="14"/>
        <v>18.489999999999998</v>
      </c>
      <c r="AD33" s="301">
        <f t="shared" si="15"/>
        <v>46.36</v>
      </c>
      <c r="AE33" s="301">
        <f t="shared" si="16"/>
        <v>80.08</v>
      </c>
      <c r="AF33" s="301" t="str">
        <f t="shared" si="17"/>
        <v/>
      </c>
      <c r="AG33" s="301" t="str">
        <f t="shared" si="18"/>
        <v/>
      </c>
      <c r="AH33" s="301" t="str">
        <f t="shared" si="19"/>
        <v/>
      </c>
      <c r="AI33" s="301" t="str">
        <f t="shared" si="20"/>
        <v/>
      </c>
      <c r="AJ33" s="301" t="str">
        <f t="shared" si="21"/>
        <v/>
      </c>
      <c r="AK33" s="301" t="str">
        <f t="shared" si="22"/>
        <v/>
      </c>
      <c r="AL33" s="48">
        <f t="shared" si="23"/>
        <v>0.998457682668209</v>
      </c>
      <c r="AM33" s="47" t="str">
        <f t="shared" si="24"/>
        <v/>
      </c>
      <c r="AN33" s="47" t="str">
        <f t="shared" si="25"/>
        <v/>
      </c>
      <c r="AO33" s="47">
        <f t="shared" si="26"/>
        <v>4.9704301075268811E-2</v>
      </c>
      <c r="AP33" s="47">
        <f t="shared" si="27"/>
        <v>9.5019471203115394E-2</v>
      </c>
      <c r="AQ33" s="47">
        <f t="shared" si="28"/>
        <v>0.2322505800464037</v>
      </c>
      <c r="AR33" s="47" t="str">
        <f t="shared" si="29"/>
        <v/>
      </c>
      <c r="AS33" s="47" t="str">
        <f t="shared" si="30"/>
        <v/>
      </c>
      <c r="AT33" s="47" t="str">
        <f t="shared" si="31"/>
        <v/>
      </c>
      <c r="AU33" s="47" t="str">
        <f t="shared" si="32"/>
        <v/>
      </c>
      <c r="AV33" s="47" t="str">
        <f t="shared" si="33"/>
        <v/>
      </c>
      <c r="AW33" s="47" t="str">
        <f t="shared" si="34"/>
        <v/>
      </c>
      <c r="AX33" s="144">
        <f t="shared" si="35"/>
        <v>1</v>
      </c>
      <c r="AY33" s="145" t="str">
        <f t="shared" si="36"/>
        <v/>
      </c>
      <c r="AZ33" s="145" t="str">
        <f t="shared" si="37"/>
        <v/>
      </c>
      <c r="BA33" s="145">
        <f t="shared" si="38"/>
        <v>0</v>
      </c>
      <c r="BB33" s="145">
        <f t="shared" si="39"/>
        <v>4.776285492839373E-2</v>
      </c>
      <c r="BC33" s="145">
        <f t="shared" si="40"/>
        <v>0.19240645937371303</v>
      </c>
      <c r="BD33" s="145" t="str">
        <f t="shared" si="41"/>
        <v/>
      </c>
      <c r="BE33" s="145" t="str">
        <f t="shared" si="42"/>
        <v/>
      </c>
      <c r="BF33" s="145" t="str">
        <f t="shared" si="43"/>
        <v/>
      </c>
      <c r="BG33" s="145" t="str">
        <f t="shared" si="44"/>
        <v/>
      </c>
      <c r="BH33" s="145" t="str">
        <f t="shared" si="45"/>
        <v/>
      </c>
      <c r="BI33" s="145" t="str">
        <f t="shared" si="46"/>
        <v/>
      </c>
      <c r="BJ33" s="48">
        <f t="shared" si="47"/>
        <v>0.998457682668209</v>
      </c>
      <c r="BK33" s="47">
        <f t="shared" si="48"/>
        <v>0.2322505800464037</v>
      </c>
      <c r="BL33" s="47" t="str">
        <f t="shared" si="49"/>
        <v/>
      </c>
      <c r="BM33" s="47" t="str">
        <f t="shared" si="50"/>
        <v/>
      </c>
      <c r="BN33" s="48">
        <f t="shared" si="51"/>
        <v>0.998457682668209</v>
      </c>
      <c r="BO33" s="47">
        <f t="shared" si="52"/>
        <v>0.12565811744159597</v>
      </c>
      <c r="BP33" s="47" t="str">
        <f t="shared" si="53"/>
        <v/>
      </c>
      <c r="BQ33" s="47" t="str">
        <f t="shared" si="54"/>
        <v/>
      </c>
    </row>
    <row r="34" spans="1:69" s="49" customFormat="1" x14ac:dyDescent="0.2">
      <c r="A34" s="88" t="s">
        <v>51</v>
      </c>
      <c r="B34" s="335">
        <f>VLOOKUP($A34,BI!$A:$Q,MATCH(B$1,BI!$A$1:$Q$1,0),FALSE)</f>
        <v>1</v>
      </c>
      <c r="C34" s="367" t="str">
        <f>VLOOKUP($A34,BI!$A:$Q,MATCH(C$1,BI!$A$1:$Q$1,0),FALSE)</f>
        <v/>
      </c>
      <c r="D34" s="367" t="str">
        <f>VLOOKUP($A34,BI!$A:$Q,MATCH(D$1,BI!$A$1:$Q$1,0),FALSE)</f>
        <v/>
      </c>
      <c r="E34" s="367" t="str">
        <f>VLOOKUP($A34,BI!$A:$Q,MATCH(E$1,BI!$A$1:$Q$1,0),FALSE)</f>
        <v/>
      </c>
      <c r="F34" s="367" t="str">
        <f>VLOOKUP($A34,BI!$A:$Q,MATCH(F$1,BI!$A$1:$Q$1,0),FALSE)</f>
        <v/>
      </c>
      <c r="G34" s="367" t="str">
        <f>VLOOKUP($A34,BI!$A:$Q,MATCH(G$1,BI!$A$1:$Q$1,0),FALSE)</f>
        <v/>
      </c>
      <c r="H34" s="367" t="str">
        <f>VLOOKUP($A34,BI!$A:$Q,MATCH(H$1,BI!$A$1:$Q$1,0),FALSE)</f>
        <v/>
      </c>
      <c r="I34" s="367" t="str">
        <f>VLOOKUP($A34,BI!$A:$Q,MATCH(I$1,BI!$A$1:$Q$1,0),FALSE)</f>
        <v/>
      </c>
      <c r="J34" s="367" t="str">
        <f>VLOOKUP($A34,BI!$A:$Q,MATCH(J$1,BI!$A$1:$Q$1,0),FALSE)</f>
        <v/>
      </c>
      <c r="K34" s="367" t="str">
        <f>VLOOKUP($A34,BI!$A:$Q,MATCH(K$1,BI!$A$1:$Q$1,0),FALSE)</f>
        <v/>
      </c>
      <c r="L34" s="367" t="str">
        <f>VLOOKUP($A34,BI!$A:$Q,MATCH(L$1,BI!$A$1:$Q$1,0),FALSE)</f>
        <v/>
      </c>
      <c r="M34" s="367" t="str">
        <f>VLOOKUP($A34,BI!$A:$Q,MATCH(M$1,BI!$A$1:$Q$1,0),FALSE)</f>
        <v/>
      </c>
      <c r="N34" s="335">
        <f>VLOOKUP($A34,'B-EmEC'!$A:$DD,MATCH(N$1,'B-EmEC'!$A$1:$DD$1,0),FALSE)</f>
        <v>51.87</v>
      </c>
      <c r="O34" s="299" t="str">
        <f>VLOOKUP($A34,'B-EmEC'!$A:$DD,MATCH(O$1,'B-EmEC'!$A$1:$DD$1,0),FALSE)</f>
        <v/>
      </c>
      <c r="P34" s="299" t="str">
        <f>VLOOKUP($A34,'B-EmEC'!$A:$DD,MATCH(P$1,'B-EmEC'!$A$1:$DD$1,0),FALSE)</f>
        <v/>
      </c>
      <c r="Q34" s="300" t="str">
        <f>VLOOKUP($A34,'B-EmEC'!$A:$DD,MATCH(Q$1,'B-EmEC'!$A$1:$DD$1,0),FALSE)</f>
        <v/>
      </c>
      <c r="R34" s="299" t="str">
        <f>VLOOKUP($A34,'B-EmEC'!$A:$DD,MATCH(R$1,'B-EmEC'!$A$1:$DD$1,0),FALSE)</f>
        <v/>
      </c>
      <c r="S34" s="299" t="str">
        <f>VLOOKUP($A34,'B-EmEC'!$A:$DD,MATCH(S$1,'B-EmEC'!$A$1:$DD$1,0),FALSE)</f>
        <v/>
      </c>
      <c r="T34" s="299" t="str">
        <f>VLOOKUP($A34,'B-EmEC'!$A:$DD,MATCH(T$1,'B-EmEC'!$A$1:$DD$1,0),FALSE)</f>
        <v/>
      </c>
      <c r="U34" s="299" t="str">
        <f>VLOOKUP($A34,'B-EmEC'!$A:$DD,MATCH(U$1,'B-EmEC'!$A$1:$DD$1,0),FALSE)</f>
        <v/>
      </c>
      <c r="V34" s="299" t="str">
        <f>VLOOKUP($A34,'B-EmEC'!$A:$DD,MATCH(V$1,'B-EmEC'!$A$1:$DD$1,0),FALSE)</f>
        <v/>
      </c>
      <c r="W34" s="299">
        <f>VLOOKUP($A34,'B-EmEC'!$A:$DD,MATCH(W$1,'B-EmEC'!$A$1:$DD$1,0),FALSE)</f>
        <v>689.4</v>
      </c>
      <c r="X34" s="300" t="str">
        <f>VLOOKUP($A34,'B-EmEC'!$A:$DD,MATCH(X$1,'B-EmEC'!$A$1:$DD$1,0),FALSE)</f>
        <v/>
      </c>
      <c r="Y34" s="299" t="str">
        <f>VLOOKUP($A34,'B-EmEC'!$A:$DD,MATCH(Y$1,'B-EmEC'!$A$1:$DD$1,0),FALSE)</f>
        <v/>
      </c>
      <c r="Z34" s="298">
        <f t="shared" si="11"/>
        <v>51.87</v>
      </c>
      <c r="AA34" s="301" t="str">
        <f t="shared" si="12"/>
        <v/>
      </c>
      <c r="AB34" s="301" t="str">
        <f t="shared" si="13"/>
        <v/>
      </c>
      <c r="AC34" s="301" t="str">
        <f t="shared" si="14"/>
        <v/>
      </c>
      <c r="AD34" s="301" t="str">
        <f t="shared" si="15"/>
        <v/>
      </c>
      <c r="AE34" s="301" t="str">
        <f t="shared" si="16"/>
        <v/>
      </c>
      <c r="AF34" s="301" t="str">
        <f t="shared" si="17"/>
        <v/>
      </c>
      <c r="AG34" s="301" t="str">
        <f t="shared" si="18"/>
        <v/>
      </c>
      <c r="AH34" s="301" t="str">
        <f t="shared" si="19"/>
        <v/>
      </c>
      <c r="AI34" s="301" t="str">
        <f t="shared" si="20"/>
        <v/>
      </c>
      <c r="AJ34" s="301" t="str">
        <f t="shared" si="21"/>
        <v/>
      </c>
      <c r="AK34" s="301" t="str">
        <f t="shared" si="22"/>
        <v/>
      </c>
      <c r="AL34" s="48">
        <f t="shared" si="23"/>
        <v>1</v>
      </c>
      <c r="AM34" s="47" t="str">
        <f t="shared" si="24"/>
        <v/>
      </c>
      <c r="AN34" s="47" t="str">
        <f t="shared" si="25"/>
        <v/>
      </c>
      <c r="AO34" s="47" t="str">
        <f t="shared" si="26"/>
        <v/>
      </c>
      <c r="AP34" s="47" t="str">
        <f t="shared" si="27"/>
        <v/>
      </c>
      <c r="AQ34" s="47" t="str">
        <f t="shared" si="28"/>
        <v/>
      </c>
      <c r="AR34" s="47" t="str">
        <f t="shared" si="29"/>
        <v/>
      </c>
      <c r="AS34" s="47" t="str">
        <f t="shared" si="30"/>
        <v/>
      </c>
      <c r="AT34" s="47" t="str">
        <f t="shared" si="31"/>
        <v/>
      </c>
      <c r="AU34" s="47" t="str">
        <f t="shared" si="32"/>
        <v/>
      </c>
      <c r="AV34" s="47" t="str">
        <f t="shared" si="33"/>
        <v/>
      </c>
      <c r="AW34" s="47" t="str">
        <f t="shared" si="34"/>
        <v/>
      </c>
      <c r="AX34" s="144" t="str">
        <f t="shared" si="35"/>
        <v/>
      </c>
      <c r="AY34" s="145" t="str">
        <f t="shared" si="36"/>
        <v/>
      </c>
      <c r="AZ34" s="145" t="str">
        <f t="shared" si="37"/>
        <v/>
      </c>
      <c r="BA34" s="145" t="str">
        <f t="shared" si="38"/>
        <v/>
      </c>
      <c r="BB34" s="145" t="str">
        <f t="shared" si="39"/>
        <v/>
      </c>
      <c r="BC34" s="145" t="str">
        <f t="shared" si="40"/>
        <v/>
      </c>
      <c r="BD34" s="145" t="str">
        <f t="shared" si="41"/>
        <v/>
      </c>
      <c r="BE34" s="145" t="str">
        <f t="shared" si="42"/>
        <v/>
      </c>
      <c r="BF34" s="145" t="str">
        <f t="shared" si="43"/>
        <v/>
      </c>
      <c r="BG34" s="145" t="str">
        <f t="shared" si="44"/>
        <v/>
      </c>
      <c r="BH34" s="145" t="str">
        <f t="shared" si="45"/>
        <v/>
      </c>
      <c r="BI34" s="145" t="str">
        <f t="shared" si="46"/>
        <v/>
      </c>
      <c r="BJ34" s="48">
        <f t="shared" si="47"/>
        <v>1</v>
      </c>
      <c r="BK34" s="47" t="str">
        <f t="shared" si="48"/>
        <v/>
      </c>
      <c r="BL34" s="47" t="str">
        <f t="shared" si="49"/>
        <v/>
      </c>
      <c r="BM34" s="47" t="str">
        <f t="shared" si="50"/>
        <v/>
      </c>
      <c r="BN34" s="48">
        <f t="shared" si="51"/>
        <v>1</v>
      </c>
      <c r="BO34" s="47" t="str">
        <f t="shared" si="52"/>
        <v/>
      </c>
      <c r="BP34" s="47" t="str">
        <f t="shared" si="53"/>
        <v/>
      </c>
      <c r="BQ34" s="47" t="str">
        <f t="shared" si="54"/>
        <v/>
      </c>
    </row>
    <row r="35" spans="1:69" s="49" customFormat="1" x14ac:dyDescent="0.2">
      <c r="A35" s="88" t="s">
        <v>136</v>
      </c>
      <c r="B35" s="335" t="str">
        <f>VLOOKUP($A35,BI!$A:$Q,MATCH(B$1,BI!$A$1:$Q$1,0),FALSE)</f>
        <v/>
      </c>
      <c r="C35" s="367">
        <f>VLOOKUP($A35,BI!$A:$Q,MATCH(C$1,BI!$A$1:$Q$1,0),FALSE)</f>
        <v>1</v>
      </c>
      <c r="D35" s="367">
        <f>VLOOKUP($A35,BI!$A:$Q,MATCH(D$1,BI!$A$1:$Q$1,0),FALSE)</f>
        <v>1</v>
      </c>
      <c r="E35" s="367">
        <f>VLOOKUP($A35,BI!$A:$Q,MATCH(E$1,BI!$A$1:$Q$1,0),FALSE)</f>
        <v>1</v>
      </c>
      <c r="F35" s="367">
        <f>VLOOKUP($A35,BI!$A:$Q,MATCH(F$1,BI!$A$1:$Q$1,0),FALSE)</f>
        <v>1</v>
      </c>
      <c r="G35" s="367" t="str">
        <f>VLOOKUP($A35,BI!$A:$Q,MATCH(G$1,BI!$A$1:$Q$1,0),FALSE)</f>
        <v/>
      </c>
      <c r="H35" s="367" t="str">
        <f>VLOOKUP($A35,BI!$A:$Q,MATCH(H$1,BI!$A$1:$Q$1,0),FALSE)</f>
        <v/>
      </c>
      <c r="I35" s="367" t="str">
        <f>VLOOKUP($A35,BI!$A:$Q,MATCH(I$1,BI!$A$1:$Q$1,0),FALSE)</f>
        <v/>
      </c>
      <c r="J35" s="367" t="str">
        <f>VLOOKUP($A35,BI!$A:$Q,MATCH(J$1,BI!$A$1:$Q$1,0),FALSE)</f>
        <v/>
      </c>
      <c r="K35" s="367" t="str">
        <f>VLOOKUP($A35,BI!$A:$Q,MATCH(K$1,BI!$A$1:$Q$1,0),FALSE)</f>
        <v/>
      </c>
      <c r="L35" s="367" t="str">
        <f>VLOOKUP($A35,BI!$A:$Q,MATCH(L$1,BI!$A$1:$Q$1,0),FALSE)</f>
        <v/>
      </c>
      <c r="M35" s="367" t="str">
        <f>VLOOKUP($A35,BI!$A:$Q,MATCH(M$1,BI!$A$1:$Q$1,0),FALSE)</f>
        <v/>
      </c>
      <c r="N35" s="335" t="str">
        <f>VLOOKUP($A35,'B-EmEC'!$A:$DD,MATCH(N$1,'B-EmEC'!$A$1:$DD$1,0),FALSE)</f>
        <v/>
      </c>
      <c r="O35" s="299">
        <f>VLOOKUP($A35,'B-EmEC'!$A:$DD,MATCH(O$1,'B-EmEC'!$A$1:$DD$1,0),FALSE)</f>
        <v>226</v>
      </c>
      <c r="P35" s="299">
        <f>VLOOKUP($A35,'B-EmEC'!$A:$DD,MATCH(P$1,'B-EmEC'!$A$1:$DD$1,0),FALSE)</f>
        <v>119.9</v>
      </c>
      <c r="Q35" s="300">
        <f>VLOOKUP($A35,'B-EmEC'!$A:$DD,MATCH(Q$1,'B-EmEC'!$A$1:$DD$1,0),FALSE)</f>
        <v>91.94</v>
      </c>
      <c r="R35" s="299">
        <f>VLOOKUP($A35,'B-EmEC'!$A:$DD,MATCH(R$1,'B-EmEC'!$A$1:$DD$1,0),FALSE)</f>
        <v>103.4</v>
      </c>
      <c r="S35" s="299" t="str">
        <f>VLOOKUP($A35,'B-EmEC'!$A:$DD,MATCH(S$1,'B-EmEC'!$A$1:$DD$1,0),FALSE)</f>
        <v/>
      </c>
      <c r="T35" s="299" t="str">
        <f>VLOOKUP($A35,'B-EmEC'!$A:$DD,MATCH(T$1,'B-EmEC'!$A$1:$DD$1,0),FALSE)</f>
        <v/>
      </c>
      <c r="U35" s="299" t="str">
        <f>VLOOKUP($A35,'B-EmEC'!$A:$DD,MATCH(U$1,'B-EmEC'!$A$1:$DD$1,0),FALSE)</f>
        <v/>
      </c>
      <c r="V35" s="299" t="str">
        <f>VLOOKUP($A35,'B-EmEC'!$A:$DD,MATCH(V$1,'B-EmEC'!$A$1:$DD$1,0),FALSE)</f>
        <v/>
      </c>
      <c r="W35" s="299">
        <f>VLOOKUP($A35,'B-EmEC'!$A:$DD,MATCH(W$1,'B-EmEC'!$A$1:$DD$1,0),FALSE)</f>
        <v>705.9</v>
      </c>
      <c r="X35" s="300" t="str">
        <f>VLOOKUP($A35,'B-EmEC'!$A:$DD,MATCH(X$1,'B-EmEC'!$A$1:$DD$1,0),FALSE)</f>
        <v/>
      </c>
      <c r="Y35" s="299" t="str">
        <f>VLOOKUP($A35,'B-EmEC'!$A:$DD,MATCH(Y$1,'B-EmEC'!$A$1:$DD$1,0),FALSE)</f>
        <v/>
      </c>
      <c r="Z35" s="298" t="str">
        <f t="shared" si="11"/>
        <v/>
      </c>
      <c r="AA35" s="301">
        <f t="shared" si="12"/>
        <v>226</v>
      </c>
      <c r="AB35" s="301">
        <f t="shared" si="13"/>
        <v>119.9</v>
      </c>
      <c r="AC35" s="301">
        <f t="shared" si="14"/>
        <v>91.94</v>
      </c>
      <c r="AD35" s="301">
        <f t="shared" si="15"/>
        <v>103.4</v>
      </c>
      <c r="AE35" s="301" t="str">
        <f t="shared" si="16"/>
        <v/>
      </c>
      <c r="AF35" s="301" t="str">
        <f t="shared" si="17"/>
        <v/>
      </c>
      <c r="AG35" s="301" t="str">
        <f t="shared" si="18"/>
        <v/>
      </c>
      <c r="AH35" s="301" t="str">
        <f t="shared" si="19"/>
        <v/>
      </c>
      <c r="AI35" s="301" t="str">
        <f t="shared" si="20"/>
        <v/>
      </c>
      <c r="AJ35" s="301" t="str">
        <f t="shared" si="21"/>
        <v/>
      </c>
      <c r="AK35" s="301" t="str">
        <f t="shared" si="22"/>
        <v/>
      </c>
      <c r="AL35" s="48" t="str">
        <f t="shared" si="23"/>
        <v/>
      </c>
      <c r="AM35" s="47">
        <f t="shared" si="24"/>
        <v>0.24485373781148428</v>
      </c>
      <c r="AN35" s="47">
        <f t="shared" si="25"/>
        <v>0.19841138507363895</v>
      </c>
      <c r="AO35" s="47">
        <f t="shared" si="26"/>
        <v>0.24715053763440858</v>
      </c>
      <c r="AP35" s="47">
        <f t="shared" si="27"/>
        <v>0.21192867390858786</v>
      </c>
      <c r="AQ35" s="47" t="str">
        <f t="shared" si="28"/>
        <v/>
      </c>
      <c r="AR35" s="47" t="str">
        <f t="shared" si="29"/>
        <v/>
      </c>
      <c r="AS35" s="47" t="str">
        <f t="shared" si="30"/>
        <v/>
      </c>
      <c r="AT35" s="47" t="str">
        <f t="shared" si="31"/>
        <v/>
      </c>
      <c r="AU35" s="47" t="str">
        <f t="shared" si="32"/>
        <v/>
      </c>
      <c r="AV35" s="47" t="str">
        <f t="shared" si="33"/>
        <v/>
      </c>
      <c r="AW35" s="47" t="str">
        <f t="shared" si="34"/>
        <v/>
      </c>
      <c r="AX35" s="144" t="str">
        <f t="shared" si="35"/>
        <v/>
      </c>
      <c r="AY35" s="145">
        <f t="shared" si="36"/>
        <v>0.95287567177002985</v>
      </c>
      <c r="AZ35" s="145">
        <f t="shared" si="37"/>
        <v>0</v>
      </c>
      <c r="BA35" s="145">
        <f t="shared" si="38"/>
        <v>1</v>
      </c>
      <c r="BB35" s="145">
        <f t="shared" si="39"/>
        <v>0.27733943092455471</v>
      </c>
      <c r="BC35" s="145" t="str">
        <f t="shared" si="40"/>
        <v/>
      </c>
      <c r="BD35" s="145" t="str">
        <f t="shared" si="41"/>
        <v/>
      </c>
      <c r="BE35" s="145" t="str">
        <f t="shared" si="42"/>
        <v/>
      </c>
      <c r="BF35" s="145" t="str">
        <f t="shared" si="43"/>
        <v/>
      </c>
      <c r="BG35" s="145" t="str">
        <f t="shared" si="44"/>
        <v/>
      </c>
      <c r="BH35" s="145" t="str">
        <f t="shared" si="45"/>
        <v/>
      </c>
      <c r="BI35" s="145" t="str">
        <f t="shared" si="46"/>
        <v/>
      </c>
      <c r="BJ35" s="48" t="str">
        <f t="shared" si="47"/>
        <v/>
      </c>
      <c r="BK35" s="47">
        <f t="shared" si="48"/>
        <v>0.24715053763440858</v>
      </c>
      <c r="BL35" s="47" t="str">
        <f t="shared" ref="BL35:BL52" si="55">IF(COUNT(AR35:AU35)=0,"",MAX(AR35:AU35))</f>
        <v/>
      </c>
      <c r="BM35" s="47" t="str">
        <f t="shared" ref="BM35:BM52" si="56">IF(COUNT(AV35:AW35)=0,"",MAX(AV35:AW35))</f>
        <v/>
      </c>
      <c r="BN35" s="48" t="str">
        <f t="shared" si="51"/>
        <v/>
      </c>
      <c r="BO35" s="47">
        <f t="shared" si="52"/>
        <v>0.22558608360702989</v>
      </c>
      <c r="BP35" s="47" t="str">
        <f t="shared" ref="BP35:BP52" si="57">IF(COUNT(AR35:AU35)=0,"",AVERAGE(AR35:AU35))</f>
        <v/>
      </c>
      <c r="BQ35" s="47" t="str">
        <f t="shared" ref="BQ35:BQ52" si="58">IF(COUNT(AV35:AW35)=0,"",AVERAGE(AV35:AW35))</f>
        <v/>
      </c>
    </row>
    <row r="36" spans="1:69" s="49" customFormat="1" x14ac:dyDescent="0.2">
      <c r="A36" s="88" t="s">
        <v>153</v>
      </c>
      <c r="B36" s="335" t="str">
        <f>VLOOKUP($A36,BI!$A:$Q,MATCH(B$1,BI!$A$1:$Q$1,0),FALSE)</f>
        <v/>
      </c>
      <c r="C36" s="367">
        <f>VLOOKUP($A36,BI!$A:$Q,MATCH(C$1,BI!$A$1:$Q$1,0),FALSE)</f>
        <v>1</v>
      </c>
      <c r="D36" s="367">
        <f>VLOOKUP($A36,BI!$A:$Q,MATCH(D$1,BI!$A$1:$Q$1,0),FALSE)</f>
        <v>1</v>
      </c>
      <c r="E36" s="367">
        <f>VLOOKUP($A36,BI!$A:$Q,MATCH(E$1,BI!$A$1:$Q$1,0),FALSE)</f>
        <v>1</v>
      </c>
      <c r="F36" s="367">
        <f>VLOOKUP($A36,BI!$A:$Q,MATCH(F$1,BI!$A$1:$Q$1,0),FALSE)</f>
        <v>1</v>
      </c>
      <c r="G36" s="367">
        <f>VLOOKUP($A36,BI!$A:$Q,MATCH(G$1,BI!$A$1:$Q$1,0),FALSE)</f>
        <v>1</v>
      </c>
      <c r="H36" s="367" t="str">
        <f>VLOOKUP($A36,BI!$A:$Q,MATCH(H$1,BI!$A$1:$Q$1,0),FALSE)</f>
        <v/>
      </c>
      <c r="I36" s="367" t="str">
        <f>VLOOKUP($A36,BI!$A:$Q,MATCH(I$1,BI!$A$1:$Q$1,0),FALSE)</f>
        <v/>
      </c>
      <c r="J36" s="367">
        <f>VLOOKUP($A36,BI!$A:$Q,MATCH(J$1,BI!$A$1:$Q$1,0),FALSE)</f>
        <v>1</v>
      </c>
      <c r="K36" s="367">
        <f>VLOOKUP($A36,BI!$A:$Q,MATCH(K$1,BI!$A$1:$Q$1,0),FALSE)</f>
        <v>1</v>
      </c>
      <c r="L36" s="367" t="str">
        <f>VLOOKUP($A36,BI!$A:$Q,MATCH(L$1,BI!$A$1:$Q$1,0),FALSE)</f>
        <v/>
      </c>
      <c r="M36" s="367" t="str">
        <f>VLOOKUP($A36,BI!$A:$Q,MATCH(M$1,BI!$A$1:$Q$1,0),FALSE)</f>
        <v/>
      </c>
      <c r="N36" s="335" t="str">
        <f>VLOOKUP($A36,'B-EmEC'!$A:$DD,MATCH(N$1,'B-EmEC'!$A$1:$DD$1,0),FALSE)</f>
        <v/>
      </c>
      <c r="O36" s="299">
        <f>VLOOKUP($A36,'B-EmEC'!$A:$DD,MATCH(O$1,'B-EmEC'!$A$1:$DD$1,0),FALSE)</f>
        <v>639.6</v>
      </c>
      <c r="P36" s="299">
        <f>VLOOKUP($A36,'B-EmEC'!$A:$DD,MATCH(P$1,'B-EmEC'!$A$1:$DD$1,0),FALSE)</f>
        <v>267.7</v>
      </c>
      <c r="Q36" s="300">
        <f>VLOOKUP($A36,'B-EmEC'!$A:$DD,MATCH(Q$1,'B-EmEC'!$A$1:$DD$1,0),FALSE)</f>
        <v>213.3</v>
      </c>
      <c r="R36" s="299">
        <f>VLOOKUP($A36,'B-EmEC'!$A:$DD,MATCH(R$1,'B-EmEC'!$A$1:$DD$1,0),FALSE)</f>
        <v>310.39999999999998</v>
      </c>
      <c r="S36" s="299">
        <f>VLOOKUP($A36,'B-EmEC'!$A:$DD,MATCH(S$1,'B-EmEC'!$A$1:$DD$1,0),FALSE)</f>
        <v>240</v>
      </c>
      <c r="T36" s="299" t="str">
        <f>VLOOKUP($A36,'B-EmEC'!$A:$DD,MATCH(T$1,'B-EmEC'!$A$1:$DD$1,0),FALSE)</f>
        <v/>
      </c>
      <c r="U36" s="299" t="str">
        <f>VLOOKUP($A36,'B-EmEC'!$A:$DD,MATCH(U$1,'B-EmEC'!$A$1:$DD$1,0),FALSE)</f>
        <v/>
      </c>
      <c r="V36" s="299">
        <f>VLOOKUP($A36,'B-EmEC'!$A:$DD,MATCH(V$1,'B-EmEC'!$A$1:$DD$1,0),FALSE)</f>
        <v>161.69999999999999</v>
      </c>
      <c r="W36" s="299">
        <f>VLOOKUP($A36,'B-EmEC'!$A:$DD,MATCH(W$1,'B-EmEC'!$A$1:$DD$1,0),FALSE)</f>
        <v>733.9</v>
      </c>
      <c r="X36" s="300" t="str">
        <f>VLOOKUP($A36,'B-EmEC'!$A:$DD,MATCH(X$1,'B-EmEC'!$A$1:$DD$1,0),FALSE)</f>
        <v/>
      </c>
      <c r="Y36" s="299" t="str">
        <f>VLOOKUP($A36,'B-EmEC'!$A:$DD,MATCH(Y$1,'B-EmEC'!$A$1:$DD$1,0),FALSE)</f>
        <v/>
      </c>
      <c r="Z36" s="298" t="str">
        <f t="shared" si="11"/>
        <v/>
      </c>
      <c r="AA36" s="301">
        <f t="shared" si="12"/>
        <v>639.6</v>
      </c>
      <c r="AB36" s="301">
        <f t="shared" si="13"/>
        <v>267.7</v>
      </c>
      <c r="AC36" s="301">
        <f t="shared" si="14"/>
        <v>213.3</v>
      </c>
      <c r="AD36" s="301">
        <f t="shared" si="15"/>
        <v>310.39999999999998</v>
      </c>
      <c r="AE36" s="301">
        <f t="shared" si="16"/>
        <v>240</v>
      </c>
      <c r="AF36" s="301" t="str">
        <f t="shared" si="17"/>
        <v/>
      </c>
      <c r="AG36" s="301" t="str">
        <f t="shared" si="18"/>
        <v/>
      </c>
      <c r="AH36" s="301">
        <f t="shared" si="19"/>
        <v>161.69999999999999</v>
      </c>
      <c r="AI36" s="301">
        <f t="shared" si="20"/>
        <v>733.9</v>
      </c>
      <c r="AJ36" s="301" t="str">
        <f t="shared" si="21"/>
        <v/>
      </c>
      <c r="AK36" s="301" t="str">
        <f t="shared" si="22"/>
        <v/>
      </c>
      <c r="AL36" s="48" t="str">
        <f t="shared" si="23"/>
        <v/>
      </c>
      <c r="AM36" s="47">
        <f t="shared" si="24"/>
        <v>0.69295774647887332</v>
      </c>
      <c r="AN36" s="47">
        <f t="shared" si="25"/>
        <v>0.44299189144464673</v>
      </c>
      <c r="AO36" s="47">
        <f t="shared" si="26"/>
        <v>0.57338709677419353</v>
      </c>
      <c r="AP36" s="47">
        <f t="shared" si="27"/>
        <v>0.63619594179135064</v>
      </c>
      <c r="AQ36" s="47">
        <f t="shared" si="28"/>
        <v>0.69605568445475641</v>
      </c>
      <c r="AR36" s="47" t="str">
        <f t="shared" si="29"/>
        <v/>
      </c>
      <c r="AS36" s="47" t="str">
        <f t="shared" si="30"/>
        <v/>
      </c>
      <c r="AT36" s="47">
        <f t="shared" si="31"/>
        <v>0.17498106265555674</v>
      </c>
      <c r="AU36" s="47">
        <f t="shared" si="32"/>
        <v>0.68781630740393629</v>
      </c>
      <c r="AV36" s="47" t="str">
        <f t="shared" si="33"/>
        <v/>
      </c>
      <c r="AW36" s="47" t="str">
        <f t="shared" si="34"/>
        <v/>
      </c>
      <c r="AX36" s="144" t="str">
        <f t="shared" si="35"/>
        <v/>
      </c>
      <c r="AY36" s="145">
        <f t="shared" si="36"/>
        <v>0.99405471338215179</v>
      </c>
      <c r="AZ36" s="145">
        <f t="shared" si="37"/>
        <v>0.51434250983800567</v>
      </c>
      <c r="BA36" s="145">
        <f t="shared" si="38"/>
        <v>0.76458537309492258</v>
      </c>
      <c r="BB36" s="145">
        <f t="shared" si="39"/>
        <v>0.88512251382207352</v>
      </c>
      <c r="BC36" s="145">
        <f t="shared" si="40"/>
        <v>1</v>
      </c>
      <c r="BD36" s="145" t="str">
        <f t="shared" si="41"/>
        <v/>
      </c>
      <c r="BE36" s="145" t="str">
        <f t="shared" si="42"/>
        <v/>
      </c>
      <c r="BF36" s="145">
        <f t="shared" si="43"/>
        <v>0</v>
      </c>
      <c r="BG36" s="145">
        <f t="shared" si="44"/>
        <v>0.98418772147764411</v>
      </c>
      <c r="BH36" s="145" t="str">
        <f t="shared" si="45"/>
        <v/>
      </c>
      <c r="BI36" s="145" t="str">
        <f t="shared" si="46"/>
        <v/>
      </c>
      <c r="BJ36" s="48" t="str">
        <f t="shared" si="47"/>
        <v/>
      </c>
      <c r="BK36" s="47">
        <f t="shared" si="48"/>
        <v>0.69605568445475641</v>
      </c>
      <c r="BL36" s="47">
        <f t="shared" si="55"/>
        <v>0.68781630740393629</v>
      </c>
      <c r="BM36" s="47" t="str">
        <f t="shared" si="56"/>
        <v/>
      </c>
      <c r="BN36" s="48" t="str">
        <f t="shared" si="51"/>
        <v/>
      </c>
      <c r="BO36" s="47">
        <f t="shared" si="52"/>
        <v>0.60831767218876409</v>
      </c>
      <c r="BP36" s="47">
        <f t="shared" si="57"/>
        <v>0.43139868502974654</v>
      </c>
      <c r="BQ36" s="47" t="str">
        <f t="shared" si="58"/>
        <v/>
      </c>
    </row>
    <row r="37" spans="1:69" s="49" customFormat="1" x14ac:dyDescent="0.2">
      <c r="A37" s="88" t="s">
        <v>20</v>
      </c>
      <c r="B37" s="335">
        <f>VLOOKUP($A37,BI!$A:$Q,MATCH(B$1,BI!$A$1:$Q$1,0),FALSE)</f>
        <v>1</v>
      </c>
      <c r="C37" s="367" t="str">
        <f>VLOOKUP($A37,BI!$A:$Q,MATCH(C$1,BI!$A$1:$Q$1,0),FALSE)</f>
        <v/>
      </c>
      <c r="D37" s="367" t="str">
        <f>VLOOKUP($A37,BI!$A:$Q,MATCH(D$1,BI!$A$1:$Q$1,0),FALSE)</f>
        <v/>
      </c>
      <c r="E37" s="367" t="str">
        <f>VLOOKUP($A37,BI!$A:$Q,MATCH(E$1,BI!$A$1:$Q$1,0),FALSE)</f>
        <v/>
      </c>
      <c r="F37" s="367" t="str">
        <f>VLOOKUP($A37,BI!$A:$Q,MATCH(F$1,BI!$A$1:$Q$1,0),FALSE)</f>
        <v/>
      </c>
      <c r="G37" s="367" t="str">
        <f>VLOOKUP($A37,BI!$A:$Q,MATCH(G$1,BI!$A$1:$Q$1,0),FALSE)</f>
        <v/>
      </c>
      <c r="H37" s="367">
        <f>VLOOKUP($A37,BI!$A:$Q,MATCH(H$1,BI!$A$1:$Q$1,0),FALSE)</f>
        <v>1</v>
      </c>
      <c r="I37" s="367">
        <f>VLOOKUP($A37,BI!$A:$Q,MATCH(I$1,BI!$A$1:$Q$1,0),FALSE)</f>
        <v>1</v>
      </c>
      <c r="J37" s="367" t="str">
        <f>VLOOKUP($A37,BI!$A:$Q,MATCH(J$1,BI!$A$1:$Q$1,0),FALSE)</f>
        <v/>
      </c>
      <c r="K37" s="367" t="str">
        <f>VLOOKUP($A37,BI!$A:$Q,MATCH(K$1,BI!$A$1:$Q$1,0),FALSE)</f>
        <v/>
      </c>
      <c r="L37" s="367" t="str">
        <f>VLOOKUP($A37,BI!$A:$Q,MATCH(L$1,BI!$A$1:$Q$1,0),FALSE)</f>
        <v/>
      </c>
      <c r="M37" s="367" t="str">
        <f>VLOOKUP($A37,BI!$A:$Q,MATCH(M$1,BI!$A$1:$Q$1,0),FALSE)</f>
        <v/>
      </c>
      <c r="N37" s="335">
        <f>VLOOKUP($A37,'B-EmEC'!$A:$DD,MATCH(N$1,'B-EmEC'!$A$1:$DD$1,0),FALSE)</f>
        <v>42.78</v>
      </c>
      <c r="O37" s="299">
        <f>VLOOKUP($A37,'B-EmEC'!$A:$DD,MATCH(O$1,'B-EmEC'!$A$1:$DD$1,0),FALSE)</f>
        <v>31</v>
      </c>
      <c r="P37" s="299">
        <f>VLOOKUP($A37,'B-EmEC'!$A:$DD,MATCH(P$1,'B-EmEC'!$A$1:$DD$1,0),FALSE)</f>
        <v>20</v>
      </c>
      <c r="Q37" s="300" t="str">
        <f>VLOOKUP($A37,'B-EmEC'!$A:$DD,MATCH(Q$1,'B-EmEC'!$A$1:$DD$1,0),FALSE)</f>
        <v/>
      </c>
      <c r="R37" s="299" t="str">
        <f>VLOOKUP($A37,'B-EmEC'!$A:$DD,MATCH(R$1,'B-EmEC'!$A$1:$DD$1,0),FALSE)</f>
        <v/>
      </c>
      <c r="S37" s="299" t="str">
        <f>VLOOKUP($A37,'B-EmEC'!$A:$DD,MATCH(S$1,'B-EmEC'!$A$1:$DD$1,0),FALSE)</f>
        <v/>
      </c>
      <c r="T37" s="299">
        <f>VLOOKUP($A37,'B-EmEC'!$A:$DD,MATCH(T$1,'B-EmEC'!$A$1:$DD$1,0),FALSE)</f>
        <v>122.3</v>
      </c>
      <c r="U37" s="299">
        <f>VLOOKUP($A37,'B-EmEC'!$A:$DD,MATCH(U$1,'B-EmEC'!$A$1:$DD$1,0),FALSE)</f>
        <v>208.6</v>
      </c>
      <c r="V37" s="299">
        <f>VLOOKUP($A37,'B-EmEC'!$A:$DD,MATCH(V$1,'B-EmEC'!$A$1:$DD$1,0),FALSE)</f>
        <v>73.540000000000006</v>
      </c>
      <c r="W37" s="299">
        <f>VLOOKUP($A37,'B-EmEC'!$A:$DD,MATCH(W$1,'B-EmEC'!$A$1:$DD$1,0),FALSE)</f>
        <v>767.6</v>
      </c>
      <c r="X37" s="300" t="str">
        <f>VLOOKUP($A37,'B-EmEC'!$A:$DD,MATCH(X$1,'B-EmEC'!$A$1:$DD$1,0),FALSE)</f>
        <v/>
      </c>
      <c r="Y37" s="299">
        <f>VLOOKUP($A37,'B-EmEC'!$A:$DD,MATCH(Y$1,'B-EmEC'!$A$1:$DD$1,0),FALSE)</f>
        <v>161.1</v>
      </c>
      <c r="Z37" s="298">
        <f t="shared" si="11"/>
        <v>42.78</v>
      </c>
      <c r="AA37" s="301" t="str">
        <f t="shared" si="12"/>
        <v/>
      </c>
      <c r="AB37" s="301" t="str">
        <f t="shared" si="13"/>
        <v/>
      </c>
      <c r="AC37" s="301" t="str">
        <f t="shared" si="14"/>
        <v/>
      </c>
      <c r="AD37" s="301" t="str">
        <f t="shared" si="15"/>
        <v/>
      </c>
      <c r="AE37" s="301" t="str">
        <f t="shared" si="16"/>
        <v/>
      </c>
      <c r="AF37" s="301">
        <f t="shared" si="17"/>
        <v>122.3</v>
      </c>
      <c r="AG37" s="301">
        <f t="shared" si="18"/>
        <v>208.6</v>
      </c>
      <c r="AH37" s="301" t="str">
        <f t="shared" si="19"/>
        <v/>
      </c>
      <c r="AI37" s="301" t="str">
        <f t="shared" si="20"/>
        <v/>
      </c>
      <c r="AJ37" s="301" t="str">
        <f t="shared" si="21"/>
        <v/>
      </c>
      <c r="AK37" s="301" t="str">
        <f t="shared" si="22"/>
        <v/>
      </c>
      <c r="AL37" s="48">
        <f t="shared" si="23"/>
        <v>0.8247541931752459</v>
      </c>
      <c r="AM37" s="47" t="str">
        <f t="shared" si="24"/>
        <v/>
      </c>
      <c r="AN37" s="47" t="str">
        <f t="shared" si="25"/>
        <v/>
      </c>
      <c r="AO37" s="47" t="str">
        <f t="shared" si="26"/>
        <v/>
      </c>
      <c r="AP37" s="47" t="str">
        <f t="shared" si="27"/>
        <v/>
      </c>
      <c r="AQ37" s="47" t="str">
        <f t="shared" si="28"/>
        <v/>
      </c>
      <c r="AR37" s="47">
        <f t="shared" si="29"/>
        <v>0.17673410404624276</v>
      </c>
      <c r="AS37" s="47">
        <f t="shared" si="30"/>
        <v>0.2551681957186544</v>
      </c>
      <c r="AT37" s="47" t="str">
        <f t="shared" si="31"/>
        <v/>
      </c>
      <c r="AU37" s="47" t="str">
        <f t="shared" si="32"/>
        <v/>
      </c>
      <c r="AV37" s="47" t="str">
        <f t="shared" si="33"/>
        <v/>
      </c>
      <c r="AW37" s="47" t="str">
        <f t="shared" si="34"/>
        <v/>
      </c>
      <c r="AX37" s="144">
        <f t="shared" si="35"/>
        <v>1</v>
      </c>
      <c r="AY37" s="145" t="str">
        <f t="shared" si="36"/>
        <v/>
      </c>
      <c r="AZ37" s="145" t="str">
        <f t="shared" si="37"/>
        <v/>
      </c>
      <c r="BA37" s="145" t="str">
        <f t="shared" si="38"/>
        <v/>
      </c>
      <c r="BB37" s="145" t="str">
        <f t="shared" si="39"/>
        <v/>
      </c>
      <c r="BC37" s="145" t="str">
        <f t="shared" si="40"/>
        <v/>
      </c>
      <c r="BD37" s="145">
        <f t="shared" si="41"/>
        <v>0</v>
      </c>
      <c r="BE37" s="145">
        <f t="shared" si="42"/>
        <v>0.12103651258379051</v>
      </c>
      <c r="BF37" s="145" t="str">
        <f t="shared" si="43"/>
        <v/>
      </c>
      <c r="BG37" s="145" t="str">
        <f t="shared" si="44"/>
        <v/>
      </c>
      <c r="BH37" s="145" t="str">
        <f t="shared" si="45"/>
        <v/>
      </c>
      <c r="BI37" s="145" t="str">
        <f t="shared" si="46"/>
        <v/>
      </c>
      <c r="BJ37" s="48">
        <f t="shared" si="47"/>
        <v>0.8247541931752459</v>
      </c>
      <c r="BK37" s="47" t="str">
        <f t="shared" si="48"/>
        <v/>
      </c>
      <c r="BL37" s="47">
        <f t="shared" si="55"/>
        <v>0.2551681957186544</v>
      </c>
      <c r="BM37" s="47" t="str">
        <f t="shared" si="56"/>
        <v/>
      </c>
      <c r="BN37" s="48">
        <f t="shared" si="51"/>
        <v>0.8247541931752459</v>
      </c>
      <c r="BO37" s="47" t="str">
        <f t="shared" si="52"/>
        <v/>
      </c>
      <c r="BP37" s="47">
        <f t="shared" si="57"/>
        <v>0.21595114988244857</v>
      </c>
      <c r="BQ37" s="47" t="str">
        <f t="shared" si="58"/>
        <v/>
      </c>
    </row>
    <row r="38" spans="1:69" s="49" customFormat="1" x14ac:dyDescent="0.2">
      <c r="A38" s="88" t="s">
        <v>121</v>
      </c>
      <c r="B38" s="335" t="str">
        <f>VLOOKUP($A38,BI!$A:$Q,MATCH(B$1,BI!$A$1:$Q$1,0),FALSE)</f>
        <v/>
      </c>
      <c r="C38" s="367">
        <f>VLOOKUP($A38,BI!$A:$Q,MATCH(C$1,BI!$A$1:$Q$1,0),FALSE)</f>
        <v>1</v>
      </c>
      <c r="D38" s="367">
        <f>VLOOKUP($A38,BI!$A:$Q,MATCH(D$1,BI!$A$1:$Q$1,0),FALSE)</f>
        <v>1</v>
      </c>
      <c r="E38" s="367">
        <f>VLOOKUP($A38,BI!$A:$Q,MATCH(E$1,BI!$A$1:$Q$1,0),FALSE)</f>
        <v>1</v>
      </c>
      <c r="F38" s="367">
        <f>VLOOKUP($A38,BI!$A:$Q,MATCH(F$1,BI!$A$1:$Q$1,0),FALSE)</f>
        <v>1</v>
      </c>
      <c r="G38" s="367">
        <f>VLOOKUP($A38,BI!$A:$Q,MATCH(G$1,BI!$A$1:$Q$1,0),FALSE)</f>
        <v>1</v>
      </c>
      <c r="H38" s="367">
        <f>VLOOKUP($A38,BI!$A:$Q,MATCH(H$1,BI!$A$1:$Q$1,0),FALSE)</f>
        <v>1</v>
      </c>
      <c r="I38" s="367">
        <f>VLOOKUP($A38,BI!$A:$Q,MATCH(I$1,BI!$A$1:$Q$1,0),FALSE)</f>
        <v>1</v>
      </c>
      <c r="J38" s="367">
        <f>VLOOKUP($A38,BI!$A:$Q,MATCH(J$1,BI!$A$1:$Q$1,0),FALSE)</f>
        <v>1</v>
      </c>
      <c r="K38" s="367">
        <f>VLOOKUP($A38,BI!$A:$Q,MATCH(K$1,BI!$A$1:$Q$1,0),FALSE)</f>
        <v>1</v>
      </c>
      <c r="L38" s="367" t="str">
        <f>VLOOKUP($A38,BI!$A:$Q,MATCH(L$1,BI!$A$1:$Q$1,0),FALSE)</f>
        <v/>
      </c>
      <c r="M38" s="367" t="str">
        <f>VLOOKUP($A38,BI!$A:$Q,MATCH(M$1,BI!$A$1:$Q$1,0),FALSE)</f>
        <v/>
      </c>
      <c r="N38" s="335" t="str">
        <f>VLOOKUP($A38,'B-EmEC'!$A:$DD,MATCH(N$1,'B-EmEC'!$A$1:$DD$1,0),FALSE)</f>
        <v/>
      </c>
      <c r="O38" s="299">
        <f>VLOOKUP($A38,'B-EmEC'!$A:$DD,MATCH(O$1,'B-EmEC'!$A$1:$DD$1,0),FALSE)</f>
        <v>917</v>
      </c>
      <c r="P38" s="299">
        <f>VLOOKUP($A38,'B-EmEC'!$A:$DD,MATCH(P$1,'B-EmEC'!$A$1:$DD$1,0),FALSE)</f>
        <v>323.7</v>
      </c>
      <c r="Q38" s="300">
        <f>VLOOKUP($A38,'B-EmEC'!$A:$DD,MATCH(Q$1,'B-EmEC'!$A$1:$DD$1,0),FALSE)</f>
        <v>315.3</v>
      </c>
      <c r="R38" s="299">
        <f>VLOOKUP($A38,'B-EmEC'!$A:$DD,MATCH(R$1,'B-EmEC'!$A$1:$DD$1,0),FALSE)</f>
        <v>437</v>
      </c>
      <c r="S38" s="299">
        <f>VLOOKUP($A38,'B-EmEC'!$A:$DD,MATCH(S$1,'B-EmEC'!$A$1:$DD$1,0),FALSE)</f>
        <v>195.1</v>
      </c>
      <c r="T38" s="299">
        <f>VLOOKUP($A38,'B-EmEC'!$A:$DD,MATCH(T$1,'B-EmEC'!$A$1:$DD$1,0),FALSE)</f>
        <v>656.1</v>
      </c>
      <c r="U38" s="299">
        <f>VLOOKUP($A38,'B-EmEC'!$A:$DD,MATCH(U$1,'B-EmEC'!$A$1:$DD$1,0),FALSE)</f>
        <v>784.6</v>
      </c>
      <c r="V38" s="299">
        <f>VLOOKUP($A38,'B-EmEC'!$A:$DD,MATCH(V$1,'B-EmEC'!$A$1:$DD$1,0),FALSE)</f>
        <v>462.6</v>
      </c>
      <c r="W38" s="299">
        <f>VLOOKUP($A38,'B-EmEC'!$A:$DD,MATCH(W$1,'B-EmEC'!$A$1:$DD$1,0),FALSE)</f>
        <v>770.7</v>
      </c>
      <c r="X38" s="300" t="str">
        <f>VLOOKUP($A38,'B-EmEC'!$A:$DD,MATCH(X$1,'B-EmEC'!$A$1:$DD$1,0),FALSE)</f>
        <v/>
      </c>
      <c r="Y38" s="299" t="str">
        <f>VLOOKUP($A38,'B-EmEC'!$A:$DD,MATCH(Y$1,'B-EmEC'!$A$1:$DD$1,0),FALSE)</f>
        <v/>
      </c>
      <c r="Z38" s="298" t="str">
        <f t="shared" si="11"/>
        <v/>
      </c>
      <c r="AA38" s="301">
        <f t="shared" si="12"/>
        <v>917</v>
      </c>
      <c r="AB38" s="301">
        <f t="shared" si="13"/>
        <v>323.7</v>
      </c>
      <c r="AC38" s="301">
        <f t="shared" si="14"/>
        <v>315.3</v>
      </c>
      <c r="AD38" s="301">
        <f t="shared" si="15"/>
        <v>437</v>
      </c>
      <c r="AE38" s="301">
        <f t="shared" si="16"/>
        <v>195.1</v>
      </c>
      <c r="AF38" s="301">
        <f t="shared" si="17"/>
        <v>656.1</v>
      </c>
      <c r="AG38" s="301">
        <f t="shared" si="18"/>
        <v>784.6</v>
      </c>
      <c r="AH38" s="301">
        <f t="shared" si="19"/>
        <v>462.6</v>
      </c>
      <c r="AI38" s="301">
        <f t="shared" si="20"/>
        <v>770.7</v>
      </c>
      <c r="AJ38" s="301" t="str">
        <f t="shared" si="21"/>
        <v/>
      </c>
      <c r="AK38" s="301" t="str">
        <f t="shared" si="22"/>
        <v/>
      </c>
      <c r="AL38" s="48" t="str">
        <f t="shared" si="23"/>
        <v/>
      </c>
      <c r="AM38" s="47">
        <f t="shared" si="24"/>
        <v>0.99349945828819064</v>
      </c>
      <c r="AN38" s="47">
        <f t="shared" si="25"/>
        <v>0.53566109548237628</v>
      </c>
      <c r="AO38" s="47">
        <f t="shared" si="26"/>
        <v>0.84758064516129039</v>
      </c>
      <c r="AP38" s="47">
        <f t="shared" si="27"/>
        <v>0.89567534330805498</v>
      </c>
      <c r="AQ38" s="47">
        <f t="shared" si="28"/>
        <v>0.56583526682134566</v>
      </c>
      <c r="AR38" s="47">
        <f t="shared" si="29"/>
        <v>0.94812138728323703</v>
      </c>
      <c r="AS38" s="47">
        <f t="shared" si="30"/>
        <v>0.95975535168195725</v>
      </c>
      <c r="AT38" s="47">
        <f t="shared" si="31"/>
        <v>0.50059517368250195</v>
      </c>
      <c r="AU38" s="47">
        <f t="shared" si="32"/>
        <v>0.72230552952202443</v>
      </c>
      <c r="AV38" s="47" t="str">
        <f t="shared" si="33"/>
        <v/>
      </c>
      <c r="AW38" s="47" t="str">
        <f t="shared" si="34"/>
        <v/>
      </c>
      <c r="AX38" s="144" t="str">
        <f t="shared" si="35"/>
        <v/>
      </c>
      <c r="AY38" s="145">
        <f t="shared" si="36"/>
        <v>1</v>
      </c>
      <c r="AZ38" s="145">
        <f t="shared" si="37"/>
        <v>7.1141442456573917E-2</v>
      </c>
      <c r="BA38" s="145">
        <f t="shared" si="38"/>
        <v>0.7039611590237409</v>
      </c>
      <c r="BB38" s="145">
        <f t="shared" si="39"/>
        <v>0.80153527158240767</v>
      </c>
      <c r="BC38" s="145">
        <f t="shared" si="40"/>
        <v>0.13235854338542458</v>
      </c>
      <c r="BD38" s="145">
        <f t="shared" si="41"/>
        <v>0.90793735736897696</v>
      </c>
      <c r="BE38" s="145">
        <f t="shared" si="42"/>
        <v>0.93154024491138709</v>
      </c>
      <c r="BF38" s="145">
        <f t="shared" si="43"/>
        <v>0</v>
      </c>
      <c r="BG38" s="145">
        <f t="shared" si="44"/>
        <v>0.44980407507896852</v>
      </c>
      <c r="BH38" s="145" t="str">
        <f t="shared" si="45"/>
        <v/>
      </c>
      <c r="BI38" s="145" t="str">
        <f t="shared" si="46"/>
        <v/>
      </c>
      <c r="BJ38" s="48" t="str">
        <f t="shared" si="47"/>
        <v/>
      </c>
      <c r="BK38" s="47">
        <f t="shared" si="48"/>
        <v>0.99349945828819064</v>
      </c>
      <c r="BL38" s="47">
        <f t="shared" si="55"/>
        <v>0.95975535168195725</v>
      </c>
      <c r="BM38" s="47" t="str">
        <f t="shared" si="56"/>
        <v/>
      </c>
      <c r="BN38" s="48" t="str">
        <f t="shared" si="51"/>
        <v/>
      </c>
      <c r="BO38" s="47">
        <f t="shared" si="52"/>
        <v>0.76765036181225166</v>
      </c>
      <c r="BP38" s="47">
        <f t="shared" si="57"/>
        <v>0.78269436054243013</v>
      </c>
      <c r="BQ38" s="47" t="str">
        <f t="shared" si="58"/>
        <v/>
      </c>
    </row>
    <row r="39" spans="1:69" s="49" customFormat="1" x14ac:dyDescent="0.2">
      <c r="A39" s="88" t="s">
        <v>94</v>
      </c>
      <c r="B39" s="335">
        <f>VLOOKUP($A39,BI!$A:$Q,MATCH(B$1,BI!$A$1:$Q$1,0),FALSE)</f>
        <v>1</v>
      </c>
      <c r="C39" s="367">
        <f>VLOOKUP($A39,BI!$A:$Q,MATCH(C$1,BI!$A$1:$Q$1,0),FALSE)</f>
        <v>1</v>
      </c>
      <c r="D39" s="367">
        <f>VLOOKUP($A39,BI!$A:$Q,MATCH(D$1,BI!$A$1:$Q$1,0),FALSE)</f>
        <v>1</v>
      </c>
      <c r="E39" s="367" t="str">
        <f>VLOOKUP($A39,BI!$A:$Q,MATCH(E$1,BI!$A$1:$Q$1,0),FALSE)</f>
        <v/>
      </c>
      <c r="F39" s="367">
        <f>VLOOKUP($A39,BI!$A:$Q,MATCH(F$1,BI!$A$1:$Q$1,0),FALSE)</f>
        <v>1</v>
      </c>
      <c r="G39" s="367" t="str">
        <f>VLOOKUP($A39,BI!$A:$Q,MATCH(G$1,BI!$A$1:$Q$1,0),FALSE)</f>
        <v/>
      </c>
      <c r="H39" s="367" t="str">
        <f>VLOOKUP($A39,BI!$A:$Q,MATCH(H$1,BI!$A$1:$Q$1,0),FALSE)</f>
        <v/>
      </c>
      <c r="I39" s="367" t="str">
        <f>VLOOKUP($A39,BI!$A:$Q,MATCH(I$1,BI!$A$1:$Q$1,0),FALSE)</f>
        <v/>
      </c>
      <c r="J39" s="367" t="str">
        <f>VLOOKUP($A39,BI!$A:$Q,MATCH(J$1,BI!$A$1:$Q$1,0),FALSE)</f>
        <v/>
      </c>
      <c r="K39" s="367" t="str">
        <f>VLOOKUP($A39,BI!$A:$Q,MATCH(K$1,BI!$A$1:$Q$1,0),FALSE)</f>
        <v/>
      </c>
      <c r="L39" s="367" t="str">
        <f>VLOOKUP($A39,BI!$A:$Q,MATCH(L$1,BI!$A$1:$Q$1,0),FALSE)</f>
        <v/>
      </c>
      <c r="M39" s="367" t="str">
        <f>VLOOKUP($A39,BI!$A:$Q,MATCH(M$1,BI!$A$1:$Q$1,0),FALSE)</f>
        <v/>
      </c>
      <c r="N39" s="335">
        <f>VLOOKUP($A39,'B-EmEC'!$A:$DD,MATCH(N$1,'B-EmEC'!$A$1:$DD$1,0),FALSE)</f>
        <v>49.8</v>
      </c>
      <c r="O39" s="299">
        <f>VLOOKUP($A39,'B-EmEC'!$A:$DD,MATCH(O$1,'B-EmEC'!$A$1:$DD$1,0),FALSE)</f>
        <v>20.55</v>
      </c>
      <c r="P39" s="299">
        <f>VLOOKUP($A39,'B-EmEC'!$A:$DD,MATCH(P$1,'B-EmEC'!$A$1:$DD$1,0),FALSE)</f>
        <v>19.37</v>
      </c>
      <c r="Q39" s="300" t="str">
        <f>VLOOKUP($A39,'B-EmEC'!$A:$DD,MATCH(Q$1,'B-EmEC'!$A$1:$DD$1,0),FALSE)</f>
        <v/>
      </c>
      <c r="R39" s="299">
        <f>VLOOKUP($A39,'B-EmEC'!$A:$DD,MATCH(R$1,'B-EmEC'!$A$1:$DD$1,0),FALSE)</f>
        <v>97.48</v>
      </c>
      <c r="S39" s="299" t="str">
        <f>VLOOKUP($A39,'B-EmEC'!$A:$DD,MATCH(S$1,'B-EmEC'!$A$1:$DD$1,0),FALSE)</f>
        <v/>
      </c>
      <c r="T39" s="299" t="str">
        <f>VLOOKUP($A39,'B-EmEC'!$A:$DD,MATCH(T$1,'B-EmEC'!$A$1:$DD$1,0),FALSE)</f>
        <v/>
      </c>
      <c r="U39" s="299" t="str">
        <f>VLOOKUP($A39,'B-EmEC'!$A:$DD,MATCH(U$1,'B-EmEC'!$A$1:$DD$1,0),FALSE)</f>
        <v/>
      </c>
      <c r="V39" s="299" t="str">
        <f>VLOOKUP($A39,'B-EmEC'!$A:$DD,MATCH(V$1,'B-EmEC'!$A$1:$DD$1,0),FALSE)</f>
        <v/>
      </c>
      <c r="W39" s="299">
        <f>VLOOKUP($A39,'B-EmEC'!$A:$DD,MATCH(W$1,'B-EmEC'!$A$1:$DD$1,0),FALSE)</f>
        <v>773.3</v>
      </c>
      <c r="X39" s="300" t="str">
        <f>VLOOKUP($A39,'B-EmEC'!$A:$DD,MATCH(X$1,'B-EmEC'!$A$1:$DD$1,0),FALSE)</f>
        <v/>
      </c>
      <c r="Y39" s="299" t="str">
        <f>VLOOKUP($A39,'B-EmEC'!$A:$DD,MATCH(Y$1,'B-EmEC'!$A$1:$DD$1,0),FALSE)</f>
        <v/>
      </c>
      <c r="Z39" s="298">
        <f t="shared" si="11"/>
        <v>49.8</v>
      </c>
      <c r="AA39" s="301">
        <f t="shared" si="12"/>
        <v>20.55</v>
      </c>
      <c r="AB39" s="301">
        <f t="shared" si="13"/>
        <v>19.37</v>
      </c>
      <c r="AC39" s="301" t="str">
        <f t="shared" si="14"/>
        <v/>
      </c>
      <c r="AD39" s="301">
        <f t="shared" si="15"/>
        <v>97.48</v>
      </c>
      <c r="AE39" s="301" t="str">
        <f t="shared" si="16"/>
        <v/>
      </c>
      <c r="AF39" s="301" t="str">
        <f t="shared" si="17"/>
        <v/>
      </c>
      <c r="AG39" s="301" t="str">
        <f t="shared" si="18"/>
        <v/>
      </c>
      <c r="AH39" s="301" t="str">
        <f t="shared" si="19"/>
        <v/>
      </c>
      <c r="AI39" s="301" t="str">
        <f t="shared" si="20"/>
        <v/>
      </c>
      <c r="AJ39" s="301" t="str">
        <f t="shared" si="21"/>
        <v/>
      </c>
      <c r="AK39" s="301" t="str">
        <f t="shared" si="22"/>
        <v/>
      </c>
      <c r="AL39" s="48">
        <f t="shared" si="23"/>
        <v>0.96009253903990743</v>
      </c>
      <c r="AM39" s="47">
        <f t="shared" si="24"/>
        <v>2.2264355362946912E-2</v>
      </c>
      <c r="AN39" s="47">
        <f t="shared" si="25"/>
        <v>3.205361575376469E-2</v>
      </c>
      <c r="AO39" s="47" t="str">
        <f t="shared" si="26"/>
        <v/>
      </c>
      <c r="AP39" s="47">
        <f t="shared" si="27"/>
        <v>0.19979503996720641</v>
      </c>
      <c r="AQ39" s="47" t="str">
        <f t="shared" si="28"/>
        <v/>
      </c>
      <c r="AR39" s="47" t="str">
        <f t="shared" si="29"/>
        <v/>
      </c>
      <c r="AS39" s="47" t="str">
        <f t="shared" si="30"/>
        <v/>
      </c>
      <c r="AT39" s="47" t="str">
        <f t="shared" si="31"/>
        <v/>
      </c>
      <c r="AU39" s="47" t="str">
        <f t="shared" si="32"/>
        <v/>
      </c>
      <c r="AV39" s="47" t="str">
        <f t="shared" si="33"/>
        <v/>
      </c>
      <c r="AW39" s="47" t="str">
        <f t="shared" si="34"/>
        <v/>
      </c>
      <c r="AX39" s="144">
        <f t="shared" si="35"/>
        <v>1</v>
      </c>
      <c r="AY39" s="145">
        <f t="shared" si="36"/>
        <v>0</v>
      </c>
      <c r="AZ39" s="145">
        <f t="shared" si="37"/>
        <v>1.0438223718588668E-2</v>
      </c>
      <c r="BA39" s="145" t="str">
        <f t="shared" si="38"/>
        <v/>
      </c>
      <c r="BB39" s="145">
        <f t="shared" si="39"/>
        <v>0.18929979680095732</v>
      </c>
      <c r="BC39" s="145" t="str">
        <f t="shared" si="40"/>
        <v/>
      </c>
      <c r="BD39" s="145" t="str">
        <f t="shared" si="41"/>
        <v/>
      </c>
      <c r="BE39" s="145" t="str">
        <f t="shared" si="42"/>
        <v/>
      </c>
      <c r="BF39" s="145" t="str">
        <f t="shared" si="43"/>
        <v/>
      </c>
      <c r="BG39" s="145" t="str">
        <f t="shared" si="44"/>
        <v/>
      </c>
      <c r="BH39" s="145" t="str">
        <f t="shared" si="45"/>
        <v/>
      </c>
      <c r="BI39" s="145" t="str">
        <f t="shared" si="46"/>
        <v/>
      </c>
      <c r="BJ39" s="48">
        <f t="shared" si="47"/>
        <v>0.96009253903990743</v>
      </c>
      <c r="BK39" s="47">
        <f t="shared" si="48"/>
        <v>0.19979503996720641</v>
      </c>
      <c r="BL39" s="47" t="str">
        <f t="shared" si="55"/>
        <v/>
      </c>
      <c r="BM39" s="47" t="str">
        <f t="shared" si="56"/>
        <v/>
      </c>
      <c r="BN39" s="48">
        <f t="shared" si="51"/>
        <v>0.96009253903990743</v>
      </c>
      <c r="BO39" s="47">
        <f t="shared" si="52"/>
        <v>8.4704337027972684E-2</v>
      </c>
      <c r="BP39" s="47" t="str">
        <f t="shared" si="57"/>
        <v/>
      </c>
      <c r="BQ39" s="47" t="str">
        <f t="shared" si="58"/>
        <v/>
      </c>
    </row>
    <row r="40" spans="1:69" s="49" customFormat="1" x14ac:dyDescent="0.2">
      <c r="A40" s="88" t="s">
        <v>38</v>
      </c>
      <c r="B40" s="335" t="str">
        <f>VLOOKUP($A40,BI!$A:$Q,MATCH(B$1,BI!$A$1:$Q$1,0),FALSE)</f>
        <v/>
      </c>
      <c r="C40" s="367">
        <f>VLOOKUP($A40,BI!$A:$Q,MATCH(C$1,BI!$A$1:$Q$1,0),FALSE)</f>
        <v>1</v>
      </c>
      <c r="D40" s="367">
        <f>VLOOKUP($A40,BI!$A:$Q,MATCH(D$1,BI!$A$1:$Q$1,0),FALSE)</f>
        <v>1</v>
      </c>
      <c r="E40" s="367">
        <f>VLOOKUP($A40,BI!$A:$Q,MATCH(E$1,BI!$A$1:$Q$1,0),FALSE)</f>
        <v>1</v>
      </c>
      <c r="F40" s="367">
        <f>VLOOKUP($A40,BI!$A:$Q,MATCH(F$1,BI!$A$1:$Q$1,0),FALSE)</f>
        <v>1</v>
      </c>
      <c r="G40" s="367">
        <f>VLOOKUP($A40,BI!$A:$Q,MATCH(G$1,BI!$A$1:$Q$1,0),FALSE)</f>
        <v>1</v>
      </c>
      <c r="H40" s="367">
        <f>VLOOKUP($A40,BI!$A:$Q,MATCH(H$1,BI!$A$1:$Q$1,0),FALSE)</f>
        <v>1</v>
      </c>
      <c r="I40" s="367">
        <f>VLOOKUP($A40,BI!$A:$Q,MATCH(I$1,BI!$A$1:$Q$1,0),FALSE)</f>
        <v>1</v>
      </c>
      <c r="J40" s="367">
        <f>VLOOKUP($A40,BI!$A:$Q,MATCH(J$1,BI!$A$1:$Q$1,0),FALSE)</f>
        <v>1</v>
      </c>
      <c r="K40" s="367">
        <f>VLOOKUP($A40,BI!$A:$Q,MATCH(K$1,BI!$A$1:$Q$1,0),FALSE)</f>
        <v>1</v>
      </c>
      <c r="L40" s="367" t="str">
        <f>VLOOKUP($A40,BI!$A:$Q,MATCH(L$1,BI!$A$1:$Q$1,0),FALSE)</f>
        <v/>
      </c>
      <c r="M40" s="367" t="str">
        <f>VLOOKUP($A40,BI!$A:$Q,MATCH(M$1,BI!$A$1:$Q$1,0),FALSE)</f>
        <v/>
      </c>
      <c r="N40" s="335" t="str">
        <f>VLOOKUP($A40,'B-EmEC'!$A:$DD,MATCH(N$1,'B-EmEC'!$A$1:$DD$1,0),FALSE)</f>
        <v/>
      </c>
      <c r="O40" s="299">
        <f>VLOOKUP($A40,'B-EmEC'!$A:$DD,MATCH(O$1,'B-EmEC'!$A$1:$DD$1,0),FALSE)</f>
        <v>83.16</v>
      </c>
      <c r="P40" s="299">
        <f>VLOOKUP($A40,'B-EmEC'!$A:$DD,MATCH(P$1,'B-EmEC'!$A$1:$DD$1,0),FALSE)</f>
        <v>32.71</v>
      </c>
      <c r="Q40" s="300">
        <f>VLOOKUP($A40,'B-EmEC'!$A:$DD,MATCH(Q$1,'B-EmEC'!$A$1:$DD$1,0),FALSE)</f>
        <v>33.96</v>
      </c>
      <c r="R40" s="299">
        <f>VLOOKUP($A40,'B-EmEC'!$A:$DD,MATCH(R$1,'B-EmEC'!$A$1:$DD$1,0),FALSE)</f>
        <v>58.27</v>
      </c>
      <c r="S40" s="299">
        <f>VLOOKUP($A40,'B-EmEC'!$A:$DD,MATCH(S$1,'B-EmEC'!$A$1:$DD$1,0),FALSE)</f>
        <v>150.9</v>
      </c>
      <c r="T40" s="299">
        <f>VLOOKUP($A40,'B-EmEC'!$A:$DD,MATCH(T$1,'B-EmEC'!$A$1:$DD$1,0),FALSE)</f>
        <v>146.4</v>
      </c>
      <c r="U40" s="299">
        <f>VLOOKUP($A40,'B-EmEC'!$A:$DD,MATCH(U$1,'B-EmEC'!$A$1:$DD$1,0),FALSE)</f>
        <v>111.5</v>
      </c>
      <c r="V40" s="299">
        <f>VLOOKUP($A40,'B-EmEC'!$A:$DD,MATCH(V$1,'B-EmEC'!$A$1:$DD$1,0),FALSE)</f>
        <v>261.3</v>
      </c>
      <c r="W40" s="299">
        <f>VLOOKUP($A40,'B-EmEC'!$A:$DD,MATCH(W$1,'B-EmEC'!$A$1:$DD$1,0),FALSE)</f>
        <v>775.5</v>
      </c>
      <c r="X40" s="300" t="str">
        <f>VLOOKUP($A40,'B-EmEC'!$A:$DD,MATCH(X$1,'B-EmEC'!$A$1:$DD$1,0),FALSE)</f>
        <v/>
      </c>
      <c r="Y40" s="299" t="str">
        <f>VLOOKUP($A40,'B-EmEC'!$A:$DD,MATCH(Y$1,'B-EmEC'!$A$1:$DD$1,0),FALSE)</f>
        <v/>
      </c>
      <c r="Z40" s="298" t="str">
        <f t="shared" si="11"/>
        <v/>
      </c>
      <c r="AA40" s="301">
        <f t="shared" si="12"/>
        <v>83.16</v>
      </c>
      <c r="AB40" s="301">
        <f t="shared" si="13"/>
        <v>32.71</v>
      </c>
      <c r="AC40" s="301">
        <f t="shared" si="14"/>
        <v>33.96</v>
      </c>
      <c r="AD40" s="301">
        <f t="shared" si="15"/>
        <v>58.27</v>
      </c>
      <c r="AE40" s="301">
        <f t="shared" si="16"/>
        <v>150.9</v>
      </c>
      <c r="AF40" s="301">
        <f t="shared" si="17"/>
        <v>146.4</v>
      </c>
      <c r="AG40" s="301">
        <f t="shared" si="18"/>
        <v>111.5</v>
      </c>
      <c r="AH40" s="301">
        <f t="shared" si="19"/>
        <v>261.3</v>
      </c>
      <c r="AI40" s="301">
        <f t="shared" si="20"/>
        <v>775.5</v>
      </c>
      <c r="AJ40" s="301" t="str">
        <f t="shared" si="21"/>
        <v/>
      </c>
      <c r="AK40" s="301" t="str">
        <f t="shared" si="22"/>
        <v/>
      </c>
      <c r="AL40" s="48" t="str">
        <f t="shared" si="23"/>
        <v/>
      </c>
      <c r="AM40" s="47">
        <f t="shared" si="24"/>
        <v>9.0097508125677142E-2</v>
      </c>
      <c r="AN40" s="47">
        <f t="shared" si="25"/>
        <v>5.412874400132385E-2</v>
      </c>
      <c r="AO40" s="47">
        <f t="shared" si="26"/>
        <v>9.1290322580645164E-2</v>
      </c>
      <c r="AP40" s="47">
        <f t="shared" si="27"/>
        <v>0.11943021110883378</v>
      </c>
      <c r="AQ40" s="47">
        <f t="shared" si="28"/>
        <v>0.43764501160092806</v>
      </c>
      <c r="AR40" s="47">
        <f t="shared" si="29"/>
        <v>0.2115606936416185</v>
      </c>
      <c r="AS40" s="47">
        <f t="shared" si="30"/>
        <v>0.13639143730886849</v>
      </c>
      <c r="AT40" s="47">
        <f t="shared" si="31"/>
        <v>0.28276160588680876</v>
      </c>
      <c r="AU40" s="47">
        <f t="shared" si="32"/>
        <v>0.72680412371134018</v>
      </c>
      <c r="AV40" s="47" t="str">
        <f t="shared" si="33"/>
        <v/>
      </c>
      <c r="AW40" s="47" t="str">
        <f t="shared" si="34"/>
        <v/>
      </c>
      <c r="AX40" s="144" t="str">
        <f t="shared" si="35"/>
        <v/>
      </c>
      <c r="AY40" s="145">
        <f t="shared" si="36"/>
        <v>5.3471206482774897E-2</v>
      </c>
      <c r="AZ40" s="145">
        <f t="shared" si="37"/>
        <v>0</v>
      </c>
      <c r="BA40" s="145">
        <f t="shared" si="38"/>
        <v>5.5244445835584619E-2</v>
      </c>
      <c r="BB40" s="145">
        <f t="shared" si="39"/>
        <v>9.7077236773049053E-2</v>
      </c>
      <c r="BC40" s="145">
        <f t="shared" si="40"/>
        <v>0.57013572841767191</v>
      </c>
      <c r="BD40" s="145">
        <f t="shared" si="41"/>
        <v>0.23403851900773001</v>
      </c>
      <c r="BE40" s="145">
        <f t="shared" si="42"/>
        <v>0.1222918153225814</v>
      </c>
      <c r="BF40" s="145">
        <f t="shared" si="43"/>
        <v>0.33988587776773738</v>
      </c>
      <c r="BG40" s="145">
        <f t="shared" si="44"/>
        <v>1</v>
      </c>
      <c r="BH40" s="145" t="str">
        <f t="shared" si="45"/>
        <v/>
      </c>
      <c r="BI40" s="145" t="str">
        <f t="shared" si="46"/>
        <v/>
      </c>
      <c r="BJ40" s="48" t="str">
        <f t="shared" si="47"/>
        <v/>
      </c>
      <c r="BK40" s="47">
        <f t="shared" si="48"/>
        <v>0.43764501160092806</v>
      </c>
      <c r="BL40" s="47">
        <f t="shared" si="55"/>
        <v>0.72680412371134018</v>
      </c>
      <c r="BM40" s="47" t="str">
        <f t="shared" si="56"/>
        <v/>
      </c>
      <c r="BN40" s="48" t="str">
        <f t="shared" si="51"/>
        <v/>
      </c>
      <c r="BO40" s="47">
        <f t="shared" si="52"/>
        <v>0.15851835948348159</v>
      </c>
      <c r="BP40" s="47">
        <f t="shared" si="57"/>
        <v>0.339379465137159</v>
      </c>
      <c r="BQ40" s="47" t="str">
        <f t="shared" si="58"/>
        <v/>
      </c>
    </row>
    <row r="41" spans="1:69" s="49" customFormat="1" x14ac:dyDescent="0.2">
      <c r="A41" s="88" t="s">
        <v>33</v>
      </c>
      <c r="B41" s="335" t="str">
        <f>VLOOKUP($A41,BI!$A:$Q,MATCH(B$1,BI!$A$1:$Q$1,0),FALSE)</f>
        <v/>
      </c>
      <c r="C41" s="367">
        <f>VLOOKUP($A41,BI!$A:$Q,MATCH(C$1,BI!$A$1:$Q$1,0),FALSE)</f>
        <v>1</v>
      </c>
      <c r="D41" s="367">
        <f>VLOOKUP($A41,BI!$A:$Q,MATCH(D$1,BI!$A$1:$Q$1,0),FALSE)</f>
        <v>1</v>
      </c>
      <c r="E41" s="367">
        <f>VLOOKUP($A41,BI!$A:$Q,MATCH(E$1,BI!$A$1:$Q$1,0),FALSE)</f>
        <v>1</v>
      </c>
      <c r="F41" s="367">
        <f>VLOOKUP($A41,BI!$A:$Q,MATCH(F$1,BI!$A$1:$Q$1,0),FALSE)</f>
        <v>1</v>
      </c>
      <c r="G41" s="367">
        <f>VLOOKUP($A41,BI!$A:$Q,MATCH(G$1,BI!$A$1:$Q$1,0),FALSE)</f>
        <v>1</v>
      </c>
      <c r="H41" s="367" t="str">
        <f>VLOOKUP($A41,BI!$A:$Q,MATCH(H$1,BI!$A$1:$Q$1,0),FALSE)</f>
        <v/>
      </c>
      <c r="I41" s="367" t="str">
        <f>VLOOKUP($A41,BI!$A:$Q,MATCH(I$1,BI!$A$1:$Q$1,0),FALSE)</f>
        <v/>
      </c>
      <c r="J41" s="367">
        <f>VLOOKUP($A41,BI!$A:$Q,MATCH(J$1,BI!$A$1:$Q$1,0),FALSE)</f>
        <v>1</v>
      </c>
      <c r="K41" s="367">
        <f>VLOOKUP($A41,BI!$A:$Q,MATCH(K$1,BI!$A$1:$Q$1,0),FALSE)</f>
        <v>1</v>
      </c>
      <c r="L41" s="367" t="str">
        <f>VLOOKUP($A41,BI!$A:$Q,MATCH(L$1,BI!$A$1:$Q$1,0),FALSE)</f>
        <v/>
      </c>
      <c r="M41" s="367" t="str">
        <f>VLOOKUP($A41,BI!$A:$Q,MATCH(M$1,BI!$A$1:$Q$1,0),FALSE)</f>
        <v/>
      </c>
      <c r="N41" s="335" t="str">
        <f>VLOOKUP($A41,'B-EmEC'!$A:$DD,MATCH(N$1,'B-EmEC'!$A$1:$DD$1,0),FALSE)</f>
        <v/>
      </c>
      <c r="O41" s="299">
        <f>VLOOKUP($A41,'B-EmEC'!$A:$DD,MATCH(O$1,'B-EmEC'!$A$1:$DD$1,0),FALSE)</f>
        <v>630.6</v>
      </c>
      <c r="P41" s="299">
        <f>VLOOKUP($A41,'B-EmEC'!$A:$DD,MATCH(P$1,'B-EmEC'!$A$1:$DD$1,0),FALSE)</f>
        <v>379.3</v>
      </c>
      <c r="Q41" s="300">
        <f>VLOOKUP($A41,'B-EmEC'!$A:$DD,MATCH(Q$1,'B-EmEC'!$A$1:$DD$1,0),FALSE)</f>
        <v>219</v>
      </c>
      <c r="R41" s="299">
        <f>VLOOKUP($A41,'B-EmEC'!$A:$DD,MATCH(R$1,'B-EmEC'!$A$1:$DD$1,0),FALSE)</f>
        <v>333.7</v>
      </c>
      <c r="S41" s="299">
        <f>VLOOKUP($A41,'B-EmEC'!$A:$DD,MATCH(S$1,'B-EmEC'!$A$1:$DD$1,0),FALSE)</f>
        <v>192.4</v>
      </c>
      <c r="T41" s="299" t="str">
        <f>VLOOKUP($A41,'B-EmEC'!$A:$DD,MATCH(T$1,'B-EmEC'!$A$1:$DD$1,0),FALSE)</f>
        <v/>
      </c>
      <c r="U41" s="299" t="str">
        <f>VLOOKUP($A41,'B-EmEC'!$A:$DD,MATCH(U$1,'B-EmEC'!$A$1:$DD$1,0),FALSE)</f>
        <v/>
      </c>
      <c r="V41" s="299">
        <f>VLOOKUP($A41,'B-EmEC'!$A:$DD,MATCH(V$1,'B-EmEC'!$A$1:$DD$1,0),FALSE)</f>
        <v>148.1</v>
      </c>
      <c r="W41" s="299">
        <f>VLOOKUP($A41,'B-EmEC'!$A:$DD,MATCH(W$1,'B-EmEC'!$A$1:$DD$1,0),FALSE)</f>
        <v>807.6</v>
      </c>
      <c r="X41" s="300" t="str">
        <f>VLOOKUP($A41,'B-EmEC'!$A:$DD,MATCH(X$1,'B-EmEC'!$A$1:$DD$1,0),FALSE)</f>
        <v/>
      </c>
      <c r="Y41" s="299" t="str">
        <f>VLOOKUP($A41,'B-EmEC'!$A:$DD,MATCH(Y$1,'B-EmEC'!$A$1:$DD$1,0),FALSE)</f>
        <v/>
      </c>
      <c r="Z41" s="298" t="str">
        <f t="shared" si="11"/>
        <v/>
      </c>
      <c r="AA41" s="301">
        <f t="shared" si="12"/>
        <v>630.6</v>
      </c>
      <c r="AB41" s="301">
        <f t="shared" si="13"/>
        <v>379.3</v>
      </c>
      <c r="AC41" s="301">
        <f t="shared" si="14"/>
        <v>219</v>
      </c>
      <c r="AD41" s="301">
        <f t="shared" si="15"/>
        <v>333.7</v>
      </c>
      <c r="AE41" s="301">
        <f t="shared" si="16"/>
        <v>192.4</v>
      </c>
      <c r="AF41" s="301" t="str">
        <f t="shared" si="17"/>
        <v/>
      </c>
      <c r="AG41" s="301" t="str">
        <f t="shared" si="18"/>
        <v/>
      </c>
      <c r="AH41" s="301">
        <f t="shared" si="19"/>
        <v>148.1</v>
      </c>
      <c r="AI41" s="301">
        <f t="shared" si="20"/>
        <v>807.6</v>
      </c>
      <c r="AJ41" s="301" t="str">
        <f t="shared" si="21"/>
        <v/>
      </c>
      <c r="AK41" s="301" t="str">
        <f t="shared" si="22"/>
        <v/>
      </c>
      <c r="AL41" s="48" t="str">
        <f t="shared" si="23"/>
        <v/>
      </c>
      <c r="AM41" s="47">
        <f t="shared" si="24"/>
        <v>0.68320693391115928</v>
      </c>
      <c r="AN41" s="47">
        <f t="shared" si="25"/>
        <v>0.62766837663412223</v>
      </c>
      <c r="AO41" s="47">
        <f t="shared" si="26"/>
        <v>0.58870967741935487</v>
      </c>
      <c r="AP41" s="47">
        <f t="shared" si="27"/>
        <v>0.68395162943226073</v>
      </c>
      <c r="AQ41" s="47">
        <f t="shared" si="28"/>
        <v>0.55800464037122965</v>
      </c>
      <c r="AR41" s="47" t="str">
        <f t="shared" si="29"/>
        <v/>
      </c>
      <c r="AS41" s="47" t="str">
        <f t="shared" si="30"/>
        <v/>
      </c>
      <c r="AT41" s="47">
        <f t="shared" si="31"/>
        <v>0.16026404068823719</v>
      </c>
      <c r="AU41" s="47">
        <f t="shared" si="32"/>
        <v>0.75688847235238987</v>
      </c>
      <c r="AV41" s="47" t="str">
        <f t="shared" si="33"/>
        <v/>
      </c>
      <c r="AW41" s="47" t="str">
        <f t="shared" si="34"/>
        <v/>
      </c>
      <c r="AX41" s="144" t="str">
        <f t="shared" si="35"/>
        <v/>
      </c>
      <c r="AY41" s="145">
        <f t="shared" si="36"/>
        <v>0.87650264633697261</v>
      </c>
      <c r="AZ41" s="145">
        <f t="shared" si="37"/>
        <v>0.78341467620117966</v>
      </c>
      <c r="BA41" s="145">
        <f t="shared" si="38"/>
        <v>0.71811614475133501</v>
      </c>
      <c r="BB41" s="145">
        <f t="shared" si="39"/>
        <v>0.87775082774151936</v>
      </c>
      <c r="BC41" s="145">
        <f t="shared" si="40"/>
        <v>0.66665154588722175</v>
      </c>
      <c r="BD41" s="145" t="str">
        <f t="shared" si="41"/>
        <v/>
      </c>
      <c r="BE41" s="145" t="str">
        <f t="shared" si="42"/>
        <v/>
      </c>
      <c r="BF41" s="145">
        <f t="shared" si="43"/>
        <v>0</v>
      </c>
      <c r="BG41" s="145">
        <f t="shared" si="44"/>
        <v>1</v>
      </c>
      <c r="BH41" s="145" t="str">
        <f t="shared" si="45"/>
        <v/>
      </c>
      <c r="BI41" s="145" t="str">
        <f t="shared" si="46"/>
        <v/>
      </c>
      <c r="BJ41" s="48" t="str">
        <f t="shared" si="47"/>
        <v/>
      </c>
      <c r="BK41" s="47">
        <f t="shared" si="48"/>
        <v>0.68395162943226073</v>
      </c>
      <c r="BL41" s="47">
        <f t="shared" si="55"/>
        <v>0.75688847235238987</v>
      </c>
      <c r="BM41" s="47" t="str">
        <f t="shared" si="56"/>
        <v/>
      </c>
      <c r="BN41" s="48" t="str">
        <f t="shared" si="51"/>
        <v/>
      </c>
      <c r="BO41" s="47">
        <f t="shared" si="52"/>
        <v>0.62830825155362535</v>
      </c>
      <c r="BP41" s="47">
        <f t="shared" si="57"/>
        <v>0.45857625652031353</v>
      </c>
      <c r="BQ41" s="47" t="str">
        <f t="shared" si="58"/>
        <v/>
      </c>
    </row>
    <row r="42" spans="1:69" s="49" customFormat="1" x14ac:dyDescent="0.2">
      <c r="A42" s="88" t="s">
        <v>30</v>
      </c>
      <c r="B42" s="335" t="str">
        <f>VLOOKUP($A42,BI!$A:$Q,MATCH(B$1,BI!$A$1:$Q$1,0),FALSE)</f>
        <v/>
      </c>
      <c r="C42" s="367">
        <f>VLOOKUP($A42,BI!$A:$Q,MATCH(C$1,BI!$A$1:$Q$1,0),FALSE)</f>
        <v>1</v>
      </c>
      <c r="D42" s="367">
        <f>VLOOKUP($A42,BI!$A:$Q,MATCH(D$1,BI!$A$1:$Q$1,0),FALSE)</f>
        <v>1</v>
      </c>
      <c r="E42" s="367">
        <f>VLOOKUP($A42,BI!$A:$Q,MATCH(E$1,BI!$A$1:$Q$1,0),FALSE)</f>
        <v>1</v>
      </c>
      <c r="F42" s="367">
        <f>VLOOKUP($A42,BI!$A:$Q,MATCH(F$1,BI!$A$1:$Q$1,0),FALSE)</f>
        <v>1</v>
      </c>
      <c r="G42" s="367">
        <f>VLOOKUP($A42,BI!$A:$Q,MATCH(G$1,BI!$A$1:$Q$1,0),FALSE)</f>
        <v>1</v>
      </c>
      <c r="H42" s="367">
        <f>VLOOKUP($A42,BI!$A:$Q,MATCH(H$1,BI!$A$1:$Q$1,0),FALSE)</f>
        <v>1</v>
      </c>
      <c r="I42" s="367">
        <f>VLOOKUP($A42,BI!$A:$Q,MATCH(I$1,BI!$A$1:$Q$1,0),FALSE)</f>
        <v>1</v>
      </c>
      <c r="J42" s="367">
        <f>VLOOKUP($A42,BI!$A:$Q,MATCH(J$1,BI!$A$1:$Q$1,0),FALSE)</f>
        <v>1</v>
      </c>
      <c r="K42" s="367">
        <f>VLOOKUP($A42,BI!$A:$Q,MATCH(K$1,BI!$A$1:$Q$1,0),FALSE)</f>
        <v>1</v>
      </c>
      <c r="L42" s="367" t="str">
        <f>VLOOKUP($A42,BI!$A:$Q,MATCH(L$1,BI!$A$1:$Q$1,0),FALSE)</f>
        <v/>
      </c>
      <c r="M42" s="367" t="str">
        <f>VLOOKUP($A42,BI!$A:$Q,MATCH(M$1,BI!$A$1:$Q$1,0),FALSE)</f>
        <v/>
      </c>
      <c r="N42" s="335" t="str">
        <f>VLOOKUP($A42,'B-EmEC'!$A:$DD,MATCH(N$1,'B-EmEC'!$A$1:$DD$1,0),FALSE)</f>
        <v/>
      </c>
      <c r="O42" s="299">
        <f>VLOOKUP($A42,'B-EmEC'!$A:$DD,MATCH(O$1,'B-EmEC'!$A$1:$DD$1,0),FALSE)</f>
        <v>97.88</v>
      </c>
      <c r="P42" s="299">
        <f>VLOOKUP($A42,'B-EmEC'!$A:$DD,MATCH(P$1,'B-EmEC'!$A$1:$DD$1,0),FALSE)</f>
        <v>58.26</v>
      </c>
      <c r="Q42" s="300">
        <f>VLOOKUP($A42,'B-EmEC'!$A:$DD,MATCH(Q$1,'B-EmEC'!$A$1:$DD$1,0),FALSE)</f>
        <v>57.07</v>
      </c>
      <c r="R42" s="299">
        <f>VLOOKUP($A42,'B-EmEC'!$A:$DD,MATCH(R$1,'B-EmEC'!$A$1:$DD$1,0),FALSE)</f>
        <v>52.44</v>
      </c>
      <c r="S42" s="299">
        <f>VLOOKUP($A42,'B-EmEC'!$A:$DD,MATCH(S$1,'B-EmEC'!$A$1:$DD$1,0),FALSE)</f>
        <v>92.98</v>
      </c>
      <c r="T42" s="299">
        <f>VLOOKUP($A42,'B-EmEC'!$A:$DD,MATCH(T$1,'B-EmEC'!$A$1:$DD$1,0),FALSE)</f>
        <v>615.6</v>
      </c>
      <c r="U42" s="299">
        <f>VLOOKUP($A42,'B-EmEC'!$A:$DD,MATCH(U$1,'B-EmEC'!$A$1:$DD$1,0),FALSE)</f>
        <v>817.5</v>
      </c>
      <c r="V42" s="299">
        <f>VLOOKUP($A42,'B-EmEC'!$A:$DD,MATCH(V$1,'B-EmEC'!$A$1:$DD$1,0),FALSE)</f>
        <v>831.8</v>
      </c>
      <c r="W42" s="299">
        <f>VLOOKUP($A42,'B-EmEC'!$A:$DD,MATCH(W$1,'B-EmEC'!$A$1:$DD$1,0),FALSE)</f>
        <v>851.3</v>
      </c>
      <c r="X42" s="300" t="str">
        <f>VLOOKUP($A42,'B-EmEC'!$A:$DD,MATCH(X$1,'B-EmEC'!$A$1:$DD$1,0),FALSE)</f>
        <v/>
      </c>
      <c r="Y42" s="299" t="str">
        <f>VLOOKUP($A42,'B-EmEC'!$A:$DD,MATCH(Y$1,'B-EmEC'!$A$1:$DD$1,0),FALSE)</f>
        <v/>
      </c>
      <c r="Z42" s="298" t="str">
        <f t="shared" si="11"/>
        <v/>
      </c>
      <c r="AA42" s="301">
        <f t="shared" si="12"/>
        <v>97.88</v>
      </c>
      <c r="AB42" s="301">
        <f t="shared" si="13"/>
        <v>58.26</v>
      </c>
      <c r="AC42" s="301">
        <f t="shared" si="14"/>
        <v>57.07</v>
      </c>
      <c r="AD42" s="301">
        <f t="shared" si="15"/>
        <v>52.44</v>
      </c>
      <c r="AE42" s="301">
        <f t="shared" si="16"/>
        <v>92.98</v>
      </c>
      <c r="AF42" s="301">
        <f t="shared" si="17"/>
        <v>615.6</v>
      </c>
      <c r="AG42" s="301">
        <f t="shared" si="18"/>
        <v>817.5</v>
      </c>
      <c r="AH42" s="301">
        <f t="shared" si="19"/>
        <v>831.8</v>
      </c>
      <c r="AI42" s="301">
        <f t="shared" si="20"/>
        <v>851.3</v>
      </c>
      <c r="AJ42" s="301" t="str">
        <f t="shared" si="21"/>
        <v/>
      </c>
      <c r="AK42" s="301" t="str">
        <f t="shared" si="22"/>
        <v/>
      </c>
      <c r="AL42" s="48" t="str">
        <f t="shared" si="23"/>
        <v/>
      </c>
      <c r="AM42" s="47">
        <f t="shared" si="24"/>
        <v>0.10604550379198266</v>
      </c>
      <c r="AN42" s="47">
        <f t="shared" si="25"/>
        <v>9.6409068343537976E-2</v>
      </c>
      <c r="AO42" s="47">
        <f t="shared" si="26"/>
        <v>0.15341397849462365</v>
      </c>
      <c r="AP42" s="47">
        <f t="shared" si="27"/>
        <v>0.1074810411969666</v>
      </c>
      <c r="AQ42" s="47">
        <f t="shared" si="28"/>
        <v>0.26966357308584687</v>
      </c>
      <c r="AR42" s="47">
        <f t="shared" si="29"/>
        <v>0.88959537572254344</v>
      </c>
      <c r="AS42" s="47">
        <f t="shared" si="30"/>
        <v>1</v>
      </c>
      <c r="AT42" s="47">
        <f t="shared" si="31"/>
        <v>0.90011903473650035</v>
      </c>
      <c r="AU42" s="47">
        <f t="shared" si="32"/>
        <v>0.79784442361761942</v>
      </c>
      <c r="AV42" s="47" t="str">
        <f t="shared" si="33"/>
        <v/>
      </c>
      <c r="AW42" s="47" t="str">
        <f t="shared" si="34"/>
        <v/>
      </c>
      <c r="AX42" s="144" t="str">
        <f t="shared" si="35"/>
        <v/>
      </c>
      <c r="AY42" s="145">
        <f t="shared" si="36"/>
        <v>1.0664599555884408E-2</v>
      </c>
      <c r="AZ42" s="145">
        <f t="shared" si="37"/>
        <v>0</v>
      </c>
      <c r="BA42" s="145">
        <f t="shared" si="38"/>
        <v>6.3087076412535859E-2</v>
      </c>
      <c r="BB42" s="145">
        <f t="shared" si="39"/>
        <v>1.2253302313616063E-2</v>
      </c>
      <c r="BC42" s="145">
        <f t="shared" si="40"/>
        <v>0.19173997731993495</v>
      </c>
      <c r="BD42" s="145">
        <f t="shared" si="41"/>
        <v>0.87781570132065967</v>
      </c>
      <c r="BE42" s="145">
        <f t="shared" si="42"/>
        <v>1</v>
      </c>
      <c r="BF42" s="145">
        <f t="shared" si="43"/>
        <v>0.88946218718640968</v>
      </c>
      <c r="BG42" s="145">
        <f t="shared" si="44"/>
        <v>0.7762753373235064</v>
      </c>
      <c r="BH42" s="145" t="str">
        <f t="shared" si="45"/>
        <v/>
      </c>
      <c r="BI42" s="145" t="str">
        <f t="shared" si="46"/>
        <v/>
      </c>
      <c r="BJ42" s="48" t="str">
        <f t="shared" si="47"/>
        <v/>
      </c>
      <c r="BK42" s="47">
        <f t="shared" si="48"/>
        <v>0.26966357308584687</v>
      </c>
      <c r="BL42" s="47">
        <f t="shared" si="55"/>
        <v>1</v>
      </c>
      <c r="BM42" s="47" t="str">
        <f t="shared" si="56"/>
        <v/>
      </c>
      <c r="BN42" s="48" t="str">
        <f t="shared" si="51"/>
        <v/>
      </c>
      <c r="BO42" s="47">
        <f t="shared" si="52"/>
        <v>0.14660263298259157</v>
      </c>
      <c r="BP42" s="47">
        <f t="shared" si="57"/>
        <v>0.89688970851916583</v>
      </c>
      <c r="BQ42" s="47" t="str">
        <f t="shared" si="58"/>
        <v/>
      </c>
    </row>
    <row r="43" spans="1:69" s="49" customFormat="1" x14ac:dyDescent="0.2">
      <c r="A43" s="88" t="s">
        <v>47</v>
      </c>
      <c r="B43" s="335" t="str">
        <f>VLOOKUP($A43,BI!$A:$Q,MATCH(B$1,BI!$A$1:$Q$1,0),FALSE)</f>
        <v/>
      </c>
      <c r="C43" s="367">
        <f>VLOOKUP($A43,BI!$A:$Q,MATCH(C$1,BI!$A$1:$Q$1,0),FALSE)</f>
        <v>1</v>
      </c>
      <c r="D43" s="367">
        <f>VLOOKUP($A43,BI!$A:$Q,MATCH(D$1,BI!$A$1:$Q$1,0),FALSE)</f>
        <v>1</v>
      </c>
      <c r="E43" s="367">
        <f>VLOOKUP($A43,BI!$A:$Q,MATCH(E$1,BI!$A$1:$Q$1,0),FALSE)</f>
        <v>1</v>
      </c>
      <c r="F43" s="367">
        <f>VLOOKUP($A43,BI!$A:$Q,MATCH(F$1,BI!$A$1:$Q$1,0),FALSE)</f>
        <v>1</v>
      </c>
      <c r="G43" s="367">
        <f>VLOOKUP($A43,BI!$A:$Q,MATCH(G$1,BI!$A$1:$Q$1,0),FALSE)</f>
        <v>1</v>
      </c>
      <c r="H43" s="367">
        <f>VLOOKUP($A43,BI!$A:$Q,MATCH(H$1,BI!$A$1:$Q$1,0),FALSE)</f>
        <v>1</v>
      </c>
      <c r="I43" s="367" t="str">
        <f>VLOOKUP($A43,BI!$A:$Q,MATCH(I$1,BI!$A$1:$Q$1,0),FALSE)</f>
        <v/>
      </c>
      <c r="J43" s="367">
        <f>VLOOKUP($A43,BI!$A:$Q,MATCH(J$1,BI!$A$1:$Q$1,0),FALSE)</f>
        <v>1</v>
      </c>
      <c r="K43" s="367">
        <f>VLOOKUP($A43,BI!$A:$Q,MATCH(K$1,BI!$A$1:$Q$1,0),FALSE)</f>
        <v>1</v>
      </c>
      <c r="L43" s="367" t="str">
        <f>VLOOKUP($A43,BI!$A:$Q,MATCH(L$1,BI!$A$1:$Q$1,0),FALSE)</f>
        <v/>
      </c>
      <c r="M43" s="367" t="str">
        <f>VLOOKUP($A43,BI!$A:$Q,MATCH(M$1,BI!$A$1:$Q$1,0),FALSE)</f>
        <v/>
      </c>
      <c r="N43" s="335" t="str">
        <f>VLOOKUP($A43,'B-EmEC'!$A:$DD,MATCH(N$1,'B-EmEC'!$A$1:$DD$1,0),FALSE)</f>
        <v/>
      </c>
      <c r="O43" s="299">
        <f>VLOOKUP($A43,'B-EmEC'!$A:$DD,MATCH(O$1,'B-EmEC'!$A$1:$DD$1,0),FALSE)</f>
        <v>698</v>
      </c>
      <c r="P43" s="299">
        <f>VLOOKUP($A43,'B-EmEC'!$A:$DD,MATCH(P$1,'B-EmEC'!$A$1:$DD$1,0),FALSE)</f>
        <v>604.29999999999995</v>
      </c>
      <c r="Q43" s="300">
        <f>VLOOKUP($A43,'B-EmEC'!$A:$DD,MATCH(Q$1,'B-EmEC'!$A$1:$DD$1,0),FALSE)</f>
        <v>276.60000000000002</v>
      </c>
      <c r="R43" s="299">
        <f>VLOOKUP($A43,'B-EmEC'!$A:$DD,MATCH(R$1,'B-EmEC'!$A$1:$DD$1,0),FALSE)</f>
        <v>342.5</v>
      </c>
      <c r="S43" s="299">
        <f>VLOOKUP($A43,'B-EmEC'!$A:$DD,MATCH(S$1,'B-EmEC'!$A$1:$DD$1,0),FALSE)</f>
        <v>153.19999999999999</v>
      </c>
      <c r="T43" s="299">
        <f>VLOOKUP($A43,'B-EmEC'!$A:$DD,MATCH(T$1,'B-EmEC'!$A$1:$DD$1,0),FALSE)</f>
        <v>73.22</v>
      </c>
      <c r="U43" s="299" t="str">
        <f>VLOOKUP($A43,'B-EmEC'!$A:$DD,MATCH(U$1,'B-EmEC'!$A$1:$DD$1,0),FALSE)</f>
        <v/>
      </c>
      <c r="V43" s="299">
        <f>VLOOKUP($A43,'B-EmEC'!$A:$DD,MATCH(V$1,'B-EmEC'!$A$1:$DD$1,0),FALSE)</f>
        <v>144.6</v>
      </c>
      <c r="W43" s="299">
        <f>VLOOKUP($A43,'B-EmEC'!$A:$DD,MATCH(W$1,'B-EmEC'!$A$1:$DD$1,0),FALSE)</f>
        <v>869.3</v>
      </c>
      <c r="X43" s="300" t="str">
        <f>VLOOKUP($A43,'B-EmEC'!$A:$DD,MATCH(X$1,'B-EmEC'!$A$1:$DD$1,0),FALSE)</f>
        <v/>
      </c>
      <c r="Y43" s="299" t="str">
        <f>VLOOKUP($A43,'B-EmEC'!$A:$DD,MATCH(Y$1,'B-EmEC'!$A$1:$DD$1,0),FALSE)</f>
        <v/>
      </c>
      <c r="Z43" s="298" t="str">
        <f t="shared" si="11"/>
        <v/>
      </c>
      <c r="AA43" s="301">
        <f t="shared" si="12"/>
        <v>698</v>
      </c>
      <c r="AB43" s="301">
        <f t="shared" si="13"/>
        <v>604.29999999999995</v>
      </c>
      <c r="AC43" s="301">
        <f t="shared" si="14"/>
        <v>276.60000000000002</v>
      </c>
      <c r="AD43" s="301">
        <f t="shared" si="15"/>
        <v>342.5</v>
      </c>
      <c r="AE43" s="301">
        <f t="shared" si="16"/>
        <v>153.19999999999999</v>
      </c>
      <c r="AF43" s="301">
        <f t="shared" si="17"/>
        <v>73.22</v>
      </c>
      <c r="AG43" s="301" t="str">
        <f t="shared" si="18"/>
        <v/>
      </c>
      <c r="AH43" s="301">
        <f t="shared" si="19"/>
        <v>144.6</v>
      </c>
      <c r="AI43" s="301">
        <f t="shared" si="20"/>
        <v>869.3</v>
      </c>
      <c r="AJ43" s="301" t="str">
        <f t="shared" si="21"/>
        <v/>
      </c>
      <c r="AK43" s="301" t="str">
        <f t="shared" si="22"/>
        <v/>
      </c>
      <c r="AL43" s="48" t="str">
        <f t="shared" si="23"/>
        <v/>
      </c>
      <c r="AM43" s="47">
        <f t="shared" si="24"/>
        <v>0.75622968580715055</v>
      </c>
      <c r="AN43" s="47">
        <f t="shared" si="25"/>
        <v>1</v>
      </c>
      <c r="AO43" s="47">
        <f t="shared" si="26"/>
        <v>0.74354838709677429</v>
      </c>
      <c r="AP43" s="47">
        <f t="shared" si="27"/>
        <v>0.70198811231809799</v>
      </c>
      <c r="AQ43" s="47">
        <f t="shared" si="28"/>
        <v>0.44431554524361944</v>
      </c>
      <c r="AR43" s="47">
        <f t="shared" si="29"/>
        <v>0.10580924855491329</v>
      </c>
      <c r="AS43" s="47" t="str">
        <f t="shared" si="30"/>
        <v/>
      </c>
      <c r="AT43" s="47">
        <f t="shared" si="31"/>
        <v>0.15647657179958879</v>
      </c>
      <c r="AU43" s="47">
        <f t="shared" si="32"/>
        <v>0.8147141518275538</v>
      </c>
      <c r="AV43" s="47" t="str">
        <f t="shared" si="33"/>
        <v/>
      </c>
      <c r="AW43" s="47" t="str">
        <f t="shared" si="34"/>
        <v/>
      </c>
      <c r="AX43" s="144" t="str">
        <f t="shared" si="35"/>
        <v/>
      </c>
      <c r="AY43" s="145">
        <f t="shared" si="36"/>
        <v>0.72738443805318242</v>
      </c>
      <c r="AZ43" s="145">
        <f t="shared" si="37"/>
        <v>1</v>
      </c>
      <c r="BA43" s="145">
        <f t="shared" si="38"/>
        <v>0.71320256613169108</v>
      </c>
      <c r="BB43" s="145">
        <f t="shared" si="39"/>
        <v>0.66672447998339279</v>
      </c>
      <c r="BC43" s="145">
        <f t="shared" si="40"/>
        <v>0.3785616169051757</v>
      </c>
      <c r="BD43" s="145">
        <f t="shared" si="41"/>
        <v>0</v>
      </c>
      <c r="BE43" s="145" t="str">
        <f t="shared" si="42"/>
        <v/>
      </c>
      <c r="BF43" s="145">
        <f t="shared" si="43"/>
        <v>5.6662768165285635E-2</v>
      </c>
      <c r="BG43" s="145">
        <f t="shared" si="44"/>
        <v>0.79278934849973692</v>
      </c>
      <c r="BH43" s="145" t="str">
        <f t="shared" si="45"/>
        <v/>
      </c>
      <c r="BI43" s="145" t="str">
        <f t="shared" si="46"/>
        <v/>
      </c>
      <c r="BJ43" s="48" t="str">
        <f t="shared" si="47"/>
        <v/>
      </c>
      <c r="BK43" s="47">
        <f t="shared" si="48"/>
        <v>1</v>
      </c>
      <c r="BL43" s="47">
        <f t="shared" si="55"/>
        <v>0.8147141518275538</v>
      </c>
      <c r="BM43" s="47" t="str">
        <f t="shared" si="56"/>
        <v/>
      </c>
      <c r="BN43" s="48" t="str">
        <f t="shared" si="51"/>
        <v/>
      </c>
      <c r="BO43" s="47">
        <f t="shared" si="52"/>
        <v>0.72921634609312846</v>
      </c>
      <c r="BP43" s="47">
        <f t="shared" si="57"/>
        <v>0.358999990727352</v>
      </c>
      <c r="BQ43" s="47" t="str">
        <f t="shared" si="58"/>
        <v/>
      </c>
    </row>
    <row r="44" spans="1:69" s="49" customFormat="1" x14ac:dyDescent="0.2">
      <c r="A44" s="88" t="s">
        <v>44</v>
      </c>
      <c r="B44" s="335">
        <f>VLOOKUP($A44,BI!$A:$Q,MATCH(B$1,BI!$A$1:$Q$1,0),FALSE)</f>
        <v>1</v>
      </c>
      <c r="C44" s="367">
        <f>VLOOKUP($A44,BI!$A:$Q,MATCH(C$1,BI!$A$1:$Q$1,0),FALSE)</f>
        <v>1</v>
      </c>
      <c r="D44" s="367">
        <f>VLOOKUP($A44,BI!$A:$Q,MATCH(D$1,BI!$A$1:$Q$1,0),FALSE)</f>
        <v>1</v>
      </c>
      <c r="E44" s="367">
        <f>VLOOKUP($A44,BI!$A:$Q,MATCH(E$1,BI!$A$1:$Q$1,0),FALSE)</f>
        <v>1</v>
      </c>
      <c r="F44" s="367">
        <f>VLOOKUP($A44,BI!$A:$Q,MATCH(F$1,BI!$A$1:$Q$1,0),FALSE)</f>
        <v>1</v>
      </c>
      <c r="G44" s="367">
        <f>VLOOKUP($A44,BI!$A:$Q,MATCH(G$1,BI!$A$1:$Q$1,0),FALSE)</f>
        <v>1</v>
      </c>
      <c r="H44" s="367">
        <f>VLOOKUP($A44,BI!$A:$Q,MATCH(H$1,BI!$A$1:$Q$1,0),FALSE)</f>
        <v>1</v>
      </c>
      <c r="I44" s="367">
        <f>VLOOKUP($A44,BI!$A:$Q,MATCH(I$1,BI!$A$1:$Q$1,0),FALSE)</f>
        <v>1</v>
      </c>
      <c r="J44" s="367">
        <f>VLOOKUP($A44,BI!$A:$Q,MATCH(J$1,BI!$A$1:$Q$1,0),FALSE)</f>
        <v>1</v>
      </c>
      <c r="K44" s="367">
        <f>VLOOKUP($A44,BI!$A:$Q,MATCH(K$1,BI!$A$1:$Q$1,0),FALSE)</f>
        <v>1</v>
      </c>
      <c r="L44" s="367" t="str">
        <f>VLOOKUP($A44,BI!$A:$Q,MATCH(L$1,BI!$A$1:$Q$1,0),FALSE)</f>
        <v/>
      </c>
      <c r="M44" s="367" t="str">
        <f>VLOOKUP($A44,BI!$A:$Q,MATCH(M$1,BI!$A$1:$Q$1,0),FALSE)</f>
        <v/>
      </c>
      <c r="N44" s="335">
        <f>VLOOKUP($A44,'B-EmEC'!$A:$DD,MATCH(N$1,'B-EmEC'!$A$1:$DD$1,0),FALSE)</f>
        <v>34.28</v>
      </c>
      <c r="O44" s="299">
        <f>VLOOKUP($A44,'B-EmEC'!$A:$DD,MATCH(O$1,'B-EmEC'!$A$1:$DD$1,0),FALSE)</f>
        <v>266.39999999999998</v>
      </c>
      <c r="P44" s="299">
        <f>VLOOKUP($A44,'B-EmEC'!$A:$DD,MATCH(P$1,'B-EmEC'!$A$1:$DD$1,0),FALSE)</f>
        <v>161.5</v>
      </c>
      <c r="Q44" s="300">
        <f>VLOOKUP($A44,'B-EmEC'!$A:$DD,MATCH(Q$1,'B-EmEC'!$A$1:$DD$1,0),FALSE)</f>
        <v>122.8</v>
      </c>
      <c r="R44" s="299">
        <f>VLOOKUP($A44,'B-EmEC'!$A:$DD,MATCH(R$1,'B-EmEC'!$A$1:$DD$1,0),FALSE)</f>
        <v>218.5</v>
      </c>
      <c r="S44" s="299">
        <f>VLOOKUP($A44,'B-EmEC'!$A:$DD,MATCH(S$1,'B-EmEC'!$A$1:$DD$1,0),FALSE)</f>
        <v>208</v>
      </c>
      <c r="T44" s="299">
        <f>VLOOKUP($A44,'B-EmEC'!$A:$DD,MATCH(T$1,'B-EmEC'!$A$1:$DD$1,0),FALSE)</f>
        <v>542.29999999999995</v>
      </c>
      <c r="U44" s="299">
        <f>VLOOKUP($A44,'B-EmEC'!$A:$DD,MATCH(U$1,'B-EmEC'!$A$1:$DD$1,0),FALSE)</f>
        <v>609.6</v>
      </c>
      <c r="V44" s="299">
        <f>VLOOKUP($A44,'B-EmEC'!$A:$DD,MATCH(V$1,'B-EmEC'!$A$1:$DD$1,0),FALSE)</f>
        <v>763.6</v>
      </c>
      <c r="W44" s="299">
        <f>VLOOKUP($A44,'B-EmEC'!$A:$DD,MATCH(W$1,'B-EmEC'!$A$1:$DD$1,0),FALSE)</f>
        <v>891.1</v>
      </c>
      <c r="X44" s="300" t="str">
        <f>VLOOKUP($A44,'B-EmEC'!$A:$DD,MATCH(X$1,'B-EmEC'!$A$1:$DD$1,0),FALSE)</f>
        <v/>
      </c>
      <c r="Y44" s="299" t="str">
        <f>VLOOKUP($A44,'B-EmEC'!$A:$DD,MATCH(Y$1,'B-EmEC'!$A$1:$DD$1,0),FALSE)</f>
        <v/>
      </c>
      <c r="Z44" s="298">
        <f t="shared" si="11"/>
        <v>34.28</v>
      </c>
      <c r="AA44" s="301">
        <f t="shared" si="12"/>
        <v>266.39999999999998</v>
      </c>
      <c r="AB44" s="301">
        <f t="shared" si="13"/>
        <v>161.5</v>
      </c>
      <c r="AC44" s="301">
        <f t="shared" si="14"/>
        <v>122.8</v>
      </c>
      <c r="AD44" s="301">
        <f t="shared" si="15"/>
        <v>218.5</v>
      </c>
      <c r="AE44" s="301">
        <f t="shared" si="16"/>
        <v>208</v>
      </c>
      <c r="AF44" s="301">
        <f t="shared" si="17"/>
        <v>542.29999999999995</v>
      </c>
      <c r="AG44" s="301">
        <f t="shared" si="18"/>
        <v>609.6</v>
      </c>
      <c r="AH44" s="301">
        <f t="shared" si="19"/>
        <v>763.6</v>
      </c>
      <c r="AI44" s="301">
        <f t="shared" si="20"/>
        <v>891.1</v>
      </c>
      <c r="AJ44" s="301" t="str">
        <f t="shared" si="21"/>
        <v/>
      </c>
      <c r="AK44" s="301" t="str">
        <f t="shared" si="22"/>
        <v/>
      </c>
      <c r="AL44" s="48">
        <f t="shared" si="23"/>
        <v>0.66088297667245044</v>
      </c>
      <c r="AM44" s="47">
        <f t="shared" si="24"/>
        <v>0.28862405200433366</v>
      </c>
      <c r="AN44" s="47">
        <f t="shared" si="25"/>
        <v>0.26725136521595239</v>
      </c>
      <c r="AO44" s="47">
        <f t="shared" si="26"/>
        <v>0.3301075268817204</v>
      </c>
      <c r="AP44" s="47">
        <f t="shared" si="27"/>
        <v>0.44783767165402749</v>
      </c>
      <c r="AQ44" s="47">
        <f t="shared" si="28"/>
        <v>0.60324825986078889</v>
      </c>
      <c r="AR44" s="47">
        <f t="shared" si="29"/>
        <v>0.78367052023121375</v>
      </c>
      <c r="AS44" s="47">
        <f t="shared" si="30"/>
        <v>0.74568807339449539</v>
      </c>
      <c r="AT44" s="47">
        <f t="shared" si="31"/>
        <v>0.82631749810626554</v>
      </c>
      <c r="AU44" s="47">
        <f t="shared" si="32"/>
        <v>0.83514526710403003</v>
      </c>
      <c r="AV44" s="47" t="str">
        <f t="shared" si="33"/>
        <v/>
      </c>
      <c r="AW44" s="47" t="str">
        <f t="shared" si="34"/>
        <v/>
      </c>
      <c r="AX44" s="144">
        <f t="shared" si="35"/>
        <v>0.69314287430766641</v>
      </c>
      <c r="AY44" s="145">
        <f t="shared" si="36"/>
        <v>3.7634999631662669E-2</v>
      </c>
      <c r="AZ44" s="145">
        <f t="shared" si="37"/>
        <v>0</v>
      </c>
      <c r="BA44" s="145">
        <f t="shared" si="38"/>
        <v>0.11068293118976986</v>
      </c>
      <c r="BB44" s="145">
        <f t="shared" si="39"/>
        <v>0.3179930367938088</v>
      </c>
      <c r="BC44" s="145">
        <f t="shared" si="40"/>
        <v>0.59165434516508664</v>
      </c>
      <c r="BD44" s="145">
        <f t="shared" si="41"/>
        <v>0.90935851450125083</v>
      </c>
      <c r="BE44" s="145">
        <f t="shared" si="42"/>
        <v>0.84247551626788708</v>
      </c>
      <c r="BF44" s="145">
        <f t="shared" si="43"/>
        <v>0.98445524953091623</v>
      </c>
      <c r="BG44" s="145">
        <f t="shared" si="44"/>
        <v>1</v>
      </c>
      <c r="BH44" s="145" t="str">
        <f t="shared" si="45"/>
        <v/>
      </c>
      <c r="BI44" s="145" t="str">
        <f t="shared" si="46"/>
        <v/>
      </c>
      <c r="BJ44" s="48">
        <f t="shared" si="47"/>
        <v>0.66088297667245044</v>
      </c>
      <c r="BK44" s="47">
        <f t="shared" si="48"/>
        <v>0.60324825986078889</v>
      </c>
      <c r="BL44" s="47">
        <f t="shared" si="55"/>
        <v>0.83514526710403003</v>
      </c>
      <c r="BM44" s="47" t="str">
        <f t="shared" si="56"/>
        <v/>
      </c>
      <c r="BN44" s="48">
        <f t="shared" si="51"/>
        <v>0.66088297667245044</v>
      </c>
      <c r="BO44" s="47">
        <f t="shared" si="52"/>
        <v>0.38741377512336456</v>
      </c>
      <c r="BP44" s="47">
        <f t="shared" si="57"/>
        <v>0.79770533970900126</v>
      </c>
      <c r="BQ44" s="47" t="str">
        <f t="shared" si="58"/>
        <v/>
      </c>
    </row>
    <row r="45" spans="1:69" s="49" customFormat="1" x14ac:dyDescent="0.2">
      <c r="A45" s="88" t="s">
        <v>45</v>
      </c>
      <c r="B45" s="335">
        <f>VLOOKUP($A45,BI!$A:$Q,MATCH(B$1,BI!$A$1:$Q$1,0),FALSE)</f>
        <v>1</v>
      </c>
      <c r="C45" s="367">
        <f>VLOOKUP($A45,BI!$A:$Q,MATCH(C$1,BI!$A$1:$Q$1,0),FALSE)</f>
        <v>1</v>
      </c>
      <c r="D45" s="367">
        <f>VLOOKUP($A45,BI!$A:$Q,MATCH(D$1,BI!$A$1:$Q$1,0),FALSE)</f>
        <v>1</v>
      </c>
      <c r="E45" s="367">
        <f>VLOOKUP($A45,BI!$A:$Q,MATCH(E$1,BI!$A$1:$Q$1,0),FALSE)</f>
        <v>1</v>
      </c>
      <c r="F45" s="367">
        <f>VLOOKUP($A45,BI!$A:$Q,MATCH(F$1,BI!$A$1:$Q$1,0),FALSE)</f>
        <v>1</v>
      </c>
      <c r="G45" s="367">
        <f>VLOOKUP($A45,BI!$A:$Q,MATCH(G$1,BI!$A$1:$Q$1,0),FALSE)</f>
        <v>1</v>
      </c>
      <c r="H45" s="367" t="str">
        <f>VLOOKUP($A45,BI!$A:$Q,MATCH(H$1,BI!$A$1:$Q$1,0),FALSE)</f>
        <v/>
      </c>
      <c r="I45" s="367" t="str">
        <f>VLOOKUP($A45,BI!$A:$Q,MATCH(I$1,BI!$A$1:$Q$1,0),FALSE)</f>
        <v/>
      </c>
      <c r="J45" s="367">
        <f>VLOOKUP($A45,BI!$A:$Q,MATCH(J$1,BI!$A$1:$Q$1,0),FALSE)</f>
        <v>1</v>
      </c>
      <c r="K45" s="367">
        <f>VLOOKUP($A45,BI!$A:$Q,MATCH(K$1,BI!$A$1:$Q$1,0),FALSE)</f>
        <v>1</v>
      </c>
      <c r="L45" s="367" t="str">
        <f>VLOOKUP($A45,BI!$A:$Q,MATCH(L$1,BI!$A$1:$Q$1,0),FALSE)</f>
        <v/>
      </c>
      <c r="M45" s="367" t="str">
        <f>VLOOKUP($A45,BI!$A:$Q,MATCH(M$1,BI!$A$1:$Q$1,0),FALSE)</f>
        <v/>
      </c>
      <c r="N45" s="335">
        <f>VLOOKUP($A45,'B-EmEC'!$A:$DD,MATCH(N$1,'B-EmEC'!$A$1:$DD$1,0),FALSE)</f>
        <v>22.33</v>
      </c>
      <c r="O45" s="299">
        <f>VLOOKUP($A45,'B-EmEC'!$A:$DD,MATCH(O$1,'B-EmEC'!$A$1:$DD$1,0),FALSE)</f>
        <v>666.8</v>
      </c>
      <c r="P45" s="299">
        <f>VLOOKUP($A45,'B-EmEC'!$A:$DD,MATCH(P$1,'B-EmEC'!$A$1:$DD$1,0),FALSE)</f>
        <v>390.4</v>
      </c>
      <c r="Q45" s="300">
        <f>VLOOKUP($A45,'B-EmEC'!$A:$DD,MATCH(Q$1,'B-EmEC'!$A$1:$DD$1,0),FALSE)</f>
        <v>244</v>
      </c>
      <c r="R45" s="299">
        <f>VLOOKUP($A45,'B-EmEC'!$A:$DD,MATCH(R$1,'B-EmEC'!$A$1:$DD$1,0),FALSE)</f>
        <v>335.3</v>
      </c>
      <c r="S45" s="299">
        <f>VLOOKUP($A45,'B-EmEC'!$A:$DD,MATCH(S$1,'B-EmEC'!$A$1:$DD$1,0),FALSE)</f>
        <v>260.8</v>
      </c>
      <c r="T45" s="299" t="str">
        <f>VLOOKUP($A45,'B-EmEC'!$A:$DD,MATCH(T$1,'B-EmEC'!$A$1:$DD$1,0),FALSE)</f>
        <v/>
      </c>
      <c r="U45" s="299" t="str">
        <f>VLOOKUP($A45,'B-EmEC'!$A:$DD,MATCH(U$1,'B-EmEC'!$A$1:$DD$1,0),FALSE)</f>
        <v/>
      </c>
      <c r="V45" s="299">
        <f>VLOOKUP($A45,'B-EmEC'!$A:$DD,MATCH(V$1,'B-EmEC'!$A$1:$DD$1,0),FALSE)</f>
        <v>120</v>
      </c>
      <c r="W45" s="299">
        <f>VLOOKUP($A45,'B-EmEC'!$A:$DD,MATCH(W$1,'B-EmEC'!$A$1:$DD$1,0),FALSE)</f>
        <v>957.3</v>
      </c>
      <c r="X45" s="300" t="str">
        <f>VLOOKUP($A45,'B-EmEC'!$A:$DD,MATCH(X$1,'B-EmEC'!$A$1:$DD$1,0),FALSE)</f>
        <v/>
      </c>
      <c r="Y45" s="299" t="str">
        <f>VLOOKUP($A45,'B-EmEC'!$A:$DD,MATCH(Y$1,'B-EmEC'!$A$1:$DD$1,0),FALSE)</f>
        <v/>
      </c>
      <c r="Z45" s="298">
        <f t="shared" si="11"/>
        <v>22.33</v>
      </c>
      <c r="AA45" s="301">
        <f t="shared" si="12"/>
        <v>666.8</v>
      </c>
      <c r="AB45" s="301">
        <f t="shared" si="13"/>
        <v>390.4</v>
      </c>
      <c r="AC45" s="301">
        <f t="shared" si="14"/>
        <v>244</v>
      </c>
      <c r="AD45" s="301">
        <f t="shared" si="15"/>
        <v>335.3</v>
      </c>
      <c r="AE45" s="301">
        <f t="shared" si="16"/>
        <v>260.8</v>
      </c>
      <c r="AF45" s="301" t="str">
        <f t="shared" si="17"/>
        <v/>
      </c>
      <c r="AG45" s="301" t="str">
        <f t="shared" si="18"/>
        <v/>
      </c>
      <c r="AH45" s="301">
        <f t="shared" si="19"/>
        <v>120</v>
      </c>
      <c r="AI45" s="301">
        <f t="shared" si="20"/>
        <v>957.3</v>
      </c>
      <c r="AJ45" s="301" t="str">
        <f t="shared" si="21"/>
        <v/>
      </c>
      <c r="AK45" s="301" t="str">
        <f t="shared" si="22"/>
        <v/>
      </c>
      <c r="AL45" s="48">
        <f t="shared" si="23"/>
        <v>0.43049932523616735</v>
      </c>
      <c r="AM45" s="47">
        <f t="shared" si="24"/>
        <v>0.72242686890574215</v>
      </c>
      <c r="AN45" s="47">
        <f t="shared" si="25"/>
        <v>0.64603673672017214</v>
      </c>
      <c r="AO45" s="47">
        <f t="shared" si="26"/>
        <v>0.65591397849462363</v>
      </c>
      <c r="AP45" s="47">
        <f t="shared" si="27"/>
        <v>0.68723098995695842</v>
      </c>
      <c r="AQ45" s="47">
        <f t="shared" si="28"/>
        <v>0.75638051044083532</v>
      </c>
      <c r="AR45" s="47" t="str">
        <f t="shared" si="29"/>
        <v/>
      </c>
      <c r="AS45" s="47" t="str">
        <f t="shared" si="30"/>
        <v/>
      </c>
      <c r="AT45" s="47">
        <f t="shared" si="31"/>
        <v>0.12985607618223136</v>
      </c>
      <c r="AU45" s="47">
        <f t="shared" si="32"/>
        <v>0.89718837863167755</v>
      </c>
      <c r="AV45" s="47" t="str">
        <f t="shared" si="33"/>
        <v/>
      </c>
      <c r="AW45" s="47" t="str">
        <f t="shared" si="34"/>
        <v/>
      </c>
      <c r="AX45" s="144">
        <f t="shared" si="35"/>
        <v>0.39180319673006753</v>
      </c>
      <c r="AY45" s="145">
        <f t="shared" si="36"/>
        <v>0.77224794372911321</v>
      </c>
      <c r="AZ45" s="145">
        <f t="shared" si="37"/>
        <v>0.67269507472865453</v>
      </c>
      <c r="BA45" s="145">
        <f t="shared" si="38"/>
        <v>0.68556725767067561</v>
      </c>
      <c r="BB45" s="145">
        <f t="shared" si="39"/>
        <v>0.72638009894213773</v>
      </c>
      <c r="BC45" s="145">
        <f t="shared" si="40"/>
        <v>0.81649688441192791</v>
      </c>
      <c r="BD45" s="145" t="str">
        <f t="shared" si="41"/>
        <v/>
      </c>
      <c r="BE45" s="145" t="str">
        <f t="shared" si="42"/>
        <v/>
      </c>
      <c r="BF45" s="145">
        <f t="shared" si="43"/>
        <v>0</v>
      </c>
      <c r="BG45" s="145">
        <f t="shared" si="44"/>
        <v>1</v>
      </c>
      <c r="BH45" s="145" t="str">
        <f t="shared" si="45"/>
        <v/>
      </c>
      <c r="BI45" s="145" t="str">
        <f t="shared" si="46"/>
        <v/>
      </c>
      <c r="BJ45" s="48">
        <f t="shared" si="47"/>
        <v>0.43049932523616735</v>
      </c>
      <c r="BK45" s="47">
        <f t="shared" si="48"/>
        <v>0.75638051044083532</v>
      </c>
      <c r="BL45" s="47">
        <f t="shared" si="55"/>
        <v>0.89718837863167755</v>
      </c>
      <c r="BM45" s="47" t="str">
        <f t="shared" si="56"/>
        <v/>
      </c>
      <c r="BN45" s="48">
        <f t="shared" si="51"/>
        <v>0.43049932523616735</v>
      </c>
      <c r="BO45" s="47">
        <f t="shared" si="52"/>
        <v>0.6935978169036664</v>
      </c>
      <c r="BP45" s="47">
        <f t="shared" si="57"/>
        <v>0.51352222740695441</v>
      </c>
      <c r="BQ45" s="47" t="str">
        <f t="shared" si="58"/>
        <v/>
      </c>
    </row>
    <row r="46" spans="1:69" s="49" customFormat="1" x14ac:dyDescent="0.2">
      <c r="A46" s="88" t="s">
        <v>53</v>
      </c>
      <c r="B46" s="335">
        <f>VLOOKUP($A46,BI!$A:$Q,MATCH(B$1,BI!$A$1:$Q$1,0),FALSE)</f>
        <v>1</v>
      </c>
      <c r="C46" s="367">
        <f>VLOOKUP($A46,BI!$A:$Q,MATCH(C$1,BI!$A$1:$Q$1,0),FALSE)</f>
        <v>1</v>
      </c>
      <c r="D46" s="367" t="str">
        <f>VLOOKUP($A46,BI!$A:$Q,MATCH(D$1,BI!$A$1:$Q$1,0),FALSE)</f>
        <v/>
      </c>
      <c r="E46" s="367">
        <f>VLOOKUP($A46,BI!$A:$Q,MATCH(E$1,BI!$A$1:$Q$1,0),FALSE)</f>
        <v>1</v>
      </c>
      <c r="F46" s="367" t="str">
        <f>VLOOKUP($A46,BI!$A:$Q,MATCH(F$1,BI!$A$1:$Q$1,0),FALSE)</f>
        <v/>
      </c>
      <c r="G46" s="367" t="str">
        <f>VLOOKUP($A46,BI!$A:$Q,MATCH(G$1,BI!$A$1:$Q$1,0),FALSE)</f>
        <v/>
      </c>
      <c r="H46" s="367">
        <f>VLOOKUP($A46,BI!$A:$Q,MATCH(H$1,BI!$A$1:$Q$1,0),FALSE)</f>
        <v>1</v>
      </c>
      <c r="I46" s="367">
        <f>VLOOKUP($A46,BI!$A:$Q,MATCH(I$1,BI!$A$1:$Q$1,0),FALSE)</f>
        <v>1</v>
      </c>
      <c r="J46" s="367">
        <f>VLOOKUP($A46,BI!$A:$Q,MATCH(J$1,BI!$A$1:$Q$1,0),FALSE)</f>
        <v>1</v>
      </c>
      <c r="K46" s="367">
        <f>VLOOKUP($A46,BI!$A:$Q,MATCH(K$1,BI!$A$1:$Q$1,0),FALSE)</f>
        <v>1</v>
      </c>
      <c r="L46" s="367" t="str">
        <f>VLOOKUP($A46,BI!$A:$Q,MATCH(L$1,BI!$A$1:$Q$1,0),FALSE)</f>
        <v/>
      </c>
      <c r="M46" s="367" t="str">
        <f>VLOOKUP($A46,BI!$A:$Q,MATCH(M$1,BI!$A$1:$Q$1,0),FALSE)</f>
        <v/>
      </c>
      <c r="N46" s="335">
        <f>VLOOKUP($A46,'B-EmEC'!$A:$DD,MATCH(N$1,'B-EmEC'!$A$1:$DD$1,0),FALSE)</f>
        <v>37.200000000000003</v>
      </c>
      <c r="O46" s="299">
        <f>VLOOKUP($A46,'B-EmEC'!$A:$DD,MATCH(O$1,'B-EmEC'!$A$1:$DD$1,0),FALSE)</f>
        <v>41.59</v>
      </c>
      <c r="P46" s="299" t="str">
        <f>VLOOKUP($A46,'B-EmEC'!$A:$DD,MATCH(P$1,'B-EmEC'!$A$1:$DD$1,0),FALSE)</f>
        <v/>
      </c>
      <c r="Q46" s="300">
        <f>VLOOKUP($A46,'B-EmEC'!$A:$DD,MATCH(Q$1,'B-EmEC'!$A$1:$DD$1,0),FALSE)</f>
        <v>38.1</v>
      </c>
      <c r="R46" s="299" t="str">
        <f>VLOOKUP($A46,'B-EmEC'!$A:$DD,MATCH(R$1,'B-EmEC'!$A$1:$DD$1,0),FALSE)</f>
        <v/>
      </c>
      <c r="S46" s="299" t="str">
        <f>VLOOKUP($A46,'B-EmEC'!$A:$DD,MATCH(S$1,'B-EmEC'!$A$1:$DD$1,0),FALSE)</f>
        <v/>
      </c>
      <c r="T46" s="299">
        <f>VLOOKUP($A46,'B-EmEC'!$A:$DD,MATCH(T$1,'B-EmEC'!$A$1:$DD$1,0),FALSE)</f>
        <v>692</v>
      </c>
      <c r="U46" s="299">
        <f>VLOOKUP($A46,'B-EmEC'!$A:$DD,MATCH(U$1,'B-EmEC'!$A$1:$DD$1,0),FALSE)</f>
        <v>746.9</v>
      </c>
      <c r="V46" s="299">
        <f>VLOOKUP($A46,'B-EmEC'!$A:$DD,MATCH(V$1,'B-EmEC'!$A$1:$DD$1,0),FALSE)</f>
        <v>827.5</v>
      </c>
      <c r="W46" s="299">
        <f>VLOOKUP($A46,'B-EmEC'!$A:$DD,MATCH(W$1,'B-EmEC'!$A$1:$DD$1,0),FALSE)</f>
        <v>1040</v>
      </c>
      <c r="X46" s="300" t="str">
        <f>VLOOKUP($A46,'B-EmEC'!$A:$DD,MATCH(X$1,'B-EmEC'!$A$1:$DD$1,0),FALSE)</f>
        <v/>
      </c>
      <c r="Y46" s="299" t="str">
        <f>VLOOKUP($A46,'B-EmEC'!$A:$DD,MATCH(Y$1,'B-EmEC'!$A$1:$DD$1,0),FALSE)</f>
        <v/>
      </c>
      <c r="Z46" s="298">
        <f t="shared" si="11"/>
        <v>37.200000000000003</v>
      </c>
      <c r="AA46" s="301">
        <f t="shared" si="12"/>
        <v>41.59</v>
      </c>
      <c r="AB46" s="301" t="str">
        <f t="shared" si="13"/>
        <v/>
      </c>
      <c r="AC46" s="301">
        <f t="shared" si="14"/>
        <v>38.1</v>
      </c>
      <c r="AD46" s="301" t="str">
        <f t="shared" si="15"/>
        <v/>
      </c>
      <c r="AE46" s="301" t="str">
        <f t="shared" si="16"/>
        <v/>
      </c>
      <c r="AF46" s="301">
        <f t="shared" si="17"/>
        <v>692</v>
      </c>
      <c r="AG46" s="301">
        <f t="shared" si="18"/>
        <v>746.9</v>
      </c>
      <c r="AH46" s="301">
        <f t="shared" si="19"/>
        <v>827.5</v>
      </c>
      <c r="AI46" s="301">
        <f t="shared" si="20"/>
        <v>1040</v>
      </c>
      <c r="AJ46" s="301" t="str">
        <f t="shared" si="21"/>
        <v/>
      </c>
      <c r="AK46" s="301" t="str">
        <f t="shared" si="22"/>
        <v/>
      </c>
      <c r="AL46" s="48">
        <f t="shared" si="23"/>
        <v>0.71717755928282256</v>
      </c>
      <c r="AM46" s="47">
        <f t="shared" si="24"/>
        <v>4.5059588299024921E-2</v>
      </c>
      <c r="AN46" s="47" t="str">
        <f t="shared" si="25"/>
        <v/>
      </c>
      <c r="AO46" s="47">
        <f t="shared" si="26"/>
        <v>0.10241935483870968</v>
      </c>
      <c r="AP46" s="47" t="str">
        <f t="shared" si="27"/>
        <v/>
      </c>
      <c r="AQ46" s="47" t="str">
        <f t="shared" si="28"/>
        <v/>
      </c>
      <c r="AR46" s="47">
        <f t="shared" si="29"/>
        <v>1</v>
      </c>
      <c r="AS46" s="47">
        <f t="shared" si="30"/>
        <v>0.91363914373088684</v>
      </c>
      <c r="AT46" s="47">
        <f t="shared" si="31"/>
        <v>0.89546585867330375</v>
      </c>
      <c r="AU46" s="47">
        <f t="shared" si="32"/>
        <v>0.97469540768509844</v>
      </c>
      <c r="AV46" s="47" t="str">
        <f t="shared" si="33"/>
        <v/>
      </c>
      <c r="AW46" s="47" t="str">
        <f t="shared" si="34"/>
        <v/>
      </c>
      <c r="AX46" s="144">
        <f t="shared" si="35"/>
        <v>0.70383236770407098</v>
      </c>
      <c r="AY46" s="145">
        <f t="shared" si="36"/>
        <v>0</v>
      </c>
      <c r="AZ46" s="145" t="str">
        <f t="shared" si="37"/>
        <v/>
      </c>
      <c r="BA46" s="145">
        <f t="shared" si="38"/>
        <v>6.0066330670322583E-2</v>
      </c>
      <c r="BB46" s="145" t="str">
        <f t="shared" si="39"/>
        <v/>
      </c>
      <c r="BC46" s="145" t="str">
        <f t="shared" si="40"/>
        <v/>
      </c>
      <c r="BD46" s="145">
        <f t="shared" si="41"/>
        <v>1</v>
      </c>
      <c r="BE46" s="145">
        <f t="shared" si="42"/>
        <v>0.90956414116428064</v>
      </c>
      <c r="BF46" s="145">
        <f t="shared" si="43"/>
        <v>0.89053333585443706</v>
      </c>
      <c r="BG46" s="145">
        <f t="shared" si="44"/>
        <v>0.97350139128594626</v>
      </c>
      <c r="BH46" s="145" t="str">
        <f t="shared" si="45"/>
        <v/>
      </c>
      <c r="BI46" s="145" t="str">
        <f t="shared" si="46"/>
        <v/>
      </c>
      <c r="BJ46" s="48">
        <f t="shared" si="47"/>
        <v>0.71717755928282256</v>
      </c>
      <c r="BK46" s="47">
        <f t="shared" si="48"/>
        <v>0.10241935483870968</v>
      </c>
      <c r="BL46" s="47">
        <f t="shared" si="55"/>
        <v>1</v>
      </c>
      <c r="BM46" s="47" t="str">
        <f t="shared" si="56"/>
        <v/>
      </c>
      <c r="BN46" s="48">
        <f t="shared" si="51"/>
        <v>0.71717755928282256</v>
      </c>
      <c r="BO46" s="47">
        <f t="shared" si="52"/>
        <v>7.3739471568867301E-2</v>
      </c>
      <c r="BP46" s="47">
        <f t="shared" si="57"/>
        <v>0.94595010252232226</v>
      </c>
      <c r="BQ46" s="47" t="str">
        <f t="shared" si="58"/>
        <v/>
      </c>
    </row>
    <row r="47" spans="1:69" s="49" customFormat="1" x14ac:dyDescent="0.2">
      <c r="A47" s="88" t="s">
        <v>46</v>
      </c>
      <c r="B47" s="335" t="str">
        <f>VLOOKUP($A47,BI!$A:$Q,MATCH(B$1,BI!$A$1:$Q$1,0),FALSE)</f>
        <v/>
      </c>
      <c r="C47" s="367">
        <f>VLOOKUP($A47,BI!$A:$Q,MATCH(C$1,BI!$A$1:$Q$1,0),FALSE)</f>
        <v>1</v>
      </c>
      <c r="D47" s="367">
        <f>VLOOKUP($A47,BI!$A:$Q,MATCH(D$1,BI!$A$1:$Q$1,0),FALSE)</f>
        <v>1</v>
      </c>
      <c r="E47" s="367">
        <f>VLOOKUP($A47,BI!$A:$Q,MATCH(E$1,BI!$A$1:$Q$1,0),FALSE)</f>
        <v>1</v>
      </c>
      <c r="F47" s="367">
        <f>VLOOKUP($A47,BI!$A:$Q,MATCH(F$1,BI!$A$1:$Q$1,0),FALSE)</f>
        <v>1</v>
      </c>
      <c r="G47" s="367">
        <f>VLOOKUP($A47,BI!$A:$Q,MATCH(G$1,BI!$A$1:$Q$1,0),FALSE)</f>
        <v>1</v>
      </c>
      <c r="H47" s="367">
        <f>VLOOKUP($A47,BI!$A:$Q,MATCH(H$1,BI!$A$1:$Q$1,0),FALSE)</f>
        <v>1</v>
      </c>
      <c r="I47" s="367">
        <f>VLOOKUP($A47,BI!$A:$Q,MATCH(I$1,BI!$A$1:$Q$1,0),FALSE)</f>
        <v>1</v>
      </c>
      <c r="J47" s="367">
        <f>VLOOKUP($A47,BI!$A:$Q,MATCH(J$1,BI!$A$1:$Q$1,0),FALSE)</f>
        <v>1</v>
      </c>
      <c r="K47" s="367">
        <f>VLOOKUP($A47,BI!$A:$Q,MATCH(K$1,BI!$A$1:$Q$1,0),FALSE)</f>
        <v>1</v>
      </c>
      <c r="L47" s="367" t="str">
        <f>VLOOKUP($A47,BI!$A:$Q,MATCH(L$1,BI!$A$1:$Q$1,0),FALSE)</f>
        <v/>
      </c>
      <c r="M47" s="367" t="str">
        <f>VLOOKUP($A47,BI!$A:$Q,MATCH(M$1,BI!$A$1:$Q$1,0),FALSE)</f>
        <v/>
      </c>
      <c r="N47" s="335" t="str">
        <f>VLOOKUP($A47,'B-EmEC'!$A:$DD,MATCH(N$1,'B-EmEC'!$A$1:$DD$1,0),FALSE)</f>
        <v/>
      </c>
      <c r="O47" s="299">
        <f>VLOOKUP($A47,'B-EmEC'!$A:$DD,MATCH(O$1,'B-EmEC'!$A$1:$DD$1,0),FALSE)</f>
        <v>335</v>
      </c>
      <c r="P47" s="299">
        <f>VLOOKUP($A47,'B-EmEC'!$A:$DD,MATCH(P$1,'B-EmEC'!$A$1:$DD$1,0),FALSE)</f>
        <v>116.8</v>
      </c>
      <c r="Q47" s="300">
        <f>VLOOKUP($A47,'B-EmEC'!$A:$DD,MATCH(Q$1,'B-EmEC'!$A$1:$DD$1,0),FALSE)</f>
        <v>110.8</v>
      </c>
      <c r="R47" s="299">
        <f>VLOOKUP($A47,'B-EmEC'!$A:$DD,MATCH(R$1,'B-EmEC'!$A$1:$DD$1,0),FALSE)</f>
        <v>165.8</v>
      </c>
      <c r="S47" s="299">
        <f>VLOOKUP($A47,'B-EmEC'!$A:$DD,MATCH(S$1,'B-EmEC'!$A$1:$DD$1,0),FALSE)</f>
        <v>118.7</v>
      </c>
      <c r="T47" s="299">
        <f>VLOOKUP($A47,'B-EmEC'!$A:$DD,MATCH(T$1,'B-EmEC'!$A$1:$DD$1,0),FALSE)</f>
        <v>616.6</v>
      </c>
      <c r="U47" s="299">
        <f>VLOOKUP($A47,'B-EmEC'!$A:$DD,MATCH(U$1,'B-EmEC'!$A$1:$DD$1,0),FALSE)</f>
        <v>769.2</v>
      </c>
      <c r="V47" s="299">
        <f>VLOOKUP($A47,'B-EmEC'!$A:$DD,MATCH(V$1,'B-EmEC'!$A$1:$DD$1,0),FALSE)</f>
        <v>924.1</v>
      </c>
      <c r="W47" s="299">
        <f>VLOOKUP($A47,'B-EmEC'!$A:$DD,MATCH(W$1,'B-EmEC'!$A$1:$DD$1,0),FALSE)</f>
        <v>1067</v>
      </c>
      <c r="X47" s="300" t="str">
        <f>VLOOKUP($A47,'B-EmEC'!$A:$DD,MATCH(X$1,'B-EmEC'!$A$1:$DD$1,0),FALSE)</f>
        <v/>
      </c>
      <c r="Y47" s="299" t="str">
        <f>VLOOKUP($A47,'B-EmEC'!$A:$DD,MATCH(Y$1,'B-EmEC'!$A$1:$DD$1,0),FALSE)</f>
        <v/>
      </c>
      <c r="Z47" s="298" t="str">
        <f t="shared" si="11"/>
        <v/>
      </c>
      <c r="AA47" s="301">
        <f t="shared" si="12"/>
        <v>335</v>
      </c>
      <c r="AB47" s="301">
        <f t="shared" si="13"/>
        <v>116.8</v>
      </c>
      <c r="AC47" s="301">
        <f t="shared" si="14"/>
        <v>110.8</v>
      </c>
      <c r="AD47" s="301">
        <f t="shared" si="15"/>
        <v>165.8</v>
      </c>
      <c r="AE47" s="301">
        <f t="shared" si="16"/>
        <v>118.7</v>
      </c>
      <c r="AF47" s="301">
        <f t="shared" si="17"/>
        <v>616.6</v>
      </c>
      <c r="AG47" s="301">
        <f t="shared" si="18"/>
        <v>769.2</v>
      </c>
      <c r="AH47" s="301">
        <f t="shared" si="19"/>
        <v>924.1</v>
      </c>
      <c r="AI47" s="301">
        <f t="shared" si="20"/>
        <v>1067</v>
      </c>
      <c r="AJ47" s="301" t="str">
        <f t="shared" si="21"/>
        <v/>
      </c>
      <c r="AK47" s="301" t="str">
        <f t="shared" si="22"/>
        <v/>
      </c>
      <c r="AL47" s="48" t="str">
        <f t="shared" si="23"/>
        <v/>
      </c>
      <c r="AM47" s="47">
        <f t="shared" si="24"/>
        <v>0.36294691224268688</v>
      </c>
      <c r="AN47" s="47">
        <f t="shared" si="25"/>
        <v>0.19328148270726461</v>
      </c>
      <c r="AO47" s="47">
        <f t="shared" si="26"/>
        <v>0.2978494623655914</v>
      </c>
      <c r="AP47" s="47">
        <f t="shared" si="27"/>
        <v>0.33982373437179753</v>
      </c>
      <c r="AQ47" s="47">
        <f t="shared" si="28"/>
        <v>0.34425754060324826</v>
      </c>
      <c r="AR47" s="47">
        <f t="shared" si="29"/>
        <v>0.89104046242774571</v>
      </c>
      <c r="AS47" s="47">
        <f t="shared" si="30"/>
        <v>0.94091743119266058</v>
      </c>
      <c r="AT47" s="47">
        <f t="shared" si="31"/>
        <v>1</v>
      </c>
      <c r="AU47" s="47">
        <f t="shared" si="32"/>
        <v>1</v>
      </c>
      <c r="AV47" s="47" t="str">
        <f t="shared" si="33"/>
        <v/>
      </c>
      <c r="AW47" s="47" t="str">
        <f t="shared" si="34"/>
        <v/>
      </c>
      <c r="AX47" s="144" t="str">
        <f t="shared" si="35"/>
        <v/>
      </c>
      <c r="AY47" s="145">
        <f t="shared" si="36"/>
        <v>0.2103155262938578</v>
      </c>
      <c r="AZ47" s="145">
        <f t="shared" si="37"/>
        <v>0</v>
      </c>
      <c r="BA47" s="145">
        <f t="shared" si="38"/>
        <v>0.12962139509236284</v>
      </c>
      <c r="BB47" s="145">
        <f t="shared" si="39"/>
        <v>0.18165227216590205</v>
      </c>
      <c r="BC47" s="145">
        <f t="shared" si="40"/>
        <v>0.18714837289547265</v>
      </c>
      <c r="BD47" s="145">
        <f t="shared" si="41"/>
        <v>0.86493487475915221</v>
      </c>
      <c r="BE47" s="145">
        <f t="shared" si="42"/>
        <v>0.92676185368148678</v>
      </c>
      <c r="BF47" s="145">
        <f t="shared" si="43"/>
        <v>1</v>
      </c>
      <c r="BG47" s="145">
        <f t="shared" si="44"/>
        <v>1</v>
      </c>
      <c r="BH47" s="145" t="str">
        <f t="shared" si="45"/>
        <v/>
      </c>
      <c r="BI47" s="145" t="str">
        <f t="shared" si="46"/>
        <v/>
      </c>
      <c r="BJ47" s="48" t="str">
        <f t="shared" si="47"/>
        <v/>
      </c>
      <c r="BK47" s="47">
        <f t="shared" si="48"/>
        <v>0.36294691224268688</v>
      </c>
      <c r="BL47" s="47">
        <f t="shared" si="55"/>
        <v>1</v>
      </c>
      <c r="BM47" s="47" t="str">
        <f t="shared" si="56"/>
        <v/>
      </c>
      <c r="BN47" s="48" t="str">
        <f t="shared" si="51"/>
        <v/>
      </c>
      <c r="BO47" s="47">
        <f t="shared" si="52"/>
        <v>0.30763182645811771</v>
      </c>
      <c r="BP47" s="47">
        <f t="shared" si="57"/>
        <v>0.95798947340510154</v>
      </c>
      <c r="BQ47" s="47" t="str">
        <f t="shared" si="58"/>
        <v/>
      </c>
    </row>
    <row r="48" spans="1:69" s="49" customFormat="1" x14ac:dyDescent="0.2">
      <c r="A48" s="88" t="s">
        <v>100</v>
      </c>
      <c r="B48" s="335" t="str">
        <f>VLOOKUP($A48,BI!$A:$Q,MATCH(B$1,BI!$A$1:$Q$1,0),FALSE)</f>
        <v/>
      </c>
      <c r="C48" s="367" t="str">
        <f>VLOOKUP($A48,BI!$A:$Q,MATCH(C$1,BI!$A$1:$Q$1,0),FALSE)</f>
        <v/>
      </c>
      <c r="D48" s="367" t="str">
        <f>VLOOKUP($A48,BI!$A:$Q,MATCH(D$1,BI!$A$1:$Q$1,0),FALSE)</f>
        <v/>
      </c>
      <c r="E48" s="367" t="str">
        <f>VLOOKUP($A48,BI!$A:$Q,MATCH(E$1,BI!$A$1:$Q$1,0),FALSE)</f>
        <v/>
      </c>
      <c r="F48" s="367" t="str">
        <f>VLOOKUP($A48,BI!$A:$Q,MATCH(F$1,BI!$A$1:$Q$1,0),FALSE)</f>
        <v/>
      </c>
      <c r="G48" s="367" t="str">
        <f>VLOOKUP($A48,BI!$A:$Q,MATCH(G$1,BI!$A$1:$Q$1,0),FALSE)</f>
        <v/>
      </c>
      <c r="H48" s="367">
        <f>VLOOKUP($A48,BI!$A:$Q,MATCH(H$1,BI!$A$1:$Q$1,0),FALSE)</f>
        <v>1</v>
      </c>
      <c r="I48" s="367">
        <f>VLOOKUP($A48,BI!$A:$Q,MATCH(I$1,BI!$A$1:$Q$1,0),FALSE)</f>
        <v>1</v>
      </c>
      <c r="J48" s="367" t="str">
        <f>VLOOKUP($A48,BI!$A:$Q,MATCH(J$1,BI!$A$1:$Q$1,0),FALSE)</f>
        <v/>
      </c>
      <c r="K48" s="367" t="str">
        <f>VLOOKUP($A48,BI!$A:$Q,MATCH(K$1,BI!$A$1:$Q$1,0),FALSE)</f>
        <v/>
      </c>
      <c r="L48" s="367" t="str">
        <f>VLOOKUP($A48,BI!$A:$Q,MATCH(L$1,BI!$A$1:$Q$1,0),FALSE)</f>
        <v/>
      </c>
      <c r="M48" s="367" t="str">
        <f>VLOOKUP($A48,BI!$A:$Q,MATCH(M$1,BI!$A$1:$Q$1,0),FALSE)</f>
        <v/>
      </c>
      <c r="N48" s="335" t="str">
        <f>VLOOKUP($A48,'B-EmEC'!$A:$DD,MATCH(N$1,'B-EmEC'!$A$1:$DD$1,0),FALSE)</f>
        <v/>
      </c>
      <c r="O48" s="299">
        <f>VLOOKUP($A48,'B-EmEC'!$A:$DD,MATCH(O$1,'B-EmEC'!$A$1:$DD$1,0),FALSE)</f>
        <v>457.7</v>
      </c>
      <c r="P48" s="299">
        <f>VLOOKUP($A48,'B-EmEC'!$A:$DD,MATCH(P$1,'B-EmEC'!$A$1:$DD$1,0),FALSE)</f>
        <v>250.8</v>
      </c>
      <c r="Q48" s="300" t="str">
        <f>VLOOKUP($A48,'B-EmEC'!$A:$DD,MATCH(Q$1,'B-EmEC'!$A$1:$DD$1,0),FALSE)</f>
        <v/>
      </c>
      <c r="R48" s="299" t="str">
        <f>VLOOKUP($A48,'B-EmEC'!$A:$DD,MATCH(R$1,'B-EmEC'!$A$1:$DD$1,0),FALSE)</f>
        <v/>
      </c>
      <c r="S48" s="299" t="str">
        <f>VLOOKUP($A48,'B-EmEC'!$A:$DD,MATCH(S$1,'B-EmEC'!$A$1:$DD$1,0),FALSE)</f>
        <v/>
      </c>
      <c r="T48" s="299">
        <f>VLOOKUP($A48,'B-EmEC'!$A:$DD,MATCH(T$1,'B-EmEC'!$A$1:$DD$1,0),FALSE)</f>
        <v>451.9</v>
      </c>
      <c r="U48" s="299">
        <f>VLOOKUP($A48,'B-EmEC'!$A:$DD,MATCH(U$1,'B-EmEC'!$A$1:$DD$1,0),FALSE)</f>
        <v>256.3</v>
      </c>
      <c r="V48" s="299">
        <f>VLOOKUP($A48,'B-EmEC'!$A:$DD,MATCH(V$1,'B-EmEC'!$A$1:$DD$1,0),FALSE)</f>
        <v>77.989999999999995</v>
      </c>
      <c r="W48" s="299" t="str">
        <f>VLOOKUP($A48,'B-EmEC'!$A:$DD,MATCH(W$1,'B-EmEC'!$A$1:$DD$1,0),FALSE)</f>
        <v/>
      </c>
      <c r="X48" s="300" t="str">
        <f>VLOOKUP($A48,'B-EmEC'!$A:$DD,MATCH(X$1,'B-EmEC'!$A$1:$DD$1,0),FALSE)</f>
        <v/>
      </c>
      <c r="Y48" s="299" t="str">
        <f>VLOOKUP($A48,'B-EmEC'!$A:$DD,MATCH(Y$1,'B-EmEC'!$A$1:$DD$1,0),FALSE)</f>
        <v/>
      </c>
      <c r="Z48" s="298" t="str">
        <f t="shared" si="11"/>
        <v/>
      </c>
      <c r="AA48" s="301" t="str">
        <f t="shared" si="12"/>
        <v/>
      </c>
      <c r="AB48" s="301" t="str">
        <f t="shared" si="13"/>
        <v/>
      </c>
      <c r="AC48" s="301" t="str">
        <f t="shared" si="14"/>
        <v/>
      </c>
      <c r="AD48" s="301" t="str">
        <f t="shared" si="15"/>
        <v/>
      </c>
      <c r="AE48" s="301" t="str">
        <f t="shared" si="16"/>
        <v/>
      </c>
      <c r="AF48" s="301">
        <f t="shared" si="17"/>
        <v>451.9</v>
      </c>
      <c r="AG48" s="301">
        <f t="shared" si="18"/>
        <v>256.3</v>
      </c>
      <c r="AH48" s="301" t="str">
        <f t="shared" si="19"/>
        <v/>
      </c>
      <c r="AI48" s="301" t="str">
        <f t="shared" si="20"/>
        <v/>
      </c>
      <c r="AJ48" s="301" t="str">
        <f t="shared" si="21"/>
        <v/>
      </c>
      <c r="AK48" s="301" t="str">
        <f t="shared" si="22"/>
        <v/>
      </c>
      <c r="AL48" s="48" t="str">
        <f t="shared" si="23"/>
        <v/>
      </c>
      <c r="AM48" s="47" t="str">
        <f t="shared" si="24"/>
        <v/>
      </c>
      <c r="AN48" s="47" t="str">
        <f t="shared" si="25"/>
        <v/>
      </c>
      <c r="AO48" s="47" t="str">
        <f t="shared" si="26"/>
        <v/>
      </c>
      <c r="AP48" s="47" t="str">
        <f t="shared" si="27"/>
        <v/>
      </c>
      <c r="AQ48" s="47" t="str">
        <f t="shared" si="28"/>
        <v/>
      </c>
      <c r="AR48" s="47">
        <f t="shared" si="29"/>
        <v>0.65303468208092486</v>
      </c>
      <c r="AS48" s="47">
        <f t="shared" si="30"/>
        <v>0.31351681957186545</v>
      </c>
      <c r="AT48" s="47" t="str">
        <f t="shared" si="31"/>
        <v/>
      </c>
      <c r="AU48" s="47" t="str">
        <f t="shared" si="32"/>
        <v/>
      </c>
      <c r="AV48" s="47" t="str">
        <f t="shared" si="33"/>
        <v/>
      </c>
      <c r="AW48" s="47" t="str">
        <f t="shared" si="34"/>
        <v/>
      </c>
      <c r="AX48" s="144" t="str">
        <f t="shared" si="35"/>
        <v/>
      </c>
      <c r="AY48" s="145" t="str">
        <f t="shared" si="36"/>
        <v/>
      </c>
      <c r="AZ48" s="145" t="str">
        <f t="shared" si="37"/>
        <v/>
      </c>
      <c r="BA48" s="145" t="str">
        <f t="shared" si="38"/>
        <v/>
      </c>
      <c r="BB48" s="145" t="str">
        <f t="shared" si="39"/>
        <v/>
      </c>
      <c r="BC48" s="145" t="str">
        <f t="shared" si="40"/>
        <v/>
      </c>
      <c r="BD48" s="145">
        <f t="shared" si="41"/>
        <v>1</v>
      </c>
      <c r="BE48" s="145">
        <f t="shared" si="42"/>
        <v>0</v>
      </c>
      <c r="BF48" s="145" t="str">
        <f t="shared" si="43"/>
        <v/>
      </c>
      <c r="BG48" s="145" t="str">
        <f t="shared" si="44"/>
        <v/>
      </c>
      <c r="BH48" s="145" t="str">
        <f t="shared" si="45"/>
        <v/>
      </c>
      <c r="BI48" s="145" t="str">
        <f t="shared" si="46"/>
        <v/>
      </c>
      <c r="BJ48" s="48" t="str">
        <f t="shared" si="47"/>
        <v/>
      </c>
      <c r="BK48" s="47" t="str">
        <f t="shared" si="48"/>
        <v/>
      </c>
      <c r="BL48" s="47">
        <f t="shared" si="55"/>
        <v>0.65303468208092486</v>
      </c>
      <c r="BM48" s="47" t="str">
        <f t="shared" si="56"/>
        <v/>
      </c>
      <c r="BN48" s="48" t="str">
        <f t="shared" si="51"/>
        <v/>
      </c>
      <c r="BO48" s="47" t="str">
        <f t="shared" si="52"/>
        <v/>
      </c>
      <c r="BP48" s="47">
        <f t="shared" si="57"/>
        <v>0.48327575082639518</v>
      </c>
      <c r="BQ48" s="47" t="str">
        <f t="shared" si="58"/>
        <v/>
      </c>
    </row>
    <row r="49" spans="1:69" s="49" customFormat="1" x14ac:dyDescent="0.2">
      <c r="A49" s="88" t="s">
        <v>147</v>
      </c>
      <c r="B49" s="335" t="str">
        <f>VLOOKUP($A49,BI!$A:$Q,MATCH(B$1,BI!$A$1:$Q$1,0),FALSE)</f>
        <v/>
      </c>
      <c r="C49" s="367">
        <f>VLOOKUP($A49,BI!$A:$Q,MATCH(C$1,BI!$A$1:$Q$1,0),FALSE)</f>
        <v>1</v>
      </c>
      <c r="D49" s="367">
        <f>VLOOKUP($A49,BI!$A:$Q,MATCH(D$1,BI!$A$1:$Q$1,0),FALSE)</f>
        <v>1</v>
      </c>
      <c r="E49" s="367">
        <f>VLOOKUP($A49,BI!$A:$Q,MATCH(E$1,BI!$A$1:$Q$1,0),FALSE)</f>
        <v>1</v>
      </c>
      <c r="F49" s="367">
        <f>VLOOKUP($A49,BI!$A:$Q,MATCH(F$1,BI!$A$1:$Q$1,0),FALSE)</f>
        <v>1</v>
      </c>
      <c r="G49" s="367">
        <f>VLOOKUP($A49,BI!$A:$Q,MATCH(G$1,BI!$A$1:$Q$1,0),FALSE)</f>
        <v>1</v>
      </c>
      <c r="H49" s="367" t="str">
        <f>VLOOKUP($A49,BI!$A:$Q,MATCH(H$1,BI!$A$1:$Q$1,0),FALSE)</f>
        <v/>
      </c>
      <c r="I49" s="367" t="str">
        <f>VLOOKUP($A49,BI!$A:$Q,MATCH(I$1,BI!$A$1:$Q$1,0),FALSE)</f>
        <v/>
      </c>
      <c r="J49" s="367" t="str">
        <f>VLOOKUP($A49,BI!$A:$Q,MATCH(J$1,BI!$A$1:$Q$1,0),FALSE)</f>
        <v/>
      </c>
      <c r="K49" s="367" t="str">
        <f>VLOOKUP($A49,BI!$A:$Q,MATCH(K$1,BI!$A$1:$Q$1,0),FALSE)</f>
        <v/>
      </c>
      <c r="L49" s="367" t="str">
        <f>VLOOKUP($A49,BI!$A:$Q,MATCH(L$1,BI!$A$1:$Q$1,0),FALSE)</f>
        <v/>
      </c>
      <c r="M49" s="367" t="str">
        <f>VLOOKUP($A49,BI!$A:$Q,MATCH(M$1,BI!$A$1:$Q$1,0),FALSE)</f>
        <v/>
      </c>
      <c r="N49" s="335" t="str">
        <f>VLOOKUP($A49,'B-EmEC'!$A:$DD,MATCH(N$1,'B-EmEC'!$A$1:$DD$1,0),FALSE)</f>
        <v/>
      </c>
      <c r="O49" s="299">
        <f>VLOOKUP($A49,'B-EmEC'!$A:$DD,MATCH(O$1,'B-EmEC'!$A$1:$DD$1,0),FALSE)</f>
        <v>222.4</v>
      </c>
      <c r="P49" s="299">
        <f>VLOOKUP($A49,'B-EmEC'!$A:$DD,MATCH(P$1,'B-EmEC'!$A$1:$DD$1,0),FALSE)</f>
        <v>103.9</v>
      </c>
      <c r="Q49" s="300">
        <f>VLOOKUP($A49,'B-EmEC'!$A:$DD,MATCH(Q$1,'B-EmEC'!$A$1:$DD$1,0),FALSE)</f>
        <v>112.5</v>
      </c>
      <c r="R49" s="299">
        <f>VLOOKUP($A49,'B-EmEC'!$A:$DD,MATCH(R$1,'B-EmEC'!$A$1:$DD$1,0),FALSE)</f>
        <v>204.4</v>
      </c>
      <c r="S49" s="299">
        <f>VLOOKUP($A49,'B-EmEC'!$A:$DD,MATCH(S$1,'B-EmEC'!$A$1:$DD$1,0),FALSE)</f>
        <v>128.9</v>
      </c>
      <c r="T49" s="299" t="str">
        <f>VLOOKUP($A49,'B-EmEC'!$A:$DD,MATCH(T$1,'B-EmEC'!$A$1:$DD$1,0),FALSE)</f>
        <v/>
      </c>
      <c r="U49" s="299" t="str">
        <f>VLOOKUP($A49,'B-EmEC'!$A:$DD,MATCH(U$1,'B-EmEC'!$A$1:$DD$1,0),FALSE)</f>
        <v/>
      </c>
      <c r="V49" s="299" t="str">
        <f>VLOOKUP($A49,'B-EmEC'!$A:$DD,MATCH(V$1,'B-EmEC'!$A$1:$DD$1,0),FALSE)</f>
        <v/>
      </c>
      <c r="W49" s="299" t="str">
        <f>VLOOKUP($A49,'B-EmEC'!$A:$DD,MATCH(W$1,'B-EmEC'!$A$1:$DD$1,0),FALSE)</f>
        <v/>
      </c>
      <c r="X49" s="300" t="str">
        <f>VLOOKUP($A49,'B-EmEC'!$A:$DD,MATCH(X$1,'B-EmEC'!$A$1:$DD$1,0),FALSE)</f>
        <v/>
      </c>
      <c r="Y49" s="299" t="str">
        <f>VLOOKUP($A49,'B-EmEC'!$A:$DD,MATCH(Y$1,'B-EmEC'!$A$1:$DD$1,0),FALSE)</f>
        <v/>
      </c>
      <c r="Z49" s="298" t="str">
        <f t="shared" si="11"/>
        <v/>
      </c>
      <c r="AA49" s="301">
        <f t="shared" si="12"/>
        <v>222.4</v>
      </c>
      <c r="AB49" s="301">
        <f t="shared" si="13"/>
        <v>103.9</v>
      </c>
      <c r="AC49" s="301">
        <f t="shared" si="14"/>
        <v>112.5</v>
      </c>
      <c r="AD49" s="301">
        <f t="shared" si="15"/>
        <v>204.4</v>
      </c>
      <c r="AE49" s="301">
        <f t="shared" si="16"/>
        <v>128.9</v>
      </c>
      <c r="AF49" s="301" t="str">
        <f t="shared" si="17"/>
        <v/>
      </c>
      <c r="AG49" s="301" t="str">
        <f t="shared" si="18"/>
        <v/>
      </c>
      <c r="AH49" s="301" t="str">
        <f t="shared" si="19"/>
        <v/>
      </c>
      <c r="AI49" s="301" t="str">
        <f t="shared" si="20"/>
        <v/>
      </c>
      <c r="AJ49" s="301" t="str">
        <f t="shared" si="21"/>
        <v/>
      </c>
      <c r="AK49" s="301" t="str">
        <f t="shared" si="22"/>
        <v/>
      </c>
      <c r="AL49" s="48" t="str">
        <f t="shared" si="23"/>
        <v/>
      </c>
      <c r="AM49" s="47">
        <f t="shared" si="24"/>
        <v>0.24095341278439872</v>
      </c>
      <c r="AN49" s="47">
        <f t="shared" si="25"/>
        <v>0.17193446963428763</v>
      </c>
      <c r="AO49" s="47">
        <f t="shared" si="26"/>
        <v>0.30241935483870969</v>
      </c>
      <c r="AP49" s="47">
        <f t="shared" si="27"/>
        <v>0.41893830703012913</v>
      </c>
      <c r="AQ49" s="47">
        <f t="shared" si="28"/>
        <v>0.37383990719257543</v>
      </c>
      <c r="AR49" s="47" t="str">
        <f t="shared" si="29"/>
        <v/>
      </c>
      <c r="AS49" s="47" t="str">
        <f t="shared" si="30"/>
        <v/>
      </c>
      <c r="AT49" s="47" t="str">
        <f t="shared" si="31"/>
        <v/>
      </c>
      <c r="AU49" s="47" t="str">
        <f t="shared" si="32"/>
        <v/>
      </c>
      <c r="AV49" s="47" t="str">
        <f t="shared" si="33"/>
        <v/>
      </c>
      <c r="AW49" s="47" t="str">
        <f t="shared" si="34"/>
        <v/>
      </c>
      <c r="AX49" s="144" t="str">
        <f t="shared" si="35"/>
        <v/>
      </c>
      <c r="AY49" s="145">
        <f t="shared" si="36"/>
        <v>0.27942457849148006</v>
      </c>
      <c r="AZ49" s="145">
        <f t="shared" si="37"/>
        <v>0</v>
      </c>
      <c r="BA49" s="145">
        <f t="shared" si="38"/>
        <v>0.52827068024579149</v>
      </c>
      <c r="BB49" s="145">
        <f t="shared" si="39"/>
        <v>1</v>
      </c>
      <c r="BC49" s="145">
        <f t="shared" si="40"/>
        <v>0.81741822186640667</v>
      </c>
      <c r="BD49" s="145" t="str">
        <f t="shared" si="41"/>
        <v/>
      </c>
      <c r="BE49" s="145" t="str">
        <f t="shared" si="42"/>
        <v/>
      </c>
      <c r="BF49" s="145" t="str">
        <f t="shared" si="43"/>
        <v/>
      </c>
      <c r="BG49" s="145" t="str">
        <f t="shared" si="44"/>
        <v/>
      </c>
      <c r="BH49" s="145" t="str">
        <f t="shared" si="45"/>
        <v/>
      </c>
      <c r="BI49" s="145" t="str">
        <f t="shared" si="46"/>
        <v/>
      </c>
      <c r="BJ49" s="48" t="str">
        <f t="shared" si="47"/>
        <v/>
      </c>
      <c r="BK49" s="47">
        <f t="shared" si="48"/>
        <v>0.41893830703012913</v>
      </c>
      <c r="BL49" s="47" t="str">
        <f t="shared" si="55"/>
        <v/>
      </c>
      <c r="BM49" s="47" t="str">
        <f t="shared" si="56"/>
        <v/>
      </c>
      <c r="BN49" s="48" t="str">
        <f t="shared" si="51"/>
        <v/>
      </c>
      <c r="BO49" s="47">
        <f t="shared" si="52"/>
        <v>0.30161709029602013</v>
      </c>
      <c r="BP49" s="47" t="str">
        <f t="shared" si="57"/>
        <v/>
      </c>
      <c r="BQ49" s="47" t="str">
        <f t="shared" si="58"/>
        <v/>
      </c>
    </row>
    <row r="50" spans="1:69" s="49" customFormat="1" x14ac:dyDescent="0.2">
      <c r="A50" s="88" t="s">
        <v>91</v>
      </c>
      <c r="B50" s="335" t="str">
        <f>VLOOKUP($A50,BI!$A:$Q,MATCH(B$1,BI!$A$1:$Q$1,0),FALSE)</f>
        <v/>
      </c>
      <c r="C50" s="367">
        <f>VLOOKUP($A50,BI!$A:$Q,MATCH(C$1,BI!$A$1:$Q$1,0),FALSE)</f>
        <v>1</v>
      </c>
      <c r="D50" s="367">
        <f>VLOOKUP($A50,BI!$A:$Q,MATCH(D$1,BI!$A$1:$Q$1,0),FALSE)</f>
        <v>1</v>
      </c>
      <c r="E50" s="367">
        <f>VLOOKUP($A50,BI!$A:$Q,MATCH(E$1,BI!$A$1:$Q$1,0),FALSE)</f>
        <v>1</v>
      </c>
      <c r="F50" s="367">
        <f>VLOOKUP($A50,BI!$A:$Q,MATCH(F$1,BI!$A$1:$Q$1,0),FALSE)</f>
        <v>1</v>
      </c>
      <c r="G50" s="367">
        <f>VLOOKUP($A50,BI!$A:$Q,MATCH(G$1,BI!$A$1:$Q$1,0),FALSE)</f>
        <v>1</v>
      </c>
      <c r="H50" s="367" t="str">
        <f>VLOOKUP($A50,BI!$A:$Q,MATCH(H$1,BI!$A$1:$Q$1,0),FALSE)</f>
        <v/>
      </c>
      <c r="I50" s="367" t="str">
        <f>VLOOKUP($A50,BI!$A:$Q,MATCH(I$1,BI!$A$1:$Q$1,0),FALSE)</f>
        <v/>
      </c>
      <c r="J50" s="367" t="str">
        <f>VLOOKUP($A50,BI!$A:$Q,MATCH(J$1,BI!$A$1:$Q$1,0),FALSE)</f>
        <v/>
      </c>
      <c r="K50" s="367" t="str">
        <f>VLOOKUP($A50,BI!$A:$Q,MATCH(K$1,BI!$A$1:$Q$1,0),FALSE)</f>
        <v/>
      </c>
      <c r="L50" s="367" t="str">
        <f>VLOOKUP($A50,BI!$A:$Q,MATCH(L$1,BI!$A$1:$Q$1,0),FALSE)</f>
        <v/>
      </c>
      <c r="M50" s="367" t="str">
        <f>VLOOKUP($A50,BI!$A:$Q,MATCH(M$1,BI!$A$1:$Q$1,0),FALSE)</f>
        <v/>
      </c>
      <c r="N50" s="335" t="str">
        <f>VLOOKUP($A50,'B-EmEC'!$A:$DD,MATCH(N$1,'B-EmEC'!$A$1:$DD$1,0),FALSE)</f>
        <v/>
      </c>
      <c r="O50" s="299">
        <f>VLOOKUP($A50,'B-EmEC'!$A:$DD,MATCH(O$1,'B-EmEC'!$A$1:$DD$1,0),FALSE)</f>
        <v>699.7</v>
      </c>
      <c r="P50" s="299">
        <f>VLOOKUP($A50,'B-EmEC'!$A:$DD,MATCH(P$1,'B-EmEC'!$A$1:$DD$1,0),FALSE)</f>
        <v>382.9</v>
      </c>
      <c r="Q50" s="300">
        <f>VLOOKUP($A50,'B-EmEC'!$A:$DD,MATCH(Q$1,'B-EmEC'!$A$1:$DD$1,0),FALSE)</f>
        <v>241.9</v>
      </c>
      <c r="R50" s="299">
        <f>VLOOKUP($A50,'B-EmEC'!$A:$DD,MATCH(R$1,'B-EmEC'!$A$1:$DD$1,0),FALSE)</f>
        <v>333.4</v>
      </c>
      <c r="S50" s="299">
        <f>VLOOKUP($A50,'B-EmEC'!$A:$DD,MATCH(S$1,'B-EmEC'!$A$1:$DD$1,0),FALSE)</f>
        <v>141.6</v>
      </c>
      <c r="T50" s="299" t="str">
        <f>VLOOKUP($A50,'B-EmEC'!$A:$DD,MATCH(T$1,'B-EmEC'!$A$1:$DD$1,0),FALSE)</f>
        <v/>
      </c>
      <c r="U50" s="299" t="str">
        <f>VLOOKUP($A50,'B-EmEC'!$A:$DD,MATCH(U$1,'B-EmEC'!$A$1:$DD$1,0),FALSE)</f>
        <v/>
      </c>
      <c r="V50" s="299" t="str">
        <f>VLOOKUP($A50,'B-EmEC'!$A:$DD,MATCH(V$1,'B-EmEC'!$A$1:$DD$1,0),FALSE)</f>
        <v/>
      </c>
      <c r="W50" s="299" t="str">
        <f>VLOOKUP($A50,'B-EmEC'!$A:$DD,MATCH(W$1,'B-EmEC'!$A$1:$DD$1,0),FALSE)</f>
        <v/>
      </c>
      <c r="X50" s="300" t="str">
        <f>VLOOKUP($A50,'B-EmEC'!$A:$DD,MATCH(X$1,'B-EmEC'!$A$1:$DD$1,0),FALSE)</f>
        <v/>
      </c>
      <c r="Y50" s="299" t="str">
        <f>VLOOKUP($A50,'B-EmEC'!$A:$DD,MATCH(Y$1,'B-EmEC'!$A$1:$DD$1,0),FALSE)</f>
        <v/>
      </c>
      <c r="Z50" s="298" t="str">
        <f t="shared" si="11"/>
        <v/>
      </c>
      <c r="AA50" s="301">
        <f t="shared" si="12"/>
        <v>699.7</v>
      </c>
      <c r="AB50" s="301">
        <f t="shared" si="13"/>
        <v>382.9</v>
      </c>
      <c r="AC50" s="301">
        <f t="shared" si="14"/>
        <v>241.9</v>
      </c>
      <c r="AD50" s="301">
        <f t="shared" si="15"/>
        <v>333.4</v>
      </c>
      <c r="AE50" s="301">
        <f t="shared" si="16"/>
        <v>141.6</v>
      </c>
      <c r="AF50" s="301" t="str">
        <f t="shared" si="17"/>
        <v/>
      </c>
      <c r="AG50" s="301" t="str">
        <f t="shared" si="18"/>
        <v/>
      </c>
      <c r="AH50" s="301" t="str">
        <f t="shared" si="19"/>
        <v/>
      </c>
      <c r="AI50" s="301" t="str">
        <f t="shared" si="20"/>
        <v/>
      </c>
      <c r="AJ50" s="301" t="str">
        <f t="shared" si="21"/>
        <v/>
      </c>
      <c r="AK50" s="301" t="str">
        <f t="shared" si="22"/>
        <v/>
      </c>
      <c r="AL50" s="48" t="str">
        <f t="shared" si="23"/>
        <v/>
      </c>
      <c r="AM50" s="47">
        <f t="shared" si="24"/>
        <v>0.75807150595882999</v>
      </c>
      <c r="AN50" s="47">
        <f t="shared" si="25"/>
        <v>0.63362568260797614</v>
      </c>
      <c r="AO50" s="47">
        <f t="shared" si="26"/>
        <v>0.65026881720430108</v>
      </c>
      <c r="AP50" s="47">
        <f t="shared" si="27"/>
        <v>0.68333674933387989</v>
      </c>
      <c r="AQ50" s="47">
        <f t="shared" si="28"/>
        <v>0.41067285382830626</v>
      </c>
      <c r="AR50" s="47" t="str">
        <f t="shared" si="29"/>
        <v/>
      </c>
      <c r="AS50" s="47" t="str">
        <f t="shared" si="30"/>
        <v/>
      </c>
      <c r="AT50" s="47" t="str">
        <f t="shared" si="31"/>
        <v/>
      </c>
      <c r="AU50" s="47" t="str">
        <f t="shared" si="32"/>
        <v/>
      </c>
      <c r="AV50" s="47" t="str">
        <f t="shared" si="33"/>
        <v/>
      </c>
      <c r="AW50" s="47" t="str">
        <f t="shared" si="34"/>
        <v/>
      </c>
      <c r="AX50" s="144" t="str">
        <f t="shared" si="35"/>
        <v/>
      </c>
      <c r="AY50" s="145">
        <f t="shared" si="36"/>
        <v>1</v>
      </c>
      <c r="AZ50" s="145">
        <f t="shared" si="37"/>
        <v>0.64177804782012393</v>
      </c>
      <c r="BA50" s="145">
        <f t="shared" si="38"/>
        <v>0.68968593259243394</v>
      </c>
      <c r="BB50" s="145">
        <f t="shared" si="39"/>
        <v>0.78487321074328475</v>
      </c>
      <c r="BC50" s="145">
        <f t="shared" si="40"/>
        <v>0</v>
      </c>
      <c r="BD50" s="145" t="str">
        <f t="shared" si="41"/>
        <v/>
      </c>
      <c r="BE50" s="145" t="str">
        <f t="shared" si="42"/>
        <v/>
      </c>
      <c r="BF50" s="145" t="str">
        <f t="shared" si="43"/>
        <v/>
      </c>
      <c r="BG50" s="145" t="str">
        <f t="shared" si="44"/>
        <v/>
      </c>
      <c r="BH50" s="145" t="str">
        <f t="shared" si="45"/>
        <v/>
      </c>
      <c r="BI50" s="145" t="str">
        <f t="shared" si="46"/>
        <v/>
      </c>
      <c r="BJ50" s="48" t="str">
        <f t="shared" si="47"/>
        <v/>
      </c>
      <c r="BK50" s="47">
        <f t="shared" si="48"/>
        <v>0.75807150595882999</v>
      </c>
      <c r="BL50" s="47" t="str">
        <f t="shared" si="55"/>
        <v/>
      </c>
      <c r="BM50" s="47" t="str">
        <f t="shared" si="56"/>
        <v/>
      </c>
      <c r="BN50" s="48" t="str">
        <f t="shared" si="51"/>
        <v/>
      </c>
      <c r="BO50" s="47">
        <f t="shared" si="52"/>
        <v>0.6271951217866587</v>
      </c>
      <c r="BP50" s="47" t="str">
        <f t="shared" si="57"/>
        <v/>
      </c>
      <c r="BQ50" s="47" t="str">
        <f t="shared" si="58"/>
        <v/>
      </c>
    </row>
    <row r="51" spans="1:69" s="49" customFormat="1" x14ac:dyDescent="0.2">
      <c r="A51" s="88" t="s">
        <v>101</v>
      </c>
      <c r="B51" s="335" t="str">
        <f>VLOOKUP($A51,BI!$A:$Q,MATCH(B$1,BI!$A$1:$Q$1,0),FALSE)</f>
        <v/>
      </c>
      <c r="C51" s="367">
        <f>VLOOKUP($A51,BI!$A:$Q,MATCH(C$1,BI!$A$1:$Q$1,0),FALSE)</f>
        <v>1</v>
      </c>
      <c r="D51" s="367">
        <f>VLOOKUP($A51,BI!$A:$Q,MATCH(D$1,BI!$A$1:$Q$1,0),FALSE)</f>
        <v>1</v>
      </c>
      <c r="E51" s="367">
        <f>VLOOKUP($A51,BI!$A:$Q,MATCH(E$1,BI!$A$1:$Q$1,0),FALSE)</f>
        <v>1</v>
      </c>
      <c r="F51" s="367">
        <f>VLOOKUP($A51,BI!$A:$Q,MATCH(F$1,BI!$A$1:$Q$1,0),FALSE)</f>
        <v>1</v>
      </c>
      <c r="G51" s="367">
        <f>VLOOKUP($A51,BI!$A:$Q,MATCH(G$1,BI!$A$1:$Q$1,0),FALSE)</f>
        <v>1</v>
      </c>
      <c r="H51" s="367" t="str">
        <f>VLOOKUP($A51,BI!$A:$Q,MATCH(H$1,BI!$A$1:$Q$1,0),FALSE)</f>
        <v/>
      </c>
      <c r="I51" s="367" t="str">
        <f>VLOOKUP($A51,BI!$A:$Q,MATCH(I$1,BI!$A$1:$Q$1,0),FALSE)</f>
        <v/>
      </c>
      <c r="J51" s="367" t="str">
        <f>VLOOKUP($A51,BI!$A:$Q,MATCH(J$1,BI!$A$1:$Q$1,0),FALSE)</f>
        <v/>
      </c>
      <c r="K51" s="367" t="str">
        <f>VLOOKUP($A51,BI!$A:$Q,MATCH(K$1,BI!$A$1:$Q$1,0),FALSE)</f>
        <v/>
      </c>
      <c r="L51" s="367">
        <f>VLOOKUP($A51,BI!$A:$Q,MATCH(L$1,BI!$A$1:$Q$1,0),FALSE)</f>
        <v>1</v>
      </c>
      <c r="M51" s="367">
        <f>VLOOKUP($A51,BI!$A:$Q,MATCH(M$1,BI!$A$1:$Q$1,0),FALSE)</f>
        <v>1</v>
      </c>
      <c r="N51" s="335" t="str">
        <f>VLOOKUP($A51,'B-EmEC'!$A:$DD,MATCH(N$1,'B-EmEC'!$A$1:$DD$1,0),FALSE)</f>
        <v/>
      </c>
      <c r="O51" s="299">
        <f>VLOOKUP($A51,'B-EmEC'!$A:$DD,MATCH(O$1,'B-EmEC'!$A$1:$DD$1,0),FALSE)</f>
        <v>366.4</v>
      </c>
      <c r="P51" s="299">
        <f>VLOOKUP($A51,'B-EmEC'!$A:$DD,MATCH(P$1,'B-EmEC'!$A$1:$DD$1,0),FALSE)</f>
        <v>240.2</v>
      </c>
      <c r="Q51" s="300">
        <f>VLOOKUP($A51,'B-EmEC'!$A:$DD,MATCH(Q$1,'B-EmEC'!$A$1:$DD$1,0),FALSE)</f>
        <v>143.1</v>
      </c>
      <c r="R51" s="299">
        <f>VLOOKUP($A51,'B-EmEC'!$A:$DD,MATCH(R$1,'B-EmEC'!$A$1:$DD$1,0),FALSE)</f>
        <v>203.1</v>
      </c>
      <c r="S51" s="299">
        <f>VLOOKUP($A51,'B-EmEC'!$A:$DD,MATCH(S$1,'B-EmEC'!$A$1:$DD$1,0),FALSE)</f>
        <v>156.69999999999999</v>
      </c>
      <c r="T51" s="299" t="str">
        <f>VLOOKUP($A51,'B-EmEC'!$A:$DD,MATCH(T$1,'B-EmEC'!$A$1:$DD$1,0),FALSE)</f>
        <v/>
      </c>
      <c r="U51" s="299" t="str">
        <f>VLOOKUP($A51,'B-EmEC'!$A:$DD,MATCH(U$1,'B-EmEC'!$A$1:$DD$1,0),FALSE)</f>
        <v/>
      </c>
      <c r="V51" s="299" t="str">
        <f>VLOOKUP($A51,'B-EmEC'!$A:$DD,MATCH(V$1,'B-EmEC'!$A$1:$DD$1,0),FALSE)</f>
        <v/>
      </c>
      <c r="W51" s="299" t="str">
        <f>VLOOKUP($A51,'B-EmEC'!$A:$DD,MATCH(W$1,'B-EmEC'!$A$1:$DD$1,0),FALSE)</f>
        <v/>
      </c>
      <c r="X51" s="300">
        <f>VLOOKUP($A51,'B-EmEC'!$A:$DD,MATCH(X$1,'B-EmEC'!$A$1:$DD$1,0),FALSE)</f>
        <v>67.430000000000007</v>
      </c>
      <c r="Y51" s="299">
        <f>VLOOKUP($A51,'B-EmEC'!$A:$DD,MATCH(Y$1,'B-EmEC'!$A$1:$DD$1,0),FALSE)</f>
        <v>471.2</v>
      </c>
      <c r="Z51" s="298" t="str">
        <f t="shared" si="11"/>
        <v/>
      </c>
      <c r="AA51" s="301">
        <f t="shared" si="12"/>
        <v>366.4</v>
      </c>
      <c r="AB51" s="301">
        <f t="shared" si="13"/>
        <v>240.2</v>
      </c>
      <c r="AC51" s="301">
        <f t="shared" si="14"/>
        <v>143.1</v>
      </c>
      <c r="AD51" s="301">
        <f t="shared" si="15"/>
        <v>203.1</v>
      </c>
      <c r="AE51" s="301">
        <f t="shared" si="16"/>
        <v>156.69999999999999</v>
      </c>
      <c r="AF51" s="301" t="str">
        <f t="shared" si="17"/>
        <v/>
      </c>
      <c r="AG51" s="301" t="str">
        <f t="shared" si="18"/>
        <v/>
      </c>
      <c r="AH51" s="301" t="str">
        <f t="shared" si="19"/>
        <v/>
      </c>
      <c r="AI51" s="301" t="str">
        <f t="shared" si="20"/>
        <v/>
      </c>
      <c r="AJ51" s="301">
        <f t="shared" si="21"/>
        <v>67.430000000000007</v>
      </c>
      <c r="AK51" s="301">
        <f t="shared" si="22"/>
        <v>471.2</v>
      </c>
      <c r="AL51" s="48" t="str">
        <f t="shared" si="23"/>
        <v/>
      </c>
      <c r="AM51" s="47">
        <f t="shared" si="24"/>
        <v>0.39696641386782228</v>
      </c>
      <c r="AN51" s="47">
        <f t="shared" si="25"/>
        <v>0.39748469303326162</v>
      </c>
      <c r="AO51" s="47">
        <f t="shared" si="26"/>
        <v>0.38467741935483868</v>
      </c>
      <c r="AP51" s="47">
        <f t="shared" si="27"/>
        <v>0.41627382660381229</v>
      </c>
      <c r="AQ51" s="47">
        <f t="shared" si="28"/>
        <v>0.45446635730858465</v>
      </c>
      <c r="AR51" s="47" t="str">
        <f t="shared" si="29"/>
        <v/>
      </c>
      <c r="AS51" s="47" t="str">
        <f t="shared" si="30"/>
        <v/>
      </c>
      <c r="AT51" s="47" t="str">
        <f t="shared" si="31"/>
        <v/>
      </c>
      <c r="AU51" s="47" t="str">
        <f t="shared" si="32"/>
        <v/>
      </c>
      <c r="AV51" s="47">
        <f t="shared" si="33"/>
        <v>0.55270491803278698</v>
      </c>
      <c r="AW51" s="47">
        <f t="shared" si="34"/>
        <v>0.6672330784480317</v>
      </c>
      <c r="AX51" s="144" t="str">
        <f t="shared" si="35"/>
        <v/>
      </c>
      <c r="AY51" s="145">
        <f t="shared" si="36"/>
        <v>4.3492296535212624E-2</v>
      </c>
      <c r="AZ51" s="145">
        <f t="shared" si="37"/>
        <v>4.5326551658973563E-2</v>
      </c>
      <c r="BA51" s="145">
        <f t="shared" si="38"/>
        <v>0</v>
      </c>
      <c r="BB51" s="145">
        <f t="shared" si="39"/>
        <v>0.11182365750654609</v>
      </c>
      <c r="BC51" s="145">
        <f t="shared" si="40"/>
        <v>0.24699182517780702</v>
      </c>
      <c r="BD51" s="145" t="str">
        <f t="shared" si="41"/>
        <v/>
      </c>
      <c r="BE51" s="145" t="str">
        <f t="shared" si="42"/>
        <v/>
      </c>
      <c r="BF51" s="145" t="str">
        <f t="shared" si="43"/>
        <v/>
      </c>
      <c r="BG51" s="145" t="str">
        <f t="shared" si="44"/>
        <v/>
      </c>
      <c r="BH51" s="145">
        <f t="shared" si="45"/>
        <v>0.59467044198371255</v>
      </c>
      <c r="BI51" s="145">
        <f t="shared" si="46"/>
        <v>1</v>
      </c>
      <c r="BJ51" s="48" t="str">
        <f t="shared" si="47"/>
        <v/>
      </c>
      <c r="BK51" s="47">
        <f t="shared" si="48"/>
        <v>0.45446635730858465</v>
      </c>
      <c r="BL51" s="47" t="str">
        <f t="shared" si="55"/>
        <v/>
      </c>
      <c r="BM51" s="47">
        <f t="shared" si="56"/>
        <v>0.6672330784480317</v>
      </c>
      <c r="BN51" s="48" t="str">
        <f t="shared" si="51"/>
        <v/>
      </c>
      <c r="BO51" s="47">
        <f t="shared" si="52"/>
        <v>0.40997374203366388</v>
      </c>
      <c r="BP51" s="47" t="str">
        <f t="shared" si="57"/>
        <v/>
      </c>
      <c r="BQ51" s="47">
        <f t="shared" si="58"/>
        <v>0.60996899824040929</v>
      </c>
    </row>
    <row r="52" spans="1:69" s="49" customFormat="1" x14ac:dyDescent="0.2">
      <c r="A52" s="88" t="s">
        <v>35</v>
      </c>
      <c r="B52" s="335" t="str">
        <f>VLOOKUP($A52,BI!$A:$Q,MATCH(B$1,BI!$A$1:$Q$1,0),FALSE)</f>
        <v/>
      </c>
      <c r="C52" s="367">
        <f>VLOOKUP($A52,BI!$A:$Q,MATCH(C$1,BI!$A$1:$Q$1,0),FALSE)</f>
        <v>1</v>
      </c>
      <c r="D52" s="367">
        <f>VLOOKUP($A52,BI!$A:$Q,MATCH(D$1,BI!$A$1:$Q$1,0),FALSE)</f>
        <v>1</v>
      </c>
      <c r="E52" s="367">
        <f>VLOOKUP($A52,BI!$A:$Q,MATCH(E$1,BI!$A$1:$Q$1,0),FALSE)</f>
        <v>1</v>
      </c>
      <c r="F52" s="367">
        <f>VLOOKUP($A52,BI!$A:$Q,MATCH(F$1,BI!$A$1:$Q$1,0),FALSE)</f>
        <v>1</v>
      </c>
      <c r="G52" s="367">
        <f>VLOOKUP($A52,BI!$A:$Q,MATCH(G$1,BI!$A$1:$Q$1,0),FALSE)</f>
        <v>1</v>
      </c>
      <c r="H52" s="367" t="str">
        <f>VLOOKUP($A52,BI!$A:$Q,MATCH(H$1,BI!$A$1:$Q$1,0),FALSE)</f>
        <v/>
      </c>
      <c r="I52" s="367" t="str">
        <f>VLOOKUP($A52,BI!$A:$Q,MATCH(I$1,BI!$A$1:$Q$1,0),FALSE)</f>
        <v/>
      </c>
      <c r="J52" s="367" t="str">
        <f>VLOOKUP($A52,BI!$A:$Q,MATCH(J$1,BI!$A$1:$Q$1,0),FALSE)</f>
        <v/>
      </c>
      <c r="K52" s="367" t="str">
        <f>VLOOKUP($A52,BI!$A:$Q,MATCH(K$1,BI!$A$1:$Q$1,0),FALSE)</f>
        <v/>
      </c>
      <c r="L52" s="367" t="str">
        <f>VLOOKUP($A52,BI!$A:$Q,MATCH(L$1,BI!$A$1:$Q$1,0),FALSE)</f>
        <v/>
      </c>
      <c r="M52" s="367" t="str">
        <f>VLOOKUP($A52,BI!$A:$Q,MATCH(M$1,BI!$A$1:$Q$1,0),FALSE)</f>
        <v/>
      </c>
      <c r="N52" s="335" t="str">
        <f>VLOOKUP($A52,'B-EmEC'!$A:$DD,MATCH(N$1,'B-EmEC'!$A$1:$DD$1,0),FALSE)</f>
        <v/>
      </c>
      <c r="O52" s="299">
        <f>VLOOKUP($A52,'B-EmEC'!$A:$DD,MATCH(O$1,'B-EmEC'!$A$1:$DD$1,0),FALSE)</f>
        <v>91.36</v>
      </c>
      <c r="P52" s="299">
        <f>VLOOKUP($A52,'B-EmEC'!$A:$DD,MATCH(P$1,'B-EmEC'!$A$1:$DD$1,0),FALSE)</f>
        <v>108.9</v>
      </c>
      <c r="Q52" s="300">
        <f>VLOOKUP($A52,'B-EmEC'!$A:$DD,MATCH(Q$1,'B-EmEC'!$A$1:$DD$1,0),FALSE)</f>
        <v>73.33</v>
      </c>
      <c r="R52" s="299">
        <f>VLOOKUP($A52,'B-EmEC'!$A:$DD,MATCH(R$1,'B-EmEC'!$A$1:$DD$1,0),FALSE)</f>
        <v>88.15</v>
      </c>
      <c r="S52" s="299">
        <f>VLOOKUP($A52,'B-EmEC'!$A:$DD,MATCH(S$1,'B-EmEC'!$A$1:$DD$1,0),FALSE)</f>
        <v>134.5</v>
      </c>
      <c r="T52" s="299" t="str">
        <f>VLOOKUP($A52,'B-EmEC'!$A:$DD,MATCH(T$1,'B-EmEC'!$A$1:$DD$1,0),FALSE)</f>
        <v/>
      </c>
      <c r="U52" s="299" t="str">
        <f>VLOOKUP($A52,'B-EmEC'!$A:$DD,MATCH(U$1,'B-EmEC'!$A$1:$DD$1,0),FALSE)</f>
        <v/>
      </c>
      <c r="V52" s="299" t="str">
        <f>VLOOKUP($A52,'B-EmEC'!$A:$DD,MATCH(V$1,'B-EmEC'!$A$1:$DD$1,0),FALSE)</f>
        <v/>
      </c>
      <c r="W52" s="299" t="str">
        <f>VLOOKUP($A52,'B-EmEC'!$A:$DD,MATCH(W$1,'B-EmEC'!$A$1:$DD$1,0),FALSE)</f>
        <v/>
      </c>
      <c r="X52" s="300" t="str">
        <f>VLOOKUP($A52,'B-EmEC'!$A:$DD,MATCH(X$1,'B-EmEC'!$A$1:$DD$1,0),FALSE)</f>
        <v/>
      </c>
      <c r="Y52" s="299" t="str">
        <f>VLOOKUP($A52,'B-EmEC'!$A:$DD,MATCH(Y$1,'B-EmEC'!$A$1:$DD$1,0),FALSE)</f>
        <v/>
      </c>
      <c r="Z52" s="298" t="str">
        <f t="shared" si="11"/>
        <v/>
      </c>
      <c r="AA52" s="301">
        <f t="shared" si="12"/>
        <v>91.36</v>
      </c>
      <c r="AB52" s="301">
        <f t="shared" si="13"/>
        <v>108.9</v>
      </c>
      <c r="AC52" s="301">
        <f t="shared" si="14"/>
        <v>73.33</v>
      </c>
      <c r="AD52" s="301">
        <f t="shared" si="15"/>
        <v>88.15</v>
      </c>
      <c r="AE52" s="301">
        <f t="shared" si="16"/>
        <v>134.5</v>
      </c>
      <c r="AF52" s="301" t="str">
        <f t="shared" si="17"/>
        <v/>
      </c>
      <c r="AG52" s="301" t="str">
        <f t="shared" si="18"/>
        <v/>
      </c>
      <c r="AH52" s="301" t="str">
        <f t="shared" si="19"/>
        <v/>
      </c>
      <c r="AI52" s="301" t="str">
        <f t="shared" si="20"/>
        <v/>
      </c>
      <c r="AJ52" s="301" t="str">
        <f t="shared" si="21"/>
        <v/>
      </c>
      <c r="AK52" s="301" t="str">
        <f t="shared" si="22"/>
        <v/>
      </c>
      <c r="AL52" s="48" t="str">
        <f t="shared" si="23"/>
        <v/>
      </c>
      <c r="AM52" s="47">
        <f t="shared" si="24"/>
        <v>9.8981581798483209E-2</v>
      </c>
      <c r="AN52" s="47">
        <f t="shared" si="25"/>
        <v>0.18020850570908492</v>
      </c>
      <c r="AO52" s="47">
        <f t="shared" si="26"/>
        <v>0.19712365591397848</v>
      </c>
      <c r="AP52" s="47">
        <f t="shared" si="27"/>
        <v>0.18067226890756305</v>
      </c>
      <c r="AQ52" s="47">
        <f t="shared" si="28"/>
        <v>0.39008120649651973</v>
      </c>
      <c r="AR52" s="47" t="str">
        <f t="shared" si="29"/>
        <v/>
      </c>
      <c r="AS52" s="47" t="str">
        <f t="shared" si="30"/>
        <v/>
      </c>
      <c r="AT52" s="47" t="str">
        <f t="shared" si="31"/>
        <v/>
      </c>
      <c r="AU52" s="47" t="str">
        <f t="shared" si="32"/>
        <v/>
      </c>
      <c r="AV52" s="47" t="str">
        <f t="shared" si="33"/>
        <v/>
      </c>
      <c r="AW52" s="47" t="str">
        <f t="shared" si="34"/>
        <v/>
      </c>
      <c r="AX52" s="144" t="str">
        <f t="shared" si="35"/>
        <v/>
      </c>
      <c r="AY52" s="145">
        <f t="shared" si="36"/>
        <v>0</v>
      </c>
      <c r="AZ52" s="145">
        <f t="shared" si="37"/>
        <v>0.27903479434183409</v>
      </c>
      <c r="BA52" s="145">
        <f t="shared" si="38"/>
        <v>0.33714256491158318</v>
      </c>
      <c r="BB52" s="145">
        <f t="shared" si="39"/>
        <v>0.28062793689211807</v>
      </c>
      <c r="BC52" s="145">
        <f t="shared" si="40"/>
        <v>1</v>
      </c>
      <c r="BD52" s="145" t="str">
        <f t="shared" si="41"/>
        <v/>
      </c>
      <c r="BE52" s="145" t="str">
        <f t="shared" si="42"/>
        <v/>
      </c>
      <c r="BF52" s="145" t="str">
        <f t="shared" si="43"/>
        <v/>
      </c>
      <c r="BG52" s="145" t="str">
        <f t="shared" si="44"/>
        <v/>
      </c>
      <c r="BH52" s="145" t="str">
        <f t="shared" si="45"/>
        <v/>
      </c>
      <c r="BI52" s="145" t="str">
        <f t="shared" si="46"/>
        <v/>
      </c>
      <c r="BJ52" s="48" t="str">
        <f t="shared" si="47"/>
        <v/>
      </c>
      <c r="BK52" s="47">
        <f t="shared" si="48"/>
        <v>0.39008120649651973</v>
      </c>
      <c r="BL52" s="47" t="str">
        <f t="shared" si="55"/>
        <v/>
      </c>
      <c r="BM52" s="47" t="str">
        <f t="shared" si="56"/>
        <v/>
      </c>
      <c r="BN52" s="48" t="str">
        <f t="shared" si="51"/>
        <v/>
      </c>
      <c r="BO52" s="47">
        <f t="shared" si="52"/>
        <v>0.20941344376512588</v>
      </c>
      <c r="BP52" s="47" t="str">
        <f t="shared" si="57"/>
        <v/>
      </c>
      <c r="BQ52" s="47" t="str">
        <f t="shared" si="58"/>
        <v/>
      </c>
    </row>
    <row r="54" spans="1:69" x14ac:dyDescent="0.2">
      <c r="M54" s="302"/>
      <c r="AX54" s="54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</row>
    <row r="55" spans="1:69" x14ac:dyDescent="0.2">
      <c r="M55" s="302"/>
      <c r="AX55" s="54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</row>
    <row r="58" spans="1:69" s="8" customFormat="1" x14ac:dyDescent="0.2">
      <c r="A58" s="29"/>
      <c r="B58" s="108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10"/>
      <c r="N58" s="86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6"/>
      <c r="AA58" s="87"/>
      <c r="AB58" s="87"/>
      <c r="AC58" s="87"/>
      <c r="AD58" s="87"/>
      <c r="AE58" s="87"/>
      <c r="AF58" s="87"/>
      <c r="AG58" s="87"/>
      <c r="AH58" s="87"/>
      <c r="AI58" s="87"/>
      <c r="AJ58" s="84"/>
      <c r="AK58" s="84"/>
      <c r="AL58" s="59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120"/>
      <c r="AY58" s="120"/>
      <c r="AZ58" s="120"/>
      <c r="BA58" s="120"/>
      <c r="BB58" s="120"/>
      <c r="BC58" s="120"/>
      <c r="BD58" s="120"/>
      <c r="BE58" s="120"/>
      <c r="BF58" s="120"/>
      <c r="BG58" s="120"/>
      <c r="BH58" s="120"/>
      <c r="BI58" s="120"/>
      <c r="BJ58" s="12"/>
      <c r="BK58" s="13"/>
      <c r="BL58" s="13"/>
      <c r="BM58" s="13"/>
      <c r="BN58" s="13"/>
      <c r="BO58" s="13"/>
      <c r="BP58" s="13"/>
      <c r="BQ58" s="13"/>
    </row>
    <row r="59" spans="1:69" s="8" customFormat="1" x14ac:dyDescent="0.2">
      <c r="A59" s="29"/>
      <c r="B59" s="108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10"/>
      <c r="N59" s="86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6"/>
      <c r="AA59" s="87"/>
      <c r="AB59" s="87"/>
      <c r="AC59" s="87"/>
      <c r="AD59" s="87"/>
      <c r="AE59" s="87"/>
      <c r="AF59" s="87"/>
      <c r="AG59" s="87"/>
      <c r="AH59" s="87"/>
      <c r="AI59" s="87"/>
      <c r="AJ59" s="84"/>
      <c r="AK59" s="84"/>
      <c r="AL59" s="59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120"/>
      <c r="AY59" s="120"/>
      <c r="AZ59" s="120"/>
      <c r="BA59" s="120"/>
      <c r="BB59" s="120"/>
      <c r="BC59" s="120"/>
      <c r="BD59" s="120"/>
      <c r="BE59" s="120"/>
      <c r="BF59" s="120"/>
      <c r="BG59" s="120"/>
      <c r="BH59" s="120"/>
      <c r="BI59" s="120"/>
      <c r="BJ59" s="12"/>
      <c r="BK59" s="13"/>
      <c r="BL59" s="13"/>
      <c r="BM59" s="13"/>
      <c r="BN59" s="13"/>
      <c r="BO59" s="13"/>
      <c r="BP59" s="13"/>
      <c r="BQ59" s="13"/>
    </row>
    <row r="61" spans="1:69" s="10" customFormat="1" x14ac:dyDescent="0.2">
      <c r="A61" s="29"/>
      <c r="B61" s="108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10"/>
      <c r="N61" s="85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5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48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120"/>
      <c r="AY61" s="120"/>
      <c r="AZ61" s="120"/>
      <c r="BA61" s="120"/>
      <c r="BB61" s="120"/>
      <c r="BC61" s="120"/>
      <c r="BD61" s="120"/>
      <c r="BE61" s="120"/>
      <c r="BF61" s="120"/>
      <c r="BG61" s="120"/>
      <c r="BH61" s="120"/>
      <c r="BI61" s="120"/>
    </row>
    <row r="62" spans="1:69" s="10" customFormat="1" x14ac:dyDescent="0.2">
      <c r="A62" s="29"/>
      <c r="B62" s="108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10"/>
      <c r="N62" s="85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5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48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120"/>
      <c r="AY62" s="120"/>
      <c r="AZ62" s="120"/>
      <c r="BA62" s="120"/>
      <c r="BB62" s="120"/>
      <c r="BC62" s="120"/>
      <c r="BD62" s="120"/>
      <c r="BE62" s="120"/>
      <c r="BF62" s="120"/>
      <c r="BG62" s="120"/>
      <c r="BH62" s="120"/>
      <c r="BI62" s="120"/>
    </row>
    <row r="63" spans="1:69" s="10" customFormat="1" x14ac:dyDescent="0.2">
      <c r="A63" s="29"/>
      <c r="B63" s="108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10"/>
      <c r="N63" s="85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5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48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120"/>
      <c r="AY63" s="120"/>
      <c r="AZ63" s="120"/>
      <c r="BA63" s="120"/>
      <c r="BB63" s="120"/>
      <c r="BC63" s="120"/>
      <c r="BD63" s="120"/>
      <c r="BE63" s="120"/>
      <c r="BF63" s="120"/>
      <c r="BG63" s="120"/>
      <c r="BH63" s="120"/>
      <c r="BI63" s="120"/>
    </row>
    <row r="64" spans="1:69" s="10" customFormat="1" x14ac:dyDescent="0.2">
      <c r="A64" s="29"/>
      <c r="B64" s="108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10"/>
      <c r="N64" s="85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5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48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120"/>
      <c r="AY64" s="120"/>
      <c r="AZ64" s="120"/>
      <c r="BA64" s="120"/>
      <c r="BB64" s="120"/>
      <c r="BC64" s="120"/>
      <c r="BD64" s="120"/>
      <c r="BE64" s="120"/>
      <c r="BF64" s="120"/>
      <c r="BG64" s="120"/>
      <c r="BH64" s="120"/>
      <c r="BI64" s="120"/>
    </row>
    <row r="65" spans="1:61" s="10" customFormat="1" x14ac:dyDescent="0.2">
      <c r="A65" s="29"/>
      <c r="B65" s="108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10"/>
      <c r="N65" s="85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5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48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120"/>
      <c r="AY65" s="120"/>
      <c r="AZ65" s="120"/>
      <c r="BA65" s="120"/>
      <c r="BB65" s="120"/>
      <c r="BC65" s="120"/>
      <c r="BD65" s="120"/>
      <c r="BE65" s="120"/>
      <c r="BF65" s="120"/>
      <c r="BG65" s="120"/>
      <c r="BH65" s="120"/>
      <c r="BI65" s="120"/>
    </row>
    <row r="66" spans="1:61" s="10" customFormat="1" x14ac:dyDescent="0.2">
      <c r="A66" s="29"/>
      <c r="B66" s="108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10"/>
      <c r="N66" s="85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5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48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120"/>
      <c r="AY66" s="120"/>
      <c r="AZ66" s="120"/>
      <c r="BA66" s="120"/>
      <c r="BB66" s="120"/>
      <c r="BC66" s="120"/>
      <c r="BD66" s="120"/>
      <c r="BE66" s="120"/>
      <c r="BF66" s="120"/>
      <c r="BG66" s="120"/>
      <c r="BH66" s="120"/>
      <c r="BI66" s="120"/>
    </row>
    <row r="67" spans="1:61" s="10" customFormat="1" x14ac:dyDescent="0.2">
      <c r="A67" s="29"/>
      <c r="B67" s="108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10"/>
      <c r="N67" s="85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5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48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120"/>
      <c r="AY67" s="120"/>
      <c r="AZ67" s="120"/>
      <c r="BA67" s="120"/>
      <c r="BB67" s="120"/>
      <c r="BC67" s="120"/>
      <c r="BD67" s="120"/>
      <c r="BE67" s="120"/>
      <c r="BF67" s="120"/>
      <c r="BG67" s="120"/>
      <c r="BH67" s="120"/>
      <c r="BI67" s="120"/>
    </row>
    <row r="68" spans="1:61" s="10" customFormat="1" x14ac:dyDescent="0.2">
      <c r="A68" s="29"/>
      <c r="B68" s="108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10"/>
      <c r="N68" s="85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5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48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120"/>
      <c r="AY68" s="120"/>
      <c r="AZ68" s="120"/>
      <c r="BA68" s="120"/>
      <c r="BB68" s="120"/>
      <c r="BC68" s="120"/>
      <c r="BD68" s="120"/>
      <c r="BE68" s="120"/>
      <c r="BF68" s="120"/>
      <c r="BG68" s="120"/>
      <c r="BH68" s="120"/>
      <c r="BI68" s="120"/>
    </row>
    <row r="69" spans="1:61" s="10" customFormat="1" x14ac:dyDescent="0.2">
      <c r="A69" s="29"/>
      <c r="B69" s="108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10"/>
      <c r="N69" s="85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5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48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120"/>
      <c r="AY69" s="120"/>
      <c r="AZ69" s="120"/>
      <c r="BA69" s="120"/>
      <c r="BB69" s="120"/>
      <c r="BC69" s="120"/>
      <c r="BD69" s="120"/>
      <c r="BE69" s="120"/>
      <c r="BF69" s="120"/>
      <c r="BG69" s="120"/>
      <c r="BH69" s="120"/>
      <c r="BI69" s="120"/>
    </row>
    <row r="84" spans="1:61" s="12" customFormat="1" x14ac:dyDescent="0.2">
      <c r="A84" s="29"/>
      <c r="B84" s="108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10"/>
      <c r="N84" s="86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6"/>
      <c r="AA84" s="87"/>
      <c r="AB84" s="87"/>
      <c r="AC84" s="87"/>
      <c r="AD84" s="87"/>
      <c r="AE84" s="87"/>
      <c r="AF84" s="87"/>
      <c r="AG84" s="87"/>
      <c r="AH84" s="87"/>
      <c r="AI84" s="87"/>
      <c r="AJ84" s="84"/>
      <c r="AK84" s="84"/>
      <c r="AL84" s="59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303"/>
      <c r="AY84" s="303"/>
      <c r="AZ84" s="303"/>
      <c r="BA84" s="303"/>
      <c r="BB84" s="303"/>
      <c r="BC84" s="303"/>
      <c r="BD84" s="303"/>
      <c r="BE84" s="303"/>
      <c r="BF84" s="303"/>
      <c r="BG84" s="303"/>
      <c r="BH84" s="303"/>
      <c r="BI84" s="303"/>
    </row>
    <row r="85" spans="1:61" s="12" customFormat="1" x14ac:dyDescent="0.2">
      <c r="A85" s="29"/>
      <c r="B85" s="108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10"/>
      <c r="N85" s="86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6"/>
      <c r="AA85" s="87"/>
      <c r="AB85" s="87"/>
      <c r="AC85" s="87"/>
      <c r="AD85" s="87"/>
      <c r="AE85" s="87"/>
      <c r="AF85" s="87"/>
      <c r="AG85" s="87"/>
      <c r="AH85" s="87"/>
      <c r="AI85" s="87"/>
      <c r="AJ85" s="84"/>
      <c r="AK85" s="84"/>
      <c r="AL85" s="59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303"/>
      <c r="AY85" s="303"/>
      <c r="AZ85" s="303"/>
      <c r="BA85" s="303"/>
      <c r="BB85" s="303"/>
      <c r="BC85" s="303"/>
      <c r="BD85" s="303"/>
      <c r="BE85" s="303"/>
      <c r="BF85" s="303"/>
      <c r="BG85" s="303"/>
      <c r="BH85" s="303"/>
      <c r="BI85" s="303"/>
    </row>
    <row r="86" spans="1:61" s="12" customFormat="1" x14ac:dyDescent="0.2">
      <c r="A86" s="29"/>
      <c r="B86" s="108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10"/>
      <c r="N86" s="86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6"/>
      <c r="AA86" s="87"/>
      <c r="AB86" s="87"/>
      <c r="AC86" s="87"/>
      <c r="AD86" s="87"/>
      <c r="AE86" s="87"/>
      <c r="AF86" s="87"/>
      <c r="AG86" s="87"/>
      <c r="AH86" s="87"/>
      <c r="AI86" s="87"/>
      <c r="AJ86" s="84"/>
      <c r="AK86" s="84"/>
      <c r="AL86" s="59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303"/>
      <c r="AY86" s="303"/>
      <c r="AZ86" s="303"/>
      <c r="BA86" s="303"/>
      <c r="BB86" s="303"/>
      <c r="BC86" s="303"/>
      <c r="BD86" s="303"/>
      <c r="BE86" s="303"/>
      <c r="BF86" s="303"/>
      <c r="BG86" s="303"/>
      <c r="BH86" s="303"/>
      <c r="BI86" s="303"/>
    </row>
    <row r="87" spans="1:61" s="12" customFormat="1" x14ac:dyDescent="0.2">
      <c r="A87" s="29"/>
      <c r="B87" s="108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10"/>
      <c r="N87" s="86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6"/>
      <c r="AA87" s="87"/>
      <c r="AB87" s="87"/>
      <c r="AC87" s="87"/>
      <c r="AD87" s="87"/>
      <c r="AE87" s="87"/>
      <c r="AF87" s="87"/>
      <c r="AG87" s="87"/>
      <c r="AH87" s="87"/>
      <c r="AI87" s="87"/>
      <c r="AJ87" s="84"/>
      <c r="AK87" s="84"/>
      <c r="AL87" s="59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303"/>
      <c r="AY87" s="303"/>
      <c r="AZ87" s="303"/>
      <c r="BA87" s="303"/>
      <c r="BB87" s="303"/>
      <c r="BC87" s="303"/>
      <c r="BD87" s="303"/>
      <c r="BE87" s="303"/>
      <c r="BF87" s="303"/>
      <c r="BG87" s="303"/>
      <c r="BH87" s="303"/>
      <c r="BI87" s="303"/>
    </row>
    <row r="88" spans="1:61" s="12" customFormat="1" x14ac:dyDescent="0.2">
      <c r="A88" s="29"/>
      <c r="B88" s="108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10"/>
      <c r="N88" s="86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6"/>
      <c r="AA88" s="87"/>
      <c r="AB88" s="87"/>
      <c r="AC88" s="87"/>
      <c r="AD88" s="87"/>
      <c r="AE88" s="87"/>
      <c r="AF88" s="87"/>
      <c r="AG88" s="87"/>
      <c r="AH88" s="87"/>
      <c r="AI88" s="87"/>
      <c r="AJ88" s="84"/>
      <c r="AK88" s="84"/>
      <c r="AL88" s="59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303"/>
      <c r="AY88" s="303"/>
      <c r="AZ88" s="303"/>
      <c r="BA88" s="303"/>
      <c r="BB88" s="303"/>
      <c r="BC88" s="303"/>
      <c r="BD88" s="303"/>
      <c r="BE88" s="303"/>
      <c r="BF88" s="303"/>
      <c r="BG88" s="303"/>
      <c r="BH88" s="303"/>
      <c r="BI88" s="303"/>
    </row>
    <row r="89" spans="1:61" s="12" customFormat="1" x14ac:dyDescent="0.2">
      <c r="A89" s="29"/>
      <c r="B89" s="108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10"/>
      <c r="N89" s="86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6"/>
      <c r="AA89" s="87"/>
      <c r="AB89" s="87"/>
      <c r="AC89" s="87"/>
      <c r="AD89" s="87"/>
      <c r="AE89" s="87"/>
      <c r="AF89" s="87"/>
      <c r="AG89" s="87"/>
      <c r="AH89" s="87"/>
      <c r="AI89" s="87"/>
      <c r="AJ89" s="84"/>
      <c r="AK89" s="84"/>
      <c r="AL89" s="59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303"/>
      <c r="AY89" s="303"/>
      <c r="AZ89" s="303"/>
      <c r="BA89" s="303"/>
      <c r="BB89" s="303"/>
      <c r="BC89" s="303"/>
      <c r="BD89" s="303"/>
      <c r="BE89" s="303"/>
      <c r="BF89" s="303"/>
      <c r="BG89" s="303"/>
      <c r="BH89" s="303"/>
      <c r="BI89" s="303"/>
    </row>
    <row r="90" spans="1:61" s="12" customFormat="1" x14ac:dyDescent="0.2">
      <c r="A90" s="29"/>
      <c r="B90" s="108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10"/>
      <c r="N90" s="86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6"/>
      <c r="AA90" s="87"/>
      <c r="AB90" s="87"/>
      <c r="AC90" s="87"/>
      <c r="AD90" s="87"/>
      <c r="AE90" s="87"/>
      <c r="AF90" s="87"/>
      <c r="AG90" s="87"/>
      <c r="AH90" s="87"/>
      <c r="AI90" s="87"/>
      <c r="AJ90" s="84"/>
      <c r="AK90" s="84"/>
      <c r="AL90" s="59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303"/>
      <c r="AY90" s="303"/>
      <c r="AZ90" s="303"/>
      <c r="BA90" s="303"/>
      <c r="BB90" s="303"/>
      <c r="BC90" s="303"/>
      <c r="BD90" s="303"/>
      <c r="BE90" s="303"/>
      <c r="BF90" s="303"/>
      <c r="BG90" s="303"/>
      <c r="BH90" s="303"/>
      <c r="BI90" s="303"/>
    </row>
    <row r="91" spans="1:61" s="12" customFormat="1" x14ac:dyDescent="0.2">
      <c r="A91" s="29"/>
      <c r="B91" s="108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10"/>
      <c r="N91" s="86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6"/>
      <c r="AA91" s="87"/>
      <c r="AB91" s="87"/>
      <c r="AC91" s="87"/>
      <c r="AD91" s="87"/>
      <c r="AE91" s="87"/>
      <c r="AF91" s="87"/>
      <c r="AG91" s="87"/>
      <c r="AH91" s="87"/>
      <c r="AI91" s="87"/>
      <c r="AJ91" s="84"/>
      <c r="AK91" s="84"/>
      <c r="AL91" s="59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303"/>
      <c r="AY91" s="303"/>
      <c r="AZ91" s="303"/>
      <c r="BA91" s="303"/>
      <c r="BB91" s="303"/>
      <c r="BC91" s="303"/>
      <c r="BD91" s="303"/>
      <c r="BE91" s="303"/>
      <c r="BF91" s="303"/>
      <c r="BG91" s="303"/>
      <c r="BH91" s="303"/>
      <c r="BI91" s="303"/>
    </row>
    <row r="92" spans="1:61" s="12" customFormat="1" x14ac:dyDescent="0.2">
      <c r="A92" s="29"/>
      <c r="B92" s="108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10"/>
      <c r="N92" s="86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6"/>
      <c r="AA92" s="87"/>
      <c r="AB92" s="87"/>
      <c r="AC92" s="87"/>
      <c r="AD92" s="87"/>
      <c r="AE92" s="87"/>
      <c r="AF92" s="87"/>
      <c r="AG92" s="87"/>
      <c r="AH92" s="87"/>
      <c r="AI92" s="87"/>
      <c r="AJ92" s="84"/>
      <c r="AK92" s="84"/>
      <c r="AL92" s="59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303"/>
      <c r="AY92" s="303"/>
      <c r="AZ92" s="303"/>
      <c r="BA92" s="303"/>
      <c r="BB92" s="303"/>
      <c r="BC92" s="303"/>
      <c r="BD92" s="303"/>
      <c r="BE92" s="303"/>
      <c r="BF92" s="303"/>
      <c r="BG92" s="303"/>
      <c r="BH92" s="303"/>
      <c r="BI92" s="303"/>
    </row>
    <row r="93" spans="1:61" s="12" customFormat="1" x14ac:dyDescent="0.2">
      <c r="A93" s="29"/>
      <c r="B93" s="108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10"/>
      <c r="N93" s="86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6"/>
      <c r="AA93" s="87"/>
      <c r="AB93" s="87"/>
      <c r="AC93" s="87"/>
      <c r="AD93" s="87"/>
      <c r="AE93" s="87"/>
      <c r="AF93" s="87"/>
      <c r="AG93" s="87"/>
      <c r="AH93" s="87"/>
      <c r="AI93" s="87"/>
      <c r="AJ93" s="84"/>
      <c r="AK93" s="84"/>
      <c r="AL93" s="59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303"/>
      <c r="AY93" s="303"/>
      <c r="AZ93" s="303"/>
      <c r="BA93" s="303"/>
      <c r="BB93" s="303"/>
      <c r="BC93" s="303"/>
      <c r="BD93" s="303"/>
      <c r="BE93" s="303"/>
      <c r="BF93" s="303"/>
      <c r="BG93" s="303"/>
      <c r="BH93" s="303"/>
      <c r="BI93" s="303"/>
    </row>
  </sheetData>
  <sortState xmlns:xlrd2="http://schemas.microsoft.com/office/spreadsheetml/2017/richdata2" ref="A2:BQ107">
    <sortCondition ref="Y2:Y107"/>
  </sortState>
  <conditionalFormatting sqref="AX53:BI53 AX56:BI1048576 Z53:AW1048576 B54:L55 B53:Y53 B56:Y1048576">
    <cfRule type="cellIs" dxfId="113" priority="66" operator="equal">
      <formula>"F"</formula>
    </cfRule>
    <cfRule type="cellIs" dxfId="112" priority="67" operator="equal">
      <formula>"B2"</formula>
    </cfRule>
    <cfRule type="cellIs" dxfId="111" priority="68" operator="equal">
      <formula>"C"</formula>
    </cfRule>
    <cfRule type="cellIs" dxfId="110" priority="69" operator="equal">
      <formula>"B1"</formula>
    </cfRule>
  </conditionalFormatting>
  <conditionalFormatting sqref="B2:M52">
    <cfRule type="cellIs" dxfId="109" priority="65" operator="equal">
      <formula>TRUE</formula>
    </cfRule>
  </conditionalFormatting>
  <conditionalFormatting sqref="AX54:BI55">
    <cfRule type="colorScale" priority="4569">
      <colorScale>
        <cfvo type="min"/>
        <cfvo type="max"/>
        <color rgb="FFFCFCFF"/>
        <color rgb="FF63BE7B"/>
      </colorScale>
    </cfRule>
  </conditionalFormatting>
  <conditionalFormatting sqref="Z1:AK1">
    <cfRule type="colorScale" priority="45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:Y1">
    <cfRule type="colorScale" priority="45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4:Y55">
    <cfRule type="colorScale" priority="4597">
      <colorScale>
        <cfvo type="min"/>
        <cfvo type="max"/>
        <color rgb="FFFCFCFF"/>
        <color rgb="FF63BE7B"/>
      </colorScale>
    </cfRule>
  </conditionalFormatting>
  <conditionalFormatting sqref="B1:D1 F1:M1">
    <cfRule type="cellIs" dxfId="108" priority="3" operator="equal">
      <formula>TRUE</formula>
    </cfRule>
  </conditionalFormatting>
  <conditionalFormatting sqref="E1">
    <cfRule type="cellIs" dxfId="107" priority="2" operator="equal">
      <formula>TRUE</formula>
    </cfRule>
  </conditionalFormatting>
  <conditionalFormatting sqref="N2:N52">
    <cfRule type="cellIs" dxfId="106" priority="1" operator="equal">
      <formula>TRUE</formula>
    </cfRule>
  </conditionalFormatting>
  <pageMargins left="0.7" right="0.7" top="0.75" bottom="0.75" header="0.3" footer="0.3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A302B-793C-C54E-BBB1-A144061FCFEA}">
  <sheetPr>
    <tabColor theme="4" tint="0.79998168889431442"/>
  </sheetPr>
  <dimension ref="A1:BQ55"/>
  <sheetViews>
    <sheetView zoomScale="130" zoomScaleNormal="130" workbookViewId="0">
      <pane xSplit="1" ySplit="1" topLeftCell="I2" activePane="bottomRight" state="frozen"/>
      <selection activeCell="P8" sqref="P8"/>
      <selection pane="topRight" activeCell="P8" sqref="P8"/>
      <selection pane="bottomLeft" activeCell="P8" sqref="P8"/>
      <selection pane="bottomRight" activeCell="P8" sqref="P8"/>
    </sheetView>
  </sheetViews>
  <sheetFormatPr baseColWidth="10" defaultRowHeight="15" x14ac:dyDescent="0.2"/>
  <cols>
    <col min="1" max="1" width="8.5" style="305" customWidth="1"/>
    <col min="2" max="2" width="4.83203125" style="306" customWidth="1"/>
    <col min="3" max="13" width="4.83203125" style="302" customWidth="1"/>
    <col min="14" max="14" width="5.1640625" style="85" bestFit="1" customWidth="1"/>
    <col min="15" max="16" width="3.6640625" style="84" bestFit="1" customWidth="1"/>
    <col min="17" max="17" width="3.5" style="84" customWidth="1"/>
    <col min="18" max="25" width="3.6640625" style="84" bestFit="1" customWidth="1"/>
    <col min="26" max="26" width="6.33203125" style="85" bestFit="1" customWidth="1"/>
    <col min="27" max="28" width="6.33203125" style="84" bestFit="1" customWidth="1"/>
    <col min="29" max="29" width="3.5" style="84" customWidth="1"/>
    <col min="30" max="37" width="6.33203125" style="84" bestFit="1" customWidth="1"/>
    <col min="38" max="38" width="5.33203125" style="48" bestFit="1" customWidth="1"/>
    <col min="39" max="40" width="5.33203125" style="47" bestFit="1" customWidth="1"/>
    <col min="41" max="41" width="3.6640625" style="47" customWidth="1"/>
    <col min="42" max="49" width="5.33203125" style="47" bestFit="1" customWidth="1"/>
    <col min="50" max="50" width="4.6640625" style="321" bestFit="1" customWidth="1"/>
    <col min="51" max="52" width="4.6640625" style="322" bestFit="1" customWidth="1"/>
    <col min="53" max="53" width="4.6640625" style="322" customWidth="1"/>
    <col min="54" max="61" width="4.6640625" style="322" bestFit="1" customWidth="1"/>
    <col min="62" max="62" width="3.6640625" style="10" bestFit="1" customWidth="1"/>
    <col min="63" max="69" width="3.6640625" style="11" bestFit="1" customWidth="1"/>
    <col min="70" max="16384" width="10.83203125" style="7"/>
  </cols>
  <sheetData>
    <row r="1" spans="1:69" s="22" customFormat="1" ht="89" customHeight="1" x14ac:dyDescent="0.2">
      <c r="A1" s="95" t="s">
        <v>220</v>
      </c>
      <c r="B1" s="286" t="s">
        <v>928</v>
      </c>
      <c r="C1" s="370" t="s">
        <v>929</v>
      </c>
      <c r="D1" s="370" t="s">
        <v>930</v>
      </c>
      <c r="E1" s="370" t="s">
        <v>931</v>
      </c>
      <c r="F1" s="370" t="s">
        <v>932</v>
      </c>
      <c r="G1" s="370" t="s">
        <v>933</v>
      </c>
      <c r="H1" s="370" t="s">
        <v>934</v>
      </c>
      <c r="I1" s="370" t="s">
        <v>935</v>
      </c>
      <c r="J1" s="370" t="s">
        <v>936</v>
      </c>
      <c r="K1" s="370" t="s">
        <v>937</v>
      </c>
      <c r="L1" s="370" t="s">
        <v>938</v>
      </c>
      <c r="M1" s="287" t="s">
        <v>939</v>
      </c>
      <c r="N1" s="91" t="s">
        <v>856</v>
      </c>
      <c r="O1" s="92" t="s">
        <v>854</v>
      </c>
      <c r="P1" s="92" t="s">
        <v>853</v>
      </c>
      <c r="Q1" s="92" t="s">
        <v>851</v>
      </c>
      <c r="R1" s="92" t="s">
        <v>850</v>
      </c>
      <c r="S1" s="92" t="s">
        <v>849</v>
      </c>
      <c r="T1" s="92" t="s">
        <v>848</v>
      </c>
      <c r="U1" s="92" t="s">
        <v>847</v>
      </c>
      <c r="V1" s="92" t="s">
        <v>846</v>
      </c>
      <c r="W1" s="92" t="s">
        <v>845</v>
      </c>
      <c r="X1" s="92" t="s">
        <v>844</v>
      </c>
      <c r="Y1" s="92" t="s">
        <v>843</v>
      </c>
      <c r="Z1" s="91" t="s">
        <v>231</v>
      </c>
      <c r="AA1" s="92" t="s">
        <v>232</v>
      </c>
      <c r="AB1" s="92" t="s">
        <v>233</v>
      </c>
      <c r="AC1" s="92" t="s">
        <v>893</v>
      </c>
      <c r="AD1" s="92" t="s">
        <v>894</v>
      </c>
      <c r="AE1" s="92" t="s">
        <v>234</v>
      </c>
      <c r="AF1" s="92" t="s">
        <v>235</v>
      </c>
      <c r="AG1" s="92" t="s">
        <v>236</v>
      </c>
      <c r="AH1" s="92" t="s">
        <v>237</v>
      </c>
      <c r="AI1" s="92" t="s">
        <v>238</v>
      </c>
      <c r="AJ1" s="92" t="s">
        <v>239</v>
      </c>
      <c r="AK1" s="92" t="s">
        <v>240</v>
      </c>
      <c r="AL1" s="69" t="s">
        <v>251</v>
      </c>
      <c r="AM1" s="70" t="s">
        <v>252</v>
      </c>
      <c r="AN1" s="70" t="s">
        <v>253</v>
      </c>
      <c r="AO1" s="70" t="s">
        <v>895</v>
      </c>
      <c r="AP1" s="70" t="s">
        <v>896</v>
      </c>
      <c r="AQ1" s="70" t="s">
        <v>254</v>
      </c>
      <c r="AR1" s="70" t="s">
        <v>255</v>
      </c>
      <c r="AS1" s="70" t="s">
        <v>256</v>
      </c>
      <c r="AT1" s="70" t="s">
        <v>257</v>
      </c>
      <c r="AU1" s="70" t="s">
        <v>258</v>
      </c>
      <c r="AV1" s="70" t="s">
        <v>259</v>
      </c>
      <c r="AW1" s="70" t="s">
        <v>260</v>
      </c>
      <c r="AX1" s="162" t="s">
        <v>380</v>
      </c>
      <c r="AY1" s="163" t="s">
        <v>381</v>
      </c>
      <c r="AZ1" s="163" t="s">
        <v>382</v>
      </c>
      <c r="BA1" s="163" t="s">
        <v>901</v>
      </c>
      <c r="BB1" s="163" t="s">
        <v>902</v>
      </c>
      <c r="BC1" s="163" t="s">
        <v>383</v>
      </c>
      <c r="BD1" s="163" t="s">
        <v>384</v>
      </c>
      <c r="BE1" s="163" t="s">
        <v>385</v>
      </c>
      <c r="BF1" s="163" t="s">
        <v>386</v>
      </c>
      <c r="BG1" s="163" t="s">
        <v>387</v>
      </c>
      <c r="BH1" s="163" t="s">
        <v>388</v>
      </c>
      <c r="BI1" s="163" t="s">
        <v>389</v>
      </c>
      <c r="BJ1" s="294" t="s">
        <v>312</v>
      </c>
      <c r="BK1" s="295" t="s">
        <v>313</v>
      </c>
      <c r="BL1" s="295" t="s">
        <v>314</v>
      </c>
      <c r="BM1" s="295" t="s">
        <v>315</v>
      </c>
      <c r="BN1" s="296" t="s">
        <v>304</v>
      </c>
      <c r="BO1" s="297" t="s">
        <v>305</v>
      </c>
      <c r="BP1" s="297" t="s">
        <v>306</v>
      </c>
      <c r="BQ1" s="297" t="s">
        <v>307</v>
      </c>
    </row>
    <row r="2" spans="1:69" x14ac:dyDescent="0.2">
      <c r="A2" s="305" t="s">
        <v>121</v>
      </c>
      <c r="B2" s="334" t="str">
        <f>VLOOKUP($A2,BI!$A:$Q,MATCH(B$1,BI!$A$1:$Q$1,0),FALSE)</f>
        <v/>
      </c>
      <c r="C2" s="368">
        <f>VLOOKUP($A2,BI!$A:$Q,MATCH(C$1,BI!$A$1:$Q$1,0),FALSE)</f>
        <v>1</v>
      </c>
      <c r="D2" s="368">
        <f>VLOOKUP($A2,BI!$A:$Q,MATCH(D$1,BI!$A$1:$Q$1,0),FALSE)</f>
        <v>1</v>
      </c>
      <c r="E2" s="368">
        <f>VLOOKUP($A2,BI!$A:$Q,MATCH(E$1,BI!$A$1:$Q$1,0),FALSE)</f>
        <v>1</v>
      </c>
      <c r="F2" s="368">
        <f>VLOOKUP($A2,BI!$A:$Q,MATCH(F$1,BI!$A$1:$Q$1,0),FALSE)</f>
        <v>1</v>
      </c>
      <c r="G2" s="368">
        <f>VLOOKUP($A2,BI!$A:$Q,MATCH(G$1,BI!$A$1:$Q$1,0),FALSE)</f>
        <v>1</v>
      </c>
      <c r="H2" s="368">
        <f>VLOOKUP($A2,BI!$A:$Q,MATCH(H$1,BI!$A$1:$Q$1,0),FALSE)</f>
        <v>1</v>
      </c>
      <c r="I2" s="368">
        <f>VLOOKUP($A2,BI!$A:$Q,MATCH(I$1,BI!$A$1:$Q$1,0),FALSE)</f>
        <v>1</v>
      </c>
      <c r="J2" s="368">
        <f>VLOOKUP($A2,BI!$A:$Q,MATCH(J$1,BI!$A$1:$Q$1,0),FALSE)</f>
        <v>1</v>
      </c>
      <c r="K2" s="368">
        <f>VLOOKUP($A2,BI!$A:$Q,MATCH(K$1,BI!$A$1:$Q$1,0),FALSE)</f>
        <v>1</v>
      </c>
      <c r="L2" s="368" t="str">
        <f>VLOOKUP($A2,BI!$A:$Q,MATCH(L$1,BI!$A$1:$Q$1,0),FALSE)</f>
        <v/>
      </c>
      <c r="M2" s="368" t="str">
        <f>VLOOKUP($A2,BI!$A:$Q,MATCH(M$1,BI!$A$1:$Q$1,0),FALSE)</f>
        <v/>
      </c>
      <c r="N2" s="331">
        <f>VLOOKUP($A2,'I-EmEC'!$A:$DD,MATCH(N$1,'I-EmEC'!$A$1:$DD$1,0),FALSE)</f>
        <v>21.2</v>
      </c>
      <c r="O2" s="332">
        <f>VLOOKUP($A2,'I-EmEC'!$A:$DD,MATCH(O$1,'I-EmEC'!$A$1:$DD$1,0),FALSE)</f>
        <v>27.8</v>
      </c>
      <c r="P2" s="332">
        <f>VLOOKUP($A2,'I-EmEC'!$A:$DD,MATCH(P$1,'I-EmEC'!$A$1:$DD$1,0),FALSE)</f>
        <v>27.8</v>
      </c>
      <c r="Q2" s="332">
        <f>VLOOKUP($A2,'I-EmEC'!$A:$DD,MATCH(Q$1,'I-EmEC'!$A$1:$DD$1,0),FALSE)</f>
        <v>15.8</v>
      </c>
      <c r="R2" s="332">
        <f>VLOOKUP($A2,'I-EmEC'!$A:$DD,MATCH(R$1,'I-EmEC'!$A$1:$DD$1,0),FALSE)</f>
        <v>15.8</v>
      </c>
      <c r="S2" s="332">
        <f>VLOOKUP($A2,'I-EmEC'!$A:$DD,MATCH(S$1,'I-EmEC'!$A$1:$DD$1,0),FALSE)</f>
        <v>7</v>
      </c>
      <c r="T2" s="332">
        <f>VLOOKUP($A2,'I-EmEC'!$A:$DD,MATCH(T$1,'I-EmEC'!$A$1:$DD$1,0),FALSE)</f>
        <v>35.5</v>
      </c>
      <c r="U2" s="332">
        <f>VLOOKUP($A2,'I-EmEC'!$A:$DD,MATCH(U$1,'I-EmEC'!$A$1:$DD$1,0),FALSE)</f>
        <v>35.5</v>
      </c>
      <c r="V2" s="332">
        <f>VLOOKUP($A2,'I-EmEC'!$A:$DD,MATCH(V$1,'I-EmEC'!$A$1:$DD$1,0),FALSE)</f>
        <v>27.9</v>
      </c>
      <c r="W2" s="332">
        <f>VLOOKUP($A2,'I-EmEC'!$A:$DD,MATCH(W$1,'I-EmEC'!$A$1:$DD$1,0),FALSE)</f>
        <v>28.2</v>
      </c>
      <c r="X2" s="332">
        <f>VLOOKUP($A2,'I-EmEC'!$A:$DD,MATCH(X$1,'I-EmEC'!$A$1:$DD$1,0),FALSE)</f>
        <v>5</v>
      </c>
      <c r="Y2" s="332" t="str">
        <f>VLOOKUP($A2,'I-EmEC'!$A:$DD,MATCH(Y$1,'I-EmEC'!$A$1:$DD$1,0),FALSE)</f>
        <v/>
      </c>
      <c r="Z2" s="331" t="str">
        <f>IF(B2="","",N2)</f>
        <v/>
      </c>
      <c r="AA2" s="332">
        <f t="shared" ref="AA2:AK2" si="0">IF(C2="","",O2)</f>
        <v>27.8</v>
      </c>
      <c r="AB2" s="332">
        <f t="shared" si="0"/>
        <v>27.8</v>
      </c>
      <c r="AC2" s="332">
        <f t="shared" si="0"/>
        <v>15.8</v>
      </c>
      <c r="AD2" s="332">
        <f t="shared" si="0"/>
        <v>15.8</v>
      </c>
      <c r="AE2" s="332">
        <f t="shared" si="0"/>
        <v>7</v>
      </c>
      <c r="AF2" s="332">
        <f t="shared" si="0"/>
        <v>35.5</v>
      </c>
      <c r="AG2" s="332">
        <f t="shared" si="0"/>
        <v>35.5</v>
      </c>
      <c r="AH2" s="332">
        <f t="shared" si="0"/>
        <v>27.9</v>
      </c>
      <c r="AI2" s="332">
        <f t="shared" si="0"/>
        <v>28.2</v>
      </c>
      <c r="AJ2" s="332" t="str">
        <f t="shared" si="0"/>
        <v/>
      </c>
      <c r="AK2" s="332" t="str">
        <f t="shared" si="0"/>
        <v/>
      </c>
      <c r="AL2" s="48" t="str">
        <f>IF(Z2&lt;&gt;"",(Z2)/MAX(Z:Z),"")</f>
        <v/>
      </c>
      <c r="AM2" s="47">
        <f t="shared" ref="AM2:AW2" si="1">IF(AA2&lt;&gt;"",(AA2)/MAX(AA:AA),"")</f>
        <v>0.53771760154738879</v>
      </c>
      <c r="AN2" s="47">
        <f t="shared" si="1"/>
        <v>0.53771760154738879</v>
      </c>
      <c r="AO2" s="47">
        <f t="shared" si="1"/>
        <v>0.32712215320910976</v>
      </c>
      <c r="AP2" s="47">
        <f t="shared" si="1"/>
        <v>0.32712215320910976</v>
      </c>
      <c r="AQ2" s="47">
        <f t="shared" si="1"/>
        <v>0.20289855072463769</v>
      </c>
      <c r="AR2" s="47">
        <f t="shared" si="1"/>
        <v>0.7521186440677966</v>
      </c>
      <c r="AS2" s="47">
        <f t="shared" si="1"/>
        <v>0.7521186440677966</v>
      </c>
      <c r="AT2" s="47">
        <f t="shared" si="1"/>
        <v>0.62696629213483146</v>
      </c>
      <c r="AU2" s="47">
        <f t="shared" si="1"/>
        <v>0.55841584158415836</v>
      </c>
      <c r="AV2" s="47" t="str">
        <f t="shared" si="1"/>
        <v/>
      </c>
      <c r="AW2" s="47" t="str">
        <f t="shared" si="1"/>
        <v/>
      </c>
      <c r="AX2" s="144" t="str">
        <f>IFERROR((AL2-MIN($AL2:$AW2))/(MAX($AL2:$AW2)-MIN($AL2:$AW2)),"")</f>
        <v/>
      </c>
      <c r="AY2" s="145">
        <f t="shared" ref="AY2:BI2" si="2">IFERROR((AM2-MIN($AL2:$AW2))/(MAX($AL2:$AW2)-MIN($AL2:$AW2)),"")</f>
        <v>0.60962636815538429</v>
      </c>
      <c r="AZ2" s="145">
        <f t="shared" si="2"/>
        <v>0.60962636815538429</v>
      </c>
      <c r="BA2" s="145">
        <f t="shared" si="2"/>
        <v>0.22618182399028827</v>
      </c>
      <c r="BB2" s="145">
        <f t="shared" si="2"/>
        <v>0.22618182399028827</v>
      </c>
      <c r="BC2" s="145">
        <f t="shared" si="2"/>
        <v>0</v>
      </c>
      <c r="BD2" s="145">
        <f t="shared" si="2"/>
        <v>1</v>
      </c>
      <c r="BE2" s="145">
        <f t="shared" si="2"/>
        <v>1</v>
      </c>
      <c r="BF2" s="145">
        <f t="shared" si="2"/>
        <v>0.77212714274317606</v>
      </c>
      <c r="BG2" s="145">
        <f t="shared" si="2"/>
        <v>0.64731297191887238</v>
      </c>
      <c r="BH2" s="145" t="str">
        <f t="shared" si="2"/>
        <v/>
      </c>
      <c r="BI2" s="145" t="str">
        <f t="shared" si="2"/>
        <v/>
      </c>
      <c r="BJ2" s="10" t="str">
        <f t="shared" ref="BJ2:BJ10" si="3">IF(COUNT(AL2:AL2)=0,"",MAX(AL2:AL2))</f>
        <v/>
      </c>
      <c r="BK2" s="11">
        <f t="shared" ref="BK2:BK10" si="4">IF(COUNT(AM2:AQ2)=0,"",MAX(AM2:AQ2))</f>
        <v>0.53771760154738879</v>
      </c>
      <c r="BL2" s="11">
        <f t="shared" ref="BL2:BL10" si="5">IF(COUNT(AR2:AU2)=0,"",MAX(AR2:AU2))</f>
        <v>0.7521186440677966</v>
      </c>
      <c r="BM2" s="11" t="str">
        <f t="shared" ref="BM2:BM10" si="6">IF(COUNT(AV2:AW2)=0,"",MAX(AV2:AW2))</f>
        <v/>
      </c>
      <c r="BN2" s="10" t="str">
        <f t="shared" ref="BN2:BN10" si="7">IF(COUNT(AL2:AL2)=0,"",AVERAGE(AL2:AL2))</f>
        <v/>
      </c>
      <c r="BO2" s="11">
        <f t="shared" ref="BO2:BO10" si="8">IF(COUNT(AM2:AQ2)=0,"",AVERAGE(AM2:AQ2))</f>
        <v>0.38651561204752694</v>
      </c>
      <c r="BP2" s="11">
        <f t="shared" ref="BP2:BP10" si="9">IF(COUNT(AR2:AU2)=0,"",AVERAGE(AR2:AU2))</f>
        <v>0.67240485546364581</v>
      </c>
      <c r="BQ2" s="11" t="str">
        <f t="shared" ref="BQ2:BQ10" si="10">IF(COUNT(AV2:AW2)=0,"",AVERAGE(AV2:AW2))</f>
        <v/>
      </c>
    </row>
    <row r="3" spans="1:69" x14ac:dyDescent="0.2">
      <c r="A3" s="305" t="s">
        <v>39</v>
      </c>
      <c r="B3" s="334" t="str">
        <f>VLOOKUP($A3,BI!$A:$Q,MATCH(B$1,BI!$A$1:$Q$1,0),FALSE)</f>
        <v/>
      </c>
      <c r="C3" s="368" t="str">
        <f>VLOOKUP($A3,BI!$A:$Q,MATCH(C$1,BI!$A$1:$Q$1,0),FALSE)</f>
        <v/>
      </c>
      <c r="D3" s="368" t="str">
        <f>VLOOKUP($A3,BI!$A:$Q,MATCH(D$1,BI!$A$1:$Q$1,0),FALSE)</f>
        <v/>
      </c>
      <c r="E3" s="368" t="str">
        <f>VLOOKUP($A3,BI!$A:$Q,MATCH(E$1,BI!$A$1:$Q$1,0),FALSE)</f>
        <v/>
      </c>
      <c r="F3" s="368">
        <f>VLOOKUP($A3,BI!$A:$Q,MATCH(F$1,BI!$A$1:$Q$1,0),FALSE)</f>
        <v>1</v>
      </c>
      <c r="G3" s="368">
        <f>VLOOKUP($A3,BI!$A:$Q,MATCH(G$1,BI!$A$1:$Q$1,0),FALSE)</f>
        <v>1</v>
      </c>
      <c r="H3" s="368">
        <f>VLOOKUP($A3,BI!$A:$Q,MATCH(H$1,BI!$A$1:$Q$1,0),FALSE)</f>
        <v>1</v>
      </c>
      <c r="I3" s="368">
        <f>VLOOKUP($A3,BI!$A:$Q,MATCH(I$1,BI!$A$1:$Q$1,0),FALSE)</f>
        <v>1</v>
      </c>
      <c r="J3" s="368">
        <f>VLOOKUP($A3,BI!$A:$Q,MATCH(J$1,BI!$A$1:$Q$1,0),FALSE)</f>
        <v>1</v>
      </c>
      <c r="K3" s="368">
        <f>VLOOKUP($A3,BI!$A:$Q,MATCH(K$1,BI!$A$1:$Q$1,0),FALSE)</f>
        <v>1</v>
      </c>
      <c r="L3" s="368" t="str">
        <f>VLOOKUP($A3,BI!$A:$Q,MATCH(L$1,BI!$A$1:$Q$1,0),FALSE)</f>
        <v/>
      </c>
      <c r="M3" s="368" t="str">
        <f>VLOOKUP($A3,BI!$A:$Q,MATCH(M$1,BI!$A$1:$Q$1,0),FALSE)</f>
        <v/>
      </c>
      <c r="N3" s="331">
        <f>VLOOKUP($A3,'I-EmEC'!$A:$DD,MATCH(N$1,'I-EmEC'!$A$1:$DD$1,0),FALSE)</f>
        <v>5.8</v>
      </c>
      <c r="O3" s="332">
        <f>VLOOKUP($A3,'I-EmEC'!$A:$DD,MATCH(O$1,'I-EmEC'!$A$1:$DD$1,0),FALSE)</f>
        <v>12.2</v>
      </c>
      <c r="P3" s="332">
        <f>VLOOKUP($A3,'I-EmEC'!$A:$DD,MATCH(P$1,'I-EmEC'!$A$1:$DD$1,0),FALSE)</f>
        <v>12.2</v>
      </c>
      <c r="Q3" s="332">
        <f>VLOOKUP($A3,'I-EmEC'!$A:$DD,MATCH(Q$1,'I-EmEC'!$A$1:$DD$1,0),FALSE)</f>
        <v>11.4</v>
      </c>
      <c r="R3" s="332">
        <f>VLOOKUP($A3,'I-EmEC'!$A:$DD,MATCH(R$1,'I-EmEC'!$A$1:$DD$1,0),FALSE)</f>
        <v>11.4</v>
      </c>
      <c r="S3" s="332">
        <f>VLOOKUP($A3,'I-EmEC'!$A:$DD,MATCH(S$1,'I-EmEC'!$A$1:$DD$1,0),FALSE)</f>
        <v>12.4</v>
      </c>
      <c r="T3" s="332">
        <f>VLOOKUP($A3,'I-EmEC'!$A:$DD,MATCH(T$1,'I-EmEC'!$A$1:$DD$1,0),FALSE)</f>
        <v>11.3</v>
      </c>
      <c r="U3" s="332">
        <f>VLOOKUP($A3,'I-EmEC'!$A:$DD,MATCH(U$1,'I-EmEC'!$A$1:$DD$1,0),FALSE)</f>
        <v>11.3</v>
      </c>
      <c r="V3" s="332">
        <f>VLOOKUP($A3,'I-EmEC'!$A:$DD,MATCH(V$1,'I-EmEC'!$A$1:$DD$1,0),FALSE)</f>
        <v>11.6</v>
      </c>
      <c r="W3" s="332">
        <f>VLOOKUP($A3,'I-EmEC'!$A:$DD,MATCH(W$1,'I-EmEC'!$A$1:$DD$1,0),FALSE)</f>
        <v>3.5</v>
      </c>
      <c r="X3" s="332" t="str">
        <f>VLOOKUP($A3,'I-EmEC'!$A:$DD,MATCH(X$1,'I-EmEC'!$A$1:$DD$1,0),FALSE)</f>
        <v/>
      </c>
      <c r="Y3" s="332">
        <f>VLOOKUP($A3,'I-EmEC'!$A:$DD,MATCH(Y$1,'I-EmEC'!$A$1:$DD$1,0),FALSE)</f>
        <v>4.2</v>
      </c>
      <c r="Z3" s="331" t="str">
        <f t="shared" ref="Z3:Z52" si="11">IF(B3="","",N3)</f>
        <v/>
      </c>
      <c r="AA3" s="332" t="str">
        <f t="shared" ref="AA3:AA52" si="12">IF(C3="","",O3)</f>
        <v/>
      </c>
      <c r="AB3" s="332" t="str">
        <f t="shared" ref="AB3:AB52" si="13">IF(D3="","",P3)</f>
        <v/>
      </c>
      <c r="AC3" s="332" t="str">
        <f t="shared" ref="AC3:AC52" si="14">IF(E3="","",Q3)</f>
        <v/>
      </c>
      <c r="AD3" s="332">
        <f t="shared" ref="AD3:AD52" si="15">IF(F3="","",R3)</f>
        <v>11.4</v>
      </c>
      <c r="AE3" s="332">
        <f t="shared" ref="AE3:AE52" si="16">IF(G3="","",S3)</f>
        <v>12.4</v>
      </c>
      <c r="AF3" s="332">
        <f t="shared" ref="AF3:AF52" si="17">IF(H3="","",T3)</f>
        <v>11.3</v>
      </c>
      <c r="AG3" s="332">
        <f t="shared" ref="AG3:AG52" si="18">IF(I3="","",U3)</f>
        <v>11.3</v>
      </c>
      <c r="AH3" s="332">
        <f t="shared" ref="AH3:AH52" si="19">IF(J3="","",V3)</f>
        <v>11.6</v>
      </c>
      <c r="AI3" s="332">
        <f t="shared" ref="AI3:AI52" si="20">IF(K3="","",W3)</f>
        <v>3.5</v>
      </c>
      <c r="AJ3" s="332" t="str">
        <f t="shared" ref="AJ3:AJ52" si="21">IF(L3="","",X3)</f>
        <v/>
      </c>
      <c r="AK3" s="332" t="str">
        <f t="shared" ref="AK3:AK52" si="22">IF(M3="","",Y3)</f>
        <v/>
      </c>
      <c r="AL3" s="48" t="str">
        <f t="shared" ref="AL3:AL52" si="23">IF(Z3&lt;&gt;"",(Z3)/MAX(Z:Z),"")</f>
        <v/>
      </c>
      <c r="AM3" s="47" t="str">
        <f t="shared" ref="AM3:AM52" si="24">IF(AA3&lt;&gt;"",(AA3)/MAX(AA:AA),"")</f>
        <v/>
      </c>
      <c r="AN3" s="47" t="str">
        <f t="shared" ref="AN3:AN52" si="25">IF(AB3&lt;&gt;"",(AB3)/MAX(AB:AB),"")</f>
        <v/>
      </c>
      <c r="AO3" s="47" t="str">
        <f t="shared" ref="AO3:AO52" si="26">IF(AC3&lt;&gt;"",(AC3)/MAX(AC:AC),"")</f>
        <v/>
      </c>
      <c r="AP3" s="47">
        <f t="shared" ref="AP3:AP52" si="27">IF(AD3&lt;&gt;"",(AD3)/MAX(AD:AD),"")</f>
        <v>0.23602484472049692</v>
      </c>
      <c r="AQ3" s="47">
        <f t="shared" ref="AQ3:AQ52" si="28">IF(AE3&lt;&gt;"",(AE3)/MAX(AE:AE),"")</f>
        <v>0.35942028985507246</v>
      </c>
      <c r="AR3" s="47">
        <f t="shared" ref="AR3:AR52" si="29">IF(AF3&lt;&gt;"",(AF3)/MAX(AF:AF),"")</f>
        <v>0.23940677966101695</v>
      </c>
      <c r="AS3" s="47">
        <f t="shared" ref="AS3:AS52" si="30">IF(AG3&lt;&gt;"",(AG3)/MAX(AG:AG),"")</f>
        <v>0.23940677966101695</v>
      </c>
      <c r="AT3" s="47">
        <f t="shared" ref="AT3:AT52" si="31">IF(AH3&lt;&gt;"",(AH3)/MAX(AH:AH),"")</f>
        <v>0.26067415730337079</v>
      </c>
      <c r="AU3" s="47">
        <f t="shared" ref="AU3:AU52" si="32">IF(AI3&lt;&gt;"",(AI3)/MAX(AI:AI),"")</f>
        <v>6.9306930693069313E-2</v>
      </c>
      <c r="AV3" s="47" t="str">
        <f t="shared" ref="AV3:AV52" si="33">IF(AJ3&lt;&gt;"",(AJ3)/MAX(AJ:AJ),"")</f>
        <v/>
      </c>
      <c r="AW3" s="47" t="str">
        <f t="shared" ref="AW3:AW52" si="34">IF(AK3&lt;&gt;"",(AK3)/MAX(AK:AK),"")</f>
        <v/>
      </c>
      <c r="AX3" s="144" t="str">
        <f t="shared" ref="AX3:AX52" si="35">IFERROR((AL3-MIN($AL3:$AW3))/(MAX($AL3:$AW3)-MIN($AL3:$AW3)),"")</f>
        <v/>
      </c>
      <c r="AY3" s="145" t="str">
        <f t="shared" ref="AY3:AY52" si="36">IFERROR((AM3-MIN($AL3:$AW3))/(MAX($AL3:$AW3)-MIN($AL3:$AW3)),"")</f>
        <v/>
      </c>
      <c r="AZ3" s="145" t="str">
        <f t="shared" ref="AZ3:AZ52" si="37">IFERROR((AN3-MIN($AL3:$AW3))/(MAX($AL3:$AW3)-MIN($AL3:$AW3)),"")</f>
        <v/>
      </c>
      <c r="BA3" s="145" t="str">
        <f t="shared" ref="BA3:BA52" si="38">IFERROR((AO3-MIN($AL3:$AW3))/(MAX($AL3:$AW3)-MIN($AL3:$AW3)),"")</f>
        <v/>
      </c>
      <c r="BB3" s="145">
        <f t="shared" ref="BB3:BB52" si="39">IFERROR((AP3-MIN($AL3:$AW3))/(MAX($AL3:$AW3)-MIN($AL3:$AW3)),"")</f>
        <v>0.57466472591608619</v>
      </c>
      <c r="BC3" s="145">
        <f t="shared" ref="BC3:BC52" si="40">IFERROR((AQ3-MIN($AL3:$AW3))/(MAX($AL3:$AW3)-MIN($AL3:$AW3)),"")</f>
        <v>1</v>
      </c>
      <c r="BD3" s="145">
        <f t="shared" ref="BD3:BD52" si="41">IFERROR((AR3-MIN($AL3:$AW3))/(MAX($AL3:$AW3)-MIN($AL3:$AW3)),"")</f>
        <v>0.58632201377862658</v>
      </c>
      <c r="BE3" s="145">
        <f t="shared" ref="BE3:BE52" si="42">IFERROR((AS3-MIN($AL3:$AW3))/(MAX($AL3:$AW3)-MIN($AL3:$AW3)),"")</f>
        <v>0.58632201377862658</v>
      </c>
      <c r="BF3" s="145">
        <f t="shared" ref="BF3:BF52" si="43">IFERROR((AT3-MIN($AL3:$AW3))/(MAX($AL3:$AW3)-MIN($AL3:$AW3)),"")</f>
        <v>0.65962914345988277</v>
      </c>
      <c r="BG3" s="145">
        <f t="shared" ref="BG3:BG52" si="44">IFERROR((AU3-MIN($AL3:$AW3))/(MAX($AL3:$AW3)-MIN($AL3:$AW3)),"")</f>
        <v>0</v>
      </c>
      <c r="BH3" s="145" t="str">
        <f t="shared" ref="BH3:BH52" si="45">IFERROR((AV3-MIN($AL3:$AW3))/(MAX($AL3:$AW3)-MIN($AL3:$AW3)),"")</f>
        <v/>
      </c>
      <c r="BI3" s="145" t="str">
        <f t="shared" ref="BI3:BI52" si="46">IFERROR((AW3-MIN($AL3:$AW3))/(MAX($AL3:$AW3)-MIN($AL3:$AW3)),"")</f>
        <v/>
      </c>
      <c r="BJ3" s="10" t="str">
        <f t="shared" si="3"/>
        <v/>
      </c>
      <c r="BK3" s="11">
        <f t="shared" si="4"/>
        <v>0.35942028985507246</v>
      </c>
      <c r="BL3" s="11">
        <f t="shared" si="5"/>
        <v>0.26067415730337079</v>
      </c>
      <c r="BM3" s="11" t="str">
        <f t="shared" si="6"/>
        <v/>
      </c>
      <c r="BN3" s="10" t="str">
        <f t="shared" si="7"/>
        <v/>
      </c>
      <c r="BO3" s="11">
        <f t="shared" si="8"/>
        <v>0.29772256728778468</v>
      </c>
      <c r="BP3" s="11">
        <f t="shared" si="9"/>
        <v>0.20219866182961849</v>
      </c>
      <c r="BQ3" s="11" t="str">
        <f t="shared" si="10"/>
        <v/>
      </c>
    </row>
    <row r="4" spans="1:69" x14ac:dyDescent="0.2">
      <c r="A4" s="305" t="s">
        <v>115</v>
      </c>
      <c r="B4" s="334">
        <f>VLOOKUP($A4,BI!$A:$Q,MATCH(B$1,BI!$A$1:$Q$1,0),FALSE)</f>
        <v>1</v>
      </c>
      <c r="C4" s="368" t="str">
        <f>VLOOKUP($A4,BI!$A:$Q,MATCH(C$1,BI!$A$1:$Q$1,0),FALSE)</f>
        <v/>
      </c>
      <c r="D4" s="368" t="str">
        <f>VLOOKUP($A4,BI!$A:$Q,MATCH(D$1,BI!$A$1:$Q$1,0),FALSE)</f>
        <v/>
      </c>
      <c r="E4" s="368">
        <f>VLOOKUP($A4,BI!$A:$Q,MATCH(E$1,BI!$A$1:$Q$1,0),FALSE)</f>
        <v>1</v>
      </c>
      <c r="F4" s="368">
        <f>VLOOKUP($A4,BI!$A:$Q,MATCH(F$1,BI!$A$1:$Q$1,0),FALSE)</f>
        <v>1</v>
      </c>
      <c r="G4" s="368">
        <f>VLOOKUP($A4,BI!$A:$Q,MATCH(G$1,BI!$A$1:$Q$1,0),FALSE)</f>
        <v>1</v>
      </c>
      <c r="H4" s="368" t="str">
        <f>VLOOKUP($A4,BI!$A:$Q,MATCH(H$1,BI!$A$1:$Q$1,0),FALSE)</f>
        <v/>
      </c>
      <c r="I4" s="368" t="str">
        <f>VLOOKUP($A4,BI!$A:$Q,MATCH(I$1,BI!$A$1:$Q$1,0),FALSE)</f>
        <v/>
      </c>
      <c r="J4" s="368" t="str">
        <f>VLOOKUP($A4,BI!$A:$Q,MATCH(J$1,BI!$A$1:$Q$1,0),FALSE)</f>
        <v/>
      </c>
      <c r="K4" s="368" t="str">
        <f>VLOOKUP($A4,BI!$A:$Q,MATCH(K$1,BI!$A$1:$Q$1,0),FALSE)</f>
        <v/>
      </c>
      <c r="L4" s="368" t="str">
        <f>VLOOKUP($A4,BI!$A:$Q,MATCH(L$1,BI!$A$1:$Q$1,0),FALSE)</f>
        <v/>
      </c>
      <c r="M4" s="368" t="str">
        <f>VLOOKUP($A4,BI!$A:$Q,MATCH(M$1,BI!$A$1:$Q$1,0),FALSE)</f>
        <v/>
      </c>
      <c r="N4" s="331">
        <f>VLOOKUP($A4,'I-EmEC'!$A:$DD,MATCH(N$1,'I-EmEC'!$A$1:$DD$1,0),FALSE)</f>
        <v>25.7</v>
      </c>
      <c r="O4" s="332" t="str">
        <f>VLOOKUP($A4,'I-EmEC'!$A:$DD,MATCH(O$1,'I-EmEC'!$A$1:$DD$1,0),FALSE)</f>
        <v/>
      </c>
      <c r="P4" s="332" t="str">
        <f>VLOOKUP($A4,'I-EmEC'!$A:$DD,MATCH(P$1,'I-EmEC'!$A$1:$DD$1,0),FALSE)</f>
        <v/>
      </c>
      <c r="Q4" s="332">
        <f>VLOOKUP($A4,'I-EmEC'!$A:$DD,MATCH(Q$1,'I-EmEC'!$A$1:$DD$1,0),FALSE)</f>
        <v>16.399999999999999</v>
      </c>
      <c r="R4" s="332">
        <f>VLOOKUP($A4,'I-EmEC'!$A:$DD,MATCH(R$1,'I-EmEC'!$A$1:$DD$1,0),FALSE)</f>
        <v>16.399999999999999</v>
      </c>
      <c r="S4" s="332">
        <f>VLOOKUP($A4,'I-EmEC'!$A:$DD,MATCH(S$1,'I-EmEC'!$A$1:$DD$1,0),FALSE)</f>
        <v>10.9</v>
      </c>
      <c r="T4" s="332" t="str">
        <f>VLOOKUP($A4,'I-EmEC'!$A:$DD,MATCH(T$1,'I-EmEC'!$A$1:$DD$1,0),FALSE)</f>
        <v/>
      </c>
      <c r="U4" s="332" t="str">
        <f>VLOOKUP($A4,'I-EmEC'!$A:$DD,MATCH(U$1,'I-EmEC'!$A$1:$DD$1,0),FALSE)</f>
        <v/>
      </c>
      <c r="V4" s="332" t="str">
        <f>VLOOKUP($A4,'I-EmEC'!$A:$DD,MATCH(V$1,'I-EmEC'!$A$1:$DD$1,0),FALSE)</f>
        <v/>
      </c>
      <c r="W4" s="332" t="str">
        <f>VLOOKUP($A4,'I-EmEC'!$A:$DD,MATCH(W$1,'I-EmEC'!$A$1:$DD$1,0),FALSE)</f>
        <v/>
      </c>
      <c r="X4" s="332" t="str">
        <f>VLOOKUP($A4,'I-EmEC'!$A:$DD,MATCH(X$1,'I-EmEC'!$A$1:$DD$1,0),FALSE)</f>
        <v/>
      </c>
      <c r="Y4" s="332" t="str">
        <f>VLOOKUP($A4,'I-EmEC'!$A:$DD,MATCH(Y$1,'I-EmEC'!$A$1:$DD$1,0),FALSE)</f>
        <v/>
      </c>
      <c r="Z4" s="331">
        <f t="shared" si="11"/>
        <v>25.7</v>
      </c>
      <c r="AA4" s="332" t="str">
        <f t="shared" si="12"/>
        <v/>
      </c>
      <c r="AB4" s="332" t="str">
        <f t="shared" si="13"/>
        <v/>
      </c>
      <c r="AC4" s="332">
        <f t="shared" si="14"/>
        <v>16.399999999999999</v>
      </c>
      <c r="AD4" s="332">
        <f t="shared" si="15"/>
        <v>16.399999999999999</v>
      </c>
      <c r="AE4" s="332">
        <f t="shared" si="16"/>
        <v>10.9</v>
      </c>
      <c r="AF4" s="332" t="str">
        <f t="shared" si="17"/>
        <v/>
      </c>
      <c r="AG4" s="332" t="str">
        <f t="shared" si="18"/>
        <v/>
      </c>
      <c r="AH4" s="332" t="str">
        <f t="shared" si="19"/>
        <v/>
      </c>
      <c r="AI4" s="332" t="str">
        <f t="shared" si="20"/>
        <v/>
      </c>
      <c r="AJ4" s="332" t="str">
        <f t="shared" si="21"/>
        <v/>
      </c>
      <c r="AK4" s="332" t="str">
        <f t="shared" si="22"/>
        <v/>
      </c>
      <c r="AL4" s="48">
        <f t="shared" si="23"/>
        <v>0.47242647058823528</v>
      </c>
      <c r="AM4" s="47" t="str">
        <f t="shared" si="24"/>
        <v/>
      </c>
      <c r="AN4" s="47" t="str">
        <f t="shared" si="25"/>
        <v/>
      </c>
      <c r="AO4" s="47">
        <f t="shared" si="26"/>
        <v>0.33954451345755693</v>
      </c>
      <c r="AP4" s="47">
        <f t="shared" si="27"/>
        <v>0.33954451345755693</v>
      </c>
      <c r="AQ4" s="47">
        <f t="shared" si="28"/>
        <v>0.31594202898550727</v>
      </c>
      <c r="AR4" s="47" t="str">
        <f t="shared" si="29"/>
        <v/>
      </c>
      <c r="AS4" s="47" t="str">
        <f t="shared" si="30"/>
        <v/>
      </c>
      <c r="AT4" s="47" t="str">
        <f t="shared" si="31"/>
        <v/>
      </c>
      <c r="AU4" s="47" t="str">
        <f t="shared" si="32"/>
        <v/>
      </c>
      <c r="AV4" s="47" t="str">
        <f t="shared" si="33"/>
        <v/>
      </c>
      <c r="AW4" s="47" t="str">
        <f t="shared" si="34"/>
        <v/>
      </c>
      <c r="AX4" s="144">
        <f t="shared" si="35"/>
        <v>1</v>
      </c>
      <c r="AY4" s="145" t="str">
        <f t="shared" si="36"/>
        <v/>
      </c>
      <c r="AZ4" s="145" t="str">
        <f t="shared" si="37"/>
        <v/>
      </c>
      <c r="BA4" s="145">
        <f t="shared" si="38"/>
        <v>0.15082959194096771</v>
      </c>
      <c r="BB4" s="145">
        <f t="shared" si="39"/>
        <v>0.15082959194096771</v>
      </c>
      <c r="BC4" s="145">
        <f t="shared" si="40"/>
        <v>0</v>
      </c>
      <c r="BD4" s="145" t="str">
        <f t="shared" si="41"/>
        <v/>
      </c>
      <c r="BE4" s="145" t="str">
        <f t="shared" si="42"/>
        <v/>
      </c>
      <c r="BF4" s="145" t="str">
        <f t="shared" si="43"/>
        <v/>
      </c>
      <c r="BG4" s="145" t="str">
        <f t="shared" si="44"/>
        <v/>
      </c>
      <c r="BH4" s="145" t="str">
        <f t="shared" si="45"/>
        <v/>
      </c>
      <c r="BI4" s="145" t="str">
        <f t="shared" si="46"/>
        <v/>
      </c>
      <c r="BJ4" s="10">
        <f t="shared" si="3"/>
        <v>0.47242647058823528</v>
      </c>
      <c r="BK4" s="11">
        <f t="shared" si="4"/>
        <v>0.33954451345755693</v>
      </c>
      <c r="BL4" s="11" t="str">
        <f t="shared" si="5"/>
        <v/>
      </c>
      <c r="BM4" s="11" t="str">
        <f t="shared" si="6"/>
        <v/>
      </c>
      <c r="BN4" s="10">
        <f t="shared" si="7"/>
        <v>0.47242647058823528</v>
      </c>
      <c r="BO4" s="11">
        <f t="shared" si="8"/>
        <v>0.33167701863354038</v>
      </c>
      <c r="BP4" s="11" t="str">
        <f t="shared" si="9"/>
        <v/>
      </c>
      <c r="BQ4" s="11" t="str">
        <f t="shared" si="10"/>
        <v/>
      </c>
    </row>
    <row r="5" spans="1:69" x14ac:dyDescent="0.2">
      <c r="A5" s="305" t="s">
        <v>94</v>
      </c>
      <c r="B5" s="334">
        <f>VLOOKUP($A5,BI!$A:$Q,MATCH(B$1,BI!$A$1:$Q$1,0),FALSE)</f>
        <v>1</v>
      </c>
      <c r="C5" s="368">
        <f>VLOOKUP($A5,BI!$A:$Q,MATCH(C$1,BI!$A$1:$Q$1,0),FALSE)</f>
        <v>1</v>
      </c>
      <c r="D5" s="368">
        <f>VLOOKUP($A5,BI!$A:$Q,MATCH(D$1,BI!$A$1:$Q$1,0),FALSE)</f>
        <v>1</v>
      </c>
      <c r="E5" s="368" t="str">
        <f>VLOOKUP($A5,BI!$A:$Q,MATCH(E$1,BI!$A$1:$Q$1,0),FALSE)</f>
        <v/>
      </c>
      <c r="F5" s="368">
        <f>VLOOKUP($A5,BI!$A:$Q,MATCH(F$1,BI!$A$1:$Q$1,0),FALSE)</f>
        <v>1</v>
      </c>
      <c r="G5" s="368" t="str">
        <f>VLOOKUP($A5,BI!$A:$Q,MATCH(G$1,BI!$A$1:$Q$1,0),FALSE)</f>
        <v/>
      </c>
      <c r="H5" s="368" t="str">
        <f>VLOOKUP($A5,BI!$A:$Q,MATCH(H$1,BI!$A$1:$Q$1,0),FALSE)</f>
        <v/>
      </c>
      <c r="I5" s="368" t="str">
        <f>VLOOKUP($A5,BI!$A:$Q,MATCH(I$1,BI!$A$1:$Q$1,0),FALSE)</f>
        <v/>
      </c>
      <c r="J5" s="368" t="str">
        <f>VLOOKUP($A5,BI!$A:$Q,MATCH(J$1,BI!$A$1:$Q$1,0),FALSE)</f>
        <v/>
      </c>
      <c r="K5" s="368" t="str">
        <f>VLOOKUP($A5,BI!$A:$Q,MATCH(K$1,BI!$A$1:$Q$1,0),FALSE)</f>
        <v/>
      </c>
      <c r="L5" s="368" t="str">
        <f>VLOOKUP($A5,BI!$A:$Q,MATCH(L$1,BI!$A$1:$Q$1,0),FALSE)</f>
        <v/>
      </c>
      <c r="M5" s="368" t="str">
        <f>VLOOKUP($A5,BI!$A:$Q,MATCH(M$1,BI!$A$1:$Q$1,0),FALSE)</f>
        <v/>
      </c>
      <c r="N5" s="331">
        <f>VLOOKUP($A5,'I-EmEC'!$A:$DD,MATCH(N$1,'I-EmEC'!$A$1:$DD$1,0),FALSE)</f>
        <v>17.7</v>
      </c>
      <c r="O5" s="332">
        <f>VLOOKUP($A5,'I-EmEC'!$A:$DD,MATCH(O$1,'I-EmEC'!$A$1:$DD$1,0),FALSE)</f>
        <v>8.8000000000000007</v>
      </c>
      <c r="P5" s="332">
        <f>VLOOKUP($A5,'I-EmEC'!$A:$DD,MATCH(P$1,'I-EmEC'!$A$1:$DD$1,0),FALSE)</f>
        <v>8.8000000000000007</v>
      </c>
      <c r="Q5" s="332">
        <f>VLOOKUP($A5,'I-EmEC'!$A:$DD,MATCH(Q$1,'I-EmEC'!$A$1:$DD$1,0),FALSE)</f>
        <v>10.7</v>
      </c>
      <c r="R5" s="332">
        <f>VLOOKUP($A5,'I-EmEC'!$A:$DD,MATCH(R$1,'I-EmEC'!$A$1:$DD$1,0),FALSE)</f>
        <v>10.7</v>
      </c>
      <c r="S5" s="332">
        <f>VLOOKUP($A5,'I-EmEC'!$A:$DD,MATCH(S$1,'I-EmEC'!$A$1:$DD$1,0),FALSE)</f>
        <v>9.5</v>
      </c>
      <c r="T5" s="332">
        <f>VLOOKUP($A5,'I-EmEC'!$A:$DD,MATCH(T$1,'I-EmEC'!$A$1:$DD$1,0),FALSE)</f>
        <v>11.9</v>
      </c>
      <c r="U5" s="332">
        <f>VLOOKUP($A5,'I-EmEC'!$A:$DD,MATCH(U$1,'I-EmEC'!$A$1:$DD$1,0),FALSE)</f>
        <v>11.9</v>
      </c>
      <c r="V5" s="332">
        <f>VLOOKUP($A5,'I-EmEC'!$A:$DD,MATCH(V$1,'I-EmEC'!$A$1:$DD$1,0),FALSE)</f>
        <v>14.7</v>
      </c>
      <c r="W5" s="332" t="str">
        <f>VLOOKUP($A5,'I-EmEC'!$A:$DD,MATCH(W$1,'I-EmEC'!$A$1:$DD$1,0),FALSE)</f>
        <v/>
      </c>
      <c r="X5" s="332" t="str">
        <f>VLOOKUP($A5,'I-EmEC'!$A:$DD,MATCH(X$1,'I-EmEC'!$A$1:$DD$1,0),FALSE)</f>
        <v/>
      </c>
      <c r="Y5" s="332" t="str">
        <f>VLOOKUP($A5,'I-EmEC'!$A:$DD,MATCH(Y$1,'I-EmEC'!$A$1:$DD$1,0),FALSE)</f>
        <v/>
      </c>
      <c r="Z5" s="331">
        <f t="shared" si="11"/>
        <v>17.7</v>
      </c>
      <c r="AA5" s="332">
        <f t="shared" si="12"/>
        <v>8.8000000000000007</v>
      </c>
      <c r="AB5" s="332">
        <f t="shared" si="13"/>
        <v>8.8000000000000007</v>
      </c>
      <c r="AC5" s="332" t="str">
        <f t="shared" si="14"/>
        <v/>
      </c>
      <c r="AD5" s="332">
        <f t="shared" si="15"/>
        <v>10.7</v>
      </c>
      <c r="AE5" s="332" t="str">
        <f t="shared" si="16"/>
        <v/>
      </c>
      <c r="AF5" s="332" t="str">
        <f t="shared" si="17"/>
        <v/>
      </c>
      <c r="AG5" s="332" t="str">
        <f t="shared" si="18"/>
        <v/>
      </c>
      <c r="AH5" s="332" t="str">
        <f t="shared" si="19"/>
        <v/>
      </c>
      <c r="AI5" s="332" t="str">
        <f t="shared" si="20"/>
        <v/>
      </c>
      <c r="AJ5" s="332" t="str">
        <f t="shared" si="21"/>
        <v/>
      </c>
      <c r="AK5" s="332" t="str">
        <f t="shared" si="22"/>
        <v/>
      </c>
      <c r="AL5" s="48">
        <f t="shared" si="23"/>
        <v>0.32536764705882354</v>
      </c>
      <c r="AM5" s="47">
        <f t="shared" si="24"/>
        <v>0.1702127659574468</v>
      </c>
      <c r="AN5" s="47">
        <f t="shared" si="25"/>
        <v>0.1702127659574468</v>
      </c>
      <c r="AO5" s="47" t="str">
        <f t="shared" si="26"/>
        <v/>
      </c>
      <c r="AP5" s="47">
        <f t="shared" si="27"/>
        <v>0.22153209109730848</v>
      </c>
      <c r="AQ5" s="47" t="str">
        <f t="shared" si="28"/>
        <v/>
      </c>
      <c r="AR5" s="47" t="str">
        <f t="shared" si="29"/>
        <v/>
      </c>
      <c r="AS5" s="47" t="str">
        <f t="shared" si="30"/>
        <v/>
      </c>
      <c r="AT5" s="47" t="str">
        <f t="shared" si="31"/>
        <v/>
      </c>
      <c r="AU5" s="47" t="str">
        <f t="shared" si="32"/>
        <v/>
      </c>
      <c r="AV5" s="47" t="str">
        <f t="shared" si="33"/>
        <v/>
      </c>
      <c r="AW5" s="47" t="str">
        <f t="shared" si="34"/>
        <v/>
      </c>
      <c r="AX5" s="144">
        <f t="shared" si="35"/>
        <v>1</v>
      </c>
      <c r="AY5" s="145">
        <f t="shared" si="36"/>
        <v>0</v>
      </c>
      <c r="AZ5" s="145">
        <f t="shared" si="37"/>
        <v>0</v>
      </c>
      <c r="BA5" s="145" t="str">
        <f t="shared" si="38"/>
        <v/>
      </c>
      <c r="BB5" s="145">
        <f t="shared" si="39"/>
        <v>0.33076191206856143</v>
      </c>
      <c r="BC5" s="145" t="str">
        <f t="shared" si="40"/>
        <v/>
      </c>
      <c r="BD5" s="145" t="str">
        <f t="shared" si="41"/>
        <v/>
      </c>
      <c r="BE5" s="145" t="str">
        <f t="shared" si="42"/>
        <v/>
      </c>
      <c r="BF5" s="145" t="str">
        <f t="shared" si="43"/>
        <v/>
      </c>
      <c r="BG5" s="145" t="str">
        <f t="shared" si="44"/>
        <v/>
      </c>
      <c r="BH5" s="145" t="str">
        <f t="shared" si="45"/>
        <v/>
      </c>
      <c r="BI5" s="145" t="str">
        <f t="shared" si="46"/>
        <v/>
      </c>
      <c r="BJ5" s="10">
        <f t="shared" si="3"/>
        <v>0.32536764705882354</v>
      </c>
      <c r="BK5" s="11">
        <f t="shared" si="4"/>
        <v>0.22153209109730848</v>
      </c>
      <c r="BL5" s="11" t="str">
        <f t="shared" si="5"/>
        <v/>
      </c>
      <c r="BM5" s="11" t="str">
        <f t="shared" si="6"/>
        <v/>
      </c>
      <c r="BN5" s="10">
        <f t="shared" si="7"/>
        <v>0.32536764705882354</v>
      </c>
      <c r="BO5" s="11">
        <f t="shared" si="8"/>
        <v>0.18731920767073404</v>
      </c>
      <c r="BP5" s="11" t="str">
        <f t="shared" si="9"/>
        <v/>
      </c>
      <c r="BQ5" s="11" t="str">
        <f t="shared" si="10"/>
        <v/>
      </c>
    </row>
    <row r="6" spans="1:69" x14ac:dyDescent="0.2">
      <c r="A6" s="305" t="s">
        <v>100</v>
      </c>
      <c r="B6" s="334" t="str">
        <f>VLOOKUP($A6,BI!$A:$Q,MATCH(B$1,BI!$A$1:$Q$1,0),FALSE)</f>
        <v/>
      </c>
      <c r="C6" s="368" t="str">
        <f>VLOOKUP($A6,BI!$A:$Q,MATCH(C$1,BI!$A$1:$Q$1,0),FALSE)</f>
        <v/>
      </c>
      <c r="D6" s="368" t="str">
        <f>VLOOKUP($A6,BI!$A:$Q,MATCH(D$1,BI!$A$1:$Q$1,0),FALSE)</f>
        <v/>
      </c>
      <c r="E6" s="368" t="str">
        <f>VLOOKUP($A6,BI!$A:$Q,MATCH(E$1,BI!$A$1:$Q$1,0),FALSE)</f>
        <v/>
      </c>
      <c r="F6" s="368" t="str">
        <f>VLOOKUP($A6,BI!$A:$Q,MATCH(F$1,BI!$A$1:$Q$1,0),FALSE)</f>
        <v/>
      </c>
      <c r="G6" s="368" t="str">
        <f>VLOOKUP($A6,BI!$A:$Q,MATCH(G$1,BI!$A$1:$Q$1,0),FALSE)</f>
        <v/>
      </c>
      <c r="H6" s="368">
        <f>VLOOKUP($A6,BI!$A:$Q,MATCH(H$1,BI!$A$1:$Q$1,0),FALSE)</f>
        <v>1</v>
      </c>
      <c r="I6" s="368">
        <f>VLOOKUP($A6,BI!$A:$Q,MATCH(I$1,BI!$A$1:$Q$1,0),FALSE)</f>
        <v>1</v>
      </c>
      <c r="J6" s="368" t="str">
        <f>VLOOKUP($A6,BI!$A:$Q,MATCH(J$1,BI!$A$1:$Q$1,0),FALSE)</f>
        <v/>
      </c>
      <c r="K6" s="368" t="str">
        <f>VLOOKUP($A6,BI!$A:$Q,MATCH(K$1,BI!$A$1:$Q$1,0),FALSE)</f>
        <v/>
      </c>
      <c r="L6" s="368" t="str">
        <f>VLOOKUP($A6,BI!$A:$Q,MATCH(L$1,BI!$A$1:$Q$1,0),FALSE)</f>
        <v/>
      </c>
      <c r="M6" s="368" t="str">
        <f>VLOOKUP($A6,BI!$A:$Q,MATCH(M$1,BI!$A$1:$Q$1,0),FALSE)</f>
        <v/>
      </c>
      <c r="N6" s="331">
        <f>VLOOKUP($A6,'I-EmEC'!$A:$DD,MATCH(N$1,'I-EmEC'!$A$1:$DD$1,0),FALSE)</f>
        <v>16.5</v>
      </c>
      <c r="O6" s="332" t="str">
        <f>VLOOKUP($A6,'I-EmEC'!$A:$DD,MATCH(O$1,'I-EmEC'!$A$1:$DD$1,0),FALSE)</f>
        <v/>
      </c>
      <c r="P6" s="332" t="str">
        <f>VLOOKUP($A6,'I-EmEC'!$A:$DD,MATCH(P$1,'I-EmEC'!$A$1:$DD$1,0),FALSE)</f>
        <v/>
      </c>
      <c r="Q6" s="332">
        <f>VLOOKUP($A6,'I-EmEC'!$A:$DD,MATCH(Q$1,'I-EmEC'!$A$1:$DD$1,0),FALSE)</f>
        <v>14.1</v>
      </c>
      <c r="R6" s="332">
        <f>VLOOKUP($A6,'I-EmEC'!$A:$DD,MATCH(R$1,'I-EmEC'!$A$1:$DD$1,0),FALSE)</f>
        <v>14.1</v>
      </c>
      <c r="S6" s="332">
        <f>VLOOKUP($A6,'I-EmEC'!$A:$DD,MATCH(S$1,'I-EmEC'!$A$1:$DD$1,0),FALSE)</f>
        <v>10</v>
      </c>
      <c r="T6" s="332">
        <f>VLOOKUP($A6,'I-EmEC'!$A:$DD,MATCH(T$1,'I-EmEC'!$A$1:$DD$1,0),FALSE)</f>
        <v>8</v>
      </c>
      <c r="U6" s="332">
        <f>VLOOKUP($A6,'I-EmEC'!$A:$DD,MATCH(U$1,'I-EmEC'!$A$1:$DD$1,0),FALSE)</f>
        <v>8</v>
      </c>
      <c r="V6" s="332" t="str">
        <f>VLOOKUP($A6,'I-EmEC'!$A:$DD,MATCH(V$1,'I-EmEC'!$A$1:$DD$1,0),FALSE)</f>
        <v/>
      </c>
      <c r="W6" s="332">
        <f>VLOOKUP($A6,'I-EmEC'!$A:$DD,MATCH(W$1,'I-EmEC'!$A$1:$DD$1,0),FALSE)</f>
        <v>14.7</v>
      </c>
      <c r="X6" s="332" t="str">
        <f>VLOOKUP($A6,'I-EmEC'!$A:$DD,MATCH(X$1,'I-EmEC'!$A$1:$DD$1,0),FALSE)</f>
        <v/>
      </c>
      <c r="Y6" s="332">
        <f>VLOOKUP($A6,'I-EmEC'!$A:$DD,MATCH(Y$1,'I-EmEC'!$A$1:$DD$1,0),FALSE)</f>
        <v>6.4</v>
      </c>
      <c r="Z6" s="331" t="str">
        <f t="shared" si="11"/>
        <v/>
      </c>
      <c r="AA6" s="332" t="str">
        <f t="shared" si="12"/>
        <v/>
      </c>
      <c r="AB6" s="332" t="str">
        <f t="shared" si="13"/>
        <v/>
      </c>
      <c r="AC6" s="332" t="str">
        <f t="shared" si="14"/>
        <v/>
      </c>
      <c r="AD6" s="332" t="str">
        <f t="shared" si="15"/>
        <v/>
      </c>
      <c r="AE6" s="332" t="str">
        <f t="shared" si="16"/>
        <v/>
      </c>
      <c r="AF6" s="332">
        <f t="shared" si="17"/>
        <v>8</v>
      </c>
      <c r="AG6" s="332">
        <f t="shared" si="18"/>
        <v>8</v>
      </c>
      <c r="AH6" s="332" t="str">
        <f t="shared" si="19"/>
        <v/>
      </c>
      <c r="AI6" s="332" t="str">
        <f t="shared" si="20"/>
        <v/>
      </c>
      <c r="AJ6" s="332" t="str">
        <f t="shared" si="21"/>
        <v/>
      </c>
      <c r="AK6" s="332" t="str">
        <f t="shared" si="22"/>
        <v/>
      </c>
      <c r="AL6" s="48" t="str">
        <f t="shared" si="23"/>
        <v/>
      </c>
      <c r="AM6" s="47" t="str">
        <f t="shared" si="24"/>
        <v/>
      </c>
      <c r="AN6" s="47" t="str">
        <f t="shared" si="25"/>
        <v/>
      </c>
      <c r="AO6" s="47" t="str">
        <f t="shared" si="26"/>
        <v/>
      </c>
      <c r="AP6" s="47" t="str">
        <f t="shared" si="27"/>
        <v/>
      </c>
      <c r="AQ6" s="47" t="str">
        <f t="shared" si="28"/>
        <v/>
      </c>
      <c r="AR6" s="47">
        <f t="shared" si="29"/>
        <v>0.16949152542372881</v>
      </c>
      <c r="AS6" s="47">
        <f t="shared" si="30"/>
        <v>0.16949152542372881</v>
      </c>
      <c r="AT6" s="47" t="str">
        <f t="shared" si="31"/>
        <v/>
      </c>
      <c r="AU6" s="47" t="str">
        <f t="shared" si="32"/>
        <v/>
      </c>
      <c r="AV6" s="47" t="str">
        <f t="shared" si="33"/>
        <v/>
      </c>
      <c r="AW6" s="47" t="str">
        <f t="shared" si="34"/>
        <v/>
      </c>
      <c r="AX6" s="144" t="str">
        <f t="shared" si="35"/>
        <v/>
      </c>
      <c r="AY6" s="145" t="str">
        <f t="shared" si="36"/>
        <v/>
      </c>
      <c r="AZ6" s="145" t="str">
        <f t="shared" si="37"/>
        <v/>
      </c>
      <c r="BA6" s="145" t="str">
        <f t="shared" si="38"/>
        <v/>
      </c>
      <c r="BB6" s="145" t="str">
        <f t="shared" si="39"/>
        <v/>
      </c>
      <c r="BC6" s="145" t="str">
        <f t="shared" si="40"/>
        <v/>
      </c>
      <c r="BD6" s="145" t="str">
        <f t="shared" si="41"/>
        <v/>
      </c>
      <c r="BE6" s="145" t="str">
        <f t="shared" si="42"/>
        <v/>
      </c>
      <c r="BF6" s="145" t="str">
        <f t="shared" si="43"/>
        <v/>
      </c>
      <c r="BG6" s="145" t="str">
        <f t="shared" si="44"/>
        <v/>
      </c>
      <c r="BH6" s="145" t="str">
        <f t="shared" si="45"/>
        <v/>
      </c>
      <c r="BI6" s="145" t="str">
        <f t="shared" si="46"/>
        <v/>
      </c>
      <c r="BJ6" s="10" t="str">
        <f t="shared" si="3"/>
        <v/>
      </c>
      <c r="BK6" s="11" t="str">
        <f t="shared" si="4"/>
        <v/>
      </c>
      <c r="BL6" s="11">
        <f t="shared" si="5"/>
        <v>0.16949152542372881</v>
      </c>
      <c r="BM6" s="11" t="str">
        <f t="shared" si="6"/>
        <v/>
      </c>
      <c r="BN6" s="10" t="str">
        <f t="shared" si="7"/>
        <v/>
      </c>
      <c r="BO6" s="11" t="str">
        <f t="shared" si="8"/>
        <v/>
      </c>
      <c r="BP6" s="11">
        <f t="shared" si="9"/>
        <v>0.16949152542372881</v>
      </c>
      <c r="BQ6" s="11" t="str">
        <f t="shared" si="10"/>
        <v/>
      </c>
    </row>
    <row r="7" spans="1:69" x14ac:dyDescent="0.2">
      <c r="A7" s="305" t="s">
        <v>35</v>
      </c>
      <c r="B7" s="334" t="str">
        <f>VLOOKUP($A7,BI!$A:$Q,MATCH(B$1,BI!$A$1:$Q$1,0),FALSE)</f>
        <v/>
      </c>
      <c r="C7" s="368">
        <f>VLOOKUP($A7,BI!$A:$Q,MATCH(C$1,BI!$A$1:$Q$1,0),FALSE)</f>
        <v>1</v>
      </c>
      <c r="D7" s="368">
        <f>VLOOKUP($A7,BI!$A:$Q,MATCH(D$1,BI!$A$1:$Q$1,0),FALSE)</f>
        <v>1</v>
      </c>
      <c r="E7" s="368">
        <f>VLOOKUP($A7,BI!$A:$Q,MATCH(E$1,BI!$A$1:$Q$1,0),FALSE)</f>
        <v>1</v>
      </c>
      <c r="F7" s="368">
        <f>VLOOKUP($A7,BI!$A:$Q,MATCH(F$1,BI!$A$1:$Q$1,0),FALSE)</f>
        <v>1</v>
      </c>
      <c r="G7" s="368">
        <f>VLOOKUP($A7,BI!$A:$Q,MATCH(G$1,BI!$A$1:$Q$1,0),FALSE)</f>
        <v>1</v>
      </c>
      <c r="H7" s="368" t="str">
        <f>VLOOKUP($A7,BI!$A:$Q,MATCH(H$1,BI!$A$1:$Q$1,0),FALSE)</f>
        <v/>
      </c>
      <c r="I7" s="368" t="str">
        <f>VLOOKUP($A7,BI!$A:$Q,MATCH(I$1,BI!$A$1:$Q$1,0),FALSE)</f>
        <v/>
      </c>
      <c r="J7" s="368" t="str">
        <f>VLOOKUP($A7,BI!$A:$Q,MATCH(J$1,BI!$A$1:$Q$1,0),FALSE)</f>
        <v/>
      </c>
      <c r="K7" s="368" t="str">
        <f>VLOOKUP($A7,BI!$A:$Q,MATCH(K$1,BI!$A$1:$Q$1,0),FALSE)</f>
        <v/>
      </c>
      <c r="L7" s="368" t="str">
        <f>VLOOKUP($A7,BI!$A:$Q,MATCH(L$1,BI!$A$1:$Q$1,0),FALSE)</f>
        <v/>
      </c>
      <c r="M7" s="368" t="str">
        <f>VLOOKUP($A7,BI!$A:$Q,MATCH(M$1,BI!$A$1:$Q$1,0),FALSE)</f>
        <v/>
      </c>
      <c r="N7" s="331" t="str">
        <f>VLOOKUP($A7,'I-EmEC'!$A:$DD,MATCH(N$1,'I-EmEC'!$A$1:$DD$1,0),FALSE)</f>
        <v/>
      </c>
      <c r="O7" s="332">
        <f>VLOOKUP($A7,'I-EmEC'!$A:$DD,MATCH(O$1,'I-EmEC'!$A$1:$DD$1,0),FALSE)</f>
        <v>14</v>
      </c>
      <c r="P7" s="332">
        <f>VLOOKUP($A7,'I-EmEC'!$A:$DD,MATCH(P$1,'I-EmEC'!$A$1:$DD$1,0),FALSE)</f>
        <v>14</v>
      </c>
      <c r="Q7" s="332">
        <f>VLOOKUP($A7,'I-EmEC'!$A:$DD,MATCH(Q$1,'I-EmEC'!$A$1:$DD$1,0),FALSE)</f>
        <v>18.7</v>
      </c>
      <c r="R7" s="332">
        <f>VLOOKUP($A7,'I-EmEC'!$A:$DD,MATCH(R$1,'I-EmEC'!$A$1:$DD$1,0),FALSE)</f>
        <v>18.7</v>
      </c>
      <c r="S7" s="332">
        <f>VLOOKUP($A7,'I-EmEC'!$A:$DD,MATCH(S$1,'I-EmEC'!$A$1:$DD$1,0),FALSE)</f>
        <v>12.5</v>
      </c>
      <c r="T7" s="332">
        <f>VLOOKUP($A7,'I-EmEC'!$A:$DD,MATCH(T$1,'I-EmEC'!$A$1:$DD$1,0),FALSE)</f>
        <v>9.1999999999999993</v>
      </c>
      <c r="U7" s="332">
        <f>VLOOKUP($A7,'I-EmEC'!$A:$DD,MATCH(U$1,'I-EmEC'!$A$1:$DD$1,0),FALSE)</f>
        <v>9.1999999999999993</v>
      </c>
      <c r="V7" s="332">
        <f>VLOOKUP($A7,'I-EmEC'!$A:$DD,MATCH(V$1,'I-EmEC'!$A$1:$DD$1,0),FALSE)</f>
        <v>16.2</v>
      </c>
      <c r="W7" s="332" t="str">
        <f>VLOOKUP($A7,'I-EmEC'!$A:$DD,MATCH(W$1,'I-EmEC'!$A$1:$DD$1,0),FALSE)</f>
        <v/>
      </c>
      <c r="X7" s="332" t="str">
        <f>VLOOKUP($A7,'I-EmEC'!$A:$DD,MATCH(X$1,'I-EmEC'!$A$1:$DD$1,0),FALSE)</f>
        <v/>
      </c>
      <c r="Y7" s="332" t="str">
        <f>VLOOKUP($A7,'I-EmEC'!$A:$DD,MATCH(Y$1,'I-EmEC'!$A$1:$DD$1,0),FALSE)</f>
        <v/>
      </c>
      <c r="Z7" s="331" t="str">
        <f t="shared" si="11"/>
        <v/>
      </c>
      <c r="AA7" s="332">
        <f t="shared" si="12"/>
        <v>14</v>
      </c>
      <c r="AB7" s="332">
        <f t="shared" si="13"/>
        <v>14</v>
      </c>
      <c r="AC7" s="332">
        <f t="shared" si="14"/>
        <v>18.7</v>
      </c>
      <c r="AD7" s="332">
        <f t="shared" si="15"/>
        <v>18.7</v>
      </c>
      <c r="AE7" s="332">
        <f t="shared" si="16"/>
        <v>12.5</v>
      </c>
      <c r="AF7" s="332" t="str">
        <f t="shared" si="17"/>
        <v/>
      </c>
      <c r="AG7" s="332" t="str">
        <f t="shared" si="18"/>
        <v/>
      </c>
      <c r="AH7" s="332" t="str">
        <f t="shared" si="19"/>
        <v/>
      </c>
      <c r="AI7" s="332" t="str">
        <f t="shared" si="20"/>
        <v/>
      </c>
      <c r="AJ7" s="332" t="str">
        <f t="shared" si="21"/>
        <v/>
      </c>
      <c r="AK7" s="332" t="str">
        <f t="shared" si="22"/>
        <v/>
      </c>
      <c r="AL7" s="48" t="str">
        <f t="shared" si="23"/>
        <v/>
      </c>
      <c r="AM7" s="47">
        <f t="shared" si="24"/>
        <v>0.27079303675048355</v>
      </c>
      <c r="AN7" s="47">
        <f t="shared" si="25"/>
        <v>0.27079303675048355</v>
      </c>
      <c r="AO7" s="47">
        <f t="shared" si="26"/>
        <v>0.38716356107660455</v>
      </c>
      <c r="AP7" s="47">
        <f t="shared" si="27"/>
        <v>0.38716356107660455</v>
      </c>
      <c r="AQ7" s="47">
        <f t="shared" si="28"/>
        <v>0.36231884057971014</v>
      </c>
      <c r="AR7" s="47" t="str">
        <f t="shared" si="29"/>
        <v/>
      </c>
      <c r="AS7" s="47" t="str">
        <f t="shared" si="30"/>
        <v/>
      </c>
      <c r="AT7" s="47" t="str">
        <f t="shared" si="31"/>
        <v/>
      </c>
      <c r="AU7" s="47" t="str">
        <f t="shared" si="32"/>
        <v/>
      </c>
      <c r="AV7" s="47" t="str">
        <f t="shared" si="33"/>
        <v/>
      </c>
      <c r="AW7" s="47" t="str">
        <f t="shared" si="34"/>
        <v/>
      </c>
      <c r="AX7" s="144" t="str">
        <f t="shared" si="35"/>
        <v/>
      </c>
      <c r="AY7" s="145">
        <f t="shared" si="36"/>
        <v>0</v>
      </c>
      <c r="AZ7" s="145">
        <f t="shared" si="37"/>
        <v>0</v>
      </c>
      <c r="BA7" s="145">
        <f t="shared" si="38"/>
        <v>1</v>
      </c>
      <c r="BB7" s="145">
        <f t="shared" si="39"/>
        <v>1</v>
      </c>
      <c r="BC7" s="145">
        <f t="shared" si="40"/>
        <v>0.78650332083003549</v>
      </c>
      <c r="BD7" s="145" t="str">
        <f t="shared" si="41"/>
        <v/>
      </c>
      <c r="BE7" s="145" t="str">
        <f t="shared" si="42"/>
        <v/>
      </c>
      <c r="BF7" s="145" t="str">
        <f t="shared" si="43"/>
        <v/>
      </c>
      <c r="BG7" s="145" t="str">
        <f t="shared" si="44"/>
        <v/>
      </c>
      <c r="BH7" s="145" t="str">
        <f t="shared" si="45"/>
        <v/>
      </c>
      <c r="BI7" s="145" t="str">
        <f t="shared" si="46"/>
        <v/>
      </c>
      <c r="BJ7" s="10" t="str">
        <f t="shared" si="3"/>
        <v/>
      </c>
      <c r="BK7" s="11">
        <f t="shared" si="4"/>
        <v>0.38716356107660455</v>
      </c>
      <c r="BL7" s="11" t="str">
        <f t="shared" si="5"/>
        <v/>
      </c>
      <c r="BM7" s="11" t="str">
        <f t="shared" si="6"/>
        <v/>
      </c>
      <c r="BN7" s="10" t="str">
        <f t="shared" si="7"/>
        <v/>
      </c>
      <c r="BO7" s="11">
        <f t="shared" si="8"/>
        <v>0.33564640724677725</v>
      </c>
      <c r="BP7" s="11" t="str">
        <f t="shared" si="9"/>
        <v/>
      </c>
      <c r="BQ7" s="11" t="str">
        <f t="shared" si="10"/>
        <v/>
      </c>
    </row>
    <row r="8" spans="1:69" x14ac:dyDescent="0.2">
      <c r="A8" s="305" t="s">
        <v>15</v>
      </c>
      <c r="B8" s="334" t="str">
        <f>VLOOKUP($A8,BI!$A:$Q,MATCH(B$1,BI!$A$1:$Q$1,0),FALSE)</f>
        <v/>
      </c>
      <c r="C8" s="368">
        <f>VLOOKUP($A8,BI!$A:$Q,MATCH(C$1,BI!$A$1:$Q$1,0),FALSE)</f>
        <v>1</v>
      </c>
      <c r="D8" s="368">
        <f>VLOOKUP($A8,BI!$A:$Q,MATCH(D$1,BI!$A$1:$Q$1,0),FALSE)</f>
        <v>1</v>
      </c>
      <c r="E8" s="368">
        <f>VLOOKUP($A8,BI!$A:$Q,MATCH(E$1,BI!$A$1:$Q$1,0),FALSE)</f>
        <v>1</v>
      </c>
      <c r="F8" s="368">
        <f>VLOOKUP($A8,BI!$A:$Q,MATCH(F$1,BI!$A$1:$Q$1,0),FALSE)</f>
        <v>1</v>
      </c>
      <c r="G8" s="368" t="str">
        <f>VLOOKUP($A8,BI!$A:$Q,MATCH(G$1,BI!$A$1:$Q$1,0),FALSE)</f>
        <v/>
      </c>
      <c r="H8" s="368">
        <f>VLOOKUP($A8,BI!$A:$Q,MATCH(H$1,BI!$A$1:$Q$1,0),FALSE)</f>
        <v>1</v>
      </c>
      <c r="I8" s="368">
        <f>VLOOKUP($A8,BI!$A:$Q,MATCH(I$1,BI!$A$1:$Q$1,0),FALSE)</f>
        <v>1</v>
      </c>
      <c r="J8" s="368">
        <f>VLOOKUP($A8,BI!$A:$Q,MATCH(J$1,BI!$A$1:$Q$1,0),FALSE)</f>
        <v>1</v>
      </c>
      <c r="K8" s="368">
        <f>VLOOKUP($A8,BI!$A:$Q,MATCH(K$1,BI!$A$1:$Q$1,0),FALSE)</f>
        <v>1</v>
      </c>
      <c r="L8" s="368" t="str">
        <f>VLOOKUP($A8,BI!$A:$Q,MATCH(L$1,BI!$A$1:$Q$1,0),FALSE)</f>
        <v/>
      </c>
      <c r="M8" s="368">
        <f>VLOOKUP($A8,BI!$A:$Q,MATCH(M$1,BI!$A$1:$Q$1,0),FALSE)</f>
        <v>1</v>
      </c>
      <c r="N8" s="331">
        <f>VLOOKUP($A8,'I-EmEC'!$A:$DD,MATCH(N$1,'I-EmEC'!$A$1:$DD$1,0),FALSE)</f>
        <v>28</v>
      </c>
      <c r="O8" s="332">
        <f>VLOOKUP($A8,'I-EmEC'!$A:$DD,MATCH(O$1,'I-EmEC'!$A$1:$DD$1,0),FALSE)</f>
        <v>8</v>
      </c>
      <c r="P8" s="332">
        <f>VLOOKUP($A8,'I-EmEC'!$A:$DD,MATCH(P$1,'I-EmEC'!$A$1:$DD$1,0),FALSE)</f>
        <v>8</v>
      </c>
      <c r="Q8" s="332">
        <f>VLOOKUP($A8,'I-EmEC'!$A:$DD,MATCH(Q$1,'I-EmEC'!$A$1:$DD$1,0),FALSE)</f>
        <v>5.9</v>
      </c>
      <c r="R8" s="332">
        <f>VLOOKUP($A8,'I-EmEC'!$A:$DD,MATCH(R$1,'I-EmEC'!$A$1:$DD$1,0),FALSE)</f>
        <v>5.9</v>
      </c>
      <c r="S8" s="332" t="str">
        <f>VLOOKUP($A8,'I-EmEC'!$A:$DD,MATCH(S$1,'I-EmEC'!$A$1:$DD$1,0),FALSE)</f>
        <v/>
      </c>
      <c r="T8" s="332">
        <f>VLOOKUP($A8,'I-EmEC'!$A:$DD,MATCH(T$1,'I-EmEC'!$A$1:$DD$1,0),FALSE)</f>
        <v>13.7</v>
      </c>
      <c r="U8" s="332">
        <f>VLOOKUP($A8,'I-EmEC'!$A:$DD,MATCH(U$1,'I-EmEC'!$A$1:$DD$1,0),FALSE)</f>
        <v>13.7</v>
      </c>
      <c r="V8" s="332">
        <f>VLOOKUP($A8,'I-EmEC'!$A:$DD,MATCH(V$1,'I-EmEC'!$A$1:$DD$1,0),FALSE)</f>
        <v>7.1</v>
      </c>
      <c r="W8" s="332">
        <f>VLOOKUP($A8,'I-EmEC'!$A:$DD,MATCH(W$1,'I-EmEC'!$A$1:$DD$1,0),FALSE)</f>
        <v>13</v>
      </c>
      <c r="X8" s="332">
        <f>VLOOKUP($A8,'I-EmEC'!$A:$DD,MATCH(X$1,'I-EmEC'!$A$1:$DD$1,0),FALSE)</f>
        <v>12.1</v>
      </c>
      <c r="Y8" s="332">
        <f>VLOOKUP($A8,'I-EmEC'!$A:$DD,MATCH(Y$1,'I-EmEC'!$A$1:$DD$1,0),FALSE)</f>
        <v>8.4</v>
      </c>
      <c r="Z8" s="331" t="str">
        <f t="shared" si="11"/>
        <v/>
      </c>
      <c r="AA8" s="332">
        <f t="shared" si="12"/>
        <v>8</v>
      </c>
      <c r="AB8" s="332">
        <f t="shared" si="13"/>
        <v>8</v>
      </c>
      <c r="AC8" s="332">
        <f t="shared" si="14"/>
        <v>5.9</v>
      </c>
      <c r="AD8" s="332">
        <f t="shared" si="15"/>
        <v>5.9</v>
      </c>
      <c r="AE8" s="332" t="str">
        <f t="shared" si="16"/>
        <v/>
      </c>
      <c r="AF8" s="332">
        <f t="shared" si="17"/>
        <v>13.7</v>
      </c>
      <c r="AG8" s="332">
        <f t="shared" si="18"/>
        <v>13.7</v>
      </c>
      <c r="AH8" s="332">
        <f t="shared" si="19"/>
        <v>7.1</v>
      </c>
      <c r="AI8" s="332">
        <f t="shared" si="20"/>
        <v>13</v>
      </c>
      <c r="AJ8" s="332" t="str">
        <f t="shared" si="21"/>
        <v/>
      </c>
      <c r="AK8" s="332">
        <f t="shared" si="22"/>
        <v>8.4</v>
      </c>
      <c r="AL8" s="48" t="str">
        <f t="shared" si="23"/>
        <v/>
      </c>
      <c r="AM8" s="47">
        <f t="shared" si="24"/>
        <v>0.15473887814313345</v>
      </c>
      <c r="AN8" s="47">
        <f t="shared" si="25"/>
        <v>0.15473887814313345</v>
      </c>
      <c r="AO8" s="47">
        <f t="shared" si="26"/>
        <v>0.12215320910973086</v>
      </c>
      <c r="AP8" s="47">
        <f t="shared" si="27"/>
        <v>0.12215320910973086</v>
      </c>
      <c r="AQ8" s="47" t="str">
        <f t="shared" si="28"/>
        <v/>
      </c>
      <c r="AR8" s="47">
        <f t="shared" si="29"/>
        <v>0.29025423728813554</v>
      </c>
      <c r="AS8" s="47">
        <f t="shared" si="30"/>
        <v>0.29025423728813554</v>
      </c>
      <c r="AT8" s="47">
        <f t="shared" si="31"/>
        <v>0.15955056179775279</v>
      </c>
      <c r="AU8" s="47">
        <f t="shared" si="32"/>
        <v>0.25742574257425743</v>
      </c>
      <c r="AV8" s="47" t="str">
        <f t="shared" si="33"/>
        <v/>
      </c>
      <c r="AW8" s="47">
        <f t="shared" si="34"/>
        <v>0.17536534446764093</v>
      </c>
      <c r="AX8" s="144" t="str">
        <f t="shared" si="35"/>
        <v/>
      </c>
      <c r="AY8" s="145">
        <f t="shared" si="36"/>
        <v>0.19384574494582865</v>
      </c>
      <c r="AZ8" s="145">
        <f t="shared" si="37"/>
        <v>0.19384574494582865</v>
      </c>
      <c r="BA8" s="145">
        <f t="shared" si="38"/>
        <v>0</v>
      </c>
      <c r="BB8" s="145">
        <f t="shared" si="39"/>
        <v>0</v>
      </c>
      <c r="BC8" s="145" t="str">
        <f t="shared" si="40"/>
        <v/>
      </c>
      <c r="BD8" s="145">
        <f t="shared" si="41"/>
        <v>1</v>
      </c>
      <c r="BE8" s="145">
        <f t="shared" si="42"/>
        <v>1</v>
      </c>
      <c r="BF8" s="145">
        <f t="shared" si="43"/>
        <v>0.22246950594693762</v>
      </c>
      <c r="BG8" s="145">
        <f t="shared" si="44"/>
        <v>0.80470973277428492</v>
      </c>
      <c r="BH8" s="145" t="str">
        <f t="shared" si="45"/>
        <v/>
      </c>
      <c r="BI8" s="145">
        <f t="shared" si="46"/>
        <v>0.31654854187706893</v>
      </c>
      <c r="BJ8" s="10" t="str">
        <f t="shared" si="3"/>
        <v/>
      </c>
      <c r="BK8" s="11">
        <f t="shared" si="4"/>
        <v>0.15473887814313345</v>
      </c>
      <c r="BL8" s="11">
        <f t="shared" si="5"/>
        <v>0.29025423728813554</v>
      </c>
      <c r="BM8" s="11">
        <f t="shared" si="6"/>
        <v>0.17536534446764093</v>
      </c>
      <c r="BN8" s="10" t="str">
        <f t="shared" si="7"/>
        <v/>
      </c>
      <c r="BO8" s="11">
        <f t="shared" si="8"/>
        <v>0.13844604362643215</v>
      </c>
      <c r="BP8" s="11">
        <f t="shared" si="9"/>
        <v>0.24937119473707031</v>
      </c>
      <c r="BQ8" s="11">
        <f t="shared" si="10"/>
        <v>0.17536534446764093</v>
      </c>
    </row>
    <row r="9" spans="1:69" x14ac:dyDescent="0.2">
      <c r="A9" s="305" t="s">
        <v>33</v>
      </c>
      <c r="B9" s="334" t="str">
        <f>VLOOKUP($A9,BI!$A:$Q,MATCH(B$1,BI!$A$1:$Q$1,0),FALSE)</f>
        <v/>
      </c>
      <c r="C9" s="368">
        <f>VLOOKUP($A9,BI!$A:$Q,MATCH(C$1,BI!$A$1:$Q$1,0),FALSE)</f>
        <v>1</v>
      </c>
      <c r="D9" s="368">
        <f>VLOOKUP($A9,BI!$A:$Q,MATCH(D$1,BI!$A$1:$Q$1,0),FALSE)</f>
        <v>1</v>
      </c>
      <c r="E9" s="368">
        <f>VLOOKUP($A9,BI!$A:$Q,MATCH(E$1,BI!$A$1:$Q$1,0),FALSE)</f>
        <v>1</v>
      </c>
      <c r="F9" s="368">
        <f>VLOOKUP($A9,BI!$A:$Q,MATCH(F$1,BI!$A$1:$Q$1,0),FALSE)</f>
        <v>1</v>
      </c>
      <c r="G9" s="368">
        <f>VLOOKUP($A9,BI!$A:$Q,MATCH(G$1,BI!$A$1:$Q$1,0),FALSE)</f>
        <v>1</v>
      </c>
      <c r="H9" s="368" t="str">
        <f>VLOOKUP($A9,BI!$A:$Q,MATCH(H$1,BI!$A$1:$Q$1,0),FALSE)</f>
        <v/>
      </c>
      <c r="I9" s="368" t="str">
        <f>VLOOKUP($A9,BI!$A:$Q,MATCH(I$1,BI!$A$1:$Q$1,0),FALSE)</f>
        <v/>
      </c>
      <c r="J9" s="368">
        <f>VLOOKUP($A9,BI!$A:$Q,MATCH(J$1,BI!$A$1:$Q$1,0),FALSE)</f>
        <v>1</v>
      </c>
      <c r="K9" s="368">
        <f>VLOOKUP($A9,BI!$A:$Q,MATCH(K$1,BI!$A$1:$Q$1,0),FALSE)</f>
        <v>1</v>
      </c>
      <c r="L9" s="368" t="str">
        <f>VLOOKUP($A9,BI!$A:$Q,MATCH(L$1,BI!$A$1:$Q$1,0),FALSE)</f>
        <v/>
      </c>
      <c r="M9" s="368" t="str">
        <f>VLOOKUP($A9,BI!$A:$Q,MATCH(M$1,BI!$A$1:$Q$1,0),FALSE)</f>
        <v/>
      </c>
      <c r="N9" s="331">
        <f>VLOOKUP($A9,'I-EmEC'!$A:$DD,MATCH(N$1,'I-EmEC'!$A$1:$DD$1,0),FALSE)</f>
        <v>12.9</v>
      </c>
      <c r="O9" s="332">
        <f>VLOOKUP($A9,'I-EmEC'!$A:$DD,MATCH(O$1,'I-EmEC'!$A$1:$DD$1,0),FALSE)</f>
        <v>24.2</v>
      </c>
      <c r="P9" s="332">
        <f>VLOOKUP($A9,'I-EmEC'!$A:$DD,MATCH(P$1,'I-EmEC'!$A$1:$DD$1,0),FALSE)</f>
        <v>24.2</v>
      </c>
      <c r="Q9" s="332">
        <f>VLOOKUP($A9,'I-EmEC'!$A:$DD,MATCH(Q$1,'I-EmEC'!$A$1:$DD$1,0),FALSE)</f>
        <v>24.2</v>
      </c>
      <c r="R9" s="332">
        <f>VLOOKUP($A9,'I-EmEC'!$A:$DD,MATCH(R$1,'I-EmEC'!$A$1:$DD$1,0),FALSE)</f>
        <v>24.2</v>
      </c>
      <c r="S9" s="332">
        <f>VLOOKUP($A9,'I-EmEC'!$A:$DD,MATCH(S$1,'I-EmEC'!$A$1:$DD$1,0),FALSE)</f>
        <v>13</v>
      </c>
      <c r="T9" s="332">
        <f>VLOOKUP($A9,'I-EmEC'!$A:$DD,MATCH(T$1,'I-EmEC'!$A$1:$DD$1,0),FALSE)</f>
        <v>21.2</v>
      </c>
      <c r="U9" s="332">
        <f>VLOOKUP($A9,'I-EmEC'!$A:$DD,MATCH(U$1,'I-EmEC'!$A$1:$DD$1,0),FALSE)</f>
        <v>21.2</v>
      </c>
      <c r="V9" s="332">
        <f>VLOOKUP($A9,'I-EmEC'!$A:$DD,MATCH(V$1,'I-EmEC'!$A$1:$DD$1,0),FALSE)</f>
        <v>19.600000000000001</v>
      </c>
      <c r="W9" s="332">
        <f>VLOOKUP($A9,'I-EmEC'!$A:$DD,MATCH(W$1,'I-EmEC'!$A$1:$DD$1,0),FALSE)</f>
        <v>14.9</v>
      </c>
      <c r="X9" s="332">
        <f>VLOOKUP($A9,'I-EmEC'!$A:$DD,MATCH(X$1,'I-EmEC'!$A$1:$DD$1,0),FALSE)</f>
        <v>14.5</v>
      </c>
      <c r="Y9" s="332">
        <f>VLOOKUP($A9,'I-EmEC'!$A:$DD,MATCH(Y$1,'I-EmEC'!$A$1:$DD$1,0),FALSE)</f>
        <v>11.6</v>
      </c>
      <c r="Z9" s="331" t="str">
        <f t="shared" si="11"/>
        <v/>
      </c>
      <c r="AA9" s="332">
        <f t="shared" si="12"/>
        <v>24.2</v>
      </c>
      <c r="AB9" s="332">
        <f t="shared" si="13"/>
        <v>24.2</v>
      </c>
      <c r="AC9" s="332">
        <f t="shared" si="14"/>
        <v>24.2</v>
      </c>
      <c r="AD9" s="332">
        <f t="shared" si="15"/>
        <v>24.2</v>
      </c>
      <c r="AE9" s="332">
        <f t="shared" si="16"/>
        <v>13</v>
      </c>
      <c r="AF9" s="332" t="str">
        <f t="shared" si="17"/>
        <v/>
      </c>
      <c r="AG9" s="332" t="str">
        <f t="shared" si="18"/>
        <v/>
      </c>
      <c r="AH9" s="332">
        <f t="shared" si="19"/>
        <v>19.600000000000001</v>
      </c>
      <c r="AI9" s="332">
        <f t="shared" si="20"/>
        <v>14.9</v>
      </c>
      <c r="AJ9" s="332" t="str">
        <f t="shared" si="21"/>
        <v/>
      </c>
      <c r="AK9" s="332" t="str">
        <f t="shared" si="22"/>
        <v/>
      </c>
      <c r="AL9" s="48" t="str">
        <f t="shared" si="23"/>
        <v/>
      </c>
      <c r="AM9" s="47">
        <f t="shared" si="24"/>
        <v>0.46808510638297868</v>
      </c>
      <c r="AN9" s="47">
        <f t="shared" si="25"/>
        <v>0.46808510638297868</v>
      </c>
      <c r="AO9" s="47">
        <f t="shared" si="26"/>
        <v>0.50103519668737062</v>
      </c>
      <c r="AP9" s="47">
        <f t="shared" si="27"/>
        <v>0.50103519668737062</v>
      </c>
      <c r="AQ9" s="47">
        <f t="shared" si="28"/>
        <v>0.37681159420289856</v>
      </c>
      <c r="AR9" s="47" t="str">
        <f t="shared" si="29"/>
        <v/>
      </c>
      <c r="AS9" s="47" t="str">
        <f t="shared" si="30"/>
        <v/>
      </c>
      <c r="AT9" s="47">
        <f t="shared" si="31"/>
        <v>0.44044943820224725</v>
      </c>
      <c r="AU9" s="47">
        <f t="shared" si="32"/>
        <v>0.29504950495049503</v>
      </c>
      <c r="AV9" s="47" t="str">
        <f t="shared" si="33"/>
        <v/>
      </c>
      <c r="AW9" s="47" t="str">
        <f t="shared" si="34"/>
        <v/>
      </c>
      <c r="AX9" s="144" t="str">
        <f t="shared" si="35"/>
        <v/>
      </c>
      <c r="AY9" s="145">
        <f t="shared" si="36"/>
        <v>0.84003699467396931</v>
      </c>
      <c r="AZ9" s="145">
        <f t="shared" si="37"/>
        <v>0.84003699467396931</v>
      </c>
      <c r="BA9" s="145">
        <f t="shared" si="38"/>
        <v>1</v>
      </c>
      <c r="BB9" s="145">
        <f t="shared" si="39"/>
        <v>1</v>
      </c>
      <c r="BC9" s="145">
        <f t="shared" si="40"/>
        <v>0.39693091574945766</v>
      </c>
      <c r="BD9" s="145" t="str">
        <f t="shared" si="41"/>
        <v/>
      </c>
      <c r="BE9" s="145" t="str">
        <f t="shared" si="42"/>
        <v/>
      </c>
      <c r="BF9" s="145">
        <f t="shared" si="43"/>
        <v>0.7058739469996046</v>
      </c>
      <c r="BG9" s="145">
        <f t="shared" si="44"/>
        <v>0</v>
      </c>
      <c r="BH9" s="145" t="str">
        <f t="shared" si="45"/>
        <v/>
      </c>
      <c r="BI9" s="145" t="str">
        <f t="shared" si="46"/>
        <v/>
      </c>
      <c r="BJ9" s="10" t="str">
        <f t="shared" si="3"/>
        <v/>
      </c>
      <c r="BK9" s="11">
        <f t="shared" si="4"/>
        <v>0.50103519668737062</v>
      </c>
      <c r="BL9" s="11">
        <f t="shared" si="5"/>
        <v>0.44044943820224725</v>
      </c>
      <c r="BM9" s="11" t="str">
        <f t="shared" si="6"/>
        <v/>
      </c>
      <c r="BN9" s="10" t="str">
        <f t="shared" si="7"/>
        <v/>
      </c>
      <c r="BO9" s="11">
        <f t="shared" si="8"/>
        <v>0.46301044006871939</v>
      </c>
      <c r="BP9" s="11">
        <f t="shared" si="9"/>
        <v>0.36774947157637117</v>
      </c>
      <c r="BQ9" s="11" t="str">
        <f t="shared" si="10"/>
        <v/>
      </c>
    </row>
    <row r="10" spans="1:69" x14ac:dyDescent="0.2">
      <c r="A10" s="305" t="s">
        <v>14</v>
      </c>
      <c r="B10" s="334" t="str">
        <f>VLOOKUP($A10,BI!$A:$Q,MATCH(B$1,BI!$A$1:$Q$1,0),FALSE)</f>
        <v/>
      </c>
      <c r="C10" s="368">
        <f>VLOOKUP($A10,BI!$A:$Q,MATCH(C$1,BI!$A$1:$Q$1,0),FALSE)</f>
        <v>1</v>
      </c>
      <c r="D10" s="368" t="str">
        <f>VLOOKUP($A10,BI!$A:$Q,MATCH(D$1,BI!$A$1:$Q$1,0),FALSE)</f>
        <v/>
      </c>
      <c r="E10" s="368">
        <f>VLOOKUP($A10,BI!$A:$Q,MATCH(E$1,BI!$A$1:$Q$1,0),FALSE)</f>
        <v>1</v>
      </c>
      <c r="F10" s="368" t="str">
        <f>VLOOKUP($A10,BI!$A:$Q,MATCH(F$1,BI!$A$1:$Q$1,0),FALSE)</f>
        <v/>
      </c>
      <c r="G10" s="368" t="str">
        <f>VLOOKUP($A10,BI!$A:$Q,MATCH(G$1,BI!$A$1:$Q$1,0),FALSE)</f>
        <v/>
      </c>
      <c r="H10" s="368">
        <f>VLOOKUP($A10,BI!$A:$Q,MATCH(H$1,BI!$A$1:$Q$1,0),FALSE)</f>
        <v>1</v>
      </c>
      <c r="I10" s="368">
        <f>VLOOKUP($A10,BI!$A:$Q,MATCH(I$1,BI!$A$1:$Q$1,0),FALSE)</f>
        <v>1</v>
      </c>
      <c r="J10" s="368">
        <f>VLOOKUP($A10,BI!$A:$Q,MATCH(J$1,BI!$A$1:$Q$1,0),FALSE)</f>
        <v>1</v>
      </c>
      <c r="K10" s="368">
        <f>VLOOKUP($A10,BI!$A:$Q,MATCH(K$1,BI!$A$1:$Q$1,0),FALSE)</f>
        <v>1</v>
      </c>
      <c r="L10" s="368" t="str">
        <f>VLOOKUP($A10,BI!$A:$Q,MATCH(L$1,BI!$A$1:$Q$1,0),FALSE)</f>
        <v/>
      </c>
      <c r="M10" s="368">
        <f>VLOOKUP($A10,BI!$A:$Q,MATCH(M$1,BI!$A$1:$Q$1,0),FALSE)</f>
        <v>1</v>
      </c>
      <c r="N10" s="331" t="str">
        <f>VLOOKUP($A10,'I-EmEC'!$A:$DD,MATCH(N$1,'I-EmEC'!$A$1:$DD$1,0),FALSE)</f>
        <v/>
      </c>
      <c r="O10" s="332">
        <f>VLOOKUP($A10,'I-EmEC'!$A:$DD,MATCH(O$1,'I-EmEC'!$A$1:$DD$1,0),FALSE)</f>
        <v>20.8</v>
      </c>
      <c r="P10" s="332">
        <f>VLOOKUP($A10,'I-EmEC'!$A:$DD,MATCH(P$1,'I-EmEC'!$A$1:$DD$1,0),FALSE)</f>
        <v>20.8</v>
      </c>
      <c r="Q10" s="332">
        <f>VLOOKUP($A10,'I-EmEC'!$A:$DD,MATCH(Q$1,'I-EmEC'!$A$1:$DD$1,0),FALSE)</f>
        <v>7.3</v>
      </c>
      <c r="R10" s="332">
        <f>VLOOKUP($A10,'I-EmEC'!$A:$DD,MATCH(R$1,'I-EmEC'!$A$1:$DD$1,0),FALSE)</f>
        <v>7.3</v>
      </c>
      <c r="S10" s="332" t="str">
        <f>VLOOKUP($A10,'I-EmEC'!$A:$DD,MATCH(S$1,'I-EmEC'!$A$1:$DD$1,0),FALSE)</f>
        <v/>
      </c>
      <c r="T10" s="332">
        <f>VLOOKUP($A10,'I-EmEC'!$A:$DD,MATCH(T$1,'I-EmEC'!$A$1:$DD$1,0),FALSE)</f>
        <v>23.5</v>
      </c>
      <c r="U10" s="332">
        <f>VLOOKUP($A10,'I-EmEC'!$A:$DD,MATCH(U$1,'I-EmEC'!$A$1:$DD$1,0),FALSE)</f>
        <v>23.5</v>
      </c>
      <c r="V10" s="332">
        <f>VLOOKUP($A10,'I-EmEC'!$A:$DD,MATCH(V$1,'I-EmEC'!$A$1:$DD$1,0),FALSE)</f>
        <v>18</v>
      </c>
      <c r="W10" s="332">
        <f>VLOOKUP($A10,'I-EmEC'!$A:$DD,MATCH(W$1,'I-EmEC'!$A$1:$DD$1,0),FALSE)</f>
        <v>21.3</v>
      </c>
      <c r="X10" s="332">
        <f>VLOOKUP($A10,'I-EmEC'!$A:$DD,MATCH(X$1,'I-EmEC'!$A$1:$DD$1,0),FALSE)</f>
        <v>25</v>
      </c>
      <c r="Y10" s="332">
        <f>VLOOKUP($A10,'I-EmEC'!$A:$DD,MATCH(Y$1,'I-EmEC'!$A$1:$DD$1,0),FALSE)</f>
        <v>11.9</v>
      </c>
      <c r="Z10" s="331" t="str">
        <f t="shared" si="11"/>
        <v/>
      </c>
      <c r="AA10" s="332">
        <f t="shared" si="12"/>
        <v>20.8</v>
      </c>
      <c r="AB10" s="332" t="str">
        <f t="shared" si="13"/>
        <v/>
      </c>
      <c r="AC10" s="332">
        <f t="shared" si="14"/>
        <v>7.3</v>
      </c>
      <c r="AD10" s="332" t="str">
        <f t="shared" si="15"/>
        <v/>
      </c>
      <c r="AE10" s="332" t="str">
        <f t="shared" si="16"/>
        <v/>
      </c>
      <c r="AF10" s="332">
        <f t="shared" si="17"/>
        <v>23.5</v>
      </c>
      <c r="AG10" s="332">
        <f t="shared" si="18"/>
        <v>23.5</v>
      </c>
      <c r="AH10" s="332">
        <f t="shared" si="19"/>
        <v>18</v>
      </c>
      <c r="AI10" s="332">
        <f t="shared" si="20"/>
        <v>21.3</v>
      </c>
      <c r="AJ10" s="332" t="str">
        <f t="shared" si="21"/>
        <v/>
      </c>
      <c r="AK10" s="332">
        <f t="shared" si="22"/>
        <v>11.9</v>
      </c>
      <c r="AL10" s="48" t="str">
        <f t="shared" si="23"/>
        <v/>
      </c>
      <c r="AM10" s="47">
        <f t="shared" si="24"/>
        <v>0.40232108317214699</v>
      </c>
      <c r="AN10" s="47" t="str">
        <f t="shared" si="25"/>
        <v/>
      </c>
      <c r="AO10" s="47">
        <f t="shared" si="26"/>
        <v>0.15113871635610768</v>
      </c>
      <c r="AP10" s="47" t="str">
        <f t="shared" si="27"/>
        <v/>
      </c>
      <c r="AQ10" s="47" t="str">
        <f t="shared" si="28"/>
        <v/>
      </c>
      <c r="AR10" s="47">
        <f t="shared" si="29"/>
        <v>0.49788135593220334</v>
      </c>
      <c r="AS10" s="47">
        <f t="shared" si="30"/>
        <v>0.49788135593220334</v>
      </c>
      <c r="AT10" s="47">
        <f t="shared" si="31"/>
        <v>0.4044943820224719</v>
      </c>
      <c r="AU10" s="47">
        <f t="shared" si="32"/>
        <v>0.42178217821782182</v>
      </c>
      <c r="AV10" s="47" t="str">
        <f t="shared" si="33"/>
        <v/>
      </c>
      <c r="AW10" s="47">
        <f t="shared" si="34"/>
        <v>0.24843423799582465</v>
      </c>
      <c r="AX10" s="144" t="str">
        <f t="shared" si="35"/>
        <v/>
      </c>
      <c r="AY10" s="145">
        <f t="shared" si="36"/>
        <v>0.72440576423804726</v>
      </c>
      <c r="AZ10" s="145" t="str">
        <f t="shared" si="37"/>
        <v/>
      </c>
      <c r="BA10" s="145">
        <f t="shared" si="38"/>
        <v>0</v>
      </c>
      <c r="BB10" s="145" t="str">
        <f t="shared" si="39"/>
        <v/>
      </c>
      <c r="BC10" s="145" t="str">
        <f t="shared" si="40"/>
        <v/>
      </c>
      <c r="BD10" s="145">
        <f t="shared" si="41"/>
        <v>1</v>
      </c>
      <c r="BE10" s="145">
        <f t="shared" si="42"/>
        <v>1</v>
      </c>
      <c r="BF10" s="145">
        <f t="shared" si="43"/>
        <v>0.73067352194151824</v>
      </c>
      <c r="BG10" s="145">
        <f t="shared" si="44"/>
        <v>0.78053123836337168</v>
      </c>
      <c r="BH10" s="145" t="str">
        <f t="shared" si="45"/>
        <v/>
      </c>
      <c r="BI10" s="145">
        <f t="shared" si="46"/>
        <v>0.28059866464264094</v>
      </c>
      <c r="BJ10" s="10" t="str">
        <f t="shared" si="3"/>
        <v/>
      </c>
      <c r="BK10" s="11">
        <f t="shared" si="4"/>
        <v>0.40232108317214699</v>
      </c>
      <c r="BL10" s="11">
        <f t="shared" si="5"/>
        <v>0.49788135593220334</v>
      </c>
      <c r="BM10" s="11">
        <f t="shared" si="6"/>
        <v>0.24843423799582465</v>
      </c>
      <c r="BN10" s="10" t="str">
        <f t="shared" si="7"/>
        <v/>
      </c>
      <c r="BO10" s="11">
        <f t="shared" si="8"/>
        <v>0.27672989976412732</v>
      </c>
      <c r="BP10" s="11">
        <f t="shared" si="9"/>
        <v>0.45550981802617507</v>
      </c>
      <c r="BQ10" s="11">
        <f t="shared" si="10"/>
        <v>0.24843423799582465</v>
      </c>
    </row>
    <row r="11" spans="1:69" x14ac:dyDescent="0.2">
      <c r="A11" s="305" t="s">
        <v>123</v>
      </c>
      <c r="B11" s="334" t="str">
        <f>VLOOKUP($A11,BI!$A:$Q,MATCH(B$1,BI!$A$1:$Q$1,0),FALSE)</f>
        <v/>
      </c>
      <c r="C11" s="368">
        <f>VLOOKUP($A11,BI!$A:$Q,MATCH(C$1,BI!$A$1:$Q$1,0),FALSE)</f>
        <v>1</v>
      </c>
      <c r="D11" s="368">
        <f>VLOOKUP($A11,BI!$A:$Q,MATCH(D$1,BI!$A$1:$Q$1,0),FALSE)</f>
        <v>1</v>
      </c>
      <c r="E11" s="368">
        <f>VLOOKUP($A11,BI!$A:$Q,MATCH(E$1,BI!$A$1:$Q$1,0),FALSE)</f>
        <v>1</v>
      </c>
      <c r="F11" s="368">
        <f>VLOOKUP($A11,BI!$A:$Q,MATCH(F$1,BI!$A$1:$Q$1,0),FALSE)</f>
        <v>1</v>
      </c>
      <c r="G11" s="368">
        <f>VLOOKUP($A11,BI!$A:$Q,MATCH(G$1,BI!$A$1:$Q$1,0),FALSE)</f>
        <v>1</v>
      </c>
      <c r="H11" s="368">
        <f>VLOOKUP($A11,BI!$A:$Q,MATCH(H$1,BI!$A$1:$Q$1,0),FALSE)</f>
        <v>1</v>
      </c>
      <c r="I11" s="368">
        <f>VLOOKUP($A11,BI!$A:$Q,MATCH(I$1,BI!$A$1:$Q$1,0),FALSE)</f>
        <v>1</v>
      </c>
      <c r="J11" s="368">
        <f>VLOOKUP($A11,BI!$A:$Q,MATCH(J$1,BI!$A$1:$Q$1,0),FALSE)</f>
        <v>1</v>
      </c>
      <c r="K11" s="368">
        <f>VLOOKUP($A11,BI!$A:$Q,MATCH(K$1,BI!$A$1:$Q$1,0),FALSE)</f>
        <v>1</v>
      </c>
      <c r="L11" s="368">
        <f>VLOOKUP($A11,BI!$A:$Q,MATCH(L$1,BI!$A$1:$Q$1,0),FALSE)</f>
        <v>1</v>
      </c>
      <c r="M11" s="368">
        <f>VLOOKUP($A11,BI!$A:$Q,MATCH(M$1,BI!$A$1:$Q$1,0),FALSE)</f>
        <v>1</v>
      </c>
      <c r="N11" s="331">
        <f>VLOOKUP($A11,'I-EmEC'!$A:$DD,MATCH(N$1,'I-EmEC'!$A$1:$DD$1,0),FALSE)</f>
        <v>7.1</v>
      </c>
      <c r="O11" s="332">
        <f>VLOOKUP($A11,'I-EmEC'!$A:$DD,MATCH(O$1,'I-EmEC'!$A$1:$DD$1,0),FALSE)</f>
        <v>22</v>
      </c>
      <c r="P11" s="332">
        <f>VLOOKUP($A11,'I-EmEC'!$A:$DD,MATCH(P$1,'I-EmEC'!$A$1:$DD$1,0),FALSE)</f>
        <v>22</v>
      </c>
      <c r="Q11" s="332">
        <f>VLOOKUP($A11,'I-EmEC'!$A:$DD,MATCH(Q$1,'I-EmEC'!$A$1:$DD$1,0),FALSE)</f>
        <v>9</v>
      </c>
      <c r="R11" s="332">
        <f>VLOOKUP($A11,'I-EmEC'!$A:$DD,MATCH(R$1,'I-EmEC'!$A$1:$DD$1,0),FALSE)</f>
        <v>9</v>
      </c>
      <c r="S11" s="332">
        <f>VLOOKUP($A11,'I-EmEC'!$A:$DD,MATCH(S$1,'I-EmEC'!$A$1:$DD$1,0),FALSE)</f>
        <v>6</v>
      </c>
      <c r="T11" s="332">
        <f>VLOOKUP($A11,'I-EmEC'!$A:$DD,MATCH(T$1,'I-EmEC'!$A$1:$DD$1,0),FALSE)</f>
        <v>7</v>
      </c>
      <c r="U11" s="332">
        <f>VLOOKUP($A11,'I-EmEC'!$A:$DD,MATCH(U$1,'I-EmEC'!$A$1:$DD$1,0),FALSE)</f>
        <v>7</v>
      </c>
      <c r="V11" s="332">
        <f>VLOOKUP($A11,'I-EmEC'!$A:$DD,MATCH(V$1,'I-EmEC'!$A$1:$DD$1,0),FALSE)</f>
        <v>20.2</v>
      </c>
      <c r="W11" s="332">
        <f>VLOOKUP($A11,'I-EmEC'!$A:$DD,MATCH(W$1,'I-EmEC'!$A$1:$DD$1,0),FALSE)</f>
        <v>5.7</v>
      </c>
      <c r="X11" s="332">
        <f>VLOOKUP($A11,'I-EmEC'!$A:$DD,MATCH(X$1,'I-EmEC'!$A$1:$DD$1,0),FALSE)</f>
        <v>8</v>
      </c>
      <c r="Y11" s="332">
        <f>VLOOKUP($A11,'I-EmEC'!$A:$DD,MATCH(Y$1,'I-EmEC'!$A$1:$DD$1,0),FALSE)</f>
        <v>5.9</v>
      </c>
      <c r="Z11" s="331" t="str">
        <f t="shared" si="11"/>
        <v/>
      </c>
      <c r="AA11" s="332">
        <f t="shared" si="12"/>
        <v>22</v>
      </c>
      <c r="AB11" s="332">
        <f t="shared" si="13"/>
        <v>22</v>
      </c>
      <c r="AC11" s="332">
        <f t="shared" si="14"/>
        <v>9</v>
      </c>
      <c r="AD11" s="332">
        <f t="shared" si="15"/>
        <v>9</v>
      </c>
      <c r="AE11" s="332">
        <f t="shared" si="16"/>
        <v>6</v>
      </c>
      <c r="AF11" s="332">
        <f t="shared" si="17"/>
        <v>7</v>
      </c>
      <c r="AG11" s="332">
        <f t="shared" si="18"/>
        <v>7</v>
      </c>
      <c r="AH11" s="332">
        <f t="shared" si="19"/>
        <v>20.2</v>
      </c>
      <c r="AI11" s="332">
        <f t="shared" si="20"/>
        <v>5.7</v>
      </c>
      <c r="AJ11" s="332">
        <f t="shared" si="21"/>
        <v>8</v>
      </c>
      <c r="AK11" s="332">
        <f t="shared" si="22"/>
        <v>5.9</v>
      </c>
      <c r="AL11" s="48" t="str">
        <f t="shared" si="23"/>
        <v/>
      </c>
      <c r="AM11" s="47">
        <f t="shared" si="24"/>
        <v>0.42553191489361702</v>
      </c>
      <c r="AN11" s="47">
        <f t="shared" si="25"/>
        <v>0.42553191489361702</v>
      </c>
      <c r="AO11" s="47">
        <f t="shared" si="26"/>
        <v>0.18633540372670809</v>
      </c>
      <c r="AP11" s="47">
        <f t="shared" si="27"/>
        <v>0.18633540372670809</v>
      </c>
      <c r="AQ11" s="47">
        <f t="shared" si="28"/>
        <v>0.17391304347826086</v>
      </c>
      <c r="AR11" s="47">
        <f t="shared" si="29"/>
        <v>0.14830508474576271</v>
      </c>
      <c r="AS11" s="47">
        <f t="shared" si="30"/>
        <v>0.14830508474576271</v>
      </c>
      <c r="AT11" s="47">
        <f t="shared" si="31"/>
        <v>0.45393258426966293</v>
      </c>
      <c r="AU11" s="47">
        <f t="shared" si="32"/>
        <v>0.11287128712871287</v>
      </c>
      <c r="AV11" s="47">
        <f t="shared" si="33"/>
        <v>0.15238095238095239</v>
      </c>
      <c r="AW11" s="47">
        <f t="shared" si="34"/>
        <v>0.12317327766179542</v>
      </c>
      <c r="AX11" s="144" t="str">
        <f t="shared" si="35"/>
        <v/>
      </c>
      <c r="AY11" s="145">
        <f t="shared" si="36"/>
        <v>0.9167285481697186</v>
      </c>
      <c r="AZ11" s="145">
        <f t="shared" si="37"/>
        <v>0.9167285481697186</v>
      </c>
      <c r="BA11" s="145">
        <f t="shared" si="38"/>
        <v>0.21539857267250928</v>
      </c>
      <c r="BB11" s="145">
        <f t="shared" si="39"/>
        <v>0.21539857267250928</v>
      </c>
      <c r="BC11" s="145">
        <f t="shared" si="40"/>
        <v>0.17897591096160442</v>
      </c>
      <c r="BD11" s="145">
        <f t="shared" si="41"/>
        <v>0.10389275451094687</v>
      </c>
      <c r="BE11" s="145">
        <f t="shared" si="42"/>
        <v>0.10389275451094687</v>
      </c>
      <c r="BF11" s="145">
        <f t="shared" si="43"/>
        <v>1</v>
      </c>
      <c r="BG11" s="145">
        <f t="shared" si="44"/>
        <v>0</v>
      </c>
      <c r="BH11" s="145">
        <f t="shared" si="45"/>
        <v>0.1158432973293695</v>
      </c>
      <c r="BI11" s="145">
        <f t="shared" si="46"/>
        <v>3.0205686248900455E-2</v>
      </c>
      <c r="BN11" s="10"/>
    </row>
    <row r="12" spans="1:69" x14ac:dyDescent="0.2">
      <c r="A12" s="305" t="s">
        <v>47</v>
      </c>
      <c r="B12" s="334" t="str">
        <f>VLOOKUP($A12,BI!$A:$Q,MATCH(B$1,BI!$A$1:$Q$1,0),FALSE)</f>
        <v/>
      </c>
      <c r="C12" s="368">
        <f>VLOOKUP($A12,BI!$A:$Q,MATCH(C$1,BI!$A$1:$Q$1,0),FALSE)</f>
        <v>1</v>
      </c>
      <c r="D12" s="368">
        <f>VLOOKUP($A12,BI!$A:$Q,MATCH(D$1,BI!$A$1:$Q$1,0),FALSE)</f>
        <v>1</v>
      </c>
      <c r="E12" s="368">
        <f>VLOOKUP($A12,BI!$A:$Q,MATCH(E$1,BI!$A$1:$Q$1,0),FALSE)</f>
        <v>1</v>
      </c>
      <c r="F12" s="368">
        <f>VLOOKUP($A12,BI!$A:$Q,MATCH(F$1,BI!$A$1:$Q$1,0),FALSE)</f>
        <v>1</v>
      </c>
      <c r="G12" s="368">
        <f>VLOOKUP($A12,BI!$A:$Q,MATCH(G$1,BI!$A$1:$Q$1,0),FALSE)</f>
        <v>1</v>
      </c>
      <c r="H12" s="368">
        <f>VLOOKUP($A12,BI!$A:$Q,MATCH(H$1,BI!$A$1:$Q$1,0),FALSE)</f>
        <v>1</v>
      </c>
      <c r="I12" s="368" t="str">
        <f>VLOOKUP($A12,BI!$A:$Q,MATCH(I$1,BI!$A$1:$Q$1,0),FALSE)</f>
        <v/>
      </c>
      <c r="J12" s="368">
        <f>VLOOKUP($A12,BI!$A:$Q,MATCH(J$1,BI!$A$1:$Q$1,0),FALSE)</f>
        <v>1</v>
      </c>
      <c r="K12" s="368">
        <f>VLOOKUP($A12,BI!$A:$Q,MATCH(K$1,BI!$A$1:$Q$1,0),FALSE)</f>
        <v>1</v>
      </c>
      <c r="L12" s="368" t="str">
        <f>VLOOKUP($A12,BI!$A:$Q,MATCH(L$1,BI!$A$1:$Q$1,0),FALSE)</f>
        <v/>
      </c>
      <c r="M12" s="368" t="str">
        <f>VLOOKUP($A12,BI!$A:$Q,MATCH(M$1,BI!$A$1:$Q$1,0),FALSE)</f>
        <v/>
      </c>
      <c r="N12" s="331">
        <f>VLOOKUP($A12,'I-EmEC'!$A:$DD,MATCH(N$1,'I-EmEC'!$A$1:$DD$1,0),FALSE)</f>
        <v>22.4</v>
      </c>
      <c r="O12" s="332">
        <f>VLOOKUP($A12,'I-EmEC'!$A:$DD,MATCH(O$1,'I-EmEC'!$A$1:$DD$1,0),FALSE)</f>
        <v>35.299999999999997</v>
      </c>
      <c r="P12" s="332">
        <f>VLOOKUP($A12,'I-EmEC'!$A:$DD,MATCH(P$1,'I-EmEC'!$A$1:$DD$1,0),FALSE)</f>
        <v>35.299999999999997</v>
      </c>
      <c r="Q12" s="332">
        <f>VLOOKUP($A12,'I-EmEC'!$A:$DD,MATCH(Q$1,'I-EmEC'!$A$1:$DD$1,0),FALSE)</f>
        <v>37.6</v>
      </c>
      <c r="R12" s="332">
        <f>VLOOKUP($A12,'I-EmEC'!$A:$DD,MATCH(R$1,'I-EmEC'!$A$1:$DD$1,0),FALSE)</f>
        <v>37.6</v>
      </c>
      <c r="S12" s="332">
        <f>VLOOKUP($A12,'I-EmEC'!$A:$DD,MATCH(S$1,'I-EmEC'!$A$1:$DD$1,0),FALSE)</f>
        <v>22.2</v>
      </c>
      <c r="T12" s="332">
        <f>VLOOKUP($A12,'I-EmEC'!$A:$DD,MATCH(T$1,'I-EmEC'!$A$1:$DD$1,0),FALSE)</f>
        <v>29.1</v>
      </c>
      <c r="U12" s="332">
        <f>VLOOKUP($A12,'I-EmEC'!$A:$DD,MATCH(U$1,'I-EmEC'!$A$1:$DD$1,0),FALSE)</f>
        <v>29.1</v>
      </c>
      <c r="V12" s="332">
        <f>VLOOKUP($A12,'I-EmEC'!$A:$DD,MATCH(V$1,'I-EmEC'!$A$1:$DD$1,0),FALSE)</f>
        <v>27.4</v>
      </c>
      <c r="W12" s="332">
        <f>VLOOKUP($A12,'I-EmEC'!$A:$DD,MATCH(W$1,'I-EmEC'!$A$1:$DD$1,0),FALSE)</f>
        <v>25.4</v>
      </c>
      <c r="X12" s="332">
        <f>VLOOKUP($A12,'I-EmEC'!$A:$DD,MATCH(X$1,'I-EmEC'!$A$1:$DD$1,0),FALSE)</f>
        <v>16.899999999999999</v>
      </c>
      <c r="Y12" s="332">
        <f>VLOOKUP($A12,'I-EmEC'!$A:$DD,MATCH(Y$1,'I-EmEC'!$A$1:$DD$1,0),FALSE)</f>
        <v>12.1</v>
      </c>
      <c r="Z12" s="331" t="str">
        <f t="shared" si="11"/>
        <v/>
      </c>
      <c r="AA12" s="332">
        <f t="shared" si="12"/>
        <v>35.299999999999997</v>
      </c>
      <c r="AB12" s="332">
        <f t="shared" si="13"/>
        <v>35.299999999999997</v>
      </c>
      <c r="AC12" s="332">
        <f t="shared" si="14"/>
        <v>37.6</v>
      </c>
      <c r="AD12" s="332">
        <f t="shared" si="15"/>
        <v>37.6</v>
      </c>
      <c r="AE12" s="332">
        <f t="shared" si="16"/>
        <v>22.2</v>
      </c>
      <c r="AF12" s="332">
        <f t="shared" si="17"/>
        <v>29.1</v>
      </c>
      <c r="AG12" s="332" t="str">
        <f t="shared" si="18"/>
        <v/>
      </c>
      <c r="AH12" s="332">
        <f t="shared" si="19"/>
        <v>27.4</v>
      </c>
      <c r="AI12" s="332">
        <f t="shared" si="20"/>
        <v>25.4</v>
      </c>
      <c r="AJ12" s="332" t="str">
        <f t="shared" si="21"/>
        <v/>
      </c>
      <c r="AK12" s="332" t="str">
        <f t="shared" si="22"/>
        <v/>
      </c>
      <c r="AL12" s="48" t="str">
        <f t="shared" si="23"/>
        <v/>
      </c>
      <c r="AM12" s="47">
        <f t="shared" si="24"/>
        <v>0.68278529980657632</v>
      </c>
      <c r="AN12" s="47">
        <f t="shared" si="25"/>
        <v>0.68278529980657632</v>
      </c>
      <c r="AO12" s="47">
        <f t="shared" si="26"/>
        <v>0.77846790890269157</v>
      </c>
      <c r="AP12" s="47">
        <f t="shared" si="27"/>
        <v>0.77846790890269157</v>
      </c>
      <c r="AQ12" s="47">
        <f t="shared" si="28"/>
        <v>0.64347826086956517</v>
      </c>
      <c r="AR12" s="47">
        <f t="shared" si="29"/>
        <v>0.61652542372881358</v>
      </c>
      <c r="AS12" s="47" t="str">
        <f t="shared" si="30"/>
        <v/>
      </c>
      <c r="AT12" s="47">
        <f t="shared" si="31"/>
        <v>0.61573033707865166</v>
      </c>
      <c r="AU12" s="47">
        <f t="shared" si="32"/>
        <v>0.50297029702970297</v>
      </c>
      <c r="AV12" s="47" t="str">
        <f t="shared" si="33"/>
        <v/>
      </c>
      <c r="AW12" s="47" t="str">
        <f t="shared" si="34"/>
        <v/>
      </c>
      <c r="AX12" s="144" t="str">
        <f t="shared" si="35"/>
        <v/>
      </c>
      <c r="AY12" s="145">
        <f t="shared" si="36"/>
        <v>0.65269169323969545</v>
      </c>
      <c r="AZ12" s="145">
        <f t="shared" si="37"/>
        <v>0.65269169323969545</v>
      </c>
      <c r="BA12" s="145">
        <f t="shared" si="38"/>
        <v>1</v>
      </c>
      <c r="BB12" s="145">
        <f t="shared" si="39"/>
        <v>1</v>
      </c>
      <c r="BC12" s="145">
        <f t="shared" si="40"/>
        <v>0.51001517902318494</v>
      </c>
      <c r="BD12" s="145">
        <f t="shared" si="41"/>
        <v>0.41218189125887017</v>
      </c>
      <c r="BE12" s="145" t="str">
        <f t="shared" si="42"/>
        <v/>
      </c>
      <c r="BF12" s="145">
        <f t="shared" si="43"/>
        <v>0.40929588929044486</v>
      </c>
      <c r="BG12" s="145">
        <f t="shared" si="44"/>
        <v>0</v>
      </c>
      <c r="BH12" s="145" t="str">
        <f t="shared" si="45"/>
        <v/>
      </c>
      <c r="BI12" s="145" t="str">
        <f t="shared" si="46"/>
        <v/>
      </c>
      <c r="BJ12" s="10" t="str">
        <f t="shared" ref="BJ12:BJ52" si="47">IF(COUNT(AL12:AL12)=0,"",MAX(AL12:AL12))</f>
        <v/>
      </c>
      <c r="BK12" s="11">
        <f t="shared" ref="BK12:BK52" si="48">IF(COUNT(AM12:AQ12)=0,"",MAX(AM12:AQ12))</f>
        <v>0.77846790890269157</v>
      </c>
      <c r="BL12" s="11">
        <f t="shared" ref="BL12:BL34" si="49">IF(COUNT(AR12:AU12)=0,"",MAX(AR12:AU12))</f>
        <v>0.61652542372881358</v>
      </c>
      <c r="BM12" s="11" t="str">
        <f t="shared" ref="BM12:BM34" si="50">IF(COUNT(AV12:AW12)=0,"",MAX(AV12:AW12))</f>
        <v/>
      </c>
      <c r="BN12" s="10" t="str">
        <f t="shared" ref="BN12:BN52" si="51">IF(COUNT(AL12:AL12)=0,"",AVERAGE(AL12:AL12))</f>
        <v/>
      </c>
      <c r="BO12" s="11">
        <f t="shared" ref="BO12:BO52" si="52">IF(COUNT(AM12:AQ12)=0,"",AVERAGE(AM12:AQ12))</f>
        <v>0.7131969356576201</v>
      </c>
      <c r="BP12" s="11">
        <f t="shared" ref="BP12:BP34" si="53">IF(COUNT(AR12:AU12)=0,"",AVERAGE(AR12:AU12))</f>
        <v>0.57840868594572281</v>
      </c>
      <c r="BQ12" s="11" t="str">
        <f t="shared" ref="BQ12:BQ34" si="54">IF(COUNT(AV12:AW12)=0,"",AVERAGE(AV12:AW12))</f>
        <v/>
      </c>
    </row>
    <row r="13" spans="1:69" x14ac:dyDescent="0.2">
      <c r="A13" s="305" t="s">
        <v>122</v>
      </c>
      <c r="B13" s="334" t="str">
        <f>VLOOKUP($A13,BI!$A:$Q,MATCH(B$1,BI!$A$1:$Q$1,0),FALSE)</f>
        <v/>
      </c>
      <c r="C13" s="368">
        <f>VLOOKUP($A13,BI!$A:$Q,MATCH(C$1,BI!$A$1:$Q$1,0),FALSE)</f>
        <v>1</v>
      </c>
      <c r="D13" s="368">
        <f>VLOOKUP($A13,BI!$A:$Q,MATCH(D$1,BI!$A$1:$Q$1,0),FALSE)</f>
        <v>1</v>
      </c>
      <c r="E13" s="368">
        <f>VLOOKUP($A13,BI!$A:$Q,MATCH(E$1,BI!$A$1:$Q$1,0),FALSE)</f>
        <v>1</v>
      </c>
      <c r="F13" s="368">
        <f>VLOOKUP($A13,BI!$A:$Q,MATCH(F$1,BI!$A$1:$Q$1,0),FALSE)</f>
        <v>1</v>
      </c>
      <c r="G13" s="368">
        <f>VLOOKUP($A13,BI!$A:$Q,MATCH(G$1,BI!$A$1:$Q$1,0),FALSE)</f>
        <v>1</v>
      </c>
      <c r="H13" s="368">
        <f>VLOOKUP($A13,BI!$A:$Q,MATCH(H$1,BI!$A$1:$Q$1,0),FALSE)</f>
        <v>1</v>
      </c>
      <c r="I13" s="368">
        <f>VLOOKUP($A13,BI!$A:$Q,MATCH(I$1,BI!$A$1:$Q$1,0),FALSE)</f>
        <v>1</v>
      </c>
      <c r="J13" s="368">
        <f>VLOOKUP($A13,BI!$A:$Q,MATCH(J$1,BI!$A$1:$Q$1,0),FALSE)</f>
        <v>1</v>
      </c>
      <c r="K13" s="368">
        <f>VLOOKUP($A13,BI!$A:$Q,MATCH(K$1,BI!$A$1:$Q$1,0),FALSE)</f>
        <v>1</v>
      </c>
      <c r="L13" s="368">
        <f>VLOOKUP($A13,BI!$A:$Q,MATCH(L$1,BI!$A$1:$Q$1,0),FALSE)</f>
        <v>1</v>
      </c>
      <c r="M13" s="368">
        <f>VLOOKUP($A13,BI!$A:$Q,MATCH(M$1,BI!$A$1:$Q$1,0),FALSE)</f>
        <v>1</v>
      </c>
      <c r="N13" s="331" t="str">
        <f>VLOOKUP($A13,'I-EmEC'!$A:$DD,MATCH(N$1,'I-EmEC'!$A$1:$DD$1,0),FALSE)</f>
        <v/>
      </c>
      <c r="O13" s="332">
        <f>VLOOKUP($A13,'I-EmEC'!$A:$DD,MATCH(O$1,'I-EmEC'!$A$1:$DD$1,0),FALSE)</f>
        <v>21.9</v>
      </c>
      <c r="P13" s="332">
        <f>VLOOKUP($A13,'I-EmEC'!$A:$DD,MATCH(P$1,'I-EmEC'!$A$1:$DD$1,0),FALSE)</f>
        <v>21.9</v>
      </c>
      <c r="Q13" s="332">
        <f>VLOOKUP($A13,'I-EmEC'!$A:$DD,MATCH(Q$1,'I-EmEC'!$A$1:$DD$1,0),FALSE)</f>
        <v>19.399999999999999</v>
      </c>
      <c r="R13" s="332">
        <f>VLOOKUP($A13,'I-EmEC'!$A:$DD,MATCH(R$1,'I-EmEC'!$A$1:$DD$1,0),FALSE)</f>
        <v>19.399999999999999</v>
      </c>
      <c r="S13" s="332">
        <f>VLOOKUP($A13,'I-EmEC'!$A:$DD,MATCH(S$1,'I-EmEC'!$A$1:$DD$1,0),FALSE)</f>
        <v>18.100000000000001</v>
      </c>
      <c r="T13" s="332">
        <f>VLOOKUP($A13,'I-EmEC'!$A:$DD,MATCH(T$1,'I-EmEC'!$A$1:$DD$1,0),FALSE)</f>
        <v>35.6</v>
      </c>
      <c r="U13" s="332">
        <f>VLOOKUP($A13,'I-EmEC'!$A:$DD,MATCH(U$1,'I-EmEC'!$A$1:$DD$1,0),FALSE)</f>
        <v>35.6</v>
      </c>
      <c r="V13" s="332">
        <f>VLOOKUP($A13,'I-EmEC'!$A:$DD,MATCH(V$1,'I-EmEC'!$A$1:$DD$1,0),FALSE)</f>
        <v>29</v>
      </c>
      <c r="W13" s="332">
        <f>VLOOKUP($A13,'I-EmEC'!$A:$DD,MATCH(W$1,'I-EmEC'!$A$1:$DD$1,0),FALSE)</f>
        <v>19.899999999999999</v>
      </c>
      <c r="X13" s="332">
        <f>VLOOKUP($A13,'I-EmEC'!$A:$DD,MATCH(X$1,'I-EmEC'!$A$1:$DD$1,0),FALSE)</f>
        <v>8.1</v>
      </c>
      <c r="Y13" s="332">
        <f>VLOOKUP($A13,'I-EmEC'!$A:$DD,MATCH(Y$1,'I-EmEC'!$A$1:$DD$1,0),FALSE)</f>
        <v>15.8</v>
      </c>
      <c r="Z13" s="331" t="str">
        <f t="shared" si="11"/>
        <v/>
      </c>
      <c r="AA13" s="332">
        <f t="shared" si="12"/>
        <v>21.9</v>
      </c>
      <c r="AB13" s="332">
        <f t="shared" si="13"/>
        <v>21.9</v>
      </c>
      <c r="AC13" s="332">
        <f t="shared" si="14"/>
        <v>19.399999999999999</v>
      </c>
      <c r="AD13" s="332">
        <f t="shared" si="15"/>
        <v>19.399999999999999</v>
      </c>
      <c r="AE13" s="332">
        <f t="shared" si="16"/>
        <v>18.100000000000001</v>
      </c>
      <c r="AF13" s="332">
        <f t="shared" si="17"/>
        <v>35.6</v>
      </c>
      <c r="AG13" s="332">
        <f t="shared" si="18"/>
        <v>35.6</v>
      </c>
      <c r="AH13" s="332">
        <f t="shared" si="19"/>
        <v>29</v>
      </c>
      <c r="AI13" s="332">
        <f t="shared" si="20"/>
        <v>19.899999999999999</v>
      </c>
      <c r="AJ13" s="332">
        <f t="shared" si="21"/>
        <v>8.1</v>
      </c>
      <c r="AK13" s="332">
        <f t="shared" si="22"/>
        <v>15.8</v>
      </c>
      <c r="AL13" s="48" t="str">
        <f t="shared" si="23"/>
        <v/>
      </c>
      <c r="AM13" s="47">
        <f t="shared" si="24"/>
        <v>0.42359767891682781</v>
      </c>
      <c r="AN13" s="47">
        <f t="shared" si="25"/>
        <v>0.42359767891682781</v>
      </c>
      <c r="AO13" s="47">
        <f t="shared" si="26"/>
        <v>0.40165631469979296</v>
      </c>
      <c r="AP13" s="47">
        <f t="shared" si="27"/>
        <v>0.40165631469979296</v>
      </c>
      <c r="AQ13" s="47">
        <f t="shared" si="28"/>
        <v>0.52463768115942033</v>
      </c>
      <c r="AR13" s="47">
        <f t="shared" si="29"/>
        <v>0.75423728813559321</v>
      </c>
      <c r="AS13" s="47">
        <f t="shared" si="30"/>
        <v>0.75423728813559321</v>
      </c>
      <c r="AT13" s="47">
        <f t="shared" si="31"/>
        <v>0.651685393258427</v>
      </c>
      <c r="AU13" s="47">
        <f t="shared" si="32"/>
        <v>0.39405940594059402</v>
      </c>
      <c r="AV13" s="47">
        <f t="shared" si="33"/>
        <v>0.15428571428571428</v>
      </c>
      <c r="AW13" s="47">
        <f t="shared" si="34"/>
        <v>0.32985386221294366</v>
      </c>
      <c r="AX13" s="144" t="str">
        <f t="shared" si="35"/>
        <v/>
      </c>
      <c r="AY13" s="145">
        <f t="shared" si="36"/>
        <v>0.44888950436939978</v>
      </c>
      <c r="AZ13" s="145">
        <f t="shared" si="37"/>
        <v>0.44888950436939978</v>
      </c>
      <c r="BA13" s="145">
        <f t="shared" si="38"/>
        <v>0.41231761228111424</v>
      </c>
      <c r="BB13" s="145">
        <f t="shared" si="39"/>
        <v>0.41231761228111424</v>
      </c>
      <c r="BC13" s="145">
        <f t="shared" si="40"/>
        <v>0.61730310081056017</v>
      </c>
      <c r="BD13" s="145">
        <f t="shared" si="41"/>
        <v>1</v>
      </c>
      <c r="BE13" s="145">
        <f t="shared" si="42"/>
        <v>1</v>
      </c>
      <c r="BF13" s="145">
        <f t="shared" si="43"/>
        <v>0.82906637910941305</v>
      </c>
      <c r="BG13" s="145">
        <f t="shared" si="44"/>
        <v>0.3996550756859526</v>
      </c>
      <c r="BH13" s="145">
        <f t="shared" si="45"/>
        <v>0</v>
      </c>
      <c r="BI13" s="145">
        <f t="shared" si="46"/>
        <v>0.29263719870024107</v>
      </c>
      <c r="BJ13" s="10" t="str">
        <f t="shared" si="47"/>
        <v/>
      </c>
      <c r="BK13" s="11">
        <f t="shared" si="48"/>
        <v>0.52463768115942033</v>
      </c>
      <c r="BL13" s="11">
        <f t="shared" si="49"/>
        <v>0.75423728813559321</v>
      </c>
      <c r="BM13" s="11">
        <f t="shared" si="50"/>
        <v>0.32985386221294366</v>
      </c>
      <c r="BN13" s="10" t="str">
        <f t="shared" si="51"/>
        <v/>
      </c>
      <c r="BO13" s="11">
        <f t="shared" si="52"/>
        <v>0.43502913367853235</v>
      </c>
      <c r="BP13" s="11">
        <f t="shared" si="53"/>
        <v>0.63855484386755179</v>
      </c>
      <c r="BQ13" s="11">
        <f t="shared" si="54"/>
        <v>0.24206978824932895</v>
      </c>
    </row>
    <row r="14" spans="1:69" x14ac:dyDescent="0.2">
      <c r="A14" s="305" t="s">
        <v>45</v>
      </c>
      <c r="B14" s="334">
        <f>VLOOKUP($A14,BI!$A:$Q,MATCH(B$1,BI!$A$1:$Q$1,0),FALSE)</f>
        <v>1</v>
      </c>
      <c r="C14" s="368">
        <f>VLOOKUP($A14,BI!$A:$Q,MATCH(C$1,BI!$A$1:$Q$1,0),FALSE)</f>
        <v>1</v>
      </c>
      <c r="D14" s="368">
        <f>VLOOKUP($A14,BI!$A:$Q,MATCH(D$1,BI!$A$1:$Q$1,0),FALSE)</f>
        <v>1</v>
      </c>
      <c r="E14" s="368">
        <f>VLOOKUP($A14,BI!$A:$Q,MATCH(E$1,BI!$A$1:$Q$1,0),FALSE)</f>
        <v>1</v>
      </c>
      <c r="F14" s="368">
        <f>VLOOKUP($A14,BI!$A:$Q,MATCH(F$1,BI!$A$1:$Q$1,0),FALSE)</f>
        <v>1</v>
      </c>
      <c r="G14" s="368">
        <f>VLOOKUP($A14,BI!$A:$Q,MATCH(G$1,BI!$A$1:$Q$1,0),FALSE)</f>
        <v>1</v>
      </c>
      <c r="H14" s="368" t="str">
        <f>VLOOKUP($A14,BI!$A:$Q,MATCH(H$1,BI!$A$1:$Q$1,0),FALSE)</f>
        <v/>
      </c>
      <c r="I14" s="368" t="str">
        <f>VLOOKUP($A14,BI!$A:$Q,MATCH(I$1,BI!$A$1:$Q$1,0),FALSE)</f>
        <v/>
      </c>
      <c r="J14" s="368">
        <f>VLOOKUP($A14,BI!$A:$Q,MATCH(J$1,BI!$A$1:$Q$1,0),FALSE)</f>
        <v>1</v>
      </c>
      <c r="K14" s="368">
        <f>VLOOKUP($A14,BI!$A:$Q,MATCH(K$1,BI!$A$1:$Q$1,0),FALSE)</f>
        <v>1</v>
      </c>
      <c r="L14" s="368" t="str">
        <f>VLOOKUP($A14,BI!$A:$Q,MATCH(L$1,BI!$A$1:$Q$1,0),FALSE)</f>
        <v/>
      </c>
      <c r="M14" s="368" t="str">
        <f>VLOOKUP($A14,BI!$A:$Q,MATCH(M$1,BI!$A$1:$Q$1,0),FALSE)</f>
        <v/>
      </c>
      <c r="N14" s="331">
        <f>VLOOKUP($A14,'I-EmEC'!$A:$DD,MATCH(N$1,'I-EmEC'!$A$1:$DD$1,0),FALSE)</f>
        <v>25.2</v>
      </c>
      <c r="O14" s="332">
        <f>VLOOKUP($A14,'I-EmEC'!$A:$DD,MATCH(O$1,'I-EmEC'!$A$1:$DD$1,0),FALSE)</f>
        <v>43.8</v>
      </c>
      <c r="P14" s="332">
        <f>VLOOKUP($A14,'I-EmEC'!$A:$DD,MATCH(P$1,'I-EmEC'!$A$1:$DD$1,0),FALSE)</f>
        <v>43.8</v>
      </c>
      <c r="Q14" s="332">
        <f>VLOOKUP($A14,'I-EmEC'!$A:$DD,MATCH(Q$1,'I-EmEC'!$A$1:$DD$1,0),FALSE)</f>
        <v>39.299999999999997</v>
      </c>
      <c r="R14" s="332">
        <f>VLOOKUP($A14,'I-EmEC'!$A:$DD,MATCH(R$1,'I-EmEC'!$A$1:$DD$1,0),FALSE)</f>
        <v>39.299999999999997</v>
      </c>
      <c r="S14" s="332">
        <f>VLOOKUP($A14,'I-EmEC'!$A:$DD,MATCH(S$1,'I-EmEC'!$A$1:$DD$1,0),FALSE)</f>
        <v>26.3</v>
      </c>
      <c r="T14" s="332">
        <f>VLOOKUP($A14,'I-EmEC'!$A:$DD,MATCH(T$1,'I-EmEC'!$A$1:$DD$1,0),FALSE)</f>
        <v>36.9</v>
      </c>
      <c r="U14" s="332">
        <f>VLOOKUP($A14,'I-EmEC'!$A:$DD,MATCH(U$1,'I-EmEC'!$A$1:$DD$1,0),FALSE)</f>
        <v>36.9</v>
      </c>
      <c r="V14" s="332">
        <f>VLOOKUP($A14,'I-EmEC'!$A:$DD,MATCH(V$1,'I-EmEC'!$A$1:$DD$1,0),FALSE)</f>
        <v>33.4</v>
      </c>
      <c r="W14" s="332">
        <f>VLOOKUP($A14,'I-EmEC'!$A:$DD,MATCH(W$1,'I-EmEC'!$A$1:$DD$1,0),FALSE)</f>
        <v>26.4</v>
      </c>
      <c r="X14" s="332">
        <f>VLOOKUP($A14,'I-EmEC'!$A:$DD,MATCH(X$1,'I-EmEC'!$A$1:$DD$1,0),FALSE)</f>
        <v>21.9</v>
      </c>
      <c r="Y14" s="332">
        <f>VLOOKUP($A14,'I-EmEC'!$A:$DD,MATCH(Y$1,'I-EmEC'!$A$1:$DD$1,0),FALSE)</f>
        <v>15.8</v>
      </c>
      <c r="Z14" s="331">
        <f t="shared" si="11"/>
        <v>25.2</v>
      </c>
      <c r="AA14" s="332">
        <f t="shared" si="12"/>
        <v>43.8</v>
      </c>
      <c r="AB14" s="332">
        <f t="shared" si="13"/>
        <v>43.8</v>
      </c>
      <c r="AC14" s="332">
        <f t="shared" si="14"/>
        <v>39.299999999999997</v>
      </c>
      <c r="AD14" s="332">
        <f t="shared" si="15"/>
        <v>39.299999999999997</v>
      </c>
      <c r="AE14" s="332">
        <f t="shared" si="16"/>
        <v>26.3</v>
      </c>
      <c r="AF14" s="332" t="str">
        <f t="shared" si="17"/>
        <v/>
      </c>
      <c r="AG14" s="332" t="str">
        <f t="shared" si="18"/>
        <v/>
      </c>
      <c r="AH14" s="332">
        <f t="shared" si="19"/>
        <v>33.4</v>
      </c>
      <c r="AI14" s="332">
        <f t="shared" si="20"/>
        <v>26.4</v>
      </c>
      <c r="AJ14" s="332" t="str">
        <f t="shared" si="21"/>
        <v/>
      </c>
      <c r="AK14" s="332" t="str">
        <f t="shared" si="22"/>
        <v/>
      </c>
      <c r="AL14" s="48">
        <f t="shared" si="23"/>
        <v>0.46323529411764708</v>
      </c>
      <c r="AM14" s="47">
        <f t="shared" si="24"/>
        <v>0.84719535783365563</v>
      </c>
      <c r="AN14" s="47">
        <f t="shared" si="25"/>
        <v>0.84719535783365563</v>
      </c>
      <c r="AO14" s="47">
        <f t="shared" si="26"/>
        <v>0.81366459627329191</v>
      </c>
      <c r="AP14" s="47">
        <f t="shared" si="27"/>
        <v>0.81366459627329191</v>
      </c>
      <c r="AQ14" s="47">
        <f t="shared" si="28"/>
        <v>0.76231884057971011</v>
      </c>
      <c r="AR14" s="47" t="str">
        <f t="shared" si="29"/>
        <v/>
      </c>
      <c r="AS14" s="47" t="str">
        <f t="shared" si="30"/>
        <v/>
      </c>
      <c r="AT14" s="47">
        <f t="shared" si="31"/>
        <v>0.75056179775280896</v>
      </c>
      <c r="AU14" s="47">
        <f t="shared" si="32"/>
        <v>0.52277227722772279</v>
      </c>
      <c r="AV14" s="47" t="str">
        <f t="shared" si="33"/>
        <v/>
      </c>
      <c r="AW14" s="47" t="str">
        <f t="shared" si="34"/>
        <v/>
      </c>
      <c r="AX14" s="144">
        <f t="shared" si="35"/>
        <v>0</v>
      </c>
      <c r="AY14" s="145">
        <f t="shared" si="36"/>
        <v>1</v>
      </c>
      <c r="AZ14" s="145">
        <f t="shared" si="37"/>
        <v>1</v>
      </c>
      <c r="BA14" s="145">
        <f t="shared" si="38"/>
        <v>0.91267122617949048</v>
      </c>
      <c r="BB14" s="145">
        <f t="shared" si="39"/>
        <v>0.91267122617949048</v>
      </c>
      <c r="BC14" s="145">
        <f t="shared" si="40"/>
        <v>0.77894441303998896</v>
      </c>
      <c r="BD14" s="145" t="str">
        <f t="shared" si="41"/>
        <v/>
      </c>
      <c r="BE14" s="145" t="str">
        <f t="shared" si="42"/>
        <v/>
      </c>
      <c r="BF14" s="145">
        <f t="shared" si="43"/>
        <v>0.74832392945866233</v>
      </c>
      <c r="BG14" s="145">
        <f t="shared" si="44"/>
        <v>0.15506035324056913</v>
      </c>
      <c r="BH14" s="145" t="str">
        <f t="shared" si="45"/>
        <v/>
      </c>
      <c r="BI14" s="145" t="str">
        <f t="shared" si="46"/>
        <v/>
      </c>
      <c r="BJ14" s="10">
        <f t="shared" si="47"/>
        <v>0.46323529411764708</v>
      </c>
      <c r="BK14" s="11">
        <f t="shared" si="48"/>
        <v>0.84719535783365563</v>
      </c>
      <c r="BL14" s="11">
        <f t="shared" si="49"/>
        <v>0.75056179775280896</v>
      </c>
      <c r="BM14" s="11" t="str">
        <f t="shared" si="50"/>
        <v/>
      </c>
      <c r="BN14" s="10">
        <f t="shared" si="51"/>
        <v>0.46323529411764708</v>
      </c>
      <c r="BO14" s="11">
        <f t="shared" si="52"/>
        <v>0.81680774975872106</v>
      </c>
      <c r="BP14" s="11">
        <f t="shared" si="53"/>
        <v>0.63666703749026587</v>
      </c>
      <c r="BQ14" s="11" t="str">
        <f t="shared" si="54"/>
        <v/>
      </c>
    </row>
    <row r="15" spans="1:69" x14ac:dyDescent="0.2">
      <c r="A15" s="305" t="s">
        <v>153</v>
      </c>
      <c r="B15" s="334" t="str">
        <f>VLOOKUP($A15,BI!$A:$Q,MATCH(B$1,BI!$A$1:$Q$1,0),FALSE)</f>
        <v/>
      </c>
      <c r="C15" s="368">
        <f>VLOOKUP($A15,BI!$A:$Q,MATCH(C$1,BI!$A$1:$Q$1,0),FALSE)</f>
        <v>1</v>
      </c>
      <c r="D15" s="368">
        <f>VLOOKUP($A15,BI!$A:$Q,MATCH(D$1,BI!$A$1:$Q$1,0),FALSE)</f>
        <v>1</v>
      </c>
      <c r="E15" s="368">
        <f>VLOOKUP($A15,BI!$A:$Q,MATCH(E$1,BI!$A$1:$Q$1,0),FALSE)</f>
        <v>1</v>
      </c>
      <c r="F15" s="368">
        <f>VLOOKUP($A15,BI!$A:$Q,MATCH(F$1,BI!$A$1:$Q$1,0),FALSE)</f>
        <v>1</v>
      </c>
      <c r="G15" s="368">
        <f>VLOOKUP($A15,BI!$A:$Q,MATCH(G$1,BI!$A$1:$Q$1,0),FALSE)</f>
        <v>1</v>
      </c>
      <c r="H15" s="368" t="str">
        <f>VLOOKUP($A15,BI!$A:$Q,MATCH(H$1,BI!$A$1:$Q$1,0),FALSE)</f>
        <v/>
      </c>
      <c r="I15" s="368" t="str">
        <f>VLOOKUP($A15,BI!$A:$Q,MATCH(I$1,BI!$A$1:$Q$1,0),FALSE)</f>
        <v/>
      </c>
      <c r="J15" s="368">
        <f>VLOOKUP($A15,BI!$A:$Q,MATCH(J$1,BI!$A$1:$Q$1,0),FALSE)</f>
        <v>1</v>
      </c>
      <c r="K15" s="368">
        <f>VLOOKUP($A15,BI!$A:$Q,MATCH(K$1,BI!$A$1:$Q$1,0),FALSE)</f>
        <v>1</v>
      </c>
      <c r="L15" s="368" t="str">
        <f>VLOOKUP($A15,BI!$A:$Q,MATCH(L$1,BI!$A$1:$Q$1,0),FALSE)</f>
        <v/>
      </c>
      <c r="M15" s="368" t="str">
        <f>VLOOKUP($A15,BI!$A:$Q,MATCH(M$1,BI!$A$1:$Q$1,0),FALSE)</f>
        <v/>
      </c>
      <c r="N15" s="331" t="str">
        <f>VLOOKUP($A15,'I-EmEC'!$A:$DD,MATCH(N$1,'I-EmEC'!$A$1:$DD$1,0),FALSE)</f>
        <v/>
      </c>
      <c r="O15" s="332">
        <f>VLOOKUP($A15,'I-EmEC'!$A:$DD,MATCH(O$1,'I-EmEC'!$A$1:$DD$1,0),FALSE)</f>
        <v>49.1</v>
      </c>
      <c r="P15" s="332">
        <f>VLOOKUP($A15,'I-EmEC'!$A:$DD,MATCH(P$1,'I-EmEC'!$A$1:$DD$1,0),FALSE)</f>
        <v>49.1</v>
      </c>
      <c r="Q15" s="332">
        <f>VLOOKUP($A15,'I-EmEC'!$A:$DD,MATCH(Q$1,'I-EmEC'!$A$1:$DD$1,0),FALSE)</f>
        <v>44.9</v>
      </c>
      <c r="R15" s="332">
        <f>VLOOKUP($A15,'I-EmEC'!$A:$DD,MATCH(R$1,'I-EmEC'!$A$1:$DD$1,0),FALSE)</f>
        <v>44.9</v>
      </c>
      <c r="S15" s="332">
        <f>VLOOKUP($A15,'I-EmEC'!$A:$DD,MATCH(S$1,'I-EmEC'!$A$1:$DD$1,0),FALSE)</f>
        <v>33.9</v>
      </c>
      <c r="T15" s="332">
        <f>VLOOKUP($A15,'I-EmEC'!$A:$DD,MATCH(T$1,'I-EmEC'!$A$1:$DD$1,0),FALSE)</f>
        <v>16.100000000000001</v>
      </c>
      <c r="U15" s="332">
        <f>VLOOKUP($A15,'I-EmEC'!$A:$DD,MATCH(U$1,'I-EmEC'!$A$1:$DD$1,0),FALSE)</f>
        <v>16.100000000000001</v>
      </c>
      <c r="V15" s="332">
        <f>VLOOKUP($A15,'I-EmEC'!$A:$DD,MATCH(V$1,'I-EmEC'!$A$1:$DD$1,0),FALSE)</f>
        <v>38.299999999999997</v>
      </c>
      <c r="W15" s="332">
        <f>VLOOKUP($A15,'I-EmEC'!$A:$DD,MATCH(W$1,'I-EmEC'!$A$1:$DD$1,0),FALSE)</f>
        <v>17</v>
      </c>
      <c r="X15" s="332">
        <f>VLOOKUP($A15,'I-EmEC'!$A:$DD,MATCH(X$1,'I-EmEC'!$A$1:$DD$1,0),FALSE)</f>
        <v>31.5</v>
      </c>
      <c r="Y15" s="332">
        <f>VLOOKUP($A15,'I-EmEC'!$A:$DD,MATCH(Y$1,'I-EmEC'!$A$1:$DD$1,0),FALSE)</f>
        <v>17.7</v>
      </c>
      <c r="Z15" s="331" t="str">
        <f t="shared" si="11"/>
        <v/>
      </c>
      <c r="AA15" s="332">
        <f t="shared" si="12"/>
        <v>49.1</v>
      </c>
      <c r="AB15" s="332">
        <f t="shared" si="13"/>
        <v>49.1</v>
      </c>
      <c r="AC15" s="332">
        <f t="shared" si="14"/>
        <v>44.9</v>
      </c>
      <c r="AD15" s="332">
        <f t="shared" si="15"/>
        <v>44.9</v>
      </c>
      <c r="AE15" s="332">
        <f t="shared" si="16"/>
        <v>33.9</v>
      </c>
      <c r="AF15" s="332" t="str">
        <f t="shared" si="17"/>
        <v/>
      </c>
      <c r="AG15" s="332" t="str">
        <f t="shared" si="18"/>
        <v/>
      </c>
      <c r="AH15" s="332">
        <f t="shared" si="19"/>
        <v>38.299999999999997</v>
      </c>
      <c r="AI15" s="332">
        <f t="shared" si="20"/>
        <v>17</v>
      </c>
      <c r="AJ15" s="332" t="str">
        <f t="shared" si="21"/>
        <v/>
      </c>
      <c r="AK15" s="332" t="str">
        <f t="shared" si="22"/>
        <v/>
      </c>
      <c r="AL15" s="48" t="str">
        <f t="shared" si="23"/>
        <v/>
      </c>
      <c r="AM15" s="47">
        <f t="shared" si="24"/>
        <v>0.94970986460348161</v>
      </c>
      <c r="AN15" s="47">
        <f t="shared" si="25"/>
        <v>0.94970986460348161</v>
      </c>
      <c r="AO15" s="47">
        <f t="shared" si="26"/>
        <v>0.92960662525879922</v>
      </c>
      <c r="AP15" s="47">
        <f t="shared" si="27"/>
        <v>0.92960662525879922</v>
      </c>
      <c r="AQ15" s="47">
        <f t="shared" si="28"/>
        <v>0.9826086956521739</v>
      </c>
      <c r="AR15" s="47" t="str">
        <f t="shared" si="29"/>
        <v/>
      </c>
      <c r="AS15" s="47" t="str">
        <f t="shared" si="30"/>
        <v/>
      </c>
      <c r="AT15" s="47">
        <f t="shared" si="31"/>
        <v>0.86067415730337071</v>
      </c>
      <c r="AU15" s="47">
        <f t="shared" si="32"/>
        <v>0.33663366336633666</v>
      </c>
      <c r="AV15" s="47" t="str">
        <f t="shared" si="33"/>
        <v/>
      </c>
      <c r="AW15" s="47" t="str">
        <f t="shared" si="34"/>
        <v/>
      </c>
      <c r="AX15" s="144" t="str">
        <f t="shared" si="35"/>
        <v/>
      </c>
      <c r="AY15" s="145">
        <f t="shared" si="36"/>
        <v>0.94907104856316649</v>
      </c>
      <c r="AZ15" s="145">
        <f t="shared" si="37"/>
        <v>0.94907104856316649</v>
      </c>
      <c r="BA15" s="145">
        <f t="shared" si="38"/>
        <v>0.91795028020537828</v>
      </c>
      <c r="BB15" s="145">
        <f t="shared" si="39"/>
        <v>0.91795028020537828</v>
      </c>
      <c r="BC15" s="145">
        <f t="shared" si="40"/>
        <v>1</v>
      </c>
      <c r="BD15" s="145" t="str">
        <f t="shared" si="41"/>
        <v/>
      </c>
      <c r="BE15" s="145" t="str">
        <f t="shared" si="42"/>
        <v/>
      </c>
      <c r="BF15" s="145">
        <f t="shared" si="43"/>
        <v>0.81123954912417029</v>
      </c>
      <c r="BG15" s="145">
        <f t="shared" si="44"/>
        <v>0</v>
      </c>
      <c r="BH15" s="145" t="str">
        <f t="shared" si="45"/>
        <v/>
      </c>
      <c r="BI15" s="145" t="str">
        <f t="shared" si="46"/>
        <v/>
      </c>
      <c r="BJ15" s="10" t="str">
        <f t="shared" si="47"/>
        <v/>
      </c>
      <c r="BK15" s="11">
        <f t="shared" si="48"/>
        <v>0.9826086956521739</v>
      </c>
      <c r="BL15" s="11">
        <f t="shared" si="49"/>
        <v>0.86067415730337071</v>
      </c>
      <c r="BM15" s="11" t="str">
        <f t="shared" si="50"/>
        <v/>
      </c>
      <c r="BN15" s="10" t="str">
        <f t="shared" si="51"/>
        <v/>
      </c>
      <c r="BO15" s="11">
        <f t="shared" si="52"/>
        <v>0.94824833507534712</v>
      </c>
      <c r="BP15" s="11">
        <f t="shared" si="53"/>
        <v>0.59865391033485371</v>
      </c>
      <c r="BQ15" s="11" t="str">
        <f t="shared" si="54"/>
        <v/>
      </c>
    </row>
    <row r="16" spans="1:69" x14ac:dyDescent="0.2">
      <c r="A16" s="305" t="s">
        <v>40</v>
      </c>
      <c r="B16" s="334" t="str">
        <f>VLOOKUP($A16,BI!$A:$Q,MATCH(B$1,BI!$A$1:$Q$1,0),FALSE)</f>
        <v/>
      </c>
      <c r="C16" s="368">
        <f>VLOOKUP($A16,BI!$A:$Q,MATCH(C$1,BI!$A$1:$Q$1,0),FALSE)</f>
        <v>1</v>
      </c>
      <c r="D16" s="368">
        <f>VLOOKUP($A16,BI!$A:$Q,MATCH(D$1,BI!$A$1:$Q$1,0),FALSE)</f>
        <v>1</v>
      </c>
      <c r="E16" s="368">
        <f>VLOOKUP($A16,BI!$A:$Q,MATCH(E$1,BI!$A$1:$Q$1,0),FALSE)</f>
        <v>1</v>
      </c>
      <c r="F16" s="368">
        <f>VLOOKUP($A16,BI!$A:$Q,MATCH(F$1,BI!$A$1:$Q$1,0),FALSE)</f>
        <v>1</v>
      </c>
      <c r="G16" s="368">
        <f>VLOOKUP($A16,BI!$A:$Q,MATCH(G$1,BI!$A$1:$Q$1,0),FALSE)</f>
        <v>1</v>
      </c>
      <c r="H16" s="368" t="str">
        <f>VLOOKUP($A16,BI!$A:$Q,MATCH(H$1,BI!$A$1:$Q$1,0),FALSE)</f>
        <v/>
      </c>
      <c r="I16" s="368" t="str">
        <f>VLOOKUP($A16,BI!$A:$Q,MATCH(I$1,BI!$A$1:$Q$1,0),FALSE)</f>
        <v/>
      </c>
      <c r="J16" s="368" t="str">
        <f>VLOOKUP($A16,BI!$A:$Q,MATCH(J$1,BI!$A$1:$Q$1,0),FALSE)</f>
        <v/>
      </c>
      <c r="K16" s="368">
        <f>VLOOKUP($A16,BI!$A:$Q,MATCH(K$1,BI!$A$1:$Q$1,0),FALSE)</f>
        <v>1</v>
      </c>
      <c r="L16" s="368">
        <f>VLOOKUP($A16,BI!$A:$Q,MATCH(L$1,BI!$A$1:$Q$1,0),FALSE)</f>
        <v>1</v>
      </c>
      <c r="M16" s="368">
        <f>VLOOKUP($A16,BI!$A:$Q,MATCH(M$1,BI!$A$1:$Q$1,0),FALSE)</f>
        <v>1</v>
      </c>
      <c r="N16" s="331">
        <f>VLOOKUP($A16,'I-EmEC'!$A:$DD,MATCH(N$1,'I-EmEC'!$A$1:$DD$1,0),FALSE)</f>
        <v>17.7</v>
      </c>
      <c r="O16" s="332">
        <f>VLOOKUP($A16,'I-EmEC'!$A:$DD,MATCH(O$1,'I-EmEC'!$A$1:$DD$1,0),FALSE)</f>
        <v>7.3</v>
      </c>
      <c r="P16" s="332">
        <f>VLOOKUP($A16,'I-EmEC'!$A:$DD,MATCH(P$1,'I-EmEC'!$A$1:$DD$1,0),FALSE)</f>
        <v>7.3</v>
      </c>
      <c r="Q16" s="332">
        <f>VLOOKUP($A16,'I-EmEC'!$A:$DD,MATCH(Q$1,'I-EmEC'!$A$1:$DD$1,0),FALSE)</f>
        <v>11.5</v>
      </c>
      <c r="R16" s="332">
        <f>VLOOKUP($A16,'I-EmEC'!$A:$DD,MATCH(R$1,'I-EmEC'!$A$1:$DD$1,0),FALSE)</f>
        <v>11.5</v>
      </c>
      <c r="S16" s="332">
        <f>VLOOKUP($A16,'I-EmEC'!$A:$DD,MATCH(S$1,'I-EmEC'!$A$1:$DD$1,0),FALSE)</f>
        <v>5.5</v>
      </c>
      <c r="T16" s="332">
        <f>VLOOKUP($A16,'I-EmEC'!$A:$DD,MATCH(T$1,'I-EmEC'!$A$1:$DD$1,0),FALSE)</f>
        <v>5.3</v>
      </c>
      <c r="U16" s="332">
        <f>VLOOKUP($A16,'I-EmEC'!$A:$DD,MATCH(U$1,'I-EmEC'!$A$1:$DD$1,0),FALSE)</f>
        <v>5.3</v>
      </c>
      <c r="V16" s="332">
        <f>VLOOKUP($A16,'I-EmEC'!$A:$DD,MATCH(V$1,'I-EmEC'!$A$1:$DD$1,0),FALSE)</f>
        <v>4.5</v>
      </c>
      <c r="W16" s="332">
        <f>VLOOKUP($A16,'I-EmEC'!$A:$DD,MATCH(W$1,'I-EmEC'!$A$1:$DD$1,0),FALSE)</f>
        <v>18.600000000000001</v>
      </c>
      <c r="X16" s="332">
        <f>VLOOKUP($A16,'I-EmEC'!$A:$DD,MATCH(X$1,'I-EmEC'!$A$1:$DD$1,0),FALSE)</f>
        <v>18.2</v>
      </c>
      <c r="Y16" s="332">
        <f>VLOOKUP($A16,'I-EmEC'!$A:$DD,MATCH(Y$1,'I-EmEC'!$A$1:$DD$1,0),FALSE)</f>
        <v>19</v>
      </c>
      <c r="Z16" s="331" t="str">
        <f t="shared" si="11"/>
        <v/>
      </c>
      <c r="AA16" s="332">
        <f t="shared" si="12"/>
        <v>7.3</v>
      </c>
      <c r="AB16" s="332">
        <f t="shared" si="13"/>
        <v>7.3</v>
      </c>
      <c r="AC16" s="332">
        <f t="shared" si="14"/>
        <v>11.5</v>
      </c>
      <c r="AD16" s="332">
        <f t="shared" si="15"/>
        <v>11.5</v>
      </c>
      <c r="AE16" s="332">
        <f t="shared" si="16"/>
        <v>5.5</v>
      </c>
      <c r="AF16" s="332" t="str">
        <f t="shared" si="17"/>
        <v/>
      </c>
      <c r="AG16" s="332" t="str">
        <f t="shared" si="18"/>
        <v/>
      </c>
      <c r="AH16" s="332" t="str">
        <f t="shared" si="19"/>
        <v/>
      </c>
      <c r="AI16" s="332">
        <f t="shared" si="20"/>
        <v>18.600000000000001</v>
      </c>
      <c r="AJ16" s="332">
        <f t="shared" si="21"/>
        <v>18.2</v>
      </c>
      <c r="AK16" s="332">
        <f t="shared" si="22"/>
        <v>19</v>
      </c>
      <c r="AL16" s="48" t="str">
        <f t="shared" si="23"/>
        <v/>
      </c>
      <c r="AM16" s="47">
        <f t="shared" si="24"/>
        <v>0.14119922630560927</v>
      </c>
      <c r="AN16" s="47">
        <f t="shared" si="25"/>
        <v>0.14119922630560927</v>
      </c>
      <c r="AO16" s="47">
        <f t="shared" si="26"/>
        <v>0.23809523809523811</v>
      </c>
      <c r="AP16" s="47">
        <f t="shared" si="27"/>
        <v>0.23809523809523811</v>
      </c>
      <c r="AQ16" s="47">
        <f t="shared" si="28"/>
        <v>0.15942028985507245</v>
      </c>
      <c r="AR16" s="47" t="str">
        <f t="shared" si="29"/>
        <v/>
      </c>
      <c r="AS16" s="47" t="str">
        <f t="shared" si="30"/>
        <v/>
      </c>
      <c r="AT16" s="47" t="str">
        <f t="shared" si="31"/>
        <v/>
      </c>
      <c r="AU16" s="47">
        <f t="shared" si="32"/>
        <v>0.36831683168316837</v>
      </c>
      <c r="AV16" s="47">
        <f t="shared" si="33"/>
        <v>0.34666666666666668</v>
      </c>
      <c r="AW16" s="47">
        <f t="shared" si="34"/>
        <v>0.39665970772442588</v>
      </c>
      <c r="AX16" s="144" t="str">
        <f t="shared" si="35"/>
        <v/>
      </c>
      <c r="AY16" s="145">
        <f t="shared" si="36"/>
        <v>0</v>
      </c>
      <c r="AZ16" s="145">
        <f t="shared" si="37"/>
        <v>0</v>
      </c>
      <c r="BA16" s="145">
        <f t="shared" si="38"/>
        <v>0.37929941747338974</v>
      </c>
      <c r="BB16" s="145">
        <f t="shared" si="39"/>
        <v>0.37929941747338974</v>
      </c>
      <c r="BC16" s="145">
        <f t="shared" si="40"/>
        <v>7.132634937609203E-2</v>
      </c>
      <c r="BD16" s="145" t="str">
        <f t="shared" si="41"/>
        <v/>
      </c>
      <c r="BE16" s="145" t="str">
        <f t="shared" si="42"/>
        <v/>
      </c>
      <c r="BF16" s="145" t="str">
        <f t="shared" si="43"/>
        <v/>
      </c>
      <c r="BG16" s="145">
        <f t="shared" si="44"/>
        <v>0.88905181778472198</v>
      </c>
      <c r="BH16" s="145">
        <f t="shared" si="45"/>
        <v>0.80430225144766032</v>
      </c>
      <c r="BI16" s="145">
        <f t="shared" si="46"/>
        <v>1</v>
      </c>
      <c r="BJ16" s="10" t="str">
        <f t="shared" si="47"/>
        <v/>
      </c>
      <c r="BK16" s="11">
        <f t="shared" si="48"/>
        <v>0.23809523809523811</v>
      </c>
      <c r="BL16" s="11">
        <f t="shared" si="49"/>
        <v>0.36831683168316837</v>
      </c>
      <c r="BM16" s="11">
        <f t="shared" si="50"/>
        <v>0.39665970772442588</v>
      </c>
      <c r="BN16" s="10" t="str">
        <f t="shared" si="51"/>
        <v/>
      </c>
      <c r="BO16" s="11">
        <f t="shared" si="52"/>
        <v>0.18360184373135344</v>
      </c>
      <c r="BP16" s="11">
        <f t="shared" si="53"/>
        <v>0.36831683168316837</v>
      </c>
      <c r="BQ16" s="11">
        <f t="shared" si="54"/>
        <v>0.37166318719554625</v>
      </c>
    </row>
    <row r="17" spans="1:69" x14ac:dyDescent="0.2">
      <c r="A17" s="305" t="s">
        <v>114</v>
      </c>
      <c r="B17" s="334">
        <f>VLOOKUP($A17,BI!$A:$Q,MATCH(B$1,BI!$A$1:$Q$1,0),FALSE)</f>
        <v>1</v>
      </c>
      <c r="C17" s="368">
        <f>VLOOKUP($A17,BI!$A:$Q,MATCH(C$1,BI!$A$1:$Q$1,0),FALSE)</f>
        <v>1</v>
      </c>
      <c r="D17" s="368">
        <f>VLOOKUP($A17,BI!$A:$Q,MATCH(D$1,BI!$A$1:$Q$1,0),FALSE)</f>
        <v>1</v>
      </c>
      <c r="E17" s="368">
        <f>VLOOKUP($A17,BI!$A:$Q,MATCH(E$1,BI!$A$1:$Q$1,0),FALSE)</f>
        <v>1</v>
      </c>
      <c r="F17" s="368">
        <f>VLOOKUP($A17,BI!$A:$Q,MATCH(F$1,BI!$A$1:$Q$1,0),FALSE)</f>
        <v>1</v>
      </c>
      <c r="G17" s="368">
        <f>VLOOKUP($A17,BI!$A:$Q,MATCH(G$1,BI!$A$1:$Q$1,0),FALSE)</f>
        <v>1</v>
      </c>
      <c r="H17" s="368">
        <f>VLOOKUP($A17,BI!$A:$Q,MATCH(H$1,BI!$A$1:$Q$1,0),FALSE)</f>
        <v>1</v>
      </c>
      <c r="I17" s="368">
        <f>VLOOKUP($A17,BI!$A:$Q,MATCH(I$1,BI!$A$1:$Q$1,0),FALSE)</f>
        <v>1</v>
      </c>
      <c r="J17" s="368">
        <f>VLOOKUP($A17,BI!$A:$Q,MATCH(J$1,BI!$A$1:$Q$1,0),FALSE)</f>
        <v>1</v>
      </c>
      <c r="K17" s="368">
        <f>VLOOKUP($A17,BI!$A:$Q,MATCH(K$1,BI!$A$1:$Q$1,0),FALSE)</f>
        <v>1</v>
      </c>
      <c r="L17" s="368">
        <f>VLOOKUP($A17,BI!$A:$Q,MATCH(L$1,BI!$A$1:$Q$1,0),FALSE)</f>
        <v>1</v>
      </c>
      <c r="M17" s="368">
        <f>VLOOKUP($A17,BI!$A:$Q,MATCH(M$1,BI!$A$1:$Q$1,0),FALSE)</f>
        <v>1</v>
      </c>
      <c r="N17" s="331">
        <f>VLOOKUP($A17,'I-EmEC'!$A:$DD,MATCH(N$1,'I-EmEC'!$A$1:$DD$1,0),FALSE)</f>
        <v>35.5</v>
      </c>
      <c r="O17" s="332">
        <f>VLOOKUP($A17,'I-EmEC'!$A:$DD,MATCH(O$1,'I-EmEC'!$A$1:$DD$1,0),FALSE)</f>
        <v>21.5</v>
      </c>
      <c r="P17" s="332">
        <f>VLOOKUP($A17,'I-EmEC'!$A:$DD,MATCH(P$1,'I-EmEC'!$A$1:$DD$1,0),FALSE)</f>
        <v>21.5</v>
      </c>
      <c r="Q17" s="332">
        <f>VLOOKUP($A17,'I-EmEC'!$A:$DD,MATCH(Q$1,'I-EmEC'!$A$1:$DD$1,0),FALSE)</f>
        <v>31</v>
      </c>
      <c r="R17" s="332">
        <f>VLOOKUP($A17,'I-EmEC'!$A:$DD,MATCH(R$1,'I-EmEC'!$A$1:$DD$1,0),FALSE)</f>
        <v>31</v>
      </c>
      <c r="S17" s="332">
        <f>VLOOKUP($A17,'I-EmEC'!$A:$DD,MATCH(S$1,'I-EmEC'!$A$1:$DD$1,0),FALSE)</f>
        <v>24.4</v>
      </c>
      <c r="T17" s="332">
        <f>VLOOKUP($A17,'I-EmEC'!$A:$DD,MATCH(T$1,'I-EmEC'!$A$1:$DD$1,0),FALSE)</f>
        <v>14.2</v>
      </c>
      <c r="U17" s="332">
        <f>VLOOKUP($A17,'I-EmEC'!$A:$DD,MATCH(U$1,'I-EmEC'!$A$1:$DD$1,0),FALSE)</f>
        <v>14.2</v>
      </c>
      <c r="V17" s="332">
        <f>VLOOKUP($A17,'I-EmEC'!$A:$DD,MATCH(V$1,'I-EmEC'!$A$1:$DD$1,0),FALSE)</f>
        <v>8.6</v>
      </c>
      <c r="W17" s="332">
        <f>VLOOKUP($A17,'I-EmEC'!$A:$DD,MATCH(W$1,'I-EmEC'!$A$1:$DD$1,0),FALSE)</f>
        <v>36.6</v>
      </c>
      <c r="X17" s="332">
        <f>VLOOKUP($A17,'I-EmEC'!$A:$DD,MATCH(X$1,'I-EmEC'!$A$1:$DD$1,0),FALSE)</f>
        <v>30.1</v>
      </c>
      <c r="Y17" s="332">
        <f>VLOOKUP($A17,'I-EmEC'!$A:$DD,MATCH(Y$1,'I-EmEC'!$A$1:$DD$1,0),FALSE)</f>
        <v>19.2</v>
      </c>
      <c r="Z17" s="331">
        <f t="shared" si="11"/>
        <v>35.5</v>
      </c>
      <c r="AA17" s="332">
        <f t="shared" si="12"/>
        <v>21.5</v>
      </c>
      <c r="AB17" s="332">
        <f t="shared" si="13"/>
        <v>21.5</v>
      </c>
      <c r="AC17" s="332">
        <f t="shared" si="14"/>
        <v>31</v>
      </c>
      <c r="AD17" s="332">
        <f t="shared" si="15"/>
        <v>31</v>
      </c>
      <c r="AE17" s="332">
        <f t="shared" si="16"/>
        <v>24.4</v>
      </c>
      <c r="AF17" s="332">
        <f t="shared" si="17"/>
        <v>14.2</v>
      </c>
      <c r="AG17" s="332">
        <f t="shared" si="18"/>
        <v>14.2</v>
      </c>
      <c r="AH17" s="332">
        <f t="shared" si="19"/>
        <v>8.6</v>
      </c>
      <c r="AI17" s="332">
        <f t="shared" si="20"/>
        <v>36.6</v>
      </c>
      <c r="AJ17" s="332">
        <f t="shared" si="21"/>
        <v>30.1</v>
      </c>
      <c r="AK17" s="332">
        <f t="shared" si="22"/>
        <v>19.2</v>
      </c>
      <c r="AL17" s="48">
        <f t="shared" si="23"/>
        <v>0.65257352941176472</v>
      </c>
      <c r="AM17" s="47">
        <f t="shared" si="24"/>
        <v>0.41586073500967113</v>
      </c>
      <c r="AN17" s="47">
        <f t="shared" si="25"/>
        <v>0.41586073500967113</v>
      </c>
      <c r="AO17" s="47">
        <f t="shared" si="26"/>
        <v>0.64182194616977228</v>
      </c>
      <c r="AP17" s="47">
        <f t="shared" si="27"/>
        <v>0.64182194616977228</v>
      </c>
      <c r="AQ17" s="47">
        <f t="shared" si="28"/>
        <v>0.70724637681159419</v>
      </c>
      <c r="AR17" s="47">
        <f t="shared" si="29"/>
        <v>0.30084745762711862</v>
      </c>
      <c r="AS17" s="47">
        <f t="shared" si="30"/>
        <v>0.30084745762711862</v>
      </c>
      <c r="AT17" s="47">
        <f t="shared" si="31"/>
        <v>0.19325842696629214</v>
      </c>
      <c r="AU17" s="47">
        <f t="shared" si="32"/>
        <v>0.72475247524752473</v>
      </c>
      <c r="AV17" s="47">
        <f t="shared" si="33"/>
        <v>0.57333333333333336</v>
      </c>
      <c r="AW17" s="47">
        <f t="shared" si="34"/>
        <v>0.40083507306889354</v>
      </c>
      <c r="AX17" s="144">
        <f t="shared" si="35"/>
        <v>0.86419613527343297</v>
      </c>
      <c r="AY17" s="145">
        <f t="shared" si="36"/>
        <v>0.41882370792907192</v>
      </c>
      <c r="AZ17" s="145">
        <f t="shared" si="37"/>
        <v>0.41882370792907192</v>
      </c>
      <c r="BA17" s="145">
        <f t="shared" si="38"/>
        <v>0.84396715382620635</v>
      </c>
      <c r="BB17" s="145">
        <f t="shared" si="39"/>
        <v>0.84396715382620635</v>
      </c>
      <c r="BC17" s="145">
        <f t="shared" si="40"/>
        <v>0.96706247512546473</v>
      </c>
      <c r="BD17" s="145">
        <f t="shared" si="41"/>
        <v>0.20242753612905418</v>
      </c>
      <c r="BE17" s="145">
        <f t="shared" si="42"/>
        <v>0.20242753612905418</v>
      </c>
      <c r="BF17" s="145">
        <f t="shared" si="43"/>
        <v>0</v>
      </c>
      <c r="BG17" s="145">
        <f t="shared" si="44"/>
        <v>1</v>
      </c>
      <c r="BH17" s="145">
        <f t="shared" si="45"/>
        <v>0.71510660861799513</v>
      </c>
      <c r="BI17" s="145">
        <f t="shared" si="46"/>
        <v>0.39055309607675071</v>
      </c>
      <c r="BJ17" s="10">
        <f t="shared" si="47"/>
        <v>0.65257352941176472</v>
      </c>
      <c r="BK17" s="11">
        <f t="shared" si="48"/>
        <v>0.70724637681159419</v>
      </c>
      <c r="BL17" s="11">
        <f t="shared" si="49"/>
        <v>0.72475247524752473</v>
      </c>
      <c r="BM17" s="11">
        <f t="shared" si="50"/>
        <v>0.57333333333333336</v>
      </c>
      <c r="BN17" s="10">
        <f t="shared" si="51"/>
        <v>0.65257352941176472</v>
      </c>
      <c r="BO17" s="11">
        <f t="shared" si="52"/>
        <v>0.56452234783409616</v>
      </c>
      <c r="BP17" s="11">
        <f t="shared" si="53"/>
        <v>0.37992645436701356</v>
      </c>
      <c r="BQ17" s="11">
        <f t="shared" si="54"/>
        <v>0.48708420320111345</v>
      </c>
    </row>
    <row r="18" spans="1:69" x14ac:dyDescent="0.2">
      <c r="A18" s="305" t="s">
        <v>38</v>
      </c>
      <c r="B18" s="334" t="str">
        <f>VLOOKUP($A18,BI!$A:$Q,MATCH(B$1,BI!$A$1:$Q$1,0),FALSE)</f>
        <v/>
      </c>
      <c r="C18" s="368">
        <f>VLOOKUP($A18,BI!$A:$Q,MATCH(C$1,BI!$A$1:$Q$1,0),FALSE)</f>
        <v>1</v>
      </c>
      <c r="D18" s="368">
        <f>VLOOKUP($A18,BI!$A:$Q,MATCH(D$1,BI!$A$1:$Q$1,0),FALSE)</f>
        <v>1</v>
      </c>
      <c r="E18" s="368">
        <f>VLOOKUP($A18,BI!$A:$Q,MATCH(E$1,BI!$A$1:$Q$1,0),FALSE)</f>
        <v>1</v>
      </c>
      <c r="F18" s="368">
        <f>VLOOKUP($A18,BI!$A:$Q,MATCH(F$1,BI!$A$1:$Q$1,0),FALSE)</f>
        <v>1</v>
      </c>
      <c r="G18" s="368">
        <f>VLOOKUP($A18,BI!$A:$Q,MATCH(G$1,BI!$A$1:$Q$1,0),FALSE)</f>
        <v>1</v>
      </c>
      <c r="H18" s="368">
        <f>VLOOKUP($A18,BI!$A:$Q,MATCH(H$1,BI!$A$1:$Q$1,0),FALSE)</f>
        <v>1</v>
      </c>
      <c r="I18" s="368">
        <f>VLOOKUP($A18,BI!$A:$Q,MATCH(I$1,BI!$A$1:$Q$1,0),FALSE)</f>
        <v>1</v>
      </c>
      <c r="J18" s="368">
        <f>VLOOKUP($A18,BI!$A:$Q,MATCH(J$1,BI!$A$1:$Q$1,0),FALSE)</f>
        <v>1</v>
      </c>
      <c r="K18" s="368">
        <f>VLOOKUP($A18,BI!$A:$Q,MATCH(K$1,BI!$A$1:$Q$1,0),FALSE)</f>
        <v>1</v>
      </c>
      <c r="L18" s="368" t="str">
        <f>VLOOKUP($A18,BI!$A:$Q,MATCH(L$1,BI!$A$1:$Q$1,0),FALSE)</f>
        <v/>
      </c>
      <c r="M18" s="368" t="str">
        <f>VLOOKUP($A18,BI!$A:$Q,MATCH(M$1,BI!$A$1:$Q$1,0),FALSE)</f>
        <v/>
      </c>
      <c r="N18" s="331">
        <f>VLOOKUP($A18,'I-EmEC'!$A:$DD,MATCH(N$1,'I-EmEC'!$A$1:$DD$1,0),FALSE)</f>
        <v>12.7</v>
      </c>
      <c r="O18" s="332">
        <f>VLOOKUP($A18,'I-EmEC'!$A:$DD,MATCH(O$1,'I-EmEC'!$A$1:$DD$1,0),FALSE)</f>
        <v>17.7</v>
      </c>
      <c r="P18" s="332">
        <f>VLOOKUP($A18,'I-EmEC'!$A:$DD,MATCH(P$1,'I-EmEC'!$A$1:$DD$1,0),FALSE)</f>
        <v>17.7</v>
      </c>
      <c r="Q18" s="332">
        <f>VLOOKUP($A18,'I-EmEC'!$A:$DD,MATCH(Q$1,'I-EmEC'!$A$1:$DD$1,0),FALSE)</f>
        <v>21.2</v>
      </c>
      <c r="R18" s="332">
        <f>VLOOKUP($A18,'I-EmEC'!$A:$DD,MATCH(R$1,'I-EmEC'!$A$1:$DD$1,0),FALSE)</f>
        <v>21.2</v>
      </c>
      <c r="S18" s="332">
        <f>VLOOKUP($A18,'I-EmEC'!$A:$DD,MATCH(S$1,'I-EmEC'!$A$1:$DD$1,0),FALSE)</f>
        <v>13.8</v>
      </c>
      <c r="T18" s="332">
        <f>VLOOKUP($A18,'I-EmEC'!$A:$DD,MATCH(T$1,'I-EmEC'!$A$1:$DD$1,0),FALSE)</f>
        <v>10</v>
      </c>
      <c r="U18" s="332">
        <f>VLOOKUP($A18,'I-EmEC'!$A:$DD,MATCH(U$1,'I-EmEC'!$A$1:$DD$1,0),FALSE)</f>
        <v>10</v>
      </c>
      <c r="V18" s="332">
        <f>VLOOKUP($A18,'I-EmEC'!$A:$DD,MATCH(V$1,'I-EmEC'!$A$1:$DD$1,0),FALSE)</f>
        <v>10</v>
      </c>
      <c r="W18" s="332">
        <f>VLOOKUP($A18,'I-EmEC'!$A:$DD,MATCH(W$1,'I-EmEC'!$A$1:$DD$1,0),FALSE)</f>
        <v>22.2</v>
      </c>
      <c r="X18" s="332">
        <f>VLOOKUP($A18,'I-EmEC'!$A:$DD,MATCH(X$1,'I-EmEC'!$A$1:$DD$1,0),FALSE)</f>
        <v>20</v>
      </c>
      <c r="Y18" s="332">
        <f>VLOOKUP($A18,'I-EmEC'!$A:$DD,MATCH(Y$1,'I-EmEC'!$A$1:$DD$1,0),FALSE)</f>
        <v>19.899999999999999</v>
      </c>
      <c r="Z18" s="331" t="str">
        <f t="shared" si="11"/>
        <v/>
      </c>
      <c r="AA18" s="332">
        <f t="shared" si="12"/>
        <v>17.7</v>
      </c>
      <c r="AB18" s="332">
        <f t="shared" si="13"/>
        <v>17.7</v>
      </c>
      <c r="AC18" s="332">
        <f t="shared" si="14"/>
        <v>21.2</v>
      </c>
      <c r="AD18" s="332">
        <f t="shared" si="15"/>
        <v>21.2</v>
      </c>
      <c r="AE18" s="332">
        <f t="shared" si="16"/>
        <v>13.8</v>
      </c>
      <c r="AF18" s="332">
        <f t="shared" si="17"/>
        <v>10</v>
      </c>
      <c r="AG18" s="332">
        <f t="shared" si="18"/>
        <v>10</v>
      </c>
      <c r="AH18" s="332">
        <f t="shared" si="19"/>
        <v>10</v>
      </c>
      <c r="AI18" s="332">
        <f t="shared" si="20"/>
        <v>22.2</v>
      </c>
      <c r="AJ18" s="332" t="str">
        <f t="shared" si="21"/>
        <v/>
      </c>
      <c r="AK18" s="332" t="str">
        <f t="shared" si="22"/>
        <v/>
      </c>
      <c r="AL18" s="48" t="str">
        <f t="shared" si="23"/>
        <v/>
      </c>
      <c r="AM18" s="47">
        <f t="shared" si="24"/>
        <v>0.34235976789168276</v>
      </c>
      <c r="AN18" s="47">
        <f t="shared" si="25"/>
        <v>0.34235976789168276</v>
      </c>
      <c r="AO18" s="47">
        <f t="shared" si="26"/>
        <v>0.43892339544513459</v>
      </c>
      <c r="AP18" s="47">
        <f t="shared" si="27"/>
        <v>0.43892339544513459</v>
      </c>
      <c r="AQ18" s="47">
        <f t="shared" si="28"/>
        <v>0.4</v>
      </c>
      <c r="AR18" s="47">
        <f t="shared" si="29"/>
        <v>0.21186440677966101</v>
      </c>
      <c r="AS18" s="47">
        <f t="shared" si="30"/>
        <v>0.21186440677966101</v>
      </c>
      <c r="AT18" s="47">
        <f t="shared" si="31"/>
        <v>0.2247191011235955</v>
      </c>
      <c r="AU18" s="47">
        <f t="shared" si="32"/>
        <v>0.43960396039603961</v>
      </c>
      <c r="AV18" s="47" t="str">
        <f t="shared" si="33"/>
        <v/>
      </c>
      <c r="AW18" s="47" t="str">
        <f t="shared" si="34"/>
        <v/>
      </c>
      <c r="AX18" s="144" t="str">
        <f t="shared" si="35"/>
        <v/>
      </c>
      <c r="AY18" s="145">
        <f t="shared" si="36"/>
        <v>0.57300262093179399</v>
      </c>
      <c r="AZ18" s="145">
        <f t="shared" si="37"/>
        <v>0.57300262093179399</v>
      </c>
      <c r="BA18" s="145">
        <f t="shared" si="38"/>
        <v>0.99701165238932798</v>
      </c>
      <c r="BB18" s="145">
        <f t="shared" si="39"/>
        <v>0.99701165238932798</v>
      </c>
      <c r="BC18" s="145">
        <f t="shared" si="40"/>
        <v>0.82609977157173398</v>
      </c>
      <c r="BD18" s="145">
        <f t="shared" si="41"/>
        <v>0</v>
      </c>
      <c r="BE18" s="145">
        <f t="shared" si="42"/>
        <v>0</v>
      </c>
      <c r="BF18" s="145">
        <f t="shared" si="43"/>
        <v>5.6444715640340162E-2</v>
      </c>
      <c r="BG18" s="145">
        <f t="shared" si="44"/>
        <v>1</v>
      </c>
      <c r="BH18" s="145" t="str">
        <f t="shared" si="45"/>
        <v/>
      </c>
      <c r="BI18" s="145" t="str">
        <f t="shared" si="46"/>
        <v/>
      </c>
      <c r="BJ18" s="10" t="str">
        <f t="shared" si="47"/>
        <v/>
      </c>
      <c r="BK18" s="11">
        <f t="shared" si="48"/>
        <v>0.43892339544513459</v>
      </c>
      <c r="BL18" s="11">
        <f t="shared" si="49"/>
        <v>0.43960396039603961</v>
      </c>
      <c r="BM18" s="11" t="str">
        <f t="shared" si="50"/>
        <v/>
      </c>
      <c r="BN18" s="10" t="str">
        <f t="shared" si="51"/>
        <v/>
      </c>
      <c r="BO18" s="11">
        <f t="shared" si="52"/>
        <v>0.39251326533472691</v>
      </c>
      <c r="BP18" s="11">
        <f t="shared" si="53"/>
        <v>0.27201296876973929</v>
      </c>
      <c r="BQ18" s="11" t="str">
        <f t="shared" si="54"/>
        <v/>
      </c>
    </row>
    <row r="19" spans="1:69" x14ac:dyDescent="0.2">
      <c r="A19" s="305" t="s">
        <v>51</v>
      </c>
      <c r="B19" s="334">
        <f>VLOOKUP($A19,BI!$A:$Q,MATCH(B$1,BI!$A$1:$Q$1,0),FALSE)</f>
        <v>1</v>
      </c>
      <c r="C19" s="368" t="str">
        <f>VLOOKUP($A19,BI!$A:$Q,MATCH(C$1,BI!$A$1:$Q$1,0),FALSE)</f>
        <v/>
      </c>
      <c r="D19" s="368" t="str">
        <f>VLOOKUP($A19,BI!$A:$Q,MATCH(D$1,BI!$A$1:$Q$1,0),FALSE)</f>
        <v/>
      </c>
      <c r="E19" s="368" t="str">
        <f>VLOOKUP($A19,BI!$A:$Q,MATCH(E$1,BI!$A$1:$Q$1,0),FALSE)</f>
        <v/>
      </c>
      <c r="F19" s="368" t="str">
        <f>VLOOKUP($A19,BI!$A:$Q,MATCH(F$1,BI!$A$1:$Q$1,0),FALSE)</f>
        <v/>
      </c>
      <c r="G19" s="368" t="str">
        <f>VLOOKUP($A19,BI!$A:$Q,MATCH(G$1,BI!$A$1:$Q$1,0),FALSE)</f>
        <v/>
      </c>
      <c r="H19" s="368" t="str">
        <f>VLOOKUP($A19,BI!$A:$Q,MATCH(H$1,BI!$A$1:$Q$1,0),FALSE)</f>
        <v/>
      </c>
      <c r="I19" s="368" t="str">
        <f>VLOOKUP($A19,BI!$A:$Q,MATCH(I$1,BI!$A$1:$Q$1,0),FALSE)</f>
        <v/>
      </c>
      <c r="J19" s="368" t="str">
        <f>VLOOKUP($A19,BI!$A:$Q,MATCH(J$1,BI!$A$1:$Q$1,0),FALSE)</f>
        <v/>
      </c>
      <c r="K19" s="368" t="str">
        <f>VLOOKUP($A19,BI!$A:$Q,MATCH(K$1,BI!$A$1:$Q$1,0),FALSE)</f>
        <v/>
      </c>
      <c r="L19" s="368" t="str">
        <f>VLOOKUP($A19,BI!$A:$Q,MATCH(L$1,BI!$A$1:$Q$1,0),FALSE)</f>
        <v/>
      </c>
      <c r="M19" s="368" t="str">
        <f>VLOOKUP($A19,BI!$A:$Q,MATCH(M$1,BI!$A$1:$Q$1,0),FALSE)</f>
        <v/>
      </c>
      <c r="N19" s="331">
        <f>VLOOKUP($A19,'I-EmEC'!$A:$DD,MATCH(N$1,'I-EmEC'!$A$1:$DD$1,0),FALSE)</f>
        <v>34.5</v>
      </c>
      <c r="O19" s="332">
        <f>VLOOKUP($A19,'I-EmEC'!$A:$DD,MATCH(O$1,'I-EmEC'!$A$1:$DD$1,0),FALSE)</f>
        <v>30.8</v>
      </c>
      <c r="P19" s="332">
        <f>VLOOKUP($A19,'I-EmEC'!$A:$DD,MATCH(P$1,'I-EmEC'!$A$1:$DD$1,0),FALSE)</f>
        <v>30.8</v>
      </c>
      <c r="Q19" s="332">
        <f>VLOOKUP($A19,'I-EmEC'!$A:$DD,MATCH(Q$1,'I-EmEC'!$A$1:$DD$1,0),FALSE)</f>
        <v>33.200000000000003</v>
      </c>
      <c r="R19" s="332">
        <f>VLOOKUP($A19,'I-EmEC'!$A:$DD,MATCH(R$1,'I-EmEC'!$A$1:$DD$1,0),FALSE)</f>
        <v>33.200000000000003</v>
      </c>
      <c r="S19" s="332">
        <f>VLOOKUP($A19,'I-EmEC'!$A:$DD,MATCH(S$1,'I-EmEC'!$A$1:$DD$1,0),FALSE)</f>
        <v>20.6</v>
      </c>
      <c r="T19" s="332">
        <f>VLOOKUP($A19,'I-EmEC'!$A:$DD,MATCH(T$1,'I-EmEC'!$A$1:$DD$1,0),FALSE)</f>
        <v>22.5</v>
      </c>
      <c r="U19" s="332">
        <f>VLOOKUP($A19,'I-EmEC'!$A:$DD,MATCH(U$1,'I-EmEC'!$A$1:$DD$1,0),FALSE)</f>
        <v>22.5</v>
      </c>
      <c r="V19" s="332">
        <f>VLOOKUP($A19,'I-EmEC'!$A:$DD,MATCH(V$1,'I-EmEC'!$A$1:$DD$1,0),FALSE)</f>
        <v>27.4</v>
      </c>
      <c r="W19" s="332" t="str">
        <f>VLOOKUP($A19,'I-EmEC'!$A:$DD,MATCH(W$1,'I-EmEC'!$A$1:$DD$1,0),FALSE)</f>
        <v/>
      </c>
      <c r="X19" s="332">
        <f>VLOOKUP($A19,'I-EmEC'!$A:$DD,MATCH(X$1,'I-EmEC'!$A$1:$DD$1,0),FALSE)</f>
        <v>15.9</v>
      </c>
      <c r="Y19" s="332">
        <f>VLOOKUP($A19,'I-EmEC'!$A:$DD,MATCH(Y$1,'I-EmEC'!$A$1:$DD$1,0),FALSE)</f>
        <v>20.8</v>
      </c>
      <c r="Z19" s="331">
        <f t="shared" si="11"/>
        <v>34.5</v>
      </c>
      <c r="AA19" s="332" t="str">
        <f t="shared" si="12"/>
        <v/>
      </c>
      <c r="AB19" s="332" t="str">
        <f t="shared" si="13"/>
        <v/>
      </c>
      <c r="AC19" s="332" t="str">
        <f t="shared" si="14"/>
        <v/>
      </c>
      <c r="AD19" s="332" t="str">
        <f t="shared" si="15"/>
        <v/>
      </c>
      <c r="AE19" s="332" t="str">
        <f t="shared" si="16"/>
        <v/>
      </c>
      <c r="AF19" s="332" t="str">
        <f t="shared" si="17"/>
        <v/>
      </c>
      <c r="AG19" s="332" t="str">
        <f t="shared" si="18"/>
        <v/>
      </c>
      <c r="AH19" s="332" t="str">
        <f t="shared" si="19"/>
        <v/>
      </c>
      <c r="AI19" s="332" t="str">
        <f t="shared" si="20"/>
        <v/>
      </c>
      <c r="AJ19" s="332" t="str">
        <f t="shared" si="21"/>
        <v/>
      </c>
      <c r="AK19" s="332" t="str">
        <f t="shared" si="22"/>
        <v/>
      </c>
      <c r="AL19" s="48">
        <f t="shared" si="23"/>
        <v>0.6341911764705882</v>
      </c>
      <c r="AM19" s="47" t="str">
        <f t="shared" si="24"/>
        <v/>
      </c>
      <c r="AN19" s="47" t="str">
        <f t="shared" si="25"/>
        <v/>
      </c>
      <c r="AO19" s="47" t="str">
        <f t="shared" si="26"/>
        <v/>
      </c>
      <c r="AP19" s="47" t="str">
        <f t="shared" si="27"/>
        <v/>
      </c>
      <c r="AQ19" s="47" t="str">
        <f t="shared" si="28"/>
        <v/>
      </c>
      <c r="AR19" s="47" t="str">
        <f t="shared" si="29"/>
        <v/>
      </c>
      <c r="AS19" s="47" t="str">
        <f t="shared" si="30"/>
        <v/>
      </c>
      <c r="AT19" s="47" t="str">
        <f t="shared" si="31"/>
        <v/>
      </c>
      <c r="AU19" s="47" t="str">
        <f t="shared" si="32"/>
        <v/>
      </c>
      <c r="AV19" s="47" t="str">
        <f t="shared" si="33"/>
        <v/>
      </c>
      <c r="AW19" s="47" t="str">
        <f t="shared" si="34"/>
        <v/>
      </c>
      <c r="AX19" s="144" t="str">
        <f t="shared" si="35"/>
        <v/>
      </c>
      <c r="AY19" s="145" t="str">
        <f t="shared" si="36"/>
        <v/>
      </c>
      <c r="AZ19" s="145" t="str">
        <f t="shared" si="37"/>
        <v/>
      </c>
      <c r="BA19" s="145" t="str">
        <f t="shared" si="38"/>
        <v/>
      </c>
      <c r="BB19" s="145" t="str">
        <f t="shared" si="39"/>
        <v/>
      </c>
      <c r="BC19" s="145" t="str">
        <f t="shared" si="40"/>
        <v/>
      </c>
      <c r="BD19" s="145" t="str">
        <f t="shared" si="41"/>
        <v/>
      </c>
      <c r="BE19" s="145" t="str">
        <f t="shared" si="42"/>
        <v/>
      </c>
      <c r="BF19" s="145" t="str">
        <f t="shared" si="43"/>
        <v/>
      </c>
      <c r="BG19" s="145" t="str">
        <f t="shared" si="44"/>
        <v/>
      </c>
      <c r="BH19" s="145" t="str">
        <f t="shared" si="45"/>
        <v/>
      </c>
      <c r="BI19" s="145" t="str">
        <f t="shared" si="46"/>
        <v/>
      </c>
      <c r="BJ19" s="10">
        <f t="shared" si="47"/>
        <v>0.6341911764705882</v>
      </c>
      <c r="BK19" s="11" t="str">
        <f t="shared" si="48"/>
        <v/>
      </c>
      <c r="BL19" s="11" t="str">
        <f t="shared" si="49"/>
        <v/>
      </c>
      <c r="BM19" s="11" t="str">
        <f t="shared" si="50"/>
        <v/>
      </c>
      <c r="BN19" s="10">
        <f t="shared" si="51"/>
        <v>0.6341911764705882</v>
      </c>
      <c r="BO19" s="11" t="str">
        <f t="shared" si="52"/>
        <v/>
      </c>
      <c r="BP19" s="11" t="str">
        <f t="shared" si="53"/>
        <v/>
      </c>
      <c r="BQ19" s="11" t="str">
        <f t="shared" si="54"/>
        <v/>
      </c>
    </row>
    <row r="20" spans="1:69" x14ac:dyDescent="0.2">
      <c r="A20" s="305" t="s">
        <v>174</v>
      </c>
      <c r="B20" s="334" t="str">
        <f>VLOOKUP($A20,BI!$A:$Q,MATCH(B$1,BI!$A$1:$Q$1,0),FALSE)</f>
        <v/>
      </c>
      <c r="C20" s="368" t="str">
        <f>VLOOKUP($A20,BI!$A:$Q,MATCH(C$1,BI!$A$1:$Q$1,0),FALSE)</f>
        <v/>
      </c>
      <c r="D20" s="368" t="str">
        <f>VLOOKUP($A20,BI!$A:$Q,MATCH(D$1,BI!$A$1:$Q$1,0),FALSE)</f>
        <v/>
      </c>
      <c r="E20" s="368">
        <f>VLOOKUP($A20,BI!$A:$Q,MATCH(E$1,BI!$A$1:$Q$1,0),FALSE)</f>
        <v>1</v>
      </c>
      <c r="F20" s="368">
        <f>VLOOKUP($A20,BI!$A:$Q,MATCH(F$1,BI!$A$1:$Q$1,0),FALSE)</f>
        <v>1</v>
      </c>
      <c r="G20" s="368">
        <f>VLOOKUP($A20,BI!$A:$Q,MATCH(G$1,BI!$A$1:$Q$1,0),FALSE)</f>
        <v>1</v>
      </c>
      <c r="H20" s="368">
        <f>VLOOKUP($A20,BI!$A:$Q,MATCH(H$1,BI!$A$1:$Q$1,0),FALSE)</f>
        <v>1</v>
      </c>
      <c r="I20" s="368">
        <f>VLOOKUP($A20,BI!$A:$Q,MATCH(I$1,BI!$A$1:$Q$1,0),FALSE)</f>
        <v>1</v>
      </c>
      <c r="J20" s="368">
        <f>VLOOKUP($A20,BI!$A:$Q,MATCH(J$1,BI!$A$1:$Q$1,0),FALSE)</f>
        <v>1</v>
      </c>
      <c r="K20" s="368">
        <f>VLOOKUP($A20,BI!$A:$Q,MATCH(K$1,BI!$A$1:$Q$1,0),FALSE)</f>
        <v>1</v>
      </c>
      <c r="L20" s="368">
        <f>VLOOKUP($A20,BI!$A:$Q,MATCH(L$1,BI!$A$1:$Q$1,0),FALSE)</f>
        <v>1</v>
      </c>
      <c r="M20" s="368">
        <f>VLOOKUP($A20,BI!$A:$Q,MATCH(M$1,BI!$A$1:$Q$1,0),FALSE)</f>
        <v>1</v>
      </c>
      <c r="N20" s="331">
        <f>VLOOKUP($A20,'I-EmEC'!$A:$DD,MATCH(N$1,'I-EmEC'!$A$1:$DD$1,0),FALSE)</f>
        <v>31</v>
      </c>
      <c r="O20" s="332">
        <f>VLOOKUP($A20,'I-EmEC'!$A:$DD,MATCH(O$1,'I-EmEC'!$A$1:$DD$1,0),FALSE)</f>
        <v>11.8</v>
      </c>
      <c r="P20" s="332">
        <f>VLOOKUP($A20,'I-EmEC'!$A:$DD,MATCH(P$1,'I-EmEC'!$A$1:$DD$1,0),FALSE)</f>
        <v>11.8</v>
      </c>
      <c r="Q20" s="332">
        <f>VLOOKUP($A20,'I-EmEC'!$A:$DD,MATCH(Q$1,'I-EmEC'!$A$1:$DD$1,0),FALSE)</f>
        <v>9.1999999999999993</v>
      </c>
      <c r="R20" s="332">
        <f>VLOOKUP($A20,'I-EmEC'!$A:$DD,MATCH(R$1,'I-EmEC'!$A$1:$DD$1,0),FALSE)</f>
        <v>9.1999999999999993</v>
      </c>
      <c r="S20" s="332">
        <f>VLOOKUP($A20,'I-EmEC'!$A:$DD,MATCH(S$1,'I-EmEC'!$A$1:$DD$1,0),FALSE)</f>
        <v>8.6</v>
      </c>
      <c r="T20" s="332">
        <f>VLOOKUP($A20,'I-EmEC'!$A:$DD,MATCH(T$1,'I-EmEC'!$A$1:$DD$1,0),FALSE)</f>
        <v>30.1</v>
      </c>
      <c r="U20" s="332">
        <f>VLOOKUP($A20,'I-EmEC'!$A:$DD,MATCH(U$1,'I-EmEC'!$A$1:$DD$1,0),FALSE)</f>
        <v>30.1</v>
      </c>
      <c r="V20" s="332">
        <f>VLOOKUP($A20,'I-EmEC'!$A:$DD,MATCH(V$1,'I-EmEC'!$A$1:$DD$1,0),FALSE)</f>
        <v>25.8</v>
      </c>
      <c r="W20" s="332">
        <f>VLOOKUP($A20,'I-EmEC'!$A:$DD,MATCH(W$1,'I-EmEC'!$A$1:$DD$1,0),FALSE)</f>
        <v>17.899999999999999</v>
      </c>
      <c r="X20" s="332">
        <f>VLOOKUP($A20,'I-EmEC'!$A:$DD,MATCH(X$1,'I-EmEC'!$A$1:$DD$1,0),FALSE)</f>
        <v>15.1</v>
      </c>
      <c r="Y20" s="332">
        <f>VLOOKUP($A20,'I-EmEC'!$A:$DD,MATCH(Y$1,'I-EmEC'!$A$1:$DD$1,0),FALSE)</f>
        <v>22.7</v>
      </c>
      <c r="Z20" s="331" t="str">
        <f t="shared" si="11"/>
        <v/>
      </c>
      <c r="AA20" s="332" t="str">
        <f t="shared" si="12"/>
        <v/>
      </c>
      <c r="AB20" s="332" t="str">
        <f t="shared" si="13"/>
        <v/>
      </c>
      <c r="AC20" s="332">
        <f t="shared" si="14"/>
        <v>9.1999999999999993</v>
      </c>
      <c r="AD20" s="332">
        <f t="shared" si="15"/>
        <v>9.1999999999999993</v>
      </c>
      <c r="AE20" s="332">
        <f t="shared" si="16"/>
        <v>8.6</v>
      </c>
      <c r="AF20" s="332">
        <f t="shared" si="17"/>
        <v>30.1</v>
      </c>
      <c r="AG20" s="332">
        <f t="shared" si="18"/>
        <v>30.1</v>
      </c>
      <c r="AH20" s="332">
        <f t="shared" si="19"/>
        <v>25.8</v>
      </c>
      <c r="AI20" s="332">
        <f t="shared" si="20"/>
        <v>17.899999999999999</v>
      </c>
      <c r="AJ20" s="332">
        <f t="shared" si="21"/>
        <v>15.1</v>
      </c>
      <c r="AK20" s="332">
        <f t="shared" si="22"/>
        <v>22.7</v>
      </c>
      <c r="AL20" s="48" t="str">
        <f t="shared" si="23"/>
        <v/>
      </c>
      <c r="AM20" s="47" t="str">
        <f t="shared" si="24"/>
        <v/>
      </c>
      <c r="AN20" s="47" t="str">
        <f t="shared" si="25"/>
        <v/>
      </c>
      <c r="AO20" s="47">
        <f t="shared" si="26"/>
        <v>0.19047619047619047</v>
      </c>
      <c r="AP20" s="47">
        <f t="shared" si="27"/>
        <v>0.19047619047619047</v>
      </c>
      <c r="AQ20" s="47">
        <f t="shared" si="28"/>
        <v>0.24927536231884057</v>
      </c>
      <c r="AR20" s="47">
        <f t="shared" si="29"/>
        <v>0.63771186440677963</v>
      </c>
      <c r="AS20" s="47">
        <f t="shared" si="30"/>
        <v>0.63771186440677963</v>
      </c>
      <c r="AT20" s="47">
        <f t="shared" si="31"/>
        <v>0.57977528089887642</v>
      </c>
      <c r="AU20" s="47">
        <f t="shared" si="32"/>
        <v>0.35445544554455444</v>
      </c>
      <c r="AV20" s="47">
        <f t="shared" si="33"/>
        <v>0.28761904761904761</v>
      </c>
      <c r="AW20" s="47">
        <f t="shared" si="34"/>
        <v>0.47390396659707723</v>
      </c>
      <c r="AX20" s="144" t="str">
        <f t="shared" si="35"/>
        <v/>
      </c>
      <c r="AY20" s="145" t="str">
        <f t="shared" si="36"/>
        <v/>
      </c>
      <c r="AZ20" s="145" t="str">
        <f t="shared" si="37"/>
        <v/>
      </c>
      <c r="BA20" s="145">
        <f t="shared" si="38"/>
        <v>0</v>
      </c>
      <c r="BB20" s="145">
        <f t="shared" si="39"/>
        <v>0</v>
      </c>
      <c r="BC20" s="145">
        <f t="shared" si="40"/>
        <v>0.13147245461410959</v>
      </c>
      <c r="BD20" s="145">
        <f t="shared" si="41"/>
        <v>1</v>
      </c>
      <c r="BE20" s="145">
        <f t="shared" si="42"/>
        <v>1</v>
      </c>
      <c r="BF20" s="145">
        <f t="shared" si="43"/>
        <v>0.87045625632070012</v>
      </c>
      <c r="BG20" s="145">
        <f t="shared" si="44"/>
        <v>0.36665066010323116</v>
      </c>
      <c r="BH20" s="145">
        <f t="shared" si="45"/>
        <v>0.21720730882021205</v>
      </c>
      <c r="BI20" s="145">
        <f t="shared" si="46"/>
        <v>0.63373248746001121</v>
      </c>
      <c r="BJ20" s="10" t="str">
        <f t="shared" si="47"/>
        <v/>
      </c>
      <c r="BK20" s="11">
        <f t="shared" si="48"/>
        <v>0.24927536231884057</v>
      </c>
      <c r="BL20" s="11">
        <f t="shared" si="49"/>
        <v>0.63771186440677963</v>
      </c>
      <c r="BM20" s="11">
        <f t="shared" si="50"/>
        <v>0.47390396659707723</v>
      </c>
      <c r="BN20" s="10" t="str">
        <f t="shared" si="51"/>
        <v/>
      </c>
      <c r="BO20" s="11">
        <f t="shared" si="52"/>
        <v>0.21007591442374052</v>
      </c>
      <c r="BP20" s="11">
        <f t="shared" si="53"/>
        <v>0.55241361381424747</v>
      </c>
      <c r="BQ20" s="11">
        <f t="shared" si="54"/>
        <v>0.38076150710806245</v>
      </c>
    </row>
    <row r="21" spans="1:69" x14ac:dyDescent="0.2">
      <c r="A21" s="305" t="s">
        <v>19</v>
      </c>
      <c r="B21" s="334" t="str">
        <f>VLOOKUP($A21,BI!$A:$Q,MATCH(B$1,BI!$A$1:$Q$1,0),FALSE)</f>
        <v/>
      </c>
      <c r="C21" s="368">
        <f>VLOOKUP($A21,BI!$A:$Q,MATCH(C$1,BI!$A$1:$Q$1,0),FALSE)</f>
        <v>1</v>
      </c>
      <c r="D21" s="368">
        <f>VLOOKUP($A21,BI!$A:$Q,MATCH(D$1,BI!$A$1:$Q$1,0),FALSE)</f>
        <v>1</v>
      </c>
      <c r="E21" s="368">
        <f>VLOOKUP($A21,BI!$A:$Q,MATCH(E$1,BI!$A$1:$Q$1,0),FALSE)</f>
        <v>1</v>
      </c>
      <c r="F21" s="368">
        <f>VLOOKUP($A21,BI!$A:$Q,MATCH(F$1,BI!$A$1:$Q$1,0),FALSE)</f>
        <v>1</v>
      </c>
      <c r="G21" s="368" t="str">
        <f>VLOOKUP($A21,BI!$A:$Q,MATCH(G$1,BI!$A$1:$Q$1,0),FALSE)</f>
        <v/>
      </c>
      <c r="H21" s="368" t="str">
        <f>VLOOKUP($A21,BI!$A:$Q,MATCH(H$1,BI!$A$1:$Q$1,0),FALSE)</f>
        <v/>
      </c>
      <c r="I21" s="368" t="str">
        <f>VLOOKUP($A21,BI!$A:$Q,MATCH(I$1,BI!$A$1:$Q$1,0),FALSE)</f>
        <v/>
      </c>
      <c r="J21" s="368" t="str">
        <f>VLOOKUP($A21,BI!$A:$Q,MATCH(J$1,BI!$A$1:$Q$1,0),FALSE)</f>
        <v/>
      </c>
      <c r="K21" s="368" t="str">
        <f>VLOOKUP($A21,BI!$A:$Q,MATCH(K$1,BI!$A$1:$Q$1,0),FALSE)</f>
        <v/>
      </c>
      <c r="L21" s="368">
        <f>VLOOKUP($A21,BI!$A:$Q,MATCH(L$1,BI!$A$1:$Q$1,0),FALSE)</f>
        <v>1</v>
      </c>
      <c r="M21" s="368">
        <f>VLOOKUP($A21,BI!$A:$Q,MATCH(M$1,BI!$A$1:$Q$1,0),FALSE)</f>
        <v>1</v>
      </c>
      <c r="N21" s="331" t="str">
        <f>VLOOKUP($A21,'I-EmEC'!$A:$DD,MATCH(N$1,'I-EmEC'!$A$1:$DD$1,0),FALSE)</f>
        <v/>
      </c>
      <c r="O21" s="332">
        <f>VLOOKUP($A21,'I-EmEC'!$A:$DD,MATCH(O$1,'I-EmEC'!$A$1:$DD$1,0),FALSE)</f>
        <v>25.8</v>
      </c>
      <c r="P21" s="332">
        <f>VLOOKUP($A21,'I-EmEC'!$A:$DD,MATCH(P$1,'I-EmEC'!$A$1:$DD$1,0),FALSE)</f>
        <v>25.8</v>
      </c>
      <c r="Q21" s="332">
        <f>VLOOKUP($A21,'I-EmEC'!$A:$DD,MATCH(Q$1,'I-EmEC'!$A$1:$DD$1,0),FALSE)</f>
        <v>21.8</v>
      </c>
      <c r="R21" s="332">
        <f>VLOOKUP($A21,'I-EmEC'!$A:$DD,MATCH(R$1,'I-EmEC'!$A$1:$DD$1,0),FALSE)</f>
        <v>21.8</v>
      </c>
      <c r="S21" s="332">
        <f>VLOOKUP($A21,'I-EmEC'!$A:$DD,MATCH(S$1,'I-EmEC'!$A$1:$DD$1,0),FALSE)</f>
        <v>16.8</v>
      </c>
      <c r="T21" s="332" t="str">
        <f>VLOOKUP($A21,'I-EmEC'!$A:$DD,MATCH(T$1,'I-EmEC'!$A$1:$DD$1,0),FALSE)</f>
        <v/>
      </c>
      <c r="U21" s="332" t="str">
        <f>VLOOKUP($A21,'I-EmEC'!$A:$DD,MATCH(U$1,'I-EmEC'!$A$1:$DD$1,0),FALSE)</f>
        <v/>
      </c>
      <c r="V21" s="332" t="str">
        <f>VLOOKUP($A21,'I-EmEC'!$A:$DD,MATCH(V$1,'I-EmEC'!$A$1:$DD$1,0),FALSE)</f>
        <v/>
      </c>
      <c r="W21" s="332" t="str">
        <f>VLOOKUP($A21,'I-EmEC'!$A:$DD,MATCH(W$1,'I-EmEC'!$A$1:$DD$1,0),FALSE)</f>
        <v/>
      </c>
      <c r="X21" s="332">
        <f>VLOOKUP($A21,'I-EmEC'!$A:$DD,MATCH(X$1,'I-EmEC'!$A$1:$DD$1,0),FALSE)</f>
        <v>21.1</v>
      </c>
      <c r="Y21" s="332">
        <f>VLOOKUP($A21,'I-EmEC'!$A:$DD,MATCH(Y$1,'I-EmEC'!$A$1:$DD$1,0),FALSE)</f>
        <v>24.5</v>
      </c>
      <c r="Z21" s="331" t="str">
        <f t="shared" si="11"/>
        <v/>
      </c>
      <c r="AA21" s="332">
        <f t="shared" si="12"/>
        <v>25.8</v>
      </c>
      <c r="AB21" s="332">
        <f t="shared" si="13"/>
        <v>25.8</v>
      </c>
      <c r="AC21" s="332">
        <f t="shared" si="14"/>
        <v>21.8</v>
      </c>
      <c r="AD21" s="332">
        <f t="shared" si="15"/>
        <v>21.8</v>
      </c>
      <c r="AE21" s="332" t="str">
        <f t="shared" si="16"/>
        <v/>
      </c>
      <c r="AF21" s="332" t="str">
        <f t="shared" si="17"/>
        <v/>
      </c>
      <c r="AG21" s="332" t="str">
        <f t="shared" si="18"/>
        <v/>
      </c>
      <c r="AH21" s="332" t="str">
        <f t="shared" si="19"/>
        <v/>
      </c>
      <c r="AI21" s="332" t="str">
        <f t="shared" si="20"/>
        <v/>
      </c>
      <c r="AJ21" s="332">
        <f t="shared" si="21"/>
        <v>21.1</v>
      </c>
      <c r="AK21" s="332">
        <f t="shared" si="22"/>
        <v>24.5</v>
      </c>
      <c r="AL21" s="48" t="str">
        <f t="shared" si="23"/>
        <v/>
      </c>
      <c r="AM21" s="47">
        <f t="shared" si="24"/>
        <v>0.49903288201160539</v>
      </c>
      <c r="AN21" s="47">
        <f t="shared" si="25"/>
        <v>0.49903288201160539</v>
      </c>
      <c r="AO21" s="47">
        <f t="shared" si="26"/>
        <v>0.45134575569358182</v>
      </c>
      <c r="AP21" s="47">
        <f t="shared" si="27"/>
        <v>0.45134575569358182</v>
      </c>
      <c r="AQ21" s="47" t="str">
        <f t="shared" si="28"/>
        <v/>
      </c>
      <c r="AR21" s="47" t="str">
        <f t="shared" si="29"/>
        <v/>
      </c>
      <c r="AS21" s="47" t="str">
        <f t="shared" si="30"/>
        <v/>
      </c>
      <c r="AT21" s="47" t="str">
        <f t="shared" si="31"/>
        <v/>
      </c>
      <c r="AU21" s="47" t="str">
        <f t="shared" si="32"/>
        <v/>
      </c>
      <c r="AV21" s="47">
        <f t="shared" si="33"/>
        <v>0.40190476190476193</v>
      </c>
      <c r="AW21" s="47">
        <f t="shared" si="34"/>
        <v>0.51148225469728603</v>
      </c>
      <c r="AX21" s="144" t="str">
        <f t="shared" si="35"/>
        <v/>
      </c>
      <c r="AY21" s="145">
        <f t="shared" si="36"/>
        <v>0.88638750195487226</v>
      </c>
      <c r="AZ21" s="145">
        <f t="shared" si="37"/>
        <v>0.88638750195487226</v>
      </c>
      <c r="BA21" s="145">
        <f t="shared" si="38"/>
        <v>0.45119661464085797</v>
      </c>
      <c r="BB21" s="145">
        <f t="shared" si="39"/>
        <v>0.45119661464085797</v>
      </c>
      <c r="BC21" s="145" t="str">
        <f t="shared" si="40"/>
        <v/>
      </c>
      <c r="BD21" s="145" t="str">
        <f t="shared" si="41"/>
        <v/>
      </c>
      <c r="BE21" s="145" t="str">
        <f t="shared" si="42"/>
        <v/>
      </c>
      <c r="BF21" s="145" t="str">
        <f t="shared" si="43"/>
        <v/>
      </c>
      <c r="BG21" s="145" t="str">
        <f t="shared" si="44"/>
        <v/>
      </c>
      <c r="BH21" s="145">
        <f t="shared" si="45"/>
        <v>0</v>
      </c>
      <c r="BI21" s="145">
        <f t="shared" si="46"/>
        <v>1</v>
      </c>
      <c r="BJ21" s="10" t="str">
        <f t="shared" si="47"/>
        <v/>
      </c>
      <c r="BK21" s="11">
        <f t="shared" si="48"/>
        <v>0.49903288201160539</v>
      </c>
      <c r="BL21" s="11" t="str">
        <f t="shared" si="49"/>
        <v/>
      </c>
      <c r="BM21" s="11">
        <f t="shared" si="50"/>
        <v>0.51148225469728603</v>
      </c>
      <c r="BN21" s="10" t="str">
        <f t="shared" si="51"/>
        <v/>
      </c>
      <c r="BO21" s="11">
        <f t="shared" si="52"/>
        <v>0.47518931885259363</v>
      </c>
      <c r="BP21" s="11" t="str">
        <f t="shared" si="53"/>
        <v/>
      </c>
      <c r="BQ21" s="11">
        <f t="shared" si="54"/>
        <v>0.45669350830102395</v>
      </c>
    </row>
    <row r="22" spans="1:69" x14ac:dyDescent="0.2">
      <c r="A22" s="305" t="s">
        <v>101</v>
      </c>
      <c r="B22" s="334" t="str">
        <f>VLOOKUP($A22,BI!$A:$Q,MATCH(B$1,BI!$A$1:$Q$1,0),FALSE)</f>
        <v/>
      </c>
      <c r="C22" s="368">
        <f>VLOOKUP($A22,BI!$A:$Q,MATCH(C$1,BI!$A$1:$Q$1,0),FALSE)</f>
        <v>1</v>
      </c>
      <c r="D22" s="368">
        <f>VLOOKUP($A22,BI!$A:$Q,MATCH(D$1,BI!$A$1:$Q$1,0),FALSE)</f>
        <v>1</v>
      </c>
      <c r="E22" s="368">
        <f>VLOOKUP($A22,BI!$A:$Q,MATCH(E$1,BI!$A$1:$Q$1,0),FALSE)</f>
        <v>1</v>
      </c>
      <c r="F22" s="368">
        <f>VLOOKUP($A22,BI!$A:$Q,MATCH(F$1,BI!$A$1:$Q$1,0),FALSE)</f>
        <v>1</v>
      </c>
      <c r="G22" s="368">
        <f>VLOOKUP($A22,BI!$A:$Q,MATCH(G$1,BI!$A$1:$Q$1,0),FALSE)</f>
        <v>1</v>
      </c>
      <c r="H22" s="368" t="str">
        <f>VLOOKUP($A22,BI!$A:$Q,MATCH(H$1,BI!$A$1:$Q$1,0),FALSE)</f>
        <v/>
      </c>
      <c r="I22" s="368" t="str">
        <f>VLOOKUP($A22,BI!$A:$Q,MATCH(I$1,BI!$A$1:$Q$1,0),FALSE)</f>
        <v/>
      </c>
      <c r="J22" s="368" t="str">
        <f>VLOOKUP($A22,BI!$A:$Q,MATCH(J$1,BI!$A$1:$Q$1,0),FALSE)</f>
        <v/>
      </c>
      <c r="K22" s="368" t="str">
        <f>VLOOKUP($A22,BI!$A:$Q,MATCH(K$1,BI!$A$1:$Q$1,0),FALSE)</f>
        <v/>
      </c>
      <c r="L22" s="368">
        <f>VLOOKUP($A22,BI!$A:$Q,MATCH(L$1,BI!$A$1:$Q$1,0),FALSE)</f>
        <v>1</v>
      </c>
      <c r="M22" s="368">
        <f>VLOOKUP($A22,BI!$A:$Q,MATCH(M$1,BI!$A$1:$Q$1,0),FALSE)</f>
        <v>1</v>
      </c>
      <c r="N22" s="331" t="str">
        <f>VLOOKUP($A22,'I-EmEC'!$A:$DD,MATCH(N$1,'I-EmEC'!$A$1:$DD$1,0),FALSE)</f>
        <v/>
      </c>
      <c r="O22" s="332">
        <f>VLOOKUP($A22,'I-EmEC'!$A:$DD,MATCH(O$1,'I-EmEC'!$A$1:$DD$1,0),FALSE)</f>
        <v>25.3</v>
      </c>
      <c r="P22" s="332">
        <f>VLOOKUP($A22,'I-EmEC'!$A:$DD,MATCH(P$1,'I-EmEC'!$A$1:$DD$1,0),FALSE)</f>
        <v>25.3</v>
      </c>
      <c r="Q22" s="332">
        <f>VLOOKUP($A22,'I-EmEC'!$A:$DD,MATCH(Q$1,'I-EmEC'!$A$1:$DD$1,0),FALSE)</f>
        <v>25.5</v>
      </c>
      <c r="R22" s="332">
        <f>VLOOKUP($A22,'I-EmEC'!$A:$DD,MATCH(R$1,'I-EmEC'!$A$1:$DD$1,0),FALSE)</f>
        <v>25.5</v>
      </c>
      <c r="S22" s="332">
        <f>VLOOKUP($A22,'I-EmEC'!$A:$DD,MATCH(S$1,'I-EmEC'!$A$1:$DD$1,0),FALSE)</f>
        <v>18.899999999999999</v>
      </c>
      <c r="T22" s="332" t="str">
        <f>VLOOKUP($A22,'I-EmEC'!$A:$DD,MATCH(T$1,'I-EmEC'!$A$1:$DD$1,0),FALSE)</f>
        <v/>
      </c>
      <c r="U22" s="332" t="str">
        <f>VLOOKUP($A22,'I-EmEC'!$A:$DD,MATCH(U$1,'I-EmEC'!$A$1:$DD$1,0),FALSE)</f>
        <v/>
      </c>
      <c r="V22" s="332">
        <f>VLOOKUP($A22,'I-EmEC'!$A:$DD,MATCH(V$1,'I-EmEC'!$A$1:$DD$1,0),FALSE)</f>
        <v>9.1999999999999993</v>
      </c>
      <c r="W22" s="332">
        <f>VLOOKUP($A22,'I-EmEC'!$A:$DD,MATCH(W$1,'I-EmEC'!$A$1:$DD$1,0),FALSE)</f>
        <v>15</v>
      </c>
      <c r="X22" s="332">
        <f>VLOOKUP($A22,'I-EmEC'!$A:$DD,MATCH(X$1,'I-EmEC'!$A$1:$DD$1,0),FALSE)</f>
        <v>30.4</v>
      </c>
      <c r="Y22" s="332">
        <f>VLOOKUP($A22,'I-EmEC'!$A:$DD,MATCH(Y$1,'I-EmEC'!$A$1:$DD$1,0),FALSE)</f>
        <v>25.9</v>
      </c>
      <c r="Z22" s="331" t="str">
        <f t="shared" si="11"/>
        <v/>
      </c>
      <c r="AA22" s="332">
        <f t="shared" si="12"/>
        <v>25.3</v>
      </c>
      <c r="AB22" s="332">
        <f t="shared" si="13"/>
        <v>25.3</v>
      </c>
      <c r="AC22" s="332">
        <f t="shared" si="14"/>
        <v>25.5</v>
      </c>
      <c r="AD22" s="332">
        <f t="shared" si="15"/>
        <v>25.5</v>
      </c>
      <c r="AE22" s="332">
        <f t="shared" si="16"/>
        <v>18.899999999999999</v>
      </c>
      <c r="AF22" s="332" t="str">
        <f t="shared" si="17"/>
        <v/>
      </c>
      <c r="AG22" s="332" t="str">
        <f t="shared" si="18"/>
        <v/>
      </c>
      <c r="AH22" s="332" t="str">
        <f t="shared" si="19"/>
        <v/>
      </c>
      <c r="AI22" s="332" t="str">
        <f t="shared" si="20"/>
        <v/>
      </c>
      <c r="AJ22" s="332">
        <f t="shared" si="21"/>
        <v>30.4</v>
      </c>
      <c r="AK22" s="332">
        <f t="shared" si="22"/>
        <v>25.9</v>
      </c>
      <c r="AL22" s="48" t="str">
        <f t="shared" si="23"/>
        <v/>
      </c>
      <c r="AM22" s="47">
        <f t="shared" si="24"/>
        <v>0.48936170212765956</v>
      </c>
      <c r="AN22" s="47">
        <f t="shared" si="25"/>
        <v>0.48936170212765956</v>
      </c>
      <c r="AO22" s="47">
        <f t="shared" si="26"/>
        <v>0.52795031055900621</v>
      </c>
      <c r="AP22" s="47">
        <f t="shared" si="27"/>
        <v>0.52795031055900621</v>
      </c>
      <c r="AQ22" s="47">
        <f t="shared" si="28"/>
        <v>0.54782608695652169</v>
      </c>
      <c r="AR22" s="47" t="str">
        <f t="shared" si="29"/>
        <v/>
      </c>
      <c r="AS22" s="47" t="str">
        <f t="shared" si="30"/>
        <v/>
      </c>
      <c r="AT22" s="47" t="str">
        <f t="shared" si="31"/>
        <v/>
      </c>
      <c r="AU22" s="47" t="str">
        <f t="shared" si="32"/>
        <v/>
      </c>
      <c r="AV22" s="47">
        <f t="shared" si="33"/>
        <v>0.57904761904761903</v>
      </c>
      <c r="AW22" s="47">
        <f t="shared" si="34"/>
        <v>0.54070981210855951</v>
      </c>
      <c r="AX22" s="144" t="str">
        <f t="shared" si="35"/>
        <v/>
      </c>
      <c r="AY22" s="145">
        <f t="shared" si="36"/>
        <v>0</v>
      </c>
      <c r="AZ22" s="145">
        <f t="shared" si="37"/>
        <v>0</v>
      </c>
      <c r="BA22" s="145">
        <f t="shared" si="38"/>
        <v>0.43026385587143179</v>
      </c>
      <c r="BB22" s="145">
        <f t="shared" si="39"/>
        <v>0.43026385587143179</v>
      </c>
      <c r="BC22" s="145">
        <f t="shared" si="40"/>
        <v>0.65187921177233299</v>
      </c>
      <c r="BD22" s="145" t="str">
        <f t="shared" si="41"/>
        <v/>
      </c>
      <c r="BE22" s="145" t="str">
        <f t="shared" si="42"/>
        <v/>
      </c>
      <c r="BF22" s="145" t="str">
        <f t="shared" si="43"/>
        <v/>
      </c>
      <c r="BG22" s="145" t="str">
        <f t="shared" si="44"/>
        <v/>
      </c>
      <c r="BH22" s="145">
        <f t="shared" si="45"/>
        <v>1</v>
      </c>
      <c r="BI22" s="145">
        <f t="shared" si="46"/>
        <v>0.57253258643411942</v>
      </c>
      <c r="BJ22" s="10" t="str">
        <f t="shared" si="47"/>
        <v/>
      </c>
      <c r="BK22" s="11">
        <f t="shared" si="48"/>
        <v>0.54782608695652169</v>
      </c>
      <c r="BL22" s="11" t="str">
        <f t="shared" si="49"/>
        <v/>
      </c>
      <c r="BM22" s="11">
        <f t="shared" si="50"/>
        <v>0.57904761904761903</v>
      </c>
      <c r="BN22" s="10" t="str">
        <f t="shared" si="51"/>
        <v/>
      </c>
      <c r="BO22" s="11">
        <f t="shared" si="52"/>
        <v>0.51649002246597064</v>
      </c>
      <c r="BP22" s="11" t="str">
        <f t="shared" si="53"/>
        <v/>
      </c>
      <c r="BQ22" s="11">
        <f t="shared" si="54"/>
        <v>0.55987871557808933</v>
      </c>
    </row>
    <row r="23" spans="1:69" x14ac:dyDescent="0.2">
      <c r="A23" s="305" t="s">
        <v>170</v>
      </c>
      <c r="B23" s="334" t="str">
        <f>VLOOKUP($A23,BI!$A:$Q,MATCH(B$1,BI!$A$1:$Q$1,0),FALSE)</f>
        <v/>
      </c>
      <c r="C23" s="368">
        <f>VLOOKUP($A23,BI!$A:$Q,MATCH(C$1,BI!$A$1:$Q$1,0),FALSE)</f>
        <v>1</v>
      </c>
      <c r="D23" s="368">
        <f>VLOOKUP($A23,BI!$A:$Q,MATCH(D$1,BI!$A$1:$Q$1,0),FALSE)</f>
        <v>1</v>
      </c>
      <c r="E23" s="368">
        <f>VLOOKUP($A23,BI!$A:$Q,MATCH(E$1,BI!$A$1:$Q$1,0),FALSE)</f>
        <v>1</v>
      </c>
      <c r="F23" s="368">
        <f>VLOOKUP($A23,BI!$A:$Q,MATCH(F$1,BI!$A$1:$Q$1,0),FALSE)</f>
        <v>1</v>
      </c>
      <c r="G23" s="368" t="str">
        <f>VLOOKUP($A23,BI!$A:$Q,MATCH(G$1,BI!$A$1:$Q$1,0),FALSE)</f>
        <v/>
      </c>
      <c r="H23" s="368">
        <f>VLOOKUP($A23,BI!$A:$Q,MATCH(H$1,BI!$A$1:$Q$1,0),FALSE)</f>
        <v>1</v>
      </c>
      <c r="I23" s="368">
        <f>VLOOKUP($A23,BI!$A:$Q,MATCH(I$1,BI!$A$1:$Q$1,0),FALSE)</f>
        <v>1</v>
      </c>
      <c r="J23" s="368">
        <f>VLOOKUP($A23,BI!$A:$Q,MATCH(J$1,BI!$A$1:$Q$1,0),FALSE)</f>
        <v>1</v>
      </c>
      <c r="K23" s="368">
        <f>VLOOKUP($A23,BI!$A:$Q,MATCH(K$1,BI!$A$1:$Q$1,0),FALSE)</f>
        <v>1</v>
      </c>
      <c r="L23" s="368">
        <f>VLOOKUP($A23,BI!$A:$Q,MATCH(L$1,BI!$A$1:$Q$1,0),FALSE)</f>
        <v>1</v>
      </c>
      <c r="M23" s="368">
        <f>VLOOKUP($A23,BI!$A:$Q,MATCH(M$1,BI!$A$1:$Q$1,0),FALSE)</f>
        <v>1</v>
      </c>
      <c r="N23" s="331">
        <f>VLOOKUP($A23,'I-EmEC'!$A:$DD,MATCH(N$1,'I-EmEC'!$A$1:$DD$1,0),FALSE)</f>
        <v>34.799999999999997</v>
      </c>
      <c r="O23" s="332">
        <f>VLOOKUP($A23,'I-EmEC'!$A:$DD,MATCH(O$1,'I-EmEC'!$A$1:$DD$1,0),FALSE)</f>
        <v>24.2</v>
      </c>
      <c r="P23" s="332">
        <f>VLOOKUP($A23,'I-EmEC'!$A:$DD,MATCH(P$1,'I-EmEC'!$A$1:$DD$1,0),FALSE)</f>
        <v>24.2</v>
      </c>
      <c r="Q23" s="332">
        <f>VLOOKUP($A23,'I-EmEC'!$A:$DD,MATCH(Q$1,'I-EmEC'!$A$1:$DD$1,0),FALSE)</f>
        <v>11.5</v>
      </c>
      <c r="R23" s="332">
        <f>VLOOKUP($A23,'I-EmEC'!$A:$DD,MATCH(R$1,'I-EmEC'!$A$1:$DD$1,0),FALSE)</f>
        <v>11.5</v>
      </c>
      <c r="S23" s="332" t="str">
        <f>VLOOKUP($A23,'I-EmEC'!$A:$DD,MATCH(S$1,'I-EmEC'!$A$1:$DD$1,0),FALSE)</f>
        <v/>
      </c>
      <c r="T23" s="332">
        <f>VLOOKUP($A23,'I-EmEC'!$A:$DD,MATCH(T$1,'I-EmEC'!$A$1:$DD$1,0),FALSE)</f>
        <v>39</v>
      </c>
      <c r="U23" s="332">
        <f>VLOOKUP($A23,'I-EmEC'!$A:$DD,MATCH(U$1,'I-EmEC'!$A$1:$DD$1,0),FALSE)</f>
        <v>39</v>
      </c>
      <c r="V23" s="332">
        <f>VLOOKUP($A23,'I-EmEC'!$A:$DD,MATCH(V$1,'I-EmEC'!$A$1:$DD$1,0),FALSE)</f>
        <v>33.6</v>
      </c>
      <c r="W23" s="332">
        <f>VLOOKUP($A23,'I-EmEC'!$A:$DD,MATCH(W$1,'I-EmEC'!$A$1:$DD$1,0),FALSE)</f>
        <v>10.199999999999999</v>
      </c>
      <c r="X23" s="332">
        <f>VLOOKUP($A23,'I-EmEC'!$A:$DD,MATCH(X$1,'I-EmEC'!$A$1:$DD$1,0),FALSE)</f>
        <v>36.299999999999997</v>
      </c>
      <c r="Y23" s="332">
        <f>VLOOKUP($A23,'I-EmEC'!$A:$DD,MATCH(Y$1,'I-EmEC'!$A$1:$DD$1,0),FALSE)</f>
        <v>27.4</v>
      </c>
      <c r="Z23" s="331" t="str">
        <f t="shared" si="11"/>
        <v/>
      </c>
      <c r="AA23" s="332">
        <f t="shared" si="12"/>
        <v>24.2</v>
      </c>
      <c r="AB23" s="332">
        <f t="shared" si="13"/>
        <v>24.2</v>
      </c>
      <c r="AC23" s="332">
        <f t="shared" si="14"/>
        <v>11.5</v>
      </c>
      <c r="AD23" s="332">
        <f t="shared" si="15"/>
        <v>11.5</v>
      </c>
      <c r="AE23" s="332" t="str">
        <f t="shared" si="16"/>
        <v/>
      </c>
      <c r="AF23" s="332">
        <f t="shared" si="17"/>
        <v>39</v>
      </c>
      <c r="AG23" s="332">
        <f t="shared" si="18"/>
        <v>39</v>
      </c>
      <c r="AH23" s="332">
        <f t="shared" si="19"/>
        <v>33.6</v>
      </c>
      <c r="AI23" s="332">
        <f t="shared" si="20"/>
        <v>10.199999999999999</v>
      </c>
      <c r="AJ23" s="332">
        <f t="shared" si="21"/>
        <v>36.299999999999997</v>
      </c>
      <c r="AK23" s="332">
        <f t="shared" si="22"/>
        <v>27.4</v>
      </c>
      <c r="AL23" s="48" t="str">
        <f t="shared" si="23"/>
        <v/>
      </c>
      <c r="AM23" s="47">
        <f t="shared" si="24"/>
        <v>0.46808510638297868</v>
      </c>
      <c r="AN23" s="47">
        <f t="shared" si="25"/>
        <v>0.46808510638297868</v>
      </c>
      <c r="AO23" s="47">
        <f t="shared" si="26"/>
        <v>0.23809523809523811</v>
      </c>
      <c r="AP23" s="47">
        <f t="shared" si="27"/>
        <v>0.23809523809523811</v>
      </c>
      <c r="AQ23" s="47" t="str">
        <f t="shared" si="28"/>
        <v/>
      </c>
      <c r="AR23" s="47">
        <f t="shared" si="29"/>
        <v>0.82627118644067787</v>
      </c>
      <c r="AS23" s="47">
        <f t="shared" si="30"/>
        <v>0.82627118644067787</v>
      </c>
      <c r="AT23" s="47">
        <f t="shared" si="31"/>
        <v>0.75505617977528094</v>
      </c>
      <c r="AU23" s="47">
        <f t="shared" si="32"/>
        <v>0.20198019801980197</v>
      </c>
      <c r="AV23" s="47">
        <f t="shared" si="33"/>
        <v>0.69142857142857139</v>
      </c>
      <c r="AW23" s="47">
        <f t="shared" si="34"/>
        <v>0.57202505219206679</v>
      </c>
      <c r="AX23" s="144" t="str">
        <f t="shared" si="35"/>
        <v/>
      </c>
      <c r="AY23" s="145">
        <f t="shared" si="36"/>
        <v>0.42625140086721502</v>
      </c>
      <c r="AZ23" s="145">
        <f t="shared" si="37"/>
        <v>0.42625140086721502</v>
      </c>
      <c r="BA23" s="145">
        <f t="shared" si="38"/>
        <v>5.7849689880656426E-2</v>
      </c>
      <c r="BB23" s="145">
        <f t="shared" si="39"/>
        <v>5.7849689880656426E-2</v>
      </c>
      <c r="BC23" s="145" t="str">
        <f t="shared" si="40"/>
        <v/>
      </c>
      <c r="BD23" s="145">
        <f t="shared" si="41"/>
        <v>1</v>
      </c>
      <c r="BE23" s="145">
        <f t="shared" si="42"/>
        <v>1</v>
      </c>
      <c r="BF23" s="145">
        <f t="shared" si="43"/>
        <v>0.88592658233697552</v>
      </c>
      <c r="BG23" s="145">
        <f t="shared" si="44"/>
        <v>0</v>
      </c>
      <c r="BH23" s="145">
        <f t="shared" si="45"/>
        <v>0.78400678928077028</v>
      </c>
      <c r="BI23" s="145">
        <f t="shared" si="46"/>
        <v>0.59274418666250728</v>
      </c>
      <c r="BJ23" s="10" t="str">
        <f t="shared" si="47"/>
        <v/>
      </c>
      <c r="BK23" s="11">
        <f t="shared" si="48"/>
        <v>0.46808510638297868</v>
      </c>
      <c r="BL23" s="11">
        <f t="shared" si="49"/>
        <v>0.82627118644067787</v>
      </c>
      <c r="BM23" s="11">
        <f t="shared" si="50"/>
        <v>0.69142857142857139</v>
      </c>
      <c r="BN23" s="10" t="str">
        <f t="shared" si="51"/>
        <v/>
      </c>
      <c r="BO23" s="11">
        <f t="shared" si="52"/>
        <v>0.35309017223910838</v>
      </c>
      <c r="BP23" s="11">
        <f t="shared" si="53"/>
        <v>0.65239468766910969</v>
      </c>
      <c r="BQ23" s="11">
        <f t="shared" si="54"/>
        <v>0.63172681181031909</v>
      </c>
    </row>
    <row r="24" spans="1:69" x14ac:dyDescent="0.2">
      <c r="A24" s="305" t="s">
        <v>177</v>
      </c>
      <c r="B24" s="334" t="str">
        <f>VLOOKUP($A24,BI!$A:$Q,MATCH(B$1,BI!$A$1:$Q$1,0),FALSE)</f>
        <v/>
      </c>
      <c r="C24" s="368">
        <f>VLOOKUP($A24,BI!$A:$Q,MATCH(C$1,BI!$A$1:$Q$1,0),FALSE)</f>
        <v>1</v>
      </c>
      <c r="D24" s="368">
        <f>VLOOKUP($A24,BI!$A:$Q,MATCH(D$1,BI!$A$1:$Q$1,0),FALSE)</f>
        <v>1</v>
      </c>
      <c r="E24" s="368">
        <f>VLOOKUP($A24,BI!$A:$Q,MATCH(E$1,BI!$A$1:$Q$1,0),FALSE)</f>
        <v>1</v>
      </c>
      <c r="F24" s="368">
        <f>VLOOKUP($A24,BI!$A:$Q,MATCH(F$1,BI!$A$1:$Q$1,0),FALSE)</f>
        <v>1</v>
      </c>
      <c r="G24" s="368">
        <f>VLOOKUP($A24,BI!$A:$Q,MATCH(G$1,BI!$A$1:$Q$1,0),FALSE)</f>
        <v>1</v>
      </c>
      <c r="H24" s="368">
        <f>VLOOKUP($A24,BI!$A:$Q,MATCH(H$1,BI!$A$1:$Q$1,0),FALSE)</f>
        <v>1</v>
      </c>
      <c r="I24" s="368">
        <f>VLOOKUP($A24,BI!$A:$Q,MATCH(I$1,BI!$A$1:$Q$1,0),FALSE)</f>
        <v>1</v>
      </c>
      <c r="J24" s="368">
        <f>VLOOKUP($A24,BI!$A:$Q,MATCH(J$1,BI!$A$1:$Q$1,0),FALSE)</f>
        <v>1</v>
      </c>
      <c r="K24" s="368">
        <f>VLOOKUP($A24,BI!$A:$Q,MATCH(K$1,BI!$A$1:$Q$1,0),FALSE)</f>
        <v>1</v>
      </c>
      <c r="L24" s="368" t="str">
        <f>VLOOKUP($A24,BI!$A:$Q,MATCH(L$1,BI!$A$1:$Q$1,0),FALSE)</f>
        <v/>
      </c>
      <c r="M24" s="368">
        <f>VLOOKUP($A24,BI!$A:$Q,MATCH(M$1,BI!$A$1:$Q$1,0),FALSE)</f>
        <v>1</v>
      </c>
      <c r="N24" s="331" t="str">
        <f>VLOOKUP($A24,'I-EmEC'!$A:$DD,MATCH(N$1,'I-EmEC'!$A$1:$DD$1,0),FALSE)</f>
        <v/>
      </c>
      <c r="O24" s="332">
        <f>VLOOKUP($A24,'I-EmEC'!$A:$DD,MATCH(O$1,'I-EmEC'!$A$1:$DD$1,0),FALSE)</f>
        <v>26</v>
      </c>
      <c r="P24" s="332">
        <f>VLOOKUP($A24,'I-EmEC'!$A:$DD,MATCH(P$1,'I-EmEC'!$A$1:$DD$1,0),FALSE)</f>
        <v>26</v>
      </c>
      <c r="Q24" s="332">
        <f>VLOOKUP($A24,'I-EmEC'!$A:$DD,MATCH(Q$1,'I-EmEC'!$A$1:$DD$1,0),FALSE)</f>
        <v>31.6</v>
      </c>
      <c r="R24" s="332">
        <f>VLOOKUP($A24,'I-EmEC'!$A:$DD,MATCH(R$1,'I-EmEC'!$A$1:$DD$1,0),FALSE)</f>
        <v>31.6</v>
      </c>
      <c r="S24" s="332">
        <f>VLOOKUP($A24,'I-EmEC'!$A:$DD,MATCH(S$1,'I-EmEC'!$A$1:$DD$1,0),FALSE)</f>
        <v>19.5</v>
      </c>
      <c r="T24" s="332">
        <f>VLOOKUP($A24,'I-EmEC'!$A:$DD,MATCH(T$1,'I-EmEC'!$A$1:$DD$1,0),FALSE)</f>
        <v>26.7</v>
      </c>
      <c r="U24" s="332">
        <f>VLOOKUP($A24,'I-EmEC'!$A:$DD,MATCH(U$1,'I-EmEC'!$A$1:$DD$1,0),FALSE)</f>
        <v>26.7</v>
      </c>
      <c r="V24" s="332">
        <f>VLOOKUP($A24,'I-EmEC'!$A:$DD,MATCH(V$1,'I-EmEC'!$A$1:$DD$1,0),FALSE)</f>
        <v>26.2</v>
      </c>
      <c r="W24" s="332">
        <f>VLOOKUP($A24,'I-EmEC'!$A:$DD,MATCH(W$1,'I-EmEC'!$A$1:$DD$1,0),FALSE)</f>
        <v>30.3</v>
      </c>
      <c r="X24" s="332">
        <f>VLOOKUP($A24,'I-EmEC'!$A:$DD,MATCH(X$1,'I-EmEC'!$A$1:$DD$1,0),FALSE)</f>
        <v>25.6</v>
      </c>
      <c r="Y24" s="332">
        <f>VLOOKUP($A24,'I-EmEC'!$A:$DD,MATCH(Y$1,'I-EmEC'!$A$1:$DD$1,0),FALSE)</f>
        <v>29.7</v>
      </c>
      <c r="Z24" s="331" t="str">
        <f t="shared" si="11"/>
        <v/>
      </c>
      <c r="AA24" s="332">
        <f t="shared" si="12"/>
        <v>26</v>
      </c>
      <c r="AB24" s="332">
        <f t="shared" si="13"/>
        <v>26</v>
      </c>
      <c r="AC24" s="332">
        <f t="shared" si="14"/>
        <v>31.6</v>
      </c>
      <c r="AD24" s="332">
        <f t="shared" si="15"/>
        <v>31.6</v>
      </c>
      <c r="AE24" s="332">
        <f t="shared" si="16"/>
        <v>19.5</v>
      </c>
      <c r="AF24" s="332">
        <f t="shared" si="17"/>
        <v>26.7</v>
      </c>
      <c r="AG24" s="332">
        <f t="shared" si="18"/>
        <v>26.7</v>
      </c>
      <c r="AH24" s="332">
        <f t="shared" si="19"/>
        <v>26.2</v>
      </c>
      <c r="AI24" s="332">
        <f t="shared" si="20"/>
        <v>30.3</v>
      </c>
      <c r="AJ24" s="332" t="str">
        <f t="shared" si="21"/>
        <v/>
      </c>
      <c r="AK24" s="332">
        <f t="shared" si="22"/>
        <v>29.7</v>
      </c>
      <c r="AL24" s="48" t="str">
        <f t="shared" si="23"/>
        <v/>
      </c>
      <c r="AM24" s="47">
        <f t="shared" si="24"/>
        <v>0.50290135396518376</v>
      </c>
      <c r="AN24" s="47">
        <f t="shared" si="25"/>
        <v>0.50290135396518376</v>
      </c>
      <c r="AO24" s="47">
        <f t="shared" si="26"/>
        <v>0.65424430641821951</v>
      </c>
      <c r="AP24" s="47">
        <f t="shared" si="27"/>
        <v>0.65424430641821951</v>
      </c>
      <c r="AQ24" s="47">
        <f t="shared" si="28"/>
        <v>0.56521739130434778</v>
      </c>
      <c r="AR24" s="47">
        <f t="shared" si="29"/>
        <v>0.56567796610169485</v>
      </c>
      <c r="AS24" s="47">
        <f t="shared" si="30"/>
        <v>0.56567796610169485</v>
      </c>
      <c r="AT24" s="47">
        <f t="shared" si="31"/>
        <v>0.58876404494382018</v>
      </c>
      <c r="AU24" s="47">
        <f t="shared" si="32"/>
        <v>0.6</v>
      </c>
      <c r="AV24" s="47" t="str">
        <f t="shared" si="33"/>
        <v/>
      </c>
      <c r="AW24" s="47">
        <f t="shared" si="34"/>
        <v>0.62004175365344472</v>
      </c>
      <c r="AX24" s="144" t="str">
        <f t="shared" si="35"/>
        <v/>
      </c>
      <c r="AY24" s="145">
        <f t="shared" si="36"/>
        <v>0</v>
      </c>
      <c r="AZ24" s="145">
        <f t="shared" si="37"/>
        <v>0</v>
      </c>
      <c r="BA24" s="145">
        <f t="shared" si="38"/>
        <v>1</v>
      </c>
      <c r="BB24" s="145">
        <f t="shared" si="39"/>
        <v>1</v>
      </c>
      <c r="BC24" s="145">
        <f t="shared" si="40"/>
        <v>0.41175381033022818</v>
      </c>
      <c r="BD24" s="145">
        <f t="shared" si="41"/>
        <v>0.4147970626910541</v>
      </c>
      <c r="BE24" s="145">
        <f t="shared" si="42"/>
        <v>0.4147970626910541</v>
      </c>
      <c r="BF24" s="145">
        <f t="shared" si="43"/>
        <v>0.56733854855435728</v>
      </c>
      <c r="BG24" s="145">
        <f t="shared" si="44"/>
        <v>0.64158022861981334</v>
      </c>
      <c r="BH24" s="145" t="str">
        <f t="shared" si="45"/>
        <v/>
      </c>
      <c r="BI24" s="145">
        <f t="shared" si="46"/>
        <v>0.77400630679919891</v>
      </c>
      <c r="BJ24" s="10" t="str">
        <f t="shared" si="47"/>
        <v/>
      </c>
      <c r="BK24" s="11">
        <f t="shared" si="48"/>
        <v>0.65424430641821951</v>
      </c>
      <c r="BL24" s="11">
        <f t="shared" si="49"/>
        <v>0.6</v>
      </c>
      <c r="BM24" s="11">
        <f t="shared" si="50"/>
        <v>0.62004175365344472</v>
      </c>
      <c r="BN24" s="10" t="str">
        <f t="shared" si="51"/>
        <v/>
      </c>
      <c r="BO24" s="11">
        <f t="shared" si="52"/>
        <v>0.57590174241423087</v>
      </c>
      <c r="BP24" s="11">
        <f t="shared" si="53"/>
        <v>0.58002999428680246</v>
      </c>
      <c r="BQ24" s="11">
        <f t="shared" si="54"/>
        <v>0.62004175365344472</v>
      </c>
    </row>
    <row r="25" spans="1:69" x14ac:dyDescent="0.2">
      <c r="A25" s="305" t="s">
        <v>62</v>
      </c>
      <c r="B25" s="334" t="str">
        <f>VLOOKUP($A25,BI!$A:$Q,MATCH(B$1,BI!$A$1:$Q$1,0),FALSE)</f>
        <v/>
      </c>
      <c r="C25" s="368">
        <f>VLOOKUP($A25,BI!$A:$Q,MATCH(C$1,BI!$A$1:$Q$1,0),FALSE)</f>
        <v>1</v>
      </c>
      <c r="D25" s="368">
        <f>VLOOKUP($A25,BI!$A:$Q,MATCH(D$1,BI!$A$1:$Q$1,0),FALSE)</f>
        <v>1</v>
      </c>
      <c r="E25" s="368">
        <f>VLOOKUP($A25,BI!$A:$Q,MATCH(E$1,BI!$A$1:$Q$1,0),FALSE)</f>
        <v>1</v>
      </c>
      <c r="F25" s="368">
        <f>VLOOKUP($A25,BI!$A:$Q,MATCH(F$1,BI!$A$1:$Q$1,0),FALSE)</f>
        <v>1</v>
      </c>
      <c r="G25" s="368">
        <f>VLOOKUP($A25,BI!$A:$Q,MATCH(G$1,BI!$A$1:$Q$1,0),FALSE)</f>
        <v>1</v>
      </c>
      <c r="H25" s="368">
        <f>VLOOKUP($A25,BI!$A:$Q,MATCH(H$1,BI!$A$1:$Q$1,0),FALSE)</f>
        <v>1</v>
      </c>
      <c r="I25" s="368">
        <f>VLOOKUP($A25,BI!$A:$Q,MATCH(I$1,BI!$A$1:$Q$1,0),FALSE)</f>
        <v>1</v>
      </c>
      <c r="J25" s="368">
        <f>VLOOKUP($A25,BI!$A:$Q,MATCH(J$1,BI!$A$1:$Q$1,0),FALSE)</f>
        <v>1</v>
      </c>
      <c r="K25" s="368">
        <f>VLOOKUP($A25,BI!$A:$Q,MATCH(K$1,BI!$A$1:$Q$1,0),FALSE)</f>
        <v>1</v>
      </c>
      <c r="L25" s="368">
        <f>VLOOKUP($A25,BI!$A:$Q,MATCH(L$1,BI!$A$1:$Q$1,0),FALSE)</f>
        <v>1</v>
      </c>
      <c r="M25" s="368">
        <f>VLOOKUP($A25,BI!$A:$Q,MATCH(M$1,BI!$A$1:$Q$1,0),FALSE)</f>
        <v>1</v>
      </c>
      <c r="N25" s="331">
        <f>VLOOKUP($A25,'I-EmEC'!$A:$DD,MATCH(N$1,'I-EmEC'!$A$1:$DD$1,0),FALSE)</f>
        <v>27.9</v>
      </c>
      <c r="O25" s="332">
        <f>VLOOKUP($A25,'I-EmEC'!$A:$DD,MATCH(O$1,'I-EmEC'!$A$1:$DD$1,0),FALSE)</f>
        <v>38.9</v>
      </c>
      <c r="P25" s="332">
        <f>VLOOKUP($A25,'I-EmEC'!$A:$DD,MATCH(P$1,'I-EmEC'!$A$1:$DD$1,0),FALSE)</f>
        <v>38.9</v>
      </c>
      <c r="Q25" s="332">
        <f>VLOOKUP($A25,'I-EmEC'!$A:$DD,MATCH(Q$1,'I-EmEC'!$A$1:$DD$1,0),FALSE)</f>
        <v>24.2</v>
      </c>
      <c r="R25" s="332">
        <f>VLOOKUP($A25,'I-EmEC'!$A:$DD,MATCH(R$1,'I-EmEC'!$A$1:$DD$1,0),FALSE)</f>
        <v>24.2</v>
      </c>
      <c r="S25" s="332">
        <f>VLOOKUP($A25,'I-EmEC'!$A:$DD,MATCH(S$1,'I-EmEC'!$A$1:$DD$1,0),FALSE)</f>
        <v>8.6</v>
      </c>
      <c r="T25" s="332">
        <f>VLOOKUP($A25,'I-EmEC'!$A:$DD,MATCH(T$1,'I-EmEC'!$A$1:$DD$1,0),FALSE)</f>
        <v>32.6</v>
      </c>
      <c r="U25" s="332">
        <f>VLOOKUP($A25,'I-EmEC'!$A:$DD,MATCH(U$1,'I-EmEC'!$A$1:$DD$1,0),FALSE)</f>
        <v>32.6</v>
      </c>
      <c r="V25" s="332">
        <f>VLOOKUP($A25,'I-EmEC'!$A:$DD,MATCH(V$1,'I-EmEC'!$A$1:$DD$1,0),FALSE)</f>
        <v>32.4</v>
      </c>
      <c r="W25" s="332">
        <f>VLOOKUP($A25,'I-EmEC'!$A:$DD,MATCH(W$1,'I-EmEC'!$A$1:$DD$1,0),FALSE)</f>
        <v>39.4</v>
      </c>
      <c r="X25" s="332">
        <f>VLOOKUP($A25,'I-EmEC'!$A:$DD,MATCH(X$1,'I-EmEC'!$A$1:$DD$1,0),FALSE)</f>
        <v>36.5</v>
      </c>
      <c r="Y25" s="332">
        <f>VLOOKUP($A25,'I-EmEC'!$A:$DD,MATCH(Y$1,'I-EmEC'!$A$1:$DD$1,0),FALSE)</f>
        <v>29.9</v>
      </c>
      <c r="Z25" s="331" t="str">
        <f t="shared" si="11"/>
        <v/>
      </c>
      <c r="AA25" s="332">
        <f t="shared" si="12"/>
        <v>38.9</v>
      </c>
      <c r="AB25" s="332">
        <f t="shared" si="13"/>
        <v>38.9</v>
      </c>
      <c r="AC25" s="332">
        <f t="shared" si="14"/>
        <v>24.2</v>
      </c>
      <c r="AD25" s="332">
        <f t="shared" si="15"/>
        <v>24.2</v>
      </c>
      <c r="AE25" s="332">
        <f t="shared" si="16"/>
        <v>8.6</v>
      </c>
      <c r="AF25" s="332">
        <f t="shared" si="17"/>
        <v>32.6</v>
      </c>
      <c r="AG25" s="332">
        <f t="shared" si="18"/>
        <v>32.6</v>
      </c>
      <c r="AH25" s="332">
        <f t="shared" si="19"/>
        <v>32.4</v>
      </c>
      <c r="AI25" s="332">
        <f t="shared" si="20"/>
        <v>39.4</v>
      </c>
      <c r="AJ25" s="332">
        <f t="shared" si="21"/>
        <v>36.5</v>
      </c>
      <c r="AK25" s="332">
        <f t="shared" si="22"/>
        <v>29.9</v>
      </c>
      <c r="AL25" s="48" t="str">
        <f t="shared" si="23"/>
        <v/>
      </c>
      <c r="AM25" s="47">
        <f t="shared" si="24"/>
        <v>0.75241779497098638</v>
      </c>
      <c r="AN25" s="47">
        <f t="shared" si="25"/>
        <v>0.75241779497098638</v>
      </c>
      <c r="AO25" s="47">
        <f t="shared" si="26"/>
        <v>0.50103519668737062</v>
      </c>
      <c r="AP25" s="47">
        <f t="shared" si="27"/>
        <v>0.50103519668737062</v>
      </c>
      <c r="AQ25" s="47">
        <f t="shared" si="28"/>
        <v>0.24927536231884057</v>
      </c>
      <c r="AR25" s="47">
        <f t="shared" si="29"/>
        <v>0.69067796610169485</v>
      </c>
      <c r="AS25" s="47">
        <f t="shared" si="30"/>
        <v>0.69067796610169485</v>
      </c>
      <c r="AT25" s="47">
        <f t="shared" si="31"/>
        <v>0.72808988764044935</v>
      </c>
      <c r="AU25" s="47">
        <f t="shared" si="32"/>
        <v>0.78019801980198022</v>
      </c>
      <c r="AV25" s="47">
        <f t="shared" si="33"/>
        <v>0.69523809523809521</v>
      </c>
      <c r="AW25" s="47">
        <f t="shared" si="34"/>
        <v>0.62421711899791232</v>
      </c>
      <c r="AX25" s="144" t="str">
        <f t="shared" si="35"/>
        <v/>
      </c>
      <c r="AY25" s="145">
        <f t="shared" si="36"/>
        <v>0.94767557112237966</v>
      </c>
      <c r="AZ25" s="145">
        <f t="shared" si="37"/>
        <v>0.94767557112237966</v>
      </c>
      <c r="BA25" s="145">
        <f t="shared" si="38"/>
        <v>0.47419305019305025</v>
      </c>
      <c r="BB25" s="145">
        <f t="shared" si="39"/>
        <v>0.47419305019305025</v>
      </c>
      <c r="BC25" s="145">
        <f t="shared" si="40"/>
        <v>0</v>
      </c>
      <c r="BD25" s="145">
        <f t="shared" si="41"/>
        <v>0.83138776912505719</v>
      </c>
      <c r="BE25" s="145">
        <f t="shared" si="42"/>
        <v>0.83138776912505719</v>
      </c>
      <c r="BF25" s="145">
        <f t="shared" si="43"/>
        <v>0.90185362890980858</v>
      </c>
      <c r="BG25" s="145">
        <f t="shared" si="44"/>
        <v>1</v>
      </c>
      <c r="BH25" s="145">
        <f t="shared" si="45"/>
        <v>0.83997683397683398</v>
      </c>
      <c r="BI25" s="145">
        <f t="shared" si="46"/>
        <v>0.70620786548552739</v>
      </c>
      <c r="BJ25" s="10" t="str">
        <f t="shared" si="47"/>
        <v/>
      </c>
      <c r="BK25" s="11">
        <f t="shared" si="48"/>
        <v>0.75241779497098638</v>
      </c>
      <c r="BL25" s="11">
        <f t="shared" si="49"/>
        <v>0.78019801980198022</v>
      </c>
      <c r="BM25" s="11">
        <f t="shared" si="50"/>
        <v>0.69523809523809521</v>
      </c>
      <c r="BN25" s="10" t="str">
        <f t="shared" si="51"/>
        <v/>
      </c>
      <c r="BO25" s="11">
        <f t="shared" si="52"/>
        <v>0.55123626912711088</v>
      </c>
      <c r="BP25" s="11">
        <f t="shared" si="53"/>
        <v>0.72241095991145476</v>
      </c>
      <c r="BQ25" s="11">
        <f t="shared" si="54"/>
        <v>0.65972760711800382</v>
      </c>
    </row>
    <row r="26" spans="1:69" x14ac:dyDescent="0.2">
      <c r="A26" s="305" t="s">
        <v>178</v>
      </c>
      <c r="B26" s="334" t="str">
        <f>VLOOKUP($A26,BI!$A:$Q,MATCH(B$1,BI!$A$1:$Q$1,0),FALSE)</f>
        <v/>
      </c>
      <c r="C26" s="368">
        <f>VLOOKUP($A26,BI!$A:$Q,MATCH(C$1,BI!$A$1:$Q$1,0),FALSE)</f>
        <v>1</v>
      </c>
      <c r="D26" s="368">
        <f>VLOOKUP($A26,BI!$A:$Q,MATCH(D$1,BI!$A$1:$Q$1,0),FALSE)</f>
        <v>1</v>
      </c>
      <c r="E26" s="368">
        <f>VLOOKUP($A26,BI!$A:$Q,MATCH(E$1,BI!$A$1:$Q$1,0),FALSE)</f>
        <v>1</v>
      </c>
      <c r="F26" s="368">
        <f>VLOOKUP($A26,BI!$A:$Q,MATCH(F$1,BI!$A$1:$Q$1,0),FALSE)</f>
        <v>1</v>
      </c>
      <c r="G26" s="368">
        <f>VLOOKUP($A26,BI!$A:$Q,MATCH(G$1,BI!$A$1:$Q$1,0),FALSE)</f>
        <v>1</v>
      </c>
      <c r="H26" s="368">
        <f>VLOOKUP($A26,BI!$A:$Q,MATCH(H$1,BI!$A$1:$Q$1,0),FALSE)</f>
        <v>1</v>
      </c>
      <c r="I26" s="368">
        <f>VLOOKUP($A26,BI!$A:$Q,MATCH(I$1,BI!$A$1:$Q$1,0),FALSE)</f>
        <v>1</v>
      </c>
      <c r="J26" s="368">
        <f>VLOOKUP($A26,BI!$A:$Q,MATCH(J$1,BI!$A$1:$Q$1,0),FALSE)</f>
        <v>1</v>
      </c>
      <c r="K26" s="368">
        <f>VLOOKUP($A26,BI!$A:$Q,MATCH(K$1,BI!$A$1:$Q$1,0),FALSE)</f>
        <v>1</v>
      </c>
      <c r="L26" s="368">
        <f>VLOOKUP($A26,BI!$A:$Q,MATCH(L$1,BI!$A$1:$Q$1,0),FALSE)</f>
        <v>1</v>
      </c>
      <c r="M26" s="368">
        <f>VLOOKUP($A26,BI!$A:$Q,MATCH(M$1,BI!$A$1:$Q$1,0),FALSE)</f>
        <v>1</v>
      </c>
      <c r="N26" s="331">
        <f>VLOOKUP($A26,'I-EmEC'!$A:$DD,MATCH(N$1,'I-EmEC'!$A$1:$DD$1,0),FALSE)</f>
        <v>22.5</v>
      </c>
      <c r="O26" s="332">
        <f>VLOOKUP($A26,'I-EmEC'!$A:$DD,MATCH(O$1,'I-EmEC'!$A$1:$DD$1,0),FALSE)</f>
        <v>30.5</v>
      </c>
      <c r="P26" s="332">
        <f>VLOOKUP($A26,'I-EmEC'!$A:$DD,MATCH(P$1,'I-EmEC'!$A$1:$DD$1,0),FALSE)</f>
        <v>30.5</v>
      </c>
      <c r="Q26" s="332">
        <f>VLOOKUP($A26,'I-EmEC'!$A:$DD,MATCH(Q$1,'I-EmEC'!$A$1:$DD$1,0),FALSE)</f>
        <v>34.4</v>
      </c>
      <c r="R26" s="332">
        <f>VLOOKUP($A26,'I-EmEC'!$A:$DD,MATCH(R$1,'I-EmEC'!$A$1:$DD$1,0),FALSE)</f>
        <v>34.4</v>
      </c>
      <c r="S26" s="332">
        <f>VLOOKUP($A26,'I-EmEC'!$A:$DD,MATCH(S$1,'I-EmEC'!$A$1:$DD$1,0),FALSE)</f>
        <v>21.7</v>
      </c>
      <c r="T26" s="332">
        <f>VLOOKUP($A26,'I-EmEC'!$A:$DD,MATCH(T$1,'I-EmEC'!$A$1:$DD$1,0),FALSE)</f>
        <v>26.2</v>
      </c>
      <c r="U26" s="332">
        <f>VLOOKUP($A26,'I-EmEC'!$A:$DD,MATCH(U$1,'I-EmEC'!$A$1:$DD$1,0),FALSE)</f>
        <v>26.2</v>
      </c>
      <c r="V26" s="332">
        <f>VLOOKUP($A26,'I-EmEC'!$A:$DD,MATCH(V$1,'I-EmEC'!$A$1:$DD$1,0),FALSE)</f>
        <v>28.4</v>
      </c>
      <c r="W26" s="332">
        <f>VLOOKUP($A26,'I-EmEC'!$A:$DD,MATCH(W$1,'I-EmEC'!$A$1:$DD$1,0),FALSE)</f>
        <v>34.700000000000003</v>
      </c>
      <c r="X26" s="332">
        <f>VLOOKUP($A26,'I-EmEC'!$A:$DD,MATCH(X$1,'I-EmEC'!$A$1:$DD$1,0),FALSE)</f>
        <v>31.7</v>
      </c>
      <c r="Y26" s="332">
        <f>VLOOKUP($A26,'I-EmEC'!$A:$DD,MATCH(Y$1,'I-EmEC'!$A$1:$DD$1,0),FALSE)</f>
        <v>32.6</v>
      </c>
      <c r="Z26" s="331" t="str">
        <f t="shared" si="11"/>
        <v/>
      </c>
      <c r="AA26" s="332">
        <f t="shared" si="12"/>
        <v>30.5</v>
      </c>
      <c r="AB26" s="332">
        <f t="shared" si="13"/>
        <v>30.5</v>
      </c>
      <c r="AC26" s="332">
        <f t="shared" si="14"/>
        <v>34.4</v>
      </c>
      <c r="AD26" s="332">
        <f t="shared" si="15"/>
        <v>34.4</v>
      </c>
      <c r="AE26" s="332">
        <f t="shared" si="16"/>
        <v>21.7</v>
      </c>
      <c r="AF26" s="332">
        <f t="shared" si="17"/>
        <v>26.2</v>
      </c>
      <c r="AG26" s="332">
        <f t="shared" si="18"/>
        <v>26.2</v>
      </c>
      <c r="AH26" s="332">
        <f t="shared" si="19"/>
        <v>28.4</v>
      </c>
      <c r="AI26" s="332">
        <f t="shared" si="20"/>
        <v>34.700000000000003</v>
      </c>
      <c r="AJ26" s="332">
        <f t="shared" si="21"/>
        <v>31.7</v>
      </c>
      <c r="AK26" s="332">
        <f t="shared" si="22"/>
        <v>32.6</v>
      </c>
      <c r="AL26" s="48" t="str">
        <f t="shared" si="23"/>
        <v/>
      </c>
      <c r="AM26" s="47">
        <f t="shared" si="24"/>
        <v>0.58994197292069628</v>
      </c>
      <c r="AN26" s="47">
        <f t="shared" si="25"/>
        <v>0.58994197292069628</v>
      </c>
      <c r="AO26" s="47">
        <f t="shared" si="26"/>
        <v>0.71221532091097306</v>
      </c>
      <c r="AP26" s="47">
        <f t="shared" si="27"/>
        <v>0.71221532091097306</v>
      </c>
      <c r="AQ26" s="47">
        <f t="shared" si="28"/>
        <v>0.62898550724637681</v>
      </c>
      <c r="AR26" s="47">
        <f t="shared" si="29"/>
        <v>0.55508474576271183</v>
      </c>
      <c r="AS26" s="47">
        <f t="shared" si="30"/>
        <v>0.55508474576271183</v>
      </c>
      <c r="AT26" s="47">
        <f t="shared" si="31"/>
        <v>0.63820224719101115</v>
      </c>
      <c r="AU26" s="47">
        <f t="shared" si="32"/>
        <v>0.68712871287128718</v>
      </c>
      <c r="AV26" s="47">
        <f t="shared" si="33"/>
        <v>0.6038095238095238</v>
      </c>
      <c r="AW26" s="47">
        <f t="shared" si="34"/>
        <v>0.68058455114822547</v>
      </c>
      <c r="AX26" s="144" t="str">
        <f t="shared" si="35"/>
        <v/>
      </c>
      <c r="AY26" s="145">
        <f t="shared" si="36"/>
        <v>0.22183605657329747</v>
      </c>
      <c r="AZ26" s="145">
        <f t="shared" si="37"/>
        <v>0.22183605657329747</v>
      </c>
      <c r="BA26" s="145">
        <f t="shared" si="38"/>
        <v>1</v>
      </c>
      <c r="BB26" s="145">
        <f t="shared" si="39"/>
        <v>1</v>
      </c>
      <c r="BC26" s="145">
        <f t="shared" si="40"/>
        <v>0.4703143319747643</v>
      </c>
      <c r="BD26" s="145">
        <f t="shared" si="41"/>
        <v>0</v>
      </c>
      <c r="BE26" s="145">
        <f t="shared" si="42"/>
        <v>0</v>
      </c>
      <c r="BF26" s="145">
        <f t="shared" si="43"/>
        <v>0.52897089792914875</v>
      </c>
      <c r="BG26" s="145">
        <f t="shared" si="44"/>
        <v>0.84034547053611108</v>
      </c>
      <c r="BH26" s="145">
        <f t="shared" si="45"/>
        <v>0.31009100552732971</v>
      </c>
      <c r="BI26" s="145">
        <f t="shared" si="46"/>
        <v>0.7986975499013973</v>
      </c>
      <c r="BJ26" s="10" t="str">
        <f t="shared" si="47"/>
        <v/>
      </c>
      <c r="BK26" s="11">
        <f t="shared" si="48"/>
        <v>0.71221532091097306</v>
      </c>
      <c r="BL26" s="11">
        <f t="shared" si="49"/>
        <v>0.68712871287128718</v>
      </c>
      <c r="BM26" s="11">
        <f t="shared" si="50"/>
        <v>0.68058455114822547</v>
      </c>
      <c r="BN26" s="10" t="str">
        <f t="shared" si="51"/>
        <v/>
      </c>
      <c r="BO26" s="11">
        <f t="shared" si="52"/>
        <v>0.64666001898194314</v>
      </c>
      <c r="BP26" s="11">
        <f t="shared" si="53"/>
        <v>0.60887511289693053</v>
      </c>
      <c r="BQ26" s="11">
        <f t="shared" si="54"/>
        <v>0.64219703747887458</v>
      </c>
    </row>
    <row r="27" spans="1:69" x14ac:dyDescent="0.2">
      <c r="A27" s="305" t="s">
        <v>57</v>
      </c>
      <c r="B27" s="334" t="str">
        <f>VLOOKUP($A27,BI!$A:$Q,MATCH(B$1,BI!$A$1:$Q$1,0),FALSE)</f>
        <v/>
      </c>
      <c r="C27" s="368">
        <f>VLOOKUP($A27,BI!$A:$Q,MATCH(C$1,BI!$A$1:$Q$1,0),FALSE)</f>
        <v>1</v>
      </c>
      <c r="D27" s="368">
        <f>VLOOKUP($A27,BI!$A:$Q,MATCH(D$1,BI!$A$1:$Q$1,0),FALSE)</f>
        <v>1</v>
      </c>
      <c r="E27" s="368">
        <f>VLOOKUP($A27,BI!$A:$Q,MATCH(E$1,BI!$A$1:$Q$1,0),FALSE)</f>
        <v>1</v>
      </c>
      <c r="F27" s="368">
        <f>VLOOKUP($A27,BI!$A:$Q,MATCH(F$1,BI!$A$1:$Q$1,0),FALSE)</f>
        <v>1</v>
      </c>
      <c r="G27" s="368">
        <f>VLOOKUP($A27,BI!$A:$Q,MATCH(G$1,BI!$A$1:$Q$1,0),FALSE)</f>
        <v>1</v>
      </c>
      <c r="H27" s="368" t="str">
        <f>VLOOKUP($A27,BI!$A:$Q,MATCH(H$1,BI!$A$1:$Q$1,0),FALSE)</f>
        <v/>
      </c>
      <c r="I27" s="368" t="str">
        <f>VLOOKUP($A27,BI!$A:$Q,MATCH(I$1,BI!$A$1:$Q$1,0),FALSE)</f>
        <v/>
      </c>
      <c r="J27" s="368" t="str">
        <f>VLOOKUP($A27,BI!$A:$Q,MATCH(J$1,BI!$A$1:$Q$1,0),FALSE)</f>
        <v/>
      </c>
      <c r="K27" s="368">
        <f>VLOOKUP($A27,BI!$A:$Q,MATCH(K$1,BI!$A$1:$Q$1,0),FALSE)</f>
        <v>1</v>
      </c>
      <c r="L27" s="368" t="str">
        <f>VLOOKUP($A27,BI!$A:$Q,MATCH(L$1,BI!$A$1:$Q$1,0),FALSE)</f>
        <v/>
      </c>
      <c r="M27" s="368" t="str">
        <f>VLOOKUP($A27,BI!$A:$Q,MATCH(M$1,BI!$A$1:$Q$1,0),FALSE)</f>
        <v/>
      </c>
      <c r="N27" s="331">
        <f>VLOOKUP($A27,'I-EmEC'!$A:$DD,MATCH(N$1,'I-EmEC'!$A$1:$DD$1,0),FALSE)</f>
        <v>27.7</v>
      </c>
      <c r="O27" s="332">
        <f>VLOOKUP($A27,'I-EmEC'!$A:$DD,MATCH(O$1,'I-EmEC'!$A$1:$DD$1,0),FALSE)</f>
        <v>37.799999999999997</v>
      </c>
      <c r="P27" s="332">
        <f>VLOOKUP($A27,'I-EmEC'!$A:$DD,MATCH(P$1,'I-EmEC'!$A$1:$DD$1,0),FALSE)</f>
        <v>37.799999999999997</v>
      </c>
      <c r="Q27" s="332">
        <f>VLOOKUP($A27,'I-EmEC'!$A:$DD,MATCH(Q$1,'I-EmEC'!$A$1:$DD$1,0),FALSE)</f>
        <v>36.700000000000003</v>
      </c>
      <c r="R27" s="332">
        <f>VLOOKUP($A27,'I-EmEC'!$A:$DD,MATCH(R$1,'I-EmEC'!$A$1:$DD$1,0),FALSE)</f>
        <v>36.700000000000003</v>
      </c>
      <c r="S27" s="332">
        <f>VLOOKUP($A27,'I-EmEC'!$A:$DD,MATCH(S$1,'I-EmEC'!$A$1:$DD$1,0),FALSE)</f>
        <v>24.2</v>
      </c>
      <c r="T27" s="332">
        <f>VLOOKUP($A27,'I-EmEC'!$A:$DD,MATCH(T$1,'I-EmEC'!$A$1:$DD$1,0),FALSE)</f>
        <v>26.3</v>
      </c>
      <c r="U27" s="332">
        <f>VLOOKUP($A27,'I-EmEC'!$A:$DD,MATCH(U$1,'I-EmEC'!$A$1:$DD$1,0),FALSE)</f>
        <v>26.3</v>
      </c>
      <c r="V27" s="332">
        <f>VLOOKUP($A27,'I-EmEC'!$A:$DD,MATCH(V$1,'I-EmEC'!$A$1:$DD$1,0),FALSE)</f>
        <v>28.6</v>
      </c>
      <c r="W27" s="332">
        <f>VLOOKUP($A27,'I-EmEC'!$A:$DD,MATCH(W$1,'I-EmEC'!$A$1:$DD$1,0),FALSE)</f>
        <v>24.4</v>
      </c>
      <c r="X27" s="332">
        <f>VLOOKUP($A27,'I-EmEC'!$A:$DD,MATCH(X$1,'I-EmEC'!$A$1:$DD$1,0),FALSE)</f>
        <v>37.9</v>
      </c>
      <c r="Y27" s="332">
        <f>VLOOKUP($A27,'I-EmEC'!$A:$DD,MATCH(Y$1,'I-EmEC'!$A$1:$DD$1,0),FALSE)</f>
        <v>33.700000000000003</v>
      </c>
      <c r="Z27" s="331" t="str">
        <f t="shared" si="11"/>
        <v/>
      </c>
      <c r="AA27" s="332">
        <f t="shared" si="12"/>
        <v>37.799999999999997</v>
      </c>
      <c r="AB27" s="332">
        <f t="shared" si="13"/>
        <v>37.799999999999997</v>
      </c>
      <c r="AC27" s="332">
        <f t="shared" si="14"/>
        <v>36.700000000000003</v>
      </c>
      <c r="AD27" s="332">
        <f t="shared" si="15"/>
        <v>36.700000000000003</v>
      </c>
      <c r="AE27" s="332">
        <f t="shared" si="16"/>
        <v>24.2</v>
      </c>
      <c r="AF27" s="332" t="str">
        <f t="shared" si="17"/>
        <v/>
      </c>
      <c r="AG27" s="332" t="str">
        <f t="shared" si="18"/>
        <v/>
      </c>
      <c r="AH27" s="332" t="str">
        <f t="shared" si="19"/>
        <v/>
      </c>
      <c r="AI27" s="332">
        <f t="shared" si="20"/>
        <v>24.4</v>
      </c>
      <c r="AJ27" s="332" t="str">
        <f t="shared" si="21"/>
        <v/>
      </c>
      <c r="AK27" s="332" t="str">
        <f t="shared" si="22"/>
        <v/>
      </c>
      <c r="AL27" s="48" t="str">
        <f t="shared" si="23"/>
        <v/>
      </c>
      <c r="AM27" s="47">
        <f t="shared" si="24"/>
        <v>0.73114119922630549</v>
      </c>
      <c r="AN27" s="47">
        <f t="shared" si="25"/>
        <v>0.73114119922630549</v>
      </c>
      <c r="AO27" s="47">
        <f t="shared" si="26"/>
        <v>0.75983436853002084</v>
      </c>
      <c r="AP27" s="47">
        <f t="shared" si="27"/>
        <v>0.75983436853002084</v>
      </c>
      <c r="AQ27" s="47">
        <f t="shared" si="28"/>
        <v>0.70144927536231882</v>
      </c>
      <c r="AR27" s="47" t="str">
        <f t="shared" si="29"/>
        <v/>
      </c>
      <c r="AS27" s="47" t="str">
        <f t="shared" si="30"/>
        <v/>
      </c>
      <c r="AT27" s="47" t="str">
        <f t="shared" si="31"/>
        <v/>
      </c>
      <c r="AU27" s="47">
        <f t="shared" si="32"/>
        <v>0.48316831683168315</v>
      </c>
      <c r="AV27" s="47" t="str">
        <f t="shared" si="33"/>
        <v/>
      </c>
      <c r="AW27" s="47" t="str">
        <f t="shared" si="34"/>
        <v/>
      </c>
      <c r="AX27" s="144" t="str">
        <f t="shared" si="35"/>
        <v/>
      </c>
      <c r="AY27" s="145">
        <f t="shared" si="36"/>
        <v>0.89628951897936182</v>
      </c>
      <c r="AZ27" s="145">
        <f t="shared" si="37"/>
        <v>0.89628951897936182</v>
      </c>
      <c r="BA27" s="145">
        <f t="shared" si="38"/>
        <v>1</v>
      </c>
      <c r="BB27" s="145">
        <f t="shared" si="39"/>
        <v>1</v>
      </c>
      <c r="BC27" s="145">
        <f t="shared" si="40"/>
        <v>0.78896907369263325</v>
      </c>
      <c r="BD27" s="145" t="str">
        <f t="shared" si="41"/>
        <v/>
      </c>
      <c r="BE27" s="145" t="str">
        <f t="shared" si="42"/>
        <v/>
      </c>
      <c r="BF27" s="145" t="str">
        <f t="shared" si="43"/>
        <v/>
      </c>
      <c r="BG27" s="145">
        <f t="shared" si="44"/>
        <v>0</v>
      </c>
      <c r="BH27" s="145" t="str">
        <f t="shared" si="45"/>
        <v/>
      </c>
      <c r="BI27" s="145" t="str">
        <f t="shared" si="46"/>
        <v/>
      </c>
      <c r="BJ27" s="10" t="str">
        <f t="shared" si="47"/>
        <v/>
      </c>
      <c r="BK27" s="11">
        <f t="shared" si="48"/>
        <v>0.75983436853002084</v>
      </c>
      <c r="BL27" s="11">
        <f t="shared" si="49"/>
        <v>0.48316831683168315</v>
      </c>
      <c r="BM27" s="11" t="str">
        <f t="shared" si="50"/>
        <v/>
      </c>
      <c r="BN27" s="10" t="str">
        <f t="shared" si="51"/>
        <v/>
      </c>
      <c r="BO27" s="11">
        <f t="shared" si="52"/>
        <v>0.73668008217499437</v>
      </c>
      <c r="BP27" s="11">
        <f t="shared" si="53"/>
        <v>0.48316831683168315</v>
      </c>
      <c r="BQ27" s="11" t="str">
        <f t="shared" si="54"/>
        <v/>
      </c>
    </row>
    <row r="28" spans="1:69" x14ac:dyDescent="0.2">
      <c r="A28" s="305" t="s">
        <v>44</v>
      </c>
      <c r="B28" s="334">
        <f>VLOOKUP($A28,BI!$A:$Q,MATCH(B$1,BI!$A$1:$Q$1,0),FALSE)</f>
        <v>1</v>
      </c>
      <c r="C28" s="368">
        <f>VLOOKUP($A28,BI!$A:$Q,MATCH(C$1,BI!$A$1:$Q$1,0),FALSE)</f>
        <v>1</v>
      </c>
      <c r="D28" s="368">
        <f>VLOOKUP($A28,BI!$A:$Q,MATCH(D$1,BI!$A$1:$Q$1,0),FALSE)</f>
        <v>1</v>
      </c>
      <c r="E28" s="368">
        <f>VLOOKUP($A28,BI!$A:$Q,MATCH(E$1,BI!$A$1:$Q$1,0),FALSE)</f>
        <v>1</v>
      </c>
      <c r="F28" s="368">
        <f>VLOOKUP($A28,BI!$A:$Q,MATCH(F$1,BI!$A$1:$Q$1,0),FALSE)</f>
        <v>1</v>
      </c>
      <c r="G28" s="368">
        <f>VLOOKUP($A28,BI!$A:$Q,MATCH(G$1,BI!$A$1:$Q$1,0),FALSE)</f>
        <v>1</v>
      </c>
      <c r="H28" s="368">
        <f>VLOOKUP($A28,BI!$A:$Q,MATCH(H$1,BI!$A$1:$Q$1,0),FALSE)</f>
        <v>1</v>
      </c>
      <c r="I28" s="368">
        <f>VLOOKUP($A28,BI!$A:$Q,MATCH(I$1,BI!$A$1:$Q$1,0),FALSE)</f>
        <v>1</v>
      </c>
      <c r="J28" s="368">
        <f>VLOOKUP($A28,BI!$A:$Q,MATCH(J$1,BI!$A$1:$Q$1,0),FALSE)</f>
        <v>1</v>
      </c>
      <c r="K28" s="368">
        <f>VLOOKUP($A28,BI!$A:$Q,MATCH(K$1,BI!$A$1:$Q$1,0),FALSE)</f>
        <v>1</v>
      </c>
      <c r="L28" s="368" t="str">
        <f>VLOOKUP($A28,BI!$A:$Q,MATCH(L$1,BI!$A$1:$Q$1,0),FALSE)</f>
        <v/>
      </c>
      <c r="M28" s="368" t="str">
        <f>VLOOKUP($A28,BI!$A:$Q,MATCH(M$1,BI!$A$1:$Q$1,0),FALSE)</f>
        <v/>
      </c>
      <c r="N28" s="331">
        <f>VLOOKUP($A28,'I-EmEC'!$A:$DD,MATCH(N$1,'I-EmEC'!$A$1:$DD$1,0),FALSE)</f>
        <v>52.6</v>
      </c>
      <c r="O28" s="332">
        <f>VLOOKUP($A28,'I-EmEC'!$A:$DD,MATCH(O$1,'I-EmEC'!$A$1:$DD$1,0),FALSE)</f>
        <v>46.2</v>
      </c>
      <c r="P28" s="332">
        <f>VLOOKUP($A28,'I-EmEC'!$A:$DD,MATCH(P$1,'I-EmEC'!$A$1:$DD$1,0),FALSE)</f>
        <v>46.2</v>
      </c>
      <c r="Q28" s="332">
        <f>VLOOKUP($A28,'I-EmEC'!$A:$DD,MATCH(Q$1,'I-EmEC'!$A$1:$DD$1,0),FALSE)</f>
        <v>43.6</v>
      </c>
      <c r="R28" s="332">
        <f>VLOOKUP($A28,'I-EmEC'!$A:$DD,MATCH(R$1,'I-EmEC'!$A$1:$DD$1,0),FALSE)</f>
        <v>43.6</v>
      </c>
      <c r="S28" s="332">
        <f>VLOOKUP($A28,'I-EmEC'!$A:$DD,MATCH(S$1,'I-EmEC'!$A$1:$DD$1,0),FALSE)</f>
        <v>29.9</v>
      </c>
      <c r="T28" s="332">
        <f>VLOOKUP($A28,'I-EmEC'!$A:$DD,MATCH(T$1,'I-EmEC'!$A$1:$DD$1,0),FALSE)</f>
        <v>38.700000000000003</v>
      </c>
      <c r="U28" s="332">
        <f>VLOOKUP($A28,'I-EmEC'!$A:$DD,MATCH(U$1,'I-EmEC'!$A$1:$DD$1,0),FALSE)</f>
        <v>38.700000000000003</v>
      </c>
      <c r="V28" s="332">
        <f>VLOOKUP($A28,'I-EmEC'!$A:$DD,MATCH(V$1,'I-EmEC'!$A$1:$DD$1,0),FALSE)</f>
        <v>34.6</v>
      </c>
      <c r="W28" s="332">
        <f>VLOOKUP($A28,'I-EmEC'!$A:$DD,MATCH(W$1,'I-EmEC'!$A$1:$DD$1,0),FALSE)</f>
        <v>47.3</v>
      </c>
      <c r="X28" s="332">
        <f>VLOOKUP($A28,'I-EmEC'!$A:$DD,MATCH(X$1,'I-EmEC'!$A$1:$DD$1,0),FALSE)</f>
        <v>43.9</v>
      </c>
      <c r="Y28" s="332">
        <f>VLOOKUP($A28,'I-EmEC'!$A:$DD,MATCH(Y$1,'I-EmEC'!$A$1:$DD$1,0),FALSE)</f>
        <v>34.799999999999997</v>
      </c>
      <c r="Z28" s="331">
        <f t="shared" si="11"/>
        <v>52.6</v>
      </c>
      <c r="AA28" s="332">
        <f t="shared" si="12"/>
        <v>46.2</v>
      </c>
      <c r="AB28" s="332">
        <f t="shared" si="13"/>
        <v>46.2</v>
      </c>
      <c r="AC28" s="332">
        <f t="shared" si="14"/>
        <v>43.6</v>
      </c>
      <c r="AD28" s="332">
        <f t="shared" si="15"/>
        <v>43.6</v>
      </c>
      <c r="AE28" s="332">
        <f t="shared" si="16"/>
        <v>29.9</v>
      </c>
      <c r="AF28" s="332">
        <f t="shared" si="17"/>
        <v>38.700000000000003</v>
      </c>
      <c r="AG28" s="332">
        <f t="shared" si="18"/>
        <v>38.700000000000003</v>
      </c>
      <c r="AH28" s="332">
        <f t="shared" si="19"/>
        <v>34.6</v>
      </c>
      <c r="AI28" s="332">
        <f t="shared" si="20"/>
        <v>47.3</v>
      </c>
      <c r="AJ28" s="332" t="str">
        <f t="shared" si="21"/>
        <v/>
      </c>
      <c r="AK28" s="332" t="str">
        <f t="shared" si="22"/>
        <v/>
      </c>
      <c r="AL28" s="48">
        <f t="shared" si="23"/>
        <v>0.96691176470588236</v>
      </c>
      <c r="AM28" s="47">
        <f t="shared" si="24"/>
        <v>0.8936170212765957</v>
      </c>
      <c r="AN28" s="47">
        <f t="shared" si="25"/>
        <v>0.8936170212765957</v>
      </c>
      <c r="AO28" s="47">
        <f t="shared" si="26"/>
        <v>0.90269151138716364</v>
      </c>
      <c r="AP28" s="47">
        <f t="shared" si="27"/>
        <v>0.90269151138716364</v>
      </c>
      <c r="AQ28" s="47">
        <f t="shared" si="28"/>
        <v>0.86666666666666659</v>
      </c>
      <c r="AR28" s="47">
        <f t="shared" si="29"/>
        <v>0.81991525423728817</v>
      </c>
      <c r="AS28" s="47">
        <f t="shared" si="30"/>
        <v>0.81991525423728817</v>
      </c>
      <c r="AT28" s="47">
        <f t="shared" si="31"/>
        <v>0.77752808988764044</v>
      </c>
      <c r="AU28" s="47">
        <f t="shared" si="32"/>
        <v>0.93663366336633658</v>
      </c>
      <c r="AV28" s="47" t="str">
        <f t="shared" si="33"/>
        <v/>
      </c>
      <c r="AW28" s="47" t="str">
        <f t="shared" si="34"/>
        <v/>
      </c>
      <c r="AX28" s="144">
        <f t="shared" si="35"/>
        <v>1</v>
      </c>
      <c r="AY28" s="145">
        <f t="shared" si="36"/>
        <v>0.61298277953667246</v>
      </c>
      <c r="AZ28" s="145">
        <f t="shared" si="37"/>
        <v>0.61298277953667246</v>
      </c>
      <c r="BA28" s="145">
        <f t="shared" si="38"/>
        <v>0.66089868421682529</v>
      </c>
      <c r="BB28" s="145">
        <f t="shared" si="39"/>
        <v>0.66089868421682529</v>
      </c>
      <c r="BC28" s="145">
        <f t="shared" si="40"/>
        <v>0.47067719466620095</v>
      </c>
      <c r="BD28" s="145">
        <f t="shared" si="41"/>
        <v>0.2238163579322672</v>
      </c>
      <c r="BE28" s="145">
        <f t="shared" si="42"/>
        <v>0.2238163579322672</v>
      </c>
      <c r="BF28" s="145">
        <f t="shared" si="43"/>
        <v>0</v>
      </c>
      <c r="BG28" s="145">
        <f t="shared" si="44"/>
        <v>0.84012296007771137</v>
      </c>
      <c r="BH28" s="145" t="str">
        <f t="shared" si="45"/>
        <v/>
      </c>
      <c r="BI28" s="145" t="str">
        <f t="shared" si="46"/>
        <v/>
      </c>
      <c r="BJ28" s="10">
        <f t="shared" si="47"/>
        <v>0.96691176470588236</v>
      </c>
      <c r="BK28" s="11">
        <f t="shared" si="48"/>
        <v>0.90269151138716364</v>
      </c>
      <c r="BL28" s="11">
        <f t="shared" si="49"/>
        <v>0.93663366336633658</v>
      </c>
      <c r="BM28" s="11" t="str">
        <f t="shared" si="50"/>
        <v/>
      </c>
      <c r="BN28" s="10">
        <f t="shared" si="51"/>
        <v>0.96691176470588236</v>
      </c>
      <c r="BO28" s="11">
        <f t="shared" si="52"/>
        <v>0.89185674639883705</v>
      </c>
      <c r="BP28" s="11">
        <f t="shared" si="53"/>
        <v>0.83849806543213834</v>
      </c>
      <c r="BQ28" s="11" t="str">
        <f t="shared" si="54"/>
        <v/>
      </c>
    </row>
    <row r="29" spans="1:69" x14ac:dyDescent="0.2">
      <c r="A29" s="305" t="s">
        <v>56</v>
      </c>
      <c r="B29" s="334">
        <f>VLOOKUP($A29,BI!$A:$Q,MATCH(B$1,BI!$A$1:$Q$1,0),FALSE)</f>
        <v>1</v>
      </c>
      <c r="C29" s="368">
        <f>VLOOKUP($A29,BI!$A:$Q,MATCH(C$1,BI!$A$1:$Q$1,0),FALSE)</f>
        <v>1</v>
      </c>
      <c r="D29" s="368">
        <f>VLOOKUP($A29,BI!$A:$Q,MATCH(D$1,BI!$A$1:$Q$1,0),FALSE)</f>
        <v>1</v>
      </c>
      <c r="E29" s="368">
        <f>VLOOKUP($A29,BI!$A:$Q,MATCH(E$1,BI!$A$1:$Q$1,0),FALSE)</f>
        <v>1</v>
      </c>
      <c r="F29" s="368">
        <f>VLOOKUP($A29,BI!$A:$Q,MATCH(F$1,BI!$A$1:$Q$1,0),FALSE)</f>
        <v>1</v>
      </c>
      <c r="G29" s="368">
        <f>VLOOKUP($A29,BI!$A:$Q,MATCH(G$1,BI!$A$1:$Q$1,0),FALSE)</f>
        <v>1</v>
      </c>
      <c r="H29" s="368">
        <f>VLOOKUP($A29,BI!$A:$Q,MATCH(H$1,BI!$A$1:$Q$1,0),FALSE)</f>
        <v>1</v>
      </c>
      <c r="I29" s="368">
        <f>VLOOKUP($A29,BI!$A:$Q,MATCH(I$1,BI!$A$1:$Q$1,0),FALSE)</f>
        <v>1</v>
      </c>
      <c r="J29" s="368">
        <f>VLOOKUP($A29,BI!$A:$Q,MATCH(J$1,BI!$A$1:$Q$1,0),FALSE)</f>
        <v>1</v>
      </c>
      <c r="K29" s="368">
        <f>VLOOKUP($A29,BI!$A:$Q,MATCH(K$1,BI!$A$1:$Q$1,0),FALSE)</f>
        <v>1</v>
      </c>
      <c r="L29" s="368">
        <f>VLOOKUP($A29,BI!$A:$Q,MATCH(L$1,BI!$A$1:$Q$1,0),FALSE)</f>
        <v>1</v>
      </c>
      <c r="M29" s="368">
        <f>VLOOKUP($A29,BI!$A:$Q,MATCH(M$1,BI!$A$1:$Q$1,0),FALSE)</f>
        <v>1</v>
      </c>
      <c r="N29" s="331">
        <f>VLOOKUP($A29,'I-EmEC'!$A:$DD,MATCH(N$1,'I-EmEC'!$A$1:$DD$1,0),FALSE)</f>
        <v>21.8</v>
      </c>
      <c r="O29" s="332">
        <f>VLOOKUP($A29,'I-EmEC'!$A:$DD,MATCH(O$1,'I-EmEC'!$A$1:$DD$1,0),FALSE)</f>
        <v>41.4</v>
      </c>
      <c r="P29" s="332">
        <f>VLOOKUP($A29,'I-EmEC'!$A:$DD,MATCH(P$1,'I-EmEC'!$A$1:$DD$1,0),FALSE)</f>
        <v>41.4</v>
      </c>
      <c r="Q29" s="332">
        <f>VLOOKUP($A29,'I-EmEC'!$A:$DD,MATCH(Q$1,'I-EmEC'!$A$1:$DD$1,0),FALSE)</f>
        <v>39.1</v>
      </c>
      <c r="R29" s="332">
        <f>VLOOKUP($A29,'I-EmEC'!$A:$DD,MATCH(R$1,'I-EmEC'!$A$1:$DD$1,0),FALSE)</f>
        <v>39.1</v>
      </c>
      <c r="S29" s="332">
        <f>VLOOKUP($A29,'I-EmEC'!$A:$DD,MATCH(S$1,'I-EmEC'!$A$1:$DD$1,0),FALSE)</f>
        <v>29.1</v>
      </c>
      <c r="T29" s="332">
        <f>VLOOKUP($A29,'I-EmEC'!$A:$DD,MATCH(T$1,'I-EmEC'!$A$1:$DD$1,0),FALSE)</f>
        <v>32.5</v>
      </c>
      <c r="U29" s="332">
        <f>VLOOKUP($A29,'I-EmEC'!$A:$DD,MATCH(U$1,'I-EmEC'!$A$1:$DD$1,0),FALSE)</f>
        <v>32.5</v>
      </c>
      <c r="V29" s="332">
        <f>VLOOKUP($A29,'I-EmEC'!$A:$DD,MATCH(V$1,'I-EmEC'!$A$1:$DD$1,0),FALSE)</f>
        <v>28.8</v>
      </c>
      <c r="W29" s="332">
        <f>VLOOKUP($A29,'I-EmEC'!$A:$DD,MATCH(W$1,'I-EmEC'!$A$1:$DD$1,0),FALSE)</f>
        <v>41.2</v>
      </c>
      <c r="X29" s="332">
        <f>VLOOKUP($A29,'I-EmEC'!$A:$DD,MATCH(X$1,'I-EmEC'!$A$1:$DD$1,0),FALSE)</f>
        <v>40.200000000000003</v>
      </c>
      <c r="Y29" s="332">
        <f>VLOOKUP($A29,'I-EmEC'!$A:$DD,MATCH(Y$1,'I-EmEC'!$A$1:$DD$1,0),FALSE)</f>
        <v>38.5</v>
      </c>
      <c r="Z29" s="331">
        <f t="shared" si="11"/>
        <v>21.8</v>
      </c>
      <c r="AA29" s="332">
        <f t="shared" si="12"/>
        <v>41.4</v>
      </c>
      <c r="AB29" s="332">
        <f t="shared" si="13"/>
        <v>41.4</v>
      </c>
      <c r="AC29" s="332">
        <f t="shared" si="14"/>
        <v>39.1</v>
      </c>
      <c r="AD29" s="332">
        <f t="shared" si="15"/>
        <v>39.1</v>
      </c>
      <c r="AE29" s="332">
        <f t="shared" si="16"/>
        <v>29.1</v>
      </c>
      <c r="AF29" s="332">
        <f t="shared" si="17"/>
        <v>32.5</v>
      </c>
      <c r="AG29" s="332">
        <f t="shared" si="18"/>
        <v>32.5</v>
      </c>
      <c r="AH29" s="332">
        <f t="shared" si="19"/>
        <v>28.8</v>
      </c>
      <c r="AI29" s="332">
        <f t="shared" si="20"/>
        <v>41.2</v>
      </c>
      <c r="AJ29" s="332">
        <f t="shared" si="21"/>
        <v>40.200000000000003</v>
      </c>
      <c r="AK29" s="332">
        <f t="shared" si="22"/>
        <v>38.5</v>
      </c>
      <c r="AL29" s="48">
        <f t="shared" si="23"/>
        <v>0.40073529411764708</v>
      </c>
      <c r="AM29" s="47">
        <f t="shared" si="24"/>
        <v>0.80077369439071555</v>
      </c>
      <c r="AN29" s="47">
        <f t="shared" si="25"/>
        <v>0.80077369439071555</v>
      </c>
      <c r="AO29" s="47">
        <f t="shared" si="26"/>
        <v>0.80952380952380965</v>
      </c>
      <c r="AP29" s="47">
        <f t="shared" si="27"/>
        <v>0.80952380952380965</v>
      </c>
      <c r="AQ29" s="47">
        <f t="shared" si="28"/>
        <v>0.84347826086956523</v>
      </c>
      <c r="AR29" s="47">
        <f t="shared" si="29"/>
        <v>0.68855932203389825</v>
      </c>
      <c r="AS29" s="47">
        <f t="shared" si="30"/>
        <v>0.68855932203389825</v>
      </c>
      <c r="AT29" s="47">
        <f t="shared" si="31"/>
        <v>0.64719101123595513</v>
      </c>
      <c r="AU29" s="47">
        <f t="shared" si="32"/>
        <v>0.8158415841584159</v>
      </c>
      <c r="AV29" s="47">
        <f t="shared" si="33"/>
        <v>0.76571428571428579</v>
      </c>
      <c r="AW29" s="47">
        <f t="shared" si="34"/>
        <v>0.80375782881002089</v>
      </c>
      <c r="AX29" s="144">
        <f t="shared" si="35"/>
        <v>0</v>
      </c>
      <c r="AY29" s="145">
        <f t="shared" si="36"/>
        <v>0.90354546613774145</v>
      </c>
      <c r="AZ29" s="145">
        <f t="shared" si="37"/>
        <v>0.90354546613774145</v>
      </c>
      <c r="BA29" s="145">
        <f t="shared" si="38"/>
        <v>0.92330888597767091</v>
      </c>
      <c r="BB29" s="145">
        <f t="shared" si="39"/>
        <v>0.92330888597767091</v>
      </c>
      <c r="BC29" s="145">
        <f t="shared" si="40"/>
        <v>1</v>
      </c>
      <c r="BD29" s="145">
        <f t="shared" si="41"/>
        <v>0.65009282931766454</v>
      </c>
      <c r="BE29" s="145">
        <f t="shared" si="42"/>
        <v>0.65009282931766454</v>
      </c>
      <c r="BF29" s="145">
        <f t="shared" si="43"/>
        <v>0.55665642511810787</v>
      </c>
      <c r="BG29" s="145">
        <f t="shared" si="44"/>
        <v>0.93757850765219497</v>
      </c>
      <c r="BH29" s="145">
        <f t="shared" si="45"/>
        <v>0.82435864373910461</v>
      </c>
      <c r="BI29" s="145">
        <f t="shared" si="46"/>
        <v>0.91028557189525983</v>
      </c>
      <c r="BJ29" s="10">
        <f t="shared" si="47"/>
        <v>0.40073529411764708</v>
      </c>
      <c r="BK29" s="11">
        <f t="shared" si="48"/>
        <v>0.84347826086956523</v>
      </c>
      <c r="BL29" s="11">
        <f t="shared" si="49"/>
        <v>0.8158415841584159</v>
      </c>
      <c r="BM29" s="11">
        <f t="shared" si="50"/>
        <v>0.80375782881002089</v>
      </c>
      <c r="BN29" s="10">
        <f t="shared" si="51"/>
        <v>0.40073529411764708</v>
      </c>
      <c r="BO29" s="11">
        <f t="shared" si="52"/>
        <v>0.81281465373972317</v>
      </c>
      <c r="BP29" s="11">
        <f t="shared" si="53"/>
        <v>0.71003780986554177</v>
      </c>
      <c r="BQ29" s="11">
        <f t="shared" si="54"/>
        <v>0.78473605726215334</v>
      </c>
    </row>
    <row r="30" spans="1:69" x14ac:dyDescent="0.2">
      <c r="A30" s="305" t="s">
        <v>46</v>
      </c>
      <c r="B30" s="334" t="str">
        <f>VLOOKUP($A30,BI!$A:$Q,MATCH(B$1,BI!$A$1:$Q$1,0),FALSE)</f>
        <v/>
      </c>
      <c r="C30" s="368">
        <f>VLOOKUP($A30,BI!$A:$Q,MATCH(C$1,BI!$A$1:$Q$1,0),FALSE)</f>
        <v>1</v>
      </c>
      <c r="D30" s="368">
        <f>VLOOKUP($A30,BI!$A:$Q,MATCH(D$1,BI!$A$1:$Q$1,0),FALSE)</f>
        <v>1</v>
      </c>
      <c r="E30" s="368">
        <f>VLOOKUP($A30,BI!$A:$Q,MATCH(E$1,BI!$A$1:$Q$1,0),FALSE)</f>
        <v>1</v>
      </c>
      <c r="F30" s="368">
        <f>VLOOKUP($A30,BI!$A:$Q,MATCH(F$1,BI!$A$1:$Q$1,0),FALSE)</f>
        <v>1</v>
      </c>
      <c r="G30" s="368">
        <f>VLOOKUP($A30,BI!$A:$Q,MATCH(G$1,BI!$A$1:$Q$1,0),FALSE)</f>
        <v>1</v>
      </c>
      <c r="H30" s="368">
        <f>VLOOKUP($A30,BI!$A:$Q,MATCH(H$1,BI!$A$1:$Q$1,0),FALSE)</f>
        <v>1</v>
      </c>
      <c r="I30" s="368">
        <f>VLOOKUP($A30,BI!$A:$Q,MATCH(I$1,BI!$A$1:$Q$1,0),FALSE)</f>
        <v>1</v>
      </c>
      <c r="J30" s="368">
        <f>VLOOKUP($A30,BI!$A:$Q,MATCH(J$1,BI!$A$1:$Q$1,0),FALSE)</f>
        <v>1</v>
      </c>
      <c r="K30" s="368">
        <f>VLOOKUP($A30,BI!$A:$Q,MATCH(K$1,BI!$A$1:$Q$1,0),FALSE)</f>
        <v>1</v>
      </c>
      <c r="L30" s="368" t="str">
        <f>VLOOKUP($A30,BI!$A:$Q,MATCH(L$1,BI!$A$1:$Q$1,0),FALSE)</f>
        <v/>
      </c>
      <c r="M30" s="368" t="str">
        <f>VLOOKUP($A30,BI!$A:$Q,MATCH(M$1,BI!$A$1:$Q$1,0),FALSE)</f>
        <v/>
      </c>
      <c r="N30" s="331">
        <f>VLOOKUP($A30,'I-EmEC'!$A:$DD,MATCH(N$1,'I-EmEC'!$A$1:$DD$1,0),FALSE)</f>
        <v>47.6</v>
      </c>
      <c r="O30" s="332">
        <f>VLOOKUP($A30,'I-EmEC'!$A:$DD,MATCH(O$1,'I-EmEC'!$A$1:$DD$1,0),FALSE)</f>
        <v>43.2</v>
      </c>
      <c r="P30" s="332">
        <f>VLOOKUP($A30,'I-EmEC'!$A:$DD,MATCH(P$1,'I-EmEC'!$A$1:$DD$1,0),FALSE)</f>
        <v>43.2</v>
      </c>
      <c r="Q30" s="332">
        <f>VLOOKUP($A30,'I-EmEC'!$A:$DD,MATCH(Q$1,'I-EmEC'!$A$1:$DD$1,0),FALSE)</f>
        <v>42.3</v>
      </c>
      <c r="R30" s="332">
        <f>VLOOKUP($A30,'I-EmEC'!$A:$DD,MATCH(R$1,'I-EmEC'!$A$1:$DD$1,0),FALSE)</f>
        <v>42.3</v>
      </c>
      <c r="S30" s="332">
        <f>VLOOKUP($A30,'I-EmEC'!$A:$DD,MATCH(S$1,'I-EmEC'!$A$1:$DD$1,0),FALSE)</f>
        <v>29.9</v>
      </c>
      <c r="T30" s="332">
        <f>VLOOKUP($A30,'I-EmEC'!$A:$DD,MATCH(T$1,'I-EmEC'!$A$1:$DD$1,0),FALSE)</f>
        <v>28.5</v>
      </c>
      <c r="U30" s="332">
        <f>VLOOKUP($A30,'I-EmEC'!$A:$DD,MATCH(U$1,'I-EmEC'!$A$1:$DD$1,0),FALSE)</f>
        <v>28.5</v>
      </c>
      <c r="V30" s="332">
        <f>VLOOKUP($A30,'I-EmEC'!$A:$DD,MATCH(V$1,'I-EmEC'!$A$1:$DD$1,0),FALSE)</f>
        <v>29.1</v>
      </c>
      <c r="W30" s="332">
        <f>VLOOKUP($A30,'I-EmEC'!$A:$DD,MATCH(W$1,'I-EmEC'!$A$1:$DD$1,0),FALSE)</f>
        <v>44.3</v>
      </c>
      <c r="X30" s="332">
        <f>VLOOKUP($A30,'I-EmEC'!$A:$DD,MATCH(X$1,'I-EmEC'!$A$1:$DD$1,0),FALSE)</f>
        <v>44.7</v>
      </c>
      <c r="Y30" s="332">
        <f>VLOOKUP($A30,'I-EmEC'!$A:$DD,MATCH(Y$1,'I-EmEC'!$A$1:$DD$1,0),FALSE)</f>
        <v>40.200000000000003</v>
      </c>
      <c r="Z30" s="331" t="str">
        <f t="shared" si="11"/>
        <v/>
      </c>
      <c r="AA30" s="332">
        <f t="shared" si="12"/>
        <v>43.2</v>
      </c>
      <c r="AB30" s="332">
        <f t="shared" si="13"/>
        <v>43.2</v>
      </c>
      <c r="AC30" s="332">
        <f t="shared" si="14"/>
        <v>42.3</v>
      </c>
      <c r="AD30" s="332">
        <f t="shared" si="15"/>
        <v>42.3</v>
      </c>
      <c r="AE30" s="332">
        <f t="shared" si="16"/>
        <v>29.9</v>
      </c>
      <c r="AF30" s="332">
        <f t="shared" si="17"/>
        <v>28.5</v>
      </c>
      <c r="AG30" s="332">
        <f t="shared" si="18"/>
        <v>28.5</v>
      </c>
      <c r="AH30" s="332">
        <f t="shared" si="19"/>
        <v>29.1</v>
      </c>
      <c r="AI30" s="332">
        <f t="shared" si="20"/>
        <v>44.3</v>
      </c>
      <c r="AJ30" s="332" t="str">
        <f t="shared" si="21"/>
        <v/>
      </c>
      <c r="AK30" s="332" t="str">
        <f t="shared" si="22"/>
        <v/>
      </c>
      <c r="AL30" s="48" t="str">
        <f t="shared" si="23"/>
        <v/>
      </c>
      <c r="AM30" s="47">
        <f t="shared" si="24"/>
        <v>0.83558994197292069</v>
      </c>
      <c r="AN30" s="47">
        <f t="shared" si="25"/>
        <v>0.83558994197292069</v>
      </c>
      <c r="AO30" s="47">
        <f t="shared" si="26"/>
        <v>0.87577639751552794</v>
      </c>
      <c r="AP30" s="47">
        <f t="shared" si="27"/>
        <v>0.87577639751552794</v>
      </c>
      <c r="AQ30" s="47">
        <f t="shared" si="28"/>
        <v>0.86666666666666659</v>
      </c>
      <c r="AR30" s="47">
        <f t="shared" si="29"/>
        <v>0.60381355932203384</v>
      </c>
      <c r="AS30" s="47">
        <f t="shared" si="30"/>
        <v>0.60381355932203384</v>
      </c>
      <c r="AT30" s="47">
        <f t="shared" si="31"/>
        <v>0.65393258426966294</v>
      </c>
      <c r="AU30" s="47">
        <f t="shared" si="32"/>
        <v>0.87722772277227712</v>
      </c>
      <c r="AV30" s="47" t="str">
        <f t="shared" si="33"/>
        <v/>
      </c>
      <c r="AW30" s="47" t="str">
        <f t="shared" si="34"/>
        <v/>
      </c>
      <c r="AX30" s="144" t="str">
        <f t="shared" si="35"/>
        <v/>
      </c>
      <c r="AY30" s="145">
        <f t="shared" si="36"/>
        <v>0.84771169030190419</v>
      </c>
      <c r="AZ30" s="145">
        <f t="shared" si="37"/>
        <v>0.84771169030190419</v>
      </c>
      <c r="BA30" s="145">
        <f t="shared" si="38"/>
        <v>0.99469184317873383</v>
      </c>
      <c r="BB30" s="145">
        <f t="shared" si="39"/>
        <v>0.99469184317873383</v>
      </c>
      <c r="BC30" s="145">
        <f t="shared" si="40"/>
        <v>0.96137341250965413</v>
      </c>
      <c r="BD30" s="145">
        <f t="shared" si="41"/>
        <v>0</v>
      </c>
      <c r="BE30" s="145">
        <f t="shared" si="42"/>
        <v>0</v>
      </c>
      <c r="BF30" s="145">
        <f t="shared" si="43"/>
        <v>0.18330807853979339</v>
      </c>
      <c r="BG30" s="145">
        <f t="shared" si="44"/>
        <v>1</v>
      </c>
      <c r="BH30" s="145" t="str">
        <f t="shared" si="45"/>
        <v/>
      </c>
      <c r="BI30" s="145" t="str">
        <f t="shared" si="46"/>
        <v/>
      </c>
      <c r="BJ30" s="10" t="str">
        <f t="shared" si="47"/>
        <v/>
      </c>
      <c r="BK30" s="11">
        <f t="shared" si="48"/>
        <v>0.87577639751552794</v>
      </c>
      <c r="BL30" s="11">
        <f t="shared" si="49"/>
        <v>0.87722772277227712</v>
      </c>
      <c r="BM30" s="11" t="str">
        <f t="shared" si="50"/>
        <v/>
      </c>
      <c r="BN30" s="10" t="str">
        <f t="shared" si="51"/>
        <v/>
      </c>
      <c r="BO30" s="11">
        <f t="shared" si="52"/>
        <v>0.85787986912871284</v>
      </c>
      <c r="BP30" s="11">
        <f t="shared" si="53"/>
        <v>0.68469685642150191</v>
      </c>
      <c r="BQ30" s="11" t="str">
        <f t="shared" si="54"/>
        <v/>
      </c>
    </row>
    <row r="31" spans="1:69" x14ac:dyDescent="0.2">
      <c r="A31" s="305" t="s">
        <v>155</v>
      </c>
      <c r="B31" s="334" t="str">
        <f>VLOOKUP($A31,BI!$A:$Q,MATCH(B$1,BI!$A$1:$Q$1,0),FALSE)</f>
        <v/>
      </c>
      <c r="C31" s="368">
        <f>VLOOKUP($A31,BI!$A:$Q,MATCH(C$1,BI!$A$1:$Q$1,0),FALSE)</f>
        <v>1</v>
      </c>
      <c r="D31" s="368">
        <f>VLOOKUP($A31,BI!$A:$Q,MATCH(D$1,BI!$A$1:$Q$1,0),FALSE)</f>
        <v>1</v>
      </c>
      <c r="E31" s="368">
        <f>VLOOKUP($A31,BI!$A:$Q,MATCH(E$1,BI!$A$1:$Q$1,0),FALSE)</f>
        <v>1</v>
      </c>
      <c r="F31" s="368">
        <f>VLOOKUP($A31,BI!$A:$Q,MATCH(F$1,BI!$A$1:$Q$1,0),FALSE)</f>
        <v>1</v>
      </c>
      <c r="G31" s="368">
        <f>VLOOKUP($A31,BI!$A:$Q,MATCH(G$1,BI!$A$1:$Q$1,0),FALSE)</f>
        <v>1</v>
      </c>
      <c r="H31" s="368">
        <f>VLOOKUP($A31,BI!$A:$Q,MATCH(H$1,BI!$A$1:$Q$1,0),FALSE)</f>
        <v>1</v>
      </c>
      <c r="I31" s="368">
        <f>VLOOKUP($A31,BI!$A:$Q,MATCH(I$1,BI!$A$1:$Q$1,0),FALSE)</f>
        <v>1</v>
      </c>
      <c r="J31" s="368">
        <f>VLOOKUP($A31,BI!$A:$Q,MATCH(J$1,BI!$A$1:$Q$1,0),FALSE)</f>
        <v>1</v>
      </c>
      <c r="K31" s="368">
        <f>VLOOKUP($A31,BI!$A:$Q,MATCH(K$1,BI!$A$1:$Q$1,0),FALSE)</f>
        <v>1</v>
      </c>
      <c r="L31" s="368">
        <f>VLOOKUP($A31,BI!$A:$Q,MATCH(L$1,BI!$A$1:$Q$1,0),FALSE)</f>
        <v>1</v>
      </c>
      <c r="M31" s="368">
        <f>VLOOKUP($A31,BI!$A:$Q,MATCH(M$1,BI!$A$1:$Q$1,0),FALSE)</f>
        <v>1</v>
      </c>
      <c r="N31" s="331">
        <f>VLOOKUP($A31,'I-EmEC'!$A:$DD,MATCH(N$1,'I-EmEC'!$A$1:$DD$1,0),FALSE)</f>
        <v>30.2</v>
      </c>
      <c r="O31" s="332">
        <f>VLOOKUP($A31,'I-EmEC'!$A:$DD,MATCH(O$1,'I-EmEC'!$A$1:$DD$1,0),FALSE)</f>
        <v>36.4</v>
      </c>
      <c r="P31" s="332">
        <f>VLOOKUP($A31,'I-EmEC'!$A:$DD,MATCH(P$1,'I-EmEC'!$A$1:$DD$1,0),FALSE)</f>
        <v>36.4</v>
      </c>
      <c r="Q31" s="332">
        <f>VLOOKUP($A31,'I-EmEC'!$A:$DD,MATCH(Q$1,'I-EmEC'!$A$1:$DD$1,0),FALSE)</f>
        <v>30.7</v>
      </c>
      <c r="R31" s="332">
        <f>VLOOKUP($A31,'I-EmEC'!$A:$DD,MATCH(R$1,'I-EmEC'!$A$1:$DD$1,0),FALSE)</f>
        <v>30.7</v>
      </c>
      <c r="S31" s="332">
        <f>VLOOKUP($A31,'I-EmEC'!$A:$DD,MATCH(S$1,'I-EmEC'!$A$1:$DD$1,0),FALSE)</f>
        <v>20.8</v>
      </c>
      <c r="T31" s="332">
        <f>VLOOKUP($A31,'I-EmEC'!$A:$DD,MATCH(T$1,'I-EmEC'!$A$1:$DD$1,0),FALSE)</f>
        <v>42.3</v>
      </c>
      <c r="U31" s="332">
        <f>VLOOKUP($A31,'I-EmEC'!$A:$DD,MATCH(U$1,'I-EmEC'!$A$1:$DD$1,0),FALSE)</f>
        <v>42.3</v>
      </c>
      <c r="V31" s="332">
        <f>VLOOKUP($A31,'I-EmEC'!$A:$DD,MATCH(V$1,'I-EmEC'!$A$1:$DD$1,0),FALSE)</f>
        <v>39.5</v>
      </c>
      <c r="W31" s="332">
        <f>VLOOKUP($A31,'I-EmEC'!$A:$DD,MATCH(W$1,'I-EmEC'!$A$1:$DD$1,0),FALSE)</f>
        <v>26.2</v>
      </c>
      <c r="X31" s="332">
        <f>VLOOKUP($A31,'I-EmEC'!$A:$DD,MATCH(X$1,'I-EmEC'!$A$1:$DD$1,0),FALSE)</f>
        <v>31.4</v>
      </c>
      <c r="Y31" s="332">
        <f>VLOOKUP($A31,'I-EmEC'!$A:$DD,MATCH(Y$1,'I-EmEC'!$A$1:$DD$1,0),FALSE)</f>
        <v>40.299999999999997</v>
      </c>
      <c r="Z31" s="331" t="str">
        <f t="shared" si="11"/>
        <v/>
      </c>
      <c r="AA31" s="332">
        <f t="shared" si="12"/>
        <v>36.4</v>
      </c>
      <c r="AB31" s="332">
        <f t="shared" si="13"/>
        <v>36.4</v>
      </c>
      <c r="AC31" s="332">
        <f t="shared" si="14"/>
        <v>30.7</v>
      </c>
      <c r="AD31" s="332">
        <f t="shared" si="15"/>
        <v>30.7</v>
      </c>
      <c r="AE31" s="332">
        <f t="shared" si="16"/>
        <v>20.8</v>
      </c>
      <c r="AF31" s="332">
        <f t="shared" si="17"/>
        <v>42.3</v>
      </c>
      <c r="AG31" s="332">
        <f t="shared" si="18"/>
        <v>42.3</v>
      </c>
      <c r="AH31" s="332">
        <f t="shared" si="19"/>
        <v>39.5</v>
      </c>
      <c r="AI31" s="332">
        <f t="shared" si="20"/>
        <v>26.2</v>
      </c>
      <c r="AJ31" s="332">
        <f t="shared" si="21"/>
        <v>31.4</v>
      </c>
      <c r="AK31" s="332">
        <f t="shared" si="22"/>
        <v>40.299999999999997</v>
      </c>
      <c r="AL31" s="48" t="str">
        <f t="shared" si="23"/>
        <v/>
      </c>
      <c r="AM31" s="47">
        <f t="shared" si="24"/>
        <v>0.7040618955512572</v>
      </c>
      <c r="AN31" s="47">
        <f t="shared" si="25"/>
        <v>0.7040618955512572</v>
      </c>
      <c r="AO31" s="47">
        <f t="shared" si="26"/>
        <v>0.63561076604554867</v>
      </c>
      <c r="AP31" s="47">
        <f t="shared" si="27"/>
        <v>0.63561076604554867</v>
      </c>
      <c r="AQ31" s="47">
        <f t="shared" si="28"/>
        <v>0.60289855072463772</v>
      </c>
      <c r="AR31" s="47">
        <f t="shared" si="29"/>
        <v>0.89618644067796593</v>
      </c>
      <c r="AS31" s="47">
        <f t="shared" si="30"/>
        <v>0.89618644067796593</v>
      </c>
      <c r="AT31" s="47">
        <f t="shared" si="31"/>
        <v>0.88764044943820219</v>
      </c>
      <c r="AU31" s="47">
        <f t="shared" si="32"/>
        <v>0.51881188118811883</v>
      </c>
      <c r="AV31" s="47">
        <f t="shared" si="33"/>
        <v>0.59809523809523801</v>
      </c>
      <c r="AW31" s="47">
        <f t="shared" si="34"/>
        <v>0.84133611691022958</v>
      </c>
      <c r="AX31" s="144" t="str">
        <f t="shared" si="35"/>
        <v/>
      </c>
      <c r="AY31" s="145">
        <f t="shared" si="36"/>
        <v>0.49089163459658797</v>
      </c>
      <c r="AZ31" s="145">
        <f t="shared" si="37"/>
        <v>0.49089163459658797</v>
      </c>
      <c r="BA31" s="145">
        <f t="shared" si="38"/>
        <v>0.30950386537800567</v>
      </c>
      <c r="BB31" s="145">
        <f t="shared" si="39"/>
        <v>0.30950386537800567</v>
      </c>
      <c r="BC31" s="145">
        <f t="shared" si="40"/>
        <v>0.22282018599820627</v>
      </c>
      <c r="BD31" s="145">
        <f t="shared" si="41"/>
        <v>1</v>
      </c>
      <c r="BE31" s="145">
        <f t="shared" si="42"/>
        <v>1</v>
      </c>
      <c r="BF31" s="145">
        <f t="shared" si="43"/>
        <v>0.97735408753754727</v>
      </c>
      <c r="BG31" s="145">
        <f t="shared" si="44"/>
        <v>0</v>
      </c>
      <c r="BH31" s="145">
        <f t="shared" si="45"/>
        <v>0.21009194953231136</v>
      </c>
      <c r="BI31" s="145">
        <f t="shared" si="46"/>
        <v>0.85465283128283576</v>
      </c>
      <c r="BJ31" s="10" t="str">
        <f t="shared" si="47"/>
        <v/>
      </c>
      <c r="BK31" s="11">
        <f t="shared" si="48"/>
        <v>0.7040618955512572</v>
      </c>
      <c r="BL31" s="11">
        <f t="shared" si="49"/>
        <v>0.89618644067796593</v>
      </c>
      <c r="BM31" s="11">
        <f t="shared" si="50"/>
        <v>0.84133611691022958</v>
      </c>
      <c r="BN31" s="10" t="str">
        <f t="shared" si="51"/>
        <v/>
      </c>
      <c r="BO31" s="11">
        <f t="shared" si="52"/>
        <v>0.65644877478364982</v>
      </c>
      <c r="BP31" s="11">
        <f t="shared" si="53"/>
        <v>0.79970630299556322</v>
      </c>
      <c r="BQ31" s="11">
        <f t="shared" si="54"/>
        <v>0.7197156775027338</v>
      </c>
    </row>
    <row r="32" spans="1:69" x14ac:dyDescent="0.2">
      <c r="A32" s="305" t="s">
        <v>53</v>
      </c>
      <c r="B32" s="334">
        <f>VLOOKUP($A32,BI!$A:$Q,MATCH(B$1,BI!$A$1:$Q$1,0),FALSE)</f>
        <v>1</v>
      </c>
      <c r="C32" s="368">
        <f>VLOOKUP($A32,BI!$A:$Q,MATCH(C$1,BI!$A$1:$Q$1,0),FALSE)</f>
        <v>1</v>
      </c>
      <c r="D32" s="368" t="str">
        <f>VLOOKUP($A32,BI!$A:$Q,MATCH(D$1,BI!$A$1:$Q$1,0),FALSE)</f>
        <v/>
      </c>
      <c r="E32" s="368">
        <f>VLOOKUP($A32,BI!$A:$Q,MATCH(E$1,BI!$A$1:$Q$1,0),FALSE)</f>
        <v>1</v>
      </c>
      <c r="F32" s="368" t="str">
        <f>VLOOKUP($A32,BI!$A:$Q,MATCH(F$1,BI!$A$1:$Q$1,0),FALSE)</f>
        <v/>
      </c>
      <c r="G32" s="368" t="str">
        <f>VLOOKUP($A32,BI!$A:$Q,MATCH(G$1,BI!$A$1:$Q$1,0),FALSE)</f>
        <v/>
      </c>
      <c r="H32" s="368">
        <f>VLOOKUP($A32,BI!$A:$Q,MATCH(H$1,BI!$A$1:$Q$1,0),FALSE)</f>
        <v>1</v>
      </c>
      <c r="I32" s="368">
        <f>VLOOKUP($A32,BI!$A:$Q,MATCH(I$1,BI!$A$1:$Q$1,0),FALSE)</f>
        <v>1</v>
      </c>
      <c r="J32" s="368">
        <f>VLOOKUP($A32,BI!$A:$Q,MATCH(J$1,BI!$A$1:$Q$1,0),FALSE)</f>
        <v>1</v>
      </c>
      <c r="K32" s="368">
        <f>VLOOKUP($A32,BI!$A:$Q,MATCH(K$1,BI!$A$1:$Q$1,0),FALSE)</f>
        <v>1</v>
      </c>
      <c r="L32" s="368" t="str">
        <f>VLOOKUP($A32,BI!$A:$Q,MATCH(L$1,BI!$A$1:$Q$1,0),FALSE)</f>
        <v/>
      </c>
      <c r="M32" s="368" t="str">
        <f>VLOOKUP($A32,BI!$A:$Q,MATCH(M$1,BI!$A$1:$Q$1,0),FALSE)</f>
        <v/>
      </c>
      <c r="N32" s="331">
        <f>VLOOKUP($A32,'I-EmEC'!$A:$DD,MATCH(N$1,'I-EmEC'!$A$1:$DD$1,0),FALSE)</f>
        <v>37</v>
      </c>
      <c r="O32" s="332">
        <f>VLOOKUP($A32,'I-EmEC'!$A:$DD,MATCH(O$1,'I-EmEC'!$A$1:$DD$1,0),FALSE)</f>
        <v>42.1</v>
      </c>
      <c r="P32" s="332">
        <f>VLOOKUP($A32,'I-EmEC'!$A:$DD,MATCH(P$1,'I-EmEC'!$A$1:$DD$1,0),FALSE)</f>
        <v>42.1</v>
      </c>
      <c r="Q32" s="332">
        <f>VLOOKUP($A32,'I-EmEC'!$A:$DD,MATCH(Q$1,'I-EmEC'!$A$1:$DD$1,0),FALSE)</f>
        <v>38.6</v>
      </c>
      <c r="R32" s="332">
        <f>VLOOKUP($A32,'I-EmEC'!$A:$DD,MATCH(R$1,'I-EmEC'!$A$1:$DD$1,0),FALSE)</f>
        <v>38.6</v>
      </c>
      <c r="S32" s="332">
        <f>VLOOKUP($A32,'I-EmEC'!$A:$DD,MATCH(S$1,'I-EmEC'!$A$1:$DD$1,0),FALSE)</f>
        <v>27.1</v>
      </c>
      <c r="T32" s="332">
        <f>VLOOKUP($A32,'I-EmEC'!$A:$DD,MATCH(T$1,'I-EmEC'!$A$1:$DD$1,0),FALSE)</f>
        <v>34.9</v>
      </c>
      <c r="U32" s="332">
        <f>VLOOKUP($A32,'I-EmEC'!$A:$DD,MATCH(U$1,'I-EmEC'!$A$1:$DD$1,0),FALSE)</f>
        <v>34.9</v>
      </c>
      <c r="V32" s="332">
        <f>VLOOKUP($A32,'I-EmEC'!$A:$DD,MATCH(V$1,'I-EmEC'!$A$1:$DD$1,0),FALSE)</f>
        <v>30.3</v>
      </c>
      <c r="W32" s="332">
        <f>VLOOKUP($A32,'I-EmEC'!$A:$DD,MATCH(W$1,'I-EmEC'!$A$1:$DD$1,0),FALSE)</f>
        <v>41.3</v>
      </c>
      <c r="X32" s="332">
        <f>VLOOKUP($A32,'I-EmEC'!$A:$DD,MATCH(X$1,'I-EmEC'!$A$1:$DD$1,0),FALSE)</f>
        <v>39.700000000000003</v>
      </c>
      <c r="Y32" s="332">
        <f>VLOOKUP($A32,'I-EmEC'!$A:$DD,MATCH(Y$1,'I-EmEC'!$A$1:$DD$1,0),FALSE)</f>
        <v>41.1</v>
      </c>
      <c r="Z32" s="331">
        <f t="shared" si="11"/>
        <v>37</v>
      </c>
      <c r="AA32" s="332">
        <f t="shared" si="12"/>
        <v>42.1</v>
      </c>
      <c r="AB32" s="332" t="str">
        <f t="shared" si="13"/>
        <v/>
      </c>
      <c r="AC32" s="332">
        <f t="shared" si="14"/>
        <v>38.6</v>
      </c>
      <c r="AD32" s="332" t="str">
        <f t="shared" si="15"/>
        <v/>
      </c>
      <c r="AE32" s="332" t="str">
        <f t="shared" si="16"/>
        <v/>
      </c>
      <c r="AF32" s="332">
        <f t="shared" si="17"/>
        <v>34.9</v>
      </c>
      <c r="AG32" s="332">
        <f t="shared" si="18"/>
        <v>34.9</v>
      </c>
      <c r="AH32" s="332">
        <f t="shared" si="19"/>
        <v>30.3</v>
      </c>
      <c r="AI32" s="332">
        <f t="shared" si="20"/>
        <v>41.3</v>
      </c>
      <c r="AJ32" s="332" t="str">
        <f t="shared" si="21"/>
        <v/>
      </c>
      <c r="AK32" s="332" t="str">
        <f t="shared" si="22"/>
        <v/>
      </c>
      <c r="AL32" s="48">
        <f t="shared" si="23"/>
        <v>0.68014705882352944</v>
      </c>
      <c r="AM32" s="47">
        <f t="shared" si="24"/>
        <v>0.81431334622823981</v>
      </c>
      <c r="AN32" s="47" t="str">
        <f t="shared" si="25"/>
        <v/>
      </c>
      <c r="AO32" s="47">
        <f t="shared" si="26"/>
        <v>0.79917184265010355</v>
      </c>
      <c r="AP32" s="47" t="str">
        <f t="shared" si="27"/>
        <v/>
      </c>
      <c r="AQ32" s="47" t="str">
        <f t="shared" si="28"/>
        <v/>
      </c>
      <c r="AR32" s="47">
        <f t="shared" si="29"/>
        <v>0.73940677966101687</v>
      </c>
      <c r="AS32" s="47">
        <f t="shared" si="30"/>
        <v>0.73940677966101687</v>
      </c>
      <c r="AT32" s="47">
        <f t="shared" si="31"/>
        <v>0.68089887640449442</v>
      </c>
      <c r="AU32" s="47">
        <f t="shared" si="32"/>
        <v>0.81782178217821777</v>
      </c>
      <c r="AV32" s="47" t="str">
        <f t="shared" si="33"/>
        <v/>
      </c>
      <c r="AW32" s="47" t="str">
        <f t="shared" si="34"/>
        <v/>
      </c>
      <c r="AX32" s="144">
        <f t="shared" si="35"/>
        <v>0</v>
      </c>
      <c r="AY32" s="145">
        <f t="shared" si="36"/>
        <v>0.97451648447522743</v>
      </c>
      <c r="AZ32" s="145" t="str">
        <f t="shared" si="37"/>
        <v/>
      </c>
      <c r="BA32" s="145">
        <f t="shared" si="38"/>
        <v>0.8645362120680149</v>
      </c>
      <c r="BB32" s="145" t="str">
        <f t="shared" si="39"/>
        <v/>
      </c>
      <c r="BC32" s="145" t="str">
        <f t="shared" si="40"/>
        <v/>
      </c>
      <c r="BD32" s="145">
        <f t="shared" si="41"/>
        <v>0.43043283032294843</v>
      </c>
      <c r="BE32" s="145">
        <f t="shared" si="42"/>
        <v>0.43043283032294843</v>
      </c>
      <c r="BF32" s="145">
        <f t="shared" si="43"/>
        <v>5.4608250711940445E-3</v>
      </c>
      <c r="BG32" s="145">
        <f t="shared" si="44"/>
        <v>1</v>
      </c>
      <c r="BH32" s="145" t="str">
        <f t="shared" si="45"/>
        <v/>
      </c>
      <c r="BI32" s="145" t="str">
        <f t="shared" si="46"/>
        <v/>
      </c>
      <c r="BJ32" s="10">
        <f t="shared" si="47"/>
        <v>0.68014705882352944</v>
      </c>
      <c r="BK32" s="11">
        <f t="shared" si="48"/>
        <v>0.81431334622823981</v>
      </c>
      <c r="BL32" s="11">
        <f t="shared" si="49"/>
        <v>0.81782178217821777</v>
      </c>
      <c r="BM32" s="11" t="str">
        <f t="shared" si="50"/>
        <v/>
      </c>
      <c r="BN32" s="10">
        <f t="shared" si="51"/>
        <v>0.68014705882352944</v>
      </c>
      <c r="BO32" s="11">
        <f t="shared" si="52"/>
        <v>0.80674259443917173</v>
      </c>
      <c r="BP32" s="11">
        <f t="shared" si="53"/>
        <v>0.74438355447618643</v>
      </c>
      <c r="BQ32" s="11" t="str">
        <f t="shared" si="54"/>
        <v/>
      </c>
    </row>
    <row r="33" spans="1:69" x14ac:dyDescent="0.2">
      <c r="A33" s="305" t="s">
        <v>95</v>
      </c>
      <c r="B33" s="334">
        <f>VLOOKUP($A33,BI!$A:$Q,MATCH(B$1,BI!$A$1:$Q$1,0),FALSE)</f>
        <v>1</v>
      </c>
      <c r="C33" s="368">
        <f>VLOOKUP($A33,BI!$A:$Q,MATCH(C$1,BI!$A$1:$Q$1,0),FALSE)</f>
        <v>1</v>
      </c>
      <c r="D33" s="368">
        <f>VLOOKUP($A33,BI!$A:$Q,MATCH(D$1,BI!$A$1:$Q$1,0),FALSE)</f>
        <v>1</v>
      </c>
      <c r="E33" s="368">
        <f>VLOOKUP($A33,BI!$A:$Q,MATCH(E$1,BI!$A$1:$Q$1,0),FALSE)</f>
        <v>1</v>
      </c>
      <c r="F33" s="368">
        <f>VLOOKUP($A33,BI!$A:$Q,MATCH(F$1,BI!$A$1:$Q$1,0),FALSE)</f>
        <v>1</v>
      </c>
      <c r="G33" s="368">
        <f>VLOOKUP($A33,BI!$A:$Q,MATCH(G$1,BI!$A$1:$Q$1,0),FALSE)</f>
        <v>1</v>
      </c>
      <c r="H33" s="368">
        <f>VLOOKUP($A33,BI!$A:$Q,MATCH(H$1,BI!$A$1:$Q$1,0),FALSE)</f>
        <v>1</v>
      </c>
      <c r="I33" s="368">
        <f>VLOOKUP($A33,BI!$A:$Q,MATCH(I$1,BI!$A$1:$Q$1,0),FALSE)</f>
        <v>1</v>
      </c>
      <c r="J33" s="368">
        <f>VLOOKUP($A33,BI!$A:$Q,MATCH(J$1,BI!$A$1:$Q$1,0),FALSE)</f>
        <v>1</v>
      </c>
      <c r="K33" s="368">
        <f>VLOOKUP($A33,BI!$A:$Q,MATCH(K$1,BI!$A$1:$Q$1,0),FALSE)</f>
        <v>1</v>
      </c>
      <c r="L33" s="368">
        <f>VLOOKUP($A33,BI!$A:$Q,MATCH(L$1,BI!$A$1:$Q$1,0),FALSE)</f>
        <v>1</v>
      </c>
      <c r="M33" s="368">
        <f>VLOOKUP($A33,BI!$A:$Q,MATCH(M$1,BI!$A$1:$Q$1,0),FALSE)</f>
        <v>1</v>
      </c>
      <c r="N33" s="331">
        <f>VLOOKUP($A33,'I-EmEC'!$A:$DD,MATCH(N$1,'I-EmEC'!$A$1:$DD$1,0),FALSE)</f>
        <v>48</v>
      </c>
      <c r="O33" s="332">
        <f>VLOOKUP($A33,'I-EmEC'!$A:$DD,MATCH(O$1,'I-EmEC'!$A$1:$DD$1,0),FALSE)</f>
        <v>47.6</v>
      </c>
      <c r="P33" s="332">
        <f>VLOOKUP($A33,'I-EmEC'!$A:$DD,MATCH(P$1,'I-EmEC'!$A$1:$DD$1,0),FALSE)</f>
        <v>47.6</v>
      </c>
      <c r="Q33" s="332">
        <f>VLOOKUP($A33,'I-EmEC'!$A:$DD,MATCH(Q$1,'I-EmEC'!$A$1:$DD$1,0),FALSE)</f>
        <v>46.3</v>
      </c>
      <c r="R33" s="332">
        <f>VLOOKUP($A33,'I-EmEC'!$A:$DD,MATCH(R$1,'I-EmEC'!$A$1:$DD$1,0),FALSE)</f>
        <v>46.3</v>
      </c>
      <c r="S33" s="332">
        <f>VLOOKUP($A33,'I-EmEC'!$A:$DD,MATCH(S$1,'I-EmEC'!$A$1:$DD$1,0),FALSE)</f>
        <v>34.5</v>
      </c>
      <c r="T33" s="332">
        <f>VLOOKUP($A33,'I-EmEC'!$A:$DD,MATCH(T$1,'I-EmEC'!$A$1:$DD$1,0),FALSE)</f>
        <v>41.4</v>
      </c>
      <c r="U33" s="332">
        <f>VLOOKUP($A33,'I-EmEC'!$A:$DD,MATCH(U$1,'I-EmEC'!$A$1:$DD$1,0),FALSE)</f>
        <v>41.4</v>
      </c>
      <c r="V33" s="332">
        <f>VLOOKUP($A33,'I-EmEC'!$A:$DD,MATCH(V$1,'I-EmEC'!$A$1:$DD$1,0),FALSE)</f>
        <v>42.6</v>
      </c>
      <c r="W33" s="332">
        <f>VLOOKUP($A33,'I-EmEC'!$A:$DD,MATCH(W$1,'I-EmEC'!$A$1:$DD$1,0),FALSE)</f>
        <v>48.9</v>
      </c>
      <c r="X33" s="332">
        <f>VLOOKUP($A33,'I-EmEC'!$A:$DD,MATCH(X$1,'I-EmEC'!$A$1:$DD$1,0),FALSE)</f>
        <v>50.1</v>
      </c>
      <c r="Y33" s="332">
        <f>VLOOKUP($A33,'I-EmEC'!$A:$DD,MATCH(Y$1,'I-EmEC'!$A$1:$DD$1,0),FALSE)</f>
        <v>47.9</v>
      </c>
      <c r="Z33" s="331">
        <f t="shared" si="11"/>
        <v>48</v>
      </c>
      <c r="AA33" s="332">
        <f t="shared" si="12"/>
        <v>47.6</v>
      </c>
      <c r="AB33" s="332">
        <f t="shared" si="13"/>
        <v>47.6</v>
      </c>
      <c r="AC33" s="332">
        <f t="shared" si="14"/>
        <v>46.3</v>
      </c>
      <c r="AD33" s="332">
        <f t="shared" si="15"/>
        <v>46.3</v>
      </c>
      <c r="AE33" s="332">
        <f t="shared" si="16"/>
        <v>34.5</v>
      </c>
      <c r="AF33" s="332">
        <f t="shared" si="17"/>
        <v>41.4</v>
      </c>
      <c r="AG33" s="332">
        <f t="shared" si="18"/>
        <v>41.4</v>
      </c>
      <c r="AH33" s="332">
        <f t="shared" si="19"/>
        <v>42.6</v>
      </c>
      <c r="AI33" s="332">
        <f t="shared" si="20"/>
        <v>48.9</v>
      </c>
      <c r="AJ33" s="332">
        <f t="shared" si="21"/>
        <v>50.1</v>
      </c>
      <c r="AK33" s="332">
        <f t="shared" si="22"/>
        <v>47.9</v>
      </c>
      <c r="AL33" s="48">
        <f t="shared" si="23"/>
        <v>0.88235294117647056</v>
      </c>
      <c r="AM33" s="47">
        <f t="shared" si="24"/>
        <v>0.92069632495164411</v>
      </c>
      <c r="AN33" s="47">
        <f t="shared" si="25"/>
        <v>0.92069632495164411</v>
      </c>
      <c r="AO33" s="47">
        <f t="shared" si="26"/>
        <v>0.95859213250517594</v>
      </c>
      <c r="AP33" s="47">
        <f t="shared" si="27"/>
        <v>0.95859213250517594</v>
      </c>
      <c r="AQ33" s="47">
        <f t="shared" si="28"/>
        <v>1</v>
      </c>
      <c r="AR33" s="47">
        <f t="shared" si="29"/>
        <v>0.87711864406779649</v>
      </c>
      <c r="AS33" s="47">
        <f t="shared" si="30"/>
        <v>0.87711864406779649</v>
      </c>
      <c r="AT33" s="47">
        <f t="shared" si="31"/>
        <v>0.95730337078651684</v>
      </c>
      <c r="AU33" s="47">
        <f t="shared" si="32"/>
        <v>0.96831683168316829</v>
      </c>
      <c r="AV33" s="47">
        <f t="shared" si="33"/>
        <v>0.95428571428571429</v>
      </c>
      <c r="AW33" s="47">
        <f t="shared" si="34"/>
        <v>1</v>
      </c>
      <c r="AX33" s="144">
        <f t="shared" si="35"/>
        <v>4.2596348884382032E-2</v>
      </c>
      <c r="AY33" s="145">
        <f t="shared" si="36"/>
        <v>0.3546321616754492</v>
      </c>
      <c r="AZ33" s="145">
        <f t="shared" si="37"/>
        <v>0.3546321616754492</v>
      </c>
      <c r="BA33" s="145">
        <f t="shared" si="38"/>
        <v>0.66302563004212178</v>
      </c>
      <c r="BB33" s="145">
        <f t="shared" si="39"/>
        <v>0.66302563004212178</v>
      </c>
      <c r="BC33" s="145">
        <f t="shared" si="40"/>
        <v>1</v>
      </c>
      <c r="BD33" s="145">
        <f t="shared" si="41"/>
        <v>0</v>
      </c>
      <c r="BE33" s="145">
        <f t="shared" si="42"/>
        <v>0</v>
      </c>
      <c r="BF33" s="145">
        <f t="shared" si="43"/>
        <v>0.65253777605579255</v>
      </c>
      <c r="BG33" s="145">
        <f t="shared" si="44"/>
        <v>0.74216456128371455</v>
      </c>
      <c r="BH33" s="145">
        <f t="shared" si="45"/>
        <v>0.62798029556650292</v>
      </c>
      <c r="BI33" s="145">
        <f t="shared" si="46"/>
        <v>1</v>
      </c>
      <c r="BJ33" s="10">
        <f t="shared" si="47"/>
        <v>0.88235294117647056</v>
      </c>
      <c r="BK33" s="11">
        <f t="shared" si="48"/>
        <v>1</v>
      </c>
      <c r="BL33" s="11">
        <f t="shared" si="49"/>
        <v>0.96831683168316829</v>
      </c>
      <c r="BM33" s="11">
        <f t="shared" si="50"/>
        <v>1</v>
      </c>
      <c r="BN33" s="10">
        <f t="shared" si="51"/>
        <v>0.88235294117647056</v>
      </c>
      <c r="BO33" s="11">
        <f t="shared" si="52"/>
        <v>0.95171538298272795</v>
      </c>
      <c r="BP33" s="11">
        <f t="shared" si="53"/>
        <v>0.91996437265131958</v>
      </c>
      <c r="BQ33" s="11">
        <f t="shared" si="54"/>
        <v>0.97714285714285709</v>
      </c>
    </row>
    <row r="34" spans="1:69" x14ac:dyDescent="0.2">
      <c r="A34" s="305" t="s">
        <v>72</v>
      </c>
      <c r="B34" s="334">
        <f>VLOOKUP($A34,BI!$A:$Q,MATCH(B$1,BI!$A$1:$Q$1,0),FALSE)</f>
        <v>1</v>
      </c>
      <c r="C34" s="368">
        <f>VLOOKUP($A34,BI!$A:$Q,MATCH(C$1,BI!$A$1:$Q$1,0),FALSE)</f>
        <v>1</v>
      </c>
      <c r="D34" s="368">
        <f>VLOOKUP($A34,BI!$A:$Q,MATCH(D$1,BI!$A$1:$Q$1,0),FALSE)</f>
        <v>1</v>
      </c>
      <c r="E34" s="368">
        <f>VLOOKUP($A34,BI!$A:$Q,MATCH(E$1,BI!$A$1:$Q$1,0),FALSE)</f>
        <v>1</v>
      </c>
      <c r="F34" s="368">
        <f>VLOOKUP($A34,BI!$A:$Q,MATCH(F$1,BI!$A$1:$Q$1,0),FALSE)</f>
        <v>1</v>
      </c>
      <c r="G34" s="368">
        <f>VLOOKUP($A34,BI!$A:$Q,MATCH(G$1,BI!$A$1:$Q$1,0),FALSE)</f>
        <v>1</v>
      </c>
      <c r="H34" s="368">
        <f>VLOOKUP($A34,BI!$A:$Q,MATCH(H$1,BI!$A$1:$Q$1,0),FALSE)</f>
        <v>1</v>
      </c>
      <c r="I34" s="368">
        <f>VLOOKUP($A34,BI!$A:$Q,MATCH(I$1,BI!$A$1:$Q$1,0),FALSE)</f>
        <v>1</v>
      </c>
      <c r="J34" s="368">
        <f>VLOOKUP($A34,BI!$A:$Q,MATCH(J$1,BI!$A$1:$Q$1,0),FALSE)</f>
        <v>1</v>
      </c>
      <c r="K34" s="368">
        <f>VLOOKUP($A34,BI!$A:$Q,MATCH(K$1,BI!$A$1:$Q$1,0),FALSE)</f>
        <v>1</v>
      </c>
      <c r="L34" s="368">
        <f>VLOOKUP($A34,BI!$A:$Q,MATCH(L$1,BI!$A$1:$Q$1,0),FALSE)</f>
        <v>1</v>
      </c>
      <c r="M34" s="368">
        <f>VLOOKUP($A34,BI!$A:$Q,MATCH(M$1,BI!$A$1:$Q$1,0),FALSE)</f>
        <v>1</v>
      </c>
      <c r="N34" s="331">
        <f>VLOOKUP($A34,'I-EmEC'!$A:$DD,MATCH(N$1,'I-EmEC'!$A$1:$DD$1,0),FALSE)</f>
        <v>54.4</v>
      </c>
      <c r="O34" s="332">
        <f>VLOOKUP($A34,'I-EmEC'!$A:$DD,MATCH(O$1,'I-EmEC'!$A$1:$DD$1,0),FALSE)</f>
        <v>51.7</v>
      </c>
      <c r="P34" s="332">
        <f>VLOOKUP($A34,'I-EmEC'!$A:$DD,MATCH(P$1,'I-EmEC'!$A$1:$DD$1,0),FALSE)</f>
        <v>51.7</v>
      </c>
      <c r="Q34" s="332">
        <f>VLOOKUP($A34,'I-EmEC'!$A:$DD,MATCH(Q$1,'I-EmEC'!$A$1:$DD$1,0),FALSE)</f>
        <v>48.3</v>
      </c>
      <c r="R34" s="332">
        <f>VLOOKUP($A34,'I-EmEC'!$A:$DD,MATCH(R$1,'I-EmEC'!$A$1:$DD$1,0),FALSE)</f>
        <v>48.3</v>
      </c>
      <c r="S34" s="332">
        <f>VLOOKUP($A34,'I-EmEC'!$A:$DD,MATCH(S$1,'I-EmEC'!$A$1:$DD$1,0),FALSE)</f>
        <v>34</v>
      </c>
      <c r="T34" s="332">
        <f>VLOOKUP($A34,'I-EmEC'!$A:$DD,MATCH(T$1,'I-EmEC'!$A$1:$DD$1,0),FALSE)</f>
        <v>47.2</v>
      </c>
      <c r="U34" s="332">
        <f>VLOOKUP($A34,'I-EmEC'!$A:$DD,MATCH(U$1,'I-EmEC'!$A$1:$DD$1,0),FALSE)</f>
        <v>47.2</v>
      </c>
      <c r="V34" s="332">
        <f>VLOOKUP($A34,'I-EmEC'!$A:$DD,MATCH(V$1,'I-EmEC'!$A$1:$DD$1,0),FALSE)</f>
        <v>44.5</v>
      </c>
      <c r="W34" s="332">
        <f>VLOOKUP($A34,'I-EmEC'!$A:$DD,MATCH(W$1,'I-EmEC'!$A$1:$DD$1,0),FALSE)</f>
        <v>50.5</v>
      </c>
      <c r="X34" s="332">
        <f>VLOOKUP($A34,'I-EmEC'!$A:$DD,MATCH(X$1,'I-EmEC'!$A$1:$DD$1,0),FALSE)</f>
        <v>52.5</v>
      </c>
      <c r="Y34" s="332">
        <f>VLOOKUP($A34,'I-EmEC'!$A:$DD,MATCH(Y$1,'I-EmEC'!$A$1:$DD$1,0),FALSE)</f>
        <v>47.9</v>
      </c>
      <c r="Z34" s="331">
        <f t="shared" si="11"/>
        <v>54.4</v>
      </c>
      <c r="AA34" s="332">
        <f t="shared" si="12"/>
        <v>51.7</v>
      </c>
      <c r="AB34" s="332">
        <f t="shared" si="13"/>
        <v>51.7</v>
      </c>
      <c r="AC34" s="332">
        <f t="shared" si="14"/>
        <v>48.3</v>
      </c>
      <c r="AD34" s="332">
        <f t="shared" si="15"/>
        <v>48.3</v>
      </c>
      <c r="AE34" s="332">
        <f t="shared" si="16"/>
        <v>34</v>
      </c>
      <c r="AF34" s="332">
        <f t="shared" si="17"/>
        <v>47.2</v>
      </c>
      <c r="AG34" s="332">
        <f t="shared" si="18"/>
        <v>47.2</v>
      </c>
      <c r="AH34" s="332">
        <f t="shared" si="19"/>
        <v>44.5</v>
      </c>
      <c r="AI34" s="332">
        <f t="shared" si="20"/>
        <v>50.5</v>
      </c>
      <c r="AJ34" s="332">
        <f t="shared" si="21"/>
        <v>52.5</v>
      </c>
      <c r="AK34" s="332">
        <f t="shared" si="22"/>
        <v>47.9</v>
      </c>
      <c r="AL34" s="48">
        <f t="shared" si="23"/>
        <v>1</v>
      </c>
      <c r="AM34" s="47">
        <f t="shared" si="24"/>
        <v>1</v>
      </c>
      <c r="AN34" s="47">
        <f t="shared" si="25"/>
        <v>1</v>
      </c>
      <c r="AO34" s="47">
        <f t="shared" si="26"/>
        <v>1</v>
      </c>
      <c r="AP34" s="47">
        <f t="shared" si="27"/>
        <v>1</v>
      </c>
      <c r="AQ34" s="47">
        <f t="shared" si="28"/>
        <v>0.98550724637681164</v>
      </c>
      <c r="AR34" s="47">
        <f t="shared" si="29"/>
        <v>1</v>
      </c>
      <c r="AS34" s="47">
        <f t="shared" si="30"/>
        <v>1</v>
      </c>
      <c r="AT34" s="47">
        <f t="shared" si="31"/>
        <v>1</v>
      </c>
      <c r="AU34" s="47">
        <f t="shared" si="32"/>
        <v>1</v>
      </c>
      <c r="AV34" s="47">
        <f t="shared" si="33"/>
        <v>1</v>
      </c>
      <c r="AW34" s="47">
        <f t="shared" si="34"/>
        <v>1</v>
      </c>
      <c r="AX34" s="144">
        <f t="shared" si="35"/>
        <v>1</v>
      </c>
      <c r="AY34" s="145">
        <f t="shared" si="36"/>
        <v>1</v>
      </c>
      <c r="AZ34" s="145">
        <f t="shared" si="37"/>
        <v>1</v>
      </c>
      <c r="BA34" s="145">
        <f t="shared" si="38"/>
        <v>1</v>
      </c>
      <c r="BB34" s="145">
        <f t="shared" si="39"/>
        <v>1</v>
      </c>
      <c r="BC34" s="145">
        <f t="shared" si="40"/>
        <v>0</v>
      </c>
      <c r="BD34" s="145">
        <f t="shared" si="41"/>
        <v>1</v>
      </c>
      <c r="BE34" s="145">
        <f t="shared" si="42"/>
        <v>1</v>
      </c>
      <c r="BF34" s="145">
        <f t="shared" si="43"/>
        <v>1</v>
      </c>
      <c r="BG34" s="145">
        <f t="shared" si="44"/>
        <v>1</v>
      </c>
      <c r="BH34" s="145">
        <f t="shared" si="45"/>
        <v>1</v>
      </c>
      <c r="BI34" s="145">
        <f t="shared" si="46"/>
        <v>1</v>
      </c>
      <c r="BJ34" s="10">
        <f t="shared" si="47"/>
        <v>1</v>
      </c>
      <c r="BK34" s="11">
        <f t="shared" si="48"/>
        <v>1</v>
      </c>
      <c r="BL34" s="11">
        <f t="shared" si="49"/>
        <v>1</v>
      </c>
      <c r="BM34" s="11">
        <f t="shared" si="50"/>
        <v>1</v>
      </c>
      <c r="BN34" s="10">
        <f t="shared" si="51"/>
        <v>1</v>
      </c>
      <c r="BO34" s="11">
        <f t="shared" si="52"/>
        <v>0.99710144927536226</v>
      </c>
      <c r="BP34" s="11">
        <f t="shared" si="53"/>
        <v>1</v>
      </c>
      <c r="BQ34" s="11">
        <f t="shared" si="54"/>
        <v>1</v>
      </c>
    </row>
    <row r="35" spans="1:69" x14ac:dyDescent="0.2">
      <c r="A35" s="305" t="s">
        <v>34</v>
      </c>
      <c r="B35" s="334" t="str">
        <f>VLOOKUP($A35,BI!$A:$Q,MATCH(B$1,BI!$A$1:$Q$1,0),FALSE)</f>
        <v/>
      </c>
      <c r="C35" s="368">
        <f>VLOOKUP($A35,BI!$A:$Q,MATCH(C$1,BI!$A$1:$Q$1,0),FALSE)</f>
        <v>1</v>
      </c>
      <c r="D35" s="368">
        <f>VLOOKUP($A35,BI!$A:$Q,MATCH(D$1,BI!$A$1:$Q$1,0),FALSE)</f>
        <v>1</v>
      </c>
      <c r="E35" s="368">
        <f>VLOOKUP($A35,BI!$A:$Q,MATCH(E$1,BI!$A$1:$Q$1,0),FALSE)</f>
        <v>1</v>
      </c>
      <c r="F35" s="368">
        <f>VLOOKUP($A35,BI!$A:$Q,MATCH(F$1,BI!$A$1:$Q$1,0),FALSE)</f>
        <v>1</v>
      </c>
      <c r="G35" s="368">
        <f>VLOOKUP($A35,BI!$A:$Q,MATCH(G$1,BI!$A$1:$Q$1,0),FALSE)</f>
        <v>1</v>
      </c>
      <c r="H35" s="368" t="str">
        <f>VLOOKUP($A35,BI!$A:$Q,MATCH(H$1,BI!$A$1:$Q$1,0),FALSE)</f>
        <v/>
      </c>
      <c r="I35" s="368" t="str">
        <f>VLOOKUP($A35,BI!$A:$Q,MATCH(I$1,BI!$A$1:$Q$1,0),FALSE)</f>
        <v/>
      </c>
      <c r="J35" s="368" t="str">
        <f>VLOOKUP($A35,BI!$A:$Q,MATCH(J$1,BI!$A$1:$Q$1,0),FALSE)</f>
        <v/>
      </c>
      <c r="K35" s="368" t="str">
        <f>VLOOKUP($A35,BI!$A:$Q,MATCH(K$1,BI!$A$1:$Q$1,0),FALSE)</f>
        <v/>
      </c>
      <c r="L35" s="368" t="str">
        <f>VLOOKUP($A35,BI!$A:$Q,MATCH(L$1,BI!$A$1:$Q$1,0),FALSE)</f>
        <v/>
      </c>
      <c r="M35" s="368" t="str">
        <f>VLOOKUP($A35,BI!$A:$Q,MATCH(M$1,BI!$A$1:$Q$1,0),FALSE)</f>
        <v/>
      </c>
      <c r="N35" s="331" t="str">
        <f>VLOOKUP($A35,'I-EmEC'!$A:$DD,MATCH(N$1,'I-EmEC'!$A$1:$DD$1,0),FALSE)</f>
        <v/>
      </c>
      <c r="O35" s="332">
        <f>VLOOKUP($A35,'I-EmEC'!$A:$DD,MATCH(O$1,'I-EmEC'!$A$1:$DD$1,0),FALSE)</f>
        <v>14.3</v>
      </c>
      <c r="P35" s="332">
        <f>VLOOKUP($A35,'I-EmEC'!$A:$DD,MATCH(P$1,'I-EmEC'!$A$1:$DD$1,0),FALSE)</f>
        <v>14.3</v>
      </c>
      <c r="Q35" s="332">
        <f>VLOOKUP($A35,'I-EmEC'!$A:$DD,MATCH(Q$1,'I-EmEC'!$A$1:$DD$1,0),FALSE)</f>
        <v>11.3</v>
      </c>
      <c r="R35" s="332">
        <f>VLOOKUP($A35,'I-EmEC'!$A:$DD,MATCH(R$1,'I-EmEC'!$A$1:$DD$1,0),FALSE)</f>
        <v>11.3</v>
      </c>
      <c r="S35" s="332">
        <f>VLOOKUP($A35,'I-EmEC'!$A:$DD,MATCH(S$1,'I-EmEC'!$A$1:$DD$1,0),FALSE)</f>
        <v>10.4</v>
      </c>
      <c r="T35" s="332">
        <f>VLOOKUP($A35,'I-EmEC'!$A:$DD,MATCH(T$1,'I-EmEC'!$A$1:$DD$1,0),FALSE)</f>
        <v>6.3</v>
      </c>
      <c r="U35" s="332">
        <f>VLOOKUP($A35,'I-EmEC'!$A:$DD,MATCH(U$1,'I-EmEC'!$A$1:$DD$1,0),FALSE)</f>
        <v>6.3</v>
      </c>
      <c r="V35" s="332">
        <f>VLOOKUP($A35,'I-EmEC'!$A:$DD,MATCH(V$1,'I-EmEC'!$A$1:$DD$1,0),FALSE)</f>
        <v>11.9</v>
      </c>
      <c r="W35" s="332" t="str">
        <f>VLOOKUP($A35,'I-EmEC'!$A:$DD,MATCH(W$1,'I-EmEC'!$A$1:$DD$1,0),FALSE)</f>
        <v/>
      </c>
      <c r="X35" s="332">
        <f>VLOOKUP($A35,'I-EmEC'!$A:$DD,MATCH(X$1,'I-EmEC'!$A$1:$DD$1,0),FALSE)</f>
        <v>5.8</v>
      </c>
      <c r="Y35" s="332" t="str">
        <f>VLOOKUP($A35,'I-EmEC'!$A:$DD,MATCH(Y$1,'I-EmEC'!$A$1:$DD$1,0),FALSE)</f>
        <v/>
      </c>
      <c r="Z35" s="331" t="str">
        <f t="shared" si="11"/>
        <v/>
      </c>
      <c r="AA35" s="332">
        <f t="shared" si="12"/>
        <v>14.3</v>
      </c>
      <c r="AB35" s="332">
        <f t="shared" si="13"/>
        <v>14.3</v>
      </c>
      <c r="AC35" s="332">
        <f t="shared" si="14"/>
        <v>11.3</v>
      </c>
      <c r="AD35" s="332">
        <f t="shared" si="15"/>
        <v>11.3</v>
      </c>
      <c r="AE35" s="332">
        <f t="shared" si="16"/>
        <v>10.4</v>
      </c>
      <c r="AF35" s="332" t="str">
        <f t="shared" si="17"/>
        <v/>
      </c>
      <c r="AG35" s="332" t="str">
        <f t="shared" si="18"/>
        <v/>
      </c>
      <c r="AH35" s="332" t="str">
        <f t="shared" si="19"/>
        <v/>
      </c>
      <c r="AI35" s="332" t="str">
        <f t="shared" si="20"/>
        <v/>
      </c>
      <c r="AJ35" s="332" t="str">
        <f t="shared" si="21"/>
        <v/>
      </c>
      <c r="AK35" s="332" t="str">
        <f t="shared" si="22"/>
        <v/>
      </c>
      <c r="AL35" s="48" t="str">
        <f t="shared" si="23"/>
        <v/>
      </c>
      <c r="AM35" s="47">
        <f t="shared" si="24"/>
        <v>0.27659574468085107</v>
      </c>
      <c r="AN35" s="47">
        <f t="shared" si="25"/>
        <v>0.27659574468085107</v>
      </c>
      <c r="AO35" s="47">
        <f t="shared" si="26"/>
        <v>0.23395445134575571</v>
      </c>
      <c r="AP35" s="47">
        <f t="shared" si="27"/>
        <v>0.23395445134575571</v>
      </c>
      <c r="AQ35" s="47">
        <f t="shared" si="28"/>
        <v>0.30144927536231886</v>
      </c>
      <c r="AR35" s="47" t="str">
        <f t="shared" si="29"/>
        <v/>
      </c>
      <c r="AS35" s="47" t="str">
        <f t="shared" si="30"/>
        <v/>
      </c>
      <c r="AT35" s="47" t="str">
        <f t="shared" si="31"/>
        <v/>
      </c>
      <c r="AU35" s="47" t="str">
        <f t="shared" si="32"/>
        <v/>
      </c>
      <c r="AV35" s="47" t="str">
        <f t="shared" si="33"/>
        <v/>
      </c>
      <c r="AW35" s="47" t="str">
        <f t="shared" si="34"/>
        <v/>
      </c>
      <c r="AX35" s="144" t="str">
        <f t="shared" si="35"/>
        <v/>
      </c>
      <c r="AY35" s="145">
        <f t="shared" si="36"/>
        <v>0.63177130922856017</v>
      </c>
      <c r="AZ35" s="145">
        <f t="shared" si="37"/>
        <v>0.63177130922856017</v>
      </c>
      <c r="BA35" s="145">
        <f t="shared" si="38"/>
        <v>0</v>
      </c>
      <c r="BB35" s="145">
        <f t="shared" si="39"/>
        <v>0</v>
      </c>
      <c r="BC35" s="145">
        <f t="shared" si="40"/>
        <v>1</v>
      </c>
      <c r="BD35" s="145" t="str">
        <f t="shared" si="41"/>
        <v/>
      </c>
      <c r="BE35" s="145" t="str">
        <f t="shared" si="42"/>
        <v/>
      </c>
      <c r="BF35" s="145" t="str">
        <f t="shared" si="43"/>
        <v/>
      </c>
      <c r="BG35" s="145" t="str">
        <f t="shared" si="44"/>
        <v/>
      </c>
      <c r="BH35" s="145" t="str">
        <f t="shared" si="45"/>
        <v/>
      </c>
      <c r="BI35" s="145" t="str">
        <f t="shared" si="46"/>
        <v/>
      </c>
      <c r="BJ35" s="10" t="str">
        <f t="shared" si="47"/>
        <v/>
      </c>
      <c r="BK35" s="11">
        <f t="shared" si="48"/>
        <v>0.30144927536231886</v>
      </c>
      <c r="BL35" s="11" t="str">
        <f t="shared" ref="BL35:BL52" si="55">IF(COUNT(AR35:AU35)=0,"",MAX(AR35:AU35))</f>
        <v/>
      </c>
      <c r="BM35" s="11" t="str">
        <f t="shared" ref="BM35:BM52" si="56">IF(COUNT(AV35:AW35)=0,"",MAX(AV35:AW35))</f>
        <v/>
      </c>
      <c r="BN35" s="10" t="str">
        <f t="shared" si="51"/>
        <v/>
      </c>
      <c r="BO35" s="11">
        <f t="shared" si="52"/>
        <v>0.26450993348310647</v>
      </c>
      <c r="BP35" s="11" t="str">
        <f t="shared" ref="BP35:BP52" si="57">IF(COUNT(AR35:AU35)=0,"",AVERAGE(AR35:AU35))</f>
        <v/>
      </c>
      <c r="BQ35" s="11" t="str">
        <f t="shared" ref="BQ35:BQ52" si="58">IF(COUNT(AV35:AW35)=0,"",AVERAGE(AV35:AW35))</f>
        <v/>
      </c>
    </row>
    <row r="36" spans="1:69" x14ac:dyDescent="0.2">
      <c r="A36" s="305" t="s">
        <v>1</v>
      </c>
      <c r="B36" s="334" t="str">
        <f>VLOOKUP($A36,BI!$A:$Q,MATCH(B$1,BI!$A$1:$Q$1,0),FALSE)</f>
        <v/>
      </c>
      <c r="C36" s="368">
        <f>VLOOKUP($A36,BI!$A:$Q,MATCH(C$1,BI!$A$1:$Q$1,0),FALSE)</f>
        <v>1</v>
      </c>
      <c r="D36" s="368">
        <f>VLOOKUP($A36,BI!$A:$Q,MATCH(D$1,BI!$A$1:$Q$1,0),FALSE)</f>
        <v>1</v>
      </c>
      <c r="E36" s="368">
        <f>VLOOKUP($A36,BI!$A:$Q,MATCH(E$1,BI!$A$1:$Q$1,0),FALSE)</f>
        <v>1</v>
      </c>
      <c r="F36" s="368">
        <f>VLOOKUP($A36,BI!$A:$Q,MATCH(F$1,BI!$A$1:$Q$1,0),FALSE)</f>
        <v>1</v>
      </c>
      <c r="G36" s="368">
        <f>VLOOKUP($A36,BI!$A:$Q,MATCH(G$1,BI!$A$1:$Q$1,0),FALSE)</f>
        <v>1</v>
      </c>
      <c r="H36" s="368" t="str">
        <f>VLOOKUP($A36,BI!$A:$Q,MATCH(H$1,BI!$A$1:$Q$1,0),FALSE)</f>
        <v/>
      </c>
      <c r="I36" s="368" t="str">
        <f>VLOOKUP($A36,BI!$A:$Q,MATCH(I$1,BI!$A$1:$Q$1,0),FALSE)</f>
        <v/>
      </c>
      <c r="J36" s="368" t="str">
        <f>VLOOKUP($A36,BI!$A:$Q,MATCH(J$1,BI!$A$1:$Q$1,0),FALSE)</f>
        <v/>
      </c>
      <c r="K36" s="368" t="str">
        <f>VLOOKUP($A36,BI!$A:$Q,MATCH(K$1,BI!$A$1:$Q$1,0),FALSE)</f>
        <v/>
      </c>
      <c r="L36" s="368">
        <f>VLOOKUP($A36,BI!$A:$Q,MATCH(L$1,BI!$A$1:$Q$1,0),FALSE)</f>
        <v>1</v>
      </c>
      <c r="M36" s="368" t="str">
        <f>VLOOKUP($A36,BI!$A:$Q,MATCH(M$1,BI!$A$1:$Q$1,0),FALSE)</f>
        <v/>
      </c>
      <c r="N36" s="331" t="str">
        <f>VLOOKUP($A36,'I-EmEC'!$A:$DD,MATCH(N$1,'I-EmEC'!$A$1:$DD$1,0),FALSE)</f>
        <v/>
      </c>
      <c r="O36" s="332">
        <f>VLOOKUP($A36,'I-EmEC'!$A:$DD,MATCH(O$1,'I-EmEC'!$A$1:$DD$1,0),FALSE)</f>
        <v>32.4</v>
      </c>
      <c r="P36" s="332">
        <f>VLOOKUP($A36,'I-EmEC'!$A:$DD,MATCH(P$1,'I-EmEC'!$A$1:$DD$1,0),FALSE)</f>
        <v>32.4</v>
      </c>
      <c r="Q36" s="332">
        <f>VLOOKUP($A36,'I-EmEC'!$A:$DD,MATCH(Q$1,'I-EmEC'!$A$1:$DD$1,0),FALSE)</f>
        <v>15.3</v>
      </c>
      <c r="R36" s="332">
        <f>VLOOKUP($A36,'I-EmEC'!$A:$DD,MATCH(R$1,'I-EmEC'!$A$1:$DD$1,0),FALSE)</f>
        <v>15.3</v>
      </c>
      <c r="S36" s="332">
        <f>VLOOKUP($A36,'I-EmEC'!$A:$DD,MATCH(S$1,'I-EmEC'!$A$1:$DD$1,0),FALSE)</f>
        <v>6.8</v>
      </c>
      <c r="T36" s="332">
        <f>VLOOKUP($A36,'I-EmEC'!$A:$DD,MATCH(T$1,'I-EmEC'!$A$1:$DD$1,0),FALSE)</f>
        <v>8</v>
      </c>
      <c r="U36" s="332">
        <f>VLOOKUP($A36,'I-EmEC'!$A:$DD,MATCH(U$1,'I-EmEC'!$A$1:$DD$1,0),FALSE)</f>
        <v>8</v>
      </c>
      <c r="V36" s="332" t="str">
        <f>VLOOKUP($A36,'I-EmEC'!$A:$DD,MATCH(V$1,'I-EmEC'!$A$1:$DD$1,0),FALSE)</f>
        <v/>
      </c>
      <c r="W36" s="332" t="str">
        <f>VLOOKUP($A36,'I-EmEC'!$A:$DD,MATCH(W$1,'I-EmEC'!$A$1:$DD$1,0),FALSE)</f>
        <v/>
      </c>
      <c r="X36" s="332">
        <f>VLOOKUP($A36,'I-EmEC'!$A:$DD,MATCH(X$1,'I-EmEC'!$A$1:$DD$1,0),FALSE)</f>
        <v>6.5</v>
      </c>
      <c r="Y36" s="332" t="str">
        <f>VLOOKUP($A36,'I-EmEC'!$A:$DD,MATCH(Y$1,'I-EmEC'!$A$1:$DD$1,0),FALSE)</f>
        <v/>
      </c>
      <c r="Z36" s="331" t="str">
        <f t="shared" si="11"/>
        <v/>
      </c>
      <c r="AA36" s="332">
        <f t="shared" si="12"/>
        <v>32.4</v>
      </c>
      <c r="AB36" s="332">
        <f t="shared" si="13"/>
        <v>32.4</v>
      </c>
      <c r="AC36" s="332">
        <f t="shared" si="14"/>
        <v>15.3</v>
      </c>
      <c r="AD36" s="332">
        <f t="shared" si="15"/>
        <v>15.3</v>
      </c>
      <c r="AE36" s="332">
        <f t="shared" si="16"/>
        <v>6.8</v>
      </c>
      <c r="AF36" s="332" t="str">
        <f t="shared" si="17"/>
        <v/>
      </c>
      <c r="AG36" s="332" t="str">
        <f t="shared" si="18"/>
        <v/>
      </c>
      <c r="AH36" s="332" t="str">
        <f t="shared" si="19"/>
        <v/>
      </c>
      <c r="AI36" s="332" t="str">
        <f t="shared" si="20"/>
        <v/>
      </c>
      <c r="AJ36" s="332">
        <f t="shared" si="21"/>
        <v>6.5</v>
      </c>
      <c r="AK36" s="332" t="str">
        <f t="shared" si="22"/>
        <v/>
      </c>
      <c r="AL36" s="48" t="str">
        <f t="shared" si="23"/>
        <v/>
      </c>
      <c r="AM36" s="47">
        <f t="shared" si="24"/>
        <v>0.62669245647969041</v>
      </c>
      <c r="AN36" s="47">
        <f t="shared" si="25"/>
        <v>0.62669245647969041</v>
      </c>
      <c r="AO36" s="47">
        <f t="shared" si="26"/>
        <v>0.31677018633540377</v>
      </c>
      <c r="AP36" s="47">
        <f t="shared" si="27"/>
        <v>0.31677018633540377</v>
      </c>
      <c r="AQ36" s="47">
        <f t="shared" si="28"/>
        <v>0.1971014492753623</v>
      </c>
      <c r="AR36" s="47" t="str">
        <f t="shared" si="29"/>
        <v/>
      </c>
      <c r="AS36" s="47" t="str">
        <f t="shared" si="30"/>
        <v/>
      </c>
      <c r="AT36" s="47" t="str">
        <f t="shared" si="31"/>
        <v/>
      </c>
      <c r="AU36" s="47" t="str">
        <f t="shared" si="32"/>
        <v/>
      </c>
      <c r="AV36" s="47">
        <f t="shared" si="33"/>
        <v>0.12380952380952381</v>
      </c>
      <c r="AW36" s="47" t="str">
        <f t="shared" si="34"/>
        <v/>
      </c>
      <c r="AX36" s="144" t="str">
        <f t="shared" si="35"/>
        <v/>
      </c>
      <c r="AY36" s="145">
        <f t="shared" si="36"/>
        <v>1</v>
      </c>
      <c r="AZ36" s="145">
        <f t="shared" si="37"/>
        <v>1</v>
      </c>
      <c r="BA36" s="145">
        <f t="shared" si="38"/>
        <v>0.38370891114023942</v>
      </c>
      <c r="BB36" s="145">
        <f t="shared" si="39"/>
        <v>0.38370891114023942</v>
      </c>
      <c r="BC36" s="145">
        <f t="shared" si="40"/>
        <v>0.14574351345884623</v>
      </c>
      <c r="BD36" s="145" t="str">
        <f t="shared" si="41"/>
        <v/>
      </c>
      <c r="BE36" s="145" t="str">
        <f t="shared" si="42"/>
        <v/>
      </c>
      <c r="BF36" s="145" t="str">
        <f t="shared" si="43"/>
        <v/>
      </c>
      <c r="BG36" s="145" t="str">
        <f t="shared" si="44"/>
        <v/>
      </c>
      <c r="BH36" s="145">
        <f t="shared" si="45"/>
        <v>0</v>
      </c>
      <c r="BI36" s="145" t="str">
        <f t="shared" si="46"/>
        <v/>
      </c>
      <c r="BJ36" s="10" t="str">
        <f t="shared" si="47"/>
        <v/>
      </c>
      <c r="BK36" s="11">
        <f t="shared" si="48"/>
        <v>0.62669245647969041</v>
      </c>
      <c r="BL36" s="11" t="str">
        <f t="shared" si="55"/>
        <v/>
      </c>
      <c r="BM36" s="11">
        <f t="shared" si="56"/>
        <v>0.12380952380952381</v>
      </c>
      <c r="BN36" s="10" t="str">
        <f t="shared" si="51"/>
        <v/>
      </c>
      <c r="BO36" s="11">
        <f t="shared" si="52"/>
        <v>0.41680534698111016</v>
      </c>
      <c r="BP36" s="11" t="str">
        <f t="shared" si="57"/>
        <v/>
      </c>
      <c r="BQ36" s="11">
        <f t="shared" si="58"/>
        <v>0.12380952380952381</v>
      </c>
    </row>
    <row r="37" spans="1:69" x14ac:dyDescent="0.2">
      <c r="A37" s="305" t="s">
        <v>151</v>
      </c>
      <c r="B37" s="334" t="str">
        <f>VLOOKUP($A37,BI!$A:$Q,MATCH(B$1,BI!$A$1:$Q$1,0),FALSE)</f>
        <v/>
      </c>
      <c r="C37" s="368">
        <f>VLOOKUP($A37,BI!$A:$Q,MATCH(C$1,BI!$A$1:$Q$1,0),FALSE)</f>
        <v>1</v>
      </c>
      <c r="D37" s="368">
        <f>VLOOKUP($A37,BI!$A:$Q,MATCH(D$1,BI!$A$1:$Q$1,0),FALSE)</f>
        <v>1</v>
      </c>
      <c r="E37" s="368">
        <f>VLOOKUP($A37,BI!$A:$Q,MATCH(E$1,BI!$A$1:$Q$1,0),FALSE)</f>
        <v>1</v>
      </c>
      <c r="F37" s="368">
        <f>VLOOKUP($A37,BI!$A:$Q,MATCH(F$1,BI!$A$1:$Q$1,0),FALSE)</f>
        <v>1</v>
      </c>
      <c r="G37" s="368">
        <f>VLOOKUP($A37,BI!$A:$Q,MATCH(G$1,BI!$A$1:$Q$1,0),FALSE)</f>
        <v>1</v>
      </c>
      <c r="H37" s="368" t="str">
        <f>VLOOKUP($A37,BI!$A:$Q,MATCH(H$1,BI!$A$1:$Q$1,0),FALSE)</f>
        <v/>
      </c>
      <c r="I37" s="368" t="str">
        <f>VLOOKUP($A37,BI!$A:$Q,MATCH(I$1,BI!$A$1:$Q$1,0),FALSE)</f>
        <v/>
      </c>
      <c r="J37" s="368" t="str">
        <f>VLOOKUP($A37,BI!$A:$Q,MATCH(J$1,BI!$A$1:$Q$1,0),FALSE)</f>
        <v/>
      </c>
      <c r="K37" s="368" t="str">
        <f>VLOOKUP($A37,BI!$A:$Q,MATCH(K$1,BI!$A$1:$Q$1,0),FALSE)</f>
        <v/>
      </c>
      <c r="L37" s="368" t="str">
        <f>VLOOKUP($A37,BI!$A:$Q,MATCH(L$1,BI!$A$1:$Q$1,0),FALSE)</f>
        <v/>
      </c>
      <c r="M37" s="368" t="str">
        <f>VLOOKUP($A37,BI!$A:$Q,MATCH(M$1,BI!$A$1:$Q$1,0),FALSE)</f>
        <v/>
      </c>
      <c r="N37" s="331" t="str">
        <f>VLOOKUP($A37,'I-EmEC'!$A:$DD,MATCH(N$1,'I-EmEC'!$A$1:$DD$1,0),FALSE)</f>
        <v/>
      </c>
      <c r="O37" s="332">
        <f>VLOOKUP($A37,'I-EmEC'!$A:$DD,MATCH(O$1,'I-EmEC'!$A$1:$DD$1,0),FALSE)</f>
        <v>38.1</v>
      </c>
      <c r="P37" s="332">
        <f>VLOOKUP($A37,'I-EmEC'!$A:$DD,MATCH(P$1,'I-EmEC'!$A$1:$DD$1,0),FALSE)</f>
        <v>38.1</v>
      </c>
      <c r="Q37" s="332">
        <f>VLOOKUP($A37,'I-EmEC'!$A:$DD,MATCH(Q$1,'I-EmEC'!$A$1:$DD$1,0),FALSE)</f>
        <v>22.9</v>
      </c>
      <c r="R37" s="332">
        <f>VLOOKUP($A37,'I-EmEC'!$A:$DD,MATCH(R$1,'I-EmEC'!$A$1:$DD$1,0),FALSE)</f>
        <v>22.9</v>
      </c>
      <c r="S37" s="332">
        <f>VLOOKUP($A37,'I-EmEC'!$A:$DD,MATCH(S$1,'I-EmEC'!$A$1:$DD$1,0),FALSE)</f>
        <v>20.7</v>
      </c>
      <c r="T37" s="332" t="str">
        <f>VLOOKUP($A37,'I-EmEC'!$A:$DD,MATCH(T$1,'I-EmEC'!$A$1:$DD$1,0),FALSE)</f>
        <v/>
      </c>
      <c r="U37" s="332" t="str">
        <f>VLOOKUP($A37,'I-EmEC'!$A:$DD,MATCH(U$1,'I-EmEC'!$A$1:$DD$1,0),FALSE)</f>
        <v/>
      </c>
      <c r="V37" s="332">
        <f>VLOOKUP($A37,'I-EmEC'!$A:$DD,MATCH(V$1,'I-EmEC'!$A$1:$DD$1,0),FALSE)</f>
        <v>14.3</v>
      </c>
      <c r="W37" s="332" t="str">
        <f>VLOOKUP($A37,'I-EmEC'!$A:$DD,MATCH(W$1,'I-EmEC'!$A$1:$DD$1,0),FALSE)</f>
        <v/>
      </c>
      <c r="X37" s="332">
        <f>VLOOKUP($A37,'I-EmEC'!$A:$DD,MATCH(X$1,'I-EmEC'!$A$1:$DD$1,0),FALSE)</f>
        <v>6.6</v>
      </c>
      <c r="Y37" s="332" t="str">
        <f>VLOOKUP($A37,'I-EmEC'!$A:$DD,MATCH(Y$1,'I-EmEC'!$A$1:$DD$1,0),FALSE)</f>
        <v/>
      </c>
      <c r="Z37" s="331" t="str">
        <f t="shared" si="11"/>
        <v/>
      </c>
      <c r="AA37" s="332">
        <f t="shared" si="12"/>
        <v>38.1</v>
      </c>
      <c r="AB37" s="332">
        <f t="shared" si="13"/>
        <v>38.1</v>
      </c>
      <c r="AC37" s="332">
        <f t="shared" si="14"/>
        <v>22.9</v>
      </c>
      <c r="AD37" s="332">
        <f t="shared" si="15"/>
        <v>22.9</v>
      </c>
      <c r="AE37" s="332">
        <f t="shared" si="16"/>
        <v>20.7</v>
      </c>
      <c r="AF37" s="332" t="str">
        <f t="shared" si="17"/>
        <v/>
      </c>
      <c r="AG37" s="332" t="str">
        <f t="shared" si="18"/>
        <v/>
      </c>
      <c r="AH37" s="332" t="str">
        <f t="shared" si="19"/>
        <v/>
      </c>
      <c r="AI37" s="332" t="str">
        <f t="shared" si="20"/>
        <v/>
      </c>
      <c r="AJ37" s="332" t="str">
        <f t="shared" si="21"/>
        <v/>
      </c>
      <c r="AK37" s="332" t="str">
        <f t="shared" si="22"/>
        <v/>
      </c>
      <c r="AL37" s="48" t="str">
        <f t="shared" si="23"/>
        <v/>
      </c>
      <c r="AM37" s="47">
        <f t="shared" si="24"/>
        <v>0.73694390715667313</v>
      </c>
      <c r="AN37" s="47">
        <f t="shared" si="25"/>
        <v>0.73694390715667313</v>
      </c>
      <c r="AO37" s="47">
        <f t="shared" si="26"/>
        <v>0.47412008281573498</v>
      </c>
      <c r="AP37" s="47">
        <f t="shared" si="27"/>
        <v>0.47412008281573498</v>
      </c>
      <c r="AQ37" s="47">
        <f t="shared" si="28"/>
        <v>0.6</v>
      </c>
      <c r="AR37" s="47" t="str">
        <f t="shared" si="29"/>
        <v/>
      </c>
      <c r="AS37" s="47" t="str">
        <f t="shared" si="30"/>
        <v/>
      </c>
      <c r="AT37" s="47" t="str">
        <f t="shared" si="31"/>
        <v/>
      </c>
      <c r="AU37" s="47" t="str">
        <f t="shared" si="32"/>
        <v/>
      </c>
      <c r="AV37" s="47" t="str">
        <f t="shared" si="33"/>
        <v/>
      </c>
      <c r="AW37" s="47" t="str">
        <f t="shared" si="34"/>
        <v/>
      </c>
      <c r="AX37" s="144" t="str">
        <f t="shared" si="35"/>
        <v/>
      </c>
      <c r="AY37" s="145">
        <f t="shared" si="36"/>
        <v>1</v>
      </c>
      <c r="AZ37" s="145">
        <f t="shared" si="37"/>
        <v>1</v>
      </c>
      <c r="BA37" s="145">
        <f t="shared" si="38"/>
        <v>0</v>
      </c>
      <c r="BB37" s="145">
        <f t="shared" si="39"/>
        <v>0</v>
      </c>
      <c r="BC37" s="145">
        <f t="shared" si="40"/>
        <v>0.47895169891817757</v>
      </c>
      <c r="BD37" s="145" t="str">
        <f t="shared" si="41"/>
        <v/>
      </c>
      <c r="BE37" s="145" t="str">
        <f t="shared" si="42"/>
        <v/>
      </c>
      <c r="BF37" s="145" t="str">
        <f t="shared" si="43"/>
        <v/>
      </c>
      <c r="BG37" s="145" t="str">
        <f t="shared" si="44"/>
        <v/>
      </c>
      <c r="BH37" s="145" t="str">
        <f t="shared" si="45"/>
        <v/>
      </c>
      <c r="BI37" s="145" t="str">
        <f t="shared" si="46"/>
        <v/>
      </c>
      <c r="BJ37" s="10" t="str">
        <f t="shared" si="47"/>
        <v/>
      </c>
      <c r="BK37" s="11">
        <f t="shared" si="48"/>
        <v>0.73694390715667313</v>
      </c>
      <c r="BL37" s="11" t="str">
        <f t="shared" si="55"/>
        <v/>
      </c>
      <c r="BM37" s="11" t="str">
        <f t="shared" si="56"/>
        <v/>
      </c>
      <c r="BN37" s="10" t="str">
        <f t="shared" si="51"/>
        <v/>
      </c>
      <c r="BO37" s="11">
        <f t="shared" si="52"/>
        <v>0.60442559598896328</v>
      </c>
      <c r="BP37" s="11" t="str">
        <f t="shared" si="57"/>
        <v/>
      </c>
      <c r="BQ37" s="11" t="str">
        <f t="shared" si="58"/>
        <v/>
      </c>
    </row>
    <row r="38" spans="1:69" x14ac:dyDescent="0.2">
      <c r="A38" s="305" t="s">
        <v>78</v>
      </c>
      <c r="B38" s="334" t="str">
        <f>VLOOKUP($A38,BI!$A:$Q,MATCH(B$1,BI!$A$1:$Q$1,0),FALSE)</f>
        <v/>
      </c>
      <c r="C38" s="368">
        <f>VLOOKUP($A38,BI!$A:$Q,MATCH(C$1,BI!$A$1:$Q$1,0),FALSE)</f>
        <v>1</v>
      </c>
      <c r="D38" s="368">
        <f>VLOOKUP($A38,BI!$A:$Q,MATCH(D$1,BI!$A$1:$Q$1,0),FALSE)</f>
        <v>1</v>
      </c>
      <c r="E38" s="368">
        <f>VLOOKUP($A38,BI!$A:$Q,MATCH(E$1,BI!$A$1:$Q$1,0),FALSE)</f>
        <v>1</v>
      </c>
      <c r="F38" s="368">
        <f>VLOOKUP($A38,BI!$A:$Q,MATCH(F$1,BI!$A$1:$Q$1,0),FALSE)</f>
        <v>1</v>
      </c>
      <c r="G38" s="368">
        <f>VLOOKUP($A38,BI!$A:$Q,MATCH(G$1,BI!$A$1:$Q$1,0),FALSE)</f>
        <v>1</v>
      </c>
      <c r="H38" s="368" t="str">
        <f>VLOOKUP($A38,BI!$A:$Q,MATCH(H$1,BI!$A$1:$Q$1,0),FALSE)</f>
        <v/>
      </c>
      <c r="I38" s="368" t="str">
        <f>VLOOKUP($A38,BI!$A:$Q,MATCH(I$1,BI!$A$1:$Q$1,0),FALSE)</f>
        <v/>
      </c>
      <c r="J38" s="368" t="str">
        <f>VLOOKUP($A38,BI!$A:$Q,MATCH(J$1,BI!$A$1:$Q$1,0),FALSE)</f>
        <v/>
      </c>
      <c r="K38" s="368" t="str">
        <f>VLOOKUP($A38,BI!$A:$Q,MATCH(K$1,BI!$A$1:$Q$1,0),FALSE)</f>
        <v/>
      </c>
      <c r="L38" s="368">
        <f>VLOOKUP($A38,BI!$A:$Q,MATCH(L$1,BI!$A$1:$Q$1,0),FALSE)</f>
        <v>1</v>
      </c>
      <c r="M38" s="368" t="str">
        <f>VLOOKUP($A38,BI!$A:$Q,MATCH(M$1,BI!$A$1:$Q$1,0),FALSE)</f>
        <v/>
      </c>
      <c r="N38" s="331" t="str">
        <f>VLOOKUP($A38,'I-EmEC'!$A:$DD,MATCH(N$1,'I-EmEC'!$A$1:$DD$1,0),FALSE)</f>
        <v/>
      </c>
      <c r="O38" s="332">
        <f>VLOOKUP($A38,'I-EmEC'!$A:$DD,MATCH(O$1,'I-EmEC'!$A$1:$DD$1,0),FALSE)</f>
        <v>17.8</v>
      </c>
      <c r="P38" s="332">
        <f>VLOOKUP($A38,'I-EmEC'!$A:$DD,MATCH(P$1,'I-EmEC'!$A$1:$DD$1,0),FALSE)</f>
        <v>17.8</v>
      </c>
      <c r="Q38" s="332">
        <f>VLOOKUP($A38,'I-EmEC'!$A:$DD,MATCH(Q$1,'I-EmEC'!$A$1:$DD$1,0),FALSE)</f>
        <v>16.5</v>
      </c>
      <c r="R38" s="332">
        <f>VLOOKUP($A38,'I-EmEC'!$A:$DD,MATCH(R$1,'I-EmEC'!$A$1:$DD$1,0),FALSE)</f>
        <v>16.5</v>
      </c>
      <c r="S38" s="332">
        <f>VLOOKUP($A38,'I-EmEC'!$A:$DD,MATCH(S$1,'I-EmEC'!$A$1:$DD$1,0),FALSE)</f>
        <v>6.8</v>
      </c>
      <c r="T38" s="332" t="str">
        <f>VLOOKUP($A38,'I-EmEC'!$A:$DD,MATCH(T$1,'I-EmEC'!$A$1:$DD$1,0),FALSE)</f>
        <v/>
      </c>
      <c r="U38" s="332" t="str">
        <f>VLOOKUP($A38,'I-EmEC'!$A:$DD,MATCH(U$1,'I-EmEC'!$A$1:$DD$1,0),FALSE)</f>
        <v/>
      </c>
      <c r="V38" s="332" t="str">
        <f>VLOOKUP($A38,'I-EmEC'!$A:$DD,MATCH(V$1,'I-EmEC'!$A$1:$DD$1,0),FALSE)</f>
        <v/>
      </c>
      <c r="W38" s="332" t="str">
        <f>VLOOKUP($A38,'I-EmEC'!$A:$DD,MATCH(W$1,'I-EmEC'!$A$1:$DD$1,0),FALSE)</f>
        <v/>
      </c>
      <c r="X38" s="332">
        <f>VLOOKUP($A38,'I-EmEC'!$A:$DD,MATCH(X$1,'I-EmEC'!$A$1:$DD$1,0),FALSE)</f>
        <v>8.6</v>
      </c>
      <c r="Y38" s="332" t="str">
        <f>VLOOKUP($A38,'I-EmEC'!$A:$DD,MATCH(Y$1,'I-EmEC'!$A$1:$DD$1,0),FALSE)</f>
        <v/>
      </c>
      <c r="Z38" s="331" t="str">
        <f t="shared" si="11"/>
        <v/>
      </c>
      <c r="AA38" s="332">
        <f t="shared" si="12"/>
        <v>17.8</v>
      </c>
      <c r="AB38" s="332">
        <f t="shared" si="13"/>
        <v>17.8</v>
      </c>
      <c r="AC38" s="332">
        <f t="shared" si="14"/>
        <v>16.5</v>
      </c>
      <c r="AD38" s="332">
        <f t="shared" si="15"/>
        <v>16.5</v>
      </c>
      <c r="AE38" s="332">
        <f t="shared" si="16"/>
        <v>6.8</v>
      </c>
      <c r="AF38" s="332" t="str">
        <f t="shared" si="17"/>
        <v/>
      </c>
      <c r="AG38" s="332" t="str">
        <f t="shared" si="18"/>
        <v/>
      </c>
      <c r="AH38" s="332" t="str">
        <f t="shared" si="19"/>
        <v/>
      </c>
      <c r="AI38" s="332" t="str">
        <f t="shared" si="20"/>
        <v/>
      </c>
      <c r="AJ38" s="332">
        <f t="shared" si="21"/>
        <v>8.6</v>
      </c>
      <c r="AK38" s="332" t="str">
        <f t="shared" si="22"/>
        <v/>
      </c>
      <c r="AL38" s="48" t="str">
        <f t="shared" si="23"/>
        <v/>
      </c>
      <c r="AM38" s="47">
        <f t="shared" si="24"/>
        <v>0.34429400386847198</v>
      </c>
      <c r="AN38" s="47">
        <f t="shared" si="25"/>
        <v>0.34429400386847198</v>
      </c>
      <c r="AO38" s="47">
        <f t="shared" si="26"/>
        <v>0.34161490683229817</v>
      </c>
      <c r="AP38" s="47">
        <f t="shared" si="27"/>
        <v>0.34161490683229817</v>
      </c>
      <c r="AQ38" s="47">
        <f t="shared" si="28"/>
        <v>0.1971014492753623</v>
      </c>
      <c r="AR38" s="47" t="str">
        <f t="shared" si="29"/>
        <v/>
      </c>
      <c r="AS38" s="47" t="str">
        <f t="shared" si="30"/>
        <v/>
      </c>
      <c r="AT38" s="47" t="str">
        <f t="shared" si="31"/>
        <v/>
      </c>
      <c r="AU38" s="47" t="str">
        <f t="shared" si="32"/>
        <v/>
      </c>
      <c r="AV38" s="47">
        <f t="shared" si="33"/>
        <v>0.16380952380952379</v>
      </c>
      <c r="AW38" s="47" t="str">
        <f t="shared" si="34"/>
        <v/>
      </c>
      <c r="AX38" s="144" t="str">
        <f t="shared" si="35"/>
        <v/>
      </c>
      <c r="AY38" s="145">
        <f t="shared" si="36"/>
        <v>1</v>
      </c>
      <c r="AZ38" s="145">
        <f t="shared" si="37"/>
        <v>1</v>
      </c>
      <c r="BA38" s="145">
        <f t="shared" si="38"/>
        <v>0.98515608081482253</v>
      </c>
      <c r="BB38" s="145">
        <f t="shared" si="39"/>
        <v>0.98515608081482253</v>
      </c>
      <c r="BC38" s="145">
        <f t="shared" si="40"/>
        <v>0.18445866068353914</v>
      </c>
      <c r="BD38" s="145" t="str">
        <f t="shared" si="41"/>
        <v/>
      </c>
      <c r="BE38" s="145" t="str">
        <f t="shared" si="42"/>
        <v/>
      </c>
      <c r="BF38" s="145" t="str">
        <f t="shared" si="43"/>
        <v/>
      </c>
      <c r="BG38" s="145" t="str">
        <f t="shared" si="44"/>
        <v/>
      </c>
      <c r="BH38" s="145">
        <f t="shared" si="45"/>
        <v>0</v>
      </c>
      <c r="BI38" s="145" t="str">
        <f t="shared" si="46"/>
        <v/>
      </c>
      <c r="BJ38" s="10" t="str">
        <f t="shared" si="47"/>
        <v/>
      </c>
      <c r="BK38" s="11">
        <f t="shared" si="48"/>
        <v>0.34429400386847198</v>
      </c>
      <c r="BL38" s="11" t="str">
        <f t="shared" si="55"/>
        <v/>
      </c>
      <c r="BM38" s="11">
        <f t="shared" si="56"/>
        <v>0.16380952380952379</v>
      </c>
      <c r="BN38" s="10" t="str">
        <f t="shared" si="51"/>
        <v/>
      </c>
      <c r="BO38" s="11">
        <f t="shared" si="52"/>
        <v>0.31378385413538051</v>
      </c>
      <c r="BP38" s="11" t="str">
        <f t="shared" si="57"/>
        <v/>
      </c>
      <c r="BQ38" s="11">
        <f t="shared" si="58"/>
        <v>0.16380952380952379</v>
      </c>
    </row>
    <row r="39" spans="1:69" x14ac:dyDescent="0.2">
      <c r="A39" s="305" t="s">
        <v>30</v>
      </c>
      <c r="B39" s="334" t="str">
        <f>VLOOKUP($A39,BI!$A:$Q,MATCH(B$1,BI!$A$1:$Q$1,0),FALSE)</f>
        <v/>
      </c>
      <c r="C39" s="368">
        <f>VLOOKUP($A39,BI!$A:$Q,MATCH(C$1,BI!$A$1:$Q$1,0),FALSE)</f>
        <v>1</v>
      </c>
      <c r="D39" s="368">
        <f>VLOOKUP($A39,BI!$A:$Q,MATCH(D$1,BI!$A$1:$Q$1,0),FALSE)</f>
        <v>1</v>
      </c>
      <c r="E39" s="368">
        <f>VLOOKUP($A39,BI!$A:$Q,MATCH(E$1,BI!$A$1:$Q$1,0),FALSE)</f>
        <v>1</v>
      </c>
      <c r="F39" s="368">
        <f>VLOOKUP($A39,BI!$A:$Q,MATCH(F$1,BI!$A$1:$Q$1,0),FALSE)</f>
        <v>1</v>
      </c>
      <c r="G39" s="368">
        <f>VLOOKUP($A39,BI!$A:$Q,MATCH(G$1,BI!$A$1:$Q$1,0),FALSE)</f>
        <v>1</v>
      </c>
      <c r="H39" s="368">
        <f>VLOOKUP($A39,BI!$A:$Q,MATCH(H$1,BI!$A$1:$Q$1,0),FALSE)</f>
        <v>1</v>
      </c>
      <c r="I39" s="368">
        <f>VLOOKUP($A39,BI!$A:$Q,MATCH(I$1,BI!$A$1:$Q$1,0),FALSE)</f>
        <v>1</v>
      </c>
      <c r="J39" s="368">
        <f>VLOOKUP($A39,BI!$A:$Q,MATCH(J$1,BI!$A$1:$Q$1,0),FALSE)</f>
        <v>1</v>
      </c>
      <c r="K39" s="368">
        <f>VLOOKUP($A39,BI!$A:$Q,MATCH(K$1,BI!$A$1:$Q$1,0),FALSE)</f>
        <v>1</v>
      </c>
      <c r="L39" s="368" t="str">
        <f>VLOOKUP($A39,BI!$A:$Q,MATCH(L$1,BI!$A$1:$Q$1,0),FALSE)</f>
        <v/>
      </c>
      <c r="M39" s="368" t="str">
        <f>VLOOKUP($A39,BI!$A:$Q,MATCH(M$1,BI!$A$1:$Q$1,0),FALSE)</f>
        <v/>
      </c>
      <c r="N39" s="331">
        <f>VLOOKUP($A39,'I-EmEC'!$A:$DD,MATCH(N$1,'I-EmEC'!$A$1:$DD$1,0),FALSE)</f>
        <v>40.299999999999997</v>
      </c>
      <c r="O39" s="332">
        <f>VLOOKUP($A39,'I-EmEC'!$A:$DD,MATCH(O$1,'I-EmEC'!$A$1:$DD$1,0),FALSE)</f>
        <v>29.3</v>
      </c>
      <c r="P39" s="332">
        <f>VLOOKUP($A39,'I-EmEC'!$A:$DD,MATCH(P$1,'I-EmEC'!$A$1:$DD$1,0),FALSE)</f>
        <v>29.3</v>
      </c>
      <c r="Q39" s="332">
        <f>VLOOKUP($A39,'I-EmEC'!$A:$DD,MATCH(Q$1,'I-EmEC'!$A$1:$DD$1,0),FALSE)</f>
        <v>9.1999999999999993</v>
      </c>
      <c r="R39" s="332">
        <f>VLOOKUP($A39,'I-EmEC'!$A:$DD,MATCH(R$1,'I-EmEC'!$A$1:$DD$1,0),FALSE)</f>
        <v>9.1999999999999993</v>
      </c>
      <c r="S39" s="332">
        <f>VLOOKUP($A39,'I-EmEC'!$A:$DD,MATCH(S$1,'I-EmEC'!$A$1:$DD$1,0),FALSE)</f>
        <v>12.4</v>
      </c>
      <c r="T39" s="332">
        <f>VLOOKUP($A39,'I-EmEC'!$A:$DD,MATCH(T$1,'I-EmEC'!$A$1:$DD$1,0),FALSE)</f>
        <v>34.200000000000003</v>
      </c>
      <c r="U39" s="332">
        <f>VLOOKUP($A39,'I-EmEC'!$A:$DD,MATCH(U$1,'I-EmEC'!$A$1:$DD$1,0),FALSE)</f>
        <v>34.200000000000003</v>
      </c>
      <c r="V39" s="332">
        <f>VLOOKUP($A39,'I-EmEC'!$A:$DD,MATCH(V$1,'I-EmEC'!$A$1:$DD$1,0),FALSE)</f>
        <v>28.1</v>
      </c>
      <c r="W39" s="332">
        <f>VLOOKUP($A39,'I-EmEC'!$A:$DD,MATCH(W$1,'I-EmEC'!$A$1:$DD$1,0),FALSE)</f>
        <v>7.6</v>
      </c>
      <c r="X39" s="332">
        <f>VLOOKUP($A39,'I-EmEC'!$A:$DD,MATCH(X$1,'I-EmEC'!$A$1:$DD$1,0),FALSE)</f>
        <v>11.4</v>
      </c>
      <c r="Y39" s="332" t="str">
        <f>VLOOKUP($A39,'I-EmEC'!$A:$DD,MATCH(Y$1,'I-EmEC'!$A$1:$DD$1,0),FALSE)</f>
        <v/>
      </c>
      <c r="Z39" s="331" t="str">
        <f t="shared" si="11"/>
        <v/>
      </c>
      <c r="AA39" s="332">
        <f t="shared" si="12"/>
        <v>29.3</v>
      </c>
      <c r="AB39" s="332">
        <f t="shared" si="13"/>
        <v>29.3</v>
      </c>
      <c r="AC39" s="332">
        <f t="shared" si="14"/>
        <v>9.1999999999999993</v>
      </c>
      <c r="AD39" s="332">
        <f t="shared" si="15"/>
        <v>9.1999999999999993</v>
      </c>
      <c r="AE39" s="332">
        <f t="shared" si="16"/>
        <v>12.4</v>
      </c>
      <c r="AF39" s="332">
        <f t="shared" si="17"/>
        <v>34.200000000000003</v>
      </c>
      <c r="AG39" s="332">
        <f t="shared" si="18"/>
        <v>34.200000000000003</v>
      </c>
      <c r="AH39" s="332">
        <f t="shared" si="19"/>
        <v>28.1</v>
      </c>
      <c r="AI39" s="332">
        <f t="shared" si="20"/>
        <v>7.6</v>
      </c>
      <c r="AJ39" s="332" t="str">
        <f t="shared" si="21"/>
        <v/>
      </c>
      <c r="AK39" s="332" t="str">
        <f t="shared" si="22"/>
        <v/>
      </c>
      <c r="AL39" s="48" t="str">
        <f t="shared" si="23"/>
        <v/>
      </c>
      <c r="AM39" s="47">
        <f t="shared" si="24"/>
        <v>0.5667311411992263</v>
      </c>
      <c r="AN39" s="47">
        <f t="shared" si="25"/>
        <v>0.5667311411992263</v>
      </c>
      <c r="AO39" s="47">
        <f t="shared" si="26"/>
        <v>0.19047619047619047</v>
      </c>
      <c r="AP39" s="47">
        <f t="shared" si="27"/>
        <v>0.19047619047619047</v>
      </c>
      <c r="AQ39" s="47">
        <f t="shared" si="28"/>
        <v>0.35942028985507246</v>
      </c>
      <c r="AR39" s="47">
        <f t="shared" si="29"/>
        <v>0.72457627118644075</v>
      </c>
      <c r="AS39" s="47">
        <f t="shared" si="30"/>
        <v>0.72457627118644075</v>
      </c>
      <c r="AT39" s="47">
        <f t="shared" si="31"/>
        <v>0.63146067415730345</v>
      </c>
      <c r="AU39" s="47">
        <f t="shared" si="32"/>
        <v>0.15049504950495049</v>
      </c>
      <c r="AV39" s="47" t="str">
        <f t="shared" si="33"/>
        <v/>
      </c>
      <c r="AW39" s="47" t="str">
        <f t="shared" si="34"/>
        <v/>
      </c>
      <c r="AX39" s="144" t="str">
        <f t="shared" si="35"/>
        <v/>
      </c>
      <c r="AY39" s="145">
        <f t="shared" si="36"/>
        <v>0.72504739046352307</v>
      </c>
      <c r="AZ39" s="145">
        <f t="shared" si="37"/>
        <v>0.72504739046352307</v>
      </c>
      <c r="BA39" s="145">
        <f t="shared" si="38"/>
        <v>6.9643701032642683E-2</v>
      </c>
      <c r="BB39" s="145">
        <f t="shared" si="39"/>
        <v>6.9643701032642683E-2</v>
      </c>
      <c r="BC39" s="145">
        <f t="shared" si="40"/>
        <v>0.36392975847246428</v>
      </c>
      <c r="BD39" s="145">
        <f t="shared" si="41"/>
        <v>1</v>
      </c>
      <c r="BE39" s="145">
        <f t="shared" si="42"/>
        <v>1</v>
      </c>
      <c r="BF39" s="145">
        <f t="shared" si="43"/>
        <v>0.83780065692376993</v>
      </c>
      <c r="BG39" s="145">
        <f t="shared" si="44"/>
        <v>0</v>
      </c>
      <c r="BH39" s="145" t="str">
        <f t="shared" si="45"/>
        <v/>
      </c>
      <c r="BI39" s="145" t="str">
        <f t="shared" si="46"/>
        <v/>
      </c>
      <c r="BJ39" s="10" t="str">
        <f t="shared" si="47"/>
        <v/>
      </c>
      <c r="BK39" s="11">
        <f t="shared" si="48"/>
        <v>0.5667311411992263</v>
      </c>
      <c r="BL39" s="11">
        <f t="shared" si="55"/>
        <v>0.72457627118644075</v>
      </c>
      <c r="BM39" s="11" t="str">
        <f t="shared" si="56"/>
        <v/>
      </c>
      <c r="BN39" s="10" t="str">
        <f t="shared" si="51"/>
        <v/>
      </c>
      <c r="BO39" s="11">
        <f t="shared" si="52"/>
        <v>0.37476699064118119</v>
      </c>
      <c r="BP39" s="11">
        <f t="shared" si="57"/>
        <v>0.55777706650878389</v>
      </c>
      <c r="BQ39" s="11" t="str">
        <f t="shared" si="58"/>
        <v/>
      </c>
    </row>
    <row r="40" spans="1:69" x14ac:dyDescent="0.2">
      <c r="A40" s="305" t="s">
        <v>49</v>
      </c>
      <c r="B40" s="334" t="str">
        <f>VLOOKUP($A40,BI!$A:$Q,MATCH(B$1,BI!$A$1:$Q$1,0),FALSE)</f>
        <v/>
      </c>
      <c r="C40" s="368" t="str">
        <f>VLOOKUP($A40,BI!$A:$Q,MATCH(C$1,BI!$A$1:$Q$1,0),FALSE)</f>
        <v/>
      </c>
      <c r="D40" s="368" t="str">
        <f>VLOOKUP($A40,BI!$A:$Q,MATCH(D$1,BI!$A$1:$Q$1,0),FALSE)</f>
        <v/>
      </c>
      <c r="E40" s="368">
        <f>VLOOKUP($A40,BI!$A:$Q,MATCH(E$1,BI!$A$1:$Q$1,0),FALSE)</f>
        <v>1</v>
      </c>
      <c r="F40" s="368">
        <f>VLOOKUP($A40,BI!$A:$Q,MATCH(F$1,BI!$A$1:$Q$1,0),FALSE)</f>
        <v>1</v>
      </c>
      <c r="G40" s="368">
        <f>VLOOKUP($A40,BI!$A:$Q,MATCH(G$1,BI!$A$1:$Q$1,0),FALSE)</f>
        <v>1</v>
      </c>
      <c r="H40" s="368" t="str">
        <f>VLOOKUP($A40,BI!$A:$Q,MATCH(H$1,BI!$A$1:$Q$1,0),FALSE)</f>
        <v/>
      </c>
      <c r="I40" s="368" t="str">
        <f>VLOOKUP($A40,BI!$A:$Q,MATCH(I$1,BI!$A$1:$Q$1,0),FALSE)</f>
        <v/>
      </c>
      <c r="J40" s="368" t="str">
        <f>VLOOKUP($A40,BI!$A:$Q,MATCH(J$1,BI!$A$1:$Q$1,0),FALSE)</f>
        <v/>
      </c>
      <c r="K40" s="368">
        <f>VLOOKUP($A40,BI!$A:$Q,MATCH(K$1,BI!$A$1:$Q$1,0),FALSE)</f>
        <v>1</v>
      </c>
      <c r="L40" s="368">
        <f>VLOOKUP($A40,BI!$A:$Q,MATCH(L$1,BI!$A$1:$Q$1,0),FALSE)</f>
        <v>1</v>
      </c>
      <c r="M40" s="368" t="str">
        <f>VLOOKUP($A40,BI!$A:$Q,MATCH(M$1,BI!$A$1:$Q$1,0),FALSE)</f>
        <v/>
      </c>
      <c r="N40" s="331">
        <f>VLOOKUP($A40,'I-EmEC'!$A:$DD,MATCH(N$1,'I-EmEC'!$A$1:$DD$1,0),FALSE)</f>
        <v>13.6</v>
      </c>
      <c r="O40" s="332" t="str">
        <f>VLOOKUP($A40,'I-EmEC'!$A:$DD,MATCH(O$1,'I-EmEC'!$A$1:$DD$1,0),FALSE)</f>
        <v/>
      </c>
      <c r="P40" s="332" t="str">
        <f>VLOOKUP($A40,'I-EmEC'!$A:$DD,MATCH(P$1,'I-EmEC'!$A$1:$DD$1,0),FALSE)</f>
        <v/>
      </c>
      <c r="Q40" s="332">
        <f>VLOOKUP($A40,'I-EmEC'!$A:$DD,MATCH(Q$1,'I-EmEC'!$A$1:$DD$1,0),FALSE)</f>
        <v>16.899999999999999</v>
      </c>
      <c r="R40" s="332">
        <f>VLOOKUP($A40,'I-EmEC'!$A:$DD,MATCH(R$1,'I-EmEC'!$A$1:$DD$1,0),FALSE)</f>
        <v>16.899999999999999</v>
      </c>
      <c r="S40" s="332">
        <f>VLOOKUP($A40,'I-EmEC'!$A:$DD,MATCH(S$1,'I-EmEC'!$A$1:$DD$1,0),FALSE)</f>
        <v>16.399999999999999</v>
      </c>
      <c r="T40" s="332">
        <f>VLOOKUP($A40,'I-EmEC'!$A:$DD,MATCH(T$1,'I-EmEC'!$A$1:$DD$1,0),FALSE)</f>
        <v>18.7</v>
      </c>
      <c r="U40" s="332">
        <f>VLOOKUP($A40,'I-EmEC'!$A:$DD,MATCH(U$1,'I-EmEC'!$A$1:$DD$1,0),FALSE)</f>
        <v>18.7</v>
      </c>
      <c r="V40" s="332">
        <f>VLOOKUP($A40,'I-EmEC'!$A:$DD,MATCH(V$1,'I-EmEC'!$A$1:$DD$1,0),FALSE)</f>
        <v>22.5</v>
      </c>
      <c r="W40" s="332">
        <f>VLOOKUP($A40,'I-EmEC'!$A:$DD,MATCH(W$1,'I-EmEC'!$A$1:$DD$1,0),FALSE)</f>
        <v>27.1</v>
      </c>
      <c r="X40" s="332">
        <f>VLOOKUP($A40,'I-EmEC'!$A:$DD,MATCH(X$1,'I-EmEC'!$A$1:$DD$1,0),FALSE)</f>
        <v>23.1</v>
      </c>
      <c r="Y40" s="332" t="str">
        <f>VLOOKUP($A40,'I-EmEC'!$A:$DD,MATCH(Y$1,'I-EmEC'!$A$1:$DD$1,0),FALSE)</f>
        <v/>
      </c>
      <c r="Z40" s="331" t="str">
        <f t="shared" si="11"/>
        <v/>
      </c>
      <c r="AA40" s="332" t="str">
        <f t="shared" si="12"/>
        <v/>
      </c>
      <c r="AB40" s="332" t="str">
        <f t="shared" si="13"/>
        <v/>
      </c>
      <c r="AC40" s="332">
        <f t="shared" si="14"/>
        <v>16.899999999999999</v>
      </c>
      <c r="AD40" s="332">
        <f t="shared" si="15"/>
        <v>16.899999999999999</v>
      </c>
      <c r="AE40" s="332">
        <f t="shared" si="16"/>
        <v>16.399999999999999</v>
      </c>
      <c r="AF40" s="332" t="str">
        <f t="shared" si="17"/>
        <v/>
      </c>
      <c r="AG40" s="332" t="str">
        <f t="shared" si="18"/>
        <v/>
      </c>
      <c r="AH40" s="332" t="str">
        <f t="shared" si="19"/>
        <v/>
      </c>
      <c r="AI40" s="332">
        <f t="shared" si="20"/>
        <v>27.1</v>
      </c>
      <c r="AJ40" s="332">
        <f t="shared" si="21"/>
        <v>23.1</v>
      </c>
      <c r="AK40" s="332" t="str">
        <f t="shared" si="22"/>
        <v/>
      </c>
      <c r="AL40" s="48" t="str">
        <f t="shared" si="23"/>
        <v/>
      </c>
      <c r="AM40" s="47" t="str">
        <f t="shared" si="24"/>
        <v/>
      </c>
      <c r="AN40" s="47" t="str">
        <f t="shared" si="25"/>
        <v/>
      </c>
      <c r="AO40" s="47">
        <f t="shared" si="26"/>
        <v>0.34989648033126292</v>
      </c>
      <c r="AP40" s="47">
        <f t="shared" si="27"/>
        <v>0.34989648033126292</v>
      </c>
      <c r="AQ40" s="47">
        <f t="shared" si="28"/>
        <v>0.47536231884057967</v>
      </c>
      <c r="AR40" s="47" t="str">
        <f t="shared" si="29"/>
        <v/>
      </c>
      <c r="AS40" s="47" t="str">
        <f t="shared" si="30"/>
        <v/>
      </c>
      <c r="AT40" s="47" t="str">
        <f t="shared" si="31"/>
        <v/>
      </c>
      <c r="AU40" s="47">
        <f t="shared" si="32"/>
        <v>0.53663366336633667</v>
      </c>
      <c r="AV40" s="47">
        <f t="shared" si="33"/>
        <v>0.44</v>
      </c>
      <c r="AW40" s="47" t="str">
        <f t="shared" si="34"/>
        <v/>
      </c>
      <c r="AX40" s="144" t="str">
        <f t="shared" si="35"/>
        <v/>
      </c>
      <c r="AY40" s="145" t="str">
        <f t="shared" si="36"/>
        <v/>
      </c>
      <c r="AZ40" s="145" t="str">
        <f t="shared" si="37"/>
        <v/>
      </c>
      <c r="BA40" s="145">
        <f t="shared" si="38"/>
        <v>0</v>
      </c>
      <c r="BB40" s="145">
        <f t="shared" si="39"/>
        <v>0</v>
      </c>
      <c r="BC40" s="145">
        <f t="shared" si="40"/>
        <v>0.67188460525160243</v>
      </c>
      <c r="BD40" s="145" t="str">
        <f t="shared" si="41"/>
        <v/>
      </c>
      <c r="BE40" s="145" t="str">
        <f t="shared" si="42"/>
        <v/>
      </c>
      <c r="BF40" s="145" t="str">
        <f t="shared" si="43"/>
        <v/>
      </c>
      <c r="BG40" s="145">
        <f t="shared" si="44"/>
        <v>1</v>
      </c>
      <c r="BH40" s="145">
        <f t="shared" si="45"/>
        <v>0.48251514885395624</v>
      </c>
      <c r="BI40" s="145" t="str">
        <f t="shared" si="46"/>
        <v/>
      </c>
      <c r="BJ40" s="10" t="str">
        <f t="shared" si="47"/>
        <v/>
      </c>
      <c r="BK40" s="11">
        <f t="shared" si="48"/>
        <v>0.47536231884057967</v>
      </c>
      <c r="BL40" s="11">
        <f t="shared" si="55"/>
        <v>0.53663366336633667</v>
      </c>
      <c r="BM40" s="11">
        <f t="shared" si="56"/>
        <v>0.44</v>
      </c>
      <c r="BN40" s="10" t="str">
        <f t="shared" si="51"/>
        <v/>
      </c>
      <c r="BO40" s="11">
        <f t="shared" si="52"/>
        <v>0.39171842650103517</v>
      </c>
      <c r="BP40" s="11">
        <f t="shared" si="57"/>
        <v>0.53663366336633667</v>
      </c>
      <c r="BQ40" s="11">
        <f t="shared" si="58"/>
        <v>0.44</v>
      </c>
    </row>
    <row r="41" spans="1:69" x14ac:dyDescent="0.2">
      <c r="A41" s="305" t="s">
        <v>182</v>
      </c>
      <c r="B41" s="334" t="str">
        <f>VLOOKUP($A41,BI!$A:$Q,MATCH(B$1,BI!$A$1:$Q$1,0),FALSE)</f>
        <v/>
      </c>
      <c r="C41" s="368">
        <f>VLOOKUP($A41,BI!$A:$Q,MATCH(C$1,BI!$A$1:$Q$1,0),FALSE)</f>
        <v>1</v>
      </c>
      <c r="D41" s="368">
        <f>VLOOKUP($A41,BI!$A:$Q,MATCH(D$1,BI!$A$1:$Q$1,0),FALSE)</f>
        <v>1</v>
      </c>
      <c r="E41" s="368">
        <f>VLOOKUP($A41,BI!$A:$Q,MATCH(E$1,BI!$A$1:$Q$1,0),FALSE)</f>
        <v>1</v>
      </c>
      <c r="F41" s="368">
        <f>VLOOKUP($A41,BI!$A:$Q,MATCH(F$1,BI!$A$1:$Q$1,0),FALSE)</f>
        <v>1</v>
      </c>
      <c r="G41" s="368">
        <f>VLOOKUP($A41,BI!$A:$Q,MATCH(G$1,BI!$A$1:$Q$1,0),FALSE)</f>
        <v>1</v>
      </c>
      <c r="H41" s="368" t="str">
        <f>VLOOKUP($A41,BI!$A:$Q,MATCH(H$1,BI!$A$1:$Q$1,0),FALSE)</f>
        <v/>
      </c>
      <c r="I41" s="368" t="str">
        <f>VLOOKUP($A41,BI!$A:$Q,MATCH(I$1,BI!$A$1:$Q$1,0),FALSE)</f>
        <v/>
      </c>
      <c r="J41" s="368">
        <f>VLOOKUP($A41,BI!$A:$Q,MATCH(J$1,BI!$A$1:$Q$1,0),FALSE)</f>
        <v>1</v>
      </c>
      <c r="K41" s="368">
        <f>VLOOKUP($A41,BI!$A:$Q,MATCH(K$1,BI!$A$1:$Q$1,0),FALSE)</f>
        <v>1</v>
      </c>
      <c r="L41" s="368" t="str">
        <f>VLOOKUP($A41,BI!$A:$Q,MATCH(L$1,BI!$A$1:$Q$1,0),FALSE)</f>
        <v/>
      </c>
      <c r="M41" s="368" t="str">
        <f>VLOOKUP($A41,BI!$A:$Q,MATCH(M$1,BI!$A$1:$Q$1,0),FALSE)</f>
        <v/>
      </c>
      <c r="N41" s="331" t="str">
        <f>VLOOKUP($A41,'I-EmEC'!$A:$DD,MATCH(N$1,'I-EmEC'!$A$1:$DD$1,0),FALSE)</f>
        <v/>
      </c>
      <c r="O41" s="332">
        <f>VLOOKUP($A41,'I-EmEC'!$A:$DD,MATCH(O$1,'I-EmEC'!$A$1:$DD$1,0),FALSE)</f>
        <v>28.7</v>
      </c>
      <c r="P41" s="332">
        <f>VLOOKUP($A41,'I-EmEC'!$A:$DD,MATCH(P$1,'I-EmEC'!$A$1:$DD$1,0),FALSE)</f>
        <v>28.7</v>
      </c>
      <c r="Q41" s="332">
        <f>VLOOKUP($A41,'I-EmEC'!$A:$DD,MATCH(Q$1,'I-EmEC'!$A$1:$DD$1,0),FALSE)</f>
        <v>19.3</v>
      </c>
      <c r="R41" s="332">
        <f>VLOOKUP($A41,'I-EmEC'!$A:$DD,MATCH(R$1,'I-EmEC'!$A$1:$DD$1,0),FALSE)</f>
        <v>19.3</v>
      </c>
      <c r="S41" s="332">
        <f>VLOOKUP($A41,'I-EmEC'!$A:$DD,MATCH(S$1,'I-EmEC'!$A$1:$DD$1,0),FALSE)</f>
        <v>10.1</v>
      </c>
      <c r="T41" s="332" t="str">
        <f>VLOOKUP($A41,'I-EmEC'!$A:$DD,MATCH(T$1,'I-EmEC'!$A$1:$DD$1,0),FALSE)</f>
        <v/>
      </c>
      <c r="U41" s="332" t="str">
        <f>VLOOKUP($A41,'I-EmEC'!$A:$DD,MATCH(U$1,'I-EmEC'!$A$1:$DD$1,0),FALSE)</f>
        <v/>
      </c>
      <c r="V41" s="332">
        <f>VLOOKUP($A41,'I-EmEC'!$A:$DD,MATCH(V$1,'I-EmEC'!$A$1:$DD$1,0),FALSE)</f>
        <v>22.8</v>
      </c>
      <c r="W41" s="332">
        <f>VLOOKUP($A41,'I-EmEC'!$A:$DD,MATCH(W$1,'I-EmEC'!$A$1:$DD$1,0),FALSE)</f>
        <v>9.5</v>
      </c>
      <c r="X41" s="332" t="str">
        <f>VLOOKUP($A41,'I-EmEC'!$A:$DD,MATCH(X$1,'I-EmEC'!$A$1:$DD$1,0),FALSE)</f>
        <v/>
      </c>
      <c r="Y41" s="332" t="str">
        <f>VLOOKUP($A41,'I-EmEC'!$A:$DD,MATCH(Y$1,'I-EmEC'!$A$1:$DD$1,0),FALSE)</f>
        <v/>
      </c>
      <c r="Z41" s="331" t="str">
        <f t="shared" si="11"/>
        <v/>
      </c>
      <c r="AA41" s="332">
        <f t="shared" si="12"/>
        <v>28.7</v>
      </c>
      <c r="AB41" s="332">
        <f t="shared" si="13"/>
        <v>28.7</v>
      </c>
      <c r="AC41" s="332">
        <f t="shared" si="14"/>
        <v>19.3</v>
      </c>
      <c r="AD41" s="332">
        <f t="shared" si="15"/>
        <v>19.3</v>
      </c>
      <c r="AE41" s="332">
        <f t="shared" si="16"/>
        <v>10.1</v>
      </c>
      <c r="AF41" s="332" t="str">
        <f t="shared" si="17"/>
        <v/>
      </c>
      <c r="AG41" s="332" t="str">
        <f t="shared" si="18"/>
        <v/>
      </c>
      <c r="AH41" s="332">
        <f t="shared" si="19"/>
        <v>22.8</v>
      </c>
      <c r="AI41" s="332">
        <f t="shared" si="20"/>
        <v>9.5</v>
      </c>
      <c r="AJ41" s="332" t="str">
        <f t="shared" si="21"/>
        <v/>
      </c>
      <c r="AK41" s="332" t="str">
        <f t="shared" si="22"/>
        <v/>
      </c>
      <c r="AL41" s="48" t="str">
        <f t="shared" si="23"/>
        <v/>
      </c>
      <c r="AM41" s="47">
        <f t="shared" si="24"/>
        <v>0.55512572533849125</v>
      </c>
      <c r="AN41" s="47">
        <f t="shared" si="25"/>
        <v>0.55512572533849125</v>
      </c>
      <c r="AO41" s="47">
        <f t="shared" si="26"/>
        <v>0.39958592132505177</v>
      </c>
      <c r="AP41" s="47">
        <f t="shared" si="27"/>
        <v>0.39958592132505177</v>
      </c>
      <c r="AQ41" s="47">
        <f t="shared" si="28"/>
        <v>0.29275362318840581</v>
      </c>
      <c r="AR41" s="47" t="str">
        <f t="shared" si="29"/>
        <v/>
      </c>
      <c r="AS41" s="47" t="str">
        <f t="shared" si="30"/>
        <v/>
      </c>
      <c r="AT41" s="47">
        <f t="shared" si="31"/>
        <v>0.51235955056179772</v>
      </c>
      <c r="AU41" s="47">
        <f t="shared" si="32"/>
        <v>0.18811881188118812</v>
      </c>
      <c r="AV41" s="47" t="str">
        <f t="shared" si="33"/>
        <v/>
      </c>
      <c r="AW41" s="47" t="str">
        <f t="shared" si="34"/>
        <v/>
      </c>
      <c r="AX41" s="144" t="str">
        <f t="shared" si="35"/>
        <v/>
      </c>
      <c r="AY41" s="145">
        <f t="shared" si="36"/>
        <v>1</v>
      </c>
      <c r="AZ41" s="145">
        <f t="shared" si="37"/>
        <v>1</v>
      </c>
      <c r="BA41" s="145">
        <f t="shared" si="38"/>
        <v>0.57619380368556827</v>
      </c>
      <c r="BB41" s="145">
        <f t="shared" si="39"/>
        <v>0.57619380368556827</v>
      </c>
      <c r="BC41" s="145">
        <f t="shared" si="40"/>
        <v>0.2851031069729173</v>
      </c>
      <c r="BD41" s="145" t="str">
        <f t="shared" si="41"/>
        <v/>
      </c>
      <c r="BE41" s="145" t="str">
        <f t="shared" si="42"/>
        <v/>
      </c>
      <c r="BF41" s="145">
        <f t="shared" si="43"/>
        <v>0.88347310852042338</v>
      </c>
      <c r="BG41" s="145">
        <f t="shared" si="44"/>
        <v>0</v>
      </c>
      <c r="BH41" s="145" t="str">
        <f t="shared" si="45"/>
        <v/>
      </c>
      <c r="BI41" s="145" t="str">
        <f t="shared" si="46"/>
        <v/>
      </c>
      <c r="BJ41" s="10" t="str">
        <f t="shared" si="47"/>
        <v/>
      </c>
      <c r="BK41" s="11">
        <f t="shared" si="48"/>
        <v>0.55512572533849125</v>
      </c>
      <c r="BL41" s="11">
        <f t="shared" si="55"/>
        <v>0.51235955056179772</v>
      </c>
      <c r="BM41" s="11" t="str">
        <f t="shared" si="56"/>
        <v/>
      </c>
      <c r="BN41" s="10" t="str">
        <f t="shared" si="51"/>
        <v/>
      </c>
      <c r="BO41" s="11">
        <f t="shared" si="52"/>
        <v>0.44043538330309834</v>
      </c>
      <c r="BP41" s="11">
        <f t="shared" si="57"/>
        <v>0.35023918122149289</v>
      </c>
      <c r="BQ41" s="11" t="str">
        <f t="shared" si="58"/>
        <v/>
      </c>
    </row>
    <row r="42" spans="1:69" x14ac:dyDescent="0.2">
      <c r="A42" s="305" t="s">
        <v>50</v>
      </c>
      <c r="B42" s="334">
        <f>VLOOKUP($A42,BI!$A:$Q,MATCH(B$1,BI!$A$1:$Q$1,0),FALSE)</f>
        <v>1</v>
      </c>
      <c r="C42" s="368" t="str">
        <f>VLOOKUP($A42,BI!$A:$Q,MATCH(C$1,BI!$A$1:$Q$1,0),FALSE)</f>
        <v/>
      </c>
      <c r="D42" s="368" t="str">
        <f>VLOOKUP($A42,BI!$A:$Q,MATCH(D$1,BI!$A$1:$Q$1,0),FALSE)</f>
        <v/>
      </c>
      <c r="E42" s="368" t="str">
        <f>VLOOKUP($A42,BI!$A:$Q,MATCH(E$1,BI!$A$1:$Q$1,0),FALSE)</f>
        <v/>
      </c>
      <c r="F42" s="368" t="str">
        <f>VLOOKUP($A42,BI!$A:$Q,MATCH(F$1,BI!$A$1:$Q$1,0),FALSE)</f>
        <v/>
      </c>
      <c r="G42" s="368" t="str">
        <f>VLOOKUP($A42,BI!$A:$Q,MATCH(G$1,BI!$A$1:$Q$1,0),FALSE)</f>
        <v/>
      </c>
      <c r="H42" s="368" t="str">
        <f>VLOOKUP($A42,BI!$A:$Q,MATCH(H$1,BI!$A$1:$Q$1,0),FALSE)</f>
        <v/>
      </c>
      <c r="I42" s="368" t="str">
        <f>VLOOKUP($A42,BI!$A:$Q,MATCH(I$1,BI!$A$1:$Q$1,0),FALSE)</f>
        <v/>
      </c>
      <c r="J42" s="368" t="str">
        <f>VLOOKUP($A42,BI!$A:$Q,MATCH(J$1,BI!$A$1:$Q$1,0),FALSE)</f>
        <v/>
      </c>
      <c r="K42" s="368" t="str">
        <f>VLOOKUP($A42,BI!$A:$Q,MATCH(K$1,BI!$A$1:$Q$1,0),FALSE)</f>
        <v/>
      </c>
      <c r="L42" s="368" t="str">
        <f>VLOOKUP($A42,BI!$A:$Q,MATCH(L$1,BI!$A$1:$Q$1,0),FALSE)</f>
        <v/>
      </c>
      <c r="M42" s="368" t="str">
        <f>VLOOKUP($A42,BI!$A:$Q,MATCH(M$1,BI!$A$1:$Q$1,0),FALSE)</f>
        <v/>
      </c>
      <c r="N42" s="331">
        <f>VLOOKUP($A42,'I-EmEC'!$A:$DD,MATCH(N$1,'I-EmEC'!$A$1:$DD$1,0),FALSE)</f>
        <v>14</v>
      </c>
      <c r="O42" s="332">
        <f>VLOOKUP($A42,'I-EmEC'!$A:$DD,MATCH(O$1,'I-EmEC'!$A$1:$DD$1,0),FALSE)</f>
        <v>9.1999999999999993</v>
      </c>
      <c r="P42" s="332">
        <f>VLOOKUP($A42,'I-EmEC'!$A:$DD,MATCH(P$1,'I-EmEC'!$A$1:$DD$1,0),FALSE)</f>
        <v>9.1999999999999993</v>
      </c>
      <c r="Q42" s="332">
        <f>VLOOKUP($A42,'I-EmEC'!$A:$DD,MATCH(Q$1,'I-EmEC'!$A$1:$DD$1,0),FALSE)</f>
        <v>12.6</v>
      </c>
      <c r="R42" s="332">
        <f>VLOOKUP($A42,'I-EmEC'!$A:$DD,MATCH(R$1,'I-EmEC'!$A$1:$DD$1,0),FALSE)</f>
        <v>12.6</v>
      </c>
      <c r="S42" s="332">
        <f>VLOOKUP($A42,'I-EmEC'!$A:$DD,MATCH(S$1,'I-EmEC'!$A$1:$DD$1,0),FALSE)</f>
        <v>9.4</v>
      </c>
      <c r="T42" s="332">
        <f>VLOOKUP($A42,'I-EmEC'!$A:$DD,MATCH(T$1,'I-EmEC'!$A$1:$DD$1,0),FALSE)</f>
        <v>7.1</v>
      </c>
      <c r="U42" s="332">
        <f>VLOOKUP($A42,'I-EmEC'!$A:$DD,MATCH(U$1,'I-EmEC'!$A$1:$DD$1,0),FALSE)</f>
        <v>7.1</v>
      </c>
      <c r="V42" s="332">
        <f>VLOOKUP($A42,'I-EmEC'!$A:$DD,MATCH(V$1,'I-EmEC'!$A$1:$DD$1,0),FALSE)</f>
        <v>6.4</v>
      </c>
      <c r="W42" s="332" t="str">
        <f>VLOOKUP($A42,'I-EmEC'!$A:$DD,MATCH(W$1,'I-EmEC'!$A$1:$DD$1,0),FALSE)</f>
        <v/>
      </c>
      <c r="X42" s="332" t="str">
        <f>VLOOKUP($A42,'I-EmEC'!$A:$DD,MATCH(X$1,'I-EmEC'!$A$1:$DD$1,0),FALSE)</f>
        <v/>
      </c>
      <c r="Y42" s="332" t="str">
        <f>VLOOKUP($A42,'I-EmEC'!$A:$DD,MATCH(Y$1,'I-EmEC'!$A$1:$DD$1,0),FALSE)</f>
        <v/>
      </c>
      <c r="Z42" s="331">
        <f t="shared" si="11"/>
        <v>14</v>
      </c>
      <c r="AA42" s="332" t="str">
        <f t="shared" si="12"/>
        <v/>
      </c>
      <c r="AB42" s="332" t="str">
        <f t="shared" si="13"/>
        <v/>
      </c>
      <c r="AC42" s="332" t="str">
        <f t="shared" si="14"/>
        <v/>
      </c>
      <c r="AD42" s="332" t="str">
        <f t="shared" si="15"/>
        <v/>
      </c>
      <c r="AE42" s="332" t="str">
        <f t="shared" si="16"/>
        <v/>
      </c>
      <c r="AF42" s="332" t="str">
        <f t="shared" si="17"/>
        <v/>
      </c>
      <c r="AG42" s="332" t="str">
        <f t="shared" si="18"/>
        <v/>
      </c>
      <c r="AH42" s="332" t="str">
        <f t="shared" si="19"/>
        <v/>
      </c>
      <c r="AI42" s="332" t="str">
        <f t="shared" si="20"/>
        <v/>
      </c>
      <c r="AJ42" s="332" t="str">
        <f t="shared" si="21"/>
        <v/>
      </c>
      <c r="AK42" s="332" t="str">
        <f t="shared" si="22"/>
        <v/>
      </c>
      <c r="AL42" s="48">
        <f t="shared" si="23"/>
        <v>0.25735294117647062</v>
      </c>
      <c r="AM42" s="47" t="str">
        <f t="shared" si="24"/>
        <v/>
      </c>
      <c r="AN42" s="47" t="str">
        <f t="shared" si="25"/>
        <v/>
      </c>
      <c r="AO42" s="47" t="str">
        <f t="shared" si="26"/>
        <v/>
      </c>
      <c r="AP42" s="47" t="str">
        <f t="shared" si="27"/>
        <v/>
      </c>
      <c r="AQ42" s="47" t="str">
        <f t="shared" si="28"/>
        <v/>
      </c>
      <c r="AR42" s="47" t="str">
        <f t="shared" si="29"/>
        <v/>
      </c>
      <c r="AS42" s="47" t="str">
        <f t="shared" si="30"/>
        <v/>
      </c>
      <c r="AT42" s="47" t="str">
        <f t="shared" si="31"/>
        <v/>
      </c>
      <c r="AU42" s="47" t="str">
        <f t="shared" si="32"/>
        <v/>
      </c>
      <c r="AV42" s="47" t="str">
        <f t="shared" si="33"/>
        <v/>
      </c>
      <c r="AW42" s="47" t="str">
        <f t="shared" si="34"/>
        <v/>
      </c>
      <c r="AX42" s="144" t="str">
        <f t="shared" si="35"/>
        <v/>
      </c>
      <c r="AY42" s="145" t="str">
        <f t="shared" si="36"/>
        <v/>
      </c>
      <c r="AZ42" s="145" t="str">
        <f t="shared" si="37"/>
        <v/>
      </c>
      <c r="BA42" s="145" t="str">
        <f t="shared" si="38"/>
        <v/>
      </c>
      <c r="BB42" s="145" t="str">
        <f t="shared" si="39"/>
        <v/>
      </c>
      <c r="BC42" s="145" t="str">
        <f t="shared" si="40"/>
        <v/>
      </c>
      <c r="BD42" s="145" t="str">
        <f t="shared" si="41"/>
        <v/>
      </c>
      <c r="BE42" s="145" t="str">
        <f t="shared" si="42"/>
        <v/>
      </c>
      <c r="BF42" s="145" t="str">
        <f t="shared" si="43"/>
        <v/>
      </c>
      <c r="BG42" s="145" t="str">
        <f t="shared" si="44"/>
        <v/>
      </c>
      <c r="BH42" s="145" t="str">
        <f t="shared" si="45"/>
        <v/>
      </c>
      <c r="BI42" s="145" t="str">
        <f t="shared" si="46"/>
        <v/>
      </c>
      <c r="BJ42" s="10">
        <f t="shared" si="47"/>
        <v>0.25735294117647062</v>
      </c>
      <c r="BK42" s="11" t="str">
        <f t="shared" si="48"/>
        <v/>
      </c>
      <c r="BL42" s="11" t="str">
        <f t="shared" si="55"/>
        <v/>
      </c>
      <c r="BM42" s="11" t="str">
        <f t="shared" si="56"/>
        <v/>
      </c>
      <c r="BN42" s="10">
        <f t="shared" si="51"/>
        <v>0.25735294117647062</v>
      </c>
      <c r="BO42" s="11" t="str">
        <f t="shared" si="52"/>
        <v/>
      </c>
      <c r="BP42" s="11" t="str">
        <f t="shared" si="57"/>
        <v/>
      </c>
      <c r="BQ42" s="11" t="str">
        <f t="shared" si="58"/>
        <v/>
      </c>
    </row>
    <row r="43" spans="1:69" x14ac:dyDescent="0.2">
      <c r="A43" s="305" t="s">
        <v>58</v>
      </c>
      <c r="B43" s="334" t="str">
        <f>VLOOKUP($A43,BI!$A:$Q,MATCH(B$1,BI!$A$1:$Q$1,0),FALSE)</f>
        <v/>
      </c>
      <c r="C43" s="368">
        <f>VLOOKUP($A43,BI!$A:$Q,MATCH(C$1,BI!$A$1:$Q$1,0),FALSE)</f>
        <v>1</v>
      </c>
      <c r="D43" s="368">
        <f>VLOOKUP($A43,BI!$A:$Q,MATCH(D$1,BI!$A$1:$Q$1,0),FALSE)</f>
        <v>1</v>
      </c>
      <c r="E43" s="368">
        <f>VLOOKUP($A43,BI!$A:$Q,MATCH(E$1,BI!$A$1:$Q$1,0),FALSE)</f>
        <v>1</v>
      </c>
      <c r="F43" s="368">
        <f>VLOOKUP($A43,BI!$A:$Q,MATCH(F$1,BI!$A$1:$Q$1,0),FALSE)</f>
        <v>1</v>
      </c>
      <c r="G43" s="368">
        <f>VLOOKUP($A43,BI!$A:$Q,MATCH(G$1,BI!$A$1:$Q$1,0),FALSE)</f>
        <v>1</v>
      </c>
      <c r="H43" s="368" t="str">
        <f>VLOOKUP($A43,BI!$A:$Q,MATCH(H$1,BI!$A$1:$Q$1,0),FALSE)</f>
        <v/>
      </c>
      <c r="I43" s="368" t="str">
        <f>VLOOKUP($A43,BI!$A:$Q,MATCH(I$1,BI!$A$1:$Q$1,0),FALSE)</f>
        <v/>
      </c>
      <c r="J43" s="368" t="str">
        <f>VLOOKUP($A43,BI!$A:$Q,MATCH(J$1,BI!$A$1:$Q$1,0),FALSE)</f>
        <v/>
      </c>
      <c r="K43" s="368" t="str">
        <f>VLOOKUP($A43,BI!$A:$Q,MATCH(K$1,BI!$A$1:$Q$1,0),FALSE)</f>
        <v/>
      </c>
      <c r="L43" s="368" t="str">
        <f>VLOOKUP($A43,BI!$A:$Q,MATCH(L$1,BI!$A$1:$Q$1,0),FALSE)</f>
        <v/>
      </c>
      <c r="M43" s="368" t="str">
        <f>VLOOKUP($A43,BI!$A:$Q,MATCH(M$1,BI!$A$1:$Q$1,0),FALSE)</f>
        <v/>
      </c>
      <c r="N43" s="331" t="str">
        <f>VLOOKUP($A43,'I-EmEC'!$A:$DD,MATCH(N$1,'I-EmEC'!$A$1:$DD$1,0),FALSE)</f>
        <v/>
      </c>
      <c r="O43" s="332">
        <f>VLOOKUP($A43,'I-EmEC'!$A:$DD,MATCH(O$1,'I-EmEC'!$A$1:$DD$1,0),FALSE)</f>
        <v>28.5</v>
      </c>
      <c r="P43" s="332">
        <f>VLOOKUP($A43,'I-EmEC'!$A:$DD,MATCH(P$1,'I-EmEC'!$A$1:$DD$1,0),FALSE)</f>
        <v>28.5</v>
      </c>
      <c r="Q43" s="332">
        <f>VLOOKUP($A43,'I-EmEC'!$A:$DD,MATCH(Q$1,'I-EmEC'!$A$1:$DD$1,0),FALSE)</f>
        <v>19.8</v>
      </c>
      <c r="R43" s="332">
        <f>VLOOKUP($A43,'I-EmEC'!$A:$DD,MATCH(R$1,'I-EmEC'!$A$1:$DD$1,0),FALSE)</f>
        <v>19.8</v>
      </c>
      <c r="S43" s="332">
        <f>VLOOKUP($A43,'I-EmEC'!$A:$DD,MATCH(S$1,'I-EmEC'!$A$1:$DD$1,0),FALSE)</f>
        <v>26.8</v>
      </c>
      <c r="T43" s="332" t="str">
        <f>VLOOKUP($A43,'I-EmEC'!$A:$DD,MATCH(T$1,'I-EmEC'!$A$1:$DD$1,0),FALSE)</f>
        <v/>
      </c>
      <c r="U43" s="332" t="str">
        <f>VLOOKUP($A43,'I-EmEC'!$A:$DD,MATCH(U$1,'I-EmEC'!$A$1:$DD$1,0),FALSE)</f>
        <v/>
      </c>
      <c r="V43" s="332">
        <f>VLOOKUP($A43,'I-EmEC'!$A:$DD,MATCH(V$1,'I-EmEC'!$A$1:$DD$1,0),FALSE)</f>
        <v>10.8</v>
      </c>
      <c r="W43" s="332" t="str">
        <f>VLOOKUP($A43,'I-EmEC'!$A:$DD,MATCH(W$1,'I-EmEC'!$A$1:$DD$1,0),FALSE)</f>
        <v/>
      </c>
      <c r="X43" s="332" t="str">
        <f>VLOOKUP($A43,'I-EmEC'!$A:$DD,MATCH(X$1,'I-EmEC'!$A$1:$DD$1,0),FALSE)</f>
        <v/>
      </c>
      <c r="Y43" s="332" t="str">
        <f>VLOOKUP($A43,'I-EmEC'!$A:$DD,MATCH(Y$1,'I-EmEC'!$A$1:$DD$1,0),FALSE)</f>
        <v/>
      </c>
      <c r="Z43" s="331" t="str">
        <f t="shared" si="11"/>
        <v/>
      </c>
      <c r="AA43" s="332">
        <f t="shared" si="12"/>
        <v>28.5</v>
      </c>
      <c r="AB43" s="332">
        <f t="shared" si="13"/>
        <v>28.5</v>
      </c>
      <c r="AC43" s="332">
        <f t="shared" si="14"/>
        <v>19.8</v>
      </c>
      <c r="AD43" s="332">
        <f t="shared" si="15"/>
        <v>19.8</v>
      </c>
      <c r="AE43" s="332">
        <f t="shared" si="16"/>
        <v>26.8</v>
      </c>
      <c r="AF43" s="332" t="str">
        <f t="shared" si="17"/>
        <v/>
      </c>
      <c r="AG43" s="332" t="str">
        <f t="shared" si="18"/>
        <v/>
      </c>
      <c r="AH43" s="332" t="str">
        <f t="shared" si="19"/>
        <v/>
      </c>
      <c r="AI43" s="332" t="str">
        <f t="shared" si="20"/>
        <v/>
      </c>
      <c r="AJ43" s="332" t="str">
        <f t="shared" si="21"/>
        <v/>
      </c>
      <c r="AK43" s="332" t="str">
        <f t="shared" si="22"/>
        <v/>
      </c>
      <c r="AL43" s="48" t="str">
        <f t="shared" si="23"/>
        <v/>
      </c>
      <c r="AM43" s="47">
        <f t="shared" si="24"/>
        <v>0.55125725338491294</v>
      </c>
      <c r="AN43" s="47">
        <f t="shared" si="25"/>
        <v>0.55125725338491294</v>
      </c>
      <c r="AO43" s="47">
        <f t="shared" si="26"/>
        <v>0.40993788819875782</v>
      </c>
      <c r="AP43" s="47">
        <f t="shared" si="27"/>
        <v>0.40993788819875782</v>
      </c>
      <c r="AQ43" s="47">
        <f t="shared" si="28"/>
        <v>0.77681159420289858</v>
      </c>
      <c r="AR43" s="47" t="str">
        <f t="shared" si="29"/>
        <v/>
      </c>
      <c r="AS43" s="47" t="str">
        <f t="shared" si="30"/>
        <v/>
      </c>
      <c r="AT43" s="47" t="str">
        <f t="shared" si="31"/>
        <v/>
      </c>
      <c r="AU43" s="47" t="str">
        <f t="shared" si="32"/>
        <v/>
      </c>
      <c r="AV43" s="47" t="str">
        <f t="shared" si="33"/>
        <v/>
      </c>
      <c r="AW43" s="47" t="str">
        <f t="shared" si="34"/>
        <v/>
      </c>
      <c r="AX43" s="144" t="str">
        <f t="shared" si="35"/>
        <v/>
      </c>
      <c r="AY43" s="145">
        <f t="shared" si="36"/>
        <v>0.38519894686745443</v>
      </c>
      <c r="AZ43" s="145">
        <f t="shared" si="37"/>
        <v>0.38519894686745443</v>
      </c>
      <c r="BA43" s="145">
        <f t="shared" si="38"/>
        <v>0</v>
      </c>
      <c r="BB43" s="145">
        <f t="shared" si="39"/>
        <v>0</v>
      </c>
      <c r="BC43" s="145">
        <f t="shared" si="40"/>
        <v>1</v>
      </c>
      <c r="BD43" s="145" t="str">
        <f t="shared" si="41"/>
        <v/>
      </c>
      <c r="BE43" s="145" t="str">
        <f t="shared" si="42"/>
        <v/>
      </c>
      <c r="BF43" s="145" t="str">
        <f t="shared" si="43"/>
        <v/>
      </c>
      <c r="BG43" s="145" t="str">
        <f t="shared" si="44"/>
        <v/>
      </c>
      <c r="BH43" s="145" t="str">
        <f t="shared" si="45"/>
        <v/>
      </c>
      <c r="BI43" s="145" t="str">
        <f t="shared" si="46"/>
        <v/>
      </c>
      <c r="BJ43" s="10" t="str">
        <f t="shared" si="47"/>
        <v/>
      </c>
      <c r="BK43" s="11">
        <f t="shared" si="48"/>
        <v>0.77681159420289858</v>
      </c>
      <c r="BL43" s="11" t="str">
        <f t="shared" si="55"/>
        <v/>
      </c>
      <c r="BM43" s="11" t="str">
        <f t="shared" si="56"/>
        <v/>
      </c>
      <c r="BN43" s="10" t="str">
        <f t="shared" si="51"/>
        <v/>
      </c>
      <c r="BO43" s="11">
        <f t="shared" si="52"/>
        <v>0.53984037547404795</v>
      </c>
      <c r="BP43" s="11" t="str">
        <f t="shared" si="57"/>
        <v/>
      </c>
      <c r="BQ43" s="11" t="str">
        <f t="shared" si="58"/>
        <v/>
      </c>
    </row>
    <row r="44" spans="1:69" x14ac:dyDescent="0.2">
      <c r="A44" s="305" t="s">
        <v>191</v>
      </c>
      <c r="B44" s="334" t="str">
        <f>VLOOKUP($A44,BI!$A:$Q,MATCH(B$1,BI!$A$1:$Q$1,0),FALSE)</f>
        <v/>
      </c>
      <c r="C44" s="368" t="str">
        <f>VLOOKUP($A44,BI!$A:$Q,MATCH(C$1,BI!$A$1:$Q$1,0),FALSE)</f>
        <v/>
      </c>
      <c r="D44" s="368" t="str">
        <f>VLOOKUP($A44,BI!$A:$Q,MATCH(D$1,BI!$A$1:$Q$1,0),FALSE)</f>
        <v/>
      </c>
      <c r="E44" s="368" t="str">
        <f>VLOOKUP($A44,BI!$A:$Q,MATCH(E$1,BI!$A$1:$Q$1,0),FALSE)</f>
        <v/>
      </c>
      <c r="F44" s="368" t="str">
        <f>VLOOKUP($A44,BI!$A:$Q,MATCH(F$1,BI!$A$1:$Q$1,0),FALSE)</f>
        <v/>
      </c>
      <c r="G44" s="368" t="str">
        <f>VLOOKUP($A44,BI!$A:$Q,MATCH(G$1,BI!$A$1:$Q$1,0),FALSE)</f>
        <v/>
      </c>
      <c r="H44" s="368">
        <f>VLOOKUP($A44,BI!$A:$Q,MATCH(H$1,BI!$A$1:$Q$1,0),FALSE)</f>
        <v>1</v>
      </c>
      <c r="I44" s="368">
        <f>VLOOKUP($A44,BI!$A:$Q,MATCH(I$1,BI!$A$1:$Q$1,0),FALSE)</f>
        <v>1</v>
      </c>
      <c r="J44" s="368">
        <f>VLOOKUP($A44,BI!$A:$Q,MATCH(J$1,BI!$A$1:$Q$1,0),FALSE)</f>
        <v>1</v>
      </c>
      <c r="K44" s="368" t="str">
        <f>VLOOKUP($A44,BI!$A:$Q,MATCH(K$1,BI!$A$1:$Q$1,0),FALSE)</f>
        <v/>
      </c>
      <c r="L44" s="368" t="str">
        <f>VLOOKUP($A44,BI!$A:$Q,MATCH(L$1,BI!$A$1:$Q$1,0),FALSE)</f>
        <v/>
      </c>
      <c r="M44" s="368" t="str">
        <f>VLOOKUP($A44,BI!$A:$Q,MATCH(M$1,BI!$A$1:$Q$1,0),FALSE)</f>
        <v/>
      </c>
      <c r="N44" s="331">
        <f>VLOOKUP($A44,'I-EmEC'!$A:$DD,MATCH(N$1,'I-EmEC'!$A$1:$DD$1,0),FALSE)</f>
        <v>22.1</v>
      </c>
      <c r="O44" s="332">
        <f>VLOOKUP($A44,'I-EmEC'!$A:$DD,MATCH(O$1,'I-EmEC'!$A$1:$DD$1,0),FALSE)</f>
        <v>18.600000000000001</v>
      </c>
      <c r="P44" s="332">
        <f>VLOOKUP($A44,'I-EmEC'!$A:$DD,MATCH(P$1,'I-EmEC'!$A$1:$DD$1,0),FALSE)</f>
        <v>18.600000000000001</v>
      </c>
      <c r="Q44" s="332" t="str">
        <f>VLOOKUP($A44,'I-EmEC'!$A:$DD,MATCH(Q$1,'I-EmEC'!$A$1:$DD$1,0),FALSE)</f>
        <v/>
      </c>
      <c r="R44" s="332" t="str">
        <f>VLOOKUP($A44,'I-EmEC'!$A:$DD,MATCH(R$1,'I-EmEC'!$A$1:$DD$1,0),FALSE)</f>
        <v/>
      </c>
      <c r="S44" s="332" t="str">
        <f>VLOOKUP($A44,'I-EmEC'!$A:$DD,MATCH(S$1,'I-EmEC'!$A$1:$DD$1,0),FALSE)</f>
        <v/>
      </c>
      <c r="T44" s="332">
        <f>VLOOKUP($A44,'I-EmEC'!$A:$DD,MATCH(T$1,'I-EmEC'!$A$1:$DD$1,0),FALSE)</f>
        <v>27.6</v>
      </c>
      <c r="U44" s="332">
        <f>VLOOKUP($A44,'I-EmEC'!$A:$DD,MATCH(U$1,'I-EmEC'!$A$1:$DD$1,0),FALSE)</f>
        <v>27.6</v>
      </c>
      <c r="V44" s="332">
        <f>VLOOKUP($A44,'I-EmEC'!$A:$DD,MATCH(V$1,'I-EmEC'!$A$1:$DD$1,0),FALSE)</f>
        <v>15.4</v>
      </c>
      <c r="W44" s="332" t="str">
        <f>VLOOKUP($A44,'I-EmEC'!$A:$DD,MATCH(W$1,'I-EmEC'!$A$1:$DD$1,0),FALSE)</f>
        <v/>
      </c>
      <c r="X44" s="332" t="str">
        <f>VLOOKUP($A44,'I-EmEC'!$A:$DD,MATCH(X$1,'I-EmEC'!$A$1:$DD$1,0),FALSE)</f>
        <v/>
      </c>
      <c r="Y44" s="332" t="str">
        <f>VLOOKUP($A44,'I-EmEC'!$A:$DD,MATCH(Y$1,'I-EmEC'!$A$1:$DD$1,0),FALSE)</f>
        <v/>
      </c>
      <c r="Z44" s="331" t="str">
        <f t="shared" si="11"/>
        <v/>
      </c>
      <c r="AA44" s="332" t="str">
        <f t="shared" si="12"/>
        <v/>
      </c>
      <c r="AB44" s="332" t="str">
        <f t="shared" si="13"/>
        <v/>
      </c>
      <c r="AC44" s="332" t="str">
        <f t="shared" si="14"/>
        <v/>
      </c>
      <c r="AD44" s="332" t="str">
        <f t="shared" si="15"/>
        <v/>
      </c>
      <c r="AE44" s="332" t="str">
        <f t="shared" si="16"/>
        <v/>
      </c>
      <c r="AF44" s="332">
        <f t="shared" si="17"/>
        <v>27.6</v>
      </c>
      <c r="AG44" s="332">
        <f t="shared" si="18"/>
        <v>27.6</v>
      </c>
      <c r="AH44" s="332">
        <f t="shared" si="19"/>
        <v>15.4</v>
      </c>
      <c r="AI44" s="332" t="str">
        <f t="shared" si="20"/>
        <v/>
      </c>
      <c r="AJ44" s="332" t="str">
        <f t="shared" si="21"/>
        <v/>
      </c>
      <c r="AK44" s="332" t="str">
        <f t="shared" si="22"/>
        <v/>
      </c>
      <c r="AL44" s="48" t="str">
        <f t="shared" si="23"/>
        <v/>
      </c>
      <c r="AM44" s="47" t="str">
        <f t="shared" si="24"/>
        <v/>
      </c>
      <c r="AN44" s="47" t="str">
        <f t="shared" si="25"/>
        <v/>
      </c>
      <c r="AO44" s="47" t="str">
        <f t="shared" si="26"/>
        <v/>
      </c>
      <c r="AP44" s="47" t="str">
        <f t="shared" si="27"/>
        <v/>
      </c>
      <c r="AQ44" s="47" t="str">
        <f t="shared" si="28"/>
        <v/>
      </c>
      <c r="AR44" s="47">
        <f t="shared" si="29"/>
        <v>0.5847457627118644</v>
      </c>
      <c r="AS44" s="47">
        <f t="shared" si="30"/>
        <v>0.5847457627118644</v>
      </c>
      <c r="AT44" s="47">
        <f t="shared" si="31"/>
        <v>0.34606741573033711</v>
      </c>
      <c r="AU44" s="47" t="str">
        <f t="shared" si="32"/>
        <v/>
      </c>
      <c r="AV44" s="47" t="str">
        <f t="shared" si="33"/>
        <v/>
      </c>
      <c r="AW44" s="47" t="str">
        <f t="shared" si="34"/>
        <v/>
      </c>
      <c r="AX44" s="144" t="str">
        <f t="shared" si="35"/>
        <v/>
      </c>
      <c r="AY44" s="145" t="str">
        <f t="shared" si="36"/>
        <v/>
      </c>
      <c r="AZ44" s="145" t="str">
        <f t="shared" si="37"/>
        <v/>
      </c>
      <c r="BA44" s="145" t="str">
        <f t="shared" si="38"/>
        <v/>
      </c>
      <c r="BB44" s="145" t="str">
        <f t="shared" si="39"/>
        <v/>
      </c>
      <c r="BC44" s="145" t="str">
        <f t="shared" si="40"/>
        <v/>
      </c>
      <c r="BD44" s="145">
        <f t="shared" si="41"/>
        <v>1</v>
      </c>
      <c r="BE44" s="145">
        <f t="shared" si="42"/>
        <v>1</v>
      </c>
      <c r="BF44" s="145">
        <f t="shared" si="43"/>
        <v>0</v>
      </c>
      <c r="BG44" s="145" t="str">
        <f t="shared" si="44"/>
        <v/>
      </c>
      <c r="BH44" s="145" t="str">
        <f t="shared" si="45"/>
        <v/>
      </c>
      <c r="BI44" s="145" t="str">
        <f t="shared" si="46"/>
        <v/>
      </c>
      <c r="BJ44" s="10" t="str">
        <f t="shared" si="47"/>
        <v/>
      </c>
      <c r="BK44" s="11" t="str">
        <f t="shared" si="48"/>
        <v/>
      </c>
      <c r="BL44" s="11">
        <f t="shared" si="55"/>
        <v>0.5847457627118644</v>
      </c>
      <c r="BM44" s="11" t="str">
        <f t="shared" si="56"/>
        <v/>
      </c>
      <c r="BN44" s="10" t="str">
        <f t="shared" si="51"/>
        <v/>
      </c>
      <c r="BO44" s="11" t="str">
        <f t="shared" si="52"/>
        <v/>
      </c>
      <c r="BP44" s="11">
        <f t="shared" si="57"/>
        <v>0.50518631371802203</v>
      </c>
      <c r="BQ44" s="11" t="str">
        <f t="shared" si="58"/>
        <v/>
      </c>
    </row>
    <row r="45" spans="1:69" x14ac:dyDescent="0.2">
      <c r="A45" s="305" t="s">
        <v>24</v>
      </c>
      <c r="B45" s="334">
        <f>VLOOKUP($A45,BI!$A:$Q,MATCH(B$1,BI!$A$1:$Q$1,0),FALSE)</f>
        <v>1</v>
      </c>
      <c r="C45" s="368" t="str">
        <f>VLOOKUP($A45,BI!$A:$Q,MATCH(C$1,BI!$A$1:$Q$1,0),FALSE)</f>
        <v/>
      </c>
      <c r="D45" s="368" t="str">
        <f>VLOOKUP($A45,BI!$A:$Q,MATCH(D$1,BI!$A$1:$Q$1,0),FALSE)</f>
        <v/>
      </c>
      <c r="E45" s="368" t="str">
        <f>VLOOKUP($A45,BI!$A:$Q,MATCH(E$1,BI!$A$1:$Q$1,0),FALSE)</f>
        <v/>
      </c>
      <c r="F45" s="368" t="str">
        <f>VLOOKUP($A45,BI!$A:$Q,MATCH(F$1,BI!$A$1:$Q$1,0),FALSE)</f>
        <v/>
      </c>
      <c r="G45" s="368">
        <f>VLOOKUP($A45,BI!$A:$Q,MATCH(G$1,BI!$A$1:$Q$1,0),FALSE)</f>
        <v>1</v>
      </c>
      <c r="H45" s="368" t="str">
        <f>VLOOKUP($A45,BI!$A:$Q,MATCH(H$1,BI!$A$1:$Q$1,0),FALSE)</f>
        <v/>
      </c>
      <c r="I45" s="368" t="str">
        <f>VLOOKUP($A45,BI!$A:$Q,MATCH(I$1,BI!$A$1:$Q$1,0),FALSE)</f>
        <v/>
      </c>
      <c r="J45" s="368" t="str">
        <f>VLOOKUP($A45,BI!$A:$Q,MATCH(J$1,BI!$A$1:$Q$1,0),FALSE)</f>
        <v/>
      </c>
      <c r="K45" s="368" t="str">
        <f>VLOOKUP($A45,BI!$A:$Q,MATCH(K$1,BI!$A$1:$Q$1,0),FALSE)</f>
        <v/>
      </c>
      <c r="L45" s="368" t="str">
        <f>VLOOKUP($A45,BI!$A:$Q,MATCH(L$1,BI!$A$1:$Q$1,0),FALSE)</f>
        <v/>
      </c>
      <c r="M45" s="368" t="str">
        <f>VLOOKUP($A45,BI!$A:$Q,MATCH(M$1,BI!$A$1:$Q$1,0),FALSE)</f>
        <v/>
      </c>
      <c r="N45" s="331">
        <f>VLOOKUP($A45,'I-EmEC'!$A:$DD,MATCH(N$1,'I-EmEC'!$A$1:$DD$1,0),FALSE)</f>
        <v>18.399999999999999</v>
      </c>
      <c r="O45" s="332">
        <f>VLOOKUP($A45,'I-EmEC'!$A:$DD,MATCH(O$1,'I-EmEC'!$A$1:$DD$1,0),FALSE)</f>
        <v>11.6</v>
      </c>
      <c r="P45" s="332">
        <f>VLOOKUP($A45,'I-EmEC'!$A:$DD,MATCH(P$1,'I-EmEC'!$A$1:$DD$1,0),FALSE)</f>
        <v>11.6</v>
      </c>
      <c r="Q45" s="332">
        <f>VLOOKUP($A45,'I-EmEC'!$A:$DD,MATCH(Q$1,'I-EmEC'!$A$1:$DD$1,0),FALSE)</f>
        <v>9.6999999999999993</v>
      </c>
      <c r="R45" s="332">
        <f>VLOOKUP($A45,'I-EmEC'!$A:$DD,MATCH(R$1,'I-EmEC'!$A$1:$DD$1,0),FALSE)</f>
        <v>9.6999999999999993</v>
      </c>
      <c r="S45" s="332">
        <f>VLOOKUP($A45,'I-EmEC'!$A:$DD,MATCH(S$1,'I-EmEC'!$A$1:$DD$1,0),FALSE)</f>
        <v>13.5</v>
      </c>
      <c r="T45" s="332">
        <f>VLOOKUP($A45,'I-EmEC'!$A:$DD,MATCH(T$1,'I-EmEC'!$A$1:$DD$1,0),FALSE)</f>
        <v>12.8</v>
      </c>
      <c r="U45" s="332">
        <f>VLOOKUP($A45,'I-EmEC'!$A:$DD,MATCH(U$1,'I-EmEC'!$A$1:$DD$1,0),FALSE)</f>
        <v>12.8</v>
      </c>
      <c r="V45" s="332">
        <f>VLOOKUP($A45,'I-EmEC'!$A:$DD,MATCH(V$1,'I-EmEC'!$A$1:$DD$1,0),FALSE)</f>
        <v>18.5</v>
      </c>
      <c r="W45" s="332" t="str">
        <f>VLOOKUP($A45,'I-EmEC'!$A:$DD,MATCH(W$1,'I-EmEC'!$A$1:$DD$1,0),FALSE)</f>
        <v/>
      </c>
      <c r="X45" s="332" t="str">
        <f>VLOOKUP($A45,'I-EmEC'!$A:$DD,MATCH(X$1,'I-EmEC'!$A$1:$DD$1,0),FALSE)</f>
        <v/>
      </c>
      <c r="Y45" s="332" t="str">
        <f>VLOOKUP($A45,'I-EmEC'!$A:$DD,MATCH(Y$1,'I-EmEC'!$A$1:$DD$1,0),FALSE)</f>
        <v/>
      </c>
      <c r="Z45" s="331">
        <f t="shared" si="11"/>
        <v>18.399999999999999</v>
      </c>
      <c r="AA45" s="332" t="str">
        <f t="shared" si="12"/>
        <v/>
      </c>
      <c r="AB45" s="332" t="str">
        <f t="shared" si="13"/>
        <v/>
      </c>
      <c r="AC45" s="332" t="str">
        <f t="shared" si="14"/>
        <v/>
      </c>
      <c r="AD45" s="332" t="str">
        <f t="shared" si="15"/>
        <v/>
      </c>
      <c r="AE45" s="332">
        <f t="shared" si="16"/>
        <v>13.5</v>
      </c>
      <c r="AF45" s="332" t="str">
        <f t="shared" si="17"/>
        <v/>
      </c>
      <c r="AG45" s="332" t="str">
        <f t="shared" si="18"/>
        <v/>
      </c>
      <c r="AH45" s="332" t="str">
        <f t="shared" si="19"/>
        <v/>
      </c>
      <c r="AI45" s="332" t="str">
        <f t="shared" si="20"/>
        <v/>
      </c>
      <c r="AJ45" s="332" t="str">
        <f t="shared" si="21"/>
        <v/>
      </c>
      <c r="AK45" s="332" t="str">
        <f t="shared" si="22"/>
        <v/>
      </c>
      <c r="AL45" s="48">
        <f t="shared" si="23"/>
        <v>0.33823529411764702</v>
      </c>
      <c r="AM45" s="47" t="str">
        <f t="shared" si="24"/>
        <v/>
      </c>
      <c r="AN45" s="47" t="str">
        <f t="shared" si="25"/>
        <v/>
      </c>
      <c r="AO45" s="47" t="str">
        <f t="shared" si="26"/>
        <v/>
      </c>
      <c r="AP45" s="47" t="str">
        <f t="shared" si="27"/>
        <v/>
      </c>
      <c r="AQ45" s="47">
        <f t="shared" si="28"/>
        <v>0.39130434782608697</v>
      </c>
      <c r="AR45" s="47" t="str">
        <f t="shared" si="29"/>
        <v/>
      </c>
      <c r="AS45" s="47" t="str">
        <f t="shared" si="30"/>
        <v/>
      </c>
      <c r="AT45" s="47" t="str">
        <f t="shared" si="31"/>
        <v/>
      </c>
      <c r="AU45" s="47" t="str">
        <f t="shared" si="32"/>
        <v/>
      </c>
      <c r="AV45" s="47" t="str">
        <f t="shared" si="33"/>
        <v/>
      </c>
      <c r="AW45" s="47" t="str">
        <f t="shared" si="34"/>
        <v/>
      </c>
      <c r="AX45" s="144">
        <f t="shared" si="35"/>
        <v>0</v>
      </c>
      <c r="AY45" s="145" t="str">
        <f t="shared" si="36"/>
        <v/>
      </c>
      <c r="AZ45" s="145" t="str">
        <f t="shared" si="37"/>
        <v/>
      </c>
      <c r="BA45" s="145" t="str">
        <f t="shared" si="38"/>
        <v/>
      </c>
      <c r="BB45" s="145" t="str">
        <f t="shared" si="39"/>
        <v/>
      </c>
      <c r="BC45" s="145">
        <f t="shared" si="40"/>
        <v>1</v>
      </c>
      <c r="BD45" s="145" t="str">
        <f t="shared" si="41"/>
        <v/>
      </c>
      <c r="BE45" s="145" t="str">
        <f t="shared" si="42"/>
        <v/>
      </c>
      <c r="BF45" s="145" t="str">
        <f t="shared" si="43"/>
        <v/>
      </c>
      <c r="BG45" s="145" t="str">
        <f t="shared" si="44"/>
        <v/>
      </c>
      <c r="BH45" s="145" t="str">
        <f t="shared" si="45"/>
        <v/>
      </c>
      <c r="BI45" s="145" t="str">
        <f t="shared" si="46"/>
        <v/>
      </c>
      <c r="BJ45" s="10">
        <f t="shared" si="47"/>
        <v>0.33823529411764702</v>
      </c>
      <c r="BK45" s="11">
        <f t="shared" si="48"/>
        <v>0.39130434782608697</v>
      </c>
      <c r="BL45" s="11" t="str">
        <f t="shared" si="55"/>
        <v/>
      </c>
      <c r="BM45" s="11" t="str">
        <f t="shared" si="56"/>
        <v/>
      </c>
      <c r="BN45" s="10">
        <f t="shared" si="51"/>
        <v>0.33823529411764702</v>
      </c>
      <c r="BO45" s="11">
        <f t="shared" si="52"/>
        <v>0.39130434782608697</v>
      </c>
      <c r="BP45" s="11" t="str">
        <f t="shared" si="57"/>
        <v/>
      </c>
      <c r="BQ45" s="11" t="str">
        <f t="shared" si="58"/>
        <v/>
      </c>
    </row>
    <row r="46" spans="1:69" x14ac:dyDescent="0.2">
      <c r="A46" s="305" t="s">
        <v>90</v>
      </c>
      <c r="B46" s="334">
        <f>VLOOKUP($A46,BI!$A:$Q,MATCH(B$1,BI!$A$1:$Q$1,0),FALSE)</f>
        <v>1</v>
      </c>
      <c r="C46" s="368" t="str">
        <f>VLOOKUP($A46,BI!$A:$Q,MATCH(C$1,BI!$A$1:$Q$1,0),FALSE)</f>
        <v/>
      </c>
      <c r="D46" s="368" t="str">
        <f>VLOOKUP($A46,BI!$A:$Q,MATCH(D$1,BI!$A$1:$Q$1,0),FALSE)</f>
        <v/>
      </c>
      <c r="E46" s="368" t="str">
        <f>VLOOKUP($A46,BI!$A:$Q,MATCH(E$1,BI!$A$1:$Q$1,0),FALSE)</f>
        <v/>
      </c>
      <c r="F46" s="368" t="str">
        <f>VLOOKUP($A46,BI!$A:$Q,MATCH(F$1,BI!$A$1:$Q$1,0),FALSE)</f>
        <v/>
      </c>
      <c r="G46" s="368">
        <f>VLOOKUP($A46,BI!$A:$Q,MATCH(G$1,BI!$A$1:$Q$1,0),FALSE)</f>
        <v>1</v>
      </c>
      <c r="H46" s="368" t="str">
        <f>VLOOKUP($A46,BI!$A:$Q,MATCH(H$1,BI!$A$1:$Q$1,0),FALSE)</f>
        <v/>
      </c>
      <c r="I46" s="368" t="str">
        <f>VLOOKUP($A46,BI!$A:$Q,MATCH(I$1,BI!$A$1:$Q$1,0),FALSE)</f>
        <v/>
      </c>
      <c r="J46" s="368" t="str">
        <f>VLOOKUP($A46,BI!$A:$Q,MATCH(J$1,BI!$A$1:$Q$1,0),FALSE)</f>
        <v/>
      </c>
      <c r="K46" s="368" t="str">
        <f>VLOOKUP($A46,BI!$A:$Q,MATCH(K$1,BI!$A$1:$Q$1,0),FALSE)</f>
        <v/>
      </c>
      <c r="L46" s="368" t="str">
        <f>VLOOKUP($A46,BI!$A:$Q,MATCH(L$1,BI!$A$1:$Q$1,0),FALSE)</f>
        <v/>
      </c>
      <c r="M46" s="368" t="str">
        <f>VLOOKUP($A46,BI!$A:$Q,MATCH(M$1,BI!$A$1:$Q$1,0),FALSE)</f>
        <v/>
      </c>
      <c r="N46" s="331">
        <f>VLOOKUP($A46,'I-EmEC'!$A:$DD,MATCH(N$1,'I-EmEC'!$A$1:$DD$1,0),FALSE)</f>
        <v>26.3</v>
      </c>
      <c r="O46" s="332" t="str">
        <f>VLOOKUP($A46,'I-EmEC'!$A:$DD,MATCH(O$1,'I-EmEC'!$A$1:$DD$1,0),FALSE)</f>
        <v/>
      </c>
      <c r="P46" s="332" t="str">
        <f>VLOOKUP($A46,'I-EmEC'!$A:$DD,MATCH(P$1,'I-EmEC'!$A$1:$DD$1,0),FALSE)</f>
        <v/>
      </c>
      <c r="Q46" s="332" t="str">
        <f>VLOOKUP($A46,'I-EmEC'!$A:$DD,MATCH(Q$1,'I-EmEC'!$A$1:$DD$1,0),FALSE)</f>
        <v/>
      </c>
      <c r="R46" s="332" t="str">
        <f>VLOOKUP($A46,'I-EmEC'!$A:$DD,MATCH(R$1,'I-EmEC'!$A$1:$DD$1,0),FALSE)</f>
        <v/>
      </c>
      <c r="S46" s="332">
        <f>VLOOKUP($A46,'I-EmEC'!$A:$DD,MATCH(S$1,'I-EmEC'!$A$1:$DD$1,0),FALSE)</f>
        <v>11.2</v>
      </c>
      <c r="T46" s="332">
        <f>VLOOKUP($A46,'I-EmEC'!$A:$DD,MATCH(T$1,'I-EmEC'!$A$1:$DD$1,0),FALSE)</f>
        <v>21.6</v>
      </c>
      <c r="U46" s="332">
        <f>VLOOKUP($A46,'I-EmEC'!$A:$DD,MATCH(U$1,'I-EmEC'!$A$1:$DD$1,0),FALSE)</f>
        <v>21.6</v>
      </c>
      <c r="V46" s="332">
        <f>VLOOKUP($A46,'I-EmEC'!$A:$DD,MATCH(V$1,'I-EmEC'!$A$1:$DD$1,0),FALSE)</f>
        <v>18.899999999999999</v>
      </c>
      <c r="W46" s="332" t="str">
        <f>VLOOKUP($A46,'I-EmEC'!$A:$DD,MATCH(W$1,'I-EmEC'!$A$1:$DD$1,0),FALSE)</f>
        <v/>
      </c>
      <c r="X46" s="332" t="str">
        <f>VLOOKUP($A46,'I-EmEC'!$A:$DD,MATCH(X$1,'I-EmEC'!$A$1:$DD$1,0),FALSE)</f>
        <v/>
      </c>
      <c r="Y46" s="332" t="str">
        <f>VLOOKUP($A46,'I-EmEC'!$A:$DD,MATCH(Y$1,'I-EmEC'!$A$1:$DD$1,0),FALSE)</f>
        <v/>
      </c>
      <c r="Z46" s="331">
        <f t="shared" si="11"/>
        <v>26.3</v>
      </c>
      <c r="AA46" s="332" t="str">
        <f t="shared" si="12"/>
        <v/>
      </c>
      <c r="AB46" s="332" t="str">
        <f t="shared" si="13"/>
        <v/>
      </c>
      <c r="AC46" s="332" t="str">
        <f t="shared" si="14"/>
        <v/>
      </c>
      <c r="AD46" s="332" t="str">
        <f t="shared" si="15"/>
        <v/>
      </c>
      <c r="AE46" s="332">
        <f t="shared" si="16"/>
        <v>11.2</v>
      </c>
      <c r="AF46" s="332" t="str">
        <f t="shared" si="17"/>
        <v/>
      </c>
      <c r="AG46" s="332" t="str">
        <f t="shared" si="18"/>
        <v/>
      </c>
      <c r="AH46" s="332" t="str">
        <f t="shared" si="19"/>
        <v/>
      </c>
      <c r="AI46" s="332" t="str">
        <f t="shared" si="20"/>
        <v/>
      </c>
      <c r="AJ46" s="332" t="str">
        <f t="shared" si="21"/>
        <v/>
      </c>
      <c r="AK46" s="332" t="str">
        <f t="shared" si="22"/>
        <v/>
      </c>
      <c r="AL46" s="48">
        <f t="shared" si="23"/>
        <v>0.48345588235294118</v>
      </c>
      <c r="AM46" s="47" t="str">
        <f t="shared" si="24"/>
        <v/>
      </c>
      <c r="AN46" s="47" t="str">
        <f t="shared" si="25"/>
        <v/>
      </c>
      <c r="AO46" s="47" t="str">
        <f t="shared" si="26"/>
        <v/>
      </c>
      <c r="AP46" s="47" t="str">
        <f t="shared" si="27"/>
        <v/>
      </c>
      <c r="AQ46" s="47">
        <f t="shared" si="28"/>
        <v>0.32463768115942027</v>
      </c>
      <c r="AR46" s="47" t="str">
        <f t="shared" si="29"/>
        <v/>
      </c>
      <c r="AS46" s="47" t="str">
        <f t="shared" si="30"/>
        <v/>
      </c>
      <c r="AT46" s="47" t="str">
        <f t="shared" si="31"/>
        <v/>
      </c>
      <c r="AU46" s="47" t="str">
        <f t="shared" si="32"/>
        <v/>
      </c>
      <c r="AV46" s="47" t="str">
        <f t="shared" si="33"/>
        <v/>
      </c>
      <c r="AW46" s="47" t="str">
        <f t="shared" si="34"/>
        <v/>
      </c>
      <c r="AX46" s="144">
        <f t="shared" si="35"/>
        <v>1</v>
      </c>
      <c r="AY46" s="145" t="str">
        <f t="shared" si="36"/>
        <v/>
      </c>
      <c r="AZ46" s="145" t="str">
        <f t="shared" si="37"/>
        <v/>
      </c>
      <c r="BA46" s="145" t="str">
        <f t="shared" si="38"/>
        <v/>
      </c>
      <c r="BB46" s="145" t="str">
        <f t="shared" si="39"/>
        <v/>
      </c>
      <c r="BC46" s="145">
        <f t="shared" si="40"/>
        <v>0</v>
      </c>
      <c r="BD46" s="145" t="str">
        <f t="shared" si="41"/>
        <v/>
      </c>
      <c r="BE46" s="145" t="str">
        <f t="shared" si="42"/>
        <v/>
      </c>
      <c r="BF46" s="145" t="str">
        <f t="shared" si="43"/>
        <v/>
      </c>
      <c r="BG46" s="145" t="str">
        <f t="shared" si="44"/>
        <v/>
      </c>
      <c r="BH46" s="145" t="str">
        <f t="shared" si="45"/>
        <v/>
      </c>
      <c r="BI46" s="145" t="str">
        <f t="shared" si="46"/>
        <v/>
      </c>
      <c r="BJ46" s="10">
        <f t="shared" si="47"/>
        <v>0.48345588235294118</v>
      </c>
      <c r="BK46" s="11">
        <f t="shared" si="48"/>
        <v>0.32463768115942027</v>
      </c>
      <c r="BL46" s="11" t="str">
        <f t="shared" si="55"/>
        <v/>
      </c>
      <c r="BM46" s="11" t="str">
        <f t="shared" si="56"/>
        <v/>
      </c>
      <c r="BN46" s="10">
        <f t="shared" si="51"/>
        <v>0.48345588235294118</v>
      </c>
      <c r="BO46" s="11">
        <f t="shared" si="52"/>
        <v>0.32463768115942027</v>
      </c>
      <c r="BP46" s="11" t="str">
        <f t="shared" si="57"/>
        <v/>
      </c>
      <c r="BQ46" s="11" t="str">
        <f t="shared" si="58"/>
        <v/>
      </c>
    </row>
    <row r="47" spans="1:69" x14ac:dyDescent="0.2">
      <c r="A47" s="305" t="s">
        <v>20</v>
      </c>
      <c r="B47" s="334">
        <f>VLOOKUP($A47,BI!$A:$Q,MATCH(B$1,BI!$A$1:$Q$1,0),FALSE)</f>
        <v>1</v>
      </c>
      <c r="C47" s="368" t="str">
        <f>VLOOKUP($A47,BI!$A:$Q,MATCH(C$1,BI!$A$1:$Q$1,0),FALSE)</f>
        <v/>
      </c>
      <c r="D47" s="368" t="str">
        <f>VLOOKUP($A47,BI!$A:$Q,MATCH(D$1,BI!$A$1:$Q$1,0),FALSE)</f>
        <v/>
      </c>
      <c r="E47" s="368" t="str">
        <f>VLOOKUP($A47,BI!$A:$Q,MATCH(E$1,BI!$A$1:$Q$1,0),FALSE)</f>
        <v/>
      </c>
      <c r="F47" s="368" t="str">
        <f>VLOOKUP($A47,BI!$A:$Q,MATCH(F$1,BI!$A$1:$Q$1,0),FALSE)</f>
        <v/>
      </c>
      <c r="G47" s="368" t="str">
        <f>VLOOKUP($A47,BI!$A:$Q,MATCH(G$1,BI!$A$1:$Q$1,0),FALSE)</f>
        <v/>
      </c>
      <c r="H47" s="368">
        <f>VLOOKUP($A47,BI!$A:$Q,MATCH(H$1,BI!$A$1:$Q$1,0),FALSE)</f>
        <v>1</v>
      </c>
      <c r="I47" s="368">
        <f>VLOOKUP($A47,BI!$A:$Q,MATCH(I$1,BI!$A$1:$Q$1,0),FALSE)</f>
        <v>1</v>
      </c>
      <c r="J47" s="368" t="str">
        <f>VLOOKUP($A47,BI!$A:$Q,MATCH(J$1,BI!$A$1:$Q$1,0),FALSE)</f>
        <v/>
      </c>
      <c r="K47" s="368" t="str">
        <f>VLOOKUP($A47,BI!$A:$Q,MATCH(K$1,BI!$A$1:$Q$1,0),FALSE)</f>
        <v/>
      </c>
      <c r="L47" s="368" t="str">
        <f>VLOOKUP($A47,BI!$A:$Q,MATCH(L$1,BI!$A$1:$Q$1,0),FALSE)</f>
        <v/>
      </c>
      <c r="M47" s="368" t="str">
        <f>VLOOKUP($A47,BI!$A:$Q,MATCH(M$1,BI!$A$1:$Q$1,0),FALSE)</f>
        <v/>
      </c>
      <c r="N47" s="331">
        <f>VLOOKUP($A47,'I-EmEC'!$A:$DD,MATCH(N$1,'I-EmEC'!$A$1:$DD$1,0),FALSE)</f>
        <v>49.6</v>
      </c>
      <c r="O47" s="332" t="str">
        <f>VLOOKUP($A47,'I-EmEC'!$A:$DD,MATCH(O$1,'I-EmEC'!$A$1:$DD$1,0),FALSE)</f>
        <v/>
      </c>
      <c r="P47" s="332" t="str">
        <f>VLOOKUP($A47,'I-EmEC'!$A:$DD,MATCH(P$1,'I-EmEC'!$A$1:$DD$1,0),FALSE)</f>
        <v/>
      </c>
      <c r="Q47" s="332" t="str">
        <f>VLOOKUP($A47,'I-EmEC'!$A:$DD,MATCH(Q$1,'I-EmEC'!$A$1:$DD$1,0),FALSE)</f>
        <v/>
      </c>
      <c r="R47" s="332" t="str">
        <f>VLOOKUP($A47,'I-EmEC'!$A:$DD,MATCH(R$1,'I-EmEC'!$A$1:$DD$1,0),FALSE)</f>
        <v/>
      </c>
      <c r="S47" s="332" t="str">
        <f>VLOOKUP($A47,'I-EmEC'!$A:$DD,MATCH(S$1,'I-EmEC'!$A$1:$DD$1,0),FALSE)</f>
        <v/>
      </c>
      <c r="T47" s="332">
        <f>VLOOKUP($A47,'I-EmEC'!$A:$DD,MATCH(T$1,'I-EmEC'!$A$1:$DD$1,0),FALSE)</f>
        <v>25.4</v>
      </c>
      <c r="U47" s="332">
        <f>VLOOKUP($A47,'I-EmEC'!$A:$DD,MATCH(U$1,'I-EmEC'!$A$1:$DD$1,0),FALSE)</f>
        <v>25.4</v>
      </c>
      <c r="V47" s="332" t="str">
        <f>VLOOKUP($A47,'I-EmEC'!$A:$DD,MATCH(V$1,'I-EmEC'!$A$1:$DD$1,0),FALSE)</f>
        <v/>
      </c>
      <c r="W47" s="332" t="str">
        <f>VLOOKUP($A47,'I-EmEC'!$A:$DD,MATCH(W$1,'I-EmEC'!$A$1:$DD$1,0),FALSE)</f>
        <v/>
      </c>
      <c r="X47" s="332" t="str">
        <f>VLOOKUP($A47,'I-EmEC'!$A:$DD,MATCH(X$1,'I-EmEC'!$A$1:$DD$1,0),FALSE)</f>
        <v/>
      </c>
      <c r="Y47" s="332" t="str">
        <f>VLOOKUP($A47,'I-EmEC'!$A:$DD,MATCH(Y$1,'I-EmEC'!$A$1:$DD$1,0),FALSE)</f>
        <v/>
      </c>
      <c r="Z47" s="331">
        <f t="shared" si="11"/>
        <v>49.6</v>
      </c>
      <c r="AA47" s="332" t="str">
        <f t="shared" si="12"/>
        <v/>
      </c>
      <c r="AB47" s="332" t="str">
        <f t="shared" si="13"/>
        <v/>
      </c>
      <c r="AC47" s="332" t="str">
        <f t="shared" si="14"/>
        <v/>
      </c>
      <c r="AD47" s="332" t="str">
        <f t="shared" si="15"/>
        <v/>
      </c>
      <c r="AE47" s="332" t="str">
        <f t="shared" si="16"/>
        <v/>
      </c>
      <c r="AF47" s="332">
        <f t="shared" si="17"/>
        <v>25.4</v>
      </c>
      <c r="AG47" s="332">
        <f t="shared" si="18"/>
        <v>25.4</v>
      </c>
      <c r="AH47" s="332" t="str">
        <f t="shared" si="19"/>
        <v/>
      </c>
      <c r="AI47" s="332" t="str">
        <f t="shared" si="20"/>
        <v/>
      </c>
      <c r="AJ47" s="332" t="str">
        <f t="shared" si="21"/>
        <v/>
      </c>
      <c r="AK47" s="332" t="str">
        <f t="shared" si="22"/>
        <v/>
      </c>
      <c r="AL47" s="48">
        <f t="shared" si="23"/>
        <v>0.91176470588235303</v>
      </c>
      <c r="AM47" s="47" t="str">
        <f t="shared" si="24"/>
        <v/>
      </c>
      <c r="AN47" s="47" t="str">
        <f t="shared" si="25"/>
        <v/>
      </c>
      <c r="AO47" s="47" t="str">
        <f t="shared" si="26"/>
        <v/>
      </c>
      <c r="AP47" s="47" t="str">
        <f t="shared" si="27"/>
        <v/>
      </c>
      <c r="AQ47" s="47" t="str">
        <f t="shared" si="28"/>
        <v/>
      </c>
      <c r="AR47" s="47">
        <f t="shared" si="29"/>
        <v>0.53813559322033888</v>
      </c>
      <c r="AS47" s="47">
        <f t="shared" si="30"/>
        <v>0.53813559322033888</v>
      </c>
      <c r="AT47" s="47" t="str">
        <f t="shared" si="31"/>
        <v/>
      </c>
      <c r="AU47" s="47" t="str">
        <f t="shared" si="32"/>
        <v/>
      </c>
      <c r="AV47" s="47" t="str">
        <f t="shared" si="33"/>
        <v/>
      </c>
      <c r="AW47" s="47" t="str">
        <f t="shared" si="34"/>
        <v/>
      </c>
      <c r="AX47" s="144">
        <f t="shared" si="35"/>
        <v>1</v>
      </c>
      <c r="AY47" s="145" t="str">
        <f t="shared" si="36"/>
        <v/>
      </c>
      <c r="AZ47" s="145" t="str">
        <f t="shared" si="37"/>
        <v/>
      </c>
      <c r="BA47" s="145" t="str">
        <f t="shared" si="38"/>
        <v/>
      </c>
      <c r="BB47" s="145" t="str">
        <f t="shared" si="39"/>
        <v/>
      </c>
      <c r="BC47" s="145" t="str">
        <f t="shared" si="40"/>
        <v/>
      </c>
      <c r="BD47" s="145">
        <f t="shared" si="41"/>
        <v>0</v>
      </c>
      <c r="BE47" s="145">
        <f t="shared" si="42"/>
        <v>0</v>
      </c>
      <c r="BF47" s="145" t="str">
        <f t="shared" si="43"/>
        <v/>
      </c>
      <c r="BG47" s="145" t="str">
        <f t="shared" si="44"/>
        <v/>
      </c>
      <c r="BH47" s="145" t="str">
        <f t="shared" si="45"/>
        <v/>
      </c>
      <c r="BI47" s="145" t="str">
        <f t="shared" si="46"/>
        <v/>
      </c>
      <c r="BJ47" s="10">
        <f t="shared" si="47"/>
        <v>0.91176470588235303</v>
      </c>
      <c r="BK47" s="11" t="str">
        <f t="shared" si="48"/>
        <v/>
      </c>
      <c r="BL47" s="11">
        <f t="shared" si="55"/>
        <v>0.53813559322033888</v>
      </c>
      <c r="BM47" s="11" t="str">
        <f t="shared" si="56"/>
        <v/>
      </c>
      <c r="BN47" s="10">
        <f t="shared" si="51"/>
        <v>0.91176470588235303</v>
      </c>
      <c r="BO47" s="11" t="str">
        <f t="shared" si="52"/>
        <v/>
      </c>
      <c r="BP47" s="11">
        <f t="shared" si="57"/>
        <v>0.53813559322033888</v>
      </c>
      <c r="BQ47" s="11" t="str">
        <f t="shared" si="58"/>
        <v/>
      </c>
    </row>
    <row r="48" spans="1:69" x14ac:dyDescent="0.2">
      <c r="A48" s="305" t="s">
        <v>52</v>
      </c>
      <c r="B48" s="334" t="str">
        <f>VLOOKUP($A48,BI!$A:$Q,MATCH(B$1,BI!$A$1:$Q$1,0),FALSE)</f>
        <v/>
      </c>
      <c r="C48" s="368">
        <f>VLOOKUP($A48,BI!$A:$Q,MATCH(C$1,BI!$A$1:$Q$1,0),FALSE)</f>
        <v>1</v>
      </c>
      <c r="D48" s="368">
        <f>VLOOKUP($A48,BI!$A:$Q,MATCH(D$1,BI!$A$1:$Q$1,0),FALSE)</f>
        <v>1</v>
      </c>
      <c r="E48" s="368">
        <f>VLOOKUP($A48,BI!$A:$Q,MATCH(E$1,BI!$A$1:$Q$1,0),FALSE)</f>
        <v>1</v>
      </c>
      <c r="F48" s="368">
        <f>VLOOKUP($A48,BI!$A:$Q,MATCH(F$1,BI!$A$1:$Q$1,0),FALSE)</f>
        <v>1</v>
      </c>
      <c r="G48" s="368" t="str">
        <f>VLOOKUP($A48,BI!$A:$Q,MATCH(G$1,BI!$A$1:$Q$1,0),FALSE)</f>
        <v/>
      </c>
      <c r="H48" s="368" t="str">
        <f>VLOOKUP($A48,BI!$A:$Q,MATCH(H$1,BI!$A$1:$Q$1,0),FALSE)</f>
        <v/>
      </c>
      <c r="I48" s="368" t="str">
        <f>VLOOKUP($A48,BI!$A:$Q,MATCH(I$1,BI!$A$1:$Q$1,0),FALSE)</f>
        <v/>
      </c>
      <c r="J48" s="368" t="str">
        <f>VLOOKUP($A48,BI!$A:$Q,MATCH(J$1,BI!$A$1:$Q$1,0),FALSE)</f>
        <v/>
      </c>
      <c r="K48" s="368" t="str">
        <f>VLOOKUP($A48,BI!$A:$Q,MATCH(K$1,BI!$A$1:$Q$1,0),FALSE)</f>
        <v/>
      </c>
      <c r="L48" s="368" t="str">
        <f>VLOOKUP($A48,BI!$A:$Q,MATCH(L$1,BI!$A$1:$Q$1,0),FALSE)</f>
        <v/>
      </c>
      <c r="M48" s="368" t="str">
        <f>VLOOKUP($A48,BI!$A:$Q,MATCH(M$1,BI!$A$1:$Q$1,0),FALSE)</f>
        <v/>
      </c>
      <c r="N48" s="331" t="str">
        <f>VLOOKUP($A48,'I-EmEC'!$A:$DD,MATCH(N$1,'I-EmEC'!$A$1:$DD$1,0),FALSE)</f>
        <v/>
      </c>
      <c r="O48" s="332">
        <f>VLOOKUP($A48,'I-EmEC'!$A:$DD,MATCH(O$1,'I-EmEC'!$A$1:$DD$1,0),FALSE)</f>
        <v>31.1</v>
      </c>
      <c r="P48" s="332">
        <f>VLOOKUP($A48,'I-EmEC'!$A:$DD,MATCH(P$1,'I-EmEC'!$A$1:$DD$1,0),FALSE)</f>
        <v>31.1</v>
      </c>
      <c r="Q48" s="332">
        <f>VLOOKUP($A48,'I-EmEC'!$A:$DD,MATCH(Q$1,'I-EmEC'!$A$1:$DD$1,0),FALSE)</f>
        <v>16.100000000000001</v>
      </c>
      <c r="R48" s="332">
        <f>VLOOKUP($A48,'I-EmEC'!$A:$DD,MATCH(R$1,'I-EmEC'!$A$1:$DD$1,0),FALSE)</f>
        <v>16.100000000000001</v>
      </c>
      <c r="S48" s="332">
        <f>VLOOKUP($A48,'I-EmEC'!$A:$DD,MATCH(S$1,'I-EmEC'!$A$1:$DD$1,0),FALSE)</f>
        <v>5</v>
      </c>
      <c r="T48" s="332" t="str">
        <f>VLOOKUP($A48,'I-EmEC'!$A:$DD,MATCH(T$1,'I-EmEC'!$A$1:$DD$1,0),FALSE)</f>
        <v/>
      </c>
      <c r="U48" s="332" t="str">
        <f>VLOOKUP($A48,'I-EmEC'!$A:$DD,MATCH(U$1,'I-EmEC'!$A$1:$DD$1,0),FALSE)</f>
        <v/>
      </c>
      <c r="V48" s="332" t="str">
        <f>VLOOKUP($A48,'I-EmEC'!$A:$DD,MATCH(V$1,'I-EmEC'!$A$1:$DD$1,0),FALSE)</f>
        <v/>
      </c>
      <c r="W48" s="332" t="str">
        <f>VLOOKUP($A48,'I-EmEC'!$A:$DD,MATCH(W$1,'I-EmEC'!$A$1:$DD$1,0),FALSE)</f>
        <v/>
      </c>
      <c r="X48" s="332" t="str">
        <f>VLOOKUP($A48,'I-EmEC'!$A:$DD,MATCH(X$1,'I-EmEC'!$A$1:$DD$1,0),FALSE)</f>
        <v/>
      </c>
      <c r="Y48" s="332" t="str">
        <f>VLOOKUP($A48,'I-EmEC'!$A:$DD,MATCH(Y$1,'I-EmEC'!$A$1:$DD$1,0),FALSE)</f>
        <v/>
      </c>
      <c r="Z48" s="331" t="str">
        <f t="shared" si="11"/>
        <v/>
      </c>
      <c r="AA48" s="332">
        <f t="shared" si="12"/>
        <v>31.1</v>
      </c>
      <c r="AB48" s="332">
        <f t="shared" si="13"/>
        <v>31.1</v>
      </c>
      <c r="AC48" s="332">
        <f t="shared" si="14"/>
        <v>16.100000000000001</v>
      </c>
      <c r="AD48" s="332">
        <f t="shared" si="15"/>
        <v>16.100000000000001</v>
      </c>
      <c r="AE48" s="332" t="str">
        <f t="shared" si="16"/>
        <v/>
      </c>
      <c r="AF48" s="332" t="str">
        <f t="shared" si="17"/>
        <v/>
      </c>
      <c r="AG48" s="332" t="str">
        <f t="shared" si="18"/>
        <v/>
      </c>
      <c r="AH48" s="332" t="str">
        <f t="shared" si="19"/>
        <v/>
      </c>
      <c r="AI48" s="332" t="str">
        <f t="shared" si="20"/>
        <v/>
      </c>
      <c r="AJ48" s="332" t="str">
        <f t="shared" si="21"/>
        <v/>
      </c>
      <c r="AK48" s="332" t="str">
        <f t="shared" si="22"/>
        <v/>
      </c>
      <c r="AL48" s="48" t="str">
        <f t="shared" si="23"/>
        <v/>
      </c>
      <c r="AM48" s="47">
        <f t="shared" si="24"/>
        <v>0.60154738878143132</v>
      </c>
      <c r="AN48" s="47">
        <f t="shared" si="25"/>
        <v>0.60154738878143132</v>
      </c>
      <c r="AO48" s="47">
        <f t="shared" si="26"/>
        <v>0.33333333333333337</v>
      </c>
      <c r="AP48" s="47">
        <f t="shared" si="27"/>
        <v>0.33333333333333337</v>
      </c>
      <c r="AQ48" s="47" t="str">
        <f t="shared" si="28"/>
        <v/>
      </c>
      <c r="AR48" s="47" t="str">
        <f t="shared" si="29"/>
        <v/>
      </c>
      <c r="AS48" s="47" t="str">
        <f t="shared" si="30"/>
        <v/>
      </c>
      <c r="AT48" s="47" t="str">
        <f t="shared" si="31"/>
        <v/>
      </c>
      <c r="AU48" s="47" t="str">
        <f t="shared" si="32"/>
        <v/>
      </c>
      <c r="AV48" s="47" t="str">
        <f t="shared" si="33"/>
        <v/>
      </c>
      <c r="AW48" s="47" t="str">
        <f t="shared" si="34"/>
        <v/>
      </c>
      <c r="AX48" s="144" t="str">
        <f t="shared" si="35"/>
        <v/>
      </c>
      <c r="AY48" s="145">
        <f t="shared" si="36"/>
        <v>1</v>
      </c>
      <c r="AZ48" s="145">
        <f t="shared" si="37"/>
        <v>1</v>
      </c>
      <c r="BA48" s="145">
        <f t="shared" si="38"/>
        <v>0</v>
      </c>
      <c r="BB48" s="145">
        <f t="shared" si="39"/>
        <v>0</v>
      </c>
      <c r="BC48" s="145" t="str">
        <f t="shared" si="40"/>
        <v/>
      </c>
      <c r="BD48" s="145" t="str">
        <f t="shared" si="41"/>
        <v/>
      </c>
      <c r="BE48" s="145" t="str">
        <f t="shared" si="42"/>
        <v/>
      </c>
      <c r="BF48" s="145" t="str">
        <f t="shared" si="43"/>
        <v/>
      </c>
      <c r="BG48" s="145" t="str">
        <f t="shared" si="44"/>
        <v/>
      </c>
      <c r="BH48" s="145" t="str">
        <f t="shared" si="45"/>
        <v/>
      </c>
      <c r="BI48" s="145" t="str">
        <f t="shared" si="46"/>
        <v/>
      </c>
      <c r="BJ48" s="10" t="str">
        <f t="shared" si="47"/>
        <v/>
      </c>
      <c r="BK48" s="11">
        <f t="shared" si="48"/>
        <v>0.60154738878143132</v>
      </c>
      <c r="BL48" s="11" t="str">
        <f t="shared" si="55"/>
        <v/>
      </c>
      <c r="BM48" s="11" t="str">
        <f t="shared" si="56"/>
        <v/>
      </c>
      <c r="BN48" s="10" t="str">
        <f t="shared" si="51"/>
        <v/>
      </c>
      <c r="BO48" s="11">
        <f t="shared" si="52"/>
        <v>0.4674403610573824</v>
      </c>
      <c r="BP48" s="11" t="str">
        <f t="shared" si="57"/>
        <v/>
      </c>
      <c r="BQ48" s="11" t="str">
        <f t="shared" si="58"/>
        <v/>
      </c>
    </row>
    <row r="49" spans="1:69" x14ac:dyDescent="0.2">
      <c r="A49" s="305" t="s">
        <v>137</v>
      </c>
      <c r="B49" s="334" t="str">
        <f>VLOOKUP($A49,BI!$A:$Q,MATCH(B$1,BI!$A$1:$Q$1,0),FALSE)</f>
        <v/>
      </c>
      <c r="C49" s="368">
        <f>VLOOKUP($A49,BI!$A:$Q,MATCH(C$1,BI!$A$1:$Q$1,0),FALSE)</f>
        <v>1</v>
      </c>
      <c r="D49" s="368">
        <f>VLOOKUP($A49,BI!$A:$Q,MATCH(D$1,BI!$A$1:$Q$1,0),FALSE)</f>
        <v>1</v>
      </c>
      <c r="E49" s="368">
        <f>VLOOKUP($A49,BI!$A:$Q,MATCH(E$1,BI!$A$1:$Q$1,0),FALSE)</f>
        <v>1</v>
      </c>
      <c r="F49" s="368">
        <f>VLOOKUP($A49,BI!$A:$Q,MATCH(F$1,BI!$A$1:$Q$1,0),FALSE)</f>
        <v>1</v>
      </c>
      <c r="G49" s="368" t="str">
        <f>VLOOKUP($A49,BI!$A:$Q,MATCH(G$1,BI!$A$1:$Q$1,0),FALSE)</f>
        <v/>
      </c>
      <c r="H49" s="368" t="str">
        <f>VLOOKUP($A49,BI!$A:$Q,MATCH(H$1,BI!$A$1:$Q$1,0),FALSE)</f>
        <v/>
      </c>
      <c r="I49" s="368" t="str">
        <f>VLOOKUP($A49,BI!$A:$Q,MATCH(I$1,BI!$A$1:$Q$1,0),FALSE)</f>
        <v/>
      </c>
      <c r="J49" s="368" t="str">
        <f>VLOOKUP($A49,BI!$A:$Q,MATCH(J$1,BI!$A$1:$Q$1,0),FALSE)</f>
        <v/>
      </c>
      <c r="K49" s="368" t="str">
        <f>VLOOKUP($A49,BI!$A:$Q,MATCH(K$1,BI!$A$1:$Q$1,0),FALSE)</f>
        <v/>
      </c>
      <c r="L49" s="368" t="str">
        <f>VLOOKUP($A49,BI!$A:$Q,MATCH(L$1,BI!$A$1:$Q$1,0),FALSE)</f>
        <v/>
      </c>
      <c r="M49" s="368" t="str">
        <f>VLOOKUP($A49,BI!$A:$Q,MATCH(M$1,BI!$A$1:$Q$1,0),FALSE)</f>
        <v/>
      </c>
      <c r="N49" s="331" t="str">
        <f>VLOOKUP($A49,'I-EmEC'!$A:$DD,MATCH(N$1,'I-EmEC'!$A$1:$DD$1,0),FALSE)</f>
        <v/>
      </c>
      <c r="O49" s="332">
        <f>VLOOKUP($A49,'I-EmEC'!$A:$DD,MATCH(O$1,'I-EmEC'!$A$1:$DD$1,0),FALSE)</f>
        <v>31.7</v>
      </c>
      <c r="P49" s="332">
        <f>VLOOKUP($A49,'I-EmEC'!$A:$DD,MATCH(P$1,'I-EmEC'!$A$1:$DD$1,0),FALSE)</f>
        <v>31.7</v>
      </c>
      <c r="Q49" s="332">
        <f>VLOOKUP($A49,'I-EmEC'!$A:$DD,MATCH(Q$1,'I-EmEC'!$A$1:$DD$1,0),FALSE)</f>
        <v>13</v>
      </c>
      <c r="R49" s="332">
        <f>VLOOKUP($A49,'I-EmEC'!$A:$DD,MATCH(R$1,'I-EmEC'!$A$1:$DD$1,0),FALSE)</f>
        <v>13</v>
      </c>
      <c r="S49" s="332">
        <f>VLOOKUP($A49,'I-EmEC'!$A:$DD,MATCH(S$1,'I-EmEC'!$A$1:$DD$1,0),FALSE)</f>
        <v>18.100000000000001</v>
      </c>
      <c r="T49" s="332" t="str">
        <f>VLOOKUP($A49,'I-EmEC'!$A:$DD,MATCH(T$1,'I-EmEC'!$A$1:$DD$1,0),FALSE)</f>
        <v/>
      </c>
      <c r="U49" s="332" t="str">
        <f>VLOOKUP($A49,'I-EmEC'!$A:$DD,MATCH(U$1,'I-EmEC'!$A$1:$DD$1,0),FALSE)</f>
        <v/>
      </c>
      <c r="V49" s="332" t="str">
        <f>VLOOKUP($A49,'I-EmEC'!$A:$DD,MATCH(V$1,'I-EmEC'!$A$1:$DD$1,0),FALSE)</f>
        <v/>
      </c>
      <c r="W49" s="332" t="str">
        <f>VLOOKUP($A49,'I-EmEC'!$A:$DD,MATCH(W$1,'I-EmEC'!$A$1:$DD$1,0),FALSE)</f>
        <v/>
      </c>
      <c r="X49" s="332" t="str">
        <f>VLOOKUP($A49,'I-EmEC'!$A:$DD,MATCH(X$1,'I-EmEC'!$A$1:$DD$1,0),FALSE)</f>
        <v/>
      </c>
      <c r="Y49" s="332" t="str">
        <f>VLOOKUP($A49,'I-EmEC'!$A:$DD,MATCH(Y$1,'I-EmEC'!$A$1:$DD$1,0),FALSE)</f>
        <v/>
      </c>
      <c r="Z49" s="331" t="str">
        <f t="shared" si="11"/>
        <v/>
      </c>
      <c r="AA49" s="332">
        <f t="shared" si="12"/>
        <v>31.7</v>
      </c>
      <c r="AB49" s="332">
        <f t="shared" si="13"/>
        <v>31.7</v>
      </c>
      <c r="AC49" s="332">
        <f t="shared" si="14"/>
        <v>13</v>
      </c>
      <c r="AD49" s="332">
        <f t="shared" si="15"/>
        <v>13</v>
      </c>
      <c r="AE49" s="332" t="str">
        <f t="shared" si="16"/>
        <v/>
      </c>
      <c r="AF49" s="332" t="str">
        <f t="shared" si="17"/>
        <v/>
      </c>
      <c r="AG49" s="332" t="str">
        <f t="shared" si="18"/>
        <v/>
      </c>
      <c r="AH49" s="332" t="str">
        <f t="shared" si="19"/>
        <v/>
      </c>
      <c r="AI49" s="332" t="str">
        <f t="shared" si="20"/>
        <v/>
      </c>
      <c r="AJ49" s="332" t="str">
        <f t="shared" si="21"/>
        <v/>
      </c>
      <c r="AK49" s="332" t="str">
        <f t="shared" si="22"/>
        <v/>
      </c>
      <c r="AL49" s="48" t="str">
        <f t="shared" si="23"/>
        <v/>
      </c>
      <c r="AM49" s="47">
        <f t="shared" si="24"/>
        <v>0.61315280464216626</v>
      </c>
      <c r="AN49" s="47">
        <f t="shared" si="25"/>
        <v>0.61315280464216626</v>
      </c>
      <c r="AO49" s="47">
        <f t="shared" si="26"/>
        <v>0.2691511387163561</v>
      </c>
      <c r="AP49" s="47">
        <f t="shared" si="27"/>
        <v>0.2691511387163561</v>
      </c>
      <c r="AQ49" s="47" t="str">
        <f t="shared" si="28"/>
        <v/>
      </c>
      <c r="AR49" s="47" t="str">
        <f t="shared" si="29"/>
        <v/>
      </c>
      <c r="AS49" s="47" t="str">
        <f t="shared" si="30"/>
        <v/>
      </c>
      <c r="AT49" s="47" t="str">
        <f t="shared" si="31"/>
        <v/>
      </c>
      <c r="AU49" s="47" t="str">
        <f t="shared" si="32"/>
        <v/>
      </c>
      <c r="AV49" s="47" t="str">
        <f t="shared" si="33"/>
        <v/>
      </c>
      <c r="AW49" s="47" t="str">
        <f t="shared" si="34"/>
        <v/>
      </c>
      <c r="AX49" s="144" t="str">
        <f t="shared" si="35"/>
        <v/>
      </c>
      <c r="AY49" s="145">
        <f t="shared" si="36"/>
        <v>1</v>
      </c>
      <c r="AZ49" s="145">
        <f t="shared" si="37"/>
        <v>1</v>
      </c>
      <c r="BA49" s="145">
        <f t="shared" si="38"/>
        <v>0</v>
      </c>
      <c r="BB49" s="145">
        <f t="shared" si="39"/>
        <v>0</v>
      </c>
      <c r="BC49" s="145" t="str">
        <f t="shared" si="40"/>
        <v/>
      </c>
      <c r="BD49" s="145" t="str">
        <f t="shared" si="41"/>
        <v/>
      </c>
      <c r="BE49" s="145" t="str">
        <f t="shared" si="42"/>
        <v/>
      </c>
      <c r="BF49" s="145" t="str">
        <f t="shared" si="43"/>
        <v/>
      </c>
      <c r="BG49" s="145" t="str">
        <f t="shared" si="44"/>
        <v/>
      </c>
      <c r="BH49" s="145" t="str">
        <f t="shared" si="45"/>
        <v/>
      </c>
      <c r="BI49" s="145" t="str">
        <f t="shared" si="46"/>
        <v/>
      </c>
      <c r="BJ49" s="10" t="str">
        <f t="shared" si="47"/>
        <v/>
      </c>
      <c r="BK49" s="11">
        <f t="shared" si="48"/>
        <v>0.61315280464216626</v>
      </c>
      <c r="BL49" s="11" t="str">
        <f t="shared" si="55"/>
        <v/>
      </c>
      <c r="BM49" s="11" t="str">
        <f t="shared" si="56"/>
        <v/>
      </c>
      <c r="BN49" s="10" t="str">
        <f t="shared" si="51"/>
        <v/>
      </c>
      <c r="BO49" s="11">
        <f t="shared" si="52"/>
        <v>0.44115197167926118</v>
      </c>
      <c r="BP49" s="11" t="str">
        <f t="shared" si="57"/>
        <v/>
      </c>
      <c r="BQ49" s="11" t="str">
        <f t="shared" si="58"/>
        <v/>
      </c>
    </row>
    <row r="50" spans="1:69" x14ac:dyDescent="0.2">
      <c r="A50" s="305" t="s">
        <v>136</v>
      </c>
      <c r="B50" s="334" t="str">
        <f>VLOOKUP($A50,BI!$A:$Q,MATCH(B$1,BI!$A$1:$Q$1,0),FALSE)</f>
        <v/>
      </c>
      <c r="C50" s="368">
        <f>VLOOKUP($A50,BI!$A:$Q,MATCH(C$1,BI!$A$1:$Q$1,0),FALSE)</f>
        <v>1</v>
      </c>
      <c r="D50" s="368">
        <f>VLOOKUP($A50,BI!$A:$Q,MATCH(D$1,BI!$A$1:$Q$1,0),FALSE)</f>
        <v>1</v>
      </c>
      <c r="E50" s="368">
        <f>VLOOKUP($A50,BI!$A:$Q,MATCH(E$1,BI!$A$1:$Q$1,0),FALSE)</f>
        <v>1</v>
      </c>
      <c r="F50" s="368">
        <f>VLOOKUP($A50,BI!$A:$Q,MATCH(F$1,BI!$A$1:$Q$1,0),FALSE)</f>
        <v>1</v>
      </c>
      <c r="G50" s="368" t="str">
        <f>VLOOKUP($A50,BI!$A:$Q,MATCH(G$1,BI!$A$1:$Q$1,0),FALSE)</f>
        <v/>
      </c>
      <c r="H50" s="368" t="str">
        <f>VLOOKUP($A50,BI!$A:$Q,MATCH(H$1,BI!$A$1:$Q$1,0),FALSE)</f>
        <v/>
      </c>
      <c r="I50" s="368" t="str">
        <f>VLOOKUP($A50,BI!$A:$Q,MATCH(I$1,BI!$A$1:$Q$1,0),FALSE)</f>
        <v/>
      </c>
      <c r="J50" s="368" t="str">
        <f>VLOOKUP($A50,BI!$A:$Q,MATCH(J$1,BI!$A$1:$Q$1,0),FALSE)</f>
        <v/>
      </c>
      <c r="K50" s="368" t="str">
        <f>VLOOKUP($A50,BI!$A:$Q,MATCH(K$1,BI!$A$1:$Q$1,0),FALSE)</f>
        <v/>
      </c>
      <c r="L50" s="368" t="str">
        <f>VLOOKUP($A50,BI!$A:$Q,MATCH(L$1,BI!$A$1:$Q$1,0),FALSE)</f>
        <v/>
      </c>
      <c r="M50" s="368" t="str">
        <f>VLOOKUP($A50,BI!$A:$Q,MATCH(M$1,BI!$A$1:$Q$1,0),FALSE)</f>
        <v/>
      </c>
      <c r="N50" s="331" t="str">
        <f>VLOOKUP($A50,'I-EmEC'!$A:$DD,MATCH(N$1,'I-EmEC'!$A$1:$DD$1,0),FALSE)</f>
        <v/>
      </c>
      <c r="O50" s="332">
        <f>VLOOKUP($A50,'I-EmEC'!$A:$DD,MATCH(O$1,'I-EmEC'!$A$1:$DD$1,0),FALSE)</f>
        <v>29.1</v>
      </c>
      <c r="P50" s="332">
        <f>VLOOKUP($A50,'I-EmEC'!$A:$DD,MATCH(P$1,'I-EmEC'!$A$1:$DD$1,0),FALSE)</f>
        <v>29.1</v>
      </c>
      <c r="Q50" s="332">
        <f>VLOOKUP($A50,'I-EmEC'!$A:$DD,MATCH(Q$1,'I-EmEC'!$A$1:$DD$1,0),FALSE)</f>
        <v>26.1</v>
      </c>
      <c r="R50" s="332">
        <f>VLOOKUP($A50,'I-EmEC'!$A:$DD,MATCH(R$1,'I-EmEC'!$A$1:$DD$1,0),FALSE)</f>
        <v>26.1</v>
      </c>
      <c r="S50" s="332">
        <f>VLOOKUP($A50,'I-EmEC'!$A:$DD,MATCH(S$1,'I-EmEC'!$A$1:$DD$1,0),FALSE)</f>
        <v>19.600000000000001</v>
      </c>
      <c r="T50" s="332" t="str">
        <f>VLOOKUP($A50,'I-EmEC'!$A:$DD,MATCH(T$1,'I-EmEC'!$A$1:$DD$1,0),FALSE)</f>
        <v/>
      </c>
      <c r="U50" s="332" t="str">
        <f>VLOOKUP($A50,'I-EmEC'!$A:$DD,MATCH(U$1,'I-EmEC'!$A$1:$DD$1,0),FALSE)</f>
        <v/>
      </c>
      <c r="V50" s="332" t="str">
        <f>VLOOKUP($A50,'I-EmEC'!$A:$DD,MATCH(V$1,'I-EmEC'!$A$1:$DD$1,0),FALSE)</f>
        <v/>
      </c>
      <c r="W50" s="332" t="str">
        <f>VLOOKUP($A50,'I-EmEC'!$A:$DD,MATCH(W$1,'I-EmEC'!$A$1:$DD$1,0),FALSE)</f>
        <v/>
      </c>
      <c r="X50" s="332" t="str">
        <f>VLOOKUP($A50,'I-EmEC'!$A:$DD,MATCH(X$1,'I-EmEC'!$A$1:$DD$1,0),FALSE)</f>
        <v/>
      </c>
      <c r="Y50" s="332" t="str">
        <f>VLOOKUP($A50,'I-EmEC'!$A:$DD,MATCH(Y$1,'I-EmEC'!$A$1:$DD$1,0),FALSE)</f>
        <v/>
      </c>
      <c r="Z50" s="331" t="str">
        <f t="shared" si="11"/>
        <v/>
      </c>
      <c r="AA50" s="332">
        <f t="shared" si="12"/>
        <v>29.1</v>
      </c>
      <c r="AB50" s="332">
        <f t="shared" si="13"/>
        <v>29.1</v>
      </c>
      <c r="AC50" s="332">
        <f t="shared" si="14"/>
        <v>26.1</v>
      </c>
      <c r="AD50" s="332">
        <f t="shared" si="15"/>
        <v>26.1</v>
      </c>
      <c r="AE50" s="332" t="str">
        <f t="shared" si="16"/>
        <v/>
      </c>
      <c r="AF50" s="332" t="str">
        <f t="shared" si="17"/>
        <v/>
      </c>
      <c r="AG50" s="332" t="str">
        <f t="shared" si="18"/>
        <v/>
      </c>
      <c r="AH50" s="332" t="str">
        <f t="shared" si="19"/>
        <v/>
      </c>
      <c r="AI50" s="332" t="str">
        <f t="shared" si="20"/>
        <v/>
      </c>
      <c r="AJ50" s="332" t="str">
        <f t="shared" si="21"/>
        <v/>
      </c>
      <c r="AK50" s="332" t="str">
        <f t="shared" si="22"/>
        <v/>
      </c>
      <c r="AL50" s="48" t="str">
        <f t="shared" si="23"/>
        <v/>
      </c>
      <c r="AM50" s="47">
        <f t="shared" si="24"/>
        <v>0.56286266924564798</v>
      </c>
      <c r="AN50" s="47">
        <f t="shared" si="25"/>
        <v>0.56286266924564798</v>
      </c>
      <c r="AO50" s="47">
        <f t="shared" si="26"/>
        <v>0.54037267080745344</v>
      </c>
      <c r="AP50" s="47">
        <f t="shared" si="27"/>
        <v>0.54037267080745344</v>
      </c>
      <c r="AQ50" s="47" t="str">
        <f t="shared" si="28"/>
        <v/>
      </c>
      <c r="AR50" s="47" t="str">
        <f t="shared" si="29"/>
        <v/>
      </c>
      <c r="AS50" s="47" t="str">
        <f t="shared" si="30"/>
        <v/>
      </c>
      <c r="AT50" s="47" t="str">
        <f t="shared" si="31"/>
        <v/>
      </c>
      <c r="AU50" s="47" t="str">
        <f t="shared" si="32"/>
        <v/>
      </c>
      <c r="AV50" s="47" t="str">
        <f t="shared" si="33"/>
        <v/>
      </c>
      <c r="AW50" s="47" t="str">
        <f t="shared" si="34"/>
        <v/>
      </c>
      <c r="AX50" s="144" t="str">
        <f t="shared" si="35"/>
        <v/>
      </c>
      <c r="AY50" s="145">
        <f t="shared" si="36"/>
        <v>1</v>
      </c>
      <c r="AZ50" s="145">
        <f t="shared" si="37"/>
        <v>1</v>
      </c>
      <c r="BA50" s="145">
        <f t="shared" si="38"/>
        <v>0</v>
      </c>
      <c r="BB50" s="145">
        <f t="shared" si="39"/>
        <v>0</v>
      </c>
      <c r="BC50" s="145" t="str">
        <f t="shared" si="40"/>
        <v/>
      </c>
      <c r="BD50" s="145" t="str">
        <f t="shared" si="41"/>
        <v/>
      </c>
      <c r="BE50" s="145" t="str">
        <f t="shared" si="42"/>
        <v/>
      </c>
      <c r="BF50" s="145" t="str">
        <f t="shared" si="43"/>
        <v/>
      </c>
      <c r="BG50" s="145" t="str">
        <f t="shared" si="44"/>
        <v/>
      </c>
      <c r="BH50" s="145" t="str">
        <f t="shared" si="45"/>
        <v/>
      </c>
      <c r="BI50" s="145" t="str">
        <f t="shared" si="46"/>
        <v/>
      </c>
      <c r="BJ50" s="10" t="str">
        <f t="shared" si="47"/>
        <v/>
      </c>
      <c r="BK50" s="11">
        <f t="shared" si="48"/>
        <v>0.56286266924564798</v>
      </c>
      <c r="BL50" s="11" t="str">
        <f t="shared" si="55"/>
        <v/>
      </c>
      <c r="BM50" s="11" t="str">
        <f t="shared" si="56"/>
        <v/>
      </c>
      <c r="BN50" s="10" t="str">
        <f t="shared" si="51"/>
        <v/>
      </c>
      <c r="BO50" s="11">
        <f t="shared" si="52"/>
        <v>0.55161767002655071</v>
      </c>
      <c r="BP50" s="11" t="str">
        <f t="shared" si="57"/>
        <v/>
      </c>
      <c r="BQ50" s="11" t="str">
        <f t="shared" si="58"/>
        <v/>
      </c>
    </row>
    <row r="51" spans="1:69" x14ac:dyDescent="0.2">
      <c r="A51" s="305" t="s">
        <v>91</v>
      </c>
      <c r="B51" s="334" t="str">
        <f>VLOOKUP($A51,BI!$A:$Q,MATCH(B$1,BI!$A$1:$Q$1,0),FALSE)</f>
        <v/>
      </c>
      <c r="C51" s="368">
        <f>VLOOKUP($A51,BI!$A:$Q,MATCH(C$1,BI!$A$1:$Q$1,0),FALSE)</f>
        <v>1</v>
      </c>
      <c r="D51" s="368">
        <f>VLOOKUP($A51,BI!$A:$Q,MATCH(D$1,BI!$A$1:$Q$1,0),FALSE)</f>
        <v>1</v>
      </c>
      <c r="E51" s="368">
        <f>VLOOKUP($A51,BI!$A:$Q,MATCH(E$1,BI!$A$1:$Q$1,0),FALSE)</f>
        <v>1</v>
      </c>
      <c r="F51" s="368">
        <f>VLOOKUP($A51,BI!$A:$Q,MATCH(F$1,BI!$A$1:$Q$1,0),FALSE)</f>
        <v>1</v>
      </c>
      <c r="G51" s="368">
        <f>VLOOKUP($A51,BI!$A:$Q,MATCH(G$1,BI!$A$1:$Q$1,0),FALSE)</f>
        <v>1</v>
      </c>
      <c r="H51" s="368" t="str">
        <f>VLOOKUP($A51,BI!$A:$Q,MATCH(H$1,BI!$A$1:$Q$1,0),FALSE)</f>
        <v/>
      </c>
      <c r="I51" s="368" t="str">
        <f>VLOOKUP($A51,BI!$A:$Q,MATCH(I$1,BI!$A$1:$Q$1,0),FALSE)</f>
        <v/>
      </c>
      <c r="J51" s="368" t="str">
        <f>VLOOKUP($A51,BI!$A:$Q,MATCH(J$1,BI!$A$1:$Q$1,0),FALSE)</f>
        <v/>
      </c>
      <c r="K51" s="368" t="str">
        <f>VLOOKUP($A51,BI!$A:$Q,MATCH(K$1,BI!$A$1:$Q$1,0),FALSE)</f>
        <v/>
      </c>
      <c r="L51" s="368" t="str">
        <f>VLOOKUP($A51,BI!$A:$Q,MATCH(L$1,BI!$A$1:$Q$1,0),FALSE)</f>
        <v/>
      </c>
      <c r="M51" s="368" t="str">
        <f>VLOOKUP($A51,BI!$A:$Q,MATCH(M$1,BI!$A$1:$Q$1,0),FALSE)</f>
        <v/>
      </c>
      <c r="N51" s="331" t="str">
        <f>VLOOKUP($A51,'I-EmEC'!$A:$DD,MATCH(N$1,'I-EmEC'!$A$1:$DD$1,0),FALSE)</f>
        <v/>
      </c>
      <c r="O51" s="332">
        <f>VLOOKUP($A51,'I-EmEC'!$A:$DD,MATCH(O$1,'I-EmEC'!$A$1:$DD$1,0),FALSE)</f>
        <v>33.299999999999997</v>
      </c>
      <c r="P51" s="332">
        <f>VLOOKUP($A51,'I-EmEC'!$A:$DD,MATCH(P$1,'I-EmEC'!$A$1:$DD$1,0),FALSE)</f>
        <v>33.299999999999997</v>
      </c>
      <c r="Q51" s="332">
        <f>VLOOKUP($A51,'I-EmEC'!$A:$DD,MATCH(Q$1,'I-EmEC'!$A$1:$DD$1,0),FALSE)</f>
        <v>31.7</v>
      </c>
      <c r="R51" s="332">
        <f>VLOOKUP($A51,'I-EmEC'!$A:$DD,MATCH(R$1,'I-EmEC'!$A$1:$DD$1,0),FALSE)</f>
        <v>31.7</v>
      </c>
      <c r="S51" s="332">
        <f>VLOOKUP($A51,'I-EmEC'!$A:$DD,MATCH(S$1,'I-EmEC'!$A$1:$DD$1,0),FALSE)</f>
        <v>20.5</v>
      </c>
      <c r="T51" s="332" t="str">
        <f>VLOOKUP($A51,'I-EmEC'!$A:$DD,MATCH(T$1,'I-EmEC'!$A$1:$DD$1,0),FALSE)</f>
        <v/>
      </c>
      <c r="U51" s="332" t="str">
        <f>VLOOKUP($A51,'I-EmEC'!$A:$DD,MATCH(U$1,'I-EmEC'!$A$1:$DD$1,0),FALSE)</f>
        <v/>
      </c>
      <c r="V51" s="332" t="str">
        <f>VLOOKUP($A51,'I-EmEC'!$A:$DD,MATCH(V$1,'I-EmEC'!$A$1:$DD$1,0),FALSE)</f>
        <v/>
      </c>
      <c r="W51" s="332" t="str">
        <f>VLOOKUP($A51,'I-EmEC'!$A:$DD,MATCH(W$1,'I-EmEC'!$A$1:$DD$1,0),FALSE)</f>
        <v/>
      </c>
      <c r="X51" s="332" t="str">
        <f>VLOOKUP($A51,'I-EmEC'!$A:$DD,MATCH(X$1,'I-EmEC'!$A$1:$DD$1,0),FALSE)</f>
        <v/>
      </c>
      <c r="Y51" s="332" t="str">
        <f>VLOOKUP($A51,'I-EmEC'!$A:$DD,MATCH(Y$1,'I-EmEC'!$A$1:$DD$1,0),FALSE)</f>
        <v/>
      </c>
      <c r="Z51" s="331" t="str">
        <f t="shared" si="11"/>
        <v/>
      </c>
      <c r="AA51" s="332">
        <f t="shared" si="12"/>
        <v>33.299999999999997</v>
      </c>
      <c r="AB51" s="332">
        <f t="shared" si="13"/>
        <v>33.299999999999997</v>
      </c>
      <c r="AC51" s="332">
        <f t="shared" si="14"/>
        <v>31.7</v>
      </c>
      <c r="AD51" s="332">
        <f t="shared" si="15"/>
        <v>31.7</v>
      </c>
      <c r="AE51" s="332">
        <f t="shared" si="16"/>
        <v>20.5</v>
      </c>
      <c r="AF51" s="332" t="str">
        <f t="shared" si="17"/>
        <v/>
      </c>
      <c r="AG51" s="332" t="str">
        <f t="shared" si="18"/>
        <v/>
      </c>
      <c r="AH51" s="332" t="str">
        <f t="shared" si="19"/>
        <v/>
      </c>
      <c r="AI51" s="332" t="str">
        <f t="shared" si="20"/>
        <v/>
      </c>
      <c r="AJ51" s="332" t="str">
        <f t="shared" si="21"/>
        <v/>
      </c>
      <c r="AK51" s="332" t="str">
        <f t="shared" si="22"/>
        <v/>
      </c>
      <c r="AL51" s="48" t="str">
        <f t="shared" si="23"/>
        <v/>
      </c>
      <c r="AM51" s="47">
        <f t="shared" si="24"/>
        <v>0.64410058027079298</v>
      </c>
      <c r="AN51" s="47">
        <f t="shared" si="25"/>
        <v>0.64410058027079298</v>
      </c>
      <c r="AO51" s="47">
        <f t="shared" si="26"/>
        <v>0.65631469979296064</v>
      </c>
      <c r="AP51" s="47">
        <f t="shared" si="27"/>
        <v>0.65631469979296064</v>
      </c>
      <c r="AQ51" s="47">
        <f t="shared" si="28"/>
        <v>0.59420289855072461</v>
      </c>
      <c r="AR51" s="47" t="str">
        <f t="shared" si="29"/>
        <v/>
      </c>
      <c r="AS51" s="47" t="str">
        <f t="shared" si="30"/>
        <v/>
      </c>
      <c r="AT51" s="47" t="str">
        <f t="shared" si="31"/>
        <v/>
      </c>
      <c r="AU51" s="47" t="str">
        <f t="shared" si="32"/>
        <v/>
      </c>
      <c r="AV51" s="47" t="str">
        <f t="shared" si="33"/>
        <v/>
      </c>
      <c r="AW51" s="47" t="str">
        <f t="shared" si="34"/>
        <v/>
      </c>
      <c r="AX51" s="144" t="str">
        <f t="shared" si="35"/>
        <v/>
      </c>
      <c r="AY51" s="145">
        <f t="shared" si="36"/>
        <v>0.80335267569310065</v>
      </c>
      <c r="AZ51" s="145">
        <f t="shared" si="37"/>
        <v>0.80335267569310065</v>
      </c>
      <c r="BA51" s="145">
        <f t="shared" si="38"/>
        <v>1</v>
      </c>
      <c r="BB51" s="145">
        <f t="shared" si="39"/>
        <v>1</v>
      </c>
      <c r="BC51" s="145">
        <f t="shared" si="40"/>
        <v>0</v>
      </c>
      <c r="BD51" s="145" t="str">
        <f t="shared" si="41"/>
        <v/>
      </c>
      <c r="BE51" s="145" t="str">
        <f t="shared" si="42"/>
        <v/>
      </c>
      <c r="BF51" s="145" t="str">
        <f t="shared" si="43"/>
        <v/>
      </c>
      <c r="BG51" s="145" t="str">
        <f t="shared" si="44"/>
        <v/>
      </c>
      <c r="BH51" s="145" t="str">
        <f t="shared" si="45"/>
        <v/>
      </c>
      <c r="BI51" s="145" t="str">
        <f t="shared" si="46"/>
        <v/>
      </c>
      <c r="BJ51" s="10" t="str">
        <f t="shared" si="47"/>
        <v/>
      </c>
      <c r="BK51" s="11">
        <f t="shared" si="48"/>
        <v>0.65631469979296064</v>
      </c>
      <c r="BL51" s="11" t="str">
        <f t="shared" si="55"/>
        <v/>
      </c>
      <c r="BM51" s="11" t="str">
        <f t="shared" si="56"/>
        <v/>
      </c>
      <c r="BN51" s="10" t="str">
        <f t="shared" si="51"/>
        <v/>
      </c>
      <c r="BO51" s="11">
        <f t="shared" si="52"/>
        <v>0.63900669173564639</v>
      </c>
      <c r="BP51" s="11" t="str">
        <f t="shared" si="57"/>
        <v/>
      </c>
      <c r="BQ51" s="11" t="str">
        <f t="shared" si="58"/>
        <v/>
      </c>
    </row>
    <row r="52" spans="1:69" x14ac:dyDescent="0.2">
      <c r="A52" s="305" t="s">
        <v>147</v>
      </c>
      <c r="B52" s="334" t="str">
        <f>VLOOKUP($A52,BI!$A:$Q,MATCH(B$1,BI!$A$1:$Q$1,0),FALSE)</f>
        <v/>
      </c>
      <c r="C52" s="368">
        <f>VLOOKUP($A52,BI!$A:$Q,MATCH(C$1,BI!$A$1:$Q$1,0),FALSE)</f>
        <v>1</v>
      </c>
      <c r="D52" s="368">
        <f>VLOOKUP($A52,BI!$A:$Q,MATCH(D$1,BI!$A$1:$Q$1,0),FALSE)</f>
        <v>1</v>
      </c>
      <c r="E52" s="368">
        <f>VLOOKUP($A52,BI!$A:$Q,MATCH(E$1,BI!$A$1:$Q$1,0),FALSE)</f>
        <v>1</v>
      </c>
      <c r="F52" s="368">
        <f>VLOOKUP($A52,BI!$A:$Q,MATCH(F$1,BI!$A$1:$Q$1,0),FALSE)</f>
        <v>1</v>
      </c>
      <c r="G52" s="368">
        <f>VLOOKUP($A52,BI!$A:$Q,MATCH(G$1,BI!$A$1:$Q$1,0),FALSE)</f>
        <v>1</v>
      </c>
      <c r="H52" s="368" t="str">
        <f>VLOOKUP($A52,BI!$A:$Q,MATCH(H$1,BI!$A$1:$Q$1,0),FALSE)</f>
        <v/>
      </c>
      <c r="I52" s="368" t="str">
        <f>VLOOKUP($A52,BI!$A:$Q,MATCH(I$1,BI!$A$1:$Q$1,0),FALSE)</f>
        <v/>
      </c>
      <c r="J52" s="368" t="str">
        <f>VLOOKUP($A52,BI!$A:$Q,MATCH(J$1,BI!$A$1:$Q$1,0),FALSE)</f>
        <v/>
      </c>
      <c r="K52" s="368" t="str">
        <f>VLOOKUP($A52,BI!$A:$Q,MATCH(K$1,BI!$A$1:$Q$1,0),FALSE)</f>
        <v/>
      </c>
      <c r="L52" s="368" t="str">
        <f>VLOOKUP($A52,BI!$A:$Q,MATCH(L$1,BI!$A$1:$Q$1,0),FALSE)</f>
        <v/>
      </c>
      <c r="M52" s="368" t="str">
        <f>VLOOKUP($A52,BI!$A:$Q,MATCH(M$1,BI!$A$1:$Q$1,0),FALSE)</f>
        <v/>
      </c>
      <c r="N52" s="331" t="str">
        <f>VLOOKUP($A52,'I-EmEC'!$A:$DD,MATCH(N$1,'I-EmEC'!$A$1:$DD$1,0),FALSE)</f>
        <v/>
      </c>
      <c r="O52" s="332">
        <f>VLOOKUP($A52,'I-EmEC'!$A:$DD,MATCH(O$1,'I-EmEC'!$A$1:$DD$1,0),FALSE)</f>
        <v>37</v>
      </c>
      <c r="P52" s="332">
        <f>VLOOKUP($A52,'I-EmEC'!$A:$DD,MATCH(P$1,'I-EmEC'!$A$1:$DD$1,0),FALSE)</f>
        <v>37</v>
      </c>
      <c r="Q52" s="332">
        <f>VLOOKUP($A52,'I-EmEC'!$A:$DD,MATCH(Q$1,'I-EmEC'!$A$1:$DD$1,0),FALSE)</f>
        <v>31.8</v>
      </c>
      <c r="R52" s="332">
        <f>VLOOKUP($A52,'I-EmEC'!$A:$DD,MATCH(R$1,'I-EmEC'!$A$1:$DD$1,0),FALSE)</f>
        <v>31.8</v>
      </c>
      <c r="S52" s="332">
        <f>VLOOKUP($A52,'I-EmEC'!$A:$DD,MATCH(S$1,'I-EmEC'!$A$1:$DD$1,0),FALSE)</f>
        <v>23.9</v>
      </c>
      <c r="T52" s="332" t="str">
        <f>VLOOKUP($A52,'I-EmEC'!$A:$DD,MATCH(T$1,'I-EmEC'!$A$1:$DD$1,0),FALSE)</f>
        <v/>
      </c>
      <c r="U52" s="332" t="str">
        <f>VLOOKUP($A52,'I-EmEC'!$A:$DD,MATCH(U$1,'I-EmEC'!$A$1:$DD$1,0),FALSE)</f>
        <v/>
      </c>
      <c r="V52" s="332" t="str">
        <f>VLOOKUP($A52,'I-EmEC'!$A:$DD,MATCH(V$1,'I-EmEC'!$A$1:$DD$1,0),FALSE)</f>
        <v/>
      </c>
      <c r="W52" s="332" t="str">
        <f>VLOOKUP($A52,'I-EmEC'!$A:$DD,MATCH(W$1,'I-EmEC'!$A$1:$DD$1,0),FALSE)</f>
        <v/>
      </c>
      <c r="X52" s="332" t="str">
        <f>VLOOKUP($A52,'I-EmEC'!$A:$DD,MATCH(X$1,'I-EmEC'!$A$1:$DD$1,0),FALSE)</f>
        <v/>
      </c>
      <c r="Y52" s="332" t="str">
        <f>VLOOKUP($A52,'I-EmEC'!$A:$DD,MATCH(Y$1,'I-EmEC'!$A$1:$DD$1,0),FALSE)</f>
        <v/>
      </c>
      <c r="Z52" s="331" t="str">
        <f t="shared" si="11"/>
        <v/>
      </c>
      <c r="AA52" s="332">
        <f t="shared" si="12"/>
        <v>37</v>
      </c>
      <c r="AB52" s="332">
        <f t="shared" si="13"/>
        <v>37</v>
      </c>
      <c r="AC52" s="332">
        <f t="shared" si="14"/>
        <v>31.8</v>
      </c>
      <c r="AD52" s="332">
        <f t="shared" si="15"/>
        <v>31.8</v>
      </c>
      <c r="AE52" s="332">
        <f t="shared" si="16"/>
        <v>23.9</v>
      </c>
      <c r="AF52" s="332" t="str">
        <f t="shared" si="17"/>
        <v/>
      </c>
      <c r="AG52" s="332" t="str">
        <f t="shared" si="18"/>
        <v/>
      </c>
      <c r="AH52" s="332" t="str">
        <f t="shared" si="19"/>
        <v/>
      </c>
      <c r="AI52" s="332" t="str">
        <f t="shared" si="20"/>
        <v/>
      </c>
      <c r="AJ52" s="332" t="str">
        <f t="shared" si="21"/>
        <v/>
      </c>
      <c r="AK52" s="332" t="str">
        <f t="shared" si="22"/>
        <v/>
      </c>
      <c r="AL52" s="48" t="str">
        <f t="shared" si="23"/>
        <v/>
      </c>
      <c r="AM52" s="47">
        <f t="shared" si="24"/>
        <v>0.71566731141199225</v>
      </c>
      <c r="AN52" s="47">
        <f t="shared" si="25"/>
        <v>0.71566731141199225</v>
      </c>
      <c r="AO52" s="47">
        <f t="shared" si="26"/>
        <v>0.65838509316770188</v>
      </c>
      <c r="AP52" s="47">
        <f t="shared" si="27"/>
        <v>0.65838509316770188</v>
      </c>
      <c r="AQ52" s="47">
        <f t="shared" si="28"/>
        <v>0.69275362318840572</v>
      </c>
      <c r="AR52" s="47" t="str">
        <f t="shared" si="29"/>
        <v/>
      </c>
      <c r="AS52" s="47" t="str">
        <f t="shared" si="30"/>
        <v/>
      </c>
      <c r="AT52" s="47" t="str">
        <f t="shared" si="31"/>
        <v/>
      </c>
      <c r="AU52" s="47" t="str">
        <f t="shared" si="32"/>
        <v/>
      </c>
      <c r="AV52" s="47" t="str">
        <f t="shared" si="33"/>
        <v/>
      </c>
      <c r="AW52" s="47" t="str">
        <f t="shared" si="34"/>
        <v/>
      </c>
      <c r="AX52" s="144" t="str">
        <f t="shared" si="35"/>
        <v/>
      </c>
      <c r="AY52" s="145">
        <f t="shared" si="36"/>
        <v>1</v>
      </c>
      <c r="AZ52" s="145">
        <f t="shared" si="37"/>
        <v>1</v>
      </c>
      <c r="BA52" s="145">
        <f t="shared" si="38"/>
        <v>0</v>
      </c>
      <c r="BB52" s="145">
        <f t="shared" si="39"/>
        <v>0</v>
      </c>
      <c r="BC52" s="145">
        <f t="shared" si="40"/>
        <v>0.59998601789709038</v>
      </c>
      <c r="BD52" s="145" t="str">
        <f t="shared" si="41"/>
        <v/>
      </c>
      <c r="BE52" s="145" t="str">
        <f t="shared" si="42"/>
        <v/>
      </c>
      <c r="BF52" s="145" t="str">
        <f t="shared" si="43"/>
        <v/>
      </c>
      <c r="BG52" s="145" t="str">
        <f t="shared" si="44"/>
        <v/>
      </c>
      <c r="BH52" s="145" t="str">
        <f t="shared" si="45"/>
        <v/>
      </c>
      <c r="BI52" s="145" t="str">
        <f t="shared" si="46"/>
        <v/>
      </c>
      <c r="BJ52" s="10" t="str">
        <f t="shared" si="47"/>
        <v/>
      </c>
      <c r="BK52" s="11">
        <f t="shared" si="48"/>
        <v>0.71566731141199225</v>
      </c>
      <c r="BL52" s="11" t="str">
        <f t="shared" si="55"/>
        <v/>
      </c>
      <c r="BM52" s="11" t="str">
        <f t="shared" si="56"/>
        <v/>
      </c>
      <c r="BN52" s="10" t="str">
        <f t="shared" si="51"/>
        <v/>
      </c>
      <c r="BO52" s="11">
        <f t="shared" si="52"/>
        <v>0.68817168646955884</v>
      </c>
      <c r="BP52" s="11" t="str">
        <f t="shared" si="57"/>
        <v/>
      </c>
      <c r="BQ52" s="11" t="str">
        <f t="shared" si="58"/>
        <v/>
      </c>
    </row>
    <row r="54" spans="1:69" x14ac:dyDescent="0.2">
      <c r="AX54" s="54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</row>
    <row r="55" spans="1:69" x14ac:dyDescent="0.2">
      <c r="AX55" s="54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</row>
  </sheetData>
  <sortState xmlns:xlrd2="http://schemas.microsoft.com/office/spreadsheetml/2017/richdata2" ref="A2:BQ68">
    <sortCondition ref="Y2:Y68"/>
  </sortState>
  <conditionalFormatting sqref="AX55:BI55">
    <cfRule type="colorScale" priority="4624">
      <colorScale>
        <cfvo type="min"/>
        <cfvo type="max"/>
        <color rgb="FFFCFCFF"/>
        <color rgb="FF63BE7B"/>
      </colorScale>
    </cfRule>
  </conditionalFormatting>
  <conditionalFormatting sqref="AX54:BI54">
    <cfRule type="colorScale" priority="4626">
      <colorScale>
        <cfvo type="min"/>
        <cfvo type="max"/>
        <color rgb="FFFCFCFF"/>
        <color rgb="FFF8696B"/>
      </colorScale>
    </cfRule>
  </conditionalFormatting>
  <conditionalFormatting sqref="AX1:BI1">
    <cfRule type="colorScale" priority="46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1:AW1">
    <cfRule type="colorScale" priority="46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1:AK1">
    <cfRule type="colorScale" priority="46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:Y1">
    <cfRule type="colorScale" priority="46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5:Y55">
    <cfRule type="colorScale" priority="4633">
      <colorScale>
        <cfvo type="min"/>
        <cfvo type="max"/>
        <color rgb="FFFCFCFF"/>
        <color rgb="FF63BE7B"/>
      </colorScale>
    </cfRule>
  </conditionalFormatting>
  <conditionalFormatting sqref="N54:Y54">
    <cfRule type="colorScale" priority="4635">
      <colorScale>
        <cfvo type="min"/>
        <cfvo type="max"/>
        <color rgb="FFFCFCFF"/>
        <color rgb="FFF8696B"/>
      </colorScale>
    </cfRule>
  </conditionalFormatting>
  <conditionalFormatting sqref="B1:D1 F1:M1">
    <cfRule type="cellIs" dxfId="105" priority="2" operator="equal">
      <formula>TRUE</formula>
    </cfRule>
  </conditionalFormatting>
  <conditionalFormatting sqref="E1">
    <cfRule type="cellIs" dxfId="104" priority="1" operator="equal">
      <formula>TRUE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20C15-D466-F745-922C-44DC870F6B10}">
  <sheetPr>
    <tabColor theme="4" tint="0.79998168889431442"/>
  </sheetPr>
  <dimension ref="A1:JO98"/>
  <sheetViews>
    <sheetView zoomScale="120" zoomScaleNormal="120" workbookViewId="0">
      <pane xSplit="1" ySplit="1" topLeftCell="B2" activePane="bottomRight" state="frozen"/>
      <selection activeCell="P8" sqref="P8"/>
      <selection pane="topRight" activeCell="P8" sqref="P8"/>
      <selection pane="bottomLeft" activeCell="P8" sqref="P8"/>
      <selection pane="bottomRight" activeCell="P8" sqref="P8"/>
    </sheetView>
  </sheetViews>
  <sheetFormatPr baseColWidth="10" defaultColWidth="11.5" defaultRowHeight="15" x14ac:dyDescent="0.2"/>
  <cols>
    <col min="1" max="1" width="8.5" style="29" customWidth="1"/>
    <col min="2" max="2" width="4.83203125" style="111" customWidth="1"/>
    <col min="3" max="12" width="4.83203125" style="112" customWidth="1"/>
    <col min="13" max="13" width="4.83203125" style="113" customWidth="1"/>
    <col min="14" max="14" width="4.83203125" style="12" bestFit="1" customWidth="1"/>
    <col min="15" max="16" width="4.83203125" style="13" bestFit="1" customWidth="1"/>
    <col min="17" max="17" width="3.5" style="13" customWidth="1"/>
    <col min="18" max="18" width="4.6640625" style="13" bestFit="1" customWidth="1"/>
    <col min="19" max="19" width="4.83203125" style="13" bestFit="1" customWidth="1"/>
    <col min="20" max="23" width="3.83203125" style="13" bestFit="1" customWidth="1"/>
    <col min="24" max="24" width="4.83203125" style="13" bestFit="1" customWidth="1"/>
    <col min="25" max="25" width="3.83203125" style="13" bestFit="1" customWidth="1"/>
    <col min="26" max="26" width="6.33203125" style="12" bestFit="1" customWidth="1"/>
    <col min="27" max="28" width="6.33203125" style="13" bestFit="1" customWidth="1"/>
    <col min="29" max="29" width="3.5" style="13" customWidth="1"/>
    <col min="30" max="35" width="6.33203125" style="13" bestFit="1" customWidth="1"/>
    <col min="36" max="37" width="6.33203125" style="11" bestFit="1" customWidth="1"/>
    <col min="38" max="38" width="6.33203125" style="48" bestFit="1" customWidth="1"/>
    <col min="39" max="40" width="6.33203125" style="47" bestFit="1" customWidth="1"/>
    <col min="41" max="41" width="3.5" style="47" customWidth="1"/>
    <col min="42" max="48" width="6.33203125" style="47" bestFit="1" customWidth="1"/>
    <col min="49" max="49" width="6.33203125" style="330" bestFit="1" customWidth="1"/>
    <col min="50" max="61" width="4.6640625" style="120" bestFit="1" customWidth="1"/>
    <col min="62" max="62" width="3.33203125" style="100" bestFit="1" customWidth="1"/>
    <col min="63" max="65" width="3.33203125" style="23" bestFit="1" customWidth="1"/>
    <col min="66" max="66" width="4.6640625" style="102" bestFit="1" customWidth="1"/>
    <col min="67" max="67" width="4.6640625" style="11" bestFit="1" customWidth="1"/>
    <col min="68" max="68" width="3.6640625" style="11" bestFit="1" customWidth="1"/>
    <col min="69" max="69" width="4.6640625" style="11" bestFit="1" customWidth="1"/>
    <col min="70" max="16384" width="11.5" style="7"/>
  </cols>
  <sheetData>
    <row r="1" spans="1:275" s="22" customFormat="1" ht="89" customHeight="1" x14ac:dyDescent="0.2">
      <c r="A1" s="93" t="s">
        <v>927</v>
      </c>
      <c r="B1" s="286" t="s">
        <v>928</v>
      </c>
      <c r="C1" s="370" t="s">
        <v>929</v>
      </c>
      <c r="D1" s="370" t="s">
        <v>930</v>
      </c>
      <c r="E1" s="370" t="s">
        <v>931</v>
      </c>
      <c r="F1" s="370" t="s">
        <v>932</v>
      </c>
      <c r="G1" s="370" t="s">
        <v>933</v>
      </c>
      <c r="H1" s="370" t="s">
        <v>934</v>
      </c>
      <c r="I1" s="370" t="s">
        <v>935</v>
      </c>
      <c r="J1" s="370" t="s">
        <v>936</v>
      </c>
      <c r="K1" s="370" t="s">
        <v>937</v>
      </c>
      <c r="L1" s="370" t="s">
        <v>938</v>
      </c>
      <c r="M1" s="287" t="s">
        <v>939</v>
      </c>
      <c r="N1" s="288" t="s">
        <v>710</v>
      </c>
      <c r="O1" s="289" t="s">
        <v>709</v>
      </c>
      <c r="P1" s="289" t="s">
        <v>708</v>
      </c>
      <c r="Q1" s="289" t="s">
        <v>707</v>
      </c>
      <c r="R1" s="289" t="s">
        <v>706</v>
      </c>
      <c r="S1" s="289" t="s">
        <v>705</v>
      </c>
      <c r="T1" s="289" t="s">
        <v>704</v>
      </c>
      <c r="U1" s="289" t="s">
        <v>703</v>
      </c>
      <c r="V1" s="289" t="s">
        <v>702</v>
      </c>
      <c r="W1" s="289" t="s">
        <v>701</v>
      </c>
      <c r="X1" s="289" t="s">
        <v>700</v>
      </c>
      <c r="Y1" s="289" t="s">
        <v>699</v>
      </c>
      <c r="Z1" s="288" t="s">
        <v>221</v>
      </c>
      <c r="AA1" s="289" t="s">
        <v>222</v>
      </c>
      <c r="AB1" s="289" t="s">
        <v>223</v>
      </c>
      <c r="AC1" s="289" t="s">
        <v>887</v>
      </c>
      <c r="AD1" s="289" t="s">
        <v>888</v>
      </c>
      <c r="AE1" s="289" t="s">
        <v>224</v>
      </c>
      <c r="AF1" s="289" t="s">
        <v>225</v>
      </c>
      <c r="AG1" s="289" t="s">
        <v>226</v>
      </c>
      <c r="AH1" s="289" t="s">
        <v>227</v>
      </c>
      <c r="AI1" s="289" t="s">
        <v>228</v>
      </c>
      <c r="AJ1" s="289" t="s">
        <v>229</v>
      </c>
      <c r="AK1" s="289" t="s">
        <v>230</v>
      </c>
      <c r="AL1" s="290" t="s">
        <v>241</v>
      </c>
      <c r="AM1" s="291" t="s">
        <v>242</v>
      </c>
      <c r="AN1" s="291" t="s">
        <v>243</v>
      </c>
      <c r="AO1" s="291" t="s">
        <v>889</v>
      </c>
      <c r="AP1" s="291" t="s">
        <v>890</v>
      </c>
      <c r="AQ1" s="291" t="s">
        <v>244</v>
      </c>
      <c r="AR1" s="291" t="s">
        <v>245</v>
      </c>
      <c r="AS1" s="291" t="s">
        <v>246</v>
      </c>
      <c r="AT1" s="291" t="s">
        <v>247</v>
      </c>
      <c r="AU1" s="291" t="s">
        <v>248</v>
      </c>
      <c r="AV1" s="291" t="s">
        <v>249</v>
      </c>
      <c r="AW1" s="291" t="s">
        <v>250</v>
      </c>
      <c r="AX1" s="292" t="s">
        <v>416</v>
      </c>
      <c r="AY1" s="293" t="s">
        <v>417</v>
      </c>
      <c r="AZ1" s="293" t="s">
        <v>418</v>
      </c>
      <c r="BA1" s="293" t="s">
        <v>891</v>
      </c>
      <c r="BB1" s="293" t="s">
        <v>892</v>
      </c>
      <c r="BC1" s="293" t="s">
        <v>419</v>
      </c>
      <c r="BD1" s="293" t="s">
        <v>420</v>
      </c>
      <c r="BE1" s="293" t="s">
        <v>421</v>
      </c>
      <c r="BF1" s="293" t="s">
        <v>422</v>
      </c>
      <c r="BG1" s="293" t="s">
        <v>423</v>
      </c>
      <c r="BH1" s="293" t="s">
        <v>424</v>
      </c>
      <c r="BI1" s="293" t="s">
        <v>425</v>
      </c>
      <c r="BJ1" s="294" t="s">
        <v>300</v>
      </c>
      <c r="BK1" s="295" t="s">
        <v>301</v>
      </c>
      <c r="BL1" s="295" t="s">
        <v>302</v>
      </c>
      <c r="BM1" s="295" t="s">
        <v>303</v>
      </c>
      <c r="BN1" s="304" t="s">
        <v>308</v>
      </c>
      <c r="BO1" s="297" t="s">
        <v>309</v>
      </c>
      <c r="BP1" s="297" t="s">
        <v>310</v>
      </c>
      <c r="BQ1" s="297" t="s">
        <v>311</v>
      </c>
    </row>
    <row r="2" spans="1:275" s="49" customFormat="1" x14ac:dyDescent="0.2">
      <c r="A2" s="29" t="s">
        <v>115</v>
      </c>
      <c r="B2" s="336">
        <f>VLOOKUP($A2,BI!$A:$Q,MATCH(B$1,BI!$A$1:$Q$1,0),FALSE)</f>
        <v>1</v>
      </c>
      <c r="C2" s="369" t="str">
        <f>VLOOKUP($A2,BI!$A:$Q,MATCH(C$1,BI!$A$1:$Q$1,0),FALSE)</f>
        <v/>
      </c>
      <c r="D2" s="369" t="str">
        <f>VLOOKUP($A2,BI!$A:$Q,MATCH(D$1,BI!$A$1:$Q$1,0),FALSE)</f>
        <v/>
      </c>
      <c r="E2" s="369">
        <f>VLOOKUP($A2,BI!$A:$Q,MATCH(E$1,BI!$A$1:$Q$1,0),FALSE)</f>
        <v>1</v>
      </c>
      <c r="F2" s="369">
        <f>VLOOKUP($A2,BI!$A:$Q,MATCH(F$1,BI!$A$1:$Q$1,0),FALSE)</f>
        <v>1</v>
      </c>
      <c r="G2" s="369">
        <f>VLOOKUP($A2,BI!$A:$Q,MATCH(G$1,BI!$A$1:$Q$1,0),FALSE)</f>
        <v>1</v>
      </c>
      <c r="H2" s="369" t="str">
        <f>VLOOKUP($A2,BI!$A:$Q,MATCH(H$1,BI!$A$1:$Q$1,0),FALSE)</f>
        <v/>
      </c>
      <c r="I2" s="369" t="str">
        <f>VLOOKUP($A2,BI!$A:$Q,MATCH(I$1,BI!$A$1:$Q$1,0),FALSE)</f>
        <v/>
      </c>
      <c r="J2" s="369" t="str">
        <f>VLOOKUP($A2,BI!$A:$Q,MATCH(J$1,BI!$A$1:$Q$1,0),FALSE)</f>
        <v/>
      </c>
      <c r="K2" s="369" t="str">
        <f>VLOOKUP($A2,BI!$A:$Q,MATCH(K$1,BI!$A$1:$Q$1,0),FALSE)</f>
        <v/>
      </c>
      <c r="L2" s="369" t="str">
        <f>VLOOKUP($A2,BI!$A:$Q,MATCH(L$1,BI!$A$1:$Q$1,0),FALSE)</f>
        <v/>
      </c>
      <c r="M2" s="369" t="str">
        <f>VLOOKUP($A2,BI!$A:$Q,MATCH(M$1,BI!$A$1:$Q$1,0),FALSE)</f>
        <v/>
      </c>
      <c r="N2" s="323">
        <f>VLOOKUP($A2,'B-EmEC'!$A:$DD,MATCH(N$1,'B-EmEC'!$A$1:$DD$1,0),FALSE)</f>
        <v>7.109</v>
      </c>
      <c r="O2" s="324" t="str">
        <f>VLOOKUP($A2,'B-EmEC'!$A:$DD,MATCH(O$1,'B-EmEC'!$A$1:$DD$1,0),FALSE)</f>
        <v/>
      </c>
      <c r="P2" s="325" t="str">
        <f>VLOOKUP($A2,'B-EmEC'!$A:$DD,MATCH(P$1,'B-EmEC'!$A$1:$DD$1,0),FALSE)</f>
        <v/>
      </c>
      <c r="Q2" s="324">
        <f>VLOOKUP($A2,'B-EmEC'!$A:$DD,MATCH(Q$1,'B-EmEC'!$A$1:$DD$1,0),FALSE)</f>
        <v>5.73</v>
      </c>
      <c r="R2" s="326">
        <f>VLOOKUP($A2,'B-EmEC'!$A:$DD,MATCH(R$1,'B-EmEC'!$A$1:$DD$1,0),FALSE)</f>
        <v>5.3570000000000002</v>
      </c>
      <c r="S2" s="326">
        <f>VLOOKUP($A2,'B-EmEC'!$A:$DD,MATCH(S$1,'B-EmEC'!$A$1:$DD$1,0),FALSE)</f>
        <v>4.2539999999999996</v>
      </c>
      <c r="T2" s="326" t="str">
        <f>VLOOKUP($A2,'B-EmEC'!$A:$DD,MATCH(T$1,'B-EmEC'!$A$1:$DD$1,0),FALSE)</f>
        <v/>
      </c>
      <c r="U2" s="326" t="str">
        <f>VLOOKUP($A2,'B-EmEC'!$A:$DD,MATCH(U$1,'B-EmEC'!$A$1:$DD$1,0),FALSE)</f>
        <v/>
      </c>
      <c r="V2" s="326" t="str">
        <f>VLOOKUP($A2,'B-EmEC'!$A:$DD,MATCH(V$1,'B-EmEC'!$A$1:$DD$1,0),FALSE)</f>
        <v/>
      </c>
      <c r="W2" s="326">
        <f>VLOOKUP($A2,'B-EmEC'!$A:$DD,MATCH(W$1,'B-EmEC'!$A$1:$DD$1,0),FALSE)</f>
        <v>6.6929999999999996</v>
      </c>
      <c r="X2" s="326">
        <f>VLOOKUP($A2,'B-EmEC'!$A:$DD,MATCH(X$1,'B-EmEC'!$A$1:$DD$1,0),FALSE)</f>
        <v>5</v>
      </c>
      <c r="Y2" s="326">
        <f>VLOOKUP($A2,'B-EmEC'!$A:$DD,MATCH(Y$1,'B-EmEC'!$A$1:$DD$1,0),FALSE)</f>
        <v>4.9859999999999998</v>
      </c>
      <c r="Z2" s="323">
        <f>IF(B2="","",N2)</f>
        <v>7.109</v>
      </c>
      <c r="AA2" s="327" t="str">
        <f t="shared" ref="AA2:AK2" si="0">IF(C2="","",O2)</f>
        <v/>
      </c>
      <c r="AB2" s="327" t="str">
        <f t="shared" si="0"/>
        <v/>
      </c>
      <c r="AC2" s="327">
        <f t="shared" si="0"/>
        <v>5.73</v>
      </c>
      <c r="AD2" s="327">
        <f t="shared" si="0"/>
        <v>5.3570000000000002</v>
      </c>
      <c r="AE2" s="327">
        <f t="shared" si="0"/>
        <v>4.2539999999999996</v>
      </c>
      <c r="AF2" s="327" t="str">
        <f t="shared" si="0"/>
        <v/>
      </c>
      <c r="AG2" s="327" t="str">
        <f t="shared" si="0"/>
        <v/>
      </c>
      <c r="AH2" s="327" t="str">
        <f t="shared" si="0"/>
        <v/>
      </c>
      <c r="AI2" s="327" t="str">
        <f t="shared" si="0"/>
        <v/>
      </c>
      <c r="AJ2" s="327" t="str">
        <f t="shared" si="0"/>
        <v/>
      </c>
      <c r="AK2" s="327" t="str">
        <f t="shared" si="0"/>
        <v/>
      </c>
      <c r="AL2" s="328">
        <f>IF(Z2&lt;&gt;"",(Z2-MIN($Z:$Z))/(MAX($Z:$Z)-MIN($Z:$Z)),"")</f>
        <v>0.29226943942133815</v>
      </c>
      <c r="AM2" s="329" t="str">
        <f t="shared" ref="AM2:AW2" si="1">IF(AA2&lt;&gt;"",(AA2-MIN($Z:$Z))/(MAX($Z:$Z)-MIN($Z:$Z)),"")</f>
        <v/>
      </c>
      <c r="AN2" s="329" t="str">
        <f t="shared" si="1"/>
        <v/>
      </c>
      <c r="AO2" s="329">
        <f t="shared" si="1"/>
        <v>-1.9439421338155381E-2</v>
      </c>
      <c r="AP2" s="329">
        <f t="shared" si="1"/>
        <v>-0.10375226039782992</v>
      </c>
      <c r="AQ2" s="329">
        <f t="shared" si="1"/>
        <v>-0.35307414104882462</v>
      </c>
      <c r="AR2" s="329" t="str">
        <f t="shared" si="1"/>
        <v/>
      </c>
      <c r="AS2" s="329" t="str">
        <f t="shared" si="1"/>
        <v/>
      </c>
      <c r="AT2" s="329" t="str">
        <f t="shared" si="1"/>
        <v/>
      </c>
      <c r="AU2" s="329" t="str">
        <f t="shared" si="1"/>
        <v/>
      </c>
      <c r="AV2" s="329" t="str">
        <f t="shared" si="1"/>
        <v/>
      </c>
      <c r="AW2" s="329" t="str">
        <f t="shared" si="1"/>
        <v/>
      </c>
      <c r="AX2" s="144">
        <f>IFERROR((Z2-MIN($Z2:$AK2))/(MAX($Z2:$AK2)-MIN($Z2:$AK2)),"")</f>
        <v>1</v>
      </c>
      <c r="AY2" s="145" t="str">
        <f t="shared" ref="AY2:BI2" si="2">IFERROR((AA2-MIN($Z2:$AK2))/(MAX($Z2:$AK2)-MIN($Z2:$AK2)),"")</f>
        <v/>
      </c>
      <c r="AZ2" s="145" t="str">
        <f t="shared" si="2"/>
        <v/>
      </c>
      <c r="BA2" s="145">
        <f t="shared" si="2"/>
        <v>0.51698774080560439</v>
      </c>
      <c r="BB2" s="145">
        <f t="shared" si="2"/>
        <v>0.38633975481611227</v>
      </c>
      <c r="BC2" s="145">
        <f t="shared" si="2"/>
        <v>0</v>
      </c>
      <c r="BD2" s="145" t="str">
        <f t="shared" si="2"/>
        <v/>
      </c>
      <c r="BE2" s="145" t="str">
        <f t="shared" si="2"/>
        <v/>
      </c>
      <c r="BF2" s="145" t="str">
        <f t="shared" si="2"/>
        <v/>
      </c>
      <c r="BG2" s="145" t="str">
        <f t="shared" si="2"/>
        <v/>
      </c>
      <c r="BH2" s="145" t="str">
        <f t="shared" si="2"/>
        <v/>
      </c>
      <c r="BI2" s="145" t="str">
        <f t="shared" si="2"/>
        <v/>
      </c>
      <c r="BJ2" s="98">
        <f t="shared" ref="BJ2:BJ10" si="3">IF(COUNT(Z2:Z2)=0,"",MAX(Z2:Z2))</f>
        <v>7.109</v>
      </c>
      <c r="BK2" s="50">
        <f t="shared" ref="BK2:BK10" si="4">IF(COUNT(AA2:AE2)=0,"",MAX(AA2:AE2))</f>
        <v>5.73</v>
      </c>
      <c r="BL2" s="50" t="str">
        <f t="shared" ref="BL2:BL10" si="5">IF(COUNT(AF2:AI2)=0,"",MAX(AF2:AI2))</f>
        <v/>
      </c>
      <c r="BM2" s="50" t="str">
        <f t="shared" ref="BM2:BM10" si="6">IF(COUNT(AJ2:AK2)=0,"",MAX(AJ2:AK2))</f>
        <v/>
      </c>
      <c r="BN2" s="105">
        <f t="shared" ref="BN2:BN10" si="7">IF(COUNT(Z2:Z2)=0,"",AVERAGE(Z2:Z2))</f>
        <v>7.109</v>
      </c>
      <c r="BO2" s="47">
        <f t="shared" ref="BO2:BO10" si="8">IF(COUNT(AA2:AE2)=0,"",AVERAGE(AA2:AE2))</f>
        <v>5.1136666666666661</v>
      </c>
      <c r="BP2" s="47" t="str">
        <f t="shared" ref="BP2:BP10" si="9">IF(COUNT(AF2:AI2)=0,"",AVERAGE(AF2:AI2))</f>
        <v/>
      </c>
      <c r="BQ2" s="47" t="str">
        <f t="shared" ref="BQ2:BQ10" si="10">IF(COUNT(AJ2:AK2)=0,"",AVERAGE(AJ2:AK2))</f>
        <v/>
      </c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  <c r="IX2" s="37"/>
      <c r="IY2" s="37"/>
      <c r="IZ2" s="37"/>
      <c r="JA2" s="37"/>
      <c r="JB2" s="37"/>
      <c r="JC2" s="37"/>
      <c r="JD2" s="37"/>
      <c r="JE2" s="37"/>
      <c r="JF2" s="37"/>
      <c r="JG2" s="37"/>
      <c r="JH2" s="37"/>
      <c r="JI2" s="37"/>
      <c r="JJ2" s="37"/>
      <c r="JK2" s="37"/>
      <c r="JL2" s="37"/>
      <c r="JM2" s="37"/>
      <c r="JN2" s="37"/>
      <c r="JO2" s="37"/>
    </row>
    <row r="3" spans="1:275" s="49" customFormat="1" x14ac:dyDescent="0.2">
      <c r="A3" s="29" t="s">
        <v>44</v>
      </c>
      <c r="B3" s="336">
        <f>VLOOKUP($A3,BI!$A:$Q,MATCH(B$1,BI!$A$1:$Q$1,0),FALSE)</f>
        <v>1</v>
      </c>
      <c r="C3" s="369">
        <f>VLOOKUP($A3,BI!$A:$Q,MATCH(C$1,BI!$A$1:$Q$1,0),FALSE)</f>
        <v>1</v>
      </c>
      <c r="D3" s="369">
        <f>VLOOKUP($A3,BI!$A:$Q,MATCH(D$1,BI!$A$1:$Q$1,0),FALSE)</f>
        <v>1</v>
      </c>
      <c r="E3" s="369">
        <f>VLOOKUP($A3,BI!$A:$Q,MATCH(E$1,BI!$A$1:$Q$1,0),FALSE)</f>
        <v>1</v>
      </c>
      <c r="F3" s="369">
        <f>VLOOKUP($A3,BI!$A:$Q,MATCH(F$1,BI!$A$1:$Q$1,0),FALSE)</f>
        <v>1</v>
      </c>
      <c r="G3" s="369">
        <f>VLOOKUP($A3,BI!$A:$Q,MATCH(G$1,BI!$A$1:$Q$1,0),FALSE)</f>
        <v>1</v>
      </c>
      <c r="H3" s="369">
        <f>VLOOKUP($A3,BI!$A:$Q,MATCH(H$1,BI!$A$1:$Q$1,0),FALSE)</f>
        <v>1</v>
      </c>
      <c r="I3" s="369">
        <f>VLOOKUP($A3,BI!$A:$Q,MATCH(I$1,BI!$A$1:$Q$1,0),FALSE)</f>
        <v>1</v>
      </c>
      <c r="J3" s="369">
        <f>VLOOKUP($A3,BI!$A:$Q,MATCH(J$1,BI!$A$1:$Q$1,0),FALSE)</f>
        <v>1</v>
      </c>
      <c r="K3" s="369">
        <f>VLOOKUP($A3,BI!$A:$Q,MATCH(K$1,BI!$A$1:$Q$1,0),FALSE)</f>
        <v>1</v>
      </c>
      <c r="L3" s="369" t="str">
        <f>VLOOKUP($A3,BI!$A:$Q,MATCH(L$1,BI!$A$1:$Q$1,0),FALSE)</f>
        <v/>
      </c>
      <c r="M3" s="369" t="str">
        <f>VLOOKUP($A3,BI!$A:$Q,MATCH(M$1,BI!$A$1:$Q$1,0),FALSE)</f>
        <v/>
      </c>
      <c r="N3" s="323">
        <f>VLOOKUP($A3,'B-EmEC'!$A:$DD,MATCH(N$1,'B-EmEC'!$A$1:$DD$1,0),FALSE)</f>
        <v>6.1109999999999998</v>
      </c>
      <c r="O3" s="324">
        <f>VLOOKUP($A3,'B-EmEC'!$A:$DD,MATCH(O$1,'B-EmEC'!$A$1:$DD$1,0),FALSE)</f>
        <v>5.4690000000000003</v>
      </c>
      <c r="P3" s="325">
        <f>VLOOKUP($A3,'B-EmEC'!$A:$DD,MATCH(P$1,'B-EmEC'!$A$1:$DD$1,0),FALSE)</f>
        <v>5.34</v>
      </c>
      <c r="Q3" s="324">
        <f>VLOOKUP($A3,'B-EmEC'!$A:$DD,MATCH(Q$1,'B-EmEC'!$A$1:$DD$1,0),FALSE)</f>
        <v>5.2709999999999999</v>
      </c>
      <c r="R3" s="326">
        <f>VLOOKUP($A3,'B-EmEC'!$A:$DD,MATCH(R$1,'B-EmEC'!$A$1:$DD$1,0),FALSE)</f>
        <v>5.3979999999999997</v>
      </c>
      <c r="S3" s="326">
        <f>VLOOKUP($A3,'B-EmEC'!$A:$DD,MATCH(S$1,'B-EmEC'!$A$1:$DD$1,0),FALSE)</f>
        <v>5.9139999999999997</v>
      </c>
      <c r="T3" s="326">
        <f>VLOOKUP($A3,'B-EmEC'!$A:$DD,MATCH(T$1,'B-EmEC'!$A$1:$DD$1,0),FALSE)</f>
        <v>7.8220000000000001</v>
      </c>
      <c r="U3" s="326">
        <f>VLOOKUP($A3,'B-EmEC'!$A:$DD,MATCH(U$1,'B-EmEC'!$A$1:$DD$1,0),FALSE)</f>
        <v>8.0030000000000001</v>
      </c>
      <c r="V3" s="326">
        <f>VLOOKUP($A3,'B-EmEC'!$A:$DD,MATCH(V$1,'B-EmEC'!$A$1:$DD$1,0),FALSE)</f>
        <v>7.7709999999999999</v>
      </c>
      <c r="W3" s="326">
        <f>VLOOKUP($A3,'B-EmEC'!$A:$DD,MATCH(W$1,'B-EmEC'!$A$1:$DD$1,0),FALSE)</f>
        <v>7.7220000000000004</v>
      </c>
      <c r="X3" s="326" t="str">
        <f>VLOOKUP($A3,'B-EmEC'!$A:$DD,MATCH(X$1,'B-EmEC'!$A$1:$DD$1,0),FALSE)</f>
        <v/>
      </c>
      <c r="Y3" s="326" t="str">
        <f>VLOOKUP($A3,'B-EmEC'!$A:$DD,MATCH(Y$1,'B-EmEC'!$A$1:$DD$1,0),FALSE)</f>
        <v/>
      </c>
      <c r="Z3" s="323">
        <f t="shared" ref="Z3:Z52" si="11">IF(B3="","",N3)</f>
        <v>6.1109999999999998</v>
      </c>
      <c r="AA3" s="327">
        <f t="shared" ref="AA3:AA52" si="12">IF(C3="","",O3)</f>
        <v>5.4690000000000003</v>
      </c>
      <c r="AB3" s="327">
        <f t="shared" ref="AB3:AB52" si="13">IF(D3="","",P3)</f>
        <v>5.34</v>
      </c>
      <c r="AC3" s="327">
        <f t="shared" ref="AC3:AC52" si="14">IF(E3="","",Q3)</f>
        <v>5.2709999999999999</v>
      </c>
      <c r="AD3" s="327">
        <f t="shared" ref="AD3:AD52" si="15">IF(F3="","",R3)</f>
        <v>5.3979999999999997</v>
      </c>
      <c r="AE3" s="327">
        <f t="shared" ref="AE3:AE52" si="16">IF(G3="","",S3)</f>
        <v>5.9139999999999997</v>
      </c>
      <c r="AF3" s="327">
        <f t="shared" ref="AF3:AF52" si="17">IF(H3="","",T3)</f>
        <v>7.8220000000000001</v>
      </c>
      <c r="AG3" s="327">
        <f t="shared" ref="AG3:AG52" si="18">IF(I3="","",U3)</f>
        <v>8.0030000000000001</v>
      </c>
      <c r="AH3" s="327">
        <f t="shared" ref="AH3:AH52" si="19">IF(J3="","",V3)</f>
        <v>7.7709999999999999</v>
      </c>
      <c r="AI3" s="327">
        <f t="shared" ref="AI3:AI52" si="20">IF(K3="","",W3)</f>
        <v>7.7220000000000004</v>
      </c>
      <c r="AJ3" s="327" t="str">
        <f t="shared" ref="AJ3:AJ52" si="21">IF(L3="","",X3)</f>
        <v/>
      </c>
      <c r="AK3" s="327" t="str">
        <f t="shared" ref="AK3:AK52" si="22">IF(M3="","",Y3)</f>
        <v/>
      </c>
      <c r="AL3" s="328">
        <f t="shared" ref="AL3:AL52" si="23">IF(Z3&lt;&gt;"",(Z3-MIN($Z:$Z))/(MAX($Z:$Z)-MIN($Z:$Z)),"")</f>
        <v>6.6681735985533439E-2</v>
      </c>
      <c r="AM3" s="329">
        <f t="shared" ref="AM3:AM52" si="24">IF(AA3&lt;&gt;"",(AA3-MIN($Z:$Z))/(MAX($Z:$Z)-MIN($Z:$Z)),"")</f>
        <v>-7.8435804701627379E-2</v>
      </c>
      <c r="AN3" s="329">
        <f t="shared" ref="AN3:AN52" si="25">IF(AB3&lt;&gt;"",(AB3-MIN($Z:$Z))/(MAX($Z:$Z)-MIN($Z:$Z)),"")</f>
        <v>-0.10759493670886075</v>
      </c>
      <c r="AO3" s="329">
        <f t="shared" ref="AO3:AO52" si="26">IF(AC3&lt;&gt;"",(AC3-MIN($Z:$Z))/(MAX($Z:$Z)-MIN($Z:$Z)),"")</f>
        <v>-0.12319168173598551</v>
      </c>
      <c r="AP3" s="329">
        <f t="shared" ref="AP3:AP52" si="27">IF(AD3&lt;&gt;"",(AD3-MIN($Z:$Z))/(MAX($Z:$Z)-MIN($Z:$Z)),"")</f>
        <v>-9.4484629294755901E-2</v>
      </c>
      <c r="AQ3" s="329">
        <f t="shared" ref="AQ3:AQ52" si="28">IF(AE3&lt;&gt;"",(AE3-MIN($Z:$Z))/(MAX($Z:$Z)-MIN($Z:$Z)),"")</f>
        <v>2.2151898734177184E-2</v>
      </c>
      <c r="AR3" s="329">
        <f t="shared" ref="AR3:AR52" si="29">IF(AF3&lt;&gt;"",(AF3-MIN($Z:$Z))/(MAX($Z:$Z)-MIN($Z:$Z)),"")</f>
        <v>0.45343580470162748</v>
      </c>
      <c r="AS3" s="329">
        <f t="shared" ref="AS3:AS52" si="30">IF(AG3&lt;&gt;"",(AG3-MIN($Z:$Z))/(MAX($Z:$Z)-MIN($Z:$Z)),"")</f>
        <v>0.4943490054249548</v>
      </c>
      <c r="AT3" s="329">
        <f t="shared" ref="AT3:AT52" si="31">IF(AH3&lt;&gt;"",(AH3-MIN($Z:$Z))/(MAX($Z:$Z)-MIN($Z:$Z)),"")</f>
        <v>0.44190777576853524</v>
      </c>
      <c r="AU3" s="329">
        <f t="shared" ref="AU3:AU52" si="32">IF(AI3&lt;&gt;"",(AI3-MIN($Z:$Z))/(MAX($Z:$Z)-MIN($Z:$Z)),"")</f>
        <v>0.43083182640144674</v>
      </c>
      <c r="AV3" s="329" t="str">
        <f t="shared" ref="AV3:AV52" si="33">IF(AJ3&lt;&gt;"",(AJ3-MIN($Z:$Z))/(MAX($Z:$Z)-MIN($Z:$Z)),"")</f>
        <v/>
      </c>
      <c r="AW3" s="329" t="str">
        <f t="shared" ref="AW3:AW52" si="34">IF(AK3&lt;&gt;"",(AK3-MIN($Z:$Z))/(MAX($Z:$Z)-MIN($Z:$Z)),"")</f>
        <v/>
      </c>
      <c r="AX3" s="144">
        <f t="shared" ref="AX3:AX52" si="35">IFERROR((Z3-MIN($Z3:$AK3))/(MAX($Z3:$AK3)-MIN($Z3:$AK3)),"")</f>
        <v>0.30746705710102479</v>
      </c>
      <c r="AY3" s="145">
        <f t="shared" ref="AY3:AY52" si="36">IFERROR((AA3-MIN($Z3:$AK3))/(MAX($Z3:$AK3)-MIN($Z3:$AK3)),"")</f>
        <v>7.2474377745241722E-2</v>
      </c>
      <c r="AZ3" s="145">
        <f t="shared" ref="AZ3:AZ52" si="37">IFERROR((AB3-MIN($Z3:$AK3))/(MAX($Z3:$AK3)-MIN($Z3:$AK3)),"")</f>
        <v>2.5256222547584167E-2</v>
      </c>
      <c r="BA3" s="145">
        <f t="shared" ref="BA3:BA52" si="38">IFERROR((AC3-MIN($Z3:$AK3))/(MAX($Z3:$AK3)-MIN($Z3:$AK3)),"")</f>
        <v>0</v>
      </c>
      <c r="BB3" s="145">
        <f t="shared" ref="BB3:BB52" si="39">IFERROR((AD3-MIN($Z3:$AK3))/(MAX($Z3:$AK3)-MIN($Z3:$AK3)),"")</f>
        <v>4.6486090775988205E-2</v>
      </c>
      <c r="BC3" s="145">
        <f t="shared" ref="BC3:BC52" si="40">IFERROR((AE3-MIN($Z3:$AK3))/(MAX($Z3:$AK3)-MIN($Z3:$AK3)),"")</f>
        <v>0.23535871156661778</v>
      </c>
      <c r="BD3" s="145">
        <f t="shared" ref="BD3:BD52" si="41">IFERROR((AF3-MIN($Z3:$AK3))/(MAX($Z3:$AK3)-MIN($Z3:$AK3)),"")</f>
        <v>0.93374816983894582</v>
      </c>
      <c r="BE3" s="145">
        <f t="shared" ref="BE3:BE52" si="42">IFERROR((AG3-MIN($Z3:$AK3))/(MAX($Z3:$AK3)-MIN($Z3:$AK3)),"")</f>
        <v>1</v>
      </c>
      <c r="BF3" s="145">
        <f t="shared" ref="BF3:BF52" si="43">IFERROR((AH3-MIN($Z3:$AK3))/(MAX($Z3:$AK3)-MIN($Z3:$AK3)),"")</f>
        <v>0.91508052708638354</v>
      </c>
      <c r="BG3" s="145">
        <f t="shared" ref="BG3:BG52" si="44">IFERROR((AI3-MIN($Z3:$AK3))/(MAX($Z3:$AK3)-MIN($Z3:$AK3)),"")</f>
        <v>0.89714494875549056</v>
      </c>
      <c r="BH3" s="145" t="str">
        <f t="shared" ref="BH3:BH52" si="45">IFERROR((AJ3-MIN($Z3:$AK3))/(MAX($Z3:$AK3)-MIN($Z3:$AK3)),"")</f>
        <v/>
      </c>
      <c r="BI3" s="145" t="str">
        <f t="shared" ref="BI3:BI52" si="46">IFERROR((AK3-MIN($Z3:$AK3))/(MAX($Z3:$AK3)-MIN($Z3:$AK3)),"")</f>
        <v/>
      </c>
      <c r="BJ3" s="98">
        <f t="shared" si="3"/>
        <v>6.1109999999999998</v>
      </c>
      <c r="BK3" s="50">
        <f t="shared" si="4"/>
        <v>5.9139999999999997</v>
      </c>
      <c r="BL3" s="50">
        <f t="shared" si="5"/>
        <v>8.0030000000000001</v>
      </c>
      <c r="BM3" s="50" t="str">
        <f t="shared" si="6"/>
        <v/>
      </c>
      <c r="BN3" s="105">
        <f t="shared" si="7"/>
        <v>6.1109999999999998</v>
      </c>
      <c r="BO3" s="47">
        <f t="shared" si="8"/>
        <v>5.4784000000000006</v>
      </c>
      <c r="BP3" s="47">
        <f t="shared" si="9"/>
        <v>7.8295000000000003</v>
      </c>
      <c r="BQ3" s="47" t="str">
        <f t="shared" si="10"/>
        <v/>
      </c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X3" s="37"/>
      <c r="IY3" s="37"/>
      <c r="IZ3" s="37"/>
      <c r="JA3" s="37"/>
      <c r="JB3" s="37"/>
      <c r="JC3" s="37"/>
      <c r="JD3" s="37"/>
      <c r="JE3" s="37"/>
      <c r="JF3" s="37"/>
      <c r="JG3" s="37"/>
      <c r="JH3" s="37"/>
      <c r="JI3" s="37"/>
      <c r="JJ3" s="37"/>
      <c r="JK3" s="37"/>
      <c r="JL3" s="37"/>
      <c r="JM3" s="37"/>
      <c r="JN3" s="37"/>
      <c r="JO3" s="37"/>
    </row>
    <row r="4" spans="1:275" s="49" customFormat="1" x14ac:dyDescent="0.2">
      <c r="A4" s="29" t="s">
        <v>90</v>
      </c>
      <c r="B4" s="336">
        <f>VLOOKUP($A4,BI!$A:$Q,MATCH(B$1,BI!$A$1:$Q$1,0),FALSE)</f>
        <v>1</v>
      </c>
      <c r="C4" s="369" t="str">
        <f>VLOOKUP($A4,BI!$A:$Q,MATCH(C$1,BI!$A$1:$Q$1,0),FALSE)</f>
        <v/>
      </c>
      <c r="D4" s="369" t="str">
        <f>VLOOKUP($A4,BI!$A:$Q,MATCH(D$1,BI!$A$1:$Q$1,0),FALSE)</f>
        <v/>
      </c>
      <c r="E4" s="369" t="str">
        <f>VLOOKUP($A4,BI!$A:$Q,MATCH(E$1,BI!$A$1:$Q$1,0),FALSE)</f>
        <v/>
      </c>
      <c r="F4" s="369" t="str">
        <f>VLOOKUP($A4,BI!$A:$Q,MATCH(F$1,BI!$A$1:$Q$1,0),FALSE)</f>
        <v/>
      </c>
      <c r="G4" s="369">
        <f>VLOOKUP($A4,BI!$A:$Q,MATCH(G$1,BI!$A$1:$Q$1,0),FALSE)</f>
        <v>1</v>
      </c>
      <c r="H4" s="369" t="str">
        <f>VLOOKUP($A4,BI!$A:$Q,MATCH(H$1,BI!$A$1:$Q$1,0),FALSE)</f>
        <v/>
      </c>
      <c r="I4" s="369" t="str">
        <f>VLOOKUP($A4,BI!$A:$Q,MATCH(I$1,BI!$A$1:$Q$1,0),FALSE)</f>
        <v/>
      </c>
      <c r="J4" s="369" t="str">
        <f>VLOOKUP($A4,BI!$A:$Q,MATCH(J$1,BI!$A$1:$Q$1,0),FALSE)</f>
        <v/>
      </c>
      <c r="K4" s="369" t="str">
        <f>VLOOKUP($A4,BI!$A:$Q,MATCH(K$1,BI!$A$1:$Q$1,0),FALSE)</f>
        <v/>
      </c>
      <c r="L4" s="369" t="str">
        <f>VLOOKUP($A4,BI!$A:$Q,MATCH(L$1,BI!$A$1:$Q$1,0),FALSE)</f>
        <v/>
      </c>
      <c r="M4" s="369" t="str">
        <f>VLOOKUP($A4,BI!$A:$Q,MATCH(M$1,BI!$A$1:$Q$1,0),FALSE)</f>
        <v/>
      </c>
      <c r="N4" s="323">
        <f>VLOOKUP($A4,'B-EmEC'!$A:$DD,MATCH(N$1,'B-EmEC'!$A$1:$DD$1,0),FALSE)</f>
        <v>8.81</v>
      </c>
      <c r="O4" s="324" t="str">
        <f>VLOOKUP($A4,'B-EmEC'!$A:$DD,MATCH(O$1,'B-EmEC'!$A$1:$DD$1,0),FALSE)</f>
        <v/>
      </c>
      <c r="P4" s="325" t="str">
        <f>VLOOKUP($A4,'B-EmEC'!$A:$DD,MATCH(P$1,'B-EmEC'!$A$1:$DD$1,0),FALSE)</f>
        <v/>
      </c>
      <c r="Q4" s="324" t="str">
        <f>VLOOKUP($A4,'B-EmEC'!$A:$DD,MATCH(Q$1,'B-EmEC'!$A$1:$DD$1,0),FALSE)</f>
        <v/>
      </c>
      <c r="R4" s="326">
        <f>VLOOKUP($A4,'B-EmEC'!$A:$DD,MATCH(R$1,'B-EmEC'!$A$1:$DD$1,0),FALSE)</f>
        <v>5.6040000000000001</v>
      </c>
      <c r="S4" s="326">
        <f>VLOOKUP($A4,'B-EmEC'!$A:$DD,MATCH(S$1,'B-EmEC'!$A$1:$DD$1,0),FALSE)</f>
        <v>5.9859999999999998</v>
      </c>
      <c r="T4" s="326" t="str">
        <f>VLOOKUP($A4,'B-EmEC'!$A:$DD,MATCH(T$1,'B-EmEC'!$A$1:$DD$1,0),FALSE)</f>
        <v/>
      </c>
      <c r="U4" s="326" t="str">
        <f>VLOOKUP($A4,'B-EmEC'!$A:$DD,MATCH(U$1,'B-EmEC'!$A$1:$DD$1,0),FALSE)</f>
        <v/>
      </c>
      <c r="V4" s="326" t="str">
        <f>VLOOKUP($A4,'B-EmEC'!$A:$DD,MATCH(V$1,'B-EmEC'!$A$1:$DD$1,0),FALSE)</f>
        <v/>
      </c>
      <c r="W4" s="326">
        <f>VLOOKUP($A4,'B-EmEC'!$A:$DD,MATCH(W$1,'B-EmEC'!$A$1:$DD$1,0),FALSE)</f>
        <v>7.657</v>
      </c>
      <c r="X4" s="326" t="str">
        <f>VLOOKUP($A4,'B-EmEC'!$A:$DD,MATCH(X$1,'B-EmEC'!$A$1:$DD$1,0),FALSE)</f>
        <v/>
      </c>
      <c r="Y4" s="326" t="str">
        <f>VLOOKUP($A4,'B-EmEC'!$A:$DD,MATCH(Y$1,'B-EmEC'!$A$1:$DD$1,0),FALSE)</f>
        <v/>
      </c>
      <c r="Z4" s="323">
        <f t="shared" si="11"/>
        <v>8.81</v>
      </c>
      <c r="AA4" s="327" t="str">
        <f t="shared" si="12"/>
        <v/>
      </c>
      <c r="AB4" s="327" t="str">
        <f t="shared" si="13"/>
        <v/>
      </c>
      <c r="AC4" s="327" t="str">
        <f t="shared" si="14"/>
        <v/>
      </c>
      <c r="AD4" s="327" t="str">
        <f t="shared" si="15"/>
        <v/>
      </c>
      <c r="AE4" s="327">
        <f t="shared" si="16"/>
        <v>5.9859999999999998</v>
      </c>
      <c r="AF4" s="327" t="str">
        <f t="shared" si="17"/>
        <v/>
      </c>
      <c r="AG4" s="327" t="str">
        <f t="shared" si="18"/>
        <v/>
      </c>
      <c r="AH4" s="327" t="str">
        <f t="shared" si="19"/>
        <v/>
      </c>
      <c r="AI4" s="327" t="str">
        <f t="shared" si="20"/>
        <v/>
      </c>
      <c r="AJ4" s="327" t="str">
        <f t="shared" si="21"/>
        <v/>
      </c>
      <c r="AK4" s="327" t="str">
        <f t="shared" si="22"/>
        <v/>
      </c>
      <c r="AL4" s="328">
        <f t="shared" si="23"/>
        <v>0.67676311030741421</v>
      </c>
      <c r="AM4" s="329" t="str">
        <f t="shared" si="24"/>
        <v/>
      </c>
      <c r="AN4" s="329" t="str">
        <f t="shared" si="25"/>
        <v/>
      </c>
      <c r="AO4" s="329" t="str">
        <f t="shared" si="26"/>
        <v/>
      </c>
      <c r="AP4" s="329" t="str">
        <f t="shared" si="27"/>
        <v/>
      </c>
      <c r="AQ4" s="329">
        <f t="shared" si="28"/>
        <v>3.8426763110307398E-2</v>
      </c>
      <c r="AR4" s="329" t="str">
        <f t="shared" si="29"/>
        <v/>
      </c>
      <c r="AS4" s="329" t="str">
        <f t="shared" si="30"/>
        <v/>
      </c>
      <c r="AT4" s="329" t="str">
        <f t="shared" si="31"/>
        <v/>
      </c>
      <c r="AU4" s="329" t="str">
        <f t="shared" si="32"/>
        <v/>
      </c>
      <c r="AV4" s="329" t="str">
        <f t="shared" si="33"/>
        <v/>
      </c>
      <c r="AW4" s="329" t="str">
        <f t="shared" si="34"/>
        <v/>
      </c>
      <c r="AX4" s="144">
        <f t="shared" si="35"/>
        <v>1</v>
      </c>
      <c r="AY4" s="145" t="str">
        <f t="shared" si="36"/>
        <v/>
      </c>
      <c r="AZ4" s="145" t="str">
        <f t="shared" si="37"/>
        <v/>
      </c>
      <c r="BA4" s="145" t="str">
        <f t="shared" si="38"/>
        <v/>
      </c>
      <c r="BB4" s="145" t="str">
        <f t="shared" si="39"/>
        <v/>
      </c>
      <c r="BC4" s="145">
        <f t="shared" si="40"/>
        <v>0</v>
      </c>
      <c r="BD4" s="145" t="str">
        <f t="shared" si="41"/>
        <v/>
      </c>
      <c r="BE4" s="145" t="str">
        <f t="shared" si="42"/>
        <v/>
      </c>
      <c r="BF4" s="145" t="str">
        <f t="shared" si="43"/>
        <v/>
      </c>
      <c r="BG4" s="145" t="str">
        <f t="shared" si="44"/>
        <v/>
      </c>
      <c r="BH4" s="145" t="str">
        <f t="shared" si="45"/>
        <v/>
      </c>
      <c r="BI4" s="145" t="str">
        <f t="shared" si="46"/>
        <v/>
      </c>
      <c r="BJ4" s="98">
        <f t="shared" si="3"/>
        <v>8.81</v>
      </c>
      <c r="BK4" s="50">
        <f t="shared" si="4"/>
        <v>5.9859999999999998</v>
      </c>
      <c r="BL4" s="50" t="str">
        <f t="shared" si="5"/>
        <v/>
      </c>
      <c r="BM4" s="50" t="str">
        <f t="shared" si="6"/>
        <v/>
      </c>
      <c r="BN4" s="105">
        <f t="shared" si="7"/>
        <v>8.81</v>
      </c>
      <c r="BO4" s="47">
        <f t="shared" si="8"/>
        <v>5.9859999999999998</v>
      </c>
      <c r="BP4" s="47" t="str">
        <f t="shared" si="9"/>
        <v/>
      </c>
      <c r="BQ4" s="47" t="str">
        <f t="shared" si="10"/>
        <v/>
      </c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X4" s="37"/>
      <c r="IY4" s="37"/>
      <c r="IZ4" s="37"/>
      <c r="JA4" s="37"/>
      <c r="JB4" s="37"/>
      <c r="JC4" s="37"/>
      <c r="JD4" s="37"/>
      <c r="JE4" s="37"/>
      <c r="JF4" s="37"/>
      <c r="JG4" s="37"/>
      <c r="JH4" s="37"/>
      <c r="JI4" s="37"/>
      <c r="JJ4" s="37"/>
      <c r="JK4" s="37"/>
      <c r="JL4" s="37"/>
      <c r="JM4" s="37"/>
      <c r="JN4" s="37"/>
      <c r="JO4" s="37"/>
    </row>
    <row r="5" spans="1:275" s="49" customFormat="1" x14ac:dyDescent="0.2">
      <c r="A5" s="29" t="s">
        <v>101</v>
      </c>
      <c r="B5" s="336" t="str">
        <f>VLOOKUP($A5,BI!$A:$Q,MATCH(B$1,BI!$A$1:$Q$1,0),FALSE)</f>
        <v/>
      </c>
      <c r="C5" s="369">
        <f>VLOOKUP($A5,BI!$A:$Q,MATCH(C$1,BI!$A$1:$Q$1,0),FALSE)</f>
        <v>1</v>
      </c>
      <c r="D5" s="369">
        <f>VLOOKUP($A5,BI!$A:$Q,MATCH(D$1,BI!$A$1:$Q$1,0),FALSE)</f>
        <v>1</v>
      </c>
      <c r="E5" s="369">
        <f>VLOOKUP($A5,BI!$A:$Q,MATCH(E$1,BI!$A$1:$Q$1,0),FALSE)</f>
        <v>1</v>
      </c>
      <c r="F5" s="369">
        <f>VLOOKUP($A5,BI!$A:$Q,MATCH(F$1,BI!$A$1:$Q$1,0),FALSE)</f>
        <v>1</v>
      </c>
      <c r="G5" s="369">
        <f>VLOOKUP($A5,BI!$A:$Q,MATCH(G$1,BI!$A$1:$Q$1,0),FALSE)</f>
        <v>1</v>
      </c>
      <c r="H5" s="369" t="str">
        <f>VLOOKUP($A5,BI!$A:$Q,MATCH(H$1,BI!$A$1:$Q$1,0),FALSE)</f>
        <v/>
      </c>
      <c r="I5" s="369" t="str">
        <f>VLOOKUP($A5,BI!$A:$Q,MATCH(I$1,BI!$A$1:$Q$1,0),FALSE)</f>
        <v/>
      </c>
      <c r="J5" s="369" t="str">
        <f>VLOOKUP($A5,BI!$A:$Q,MATCH(J$1,BI!$A$1:$Q$1,0),FALSE)</f>
        <v/>
      </c>
      <c r="K5" s="369" t="str">
        <f>VLOOKUP($A5,BI!$A:$Q,MATCH(K$1,BI!$A$1:$Q$1,0),FALSE)</f>
        <v/>
      </c>
      <c r="L5" s="369">
        <f>VLOOKUP($A5,BI!$A:$Q,MATCH(L$1,BI!$A$1:$Q$1,0),FALSE)</f>
        <v>1</v>
      </c>
      <c r="M5" s="369">
        <f>VLOOKUP($A5,BI!$A:$Q,MATCH(M$1,BI!$A$1:$Q$1,0),FALSE)</f>
        <v>1</v>
      </c>
      <c r="N5" s="323" t="str">
        <f>VLOOKUP($A5,'B-EmEC'!$A:$DD,MATCH(N$1,'B-EmEC'!$A$1:$DD$1,0),FALSE)</f>
        <v/>
      </c>
      <c r="O5" s="324">
        <f>VLOOKUP($A5,'B-EmEC'!$A:$DD,MATCH(O$1,'B-EmEC'!$A$1:$DD$1,0),FALSE)</f>
        <v>5.25</v>
      </c>
      <c r="P5" s="325">
        <f>VLOOKUP($A5,'B-EmEC'!$A:$DD,MATCH(P$1,'B-EmEC'!$A$1:$DD$1,0),FALSE)</f>
        <v>5.5229999999999997</v>
      </c>
      <c r="Q5" s="324">
        <f>VLOOKUP($A5,'B-EmEC'!$A:$DD,MATCH(Q$1,'B-EmEC'!$A$1:$DD$1,0),FALSE)</f>
        <v>5.6550000000000002</v>
      </c>
      <c r="R5" s="326">
        <f>VLOOKUP($A5,'B-EmEC'!$A:$DD,MATCH(R$1,'B-EmEC'!$A$1:$DD$1,0),FALSE)</f>
        <v>5.6289999999999996</v>
      </c>
      <c r="S5" s="326">
        <f>VLOOKUP($A5,'B-EmEC'!$A:$DD,MATCH(S$1,'B-EmEC'!$A$1:$DD$1,0),FALSE)</f>
        <v>5.173</v>
      </c>
      <c r="T5" s="326" t="str">
        <f>VLOOKUP($A5,'B-EmEC'!$A:$DD,MATCH(T$1,'B-EmEC'!$A$1:$DD$1,0),FALSE)</f>
        <v/>
      </c>
      <c r="U5" s="326" t="str">
        <f>VLOOKUP($A5,'B-EmEC'!$A:$DD,MATCH(U$1,'B-EmEC'!$A$1:$DD$1,0),FALSE)</f>
        <v/>
      </c>
      <c r="V5" s="326" t="str">
        <f>VLOOKUP($A5,'B-EmEC'!$A:$DD,MATCH(V$1,'B-EmEC'!$A$1:$DD$1,0),FALSE)</f>
        <v/>
      </c>
      <c r="W5" s="326" t="str">
        <f>VLOOKUP($A5,'B-EmEC'!$A:$DD,MATCH(W$1,'B-EmEC'!$A$1:$DD$1,0),FALSE)</f>
        <v/>
      </c>
      <c r="X5" s="326">
        <f>VLOOKUP($A5,'B-EmEC'!$A:$DD,MATCH(X$1,'B-EmEC'!$A$1:$DD$1,0),FALSE)</f>
        <v>5.3029999999999999</v>
      </c>
      <c r="Y5" s="326">
        <f>VLOOKUP($A5,'B-EmEC'!$A:$DD,MATCH(Y$1,'B-EmEC'!$A$1:$DD$1,0),FALSE)</f>
        <v>4.0339999999999998</v>
      </c>
      <c r="Z5" s="323" t="str">
        <f t="shared" si="11"/>
        <v/>
      </c>
      <c r="AA5" s="327">
        <f t="shared" si="12"/>
        <v>5.25</v>
      </c>
      <c r="AB5" s="327">
        <f t="shared" si="13"/>
        <v>5.5229999999999997</v>
      </c>
      <c r="AC5" s="327">
        <f t="shared" si="14"/>
        <v>5.6550000000000002</v>
      </c>
      <c r="AD5" s="327">
        <f t="shared" si="15"/>
        <v>5.6289999999999996</v>
      </c>
      <c r="AE5" s="327">
        <f t="shared" si="16"/>
        <v>5.173</v>
      </c>
      <c r="AF5" s="327" t="str">
        <f t="shared" si="17"/>
        <v/>
      </c>
      <c r="AG5" s="327" t="str">
        <f t="shared" si="18"/>
        <v/>
      </c>
      <c r="AH5" s="327" t="str">
        <f t="shared" si="19"/>
        <v/>
      </c>
      <c r="AI5" s="327" t="str">
        <f t="shared" si="20"/>
        <v/>
      </c>
      <c r="AJ5" s="327">
        <f t="shared" si="21"/>
        <v>5.3029999999999999</v>
      </c>
      <c r="AK5" s="327">
        <f t="shared" si="22"/>
        <v>4.0339999999999998</v>
      </c>
      <c r="AL5" s="328" t="str">
        <f t="shared" si="23"/>
        <v/>
      </c>
      <c r="AM5" s="329">
        <f t="shared" si="24"/>
        <v>-0.12793851717902346</v>
      </c>
      <c r="AN5" s="329">
        <f t="shared" si="25"/>
        <v>-6.6229656419529867E-2</v>
      </c>
      <c r="AO5" s="329">
        <f t="shared" si="26"/>
        <v>-3.6392405063291042E-2</v>
      </c>
      <c r="AP5" s="329">
        <f t="shared" si="27"/>
        <v>-4.2269439421338213E-2</v>
      </c>
      <c r="AQ5" s="329">
        <f t="shared" si="28"/>
        <v>-0.14534358047016269</v>
      </c>
      <c r="AR5" s="329" t="str">
        <f t="shared" si="29"/>
        <v/>
      </c>
      <c r="AS5" s="329" t="str">
        <f t="shared" si="30"/>
        <v/>
      </c>
      <c r="AT5" s="329" t="str">
        <f t="shared" si="31"/>
        <v/>
      </c>
      <c r="AU5" s="329" t="str">
        <f t="shared" si="32"/>
        <v/>
      </c>
      <c r="AV5" s="329">
        <f t="shared" si="33"/>
        <v>-0.11595840867992764</v>
      </c>
      <c r="AW5" s="329">
        <f t="shared" si="34"/>
        <v>-0.40280289330922242</v>
      </c>
      <c r="AX5" s="144" t="str">
        <f t="shared" si="35"/>
        <v/>
      </c>
      <c r="AY5" s="145">
        <f t="shared" si="36"/>
        <v>0.75015422578655144</v>
      </c>
      <c r="AZ5" s="145">
        <f t="shared" si="37"/>
        <v>0.91856878470080161</v>
      </c>
      <c r="BA5" s="145">
        <f t="shared" si="38"/>
        <v>1</v>
      </c>
      <c r="BB5" s="145">
        <f t="shared" si="39"/>
        <v>0.98396051819864239</v>
      </c>
      <c r="BC5" s="145">
        <f t="shared" si="40"/>
        <v>0.70265268352868593</v>
      </c>
      <c r="BD5" s="145" t="str">
        <f t="shared" si="41"/>
        <v/>
      </c>
      <c r="BE5" s="145" t="str">
        <f t="shared" si="42"/>
        <v/>
      </c>
      <c r="BF5" s="145" t="str">
        <f t="shared" si="43"/>
        <v/>
      </c>
      <c r="BG5" s="145" t="str">
        <f t="shared" si="44"/>
        <v/>
      </c>
      <c r="BH5" s="145">
        <f t="shared" si="45"/>
        <v>0.78285009253547178</v>
      </c>
      <c r="BI5" s="145">
        <f t="shared" si="46"/>
        <v>0</v>
      </c>
      <c r="BJ5" s="98" t="str">
        <f t="shared" si="3"/>
        <v/>
      </c>
      <c r="BK5" s="50">
        <f t="shared" si="4"/>
        <v>5.6550000000000002</v>
      </c>
      <c r="BL5" s="50" t="str">
        <f t="shared" si="5"/>
        <v/>
      </c>
      <c r="BM5" s="50">
        <f t="shared" si="6"/>
        <v>5.3029999999999999</v>
      </c>
      <c r="BN5" s="105" t="str">
        <f t="shared" si="7"/>
        <v/>
      </c>
      <c r="BO5" s="47">
        <f t="shared" si="8"/>
        <v>5.4460000000000006</v>
      </c>
      <c r="BP5" s="47" t="str">
        <f t="shared" si="9"/>
        <v/>
      </c>
      <c r="BQ5" s="47">
        <f t="shared" si="10"/>
        <v>4.6684999999999999</v>
      </c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  <c r="IX5" s="37"/>
      <c r="IY5" s="37"/>
      <c r="IZ5" s="37"/>
      <c r="JA5" s="37"/>
      <c r="JB5" s="37"/>
      <c r="JC5" s="37"/>
      <c r="JD5" s="37"/>
      <c r="JE5" s="37"/>
      <c r="JF5" s="37"/>
      <c r="JG5" s="37"/>
      <c r="JH5" s="37"/>
      <c r="JI5" s="37"/>
      <c r="JJ5" s="37"/>
      <c r="JK5" s="37"/>
      <c r="JL5" s="37"/>
      <c r="JM5" s="37"/>
      <c r="JN5" s="37"/>
      <c r="JO5" s="37"/>
    </row>
    <row r="6" spans="1:275" s="49" customFormat="1" x14ac:dyDescent="0.2">
      <c r="A6" s="29" t="s">
        <v>46</v>
      </c>
      <c r="B6" s="336" t="str">
        <f>VLOOKUP($A6,BI!$A:$Q,MATCH(B$1,BI!$A$1:$Q$1,0),FALSE)</f>
        <v/>
      </c>
      <c r="C6" s="369">
        <f>VLOOKUP($A6,BI!$A:$Q,MATCH(C$1,BI!$A$1:$Q$1,0),FALSE)</f>
        <v>1</v>
      </c>
      <c r="D6" s="369">
        <f>VLOOKUP($A6,BI!$A:$Q,MATCH(D$1,BI!$A$1:$Q$1,0),FALSE)</f>
        <v>1</v>
      </c>
      <c r="E6" s="369">
        <f>VLOOKUP($A6,BI!$A:$Q,MATCH(E$1,BI!$A$1:$Q$1,0),FALSE)</f>
        <v>1</v>
      </c>
      <c r="F6" s="369">
        <f>VLOOKUP($A6,BI!$A:$Q,MATCH(F$1,BI!$A$1:$Q$1,0),FALSE)</f>
        <v>1</v>
      </c>
      <c r="G6" s="369">
        <f>VLOOKUP($A6,BI!$A:$Q,MATCH(G$1,BI!$A$1:$Q$1,0),FALSE)</f>
        <v>1</v>
      </c>
      <c r="H6" s="369">
        <f>VLOOKUP($A6,BI!$A:$Q,MATCH(H$1,BI!$A$1:$Q$1,0),FALSE)</f>
        <v>1</v>
      </c>
      <c r="I6" s="369">
        <f>VLOOKUP($A6,BI!$A:$Q,MATCH(I$1,BI!$A$1:$Q$1,0),FALSE)</f>
        <v>1</v>
      </c>
      <c r="J6" s="369">
        <f>VLOOKUP($A6,BI!$A:$Q,MATCH(J$1,BI!$A$1:$Q$1,0),FALSE)</f>
        <v>1</v>
      </c>
      <c r="K6" s="369">
        <f>VLOOKUP($A6,BI!$A:$Q,MATCH(K$1,BI!$A$1:$Q$1,0),FALSE)</f>
        <v>1</v>
      </c>
      <c r="L6" s="369" t="str">
        <f>VLOOKUP($A6,BI!$A:$Q,MATCH(L$1,BI!$A$1:$Q$1,0),FALSE)</f>
        <v/>
      </c>
      <c r="M6" s="369" t="str">
        <f>VLOOKUP($A6,BI!$A:$Q,MATCH(M$1,BI!$A$1:$Q$1,0),FALSE)</f>
        <v/>
      </c>
      <c r="N6" s="323" t="str">
        <f>VLOOKUP($A6,'B-EmEC'!$A:$DD,MATCH(N$1,'B-EmEC'!$A$1:$DD$1,0),FALSE)</f>
        <v/>
      </c>
      <c r="O6" s="324">
        <f>VLOOKUP($A6,'B-EmEC'!$A:$DD,MATCH(O$1,'B-EmEC'!$A$1:$DD$1,0),FALSE)</f>
        <v>5.8730000000000002</v>
      </c>
      <c r="P6" s="325">
        <f>VLOOKUP($A6,'B-EmEC'!$A:$DD,MATCH(P$1,'B-EmEC'!$A$1:$DD$1,0),FALSE)</f>
        <v>5.835</v>
      </c>
      <c r="Q6" s="324">
        <f>VLOOKUP($A6,'B-EmEC'!$A:$DD,MATCH(Q$1,'B-EmEC'!$A$1:$DD$1,0),FALSE)</f>
        <v>5.9569999999999999</v>
      </c>
      <c r="R6" s="326">
        <f>VLOOKUP($A6,'B-EmEC'!$A:$DD,MATCH(R$1,'B-EmEC'!$A$1:$DD$1,0),FALSE)</f>
        <v>5.9480000000000004</v>
      </c>
      <c r="S6" s="326">
        <f>VLOOKUP($A6,'B-EmEC'!$A:$DD,MATCH(S$1,'B-EmEC'!$A$1:$DD$1,0),FALSE)</f>
        <v>5.976</v>
      </c>
      <c r="T6" s="326">
        <f>VLOOKUP($A6,'B-EmEC'!$A:$DD,MATCH(T$1,'B-EmEC'!$A$1:$DD$1,0),FALSE)</f>
        <v>7.327</v>
      </c>
      <c r="U6" s="326">
        <f>VLOOKUP($A6,'B-EmEC'!$A:$DD,MATCH(U$1,'B-EmEC'!$A$1:$DD$1,0),FALSE)</f>
        <v>7.5039999999999996</v>
      </c>
      <c r="V6" s="326">
        <f>VLOOKUP($A6,'B-EmEC'!$A:$DD,MATCH(V$1,'B-EmEC'!$A$1:$DD$1,0),FALSE)</f>
        <v>7.3659999999999997</v>
      </c>
      <c r="W6" s="326">
        <f>VLOOKUP($A6,'B-EmEC'!$A:$DD,MATCH(W$1,'B-EmEC'!$A$1:$DD$1,0),FALSE)</f>
        <v>7.56</v>
      </c>
      <c r="X6" s="326" t="str">
        <f>VLOOKUP($A6,'B-EmEC'!$A:$DD,MATCH(X$1,'B-EmEC'!$A$1:$DD$1,0),FALSE)</f>
        <v/>
      </c>
      <c r="Y6" s="326" t="str">
        <f>VLOOKUP($A6,'B-EmEC'!$A:$DD,MATCH(Y$1,'B-EmEC'!$A$1:$DD$1,0),FALSE)</f>
        <v/>
      </c>
      <c r="Z6" s="323" t="str">
        <f t="shared" si="11"/>
        <v/>
      </c>
      <c r="AA6" s="327">
        <f t="shared" si="12"/>
        <v>5.8730000000000002</v>
      </c>
      <c r="AB6" s="327">
        <f t="shared" si="13"/>
        <v>5.835</v>
      </c>
      <c r="AC6" s="327">
        <f t="shared" si="14"/>
        <v>5.9569999999999999</v>
      </c>
      <c r="AD6" s="327">
        <f t="shared" si="15"/>
        <v>5.9480000000000004</v>
      </c>
      <c r="AE6" s="327">
        <f t="shared" si="16"/>
        <v>5.976</v>
      </c>
      <c r="AF6" s="327">
        <f t="shared" si="17"/>
        <v>7.327</v>
      </c>
      <c r="AG6" s="327">
        <f t="shared" si="18"/>
        <v>7.5039999999999996</v>
      </c>
      <c r="AH6" s="327">
        <f t="shared" si="19"/>
        <v>7.3659999999999997</v>
      </c>
      <c r="AI6" s="327">
        <f t="shared" si="20"/>
        <v>7.56</v>
      </c>
      <c r="AJ6" s="327" t="str">
        <f t="shared" si="21"/>
        <v/>
      </c>
      <c r="AK6" s="327" t="str">
        <f t="shared" si="22"/>
        <v/>
      </c>
      <c r="AL6" s="328" t="str">
        <f t="shared" si="23"/>
        <v/>
      </c>
      <c r="AM6" s="329">
        <f t="shared" si="24"/>
        <v>1.2884267631103159E-2</v>
      </c>
      <c r="AN6" s="329">
        <f t="shared" si="25"/>
        <v>4.2947558770343869E-3</v>
      </c>
      <c r="AO6" s="329">
        <f t="shared" si="26"/>
        <v>3.1871609403254973E-2</v>
      </c>
      <c r="AP6" s="329">
        <f t="shared" si="27"/>
        <v>2.9837251356238822E-2</v>
      </c>
      <c r="AQ6" s="329">
        <f t="shared" si="28"/>
        <v>3.616636528028936E-2</v>
      </c>
      <c r="AR6" s="329">
        <f t="shared" si="29"/>
        <v>0.34154611211573238</v>
      </c>
      <c r="AS6" s="329">
        <f t="shared" si="30"/>
        <v>0.38155515370705234</v>
      </c>
      <c r="AT6" s="329">
        <f t="shared" si="31"/>
        <v>0.3503616636528028</v>
      </c>
      <c r="AU6" s="329">
        <f t="shared" si="32"/>
        <v>0.39421338155515362</v>
      </c>
      <c r="AV6" s="329" t="str">
        <f t="shared" si="33"/>
        <v/>
      </c>
      <c r="AW6" s="329" t="str">
        <f t="shared" si="34"/>
        <v/>
      </c>
      <c r="AX6" s="144" t="str">
        <f t="shared" si="35"/>
        <v/>
      </c>
      <c r="AY6" s="145">
        <f t="shared" si="36"/>
        <v>2.202898550724653E-2</v>
      </c>
      <c r="AZ6" s="145">
        <f t="shared" si="37"/>
        <v>0</v>
      </c>
      <c r="BA6" s="145">
        <f t="shared" si="38"/>
        <v>7.0724637681159372E-2</v>
      </c>
      <c r="BB6" s="145">
        <f t="shared" si="39"/>
        <v>6.5507246376811865E-2</v>
      </c>
      <c r="BC6" s="145">
        <f t="shared" si="40"/>
        <v>8.1739130434782634E-2</v>
      </c>
      <c r="BD6" s="145">
        <f t="shared" si="41"/>
        <v>0.86492753623188423</v>
      </c>
      <c r="BE6" s="145">
        <f t="shared" si="42"/>
        <v>0.96753623188405791</v>
      </c>
      <c r="BF6" s="145">
        <f t="shared" si="43"/>
        <v>0.88753623188405795</v>
      </c>
      <c r="BG6" s="145">
        <f t="shared" si="44"/>
        <v>1</v>
      </c>
      <c r="BH6" s="145" t="str">
        <f t="shared" si="45"/>
        <v/>
      </c>
      <c r="BI6" s="145" t="str">
        <f t="shared" si="46"/>
        <v/>
      </c>
      <c r="BJ6" s="98" t="str">
        <f t="shared" si="3"/>
        <v/>
      </c>
      <c r="BK6" s="50">
        <f t="shared" si="4"/>
        <v>5.976</v>
      </c>
      <c r="BL6" s="50">
        <f t="shared" si="5"/>
        <v>7.56</v>
      </c>
      <c r="BM6" s="50" t="str">
        <f t="shared" si="6"/>
        <v/>
      </c>
      <c r="BN6" s="105" t="str">
        <f t="shared" si="7"/>
        <v/>
      </c>
      <c r="BO6" s="47">
        <f t="shared" si="8"/>
        <v>5.9177999999999997</v>
      </c>
      <c r="BP6" s="47">
        <f t="shared" si="9"/>
        <v>7.4392499999999995</v>
      </c>
      <c r="BQ6" s="47" t="str">
        <f t="shared" si="10"/>
        <v/>
      </c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  <c r="IW6" s="37"/>
      <c r="IX6" s="37"/>
      <c r="IY6" s="37"/>
      <c r="IZ6" s="37"/>
      <c r="JA6" s="37"/>
      <c r="JB6" s="37"/>
      <c r="JC6" s="37"/>
      <c r="JD6" s="37"/>
      <c r="JE6" s="37"/>
      <c r="JF6" s="37"/>
      <c r="JG6" s="37"/>
      <c r="JH6" s="37"/>
      <c r="JI6" s="37"/>
      <c r="JJ6" s="37"/>
      <c r="JK6" s="37"/>
      <c r="JL6" s="37"/>
      <c r="JM6" s="37"/>
      <c r="JN6" s="37"/>
      <c r="JO6" s="37"/>
    </row>
    <row r="7" spans="1:275" s="49" customFormat="1" x14ac:dyDescent="0.2">
      <c r="A7" s="29" t="s">
        <v>177</v>
      </c>
      <c r="B7" s="336" t="str">
        <f>VLOOKUP($A7,BI!$A:$Q,MATCH(B$1,BI!$A$1:$Q$1,0),FALSE)</f>
        <v/>
      </c>
      <c r="C7" s="369">
        <f>VLOOKUP($A7,BI!$A:$Q,MATCH(C$1,BI!$A$1:$Q$1,0),FALSE)</f>
        <v>1</v>
      </c>
      <c r="D7" s="369">
        <f>VLOOKUP($A7,BI!$A:$Q,MATCH(D$1,BI!$A$1:$Q$1,0),FALSE)</f>
        <v>1</v>
      </c>
      <c r="E7" s="369">
        <f>VLOOKUP($A7,BI!$A:$Q,MATCH(E$1,BI!$A$1:$Q$1,0),FALSE)</f>
        <v>1</v>
      </c>
      <c r="F7" s="369">
        <f>VLOOKUP($A7,BI!$A:$Q,MATCH(F$1,BI!$A$1:$Q$1,0),FALSE)</f>
        <v>1</v>
      </c>
      <c r="G7" s="369">
        <f>VLOOKUP($A7,BI!$A:$Q,MATCH(G$1,BI!$A$1:$Q$1,0),FALSE)</f>
        <v>1</v>
      </c>
      <c r="H7" s="369">
        <f>VLOOKUP($A7,BI!$A:$Q,MATCH(H$1,BI!$A$1:$Q$1,0),FALSE)</f>
        <v>1</v>
      </c>
      <c r="I7" s="369">
        <f>VLOOKUP($A7,BI!$A:$Q,MATCH(I$1,BI!$A$1:$Q$1,0),FALSE)</f>
        <v>1</v>
      </c>
      <c r="J7" s="369">
        <f>VLOOKUP($A7,BI!$A:$Q,MATCH(J$1,BI!$A$1:$Q$1,0),FALSE)</f>
        <v>1</v>
      </c>
      <c r="K7" s="369">
        <f>VLOOKUP($A7,BI!$A:$Q,MATCH(K$1,BI!$A$1:$Q$1,0),FALSE)</f>
        <v>1</v>
      </c>
      <c r="L7" s="369" t="str">
        <f>VLOOKUP($A7,BI!$A:$Q,MATCH(L$1,BI!$A$1:$Q$1,0),FALSE)</f>
        <v/>
      </c>
      <c r="M7" s="369">
        <f>VLOOKUP($A7,BI!$A:$Q,MATCH(M$1,BI!$A$1:$Q$1,0),FALSE)</f>
        <v>1</v>
      </c>
      <c r="N7" s="323" t="str">
        <f>VLOOKUP($A7,'B-EmEC'!$A:$DD,MATCH(N$1,'B-EmEC'!$A$1:$DD$1,0),FALSE)</f>
        <v/>
      </c>
      <c r="O7" s="324">
        <f>VLOOKUP($A7,'B-EmEC'!$A:$DD,MATCH(O$1,'B-EmEC'!$A$1:$DD$1,0),FALSE)</f>
        <v>3.9990000000000001</v>
      </c>
      <c r="P7" s="325">
        <f>VLOOKUP($A7,'B-EmEC'!$A:$DD,MATCH(P$1,'B-EmEC'!$A$1:$DD$1,0),FALSE)</f>
        <v>5.04</v>
      </c>
      <c r="Q7" s="324">
        <f>VLOOKUP($A7,'B-EmEC'!$A:$DD,MATCH(Q$1,'B-EmEC'!$A$1:$DD$1,0),FALSE)</f>
        <v>5.8860000000000001</v>
      </c>
      <c r="R7" s="326">
        <f>VLOOKUP($A7,'B-EmEC'!$A:$DD,MATCH(R$1,'B-EmEC'!$A$1:$DD$1,0),FALSE)</f>
        <v>6.0030000000000001</v>
      </c>
      <c r="S7" s="326">
        <f>VLOOKUP($A7,'B-EmEC'!$A:$DD,MATCH(S$1,'B-EmEC'!$A$1:$DD$1,0),FALSE)</f>
        <v>6.4119999999999999</v>
      </c>
      <c r="T7" s="326">
        <f>VLOOKUP($A7,'B-EmEC'!$A:$DD,MATCH(T$1,'B-EmEC'!$A$1:$DD$1,0),FALSE)</f>
        <v>6.7210000000000001</v>
      </c>
      <c r="U7" s="326">
        <f>VLOOKUP($A7,'B-EmEC'!$A:$DD,MATCH(U$1,'B-EmEC'!$A$1:$DD$1,0),FALSE)</f>
        <v>6.5469999999999997</v>
      </c>
      <c r="V7" s="326">
        <f>VLOOKUP($A7,'B-EmEC'!$A:$DD,MATCH(V$1,'B-EmEC'!$A$1:$DD$1,0),FALSE)</f>
        <v>5.7439999999999998</v>
      </c>
      <c r="W7" s="326">
        <f>VLOOKUP($A7,'B-EmEC'!$A:$DD,MATCH(W$1,'B-EmEC'!$A$1:$DD$1,0),FALSE)</f>
        <v>6.2210000000000001</v>
      </c>
      <c r="X7" s="326" t="str">
        <f>VLOOKUP($A7,'B-EmEC'!$A:$DD,MATCH(X$1,'B-EmEC'!$A$1:$DD$1,0),FALSE)</f>
        <v/>
      </c>
      <c r="Y7" s="326">
        <f>VLOOKUP($A7,'B-EmEC'!$A:$DD,MATCH(Y$1,'B-EmEC'!$A$1:$DD$1,0),FALSE)</f>
        <v>7.1070000000000002</v>
      </c>
      <c r="Z7" s="323" t="str">
        <f t="shared" si="11"/>
        <v/>
      </c>
      <c r="AA7" s="327">
        <f t="shared" si="12"/>
        <v>3.9990000000000001</v>
      </c>
      <c r="AB7" s="327">
        <f t="shared" si="13"/>
        <v>5.04</v>
      </c>
      <c r="AC7" s="327">
        <f t="shared" si="14"/>
        <v>5.8860000000000001</v>
      </c>
      <c r="AD7" s="327">
        <f t="shared" si="15"/>
        <v>6.0030000000000001</v>
      </c>
      <c r="AE7" s="327">
        <f t="shared" si="16"/>
        <v>6.4119999999999999</v>
      </c>
      <c r="AF7" s="327">
        <f t="shared" si="17"/>
        <v>6.7210000000000001</v>
      </c>
      <c r="AG7" s="327">
        <f t="shared" si="18"/>
        <v>6.5469999999999997</v>
      </c>
      <c r="AH7" s="327">
        <f t="shared" si="19"/>
        <v>5.7439999999999998</v>
      </c>
      <c r="AI7" s="327">
        <f t="shared" si="20"/>
        <v>6.2210000000000001</v>
      </c>
      <c r="AJ7" s="327" t="str">
        <f t="shared" si="21"/>
        <v/>
      </c>
      <c r="AK7" s="327">
        <f t="shared" si="22"/>
        <v>7.1070000000000002</v>
      </c>
      <c r="AL7" s="328" t="str">
        <f t="shared" si="23"/>
        <v/>
      </c>
      <c r="AM7" s="329">
        <f t="shared" si="24"/>
        <v>-0.41071428571428564</v>
      </c>
      <c r="AN7" s="329">
        <f t="shared" si="25"/>
        <v>-0.17540687160940319</v>
      </c>
      <c r="AO7" s="329">
        <f t="shared" si="26"/>
        <v>1.5822784810126646E-2</v>
      </c>
      <c r="AP7" s="329">
        <f t="shared" si="27"/>
        <v>4.2269439421338213E-2</v>
      </c>
      <c r="AQ7" s="329">
        <f t="shared" si="28"/>
        <v>0.13471971066907776</v>
      </c>
      <c r="AR7" s="329">
        <f t="shared" si="29"/>
        <v>0.20456600361663657</v>
      </c>
      <c r="AS7" s="329">
        <f t="shared" si="30"/>
        <v>0.16523508137432183</v>
      </c>
      <c r="AT7" s="329">
        <f t="shared" si="31"/>
        <v>-1.627486437613021E-2</v>
      </c>
      <c r="AU7" s="329">
        <f t="shared" si="32"/>
        <v>9.1546112115732423E-2</v>
      </c>
      <c r="AV7" s="329" t="str">
        <f t="shared" si="33"/>
        <v/>
      </c>
      <c r="AW7" s="329">
        <f t="shared" si="34"/>
        <v>0.29181735985533458</v>
      </c>
      <c r="AX7" s="144" t="str">
        <f t="shared" si="35"/>
        <v/>
      </c>
      <c r="AY7" s="145">
        <f t="shared" si="36"/>
        <v>0</v>
      </c>
      <c r="AZ7" s="145">
        <f t="shared" si="37"/>
        <v>0.33494208494208488</v>
      </c>
      <c r="BA7" s="145">
        <f t="shared" si="38"/>
        <v>0.6071428571428571</v>
      </c>
      <c r="BB7" s="145">
        <f t="shared" si="39"/>
        <v>0.64478764478764472</v>
      </c>
      <c r="BC7" s="145">
        <f t="shared" si="40"/>
        <v>0.77638352638352626</v>
      </c>
      <c r="BD7" s="145">
        <f t="shared" si="41"/>
        <v>0.87580437580437576</v>
      </c>
      <c r="BE7" s="145">
        <f t="shared" si="42"/>
        <v>0.81981981981981966</v>
      </c>
      <c r="BF7" s="145">
        <f t="shared" si="43"/>
        <v>0.56145431145431135</v>
      </c>
      <c r="BG7" s="145">
        <f t="shared" si="44"/>
        <v>0.71492921492921491</v>
      </c>
      <c r="BH7" s="145" t="str">
        <f t="shared" si="45"/>
        <v/>
      </c>
      <c r="BI7" s="145">
        <f t="shared" si="46"/>
        <v>1</v>
      </c>
      <c r="BJ7" s="98" t="str">
        <f t="shared" si="3"/>
        <v/>
      </c>
      <c r="BK7" s="50">
        <f t="shared" si="4"/>
        <v>6.4119999999999999</v>
      </c>
      <c r="BL7" s="50">
        <f t="shared" si="5"/>
        <v>6.7210000000000001</v>
      </c>
      <c r="BM7" s="50">
        <f t="shared" si="6"/>
        <v>7.1070000000000002</v>
      </c>
      <c r="BN7" s="105" t="str">
        <f t="shared" si="7"/>
        <v/>
      </c>
      <c r="BO7" s="47">
        <f t="shared" si="8"/>
        <v>5.468</v>
      </c>
      <c r="BP7" s="47">
        <f t="shared" si="9"/>
        <v>6.3082500000000001</v>
      </c>
      <c r="BQ7" s="47">
        <f t="shared" si="10"/>
        <v>7.1070000000000002</v>
      </c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  <c r="IW7" s="37"/>
      <c r="IX7" s="37"/>
      <c r="IY7" s="37"/>
      <c r="IZ7" s="37"/>
      <c r="JA7" s="37"/>
      <c r="JB7" s="37"/>
      <c r="JC7" s="37"/>
      <c r="JD7" s="37"/>
      <c r="JE7" s="37"/>
      <c r="JF7" s="37"/>
      <c r="JG7" s="37"/>
      <c r="JH7" s="37"/>
      <c r="JI7" s="37"/>
      <c r="JJ7" s="37"/>
      <c r="JK7" s="37"/>
      <c r="JL7" s="37"/>
      <c r="JM7" s="37"/>
      <c r="JN7" s="37"/>
      <c r="JO7" s="37"/>
    </row>
    <row r="8" spans="1:275" s="49" customFormat="1" x14ac:dyDescent="0.2">
      <c r="A8" s="29" t="s">
        <v>178</v>
      </c>
      <c r="B8" s="336" t="str">
        <f>VLOOKUP($A8,BI!$A:$Q,MATCH(B$1,BI!$A$1:$Q$1,0),FALSE)</f>
        <v/>
      </c>
      <c r="C8" s="369">
        <f>VLOOKUP($A8,BI!$A:$Q,MATCH(C$1,BI!$A$1:$Q$1,0),FALSE)</f>
        <v>1</v>
      </c>
      <c r="D8" s="369">
        <f>VLOOKUP($A8,BI!$A:$Q,MATCH(D$1,BI!$A$1:$Q$1,0),FALSE)</f>
        <v>1</v>
      </c>
      <c r="E8" s="369">
        <f>VLOOKUP($A8,BI!$A:$Q,MATCH(E$1,BI!$A$1:$Q$1,0),FALSE)</f>
        <v>1</v>
      </c>
      <c r="F8" s="369">
        <f>VLOOKUP($A8,BI!$A:$Q,MATCH(F$1,BI!$A$1:$Q$1,0),FALSE)</f>
        <v>1</v>
      </c>
      <c r="G8" s="369">
        <f>VLOOKUP($A8,BI!$A:$Q,MATCH(G$1,BI!$A$1:$Q$1,0),FALSE)</f>
        <v>1</v>
      </c>
      <c r="H8" s="369">
        <f>VLOOKUP($A8,BI!$A:$Q,MATCH(H$1,BI!$A$1:$Q$1,0),FALSE)</f>
        <v>1</v>
      </c>
      <c r="I8" s="369">
        <f>VLOOKUP($A8,BI!$A:$Q,MATCH(I$1,BI!$A$1:$Q$1,0),FALSE)</f>
        <v>1</v>
      </c>
      <c r="J8" s="369">
        <f>VLOOKUP($A8,BI!$A:$Q,MATCH(J$1,BI!$A$1:$Q$1,0),FALSE)</f>
        <v>1</v>
      </c>
      <c r="K8" s="369">
        <f>VLOOKUP($A8,BI!$A:$Q,MATCH(K$1,BI!$A$1:$Q$1,0),FALSE)</f>
        <v>1</v>
      </c>
      <c r="L8" s="369">
        <f>VLOOKUP($A8,BI!$A:$Q,MATCH(L$1,BI!$A$1:$Q$1,0),FALSE)</f>
        <v>1</v>
      </c>
      <c r="M8" s="369">
        <f>VLOOKUP($A8,BI!$A:$Q,MATCH(M$1,BI!$A$1:$Q$1,0),FALSE)</f>
        <v>1</v>
      </c>
      <c r="N8" s="323" t="str">
        <f>VLOOKUP($A8,'B-EmEC'!$A:$DD,MATCH(N$1,'B-EmEC'!$A$1:$DD$1,0),FALSE)</f>
        <v/>
      </c>
      <c r="O8" s="324">
        <f>VLOOKUP($A8,'B-EmEC'!$A:$DD,MATCH(O$1,'B-EmEC'!$A$1:$DD$1,0),FALSE)</f>
        <v>5.3159999999999998</v>
      </c>
      <c r="P8" s="325">
        <f>VLOOKUP($A8,'B-EmEC'!$A:$DD,MATCH(P$1,'B-EmEC'!$A$1:$DD$1,0),FALSE)</f>
        <v>5.6459999999999999</v>
      </c>
      <c r="Q8" s="324">
        <f>VLOOKUP($A8,'B-EmEC'!$A:$DD,MATCH(Q$1,'B-EmEC'!$A$1:$DD$1,0),FALSE)</f>
        <v>5.851</v>
      </c>
      <c r="R8" s="326">
        <f>VLOOKUP($A8,'B-EmEC'!$A:$DD,MATCH(R$1,'B-EmEC'!$A$1:$DD$1,0),FALSE)</f>
        <v>6.3209999999999997</v>
      </c>
      <c r="S8" s="326">
        <f>VLOOKUP($A8,'B-EmEC'!$A:$DD,MATCH(S$1,'B-EmEC'!$A$1:$DD$1,0),FALSE)</f>
        <v>6.226</v>
      </c>
      <c r="T8" s="326">
        <f>VLOOKUP($A8,'B-EmEC'!$A:$DD,MATCH(T$1,'B-EmEC'!$A$1:$DD$1,0),FALSE)</f>
        <v>5.1790000000000003</v>
      </c>
      <c r="U8" s="326">
        <f>VLOOKUP($A8,'B-EmEC'!$A:$DD,MATCH(U$1,'B-EmEC'!$A$1:$DD$1,0),FALSE)</f>
        <v>5.9569999999999999</v>
      </c>
      <c r="V8" s="326">
        <f>VLOOKUP($A8,'B-EmEC'!$A:$DD,MATCH(V$1,'B-EmEC'!$A$1:$DD$1,0),FALSE)</f>
        <v>5.4640000000000004</v>
      </c>
      <c r="W8" s="326">
        <f>VLOOKUP($A8,'B-EmEC'!$A:$DD,MATCH(W$1,'B-EmEC'!$A$1:$DD$1,0),FALSE)</f>
        <v>5.8070000000000004</v>
      </c>
      <c r="X8" s="326">
        <f>VLOOKUP($A8,'B-EmEC'!$A:$DD,MATCH(X$1,'B-EmEC'!$A$1:$DD$1,0),FALSE)</f>
        <v>7.7880000000000003</v>
      </c>
      <c r="Y8" s="326">
        <f>VLOOKUP($A8,'B-EmEC'!$A:$DD,MATCH(Y$1,'B-EmEC'!$A$1:$DD$1,0),FALSE)</f>
        <v>6.867</v>
      </c>
      <c r="Z8" s="323" t="str">
        <f t="shared" si="11"/>
        <v/>
      </c>
      <c r="AA8" s="327">
        <f t="shared" si="12"/>
        <v>5.3159999999999998</v>
      </c>
      <c r="AB8" s="327">
        <f t="shared" si="13"/>
        <v>5.6459999999999999</v>
      </c>
      <c r="AC8" s="327">
        <f t="shared" si="14"/>
        <v>5.851</v>
      </c>
      <c r="AD8" s="327">
        <f t="shared" si="15"/>
        <v>6.3209999999999997</v>
      </c>
      <c r="AE8" s="327">
        <f t="shared" si="16"/>
        <v>6.226</v>
      </c>
      <c r="AF8" s="327">
        <f t="shared" si="17"/>
        <v>5.1790000000000003</v>
      </c>
      <c r="AG8" s="327">
        <f t="shared" si="18"/>
        <v>5.9569999999999999</v>
      </c>
      <c r="AH8" s="327">
        <f t="shared" si="19"/>
        <v>5.4640000000000004</v>
      </c>
      <c r="AI8" s="327">
        <f t="shared" si="20"/>
        <v>5.8070000000000004</v>
      </c>
      <c r="AJ8" s="327">
        <f t="shared" si="21"/>
        <v>7.7880000000000003</v>
      </c>
      <c r="AK8" s="327">
        <f t="shared" si="22"/>
        <v>6.867</v>
      </c>
      <c r="AL8" s="328" t="str">
        <f t="shared" si="23"/>
        <v/>
      </c>
      <c r="AM8" s="329">
        <f t="shared" si="24"/>
        <v>-0.11301989150090415</v>
      </c>
      <c r="AN8" s="329">
        <f t="shared" si="25"/>
        <v>-3.8426763110307398E-2</v>
      </c>
      <c r="AO8" s="329">
        <f t="shared" si="26"/>
        <v>7.9113924050633229E-3</v>
      </c>
      <c r="AP8" s="329">
        <f t="shared" si="27"/>
        <v>0.11415009041591316</v>
      </c>
      <c r="AQ8" s="329">
        <f t="shared" si="28"/>
        <v>9.2676311030741435E-2</v>
      </c>
      <c r="AR8" s="329">
        <f t="shared" si="29"/>
        <v>-0.14398734177215178</v>
      </c>
      <c r="AS8" s="329">
        <f t="shared" si="30"/>
        <v>3.1871609403254973E-2</v>
      </c>
      <c r="AT8" s="329">
        <f t="shared" si="31"/>
        <v>-7.9566003616636391E-2</v>
      </c>
      <c r="AU8" s="329">
        <f t="shared" si="32"/>
        <v>-2.034358047016151E-3</v>
      </c>
      <c r="AV8" s="329">
        <f t="shared" si="33"/>
        <v>0.44575045207956604</v>
      </c>
      <c r="AW8" s="329">
        <f t="shared" si="34"/>
        <v>0.23756781193490056</v>
      </c>
      <c r="AX8" s="144" t="str">
        <f t="shared" si="35"/>
        <v/>
      </c>
      <c r="AY8" s="145">
        <f t="shared" si="36"/>
        <v>5.2510540436948853E-2</v>
      </c>
      <c r="AZ8" s="145">
        <f t="shared" si="37"/>
        <v>0.17899578382522024</v>
      </c>
      <c r="BA8" s="145">
        <f t="shared" si="38"/>
        <v>0.25756995017247974</v>
      </c>
      <c r="BB8" s="145">
        <f t="shared" si="39"/>
        <v>0.43771559984668434</v>
      </c>
      <c r="BC8" s="145">
        <f t="shared" si="40"/>
        <v>0.4013031812955154</v>
      </c>
      <c r="BD8" s="145">
        <f t="shared" si="41"/>
        <v>0</v>
      </c>
      <c r="BE8" s="145">
        <f t="shared" si="42"/>
        <v>0.29819854350325781</v>
      </c>
      <c r="BF8" s="145">
        <f t="shared" si="43"/>
        <v>0.10923725565350714</v>
      </c>
      <c r="BG8" s="145">
        <f t="shared" si="44"/>
        <v>0.24070525105404375</v>
      </c>
      <c r="BH8" s="145">
        <f t="shared" si="45"/>
        <v>1</v>
      </c>
      <c r="BI8" s="145">
        <f t="shared" si="46"/>
        <v>0.64699118436182435</v>
      </c>
      <c r="BJ8" s="98" t="str">
        <f t="shared" si="3"/>
        <v/>
      </c>
      <c r="BK8" s="50">
        <f t="shared" si="4"/>
        <v>6.3209999999999997</v>
      </c>
      <c r="BL8" s="50">
        <f t="shared" si="5"/>
        <v>5.9569999999999999</v>
      </c>
      <c r="BM8" s="50">
        <f t="shared" si="6"/>
        <v>7.7880000000000003</v>
      </c>
      <c r="BN8" s="105" t="str">
        <f t="shared" si="7"/>
        <v/>
      </c>
      <c r="BO8" s="47">
        <f t="shared" si="8"/>
        <v>5.8719999999999999</v>
      </c>
      <c r="BP8" s="47">
        <f t="shared" si="9"/>
        <v>5.6017500000000009</v>
      </c>
      <c r="BQ8" s="47">
        <f t="shared" si="10"/>
        <v>7.3275000000000006</v>
      </c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  <c r="IW8" s="37"/>
      <c r="IX8" s="37"/>
      <c r="IY8" s="37"/>
      <c r="IZ8" s="37"/>
      <c r="JA8" s="37"/>
      <c r="JB8" s="37"/>
      <c r="JC8" s="37"/>
      <c r="JD8" s="37"/>
      <c r="JE8" s="37"/>
      <c r="JF8" s="37"/>
      <c r="JG8" s="37"/>
      <c r="JH8" s="37"/>
      <c r="JI8" s="37"/>
      <c r="JJ8" s="37"/>
      <c r="JK8" s="37"/>
      <c r="JL8" s="37"/>
      <c r="JM8" s="37"/>
      <c r="JN8" s="37"/>
      <c r="JO8" s="37"/>
    </row>
    <row r="9" spans="1:275" s="49" customFormat="1" x14ac:dyDescent="0.2">
      <c r="A9" s="29" t="s">
        <v>114</v>
      </c>
      <c r="B9" s="336">
        <f>VLOOKUP($A9,BI!$A:$Q,MATCH(B$1,BI!$A$1:$Q$1,0),FALSE)</f>
        <v>1</v>
      </c>
      <c r="C9" s="369">
        <f>VLOOKUP($A9,BI!$A:$Q,MATCH(C$1,BI!$A$1:$Q$1,0),FALSE)</f>
        <v>1</v>
      </c>
      <c r="D9" s="369">
        <f>VLOOKUP($A9,BI!$A:$Q,MATCH(D$1,BI!$A$1:$Q$1,0),FALSE)</f>
        <v>1</v>
      </c>
      <c r="E9" s="369">
        <f>VLOOKUP($A9,BI!$A:$Q,MATCH(E$1,BI!$A$1:$Q$1,0),FALSE)</f>
        <v>1</v>
      </c>
      <c r="F9" s="369">
        <f>VLOOKUP($A9,BI!$A:$Q,MATCH(F$1,BI!$A$1:$Q$1,0),FALSE)</f>
        <v>1</v>
      </c>
      <c r="G9" s="369">
        <f>VLOOKUP($A9,BI!$A:$Q,MATCH(G$1,BI!$A$1:$Q$1,0),FALSE)</f>
        <v>1</v>
      </c>
      <c r="H9" s="369">
        <f>VLOOKUP($A9,BI!$A:$Q,MATCH(H$1,BI!$A$1:$Q$1,0),FALSE)</f>
        <v>1</v>
      </c>
      <c r="I9" s="369">
        <f>VLOOKUP($A9,BI!$A:$Q,MATCH(I$1,BI!$A$1:$Q$1,0),FALSE)</f>
        <v>1</v>
      </c>
      <c r="J9" s="369">
        <f>VLOOKUP($A9,BI!$A:$Q,MATCH(J$1,BI!$A$1:$Q$1,0),FALSE)</f>
        <v>1</v>
      </c>
      <c r="K9" s="369">
        <f>VLOOKUP($A9,BI!$A:$Q,MATCH(K$1,BI!$A$1:$Q$1,0),FALSE)</f>
        <v>1</v>
      </c>
      <c r="L9" s="369">
        <f>VLOOKUP($A9,BI!$A:$Q,MATCH(L$1,BI!$A$1:$Q$1,0),FALSE)</f>
        <v>1</v>
      </c>
      <c r="M9" s="369">
        <f>VLOOKUP($A9,BI!$A:$Q,MATCH(M$1,BI!$A$1:$Q$1,0),FALSE)</f>
        <v>1</v>
      </c>
      <c r="N9" s="323">
        <f>VLOOKUP($A9,'B-EmEC'!$A:$DD,MATCH(N$1,'B-EmEC'!$A$1:$DD$1,0),FALSE)</f>
        <v>5.8159999999999998</v>
      </c>
      <c r="O9" s="324">
        <f>VLOOKUP($A9,'B-EmEC'!$A:$DD,MATCH(O$1,'B-EmEC'!$A$1:$DD$1,0),FALSE)</f>
        <v>6.407</v>
      </c>
      <c r="P9" s="325">
        <f>VLOOKUP($A9,'B-EmEC'!$A:$DD,MATCH(P$1,'B-EmEC'!$A$1:$DD$1,0),FALSE)</f>
        <v>6.3840000000000003</v>
      </c>
      <c r="Q9" s="324">
        <f>VLOOKUP($A9,'B-EmEC'!$A:$DD,MATCH(Q$1,'B-EmEC'!$A$1:$DD$1,0),FALSE)</f>
        <v>6.4160000000000004</v>
      </c>
      <c r="R9" s="326">
        <f>VLOOKUP($A9,'B-EmEC'!$A:$DD,MATCH(R$1,'B-EmEC'!$A$1:$DD$1,0),FALSE)</f>
        <v>6.3659999999999997</v>
      </c>
      <c r="S9" s="326">
        <f>VLOOKUP($A9,'B-EmEC'!$A:$DD,MATCH(S$1,'B-EmEC'!$A$1:$DD$1,0),FALSE)</f>
        <v>7.1929999999999996</v>
      </c>
      <c r="T9" s="326">
        <f>VLOOKUP($A9,'B-EmEC'!$A:$DD,MATCH(T$1,'B-EmEC'!$A$1:$DD$1,0),FALSE)</f>
        <v>7.8719999999999999</v>
      </c>
      <c r="U9" s="326">
        <f>VLOOKUP($A9,'B-EmEC'!$A:$DD,MATCH(U$1,'B-EmEC'!$A$1:$DD$1,0),FALSE)</f>
        <v>8.0239999999999991</v>
      </c>
      <c r="V9" s="326">
        <f>VLOOKUP($A9,'B-EmEC'!$A:$DD,MATCH(V$1,'B-EmEC'!$A$1:$DD$1,0),FALSE)</f>
        <v>8.1560000000000006</v>
      </c>
      <c r="W9" s="326">
        <f>VLOOKUP($A9,'B-EmEC'!$A:$DD,MATCH(W$1,'B-EmEC'!$A$1:$DD$1,0),FALSE)</f>
        <v>8.6039999999999992</v>
      </c>
      <c r="X9" s="326">
        <f>VLOOKUP($A9,'B-EmEC'!$A:$DD,MATCH(X$1,'B-EmEC'!$A$1:$DD$1,0),FALSE)</f>
        <v>6.782</v>
      </c>
      <c r="Y9" s="326">
        <f>VLOOKUP($A9,'B-EmEC'!$A:$DD,MATCH(Y$1,'B-EmEC'!$A$1:$DD$1,0),FALSE)</f>
        <v>5.7190000000000003</v>
      </c>
      <c r="Z9" s="323">
        <f t="shared" si="11"/>
        <v>5.8159999999999998</v>
      </c>
      <c r="AA9" s="327">
        <f t="shared" si="12"/>
        <v>6.407</v>
      </c>
      <c r="AB9" s="327">
        <f t="shared" si="13"/>
        <v>6.3840000000000003</v>
      </c>
      <c r="AC9" s="327">
        <f t="shared" si="14"/>
        <v>6.4160000000000004</v>
      </c>
      <c r="AD9" s="327">
        <f t="shared" si="15"/>
        <v>6.3659999999999997</v>
      </c>
      <c r="AE9" s="327">
        <f t="shared" si="16"/>
        <v>7.1929999999999996</v>
      </c>
      <c r="AF9" s="327">
        <f t="shared" si="17"/>
        <v>7.8719999999999999</v>
      </c>
      <c r="AG9" s="327">
        <f t="shared" si="18"/>
        <v>8.0239999999999991</v>
      </c>
      <c r="AH9" s="327">
        <f t="shared" si="19"/>
        <v>8.1560000000000006</v>
      </c>
      <c r="AI9" s="327">
        <f t="shared" si="20"/>
        <v>8.6039999999999992</v>
      </c>
      <c r="AJ9" s="327">
        <f t="shared" si="21"/>
        <v>6.782</v>
      </c>
      <c r="AK9" s="327">
        <f t="shared" si="22"/>
        <v>5.7190000000000003</v>
      </c>
      <c r="AL9" s="328">
        <f t="shared" si="23"/>
        <v>0</v>
      </c>
      <c r="AM9" s="329">
        <f t="shared" si="24"/>
        <v>0.13358951175406875</v>
      </c>
      <c r="AN9" s="329">
        <f t="shared" si="25"/>
        <v>0.12839059674502723</v>
      </c>
      <c r="AO9" s="329">
        <f t="shared" si="26"/>
        <v>0.1356238698010851</v>
      </c>
      <c r="AP9" s="329">
        <f t="shared" si="27"/>
        <v>0.12432188065099452</v>
      </c>
      <c r="AQ9" s="329">
        <f t="shared" si="28"/>
        <v>0.31125678119348998</v>
      </c>
      <c r="AR9" s="329">
        <f t="shared" si="29"/>
        <v>0.46473779385171787</v>
      </c>
      <c r="AS9" s="329">
        <f t="shared" si="30"/>
        <v>0.49909584086799258</v>
      </c>
      <c r="AT9" s="329">
        <f t="shared" si="31"/>
        <v>0.52893309222423157</v>
      </c>
      <c r="AU9" s="329">
        <f t="shared" si="32"/>
        <v>0.63019891500904135</v>
      </c>
      <c r="AV9" s="329">
        <f t="shared" si="33"/>
        <v>0.21835443037974686</v>
      </c>
      <c r="AW9" s="329">
        <f t="shared" si="34"/>
        <v>-2.1925858951175298E-2</v>
      </c>
      <c r="AX9" s="144">
        <f t="shared" si="35"/>
        <v>3.3622183708838675E-2</v>
      </c>
      <c r="AY9" s="145">
        <f t="shared" si="36"/>
        <v>0.23847487001733103</v>
      </c>
      <c r="AZ9" s="145">
        <f t="shared" si="37"/>
        <v>0.23050259965337966</v>
      </c>
      <c r="BA9" s="145">
        <f t="shared" si="38"/>
        <v>0.2415944540727904</v>
      </c>
      <c r="BB9" s="145">
        <f t="shared" si="39"/>
        <v>0.22426343154246087</v>
      </c>
      <c r="BC9" s="145">
        <f t="shared" si="40"/>
        <v>0.51091854419410743</v>
      </c>
      <c r="BD9" s="145">
        <f t="shared" si="41"/>
        <v>0.74627383015597937</v>
      </c>
      <c r="BE9" s="145">
        <f t="shared" si="42"/>
        <v>0.79896013864818016</v>
      </c>
      <c r="BF9" s="145">
        <f t="shared" si="43"/>
        <v>0.84471403812824997</v>
      </c>
      <c r="BG9" s="145">
        <f t="shared" si="44"/>
        <v>1</v>
      </c>
      <c r="BH9" s="145">
        <f t="shared" si="45"/>
        <v>0.36845753899480072</v>
      </c>
      <c r="BI9" s="145">
        <f t="shared" si="46"/>
        <v>0</v>
      </c>
      <c r="BJ9" s="98">
        <f t="shared" si="3"/>
        <v>5.8159999999999998</v>
      </c>
      <c r="BK9" s="50">
        <f t="shared" si="4"/>
        <v>7.1929999999999996</v>
      </c>
      <c r="BL9" s="50">
        <f t="shared" si="5"/>
        <v>8.6039999999999992</v>
      </c>
      <c r="BM9" s="50">
        <f t="shared" si="6"/>
        <v>6.782</v>
      </c>
      <c r="BN9" s="105">
        <f t="shared" si="7"/>
        <v>5.8159999999999998</v>
      </c>
      <c r="BO9" s="47">
        <f t="shared" si="8"/>
        <v>6.5531999999999995</v>
      </c>
      <c r="BP9" s="47">
        <f t="shared" si="9"/>
        <v>8.1639999999999997</v>
      </c>
      <c r="BQ9" s="47">
        <f t="shared" si="10"/>
        <v>6.2505000000000006</v>
      </c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</row>
    <row r="10" spans="1:275" s="49" customFormat="1" x14ac:dyDescent="0.2">
      <c r="A10" s="29" t="s">
        <v>94</v>
      </c>
      <c r="B10" s="336">
        <f>VLOOKUP($A10,BI!$A:$Q,MATCH(B$1,BI!$A$1:$Q$1,0),FALSE)</f>
        <v>1</v>
      </c>
      <c r="C10" s="369">
        <f>VLOOKUP($A10,BI!$A:$Q,MATCH(C$1,BI!$A$1:$Q$1,0),FALSE)</f>
        <v>1</v>
      </c>
      <c r="D10" s="369">
        <f>VLOOKUP($A10,BI!$A:$Q,MATCH(D$1,BI!$A$1:$Q$1,0),FALSE)</f>
        <v>1</v>
      </c>
      <c r="E10" s="369" t="str">
        <f>VLOOKUP($A10,BI!$A:$Q,MATCH(E$1,BI!$A$1:$Q$1,0),FALSE)</f>
        <v/>
      </c>
      <c r="F10" s="369">
        <f>VLOOKUP($A10,BI!$A:$Q,MATCH(F$1,BI!$A$1:$Q$1,0),FALSE)</f>
        <v>1</v>
      </c>
      <c r="G10" s="369" t="str">
        <f>VLOOKUP($A10,BI!$A:$Q,MATCH(G$1,BI!$A$1:$Q$1,0),FALSE)</f>
        <v/>
      </c>
      <c r="H10" s="369" t="str">
        <f>VLOOKUP($A10,BI!$A:$Q,MATCH(H$1,BI!$A$1:$Q$1,0),FALSE)</f>
        <v/>
      </c>
      <c r="I10" s="369" t="str">
        <f>VLOOKUP($A10,BI!$A:$Q,MATCH(I$1,BI!$A$1:$Q$1,0),FALSE)</f>
        <v/>
      </c>
      <c r="J10" s="369" t="str">
        <f>VLOOKUP($A10,BI!$A:$Q,MATCH(J$1,BI!$A$1:$Q$1,0),FALSE)</f>
        <v/>
      </c>
      <c r="K10" s="369" t="str">
        <f>VLOOKUP($A10,BI!$A:$Q,MATCH(K$1,BI!$A$1:$Q$1,0),FALSE)</f>
        <v/>
      </c>
      <c r="L10" s="369" t="str">
        <f>VLOOKUP($A10,BI!$A:$Q,MATCH(L$1,BI!$A$1:$Q$1,0),FALSE)</f>
        <v/>
      </c>
      <c r="M10" s="369" t="str">
        <f>VLOOKUP($A10,BI!$A:$Q,MATCH(M$1,BI!$A$1:$Q$1,0),FALSE)</f>
        <v/>
      </c>
      <c r="N10" s="323">
        <f>VLOOKUP($A10,'B-EmEC'!$A:$DD,MATCH(N$1,'B-EmEC'!$A$1:$DD$1,0),FALSE)</f>
        <v>8.56</v>
      </c>
      <c r="O10" s="324">
        <f>VLOOKUP($A10,'B-EmEC'!$A:$DD,MATCH(O$1,'B-EmEC'!$A$1:$DD$1,0),FALSE)</f>
        <v>6.7510000000000003</v>
      </c>
      <c r="P10" s="325">
        <f>VLOOKUP($A10,'B-EmEC'!$A:$DD,MATCH(P$1,'B-EmEC'!$A$1:$DD$1,0),FALSE)</f>
        <v>6.2930000000000001</v>
      </c>
      <c r="Q10" s="324" t="str">
        <f>VLOOKUP($A10,'B-EmEC'!$A:$DD,MATCH(Q$1,'B-EmEC'!$A$1:$DD$1,0),FALSE)</f>
        <v/>
      </c>
      <c r="R10" s="326">
        <f>VLOOKUP($A10,'B-EmEC'!$A:$DD,MATCH(R$1,'B-EmEC'!$A$1:$DD$1,0),FALSE)</f>
        <v>6.8470000000000004</v>
      </c>
      <c r="S10" s="326" t="str">
        <f>VLOOKUP($A10,'B-EmEC'!$A:$DD,MATCH(S$1,'B-EmEC'!$A$1:$DD$1,0),FALSE)</f>
        <v/>
      </c>
      <c r="T10" s="326" t="str">
        <f>VLOOKUP($A10,'B-EmEC'!$A:$DD,MATCH(T$1,'B-EmEC'!$A$1:$DD$1,0),FALSE)</f>
        <v/>
      </c>
      <c r="U10" s="326" t="str">
        <f>VLOOKUP($A10,'B-EmEC'!$A:$DD,MATCH(U$1,'B-EmEC'!$A$1:$DD$1,0),FALSE)</f>
        <v/>
      </c>
      <c r="V10" s="326" t="str">
        <f>VLOOKUP($A10,'B-EmEC'!$A:$DD,MATCH(V$1,'B-EmEC'!$A$1:$DD$1,0),FALSE)</f>
        <v/>
      </c>
      <c r="W10" s="326">
        <f>VLOOKUP($A10,'B-EmEC'!$A:$DD,MATCH(W$1,'B-EmEC'!$A$1:$DD$1,0),FALSE)</f>
        <v>7.8540000000000001</v>
      </c>
      <c r="X10" s="326" t="str">
        <f>VLOOKUP($A10,'B-EmEC'!$A:$DD,MATCH(X$1,'B-EmEC'!$A$1:$DD$1,0),FALSE)</f>
        <v/>
      </c>
      <c r="Y10" s="326" t="str">
        <f>VLOOKUP($A10,'B-EmEC'!$A:$DD,MATCH(Y$1,'B-EmEC'!$A$1:$DD$1,0),FALSE)</f>
        <v/>
      </c>
      <c r="Z10" s="323">
        <f t="shared" si="11"/>
        <v>8.56</v>
      </c>
      <c r="AA10" s="327">
        <f t="shared" si="12"/>
        <v>6.7510000000000003</v>
      </c>
      <c r="AB10" s="327">
        <f t="shared" si="13"/>
        <v>6.2930000000000001</v>
      </c>
      <c r="AC10" s="327" t="str">
        <f t="shared" si="14"/>
        <v/>
      </c>
      <c r="AD10" s="327">
        <f t="shared" si="15"/>
        <v>6.8470000000000004</v>
      </c>
      <c r="AE10" s="327" t="str">
        <f t="shared" si="16"/>
        <v/>
      </c>
      <c r="AF10" s="327" t="str">
        <f t="shared" si="17"/>
        <v/>
      </c>
      <c r="AG10" s="327" t="str">
        <f t="shared" si="18"/>
        <v/>
      </c>
      <c r="AH10" s="327" t="str">
        <f t="shared" si="19"/>
        <v/>
      </c>
      <c r="AI10" s="327" t="str">
        <f t="shared" si="20"/>
        <v/>
      </c>
      <c r="AJ10" s="327" t="str">
        <f t="shared" si="21"/>
        <v/>
      </c>
      <c r="AK10" s="327" t="str">
        <f t="shared" si="22"/>
        <v/>
      </c>
      <c r="AL10" s="328">
        <f t="shared" si="23"/>
        <v>0.62025316455696211</v>
      </c>
      <c r="AM10" s="329">
        <f t="shared" si="24"/>
        <v>0.21134719710669087</v>
      </c>
      <c r="AN10" s="329">
        <f t="shared" si="25"/>
        <v>0.10782097649186263</v>
      </c>
      <c r="AO10" s="329" t="str">
        <f t="shared" si="26"/>
        <v/>
      </c>
      <c r="AP10" s="329">
        <f t="shared" si="27"/>
        <v>0.23304701627486449</v>
      </c>
      <c r="AQ10" s="329" t="str">
        <f t="shared" si="28"/>
        <v/>
      </c>
      <c r="AR10" s="329" t="str">
        <f t="shared" si="29"/>
        <v/>
      </c>
      <c r="AS10" s="329" t="str">
        <f t="shared" si="30"/>
        <v/>
      </c>
      <c r="AT10" s="329" t="str">
        <f t="shared" si="31"/>
        <v/>
      </c>
      <c r="AU10" s="329" t="str">
        <f t="shared" si="32"/>
        <v/>
      </c>
      <c r="AV10" s="329" t="str">
        <f t="shared" si="33"/>
        <v/>
      </c>
      <c r="AW10" s="329" t="str">
        <f t="shared" si="34"/>
        <v/>
      </c>
      <c r="AX10" s="144">
        <f t="shared" si="35"/>
        <v>1</v>
      </c>
      <c r="AY10" s="145">
        <f t="shared" si="36"/>
        <v>0.20202911336568158</v>
      </c>
      <c r="AZ10" s="145">
        <f t="shared" si="37"/>
        <v>0</v>
      </c>
      <c r="BA10" s="145" t="str">
        <f t="shared" si="38"/>
        <v/>
      </c>
      <c r="BB10" s="145">
        <f t="shared" si="39"/>
        <v>0.2443758270842524</v>
      </c>
      <c r="BC10" s="145" t="str">
        <f t="shared" si="40"/>
        <v/>
      </c>
      <c r="BD10" s="145" t="str">
        <f t="shared" si="41"/>
        <v/>
      </c>
      <c r="BE10" s="145" t="str">
        <f t="shared" si="42"/>
        <v/>
      </c>
      <c r="BF10" s="145" t="str">
        <f t="shared" si="43"/>
        <v/>
      </c>
      <c r="BG10" s="145" t="str">
        <f t="shared" si="44"/>
        <v/>
      </c>
      <c r="BH10" s="145" t="str">
        <f t="shared" si="45"/>
        <v/>
      </c>
      <c r="BI10" s="145" t="str">
        <f t="shared" si="46"/>
        <v/>
      </c>
      <c r="BJ10" s="98">
        <f t="shared" si="3"/>
        <v>8.56</v>
      </c>
      <c r="BK10" s="50">
        <f t="shared" si="4"/>
        <v>6.8470000000000004</v>
      </c>
      <c r="BL10" s="50" t="str">
        <f t="shared" si="5"/>
        <v/>
      </c>
      <c r="BM10" s="50" t="str">
        <f t="shared" si="6"/>
        <v/>
      </c>
      <c r="BN10" s="105">
        <f t="shared" si="7"/>
        <v>8.56</v>
      </c>
      <c r="BO10" s="47">
        <f t="shared" si="8"/>
        <v>6.6303333333333336</v>
      </c>
      <c r="BP10" s="47" t="str">
        <f t="shared" si="9"/>
        <v/>
      </c>
      <c r="BQ10" s="47" t="str">
        <f t="shared" si="10"/>
        <v/>
      </c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</row>
    <row r="11" spans="1:275" s="49" customFormat="1" x14ac:dyDescent="0.2">
      <c r="A11" s="29" t="s">
        <v>123</v>
      </c>
      <c r="B11" s="336" t="str">
        <f>VLOOKUP($A11,BI!$A:$Q,MATCH(B$1,BI!$A$1:$Q$1,0),FALSE)</f>
        <v/>
      </c>
      <c r="C11" s="369">
        <f>VLOOKUP($A11,BI!$A:$Q,MATCH(C$1,BI!$A$1:$Q$1,0),FALSE)</f>
        <v>1</v>
      </c>
      <c r="D11" s="369">
        <f>VLOOKUP($A11,BI!$A:$Q,MATCH(D$1,BI!$A$1:$Q$1,0),FALSE)</f>
        <v>1</v>
      </c>
      <c r="E11" s="369">
        <f>VLOOKUP($A11,BI!$A:$Q,MATCH(E$1,BI!$A$1:$Q$1,0),FALSE)</f>
        <v>1</v>
      </c>
      <c r="F11" s="369">
        <f>VLOOKUP($A11,BI!$A:$Q,MATCH(F$1,BI!$A$1:$Q$1,0),FALSE)</f>
        <v>1</v>
      </c>
      <c r="G11" s="369">
        <f>VLOOKUP($A11,BI!$A:$Q,MATCH(G$1,BI!$A$1:$Q$1,0),FALSE)</f>
        <v>1</v>
      </c>
      <c r="H11" s="369">
        <f>VLOOKUP($A11,BI!$A:$Q,MATCH(H$1,BI!$A$1:$Q$1,0),FALSE)</f>
        <v>1</v>
      </c>
      <c r="I11" s="369">
        <f>VLOOKUP($A11,BI!$A:$Q,MATCH(I$1,BI!$A$1:$Q$1,0),FALSE)</f>
        <v>1</v>
      </c>
      <c r="J11" s="369">
        <f>VLOOKUP($A11,BI!$A:$Q,MATCH(J$1,BI!$A$1:$Q$1,0),FALSE)</f>
        <v>1</v>
      </c>
      <c r="K11" s="369">
        <f>VLOOKUP($A11,BI!$A:$Q,MATCH(K$1,BI!$A$1:$Q$1,0),FALSE)</f>
        <v>1</v>
      </c>
      <c r="L11" s="369">
        <f>VLOOKUP($A11,BI!$A:$Q,MATCH(L$1,BI!$A$1:$Q$1,0),FALSE)</f>
        <v>1</v>
      </c>
      <c r="M11" s="369">
        <f>VLOOKUP($A11,BI!$A:$Q,MATCH(M$1,BI!$A$1:$Q$1,0),FALSE)</f>
        <v>1</v>
      </c>
      <c r="N11" s="323" t="str">
        <f>VLOOKUP($A11,'B-EmEC'!$A:$DD,MATCH(N$1,'B-EmEC'!$A$1:$DD$1,0),FALSE)</f>
        <v/>
      </c>
      <c r="O11" s="324">
        <f>VLOOKUP($A11,'B-EmEC'!$A:$DD,MATCH(O$1,'B-EmEC'!$A$1:$DD$1,0),FALSE)</f>
        <v>10.06</v>
      </c>
      <c r="P11" s="325">
        <f>VLOOKUP($A11,'B-EmEC'!$A:$DD,MATCH(P$1,'B-EmEC'!$A$1:$DD$1,0),FALSE)</f>
        <v>10.34</v>
      </c>
      <c r="Q11" s="324">
        <f>VLOOKUP($A11,'B-EmEC'!$A:$DD,MATCH(Q$1,'B-EmEC'!$A$1:$DD$1,0),FALSE)</f>
        <v>10.18</v>
      </c>
      <c r="R11" s="326">
        <f>VLOOKUP($A11,'B-EmEC'!$A:$DD,MATCH(R$1,'B-EmEC'!$A$1:$DD$1,0),FALSE)</f>
        <v>10.47</v>
      </c>
      <c r="S11" s="326">
        <f>VLOOKUP($A11,'B-EmEC'!$A:$DD,MATCH(S$1,'B-EmEC'!$A$1:$DD$1,0),FALSE)</f>
        <v>9.8469999999999995</v>
      </c>
      <c r="T11" s="326">
        <f>VLOOKUP($A11,'B-EmEC'!$A:$DD,MATCH(T$1,'B-EmEC'!$A$1:$DD$1,0),FALSE)</f>
        <v>7.0880000000000001</v>
      </c>
      <c r="U11" s="326">
        <f>VLOOKUP($A11,'B-EmEC'!$A:$DD,MATCH(U$1,'B-EmEC'!$A$1:$DD$1,0),FALSE)</f>
        <v>6.5609999999999999</v>
      </c>
      <c r="V11" s="326">
        <f>VLOOKUP($A11,'B-EmEC'!$A:$DD,MATCH(V$1,'B-EmEC'!$A$1:$DD$1,0),FALSE)</f>
        <v>6.97</v>
      </c>
      <c r="W11" s="326">
        <f>VLOOKUP($A11,'B-EmEC'!$A:$DD,MATCH(W$1,'B-EmEC'!$A$1:$DD$1,0),FALSE)</f>
        <v>9.8870000000000005</v>
      </c>
      <c r="X11" s="326">
        <f>VLOOKUP($A11,'B-EmEC'!$A:$DD,MATCH(X$1,'B-EmEC'!$A$1:$DD$1,0),FALSE)</f>
        <v>9.5190000000000001</v>
      </c>
      <c r="Y11" s="326">
        <f>VLOOKUP($A11,'B-EmEC'!$A:$DD,MATCH(Y$1,'B-EmEC'!$A$1:$DD$1,0),FALSE)</f>
        <v>9.0269999999999992</v>
      </c>
      <c r="Z11" s="323" t="str">
        <f t="shared" si="11"/>
        <v/>
      </c>
      <c r="AA11" s="327">
        <f t="shared" si="12"/>
        <v>10.06</v>
      </c>
      <c r="AB11" s="327">
        <f t="shared" si="13"/>
        <v>10.34</v>
      </c>
      <c r="AC11" s="327">
        <f t="shared" si="14"/>
        <v>10.18</v>
      </c>
      <c r="AD11" s="327">
        <f t="shared" si="15"/>
        <v>10.47</v>
      </c>
      <c r="AE11" s="327">
        <f t="shared" si="16"/>
        <v>9.8469999999999995</v>
      </c>
      <c r="AF11" s="327">
        <f t="shared" si="17"/>
        <v>7.0880000000000001</v>
      </c>
      <c r="AG11" s="327">
        <f t="shared" si="18"/>
        <v>6.5609999999999999</v>
      </c>
      <c r="AH11" s="327">
        <f t="shared" si="19"/>
        <v>6.97</v>
      </c>
      <c r="AI11" s="327">
        <f t="shared" si="20"/>
        <v>9.8870000000000005</v>
      </c>
      <c r="AJ11" s="327">
        <f t="shared" si="21"/>
        <v>9.5190000000000001</v>
      </c>
      <c r="AK11" s="327">
        <f t="shared" si="22"/>
        <v>9.0269999999999992</v>
      </c>
      <c r="AL11" s="328" t="str">
        <f t="shared" si="23"/>
        <v/>
      </c>
      <c r="AM11" s="329">
        <f t="shared" si="24"/>
        <v>0.95931283905967457</v>
      </c>
      <c r="AN11" s="329">
        <f t="shared" si="25"/>
        <v>1.0226039783001808</v>
      </c>
      <c r="AO11" s="329">
        <f t="shared" si="26"/>
        <v>0.98643761301989141</v>
      </c>
      <c r="AP11" s="329">
        <f t="shared" si="27"/>
        <v>1.0519891500904159</v>
      </c>
      <c r="AQ11" s="329">
        <f t="shared" si="28"/>
        <v>0.91116636528028916</v>
      </c>
      <c r="AR11" s="329">
        <f t="shared" si="29"/>
        <v>0.28752260397830021</v>
      </c>
      <c r="AS11" s="329">
        <f t="shared" si="30"/>
        <v>0.16839963833634722</v>
      </c>
      <c r="AT11" s="329">
        <f t="shared" si="31"/>
        <v>0.26084990958408677</v>
      </c>
      <c r="AU11" s="329">
        <f t="shared" si="32"/>
        <v>0.9202079566003617</v>
      </c>
      <c r="AV11" s="329">
        <f t="shared" si="33"/>
        <v>0.83702531645569622</v>
      </c>
      <c r="AW11" s="329">
        <f t="shared" si="34"/>
        <v>0.72581374321880632</v>
      </c>
      <c r="AX11" s="144" t="str">
        <f t="shared" si="35"/>
        <v/>
      </c>
      <c r="AY11" s="145">
        <f t="shared" si="36"/>
        <v>0.89511383985674087</v>
      </c>
      <c r="AZ11" s="145">
        <f t="shared" si="37"/>
        <v>0.96674341263750296</v>
      </c>
      <c r="BA11" s="145">
        <f t="shared" si="38"/>
        <v>0.92581222819135311</v>
      </c>
      <c r="BB11" s="145">
        <f t="shared" si="39"/>
        <v>1</v>
      </c>
      <c r="BC11" s="145">
        <f t="shared" si="40"/>
        <v>0.84062420056280351</v>
      </c>
      <c r="BD11" s="145">
        <f t="shared" si="41"/>
        <v>0.13481708876950627</v>
      </c>
      <c r="BE11" s="145">
        <f t="shared" si="42"/>
        <v>0</v>
      </c>
      <c r="BF11" s="145">
        <f t="shared" si="43"/>
        <v>0.10463034024047065</v>
      </c>
      <c r="BG11" s="145">
        <f t="shared" si="44"/>
        <v>0.85085699667434123</v>
      </c>
      <c r="BH11" s="145">
        <f t="shared" si="45"/>
        <v>0.75671527244819636</v>
      </c>
      <c r="BI11" s="145">
        <f t="shared" si="46"/>
        <v>0.63085188027628525</v>
      </c>
      <c r="BJ11" s="98"/>
      <c r="BK11" s="50"/>
      <c r="BL11" s="50"/>
      <c r="BM11" s="50"/>
      <c r="BN11" s="105"/>
      <c r="BO11" s="47"/>
      <c r="BP11" s="47"/>
      <c r="BQ11" s="4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</row>
    <row r="12" spans="1:275" s="49" customFormat="1" x14ac:dyDescent="0.2">
      <c r="A12" s="29" t="s">
        <v>174</v>
      </c>
      <c r="B12" s="336" t="str">
        <f>VLOOKUP($A12,BI!$A:$Q,MATCH(B$1,BI!$A$1:$Q$1,0),FALSE)</f>
        <v/>
      </c>
      <c r="C12" s="369" t="str">
        <f>VLOOKUP($A12,BI!$A:$Q,MATCH(C$1,BI!$A$1:$Q$1,0),FALSE)</f>
        <v/>
      </c>
      <c r="D12" s="369" t="str">
        <f>VLOOKUP($A12,BI!$A:$Q,MATCH(D$1,BI!$A$1:$Q$1,0),FALSE)</f>
        <v/>
      </c>
      <c r="E12" s="369">
        <f>VLOOKUP($A12,BI!$A:$Q,MATCH(E$1,BI!$A$1:$Q$1,0),FALSE)</f>
        <v>1</v>
      </c>
      <c r="F12" s="369">
        <f>VLOOKUP($A12,BI!$A:$Q,MATCH(F$1,BI!$A$1:$Q$1,0),FALSE)</f>
        <v>1</v>
      </c>
      <c r="G12" s="369">
        <f>VLOOKUP($A12,BI!$A:$Q,MATCH(G$1,BI!$A$1:$Q$1,0),FALSE)</f>
        <v>1</v>
      </c>
      <c r="H12" s="369">
        <f>VLOOKUP($A12,BI!$A:$Q,MATCH(H$1,BI!$A$1:$Q$1,0),FALSE)</f>
        <v>1</v>
      </c>
      <c r="I12" s="369">
        <f>VLOOKUP($A12,BI!$A:$Q,MATCH(I$1,BI!$A$1:$Q$1,0),FALSE)</f>
        <v>1</v>
      </c>
      <c r="J12" s="369">
        <f>VLOOKUP($A12,BI!$A:$Q,MATCH(J$1,BI!$A$1:$Q$1,0),FALSE)</f>
        <v>1</v>
      </c>
      <c r="K12" s="369">
        <f>VLOOKUP($A12,BI!$A:$Q,MATCH(K$1,BI!$A$1:$Q$1,0),FALSE)</f>
        <v>1</v>
      </c>
      <c r="L12" s="369">
        <f>VLOOKUP($A12,BI!$A:$Q,MATCH(L$1,BI!$A$1:$Q$1,0),FALSE)</f>
        <v>1</v>
      </c>
      <c r="M12" s="369">
        <f>VLOOKUP($A12,BI!$A:$Q,MATCH(M$1,BI!$A$1:$Q$1,0),FALSE)</f>
        <v>1</v>
      </c>
      <c r="N12" s="323" t="str">
        <f>VLOOKUP($A12,'B-EmEC'!$A:$DD,MATCH(N$1,'B-EmEC'!$A$1:$DD$1,0),FALSE)</f>
        <v/>
      </c>
      <c r="O12" s="324" t="str">
        <f>VLOOKUP($A12,'B-EmEC'!$A:$DD,MATCH(O$1,'B-EmEC'!$A$1:$DD$1,0),FALSE)</f>
        <v/>
      </c>
      <c r="P12" s="325" t="str">
        <f>VLOOKUP($A12,'B-EmEC'!$A:$DD,MATCH(P$1,'B-EmEC'!$A$1:$DD$1,0),FALSE)</f>
        <v/>
      </c>
      <c r="Q12" s="324">
        <f>VLOOKUP($A12,'B-EmEC'!$A:$DD,MATCH(Q$1,'B-EmEC'!$A$1:$DD$1,0),FALSE)</f>
        <v>6.92</v>
      </c>
      <c r="R12" s="326">
        <f>VLOOKUP($A12,'B-EmEC'!$A:$DD,MATCH(R$1,'B-EmEC'!$A$1:$DD$1,0),FALSE)</f>
        <v>6.9909999999999997</v>
      </c>
      <c r="S12" s="326">
        <f>VLOOKUP($A12,'B-EmEC'!$A:$DD,MATCH(S$1,'B-EmEC'!$A$1:$DD$1,0),FALSE)</f>
        <v>7.4640000000000004</v>
      </c>
      <c r="T12" s="326">
        <f>VLOOKUP($A12,'B-EmEC'!$A:$DD,MATCH(T$1,'B-EmEC'!$A$1:$DD$1,0),FALSE)</f>
        <v>8.734</v>
      </c>
      <c r="U12" s="326">
        <f>VLOOKUP($A12,'B-EmEC'!$A:$DD,MATCH(U$1,'B-EmEC'!$A$1:$DD$1,0),FALSE)</f>
        <v>8.6639999999999997</v>
      </c>
      <c r="V12" s="326">
        <f>VLOOKUP($A12,'B-EmEC'!$A:$DD,MATCH(V$1,'B-EmEC'!$A$1:$DD$1,0),FALSE)</f>
        <v>8.1739999999999995</v>
      </c>
      <c r="W12" s="326">
        <f>VLOOKUP($A12,'B-EmEC'!$A:$DD,MATCH(W$1,'B-EmEC'!$A$1:$DD$1,0),FALSE)</f>
        <v>8.8770000000000007</v>
      </c>
      <c r="X12" s="326">
        <f>VLOOKUP($A12,'B-EmEC'!$A:$DD,MATCH(X$1,'B-EmEC'!$A$1:$DD$1,0),FALSE)</f>
        <v>8.3789999999999996</v>
      </c>
      <c r="Y12" s="326">
        <f>VLOOKUP($A12,'B-EmEC'!$A:$DD,MATCH(Y$1,'B-EmEC'!$A$1:$DD$1,0),FALSE)</f>
        <v>8.7769999999999992</v>
      </c>
      <c r="Z12" s="323" t="str">
        <f t="shared" si="11"/>
        <v/>
      </c>
      <c r="AA12" s="327" t="str">
        <f t="shared" si="12"/>
        <v/>
      </c>
      <c r="AB12" s="327" t="str">
        <f t="shared" si="13"/>
        <v/>
      </c>
      <c r="AC12" s="327">
        <f t="shared" si="14"/>
        <v>6.92</v>
      </c>
      <c r="AD12" s="327">
        <f t="shared" si="15"/>
        <v>6.9909999999999997</v>
      </c>
      <c r="AE12" s="327">
        <f t="shared" si="16"/>
        <v>7.4640000000000004</v>
      </c>
      <c r="AF12" s="327">
        <f t="shared" si="17"/>
        <v>8.734</v>
      </c>
      <c r="AG12" s="327">
        <f t="shared" si="18"/>
        <v>8.6639999999999997</v>
      </c>
      <c r="AH12" s="327">
        <f t="shared" si="19"/>
        <v>8.1739999999999995</v>
      </c>
      <c r="AI12" s="327">
        <f t="shared" si="20"/>
        <v>8.8770000000000007</v>
      </c>
      <c r="AJ12" s="327">
        <f t="shared" si="21"/>
        <v>8.3789999999999996</v>
      </c>
      <c r="AK12" s="327">
        <f t="shared" si="22"/>
        <v>8.7769999999999992</v>
      </c>
      <c r="AL12" s="328" t="str">
        <f t="shared" si="23"/>
        <v/>
      </c>
      <c r="AM12" s="329" t="str">
        <f t="shared" si="24"/>
        <v/>
      </c>
      <c r="AN12" s="329" t="str">
        <f t="shared" si="25"/>
        <v/>
      </c>
      <c r="AO12" s="329">
        <f t="shared" si="26"/>
        <v>0.24954792043399637</v>
      </c>
      <c r="AP12" s="329">
        <f t="shared" si="27"/>
        <v>0.26559674502712471</v>
      </c>
      <c r="AQ12" s="329">
        <f t="shared" si="28"/>
        <v>0.37251356238698019</v>
      </c>
      <c r="AR12" s="329">
        <f t="shared" si="29"/>
        <v>0.6595840867992766</v>
      </c>
      <c r="AS12" s="329">
        <f t="shared" si="30"/>
        <v>0.64376130198915005</v>
      </c>
      <c r="AT12" s="329">
        <f t="shared" si="31"/>
        <v>0.53300180831826394</v>
      </c>
      <c r="AU12" s="329">
        <f t="shared" si="32"/>
        <v>0.69190777576853535</v>
      </c>
      <c r="AV12" s="329">
        <f t="shared" si="33"/>
        <v>0.57933996383363462</v>
      </c>
      <c r="AW12" s="329">
        <f t="shared" si="34"/>
        <v>0.66930379746835422</v>
      </c>
      <c r="AX12" s="144" t="str">
        <f t="shared" si="35"/>
        <v/>
      </c>
      <c r="AY12" s="145" t="str">
        <f t="shared" si="36"/>
        <v/>
      </c>
      <c r="AZ12" s="145" t="str">
        <f t="shared" si="37"/>
        <v/>
      </c>
      <c r="BA12" s="145">
        <f t="shared" si="38"/>
        <v>0</v>
      </c>
      <c r="BB12" s="145">
        <f t="shared" si="39"/>
        <v>3.6280020439447981E-2</v>
      </c>
      <c r="BC12" s="145">
        <f t="shared" si="40"/>
        <v>0.27797649463464502</v>
      </c>
      <c r="BD12" s="145">
        <f t="shared" si="41"/>
        <v>0.92692897291773091</v>
      </c>
      <c r="BE12" s="145">
        <f t="shared" si="42"/>
        <v>0.89115993868165511</v>
      </c>
      <c r="BF12" s="145">
        <f t="shared" si="43"/>
        <v>0.64077669902912571</v>
      </c>
      <c r="BG12" s="145">
        <f t="shared" si="44"/>
        <v>1</v>
      </c>
      <c r="BH12" s="145">
        <f t="shared" si="45"/>
        <v>0.74552887072049012</v>
      </c>
      <c r="BI12" s="145">
        <f t="shared" si="46"/>
        <v>0.94890137966274835</v>
      </c>
      <c r="BJ12" s="98" t="str">
        <f t="shared" ref="BJ12:BJ52" si="47">IF(COUNT(Z12:Z12)=0,"",MAX(Z12:Z12))</f>
        <v/>
      </c>
      <c r="BK12" s="50">
        <f t="shared" ref="BK12:BK52" si="48">IF(COUNT(AA12:AE12)=0,"",MAX(AA12:AE12))</f>
        <v>7.4640000000000004</v>
      </c>
      <c r="BL12" s="50">
        <f t="shared" ref="BL12:BL34" si="49">IF(COUNT(AF12:AI12)=0,"",MAX(AF12:AI12))</f>
        <v>8.8770000000000007</v>
      </c>
      <c r="BM12" s="50">
        <f t="shared" ref="BM12:BM34" si="50">IF(COUNT(AJ12:AK12)=0,"",MAX(AJ12:AK12))</f>
        <v>8.7769999999999992</v>
      </c>
      <c r="BN12" s="105" t="str">
        <f t="shared" ref="BN12:BN52" si="51">IF(COUNT(Z12:Z12)=0,"",AVERAGE(Z12:Z12))</f>
        <v/>
      </c>
      <c r="BO12" s="47">
        <f t="shared" ref="BO12:BO52" si="52">IF(COUNT(AA12:AE12)=0,"",AVERAGE(AA12:AE12))</f>
        <v>7.125</v>
      </c>
      <c r="BP12" s="47">
        <f t="shared" ref="BP12:BP34" si="53">IF(COUNT(AF12:AI12)=0,"",AVERAGE(AF12:AI12))</f>
        <v>8.6122499999999995</v>
      </c>
      <c r="BQ12" s="47">
        <f t="shared" ref="BQ12:BQ34" si="54">IF(COUNT(AJ12:AK12)=0,"",AVERAGE(AJ12:AK12))</f>
        <v>8.5779999999999994</v>
      </c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  <c r="IX12" s="37"/>
      <c r="IY12" s="37"/>
      <c r="IZ12" s="37"/>
      <c r="JA12" s="37"/>
      <c r="JB12" s="37"/>
      <c r="JC12" s="37"/>
      <c r="JD12" s="37"/>
      <c r="JE12" s="37"/>
      <c r="JF12" s="37"/>
      <c r="JG12" s="37"/>
      <c r="JH12" s="37"/>
      <c r="JI12" s="37"/>
      <c r="JJ12" s="37"/>
      <c r="JK12" s="37"/>
      <c r="JL12" s="37"/>
      <c r="JM12" s="37"/>
      <c r="JN12" s="37"/>
      <c r="JO12" s="37"/>
    </row>
    <row r="13" spans="1:275" s="49" customFormat="1" x14ac:dyDescent="0.2">
      <c r="A13" s="29" t="s">
        <v>49</v>
      </c>
      <c r="B13" s="336" t="str">
        <f>VLOOKUP($A13,BI!$A:$Q,MATCH(B$1,BI!$A$1:$Q$1,0),FALSE)</f>
        <v/>
      </c>
      <c r="C13" s="369" t="str">
        <f>VLOOKUP($A13,BI!$A:$Q,MATCH(C$1,BI!$A$1:$Q$1,0),FALSE)</f>
        <v/>
      </c>
      <c r="D13" s="369" t="str">
        <f>VLOOKUP($A13,BI!$A:$Q,MATCH(D$1,BI!$A$1:$Q$1,0),FALSE)</f>
        <v/>
      </c>
      <c r="E13" s="369">
        <f>VLOOKUP($A13,BI!$A:$Q,MATCH(E$1,BI!$A$1:$Q$1,0),FALSE)</f>
        <v>1</v>
      </c>
      <c r="F13" s="369">
        <f>VLOOKUP($A13,BI!$A:$Q,MATCH(F$1,BI!$A$1:$Q$1,0),FALSE)</f>
        <v>1</v>
      </c>
      <c r="G13" s="369">
        <f>VLOOKUP($A13,BI!$A:$Q,MATCH(G$1,BI!$A$1:$Q$1,0),FALSE)</f>
        <v>1</v>
      </c>
      <c r="H13" s="369" t="str">
        <f>VLOOKUP($A13,BI!$A:$Q,MATCH(H$1,BI!$A$1:$Q$1,0),FALSE)</f>
        <v/>
      </c>
      <c r="I13" s="369" t="str">
        <f>VLOOKUP($A13,BI!$A:$Q,MATCH(I$1,BI!$A$1:$Q$1,0),FALSE)</f>
        <v/>
      </c>
      <c r="J13" s="369" t="str">
        <f>VLOOKUP($A13,BI!$A:$Q,MATCH(J$1,BI!$A$1:$Q$1,0),FALSE)</f>
        <v/>
      </c>
      <c r="K13" s="369">
        <f>VLOOKUP($A13,BI!$A:$Q,MATCH(K$1,BI!$A$1:$Q$1,0),FALSE)</f>
        <v>1</v>
      </c>
      <c r="L13" s="369">
        <f>VLOOKUP($A13,BI!$A:$Q,MATCH(L$1,BI!$A$1:$Q$1,0),FALSE)</f>
        <v>1</v>
      </c>
      <c r="M13" s="369" t="str">
        <f>VLOOKUP($A13,BI!$A:$Q,MATCH(M$1,BI!$A$1:$Q$1,0),FALSE)</f>
        <v/>
      </c>
      <c r="N13" s="323" t="str">
        <f>VLOOKUP($A13,'B-EmEC'!$A:$DD,MATCH(N$1,'B-EmEC'!$A$1:$DD$1,0),FALSE)</f>
        <v/>
      </c>
      <c r="O13" s="324" t="str">
        <f>VLOOKUP($A13,'B-EmEC'!$A:$DD,MATCH(O$1,'B-EmEC'!$A$1:$DD$1,0),FALSE)</f>
        <v/>
      </c>
      <c r="P13" s="325" t="str">
        <f>VLOOKUP($A13,'B-EmEC'!$A:$DD,MATCH(P$1,'B-EmEC'!$A$1:$DD$1,0),FALSE)</f>
        <v/>
      </c>
      <c r="Q13" s="324">
        <f>VLOOKUP($A13,'B-EmEC'!$A:$DD,MATCH(Q$1,'B-EmEC'!$A$1:$DD$1,0),FALSE)</f>
        <v>7.6760000000000002</v>
      </c>
      <c r="R13" s="326">
        <f>VLOOKUP($A13,'B-EmEC'!$A:$DD,MATCH(R$1,'B-EmEC'!$A$1:$DD$1,0),FALSE)</f>
        <v>7.3789999999999996</v>
      </c>
      <c r="S13" s="326">
        <f>VLOOKUP($A13,'B-EmEC'!$A:$DD,MATCH(S$1,'B-EmEC'!$A$1:$DD$1,0),FALSE)</f>
        <v>7.24</v>
      </c>
      <c r="T13" s="326" t="str">
        <f>VLOOKUP($A13,'B-EmEC'!$A:$DD,MATCH(T$1,'B-EmEC'!$A$1:$DD$1,0),FALSE)</f>
        <v/>
      </c>
      <c r="U13" s="326" t="str">
        <f>VLOOKUP($A13,'B-EmEC'!$A:$DD,MATCH(U$1,'B-EmEC'!$A$1:$DD$1,0),FALSE)</f>
        <v/>
      </c>
      <c r="V13" s="326" t="str">
        <f>VLOOKUP($A13,'B-EmEC'!$A:$DD,MATCH(V$1,'B-EmEC'!$A$1:$DD$1,0),FALSE)</f>
        <v/>
      </c>
      <c r="W13" s="326">
        <f>VLOOKUP($A13,'B-EmEC'!$A:$DD,MATCH(W$1,'B-EmEC'!$A$1:$DD$1,0),FALSE)</f>
        <v>7.6989999999999998</v>
      </c>
      <c r="X13" s="326">
        <f>VLOOKUP($A13,'B-EmEC'!$A:$DD,MATCH(X$1,'B-EmEC'!$A$1:$DD$1,0),FALSE)</f>
        <v>5.8890000000000002</v>
      </c>
      <c r="Y13" s="326" t="str">
        <f>VLOOKUP($A13,'B-EmEC'!$A:$DD,MATCH(Y$1,'B-EmEC'!$A$1:$DD$1,0),FALSE)</f>
        <v/>
      </c>
      <c r="Z13" s="323" t="str">
        <f t="shared" si="11"/>
        <v/>
      </c>
      <c r="AA13" s="327" t="str">
        <f t="shared" si="12"/>
        <v/>
      </c>
      <c r="AB13" s="327" t="str">
        <f t="shared" si="13"/>
        <v/>
      </c>
      <c r="AC13" s="327">
        <f t="shared" si="14"/>
        <v>7.6760000000000002</v>
      </c>
      <c r="AD13" s="327">
        <f t="shared" si="15"/>
        <v>7.3789999999999996</v>
      </c>
      <c r="AE13" s="327">
        <f t="shared" si="16"/>
        <v>7.24</v>
      </c>
      <c r="AF13" s="327" t="str">
        <f t="shared" si="17"/>
        <v/>
      </c>
      <c r="AG13" s="327" t="str">
        <f t="shared" si="18"/>
        <v/>
      </c>
      <c r="AH13" s="327" t="str">
        <f t="shared" si="19"/>
        <v/>
      </c>
      <c r="AI13" s="327">
        <f t="shared" si="20"/>
        <v>7.6989999999999998</v>
      </c>
      <c r="AJ13" s="327">
        <f t="shared" si="21"/>
        <v>5.8890000000000002</v>
      </c>
      <c r="AK13" s="327" t="str">
        <f t="shared" si="22"/>
        <v/>
      </c>
      <c r="AL13" s="328" t="str">
        <f t="shared" si="23"/>
        <v/>
      </c>
      <c r="AM13" s="329" t="str">
        <f t="shared" si="24"/>
        <v/>
      </c>
      <c r="AN13" s="329" t="str">
        <f t="shared" si="25"/>
        <v/>
      </c>
      <c r="AO13" s="329">
        <f t="shared" si="26"/>
        <v>0.42043399638336348</v>
      </c>
      <c r="AP13" s="329">
        <f t="shared" si="27"/>
        <v>0.35330018083182629</v>
      </c>
      <c r="AQ13" s="329">
        <f t="shared" si="28"/>
        <v>0.32188065099457508</v>
      </c>
      <c r="AR13" s="329" t="str">
        <f t="shared" si="29"/>
        <v/>
      </c>
      <c r="AS13" s="329" t="str">
        <f t="shared" si="30"/>
        <v/>
      </c>
      <c r="AT13" s="329" t="str">
        <f t="shared" si="31"/>
        <v/>
      </c>
      <c r="AU13" s="329">
        <f t="shared" si="32"/>
        <v>0.42563291139240506</v>
      </c>
      <c r="AV13" s="329">
        <f t="shared" si="33"/>
        <v>1.6500904159132097E-2</v>
      </c>
      <c r="AW13" s="329" t="str">
        <f t="shared" si="34"/>
        <v/>
      </c>
      <c r="AX13" s="144" t="str">
        <f t="shared" si="35"/>
        <v/>
      </c>
      <c r="AY13" s="145" t="str">
        <f t="shared" si="36"/>
        <v/>
      </c>
      <c r="AZ13" s="145" t="str">
        <f t="shared" si="37"/>
        <v/>
      </c>
      <c r="BA13" s="145">
        <f t="shared" si="38"/>
        <v>0.98729281767955823</v>
      </c>
      <c r="BB13" s="145">
        <f t="shared" si="39"/>
        <v>0.82320441988950255</v>
      </c>
      <c r="BC13" s="145">
        <f t="shared" si="40"/>
        <v>0.74640883977900563</v>
      </c>
      <c r="BD13" s="145" t="str">
        <f t="shared" si="41"/>
        <v/>
      </c>
      <c r="BE13" s="145" t="str">
        <f t="shared" si="42"/>
        <v/>
      </c>
      <c r="BF13" s="145" t="str">
        <f t="shared" si="43"/>
        <v/>
      </c>
      <c r="BG13" s="145">
        <f t="shared" si="44"/>
        <v>1</v>
      </c>
      <c r="BH13" s="145">
        <f t="shared" si="45"/>
        <v>0</v>
      </c>
      <c r="BI13" s="145" t="str">
        <f t="shared" si="46"/>
        <v/>
      </c>
      <c r="BJ13" s="98" t="str">
        <f t="shared" si="47"/>
        <v/>
      </c>
      <c r="BK13" s="50">
        <f t="shared" si="48"/>
        <v>7.6760000000000002</v>
      </c>
      <c r="BL13" s="50">
        <f t="shared" si="49"/>
        <v>7.6989999999999998</v>
      </c>
      <c r="BM13" s="50">
        <f t="shared" si="50"/>
        <v>5.8890000000000002</v>
      </c>
      <c r="BN13" s="105" t="str">
        <f t="shared" si="51"/>
        <v/>
      </c>
      <c r="BO13" s="47">
        <f t="shared" si="52"/>
        <v>7.4316666666666675</v>
      </c>
      <c r="BP13" s="47">
        <f t="shared" si="53"/>
        <v>7.6989999999999998</v>
      </c>
      <c r="BQ13" s="47">
        <f t="shared" si="54"/>
        <v>5.8890000000000002</v>
      </c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  <c r="IX13" s="37"/>
      <c r="IY13" s="37"/>
      <c r="IZ13" s="37"/>
      <c r="JA13" s="37"/>
      <c r="JB13" s="37"/>
      <c r="JC13" s="37"/>
      <c r="JD13" s="37"/>
      <c r="JE13" s="37"/>
      <c r="JF13" s="37"/>
      <c r="JG13" s="37"/>
      <c r="JH13" s="37"/>
      <c r="JI13" s="37"/>
      <c r="JJ13" s="37"/>
      <c r="JK13" s="37"/>
      <c r="JL13" s="37"/>
      <c r="JM13" s="37"/>
      <c r="JN13" s="37"/>
      <c r="JO13" s="37"/>
    </row>
    <row r="14" spans="1:275" s="49" customFormat="1" x14ac:dyDescent="0.2">
      <c r="A14" s="29" t="s">
        <v>52</v>
      </c>
      <c r="B14" s="336" t="str">
        <f>VLOOKUP($A14,BI!$A:$Q,MATCH(B$1,BI!$A$1:$Q$1,0),FALSE)</f>
        <v/>
      </c>
      <c r="C14" s="369">
        <f>VLOOKUP($A14,BI!$A:$Q,MATCH(C$1,BI!$A$1:$Q$1,0),FALSE)</f>
        <v>1</v>
      </c>
      <c r="D14" s="369">
        <f>VLOOKUP($A14,BI!$A:$Q,MATCH(D$1,BI!$A$1:$Q$1,0),FALSE)</f>
        <v>1</v>
      </c>
      <c r="E14" s="369">
        <f>VLOOKUP($A14,BI!$A:$Q,MATCH(E$1,BI!$A$1:$Q$1,0),FALSE)</f>
        <v>1</v>
      </c>
      <c r="F14" s="369">
        <f>VLOOKUP($A14,BI!$A:$Q,MATCH(F$1,BI!$A$1:$Q$1,0),FALSE)</f>
        <v>1</v>
      </c>
      <c r="G14" s="369" t="str">
        <f>VLOOKUP($A14,BI!$A:$Q,MATCH(G$1,BI!$A$1:$Q$1,0),FALSE)</f>
        <v/>
      </c>
      <c r="H14" s="369" t="str">
        <f>VLOOKUP($A14,BI!$A:$Q,MATCH(H$1,BI!$A$1:$Q$1,0),FALSE)</f>
        <v/>
      </c>
      <c r="I14" s="369" t="str">
        <f>VLOOKUP($A14,BI!$A:$Q,MATCH(I$1,BI!$A$1:$Q$1,0),FALSE)</f>
        <v/>
      </c>
      <c r="J14" s="369" t="str">
        <f>VLOOKUP($A14,BI!$A:$Q,MATCH(J$1,BI!$A$1:$Q$1,0),FALSE)</f>
        <v/>
      </c>
      <c r="K14" s="369" t="str">
        <f>VLOOKUP($A14,BI!$A:$Q,MATCH(K$1,BI!$A$1:$Q$1,0),FALSE)</f>
        <v/>
      </c>
      <c r="L14" s="369" t="str">
        <f>VLOOKUP($A14,BI!$A:$Q,MATCH(L$1,BI!$A$1:$Q$1,0),FALSE)</f>
        <v/>
      </c>
      <c r="M14" s="369" t="str">
        <f>VLOOKUP($A14,BI!$A:$Q,MATCH(M$1,BI!$A$1:$Q$1,0),FALSE)</f>
        <v/>
      </c>
      <c r="N14" s="323" t="str">
        <f>VLOOKUP($A14,'B-EmEC'!$A:$DD,MATCH(N$1,'B-EmEC'!$A$1:$DD$1,0),FALSE)</f>
        <v/>
      </c>
      <c r="O14" s="324">
        <f>VLOOKUP($A14,'B-EmEC'!$A:$DD,MATCH(O$1,'B-EmEC'!$A$1:$DD$1,0),FALSE)</f>
        <v>6.9509999999999996</v>
      </c>
      <c r="P14" s="325">
        <f>VLOOKUP($A14,'B-EmEC'!$A:$DD,MATCH(P$1,'B-EmEC'!$A$1:$DD$1,0),FALSE)</f>
        <v>7.0289999999999999</v>
      </c>
      <c r="Q14" s="324">
        <f>VLOOKUP($A14,'B-EmEC'!$A:$DD,MATCH(Q$1,'B-EmEC'!$A$1:$DD$1,0),FALSE)</f>
        <v>6.7279999999999998</v>
      </c>
      <c r="R14" s="326">
        <f>VLOOKUP($A14,'B-EmEC'!$A:$DD,MATCH(R$1,'B-EmEC'!$A$1:$DD$1,0),FALSE)</f>
        <v>7.4359999999999999</v>
      </c>
      <c r="S14" s="326" t="str">
        <f>VLOOKUP($A14,'B-EmEC'!$A:$DD,MATCH(S$1,'B-EmEC'!$A$1:$DD$1,0),FALSE)</f>
        <v/>
      </c>
      <c r="T14" s="326" t="str">
        <f>VLOOKUP($A14,'B-EmEC'!$A:$DD,MATCH(T$1,'B-EmEC'!$A$1:$DD$1,0),FALSE)</f>
        <v/>
      </c>
      <c r="U14" s="326" t="str">
        <f>VLOOKUP($A14,'B-EmEC'!$A:$DD,MATCH(U$1,'B-EmEC'!$A$1:$DD$1,0),FALSE)</f>
        <v/>
      </c>
      <c r="V14" s="326" t="str">
        <f>VLOOKUP($A14,'B-EmEC'!$A:$DD,MATCH(V$1,'B-EmEC'!$A$1:$DD$1,0),FALSE)</f>
        <v/>
      </c>
      <c r="W14" s="326">
        <f>VLOOKUP($A14,'B-EmEC'!$A:$DD,MATCH(W$1,'B-EmEC'!$A$1:$DD$1,0),FALSE)</f>
        <v>8.3879999999999999</v>
      </c>
      <c r="X14" s="326" t="str">
        <f>VLOOKUP($A14,'B-EmEC'!$A:$DD,MATCH(X$1,'B-EmEC'!$A$1:$DD$1,0),FALSE)</f>
        <v/>
      </c>
      <c r="Y14" s="326" t="str">
        <f>VLOOKUP($A14,'B-EmEC'!$A:$DD,MATCH(Y$1,'B-EmEC'!$A$1:$DD$1,0),FALSE)</f>
        <v/>
      </c>
      <c r="Z14" s="323" t="str">
        <f t="shared" si="11"/>
        <v/>
      </c>
      <c r="AA14" s="327">
        <f t="shared" si="12"/>
        <v>6.9509999999999996</v>
      </c>
      <c r="AB14" s="327">
        <f t="shared" si="13"/>
        <v>7.0289999999999999</v>
      </c>
      <c r="AC14" s="327">
        <f t="shared" si="14"/>
        <v>6.7279999999999998</v>
      </c>
      <c r="AD14" s="327">
        <f t="shared" si="15"/>
        <v>7.4359999999999999</v>
      </c>
      <c r="AE14" s="327" t="str">
        <f t="shared" si="16"/>
        <v/>
      </c>
      <c r="AF14" s="327" t="str">
        <f t="shared" si="17"/>
        <v/>
      </c>
      <c r="AG14" s="327" t="str">
        <f t="shared" si="18"/>
        <v/>
      </c>
      <c r="AH14" s="327" t="str">
        <f t="shared" si="19"/>
        <v/>
      </c>
      <c r="AI14" s="327" t="str">
        <f t="shared" si="20"/>
        <v/>
      </c>
      <c r="AJ14" s="327" t="str">
        <f t="shared" si="21"/>
        <v/>
      </c>
      <c r="AK14" s="327" t="str">
        <f t="shared" si="22"/>
        <v/>
      </c>
      <c r="AL14" s="328" t="str">
        <f t="shared" si="23"/>
        <v/>
      </c>
      <c r="AM14" s="329">
        <f t="shared" si="24"/>
        <v>0.2565551537070524</v>
      </c>
      <c r="AN14" s="329">
        <f t="shared" si="25"/>
        <v>0.27418625678119346</v>
      </c>
      <c r="AO14" s="329">
        <f t="shared" si="26"/>
        <v>0.20614828209764915</v>
      </c>
      <c r="AP14" s="329">
        <f t="shared" si="27"/>
        <v>0.36618444846292947</v>
      </c>
      <c r="AQ14" s="329" t="str">
        <f t="shared" si="28"/>
        <v/>
      </c>
      <c r="AR14" s="329" t="str">
        <f t="shared" si="29"/>
        <v/>
      </c>
      <c r="AS14" s="329" t="str">
        <f t="shared" si="30"/>
        <v/>
      </c>
      <c r="AT14" s="329" t="str">
        <f t="shared" si="31"/>
        <v/>
      </c>
      <c r="AU14" s="329" t="str">
        <f t="shared" si="32"/>
        <v/>
      </c>
      <c r="AV14" s="329" t="str">
        <f t="shared" si="33"/>
        <v/>
      </c>
      <c r="AW14" s="329" t="str">
        <f t="shared" si="34"/>
        <v/>
      </c>
      <c r="AX14" s="144" t="str">
        <f t="shared" si="35"/>
        <v/>
      </c>
      <c r="AY14" s="145">
        <f t="shared" si="36"/>
        <v>0.31497175141242911</v>
      </c>
      <c r="AZ14" s="145">
        <f t="shared" si="37"/>
        <v>0.42514124293785321</v>
      </c>
      <c r="BA14" s="145">
        <f t="shared" si="38"/>
        <v>0</v>
      </c>
      <c r="BB14" s="145">
        <f t="shared" si="39"/>
        <v>1</v>
      </c>
      <c r="BC14" s="145" t="str">
        <f t="shared" si="40"/>
        <v/>
      </c>
      <c r="BD14" s="145" t="str">
        <f t="shared" si="41"/>
        <v/>
      </c>
      <c r="BE14" s="145" t="str">
        <f t="shared" si="42"/>
        <v/>
      </c>
      <c r="BF14" s="145" t="str">
        <f t="shared" si="43"/>
        <v/>
      </c>
      <c r="BG14" s="145" t="str">
        <f t="shared" si="44"/>
        <v/>
      </c>
      <c r="BH14" s="145" t="str">
        <f t="shared" si="45"/>
        <v/>
      </c>
      <c r="BI14" s="145" t="str">
        <f t="shared" si="46"/>
        <v/>
      </c>
      <c r="BJ14" s="98" t="str">
        <f t="shared" si="47"/>
        <v/>
      </c>
      <c r="BK14" s="50">
        <f t="shared" si="48"/>
        <v>7.4359999999999999</v>
      </c>
      <c r="BL14" s="50" t="str">
        <f t="shared" si="49"/>
        <v/>
      </c>
      <c r="BM14" s="50" t="str">
        <f t="shared" si="50"/>
        <v/>
      </c>
      <c r="BN14" s="105" t="str">
        <f t="shared" si="51"/>
        <v/>
      </c>
      <c r="BO14" s="47">
        <f t="shared" si="52"/>
        <v>7.0359999999999996</v>
      </c>
      <c r="BP14" s="47" t="str">
        <f t="shared" si="53"/>
        <v/>
      </c>
      <c r="BQ14" s="47" t="str">
        <f t="shared" si="54"/>
        <v/>
      </c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  <c r="IX14" s="37"/>
      <c r="IY14" s="37"/>
      <c r="IZ14" s="37"/>
      <c r="JA14" s="37"/>
      <c r="JB14" s="37"/>
      <c r="JC14" s="37"/>
      <c r="JD14" s="37"/>
      <c r="JE14" s="37"/>
      <c r="JF14" s="37"/>
      <c r="JG14" s="37"/>
      <c r="JH14" s="37"/>
      <c r="JI14" s="37"/>
      <c r="JJ14" s="37"/>
      <c r="JK14" s="37"/>
      <c r="JL14" s="37"/>
      <c r="JM14" s="37"/>
      <c r="JN14" s="37"/>
      <c r="JO14" s="37"/>
    </row>
    <row r="15" spans="1:275" s="49" customFormat="1" x14ac:dyDescent="0.2">
      <c r="A15" s="29" t="s">
        <v>38</v>
      </c>
      <c r="B15" s="336" t="str">
        <f>VLOOKUP($A15,BI!$A:$Q,MATCH(B$1,BI!$A$1:$Q$1,0),FALSE)</f>
        <v/>
      </c>
      <c r="C15" s="369">
        <f>VLOOKUP($A15,BI!$A:$Q,MATCH(C$1,BI!$A$1:$Q$1,0),FALSE)</f>
        <v>1</v>
      </c>
      <c r="D15" s="369">
        <f>VLOOKUP($A15,BI!$A:$Q,MATCH(D$1,BI!$A$1:$Q$1,0),FALSE)</f>
        <v>1</v>
      </c>
      <c r="E15" s="369">
        <f>VLOOKUP($A15,BI!$A:$Q,MATCH(E$1,BI!$A$1:$Q$1,0),FALSE)</f>
        <v>1</v>
      </c>
      <c r="F15" s="369">
        <f>VLOOKUP($A15,BI!$A:$Q,MATCH(F$1,BI!$A$1:$Q$1,0),FALSE)</f>
        <v>1</v>
      </c>
      <c r="G15" s="369">
        <f>VLOOKUP($A15,BI!$A:$Q,MATCH(G$1,BI!$A$1:$Q$1,0),FALSE)</f>
        <v>1</v>
      </c>
      <c r="H15" s="369">
        <f>VLOOKUP($A15,BI!$A:$Q,MATCH(H$1,BI!$A$1:$Q$1,0),FALSE)</f>
        <v>1</v>
      </c>
      <c r="I15" s="369">
        <f>VLOOKUP($A15,BI!$A:$Q,MATCH(I$1,BI!$A$1:$Q$1,0),FALSE)</f>
        <v>1</v>
      </c>
      <c r="J15" s="369">
        <f>VLOOKUP($A15,BI!$A:$Q,MATCH(J$1,BI!$A$1:$Q$1,0),FALSE)</f>
        <v>1</v>
      </c>
      <c r="K15" s="369">
        <f>VLOOKUP($A15,BI!$A:$Q,MATCH(K$1,BI!$A$1:$Q$1,0),FALSE)</f>
        <v>1</v>
      </c>
      <c r="L15" s="369" t="str">
        <f>VLOOKUP($A15,BI!$A:$Q,MATCH(L$1,BI!$A$1:$Q$1,0),FALSE)</f>
        <v/>
      </c>
      <c r="M15" s="369" t="str">
        <f>VLOOKUP($A15,BI!$A:$Q,MATCH(M$1,BI!$A$1:$Q$1,0),FALSE)</f>
        <v/>
      </c>
      <c r="N15" s="323" t="str">
        <f>VLOOKUP($A15,'B-EmEC'!$A:$DD,MATCH(N$1,'B-EmEC'!$A$1:$DD$1,0),FALSE)</f>
        <v/>
      </c>
      <c r="O15" s="324">
        <f>VLOOKUP($A15,'B-EmEC'!$A:$DD,MATCH(O$1,'B-EmEC'!$A$1:$DD$1,0),FALSE)</f>
        <v>6.9</v>
      </c>
      <c r="P15" s="325">
        <f>VLOOKUP($A15,'B-EmEC'!$A:$DD,MATCH(P$1,'B-EmEC'!$A$1:$DD$1,0),FALSE)</f>
        <v>6.9050000000000002</v>
      </c>
      <c r="Q15" s="324">
        <f>VLOOKUP($A15,'B-EmEC'!$A:$DD,MATCH(Q$1,'B-EmEC'!$A$1:$DD$1,0),FALSE)</f>
        <v>6.7990000000000004</v>
      </c>
      <c r="R15" s="326">
        <f>VLOOKUP($A15,'B-EmEC'!$A:$DD,MATCH(R$1,'B-EmEC'!$A$1:$DD$1,0),FALSE)</f>
        <v>6.9210000000000003</v>
      </c>
      <c r="S15" s="326">
        <f>VLOOKUP($A15,'B-EmEC'!$A:$DD,MATCH(S$1,'B-EmEC'!$A$1:$DD$1,0),FALSE)</f>
        <v>7.4480000000000004</v>
      </c>
      <c r="T15" s="326">
        <f>VLOOKUP($A15,'B-EmEC'!$A:$DD,MATCH(T$1,'B-EmEC'!$A$1:$DD$1,0),FALSE)</f>
        <v>9.282</v>
      </c>
      <c r="U15" s="326">
        <f>VLOOKUP($A15,'B-EmEC'!$A:$DD,MATCH(U$1,'B-EmEC'!$A$1:$DD$1,0),FALSE)</f>
        <v>9.4949999999999992</v>
      </c>
      <c r="V15" s="326">
        <f>VLOOKUP($A15,'B-EmEC'!$A:$DD,MATCH(V$1,'B-EmEC'!$A$1:$DD$1,0),FALSE)</f>
        <v>9.2279999999999998</v>
      </c>
      <c r="W15" s="326">
        <f>VLOOKUP($A15,'B-EmEC'!$A:$DD,MATCH(W$1,'B-EmEC'!$A$1:$DD$1,0),FALSE)</f>
        <v>8.1229999999999993</v>
      </c>
      <c r="X15" s="326" t="str">
        <f>VLOOKUP($A15,'B-EmEC'!$A:$DD,MATCH(X$1,'B-EmEC'!$A$1:$DD$1,0),FALSE)</f>
        <v/>
      </c>
      <c r="Y15" s="326" t="str">
        <f>VLOOKUP($A15,'B-EmEC'!$A:$DD,MATCH(Y$1,'B-EmEC'!$A$1:$DD$1,0),FALSE)</f>
        <v/>
      </c>
      <c r="Z15" s="323" t="str">
        <f t="shared" si="11"/>
        <v/>
      </c>
      <c r="AA15" s="327">
        <f t="shared" si="12"/>
        <v>6.9</v>
      </c>
      <c r="AB15" s="327">
        <f t="shared" si="13"/>
        <v>6.9050000000000002</v>
      </c>
      <c r="AC15" s="327">
        <f t="shared" si="14"/>
        <v>6.7990000000000004</v>
      </c>
      <c r="AD15" s="327">
        <f t="shared" si="15"/>
        <v>6.9210000000000003</v>
      </c>
      <c r="AE15" s="327">
        <f t="shared" si="16"/>
        <v>7.4480000000000004</v>
      </c>
      <c r="AF15" s="327">
        <f t="shared" si="17"/>
        <v>9.282</v>
      </c>
      <c r="AG15" s="327">
        <f t="shared" si="18"/>
        <v>9.4949999999999992</v>
      </c>
      <c r="AH15" s="327">
        <f t="shared" si="19"/>
        <v>9.2279999999999998</v>
      </c>
      <c r="AI15" s="327">
        <f t="shared" si="20"/>
        <v>8.1229999999999993</v>
      </c>
      <c r="AJ15" s="327" t="str">
        <f t="shared" si="21"/>
        <v/>
      </c>
      <c r="AK15" s="327" t="str">
        <f t="shared" si="22"/>
        <v/>
      </c>
      <c r="AL15" s="328" t="str">
        <f t="shared" si="23"/>
        <v/>
      </c>
      <c r="AM15" s="329">
        <f t="shared" si="24"/>
        <v>0.24502712477396033</v>
      </c>
      <c r="AN15" s="329">
        <f t="shared" si="25"/>
        <v>0.24615732368896934</v>
      </c>
      <c r="AO15" s="329">
        <f t="shared" si="26"/>
        <v>0.22219710669077769</v>
      </c>
      <c r="AP15" s="329">
        <f t="shared" si="27"/>
        <v>0.24977396021699827</v>
      </c>
      <c r="AQ15" s="329">
        <f t="shared" si="28"/>
        <v>0.36889692585895129</v>
      </c>
      <c r="AR15" s="329">
        <f t="shared" si="29"/>
        <v>0.78345388788426762</v>
      </c>
      <c r="AS15" s="329">
        <f t="shared" si="30"/>
        <v>0.83160036166365259</v>
      </c>
      <c r="AT15" s="329">
        <f t="shared" si="31"/>
        <v>0.77124773960216986</v>
      </c>
      <c r="AU15" s="329">
        <f t="shared" si="32"/>
        <v>0.52147377938517159</v>
      </c>
      <c r="AV15" s="329" t="str">
        <f t="shared" si="33"/>
        <v/>
      </c>
      <c r="AW15" s="329" t="str">
        <f t="shared" si="34"/>
        <v/>
      </c>
      <c r="AX15" s="144" t="str">
        <f t="shared" si="35"/>
        <v/>
      </c>
      <c r="AY15" s="145">
        <f t="shared" si="36"/>
        <v>3.7462908011869446E-2</v>
      </c>
      <c r="AZ15" s="145">
        <f t="shared" si="37"/>
        <v>3.9317507418397596E-2</v>
      </c>
      <c r="BA15" s="145">
        <f t="shared" si="38"/>
        <v>0</v>
      </c>
      <c r="BB15" s="145">
        <f t="shared" si="39"/>
        <v>4.5252225519287814E-2</v>
      </c>
      <c r="BC15" s="145">
        <f t="shared" si="40"/>
        <v>0.24072700296735916</v>
      </c>
      <c r="BD15" s="145">
        <f t="shared" si="41"/>
        <v>0.92099406528189942</v>
      </c>
      <c r="BE15" s="145">
        <f t="shared" si="42"/>
        <v>1</v>
      </c>
      <c r="BF15" s="145">
        <f t="shared" si="43"/>
        <v>0.90096439169139486</v>
      </c>
      <c r="BG15" s="145">
        <f t="shared" si="44"/>
        <v>0.49109792284866449</v>
      </c>
      <c r="BH15" s="145" t="str">
        <f t="shared" si="45"/>
        <v/>
      </c>
      <c r="BI15" s="145" t="str">
        <f t="shared" si="46"/>
        <v/>
      </c>
      <c r="BJ15" s="98" t="str">
        <f t="shared" si="47"/>
        <v/>
      </c>
      <c r="BK15" s="50">
        <f t="shared" si="48"/>
        <v>7.4480000000000004</v>
      </c>
      <c r="BL15" s="50">
        <f t="shared" si="49"/>
        <v>9.4949999999999992</v>
      </c>
      <c r="BM15" s="50" t="str">
        <f t="shared" si="50"/>
        <v/>
      </c>
      <c r="BN15" s="105" t="str">
        <f t="shared" si="51"/>
        <v/>
      </c>
      <c r="BO15" s="47">
        <f t="shared" si="52"/>
        <v>6.9946000000000002</v>
      </c>
      <c r="BP15" s="47">
        <f t="shared" si="53"/>
        <v>9.032</v>
      </c>
      <c r="BQ15" s="47" t="str">
        <f t="shared" si="54"/>
        <v/>
      </c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  <c r="IX15" s="37"/>
      <c r="IY15" s="37"/>
      <c r="IZ15" s="37"/>
      <c r="JA15" s="37"/>
      <c r="JB15" s="37"/>
      <c r="JC15" s="37"/>
      <c r="JD15" s="37"/>
      <c r="JE15" s="37"/>
      <c r="JF15" s="37"/>
      <c r="JG15" s="37"/>
      <c r="JH15" s="37"/>
      <c r="JI15" s="37"/>
      <c r="JJ15" s="37"/>
      <c r="JK15" s="37"/>
      <c r="JL15" s="37"/>
      <c r="JM15" s="37"/>
      <c r="JN15" s="37"/>
      <c r="JO15" s="37"/>
    </row>
    <row r="16" spans="1:275" s="49" customFormat="1" x14ac:dyDescent="0.2">
      <c r="A16" s="29" t="s">
        <v>170</v>
      </c>
      <c r="B16" s="336" t="str">
        <f>VLOOKUP($A16,BI!$A:$Q,MATCH(B$1,BI!$A$1:$Q$1,0),FALSE)</f>
        <v/>
      </c>
      <c r="C16" s="369">
        <f>VLOOKUP($A16,BI!$A:$Q,MATCH(C$1,BI!$A$1:$Q$1,0),FALSE)</f>
        <v>1</v>
      </c>
      <c r="D16" s="369">
        <f>VLOOKUP($A16,BI!$A:$Q,MATCH(D$1,BI!$A$1:$Q$1,0),FALSE)</f>
        <v>1</v>
      </c>
      <c r="E16" s="369">
        <f>VLOOKUP($A16,BI!$A:$Q,MATCH(E$1,BI!$A$1:$Q$1,0),FALSE)</f>
        <v>1</v>
      </c>
      <c r="F16" s="369">
        <f>VLOOKUP($A16,BI!$A:$Q,MATCH(F$1,BI!$A$1:$Q$1,0),FALSE)</f>
        <v>1</v>
      </c>
      <c r="G16" s="369" t="str">
        <f>VLOOKUP($A16,BI!$A:$Q,MATCH(G$1,BI!$A$1:$Q$1,0),FALSE)</f>
        <v/>
      </c>
      <c r="H16" s="369">
        <f>VLOOKUP($A16,BI!$A:$Q,MATCH(H$1,BI!$A$1:$Q$1,0),FALSE)</f>
        <v>1</v>
      </c>
      <c r="I16" s="369">
        <f>VLOOKUP($A16,BI!$A:$Q,MATCH(I$1,BI!$A$1:$Q$1,0),FALSE)</f>
        <v>1</v>
      </c>
      <c r="J16" s="369">
        <f>VLOOKUP($A16,BI!$A:$Q,MATCH(J$1,BI!$A$1:$Q$1,0),FALSE)</f>
        <v>1</v>
      </c>
      <c r="K16" s="369">
        <f>VLOOKUP($A16,BI!$A:$Q,MATCH(K$1,BI!$A$1:$Q$1,0),FALSE)</f>
        <v>1</v>
      </c>
      <c r="L16" s="369">
        <f>VLOOKUP($A16,BI!$A:$Q,MATCH(L$1,BI!$A$1:$Q$1,0),FALSE)</f>
        <v>1</v>
      </c>
      <c r="M16" s="369">
        <f>VLOOKUP($A16,BI!$A:$Q,MATCH(M$1,BI!$A$1:$Q$1,0),FALSE)</f>
        <v>1</v>
      </c>
      <c r="N16" s="323" t="str">
        <f>VLOOKUP($A16,'B-EmEC'!$A:$DD,MATCH(N$1,'B-EmEC'!$A$1:$DD$1,0),FALSE)</f>
        <v/>
      </c>
      <c r="O16" s="324">
        <f>VLOOKUP($A16,'B-EmEC'!$A:$DD,MATCH(O$1,'B-EmEC'!$A$1:$DD$1,0),FALSE)</f>
        <v>6.43</v>
      </c>
      <c r="P16" s="325">
        <f>VLOOKUP($A16,'B-EmEC'!$A:$DD,MATCH(P$1,'B-EmEC'!$A$1:$DD$1,0),FALSE)</f>
        <v>7.3659999999999997</v>
      </c>
      <c r="Q16" s="324">
        <f>VLOOKUP($A16,'B-EmEC'!$A:$DD,MATCH(Q$1,'B-EmEC'!$A$1:$DD$1,0),FALSE)</f>
        <v>8</v>
      </c>
      <c r="R16" s="326">
        <f>VLOOKUP($A16,'B-EmEC'!$A:$DD,MATCH(R$1,'B-EmEC'!$A$1:$DD$1,0),FALSE)</f>
        <v>7.46</v>
      </c>
      <c r="S16" s="326" t="str">
        <f>VLOOKUP($A16,'B-EmEC'!$A:$DD,MATCH(S$1,'B-EmEC'!$A$1:$DD$1,0),FALSE)</f>
        <v/>
      </c>
      <c r="T16" s="326">
        <f>VLOOKUP($A16,'B-EmEC'!$A:$DD,MATCH(T$1,'B-EmEC'!$A$1:$DD$1,0),FALSE)</f>
        <v>8.3209999999999997</v>
      </c>
      <c r="U16" s="326">
        <f>VLOOKUP($A16,'B-EmEC'!$A:$DD,MATCH(U$1,'B-EmEC'!$A$1:$DD$1,0),FALSE)</f>
        <v>8.2739999999999991</v>
      </c>
      <c r="V16" s="326">
        <f>VLOOKUP($A16,'B-EmEC'!$A:$DD,MATCH(V$1,'B-EmEC'!$A$1:$DD$1,0),FALSE)</f>
        <v>7.9459999999999997</v>
      </c>
      <c r="W16" s="326">
        <f>VLOOKUP($A16,'B-EmEC'!$A:$DD,MATCH(W$1,'B-EmEC'!$A$1:$DD$1,0),FALSE)</f>
        <v>9.2929999999999993</v>
      </c>
      <c r="X16" s="326">
        <f>VLOOKUP($A16,'B-EmEC'!$A:$DD,MATCH(X$1,'B-EmEC'!$A$1:$DD$1,0),FALSE)</f>
        <v>9.5139999999999993</v>
      </c>
      <c r="Y16" s="326">
        <f>VLOOKUP($A16,'B-EmEC'!$A:$DD,MATCH(Y$1,'B-EmEC'!$A$1:$DD$1,0),FALSE)</f>
        <v>8.0370000000000008</v>
      </c>
      <c r="Z16" s="323" t="str">
        <f t="shared" si="11"/>
        <v/>
      </c>
      <c r="AA16" s="327">
        <f t="shared" si="12"/>
        <v>6.43</v>
      </c>
      <c r="AB16" s="327">
        <f t="shared" si="13"/>
        <v>7.3659999999999997</v>
      </c>
      <c r="AC16" s="327">
        <f t="shared" si="14"/>
        <v>8</v>
      </c>
      <c r="AD16" s="327">
        <f t="shared" si="15"/>
        <v>7.46</v>
      </c>
      <c r="AE16" s="327" t="str">
        <f t="shared" si="16"/>
        <v/>
      </c>
      <c r="AF16" s="327">
        <f t="shared" si="17"/>
        <v>8.3209999999999997</v>
      </c>
      <c r="AG16" s="327">
        <f t="shared" si="18"/>
        <v>8.2739999999999991</v>
      </c>
      <c r="AH16" s="327">
        <f t="shared" si="19"/>
        <v>7.9459999999999997</v>
      </c>
      <c r="AI16" s="327">
        <f t="shared" si="20"/>
        <v>9.2929999999999993</v>
      </c>
      <c r="AJ16" s="327">
        <f t="shared" si="21"/>
        <v>9.5139999999999993</v>
      </c>
      <c r="AK16" s="327">
        <f t="shared" si="22"/>
        <v>8.0370000000000008</v>
      </c>
      <c r="AL16" s="328" t="str">
        <f t="shared" si="23"/>
        <v/>
      </c>
      <c r="AM16" s="329">
        <f t="shared" si="24"/>
        <v>0.13878842676311026</v>
      </c>
      <c r="AN16" s="329">
        <f t="shared" si="25"/>
        <v>0.3503616636528028</v>
      </c>
      <c r="AO16" s="329">
        <f t="shared" si="26"/>
        <v>0.49367088607594939</v>
      </c>
      <c r="AP16" s="329">
        <f t="shared" si="27"/>
        <v>0.37160940325497288</v>
      </c>
      <c r="AQ16" s="329" t="str">
        <f t="shared" si="28"/>
        <v/>
      </c>
      <c r="AR16" s="329">
        <f t="shared" si="29"/>
        <v>0.56622965641952971</v>
      </c>
      <c r="AS16" s="329">
        <f t="shared" si="30"/>
        <v>0.55560578661844462</v>
      </c>
      <c r="AT16" s="329">
        <f t="shared" si="31"/>
        <v>0.48146473779385163</v>
      </c>
      <c r="AU16" s="329">
        <f t="shared" si="32"/>
        <v>0.78594032549728732</v>
      </c>
      <c r="AV16" s="329">
        <f t="shared" si="33"/>
        <v>0.83589511754068702</v>
      </c>
      <c r="AW16" s="329">
        <f t="shared" si="34"/>
        <v>0.50203435804701646</v>
      </c>
      <c r="AX16" s="144" t="str">
        <f t="shared" si="35"/>
        <v/>
      </c>
      <c r="AY16" s="145">
        <f t="shared" si="36"/>
        <v>0</v>
      </c>
      <c r="AZ16" s="145">
        <f t="shared" si="37"/>
        <v>0.30350194552529186</v>
      </c>
      <c r="BA16" s="145">
        <f t="shared" si="38"/>
        <v>0.50907911802853456</v>
      </c>
      <c r="BB16" s="145">
        <f t="shared" si="39"/>
        <v>0.33398184176394308</v>
      </c>
      <c r="BC16" s="145" t="str">
        <f t="shared" si="40"/>
        <v/>
      </c>
      <c r="BD16" s="145">
        <f t="shared" si="41"/>
        <v>0.61316472114137488</v>
      </c>
      <c r="BE16" s="145">
        <f t="shared" si="42"/>
        <v>0.59792477302204916</v>
      </c>
      <c r="BF16" s="145">
        <f t="shared" si="43"/>
        <v>0.49156939040207531</v>
      </c>
      <c r="BG16" s="145">
        <f t="shared" si="44"/>
        <v>0.92833981841763935</v>
      </c>
      <c r="BH16" s="145">
        <f t="shared" si="45"/>
        <v>1</v>
      </c>
      <c r="BI16" s="145">
        <f t="shared" si="46"/>
        <v>0.5210765239948123</v>
      </c>
      <c r="BJ16" s="98" t="str">
        <f t="shared" si="47"/>
        <v/>
      </c>
      <c r="BK16" s="50">
        <f t="shared" si="48"/>
        <v>8</v>
      </c>
      <c r="BL16" s="50">
        <f t="shared" si="49"/>
        <v>9.2929999999999993</v>
      </c>
      <c r="BM16" s="50">
        <f t="shared" si="50"/>
        <v>9.5139999999999993</v>
      </c>
      <c r="BN16" s="105" t="str">
        <f t="shared" si="51"/>
        <v/>
      </c>
      <c r="BO16" s="47">
        <f t="shared" si="52"/>
        <v>7.3140000000000001</v>
      </c>
      <c r="BP16" s="47">
        <f t="shared" si="53"/>
        <v>8.458499999999999</v>
      </c>
      <c r="BQ16" s="47">
        <f t="shared" si="54"/>
        <v>8.775500000000001</v>
      </c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</row>
    <row r="17" spans="1:275" s="49" customFormat="1" x14ac:dyDescent="0.2">
      <c r="A17" s="29" t="s">
        <v>40</v>
      </c>
      <c r="B17" s="336" t="str">
        <f>VLOOKUP($A17,BI!$A:$Q,MATCH(B$1,BI!$A$1:$Q$1,0),FALSE)</f>
        <v/>
      </c>
      <c r="C17" s="369">
        <f>VLOOKUP($A17,BI!$A:$Q,MATCH(C$1,BI!$A$1:$Q$1,0),FALSE)</f>
        <v>1</v>
      </c>
      <c r="D17" s="369">
        <f>VLOOKUP($A17,BI!$A:$Q,MATCH(D$1,BI!$A$1:$Q$1,0),FALSE)</f>
        <v>1</v>
      </c>
      <c r="E17" s="369">
        <f>VLOOKUP($A17,BI!$A:$Q,MATCH(E$1,BI!$A$1:$Q$1,0),FALSE)</f>
        <v>1</v>
      </c>
      <c r="F17" s="369">
        <f>VLOOKUP($A17,BI!$A:$Q,MATCH(F$1,BI!$A$1:$Q$1,0),FALSE)</f>
        <v>1</v>
      </c>
      <c r="G17" s="369">
        <f>VLOOKUP($A17,BI!$A:$Q,MATCH(G$1,BI!$A$1:$Q$1,0),FALSE)</f>
        <v>1</v>
      </c>
      <c r="H17" s="369" t="str">
        <f>VLOOKUP($A17,BI!$A:$Q,MATCH(H$1,BI!$A$1:$Q$1,0),FALSE)</f>
        <v/>
      </c>
      <c r="I17" s="369" t="str">
        <f>VLOOKUP($A17,BI!$A:$Q,MATCH(I$1,BI!$A$1:$Q$1,0),FALSE)</f>
        <v/>
      </c>
      <c r="J17" s="369" t="str">
        <f>VLOOKUP($A17,BI!$A:$Q,MATCH(J$1,BI!$A$1:$Q$1,0),FALSE)</f>
        <v/>
      </c>
      <c r="K17" s="369">
        <f>VLOOKUP($A17,BI!$A:$Q,MATCH(K$1,BI!$A$1:$Q$1,0),FALSE)</f>
        <v>1</v>
      </c>
      <c r="L17" s="369">
        <f>VLOOKUP($A17,BI!$A:$Q,MATCH(L$1,BI!$A$1:$Q$1,0),FALSE)</f>
        <v>1</v>
      </c>
      <c r="M17" s="369">
        <f>VLOOKUP($A17,BI!$A:$Q,MATCH(M$1,BI!$A$1:$Q$1,0),FALSE)</f>
        <v>1</v>
      </c>
      <c r="N17" s="323" t="str">
        <f>VLOOKUP($A17,'B-EmEC'!$A:$DD,MATCH(N$1,'B-EmEC'!$A$1:$DD$1,0),FALSE)</f>
        <v/>
      </c>
      <c r="O17" s="324">
        <f>VLOOKUP($A17,'B-EmEC'!$A:$DD,MATCH(O$1,'B-EmEC'!$A$1:$DD$1,0),FALSE)</f>
        <v>7.2450000000000001</v>
      </c>
      <c r="P17" s="325">
        <f>VLOOKUP($A17,'B-EmEC'!$A:$DD,MATCH(P$1,'B-EmEC'!$A$1:$DD$1,0),FALSE)</f>
        <v>7.27</v>
      </c>
      <c r="Q17" s="324">
        <f>VLOOKUP($A17,'B-EmEC'!$A:$DD,MATCH(Q$1,'B-EmEC'!$A$1:$DD$1,0),FALSE)</f>
        <v>7.37</v>
      </c>
      <c r="R17" s="326">
        <f>VLOOKUP($A17,'B-EmEC'!$A:$DD,MATCH(R$1,'B-EmEC'!$A$1:$DD$1,0),FALSE)</f>
        <v>7.5449999999999999</v>
      </c>
      <c r="S17" s="326">
        <f>VLOOKUP($A17,'B-EmEC'!$A:$DD,MATCH(S$1,'B-EmEC'!$A$1:$DD$1,0),FALSE)</f>
        <v>9.2759999999999998</v>
      </c>
      <c r="T17" s="326" t="str">
        <f>VLOOKUP($A17,'B-EmEC'!$A:$DD,MATCH(T$1,'B-EmEC'!$A$1:$DD$1,0),FALSE)</f>
        <v/>
      </c>
      <c r="U17" s="326" t="str">
        <f>VLOOKUP($A17,'B-EmEC'!$A:$DD,MATCH(U$1,'B-EmEC'!$A$1:$DD$1,0),FALSE)</f>
        <v/>
      </c>
      <c r="V17" s="326" t="str">
        <f>VLOOKUP($A17,'B-EmEC'!$A:$DD,MATCH(V$1,'B-EmEC'!$A$1:$DD$1,0),FALSE)</f>
        <v/>
      </c>
      <c r="W17" s="326">
        <f>VLOOKUP($A17,'B-EmEC'!$A:$DD,MATCH(W$1,'B-EmEC'!$A$1:$DD$1,0),FALSE)</f>
        <v>8.625</v>
      </c>
      <c r="X17" s="326">
        <f>VLOOKUP($A17,'B-EmEC'!$A:$DD,MATCH(X$1,'B-EmEC'!$A$1:$DD$1,0),FALSE)</f>
        <v>8.1460000000000008</v>
      </c>
      <c r="Y17" s="326">
        <f>VLOOKUP($A17,'B-EmEC'!$A:$DD,MATCH(Y$1,'B-EmEC'!$A$1:$DD$1,0),FALSE)</f>
        <v>7.6429999999999998</v>
      </c>
      <c r="Z17" s="323" t="str">
        <f t="shared" si="11"/>
        <v/>
      </c>
      <c r="AA17" s="327">
        <f t="shared" si="12"/>
        <v>7.2450000000000001</v>
      </c>
      <c r="AB17" s="327">
        <f t="shared" si="13"/>
        <v>7.27</v>
      </c>
      <c r="AC17" s="327">
        <f t="shared" si="14"/>
        <v>7.37</v>
      </c>
      <c r="AD17" s="327">
        <f t="shared" si="15"/>
        <v>7.5449999999999999</v>
      </c>
      <c r="AE17" s="327">
        <f t="shared" si="16"/>
        <v>9.2759999999999998</v>
      </c>
      <c r="AF17" s="327" t="str">
        <f t="shared" si="17"/>
        <v/>
      </c>
      <c r="AG17" s="327" t="str">
        <f t="shared" si="18"/>
        <v/>
      </c>
      <c r="AH17" s="327" t="str">
        <f t="shared" si="19"/>
        <v/>
      </c>
      <c r="AI17" s="327">
        <f t="shared" si="20"/>
        <v>8.625</v>
      </c>
      <c r="AJ17" s="327">
        <f t="shared" si="21"/>
        <v>8.1460000000000008</v>
      </c>
      <c r="AK17" s="327">
        <f t="shared" si="22"/>
        <v>7.6429999999999998</v>
      </c>
      <c r="AL17" s="328" t="str">
        <f t="shared" si="23"/>
        <v/>
      </c>
      <c r="AM17" s="329">
        <f t="shared" si="24"/>
        <v>0.32301084990958412</v>
      </c>
      <c r="AN17" s="329">
        <f t="shared" si="25"/>
        <v>0.32866184448462921</v>
      </c>
      <c r="AO17" s="329">
        <f t="shared" si="26"/>
        <v>0.35126582278481017</v>
      </c>
      <c r="AP17" s="329">
        <f t="shared" si="27"/>
        <v>0.39082278481012656</v>
      </c>
      <c r="AQ17" s="329">
        <f t="shared" si="28"/>
        <v>0.78209764918625668</v>
      </c>
      <c r="AR17" s="329" t="str">
        <f t="shared" si="29"/>
        <v/>
      </c>
      <c r="AS17" s="329" t="str">
        <f t="shared" si="30"/>
        <v/>
      </c>
      <c r="AT17" s="329" t="str">
        <f t="shared" si="31"/>
        <v/>
      </c>
      <c r="AU17" s="329">
        <f t="shared" si="32"/>
        <v>0.63494575045207957</v>
      </c>
      <c r="AV17" s="329">
        <f t="shared" si="33"/>
        <v>0.5266726943942136</v>
      </c>
      <c r="AW17" s="329">
        <f t="shared" si="34"/>
        <v>0.41297468354430378</v>
      </c>
      <c r="AX17" s="144" t="str">
        <f t="shared" si="35"/>
        <v/>
      </c>
      <c r="AY17" s="145">
        <f t="shared" si="36"/>
        <v>0</v>
      </c>
      <c r="AZ17" s="145">
        <f t="shared" si="37"/>
        <v>1.2309207287050454E-2</v>
      </c>
      <c r="BA17" s="145">
        <f t="shared" si="38"/>
        <v>6.1546036435253582E-2</v>
      </c>
      <c r="BB17" s="145">
        <f t="shared" si="39"/>
        <v>0.14771048744460849</v>
      </c>
      <c r="BC17" s="145">
        <f t="shared" si="40"/>
        <v>1</v>
      </c>
      <c r="BD17" s="145" t="str">
        <f t="shared" si="41"/>
        <v/>
      </c>
      <c r="BE17" s="145" t="str">
        <f t="shared" si="42"/>
        <v/>
      </c>
      <c r="BF17" s="145" t="str">
        <f t="shared" si="43"/>
        <v/>
      </c>
      <c r="BG17" s="145">
        <f t="shared" si="44"/>
        <v>0.67946824224519942</v>
      </c>
      <c r="BH17" s="145">
        <f t="shared" si="45"/>
        <v>0.44362383062530814</v>
      </c>
      <c r="BI17" s="145">
        <f t="shared" si="46"/>
        <v>0.19596258000984723</v>
      </c>
      <c r="BJ17" s="98" t="str">
        <f t="shared" si="47"/>
        <v/>
      </c>
      <c r="BK17" s="50">
        <f t="shared" si="48"/>
        <v>9.2759999999999998</v>
      </c>
      <c r="BL17" s="50">
        <f t="shared" si="49"/>
        <v>8.625</v>
      </c>
      <c r="BM17" s="50">
        <f t="shared" si="50"/>
        <v>8.1460000000000008</v>
      </c>
      <c r="BN17" s="105" t="str">
        <f t="shared" si="51"/>
        <v/>
      </c>
      <c r="BO17" s="47">
        <f t="shared" si="52"/>
        <v>7.741200000000001</v>
      </c>
      <c r="BP17" s="47">
        <f t="shared" si="53"/>
        <v>8.625</v>
      </c>
      <c r="BQ17" s="47">
        <f t="shared" si="54"/>
        <v>7.8945000000000007</v>
      </c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</row>
    <row r="18" spans="1:275" s="49" customFormat="1" x14ac:dyDescent="0.2">
      <c r="A18" s="29" t="s">
        <v>39</v>
      </c>
      <c r="B18" s="336" t="str">
        <f>VLOOKUP($A18,BI!$A:$Q,MATCH(B$1,BI!$A$1:$Q$1,0),FALSE)</f>
        <v/>
      </c>
      <c r="C18" s="369" t="str">
        <f>VLOOKUP($A18,BI!$A:$Q,MATCH(C$1,BI!$A$1:$Q$1,0),FALSE)</f>
        <v/>
      </c>
      <c r="D18" s="369" t="str">
        <f>VLOOKUP($A18,BI!$A:$Q,MATCH(D$1,BI!$A$1:$Q$1,0),FALSE)</f>
        <v/>
      </c>
      <c r="E18" s="369" t="str">
        <f>VLOOKUP($A18,BI!$A:$Q,MATCH(E$1,BI!$A$1:$Q$1,0),FALSE)</f>
        <v/>
      </c>
      <c r="F18" s="369">
        <f>VLOOKUP($A18,BI!$A:$Q,MATCH(F$1,BI!$A$1:$Q$1,0),FALSE)</f>
        <v>1</v>
      </c>
      <c r="G18" s="369">
        <f>VLOOKUP($A18,BI!$A:$Q,MATCH(G$1,BI!$A$1:$Q$1,0),FALSE)</f>
        <v>1</v>
      </c>
      <c r="H18" s="369">
        <f>VLOOKUP($A18,BI!$A:$Q,MATCH(H$1,BI!$A$1:$Q$1,0),FALSE)</f>
        <v>1</v>
      </c>
      <c r="I18" s="369">
        <f>VLOOKUP($A18,BI!$A:$Q,MATCH(I$1,BI!$A$1:$Q$1,0),FALSE)</f>
        <v>1</v>
      </c>
      <c r="J18" s="369">
        <f>VLOOKUP($A18,BI!$A:$Q,MATCH(J$1,BI!$A$1:$Q$1,0),FALSE)</f>
        <v>1</v>
      </c>
      <c r="K18" s="369">
        <f>VLOOKUP($A18,BI!$A:$Q,MATCH(K$1,BI!$A$1:$Q$1,0),FALSE)</f>
        <v>1</v>
      </c>
      <c r="L18" s="369" t="str">
        <f>VLOOKUP($A18,BI!$A:$Q,MATCH(L$1,BI!$A$1:$Q$1,0),FALSE)</f>
        <v/>
      </c>
      <c r="M18" s="369" t="str">
        <f>VLOOKUP($A18,BI!$A:$Q,MATCH(M$1,BI!$A$1:$Q$1,0),FALSE)</f>
        <v/>
      </c>
      <c r="N18" s="323" t="str">
        <f>VLOOKUP($A18,'B-EmEC'!$A:$DD,MATCH(N$1,'B-EmEC'!$A$1:$DD$1,0),FALSE)</f>
        <v/>
      </c>
      <c r="O18" s="324" t="str">
        <f>VLOOKUP($A18,'B-EmEC'!$A:$DD,MATCH(O$1,'B-EmEC'!$A$1:$DD$1,0),FALSE)</f>
        <v/>
      </c>
      <c r="P18" s="325" t="str">
        <f>VLOOKUP($A18,'B-EmEC'!$A:$DD,MATCH(P$1,'B-EmEC'!$A$1:$DD$1,0),FALSE)</f>
        <v/>
      </c>
      <c r="Q18" s="324" t="str">
        <f>VLOOKUP($A18,'B-EmEC'!$A:$DD,MATCH(Q$1,'B-EmEC'!$A$1:$DD$1,0),FALSE)</f>
        <v/>
      </c>
      <c r="R18" s="326">
        <f>VLOOKUP($A18,'B-EmEC'!$A:$DD,MATCH(R$1,'B-EmEC'!$A$1:$DD$1,0),FALSE)</f>
        <v>7.7789999999999999</v>
      </c>
      <c r="S18" s="326">
        <f>VLOOKUP($A18,'B-EmEC'!$A:$DD,MATCH(S$1,'B-EmEC'!$A$1:$DD$1,0),FALSE)</f>
        <v>8.77</v>
      </c>
      <c r="T18" s="326">
        <f>VLOOKUP($A18,'B-EmEC'!$A:$DD,MATCH(T$1,'B-EmEC'!$A$1:$DD$1,0),FALSE)</f>
        <v>8.5470000000000006</v>
      </c>
      <c r="U18" s="326">
        <f>VLOOKUP($A18,'B-EmEC'!$A:$DD,MATCH(U$1,'B-EmEC'!$A$1:$DD$1,0),FALSE)</f>
        <v>8.4770000000000003</v>
      </c>
      <c r="V18" s="326">
        <f>VLOOKUP($A18,'B-EmEC'!$A:$DD,MATCH(V$1,'B-EmEC'!$A$1:$DD$1,0),FALSE)</f>
        <v>8.19</v>
      </c>
      <c r="W18" s="326">
        <f>VLOOKUP($A18,'B-EmEC'!$A:$DD,MATCH(W$1,'B-EmEC'!$A$1:$DD$1,0),FALSE)</f>
        <v>7.9349999999999996</v>
      </c>
      <c r="X18" s="326" t="str">
        <f>VLOOKUP($A18,'B-EmEC'!$A:$DD,MATCH(X$1,'B-EmEC'!$A$1:$DD$1,0),FALSE)</f>
        <v/>
      </c>
      <c r="Y18" s="326" t="str">
        <f>VLOOKUP($A18,'B-EmEC'!$A:$DD,MATCH(Y$1,'B-EmEC'!$A$1:$DD$1,0),FALSE)</f>
        <v/>
      </c>
      <c r="Z18" s="323" t="str">
        <f t="shared" si="11"/>
        <v/>
      </c>
      <c r="AA18" s="327" t="str">
        <f t="shared" si="12"/>
        <v/>
      </c>
      <c r="AB18" s="327" t="str">
        <f t="shared" si="13"/>
        <v/>
      </c>
      <c r="AC18" s="327" t="str">
        <f t="shared" si="14"/>
        <v/>
      </c>
      <c r="AD18" s="327">
        <f t="shared" si="15"/>
        <v>7.7789999999999999</v>
      </c>
      <c r="AE18" s="327">
        <f t="shared" si="16"/>
        <v>8.77</v>
      </c>
      <c r="AF18" s="327">
        <f t="shared" si="17"/>
        <v>8.5470000000000006</v>
      </c>
      <c r="AG18" s="327">
        <f t="shared" si="18"/>
        <v>8.4770000000000003</v>
      </c>
      <c r="AH18" s="327">
        <f t="shared" si="19"/>
        <v>8.19</v>
      </c>
      <c r="AI18" s="327">
        <f t="shared" si="20"/>
        <v>7.9349999999999996</v>
      </c>
      <c r="AJ18" s="327" t="str">
        <f t="shared" si="21"/>
        <v/>
      </c>
      <c r="AK18" s="327" t="str">
        <f t="shared" si="22"/>
        <v/>
      </c>
      <c r="AL18" s="328" t="str">
        <f t="shared" si="23"/>
        <v/>
      </c>
      <c r="AM18" s="329" t="str">
        <f t="shared" si="24"/>
        <v/>
      </c>
      <c r="AN18" s="329" t="str">
        <f t="shared" si="25"/>
        <v/>
      </c>
      <c r="AO18" s="329" t="str">
        <f t="shared" si="26"/>
        <v/>
      </c>
      <c r="AP18" s="329">
        <f t="shared" si="27"/>
        <v>0.44371609403254969</v>
      </c>
      <c r="AQ18" s="329">
        <f t="shared" si="28"/>
        <v>0.66772151898734167</v>
      </c>
      <c r="AR18" s="329">
        <f t="shared" si="29"/>
        <v>0.61731464737793862</v>
      </c>
      <c r="AS18" s="329">
        <f t="shared" si="30"/>
        <v>0.60149186256781195</v>
      </c>
      <c r="AT18" s="329">
        <f t="shared" si="31"/>
        <v>0.53661844484629284</v>
      </c>
      <c r="AU18" s="329">
        <f t="shared" si="32"/>
        <v>0.47897830018083176</v>
      </c>
      <c r="AV18" s="329" t="str">
        <f t="shared" si="33"/>
        <v/>
      </c>
      <c r="AW18" s="329" t="str">
        <f t="shared" si="34"/>
        <v/>
      </c>
      <c r="AX18" s="144" t="str">
        <f t="shared" si="35"/>
        <v/>
      </c>
      <c r="AY18" s="145" t="str">
        <f t="shared" si="36"/>
        <v/>
      </c>
      <c r="AZ18" s="145" t="str">
        <f t="shared" si="37"/>
        <v/>
      </c>
      <c r="BA18" s="145" t="str">
        <f t="shared" si="38"/>
        <v/>
      </c>
      <c r="BB18" s="145">
        <f t="shared" si="39"/>
        <v>0</v>
      </c>
      <c r="BC18" s="145">
        <f t="shared" si="40"/>
        <v>1</v>
      </c>
      <c r="BD18" s="145">
        <f t="shared" si="41"/>
        <v>0.77497477295661044</v>
      </c>
      <c r="BE18" s="145">
        <f t="shared" si="42"/>
        <v>0.70433905146316911</v>
      </c>
      <c r="BF18" s="145">
        <f t="shared" si="43"/>
        <v>0.4147325933400603</v>
      </c>
      <c r="BG18" s="145">
        <f t="shared" si="44"/>
        <v>0.15741675075681105</v>
      </c>
      <c r="BH18" s="145" t="str">
        <f t="shared" si="45"/>
        <v/>
      </c>
      <c r="BI18" s="145" t="str">
        <f t="shared" si="46"/>
        <v/>
      </c>
      <c r="BJ18" s="98" t="str">
        <f t="shared" si="47"/>
        <v/>
      </c>
      <c r="BK18" s="50">
        <f t="shared" si="48"/>
        <v>8.77</v>
      </c>
      <c r="BL18" s="50">
        <f t="shared" si="49"/>
        <v>8.5470000000000006</v>
      </c>
      <c r="BM18" s="50" t="str">
        <f t="shared" si="50"/>
        <v/>
      </c>
      <c r="BN18" s="105" t="str">
        <f t="shared" si="51"/>
        <v/>
      </c>
      <c r="BO18" s="47">
        <f t="shared" si="52"/>
        <v>8.2744999999999997</v>
      </c>
      <c r="BP18" s="47">
        <f t="shared" si="53"/>
        <v>8.2872500000000002</v>
      </c>
      <c r="BQ18" s="47" t="str">
        <f t="shared" si="54"/>
        <v/>
      </c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</row>
    <row r="19" spans="1:275" s="49" customFormat="1" x14ac:dyDescent="0.2">
      <c r="A19" s="29" t="s">
        <v>122</v>
      </c>
      <c r="B19" s="336" t="str">
        <f>VLOOKUP($A19,BI!$A:$Q,MATCH(B$1,BI!$A$1:$Q$1,0),FALSE)</f>
        <v/>
      </c>
      <c r="C19" s="369">
        <f>VLOOKUP($A19,BI!$A:$Q,MATCH(C$1,BI!$A$1:$Q$1,0),FALSE)</f>
        <v>1</v>
      </c>
      <c r="D19" s="369">
        <f>VLOOKUP($A19,BI!$A:$Q,MATCH(D$1,BI!$A$1:$Q$1,0),FALSE)</f>
        <v>1</v>
      </c>
      <c r="E19" s="369">
        <f>VLOOKUP($A19,BI!$A:$Q,MATCH(E$1,BI!$A$1:$Q$1,0),FALSE)</f>
        <v>1</v>
      </c>
      <c r="F19" s="369">
        <f>VLOOKUP($A19,BI!$A:$Q,MATCH(F$1,BI!$A$1:$Q$1,0),FALSE)</f>
        <v>1</v>
      </c>
      <c r="G19" s="369">
        <f>VLOOKUP($A19,BI!$A:$Q,MATCH(G$1,BI!$A$1:$Q$1,0),FALSE)</f>
        <v>1</v>
      </c>
      <c r="H19" s="369">
        <f>VLOOKUP($A19,BI!$A:$Q,MATCH(H$1,BI!$A$1:$Q$1,0),FALSE)</f>
        <v>1</v>
      </c>
      <c r="I19" s="369">
        <f>VLOOKUP($A19,BI!$A:$Q,MATCH(I$1,BI!$A$1:$Q$1,0),FALSE)</f>
        <v>1</v>
      </c>
      <c r="J19" s="369">
        <f>VLOOKUP($A19,BI!$A:$Q,MATCH(J$1,BI!$A$1:$Q$1,0),FALSE)</f>
        <v>1</v>
      </c>
      <c r="K19" s="369">
        <f>VLOOKUP($A19,BI!$A:$Q,MATCH(K$1,BI!$A$1:$Q$1,0),FALSE)</f>
        <v>1</v>
      </c>
      <c r="L19" s="369">
        <f>VLOOKUP($A19,BI!$A:$Q,MATCH(L$1,BI!$A$1:$Q$1,0),FALSE)</f>
        <v>1</v>
      </c>
      <c r="M19" s="369">
        <f>VLOOKUP($A19,BI!$A:$Q,MATCH(M$1,BI!$A$1:$Q$1,0),FALSE)</f>
        <v>1</v>
      </c>
      <c r="N19" s="323" t="str">
        <f>VLOOKUP($A19,'B-EmEC'!$A:$DD,MATCH(N$1,'B-EmEC'!$A$1:$DD$1,0),FALSE)</f>
        <v/>
      </c>
      <c r="O19" s="324">
        <f>VLOOKUP($A19,'B-EmEC'!$A:$DD,MATCH(O$1,'B-EmEC'!$A$1:$DD$1,0),FALSE)</f>
        <v>7.18</v>
      </c>
      <c r="P19" s="325">
        <f>VLOOKUP($A19,'B-EmEC'!$A:$DD,MATCH(P$1,'B-EmEC'!$A$1:$DD$1,0),FALSE)</f>
        <v>7.2880000000000003</v>
      </c>
      <c r="Q19" s="324">
        <f>VLOOKUP($A19,'B-EmEC'!$A:$DD,MATCH(Q$1,'B-EmEC'!$A$1:$DD$1,0),FALSE)</f>
        <v>7.4029999999999996</v>
      </c>
      <c r="R19" s="326">
        <f>VLOOKUP($A19,'B-EmEC'!$A:$DD,MATCH(R$1,'B-EmEC'!$A$1:$DD$1,0),FALSE)</f>
        <v>7.7969999999999997</v>
      </c>
      <c r="S19" s="326">
        <f>VLOOKUP($A19,'B-EmEC'!$A:$DD,MATCH(S$1,'B-EmEC'!$A$1:$DD$1,0),FALSE)</f>
        <v>9.0869999999999997</v>
      </c>
      <c r="T19" s="326">
        <f>VLOOKUP($A19,'B-EmEC'!$A:$DD,MATCH(T$1,'B-EmEC'!$A$1:$DD$1,0),FALSE)</f>
        <v>8.9339999999999993</v>
      </c>
      <c r="U19" s="326">
        <f>VLOOKUP($A19,'B-EmEC'!$A:$DD,MATCH(U$1,'B-EmEC'!$A$1:$DD$1,0),FALSE)</f>
        <v>8.4969999999999999</v>
      </c>
      <c r="V19" s="326">
        <f>VLOOKUP($A19,'B-EmEC'!$A:$DD,MATCH(V$1,'B-EmEC'!$A$1:$DD$1,0),FALSE)</f>
        <v>8.9719999999999995</v>
      </c>
      <c r="W19" s="326">
        <f>VLOOKUP($A19,'B-EmEC'!$A:$DD,MATCH(W$1,'B-EmEC'!$A$1:$DD$1,0),FALSE)</f>
        <v>9.6180000000000003</v>
      </c>
      <c r="X19" s="326">
        <f>VLOOKUP($A19,'B-EmEC'!$A:$DD,MATCH(X$1,'B-EmEC'!$A$1:$DD$1,0),FALSE)</f>
        <v>9.6319999999999997</v>
      </c>
      <c r="Y19" s="326">
        <f>VLOOKUP($A19,'B-EmEC'!$A:$DD,MATCH(Y$1,'B-EmEC'!$A$1:$DD$1,0),FALSE)</f>
        <v>8.1630000000000003</v>
      </c>
      <c r="Z19" s="323" t="str">
        <f t="shared" si="11"/>
        <v/>
      </c>
      <c r="AA19" s="327">
        <f t="shared" si="12"/>
        <v>7.18</v>
      </c>
      <c r="AB19" s="327">
        <f t="shared" si="13"/>
        <v>7.2880000000000003</v>
      </c>
      <c r="AC19" s="327">
        <f t="shared" si="14"/>
        <v>7.4029999999999996</v>
      </c>
      <c r="AD19" s="327">
        <f t="shared" si="15"/>
        <v>7.7969999999999997</v>
      </c>
      <c r="AE19" s="327">
        <f t="shared" si="16"/>
        <v>9.0869999999999997</v>
      </c>
      <c r="AF19" s="327">
        <f t="shared" si="17"/>
        <v>8.9339999999999993</v>
      </c>
      <c r="AG19" s="327">
        <f t="shared" si="18"/>
        <v>8.4969999999999999</v>
      </c>
      <c r="AH19" s="327">
        <f t="shared" si="19"/>
        <v>8.9719999999999995</v>
      </c>
      <c r="AI19" s="327">
        <f t="shared" si="20"/>
        <v>9.6180000000000003</v>
      </c>
      <c r="AJ19" s="327">
        <f t="shared" si="21"/>
        <v>9.6319999999999997</v>
      </c>
      <c r="AK19" s="327">
        <f t="shared" si="22"/>
        <v>8.1630000000000003</v>
      </c>
      <c r="AL19" s="328" t="str">
        <f t="shared" si="23"/>
        <v/>
      </c>
      <c r="AM19" s="329">
        <f t="shared" si="24"/>
        <v>0.30831826401446649</v>
      </c>
      <c r="AN19" s="329">
        <f t="shared" si="25"/>
        <v>0.3327305605786619</v>
      </c>
      <c r="AO19" s="329">
        <f t="shared" si="26"/>
        <v>0.35872513562386971</v>
      </c>
      <c r="AP19" s="329">
        <f t="shared" si="27"/>
        <v>0.44778481012658222</v>
      </c>
      <c r="AQ19" s="329">
        <f t="shared" si="28"/>
        <v>0.7393761301989149</v>
      </c>
      <c r="AR19" s="329">
        <f t="shared" si="29"/>
        <v>0.70479204339963819</v>
      </c>
      <c r="AS19" s="329">
        <f t="shared" si="30"/>
        <v>0.60601265822784811</v>
      </c>
      <c r="AT19" s="329">
        <f t="shared" si="31"/>
        <v>0.71338155515370694</v>
      </c>
      <c r="AU19" s="329">
        <f t="shared" si="32"/>
        <v>0.85940325497287529</v>
      </c>
      <c r="AV19" s="329">
        <f t="shared" si="33"/>
        <v>0.8625678119349004</v>
      </c>
      <c r="AW19" s="329">
        <f t="shared" si="34"/>
        <v>0.53051537070524413</v>
      </c>
      <c r="AX19" s="144" t="str">
        <f t="shared" si="35"/>
        <v/>
      </c>
      <c r="AY19" s="145">
        <f t="shared" si="36"/>
        <v>0</v>
      </c>
      <c r="AZ19" s="145">
        <f t="shared" si="37"/>
        <v>4.40456769983689E-2</v>
      </c>
      <c r="BA19" s="145">
        <f t="shared" si="38"/>
        <v>9.0946166394779718E-2</v>
      </c>
      <c r="BB19" s="145">
        <f t="shared" si="39"/>
        <v>0.25163132137030997</v>
      </c>
      <c r="BC19" s="145">
        <f t="shared" si="40"/>
        <v>0.77773246329526924</v>
      </c>
      <c r="BD19" s="145">
        <f t="shared" si="41"/>
        <v>0.71533442088091337</v>
      </c>
      <c r="BE19" s="145">
        <f t="shared" si="42"/>
        <v>0.53711256117455142</v>
      </c>
      <c r="BF19" s="145">
        <f t="shared" si="43"/>
        <v>0.73083197389885801</v>
      </c>
      <c r="BG19" s="145">
        <f t="shared" si="44"/>
        <v>0.99429037520391539</v>
      </c>
      <c r="BH19" s="145">
        <f t="shared" si="45"/>
        <v>1</v>
      </c>
      <c r="BI19" s="145">
        <f t="shared" si="46"/>
        <v>0.40089722675367068</v>
      </c>
      <c r="BJ19" s="98" t="str">
        <f t="shared" si="47"/>
        <v/>
      </c>
      <c r="BK19" s="50">
        <f t="shared" si="48"/>
        <v>9.0869999999999997</v>
      </c>
      <c r="BL19" s="50">
        <f t="shared" si="49"/>
        <v>9.6180000000000003</v>
      </c>
      <c r="BM19" s="50">
        <f t="shared" si="50"/>
        <v>9.6319999999999997</v>
      </c>
      <c r="BN19" s="105" t="str">
        <f t="shared" si="51"/>
        <v/>
      </c>
      <c r="BO19" s="47">
        <f t="shared" si="52"/>
        <v>7.7509999999999994</v>
      </c>
      <c r="BP19" s="47">
        <f t="shared" si="53"/>
        <v>9.0052500000000002</v>
      </c>
      <c r="BQ19" s="47">
        <f t="shared" si="54"/>
        <v>8.8975000000000009</v>
      </c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</row>
    <row r="20" spans="1:275" s="49" customFormat="1" x14ac:dyDescent="0.2">
      <c r="A20" s="29" t="s">
        <v>30</v>
      </c>
      <c r="B20" s="336" t="str">
        <f>VLOOKUP($A20,BI!$A:$Q,MATCH(B$1,BI!$A$1:$Q$1,0),FALSE)</f>
        <v/>
      </c>
      <c r="C20" s="369">
        <f>VLOOKUP($A20,BI!$A:$Q,MATCH(C$1,BI!$A$1:$Q$1,0),FALSE)</f>
        <v>1</v>
      </c>
      <c r="D20" s="369">
        <f>VLOOKUP($A20,BI!$A:$Q,MATCH(D$1,BI!$A$1:$Q$1,0),FALSE)</f>
        <v>1</v>
      </c>
      <c r="E20" s="369">
        <f>VLOOKUP($A20,BI!$A:$Q,MATCH(E$1,BI!$A$1:$Q$1,0),FALSE)</f>
        <v>1</v>
      </c>
      <c r="F20" s="369">
        <f>VLOOKUP($A20,BI!$A:$Q,MATCH(F$1,BI!$A$1:$Q$1,0),FALSE)</f>
        <v>1</v>
      </c>
      <c r="G20" s="369">
        <f>VLOOKUP($A20,BI!$A:$Q,MATCH(G$1,BI!$A$1:$Q$1,0),FALSE)</f>
        <v>1</v>
      </c>
      <c r="H20" s="369">
        <f>VLOOKUP($A20,BI!$A:$Q,MATCH(H$1,BI!$A$1:$Q$1,0),FALSE)</f>
        <v>1</v>
      </c>
      <c r="I20" s="369">
        <f>VLOOKUP($A20,BI!$A:$Q,MATCH(I$1,BI!$A$1:$Q$1,0),FALSE)</f>
        <v>1</v>
      </c>
      <c r="J20" s="369">
        <f>VLOOKUP($A20,BI!$A:$Q,MATCH(J$1,BI!$A$1:$Q$1,0),FALSE)</f>
        <v>1</v>
      </c>
      <c r="K20" s="369">
        <f>VLOOKUP($A20,BI!$A:$Q,MATCH(K$1,BI!$A$1:$Q$1,0),FALSE)</f>
        <v>1</v>
      </c>
      <c r="L20" s="369" t="str">
        <f>VLOOKUP($A20,BI!$A:$Q,MATCH(L$1,BI!$A$1:$Q$1,0),FALSE)</f>
        <v/>
      </c>
      <c r="M20" s="369" t="str">
        <f>VLOOKUP($A20,BI!$A:$Q,MATCH(M$1,BI!$A$1:$Q$1,0),FALSE)</f>
        <v/>
      </c>
      <c r="N20" s="323" t="str">
        <f>VLOOKUP($A20,'B-EmEC'!$A:$DD,MATCH(N$1,'B-EmEC'!$A$1:$DD$1,0),FALSE)</f>
        <v/>
      </c>
      <c r="O20" s="324">
        <f>VLOOKUP($A20,'B-EmEC'!$A:$DD,MATCH(O$1,'B-EmEC'!$A$1:$DD$1,0),FALSE)</f>
        <v>7.8049999999999997</v>
      </c>
      <c r="P20" s="325">
        <f>VLOOKUP($A20,'B-EmEC'!$A:$DD,MATCH(P$1,'B-EmEC'!$A$1:$DD$1,0),FALSE)</f>
        <v>7.907</v>
      </c>
      <c r="Q20" s="324">
        <f>VLOOKUP($A20,'B-EmEC'!$A:$DD,MATCH(Q$1,'B-EmEC'!$A$1:$DD$1,0),FALSE)</f>
        <v>8.1310000000000002</v>
      </c>
      <c r="R20" s="326">
        <f>VLOOKUP($A20,'B-EmEC'!$A:$DD,MATCH(R$1,'B-EmEC'!$A$1:$DD$1,0),FALSE)</f>
        <v>8.0530000000000008</v>
      </c>
      <c r="S20" s="326">
        <f>VLOOKUP($A20,'B-EmEC'!$A:$DD,MATCH(S$1,'B-EmEC'!$A$1:$DD$1,0),FALSE)</f>
        <v>7.9960000000000004</v>
      </c>
      <c r="T20" s="326">
        <f>VLOOKUP($A20,'B-EmEC'!$A:$DD,MATCH(T$1,'B-EmEC'!$A$1:$DD$1,0),FALSE)</f>
        <v>8.7789999999999999</v>
      </c>
      <c r="U20" s="326">
        <f>VLOOKUP($A20,'B-EmEC'!$A:$DD,MATCH(U$1,'B-EmEC'!$A$1:$DD$1,0),FALSE)</f>
        <v>8.8260000000000005</v>
      </c>
      <c r="V20" s="326">
        <f>VLOOKUP($A20,'B-EmEC'!$A:$DD,MATCH(V$1,'B-EmEC'!$A$1:$DD$1,0),FALSE)</f>
        <v>8.1869999999999994</v>
      </c>
      <c r="W20" s="326">
        <f>VLOOKUP($A20,'B-EmEC'!$A:$DD,MATCH(W$1,'B-EmEC'!$A$1:$DD$1,0),FALSE)</f>
        <v>8.01</v>
      </c>
      <c r="X20" s="326" t="str">
        <f>VLOOKUP($A20,'B-EmEC'!$A:$DD,MATCH(X$1,'B-EmEC'!$A$1:$DD$1,0),FALSE)</f>
        <v/>
      </c>
      <c r="Y20" s="326" t="str">
        <f>VLOOKUP($A20,'B-EmEC'!$A:$DD,MATCH(Y$1,'B-EmEC'!$A$1:$DD$1,0),FALSE)</f>
        <v/>
      </c>
      <c r="Z20" s="323" t="str">
        <f t="shared" si="11"/>
        <v/>
      </c>
      <c r="AA20" s="327">
        <f t="shared" si="12"/>
        <v>7.8049999999999997</v>
      </c>
      <c r="AB20" s="327">
        <f t="shared" si="13"/>
        <v>7.907</v>
      </c>
      <c r="AC20" s="327">
        <f t="shared" si="14"/>
        <v>8.1310000000000002</v>
      </c>
      <c r="AD20" s="327">
        <f t="shared" si="15"/>
        <v>8.0530000000000008</v>
      </c>
      <c r="AE20" s="327">
        <f t="shared" si="16"/>
        <v>7.9960000000000004</v>
      </c>
      <c r="AF20" s="327">
        <f t="shared" si="17"/>
        <v>8.7789999999999999</v>
      </c>
      <c r="AG20" s="327">
        <f t="shared" si="18"/>
        <v>8.8260000000000005</v>
      </c>
      <c r="AH20" s="327">
        <f t="shared" si="19"/>
        <v>8.1869999999999994</v>
      </c>
      <c r="AI20" s="327">
        <f t="shared" si="20"/>
        <v>8.01</v>
      </c>
      <c r="AJ20" s="327" t="str">
        <f t="shared" si="21"/>
        <v/>
      </c>
      <c r="AK20" s="327" t="str">
        <f t="shared" si="22"/>
        <v/>
      </c>
      <c r="AL20" s="328" t="str">
        <f t="shared" si="23"/>
        <v/>
      </c>
      <c r="AM20" s="329">
        <f t="shared" si="24"/>
        <v>0.44959312839059667</v>
      </c>
      <c r="AN20" s="329">
        <f t="shared" si="25"/>
        <v>0.47264918625678121</v>
      </c>
      <c r="AO20" s="329">
        <f t="shared" si="26"/>
        <v>0.52328209764918632</v>
      </c>
      <c r="AP20" s="329">
        <f t="shared" si="27"/>
        <v>0.50565099457504536</v>
      </c>
      <c r="AQ20" s="329">
        <f t="shared" si="28"/>
        <v>0.49276672694394225</v>
      </c>
      <c r="AR20" s="329">
        <f t="shared" si="29"/>
        <v>0.66975587703435802</v>
      </c>
      <c r="AS20" s="329">
        <f t="shared" si="30"/>
        <v>0.68037974683544311</v>
      </c>
      <c r="AT20" s="329">
        <f t="shared" si="31"/>
        <v>0.53594032549728743</v>
      </c>
      <c r="AU20" s="329">
        <f t="shared" si="32"/>
        <v>0.49593128390596741</v>
      </c>
      <c r="AV20" s="329" t="str">
        <f t="shared" si="33"/>
        <v/>
      </c>
      <c r="AW20" s="329" t="str">
        <f t="shared" si="34"/>
        <v/>
      </c>
      <c r="AX20" s="144" t="str">
        <f t="shared" si="35"/>
        <v/>
      </c>
      <c r="AY20" s="145">
        <f t="shared" si="36"/>
        <v>0</v>
      </c>
      <c r="AZ20" s="145">
        <f t="shared" si="37"/>
        <v>9.9902056807052136E-2</v>
      </c>
      <c r="BA20" s="145">
        <f t="shared" si="38"/>
        <v>0.31929480901077401</v>
      </c>
      <c r="BB20" s="145">
        <f t="shared" si="39"/>
        <v>0.24289911851126436</v>
      </c>
      <c r="BC20" s="145">
        <f t="shared" si="40"/>
        <v>0.18707149853085267</v>
      </c>
      <c r="BD20" s="145">
        <f t="shared" si="41"/>
        <v>0.95396669931439715</v>
      </c>
      <c r="BE20" s="145">
        <f t="shared" si="42"/>
        <v>1</v>
      </c>
      <c r="BF20" s="145">
        <f t="shared" si="43"/>
        <v>0.37414299706170362</v>
      </c>
      <c r="BG20" s="145">
        <f t="shared" si="44"/>
        <v>0.20078354554358463</v>
      </c>
      <c r="BH20" s="145" t="str">
        <f t="shared" si="45"/>
        <v/>
      </c>
      <c r="BI20" s="145" t="str">
        <f t="shared" si="46"/>
        <v/>
      </c>
      <c r="BJ20" s="98" t="str">
        <f t="shared" si="47"/>
        <v/>
      </c>
      <c r="BK20" s="50">
        <f t="shared" si="48"/>
        <v>8.1310000000000002</v>
      </c>
      <c r="BL20" s="50">
        <f t="shared" si="49"/>
        <v>8.8260000000000005</v>
      </c>
      <c r="BM20" s="50" t="str">
        <f t="shared" si="50"/>
        <v/>
      </c>
      <c r="BN20" s="105" t="str">
        <f t="shared" si="51"/>
        <v/>
      </c>
      <c r="BO20" s="47">
        <f t="shared" si="52"/>
        <v>7.9784000000000006</v>
      </c>
      <c r="BP20" s="47">
        <f t="shared" si="53"/>
        <v>8.4504999999999999</v>
      </c>
      <c r="BQ20" s="47" t="str">
        <f t="shared" si="54"/>
        <v/>
      </c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</row>
    <row r="21" spans="1:275" s="49" customFormat="1" x14ac:dyDescent="0.2">
      <c r="A21" s="29" t="s">
        <v>147</v>
      </c>
      <c r="B21" s="336" t="str">
        <f>VLOOKUP($A21,BI!$A:$Q,MATCH(B$1,BI!$A$1:$Q$1,0),FALSE)</f>
        <v/>
      </c>
      <c r="C21" s="369">
        <f>VLOOKUP($A21,BI!$A:$Q,MATCH(C$1,BI!$A$1:$Q$1,0),FALSE)</f>
        <v>1</v>
      </c>
      <c r="D21" s="369">
        <f>VLOOKUP($A21,BI!$A:$Q,MATCH(D$1,BI!$A$1:$Q$1,0),FALSE)</f>
        <v>1</v>
      </c>
      <c r="E21" s="369">
        <f>VLOOKUP($A21,BI!$A:$Q,MATCH(E$1,BI!$A$1:$Q$1,0),FALSE)</f>
        <v>1</v>
      </c>
      <c r="F21" s="369">
        <f>VLOOKUP($A21,BI!$A:$Q,MATCH(F$1,BI!$A$1:$Q$1,0),FALSE)</f>
        <v>1</v>
      </c>
      <c r="G21" s="369">
        <f>VLOOKUP($A21,BI!$A:$Q,MATCH(G$1,BI!$A$1:$Q$1,0),FALSE)</f>
        <v>1</v>
      </c>
      <c r="H21" s="369" t="str">
        <f>VLOOKUP($A21,BI!$A:$Q,MATCH(H$1,BI!$A$1:$Q$1,0),FALSE)</f>
        <v/>
      </c>
      <c r="I21" s="369" t="str">
        <f>VLOOKUP($A21,BI!$A:$Q,MATCH(I$1,BI!$A$1:$Q$1,0),FALSE)</f>
        <v/>
      </c>
      <c r="J21" s="369" t="str">
        <f>VLOOKUP($A21,BI!$A:$Q,MATCH(J$1,BI!$A$1:$Q$1,0),FALSE)</f>
        <v/>
      </c>
      <c r="K21" s="369" t="str">
        <f>VLOOKUP($A21,BI!$A:$Q,MATCH(K$1,BI!$A$1:$Q$1,0),FALSE)</f>
        <v/>
      </c>
      <c r="L21" s="369" t="str">
        <f>VLOOKUP($A21,BI!$A:$Q,MATCH(L$1,BI!$A$1:$Q$1,0),FALSE)</f>
        <v/>
      </c>
      <c r="M21" s="369" t="str">
        <f>VLOOKUP($A21,BI!$A:$Q,MATCH(M$1,BI!$A$1:$Q$1,0),FALSE)</f>
        <v/>
      </c>
      <c r="N21" s="323" t="str">
        <f>VLOOKUP($A21,'B-EmEC'!$A:$DD,MATCH(N$1,'B-EmEC'!$A$1:$DD$1,0),FALSE)</f>
        <v/>
      </c>
      <c r="O21" s="324">
        <f>VLOOKUP($A21,'B-EmEC'!$A:$DD,MATCH(O$1,'B-EmEC'!$A$1:$DD$1,0),FALSE)</f>
        <v>7.13</v>
      </c>
      <c r="P21" s="325">
        <f>VLOOKUP($A21,'B-EmEC'!$A:$DD,MATCH(P$1,'B-EmEC'!$A$1:$DD$1,0),FALSE)</f>
        <v>7.2670000000000003</v>
      </c>
      <c r="Q21" s="324">
        <f>VLOOKUP($A21,'B-EmEC'!$A:$DD,MATCH(Q$1,'B-EmEC'!$A$1:$DD$1,0),FALSE)</f>
        <v>7.7670000000000003</v>
      </c>
      <c r="R21" s="326">
        <f>VLOOKUP($A21,'B-EmEC'!$A:$DD,MATCH(R$1,'B-EmEC'!$A$1:$DD$1,0),FALSE)</f>
        <v>8.1430000000000007</v>
      </c>
      <c r="S21" s="326">
        <f>VLOOKUP($A21,'B-EmEC'!$A:$DD,MATCH(S$1,'B-EmEC'!$A$1:$DD$1,0),FALSE)</f>
        <v>8.57</v>
      </c>
      <c r="T21" s="326" t="str">
        <f>VLOOKUP($A21,'B-EmEC'!$A:$DD,MATCH(T$1,'B-EmEC'!$A$1:$DD$1,0),FALSE)</f>
        <v/>
      </c>
      <c r="U21" s="326" t="str">
        <f>VLOOKUP($A21,'B-EmEC'!$A:$DD,MATCH(U$1,'B-EmEC'!$A$1:$DD$1,0),FALSE)</f>
        <v/>
      </c>
      <c r="V21" s="326" t="str">
        <f>VLOOKUP($A21,'B-EmEC'!$A:$DD,MATCH(V$1,'B-EmEC'!$A$1:$DD$1,0),FALSE)</f>
        <v/>
      </c>
      <c r="W21" s="326" t="str">
        <f>VLOOKUP($A21,'B-EmEC'!$A:$DD,MATCH(W$1,'B-EmEC'!$A$1:$DD$1,0),FALSE)</f>
        <v/>
      </c>
      <c r="X21" s="326" t="str">
        <f>VLOOKUP($A21,'B-EmEC'!$A:$DD,MATCH(X$1,'B-EmEC'!$A$1:$DD$1,0),FALSE)</f>
        <v/>
      </c>
      <c r="Y21" s="326" t="str">
        <f>VLOOKUP($A21,'B-EmEC'!$A:$DD,MATCH(Y$1,'B-EmEC'!$A$1:$DD$1,0),FALSE)</f>
        <v/>
      </c>
      <c r="Z21" s="323" t="str">
        <f t="shared" si="11"/>
        <v/>
      </c>
      <c r="AA21" s="327">
        <f t="shared" si="12"/>
        <v>7.13</v>
      </c>
      <c r="AB21" s="327">
        <f t="shared" si="13"/>
        <v>7.2670000000000003</v>
      </c>
      <c r="AC21" s="327">
        <f t="shared" si="14"/>
        <v>7.7670000000000003</v>
      </c>
      <c r="AD21" s="327">
        <f t="shared" si="15"/>
        <v>8.1430000000000007</v>
      </c>
      <c r="AE21" s="327">
        <f t="shared" si="16"/>
        <v>8.57</v>
      </c>
      <c r="AF21" s="327" t="str">
        <f t="shared" si="17"/>
        <v/>
      </c>
      <c r="AG21" s="327" t="str">
        <f t="shared" si="18"/>
        <v/>
      </c>
      <c r="AH21" s="327" t="str">
        <f t="shared" si="19"/>
        <v/>
      </c>
      <c r="AI21" s="327" t="str">
        <f t="shared" si="20"/>
        <v/>
      </c>
      <c r="AJ21" s="327" t="str">
        <f t="shared" si="21"/>
        <v/>
      </c>
      <c r="AK21" s="327" t="str">
        <f t="shared" si="22"/>
        <v/>
      </c>
      <c r="AL21" s="328" t="str">
        <f t="shared" si="23"/>
        <v/>
      </c>
      <c r="AM21" s="329">
        <f t="shared" si="24"/>
        <v>0.2970162748643761</v>
      </c>
      <c r="AN21" s="329">
        <f t="shared" si="25"/>
        <v>0.32798372513562396</v>
      </c>
      <c r="AO21" s="329">
        <f t="shared" si="26"/>
        <v>0.4410036166365281</v>
      </c>
      <c r="AP21" s="329">
        <f t="shared" si="27"/>
        <v>0.52599457504520808</v>
      </c>
      <c r="AQ21" s="329">
        <f t="shared" si="28"/>
        <v>0.62251356238698019</v>
      </c>
      <c r="AR21" s="329" t="str">
        <f t="shared" si="29"/>
        <v/>
      </c>
      <c r="AS21" s="329" t="str">
        <f t="shared" si="30"/>
        <v/>
      </c>
      <c r="AT21" s="329" t="str">
        <f t="shared" si="31"/>
        <v/>
      </c>
      <c r="AU21" s="329" t="str">
        <f t="shared" si="32"/>
        <v/>
      </c>
      <c r="AV21" s="329" t="str">
        <f t="shared" si="33"/>
        <v/>
      </c>
      <c r="AW21" s="329" t="str">
        <f t="shared" si="34"/>
        <v/>
      </c>
      <c r="AX21" s="144" t="str">
        <f t="shared" si="35"/>
        <v/>
      </c>
      <c r="AY21" s="145">
        <f t="shared" si="36"/>
        <v>0</v>
      </c>
      <c r="AZ21" s="145">
        <f t="shared" si="37"/>
        <v>9.5138888888889175E-2</v>
      </c>
      <c r="BA21" s="145">
        <f t="shared" si="38"/>
        <v>0.44236111111111132</v>
      </c>
      <c r="BB21" s="145">
        <f t="shared" si="39"/>
        <v>0.70347222222222261</v>
      </c>
      <c r="BC21" s="145">
        <f t="shared" si="40"/>
        <v>1</v>
      </c>
      <c r="BD21" s="145" t="str">
        <f t="shared" si="41"/>
        <v/>
      </c>
      <c r="BE21" s="145" t="str">
        <f t="shared" si="42"/>
        <v/>
      </c>
      <c r="BF21" s="145" t="str">
        <f t="shared" si="43"/>
        <v/>
      </c>
      <c r="BG21" s="145" t="str">
        <f t="shared" si="44"/>
        <v/>
      </c>
      <c r="BH21" s="145" t="str">
        <f t="shared" si="45"/>
        <v/>
      </c>
      <c r="BI21" s="145" t="str">
        <f t="shared" si="46"/>
        <v/>
      </c>
      <c r="BJ21" s="98" t="str">
        <f t="shared" si="47"/>
        <v/>
      </c>
      <c r="BK21" s="50">
        <f t="shared" si="48"/>
        <v>8.57</v>
      </c>
      <c r="BL21" s="50" t="str">
        <f t="shared" si="49"/>
        <v/>
      </c>
      <c r="BM21" s="50" t="str">
        <f t="shared" si="50"/>
        <v/>
      </c>
      <c r="BN21" s="105" t="str">
        <f t="shared" si="51"/>
        <v/>
      </c>
      <c r="BO21" s="47">
        <f t="shared" si="52"/>
        <v>7.7754000000000003</v>
      </c>
      <c r="BP21" s="47" t="str">
        <f t="shared" si="53"/>
        <v/>
      </c>
      <c r="BQ21" s="47" t="str">
        <f t="shared" si="54"/>
        <v/>
      </c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</row>
    <row r="22" spans="1:275" s="49" customFormat="1" x14ac:dyDescent="0.2">
      <c r="A22" s="29" t="s">
        <v>19</v>
      </c>
      <c r="B22" s="336" t="str">
        <f>VLOOKUP($A22,BI!$A:$Q,MATCH(B$1,BI!$A$1:$Q$1,0),FALSE)</f>
        <v/>
      </c>
      <c r="C22" s="369">
        <f>VLOOKUP($A22,BI!$A:$Q,MATCH(C$1,BI!$A$1:$Q$1,0),FALSE)</f>
        <v>1</v>
      </c>
      <c r="D22" s="369">
        <f>VLOOKUP($A22,BI!$A:$Q,MATCH(D$1,BI!$A$1:$Q$1,0),FALSE)</f>
        <v>1</v>
      </c>
      <c r="E22" s="369">
        <f>VLOOKUP($A22,BI!$A:$Q,MATCH(E$1,BI!$A$1:$Q$1,0),FALSE)</f>
        <v>1</v>
      </c>
      <c r="F22" s="369">
        <f>VLOOKUP($A22,BI!$A:$Q,MATCH(F$1,BI!$A$1:$Q$1,0),FALSE)</f>
        <v>1</v>
      </c>
      <c r="G22" s="369" t="str">
        <f>VLOOKUP($A22,BI!$A:$Q,MATCH(G$1,BI!$A$1:$Q$1,0),FALSE)</f>
        <v/>
      </c>
      <c r="H22" s="369" t="str">
        <f>VLOOKUP($A22,BI!$A:$Q,MATCH(H$1,BI!$A$1:$Q$1,0),FALSE)</f>
        <v/>
      </c>
      <c r="I22" s="369" t="str">
        <f>VLOOKUP($A22,BI!$A:$Q,MATCH(I$1,BI!$A$1:$Q$1,0),FALSE)</f>
        <v/>
      </c>
      <c r="J22" s="369" t="str">
        <f>VLOOKUP($A22,BI!$A:$Q,MATCH(J$1,BI!$A$1:$Q$1,0),FALSE)</f>
        <v/>
      </c>
      <c r="K22" s="369" t="str">
        <f>VLOOKUP($A22,BI!$A:$Q,MATCH(K$1,BI!$A$1:$Q$1,0),FALSE)</f>
        <v/>
      </c>
      <c r="L22" s="369">
        <f>VLOOKUP($A22,BI!$A:$Q,MATCH(L$1,BI!$A$1:$Q$1,0),FALSE)</f>
        <v>1</v>
      </c>
      <c r="M22" s="369">
        <f>VLOOKUP($A22,BI!$A:$Q,MATCH(M$1,BI!$A$1:$Q$1,0),FALSE)</f>
        <v>1</v>
      </c>
      <c r="N22" s="323" t="str">
        <f>VLOOKUP($A22,'B-EmEC'!$A:$DD,MATCH(N$1,'B-EmEC'!$A$1:$DD$1,0),FALSE)</f>
        <v/>
      </c>
      <c r="O22" s="324">
        <f>VLOOKUP($A22,'B-EmEC'!$A:$DD,MATCH(O$1,'B-EmEC'!$A$1:$DD$1,0),FALSE)</f>
        <v>8.1509999999999998</v>
      </c>
      <c r="P22" s="325">
        <f>VLOOKUP($A22,'B-EmEC'!$A:$DD,MATCH(P$1,'B-EmEC'!$A$1:$DD$1,0),FALSE)</f>
        <v>7.9489999999999998</v>
      </c>
      <c r="Q22" s="324">
        <f>VLOOKUP($A22,'B-EmEC'!$A:$DD,MATCH(Q$1,'B-EmEC'!$A$1:$DD$1,0),FALSE)</f>
        <v>7.7480000000000002</v>
      </c>
      <c r="R22" s="326">
        <f>VLOOKUP($A22,'B-EmEC'!$A:$DD,MATCH(R$1,'B-EmEC'!$A$1:$DD$1,0),FALSE)</f>
        <v>8.1639999999999997</v>
      </c>
      <c r="S22" s="326" t="str">
        <f>VLOOKUP($A22,'B-EmEC'!$A:$DD,MATCH(S$1,'B-EmEC'!$A$1:$DD$1,0),FALSE)</f>
        <v/>
      </c>
      <c r="T22" s="326" t="str">
        <f>VLOOKUP($A22,'B-EmEC'!$A:$DD,MATCH(T$1,'B-EmEC'!$A$1:$DD$1,0),FALSE)</f>
        <v/>
      </c>
      <c r="U22" s="326" t="str">
        <f>VLOOKUP($A22,'B-EmEC'!$A:$DD,MATCH(U$1,'B-EmEC'!$A$1:$DD$1,0),FALSE)</f>
        <v/>
      </c>
      <c r="V22" s="326" t="str">
        <f>VLOOKUP($A22,'B-EmEC'!$A:$DD,MATCH(V$1,'B-EmEC'!$A$1:$DD$1,0),FALSE)</f>
        <v/>
      </c>
      <c r="W22" s="326">
        <f>VLOOKUP($A22,'B-EmEC'!$A:$DD,MATCH(W$1,'B-EmEC'!$A$1:$DD$1,0),FALSE)</f>
        <v>6.2080000000000002</v>
      </c>
      <c r="X22" s="326">
        <f>VLOOKUP($A22,'B-EmEC'!$A:$DD,MATCH(X$1,'B-EmEC'!$A$1:$DD$1,0),FALSE)</f>
        <v>7.1820000000000004</v>
      </c>
      <c r="Y22" s="326">
        <f>VLOOKUP($A22,'B-EmEC'!$A:$DD,MATCH(Y$1,'B-EmEC'!$A$1:$DD$1,0),FALSE)</f>
        <v>6.8609999999999998</v>
      </c>
      <c r="Z22" s="323" t="str">
        <f t="shared" si="11"/>
        <v/>
      </c>
      <c r="AA22" s="327">
        <f t="shared" si="12"/>
        <v>8.1509999999999998</v>
      </c>
      <c r="AB22" s="327">
        <f t="shared" si="13"/>
        <v>7.9489999999999998</v>
      </c>
      <c r="AC22" s="327">
        <f t="shared" si="14"/>
        <v>7.7480000000000002</v>
      </c>
      <c r="AD22" s="327">
        <f t="shared" si="15"/>
        <v>8.1639999999999997</v>
      </c>
      <c r="AE22" s="327" t="str">
        <f t="shared" si="16"/>
        <v/>
      </c>
      <c r="AF22" s="327" t="str">
        <f t="shared" si="17"/>
        <v/>
      </c>
      <c r="AG22" s="327" t="str">
        <f t="shared" si="18"/>
        <v/>
      </c>
      <c r="AH22" s="327" t="str">
        <f t="shared" si="19"/>
        <v/>
      </c>
      <c r="AI22" s="327" t="str">
        <f t="shared" si="20"/>
        <v/>
      </c>
      <c r="AJ22" s="327">
        <f t="shared" si="21"/>
        <v>7.1820000000000004</v>
      </c>
      <c r="AK22" s="327">
        <f t="shared" si="22"/>
        <v>6.8609999999999998</v>
      </c>
      <c r="AL22" s="328" t="str">
        <f t="shared" si="23"/>
        <v/>
      </c>
      <c r="AM22" s="329">
        <f t="shared" si="24"/>
        <v>0.52780289330922237</v>
      </c>
      <c r="AN22" s="329">
        <f t="shared" si="25"/>
        <v>0.4821428571428571</v>
      </c>
      <c r="AO22" s="329">
        <f t="shared" si="26"/>
        <v>0.43670886075949372</v>
      </c>
      <c r="AP22" s="329">
        <f t="shared" si="27"/>
        <v>0.53074141048824586</v>
      </c>
      <c r="AQ22" s="329" t="str">
        <f t="shared" si="28"/>
        <v/>
      </c>
      <c r="AR22" s="329" t="str">
        <f t="shared" si="29"/>
        <v/>
      </c>
      <c r="AS22" s="329" t="str">
        <f t="shared" si="30"/>
        <v/>
      </c>
      <c r="AT22" s="329" t="str">
        <f t="shared" si="31"/>
        <v/>
      </c>
      <c r="AU22" s="329" t="str">
        <f t="shared" si="32"/>
        <v/>
      </c>
      <c r="AV22" s="329">
        <f t="shared" si="33"/>
        <v>0.30877034358047029</v>
      </c>
      <c r="AW22" s="329">
        <f t="shared" si="34"/>
        <v>0.23621157323688965</v>
      </c>
      <c r="AX22" s="144" t="str">
        <f t="shared" si="35"/>
        <v/>
      </c>
      <c r="AY22" s="145">
        <f t="shared" si="36"/>
        <v>0.99002302379125107</v>
      </c>
      <c r="AZ22" s="145">
        <f t="shared" si="37"/>
        <v>0.83499616270145827</v>
      </c>
      <c r="BA22" s="145">
        <f t="shared" si="38"/>
        <v>0.68073676132003114</v>
      </c>
      <c r="BB22" s="145">
        <f t="shared" si="39"/>
        <v>1</v>
      </c>
      <c r="BC22" s="145" t="str">
        <f t="shared" si="40"/>
        <v/>
      </c>
      <c r="BD22" s="145" t="str">
        <f t="shared" si="41"/>
        <v/>
      </c>
      <c r="BE22" s="145" t="str">
        <f t="shared" si="42"/>
        <v/>
      </c>
      <c r="BF22" s="145" t="str">
        <f t="shared" si="43"/>
        <v/>
      </c>
      <c r="BG22" s="145" t="str">
        <f t="shared" si="44"/>
        <v/>
      </c>
      <c r="BH22" s="145">
        <f t="shared" si="45"/>
        <v>0.24635456638526526</v>
      </c>
      <c r="BI22" s="145">
        <f t="shared" si="46"/>
        <v>0</v>
      </c>
      <c r="BJ22" s="98" t="str">
        <f t="shared" si="47"/>
        <v/>
      </c>
      <c r="BK22" s="50">
        <f t="shared" si="48"/>
        <v>8.1639999999999997</v>
      </c>
      <c r="BL22" s="50" t="str">
        <f t="shared" si="49"/>
        <v/>
      </c>
      <c r="BM22" s="50">
        <f t="shared" si="50"/>
        <v>7.1820000000000004</v>
      </c>
      <c r="BN22" s="105" t="str">
        <f t="shared" si="51"/>
        <v/>
      </c>
      <c r="BO22" s="47">
        <f t="shared" si="52"/>
        <v>8.0030000000000001</v>
      </c>
      <c r="BP22" s="47" t="str">
        <f t="shared" si="53"/>
        <v/>
      </c>
      <c r="BQ22" s="47">
        <f t="shared" si="54"/>
        <v>7.0214999999999996</v>
      </c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</row>
    <row r="23" spans="1:275" s="49" customFormat="1" x14ac:dyDescent="0.2">
      <c r="A23" s="29" t="s">
        <v>62</v>
      </c>
      <c r="B23" s="336" t="str">
        <f>VLOOKUP($A23,BI!$A:$Q,MATCH(B$1,BI!$A$1:$Q$1,0),FALSE)</f>
        <v/>
      </c>
      <c r="C23" s="369">
        <f>VLOOKUP($A23,BI!$A:$Q,MATCH(C$1,BI!$A$1:$Q$1,0),FALSE)</f>
        <v>1</v>
      </c>
      <c r="D23" s="369">
        <f>VLOOKUP($A23,BI!$A:$Q,MATCH(D$1,BI!$A$1:$Q$1,0),FALSE)</f>
        <v>1</v>
      </c>
      <c r="E23" s="369">
        <f>VLOOKUP($A23,BI!$A:$Q,MATCH(E$1,BI!$A$1:$Q$1,0),FALSE)</f>
        <v>1</v>
      </c>
      <c r="F23" s="369">
        <f>VLOOKUP($A23,BI!$A:$Q,MATCH(F$1,BI!$A$1:$Q$1,0),FALSE)</f>
        <v>1</v>
      </c>
      <c r="G23" s="369">
        <f>VLOOKUP($A23,BI!$A:$Q,MATCH(G$1,BI!$A$1:$Q$1,0),FALSE)</f>
        <v>1</v>
      </c>
      <c r="H23" s="369">
        <f>VLOOKUP($A23,BI!$A:$Q,MATCH(H$1,BI!$A$1:$Q$1,0),FALSE)</f>
        <v>1</v>
      </c>
      <c r="I23" s="369">
        <f>VLOOKUP($A23,BI!$A:$Q,MATCH(I$1,BI!$A$1:$Q$1,0),FALSE)</f>
        <v>1</v>
      </c>
      <c r="J23" s="369">
        <f>VLOOKUP($A23,BI!$A:$Q,MATCH(J$1,BI!$A$1:$Q$1,0),FALSE)</f>
        <v>1</v>
      </c>
      <c r="K23" s="369">
        <f>VLOOKUP($A23,BI!$A:$Q,MATCH(K$1,BI!$A$1:$Q$1,0),FALSE)</f>
        <v>1</v>
      </c>
      <c r="L23" s="369">
        <f>VLOOKUP($A23,BI!$A:$Q,MATCH(L$1,BI!$A$1:$Q$1,0),FALSE)</f>
        <v>1</v>
      </c>
      <c r="M23" s="369">
        <f>VLOOKUP($A23,BI!$A:$Q,MATCH(M$1,BI!$A$1:$Q$1,0),FALSE)</f>
        <v>1</v>
      </c>
      <c r="N23" s="323" t="str">
        <f>VLOOKUP($A23,'B-EmEC'!$A:$DD,MATCH(N$1,'B-EmEC'!$A$1:$DD$1,0),FALSE)</f>
        <v/>
      </c>
      <c r="O23" s="324">
        <f>VLOOKUP($A23,'B-EmEC'!$A:$DD,MATCH(O$1,'B-EmEC'!$A$1:$DD$1,0),FALSE)</f>
        <v>8.2680000000000007</v>
      </c>
      <c r="P23" s="325">
        <f>VLOOKUP($A23,'B-EmEC'!$A:$DD,MATCH(P$1,'B-EmEC'!$A$1:$DD$1,0),FALSE)</f>
        <v>8.1639999999999997</v>
      </c>
      <c r="Q23" s="324">
        <f>VLOOKUP($A23,'B-EmEC'!$A:$DD,MATCH(Q$1,'B-EmEC'!$A$1:$DD$1,0),FALSE)</f>
        <v>8.4209999999999994</v>
      </c>
      <c r="R23" s="326">
        <f>VLOOKUP($A23,'B-EmEC'!$A:$DD,MATCH(R$1,'B-EmEC'!$A$1:$DD$1,0),FALSE)</f>
        <v>8.2690000000000001</v>
      </c>
      <c r="S23" s="326">
        <f>VLOOKUP($A23,'B-EmEC'!$A:$DD,MATCH(S$1,'B-EmEC'!$A$1:$DD$1,0),FALSE)</f>
        <v>7.86</v>
      </c>
      <c r="T23" s="326">
        <f>VLOOKUP($A23,'B-EmEC'!$A:$DD,MATCH(T$1,'B-EmEC'!$A$1:$DD$1,0),FALSE)</f>
        <v>9.3510000000000009</v>
      </c>
      <c r="U23" s="326">
        <f>VLOOKUP($A23,'B-EmEC'!$A:$DD,MATCH(U$1,'B-EmEC'!$A$1:$DD$1,0),FALSE)</f>
        <v>9.3360000000000003</v>
      </c>
      <c r="V23" s="326">
        <f>VLOOKUP($A23,'B-EmEC'!$A:$DD,MATCH(V$1,'B-EmEC'!$A$1:$DD$1,0),FALSE)</f>
        <v>8.8480000000000008</v>
      </c>
      <c r="W23" s="326">
        <f>VLOOKUP($A23,'B-EmEC'!$A:$DD,MATCH(W$1,'B-EmEC'!$A$1:$DD$1,0),FALSE)</f>
        <v>8.9190000000000005</v>
      </c>
      <c r="X23" s="326">
        <f>VLOOKUP($A23,'B-EmEC'!$A:$DD,MATCH(X$1,'B-EmEC'!$A$1:$DD$1,0),FALSE)</f>
        <v>9.07</v>
      </c>
      <c r="Y23" s="326">
        <f>VLOOKUP($A23,'B-EmEC'!$A:$DD,MATCH(Y$1,'B-EmEC'!$A$1:$DD$1,0),FALSE)</f>
        <v>8.7289999999999992</v>
      </c>
      <c r="Z23" s="323" t="str">
        <f t="shared" si="11"/>
        <v/>
      </c>
      <c r="AA23" s="327">
        <f t="shared" si="12"/>
        <v>8.2680000000000007</v>
      </c>
      <c r="AB23" s="327">
        <f t="shared" si="13"/>
        <v>8.1639999999999997</v>
      </c>
      <c r="AC23" s="327">
        <f t="shared" si="14"/>
        <v>8.4209999999999994</v>
      </c>
      <c r="AD23" s="327">
        <f t="shared" si="15"/>
        <v>8.2690000000000001</v>
      </c>
      <c r="AE23" s="327">
        <f t="shared" si="16"/>
        <v>7.86</v>
      </c>
      <c r="AF23" s="327">
        <f t="shared" si="17"/>
        <v>9.3510000000000009</v>
      </c>
      <c r="AG23" s="327">
        <f t="shared" si="18"/>
        <v>9.3360000000000003</v>
      </c>
      <c r="AH23" s="327">
        <f t="shared" si="19"/>
        <v>8.8480000000000008</v>
      </c>
      <c r="AI23" s="327">
        <f t="shared" si="20"/>
        <v>8.9190000000000005</v>
      </c>
      <c r="AJ23" s="327">
        <f t="shared" si="21"/>
        <v>9.07</v>
      </c>
      <c r="AK23" s="327">
        <f t="shared" si="22"/>
        <v>8.7289999999999992</v>
      </c>
      <c r="AL23" s="328" t="str">
        <f t="shared" si="23"/>
        <v/>
      </c>
      <c r="AM23" s="329">
        <f t="shared" si="24"/>
        <v>0.55424954792043413</v>
      </c>
      <c r="AN23" s="329">
        <f t="shared" si="25"/>
        <v>0.53074141048824586</v>
      </c>
      <c r="AO23" s="329">
        <f t="shared" si="26"/>
        <v>0.58883363471971051</v>
      </c>
      <c r="AP23" s="329">
        <f t="shared" si="27"/>
        <v>0.55447558770343586</v>
      </c>
      <c r="AQ23" s="329">
        <f t="shared" si="28"/>
        <v>0.46202531645569628</v>
      </c>
      <c r="AR23" s="329">
        <f t="shared" si="29"/>
        <v>0.79905063291139256</v>
      </c>
      <c r="AS23" s="329">
        <f t="shared" si="30"/>
        <v>0.79566003616636527</v>
      </c>
      <c r="AT23" s="329">
        <f t="shared" si="31"/>
        <v>0.68535262206148295</v>
      </c>
      <c r="AU23" s="329">
        <f t="shared" si="32"/>
        <v>0.70140144665461135</v>
      </c>
      <c r="AV23" s="329">
        <f t="shared" si="33"/>
        <v>0.73553345388788427</v>
      </c>
      <c r="AW23" s="329">
        <f t="shared" si="34"/>
        <v>0.6584538878842674</v>
      </c>
      <c r="AX23" s="144" t="str">
        <f t="shared" si="35"/>
        <v/>
      </c>
      <c r="AY23" s="145">
        <f t="shared" si="36"/>
        <v>0.27364185110663997</v>
      </c>
      <c r="AZ23" s="145">
        <f t="shared" si="37"/>
        <v>0.20389000670690763</v>
      </c>
      <c r="BA23" s="145">
        <f t="shared" si="38"/>
        <v>0.37625754527162902</v>
      </c>
      <c r="BB23" s="145">
        <f t="shared" si="39"/>
        <v>0.2743125419181755</v>
      </c>
      <c r="BC23" s="145">
        <f t="shared" si="40"/>
        <v>0</v>
      </c>
      <c r="BD23" s="145">
        <f t="shared" si="41"/>
        <v>1</v>
      </c>
      <c r="BE23" s="145">
        <f t="shared" si="42"/>
        <v>0.98993963782696137</v>
      </c>
      <c r="BF23" s="145">
        <f t="shared" si="43"/>
        <v>0.66264252179745142</v>
      </c>
      <c r="BG23" s="145">
        <f t="shared" si="44"/>
        <v>0.71026156941649887</v>
      </c>
      <c r="BH23" s="145">
        <f t="shared" si="45"/>
        <v>0.81153588195841686</v>
      </c>
      <c r="BI23" s="145">
        <f t="shared" si="46"/>
        <v>0.58283031522468043</v>
      </c>
      <c r="BJ23" s="98" t="str">
        <f t="shared" si="47"/>
        <v/>
      </c>
      <c r="BK23" s="50">
        <f t="shared" si="48"/>
        <v>8.4209999999999994</v>
      </c>
      <c r="BL23" s="50">
        <f t="shared" si="49"/>
        <v>9.3510000000000009</v>
      </c>
      <c r="BM23" s="50">
        <f t="shared" si="50"/>
        <v>9.07</v>
      </c>
      <c r="BN23" s="105" t="str">
        <f t="shared" si="51"/>
        <v/>
      </c>
      <c r="BO23" s="47">
        <f t="shared" si="52"/>
        <v>8.1964000000000006</v>
      </c>
      <c r="BP23" s="47">
        <f t="shared" si="53"/>
        <v>9.1135000000000019</v>
      </c>
      <c r="BQ23" s="47">
        <f t="shared" si="54"/>
        <v>8.8994999999999997</v>
      </c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  <c r="IM23" s="37"/>
      <c r="IN23" s="37"/>
      <c r="IO23" s="37"/>
      <c r="IP23" s="37"/>
      <c r="IQ23" s="37"/>
      <c r="IR23" s="37"/>
      <c r="IS23" s="37"/>
      <c r="IT23" s="37"/>
      <c r="IU23" s="37"/>
      <c r="IV23" s="37"/>
      <c r="IW23" s="37"/>
      <c r="IX23" s="37"/>
      <c r="IY23" s="37"/>
      <c r="IZ23" s="37"/>
      <c r="JA23" s="37"/>
      <c r="JB23" s="37"/>
      <c r="JC23" s="37"/>
      <c r="JD23" s="37"/>
      <c r="JE23" s="37"/>
      <c r="JF23" s="37"/>
      <c r="JG23" s="37"/>
      <c r="JH23" s="37"/>
      <c r="JI23" s="37"/>
      <c r="JJ23" s="37"/>
      <c r="JK23" s="37"/>
      <c r="JL23" s="37"/>
      <c r="JM23" s="37"/>
      <c r="JN23" s="37"/>
      <c r="JO23" s="37"/>
    </row>
    <row r="24" spans="1:275" s="49" customFormat="1" x14ac:dyDescent="0.2">
      <c r="A24" s="29" t="s">
        <v>155</v>
      </c>
      <c r="B24" s="336" t="str">
        <f>VLOOKUP($A24,BI!$A:$Q,MATCH(B$1,BI!$A$1:$Q$1,0),FALSE)</f>
        <v/>
      </c>
      <c r="C24" s="369">
        <f>VLOOKUP($A24,BI!$A:$Q,MATCH(C$1,BI!$A$1:$Q$1,0),FALSE)</f>
        <v>1</v>
      </c>
      <c r="D24" s="369">
        <f>VLOOKUP($A24,BI!$A:$Q,MATCH(D$1,BI!$A$1:$Q$1,0),FALSE)</f>
        <v>1</v>
      </c>
      <c r="E24" s="369">
        <f>VLOOKUP($A24,BI!$A:$Q,MATCH(E$1,BI!$A$1:$Q$1,0),FALSE)</f>
        <v>1</v>
      </c>
      <c r="F24" s="369">
        <f>VLOOKUP($A24,BI!$A:$Q,MATCH(F$1,BI!$A$1:$Q$1,0),FALSE)</f>
        <v>1</v>
      </c>
      <c r="G24" s="369">
        <f>VLOOKUP($A24,BI!$A:$Q,MATCH(G$1,BI!$A$1:$Q$1,0),FALSE)</f>
        <v>1</v>
      </c>
      <c r="H24" s="369">
        <f>VLOOKUP($A24,BI!$A:$Q,MATCH(H$1,BI!$A$1:$Q$1,0),FALSE)</f>
        <v>1</v>
      </c>
      <c r="I24" s="369">
        <f>VLOOKUP($A24,BI!$A:$Q,MATCH(I$1,BI!$A$1:$Q$1,0),FALSE)</f>
        <v>1</v>
      </c>
      <c r="J24" s="369">
        <f>VLOOKUP($A24,BI!$A:$Q,MATCH(J$1,BI!$A$1:$Q$1,0),FALSE)</f>
        <v>1</v>
      </c>
      <c r="K24" s="369">
        <f>VLOOKUP($A24,BI!$A:$Q,MATCH(K$1,BI!$A$1:$Q$1,0),FALSE)</f>
        <v>1</v>
      </c>
      <c r="L24" s="369">
        <f>VLOOKUP($A24,BI!$A:$Q,MATCH(L$1,BI!$A$1:$Q$1,0),FALSE)</f>
        <v>1</v>
      </c>
      <c r="M24" s="369">
        <f>VLOOKUP($A24,BI!$A:$Q,MATCH(M$1,BI!$A$1:$Q$1,0),FALSE)</f>
        <v>1</v>
      </c>
      <c r="N24" s="323" t="str">
        <f>VLOOKUP($A24,'B-EmEC'!$A:$DD,MATCH(N$1,'B-EmEC'!$A$1:$DD$1,0),FALSE)</f>
        <v/>
      </c>
      <c r="O24" s="324">
        <f>VLOOKUP($A24,'B-EmEC'!$A:$DD,MATCH(O$1,'B-EmEC'!$A$1:$DD$1,0),FALSE)</f>
        <v>7.5620000000000003</v>
      </c>
      <c r="P24" s="325">
        <f>VLOOKUP($A24,'B-EmEC'!$A:$DD,MATCH(P$1,'B-EmEC'!$A$1:$DD$1,0),FALSE)</f>
        <v>7.601</v>
      </c>
      <c r="Q24" s="324">
        <f>VLOOKUP($A24,'B-EmEC'!$A:$DD,MATCH(Q$1,'B-EmEC'!$A$1:$DD$1,0),FALSE)</f>
        <v>7.9989999999999997</v>
      </c>
      <c r="R24" s="326">
        <f>VLOOKUP($A24,'B-EmEC'!$A:$DD,MATCH(R$1,'B-EmEC'!$A$1:$DD$1,0),FALSE)</f>
        <v>8.3409999999999993</v>
      </c>
      <c r="S24" s="326">
        <f>VLOOKUP($A24,'B-EmEC'!$A:$DD,MATCH(S$1,'B-EmEC'!$A$1:$DD$1,0),FALSE)</f>
        <v>9.2390000000000008</v>
      </c>
      <c r="T24" s="326">
        <f>VLOOKUP($A24,'B-EmEC'!$A:$DD,MATCH(T$1,'B-EmEC'!$A$1:$DD$1,0),FALSE)</f>
        <v>9.5470000000000006</v>
      </c>
      <c r="U24" s="326">
        <f>VLOOKUP($A24,'B-EmEC'!$A:$DD,MATCH(U$1,'B-EmEC'!$A$1:$DD$1,0),FALSE)</f>
        <v>9.3789999999999996</v>
      </c>
      <c r="V24" s="326">
        <f>VLOOKUP($A24,'B-EmEC'!$A:$DD,MATCH(V$1,'B-EmEC'!$A$1:$DD$1,0),FALSE)</f>
        <v>8.8439999999999994</v>
      </c>
      <c r="W24" s="326">
        <f>VLOOKUP($A24,'B-EmEC'!$A:$DD,MATCH(W$1,'B-EmEC'!$A$1:$DD$1,0),FALSE)</f>
        <v>7.6609999999999996</v>
      </c>
      <c r="X24" s="326">
        <f>VLOOKUP($A24,'B-EmEC'!$A:$DD,MATCH(X$1,'B-EmEC'!$A$1:$DD$1,0),FALSE)</f>
        <v>7.6479999999999997</v>
      </c>
      <c r="Y24" s="326">
        <f>VLOOKUP($A24,'B-EmEC'!$A:$DD,MATCH(Y$1,'B-EmEC'!$A$1:$DD$1,0),FALSE)</f>
        <v>6.41</v>
      </c>
      <c r="Z24" s="323" t="str">
        <f t="shared" si="11"/>
        <v/>
      </c>
      <c r="AA24" s="327">
        <f t="shared" si="12"/>
        <v>7.5620000000000003</v>
      </c>
      <c r="AB24" s="327">
        <f t="shared" si="13"/>
        <v>7.601</v>
      </c>
      <c r="AC24" s="327">
        <f t="shared" si="14"/>
        <v>7.9989999999999997</v>
      </c>
      <c r="AD24" s="327">
        <f t="shared" si="15"/>
        <v>8.3409999999999993</v>
      </c>
      <c r="AE24" s="327">
        <f t="shared" si="16"/>
        <v>9.2390000000000008</v>
      </c>
      <c r="AF24" s="327">
        <f t="shared" si="17"/>
        <v>9.5470000000000006</v>
      </c>
      <c r="AG24" s="327">
        <f t="shared" si="18"/>
        <v>9.3789999999999996</v>
      </c>
      <c r="AH24" s="327">
        <f t="shared" si="19"/>
        <v>8.8439999999999994</v>
      </c>
      <c r="AI24" s="327">
        <f t="shared" si="20"/>
        <v>7.6609999999999996</v>
      </c>
      <c r="AJ24" s="327">
        <f t="shared" si="21"/>
        <v>7.6479999999999997</v>
      </c>
      <c r="AK24" s="327">
        <f t="shared" si="22"/>
        <v>6.41</v>
      </c>
      <c r="AL24" s="328" t="str">
        <f t="shared" si="23"/>
        <v/>
      </c>
      <c r="AM24" s="329">
        <f t="shared" si="24"/>
        <v>0.39466546112115741</v>
      </c>
      <c r="AN24" s="329">
        <f t="shared" si="25"/>
        <v>0.40348101265822783</v>
      </c>
      <c r="AO24" s="329">
        <f t="shared" si="26"/>
        <v>0.49344484629294749</v>
      </c>
      <c r="AP24" s="329">
        <f t="shared" si="27"/>
        <v>0.57075045207956587</v>
      </c>
      <c r="AQ24" s="329">
        <f t="shared" si="28"/>
        <v>0.77373417721519</v>
      </c>
      <c r="AR24" s="329">
        <f t="shared" si="29"/>
        <v>0.84335443037974689</v>
      </c>
      <c r="AS24" s="329">
        <f t="shared" si="30"/>
        <v>0.80537974683544289</v>
      </c>
      <c r="AT24" s="329">
        <f t="shared" si="31"/>
        <v>0.68444846292947548</v>
      </c>
      <c r="AU24" s="329">
        <f t="shared" si="32"/>
        <v>0.41704339963833625</v>
      </c>
      <c r="AV24" s="329">
        <f t="shared" si="33"/>
        <v>0.41410488245931276</v>
      </c>
      <c r="AW24" s="329">
        <f t="shared" si="34"/>
        <v>0.13426763110307419</v>
      </c>
      <c r="AX24" s="144" t="str">
        <f t="shared" si="35"/>
        <v/>
      </c>
      <c r="AY24" s="145">
        <f t="shared" si="36"/>
        <v>0.36722983742429072</v>
      </c>
      <c r="AZ24" s="145">
        <f t="shared" si="37"/>
        <v>0.37966209754542546</v>
      </c>
      <c r="BA24" s="145">
        <f t="shared" si="38"/>
        <v>0.50653490596110906</v>
      </c>
      <c r="BB24" s="145">
        <f t="shared" si="39"/>
        <v>0.61555626394644525</v>
      </c>
      <c r="BC24" s="145">
        <f t="shared" si="40"/>
        <v>0.90181702263308905</v>
      </c>
      <c r="BD24" s="145">
        <f t="shared" si="41"/>
        <v>1</v>
      </c>
      <c r="BE24" s="145">
        <f t="shared" si="42"/>
        <v>0.94644564870895731</v>
      </c>
      <c r="BF24" s="145">
        <f t="shared" si="43"/>
        <v>0.77590054191903057</v>
      </c>
      <c r="BG24" s="145">
        <f t="shared" si="44"/>
        <v>0.39878865157794047</v>
      </c>
      <c r="BH24" s="145">
        <f t="shared" si="45"/>
        <v>0.39464456487089555</v>
      </c>
      <c r="BI24" s="145">
        <f t="shared" si="46"/>
        <v>0</v>
      </c>
      <c r="BJ24" s="98" t="str">
        <f t="shared" si="47"/>
        <v/>
      </c>
      <c r="BK24" s="50">
        <f t="shared" si="48"/>
        <v>9.2390000000000008</v>
      </c>
      <c r="BL24" s="50">
        <f t="shared" si="49"/>
        <v>9.5470000000000006</v>
      </c>
      <c r="BM24" s="50">
        <f t="shared" si="50"/>
        <v>7.6479999999999997</v>
      </c>
      <c r="BN24" s="105" t="str">
        <f t="shared" si="51"/>
        <v/>
      </c>
      <c r="BO24" s="47">
        <f t="shared" si="52"/>
        <v>8.1484000000000005</v>
      </c>
      <c r="BP24" s="47">
        <f t="shared" si="53"/>
        <v>8.8577500000000011</v>
      </c>
      <c r="BQ24" s="47">
        <f t="shared" si="54"/>
        <v>7.0289999999999999</v>
      </c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</row>
    <row r="25" spans="1:275" s="49" customFormat="1" x14ac:dyDescent="0.2">
      <c r="A25" s="29" t="s">
        <v>121</v>
      </c>
      <c r="B25" s="336" t="str">
        <f>VLOOKUP($A25,BI!$A:$Q,MATCH(B$1,BI!$A$1:$Q$1,0),FALSE)</f>
        <v/>
      </c>
      <c r="C25" s="369">
        <f>VLOOKUP($A25,BI!$A:$Q,MATCH(C$1,BI!$A$1:$Q$1,0),FALSE)</f>
        <v>1</v>
      </c>
      <c r="D25" s="369">
        <f>VLOOKUP($A25,BI!$A:$Q,MATCH(D$1,BI!$A$1:$Q$1,0),FALSE)</f>
        <v>1</v>
      </c>
      <c r="E25" s="369">
        <f>VLOOKUP($A25,BI!$A:$Q,MATCH(E$1,BI!$A$1:$Q$1,0),FALSE)</f>
        <v>1</v>
      </c>
      <c r="F25" s="369">
        <f>VLOOKUP($A25,BI!$A:$Q,MATCH(F$1,BI!$A$1:$Q$1,0),FALSE)</f>
        <v>1</v>
      </c>
      <c r="G25" s="369">
        <f>VLOOKUP($A25,BI!$A:$Q,MATCH(G$1,BI!$A$1:$Q$1,0),FALSE)</f>
        <v>1</v>
      </c>
      <c r="H25" s="369">
        <f>VLOOKUP($A25,BI!$A:$Q,MATCH(H$1,BI!$A$1:$Q$1,0),FALSE)</f>
        <v>1</v>
      </c>
      <c r="I25" s="369">
        <f>VLOOKUP($A25,BI!$A:$Q,MATCH(I$1,BI!$A$1:$Q$1,0),FALSE)</f>
        <v>1</v>
      </c>
      <c r="J25" s="369">
        <f>VLOOKUP($A25,BI!$A:$Q,MATCH(J$1,BI!$A$1:$Q$1,0),FALSE)</f>
        <v>1</v>
      </c>
      <c r="K25" s="369">
        <f>VLOOKUP($A25,BI!$A:$Q,MATCH(K$1,BI!$A$1:$Q$1,0),FALSE)</f>
        <v>1</v>
      </c>
      <c r="L25" s="369" t="str">
        <f>VLOOKUP($A25,BI!$A:$Q,MATCH(L$1,BI!$A$1:$Q$1,0),FALSE)</f>
        <v/>
      </c>
      <c r="M25" s="369" t="str">
        <f>VLOOKUP($A25,BI!$A:$Q,MATCH(M$1,BI!$A$1:$Q$1,0),FALSE)</f>
        <v/>
      </c>
      <c r="N25" s="323" t="str">
        <f>VLOOKUP($A25,'B-EmEC'!$A:$DD,MATCH(N$1,'B-EmEC'!$A$1:$DD$1,0),FALSE)</f>
        <v/>
      </c>
      <c r="O25" s="324">
        <f>VLOOKUP($A25,'B-EmEC'!$A:$DD,MATCH(O$1,'B-EmEC'!$A$1:$DD$1,0),FALSE)</f>
        <v>8.1620000000000008</v>
      </c>
      <c r="P25" s="325">
        <f>VLOOKUP($A25,'B-EmEC'!$A:$DD,MATCH(P$1,'B-EmEC'!$A$1:$DD$1,0),FALSE)</f>
        <v>8.5760000000000005</v>
      </c>
      <c r="Q25" s="324">
        <f>VLOOKUP($A25,'B-EmEC'!$A:$DD,MATCH(Q$1,'B-EmEC'!$A$1:$DD$1,0),FALSE)</f>
        <v>8.1010000000000009</v>
      </c>
      <c r="R25" s="326">
        <f>VLOOKUP($A25,'B-EmEC'!$A:$DD,MATCH(R$1,'B-EmEC'!$A$1:$DD$1,0),FALSE)</f>
        <v>8.4510000000000005</v>
      </c>
      <c r="S25" s="326">
        <f>VLOOKUP($A25,'B-EmEC'!$A:$DD,MATCH(S$1,'B-EmEC'!$A$1:$DD$1,0),FALSE)</f>
        <v>8.9629999999999992</v>
      </c>
      <c r="T25" s="326">
        <f>VLOOKUP($A25,'B-EmEC'!$A:$DD,MATCH(T$1,'B-EmEC'!$A$1:$DD$1,0),FALSE)</f>
        <v>7.2469999999999999</v>
      </c>
      <c r="U25" s="326">
        <f>VLOOKUP($A25,'B-EmEC'!$A:$DD,MATCH(U$1,'B-EmEC'!$A$1:$DD$1,0),FALSE)</f>
        <v>7.0549999999999997</v>
      </c>
      <c r="V25" s="326">
        <f>VLOOKUP($A25,'B-EmEC'!$A:$DD,MATCH(V$1,'B-EmEC'!$A$1:$DD$1,0),FALSE)</f>
        <v>7.01</v>
      </c>
      <c r="W25" s="326">
        <f>VLOOKUP($A25,'B-EmEC'!$A:$DD,MATCH(W$1,'B-EmEC'!$A$1:$DD$1,0),FALSE)</f>
        <v>7.4829999999999997</v>
      </c>
      <c r="X25" s="326" t="str">
        <f>VLOOKUP($A25,'B-EmEC'!$A:$DD,MATCH(X$1,'B-EmEC'!$A$1:$DD$1,0),FALSE)</f>
        <v/>
      </c>
      <c r="Y25" s="326" t="str">
        <f>VLOOKUP($A25,'B-EmEC'!$A:$DD,MATCH(Y$1,'B-EmEC'!$A$1:$DD$1,0),FALSE)</f>
        <v/>
      </c>
      <c r="Z25" s="323" t="str">
        <f t="shared" si="11"/>
        <v/>
      </c>
      <c r="AA25" s="327">
        <f t="shared" si="12"/>
        <v>8.1620000000000008</v>
      </c>
      <c r="AB25" s="327">
        <f t="shared" si="13"/>
        <v>8.5760000000000005</v>
      </c>
      <c r="AC25" s="327">
        <f t="shared" si="14"/>
        <v>8.1010000000000009</v>
      </c>
      <c r="AD25" s="327">
        <f t="shared" si="15"/>
        <v>8.4510000000000005</v>
      </c>
      <c r="AE25" s="327">
        <f t="shared" si="16"/>
        <v>8.9629999999999992</v>
      </c>
      <c r="AF25" s="327">
        <f t="shared" si="17"/>
        <v>7.2469999999999999</v>
      </c>
      <c r="AG25" s="327">
        <f t="shared" si="18"/>
        <v>7.0549999999999997</v>
      </c>
      <c r="AH25" s="327">
        <f t="shared" si="19"/>
        <v>7.01</v>
      </c>
      <c r="AI25" s="327">
        <f t="shared" si="20"/>
        <v>7.4829999999999997</v>
      </c>
      <c r="AJ25" s="327" t="str">
        <f t="shared" si="21"/>
        <v/>
      </c>
      <c r="AK25" s="327" t="str">
        <f t="shared" si="22"/>
        <v/>
      </c>
      <c r="AL25" s="328" t="str">
        <f t="shared" si="23"/>
        <v/>
      </c>
      <c r="AM25" s="329">
        <f t="shared" si="24"/>
        <v>0.53028933092224251</v>
      </c>
      <c r="AN25" s="329">
        <f t="shared" si="25"/>
        <v>0.62386980108499102</v>
      </c>
      <c r="AO25" s="329">
        <f t="shared" si="26"/>
        <v>0.51650090415913219</v>
      </c>
      <c r="AP25" s="329">
        <f t="shared" si="27"/>
        <v>0.59561482820976497</v>
      </c>
      <c r="AQ25" s="329">
        <f t="shared" si="28"/>
        <v>0.71134719710669059</v>
      </c>
      <c r="AR25" s="329">
        <f t="shared" si="29"/>
        <v>0.32346292947558769</v>
      </c>
      <c r="AS25" s="329">
        <f t="shared" si="30"/>
        <v>0.28006329113924044</v>
      </c>
      <c r="AT25" s="329">
        <f t="shared" si="31"/>
        <v>0.26989150090415909</v>
      </c>
      <c r="AU25" s="329">
        <f t="shared" si="32"/>
        <v>0.3768083182640144</v>
      </c>
      <c r="AV25" s="329" t="str">
        <f t="shared" si="33"/>
        <v/>
      </c>
      <c r="AW25" s="329" t="str">
        <f t="shared" si="34"/>
        <v/>
      </c>
      <c r="AX25" s="144" t="str">
        <f t="shared" si="35"/>
        <v/>
      </c>
      <c r="AY25" s="145">
        <f t="shared" si="36"/>
        <v>0.5898617511520744</v>
      </c>
      <c r="AZ25" s="145">
        <f t="shared" si="37"/>
        <v>0.80184331797235087</v>
      </c>
      <c r="BA25" s="145">
        <f t="shared" si="38"/>
        <v>0.55862775217614002</v>
      </c>
      <c r="BB25" s="145">
        <f t="shared" si="39"/>
        <v>0.73783922171019001</v>
      </c>
      <c r="BC25" s="145">
        <f t="shared" si="40"/>
        <v>1</v>
      </c>
      <c r="BD25" s="145">
        <f t="shared" si="41"/>
        <v>0.12135176651305693</v>
      </c>
      <c r="BE25" s="145">
        <f t="shared" si="42"/>
        <v>2.304147465437785E-2</v>
      </c>
      <c r="BF25" s="145">
        <f t="shared" si="43"/>
        <v>0</v>
      </c>
      <c r="BG25" s="145">
        <f t="shared" si="44"/>
        <v>0.24219150025601638</v>
      </c>
      <c r="BH25" s="145" t="str">
        <f t="shared" si="45"/>
        <v/>
      </c>
      <c r="BI25" s="145" t="str">
        <f t="shared" si="46"/>
        <v/>
      </c>
      <c r="BJ25" s="98" t="str">
        <f t="shared" si="47"/>
        <v/>
      </c>
      <c r="BK25" s="50">
        <f t="shared" si="48"/>
        <v>8.9629999999999992</v>
      </c>
      <c r="BL25" s="50">
        <f t="shared" si="49"/>
        <v>7.4829999999999997</v>
      </c>
      <c r="BM25" s="50" t="str">
        <f t="shared" si="50"/>
        <v/>
      </c>
      <c r="BN25" s="105" t="str">
        <f t="shared" si="51"/>
        <v/>
      </c>
      <c r="BO25" s="47">
        <f t="shared" si="52"/>
        <v>8.4505999999999997</v>
      </c>
      <c r="BP25" s="47">
        <f t="shared" si="53"/>
        <v>7.1987499999999995</v>
      </c>
      <c r="BQ25" s="47" t="str">
        <f t="shared" si="54"/>
        <v/>
      </c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  <c r="II25" s="37"/>
      <c r="IJ25" s="37"/>
      <c r="IK25" s="37"/>
      <c r="IL25" s="37"/>
      <c r="IM25" s="37"/>
      <c r="IN25" s="37"/>
      <c r="IO25" s="37"/>
      <c r="IP25" s="37"/>
      <c r="IQ25" s="37"/>
      <c r="IR25" s="37"/>
      <c r="IS25" s="37"/>
      <c r="IT25" s="37"/>
      <c r="IU25" s="37"/>
      <c r="IV25" s="37"/>
      <c r="IW25" s="37"/>
      <c r="IX25" s="37"/>
      <c r="IY25" s="37"/>
      <c r="IZ25" s="37"/>
      <c r="JA25" s="37"/>
      <c r="JB25" s="37"/>
      <c r="JC25" s="37"/>
      <c r="JD25" s="37"/>
      <c r="JE25" s="37"/>
      <c r="JF25" s="37"/>
      <c r="JG25" s="37"/>
      <c r="JH25" s="37"/>
      <c r="JI25" s="37"/>
      <c r="JJ25" s="37"/>
      <c r="JK25" s="37"/>
      <c r="JL25" s="37"/>
      <c r="JM25" s="37"/>
      <c r="JN25" s="37"/>
      <c r="JO25" s="37"/>
    </row>
    <row r="26" spans="1:275" s="49" customFormat="1" x14ac:dyDescent="0.2">
      <c r="A26" s="29" t="s">
        <v>57</v>
      </c>
      <c r="B26" s="336" t="str">
        <f>VLOOKUP($A26,BI!$A:$Q,MATCH(B$1,BI!$A$1:$Q$1,0),FALSE)</f>
        <v/>
      </c>
      <c r="C26" s="369">
        <f>VLOOKUP($A26,BI!$A:$Q,MATCH(C$1,BI!$A$1:$Q$1,0),FALSE)</f>
        <v>1</v>
      </c>
      <c r="D26" s="369">
        <f>VLOOKUP($A26,BI!$A:$Q,MATCH(D$1,BI!$A$1:$Q$1,0),FALSE)</f>
        <v>1</v>
      </c>
      <c r="E26" s="369">
        <f>VLOOKUP($A26,BI!$A:$Q,MATCH(E$1,BI!$A$1:$Q$1,0),FALSE)</f>
        <v>1</v>
      </c>
      <c r="F26" s="369">
        <f>VLOOKUP($A26,BI!$A:$Q,MATCH(F$1,BI!$A$1:$Q$1,0),FALSE)</f>
        <v>1</v>
      </c>
      <c r="G26" s="369">
        <f>VLOOKUP($A26,BI!$A:$Q,MATCH(G$1,BI!$A$1:$Q$1,0),FALSE)</f>
        <v>1</v>
      </c>
      <c r="H26" s="369" t="str">
        <f>VLOOKUP($A26,BI!$A:$Q,MATCH(H$1,BI!$A$1:$Q$1,0),FALSE)</f>
        <v/>
      </c>
      <c r="I26" s="369" t="str">
        <f>VLOOKUP($A26,BI!$A:$Q,MATCH(I$1,BI!$A$1:$Q$1,0),FALSE)</f>
        <v/>
      </c>
      <c r="J26" s="369" t="str">
        <f>VLOOKUP($A26,BI!$A:$Q,MATCH(J$1,BI!$A$1:$Q$1,0),FALSE)</f>
        <v/>
      </c>
      <c r="K26" s="369">
        <f>VLOOKUP($A26,BI!$A:$Q,MATCH(K$1,BI!$A$1:$Q$1,0),FALSE)</f>
        <v>1</v>
      </c>
      <c r="L26" s="369" t="str">
        <f>VLOOKUP($A26,BI!$A:$Q,MATCH(L$1,BI!$A$1:$Q$1,0),FALSE)</f>
        <v/>
      </c>
      <c r="M26" s="369" t="str">
        <f>VLOOKUP($A26,BI!$A:$Q,MATCH(M$1,BI!$A$1:$Q$1,0),FALSE)</f>
        <v/>
      </c>
      <c r="N26" s="323" t="str">
        <f>VLOOKUP($A26,'B-EmEC'!$A:$DD,MATCH(N$1,'B-EmEC'!$A$1:$DD$1,0),FALSE)</f>
        <v/>
      </c>
      <c r="O26" s="324">
        <f>VLOOKUP($A26,'B-EmEC'!$A:$DD,MATCH(O$1,'B-EmEC'!$A$1:$DD$1,0),FALSE)</f>
        <v>7.6710000000000003</v>
      </c>
      <c r="P26" s="325">
        <f>VLOOKUP($A26,'B-EmEC'!$A:$DD,MATCH(P$1,'B-EmEC'!$A$1:$DD$1,0),FALSE)</f>
        <v>7.609</v>
      </c>
      <c r="Q26" s="324">
        <f>VLOOKUP($A26,'B-EmEC'!$A:$DD,MATCH(Q$1,'B-EmEC'!$A$1:$DD$1,0),FALSE)</f>
        <v>8.2829999999999995</v>
      </c>
      <c r="R26" s="326">
        <f>VLOOKUP($A26,'B-EmEC'!$A:$DD,MATCH(R$1,'B-EmEC'!$A$1:$DD$1,0),FALSE)</f>
        <v>8.5670000000000002</v>
      </c>
      <c r="S26" s="326">
        <f>VLOOKUP($A26,'B-EmEC'!$A:$DD,MATCH(S$1,'B-EmEC'!$A$1:$DD$1,0),FALSE)</f>
        <v>8.9540000000000006</v>
      </c>
      <c r="T26" s="326" t="str">
        <f>VLOOKUP($A26,'B-EmEC'!$A:$DD,MATCH(T$1,'B-EmEC'!$A$1:$DD$1,0),FALSE)</f>
        <v/>
      </c>
      <c r="U26" s="326" t="str">
        <f>VLOOKUP($A26,'B-EmEC'!$A:$DD,MATCH(U$1,'B-EmEC'!$A$1:$DD$1,0),FALSE)</f>
        <v/>
      </c>
      <c r="V26" s="326" t="str">
        <f>VLOOKUP($A26,'B-EmEC'!$A:$DD,MATCH(V$1,'B-EmEC'!$A$1:$DD$1,0),FALSE)</f>
        <v/>
      </c>
      <c r="W26" s="326">
        <f>VLOOKUP($A26,'B-EmEC'!$A:$DD,MATCH(W$1,'B-EmEC'!$A$1:$DD$1,0),FALSE)</f>
        <v>6.5430000000000001</v>
      </c>
      <c r="X26" s="326" t="str">
        <f>VLOOKUP($A26,'B-EmEC'!$A:$DD,MATCH(X$1,'B-EmEC'!$A$1:$DD$1,0),FALSE)</f>
        <v/>
      </c>
      <c r="Y26" s="326" t="str">
        <f>VLOOKUP($A26,'B-EmEC'!$A:$DD,MATCH(Y$1,'B-EmEC'!$A$1:$DD$1,0),FALSE)</f>
        <v/>
      </c>
      <c r="Z26" s="323" t="str">
        <f t="shared" si="11"/>
        <v/>
      </c>
      <c r="AA26" s="327">
        <f t="shared" si="12"/>
        <v>7.6710000000000003</v>
      </c>
      <c r="AB26" s="327">
        <f t="shared" si="13"/>
        <v>7.609</v>
      </c>
      <c r="AC26" s="327">
        <f t="shared" si="14"/>
        <v>8.2829999999999995</v>
      </c>
      <c r="AD26" s="327">
        <f t="shared" si="15"/>
        <v>8.5670000000000002</v>
      </c>
      <c r="AE26" s="327">
        <f t="shared" si="16"/>
        <v>8.9540000000000006</v>
      </c>
      <c r="AF26" s="327" t="str">
        <f t="shared" si="17"/>
        <v/>
      </c>
      <c r="AG26" s="327" t="str">
        <f t="shared" si="18"/>
        <v/>
      </c>
      <c r="AH26" s="327" t="str">
        <f t="shared" si="19"/>
        <v/>
      </c>
      <c r="AI26" s="327">
        <f t="shared" si="20"/>
        <v>6.5430000000000001</v>
      </c>
      <c r="AJ26" s="327" t="str">
        <f t="shared" si="21"/>
        <v/>
      </c>
      <c r="AK26" s="327" t="str">
        <f t="shared" si="22"/>
        <v/>
      </c>
      <c r="AL26" s="328" t="str">
        <f t="shared" si="23"/>
        <v/>
      </c>
      <c r="AM26" s="329">
        <f t="shared" si="24"/>
        <v>0.4193037974683545</v>
      </c>
      <c r="AN26" s="329">
        <f t="shared" si="25"/>
        <v>0.40528933092224234</v>
      </c>
      <c r="AO26" s="329">
        <f t="shared" si="26"/>
        <v>0.55764014466546097</v>
      </c>
      <c r="AP26" s="329">
        <f t="shared" si="27"/>
        <v>0.62183544303797467</v>
      </c>
      <c r="AQ26" s="329">
        <f t="shared" si="28"/>
        <v>0.70931283905967457</v>
      </c>
      <c r="AR26" s="329" t="str">
        <f t="shared" si="29"/>
        <v/>
      </c>
      <c r="AS26" s="329" t="str">
        <f t="shared" si="30"/>
        <v/>
      </c>
      <c r="AT26" s="329" t="str">
        <f t="shared" si="31"/>
        <v/>
      </c>
      <c r="AU26" s="329">
        <f t="shared" si="32"/>
        <v>0.16433092224231471</v>
      </c>
      <c r="AV26" s="329" t="str">
        <f t="shared" si="33"/>
        <v/>
      </c>
      <c r="AW26" s="329" t="str">
        <f t="shared" si="34"/>
        <v/>
      </c>
      <c r="AX26" s="144" t="str">
        <f t="shared" si="35"/>
        <v/>
      </c>
      <c r="AY26" s="145">
        <f t="shared" si="36"/>
        <v>0.46785566155122349</v>
      </c>
      <c r="AZ26" s="145">
        <f t="shared" si="37"/>
        <v>0.44214019079220224</v>
      </c>
      <c r="BA26" s="145">
        <f t="shared" si="38"/>
        <v>0.7216922438822061</v>
      </c>
      <c r="BB26" s="145">
        <f t="shared" si="39"/>
        <v>0.83948569058481937</v>
      </c>
      <c r="BC26" s="145">
        <f t="shared" si="40"/>
        <v>1</v>
      </c>
      <c r="BD26" s="145" t="str">
        <f t="shared" si="41"/>
        <v/>
      </c>
      <c r="BE26" s="145" t="str">
        <f t="shared" si="42"/>
        <v/>
      </c>
      <c r="BF26" s="145" t="str">
        <f t="shared" si="43"/>
        <v/>
      </c>
      <c r="BG26" s="145">
        <f t="shared" si="44"/>
        <v>0</v>
      </c>
      <c r="BH26" s="145" t="str">
        <f t="shared" si="45"/>
        <v/>
      </c>
      <c r="BI26" s="145" t="str">
        <f t="shared" si="46"/>
        <v/>
      </c>
      <c r="BJ26" s="98" t="str">
        <f t="shared" si="47"/>
        <v/>
      </c>
      <c r="BK26" s="50">
        <f t="shared" si="48"/>
        <v>8.9540000000000006</v>
      </c>
      <c r="BL26" s="50">
        <f t="shared" si="49"/>
        <v>6.5430000000000001</v>
      </c>
      <c r="BM26" s="50" t="str">
        <f t="shared" si="50"/>
        <v/>
      </c>
      <c r="BN26" s="105" t="str">
        <f t="shared" si="51"/>
        <v/>
      </c>
      <c r="BO26" s="47">
        <f t="shared" si="52"/>
        <v>8.216800000000001</v>
      </c>
      <c r="BP26" s="47">
        <f t="shared" si="53"/>
        <v>6.5430000000000001</v>
      </c>
      <c r="BQ26" s="47" t="str">
        <f t="shared" si="54"/>
        <v/>
      </c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</row>
    <row r="27" spans="1:275" s="49" customFormat="1" x14ac:dyDescent="0.2">
      <c r="A27" s="29" t="s">
        <v>33</v>
      </c>
      <c r="B27" s="336" t="str">
        <f>VLOOKUP($A27,BI!$A:$Q,MATCH(B$1,BI!$A$1:$Q$1,0),FALSE)</f>
        <v/>
      </c>
      <c r="C27" s="369">
        <f>VLOOKUP($A27,BI!$A:$Q,MATCH(C$1,BI!$A$1:$Q$1,0),FALSE)</f>
        <v>1</v>
      </c>
      <c r="D27" s="369">
        <f>VLOOKUP($A27,BI!$A:$Q,MATCH(D$1,BI!$A$1:$Q$1,0),FALSE)</f>
        <v>1</v>
      </c>
      <c r="E27" s="369">
        <f>VLOOKUP($A27,BI!$A:$Q,MATCH(E$1,BI!$A$1:$Q$1,0),FALSE)</f>
        <v>1</v>
      </c>
      <c r="F27" s="369">
        <f>VLOOKUP($A27,BI!$A:$Q,MATCH(F$1,BI!$A$1:$Q$1,0),FALSE)</f>
        <v>1</v>
      </c>
      <c r="G27" s="369">
        <f>VLOOKUP($A27,BI!$A:$Q,MATCH(G$1,BI!$A$1:$Q$1,0),FALSE)</f>
        <v>1</v>
      </c>
      <c r="H27" s="369" t="str">
        <f>VLOOKUP($A27,BI!$A:$Q,MATCH(H$1,BI!$A$1:$Q$1,0),FALSE)</f>
        <v/>
      </c>
      <c r="I27" s="369" t="str">
        <f>VLOOKUP($A27,BI!$A:$Q,MATCH(I$1,BI!$A$1:$Q$1,0),FALSE)</f>
        <v/>
      </c>
      <c r="J27" s="369">
        <f>VLOOKUP($A27,BI!$A:$Q,MATCH(J$1,BI!$A$1:$Q$1,0),FALSE)</f>
        <v>1</v>
      </c>
      <c r="K27" s="369">
        <f>VLOOKUP($A27,BI!$A:$Q,MATCH(K$1,BI!$A$1:$Q$1,0),FALSE)</f>
        <v>1</v>
      </c>
      <c r="L27" s="369" t="str">
        <f>VLOOKUP($A27,BI!$A:$Q,MATCH(L$1,BI!$A$1:$Q$1,0),FALSE)</f>
        <v/>
      </c>
      <c r="M27" s="369" t="str">
        <f>VLOOKUP($A27,BI!$A:$Q,MATCH(M$1,BI!$A$1:$Q$1,0),FALSE)</f>
        <v/>
      </c>
      <c r="N27" s="323" t="str">
        <f>VLOOKUP($A27,'B-EmEC'!$A:$DD,MATCH(N$1,'B-EmEC'!$A$1:$DD$1,0),FALSE)</f>
        <v/>
      </c>
      <c r="O27" s="324">
        <f>VLOOKUP($A27,'B-EmEC'!$A:$DD,MATCH(O$1,'B-EmEC'!$A$1:$DD$1,0),FALSE)</f>
        <v>7.7850000000000001</v>
      </c>
      <c r="P27" s="325">
        <f>VLOOKUP($A27,'B-EmEC'!$A:$DD,MATCH(P$1,'B-EmEC'!$A$1:$DD$1,0),FALSE)</f>
        <v>7.4219999999999997</v>
      </c>
      <c r="Q27" s="324">
        <f>VLOOKUP($A27,'B-EmEC'!$A:$DD,MATCH(Q$1,'B-EmEC'!$A$1:$DD$1,0),FALSE)</f>
        <v>8.6129999999999995</v>
      </c>
      <c r="R27" s="326">
        <f>VLOOKUP($A27,'B-EmEC'!$A:$DD,MATCH(R$1,'B-EmEC'!$A$1:$DD$1,0),FALSE)</f>
        <v>8.7110000000000003</v>
      </c>
      <c r="S27" s="326">
        <f>VLOOKUP($A27,'B-EmEC'!$A:$DD,MATCH(S$1,'B-EmEC'!$A$1:$DD$1,0),FALSE)</f>
        <v>8.5920000000000005</v>
      </c>
      <c r="T27" s="326" t="str">
        <f>VLOOKUP($A27,'B-EmEC'!$A:$DD,MATCH(T$1,'B-EmEC'!$A$1:$DD$1,0),FALSE)</f>
        <v/>
      </c>
      <c r="U27" s="326" t="str">
        <f>VLOOKUP($A27,'B-EmEC'!$A:$DD,MATCH(U$1,'B-EmEC'!$A$1:$DD$1,0),FALSE)</f>
        <v/>
      </c>
      <c r="V27" s="326">
        <f>VLOOKUP($A27,'B-EmEC'!$A:$DD,MATCH(V$1,'B-EmEC'!$A$1:$DD$1,0),FALSE)</f>
        <v>6.2149999999999999</v>
      </c>
      <c r="W27" s="326">
        <f>VLOOKUP($A27,'B-EmEC'!$A:$DD,MATCH(W$1,'B-EmEC'!$A$1:$DD$1,0),FALSE)</f>
        <v>6.835</v>
      </c>
      <c r="X27" s="326" t="str">
        <f>VLOOKUP($A27,'B-EmEC'!$A:$DD,MATCH(X$1,'B-EmEC'!$A$1:$DD$1,0),FALSE)</f>
        <v/>
      </c>
      <c r="Y27" s="326" t="str">
        <f>VLOOKUP($A27,'B-EmEC'!$A:$DD,MATCH(Y$1,'B-EmEC'!$A$1:$DD$1,0),FALSE)</f>
        <v/>
      </c>
      <c r="Z27" s="323" t="str">
        <f t="shared" si="11"/>
        <v/>
      </c>
      <c r="AA27" s="327">
        <f t="shared" si="12"/>
        <v>7.7850000000000001</v>
      </c>
      <c r="AB27" s="327">
        <f t="shared" si="13"/>
        <v>7.4219999999999997</v>
      </c>
      <c r="AC27" s="327">
        <f t="shared" si="14"/>
        <v>8.6129999999999995</v>
      </c>
      <c r="AD27" s="327">
        <f t="shared" si="15"/>
        <v>8.7110000000000003</v>
      </c>
      <c r="AE27" s="327">
        <f t="shared" si="16"/>
        <v>8.5920000000000005</v>
      </c>
      <c r="AF27" s="327" t="str">
        <f t="shared" si="17"/>
        <v/>
      </c>
      <c r="AG27" s="327" t="str">
        <f t="shared" si="18"/>
        <v/>
      </c>
      <c r="AH27" s="327">
        <f t="shared" si="19"/>
        <v>6.2149999999999999</v>
      </c>
      <c r="AI27" s="327">
        <f t="shared" si="20"/>
        <v>6.835</v>
      </c>
      <c r="AJ27" s="327" t="str">
        <f t="shared" si="21"/>
        <v/>
      </c>
      <c r="AK27" s="327" t="str">
        <f t="shared" si="22"/>
        <v/>
      </c>
      <c r="AL27" s="328" t="str">
        <f t="shared" si="23"/>
        <v/>
      </c>
      <c r="AM27" s="329">
        <f t="shared" si="24"/>
        <v>0.44507233273056063</v>
      </c>
      <c r="AN27" s="329">
        <f t="shared" si="25"/>
        <v>0.36301989150090408</v>
      </c>
      <c r="AO27" s="329">
        <f t="shared" si="26"/>
        <v>0.6322332730560577</v>
      </c>
      <c r="AP27" s="329">
        <f t="shared" si="27"/>
        <v>0.65438517179023514</v>
      </c>
      <c r="AQ27" s="329">
        <f t="shared" si="28"/>
        <v>0.62748643761302003</v>
      </c>
      <c r="AR27" s="329" t="str">
        <f t="shared" si="29"/>
        <v/>
      </c>
      <c r="AS27" s="329" t="str">
        <f t="shared" si="30"/>
        <v/>
      </c>
      <c r="AT27" s="329">
        <f t="shared" si="31"/>
        <v>9.0189873417721514E-2</v>
      </c>
      <c r="AU27" s="329">
        <f t="shared" si="32"/>
        <v>0.2303345388788427</v>
      </c>
      <c r="AV27" s="329" t="str">
        <f t="shared" si="33"/>
        <v/>
      </c>
      <c r="AW27" s="329" t="str">
        <f t="shared" si="34"/>
        <v/>
      </c>
      <c r="AX27" s="144" t="str">
        <f t="shared" si="35"/>
        <v/>
      </c>
      <c r="AY27" s="145">
        <f t="shared" si="36"/>
        <v>0.62900641025641024</v>
      </c>
      <c r="AZ27" s="145">
        <f t="shared" si="37"/>
        <v>0.48357371794871779</v>
      </c>
      <c r="BA27" s="145">
        <f t="shared" si="38"/>
        <v>0.96073717948717918</v>
      </c>
      <c r="BB27" s="145">
        <f t="shared" si="39"/>
        <v>1</v>
      </c>
      <c r="BC27" s="145">
        <f t="shared" si="40"/>
        <v>0.95232371794871806</v>
      </c>
      <c r="BD27" s="145" t="str">
        <f t="shared" si="41"/>
        <v/>
      </c>
      <c r="BE27" s="145" t="str">
        <f t="shared" si="42"/>
        <v/>
      </c>
      <c r="BF27" s="145">
        <f t="shared" si="43"/>
        <v>0</v>
      </c>
      <c r="BG27" s="145">
        <f t="shared" si="44"/>
        <v>0.2483974358974359</v>
      </c>
      <c r="BH27" s="145" t="str">
        <f t="shared" si="45"/>
        <v/>
      </c>
      <c r="BI27" s="145" t="str">
        <f t="shared" si="46"/>
        <v/>
      </c>
      <c r="BJ27" s="98" t="str">
        <f t="shared" si="47"/>
        <v/>
      </c>
      <c r="BK27" s="50">
        <f t="shared" si="48"/>
        <v>8.7110000000000003</v>
      </c>
      <c r="BL27" s="50">
        <f t="shared" si="49"/>
        <v>6.835</v>
      </c>
      <c r="BM27" s="50" t="str">
        <f t="shared" si="50"/>
        <v/>
      </c>
      <c r="BN27" s="105" t="str">
        <f t="shared" si="51"/>
        <v/>
      </c>
      <c r="BO27" s="47">
        <f t="shared" si="52"/>
        <v>8.2245999999999988</v>
      </c>
      <c r="BP27" s="47">
        <f t="shared" si="53"/>
        <v>6.5250000000000004</v>
      </c>
      <c r="BQ27" s="47" t="str">
        <f t="shared" si="54"/>
        <v/>
      </c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</row>
    <row r="28" spans="1:275" s="49" customFormat="1" x14ac:dyDescent="0.2">
      <c r="A28" s="29" t="s">
        <v>15</v>
      </c>
      <c r="B28" s="336" t="str">
        <f>VLOOKUP($A28,BI!$A:$Q,MATCH(B$1,BI!$A$1:$Q$1,0),FALSE)</f>
        <v/>
      </c>
      <c r="C28" s="369">
        <f>VLOOKUP($A28,BI!$A:$Q,MATCH(C$1,BI!$A$1:$Q$1,0),FALSE)</f>
        <v>1</v>
      </c>
      <c r="D28" s="369">
        <f>VLOOKUP($A28,BI!$A:$Q,MATCH(D$1,BI!$A$1:$Q$1,0),FALSE)</f>
        <v>1</v>
      </c>
      <c r="E28" s="369">
        <f>VLOOKUP($A28,BI!$A:$Q,MATCH(E$1,BI!$A$1:$Q$1,0),FALSE)</f>
        <v>1</v>
      </c>
      <c r="F28" s="369">
        <f>VLOOKUP($A28,BI!$A:$Q,MATCH(F$1,BI!$A$1:$Q$1,0),FALSE)</f>
        <v>1</v>
      </c>
      <c r="G28" s="369" t="str">
        <f>VLOOKUP($A28,BI!$A:$Q,MATCH(G$1,BI!$A$1:$Q$1,0),FALSE)</f>
        <v/>
      </c>
      <c r="H28" s="369">
        <f>VLOOKUP($A28,BI!$A:$Q,MATCH(H$1,BI!$A$1:$Q$1,0),FALSE)</f>
        <v>1</v>
      </c>
      <c r="I28" s="369">
        <f>VLOOKUP($A28,BI!$A:$Q,MATCH(I$1,BI!$A$1:$Q$1,0),FALSE)</f>
        <v>1</v>
      </c>
      <c r="J28" s="369">
        <f>VLOOKUP($A28,BI!$A:$Q,MATCH(J$1,BI!$A$1:$Q$1,0),FALSE)</f>
        <v>1</v>
      </c>
      <c r="K28" s="369">
        <f>VLOOKUP($A28,BI!$A:$Q,MATCH(K$1,BI!$A$1:$Q$1,0),FALSE)</f>
        <v>1</v>
      </c>
      <c r="L28" s="369" t="str">
        <f>VLOOKUP($A28,BI!$A:$Q,MATCH(L$1,BI!$A$1:$Q$1,0),FALSE)</f>
        <v/>
      </c>
      <c r="M28" s="369">
        <f>VLOOKUP($A28,BI!$A:$Q,MATCH(M$1,BI!$A$1:$Q$1,0),FALSE)</f>
        <v>1</v>
      </c>
      <c r="N28" s="323" t="str">
        <f>VLOOKUP($A28,'B-EmEC'!$A:$DD,MATCH(N$1,'B-EmEC'!$A$1:$DD$1,0),FALSE)</f>
        <v/>
      </c>
      <c r="O28" s="324">
        <f>VLOOKUP($A28,'B-EmEC'!$A:$DD,MATCH(O$1,'B-EmEC'!$A$1:$DD$1,0),FALSE)</f>
        <v>8.4320000000000004</v>
      </c>
      <c r="P28" s="325">
        <f>VLOOKUP($A28,'B-EmEC'!$A:$DD,MATCH(P$1,'B-EmEC'!$A$1:$DD$1,0),FALSE)</f>
        <v>8.4760000000000009</v>
      </c>
      <c r="Q28" s="324">
        <f>VLOOKUP($A28,'B-EmEC'!$A:$DD,MATCH(Q$1,'B-EmEC'!$A$1:$DD$1,0),FALSE)</f>
        <v>8.3420000000000005</v>
      </c>
      <c r="R28" s="326">
        <f>VLOOKUP($A28,'B-EmEC'!$A:$DD,MATCH(R$1,'B-EmEC'!$A$1:$DD$1,0),FALSE)</f>
        <v>9.0289999999999999</v>
      </c>
      <c r="S28" s="326">
        <f>VLOOKUP($A28,'B-EmEC'!$A:$DD,MATCH(S$1,'B-EmEC'!$A$1:$DD$1,0),FALSE)</f>
        <v>8.4979999999999993</v>
      </c>
      <c r="T28" s="326">
        <f>VLOOKUP($A28,'B-EmEC'!$A:$DD,MATCH(T$1,'B-EmEC'!$A$1:$DD$1,0),FALSE)</f>
        <v>7.2770000000000001</v>
      </c>
      <c r="U28" s="326">
        <f>VLOOKUP($A28,'B-EmEC'!$A:$DD,MATCH(U$1,'B-EmEC'!$A$1:$DD$1,0),FALSE)</f>
        <v>7.0529999999999999</v>
      </c>
      <c r="V28" s="326">
        <f>VLOOKUP($A28,'B-EmEC'!$A:$DD,MATCH(V$1,'B-EmEC'!$A$1:$DD$1,0),FALSE)</f>
        <v>7.3540000000000001</v>
      </c>
      <c r="W28" s="326">
        <f>VLOOKUP($A28,'B-EmEC'!$A:$DD,MATCH(W$1,'B-EmEC'!$A$1:$DD$1,0),FALSE)</f>
        <v>6.4790000000000001</v>
      </c>
      <c r="X28" s="326" t="str">
        <f>VLOOKUP($A28,'B-EmEC'!$A:$DD,MATCH(X$1,'B-EmEC'!$A$1:$DD$1,0),FALSE)</f>
        <v/>
      </c>
      <c r="Y28" s="326">
        <f>VLOOKUP($A28,'B-EmEC'!$A:$DD,MATCH(Y$1,'B-EmEC'!$A$1:$DD$1,0),FALSE)</f>
        <v>9.1460000000000008</v>
      </c>
      <c r="Z28" s="323" t="str">
        <f t="shared" si="11"/>
        <v/>
      </c>
      <c r="AA28" s="327">
        <f t="shared" si="12"/>
        <v>8.4320000000000004</v>
      </c>
      <c r="AB28" s="327">
        <f t="shared" si="13"/>
        <v>8.4760000000000009</v>
      </c>
      <c r="AC28" s="327">
        <f t="shared" si="14"/>
        <v>8.3420000000000005</v>
      </c>
      <c r="AD28" s="327">
        <f t="shared" si="15"/>
        <v>9.0289999999999999</v>
      </c>
      <c r="AE28" s="327" t="str">
        <f t="shared" si="16"/>
        <v/>
      </c>
      <c r="AF28" s="327">
        <f t="shared" si="17"/>
        <v>7.2770000000000001</v>
      </c>
      <c r="AG28" s="327">
        <f t="shared" si="18"/>
        <v>7.0529999999999999</v>
      </c>
      <c r="AH28" s="327">
        <f t="shared" si="19"/>
        <v>7.3540000000000001</v>
      </c>
      <c r="AI28" s="327">
        <f t="shared" si="20"/>
        <v>6.4790000000000001</v>
      </c>
      <c r="AJ28" s="327" t="str">
        <f t="shared" si="21"/>
        <v/>
      </c>
      <c r="AK28" s="327">
        <f t="shared" si="22"/>
        <v>9.1460000000000008</v>
      </c>
      <c r="AL28" s="328" t="str">
        <f t="shared" si="23"/>
        <v/>
      </c>
      <c r="AM28" s="329">
        <f t="shared" si="24"/>
        <v>0.59132007233273065</v>
      </c>
      <c r="AN28" s="329">
        <f t="shared" si="25"/>
        <v>0.60126582278481033</v>
      </c>
      <c r="AO28" s="329">
        <f t="shared" si="26"/>
        <v>0.57097649186256794</v>
      </c>
      <c r="AP28" s="329">
        <f t="shared" si="27"/>
        <v>0.72626582278481011</v>
      </c>
      <c r="AQ28" s="329" t="str">
        <f t="shared" si="28"/>
        <v/>
      </c>
      <c r="AR28" s="329">
        <f t="shared" si="29"/>
        <v>0.33024412296564198</v>
      </c>
      <c r="AS28" s="329">
        <f t="shared" si="30"/>
        <v>0.27961121157323687</v>
      </c>
      <c r="AT28" s="329">
        <f t="shared" si="31"/>
        <v>0.34764918625678121</v>
      </c>
      <c r="AU28" s="329">
        <f t="shared" si="32"/>
        <v>0.14986437613019896</v>
      </c>
      <c r="AV28" s="329" t="str">
        <f t="shared" si="33"/>
        <v/>
      </c>
      <c r="AW28" s="329">
        <f t="shared" si="34"/>
        <v>0.75271247739602187</v>
      </c>
      <c r="AX28" s="144" t="str">
        <f t="shared" si="35"/>
        <v/>
      </c>
      <c r="AY28" s="145">
        <f t="shared" si="36"/>
        <v>0.73228346456692905</v>
      </c>
      <c r="AZ28" s="145">
        <f t="shared" si="37"/>
        <v>0.74878140232470947</v>
      </c>
      <c r="BA28" s="145">
        <f t="shared" si="38"/>
        <v>0.69853768278965123</v>
      </c>
      <c r="BB28" s="145">
        <f t="shared" si="39"/>
        <v>0.95613048368953846</v>
      </c>
      <c r="BC28" s="145" t="str">
        <f t="shared" si="40"/>
        <v/>
      </c>
      <c r="BD28" s="145">
        <f t="shared" si="41"/>
        <v>0.29921259842519676</v>
      </c>
      <c r="BE28" s="145">
        <f t="shared" si="42"/>
        <v>0.21522309711286078</v>
      </c>
      <c r="BF28" s="145">
        <f t="shared" si="43"/>
        <v>0.32808398950131223</v>
      </c>
      <c r="BG28" s="145">
        <f t="shared" si="44"/>
        <v>0</v>
      </c>
      <c r="BH28" s="145" t="str">
        <f t="shared" si="45"/>
        <v/>
      </c>
      <c r="BI28" s="145">
        <f t="shared" si="46"/>
        <v>1</v>
      </c>
      <c r="BJ28" s="98" t="str">
        <f t="shared" si="47"/>
        <v/>
      </c>
      <c r="BK28" s="50">
        <f t="shared" si="48"/>
        <v>9.0289999999999999</v>
      </c>
      <c r="BL28" s="50">
        <f t="shared" si="49"/>
        <v>7.3540000000000001</v>
      </c>
      <c r="BM28" s="50">
        <f t="shared" si="50"/>
        <v>9.1460000000000008</v>
      </c>
      <c r="BN28" s="105" t="str">
        <f t="shared" si="51"/>
        <v/>
      </c>
      <c r="BO28" s="47">
        <f t="shared" si="52"/>
        <v>8.5697499999999991</v>
      </c>
      <c r="BP28" s="47">
        <f t="shared" si="53"/>
        <v>7.0407500000000001</v>
      </c>
      <c r="BQ28" s="47">
        <f t="shared" si="54"/>
        <v>9.1460000000000008</v>
      </c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</row>
    <row r="29" spans="1:275" s="49" customFormat="1" x14ac:dyDescent="0.2">
      <c r="A29" s="29" t="s">
        <v>72</v>
      </c>
      <c r="B29" s="336">
        <f>VLOOKUP($A29,BI!$A:$Q,MATCH(B$1,BI!$A$1:$Q$1,0),FALSE)</f>
        <v>1</v>
      </c>
      <c r="C29" s="369">
        <f>VLOOKUP($A29,BI!$A:$Q,MATCH(C$1,BI!$A$1:$Q$1,0),FALSE)</f>
        <v>1</v>
      </c>
      <c r="D29" s="369">
        <f>VLOOKUP($A29,BI!$A:$Q,MATCH(D$1,BI!$A$1:$Q$1,0),FALSE)</f>
        <v>1</v>
      </c>
      <c r="E29" s="369">
        <f>VLOOKUP($A29,BI!$A:$Q,MATCH(E$1,BI!$A$1:$Q$1,0),FALSE)</f>
        <v>1</v>
      </c>
      <c r="F29" s="369">
        <f>VLOOKUP($A29,BI!$A:$Q,MATCH(F$1,BI!$A$1:$Q$1,0),FALSE)</f>
        <v>1</v>
      </c>
      <c r="G29" s="369">
        <f>VLOOKUP($A29,BI!$A:$Q,MATCH(G$1,BI!$A$1:$Q$1,0),FALSE)</f>
        <v>1</v>
      </c>
      <c r="H29" s="369">
        <f>VLOOKUP($A29,BI!$A:$Q,MATCH(H$1,BI!$A$1:$Q$1,0),FALSE)</f>
        <v>1</v>
      </c>
      <c r="I29" s="369">
        <f>VLOOKUP($A29,BI!$A:$Q,MATCH(I$1,BI!$A$1:$Q$1,0),FALSE)</f>
        <v>1</v>
      </c>
      <c r="J29" s="369">
        <f>VLOOKUP($A29,BI!$A:$Q,MATCH(J$1,BI!$A$1:$Q$1,0),FALSE)</f>
        <v>1</v>
      </c>
      <c r="K29" s="369">
        <f>VLOOKUP($A29,BI!$A:$Q,MATCH(K$1,BI!$A$1:$Q$1,0),FALSE)</f>
        <v>1</v>
      </c>
      <c r="L29" s="369">
        <f>VLOOKUP($A29,BI!$A:$Q,MATCH(L$1,BI!$A$1:$Q$1,0),FALSE)</f>
        <v>1</v>
      </c>
      <c r="M29" s="369">
        <f>VLOOKUP($A29,BI!$A:$Q,MATCH(M$1,BI!$A$1:$Q$1,0),FALSE)</f>
        <v>1</v>
      </c>
      <c r="N29" s="323">
        <f>VLOOKUP($A29,'B-EmEC'!$A:$DD,MATCH(N$1,'B-EmEC'!$A$1:$DD$1,0),FALSE)</f>
        <v>8.4770000000000003</v>
      </c>
      <c r="O29" s="324">
        <f>VLOOKUP($A29,'B-EmEC'!$A:$DD,MATCH(O$1,'B-EmEC'!$A$1:$DD$1,0),FALSE)</f>
        <v>8.6950000000000003</v>
      </c>
      <c r="P29" s="325">
        <f>VLOOKUP($A29,'B-EmEC'!$A:$DD,MATCH(P$1,'B-EmEC'!$A$1:$DD$1,0),FALSE)</f>
        <v>8.8520000000000003</v>
      </c>
      <c r="Q29" s="324">
        <f>VLOOKUP($A29,'B-EmEC'!$A:$DD,MATCH(Q$1,'B-EmEC'!$A$1:$DD$1,0),FALSE)</f>
        <v>9.1289999999999996</v>
      </c>
      <c r="R29" s="326">
        <f>VLOOKUP($A29,'B-EmEC'!$A:$DD,MATCH(R$1,'B-EmEC'!$A$1:$DD$1,0),FALSE)</f>
        <v>9.0380000000000003</v>
      </c>
      <c r="S29" s="326">
        <f>VLOOKUP($A29,'B-EmEC'!$A:$DD,MATCH(S$1,'B-EmEC'!$A$1:$DD$1,0),FALSE)</f>
        <v>8.5329999999999995</v>
      </c>
      <c r="T29" s="326">
        <f>VLOOKUP($A29,'B-EmEC'!$A:$DD,MATCH(T$1,'B-EmEC'!$A$1:$DD$1,0),FALSE)</f>
        <v>9.7289999999999992</v>
      </c>
      <c r="U29" s="326">
        <f>VLOOKUP($A29,'B-EmEC'!$A:$DD,MATCH(U$1,'B-EmEC'!$A$1:$DD$1,0),FALSE)</f>
        <v>9.8859999999999992</v>
      </c>
      <c r="V29" s="326">
        <f>VLOOKUP($A29,'B-EmEC'!$A:$DD,MATCH(V$1,'B-EmEC'!$A$1:$DD$1,0),FALSE)</f>
        <v>9.9250000000000007</v>
      </c>
      <c r="W29" s="326">
        <f>VLOOKUP($A29,'B-EmEC'!$A:$DD,MATCH(W$1,'B-EmEC'!$A$1:$DD$1,0),FALSE)</f>
        <v>8.9109999999999996</v>
      </c>
      <c r="X29" s="326">
        <f>VLOOKUP($A29,'B-EmEC'!$A:$DD,MATCH(X$1,'B-EmEC'!$A$1:$DD$1,0),FALSE)</f>
        <v>10.62</v>
      </c>
      <c r="Y29" s="326">
        <f>VLOOKUP($A29,'B-EmEC'!$A:$DD,MATCH(Y$1,'B-EmEC'!$A$1:$DD$1,0),FALSE)</f>
        <v>9.1880000000000006</v>
      </c>
      <c r="Z29" s="323">
        <f t="shared" si="11"/>
        <v>8.4770000000000003</v>
      </c>
      <c r="AA29" s="327">
        <f t="shared" si="12"/>
        <v>8.6950000000000003</v>
      </c>
      <c r="AB29" s="327">
        <f t="shared" si="13"/>
        <v>8.8520000000000003</v>
      </c>
      <c r="AC29" s="327">
        <f t="shared" si="14"/>
        <v>9.1289999999999996</v>
      </c>
      <c r="AD29" s="327">
        <f t="shared" si="15"/>
        <v>9.0380000000000003</v>
      </c>
      <c r="AE29" s="327">
        <f t="shared" si="16"/>
        <v>8.5329999999999995</v>
      </c>
      <c r="AF29" s="327">
        <f t="shared" si="17"/>
        <v>9.7289999999999992</v>
      </c>
      <c r="AG29" s="327">
        <f t="shared" si="18"/>
        <v>9.8859999999999992</v>
      </c>
      <c r="AH29" s="327">
        <f t="shared" si="19"/>
        <v>9.9250000000000007</v>
      </c>
      <c r="AI29" s="327">
        <f t="shared" si="20"/>
        <v>8.9109999999999996</v>
      </c>
      <c r="AJ29" s="327">
        <f t="shared" si="21"/>
        <v>10.62</v>
      </c>
      <c r="AK29" s="327">
        <f t="shared" si="22"/>
        <v>9.1880000000000006</v>
      </c>
      <c r="AL29" s="328">
        <f t="shared" si="23"/>
        <v>0.60149186256781195</v>
      </c>
      <c r="AM29" s="329">
        <f t="shared" si="24"/>
        <v>0.65076853526220624</v>
      </c>
      <c r="AN29" s="329">
        <f t="shared" si="25"/>
        <v>0.6862567811934901</v>
      </c>
      <c r="AO29" s="329">
        <f t="shared" si="26"/>
        <v>0.74886980108499079</v>
      </c>
      <c r="AP29" s="329">
        <f t="shared" si="27"/>
        <v>0.72830018083182646</v>
      </c>
      <c r="AQ29" s="329">
        <f t="shared" si="28"/>
        <v>0.61415009041591306</v>
      </c>
      <c r="AR29" s="329">
        <f t="shared" si="29"/>
        <v>0.88449367088607578</v>
      </c>
      <c r="AS29" s="329">
        <f t="shared" si="30"/>
        <v>0.91998191681735964</v>
      </c>
      <c r="AT29" s="329">
        <f t="shared" si="31"/>
        <v>0.92879746835443044</v>
      </c>
      <c r="AU29" s="329">
        <f t="shared" si="32"/>
        <v>0.69959312839059662</v>
      </c>
      <c r="AV29" s="329">
        <f t="shared" si="33"/>
        <v>1.085895117540687</v>
      </c>
      <c r="AW29" s="329">
        <f t="shared" si="34"/>
        <v>0.76220614828209776</v>
      </c>
      <c r="AX29" s="144">
        <f t="shared" si="35"/>
        <v>0</v>
      </c>
      <c r="AY29" s="145">
        <f t="shared" si="36"/>
        <v>0.10172655156322916</v>
      </c>
      <c r="AZ29" s="145">
        <f t="shared" si="37"/>
        <v>0.17498833411105935</v>
      </c>
      <c r="BA29" s="145">
        <f t="shared" si="38"/>
        <v>0.30424638357442818</v>
      </c>
      <c r="BB29" s="145">
        <f t="shared" si="39"/>
        <v>0.26178254783014476</v>
      </c>
      <c r="BC29" s="145">
        <f t="shared" si="40"/>
        <v>2.6131591227251137E-2</v>
      </c>
      <c r="BD29" s="145">
        <f t="shared" si="41"/>
        <v>0.58422771815212293</v>
      </c>
      <c r="BE29" s="145">
        <f t="shared" si="42"/>
        <v>0.65748950069995316</v>
      </c>
      <c r="BF29" s="145">
        <f t="shared" si="43"/>
        <v>0.67568828744750398</v>
      </c>
      <c r="BG29" s="145">
        <f t="shared" si="44"/>
        <v>0.20251983201119902</v>
      </c>
      <c r="BH29" s="145">
        <f t="shared" si="45"/>
        <v>1</v>
      </c>
      <c r="BI29" s="145">
        <f t="shared" si="46"/>
        <v>0.33177788147456866</v>
      </c>
      <c r="BJ29" s="98">
        <f t="shared" si="47"/>
        <v>8.4770000000000003</v>
      </c>
      <c r="BK29" s="50">
        <f t="shared" si="48"/>
        <v>9.1289999999999996</v>
      </c>
      <c r="BL29" s="50">
        <f t="shared" si="49"/>
        <v>9.9250000000000007</v>
      </c>
      <c r="BM29" s="50">
        <f t="shared" si="50"/>
        <v>10.62</v>
      </c>
      <c r="BN29" s="105">
        <f t="shared" si="51"/>
        <v>8.4770000000000003</v>
      </c>
      <c r="BO29" s="47">
        <f t="shared" si="52"/>
        <v>8.8493999999999993</v>
      </c>
      <c r="BP29" s="47">
        <f t="shared" si="53"/>
        <v>9.6127500000000001</v>
      </c>
      <c r="BQ29" s="47">
        <f t="shared" si="54"/>
        <v>9.9039999999999999</v>
      </c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  <c r="IM29" s="37"/>
      <c r="IN29" s="37"/>
      <c r="IO29" s="37"/>
      <c r="IP29" s="37"/>
      <c r="IQ29" s="37"/>
      <c r="IR29" s="37"/>
      <c r="IS29" s="37"/>
      <c r="IT29" s="37"/>
      <c r="IU29" s="37"/>
      <c r="IV29" s="37"/>
      <c r="IW29" s="37"/>
      <c r="IX29" s="37"/>
      <c r="IY29" s="37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37"/>
      <c r="JO29" s="37"/>
    </row>
    <row r="30" spans="1:275" s="49" customFormat="1" x14ac:dyDescent="0.2">
      <c r="A30" s="29" t="s">
        <v>45</v>
      </c>
      <c r="B30" s="336">
        <f>VLOOKUP($A30,BI!$A:$Q,MATCH(B$1,BI!$A$1:$Q$1,0),FALSE)</f>
        <v>1</v>
      </c>
      <c r="C30" s="369">
        <f>VLOOKUP($A30,BI!$A:$Q,MATCH(C$1,BI!$A$1:$Q$1,0),FALSE)</f>
        <v>1</v>
      </c>
      <c r="D30" s="369">
        <f>VLOOKUP($A30,BI!$A:$Q,MATCH(D$1,BI!$A$1:$Q$1,0),FALSE)</f>
        <v>1</v>
      </c>
      <c r="E30" s="369">
        <f>VLOOKUP($A30,BI!$A:$Q,MATCH(E$1,BI!$A$1:$Q$1,0),FALSE)</f>
        <v>1</v>
      </c>
      <c r="F30" s="369">
        <f>VLOOKUP($A30,BI!$A:$Q,MATCH(F$1,BI!$A$1:$Q$1,0),FALSE)</f>
        <v>1</v>
      </c>
      <c r="G30" s="369">
        <f>VLOOKUP($A30,BI!$A:$Q,MATCH(G$1,BI!$A$1:$Q$1,0),FALSE)</f>
        <v>1</v>
      </c>
      <c r="H30" s="369" t="str">
        <f>VLOOKUP($A30,BI!$A:$Q,MATCH(H$1,BI!$A$1:$Q$1,0),FALSE)</f>
        <v/>
      </c>
      <c r="I30" s="369" t="str">
        <f>VLOOKUP($A30,BI!$A:$Q,MATCH(I$1,BI!$A$1:$Q$1,0),FALSE)</f>
        <v/>
      </c>
      <c r="J30" s="369">
        <f>VLOOKUP($A30,BI!$A:$Q,MATCH(J$1,BI!$A$1:$Q$1,0),FALSE)</f>
        <v>1</v>
      </c>
      <c r="K30" s="369">
        <f>VLOOKUP($A30,BI!$A:$Q,MATCH(K$1,BI!$A$1:$Q$1,0),FALSE)</f>
        <v>1</v>
      </c>
      <c r="L30" s="369" t="str">
        <f>VLOOKUP($A30,BI!$A:$Q,MATCH(L$1,BI!$A$1:$Q$1,0),FALSE)</f>
        <v/>
      </c>
      <c r="M30" s="369" t="str">
        <f>VLOOKUP($A30,BI!$A:$Q,MATCH(M$1,BI!$A$1:$Q$1,0),FALSE)</f>
        <v/>
      </c>
      <c r="N30" s="323">
        <f>VLOOKUP($A30,'B-EmEC'!$A:$DD,MATCH(N$1,'B-EmEC'!$A$1:$DD$1,0),FALSE)</f>
        <v>6.0730000000000004</v>
      </c>
      <c r="O30" s="324">
        <f>VLOOKUP($A30,'B-EmEC'!$A:$DD,MATCH(O$1,'B-EmEC'!$A$1:$DD$1,0),FALSE)</f>
        <v>8.07</v>
      </c>
      <c r="P30" s="325">
        <f>VLOOKUP($A30,'B-EmEC'!$A:$DD,MATCH(P$1,'B-EmEC'!$A$1:$DD$1,0),FALSE)</f>
        <v>7.9450000000000003</v>
      </c>
      <c r="Q30" s="324">
        <f>VLOOKUP($A30,'B-EmEC'!$A:$DD,MATCH(Q$1,'B-EmEC'!$A$1:$DD$1,0),FALSE)</f>
        <v>8.6340000000000003</v>
      </c>
      <c r="R30" s="326">
        <f>VLOOKUP($A30,'B-EmEC'!$A:$DD,MATCH(R$1,'B-EmEC'!$A$1:$DD$1,0),FALSE)</f>
        <v>9.0549999999999997</v>
      </c>
      <c r="S30" s="326">
        <f>VLOOKUP($A30,'B-EmEC'!$A:$DD,MATCH(S$1,'B-EmEC'!$A$1:$DD$1,0),FALSE)</f>
        <v>8.5169999999999995</v>
      </c>
      <c r="T30" s="326" t="str">
        <f>VLOOKUP($A30,'B-EmEC'!$A:$DD,MATCH(T$1,'B-EmEC'!$A$1:$DD$1,0),FALSE)</f>
        <v/>
      </c>
      <c r="U30" s="326" t="str">
        <f>VLOOKUP($A30,'B-EmEC'!$A:$DD,MATCH(U$1,'B-EmEC'!$A$1:$DD$1,0),FALSE)</f>
        <v/>
      </c>
      <c r="V30" s="326">
        <f>VLOOKUP($A30,'B-EmEC'!$A:$DD,MATCH(V$1,'B-EmEC'!$A$1:$DD$1,0),FALSE)</f>
        <v>5.4420000000000002</v>
      </c>
      <c r="W30" s="326">
        <f>VLOOKUP($A30,'B-EmEC'!$A:$DD,MATCH(W$1,'B-EmEC'!$A$1:$DD$1,0),FALSE)</f>
        <v>7.484</v>
      </c>
      <c r="X30" s="326" t="str">
        <f>VLOOKUP($A30,'B-EmEC'!$A:$DD,MATCH(X$1,'B-EmEC'!$A$1:$DD$1,0),FALSE)</f>
        <v/>
      </c>
      <c r="Y30" s="326" t="str">
        <f>VLOOKUP($A30,'B-EmEC'!$A:$DD,MATCH(Y$1,'B-EmEC'!$A$1:$DD$1,0),FALSE)</f>
        <v/>
      </c>
      <c r="Z30" s="323">
        <f t="shared" si="11"/>
        <v>6.0730000000000004</v>
      </c>
      <c r="AA30" s="327">
        <f t="shared" si="12"/>
        <v>8.07</v>
      </c>
      <c r="AB30" s="327">
        <f t="shared" si="13"/>
        <v>7.9450000000000003</v>
      </c>
      <c r="AC30" s="327">
        <f t="shared" si="14"/>
        <v>8.6340000000000003</v>
      </c>
      <c r="AD30" s="327">
        <f t="shared" si="15"/>
        <v>9.0549999999999997</v>
      </c>
      <c r="AE30" s="327">
        <f t="shared" si="16"/>
        <v>8.5169999999999995</v>
      </c>
      <c r="AF30" s="327" t="str">
        <f t="shared" si="17"/>
        <v/>
      </c>
      <c r="AG30" s="327" t="str">
        <f t="shared" si="18"/>
        <v/>
      </c>
      <c r="AH30" s="327">
        <f t="shared" si="19"/>
        <v>5.4420000000000002</v>
      </c>
      <c r="AI30" s="327">
        <f t="shared" si="20"/>
        <v>7.484</v>
      </c>
      <c r="AJ30" s="327" t="str">
        <f t="shared" si="21"/>
        <v/>
      </c>
      <c r="AK30" s="327" t="str">
        <f t="shared" si="22"/>
        <v/>
      </c>
      <c r="AL30" s="328">
        <f t="shared" si="23"/>
        <v>5.8092224231464859E-2</v>
      </c>
      <c r="AM30" s="329">
        <f t="shared" si="24"/>
        <v>0.509493670886076</v>
      </c>
      <c r="AN30" s="329">
        <f t="shared" si="25"/>
        <v>0.48123869801084995</v>
      </c>
      <c r="AO30" s="329">
        <f t="shared" si="26"/>
        <v>0.63698010849909592</v>
      </c>
      <c r="AP30" s="329">
        <f t="shared" si="27"/>
        <v>0.7321428571428571</v>
      </c>
      <c r="AQ30" s="329">
        <f t="shared" si="28"/>
        <v>0.61053345388788416</v>
      </c>
      <c r="AR30" s="329" t="str">
        <f t="shared" si="29"/>
        <v/>
      </c>
      <c r="AS30" s="329" t="str">
        <f t="shared" si="30"/>
        <v/>
      </c>
      <c r="AT30" s="329">
        <f t="shared" si="31"/>
        <v>-8.4538878842676232E-2</v>
      </c>
      <c r="AU30" s="329">
        <f t="shared" si="32"/>
        <v>0.37703435804701629</v>
      </c>
      <c r="AV30" s="329" t="str">
        <f t="shared" si="33"/>
        <v/>
      </c>
      <c r="AW30" s="329" t="str">
        <f t="shared" si="34"/>
        <v/>
      </c>
      <c r="AX30" s="144">
        <f t="shared" si="35"/>
        <v>0.174647107666759</v>
      </c>
      <c r="AY30" s="145">
        <f t="shared" si="36"/>
        <v>0.72737337392748425</v>
      </c>
      <c r="AZ30" s="145">
        <f t="shared" si="37"/>
        <v>0.6927760863548299</v>
      </c>
      <c r="BA30" s="145">
        <f t="shared" si="38"/>
        <v>0.88347633545530047</v>
      </c>
      <c r="BB30" s="145">
        <f t="shared" si="39"/>
        <v>1</v>
      </c>
      <c r="BC30" s="145">
        <f t="shared" si="40"/>
        <v>0.85109327428729575</v>
      </c>
      <c r="BD30" s="145" t="str">
        <f t="shared" si="41"/>
        <v/>
      </c>
      <c r="BE30" s="145" t="str">
        <f t="shared" si="42"/>
        <v/>
      </c>
      <c r="BF30" s="145">
        <f t="shared" si="43"/>
        <v>0</v>
      </c>
      <c r="BG30" s="145">
        <f t="shared" si="44"/>
        <v>0.56518128978688076</v>
      </c>
      <c r="BH30" s="145" t="str">
        <f t="shared" si="45"/>
        <v/>
      </c>
      <c r="BI30" s="145" t="str">
        <f t="shared" si="46"/>
        <v/>
      </c>
      <c r="BJ30" s="98">
        <f t="shared" si="47"/>
        <v>6.0730000000000004</v>
      </c>
      <c r="BK30" s="50">
        <f t="shared" si="48"/>
        <v>9.0549999999999997</v>
      </c>
      <c r="BL30" s="50">
        <f t="shared" si="49"/>
        <v>7.484</v>
      </c>
      <c r="BM30" s="50" t="str">
        <f t="shared" si="50"/>
        <v/>
      </c>
      <c r="BN30" s="105">
        <f t="shared" si="51"/>
        <v>6.0730000000000004</v>
      </c>
      <c r="BO30" s="47">
        <f t="shared" si="52"/>
        <v>8.4442000000000004</v>
      </c>
      <c r="BP30" s="47">
        <f t="shared" si="53"/>
        <v>6.4630000000000001</v>
      </c>
      <c r="BQ30" s="47" t="str">
        <f t="shared" si="54"/>
        <v/>
      </c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  <c r="IM30" s="37"/>
      <c r="IN30" s="37"/>
      <c r="IO30" s="37"/>
      <c r="IP30" s="37"/>
      <c r="IQ30" s="37"/>
      <c r="IR30" s="37"/>
      <c r="IS30" s="37"/>
      <c r="IT30" s="37"/>
      <c r="IU30" s="37"/>
      <c r="IV30" s="37"/>
      <c r="IW30" s="37"/>
      <c r="IX30" s="37"/>
      <c r="IY30" s="37"/>
      <c r="IZ30" s="37"/>
      <c r="JA30" s="37"/>
      <c r="JB30" s="37"/>
      <c r="JC30" s="37"/>
      <c r="JD30" s="37"/>
      <c r="JE30" s="37"/>
      <c r="JF30" s="37"/>
      <c r="JG30" s="37"/>
      <c r="JH30" s="37"/>
      <c r="JI30" s="37"/>
      <c r="JJ30" s="37"/>
      <c r="JK30" s="37"/>
      <c r="JL30" s="37"/>
      <c r="JM30" s="37"/>
      <c r="JN30" s="37"/>
      <c r="JO30" s="37"/>
    </row>
    <row r="31" spans="1:275" s="49" customFormat="1" x14ac:dyDescent="0.2">
      <c r="A31" s="29" t="s">
        <v>91</v>
      </c>
      <c r="B31" s="336" t="str">
        <f>VLOOKUP($A31,BI!$A:$Q,MATCH(B$1,BI!$A$1:$Q$1,0),FALSE)</f>
        <v/>
      </c>
      <c r="C31" s="369">
        <f>VLOOKUP($A31,BI!$A:$Q,MATCH(C$1,BI!$A$1:$Q$1,0),FALSE)</f>
        <v>1</v>
      </c>
      <c r="D31" s="369">
        <f>VLOOKUP($A31,BI!$A:$Q,MATCH(D$1,BI!$A$1:$Q$1,0),FALSE)</f>
        <v>1</v>
      </c>
      <c r="E31" s="369">
        <f>VLOOKUP($A31,BI!$A:$Q,MATCH(E$1,BI!$A$1:$Q$1,0),FALSE)</f>
        <v>1</v>
      </c>
      <c r="F31" s="369">
        <f>VLOOKUP($A31,BI!$A:$Q,MATCH(F$1,BI!$A$1:$Q$1,0),FALSE)</f>
        <v>1</v>
      </c>
      <c r="G31" s="369">
        <f>VLOOKUP($A31,BI!$A:$Q,MATCH(G$1,BI!$A$1:$Q$1,0),FALSE)</f>
        <v>1</v>
      </c>
      <c r="H31" s="369" t="str">
        <f>VLOOKUP($A31,BI!$A:$Q,MATCH(H$1,BI!$A$1:$Q$1,0),FALSE)</f>
        <v/>
      </c>
      <c r="I31" s="369" t="str">
        <f>VLOOKUP($A31,BI!$A:$Q,MATCH(I$1,BI!$A$1:$Q$1,0),FALSE)</f>
        <v/>
      </c>
      <c r="J31" s="369" t="str">
        <f>VLOOKUP($A31,BI!$A:$Q,MATCH(J$1,BI!$A$1:$Q$1,0),FALSE)</f>
        <v/>
      </c>
      <c r="K31" s="369" t="str">
        <f>VLOOKUP($A31,BI!$A:$Q,MATCH(K$1,BI!$A$1:$Q$1,0),FALSE)</f>
        <v/>
      </c>
      <c r="L31" s="369" t="str">
        <f>VLOOKUP($A31,BI!$A:$Q,MATCH(L$1,BI!$A$1:$Q$1,0),FALSE)</f>
        <v/>
      </c>
      <c r="M31" s="369" t="str">
        <f>VLOOKUP($A31,BI!$A:$Q,MATCH(M$1,BI!$A$1:$Q$1,0),FALSE)</f>
        <v/>
      </c>
      <c r="N31" s="323" t="str">
        <f>VLOOKUP($A31,'B-EmEC'!$A:$DD,MATCH(N$1,'B-EmEC'!$A$1:$DD$1,0),FALSE)</f>
        <v/>
      </c>
      <c r="O31" s="324">
        <f>VLOOKUP($A31,'B-EmEC'!$A:$DD,MATCH(O$1,'B-EmEC'!$A$1:$DD$1,0),FALSE)</f>
        <v>8.1440000000000001</v>
      </c>
      <c r="P31" s="325">
        <f>VLOOKUP($A31,'B-EmEC'!$A:$DD,MATCH(P$1,'B-EmEC'!$A$1:$DD$1,0),FALSE)</f>
        <v>7.9160000000000004</v>
      </c>
      <c r="Q31" s="324">
        <f>VLOOKUP($A31,'B-EmEC'!$A:$DD,MATCH(Q$1,'B-EmEC'!$A$1:$DD$1,0),FALSE)</f>
        <v>8.6170000000000009</v>
      </c>
      <c r="R31" s="326">
        <f>VLOOKUP($A31,'B-EmEC'!$A:$DD,MATCH(R$1,'B-EmEC'!$A$1:$DD$1,0),FALSE)</f>
        <v>9.0739999999999998</v>
      </c>
      <c r="S31" s="326">
        <f>VLOOKUP($A31,'B-EmEC'!$A:$DD,MATCH(S$1,'B-EmEC'!$A$1:$DD$1,0),FALSE)</f>
        <v>8.2390000000000008</v>
      </c>
      <c r="T31" s="326" t="str">
        <f>VLOOKUP($A31,'B-EmEC'!$A:$DD,MATCH(T$1,'B-EmEC'!$A$1:$DD$1,0),FALSE)</f>
        <v/>
      </c>
      <c r="U31" s="326" t="str">
        <f>VLOOKUP($A31,'B-EmEC'!$A:$DD,MATCH(U$1,'B-EmEC'!$A$1:$DD$1,0),FALSE)</f>
        <v/>
      </c>
      <c r="V31" s="326" t="str">
        <f>VLOOKUP($A31,'B-EmEC'!$A:$DD,MATCH(V$1,'B-EmEC'!$A$1:$DD$1,0),FALSE)</f>
        <v/>
      </c>
      <c r="W31" s="326" t="str">
        <f>VLOOKUP($A31,'B-EmEC'!$A:$DD,MATCH(W$1,'B-EmEC'!$A$1:$DD$1,0),FALSE)</f>
        <v/>
      </c>
      <c r="X31" s="326" t="str">
        <f>VLOOKUP($A31,'B-EmEC'!$A:$DD,MATCH(X$1,'B-EmEC'!$A$1:$DD$1,0),FALSE)</f>
        <v/>
      </c>
      <c r="Y31" s="326" t="str">
        <f>VLOOKUP($A31,'B-EmEC'!$A:$DD,MATCH(Y$1,'B-EmEC'!$A$1:$DD$1,0),FALSE)</f>
        <v/>
      </c>
      <c r="Z31" s="323" t="str">
        <f t="shared" si="11"/>
        <v/>
      </c>
      <c r="AA31" s="327">
        <f t="shared" si="12"/>
        <v>8.1440000000000001</v>
      </c>
      <c r="AB31" s="327">
        <f t="shared" si="13"/>
        <v>7.9160000000000004</v>
      </c>
      <c r="AC31" s="327">
        <f t="shared" si="14"/>
        <v>8.6170000000000009</v>
      </c>
      <c r="AD31" s="327">
        <f t="shared" si="15"/>
        <v>9.0739999999999998</v>
      </c>
      <c r="AE31" s="327">
        <f t="shared" si="16"/>
        <v>8.2390000000000008</v>
      </c>
      <c r="AF31" s="327" t="str">
        <f t="shared" si="17"/>
        <v/>
      </c>
      <c r="AG31" s="327" t="str">
        <f t="shared" si="18"/>
        <v/>
      </c>
      <c r="AH31" s="327" t="str">
        <f t="shared" si="19"/>
        <v/>
      </c>
      <c r="AI31" s="327" t="str">
        <f t="shared" si="20"/>
        <v/>
      </c>
      <c r="AJ31" s="327" t="str">
        <f t="shared" si="21"/>
        <v/>
      </c>
      <c r="AK31" s="327" t="str">
        <f t="shared" si="22"/>
        <v/>
      </c>
      <c r="AL31" s="328" t="str">
        <f t="shared" si="23"/>
        <v/>
      </c>
      <c r="AM31" s="329">
        <f t="shared" si="24"/>
        <v>0.52622061482820981</v>
      </c>
      <c r="AN31" s="329">
        <f t="shared" si="25"/>
        <v>0.47468354430379756</v>
      </c>
      <c r="AO31" s="329">
        <f t="shared" si="26"/>
        <v>0.63313743218806529</v>
      </c>
      <c r="AP31" s="329">
        <f t="shared" si="27"/>
        <v>0.73643761301989141</v>
      </c>
      <c r="AQ31" s="329">
        <f t="shared" si="28"/>
        <v>0.54769439421338173</v>
      </c>
      <c r="AR31" s="329" t="str">
        <f t="shared" si="29"/>
        <v/>
      </c>
      <c r="AS31" s="329" t="str">
        <f t="shared" si="30"/>
        <v/>
      </c>
      <c r="AT31" s="329" t="str">
        <f t="shared" si="31"/>
        <v/>
      </c>
      <c r="AU31" s="329" t="str">
        <f t="shared" si="32"/>
        <v/>
      </c>
      <c r="AV31" s="329" t="str">
        <f t="shared" si="33"/>
        <v/>
      </c>
      <c r="AW31" s="329" t="str">
        <f t="shared" si="34"/>
        <v/>
      </c>
      <c r="AX31" s="144" t="str">
        <f t="shared" si="35"/>
        <v/>
      </c>
      <c r="AY31" s="145">
        <f t="shared" si="36"/>
        <v>0.19689119170984445</v>
      </c>
      <c r="AZ31" s="145">
        <f t="shared" si="37"/>
        <v>0</v>
      </c>
      <c r="BA31" s="145">
        <f t="shared" si="38"/>
        <v>0.60535405872193504</v>
      </c>
      <c r="BB31" s="145">
        <f t="shared" si="39"/>
        <v>1</v>
      </c>
      <c r="BC31" s="145">
        <f t="shared" si="40"/>
        <v>0.27892918825561358</v>
      </c>
      <c r="BD31" s="145" t="str">
        <f t="shared" si="41"/>
        <v/>
      </c>
      <c r="BE31" s="145" t="str">
        <f t="shared" si="42"/>
        <v/>
      </c>
      <c r="BF31" s="145" t="str">
        <f t="shared" si="43"/>
        <v/>
      </c>
      <c r="BG31" s="145" t="str">
        <f t="shared" si="44"/>
        <v/>
      </c>
      <c r="BH31" s="145" t="str">
        <f t="shared" si="45"/>
        <v/>
      </c>
      <c r="BI31" s="145" t="str">
        <f t="shared" si="46"/>
        <v/>
      </c>
      <c r="BJ31" s="98" t="str">
        <f t="shared" si="47"/>
        <v/>
      </c>
      <c r="BK31" s="50">
        <f t="shared" si="48"/>
        <v>9.0739999999999998</v>
      </c>
      <c r="BL31" s="50" t="str">
        <f t="shared" si="49"/>
        <v/>
      </c>
      <c r="BM31" s="50" t="str">
        <f t="shared" si="50"/>
        <v/>
      </c>
      <c r="BN31" s="105" t="str">
        <f t="shared" si="51"/>
        <v/>
      </c>
      <c r="BO31" s="47">
        <f t="shared" si="52"/>
        <v>8.3980000000000015</v>
      </c>
      <c r="BP31" s="47" t="str">
        <f t="shared" si="53"/>
        <v/>
      </c>
      <c r="BQ31" s="47" t="str">
        <f t="shared" si="54"/>
        <v/>
      </c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</row>
    <row r="32" spans="1:275" s="49" customFormat="1" x14ac:dyDescent="0.2">
      <c r="A32" s="29" t="s">
        <v>35</v>
      </c>
      <c r="B32" s="336" t="str">
        <f>VLOOKUP($A32,BI!$A:$Q,MATCH(B$1,BI!$A$1:$Q$1,0),FALSE)</f>
        <v/>
      </c>
      <c r="C32" s="369">
        <f>VLOOKUP($A32,BI!$A:$Q,MATCH(C$1,BI!$A$1:$Q$1,0),FALSE)</f>
        <v>1</v>
      </c>
      <c r="D32" s="369">
        <f>VLOOKUP($A32,BI!$A:$Q,MATCH(D$1,BI!$A$1:$Q$1,0),FALSE)</f>
        <v>1</v>
      </c>
      <c r="E32" s="369">
        <f>VLOOKUP($A32,BI!$A:$Q,MATCH(E$1,BI!$A$1:$Q$1,0),FALSE)</f>
        <v>1</v>
      </c>
      <c r="F32" s="369">
        <f>VLOOKUP($A32,BI!$A:$Q,MATCH(F$1,BI!$A$1:$Q$1,0),FALSE)</f>
        <v>1</v>
      </c>
      <c r="G32" s="369">
        <f>VLOOKUP($A32,BI!$A:$Q,MATCH(G$1,BI!$A$1:$Q$1,0),FALSE)</f>
        <v>1</v>
      </c>
      <c r="H32" s="369" t="str">
        <f>VLOOKUP($A32,BI!$A:$Q,MATCH(H$1,BI!$A$1:$Q$1,0),FALSE)</f>
        <v/>
      </c>
      <c r="I32" s="369" t="str">
        <f>VLOOKUP($A32,BI!$A:$Q,MATCH(I$1,BI!$A$1:$Q$1,0),FALSE)</f>
        <v/>
      </c>
      <c r="J32" s="369" t="str">
        <f>VLOOKUP($A32,BI!$A:$Q,MATCH(J$1,BI!$A$1:$Q$1,0),FALSE)</f>
        <v/>
      </c>
      <c r="K32" s="369" t="str">
        <f>VLOOKUP($A32,BI!$A:$Q,MATCH(K$1,BI!$A$1:$Q$1,0),FALSE)</f>
        <v/>
      </c>
      <c r="L32" s="369" t="str">
        <f>VLOOKUP($A32,BI!$A:$Q,MATCH(L$1,BI!$A$1:$Q$1,0),FALSE)</f>
        <v/>
      </c>
      <c r="M32" s="369" t="str">
        <f>VLOOKUP($A32,BI!$A:$Q,MATCH(M$1,BI!$A$1:$Q$1,0),FALSE)</f>
        <v/>
      </c>
      <c r="N32" s="323" t="str">
        <f>VLOOKUP($A32,'B-EmEC'!$A:$DD,MATCH(N$1,'B-EmEC'!$A$1:$DD$1,0),FALSE)</f>
        <v/>
      </c>
      <c r="O32" s="324">
        <f>VLOOKUP($A32,'B-EmEC'!$A:$DD,MATCH(O$1,'B-EmEC'!$A$1:$DD$1,0),FALSE)</f>
        <v>9.6140000000000008</v>
      </c>
      <c r="P32" s="325">
        <f>VLOOKUP($A32,'B-EmEC'!$A:$DD,MATCH(P$1,'B-EmEC'!$A$1:$DD$1,0),FALSE)</f>
        <v>9.5299999999999994</v>
      </c>
      <c r="Q32" s="324">
        <f>VLOOKUP($A32,'B-EmEC'!$A:$DD,MATCH(Q$1,'B-EmEC'!$A$1:$DD$1,0),FALSE)</f>
        <v>9.2100000000000009</v>
      </c>
      <c r="R32" s="326">
        <f>VLOOKUP($A32,'B-EmEC'!$A:$DD,MATCH(R$1,'B-EmEC'!$A$1:$DD$1,0),FALSE)</f>
        <v>9.11</v>
      </c>
      <c r="S32" s="326">
        <f>VLOOKUP($A32,'B-EmEC'!$A:$DD,MATCH(S$1,'B-EmEC'!$A$1:$DD$1,0),FALSE)</f>
        <v>4.548</v>
      </c>
      <c r="T32" s="326" t="str">
        <f>VLOOKUP($A32,'B-EmEC'!$A:$DD,MATCH(T$1,'B-EmEC'!$A$1:$DD$1,0),FALSE)</f>
        <v/>
      </c>
      <c r="U32" s="326" t="str">
        <f>VLOOKUP($A32,'B-EmEC'!$A:$DD,MATCH(U$1,'B-EmEC'!$A$1:$DD$1,0),FALSE)</f>
        <v/>
      </c>
      <c r="V32" s="326" t="str">
        <f>VLOOKUP($A32,'B-EmEC'!$A:$DD,MATCH(V$1,'B-EmEC'!$A$1:$DD$1,0),FALSE)</f>
        <v/>
      </c>
      <c r="W32" s="326" t="str">
        <f>VLOOKUP($A32,'B-EmEC'!$A:$DD,MATCH(W$1,'B-EmEC'!$A$1:$DD$1,0),FALSE)</f>
        <v/>
      </c>
      <c r="X32" s="326" t="str">
        <f>VLOOKUP($A32,'B-EmEC'!$A:$DD,MATCH(X$1,'B-EmEC'!$A$1:$DD$1,0),FALSE)</f>
        <v/>
      </c>
      <c r="Y32" s="326" t="str">
        <f>VLOOKUP($A32,'B-EmEC'!$A:$DD,MATCH(Y$1,'B-EmEC'!$A$1:$DD$1,0),FALSE)</f>
        <v/>
      </c>
      <c r="Z32" s="323" t="str">
        <f t="shared" si="11"/>
        <v/>
      </c>
      <c r="AA32" s="327">
        <f t="shared" si="12"/>
        <v>9.6140000000000008</v>
      </c>
      <c r="AB32" s="327">
        <f t="shared" si="13"/>
        <v>9.5299999999999994</v>
      </c>
      <c r="AC32" s="327">
        <f t="shared" si="14"/>
        <v>9.2100000000000009</v>
      </c>
      <c r="AD32" s="327">
        <f t="shared" si="15"/>
        <v>9.11</v>
      </c>
      <c r="AE32" s="327">
        <f t="shared" si="16"/>
        <v>4.548</v>
      </c>
      <c r="AF32" s="327" t="str">
        <f t="shared" si="17"/>
        <v/>
      </c>
      <c r="AG32" s="327" t="str">
        <f t="shared" si="18"/>
        <v/>
      </c>
      <c r="AH32" s="327" t="str">
        <f t="shared" si="19"/>
        <v/>
      </c>
      <c r="AI32" s="327" t="str">
        <f t="shared" si="20"/>
        <v/>
      </c>
      <c r="AJ32" s="327" t="str">
        <f t="shared" si="21"/>
        <v/>
      </c>
      <c r="AK32" s="327" t="str">
        <f t="shared" si="22"/>
        <v/>
      </c>
      <c r="AL32" s="328" t="str">
        <f t="shared" si="23"/>
        <v/>
      </c>
      <c r="AM32" s="329">
        <f t="shared" si="24"/>
        <v>0.85849909584086814</v>
      </c>
      <c r="AN32" s="329">
        <f t="shared" si="25"/>
        <v>0.83951175406871592</v>
      </c>
      <c r="AO32" s="329">
        <f t="shared" si="26"/>
        <v>0.7671790235081376</v>
      </c>
      <c r="AP32" s="329">
        <f t="shared" si="27"/>
        <v>0.74457504520795648</v>
      </c>
      <c r="AQ32" s="329">
        <f t="shared" si="28"/>
        <v>-0.2866184448462929</v>
      </c>
      <c r="AR32" s="329" t="str">
        <f t="shared" si="29"/>
        <v/>
      </c>
      <c r="AS32" s="329" t="str">
        <f t="shared" si="30"/>
        <v/>
      </c>
      <c r="AT32" s="329" t="str">
        <f t="shared" si="31"/>
        <v/>
      </c>
      <c r="AU32" s="329" t="str">
        <f t="shared" si="32"/>
        <v/>
      </c>
      <c r="AV32" s="329" t="str">
        <f t="shared" si="33"/>
        <v/>
      </c>
      <c r="AW32" s="329" t="str">
        <f t="shared" si="34"/>
        <v/>
      </c>
      <c r="AX32" s="144" t="str">
        <f t="shared" si="35"/>
        <v/>
      </c>
      <c r="AY32" s="145">
        <f t="shared" si="36"/>
        <v>1</v>
      </c>
      <c r="AZ32" s="145">
        <f t="shared" si="37"/>
        <v>0.9834188709040661</v>
      </c>
      <c r="BA32" s="145">
        <f t="shared" si="38"/>
        <v>0.920252664824319</v>
      </c>
      <c r="BB32" s="145">
        <f t="shared" si="39"/>
        <v>0.90051322542439771</v>
      </c>
      <c r="BC32" s="145">
        <f t="shared" si="40"/>
        <v>0</v>
      </c>
      <c r="BD32" s="145" t="str">
        <f t="shared" si="41"/>
        <v/>
      </c>
      <c r="BE32" s="145" t="str">
        <f t="shared" si="42"/>
        <v/>
      </c>
      <c r="BF32" s="145" t="str">
        <f t="shared" si="43"/>
        <v/>
      </c>
      <c r="BG32" s="145" t="str">
        <f t="shared" si="44"/>
        <v/>
      </c>
      <c r="BH32" s="145" t="str">
        <f t="shared" si="45"/>
        <v/>
      </c>
      <c r="BI32" s="145" t="str">
        <f t="shared" si="46"/>
        <v/>
      </c>
      <c r="BJ32" s="98" t="str">
        <f t="shared" si="47"/>
        <v/>
      </c>
      <c r="BK32" s="50">
        <f t="shared" si="48"/>
        <v>9.6140000000000008</v>
      </c>
      <c r="BL32" s="50" t="str">
        <f t="shared" si="49"/>
        <v/>
      </c>
      <c r="BM32" s="50" t="str">
        <f t="shared" si="50"/>
        <v/>
      </c>
      <c r="BN32" s="105" t="str">
        <f t="shared" si="51"/>
        <v/>
      </c>
      <c r="BO32" s="47">
        <f t="shared" si="52"/>
        <v>8.4024000000000001</v>
      </c>
      <c r="BP32" s="47" t="str">
        <f t="shared" si="53"/>
        <v/>
      </c>
      <c r="BQ32" s="47" t="str">
        <f t="shared" si="54"/>
        <v/>
      </c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  <c r="GC32" s="37"/>
      <c r="GD32" s="37"/>
      <c r="GE32" s="37"/>
      <c r="GF32" s="37"/>
      <c r="GG32" s="37"/>
      <c r="GH32" s="37"/>
      <c r="GI32" s="37"/>
      <c r="GJ32" s="37"/>
      <c r="GK32" s="37"/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  <c r="HK32" s="37"/>
      <c r="HL32" s="37"/>
      <c r="HM32" s="37"/>
      <c r="HN32" s="37"/>
      <c r="HO32" s="37"/>
      <c r="HP32" s="37"/>
      <c r="HQ32" s="37"/>
      <c r="HR32" s="37"/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  <c r="IG32" s="37"/>
      <c r="IH32" s="37"/>
      <c r="II32" s="37"/>
      <c r="IJ32" s="37"/>
      <c r="IK32" s="37"/>
      <c r="IL32" s="37"/>
      <c r="IM32" s="37"/>
      <c r="IN32" s="37"/>
      <c r="IO32" s="37"/>
      <c r="IP32" s="37"/>
      <c r="IQ32" s="37"/>
      <c r="IR32" s="37"/>
      <c r="IS32" s="37"/>
      <c r="IT32" s="37"/>
      <c r="IU32" s="37"/>
      <c r="IV32" s="37"/>
      <c r="IW32" s="37"/>
      <c r="IX32" s="37"/>
      <c r="IY32" s="37"/>
      <c r="IZ32" s="37"/>
      <c r="JA32" s="37"/>
      <c r="JB32" s="37"/>
      <c r="JC32" s="37"/>
      <c r="JD32" s="37"/>
      <c r="JE32" s="37"/>
      <c r="JF32" s="37"/>
      <c r="JG32" s="37"/>
      <c r="JH32" s="37"/>
      <c r="JI32" s="37"/>
      <c r="JJ32" s="37"/>
      <c r="JK32" s="37"/>
      <c r="JL32" s="37"/>
      <c r="JM32" s="37"/>
      <c r="JN32" s="37"/>
      <c r="JO32" s="37"/>
    </row>
    <row r="33" spans="1:275" s="49" customFormat="1" x14ac:dyDescent="0.2">
      <c r="A33" s="29" t="s">
        <v>56</v>
      </c>
      <c r="B33" s="336">
        <f>VLOOKUP($A33,BI!$A:$Q,MATCH(B$1,BI!$A$1:$Q$1,0),FALSE)</f>
        <v>1</v>
      </c>
      <c r="C33" s="369">
        <f>VLOOKUP($A33,BI!$A:$Q,MATCH(C$1,BI!$A$1:$Q$1,0),FALSE)</f>
        <v>1</v>
      </c>
      <c r="D33" s="369">
        <f>VLOOKUP($A33,BI!$A:$Q,MATCH(D$1,BI!$A$1:$Q$1,0),FALSE)</f>
        <v>1</v>
      </c>
      <c r="E33" s="369">
        <f>VLOOKUP($A33,BI!$A:$Q,MATCH(E$1,BI!$A$1:$Q$1,0),FALSE)</f>
        <v>1</v>
      </c>
      <c r="F33" s="369">
        <f>VLOOKUP($A33,BI!$A:$Q,MATCH(F$1,BI!$A$1:$Q$1,0),FALSE)</f>
        <v>1</v>
      </c>
      <c r="G33" s="369">
        <f>VLOOKUP($A33,BI!$A:$Q,MATCH(G$1,BI!$A$1:$Q$1,0),FALSE)</f>
        <v>1</v>
      </c>
      <c r="H33" s="369">
        <f>VLOOKUP($A33,BI!$A:$Q,MATCH(H$1,BI!$A$1:$Q$1,0),FALSE)</f>
        <v>1</v>
      </c>
      <c r="I33" s="369">
        <f>VLOOKUP($A33,BI!$A:$Q,MATCH(I$1,BI!$A$1:$Q$1,0),FALSE)</f>
        <v>1</v>
      </c>
      <c r="J33" s="369">
        <f>VLOOKUP($A33,BI!$A:$Q,MATCH(J$1,BI!$A$1:$Q$1,0),FALSE)</f>
        <v>1</v>
      </c>
      <c r="K33" s="369">
        <f>VLOOKUP($A33,BI!$A:$Q,MATCH(K$1,BI!$A$1:$Q$1,0),FALSE)</f>
        <v>1</v>
      </c>
      <c r="L33" s="369">
        <f>VLOOKUP($A33,BI!$A:$Q,MATCH(L$1,BI!$A$1:$Q$1,0),FALSE)</f>
        <v>1</v>
      </c>
      <c r="M33" s="369">
        <f>VLOOKUP($A33,BI!$A:$Q,MATCH(M$1,BI!$A$1:$Q$1,0),FALSE)</f>
        <v>1</v>
      </c>
      <c r="N33" s="323">
        <f>VLOOKUP($A33,'B-EmEC'!$A:$DD,MATCH(N$1,'B-EmEC'!$A$1:$DD$1,0),FALSE)</f>
        <v>5.8620000000000001</v>
      </c>
      <c r="O33" s="324">
        <f>VLOOKUP($A33,'B-EmEC'!$A:$DD,MATCH(O$1,'B-EmEC'!$A$1:$DD$1,0),FALSE)</f>
        <v>8.5169999999999995</v>
      </c>
      <c r="P33" s="325">
        <f>VLOOKUP($A33,'B-EmEC'!$A:$DD,MATCH(P$1,'B-EmEC'!$A$1:$DD$1,0),FALSE)</f>
        <v>8.5730000000000004</v>
      </c>
      <c r="Q33" s="324">
        <f>VLOOKUP($A33,'B-EmEC'!$A:$DD,MATCH(Q$1,'B-EmEC'!$A$1:$DD$1,0),FALSE)</f>
        <v>8.859</v>
      </c>
      <c r="R33" s="326">
        <f>VLOOKUP($A33,'B-EmEC'!$A:$DD,MATCH(R$1,'B-EmEC'!$A$1:$DD$1,0),FALSE)</f>
        <v>9.1460000000000008</v>
      </c>
      <c r="S33" s="326">
        <f>VLOOKUP($A33,'B-EmEC'!$A:$DD,MATCH(S$1,'B-EmEC'!$A$1:$DD$1,0),FALSE)</f>
        <v>10.029999999999999</v>
      </c>
      <c r="T33" s="326">
        <f>VLOOKUP($A33,'B-EmEC'!$A:$DD,MATCH(T$1,'B-EmEC'!$A$1:$DD$1,0),FALSE)</f>
        <v>5.8460000000000001</v>
      </c>
      <c r="U33" s="326">
        <f>VLOOKUP($A33,'B-EmEC'!$A:$DD,MATCH(U$1,'B-EmEC'!$A$1:$DD$1,0),FALSE)</f>
        <v>5.9889999999999999</v>
      </c>
      <c r="V33" s="326">
        <f>VLOOKUP($A33,'B-EmEC'!$A:$DD,MATCH(V$1,'B-EmEC'!$A$1:$DD$1,0),FALSE)</f>
        <v>5.649</v>
      </c>
      <c r="W33" s="326">
        <f>VLOOKUP($A33,'B-EmEC'!$A:$DD,MATCH(W$1,'B-EmEC'!$A$1:$DD$1,0),FALSE)</f>
        <v>6.32</v>
      </c>
      <c r="X33" s="326">
        <f>VLOOKUP($A33,'B-EmEC'!$A:$DD,MATCH(X$1,'B-EmEC'!$A$1:$DD$1,0),FALSE)</f>
        <v>6.194</v>
      </c>
      <c r="Y33" s="326">
        <f>VLOOKUP($A33,'B-EmEC'!$A:$DD,MATCH(Y$1,'B-EmEC'!$A$1:$DD$1,0),FALSE)</f>
        <v>5.6550000000000002</v>
      </c>
      <c r="Z33" s="323">
        <f t="shared" si="11"/>
        <v>5.8620000000000001</v>
      </c>
      <c r="AA33" s="327">
        <f t="shared" si="12"/>
        <v>8.5169999999999995</v>
      </c>
      <c r="AB33" s="327">
        <f t="shared" si="13"/>
        <v>8.5730000000000004</v>
      </c>
      <c r="AC33" s="327">
        <f t="shared" si="14"/>
        <v>8.859</v>
      </c>
      <c r="AD33" s="327">
        <f t="shared" si="15"/>
        <v>9.1460000000000008</v>
      </c>
      <c r="AE33" s="327">
        <f t="shared" si="16"/>
        <v>10.029999999999999</v>
      </c>
      <c r="AF33" s="327">
        <f t="shared" si="17"/>
        <v>5.8460000000000001</v>
      </c>
      <c r="AG33" s="327">
        <f t="shared" si="18"/>
        <v>5.9889999999999999</v>
      </c>
      <c r="AH33" s="327">
        <f t="shared" si="19"/>
        <v>5.649</v>
      </c>
      <c r="AI33" s="327">
        <f t="shared" si="20"/>
        <v>6.32</v>
      </c>
      <c r="AJ33" s="327">
        <f t="shared" si="21"/>
        <v>6.194</v>
      </c>
      <c r="AK33" s="327">
        <f t="shared" si="22"/>
        <v>5.6550000000000002</v>
      </c>
      <c r="AL33" s="328">
        <f t="shared" si="23"/>
        <v>1.0397830018083242E-2</v>
      </c>
      <c r="AM33" s="329">
        <f t="shared" si="24"/>
        <v>0.61053345388788416</v>
      </c>
      <c r="AN33" s="329">
        <f t="shared" si="25"/>
        <v>0.6231916817359856</v>
      </c>
      <c r="AO33" s="329">
        <f t="shared" si="26"/>
        <v>0.68783905967450265</v>
      </c>
      <c r="AP33" s="329">
        <f t="shared" si="27"/>
        <v>0.75271247739602187</v>
      </c>
      <c r="AQ33" s="329">
        <f t="shared" si="28"/>
        <v>0.95253164556962011</v>
      </c>
      <c r="AR33" s="329">
        <f t="shared" si="29"/>
        <v>6.7811934900543049E-3</v>
      </c>
      <c r="AS33" s="329">
        <f t="shared" si="30"/>
        <v>3.9104882459312845E-2</v>
      </c>
      <c r="AT33" s="329">
        <f t="shared" si="31"/>
        <v>-3.7748643761301943E-2</v>
      </c>
      <c r="AU33" s="329">
        <f t="shared" si="32"/>
        <v>0.11392405063291149</v>
      </c>
      <c r="AV33" s="329">
        <f t="shared" si="33"/>
        <v>8.5443037974683569E-2</v>
      </c>
      <c r="AW33" s="329">
        <f t="shared" si="34"/>
        <v>-3.6392405063291042E-2</v>
      </c>
      <c r="AX33" s="144">
        <f t="shared" si="35"/>
        <v>4.8619036749600573E-2</v>
      </c>
      <c r="AY33" s="145">
        <f t="shared" si="36"/>
        <v>0.65464505820588903</v>
      </c>
      <c r="AZ33" s="145">
        <f t="shared" si="37"/>
        <v>0.66742752796165272</v>
      </c>
      <c r="BA33" s="145">
        <f t="shared" si="38"/>
        <v>0.73270942707144493</v>
      </c>
      <c r="BB33" s="145">
        <f t="shared" si="39"/>
        <v>0.79821958456973319</v>
      </c>
      <c r="BC33" s="145">
        <f t="shared" si="40"/>
        <v>1</v>
      </c>
      <c r="BD33" s="145">
        <f t="shared" si="41"/>
        <v>4.4966902533668134E-2</v>
      </c>
      <c r="BE33" s="145">
        <f t="shared" si="42"/>
        <v>7.760785208856423E-2</v>
      </c>
      <c r="BF33" s="145">
        <f t="shared" si="43"/>
        <v>0</v>
      </c>
      <c r="BG33" s="145">
        <f t="shared" si="44"/>
        <v>0.15316137868066659</v>
      </c>
      <c r="BH33" s="145">
        <f t="shared" si="45"/>
        <v>0.12440082173019859</v>
      </c>
      <c r="BI33" s="145">
        <f t="shared" si="46"/>
        <v>1.3695503309747155E-3</v>
      </c>
      <c r="BJ33" s="98">
        <f t="shared" si="47"/>
        <v>5.8620000000000001</v>
      </c>
      <c r="BK33" s="50">
        <f t="shared" si="48"/>
        <v>10.029999999999999</v>
      </c>
      <c r="BL33" s="50">
        <f t="shared" si="49"/>
        <v>6.32</v>
      </c>
      <c r="BM33" s="50">
        <f t="shared" si="50"/>
        <v>6.194</v>
      </c>
      <c r="BN33" s="105">
        <f t="shared" si="51"/>
        <v>5.8620000000000001</v>
      </c>
      <c r="BO33" s="47">
        <f t="shared" si="52"/>
        <v>9.0250000000000004</v>
      </c>
      <c r="BP33" s="47">
        <f t="shared" si="53"/>
        <v>5.9510000000000005</v>
      </c>
      <c r="BQ33" s="47">
        <f t="shared" si="54"/>
        <v>5.9245000000000001</v>
      </c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  <c r="JD33" s="37"/>
      <c r="JE33" s="37"/>
      <c r="JF33" s="37"/>
      <c r="JG33" s="37"/>
      <c r="JH33" s="37"/>
      <c r="JI33" s="37"/>
      <c r="JJ33" s="37"/>
      <c r="JK33" s="37"/>
      <c r="JL33" s="37"/>
      <c r="JM33" s="37"/>
      <c r="JN33" s="37"/>
      <c r="JO33" s="37"/>
    </row>
    <row r="34" spans="1:275" s="49" customFormat="1" x14ac:dyDescent="0.2">
      <c r="A34" s="29" t="s">
        <v>47</v>
      </c>
      <c r="B34" s="336" t="str">
        <f>VLOOKUP($A34,BI!$A:$Q,MATCH(B$1,BI!$A$1:$Q$1,0),FALSE)</f>
        <v/>
      </c>
      <c r="C34" s="369">
        <f>VLOOKUP($A34,BI!$A:$Q,MATCH(C$1,BI!$A$1:$Q$1,0),FALSE)</f>
        <v>1</v>
      </c>
      <c r="D34" s="369">
        <f>VLOOKUP($A34,BI!$A:$Q,MATCH(D$1,BI!$A$1:$Q$1,0),FALSE)</f>
        <v>1</v>
      </c>
      <c r="E34" s="369">
        <f>VLOOKUP($A34,BI!$A:$Q,MATCH(E$1,BI!$A$1:$Q$1,0),FALSE)</f>
        <v>1</v>
      </c>
      <c r="F34" s="369">
        <f>VLOOKUP($A34,BI!$A:$Q,MATCH(F$1,BI!$A$1:$Q$1,0),FALSE)</f>
        <v>1</v>
      </c>
      <c r="G34" s="369">
        <f>VLOOKUP($A34,BI!$A:$Q,MATCH(G$1,BI!$A$1:$Q$1,0),FALSE)</f>
        <v>1</v>
      </c>
      <c r="H34" s="369">
        <f>VLOOKUP($A34,BI!$A:$Q,MATCH(H$1,BI!$A$1:$Q$1,0),FALSE)</f>
        <v>1</v>
      </c>
      <c r="I34" s="369" t="str">
        <f>VLOOKUP($A34,BI!$A:$Q,MATCH(I$1,BI!$A$1:$Q$1,0),FALSE)</f>
        <v/>
      </c>
      <c r="J34" s="369">
        <f>VLOOKUP($A34,BI!$A:$Q,MATCH(J$1,BI!$A$1:$Q$1,0),FALSE)</f>
        <v>1</v>
      </c>
      <c r="K34" s="369">
        <f>VLOOKUP($A34,BI!$A:$Q,MATCH(K$1,BI!$A$1:$Q$1,0),FALSE)</f>
        <v>1</v>
      </c>
      <c r="L34" s="369" t="str">
        <f>VLOOKUP($A34,BI!$A:$Q,MATCH(L$1,BI!$A$1:$Q$1,0),FALSE)</f>
        <v/>
      </c>
      <c r="M34" s="369" t="str">
        <f>VLOOKUP($A34,BI!$A:$Q,MATCH(M$1,BI!$A$1:$Q$1,0),FALSE)</f>
        <v/>
      </c>
      <c r="N34" s="323" t="str">
        <f>VLOOKUP($A34,'B-EmEC'!$A:$DD,MATCH(N$1,'B-EmEC'!$A$1:$DD$1,0),FALSE)</f>
        <v/>
      </c>
      <c r="O34" s="324">
        <f>VLOOKUP($A34,'B-EmEC'!$A:$DD,MATCH(O$1,'B-EmEC'!$A$1:$DD$1,0),FALSE)</f>
        <v>8.2360000000000007</v>
      </c>
      <c r="P34" s="325">
        <f>VLOOKUP($A34,'B-EmEC'!$A:$DD,MATCH(P$1,'B-EmEC'!$A$1:$DD$1,0),FALSE)</f>
        <v>8.4030000000000005</v>
      </c>
      <c r="Q34" s="324">
        <f>VLOOKUP($A34,'B-EmEC'!$A:$DD,MATCH(Q$1,'B-EmEC'!$A$1:$DD$1,0),FALSE)</f>
        <v>8.5630000000000006</v>
      </c>
      <c r="R34" s="326">
        <f>VLOOKUP($A34,'B-EmEC'!$A:$DD,MATCH(R$1,'B-EmEC'!$A$1:$DD$1,0),FALSE)</f>
        <v>9.1709999999999994</v>
      </c>
      <c r="S34" s="326">
        <f>VLOOKUP($A34,'B-EmEC'!$A:$DD,MATCH(S$1,'B-EmEC'!$A$1:$DD$1,0),FALSE)</f>
        <v>8.6720000000000006</v>
      </c>
      <c r="T34" s="326">
        <f>VLOOKUP($A34,'B-EmEC'!$A:$DD,MATCH(T$1,'B-EmEC'!$A$1:$DD$1,0),FALSE)</f>
        <v>5.7220000000000004</v>
      </c>
      <c r="U34" s="326" t="str">
        <f>VLOOKUP($A34,'B-EmEC'!$A:$DD,MATCH(U$1,'B-EmEC'!$A$1:$DD$1,0),FALSE)</f>
        <v/>
      </c>
      <c r="V34" s="326">
        <f>VLOOKUP($A34,'B-EmEC'!$A:$DD,MATCH(V$1,'B-EmEC'!$A$1:$DD$1,0),FALSE)</f>
        <v>5.7329999999999997</v>
      </c>
      <c r="W34" s="326">
        <f>VLOOKUP($A34,'B-EmEC'!$A:$DD,MATCH(W$1,'B-EmEC'!$A$1:$DD$1,0),FALSE)</f>
        <v>6.9450000000000003</v>
      </c>
      <c r="X34" s="326" t="str">
        <f>VLOOKUP($A34,'B-EmEC'!$A:$DD,MATCH(X$1,'B-EmEC'!$A$1:$DD$1,0),FALSE)</f>
        <v/>
      </c>
      <c r="Y34" s="326" t="str">
        <f>VLOOKUP($A34,'B-EmEC'!$A:$DD,MATCH(Y$1,'B-EmEC'!$A$1:$DD$1,0),FALSE)</f>
        <v/>
      </c>
      <c r="Z34" s="323" t="str">
        <f t="shared" si="11"/>
        <v/>
      </c>
      <c r="AA34" s="327">
        <f t="shared" si="12"/>
        <v>8.2360000000000007</v>
      </c>
      <c r="AB34" s="327">
        <f t="shared" si="13"/>
        <v>8.4030000000000005</v>
      </c>
      <c r="AC34" s="327">
        <f t="shared" si="14"/>
        <v>8.5630000000000006</v>
      </c>
      <c r="AD34" s="327">
        <f t="shared" si="15"/>
        <v>9.1709999999999994</v>
      </c>
      <c r="AE34" s="327">
        <f t="shared" si="16"/>
        <v>8.6720000000000006</v>
      </c>
      <c r="AF34" s="327">
        <f t="shared" si="17"/>
        <v>5.7220000000000004</v>
      </c>
      <c r="AG34" s="327" t="str">
        <f t="shared" si="18"/>
        <v/>
      </c>
      <c r="AH34" s="327">
        <f t="shared" si="19"/>
        <v>5.7329999999999997</v>
      </c>
      <c r="AI34" s="327">
        <f t="shared" si="20"/>
        <v>6.9450000000000003</v>
      </c>
      <c r="AJ34" s="327" t="str">
        <f t="shared" si="21"/>
        <v/>
      </c>
      <c r="AK34" s="327" t="str">
        <f t="shared" si="22"/>
        <v/>
      </c>
      <c r="AL34" s="328" t="str">
        <f t="shared" si="23"/>
        <v/>
      </c>
      <c r="AM34" s="329">
        <f t="shared" si="24"/>
        <v>0.54701627486437632</v>
      </c>
      <c r="AN34" s="329">
        <f t="shared" si="25"/>
        <v>0.58476491862567825</v>
      </c>
      <c r="AO34" s="329">
        <f t="shared" si="26"/>
        <v>0.62093128390596752</v>
      </c>
      <c r="AP34" s="329">
        <f t="shared" si="27"/>
        <v>0.75836347197106679</v>
      </c>
      <c r="AQ34" s="329">
        <f t="shared" si="28"/>
        <v>0.64556962025316467</v>
      </c>
      <c r="AR34" s="329">
        <f t="shared" si="29"/>
        <v>-2.1247739602169847E-2</v>
      </c>
      <c r="AS34" s="329" t="str">
        <f t="shared" si="30"/>
        <v/>
      </c>
      <c r="AT34" s="329">
        <f t="shared" si="31"/>
        <v>-1.8761301989150131E-2</v>
      </c>
      <c r="AU34" s="329">
        <f t="shared" si="32"/>
        <v>0.25519891500904168</v>
      </c>
      <c r="AV34" s="329" t="str">
        <f t="shared" si="33"/>
        <v/>
      </c>
      <c r="AW34" s="329" t="str">
        <f t="shared" si="34"/>
        <v/>
      </c>
      <c r="AX34" s="144" t="str">
        <f t="shared" si="35"/>
        <v/>
      </c>
      <c r="AY34" s="145">
        <f t="shared" si="36"/>
        <v>0.72890692954479586</v>
      </c>
      <c r="AZ34" s="145">
        <f t="shared" si="37"/>
        <v>0.77732676138011048</v>
      </c>
      <c r="BA34" s="145">
        <f t="shared" si="38"/>
        <v>0.8237170194259209</v>
      </c>
      <c r="BB34" s="145">
        <f t="shared" si="39"/>
        <v>1</v>
      </c>
      <c r="BC34" s="145">
        <f t="shared" si="40"/>
        <v>0.85532038271962918</v>
      </c>
      <c r="BD34" s="145">
        <f t="shared" si="41"/>
        <v>0</v>
      </c>
      <c r="BE34" s="145" t="str">
        <f t="shared" si="42"/>
        <v/>
      </c>
      <c r="BF34" s="145">
        <f t="shared" si="43"/>
        <v>3.1893302406492421E-3</v>
      </c>
      <c r="BG34" s="145">
        <f t="shared" si="44"/>
        <v>0.35459553493766316</v>
      </c>
      <c r="BH34" s="145" t="str">
        <f t="shared" si="45"/>
        <v/>
      </c>
      <c r="BI34" s="145" t="str">
        <f t="shared" si="46"/>
        <v/>
      </c>
      <c r="BJ34" s="98" t="str">
        <f t="shared" si="47"/>
        <v/>
      </c>
      <c r="BK34" s="50">
        <f t="shared" si="48"/>
        <v>9.1709999999999994</v>
      </c>
      <c r="BL34" s="50">
        <f t="shared" si="49"/>
        <v>6.9450000000000003</v>
      </c>
      <c r="BM34" s="50" t="str">
        <f t="shared" si="50"/>
        <v/>
      </c>
      <c r="BN34" s="105" t="str">
        <f t="shared" si="51"/>
        <v/>
      </c>
      <c r="BO34" s="47">
        <f t="shared" si="52"/>
        <v>8.609</v>
      </c>
      <c r="BP34" s="47">
        <f t="shared" si="53"/>
        <v>6.1333333333333329</v>
      </c>
      <c r="BQ34" s="47" t="str">
        <f t="shared" si="54"/>
        <v/>
      </c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  <c r="FZ34" s="37"/>
      <c r="GA34" s="37"/>
      <c r="GB34" s="37"/>
      <c r="GC34" s="37"/>
      <c r="GD34" s="37"/>
      <c r="GE34" s="37"/>
      <c r="GF34" s="37"/>
      <c r="GG34" s="37"/>
      <c r="GH34" s="37"/>
      <c r="GI34" s="37"/>
      <c r="GJ34" s="37"/>
      <c r="GK34" s="37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  <c r="JD34" s="37"/>
      <c r="JE34" s="37"/>
      <c r="JF34" s="37"/>
      <c r="JG34" s="37"/>
      <c r="JH34" s="37"/>
      <c r="JI34" s="37"/>
      <c r="JJ34" s="37"/>
      <c r="JK34" s="37"/>
      <c r="JL34" s="37"/>
      <c r="JM34" s="37"/>
      <c r="JN34" s="37"/>
      <c r="JO34" s="37"/>
    </row>
    <row r="35" spans="1:275" s="49" customFormat="1" x14ac:dyDescent="0.2">
      <c r="A35" s="29" t="s">
        <v>137</v>
      </c>
      <c r="B35" s="336" t="str">
        <f>VLOOKUP($A35,BI!$A:$Q,MATCH(B$1,BI!$A$1:$Q$1,0),FALSE)</f>
        <v/>
      </c>
      <c r="C35" s="369">
        <f>VLOOKUP($A35,BI!$A:$Q,MATCH(C$1,BI!$A$1:$Q$1,0),FALSE)</f>
        <v>1</v>
      </c>
      <c r="D35" s="369">
        <f>VLOOKUP($A35,BI!$A:$Q,MATCH(D$1,BI!$A$1:$Q$1,0),FALSE)</f>
        <v>1</v>
      </c>
      <c r="E35" s="369">
        <f>VLOOKUP($A35,BI!$A:$Q,MATCH(E$1,BI!$A$1:$Q$1,0),FALSE)</f>
        <v>1</v>
      </c>
      <c r="F35" s="369">
        <f>VLOOKUP($A35,BI!$A:$Q,MATCH(F$1,BI!$A$1:$Q$1,0),FALSE)</f>
        <v>1</v>
      </c>
      <c r="G35" s="369" t="str">
        <f>VLOOKUP($A35,BI!$A:$Q,MATCH(G$1,BI!$A$1:$Q$1,0),FALSE)</f>
        <v/>
      </c>
      <c r="H35" s="369" t="str">
        <f>VLOOKUP($A35,BI!$A:$Q,MATCH(H$1,BI!$A$1:$Q$1,0),FALSE)</f>
        <v/>
      </c>
      <c r="I35" s="369" t="str">
        <f>VLOOKUP($A35,BI!$A:$Q,MATCH(I$1,BI!$A$1:$Q$1,0),FALSE)</f>
        <v/>
      </c>
      <c r="J35" s="369" t="str">
        <f>VLOOKUP($A35,BI!$A:$Q,MATCH(J$1,BI!$A$1:$Q$1,0),FALSE)</f>
        <v/>
      </c>
      <c r="K35" s="369" t="str">
        <f>VLOOKUP($A35,BI!$A:$Q,MATCH(K$1,BI!$A$1:$Q$1,0),FALSE)</f>
        <v/>
      </c>
      <c r="L35" s="369" t="str">
        <f>VLOOKUP($A35,BI!$A:$Q,MATCH(L$1,BI!$A$1:$Q$1,0),FALSE)</f>
        <v/>
      </c>
      <c r="M35" s="369" t="str">
        <f>VLOOKUP($A35,BI!$A:$Q,MATCH(M$1,BI!$A$1:$Q$1,0),FALSE)</f>
        <v/>
      </c>
      <c r="N35" s="323" t="str">
        <f>VLOOKUP($A35,'B-EmEC'!$A:$DD,MATCH(N$1,'B-EmEC'!$A$1:$DD$1,0),FALSE)</f>
        <v/>
      </c>
      <c r="O35" s="324">
        <f>VLOOKUP($A35,'B-EmEC'!$A:$DD,MATCH(O$1,'B-EmEC'!$A$1:$DD$1,0),FALSE)</f>
        <v>9.4280000000000008</v>
      </c>
      <c r="P35" s="325">
        <f>VLOOKUP($A35,'B-EmEC'!$A:$DD,MATCH(P$1,'B-EmEC'!$A$1:$DD$1,0),FALSE)</f>
        <v>9.4320000000000004</v>
      </c>
      <c r="Q35" s="324">
        <f>VLOOKUP($A35,'B-EmEC'!$A:$DD,MATCH(Q$1,'B-EmEC'!$A$1:$DD$1,0),FALSE)</f>
        <v>9.0250000000000004</v>
      </c>
      <c r="R35" s="326">
        <f>VLOOKUP($A35,'B-EmEC'!$A:$DD,MATCH(R$1,'B-EmEC'!$A$1:$DD$1,0),FALSE)</f>
        <v>9.3710000000000004</v>
      </c>
      <c r="S35" s="326" t="str">
        <f>VLOOKUP($A35,'B-EmEC'!$A:$DD,MATCH(S$1,'B-EmEC'!$A$1:$DD$1,0),FALSE)</f>
        <v/>
      </c>
      <c r="T35" s="326" t="str">
        <f>VLOOKUP($A35,'B-EmEC'!$A:$DD,MATCH(T$1,'B-EmEC'!$A$1:$DD$1,0),FALSE)</f>
        <v/>
      </c>
      <c r="U35" s="326" t="str">
        <f>VLOOKUP($A35,'B-EmEC'!$A:$DD,MATCH(U$1,'B-EmEC'!$A$1:$DD$1,0),FALSE)</f>
        <v/>
      </c>
      <c r="V35" s="326" t="str">
        <f>VLOOKUP($A35,'B-EmEC'!$A:$DD,MATCH(V$1,'B-EmEC'!$A$1:$DD$1,0),FALSE)</f>
        <v/>
      </c>
      <c r="W35" s="326">
        <f>VLOOKUP($A35,'B-EmEC'!$A:$DD,MATCH(W$1,'B-EmEC'!$A$1:$DD$1,0),FALSE)</f>
        <v>8.5</v>
      </c>
      <c r="X35" s="326" t="str">
        <f>VLOOKUP($A35,'B-EmEC'!$A:$DD,MATCH(X$1,'B-EmEC'!$A$1:$DD$1,0),FALSE)</f>
        <v/>
      </c>
      <c r="Y35" s="326" t="str">
        <f>VLOOKUP($A35,'B-EmEC'!$A:$DD,MATCH(Y$1,'B-EmEC'!$A$1:$DD$1,0),FALSE)</f>
        <v/>
      </c>
      <c r="Z35" s="323" t="str">
        <f t="shared" si="11"/>
        <v/>
      </c>
      <c r="AA35" s="327">
        <f t="shared" si="12"/>
        <v>9.4280000000000008</v>
      </c>
      <c r="AB35" s="327">
        <f t="shared" si="13"/>
        <v>9.4320000000000004</v>
      </c>
      <c r="AC35" s="327">
        <f t="shared" si="14"/>
        <v>9.0250000000000004</v>
      </c>
      <c r="AD35" s="327">
        <f t="shared" si="15"/>
        <v>9.3710000000000004</v>
      </c>
      <c r="AE35" s="327" t="str">
        <f t="shared" si="16"/>
        <v/>
      </c>
      <c r="AF35" s="327" t="str">
        <f t="shared" si="17"/>
        <v/>
      </c>
      <c r="AG35" s="327" t="str">
        <f t="shared" si="18"/>
        <v/>
      </c>
      <c r="AH35" s="327" t="str">
        <f t="shared" si="19"/>
        <v/>
      </c>
      <c r="AI35" s="327" t="str">
        <f t="shared" si="20"/>
        <v/>
      </c>
      <c r="AJ35" s="327" t="str">
        <f t="shared" si="21"/>
        <v/>
      </c>
      <c r="AK35" s="327" t="str">
        <f t="shared" si="22"/>
        <v/>
      </c>
      <c r="AL35" s="328" t="str">
        <f t="shared" si="23"/>
        <v/>
      </c>
      <c r="AM35" s="329">
        <f t="shared" si="24"/>
        <v>0.81645569620253178</v>
      </c>
      <c r="AN35" s="329">
        <f t="shared" si="25"/>
        <v>0.81735985533453892</v>
      </c>
      <c r="AO35" s="329">
        <f t="shared" si="26"/>
        <v>0.72536166365280297</v>
      </c>
      <c r="AP35" s="329">
        <f t="shared" si="27"/>
        <v>0.8035714285714286</v>
      </c>
      <c r="AQ35" s="329" t="str">
        <f t="shared" si="28"/>
        <v/>
      </c>
      <c r="AR35" s="329" t="str">
        <f t="shared" si="29"/>
        <v/>
      </c>
      <c r="AS35" s="329" t="str">
        <f t="shared" si="30"/>
        <v/>
      </c>
      <c r="AT35" s="329" t="str">
        <f t="shared" si="31"/>
        <v/>
      </c>
      <c r="AU35" s="329" t="str">
        <f t="shared" si="32"/>
        <v/>
      </c>
      <c r="AV35" s="329" t="str">
        <f t="shared" si="33"/>
        <v/>
      </c>
      <c r="AW35" s="329" t="str">
        <f t="shared" si="34"/>
        <v/>
      </c>
      <c r="AX35" s="144" t="str">
        <f t="shared" si="35"/>
        <v/>
      </c>
      <c r="AY35" s="145">
        <f t="shared" si="36"/>
        <v>0.9901719901719912</v>
      </c>
      <c r="AZ35" s="145">
        <f t="shared" si="37"/>
        <v>1</v>
      </c>
      <c r="BA35" s="145">
        <f t="shared" si="38"/>
        <v>0</v>
      </c>
      <c r="BB35" s="145">
        <f t="shared" si="39"/>
        <v>0.85012285012285027</v>
      </c>
      <c r="BC35" s="145" t="str">
        <f t="shared" si="40"/>
        <v/>
      </c>
      <c r="BD35" s="145" t="str">
        <f t="shared" si="41"/>
        <v/>
      </c>
      <c r="BE35" s="145" t="str">
        <f t="shared" si="42"/>
        <v/>
      </c>
      <c r="BF35" s="145" t="str">
        <f t="shared" si="43"/>
        <v/>
      </c>
      <c r="BG35" s="145" t="str">
        <f t="shared" si="44"/>
        <v/>
      </c>
      <c r="BH35" s="145" t="str">
        <f t="shared" si="45"/>
        <v/>
      </c>
      <c r="BI35" s="145" t="str">
        <f t="shared" si="46"/>
        <v/>
      </c>
      <c r="BJ35" s="98" t="str">
        <f t="shared" si="47"/>
        <v/>
      </c>
      <c r="BK35" s="50">
        <f t="shared" si="48"/>
        <v>9.4320000000000004</v>
      </c>
      <c r="BL35" s="50" t="str">
        <f t="shared" ref="BL35:BL52" si="55">IF(COUNT(AF35:AI35)=0,"",MAX(AF35:AI35))</f>
        <v/>
      </c>
      <c r="BM35" s="50" t="str">
        <f t="shared" ref="BM35:BM52" si="56">IF(COUNT(AJ35:AK35)=0,"",MAX(AJ35:AK35))</f>
        <v/>
      </c>
      <c r="BN35" s="105" t="str">
        <f t="shared" si="51"/>
        <v/>
      </c>
      <c r="BO35" s="47">
        <f t="shared" si="52"/>
        <v>9.3140000000000001</v>
      </c>
      <c r="BP35" s="47" t="str">
        <f t="shared" ref="BP35:BP52" si="57">IF(COUNT(AF35:AI35)=0,"",AVERAGE(AF35:AI35))</f>
        <v/>
      </c>
      <c r="BQ35" s="47" t="str">
        <f t="shared" ref="BQ35:BQ52" si="58">IF(COUNT(AJ35:AK35)=0,"",AVERAGE(AJ35:AK35))</f>
        <v/>
      </c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</row>
    <row r="36" spans="1:275" s="49" customFormat="1" x14ac:dyDescent="0.2">
      <c r="A36" s="29" t="s">
        <v>1</v>
      </c>
      <c r="B36" s="336" t="str">
        <f>VLOOKUP($A36,BI!$A:$Q,MATCH(B$1,BI!$A$1:$Q$1,0),FALSE)</f>
        <v/>
      </c>
      <c r="C36" s="369">
        <f>VLOOKUP($A36,BI!$A:$Q,MATCH(C$1,BI!$A$1:$Q$1,0),FALSE)</f>
        <v>1</v>
      </c>
      <c r="D36" s="369">
        <f>VLOOKUP($A36,BI!$A:$Q,MATCH(D$1,BI!$A$1:$Q$1,0),FALSE)</f>
        <v>1</v>
      </c>
      <c r="E36" s="369">
        <f>VLOOKUP($A36,BI!$A:$Q,MATCH(E$1,BI!$A$1:$Q$1,0),FALSE)</f>
        <v>1</v>
      </c>
      <c r="F36" s="369">
        <f>VLOOKUP($A36,BI!$A:$Q,MATCH(F$1,BI!$A$1:$Q$1,0),FALSE)</f>
        <v>1</v>
      </c>
      <c r="G36" s="369">
        <f>VLOOKUP($A36,BI!$A:$Q,MATCH(G$1,BI!$A$1:$Q$1,0),FALSE)</f>
        <v>1</v>
      </c>
      <c r="H36" s="369" t="str">
        <f>VLOOKUP($A36,BI!$A:$Q,MATCH(H$1,BI!$A$1:$Q$1,0),FALSE)</f>
        <v/>
      </c>
      <c r="I36" s="369" t="str">
        <f>VLOOKUP($A36,BI!$A:$Q,MATCH(I$1,BI!$A$1:$Q$1,0),FALSE)</f>
        <v/>
      </c>
      <c r="J36" s="369" t="str">
        <f>VLOOKUP($A36,BI!$A:$Q,MATCH(J$1,BI!$A$1:$Q$1,0),FALSE)</f>
        <v/>
      </c>
      <c r="K36" s="369" t="str">
        <f>VLOOKUP($A36,BI!$A:$Q,MATCH(K$1,BI!$A$1:$Q$1,0),FALSE)</f>
        <v/>
      </c>
      <c r="L36" s="369">
        <f>VLOOKUP($A36,BI!$A:$Q,MATCH(L$1,BI!$A$1:$Q$1,0),FALSE)</f>
        <v>1</v>
      </c>
      <c r="M36" s="369" t="str">
        <f>VLOOKUP($A36,BI!$A:$Q,MATCH(M$1,BI!$A$1:$Q$1,0),FALSE)</f>
        <v/>
      </c>
      <c r="N36" s="323" t="str">
        <f>VLOOKUP($A36,'B-EmEC'!$A:$DD,MATCH(N$1,'B-EmEC'!$A$1:$DD$1,0),FALSE)</f>
        <v/>
      </c>
      <c r="O36" s="324">
        <f>VLOOKUP($A36,'B-EmEC'!$A:$DD,MATCH(O$1,'B-EmEC'!$A$1:$DD$1,0),FALSE)</f>
        <v>9.5139999999999993</v>
      </c>
      <c r="P36" s="325">
        <f>VLOOKUP($A36,'B-EmEC'!$A:$DD,MATCH(P$1,'B-EmEC'!$A$1:$DD$1,0),FALSE)</f>
        <v>9.6129999999999995</v>
      </c>
      <c r="Q36" s="324">
        <f>VLOOKUP($A36,'B-EmEC'!$A:$DD,MATCH(Q$1,'B-EmEC'!$A$1:$DD$1,0),FALSE)</f>
        <v>9.4469999999999992</v>
      </c>
      <c r="R36" s="326">
        <f>VLOOKUP($A36,'B-EmEC'!$A:$DD,MATCH(R$1,'B-EmEC'!$A$1:$DD$1,0),FALSE)</f>
        <v>9.4380000000000006</v>
      </c>
      <c r="S36" s="326">
        <f>VLOOKUP($A36,'B-EmEC'!$A:$DD,MATCH(S$1,'B-EmEC'!$A$1:$DD$1,0),FALSE)</f>
        <v>8.7929999999999993</v>
      </c>
      <c r="T36" s="326" t="str">
        <f>VLOOKUP($A36,'B-EmEC'!$A:$DD,MATCH(T$1,'B-EmEC'!$A$1:$DD$1,0),FALSE)</f>
        <v/>
      </c>
      <c r="U36" s="326" t="str">
        <f>VLOOKUP($A36,'B-EmEC'!$A:$DD,MATCH(U$1,'B-EmEC'!$A$1:$DD$1,0),FALSE)</f>
        <v/>
      </c>
      <c r="V36" s="326" t="str">
        <f>VLOOKUP($A36,'B-EmEC'!$A:$DD,MATCH(V$1,'B-EmEC'!$A$1:$DD$1,0),FALSE)</f>
        <v/>
      </c>
      <c r="W36" s="326">
        <f>VLOOKUP($A36,'B-EmEC'!$A:$DD,MATCH(W$1,'B-EmEC'!$A$1:$DD$1,0),FALSE)</f>
        <v>7.2830000000000004</v>
      </c>
      <c r="X36" s="326">
        <f>VLOOKUP($A36,'B-EmEC'!$A:$DD,MATCH(X$1,'B-EmEC'!$A$1:$DD$1,0),FALSE)</f>
        <v>8.2349999999999994</v>
      </c>
      <c r="Y36" s="326">
        <f>VLOOKUP($A36,'B-EmEC'!$A:$DD,MATCH(Y$1,'B-EmEC'!$A$1:$DD$1,0),FALSE)</f>
        <v>7.25</v>
      </c>
      <c r="Z36" s="323" t="str">
        <f t="shared" si="11"/>
        <v/>
      </c>
      <c r="AA36" s="327">
        <f t="shared" si="12"/>
        <v>9.5139999999999993</v>
      </c>
      <c r="AB36" s="327">
        <f t="shared" si="13"/>
        <v>9.6129999999999995</v>
      </c>
      <c r="AC36" s="327">
        <f t="shared" si="14"/>
        <v>9.4469999999999992</v>
      </c>
      <c r="AD36" s="327">
        <f t="shared" si="15"/>
        <v>9.4380000000000006</v>
      </c>
      <c r="AE36" s="327">
        <f t="shared" si="16"/>
        <v>8.7929999999999993</v>
      </c>
      <c r="AF36" s="327" t="str">
        <f t="shared" si="17"/>
        <v/>
      </c>
      <c r="AG36" s="327" t="str">
        <f t="shared" si="18"/>
        <v/>
      </c>
      <c r="AH36" s="327" t="str">
        <f t="shared" si="19"/>
        <v/>
      </c>
      <c r="AI36" s="327" t="str">
        <f t="shared" si="20"/>
        <v/>
      </c>
      <c r="AJ36" s="327">
        <f t="shared" si="21"/>
        <v>8.2349999999999994</v>
      </c>
      <c r="AK36" s="327" t="str">
        <f t="shared" si="22"/>
        <v/>
      </c>
      <c r="AL36" s="328" t="str">
        <f t="shared" si="23"/>
        <v/>
      </c>
      <c r="AM36" s="329">
        <f t="shared" si="24"/>
        <v>0.83589511754068702</v>
      </c>
      <c r="AN36" s="329">
        <f t="shared" si="25"/>
        <v>0.85827305605786608</v>
      </c>
      <c r="AO36" s="329">
        <f t="shared" si="26"/>
        <v>0.82075045207956576</v>
      </c>
      <c r="AP36" s="329">
        <f t="shared" si="27"/>
        <v>0.81871609403254986</v>
      </c>
      <c r="AQ36" s="329">
        <f t="shared" si="28"/>
        <v>0.67292043399638313</v>
      </c>
      <c r="AR36" s="329" t="str">
        <f t="shared" si="29"/>
        <v/>
      </c>
      <c r="AS36" s="329" t="str">
        <f t="shared" si="30"/>
        <v/>
      </c>
      <c r="AT36" s="329" t="str">
        <f t="shared" si="31"/>
        <v/>
      </c>
      <c r="AU36" s="329" t="str">
        <f t="shared" si="32"/>
        <v/>
      </c>
      <c r="AV36" s="329">
        <f t="shared" si="33"/>
        <v>0.54679023508137414</v>
      </c>
      <c r="AW36" s="329" t="str">
        <f t="shared" si="34"/>
        <v/>
      </c>
      <c r="AX36" s="144" t="str">
        <f t="shared" si="35"/>
        <v/>
      </c>
      <c r="AY36" s="145">
        <f t="shared" si="36"/>
        <v>0.92815674891146571</v>
      </c>
      <c r="AZ36" s="145">
        <f t="shared" si="37"/>
        <v>1</v>
      </c>
      <c r="BA36" s="145">
        <f t="shared" si="38"/>
        <v>0.87953555878084155</v>
      </c>
      <c r="BB36" s="145">
        <f t="shared" si="39"/>
        <v>0.8730043541364304</v>
      </c>
      <c r="BC36" s="145">
        <f t="shared" si="40"/>
        <v>0.40493468795355569</v>
      </c>
      <c r="BD36" s="145" t="str">
        <f t="shared" si="41"/>
        <v/>
      </c>
      <c r="BE36" s="145" t="str">
        <f t="shared" si="42"/>
        <v/>
      </c>
      <c r="BF36" s="145" t="str">
        <f t="shared" si="43"/>
        <v/>
      </c>
      <c r="BG36" s="145" t="str">
        <f t="shared" si="44"/>
        <v/>
      </c>
      <c r="BH36" s="145">
        <f t="shared" si="45"/>
        <v>0</v>
      </c>
      <c r="BI36" s="145" t="str">
        <f t="shared" si="46"/>
        <v/>
      </c>
      <c r="BJ36" s="98" t="str">
        <f t="shared" si="47"/>
        <v/>
      </c>
      <c r="BK36" s="50">
        <f t="shared" si="48"/>
        <v>9.6129999999999995</v>
      </c>
      <c r="BL36" s="50" t="str">
        <f t="shared" si="55"/>
        <v/>
      </c>
      <c r="BM36" s="50">
        <f t="shared" si="56"/>
        <v>8.2349999999999994</v>
      </c>
      <c r="BN36" s="105" t="str">
        <f t="shared" si="51"/>
        <v/>
      </c>
      <c r="BO36" s="47">
        <f t="shared" si="52"/>
        <v>9.3610000000000007</v>
      </c>
      <c r="BP36" s="47" t="str">
        <f t="shared" si="57"/>
        <v/>
      </c>
      <c r="BQ36" s="47">
        <f t="shared" si="58"/>
        <v>8.2349999999999994</v>
      </c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  <c r="IJ36" s="37"/>
      <c r="IK36" s="37"/>
      <c r="IL36" s="37"/>
      <c r="IM36" s="37"/>
      <c r="IN36" s="37"/>
      <c r="IO36" s="37"/>
      <c r="IP36" s="37"/>
      <c r="IQ36" s="37"/>
      <c r="IR36" s="37"/>
      <c r="IS36" s="37"/>
      <c r="IT36" s="37"/>
      <c r="IU36" s="37"/>
      <c r="IV36" s="37"/>
      <c r="IW36" s="37"/>
      <c r="IX36" s="37"/>
      <c r="IY36" s="37"/>
      <c r="IZ36" s="37"/>
      <c r="JA36" s="37"/>
      <c r="JB36" s="37"/>
      <c r="JC36" s="37"/>
      <c r="JD36" s="37"/>
      <c r="JE36" s="37"/>
      <c r="JF36" s="37"/>
      <c r="JG36" s="37"/>
      <c r="JH36" s="37"/>
      <c r="JI36" s="37"/>
      <c r="JJ36" s="37"/>
      <c r="JK36" s="37"/>
      <c r="JL36" s="37"/>
      <c r="JM36" s="37"/>
      <c r="JN36" s="37"/>
      <c r="JO36" s="37"/>
    </row>
    <row r="37" spans="1:275" s="49" customFormat="1" x14ac:dyDescent="0.2">
      <c r="A37" s="29" t="s">
        <v>34</v>
      </c>
      <c r="B37" s="336" t="str">
        <f>VLOOKUP($A37,BI!$A:$Q,MATCH(B$1,BI!$A$1:$Q$1,0),FALSE)</f>
        <v/>
      </c>
      <c r="C37" s="369">
        <f>VLOOKUP($A37,BI!$A:$Q,MATCH(C$1,BI!$A$1:$Q$1,0),FALSE)</f>
        <v>1</v>
      </c>
      <c r="D37" s="369">
        <f>VLOOKUP($A37,BI!$A:$Q,MATCH(D$1,BI!$A$1:$Q$1,0),FALSE)</f>
        <v>1</v>
      </c>
      <c r="E37" s="369">
        <f>VLOOKUP($A37,BI!$A:$Q,MATCH(E$1,BI!$A$1:$Q$1,0),FALSE)</f>
        <v>1</v>
      </c>
      <c r="F37" s="369">
        <f>VLOOKUP($A37,BI!$A:$Q,MATCH(F$1,BI!$A$1:$Q$1,0),FALSE)</f>
        <v>1</v>
      </c>
      <c r="G37" s="369">
        <f>VLOOKUP($A37,BI!$A:$Q,MATCH(G$1,BI!$A$1:$Q$1,0),FALSE)</f>
        <v>1</v>
      </c>
      <c r="H37" s="369" t="str">
        <f>VLOOKUP($A37,BI!$A:$Q,MATCH(H$1,BI!$A$1:$Q$1,0),FALSE)</f>
        <v/>
      </c>
      <c r="I37" s="369" t="str">
        <f>VLOOKUP($A37,BI!$A:$Q,MATCH(I$1,BI!$A$1:$Q$1,0),FALSE)</f>
        <v/>
      </c>
      <c r="J37" s="369" t="str">
        <f>VLOOKUP($A37,BI!$A:$Q,MATCH(J$1,BI!$A$1:$Q$1,0),FALSE)</f>
        <v/>
      </c>
      <c r="K37" s="369" t="str">
        <f>VLOOKUP($A37,BI!$A:$Q,MATCH(K$1,BI!$A$1:$Q$1,0),FALSE)</f>
        <v/>
      </c>
      <c r="L37" s="369" t="str">
        <f>VLOOKUP($A37,BI!$A:$Q,MATCH(L$1,BI!$A$1:$Q$1,0),FALSE)</f>
        <v/>
      </c>
      <c r="M37" s="369" t="str">
        <f>VLOOKUP($A37,BI!$A:$Q,MATCH(M$1,BI!$A$1:$Q$1,0),FALSE)</f>
        <v/>
      </c>
      <c r="N37" s="323" t="str">
        <f>VLOOKUP($A37,'B-EmEC'!$A:$DD,MATCH(N$1,'B-EmEC'!$A$1:$DD$1,0),FALSE)</f>
        <v/>
      </c>
      <c r="O37" s="324">
        <f>VLOOKUP($A37,'B-EmEC'!$A:$DD,MATCH(O$1,'B-EmEC'!$A$1:$DD$1,0),FALSE)</f>
        <v>9.3559999999999999</v>
      </c>
      <c r="P37" s="325">
        <f>VLOOKUP($A37,'B-EmEC'!$A:$DD,MATCH(P$1,'B-EmEC'!$A$1:$DD$1,0),FALSE)</f>
        <v>9.3360000000000003</v>
      </c>
      <c r="Q37" s="324">
        <f>VLOOKUP($A37,'B-EmEC'!$A:$DD,MATCH(Q$1,'B-EmEC'!$A$1:$DD$1,0),FALSE)</f>
        <v>9.5749999999999993</v>
      </c>
      <c r="R37" s="326">
        <f>VLOOKUP($A37,'B-EmEC'!$A:$DD,MATCH(R$1,'B-EmEC'!$A$1:$DD$1,0),FALSE)</f>
        <v>9.5969999999999995</v>
      </c>
      <c r="S37" s="326">
        <f>VLOOKUP($A37,'B-EmEC'!$A:$DD,MATCH(S$1,'B-EmEC'!$A$1:$DD$1,0),FALSE)</f>
        <v>8.9320000000000004</v>
      </c>
      <c r="T37" s="326" t="str">
        <f>VLOOKUP($A37,'B-EmEC'!$A:$DD,MATCH(T$1,'B-EmEC'!$A$1:$DD$1,0),FALSE)</f>
        <v/>
      </c>
      <c r="U37" s="326" t="str">
        <f>VLOOKUP($A37,'B-EmEC'!$A:$DD,MATCH(U$1,'B-EmEC'!$A$1:$DD$1,0),FALSE)</f>
        <v/>
      </c>
      <c r="V37" s="326" t="str">
        <f>VLOOKUP($A37,'B-EmEC'!$A:$DD,MATCH(V$1,'B-EmEC'!$A$1:$DD$1,0),FALSE)</f>
        <v/>
      </c>
      <c r="W37" s="326">
        <f>VLOOKUP($A37,'B-EmEC'!$A:$DD,MATCH(W$1,'B-EmEC'!$A$1:$DD$1,0),FALSE)</f>
        <v>7.1529999999999996</v>
      </c>
      <c r="X37" s="326" t="str">
        <f>VLOOKUP($A37,'B-EmEC'!$A:$DD,MATCH(X$1,'B-EmEC'!$A$1:$DD$1,0),FALSE)</f>
        <v/>
      </c>
      <c r="Y37" s="326" t="str">
        <f>VLOOKUP($A37,'B-EmEC'!$A:$DD,MATCH(Y$1,'B-EmEC'!$A$1:$DD$1,0),FALSE)</f>
        <v/>
      </c>
      <c r="Z37" s="323" t="str">
        <f t="shared" si="11"/>
        <v/>
      </c>
      <c r="AA37" s="327">
        <f t="shared" si="12"/>
        <v>9.3559999999999999</v>
      </c>
      <c r="AB37" s="327">
        <f t="shared" si="13"/>
        <v>9.3360000000000003</v>
      </c>
      <c r="AC37" s="327">
        <f t="shared" si="14"/>
        <v>9.5749999999999993</v>
      </c>
      <c r="AD37" s="327">
        <f t="shared" si="15"/>
        <v>9.5969999999999995</v>
      </c>
      <c r="AE37" s="327">
        <f t="shared" si="16"/>
        <v>8.9320000000000004</v>
      </c>
      <c r="AF37" s="327" t="str">
        <f t="shared" si="17"/>
        <v/>
      </c>
      <c r="AG37" s="327" t="str">
        <f t="shared" si="18"/>
        <v/>
      </c>
      <c r="AH37" s="327" t="str">
        <f t="shared" si="19"/>
        <v/>
      </c>
      <c r="AI37" s="327" t="str">
        <f t="shared" si="20"/>
        <v/>
      </c>
      <c r="AJ37" s="327" t="str">
        <f t="shared" si="21"/>
        <v/>
      </c>
      <c r="AK37" s="327" t="str">
        <f t="shared" si="22"/>
        <v/>
      </c>
      <c r="AL37" s="328" t="str">
        <f t="shared" si="23"/>
        <v/>
      </c>
      <c r="AM37" s="329">
        <f t="shared" si="24"/>
        <v>0.80018083182640143</v>
      </c>
      <c r="AN37" s="329">
        <f t="shared" si="25"/>
        <v>0.79566003616636527</v>
      </c>
      <c r="AO37" s="329">
        <f t="shared" si="26"/>
        <v>0.84968354430379722</v>
      </c>
      <c r="AP37" s="329">
        <f t="shared" si="27"/>
        <v>0.85465641952983706</v>
      </c>
      <c r="AQ37" s="329">
        <f t="shared" si="28"/>
        <v>0.70433996383363473</v>
      </c>
      <c r="AR37" s="329" t="str">
        <f t="shared" si="29"/>
        <v/>
      </c>
      <c r="AS37" s="329" t="str">
        <f t="shared" si="30"/>
        <v/>
      </c>
      <c r="AT37" s="329" t="str">
        <f t="shared" si="31"/>
        <v/>
      </c>
      <c r="AU37" s="329" t="str">
        <f t="shared" si="32"/>
        <v/>
      </c>
      <c r="AV37" s="329" t="str">
        <f t="shared" si="33"/>
        <v/>
      </c>
      <c r="AW37" s="329" t="str">
        <f t="shared" si="34"/>
        <v/>
      </c>
      <c r="AX37" s="144" t="str">
        <f t="shared" si="35"/>
        <v/>
      </c>
      <c r="AY37" s="145">
        <f t="shared" si="36"/>
        <v>0.63759398496240605</v>
      </c>
      <c r="AZ37" s="145">
        <f t="shared" si="37"/>
        <v>0.6075187969924819</v>
      </c>
      <c r="BA37" s="145">
        <f t="shared" si="38"/>
        <v>0.96691729323308229</v>
      </c>
      <c r="BB37" s="145">
        <f t="shared" si="39"/>
        <v>1</v>
      </c>
      <c r="BC37" s="145">
        <f t="shared" si="40"/>
        <v>0</v>
      </c>
      <c r="BD37" s="145" t="str">
        <f t="shared" si="41"/>
        <v/>
      </c>
      <c r="BE37" s="145" t="str">
        <f t="shared" si="42"/>
        <v/>
      </c>
      <c r="BF37" s="145" t="str">
        <f t="shared" si="43"/>
        <v/>
      </c>
      <c r="BG37" s="145" t="str">
        <f t="shared" si="44"/>
        <v/>
      </c>
      <c r="BH37" s="145" t="str">
        <f t="shared" si="45"/>
        <v/>
      </c>
      <c r="BI37" s="145" t="str">
        <f t="shared" si="46"/>
        <v/>
      </c>
      <c r="BJ37" s="98" t="str">
        <f t="shared" si="47"/>
        <v/>
      </c>
      <c r="BK37" s="50">
        <f t="shared" si="48"/>
        <v>9.5969999999999995</v>
      </c>
      <c r="BL37" s="50" t="str">
        <f t="shared" si="55"/>
        <v/>
      </c>
      <c r="BM37" s="50" t="str">
        <f t="shared" si="56"/>
        <v/>
      </c>
      <c r="BN37" s="105" t="str">
        <f t="shared" si="51"/>
        <v/>
      </c>
      <c r="BO37" s="47">
        <f t="shared" si="52"/>
        <v>9.3591999999999995</v>
      </c>
      <c r="BP37" s="47" t="str">
        <f t="shared" si="57"/>
        <v/>
      </c>
      <c r="BQ37" s="47" t="str">
        <f t="shared" si="58"/>
        <v/>
      </c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  <c r="IJ37" s="37"/>
      <c r="IK37" s="37"/>
      <c r="IL37" s="37"/>
      <c r="IM37" s="37"/>
      <c r="IN37" s="37"/>
      <c r="IO37" s="37"/>
      <c r="IP37" s="37"/>
      <c r="IQ37" s="37"/>
      <c r="IR37" s="37"/>
      <c r="IS37" s="37"/>
      <c r="IT37" s="37"/>
      <c r="IU37" s="37"/>
      <c r="IV37" s="37"/>
      <c r="IW37" s="37"/>
      <c r="IX37" s="37"/>
      <c r="IY37" s="37"/>
      <c r="IZ37" s="37"/>
      <c r="JA37" s="37"/>
      <c r="JB37" s="37"/>
      <c r="JC37" s="37"/>
      <c r="JD37" s="37"/>
      <c r="JE37" s="37"/>
      <c r="JF37" s="37"/>
      <c r="JG37" s="37"/>
      <c r="JH37" s="37"/>
      <c r="JI37" s="37"/>
      <c r="JJ37" s="37"/>
      <c r="JK37" s="37"/>
      <c r="JL37" s="37"/>
      <c r="JM37" s="37"/>
      <c r="JN37" s="37"/>
      <c r="JO37" s="37"/>
    </row>
    <row r="38" spans="1:275" s="49" customFormat="1" x14ac:dyDescent="0.2">
      <c r="A38" s="29" t="s">
        <v>78</v>
      </c>
      <c r="B38" s="336" t="str">
        <f>VLOOKUP($A38,BI!$A:$Q,MATCH(B$1,BI!$A$1:$Q$1,0),FALSE)</f>
        <v/>
      </c>
      <c r="C38" s="369">
        <f>VLOOKUP($A38,BI!$A:$Q,MATCH(C$1,BI!$A$1:$Q$1,0),FALSE)</f>
        <v>1</v>
      </c>
      <c r="D38" s="369">
        <f>VLOOKUP($A38,BI!$A:$Q,MATCH(D$1,BI!$A$1:$Q$1,0),FALSE)</f>
        <v>1</v>
      </c>
      <c r="E38" s="369">
        <f>VLOOKUP($A38,BI!$A:$Q,MATCH(E$1,BI!$A$1:$Q$1,0),FALSE)</f>
        <v>1</v>
      </c>
      <c r="F38" s="369">
        <f>VLOOKUP($A38,BI!$A:$Q,MATCH(F$1,BI!$A$1:$Q$1,0),FALSE)</f>
        <v>1</v>
      </c>
      <c r="G38" s="369">
        <f>VLOOKUP($A38,BI!$A:$Q,MATCH(G$1,BI!$A$1:$Q$1,0),FALSE)</f>
        <v>1</v>
      </c>
      <c r="H38" s="369" t="str">
        <f>VLOOKUP($A38,BI!$A:$Q,MATCH(H$1,BI!$A$1:$Q$1,0),FALSE)</f>
        <v/>
      </c>
      <c r="I38" s="369" t="str">
        <f>VLOOKUP($A38,BI!$A:$Q,MATCH(I$1,BI!$A$1:$Q$1,0),FALSE)</f>
        <v/>
      </c>
      <c r="J38" s="369" t="str">
        <f>VLOOKUP($A38,BI!$A:$Q,MATCH(J$1,BI!$A$1:$Q$1,0),FALSE)</f>
        <v/>
      </c>
      <c r="K38" s="369" t="str">
        <f>VLOOKUP($A38,BI!$A:$Q,MATCH(K$1,BI!$A$1:$Q$1,0),FALSE)</f>
        <v/>
      </c>
      <c r="L38" s="369">
        <f>VLOOKUP($A38,BI!$A:$Q,MATCH(L$1,BI!$A$1:$Q$1,0),FALSE)</f>
        <v>1</v>
      </c>
      <c r="M38" s="369" t="str">
        <f>VLOOKUP($A38,BI!$A:$Q,MATCH(M$1,BI!$A$1:$Q$1,0),FALSE)</f>
        <v/>
      </c>
      <c r="N38" s="323" t="str">
        <f>VLOOKUP($A38,'B-EmEC'!$A:$DD,MATCH(N$1,'B-EmEC'!$A$1:$DD$1,0),FALSE)</f>
        <v/>
      </c>
      <c r="O38" s="324">
        <f>VLOOKUP($A38,'B-EmEC'!$A:$DD,MATCH(O$1,'B-EmEC'!$A$1:$DD$1,0),FALSE)</f>
        <v>9.7449999999999992</v>
      </c>
      <c r="P38" s="325">
        <f>VLOOKUP($A38,'B-EmEC'!$A:$DD,MATCH(P$1,'B-EmEC'!$A$1:$DD$1,0),FALSE)</f>
        <v>9.7539999999999996</v>
      </c>
      <c r="Q38" s="324">
        <f>VLOOKUP($A38,'B-EmEC'!$A:$DD,MATCH(Q$1,'B-EmEC'!$A$1:$DD$1,0),FALSE)</f>
        <v>9.1590000000000007</v>
      </c>
      <c r="R38" s="326">
        <f>VLOOKUP($A38,'B-EmEC'!$A:$DD,MATCH(R$1,'B-EmEC'!$A$1:$DD$1,0),FALSE)</f>
        <v>9.7469999999999999</v>
      </c>
      <c r="S38" s="326">
        <f>VLOOKUP($A38,'B-EmEC'!$A:$DD,MATCH(S$1,'B-EmEC'!$A$1:$DD$1,0),FALSE)</f>
        <v>9.157</v>
      </c>
      <c r="T38" s="326" t="str">
        <f>VLOOKUP($A38,'B-EmEC'!$A:$DD,MATCH(T$1,'B-EmEC'!$A$1:$DD$1,0),FALSE)</f>
        <v/>
      </c>
      <c r="U38" s="326" t="str">
        <f>VLOOKUP($A38,'B-EmEC'!$A:$DD,MATCH(U$1,'B-EmEC'!$A$1:$DD$1,0),FALSE)</f>
        <v/>
      </c>
      <c r="V38" s="326" t="str">
        <f>VLOOKUP($A38,'B-EmEC'!$A:$DD,MATCH(V$1,'B-EmEC'!$A$1:$DD$1,0),FALSE)</f>
        <v/>
      </c>
      <c r="W38" s="326">
        <f>VLOOKUP($A38,'B-EmEC'!$A:$DD,MATCH(W$1,'B-EmEC'!$A$1:$DD$1,0),FALSE)</f>
        <v>8.5079999999999991</v>
      </c>
      <c r="X38" s="326">
        <f>VLOOKUP($A38,'B-EmEC'!$A:$DD,MATCH(X$1,'B-EmEC'!$A$1:$DD$1,0),FALSE)</f>
        <v>8.9809999999999999</v>
      </c>
      <c r="Y38" s="326" t="str">
        <f>VLOOKUP($A38,'B-EmEC'!$A:$DD,MATCH(Y$1,'B-EmEC'!$A$1:$DD$1,0),FALSE)</f>
        <v/>
      </c>
      <c r="Z38" s="323" t="str">
        <f t="shared" si="11"/>
        <v/>
      </c>
      <c r="AA38" s="327">
        <f t="shared" si="12"/>
        <v>9.7449999999999992</v>
      </c>
      <c r="AB38" s="327">
        <f t="shared" si="13"/>
        <v>9.7539999999999996</v>
      </c>
      <c r="AC38" s="327">
        <f t="shared" si="14"/>
        <v>9.1590000000000007</v>
      </c>
      <c r="AD38" s="327">
        <f t="shared" si="15"/>
        <v>9.7469999999999999</v>
      </c>
      <c r="AE38" s="327">
        <f t="shared" si="16"/>
        <v>9.157</v>
      </c>
      <c r="AF38" s="327" t="str">
        <f t="shared" si="17"/>
        <v/>
      </c>
      <c r="AG38" s="327" t="str">
        <f t="shared" si="18"/>
        <v/>
      </c>
      <c r="AH38" s="327" t="str">
        <f t="shared" si="19"/>
        <v/>
      </c>
      <c r="AI38" s="327" t="str">
        <f t="shared" si="20"/>
        <v/>
      </c>
      <c r="AJ38" s="327">
        <f t="shared" si="21"/>
        <v>8.9809999999999999</v>
      </c>
      <c r="AK38" s="327" t="str">
        <f t="shared" si="22"/>
        <v/>
      </c>
      <c r="AL38" s="328" t="str">
        <f t="shared" si="23"/>
        <v/>
      </c>
      <c r="AM38" s="329">
        <f t="shared" si="24"/>
        <v>0.88811030741410468</v>
      </c>
      <c r="AN38" s="329">
        <f t="shared" si="25"/>
        <v>0.89014466546112103</v>
      </c>
      <c r="AO38" s="329">
        <f t="shared" si="26"/>
        <v>0.75565099457504536</v>
      </c>
      <c r="AP38" s="329">
        <f t="shared" si="27"/>
        <v>0.88856238698010848</v>
      </c>
      <c r="AQ38" s="329">
        <f t="shared" si="28"/>
        <v>0.75519891500904157</v>
      </c>
      <c r="AR38" s="329" t="str">
        <f t="shared" si="29"/>
        <v/>
      </c>
      <c r="AS38" s="329" t="str">
        <f t="shared" si="30"/>
        <v/>
      </c>
      <c r="AT38" s="329" t="str">
        <f t="shared" si="31"/>
        <v/>
      </c>
      <c r="AU38" s="329" t="str">
        <f t="shared" si="32"/>
        <v/>
      </c>
      <c r="AV38" s="329">
        <f t="shared" si="33"/>
        <v>0.71541591320072329</v>
      </c>
      <c r="AW38" s="329" t="str">
        <f t="shared" si="34"/>
        <v/>
      </c>
      <c r="AX38" s="144" t="str">
        <f t="shared" si="35"/>
        <v/>
      </c>
      <c r="AY38" s="145">
        <f t="shared" si="36"/>
        <v>0.98835705045278088</v>
      </c>
      <c r="AZ38" s="145">
        <f t="shared" si="37"/>
        <v>1</v>
      </c>
      <c r="BA38" s="145">
        <f t="shared" si="38"/>
        <v>0.23027166882276959</v>
      </c>
      <c r="BB38" s="145">
        <f t="shared" si="39"/>
        <v>0.99094437257438595</v>
      </c>
      <c r="BC38" s="145">
        <f t="shared" si="40"/>
        <v>0.22768434670116458</v>
      </c>
      <c r="BD38" s="145" t="str">
        <f t="shared" si="41"/>
        <v/>
      </c>
      <c r="BE38" s="145" t="str">
        <f t="shared" si="42"/>
        <v/>
      </c>
      <c r="BF38" s="145" t="str">
        <f t="shared" si="43"/>
        <v/>
      </c>
      <c r="BG38" s="145" t="str">
        <f t="shared" si="44"/>
        <v/>
      </c>
      <c r="BH38" s="145">
        <f t="shared" si="45"/>
        <v>0</v>
      </c>
      <c r="BI38" s="145" t="str">
        <f t="shared" si="46"/>
        <v/>
      </c>
      <c r="BJ38" s="98" t="str">
        <f t="shared" si="47"/>
        <v/>
      </c>
      <c r="BK38" s="50">
        <f t="shared" si="48"/>
        <v>9.7539999999999996</v>
      </c>
      <c r="BL38" s="50" t="str">
        <f t="shared" si="55"/>
        <v/>
      </c>
      <c r="BM38" s="50">
        <f t="shared" si="56"/>
        <v>8.9809999999999999</v>
      </c>
      <c r="BN38" s="105" t="str">
        <f t="shared" si="51"/>
        <v/>
      </c>
      <c r="BO38" s="47">
        <f t="shared" si="52"/>
        <v>9.5123999999999995</v>
      </c>
      <c r="BP38" s="47" t="str">
        <f t="shared" si="57"/>
        <v/>
      </c>
      <c r="BQ38" s="47">
        <f t="shared" si="58"/>
        <v>8.9809999999999999</v>
      </c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  <c r="IJ38" s="37"/>
      <c r="IK38" s="37"/>
      <c r="IL38" s="37"/>
      <c r="IM38" s="37"/>
      <c r="IN38" s="37"/>
      <c r="IO38" s="37"/>
      <c r="IP38" s="37"/>
      <c r="IQ38" s="37"/>
      <c r="IR38" s="37"/>
      <c r="IS38" s="37"/>
      <c r="IT38" s="37"/>
      <c r="IU38" s="37"/>
      <c r="IV38" s="37"/>
      <c r="IW38" s="37"/>
      <c r="IX38" s="37"/>
      <c r="IY38" s="37"/>
      <c r="IZ38" s="37"/>
      <c r="JA38" s="37"/>
      <c r="JB38" s="37"/>
      <c r="JC38" s="37"/>
      <c r="JD38" s="37"/>
      <c r="JE38" s="37"/>
      <c r="JF38" s="37"/>
      <c r="JG38" s="37"/>
      <c r="JH38" s="37"/>
      <c r="JI38" s="37"/>
      <c r="JJ38" s="37"/>
      <c r="JK38" s="37"/>
      <c r="JL38" s="37"/>
      <c r="JM38" s="37"/>
      <c r="JN38" s="37"/>
      <c r="JO38" s="37"/>
    </row>
    <row r="39" spans="1:275" s="49" customFormat="1" x14ac:dyDescent="0.2">
      <c r="A39" s="29" t="s">
        <v>58</v>
      </c>
      <c r="B39" s="336" t="str">
        <f>VLOOKUP($A39,BI!$A:$Q,MATCH(B$1,BI!$A$1:$Q$1,0),FALSE)</f>
        <v/>
      </c>
      <c r="C39" s="369">
        <f>VLOOKUP($A39,BI!$A:$Q,MATCH(C$1,BI!$A$1:$Q$1,0),FALSE)</f>
        <v>1</v>
      </c>
      <c r="D39" s="369">
        <f>VLOOKUP($A39,BI!$A:$Q,MATCH(D$1,BI!$A$1:$Q$1,0),FALSE)</f>
        <v>1</v>
      </c>
      <c r="E39" s="369">
        <f>VLOOKUP($A39,BI!$A:$Q,MATCH(E$1,BI!$A$1:$Q$1,0),FALSE)</f>
        <v>1</v>
      </c>
      <c r="F39" s="369">
        <f>VLOOKUP($A39,BI!$A:$Q,MATCH(F$1,BI!$A$1:$Q$1,0),FALSE)</f>
        <v>1</v>
      </c>
      <c r="G39" s="369">
        <f>VLOOKUP($A39,BI!$A:$Q,MATCH(G$1,BI!$A$1:$Q$1,0),FALSE)</f>
        <v>1</v>
      </c>
      <c r="H39" s="369" t="str">
        <f>VLOOKUP($A39,BI!$A:$Q,MATCH(H$1,BI!$A$1:$Q$1,0),FALSE)</f>
        <v/>
      </c>
      <c r="I39" s="369" t="str">
        <f>VLOOKUP($A39,BI!$A:$Q,MATCH(I$1,BI!$A$1:$Q$1,0),FALSE)</f>
        <v/>
      </c>
      <c r="J39" s="369" t="str">
        <f>VLOOKUP($A39,BI!$A:$Q,MATCH(J$1,BI!$A$1:$Q$1,0),FALSE)</f>
        <v/>
      </c>
      <c r="K39" s="369" t="str">
        <f>VLOOKUP($A39,BI!$A:$Q,MATCH(K$1,BI!$A$1:$Q$1,0),FALSE)</f>
        <v/>
      </c>
      <c r="L39" s="369" t="str">
        <f>VLOOKUP($A39,BI!$A:$Q,MATCH(L$1,BI!$A$1:$Q$1,0),FALSE)</f>
        <v/>
      </c>
      <c r="M39" s="369" t="str">
        <f>VLOOKUP($A39,BI!$A:$Q,MATCH(M$1,BI!$A$1:$Q$1,0),FALSE)</f>
        <v/>
      </c>
      <c r="N39" s="323" t="str">
        <f>VLOOKUP($A39,'B-EmEC'!$A:$DD,MATCH(N$1,'B-EmEC'!$A$1:$DD$1,0),FALSE)</f>
        <v/>
      </c>
      <c r="O39" s="324">
        <f>VLOOKUP($A39,'B-EmEC'!$A:$DD,MATCH(O$1,'B-EmEC'!$A$1:$DD$1,0),FALSE)</f>
        <v>8.5969999999999995</v>
      </c>
      <c r="P39" s="325">
        <f>VLOOKUP($A39,'B-EmEC'!$A:$DD,MATCH(P$1,'B-EmEC'!$A$1:$DD$1,0),FALSE)</f>
        <v>8.7629999999999999</v>
      </c>
      <c r="Q39" s="324">
        <f>VLOOKUP($A39,'B-EmEC'!$A:$DD,MATCH(Q$1,'B-EmEC'!$A$1:$DD$1,0),FALSE)</f>
        <v>9.3979999999999997</v>
      </c>
      <c r="R39" s="326">
        <f>VLOOKUP($A39,'B-EmEC'!$A:$DD,MATCH(R$1,'B-EmEC'!$A$1:$DD$1,0),FALSE)</f>
        <v>9.7579999999999991</v>
      </c>
      <c r="S39" s="326">
        <f>VLOOKUP($A39,'B-EmEC'!$A:$DD,MATCH(S$1,'B-EmEC'!$A$1:$DD$1,0),FALSE)</f>
        <v>10.33</v>
      </c>
      <c r="T39" s="326" t="str">
        <f>VLOOKUP($A39,'B-EmEC'!$A:$DD,MATCH(T$1,'B-EmEC'!$A$1:$DD$1,0),FALSE)</f>
        <v/>
      </c>
      <c r="U39" s="326" t="str">
        <f>VLOOKUP($A39,'B-EmEC'!$A:$DD,MATCH(U$1,'B-EmEC'!$A$1:$DD$1,0),FALSE)</f>
        <v/>
      </c>
      <c r="V39" s="326" t="str">
        <f>VLOOKUP($A39,'B-EmEC'!$A:$DD,MATCH(V$1,'B-EmEC'!$A$1:$DD$1,0),FALSE)</f>
        <v/>
      </c>
      <c r="W39" s="326">
        <f>VLOOKUP($A39,'B-EmEC'!$A:$DD,MATCH(W$1,'B-EmEC'!$A$1:$DD$1,0),FALSE)</f>
        <v>6.1580000000000004</v>
      </c>
      <c r="X39" s="326" t="str">
        <f>VLOOKUP($A39,'B-EmEC'!$A:$DD,MATCH(X$1,'B-EmEC'!$A$1:$DD$1,0),FALSE)</f>
        <v/>
      </c>
      <c r="Y39" s="326">
        <f>VLOOKUP($A39,'B-EmEC'!$A:$DD,MATCH(Y$1,'B-EmEC'!$A$1:$DD$1,0),FALSE)</f>
        <v>6.5780000000000003</v>
      </c>
      <c r="Z39" s="323" t="str">
        <f t="shared" si="11"/>
        <v/>
      </c>
      <c r="AA39" s="327">
        <f t="shared" si="12"/>
        <v>8.5969999999999995</v>
      </c>
      <c r="AB39" s="327">
        <f t="shared" si="13"/>
        <v>8.7629999999999999</v>
      </c>
      <c r="AC39" s="327">
        <f t="shared" si="14"/>
        <v>9.3979999999999997</v>
      </c>
      <c r="AD39" s="327">
        <f t="shared" si="15"/>
        <v>9.7579999999999991</v>
      </c>
      <c r="AE39" s="327">
        <f t="shared" si="16"/>
        <v>10.33</v>
      </c>
      <c r="AF39" s="327" t="str">
        <f t="shared" si="17"/>
        <v/>
      </c>
      <c r="AG39" s="327" t="str">
        <f t="shared" si="18"/>
        <v/>
      </c>
      <c r="AH39" s="327" t="str">
        <f t="shared" si="19"/>
        <v/>
      </c>
      <c r="AI39" s="327" t="str">
        <f t="shared" si="20"/>
        <v/>
      </c>
      <c r="AJ39" s="327" t="str">
        <f t="shared" si="21"/>
        <v/>
      </c>
      <c r="AK39" s="327" t="str">
        <f t="shared" si="22"/>
        <v/>
      </c>
      <c r="AL39" s="328" t="str">
        <f t="shared" si="23"/>
        <v/>
      </c>
      <c r="AM39" s="329">
        <f t="shared" si="24"/>
        <v>0.62861663652802879</v>
      </c>
      <c r="AN39" s="329">
        <f t="shared" si="25"/>
        <v>0.66613924050632911</v>
      </c>
      <c r="AO39" s="329">
        <f t="shared" si="26"/>
        <v>0.80967450271247732</v>
      </c>
      <c r="AP39" s="329">
        <f t="shared" si="27"/>
        <v>0.89104882459312817</v>
      </c>
      <c r="AQ39" s="329">
        <f t="shared" si="28"/>
        <v>1.0203435804701628</v>
      </c>
      <c r="AR39" s="329" t="str">
        <f t="shared" si="29"/>
        <v/>
      </c>
      <c r="AS39" s="329" t="str">
        <f t="shared" si="30"/>
        <v/>
      </c>
      <c r="AT39" s="329" t="str">
        <f t="shared" si="31"/>
        <v/>
      </c>
      <c r="AU39" s="329" t="str">
        <f t="shared" si="32"/>
        <v/>
      </c>
      <c r="AV39" s="329" t="str">
        <f t="shared" si="33"/>
        <v/>
      </c>
      <c r="AW39" s="329" t="str">
        <f t="shared" si="34"/>
        <v/>
      </c>
      <c r="AX39" s="144" t="str">
        <f t="shared" si="35"/>
        <v/>
      </c>
      <c r="AY39" s="145">
        <f t="shared" si="36"/>
        <v>0</v>
      </c>
      <c r="AZ39" s="145">
        <f t="shared" si="37"/>
        <v>9.5787651471437002E-2</v>
      </c>
      <c r="BA39" s="145">
        <f t="shared" si="38"/>
        <v>0.46220427005193299</v>
      </c>
      <c r="BB39" s="145">
        <f t="shared" si="39"/>
        <v>0.66993652625504863</v>
      </c>
      <c r="BC39" s="145">
        <f t="shared" si="40"/>
        <v>1</v>
      </c>
      <c r="BD39" s="145" t="str">
        <f t="shared" si="41"/>
        <v/>
      </c>
      <c r="BE39" s="145" t="str">
        <f t="shared" si="42"/>
        <v/>
      </c>
      <c r="BF39" s="145" t="str">
        <f t="shared" si="43"/>
        <v/>
      </c>
      <c r="BG39" s="145" t="str">
        <f t="shared" si="44"/>
        <v/>
      </c>
      <c r="BH39" s="145" t="str">
        <f t="shared" si="45"/>
        <v/>
      </c>
      <c r="BI39" s="145" t="str">
        <f t="shared" si="46"/>
        <v/>
      </c>
      <c r="BJ39" s="98" t="str">
        <f t="shared" si="47"/>
        <v/>
      </c>
      <c r="BK39" s="50">
        <f t="shared" si="48"/>
        <v>10.33</v>
      </c>
      <c r="BL39" s="50" t="str">
        <f t="shared" si="55"/>
        <v/>
      </c>
      <c r="BM39" s="50" t="str">
        <f t="shared" si="56"/>
        <v/>
      </c>
      <c r="BN39" s="105" t="str">
        <f t="shared" si="51"/>
        <v/>
      </c>
      <c r="BO39" s="47">
        <f t="shared" si="52"/>
        <v>9.3691999999999993</v>
      </c>
      <c r="BP39" s="47" t="str">
        <f t="shared" si="57"/>
        <v/>
      </c>
      <c r="BQ39" s="47" t="str">
        <f t="shared" si="58"/>
        <v/>
      </c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  <c r="IJ39" s="37"/>
      <c r="IK39" s="37"/>
      <c r="IL39" s="37"/>
      <c r="IM39" s="37"/>
      <c r="IN39" s="37"/>
      <c r="IO39" s="37"/>
      <c r="IP39" s="37"/>
      <c r="IQ39" s="37"/>
      <c r="IR39" s="37"/>
      <c r="IS39" s="37"/>
      <c r="IT39" s="37"/>
      <c r="IU39" s="37"/>
      <c r="IV39" s="37"/>
      <c r="IW39" s="37"/>
      <c r="IX39" s="37"/>
      <c r="IY39" s="37"/>
      <c r="IZ39" s="37"/>
      <c r="JA39" s="37"/>
      <c r="JB39" s="37"/>
      <c r="JC39" s="37"/>
      <c r="JD39" s="37"/>
      <c r="JE39" s="37"/>
      <c r="JF39" s="37"/>
      <c r="JG39" s="37"/>
      <c r="JH39" s="37"/>
      <c r="JI39" s="37"/>
      <c r="JJ39" s="37"/>
      <c r="JK39" s="37"/>
      <c r="JL39" s="37"/>
      <c r="JM39" s="37"/>
      <c r="JN39" s="37"/>
      <c r="JO39" s="37"/>
    </row>
    <row r="40" spans="1:275" s="49" customFormat="1" x14ac:dyDescent="0.2">
      <c r="A40" s="29" t="s">
        <v>95</v>
      </c>
      <c r="B40" s="336">
        <f>VLOOKUP($A40,BI!$A:$Q,MATCH(B$1,BI!$A$1:$Q$1,0),FALSE)</f>
        <v>1</v>
      </c>
      <c r="C40" s="369">
        <f>VLOOKUP($A40,BI!$A:$Q,MATCH(C$1,BI!$A$1:$Q$1,0),FALSE)</f>
        <v>1</v>
      </c>
      <c r="D40" s="369">
        <f>VLOOKUP($A40,BI!$A:$Q,MATCH(D$1,BI!$A$1:$Q$1,0),FALSE)</f>
        <v>1</v>
      </c>
      <c r="E40" s="369">
        <f>VLOOKUP($A40,BI!$A:$Q,MATCH(E$1,BI!$A$1:$Q$1,0),FALSE)</f>
        <v>1</v>
      </c>
      <c r="F40" s="369">
        <f>VLOOKUP($A40,BI!$A:$Q,MATCH(F$1,BI!$A$1:$Q$1,0),FALSE)</f>
        <v>1</v>
      </c>
      <c r="G40" s="369">
        <f>VLOOKUP($A40,BI!$A:$Q,MATCH(G$1,BI!$A$1:$Q$1,0),FALSE)</f>
        <v>1</v>
      </c>
      <c r="H40" s="369">
        <f>VLOOKUP($A40,BI!$A:$Q,MATCH(H$1,BI!$A$1:$Q$1,0),FALSE)</f>
        <v>1</v>
      </c>
      <c r="I40" s="369">
        <f>VLOOKUP($A40,BI!$A:$Q,MATCH(I$1,BI!$A$1:$Q$1,0),FALSE)</f>
        <v>1</v>
      </c>
      <c r="J40" s="369">
        <f>VLOOKUP($A40,BI!$A:$Q,MATCH(J$1,BI!$A$1:$Q$1,0),FALSE)</f>
        <v>1</v>
      </c>
      <c r="K40" s="369">
        <f>VLOOKUP($A40,BI!$A:$Q,MATCH(K$1,BI!$A$1:$Q$1,0),FALSE)</f>
        <v>1</v>
      </c>
      <c r="L40" s="369">
        <f>VLOOKUP($A40,BI!$A:$Q,MATCH(L$1,BI!$A$1:$Q$1,0),FALSE)</f>
        <v>1</v>
      </c>
      <c r="M40" s="369">
        <f>VLOOKUP($A40,BI!$A:$Q,MATCH(M$1,BI!$A$1:$Q$1,0),FALSE)</f>
        <v>1</v>
      </c>
      <c r="N40" s="323">
        <f>VLOOKUP($A40,'B-EmEC'!$A:$DD,MATCH(N$1,'B-EmEC'!$A$1:$DD$1,0),FALSE)</f>
        <v>8.5730000000000004</v>
      </c>
      <c r="O40" s="324">
        <f>VLOOKUP($A40,'B-EmEC'!$A:$DD,MATCH(O$1,'B-EmEC'!$A$1:$DD$1,0),FALSE)</f>
        <v>9.3729999999999993</v>
      </c>
      <c r="P40" s="325">
        <f>VLOOKUP($A40,'B-EmEC'!$A:$DD,MATCH(P$1,'B-EmEC'!$A$1:$DD$1,0),FALSE)</f>
        <v>9.65</v>
      </c>
      <c r="Q40" s="324">
        <f>VLOOKUP($A40,'B-EmEC'!$A:$DD,MATCH(Q$1,'B-EmEC'!$A$1:$DD$1,0),FALSE)</f>
        <v>9.76</v>
      </c>
      <c r="R40" s="326">
        <f>VLOOKUP($A40,'B-EmEC'!$A:$DD,MATCH(R$1,'B-EmEC'!$A$1:$DD$1,0),FALSE)</f>
        <v>9.9440000000000008</v>
      </c>
      <c r="S40" s="326">
        <f>VLOOKUP($A40,'B-EmEC'!$A:$DD,MATCH(S$1,'B-EmEC'!$A$1:$DD$1,0),FALSE)</f>
        <v>10.46</v>
      </c>
      <c r="T40" s="326">
        <f>VLOOKUP($A40,'B-EmEC'!$A:$DD,MATCH(T$1,'B-EmEC'!$A$1:$DD$1,0),FALSE)</f>
        <v>9.8149999999999995</v>
      </c>
      <c r="U40" s="326">
        <f>VLOOKUP($A40,'B-EmEC'!$A:$DD,MATCH(U$1,'B-EmEC'!$A$1:$DD$1,0),FALSE)</f>
        <v>9.6769999999999996</v>
      </c>
      <c r="V40" s="326">
        <f>VLOOKUP($A40,'B-EmEC'!$A:$DD,MATCH(V$1,'B-EmEC'!$A$1:$DD$1,0),FALSE)</f>
        <v>9.7520000000000007</v>
      </c>
      <c r="W40" s="326">
        <f>VLOOKUP($A40,'B-EmEC'!$A:$DD,MATCH(W$1,'B-EmEC'!$A$1:$DD$1,0),FALSE)</f>
        <v>8.6419999999999995</v>
      </c>
      <c r="X40" s="326">
        <f>VLOOKUP($A40,'B-EmEC'!$A:$DD,MATCH(X$1,'B-EmEC'!$A$1:$DD$1,0),FALSE)</f>
        <v>11.33</v>
      </c>
      <c r="Y40" s="326">
        <f>VLOOKUP($A40,'B-EmEC'!$A:$DD,MATCH(Y$1,'B-EmEC'!$A$1:$DD$1,0),FALSE)</f>
        <v>9.8079999999999998</v>
      </c>
      <c r="Z40" s="323">
        <f t="shared" si="11"/>
        <v>8.5730000000000004</v>
      </c>
      <c r="AA40" s="327">
        <f t="shared" si="12"/>
        <v>9.3729999999999993</v>
      </c>
      <c r="AB40" s="327">
        <f t="shared" si="13"/>
        <v>9.65</v>
      </c>
      <c r="AC40" s="327">
        <f t="shared" si="14"/>
        <v>9.76</v>
      </c>
      <c r="AD40" s="327">
        <f t="shared" si="15"/>
        <v>9.9440000000000008</v>
      </c>
      <c r="AE40" s="327">
        <f t="shared" si="16"/>
        <v>10.46</v>
      </c>
      <c r="AF40" s="327">
        <f t="shared" si="17"/>
        <v>9.8149999999999995</v>
      </c>
      <c r="AG40" s="327">
        <f t="shared" si="18"/>
        <v>9.6769999999999996</v>
      </c>
      <c r="AH40" s="327">
        <f t="shared" si="19"/>
        <v>9.7520000000000007</v>
      </c>
      <c r="AI40" s="327">
        <f t="shared" si="20"/>
        <v>8.6419999999999995</v>
      </c>
      <c r="AJ40" s="327">
        <f t="shared" si="21"/>
        <v>11.33</v>
      </c>
      <c r="AK40" s="327">
        <f t="shared" si="22"/>
        <v>9.8079999999999998</v>
      </c>
      <c r="AL40" s="328">
        <f t="shared" si="23"/>
        <v>0.6231916817359856</v>
      </c>
      <c r="AM40" s="329">
        <f t="shared" si="24"/>
        <v>0.80402350813743195</v>
      </c>
      <c r="AN40" s="329">
        <f t="shared" si="25"/>
        <v>0.8666365280289331</v>
      </c>
      <c r="AO40" s="329">
        <f t="shared" si="26"/>
        <v>0.89150090415913197</v>
      </c>
      <c r="AP40" s="329">
        <f t="shared" si="27"/>
        <v>0.93309222423146487</v>
      </c>
      <c r="AQ40" s="329">
        <f t="shared" si="28"/>
        <v>1.049728752260398</v>
      </c>
      <c r="AR40" s="329">
        <f t="shared" si="29"/>
        <v>0.90393309222423135</v>
      </c>
      <c r="AS40" s="329">
        <f t="shared" si="30"/>
        <v>0.87273960216998181</v>
      </c>
      <c r="AT40" s="329">
        <f t="shared" si="31"/>
        <v>0.88969258589511768</v>
      </c>
      <c r="AU40" s="329">
        <f t="shared" si="32"/>
        <v>0.63878842676311021</v>
      </c>
      <c r="AV40" s="329">
        <f t="shared" si="33"/>
        <v>1.246383363471971</v>
      </c>
      <c r="AW40" s="329">
        <f t="shared" si="34"/>
        <v>0.90235081374321868</v>
      </c>
      <c r="AX40" s="144">
        <f t="shared" si="35"/>
        <v>0</v>
      </c>
      <c r="AY40" s="145">
        <f t="shared" si="36"/>
        <v>0.29017047515415273</v>
      </c>
      <c r="AZ40" s="145">
        <f t="shared" si="37"/>
        <v>0.39064200217627859</v>
      </c>
      <c r="BA40" s="145">
        <f t="shared" si="38"/>
        <v>0.43054044250997442</v>
      </c>
      <c r="BB40" s="145">
        <f t="shared" si="39"/>
        <v>0.49727965179543004</v>
      </c>
      <c r="BC40" s="145">
        <f t="shared" si="40"/>
        <v>0.68443960826985883</v>
      </c>
      <c r="BD40" s="145">
        <f t="shared" si="41"/>
        <v>0.45048966267682239</v>
      </c>
      <c r="BE40" s="145">
        <f t="shared" si="42"/>
        <v>0.40043525571273098</v>
      </c>
      <c r="BF40" s="145">
        <f t="shared" si="43"/>
        <v>0.42763873775843325</v>
      </c>
      <c r="BG40" s="145">
        <f t="shared" si="44"/>
        <v>2.5027203482045363E-2</v>
      </c>
      <c r="BH40" s="145">
        <f t="shared" si="45"/>
        <v>1</v>
      </c>
      <c r="BI40" s="145">
        <f t="shared" si="46"/>
        <v>0.44795067101922365</v>
      </c>
      <c r="BJ40" s="98">
        <f t="shared" si="47"/>
        <v>8.5730000000000004</v>
      </c>
      <c r="BK40" s="50">
        <f t="shared" si="48"/>
        <v>10.46</v>
      </c>
      <c r="BL40" s="50">
        <f t="shared" si="55"/>
        <v>9.8149999999999995</v>
      </c>
      <c r="BM40" s="50">
        <f t="shared" si="56"/>
        <v>11.33</v>
      </c>
      <c r="BN40" s="105">
        <f t="shared" si="51"/>
        <v>8.5730000000000004</v>
      </c>
      <c r="BO40" s="47">
        <f t="shared" si="52"/>
        <v>9.8374000000000006</v>
      </c>
      <c r="BP40" s="47">
        <f t="shared" si="57"/>
        <v>9.4714999999999989</v>
      </c>
      <c r="BQ40" s="47">
        <f t="shared" si="58"/>
        <v>10.568999999999999</v>
      </c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  <c r="HK40" s="37"/>
      <c r="HL40" s="37"/>
      <c r="HM40" s="37"/>
      <c r="HN40" s="37"/>
      <c r="HO40" s="37"/>
      <c r="HP40" s="37"/>
      <c r="HQ40" s="37"/>
      <c r="HR40" s="37"/>
      <c r="HS40" s="37"/>
      <c r="HT40" s="37"/>
      <c r="HU40" s="37"/>
      <c r="HV40" s="37"/>
      <c r="HW40" s="37"/>
      <c r="HX40" s="37"/>
      <c r="HY40" s="37"/>
      <c r="HZ40" s="37"/>
      <c r="IA40" s="37"/>
      <c r="IB40" s="37"/>
      <c r="IC40" s="37"/>
      <c r="ID40" s="37"/>
      <c r="IE40" s="37"/>
      <c r="IF40" s="37"/>
      <c r="IG40" s="37"/>
      <c r="IH40" s="37"/>
      <c r="II40" s="37"/>
      <c r="IJ40" s="37"/>
      <c r="IK40" s="37"/>
      <c r="IL40" s="37"/>
      <c r="IM40" s="37"/>
      <c r="IN40" s="37"/>
      <c r="IO40" s="37"/>
      <c r="IP40" s="37"/>
      <c r="IQ40" s="37"/>
      <c r="IR40" s="37"/>
      <c r="IS40" s="37"/>
      <c r="IT40" s="37"/>
      <c r="IU40" s="37"/>
      <c r="IV40" s="37"/>
      <c r="IW40" s="37"/>
      <c r="IX40" s="37"/>
      <c r="IY40" s="37"/>
      <c r="IZ40" s="37"/>
      <c r="JA40" s="37"/>
      <c r="JB40" s="37"/>
      <c r="JC40" s="37"/>
      <c r="JD40" s="37"/>
      <c r="JE40" s="37"/>
      <c r="JF40" s="37"/>
      <c r="JG40" s="37"/>
      <c r="JH40" s="37"/>
      <c r="JI40" s="37"/>
      <c r="JJ40" s="37"/>
      <c r="JK40" s="37"/>
      <c r="JL40" s="37"/>
      <c r="JM40" s="37"/>
      <c r="JN40" s="37"/>
      <c r="JO40" s="37"/>
    </row>
    <row r="41" spans="1:275" s="49" customFormat="1" x14ac:dyDescent="0.2">
      <c r="A41" s="29" t="s">
        <v>182</v>
      </c>
      <c r="B41" s="336" t="str">
        <f>VLOOKUP($A41,BI!$A:$Q,MATCH(B$1,BI!$A$1:$Q$1,0),FALSE)</f>
        <v/>
      </c>
      <c r="C41" s="369">
        <f>VLOOKUP($A41,BI!$A:$Q,MATCH(C$1,BI!$A$1:$Q$1,0),FALSE)</f>
        <v>1</v>
      </c>
      <c r="D41" s="369">
        <f>VLOOKUP($A41,BI!$A:$Q,MATCH(D$1,BI!$A$1:$Q$1,0),FALSE)</f>
        <v>1</v>
      </c>
      <c r="E41" s="369">
        <f>VLOOKUP($A41,BI!$A:$Q,MATCH(E$1,BI!$A$1:$Q$1,0),FALSE)</f>
        <v>1</v>
      </c>
      <c r="F41" s="369">
        <f>VLOOKUP($A41,BI!$A:$Q,MATCH(F$1,BI!$A$1:$Q$1,0),FALSE)</f>
        <v>1</v>
      </c>
      <c r="G41" s="369">
        <f>VLOOKUP($A41,BI!$A:$Q,MATCH(G$1,BI!$A$1:$Q$1,0),FALSE)</f>
        <v>1</v>
      </c>
      <c r="H41" s="369" t="str">
        <f>VLOOKUP($A41,BI!$A:$Q,MATCH(H$1,BI!$A$1:$Q$1,0),FALSE)</f>
        <v/>
      </c>
      <c r="I41" s="369" t="str">
        <f>VLOOKUP($A41,BI!$A:$Q,MATCH(I$1,BI!$A$1:$Q$1,0),FALSE)</f>
        <v/>
      </c>
      <c r="J41" s="369">
        <f>VLOOKUP($A41,BI!$A:$Q,MATCH(J$1,BI!$A$1:$Q$1,0),FALSE)</f>
        <v>1</v>
      </c>
      <c r="K41" s="369">
        <f>VLOOKUP($A41,BI!$A:$Q,MATCH(K$1,BI!$A$1:$Q$1,0),FALSE)</f>
        <v>1</v>
      </c>
      <c r="L41" s="369" t="str">
        <f>VLOOKUP($A41,BI!$A:$Q,MATCH(L$1,BI!$A$1:$Q$1,0),FALSE)</f>
        <v/>
      </c>
      <c r="M41" s="369" t="str">
        <f>VLOOKUP($A41,BI!$A:$Q,MATCH(M$1,BI!$A$1:$Q$1,0),FALSE)</f>
        <v/>
      </c>
      <c r="N41" s="323" t="str">
        <f>VLOOKUP($A41,'B-EmEC'!$A:$DD,MATCH(N$1,'B-EmEC'!$A$1:$DD$1,0),FALSE)</f>
        <v/>
      </c>
      <c r="O41" s="324">
        <f>VLOOKUP($A41,'B-EmEC'!$A:$DD,MATCH(O$1,'B-EmEC'!$A$1:$DD$1,0),FALSE)</f>
        <v>10.210000000000001</v>
      </c>
      <c r="P41" s="325">
        <f>VLOOKUP($A41,'B-EmEC'!$A:$DD,MATCH(P$1,'B-EmEC'!$A$1:$DD$1,0),FALSE)</f>
        <v>10.41</v>
      </c>
      <c r="Q41" s="324">
        <f>VLOOKUP($A41,'B-EmEC'!$A:$DD,MATCH(Q$1,'B-EmEC'!$A$1:$DD$1,0),FALSE)</f>
        <v>10.1</v>
      </c>
      <c r="R41" s="326">
        <f>VLOOKUP($A41,'B-EmEC'!$A:$DD,MATCH(R$1,'B-EmEC'!$A$1:$DD$1,0),FALSE)</f>
        <v>10.52</v>
      </c>
      <c r="S41" s="326">
        <f>VLOOKUP($A41,'B-EmEC'!$A:$DD,MATCH(S$1,'B-EmEC'!$A$1:$DD$1,0),FALSE)</f>
        <v>11.26</v>
      </c>
      <c r="T41" s="326">
        <f>VLOOKUP($A41,'B-EmEC'!$A:$DD,MATCH(T$1,'B-EmEC'!$A$1:$DD$1,0),FALSE)</f>
        <v>7.5</v>
      </c>
      <c r="U41" s="326" t="str">
        <f>VLOOKUP($A41,'B-EmEC'!$A:$DD,MATCH(U$1,'B-EmEC'!$A$1:$DD$1,0),FALSE)</f>
        <v/>
      </c>
      <c r="V41" s="326">
        <f>VLOOKUP($A41,'B-EmEC'!$A:$DD,MATCH(V$1,'B-EmEC'!$A$1:$DD$1,0),FALSE)</f>
        <v>7.8330000000000002</v>
      </c>
      <c r="W41" s="326">
        <f>VLOOKUP($A41,'B-EmEC'!$A:$DD,MATCH(W$1,'B-EmEC'!$A$1:$DD$1,0),FALSE)</f>
        <v>8.1760000000000002</v>
      </c>
      <c r="X41" s="326">
        <f>VLOOKUP($A41,'B-EmEC'!$A:$DD,MATCH(X$1,'B-EmEC'!$A$1:$DD$1,0),FALSE)</f>
        <v>8.2669999999999995</v>
      </c>
      <c r="Y41" s="326" t="str">
        <f>VLOOKUP($A41,'B-EmEC'!$A:$DD,MATCH(Y$1,'B-EmEC'!$A$1:$DD$1,0),FALSE)</f>
        <v/>
      </c>
      <c r="Z41" s="323" t="str">
        <f t="shared" si="11"/>
        <v/>
      </c>
      <c r="AA41" s="327">
        <f t="shared" si="12"/>
        <v>10.210000000000001</v>
      </c>
      <c r="AB41" s="327">
        <f t="shared" si="13"/>
        <v>10.41</v>
      </c>
      <c r="AC41" s="327">
        <f t="shared" si="14"/>
        <v>10.1</v>
      </c>
      <c r="AD41" s="327">
        <f t="shared" si="15"/>
        <v>10.52</v>
      </c>
      <c r="AE41" s="327">
        <f t="shared" si="16"/>
        <v>11.26</v>
      </c>
      <c r="AF41" s="327" t="str">
        <f t="shared" si="17"/>
        <v/>
      </c>
      <c r="AG41" s="327" t="str">
        <f t="shared" si="18"/>
        <v/>
      </c>
      <c r="AH41" s="327">
        <f t="shared" si="19"/>
        <v>7.8330000000000002</v>
      </c>
      <c r="AI41" s="327">
        <f t="shared" si="20"/>
        <v>8.1760000000000002</v>
      </c>
      <c r="AJ41" s="327" t="str">
        <f t="shared" si="21"/>
        <v/>
      </c>
      <c r="AK41" s="327" t="str">
        <f t="shared" si="22"/>
        <v/>
      </c>
      <c r="AL41" s="328" t="str">
        <f t="shared" si="23"/>
        <v/>
      </c>
      <c r="AM41" s="329">
        <f t="shared" si="24"/>
        <v>0.99321880650994587</v>
      </c>
      <c r="AN41" s="329">
        <f t="shared" si="25"/>
        <v>1.0384267631103075</v>
      </c>
      <c r="AO41" s="329">
        <f t="shared" si="26"/>
        <v>0.96835443037974667</v>
      </c>
      <c r="AP41" s="329">
        <f t="shared" si="27"/>
        <v>1.0632911392405062</v>
      </c>
      <c r="AQ41" s="329">
        <f t="shared" si="28"/>
        <v>1.2305605786618443</v>
      </c>
      <c r="AR41" s="329" t="str">
        <f t="shared" si="29"/>
        <v/>
      </c>
      <c r="AS41" s="329" t="str">
        <f t="shared" si="30"/>
        <v/>
      </c>
      <c r="AT41" s="329">
        <f t="shared" si="31"/>
        <v>0.4559222423146474</v>
      </c>
      <c r="AU41" s="329">
        <f t="shared" si="32"/>
        <v>0.53345388788426762</v>
      </c>
      <c r="AV41" s="329" t="str">
        <f t="shared" si="33"/>
        <v/>
      </c>
      <c r="AW41" s="329" t="str">
        <f t="shared" si="34"/>
        <v/>
      </c>
      <c r="AX41" s="144" t="str">
        <f t="shared" si="35"/>
        <v/>
      </c>
      <c r="AY41" s="145">
        <f t="shared" si="36"/>
        <v>0.69360957105339971</v>
      </c>
      <c r="AZ41" s="145">
        <f t="shared" si="37"/>
        <v>0.75196965275751393</v>
      </c>
      <c r="BA41" s="145">
        <f t="shared" si="38"/>
        <v>0.66151152611613651</v>
      </c>
      <c r="BB41" s="145">
        <f t="shared" si="39"/>
        <v>0.78406769769477669</v>
      </c>
      <c r="BC41" s="145">
        <f t="shared" si="40"/>
        <v>1</v>
      </c>
      <c r="BD41" s="145" t="str">
        <f t="shared" si="41"/>
        <v/>
      </c>
      <c r="BE41" s="145" t="str">
        <f t="shared" si="42"/>
        <v/>
      </c>
      <c r="BF41" s="145">
        <f t="shared" si="43"/>
        <v>0</v>
      </c>
      <c r="BG41" s="145">
        <f t="shared" si="44"/>
        <v>0.10008754012255618</v>
      </c>
      <c r="BH41" s="145" t="str">
        <f t="shared" si="45"/>
        <v/>
      </c>
      <c r="BI41" s="145" t="str">
        <f t="shared" si="46"/>
        <v/>
      </c>
      <c r="BJ41" s="98" t="str">
        <f t="shared" si="47"/>
        <v/>
      </c>
      <c r="BK41" s="50">
        <f t="shared" si="48"/>
        <v>11.26</v>
      </c>
      <c r="BL41" s="50">
        <f t="shared" si="55"/>
        <v>8.1760000000000002</v>
      </c>
      <c r="BM41" s="50" t="str">
        <f t="shared" si="56"/>
        <v/>
      </c>
      <c r="BN41" s="105" t="str">
        <f t="shared" si="51"/>
        <v/>
      </c>
      <c r="BO41" s="47">
        <f t="shared" si="52"/>
        <v>10.499999999999998</v>
      </c>
      <c r="BP41" s="47">
        <f t="shared" si="57"/>
        <v>8.0045000000000002</v>
      </c>
      <c r="BQ41" s="47" t="str">
        <f t="shared" si="58"/>
        <v/>
      </c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  <c r="HK41" s="37"/>
      <c r="HL41" s="37"/>
      <c r="HM41" s="37"/>
      <c r="HN41" s="37"/>
      <c r="HO41" s="37"/>
      <c r="HP41" s="37"/>
      <c r="HQ41" s="37"/>
      <c r="HR41" s="37"/>
      <c r="HS41" s="37"/>
      <c r="HT41" s="37"/>
      <c r="HU41" s="37"/>
      <c r="HV41" s="37"/>
      <c r="HW41" s="37"/>
      <c r="HX41" s="37"/>
      <c r="HY41" s="37"/>
      <c r="HZ41" s="37"/>
      <c r="IA41" s="37"/>
      <c r="IB41" s="37"/>
      <c r="IC41" s="37"/>
      <c r="ID41" s="37"/>
      <c r="IE41" s="37"/>
      <c r="IF41" s="37"/>
      <c r="IG41" s="37"/>
      <c r="IH41" s="37"/>
      <c r="II41" s="37"/>
      <c r="IJ41" s="37"/>
      <c r="IK41" s="37"/>
      <c r="IL41" s="37"/>
      <c r="IM41" s="37"/>
      <c r="IN41" s="37"/>
      <c r="IO41" s="37"/>
      <c r="IP41" s="37"/>
      <c r="IQ41" s="37"/>
      <c r="IR41" s="37"/>
      <c r="IS41" s="37"/>
      <c r="IT41" s="37"/>
      <c r="IU41" s="37"/>
      <c r="IV41" s="37"/>
      <c r="IW41" s="37"/>
      <c r="IX41" s="37"/>
      <c r="IY41" s="37"/>
      <c r="IZ41" s="37"/>
      <c r="JA41" s="37"/>
      <c r="JB41" s="37"/>
      <c r="JC41" s="37"/>
      <c r="JD41" s="37"/>
      <c r="JE41" s="37"/>
      <c r="JF41" s="37"/>
      <c r="JG41" s="37"/>
      <c r="JH41" s="37"/>
      <c r="JI41" s="37"/>
      <c r="JJ41" s="37"/>
      <c r="JK41" s="37"/>
      <c r="JL41" s="37"/>
      <c r="JM41" s="37"/>
      <c r="JN41" s="37"/>
      <c r="JO41" s="37"/>
    </row>
    <row r="42" spans="1:275" s="49" customFormat="1" x14ac:dyDescent="0.2">
      <c r="A42" s="29" t="s">
        <v>151</v>
      </c>
      <c r="B42" s="336" t="str">
        <f>VLOOKUP($A42,BI!$A:$Q,MATCH(B$1,BI!$A$1:$Q$1,0),FALSE)</f>
        <v/>
      </c>
      <c r="C42" s="369">
        <f>VLOOKUP($A42,BI!$A:$Q,MATCH(C$1,BI!$A$1:$Q$1,0),FALSE)</f>
        <v>1</v>
      </c>
      <c r="D42" s="369">
        <f>VLOOKUP($A42,BI!$A:$Q,MATCH(D$1,BI!$A$1:$Q$1,0),FALSE)</f>
        <v>1</v>
      </c>
      <c r="E42" s="369">
        <f>VLOOKUP($A42,BI!$A:$Q,MATCH(E$1,BI!$A$1:$Q$1,0),FALSE)</f>
        <v>1</v>
      </c>
      <c r="F42" s="369">
        <f>VLOOKUP($A42,BI!$A:$Q,MATCH(F$1,BI!$A$1:$Q$1,0),FALSE)</f>
        <v>1</v>
      </c>
      <c r="G42" s="369">
        <f>VLOOKUP($A42,BI!$A:$Q,MATCH(G$1,BI!$A$1:$Q$1,0),FALSE)</f>
        <v>1</v>
      </c>
      <c r="H42" s="369" t="str">
        <f>VLOOKUP($A42,BI!$A:$Q,MATCH(H$1,BI!$A$1:$Q$1,0),FALSE)</f>
        <v/>
      </c>
      <c r="I42" s="369" t="str">
        <f>VLOOKUP($A42,BI!$A:$Q,MATCH(I$1,BI!$A$1:$Q$1,0),FALSE)</f>
        <v/>
      </c>
      <c r="J42" s="369" t="str">
        <f>VLOOKUP($A42,BI!$A:$Q,MATCH(J$1,BI!$A$1:$Q$1,0),FALSE)</f>
        <v/>
      </c>
      <c r="K42" s="369" t="str">
        <f>VLOOKUP($A42,BI!$A:$Q,MATCH(K$1,BI!$A$1:$Q$1,0),FALSE)</f>
        <v/>
      </c>
      <c r="L42" s="369" t="str">
        <f>VLOOKUP($A42,BI!$A:$Q,MATCH(L$1,BI!$A$1:$Q$1,0),FALSE)</f>
        <v/>
      </c>
      <c r="M42" s="369" t="str">
        <f>VLOOKUP($A42,BI!$A:$Q,MATCH(M$1,BI!$A$1:$Q$1,0),FALSE)</f>
        <v/>
      </c>
      <c r="N42" s="323" t="str">
        <f>VLOOKUP($A42,'B-EmEC'!$A:$DD,MATCH(N$1,'B-EmEC'!$A$1:$DD$1,0),FALSE)</f>
        <v/>
      </c>
      <c r="O42" s="324">
        <f>VLOOKUP($A42,'B-EmEC'!$A:$DD,MATCH(O$1,'B-EmEC'!$A$1:$DD$1,0),FALSE)</f>
        <v>10.16</v>
      </c>
      <c r="P42" s="325">
        <f>VLOOKUP($A42,'B-EmEC'!$A:$DD,MATCH(P$1,'B-EmEC'!$A$1:$DD$1,0),FALSE)</f>
        <v>10.220000000000001</v>
      </c>
      <c r="Q42" s="324">
        <f>VLOOKUP($A42,'B-EmEC'!$A:$DD,MATCH(Q$1,'B-EmEC'!$A$1:$DD$1,0),FALSE)</f>
        <v>10.36</v>
      </c>
      <c r="R42" s="326">
        <f>VLOOKUP($A42,'B-EmEC'!$A:$DD,MATCH(R$1,'B-EmEC'!$A$1:$DD$1,0),FALSE)</f>
        <v>10.65</v>
      </c>
      <c r="S42" s="326">
        <f>VLOOKUP($A42,'B-EmEC'!$A:$DD,MATCH(S$1,'B-EmEC'!$A$1:$DD$1,0),FALSE)</f>
        <v>11.25</v>
      </c>
      <c r="T42" s="326" t="str">
        <f>VLOOKUP($A42,'B-EmEC'!$A:$DD,MATCH(T$1,'B-EmEC'!$A$1:$DD$1,0),FALSE)</f>
        <v/>
      </c>
      <c r="U42" s="326" t="str">
        <f>VLOOKUP($A42,'B-EmEC'!$A:$DD,MATCH(U$1,'B-EmEC'!$A$1:$DD$1,0),FALSE)</f>
        <v/>
      </c>
      <c r="V42" s="326" t="str">
        <f>VLOOKUP($A42,'B-EmEC'!$A:$DD,MATCH(V$1,'B-EmEC'!$A$1:$DD$1,0),FALSE)</f>
        <v/>
      </c>
      <c r="W42" s="326">
        <f>VLOOKUP($A42,'B-EmEC'!$A:$DD,MATCH(W$1,'B-EmEC'!$A$1:$DD$1,0),FALSE)</f>
        <v>8.2639999999999993</v>
      </c>
      <c r="X42" s="326" t="str">
        <f>VLOOKUP($A42,'B-EmEC'!$A:$DD,MATCH(X$1,'B-EmEC'!$A$1:$DD$1,0),FALSE)</f>
        <v/>
      </c>
      <c r="Y42" s="326" t="str">
        <f>VLOOKUP($A42,'B-EmEC'!$A:$DD,MATCH(Y$1,'B-EmEC'!$A$1:$DD$1,0),FALSE)</f>
        <v/>
      </c>
      <c r="Z42" s="323" t="str">
        <f t="shared" si="11"/>
        <v/>
      </c>
      <c r="AA42" s="327">
        <f t="shared" si="12"/>
        <v>10.16</v>
      </c>
      <c r="AB42" s="327">
        <f t="shared" si="13"/>
        <v>10.220000000000001</v>
      </c>
      <c r="AC42" s="327">
        <f t="shared" si="14"/>
        <v>10.36</v>
      </c>
      <c r="AD42" s="327">
        <f t="shared" si="15"/>
        <v>10.65</v>
      </c>
      <c r="AE42" s="327">
        <f t="shared" si="16"/>
        <v>11.25</v>
      </c>
      <c r="AF42" s="327" t="str">
        <f t="shared" si="17"/>
        <v/>
      </c>
      <c r="AG42" s="327" t="str">
        <f t="shared" si="18"/>
        <v/>
      </c>
      <c r="AH42" s="327" t="str">
        <f t="shared" si="19"/>
        <v/>
      </c>
      <c r="AI42" s="327" t="str">
        <f t="shared" si="20"/>
        <v/>
      </c>
      <c r="AJ42" s="327" t="str">
        <f t="shared" si="21"/>
        <v/>
      </c>
      <c r="AK42" s="327" t="str">
        <f t="shared" si="22"/>
        <v/>
      </c>
      <c r="AL42" s="328" t="str">
        <f t="shared" si="23"/>
        <v/>
      </c>
      <c r="AM42" s="329">
        <f t="shared" si="24"/>
        <v>0.98191681735985537</v>
      </c>
      <c r="AN42" s="329">
        <f t="shared" si="25"/>
        <v>0.99547920433996395</v>
      </c>
      <c r="AO42" s="329">
        <f t="shared" si="26"/>
        <v>1.0271247739602167</v>
      </c>
      <c r="AP42" s="329">
        <f t="shared" si="27"/>
        <v>1.0926763110307414</v>
      </c>
      <c r="AQ42" s="329">
        <f t="shared" si="28"/>
        <v>1.2283001808318263</v>
      </c>
      <c r="AR42" s="329" t="str">
        <f t="shared" si="29"/>
        <v/>
      </c>
      <c r="AS42" s="329" t="str">
        <f t="shared" si="30"/>
        <v/>
      </c>
      <c r="AT42" s="329" t="str">
        <f t="shared" si="31"/>
        <v/>
      </c>
      <c r="AU42" s="329" t="str">
        <f t="shared" si="32"/>
        <v/>
      </c>
      <c r="AV42" s="329" t="str">
        <f t="shared" si="33"/>
        <v/>
      </c>
      <c r="AW42" s="329" t="str">
        <f t="shared" si="34"/>
        <v/>
      </c>
      <c r="AX42" s="144" t="str">
        <f t="shared" si="35"/>
        <v/>
      </c>
      <c r="AY42" s="145">
        <f t="shared" si="36"/>
        <v>0</v>
      </c>
      <c r="AZ42" s="145">
        <f t="shared" si="37"/>
        <v>5.5045871559633489E-2</v>
      </c>
      <c r="BA42" s="145">
        <f t="shared" si="38"/>
        <v>0.18348623853210946</v>
      </c>
      <c r="BB42" s="145">
        <f t="shared" si="39"/>
        <v>0.44954128440366997</v>
      </c>
      <c r="BC42" s="145">
        <f t="shared" si="40"/>
        <v>1</v>
      </c>
      <c r="BD42" s="145" t="str">
        <f t="shared" si="41"/>
        <v/>
      </c>
      <c r="BE42" s="145" t="str">
        <f t="shared" si="42"/>
        <v/>
      </c>
      <c r="BF42" s="145" t="str">
        <f t="shared" si="43"/>
        <v/>
      </c>
      <c r="BG42" s="145" t="str">
        <f t="shared" si="44"/>
        <v/>
      </c>
      <c r="BH42" s="145" t="str">
        <f t="shared" si="45"/>
        <v/>
      </c>
      <c r="BI42" s="145" t="str">
        <f t="shared" si="46"/>
        <v/>
      </c>
      <c r="BJ42" s="98" t="str">
        <f t="shared" si="47"/>
        <v/>
      </c>
      <c r="BK42" s="50">
        <f t="shared" si="48"/>
        <v>11.25</v>
      </c>
      <c r="BL42" s="50" t="str">
        <f t="shared" si="55"/>
        <v/>
      </c>
      <c r="BM42" s="50" t="str">
        <f t="shared" si="56"/>
        <v/>
      </c>
      <c r="BN42" s="105" t="str">
        <f t="shared" si="51"/>
        <v/>
      </c>
      <c r="BO42" s="47">
        <f t="shared" si="52"/>
        <v>10.528</v>
      </c>
      <c r="BP42" s="47" t="str">
        <f t="shared" si="57"/>
        <v/>
      </c>
      <c r="BQ42" s="47" t="str">
        <f t="shared" si="58"/>
        <v/>
      </c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  <c r="HK42" s="37"/>
      <c r="HL42" s="37"/>
      <c r="HM42" s="37"/>
      <c r="HN42" s="37"/>
      <c r="HO42" s="37"/>
      <c r="HP42" s="37"/>
      <c r="HQ42" s="37"/>
      <c r="HR42" s="37"/>
      <c r="HS42" s="37"/>
      <c r="HT42" s="37"/>
      <c r="HU42" s="37"/>
      <c r="HV42" s="37"/>
      <c r="HW42" s="37"/>
      <c r="HX42" s="37"/>
      <c r="HY42" s="37"/>
      <c r="HZ42" s="37"/>
      <c r="IA42" s="37"/>
      <c r="IB42" s="37"/>
      <c r="IC42" s="37"/>
      <c r="ID42" s="37"/>
      <c r="IE42" s="37"/>
      <c r="IF42" s="37"/>
      <c r="IG42" s="37"/>
      <c r="IH42" s="37"/>
      <c r="II42" s="37"/>
      <c r="IJ42" s="37"/>
      <c r="IK42" s="37"/>
      <c r="IL42" s="37"/>
      <c r="IM42" s="37"/>
      <c r="IN42" s="37"/>
      <c r="IO42" s="37"/>
      <c r="IP42" s="37"/>
      <c r="IQ42" s="37"/>
      <c r="IR42" s="37"/>
      <c r="IS42" s="37"/>
      <c r="IT42" s="37"/>
      <c r="IU42" s="37"/>
      <c r="IV42" s="37"/>
      <c r="IW42" s="37"/>
      <c r="IX42" s="37"/>
      <c r="IY42" s="37"/>
      <c r="IZ42" s="37"/>
      <c r="JA42" s="37"/>
      <c r="JB42" s="37"/>
      <c r="JC42" s="37"/>
      <c r="JD42" s="37"/>
      <c r="JE42" s="37"/>
      <c r="JF42" s="37"/>
      <c r="JG42" s="37"/>
      <c r="JH42" s="37"/>
      <c r="JI42" s="37"/>
      <c r="JJ42" s="37"/>
      <c r="JK42" s="37"/>
      <c r="JL42" s="37"/>
      <c r="JM42" s="37"/>
      <c r="JN42" s="37"/>
      <c r="JO42" s="37"/>
    </row>
    <row r="43" spans="1:275" s="49" customFormat="1" x14ac:dyDescent="0.2">
      <c r="A43" s="29" t="s">
        <v>153</v>
      </c>
      <c r="B43" s="336" t="str">
        <f>VLOOKUP($A43,BI!$A:$Q,MATCH(B$1,BI!$A$1:$Q$1,0),FALSE)</f>
        <v/>
      </c>
      <c r="C43" s="369">
        <f>VLOOKUP($A43,BI!$A:$Q,MATCH(C$1,BI!$A$1:$Q$1,0),FALSE)</f>
        <v>1</v>
      </c>
      <c r="D43" s="369">
        <f>VLOOKUP($A43,BI!$A:$Q,MATCH(D$1,BI!$A$1:$Q$1,0),FALSE)</f>
        <v>1</v>
      </c>
      <c r="E43" s="369">
        <f>VLOOKUP($A43,BI!$A:$Q,MATCH(E$1,BI!$A$1:$Q$1,0),FALSE)</f>
        <v>1</v>
      </c>
      <c r="F43" s="369">
        <f>VLOOKUP($A43,BI!$A:$Q,MATCH(F$1,BI!$A$1:$Q$1,0),FALSE)</f>
        <v>1</v>
      </c>
      <c r="G43" s="369">
        <f>VLOOKUP($A43,BI!$A:$Q,MATCH(G$1,BI!$A$1:$Q$1,0),FALSE)</f>
        <v>1</v>
      </c>
      <c r="H43" s="369" t="str">
        <f>VLOOKUP($A43,BI!$A:$Q,MATCH(H$1,BI!$A$1:$Q$1,0),FALSE)</f>
        <v/>
      </c>
      <c r="I43" s="369" t="str">
        <f>VLOOKUP($A43,BI!$A:$Q,MATCH(I$1,BI!$A$1:$Q$1,0),FALSE)</f>
        <v/>
      </c>
      <c r="J43" s="369">
        <f>VLOOKUP($A43,BI!$A:$Q,MATCH(J$1,BI!$A$1:$Q$1,0),FALSE)</f>
        <v>1</v>
      </c>
      <c r="K43" s="369">
        <f>VLOOKUP($A43,BI!$A:$Q,MATCH(K$1,BI!$A$1:$Q$1,0),FALSE)</f>
        <v>1</v>
      </c>
      <c r="L43" s="369" t="str">
        <f>VLOOKUP($A43,BI!$A:$Q,MATCH(L$1,BI!$A$1:$Q$1,0),FALSE)</f>
        <v/>
      </c>
      <c r="M43" s="369" t="str">
        <f>VLOOKUP($A43,BI!$A:$Q,MATCH(M$1,BI!$A$1:$Q$1,0),FALSE)</f>
        <v/>
      </c>
      <c r="N43" s="323" t="str">
        <f>VLOOKUP($A43,'B-EmEC'!$A:$DD,MATCH(N$1,'B-EmEC'!$A$1:$DD$1,0),FALSE)</f>
        <v/>
      </c>
      <c r="O43" s="324">
        <f>VLOOKUP($A43,'B-EmEC'!$A:$DD,MATCH(O$1,'B-EmEC'!$A$1:$DD$1,0),FALSE)</f>
        <v>10.24</v>
      </c>
      <c r="P43" s="325">
        <f>VLOOKUP($A43,'B-EmEC'!$A:$DD,MATCH(P$1,'B-EmEC'!$A$1:$DD$1,0),FALSE)</f>
        <v>10.130000000000001</v>
      </c>
      <c r="Q43" s="324">
        <f>VLOOKUP($A43,'B-EmEC'!$A:$DD,MATCH(Q$1,'B-EmEC'!$A$1:$DD$1,0),FALSE)</f>
        <v>10.41</v>
      </c>
      <c r="R43" s="326">
        <f>VLOOKUP($A43,'B-EmEC'!$A:$DD,MATCH(R$1,'B-EmEC'!$A$1:$DD$1,0),FALSE)</f>
        <v>10.82</v>
      </c>
      <c r="S43" s="326">
        <f>VLOOKUP($A43,'B-EmEC'!$A:$DD,MATCH(S$1,'B-EmEC'!$A$1:$DD$1,0),FALSE)</f>
        <v>11.37</v>
      </c>
      <c r="T43" s="326" t="str">
        <f>VLOOKUP($A43,'B-EmEC'!$A:$DD,MATCH(T$1,'B-EmEC'!$A$1:$DD$1,0),FALSE)</f>
        <v/>
      </c>
      <c r="U43" s="326" t="str">
        <f>VLOOKUP($A43,'B-EmEC'!$A:$DD,MATCH(U$1,'B-EmEC'!$A$1:$DD$1,0),FALSE)</f>
        <v/>
      </c>
      <c r="V43" s="326">
        <f>VLOOKUP($A43,'B-EmEC'!$A:$DD,MATCH(V$1,'B-EmEC'!$A$1:$DD$1,0),FALSE)</f>
        <v>8.2260000000000009</v>
      </c>
      <c r="W43" s="326">
        <f>VLOOKUP($A43,'B-EmEC'!$A:$DD,MATCH(W$1,'B-EmEC'!$A$1:$DD$1,0),FALSE)</f>
        <v>9.2460000000000004</v>
      </c>
      <c r="X43" s="326" t="str">
        <f>VLOOKUP($A43,'B-EmEC'!$A:$DD,MATCH(X$1,'B-EmEC'!$A$1:$DD$1,0),FALSE)</f>
        <v/>
      </c>
      <c r="Y43" s="326" t="str">
        <f>VLOOKUP($A43,'B-EmEC'!$A:$DD,MATCH(Y$1,'B-EmEC'!$A$1:$DD$1,0),FALSE)</f>
        <v/>
      </c>
      <c r="Z43" s="323" t="str">
        <f t="shared" si="11"/>
        <v/>
      </c>
      <c r="AA43" s="327">
        <f t="shared" si="12"/>
        <v>10.24</v>
      </c>
      <c r="AB43" s="327">
        <f t="shared" si="13"/>
        <v>10.130000000000001</v>
      </c>
      <c r="AC43" s="327">
        <f t="shared" si="14"/>
        <v>10.41</v>
      </c>
      <c r="AD43" s="327">
        <f t="shared" si="15"/>
        <v>10.82</v>
      </c>
      <c r="AE43" s="327">
        <f t="shared" si="16"/>
        <v>11.37</v>
      </c>
      <c r="AF43" s="327" t="str">
        <f t="shared" si="17"/>
        <v/>
      </c>
      <c r="AG43" s="327" t="str">
        <f t="shared" si="18"/>
        <v/>
      </c>
      <c r="AH43" s="327">
        <f t="shared" si="19"/>
        <v>8.2260000000000009</v>
      </c>
      <c r="AI43" s="327">
        <f t="shared" si="20"/>
        <v>9.2460000000000004</v>
      </c>
      <c r="AJ43" s="327" t="str">
        <f t="shared" si="21"/>
        <v/>
      </c>
      <c r="AK43" s="327" t="str">
        <f t="shared" si="22"/>
        <v/>
      </c>
      <c r="AL43" s="328" t="str">
        <f t="shared" si="23"/>
        <v/>
      </c>
      <c r="AM43" s="329">
        <f t="shared" si="24"/>
        <v>1</v>
      </c>
      <c r="AN43" s="329">
        <f t="shared" si="25"/>
        <v>0.97513562386980124</v>
      </c>
      <c r="AO43" s="329">
        <f t="shared" si="26"/>
        <v>1.0384267631103075</v>
      </c>
      <c r="AP43" s="329">
        <f t="shared" si="27"/>
        <v>1.1311030741410488</v>
      </c>
      <c r="AQ43" s="329">
        <f t="shared" si="28"/>
        <v>1.2554249547920431</v>
      </c>
      <c r="AR43" s="329" t="str">
        <f t="shared" si="29"/>
        <v/>
      </c>
      <c r="AS43" s="329" t="str">
        <f t="shared" si="30"/>
        <v/>
      </c>
      <c r="AT43" s="329">
        <f t="shared" si="31"/>
        <v>0.54475587703435824</v>
      </c>
      <c r="AU43" s="329">
        <f t="shared" si="32"/>
        <v>0.77531645569620256</v>
      </c>
      <c r="AV43" s="329" t="str">
        <f t="shared" si="33"/>
        <v/>
      </c>
      <c r="AW43" s="329" t="str">
        <f t="shared" si="34"/>
        <v/>
      </c>
      <c r="AX43" s="144" t="str">
        <f t="shared" si="35"/>
        <v/>
      </c>
      <c r="AY43" s="145">
        <f t="shared" si="36"/>
        <v>0.64058524173027998</v>
      </c>
      <c r="AZ43" s="145">
        <f t="shared" si="37"/>
        <v>0.60559796437659064</v>
      </c>
      <c r="BA43" s="145">
        <f t="shared" si="38"/>
        <v>0.69465648854961848</v>
      </c>
      <c r="BB43" s="145">
        <f t="shared" si="39"/>
        <v>0.82506361323155242</v>
      </c>
      <c r="BC43" s="145">
        <f t="shared" si="40"/>
        <v>1</v>
      </c>
      <c r="BD43" s="145" t="str">
        <f t="shared" si="41"/>
        <v/>
      </c>
      <c r="BE43" s="145" t="str">
        <f t="shared" si="42"/>
        <v/>
      </c>
      <c r="BF43" s="145">
        <f t="shared" si="43"/>
        <v>0</v>
      </c>
      <c r="BG43" s="145">
        <f t="shared" si="44"/>
        <v>0.32442748091603058</v>
      </c>
      <c r="BH43" s="145" t="str">
        <f t="shared" si="45"/>
        <v/>
      </c>
      <c r="BI43" s="145" t="str">
        <f t="shared" si="46"/>
        <v/>
      </c>
      <c r="BJ43" s="98" t="str">
        <f t="shared" si="47"/>
        <v/>
      </c>
      <c r="BK43" s="50">
        <f t="shared" si="48"/>
        <v>11.37</v>
      </c>
      <c r="BL43" s="50">
        <f t="shared" si="55"/>
        <v>9.2460000000000004</v>
      </c>
      <c r="BM43" s="50" t="str">
        <f t="shared" si="56"/>
        <v/>
      </c>
      <c r="BN43" s="105" t="str">
        <f t="shared" si="51"/>
        <v/>
      </c>
      <c r="BO43" s="47">
        <f t="shared" si="52"/>
        <v>10.593999999999999</v>
      </c>
      <c r="BP43" s="47">
        <f t="shared" si="57"/>
        <v>8.7360000000000007</v>
      </c>
      <c r="BQ43" s="47" t="str">
        <f t="shared" si="58"/>
        <v/>
      </c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  <c r="HK43" s="37"/>
      <c r="HL43" s="37"/>
      <c r="HM43" s="37"/>
      <c r="HN43" s="37"/>
      <c r="HO43" s="37"/>
      <c r="HP43" s="37"/>
      <c r="HQ43" s="37"/>
      <c r="HR43" s="37"/>
      <c r="HS43" s="37"/>
      <c r="HT43" s="37"/>
      <c r="HU43" s="37"/>
      <c r="HV43" s="37"/>
      <c r="HW43" s="37"/>
      <c r="HX43" s="37"/>
      <c r="HY43" s="37"/>
      <c r="HZ43" s="37"/>
      <c r="IA43" s="37"/>
      <c r="IB43" s="37"/>
      <c r="IC43" s="37"/>
      <c r="ID43" s="37"/>
      <c r="IE43" s="37"/>
      <c r="IF43" s="37"/>
      <c r="IG43" s="37"/>
      <c r="IH43" s="37"/>
      <c r="II43" s="37"/>
      <c r="IJ43" s="37"/>
      <c r="IK43" s="37"/>
      <c r="IL43" s="37"/>
      <c r="IM43" s="37"/>
      <c r="IN43" s="37"/>
      <c r="IO43" s="37"/>
      <c r="IP43" s="37"/>
      <c r="IQ43" s="37"/>
      <c r="IR43" s="37"/>
      <c r="IS43" s="37"/>
      <c r="IT43" s="37"/>
      <c r="IU43" s="37"/>
      <c r="IV43" s="37"/>
      <c r="IW43" s="37"/>
      <c r="IX43" s="37"/>
      <c r="IY43" s="37"/>
      <c r="IZ43" s="37"/>
      <c r="JA43" s="37"/>
      <c r="JB43" s="37"/>
      <c r="JC43" s="37"/>
      <c r="JD43" s="37"/>
      <c r="JE43" s="37"/>
      <c r="JF43" s="37"/>
      <c r="JG43" s="37"/>
      <c r="JH43" s="37"/>
      <c r="JI43" s="37"/>
      <c r="JJ43" s="37"/>
      <c r="JK43" s="37"/>
      <c r="JL43" s="37"/>
      <c r="JM43" s="37"/>
      <c r="JN43" s="37"/>
      <c r="JO43" s="37"/>
    </row>
    <row r="44" spans="1:275" s="49" customFormat="1" x14ac:dyDescent="0.2">
      <c r="A44" s="29" t="s">
        <v>136</v>
      </c>
      <c r="B44" s="336" t="str">
        <f>VLOOKUP($A44,BI!$A:$Q,MATCH(B$1,BI!$A$1:$Q$1,0),FALSE)</f>
        <v/>
      </c>
      <c r="C44" s="369">
        <f>VLOOKUP($A44,BI!$A:$Q,MATCH(C$1,BI!$A$1:$Q$1,0),FALSE)</f>
        <v>1</v>
      </c>
      <c r="D44" s="369">
        <f>VLOOKUP($A44,BI!$A:$Q,MATCH(D$1,BI!$A$1:$Q$1,0),FALSE)</f>
        <v>1</v>
      </c>
      <c r="E44" s="369">
        <f>VLOOKUP($A44,BI!$A:$Q,MATCH(E$1,BI!$A$1:$Q$1,0),FALSE)</f>
        <v>1</v>
      </c>
      <c r="F44" s="369">
        <f>VLOOKUP($A44,BI!$A:$Q,MATCH(F$1,BI!$A$1:$Q$1,0),FALSE)</f>
        <v>1</v>
      </c>
      <c r="G44" s="369" t="str">
        <f>VLOOKUP($A44,BI!$A:$Q,MATCH(G$1,BI!$A$1:$Q$1,0),FALSE)</f>
        <v/>
      </c>
      <c r="H44" s="369" t="str">
        <f>VLOOKUP($A44,BI!$A:$Q,MATCH(H$1,BI!$A$1:$Q$1,0),FALSE)</f>
        <v/>
      </c>
      <c r="I44" s="369" t="str">
        <f>VLOOKUP($A44,BI!$A:$Q,MATCH(I$1,BI!$A$1:$Q$1,0),FALSE)</f>
        <v/>
      </c>
      <c r="J44" s="369" t="str">
        <f>VLOOKUP($A44,BI!$A:$Q,MATCH(J$1,BI!$A$1:$Q$1,0),FALSE)</f>
        <v/>
      </c>
      <c r="K44" s="369" t="str">
        <f>VLOOKUP($A44,BI!$A:$Q,MATCH(K$1,BI!$A$1:$Q$1,0),FALSE)</f>
        <v/>
      </c>
      <c r="L44" s="369" t="str">
        <f>VLOOKUP($A44,BI!$A:$Q,MATCH(L$1,BI!$A$1:$Q$1,0),FALSE)</f>
        <v/>
      </c>
      <c r="M44" s="369" t="str">
        <f>VLOOKUP($A44,BI!$A:$Q,MATCH(M$1,BI!$A$1:$Q$1,0),FALSE)</f>
        <v/>
      </c>
      <c r="N44" s="323" t="str">
        <f>VLOOKUP($A44,'B-EmEC'!$A:$DD,MATCH(N$1,'B-EmEC'!$A$1:$DD$1,0),FALSE)</f>
        <v/>
      </c>
      <c r="O44" s="324">
        <f>VLOOKUP($A44,'B-EmEC'!$A:$DD,MATCH(O$1,'B-EmEC'!$A$1:$DD$1,0),FALSE)</f>
        <v>10.72</v>
      </c>
      <c r="P44" s="325">
        <f>VLOOKUP($A44,'B-EmEC'!$A:$DD,MATCH(P$1,'B-EmEC'!$A$1:$DD$1,0),FALSE)</f>
        <v>10.91</v>
      </c>
      <c r="Q44" s="324">
        <f>VLOOKUP($A44,'B-EmEC'!$A:$DD,MATCH(Q$1,'B-EmEC'!$A$1:$DD$1,0),FALSE)</f>
        <v>10.9</v>
      </c>
      <c r="R44" s="326">
        <f>VLOOKUP($A44,'B-EmEC'!$A:$DD,MATCH(R$1,'B-EmEC'!$A$1:$DD$1,0),FALSE)</f>
        <v>10.99</v>
      </c>
      <c r="S44" s="326" t="str">
        <f>VLOOKUP($A44,'B-EmEC'!$A:$DD,MATCH(S$1,'B-EmEC'!$A$1:$DD$1,0),FALSE)</f>
        <v/>
      </c>
      <c r="T44" s="326" t="str">
        <f>VLOOKUP($A44,'B-EmEC'!$A:$DD,MATCH(T$1,'B-EmEC'!$A$1:$DD$1,0),FALSE)</f>
        <v/>
      </c>
      <c r="U44" s="326" t="str">
        <f>VLOOKUP($A44,'B-EmEC'!$A:$DD,MATCH(U$1,'B-EmEC'!$A$1:$DD$1,0),FALSE)</f>
        <v/>
      </c>
      <c r="V44" s="326" t="str">
        <f>VLOOKUP($A44,'B-EmEC'!$A:$DD,MATCH(V$1,'B-EmEC'!$A$1:$DD$1,0),FALSE)</f>
        <v/>
      </c>
      <c r="W44" s="326">
        <f>VLOOKUP($A44,'B-EmEC'!$A:$DD,MATCH(W$1,'B-EmEC'!$A$1:$DD$1,0),FALSE)</f>
        <v>9.1959999999999997</v>
      </c>
      <c r="X44" s="326" t="str">
        <f>VLOOKUP($A44,'B-EmEC'!$A:$DD,MATCH(X$1,'B-EmEC'!$A$1:$DD$1,0),FALSE)</f>
        <v/>
      </c>
      <c r="Y44" s="326" t="str">
        <f>VLOOKUP($A44,'B-EmEC'!$A:$DD,MATCH(Y$1,'B-EmEC'!$A$1:$DD$1,0),FALSE)</f>
        <v/>
      </c>
      <c r="Z44" s="323" t="str">
        <f t="shared" si="11"/>
        <v/>
      </c>
      <c r="AA44" s="327">
        <f t="shared" si="12"/>
        <v>10.72</v>
      </c>
      <c r="AB44" s="327">
        <f t="shared" si="13"/>
        <v>10.91</v>
      </c>
      <c r="AC44" s="327">
        <f t="shared" si="14"/>
        <v>10.9</v>
      </c>
      <c r="AD44" s="327">
        <f t="shared" si="15"/>
        <v>10.99</v>
      </c>
      <c r="AE44" s="327" t="str">
        <f t="shared" si="16"/>
        <v/>
      </c>
      <c r="AF44" s="327" t="str">
        <f t="shared" si="17"/>
        <v/>
      </c>
      <c r="AG44" s="327" t="str">
        <f t="shared" si="18"/>
        <v/>
      </c>
      <c r="AH44" s="327" t="str">
        <f t="shared" si="19"/>
        <v/>
      </c>
      <c r="AI44" s="327" t="str">
        <f t="shared" si="20"/>
        <v/>
      </c>
      <c r="AJ44" s="327" t="str">
        <f t="shared" si="21"/>
        <v/>
      </c>
      <c r="AK44" s="327" t="str">
        <f t="shared" si="22"/>
        <v/>
      </c>
      <c r="AL44" s="328" t="str">
        <f t="shared" si="23"/>
        <v/>
      </c>
      <c r="AM44" s="329">
        <f t="shared" si="24"/>
        <v>1.108499095840868</v>
      </c>
      <c r="AN44" s="329">
        <f t="shared" si="25"/>
        <v>1.1514466546112117</v>
      </c>
      <c r="AO44" s="329">
        <f t="shared" si="26"/>
        <v>1.1491862567811935</v>
      </c>
      <c r="AP44" s="329">
        <f t="shared" si="27"/>
        <v>1.1695298372513563</v>
      </c>
      <c r="AQ44" s="329" t="str">
        <f t="shared" si="28"/>
        <v/>
      </c>
      <c r="AR44" s="329" t="str">
        <f t="shared" si="29"/>
        <v/>
      </c>
      <c r="AS44" s="329" t="str">
        <f t="shared" si="30"/>
        <v/>
      </c>
      <c r="AT44" s="329" t="str">
        <f t="shared" si="31"/>
        <v/>
      </c>
      <c r="AU44" s="329" t="str">
        <f t="shared" si="32"/>
        <v/>
      </c>
      <c r="AV44" s="329" t="str">
        <f t="shared" si="33"/>
        <v/>
      </c>
      <c r="AW44" s="329" t="str">
        <f t="shared" si="34"/>
        <v/>
      </c>
      <c r="AX44" s="144" t="str">
        <f t="shared" si="35"/>
        <v/>
      </c>
      <c r="AY44" s="145">
        <f t="shared" si="36"/>
        <v>0</v>
      </c>
      <c r="AZ44" s="145">
        <f t="shared" si="37"/>
        <v>0.70370370370370294</v>
      </c>
      <c r="BA44" s="145">
        <f t="shared" si="38"/>
        <v>0.66666666666666663</v>
      </c>
      <c r="BB44" s="145">
        <f t="shared" si="39"/>
        <v>1</v>
      </c>
      <c r="BC44" s="145" t="str">
        <f t="shared" si="40"/>
        <v/>
      </c>
      <c r="BD44" s="145" t="str">
        <f t="shared" si="41"/>
        <v/>
      </c>
      <c r="BE44" s="145" t="str">
        <f t="shared" si="42"/>
        <v/>
      </c>
      <c r="BF44" s="145" t="str">
        <f t="shared" si="43"/>
        <v/>
      </c>
      <c r="BG44" s="145" t="str">
        <f t="shared" si="44"/>
        <v/>
      </c>
      <c r="BH44" s="145" t="str">
        <f t="shared" si="45"/>
        <v/>
      </c>
      <c r="BI44" s="145" t="str">
        <f t="shared" si="46"/>
        <v/>
      </c>
      <c r="BJ44" s="98" t="str">
        <f t="shared" si="47"/>
        <v/>
      </c>
      <c r="BK44" s="50">
        <f t="shared" si="48"/>
        <v>10.99</v>
      </c>
      <c r="BL44" s="50" t="str">
        <f t="shared" si="55"/>
        <v/>
      </c>
      <c r="BM44" s="50" t="str">
        <f t="shared" si="56"/>
        <v/>
      </c>
      <c r="BN44" s="105" t="str">
        <f t="shared" si="51"/>
        <v/>
      </c>
      <c r="BO44" s="47">
        <f t="shared" si="52"/>
        <v>10.88</v>
      </c>
      <c r="BP44" s="47" t="str">
        <f t="shared" si="57"/>
        <v/>
      </c>
      <c r="BQ44" s="47" t="str">
        <f t="shared" si="58"/>
        <v/>
      </c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  <c r="HK44" s="37"/>
      <c r="HL44" s="37"/>
      <c r="HM44" s="37"/>
      <c r="HN44" s="37"/>
      <c r="HO44" s="37"/>
      <c r="HP44" s="37"/>
      <c r="HQ44" s="37"/>
      <c r="HR44" s="37"/>
      <c r="HS44" s="37"/>
      <c r="HT44" s="37"/>
      <c r="HU44" s="37"/>
      <c r="HV44" s="37"/>
      <c r="HW44" s="37"/>
      <c r="HX44" s="37"/>
      <c r="HY44" s="37"/>
      <c r="HZ44" s="37"/>
      <c r="IA44" s="37"/>
      <c r="IB44" s="37"/>
      <c r="IC44" s="37"/>
      <c r="ID44" s="37"/>
      <c r="IE44" s="37"/>
      <c r="IF44" s="37"/>
      <c r="IG44" s="37"/>
      <c r="IH44" s="37"/>
      <c r="II44" s="37"/>
      <c r="IJ44" s="37"/>
      <c r="IK44" s="37"/>
      <c r="IL44" s="37"/>
      <c r="IM44" s="37"/>
      <c r="IN44" s="37"/>
      <c r="IO44" s="37"/>
      <c r="IP44" s="37"/>
      <c r="IQ44" s="37"/>
      <c r="IR44" s="37"/>
      <c r="IS44" s="37"/>
      <c r="IT44" s="37"/>
      <c r="IU44" s="37"/>
      <c r="IV44" s="37"/>
      <c r="IW44" s="37"/>
      <c r="IX44" s="37"/>
      <c r="IY44" s="37"/>
      <c r="IZ44" s="37"/>
      <c r="JA44" s="37"/>
      <c r="JB44" s="37"/>
      <c r="JC44" s="37"/>
      <c r="JD44" s="37"/>
      <c r="JE44" s="37"/>
      <c r="JF44" s="37"/>
      <c r="JG44" s="37"/>
      <c r="JH44" s="37"/>
      <c r="JI44" s="37"/>
      <c r="JJ44" s="37"/>
      <c r="JK44" s="37"/>
      <c r="JL44" s="37"/>
      <c r="JM44" s="37"/>
      <c r="JN44" s="37"/>
      <c r="JO44" s="37"/>
    </row>
    <row r="45" spans="1:275" s="49" customFormat="1" x14ac:dyDescent="0.2">
      <c r="A45" s="29" t="s">
        <v>14</v>
      </c>
      <c r="B45" s="336" t="str">
        <f>VLOOKUP($A45,BI!$A:$Q,MATCH(B$1,BI!$A$1:$Q$1,0),FALSE)</f>
        <v/>
      </c>
      <c r="C45" s="369">
        <f>VLOOKUP($A45,BI!$A:$Q,MATCH(C$1,BI!$A$1:$Q$1,0),FALSE)</f>
        <v>1</v>
      </c>
      <c r="D45" s="369" t="str">
        <f>VLOOKUP($A45,BI!$A:$Q,MATCH(D$1,BI!$A$1:$Q$1,0),FALSE)</f>
        <v/>
      </c>
      <c r="E45" s="369">
        <f>VLOOKUP($A45,BI!$A:$Q,MATCH(E$1,BI!$A$1:$Q$1,0),FALSE)</f>
        <v>1</v>
      </c>
      <c r="F45" s="369" t="str">
        <f>VLOOKUP($A45,BI!$A:$Q,MATCH(F$1,BI!$A$1:$Q$1,0),FALSE)</f>
        <v/>
      </c>
      <c r="G45" s="369" t="str">
        <f>VLOOKUP($A45,BI!$A:$Q,MATCH(G$1,BI!$A$1:$Q$1,0),FALSE)</f>
        <v/>
      </c>
      <c r="H45" s="369">
        <f>VLOOKUP($A45,BI!$A:$Q,MATCH(H$1,BI!$A$1:$Q$1,0),FALSE)</f>
        <v>1</v>
      </c>
      <c r="I45" s="369">
        <f>VLOOKUP($A45,BI!$A:$Q,MATCH(I$1,BI!$A$1:$Q$1,0),FALSE)</f>
        <v>1</v>
      </c>
      <c r="J45" s="369">
        <f>VLOOKUP($A45,BI!$A:$Q,MATCH(J$1,BI!$A$1:$Q$1,0),FALSE)</f>
        <v>1</v>
      </c>
      <c r="K45" s="369">
        <f>VLOOKUP($A45,BI!$A:$Q,MATCH(K$1,BI!$A$1:$Q$1,0),FALSE)</f>
        <v>1</v>
      </c>
      <c r="L45" s="369" t="str">
        <f>VLOOKUP($A45,BI!$A:$Q,MATCH(L$1,BI!$A$1:$Q$1,0),FALSE)</f>
        <v/>
      </c>
      <c r="M45" s="369">
        <f>VLOOKUP($A45,BI!$A:$Q,MATCH(M$1,BI!$A$1:$Q$1,0),FALSE)</f>
        <v>1</v>
      </c>
      <c r="N45" s="323" t="str">
        <f>VLOOKUP($A45,'B-EmEC'!$A:$DD,MATCH(N$1,'B-EmEC'!$A$1:$DD$1,0),FALSE)</f>
        <v/>
      </c>
      <c r="O45" s="324">
        <f>VLOOKUP($A45,'B-EmEC'!$A:$DD,MATCH(O$1,'B-EmEC'!$A$1:$DD$1,0),FALSE)</f>
        <v>9.1969999999999992</v>
      </c>
      <c r="P45" s="325" t="str">
        <f>VLOOKUP($A45,'B-EmEC'!$A:$DD,MATCH(P$1,'B-EmEC'!$A$1:$DD$1,0),FALSE)</f>
        <v/>
      </c>
      <c r="Q45" s="324">
        <f>VLOOKUP($A45,'B-EmEC'!$A:$DD,MATCH(Q$1,'B-EmEC'!$A$1:$DD$1,0),FALSE)</f>
        <v>8.8870000000000005</v>
      </c>
      <c r="R45" s="326" t="str">
        <f>VLOOKUP($A45,'B-EmEC'!$A:$DD,MATCH(R$1,'B-EmEC'!$A$1:$DD$1,0),FALSE)</f>
        <v/>
      </c>
      <c r="S45" s="326" t="str">
        <f>VLOOKUP($A45,'B-EmEC'!$A:$DD,MATCH(S$1,'B-EmEC'!$A$1:$DD$1,0),FALSE)</f>
        <v/>
      </c>
      <c r="T45" s="326">
        <f>VLOOKUP($A45,'B-EmEC'!$A:$DD,MATCH(T$1,'B-EmEC'!$A$1:$DD$1,0),FALSE)</f>
        <v>7.5149999999999997</v>
      </c>
      <c r="U45" s="326">
        <f>VLOOKUP($A45,'B-EmEC'!$A:$DD,MATCH(U$1,'B-EmEC'!$A$1:$DD$1,0),FALSE)</f>
        <v>6.9210000000000003</v>
      </c>
      <c r="V45" s="326">
        <f>VLOOKUP($A45,'B-EmEC'!$A:$DD,MATCH(V$1,'B-EmEC'!$A$1:$DD$1,0),FALSE)</f>
        <v>5.6289999999999996</v>
      </c>
      <c r="W45" s="326">
        <f>VLOOKUP($A45,'B-EmEC'!$A:$DD,MATCH(W$1,'B-EmEC'!$A$1:$DD$1,0),FALSE)</f>
        <v>6.3079999999999998</v>
      </c>
      <c r="X45" s="326" t="str">
        <f>VLOOKUP($A45,'B-EmEC'!$A:$DD,MATCH(X$1,'B-EmEC'!$A$1:$DD$1,0),FALSE)</f>
        <v/>
      </c>
      <c r="Y45" s="326">
        <f>VLOOKUP($A45,'B-EmEC'!$A:$DD,MATCH(Y$1,'B-EmEC'!$A$1:$DD$1,0),FALSE)</f>
        <v>8.3539999999999992</v>
      </c>
      <c r="Z45" s="323" t="str">
        <f t="shared" si="11"/>
        <v/>
      </c>
      <c r="AA45" s="327">
        <f t="shared" si="12"/>
        <v>9.1969999999999992</v>
      </c>
      <c r="AB45" s="327" t="str">
        <f t="shared" si="13"/>
        <v/>
      </c>
      <c r="AC45" s="327">
        <f t="shared" si="14"/>
        <v>8.8870000000000005</v>
      </c>
      <c r="AD45" s="327" t="str">
        <f t="shared" si="15"/>
        <v/>
      </c>
      <c r="AE45" s="327" t="str">
        <f t="shared" si="16"/>
        <v/>
      </c>
      <c r="AF45" s="327">
        <f t="shared" si="17"/>
        <v>7.5149999999999997</v>
      </c>
      <c r="AG45" s="327">
        <f t="shared" si="18"/>
        <v>6.9210000000000003</v>
      </c>
      <c r="AH45" s="327">
        <f t="shared" si="19"/>
        <v>5.6289999999999996</v>
      </c>
      <c r="AI45" s="327">
        <f t="shared" si="20"/>
        <v>6.3079999999999998</v>
      </c>
      <c r="AJ45" s="327" t="str">
        <f t="shared" si="21"/>
        <v/>
      </c>
      <c r="AK45" s="327">
        <f t="shared" si="22"/>
        <v>8.3539999999999992</v>
      </c>
      <c r="AL45" s="328" t="str">
        <f t="shared" si="23"/>
        <v/>
      </c>
      <c r="AM45" s="329">
        <f t="shared" si="24"/>
        <v>0.76424050632911367</v>
      </c>
      <c r="AN45" s="329" t="str">
        <f t="shared" si="25"/>
        <v/>
      </c>
      <c r="AO45" s="329">
        <f t="shared" si="26"/>
        <v>0.69416817359855343</v>
      </c>
      <c r="AP45" s="329" t="str">
        <f t="shared" si="27"/>
        <v/>
      </c>
      <c r="AQ45" s="329" t="str">
        <f t="shared" si="28"/>
        <v/>
      </c>
      <c r="AR45" s="329">
        <f t="shared" si="29"/>
        <v>0.38404159132007226</v>
      </c>
      <c r="AS45" s="329">
        <f t="shared" si="30"/>
        <v>0.24977396021699827</v>
      </c>
      <c r="AT45" s="329">
        <f t="shared" si="31"/>
        <v>-4.2269439421338213E-2</v>
      </c>
      <c r="AU45" s="329">
        <f t="shared" si="32"/>
        <v>0.11121157323688968</v>
      </c>
      <c r="AV45" s="329" t="str">
        <f t="shared" si="33"/>
        <v/>
      </c>
      <c r="AW45" s="329">
        <f t="shared" si="34"/>
        <v>0.57368896925858937</v>
      </c>
      <c r="AX45" s="144" t="str">
        <f t="shared" si="35"/>
        <v/>
      </c>
      <c r="AY45" s="145">
        <f t="shared" si="36"/>
        <v>1</v>
      </c>
      <c r="AZ45" s="145" t="str">
        <f t="shared" si="37"/>
        <v/>
      </c>
      <c r="BA45" s="145">
        <f t="shared" si="38"/>
        <v>0.91311659192825145</v>
      </c>
      <c r="BB45" s="145" t="str">
        <f t="shared" si="39"/>
        <v/>
      </c>
      <c r="BC45" s="145" t="str">
        <f t="shared" si="40"/>
        <v/>
      </c>
      <c r="BD45" s="145">
        <f t="shared" si="41"/>
        <v>0.5285874439461884</v>
      </c>
      <c r="BE45" s="145">
        <f t="shared" si="42"/>
        <v>0.36210762331838586</v>
      </c>
      <c r="BF45" s="145">
        <f t="shared" si="43"/>
        <v>0</v>
      </c>
      <c r="BG45" s="145">
        <f t="shared" si="44"/>
        <v>0.19030269058295973</v>
      </c>
      <c r="BH45" s="145" t="str">
        <f t="shared" si="45"/>
        <v/>
      </c>
      <c r="BI45" s="145">
        <f t="shared" si="46"/>
        <v>0.76373318385650224</v>
      </c>
      <c r="BJ45" s="98" t="str">
        <f t="shared" si="47"/>
        <v/>
      </c>
      <c r="BK45" s="50">
        <f t="shared" si="48"/>
        <v>9.1969999999999992</v>
      </c>
      <c r="BL45" s="50">
        <f t="shared" si="55"/>
        <v>7.5149999999999997</v>
      </c>
      <c r="BM45" s="50">
        <f t="shared" si="56"/>
        <v>8.3539999999999992</v>
      </c>
      <c r="BN45" s="105" t="str">
        <f t="shared" si="51"/>
        <v/>
      </c>
      <c r="BO45" s="47">
        <f t="shared" si="52"/>
        <v>9.0419999999999998</v>
      </c>
      <c r="BP45" s="47">
        <f t="shared" si="57"/>
        <v>6.5932499999999994</v>
      </c>
      <c r="BQ45" s="47">
        <f t="shared" si="58"/>
        <v>8.3539999999999992</v>
      </c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  <c r="HK45" s="37"/>
      <c r="HL45" s="37"/>
      <c r="HM45" s="37"/>
      <c r="HN45" s="37"/>
      <c r="HO45" s="37"/>
      <c r="HP45" s="37"/>
      <c r="HQ45" s="37"/>
      <c r="HR45" s="37"/>
      <c r="HS45" s="37"/>
      <c r="HT45" s="37"/>
      <c r="HU45" s="37"/>
      <c r="HV45" s="37"/>
      <c r="HW45" s="37"/>
      <c r="HX45" s="37"/>
      <c r="HY45" s="37"/>
      <c r="HZ45" s="37"/>
      <c r="IA45" s="37"/>
      <c r="IB45" s="37"/>
      <c r="IC45" s="37"/>
      <c r="ID45" s="37"/>
      <c r="IE45" s="37"/>
      <c r="IF45" s="37"/>
      <c r="IG45" s="37"/>
      <c r="IH45" s="37"/>
      <c r="II45" s="37"/>
      <c r="IJ45" s="37"/>
      <c r="IK45" s="37"/>
      <c r="IL45" s="37"/>
      <c r="IM45" s="37"/>
      <c r="IN45" s="37"/>
      <c r="IO45" s="37"/>
      <c r="IP45" s="37"/>
      <c r="IQ45" s="37"/>
      <c r="IR45" s="37"/>
      <c r="IS45" s="37"/>
      <c r="IT45" s="37"/>
      <c r="IU45" s="37"/>
      <c r="IV45" s="37"/>
      <c r="IW45" s="37"/>
      <c r="IX45" s="37"/>
      <c r="IY45" s="37"/>
      <c r="IZ45" s="37"/>
      <c r="JA45" s="37"/>
      <c r="JB45" s="37"/>
      <c r="JC45" s="37"/>
      <c r="JD45" s="37"/>
      <c r="JE45" s="37"/>
      <c r="JF45" s="37"/>
      <c r="JG45" s="37"/>
      <c r="JH45" s="37"/>
      <c r="JI45" s="37"/>
      <c r="JJ45" s="37"/>
      <c r="JK45" s="37"/>
      <c r="JL45" s="37"/>
      <c r="JM45" s="37"/>
      <c r="JN45" s="37"/>
      <c r="JO45" s="37"/>
    </row>
    <row r="46" spans="1:275" s="49" customFormat="1" x14ac:dyDescent="0.2">
      <c r="A46" s="29" t="s">
        <v>100</v>
      </c>
      <c r="B46" s="336" t="str">
        <f>VLOOKUP($A46,BI!$A:$Q,MATCH(B$1,BI!$A$1:$Q$1,0),FALSE)</f>
        <v/>
      </c>
      <c r="C46" s="369" t="str">
        <f>VLOOKUP($A46,BI!$A:$Q,MATCH(C$1,BI!$A$1:$Q$1,0),FALSE)</f>
        <v/>
      </c>
      <c r="D46" s="369" t="str">
        <f>VLOOKUP($A46,BI!$A:$Q,MATCH(D$1,BI!$A$1:$Q$1,0),FALSE)</f>
        <v/>
      </c>
      <c r="E46" s="369" t="str">
        <f>VLOOKUP($A46,BI!$A:$Q,MATCH(E$1,BI!$A$1:$Q$1,0),FALSE)</f>
        <v/>
      </c>
      <c r="F46" s="369" t="str">
        <f>VLOOKUP($A46,BI!$A:$Q,MATCH(F$1,BI!$A$1:$Q$1,0),FALSE)</f>
        <v/>
      </c>
      <c r="G46" s="369" t="str">
        <f>VLOOKUP($A46,BI!$A:$Q,MATCH(G$1,BI!$A$1:$Q$1,0),FALSE)</f>
        <v/>
      </c>
      <c r="H46" s="369">
        <f>VLOOKUP($A46,BI!$A:$Q,MATCH(H$1,BI!$A$1:$Q$1,0),FALSE)</f>
        <v>1</v>
      </c>
      <c r="I46" s="369">
        <f>VLOOKUP($A46,BI!$A:$Q,MATCH(I$1,BI!$A$1:$Q$1,0),FALSE)</f>
        <v>1</v>
      </c>
      <c r="J46" s="369" t="str">
        <f>VLOOKUP($A46,BI!$A:$Q,MATCH(J$1,BI!$A$1:$Q$1,0),FALSE)</f>
        <v/>
      </c>
      <c r="K46" s="369" t="str">
        <f>VLOOKUP($A46,BI!$A:$Q,MATCH(K$1,BI!$A$1:$Q$1,0),FALSE)</f>
        <v/>
      </c>
      <c r="L46" s="369" t="str">
        <f>VLOOKUP($A46,BI!$A:$Q,MATCH(L$1,BI!$A$1:$Q$1,0),FALSE)</f>
        <v/>
      </c>
      <c r="M46" s="369" t="str">
        <f>VLOOKUP($A46,BI!$A:$Q,MATCH(M$1,BI!$A$1:$Q$1,0),FALSE)</f>
        <v/>
      </c>
      <c r="N46" s="323" t="str">
        <f>VLOOKUP($A46,'B-EmEC'!$A:$DD,MATCH(N$1,'B-EmEC'!$A$1:$DD$1,0),FALSE)</f>
        <v/>
      </c>
      <c r="O46" s="324">
        <f>VLOOKUP($A46,'B-EmEC'!$A:$DD,MATCH(O$1,'B-EmEC'!$A$1:$DD$1,0),FALSE)</f>
        <v>4.5830000000000002</v>
      </c>
      <c r="P46" s="325">
        <f>VLOOKUP($A46,'B-EmEC'!$A:$DD,MATCH(P$1,'B-EmEC'!$A$1:$DD$1,0),FALSE)</f>
        <v>4.6500000000000004</v>
      </c>
      <c r="Q46" s="324" t="str">
        <f>VLOOKUP($A46,'B-EmEC'!$A:$DD,MATCH(Q$1,'B-EmEC'!$A$1:$DD$1,0),FALSE)</f>
        <v/>
      </c>
      <c r="R46" s="326" t="str">
        <f>VLOOKUP($A46,'B-EmEC'!$A:$DD,MATCH(R$1,'B-EmEC'!$A$1:$DD$1,0),FALSE)</f>
        <v/>
      </c>
      <c r="S46" s="326" t="str">
        <f>VLOOKUP($A46,'B-EmEC'!$A:$DD,MATCH(S$1,'B-EmEC'!$A$1:$DD$1,0),FALSE)</f>
        <v/>
      </c>
      <c r="T46" s="326">
        <f>VLOOKUP($A46,'B-EmEC'!$A:$DD,MATCH(T$1,'B-EmEC'!$A$1:$DD$1,0),FALSE)</f>
        <v>4.0949999999999998</v>
      </c>
      <c r="U46" s="326">
        <f>VLOOKUP($A46,'B-EmEC'!$A:$DD,MATCH(U$1,'B-EmEC'!$A$1:$DD$1,0),FALSE)</f>
        <v>4.4729999999999999</v>
      </c>
      <c r="V46" s="326">
        <f>VLOOKUP($A46,'B-EmEC'!$A:$DD,MATCH(V$1,'B-EmEC'!$A$1:$DD$1,0),FALSE)</f>
        <v>5.2009999999999996</v>
      </c>
      <c r="W46" s="326" t="str">
        <f>VLOOKUP($A46,'B-EmEC'!$A:$DD,MATCH(W$1,'B-EmEC'!$A$1:$DD$1,0),FALSE)</f>
        <v/>
      </c>
      <c r="X46" s="326" t="str">
        <f>VLOOKUP($A46,'B-EmEC'!$A:$DD,MATCH(X$1,'B-EmEC'!$A$1:$DD$1,0),FALSE)</f>
        <v/>
      </c>
      <c r="Y46" s="326" t="str">
        <f>VLOOKUP($A46,'B-EmEC'!$A:$DD,MATCH(Y$1,'B-EmEC'!$A$1:$DD$1,0),FALSE)</f>
        <v/>
      </c>
      <c r="Z46" s="323" t="str">
        <f t="shared" si="11"/>
        <v/>
      </c>
      <c r="AA46" s="327" t="str">
        <f t="shared" si="12"/>
        <v/>
      </c>
      <c r="AB46" s="327" t="str">
        <f t="shared" si="13"/>
        <v/>
      </c>
      <c r="AC46" s="327" t="str">
        <f t="shared" si="14"/>
        <v/>
      </c>
      <c r="AD46" s="327" t="str">
        <f t="shared" si="15"/>
        <v/>
      </c>
      <c r="AE46" s="327" t="str">
        <f t="shared" si="16"/>
        <v/>
      </c>
      <c r="AF46" s="327">
        <f t="shared" si="17"/>
        <v>4.0949999999999998</v>
      </c>
      <c r="AG46" s="327">
        <f t="shared" si="18"/>
        <v>4.4729999999999999</v>
      </c>
      <c r="AH46" s="327" t="str">
        <f t="shared" si="19"/>
        <v/>
      </c>
      <c r="AI46" s="327" t="str">
        <f t="shared" si="20"/>
        <v/>
      </c>
      <c r="AJ46" s="327" t="str">
        <f t="shared" si="21"/>
        <v/>
      </c>
      <c r="AK46" s="327" t="str">
        <f t="shared" si="22"/>
        <v/>
      </c>
      <c r="AL46" s="328" t="str">
        <f t="shared" si="23"/>
        <v/>
      </c>
      <c r="AM46" s="329" t="str">
        <f t="shared" si="24"/>
        <v/>
      </c>
      <c r="AN46" s="329" t="str">
        <f t="shared" si="25"/>
        <v/>
      </c>
      <c r="AO46" s="329" t="str">
        <f t="shared" si="26"/>
        <v/>
      </c>
      <c r="AP46" s="329" t="str">
        <f t="shared" si="27"/>
        <v/>
      </c>
      <c r="AQ46" s="329" t="str">
        <f t="shared" si="28"/>
        <v/>
      </c>
      <c r="AR46" s="329">
        <f t="shared" si="29"/>
        <v>-0.3890144665461121</v>
      </c>
      <c r="AS46" s="329">
        <f t="shared" si="30"/>
        <v>-0.30357142857142855</v>
      </c>
      <c r="AT46" s="329" t="str">
        <f t="shared" si="31"/>
        <v/>
      </c>
      <c r="AU46" s="329" t="str">
        <f t="shared" si="32"/>
        <v/>
      </c>
      <c r="AV46" s="329" t="str">
        <f t="shared" si="33"/>
        <v/>
      </c>
      <c r="AW46" s="329" t="str">
        <f t="shared" si="34"/>
        <v/>
      </c>
      <c r="AX46" s="144" t="str">
        <f t="shared" si="35"/>
        <v/>
      </c>
      <c r="AY46" s="145" t="str">
        <f t="shared" si="36"/>
        <v/>
      </c>
      <c r="AZ46" s="145" t="str">
        <f t="shared" si="37"/>
        <v/>
      </c>
      <c r="BA46" s="145" t="str">
        <f t="shared" si="38"/>
        <v/>
      </c>
      <c r="BB46" s="145" t="str">
        <f t="shared" si="39"/>
        <v/>
      </c>
      <c r="BC46" s="145" t="str">
        <f t="shared" si="40"/>
        <v/>
      </c>
      <c r="BD46" s="145">
        <f t="shared" si="41"/>
        <v>0</v>
      </c>
      <c r="BE46" s="145">
        <f t="shared" si="42"/>
        <v>1</v>
      </c>
      <c r="BF46" s="145" t="str">
        <f t="shared" si="43"/>
        <v/>
      </c>
      <c r="BG46" s="145" t="str">
        <f t="shared" si="44"/>
        <v/>
      </c>
      <c r="BH46" s="145" t="str">
        <f t="shared" si="45"/>
        <v/>
      </c>
      <c r="BI46" s="145" t="str">
        <f t="shared" si="46"/>
        <v/>
      </c>
      <c r="BJ46" s="98" t="str">
        <f t="shared" si="47"/>
        <v/>
      </c>
      <c r="BK46" s="50" t="str">
        <f t="shared" si="48"/>
        <v/>
      </c>
      <c r="BL46" s="50">
        <f t="shared" si="55"/>
        <v>4.4729999999999999</v>
      </c>
      <c r="BM46" s="50" t="str">
        <f t="shared" si="56"/>
        <v/>
      </c>
      <c r="BN46" s="105" t="str">
        <f t="shared" si="51"/>
        <v/>
      </c>
      <c r="BO46" s="47" t="str">
        <f t="shared" si="52"/>
        <v/>
      </c>
      <c r="BP46" s="47">
        <f t="shared" si="57"/>
        <v>4.2839999999999998</v>
      </c>
      <c r="BQ46" s="47" t="str">
        <f t="shared" si="58"/>
        <v/>
      </c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  <c r="IX46" s="37"/>
      <c r="IY46" s="37"/>
      <c r="IZ46" s="37"/>
      <c r="JA46" s="37"/>
      <c r="JB46" s="37"/>
      <c r="JC46" s="37"/>
      <c r="JD46" s="37"/>
      <c r="JE46" s="37"/>
      <c r="JF46" s="37"/>
      <c r="JG46" s="37"/>
      <c r="JH46" s="37"/>
      <c r="JI46" s="37"/>
      <c r="JJ46" s="37"/>
      <c r="JK46" s="37"/>
      <c r="JL46" s="37"/>
      <c r="JM46" s="37"/>
      <c r="JN46" s="37"/>
      <c r="JO46" s="37"/>
    </row>
    <row r="47" spans="1:275" s="49" customFormat="1" x14ac:dyDescent="0.2">
      <c r="A47" s="29" t="s">
        <v>51</v>
      </c>
      <c r="B47" s="336">
        <f>VLOOKUP($A47,BI!$A:$Q,MATCH(B$1,BI!$A$1:$Q$1,0),FALSE)</f>
        <v>1</v>
      </c>
      <c r="C47" s="369" t="str">
        <f>VLOOKUP($A47,BI!$A:$Q,MATCH(C$1,BI!$A$1:$Q$1,0),FALSE)</f>
        <v/>
      </c>
      <c r="D47" s="369" t="str">
        <f>VLOOKUP($A47,BI!$A:$Q,MATCH(D$1,BI!$A$1:$Q$1,0),FALSE)</f>
        <v/>
      </c>
      <c r="E47" s="369" t="str">
        <f>VLOOKUP($A47,BI!$A:$Q,MATCH(E$1,BI!$A$1:$Q$1,0),FALSE)</f>
        <v/>
      </c>
      <c r="F47" s="369" t="str">
        <f>VLOOKUP($A47,BI!$A:$Q,MATCH(F$1,BI!$A$1:$Q$1,0),FALSE)</f>
        <v/>
      </c>
      <c r="G47" s="369" t="str">
        <f>VLOOKUP($A47,BI!$A:$Q,MATCH(G$1,BI!$A$1:$Q$1,0),FALSE)</f>
        <v/>
      </c>
      <c r="H47" s="369" t="str">
        <f>VLOOKUP($A47,BI!$A:$Q,MATCH(H$1,BI!$A$1:$Q$1,0),FALSE)</f>
        <v/>
      </c>
      <c r="I47" s="369" t="str">
        <f>VLOOKUP($A47,BI!$A:$Q,MATCH(I$1,BI!$A$1:$Q$1,0),FALSE)</f>
        <v/>
      </c>
      <c r="J47" s="369" t="str">
        <f>VLOOKUP($A47,BI!$A:$Q,MATCH(J$1,BI!$A$1:$Q$1,0),FALSE)</f>
        <v/>
      </c>
      <c r="K47" s="369" t="str">
        <f>VLOOKUP($A47,BI!$A:$Q,MATCH(K$1,BI!$A$1:$Q$1,0),FALSE)</f>
        <v/>
      </c>
      <c r="L47" s="369" t="str">
        <f>VLOOKUP($A47,BI!$A:$Q,MATCH(L$1,BI!$A$1:$Q$1,0),FALSE)</f>
        <v/>
      </c>
      <c r="M47" s="369" t="str">
        <f>VLOOKUP($A47,BI!$A:$Q,MATCH(M$1,BI!$A$1:$Q$1,0),FALSE)</f>
        <v/>
      </c>
      <c r="N47" s="323">
        <f>VLOOKUP($A47,'B-EmEC'!$A:$DD,MATCH(N$1,'B-EmEC'!$A$1:$DD$1,0),FALSE)</f>
        <v>6.1239999999999997</v>
      </c>
      <c r="O47" s="324" t="str">
        <f>VLOOKUP($A47,'B-EmEC'!$A:$DD,MATCH(O$1,'B-EmEC'!$A$1:$DD$1,0),FALSE)</f>
        <v/>
      </c>
      <c r="P47" s="325" t="str">
        <f>VLOOKUP($A47,'B-EmEC'!$A:$DD,MATCH(P$1,'B-EmEC'!$A$1:$DD$1,0),FALSE)</f>
        <v/>
      </c>
      <c r="Q47" s="324" t="str">
        <f>VLOOKUP($A47,'B-EmEC'!$A:$DD,MATCH(Q$1,'B-EmEC'!$A$1:$DD$1,0),FALSE)</f>
        <v/>
      </c>
      <c r="R47" s="326" t="str">
        <f>VLOOKUP($A47,'B-EmEC'!$A:$DD,MATCH(R$1,'B-EmEC'!$A$1:$DD$1,0),FALSE)</f>
        <v/>
      </c>
      <c r="S47" s="326" t="str">
        <f>VLOOKUP($A47,'B-EmEC'!$A:$DD,MATCH(S$1,'B-EmEC'!$A$1:$DD$1,0),FALSE)</f>
        <v/>
      </c>
      <c r="T47" s="326" t="str">
        <f>VLOOKUP($A47,'B-EmEC'!$A:$DD,MATCH(T$1,'B-EmEC'!$A$1:$DD$1,0),FALSE)</f>
        <v/>
      </c>
      <c r="U47" s="326" t="str">
        <f>VLOOKUP($A47,'B-EmEC'!$A:$DD,MATCH(U$1,'B-EmEC'!$A$1:$DD$1,0),FALSE)</f>
        <v/>
      </c>
      <c r="V47" s="326" t="str">
        <f>VLOOKUP($A47,'B-EmEC'!$A:$DD,MATCH(V$1,'B-EmEC'!$A$1:$DD$1,0),FALSE)</f>
        <v/>
      </c>
      <c r="W47" s="326">
        <f>VLOOKUP($A47,'B-EmEC'!$A:$DD,MATCH(W$1,'B-EmEC'!$A$1:$DD$1,0),FALSE)</f>
        <v>6.2030000000000003</v>
      </c>
      <c r="X47" s="326" t="str">
        <f>VLOOKUP($A47,'B-EmEC'!$A:$DD,MATCH(X$1,'B-EmEC'!$A$1:$DD$1,0),FALSE)</f>
        <v/>
      </c>
      <c r="Y47" s="326" t="str">
        <f>VLOOKUP($A47,'B-EmEC'!$A:$DD,MATCH(Y$1,'B-EmEC'!$A$1:$DD$1,0),FALSE)</f>
        <v/>
      </c>
      <c r="Z47" s="323">
        <f t="shared" si="11"/>
        <v>6.1239999999999997</v>
      </c>
      <c r="AA47" s="327" t="str">
        <f t="shared" si="12"/>
        <v/>
      </c>
      <c r="AB47" s="327" t="str">
        <f t="shared" si="13"/>
        <v/>
      </c>
      <c r="AC47" s="327" t="str">
        <f t="shared" si="14"/>
        <v/>
      </c>
      <c r="AD47" s="327" t="str">
        <f t="shared" si="15"/>
        <v/>
      </c>
      <c r="AE47" s="327" t="str">
        <f t="shared" si="16"/>
        <v/>
      </c>
      <c r="AF47" s="327" t="str">
        <f t="shared" si="17"/>
        <v/>
      </c>
      <c r="AG47" s="327" t="str">
        <f t="shared" si="18"/>
        <v/>
      </c>
      <c r="AH47" s="327" t="str">
        <f t="shared" si="19"/>
        <v/>
      </c>
      <c r="AI47" s="327" t="str">
        <f t="shared" si="20"/>
        <v/>
      </c>
      <c r="AJ47" s="327" t="str">
        <f t="shared" si="21"/>
        <v/>
      </c>
      <c r="AK47" s="327" t="str">
        <f t="shared" si="22"/>
        <v/>
      </c>
      <c r="AL47" s="328">
        <f t="shared" si="23"/>
        <v>6.9620253164556917E-2</v>
      </c>
      <c r="AM47" s="329" t="str">
        <f t="shared" si="24"/>
        <v/>
      </c>
      <c r="AN47" s="329" t="str">
        <f t="shared" si="25"/>
        <v/>
      </c>
      <c r="AO47" s="329" t="str">
        <f t="shared" si="26"/>
        <v/>
      </c>
      <c r="AP47" s="329" t="str">
        <f t="shared" si="27"/>
        <v/>
      </c>
      <c r="AQ47" s="329" t="str">
        <f t="shared" si="28"/>
        <v/>
      </c>
      <c r="AR47" s="329" t="str">
        <f t="shared" si="29"/>
        <v/>
      </c>
      <c r="AS47" s="329" t="str">
        <f t="shared" si="30"/>
        <v/>
      </c>
      <c r="AT47" s="329" t="str">
        <f t="shared" si="31"/>
        <v/>
      </c>
      <c r="AU47" s="329" t="str">
        <f t="shared" si="32"/>
        <v/>
      </c>
      <c r="AV47" s="329" t="str">
        <f t="shared" si="33"/>
        <v/>
      </c>
      <c r="AW47" s="329" t="str">
        <f t="shared" si="34"/>
        <v/>
      </c>
      <c r="AX47" s="144" t="str">
        <f t="shared" si="35"/>
        <v/>
      </c>
      <c r="AY47" s="145" t="str">
        <f t="shared" si="36"/>
        <v/>
      </c>
      <c r="AZ47" s="145" t="str">
        <f t="shared" si="37"/>
        <v/>
      </c>
      <c r="BA47" s="145" t="str">
        <f t="shared" si="38"/>
        <v/>
      </c>
      <c r="BB47" s="145" t="str">
        <f t="shared" si="39"/>
        <v/>
      </c>
      <c r="BC47" s="145" t="str">
        <f t="shared" si="40"/>
        <v/>
      </c>
      <c r="BD47" s="145" t="str">
        <f t="shared" si="41"/>
        <v/>
      </c>
      <c r="BE47" s="145" t="str">
        <f t="shared" si="42"/>
        <v/>
      </c>
      <c r="BF47" s="145" t="str">
        <f t="shared" si="43"/>
        <v/>
      </c>
      <c r="BG47" s="145" t="str">
        <f t="shared" si="44"/>
        <v/>
      </c>
      <c r="BH47" s="145" t="str">
        <f t="shared" si="45"/>
        <v/>
      </c>
      <c r="BI47" s="145" t="str">
        <f t="shared" si="46"/>
        <v/>
      </c>
      <c r="BJ47" s="98">
        <f t="shared" si="47"/>
        <v>6.1239999999999997</v>
      </c>
      <c r="BK47" s="50" t="str">
        <f t="shared" si="48"/>
        <v/>
      </c>
      <c r="BL47" s="50" t="str">
        <f t="shared" si="55"/>
        <v/>
      </c>
      <c r="BM47" s="50" t="str">
        <f t="shared" si="56"/>
        <v/>
      </c>
      <c r="BN47" s="105">
        <f t="shared" si="51"/>
        <v>6.1239999999999997</v>
      </c>
      <c r="BO47" s="47" t="str">
        <f t="shared" si="52"/>
        <v/>
      </c>
      <c r="BP47" s="47" t="str">
        <f t="shared" si="57"/>
        <v/>
      </c>
      <c r="BQ47" s="47" t="str">
        <f t="shared" si="58"/>
        <v/>
      </c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</row>
    <row r="48" spans="1:275" s="49" customFormat="1" x14ac:dyDescent="0.2">
      <c r="A48" s="29" t="s">
        <v>50</v>
      </c>
      <c r="B48" s="336">
        <f>VLOOKUP($A48,BI!$A:$Q,MATCH(B$1,BI!$A$1:$Q$1,0),FALSE)</f>
        <v>1</v>
      </c>
      <c r="C48" s="369" t="str">
        <f>VLOOKUP($A48,BI!$A:$Q,MATCH(C$1,BI!$A$1:$Q$1,0),FALSE)</f>
        <v/>
      </c>
      <c r="D48" s="369" t="str">
        <f>VLOOKUP($A48,BI!$A:$Q,MATCH(D$1,BI!$A$1:$Q$1,0),FALSE)</f>
        <v/>
      </c>
      <c r="E48" s="369" t="str">
        <f>VLOOKUP($A48,BI!$A:$Q,MATCH(E$1,BI!$A$1:$Q$1,0),FALSE)</f>
        <v/>
      </c>
      <c r="F48" s="369" t="str">
        <f>VLOOKUP($A48,BI!$A:$Q,MATCH(F$1,BI!$A$1:$Q$1,0),FALSE)</f>
        <v/>
      </c>
      <c r="G48" s="369" t="str">
        <f>VLOOKUP($A48,BI!$A:$Q,MATCH(G$1,BI!$A$1:$Q$1,0),FALSE)</f>
        <v/>
      </c>
      <c r="H48" s="369" t="str">
        <f>VLOOKUP($A48,BI!$A:$Q,MATCH(H$1,BI!$A$1:$Q$1,0),FALSE)</f>
        <v/>
      </c>
      <c r="I48" s="369" t="str">
        <f>VLOOKUP($A48,BI!$A:$Q,MATCH(I$1,BI!$A$1:$Q$1,0),FALSE)</f>
        <v/>
      </c>
      <c r="J48" s="369" t="str">
        <f>VLOOKUP($A48,BI!$A:$Q,MATCH(J$1,BI!$A$1:$Q$1,0),FALSE)</f>
        <v/>
      </c>
      <c r="K48" s="369" t="str">
        <f>VLOOKUP($A48,BI!$A:$Q,MATCH(K$1,BI!$A$1:$Q$1,0),FALSE)</f>
        <v/>
      </c>
      <c r="L48" s="369" t="str">
        <f>VLOOKUP($A48,BI!$A:$Q,MATCH(L$1,BI!$A$1:$Q$1,0),FALSE)</f>
        <v/>
      </c>
      <c r="M48" s="369" t="str">
        <f>VLOOKUP($A48,BI!$A:$Q,MATCH(M$1,BI!$A$1:$Q$1,0),FALSE)</f>
        <v/>
      </c>
      <c r="N48" s="323">
        <f>VLOOKUP($A48,'B-EmEC'!$A:$DD,MATCH(N$1,'B-EmEC'!$A$1:$DD$1,0),FALSE)</f>
        <v>6.2990000000000004</v>
      </c>
      <c r="O48" s="324" t="str">
        <f>VLOOKUP($A48,'B-EmEC'!$A:$DD,MATCH(O$1,'B-EmEC'!$A$1:$DD$1,0),FALSE)</f>
        <v/>
      </c>
      <c r="P48" s="325" t="str">
        <f>VLOOKUP($A48,'B-EmEC'!$A:$DD,MATCH(P$1,'B-EmEC'!$A$1:$DD$1,0),FALSE)</f>
        <v/>
      </c>
      <c r="Q48" s="324" t="str">
        <f>VLOOKUP($A48,'B-EmEC'!$A:$DD,MATCH(Q$1,'B-EmEC'!$A$1:$DD$1,0),FALSE)</f>
        <v/>
      </c>
      <c r="R48" s="326" t="str">
        <f>VLOOKUP($A48,'B-EmEC'!$A:$DD,MATCH(R$1,'B-EmEC'!$A$1:$DD$1,0),FALSE)</f>
        <v/>
      </c>
      <c r="S48" s="326" t="str">
        <f>VLOOKUP($A48,'B-EmEC'!$A:$DD,MATCH(S$1,'B-EmEC'!$A$1:$DD$1,0),FALSE)</f>
        <v/>
      </c>
      <c r="T48" s="326" t="str">
        <f>VLOOKUP($A48,'B-EmEC'!$A:$DD,MATCH(T$1,'B-EmEC'!$A$1:$DD$1,0),FALSE)</f>
        <v/>
      </c>
      <c r="U48" s="326" t="str">
        <f>VLOOKUP($A48,'B-EmEC'!$A:$DD,MATCH(U$1,'B-EmEC'!$A$1:$DD$1,0),FALSE)</f>
        <v/>
      </c>
      <c r="V48" s="326" t="str">
        <f>VLOOKUP($A48,'B-EmEC'!$A:$DD,MATCH(V$1,'B-EmEC'!$A$1:$DD$1,0),FALSE)</f>
        <v/>
      </c>
      <c r="W48" s="326">
        <f>VLOOKUP($A48,'B-EmEC'!$A:$DD,MATCH(W$1,'B-EmEC'!$A$1:$DD$1,0),FALSE)</f>
        <v>6.6230000000000002</v>
      </c>
      <c r="X48" s="326">
        <f>VLOOKUP($A48,'B-EmEC'!$A:$DD,MATCH(X$1,'B-EmEC'!$A$1:$DD$1,0),FALSE)</f>
        <v>6.78</v>
      </c>
      <c r="Y48" s="326">
        <f>VLOOKUP($A48,'B-EmEC'!$A:$DD,MATCH(Y$1,'B-EmEC'!$A$1:$DD$1,0),FALSE)</f>
        <v>6.17</v>
      </c>
      <c r="Z48" s="323">
        <f t="shared" si="11"/>
        <v>6.2990000000000004</v>
      </c>
      <c r="AA48" s="327" t="str">
        <f t="shared" si="12"/>
        <v/>
      </c>
      <c r="AB48" s="327" t="str">
        <f t="shared" si="13"/>
        <v/>
      </c>
      <c r="AC48" s="327" t="str">
        <f t="shared" si="14"/>
        <v/>
      </c>
      <c r="AD48" s="327" t="str">
        <f t="shared" si="15"/>
        <v/>
      </c>
      <c r="AE48" s="327" t="str">
        <f t="shared" si="16"/>
        <v/>
      </c>
      <c r="AF48" s="327" t="str">
        <f t="shared" si="17"/>
        <v/>
      </c>
      <c r="AG48" s="327" t="str">
        <f t="shared" si="18"/>
        <v/>
      </c>
      <c r="AH48" s="327" t="str">
        <f t="shared" si="19"/>
        <v/>
      </c>
      <c r="AI48" s="327" t="str">
        <f t="shared" si="20"/>
        <v/>
      </c>
      <c r="AJ48" s="327" t="str">
        <f t="shared" si="21"/>
        <v/>
      </c>
      <c r="AK48" s="327" t="str">
        <f t="shared" si="22"/>
        <v/>
      </c>
      <c r="AL48" s="328">
        <f t="shared" si="23"/>
        <v>0.10917721518987353</v>
      </c>
      <c r="AM48" s="329" t="str">
        <f t="shared" si="24"/>
        <v/>
      </c>
      <c r="AN48" s="329" t="str">
        <f t="shared" si="25"/>
        <v/>
      </c>
      <c r="AO48" s="329" t="str">
        <f t="shared" si="26"/>
        <v/>
      </c>
      <c r="AP48" s="329" t="str">
        <f t="shared" si="27"/>
        <v/>
      </c>
      <c r="AQ48" s="329" t="str">
        <f t="shared" si="28"/>
        <v/>
      </c>
      <c r="AR48" s="329" t="str">
        <f t="shared" si="29"/>
        <v/>
      </c>
      <c r="AS48" s="329" t="str">
        <f t="shared" si="30"/>
        <v/>
      </c>
      <c r="AT48" s="329" t="str">
        <f t="shared" si="31"/>
        <v/>
      </c>
      <c r="AU48" s="329" t="str">
        <f t="shared" si="32"/>
        <v/>
      </c>
      <c r="AV48" s="329" t="str">
        <f t="shared" si="33"/>
        <v/>
      </c>
      <c r="AW48" s="329" t="str">
        <f t="shared" si="34"/>
        <v/>
      </c>
      <c r="AX48" s="144" t="str">
        <f t="shared" si="35"/>
        <v/>
      </c>
      <c r="AY48" s="145" t="str">
        <f t="shared" si="36"/>
        <v/>
      </c>
      <c r="AZ48" s="145" t="str">
        <f t="shared" si="37"/>
        <v/>
      </c>
      <c r="BA48" s="145" t="str">
        <f t="shared" si="38"/>
        <v/>
      </c>
      <c r="BB48" s="145" t="str">
        <f t="shared" si="39"/>
        <v/>
      </c>
      <c r="BC48" s="145" t="str">
        <f t="shared" si="40"/>
        <v/>
      </c>
      <c r="BD48" s="145" t="str">
        <f t="shared" si="41"/>
        <v/>
      </c>
      <c r="BE48" s="145" t="str">
        <f t="shared" si="42"/>
        <v/>
      </c>
      <c r="BF48" s="145" t="str">
        <f t="shared" si="43"/>
        <v/>
      </c>
      <c r="BG48" s="145" t="str">
        <f t="shared" si="44"/>
        <v/>
      </c>
      <c r="BH48" s="145" t="str">
        <f t="shared" si="45"/>
        <v/>
      </c>
      <c r="BI48" s="145" t="str">
        <f t="shared" si="46"/>
        <v/>
      </c>
      <c r="BJ48" s="98">
        <f t="shared" si="47"/>
        <v>6.2990000000000004</v>
      </c>
      <c r="BK48" s="50" t="str">
        <f t="shared" si="48"/>
        <v/>
      </c>
      <c r="BL48" s="50" t="str">
        <f t="shared" si="55"/>
        <v/>
      </c>
      <c r="BM48" s="50" t="str">
        <f t="shared" si="56"/>
        <v/>
      </c>
      <c r="BN48" s="105">
        <f t="shared" si="51"/>
        <v>6.2990000000000004</v>
      </c>
      <c r="BO48" s="47" t="str">
        <f t="shared" si="52"/>
        <v/>
      </c>
      <c r="BP48" s="47" t="str">
        <f t="shared" si="57"/>
        <v/>
      </c>
      <c r="BQ48" s="47" t="str">
        <f t="shared" si="58"/>
        <v/>
      </c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  <c r="IL48" s="37"/>
      <c r="IM48" s="37"/>
      <c r="IN48" s="37"/>
      <c r="IO48" s="37"/>
      <c r="IP48" s="37"/>
      <c r="IQ48" s="37"/>
      <c r="IR48" s="37"/>
      <c r="IS48" s="37"/>
      <c r="IT48" s="37"/>
      <c r="IU48" s="37"/>
      <c r="IV48" s="37"/>
      <c r="IW48" s="37"/>
      <c r="IX48" s="37"/>
      <c r="IY48" s="37"/>
      <c r="IZ48" s="37"/>
      <c r="JA48" s="37"/>
      <c r="JB48" s="37"/>
      <c r="JC48" s="37"/>
      <c r="JD48" s="37"/>
      <c r="JE48" s="37"/>
      <c r="JF48" s="37"/>
      <c r="JG48" s="37"/>
      <c r="JH48" s="37"/>
      <c r="JI48" s="37"/>
      <c r="JJ48" s="37"/>
      <c r="JK48" s="37"/>
      <c r="JL48" s="37"/>
      <c r="JM48" s="37"/>
      <c r="JN48" s="37"/>
      <c r="JO48" s="37"/>
    </row>
    <row r="49" spans="1:275" s="49" customFormat="1" x14ac:dyDescent="0.2">
      <c r="A49" s="29" t="s">
        <v>53</v>
      </c>
      <c r="B49" s="336">
        <f>VLOOKUP($A49,BI!$A:$Q,MATCH(B$1,BI!$A$1:$Q$1,0),FALSE)</f>
        <v>1</v>
      </c>
      <c r="C49" s="369">
        <f>VLOOKUP($A49,BI!$A:$Q,MATCH(C$1,BI!$A$1:$Q$1,0),FALSE)</f>
        <v>1</v>
      </c>
      <c r="D49" s="369" t="str">
        <f>VLOOKUP($A49,BI!$A:$Q,MATCH(D$1,BI!$A$1:$Q$1,0),FALSE)</f>
        <v/>
      </c>
      <c r="E49" s="369">
        <f>VLOOKUP($A49,BI!$A:$Q,MATCH(E$1,BI!$A$1:$Q$1,0),FALSE)</f>
        <v>1</v>
      </c>
      <c r="F49" s="369" t="str">
        <f>VLOOKUP($A49,BI!$A:$Q,MATCH(F$1,BI!$A$1:$Q$1,0),FALSE)</f>
        <v/>
      </c>
      <c r="G49" s="369" t="str">
        <f>VLOOKUP($A49,BI!$A:$Q,MATCH(G$1,BI!$A$1:$Q$1,0),FALSE)</f>
        <v/>
      </c>
      <c r="H49" s="369">
        <f>VLOOKUP($A49,BI!$A:$Q,MATCH(H$1,BI!$A$1:$Q$1,0),FALSE)</f>
        <v>1</v>
      </c>
      <c r="I49" s="369">
        <f>VLOOKUP($A49,BI!$A:$Q,MATCH(I$1,BI!$A$1:$Q$1,0),FALSE)</f>
        <v>1</v>
      </c>
      <c r="J49" s="369">
        <f>VLOOKUP($A49,BI!$A:$Q,MATCH(J$1,BI!$A$1:$Q$1,0),FALSE)</f>
        <v>1</v>
      </c>
      <c r="K49" s="369">
        <f>VLOOKUP($A49,BI!$A:$Q,MATCH(K$1,BI!$A$1:$Q$1,0),FALSE)</f>
        <v>1</v>
      </c>
      <c r="L49" s="369" t="str">
        <f>VLOOKUP($A49,BI!$A:$Q,MATCH(L$1,BI!$A$1:$Q$1,0),FALSE)</f>
        <v/>
      </c>
      <c r="M49" s="369" t="str">
        <f>VLOOKUP($A49,BI!$A:$Q,MATCH(M$1,BI!$A$1:$Q$1,0),FALSE)</f>
        <v/>
      </c>
      <c r="N49" s="323">
        <f>VLOOKUP($A49,'B-EmEC'!$A:$DD,MATCH(N$1,'B-EmEC'!$A$1:$DD$1,0),FALSE)</f>
        <v>6.8220000000000001</v>
      </c>
      <c r="O49" s="324">
        <f>VLOOKUP($A49,'B-EmEC'!$A:$DD,MATCH(O$1,'B-EmEC'!$A$1:$DD$1,0),FALSE)</f>
        <v>7.2450000000000001</v>
      </c>
      <c r="P49" s="325" t="str">
        <f>VLOOKUP($A49,'B-EmEC'!$A:$DD,MATCH(P$1,'B-EmEC'!$A$1:$DD$1,0),FALSE)</f>
        <v/>
      </c>
      <c r="Q49" s="324">
        <f>VLOOKUP($A49,'B-EmEC'!$A:$DD,MATCH(Q$1,'B-EmEC'!$A$1:$DD$1,0),FALSE)</f>
        <v>7.4359999999999999</v>
      </c>
      <c r="R49" s="326" t="str">
        <f>VLOOKUP($A49,'B-EmEC'!$A:$DD,MATCH(R$1,'B-EmEC'!$A$1:$DD$1,0),FALSE)</f>
        <v/>
      </c>
      <c r="S49" s="326" t="str">
        <f>VLOOKUP($A49,'B-EmEC'!$A:$DD,MATCH(S$1,'B-EmEC'!$A$1:$DD$1,0),FALSE)</f>
        <v/>
      </c>
      <c r="T49" s="326">
        <f>VLOOKUP($A49,'B-EmEC'!$A:$DD,MATCH(T$1,'B-EmEC'!$A$1:$DD$1,0),FALSE)</f>
        <v>7.7409999999999997</v>
      </c>
      <c r="U49" s="326">
        <f>VLOOKUP($A49,'B-EmEC'!$A:$DD,MATCH(U$1,'B-EmEC'!$A$1:$DD$1,0),FALSE)</f>
        <v>7.6760000000000002</v>
      </c>
      <c r="V49" s="326">
        <f>VLOOKUP($A49,'B-EmEC'!$A:$DD,MATCH(V$1,'B-EmEC'!$A$1:$DD$1,0),FALSE)</f>
        <v>6.7130000000000001</v>
      </c>
      <c r="W49" s="326">
        <f>VLOOKUP($A49,'B-EmEC'!$A:$DD,MATCH(W$1,'B-EmEC'!$A$1:$DD$1,0),FALSE)</f>
        <v>7.782</v>
      </c>
      <c r="X49" s="326" t="str">
        <f>VLOOKUP($A49,'B-EmEC'!$A:$DD,MATCH(X$1,'B-EmEC'!$A$1:$DD$1,0),FALSE)</f>
        <v/>
      </c>
      <c r="Y49" s="326" t="str">
        <f>VLOOKUP($A49,'B-EmEC'!$A:$DD,MATCH(Y$1,'B-EmEC'!$A$1:$DD$1,0),FALSE)</f>
        <v/>
      </c>
      <c r="Z49" s="323">
        <f t="shared" si="11"/>
        <v>6.8220000000000001</v>
      </c>
      <c r="AA49" s="327">
        <f t="shared" si="12"/>
        <v>7.2450000000000001</v>
      </c>
      <c r="AB49" s="327" t="str">
        <f t="shared" si="13"/>
        <v/>
      </c>
      <c r="AC49" s="327">
        <f t="shared" si="14"/>
        <v>7.4359999999999999</v>
      </c>
      <c r="AD49" s="327" t="str">
        <f t="shared" si="15"/>
        <v/>
      </c>
      <c r="AE49" s="327" t="str">
        <f t="shared" si="16"/>
        <v/>
      </c>
      <c r="AF49" s="327">
        <f t="shared" si="17"/>
        <v>7.7409999999999997</v>
      </c>
      <c r="AG49" s="327">
        <f t="shared" si="18"/>
        <v>7.6760000000000002</v>
      </c>
      <c r="AH49" s="327">
        <f t="shared" si="19"/>
        <v>6.7130000000000001</v>
      </c>
      <c r="AI49" s="327">
        <f t="shared" si="20"/>
        <v>7.782</v>
      </c>
      <c r="AJ49" s="327" t="str">
        <f t="shared" si="21"/>
        <v/>
      </c>
      <c r="AK49" s="327" t="str">
        <f t="shared" si="22"/>
        <v/>
      </c>
      <c r="AL49" s="328">
        <f t="shared" si="23"/>
        <v>0.22739602169981921</v>
      </c>
      <c r="AM49" s="329">
        <f t="shared" si="24"/>
        <v>0.32301084990958412</v>
      </c>
      <c r="AN49" s="329" t="str">
        <f t="shared" si="25"/>
        <v/>
      </c>
      <c r="AO49" s="329">
        <f t="shared" si="26"/>
        <v>0.36618444846292947</v>
      </c>
      <c r="AP49" s="329" t="str">
        <f t="shared" si="27"/>
        <v/>
      </c>
      <c r="AQ49" s="329" t="str">
        <f t="shared" si="28"/>
        <v/>
      </c>
      <c r="AR49" s="329">
        <f t="shared" si="29"/>
        <v>0.43512658227848094</v>
      </c>
      <c r="AS49" s="329">
        <f t="shared" si="30"/>
        <v>0.42043399638336348</v>
      </c>
      <c r="AT49" s="329">
        <f t="shared" si="31"/>
        <v>0.20275768535262209</v>
      </c>
      <c r="AU49" s="329">
        <f t="shared" si="32"/>
        <v>0.44439421338155516</v>
      </c>
      <c r="AV49" s="329" t="str">
        <f t="shared" si="33"/>
        <v/>
      </c>
      <c r="AW49" s="329" t="str">
        <f t="shared" si="34"/>
        <v/>
      </c>
      <c r="AX49" s="144">
        <f t="shared" si="35"/>
        <v>0.10196445275958839</v>
      </c>
      <c r="AY49" s="145">
        <f t="shared" si="36"/>
        <v>0.49766136576239484</v>
      </c>
      <c r="AZ49" s="145" t="str">
        <f t="shared" si="37"/>
        <v/>
      </c>
      <c r="BA49" s="145">
        <f t="shared" si="38"/>
        <v>0.67633302151543484</v>
      </c>
      <c r="BB49" s="145" t="str">
        <f t="shared" si="39"/>
        <v/>
      </c>
      <c r="BC49" s="145" t="str">
        <f t="shared" si="40"/>
        <v/>
      </c>
      <c r="BD49" s="145">
        <f t="shared" si="41"/>
        <v>0.96164639850327371</v>
      </c>
      <c r="BE49" s="145">
        <f t="shared" si="42"/>
        <v>0.90084190832553801</v>
      </c>
      <c r="BF49" s="145">
        <f t="shared" si="43"/>
        <v>0</v>
      </c>
      <c r="BG49" s="145">
        <f t="shared" si="44"/>
        <v>1</v>
      </c>
      <c r="BH49" s="145" t="str">
        <f t="shared" si="45"/>
        <v/>
      </c>
      <c r="BI49" s="145" t="str">
        <f t="shared" si="46"/>
        <v/>
      </c>
      <c r="BJ49" s="98">
        <f t="shared" si="47"/>
        <v>6.8220000000000001</v>
      </c>
      <c r="BK49" s="50">
        <f t="shared" si="48"/>
        <v>7.4359999999999999</v>
      </c>
      <c r="BL49" s="50">
        <f t="shared" si="55"/>
        <v>7.782</v>
      </c>
      <c r="BM49" s="50" t="str">
        <f t="shared" si="56"/>
        <v/>
      </c>
      <c r="BN49" s="105">
        <f t="shared" si="51"/>
        <v>6.8220000000000001</v>
      </c>
      <c r="BO49" s="47">
        <f t="shared" si="52"/>
        <v>7.3405000000000005</v>
      </c>
      <c r="BP49" s="47">
        <f t="shared" si="57"/>
        <v>7.4779999999999998</v>
      </c>
      <c r="BQ49" s="47" t="str">
        <f t="shared" si="58"/>
        <v/>
      </c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  <c r="IN49" s="37"/>
      <c r="IO49" s="37"/>
      <c r="IP49" s="37"/>
      <c r="IQ49" s="37"/>
      <c r="IR49" s="37"/>
      <c r="IS49" s="37"/>
      <c r="IT49" s="37"/>
      <c r="IU49" s="37"/>
      <c r="IV49" s="37"/>
      <c r="IW49" s="37"/>
      <c r="IX49" s="37"/>
      <c r="IY49" s="37"/>
      <c r="IZ49" s="37"/>
      <c r="JA49" s="37"/>
      <c r="JB49" s="37"/>
      <c r="JC49" s="37"/>
      <c r="JD49" s="37"/>
      <c r="JE49" s="37"/>
      <c r="JF49" s="37"/>
      <c r="JG49" s="37"/>
      <c r="JH49" s="37"/>
      <c r="JI49" s="37"/>
      <c r="JJ49" s="37"/>
      <c r="JK49" s="37"/>
      <c r="JL49" s="37"/>
      <c r="JM49" s="37"/>
      <c r="JN49" s="37"/>
      <c r="JO49" s="37"/>
    </row>
    <row r="50" spans="1:275" s="49" customFormat="1" x14ac:dyDescent="0.2">
      <c r="A50" s="29" t="s">
        <v>24</v>
      </c>
      <c r="B50" s="336">
        <f>VLOOKUP($A50,BI!$A:$Q,MATCH(B$1,BI!$A$1:$Q$1,0),FALSE)</f>
        <v>1</v>
      </c>
      <c r="C50" s="369" t="str">
        <f>VLOOKUP($A50,BI!$A:$Q,MATCH(C$1,BI!$A$1:$Q$1,0),FALSE)</f>
        <v/>
      </c>
      <c r="D50" s="369" t="str">
        <f>VLOOKUP($A50,BI!$A:$Q,MATCH(D$1,BI!$A$1:$Q$1,0),FALSE)</f>
        <v/>
      </c>
      <c r="E50" s="369" t="str">
        <f>VLOOKUP($A50,BI!$A:$Q,MATCH(E$1,BI!$A$1:$Q$1,0),FALSE)</f>
        <v/>
      </c>
      <c r="F50" s="369" t="str">
        <f>VLOOKUP($A50,BI!$A:$Q,MATCH(F$1,BI!$A$1:$Q$1,0),FALSE)</f>
        <v/>
      </c>
      <c r="G50" s="369">
        <f>VLOOKUP($A50,BI!$A:$Q,MATCH(G$1,BI!$A$1:$Q$1,0),FALSE)</f>
        <v>1</v>
      </c>
      <c r="H50" s="369" t="str">
        <f>VLOOKUP($A50,BI!$A:$Q,MATCH(H$1,BI!$A$1:$Q$1,0),FALSE)</f>
        <v/>
      </c>
      <c r="I50" s="369" t="str">
        <f>VLOOKUP($A50,BI!$A:$Q,MATCH(I$1,BI!$A$1:$Q$1,0),FALSE)</f>
        <v/>
      </c>
      <c r="J50" s="369" t="str">
        <f>VLOOKUP($A50,BI!$A:$Q,MATCH(J$1,BI!$A$1:$Q$1,0),FALSE)</f>
        <v/>
      </c>
      <c r="K50" s="369" t="str">
        <f>VLOOKUP($A50,BI!$A:$Q,MATCH(K$1,BI!$A$1:$Q$1,0),FALSE)</f>
        <v/>
      </c>
      <c r="L50" s="369" t="str">
        <f>VLOOKUP($A50,BI!$A:$Q,MATCH(L$1,BI!$A$1:$Q$1,0),FALSE)</f>
        <v/>
      </c>
      <c r="M50" s="369" t="str">
        <f>VLOOKUP($A50,BI!$A:$Q,MATCH(M$1,BI!$A$1:$Q$1,0),FALSE)</f>
        <v/>
      </c>
      <c r="N50" s="323">
        <f>VLOOKUP($A50,'B-EmEC'!$A:$DD,MATCH(N$1,'B-EmEC'!$A$1:$DD$1,0),FALSE)</f>
        <v>8.1980000000000004</v>
      </c>
      <c r="O50" s="324" t="str">
        <f>VLOOKUP($A50,'B-EmEC'!$A:$DD,MATCH(O$1,'B-EmEC'!$A$1:$DD$1,0),FALSE)</f>
        <v/>
      </c>
      <c r="P50" s="325" t="str">
        <f>VLOOKUP($A50,'B-EmEC'!$A:$DD,MATCH(P$1,'B-EmEC'!$A$1:$DD$1,0),FALSE)</f>
        <v/>
      </c>
      <c r="Q50" s="324" t="str">
        <f>VLOOKUP($A50,'B-EmEC'!$A:$DD,MATCH(Q$1,'B-EmEC'!$A$1:$DD$1,0),FALSE)</f>
        <v/>
      </c>
      <c r="R50" s="326" t="str">
        <f>VLOOKUP($A50,'B-EmEC'!$A:$DD,MATCH(R$1,'B-EmEC'!$A$1:$DD$1,0),FALSE)</f>
        <v/>
      </c>
      <c r="S50" s="326">
        <f>VLOOKUP($A50,'B-EmEC'!$A:$DD,MATCH(S$1,'B-EmEC'!$A$1:$DD$1,0),FALSE)</f>
        <v>7.54</v>
      </c>
      <c r="T50" s="326" t="str">
        <f>VLOOKUP($A50,'B-EmEC'!$A:$DD,MATCH(T$1,'B-EmEC'!$A$1:$DD$1,0),FALSE)</f>
        <v/>
      </c>
      <c r="U50" s="326" t="str">
        <f>VLOOKUP($A50,'B-EmEC'!$A:$DD,MATCH(U$1,'B-EmEC'!$A$1:$DD$1,0),FALSE)</f>
        <v/>
      </c>
      <c r="V50" s="326" t="str">
        <f>VLOOKUP($A50,'B-EmEC'!$A:$DD,MATCH(V$1,'B-EmEC'!$A$1:$DD$1,0),FALSE)</f>
        <v/>
      </c>
      <c r="W50" s="326">
        <f>VLOOKUP($A50,'B-EmEC'!$A:$DD,MATCH(W$1,'B-EmEC'!$A$1:$DD$1,0),FALSE)</f>
        <v>8.2520000000000007</v>
      </c>
      <c r="X50" s="326" t="str">
        <f>VLOOKUP($A50,'B-EmEC'!$A:$DD,MATCH(X$1,'B-EmEC'!$A$1:$DD$1,0),FALSE)</f>
        <v/>
      </c>
      <c r="Y50" s="326">
        <f>VLOOKUP($A50,'B-EmEC'!$A:$DD,MATCH(Y$1,'B-EmEC'!$A$1:$DD$1,0),FALSE)</f>
        <v>5.7249999999999996</v>
      </c>
      <c r="Z50" s="323">
        <f t="shared" si="11"/>
        <v>8.1980000000000004</v>
      </c>
      <c r="AA50" s="327" t="str">
        <f t="shared" si="12"/>
        <v/>
      </c>
      <c r="AB50" s="327" t="str">
        <f t="shared" si="13"/>
        <v/>
      </c>
      <c r="AC50" s="327" t="str">
        <f t="shared" si="14"/>
        <v/>
      </c>
      <c r="AD50" s="327" t="str">
        <f t="shared" si="15"/>
        <v/>
      </c>
      <c r="AE50" s="327">
        <f t="shared" si="16"/>
        <v>7.54</v>
      </c>
      <c r="AF50" s="327" t="str">
        <f t="shared" si="17"/>
        <v/>
      </c>
      <c r="AG50" s="327" t="str">
        <f t="shared" si="18"/>
        <v/>
      </c>
      <c r="AH50" s="327" t="str">
        <f t="shared" si="19"/>
        <v/>
      </c>
      <c r="AI50" s="327" t="str">
        <f t="shared" si="20"/>
        <v/>
      </c>
      <c r="AJ50" s="327" t="str">
        <f t="shared" si="21"/>
        <v/>
      </c>
      <c r="AK50" s="327" t="str">
        <f t="shared" si="22"/>
        <v/>
      </c>
      <c r="AL50" s="328">
        <f t="shared" si="23"/>
        <v>0.53842676311030746</v>
      </c>
      <c r="AM50" s="329" t="str">
        <f t="shared" si="24"/>
        <v/>
      </c>
      <c r="AN50" s="329" t="str">
        <f t="shared" si="25"/>
        <v/>
      </c>
      <c r="AO50" s="329" t="str">
        <f t="shared" si="26"/>
        <v/>
      </c>
      <c r="AP50" s="329" t="str">
        <f t="shared" si="27"/>
        <v/>
      </c>
      <c r="AQ50" s="329">
        <f t="shared" si="28"/>
        <v>0.38969258589511757</v>
      </c>
      <c r="AR50" s="329" t="str">
        <f t="shared" si="29"/>
        <v/>
      </c>
      <c r="AS50" s="329" t="str">
        <f t="shared" si="30"/>
        <v/>
      </c>
      <c r="AT50" s="329" t="str">
        <f t="shared" si="31"/>
        <v/>
      </c>
      <c r="AU50" s="329" t="str">
        <f t="shared" si="32"/>
        <v/>
      </c>
      <c r="AV50" s="329" t="str">
        <f t="shared" si="33"/>
        <v/>
      </c>
      <c r="AW50" s="329" t="str">
        <f t="shared" si="34"/>
        <v/>
      </c>
      <c r="AX50" s="144">
        <f t="shared" si="35"/>
        <v>1</v>
      </c>
      <c r="AY50" s="145" t="str">
        <f t="shared" si="36"/>
        <v/>
      </c>
      <c r="AZ50" s="145" t="str">
        <f t="shared" si="37"/>
        <v/>
      </c>
      <c r="BA50" s="145" t="str">
        <f t="shared" si="38"/>
        <v/>
      </c>
      <c r="BB50" s="145" t="str">
        <f t="shared" si="39"/>
        <v/>
      </c>
      <c r="BC50" s="145">
        <f t="shared" si="40"/>
        <v>0</v>
      </c>
      <c r="BD50" s="145" t="str">
        <f t="shared" si="41"/>
        <v/>
      </c>
      <c r="BE50" s="145" t="str">
        <f t="shared" si="42"/>
        <v/>
      </c>
      <c r="BF50" s="145" t="str">
        <f t="shared" si="43"/>
        <v/>
      </c>
      <c r="BG50" s="145" t="str">
        <f t="shared" si="44"/>
        <v/>
      </c>
      <c r="BH50" s="145" t="str">
        <f t="shared" si="45"/>
        <v/>
      </c>
      <c r="BI50" s="145" t="str">
        <f t="shared" si="46"/>
        <v/>
      </c>
      <c r="BJ50" s="98">
        <f t="shared" si="47"/>
        <v>8.1980000000000004</v>
      </c>
      <c r="BK50" s="50">
        <f t="shared" si="48"/>
        <v>7.54</v>
      </c>
      <c r="BL50" s="50" t="str">
        <f t="shared" si="55"/>
        <v/>
      </c>
      <c r="BM50" s="50" t="str">
        <f t="shared" si="56"/>
        <v/>
      </c>
      <c r="BN50" s="105">
        <f t="shared" si="51"/>
        <v>8.1980000000000004</v>
      </c>
      <c r="BO50" s="47">
        <f t="shared" si="52"/>
        <v>7.54</v>
      </c>
      <c r="BP50" s="47" t="str">
        <f t="shared" si="57"/>
        <v/>
      </c>
      <c r="BQ50" s="47" t="str">
        <f t="shared" si="58"/>
        <v/>
      </c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  <c r="JD50" s="37"/>
      <c r="JE50" s="37"/>
      <c r="JF50" s="37"/>
      <c r="JG50" s="37"/>
      <c r="JH50" s="37"/>
      <c r="JI50" s="37"/>
      <c r="JJ50" s="37"/>
      <c r="JK50" s="37"/>
      <c r="JL50" s="37"/>
      <c r="JM50" s="37"/>
      <c r="JN50" s="37"/>
      <c r="JO50" s="37"/>
    </row>
    <row r="51" spans="1:275" s="49" customFormat="1" x14ac:dyDescent="0.2">
      <c r="A51" s="29" t="s">
        <v>20</v>
      </c>
      <c r="B51" s="336">
        <f>VLOOKUP($A51,BI!$A:$Q,MATCH(B$1,BI!$A$1:$Q$1,0),FALSE)</f>
        <v>1</v>
      </c>
      <c r="C51" s="369" t="str">
        <f>VLOOKUP($A51,BI!$A:$Q,MATCH(C$1,BI!$A$1:$Q$1,0),FALSE)</f>
        <v/>
      </c>
      <c r="D51" s="369" t="str">
        <f>VLOOKUP($A51,BI!$A:$Q,MATCH(D$1,BI!$A$1:$Q$1,0),FALSE)</f>
        <v/>
      </c>
      <c r="E51" s="369" t="str">
        <f>VLOOKUP($A51,BI!$A:$Q,MATCH(E$1,BI!$A$1:$Q$1,0),FALSE)</f>
        <v/>
      </c>
      <c r="F51" s="369" t="str">
        <f>VLOOKUP($A51,BI!$A:$Q,MATCH(F$1,BI!$A$1:$Q$1,0),FALSE)</f>
        <v/>
      </c>
      <c r="G51" s="369" t="str">
        <f>VLOOKUP($A51,BI!$A:$Q,MATCH(G$1,BI!$A$1:$Q$1,0),FALSE)</f>
        <v/>
      </c>
      <c r="H51" s="369">
        <f>VLOOKUP($A51,BI!$A:$Q,MATCH(H$1,BI!$A$1:$Q$1,0),FALSE)</f>
        <v>1</v>
      </c>
      <c r="I51" s="369">
        <f>VLOOKUP($A51,BI!$A:$Q,MATCH(I$1,BI!$A$1:$Q$1,0),FALSE)</f>
        <v>1</v>
      </c>
      <c r="J51" s="369" t="str">
        <f>VLOOKUP($A51,BI!$A:$Q,MATCH(J$1,BI!$A$1:$Q$1,0),FALSE)</f>
        <v/>
      </c>
      <c r="K51" s="369" t="str">
        <f>VLOOKUP($A51,BI!$A:$Q,MATCH(K$1,BI!$A$1:$Q$1,0),FALSE)</f>
        <v/>
      </c>
      <c r="L51" s="369" t="str">
        <f>VLOOKUP($A51,BI!$A:$Q,MATCH(L$1,BI!$A$1:$Q$1,0),FALSE)</f>
        <v/>
      </c>
      <c r="M51" s="369" t="str">
        <f>VLOOKUP($A51,BI!$A:$Q,MATCH(M$1,BI!$A$1:$Q$1,0),FALSE)</f>
        <v/>
      </c>
      <c r="N51" s="323">
        <f>VLOOKUP($A51,'B-EmEC'!$A:$DD,MATCH(N$1,'B-EmEC'!$A$1:$DD$1,0),FALSE)</f>
        <v>10.24</v>
      </c>
      <c r="O51" s="324">
        <f>VLOOKUP($A51,'B-EmEC'!$A:$DD,MATCH(O$1,'B-EmEC'!$A$1:$DD$1,0),FALSE)</f>
        <v>7.5449999999999999</v>
      </c>
      <c r="P51" s="325">
        <f>VLOOKUP($A51,'B-EmEC'!$A:$DD,MATCH(P$1,'B-EmEC'!$A$1:$DD$1,0),FALSE)</f>
        <v>6.7880000000000003</v>
      </c>
      <c r="Q51" s="324" t="str">
        <f>VLOOKUP($A51,'B-EmEC'!$A:$DD,MATCH(Q$1,'B-EmEC'!$A$1:$DD$1,0),FALSE)</f>
        <v/>
      </c>
      <c r="R51" s="326" t="str">
        <f>VLOOKUP($A51,'B-EmEC'!$A:$DD,MATCH(R$1,'B-EmEC'!$A$1:$DD$1,0),FALSE)</f>
        <v/>
      </c>
      <c r="S51" s="326" t="str">
        <f>VLOOKUP($A51,'B-EmEC'!$A:$DD,MATCH(S$1,'B-EmEC'!$A$1:$DD$1,0),FALSE)</f>
        <v/>
      </c>
      <c r="T51" s="326">
        <f>VLOOKUP($A51,'B-EmEC'!$A:$DD,MATCH(T$1,'B-EmEC'!$A$1:$DD$1,0),FALSE)</f>
        <v>7.87</v>
      </c>
      <c r="U51" s="326">
        <f>VLOOKUP($A51,'B-EmEC'!$A:$DD,MATCH(U$1,'B-EmEC'!$A$1:$DD$1,0),FALSE)</f>
        <v>7.7759999999999998</v>
      </c>
      <c r="V51" s="326">
        <f>VLOOKUP($A51,'B-EmEC'!$A:$DD,MATCH(V$1,'B-EmEC'!$A$1:$DD$1,0),FALSE)</f>
        <v>7.694</v>
      </c>
      <c r="W51" s="326">
        <f>VLOOKUP($A51,'B-EmEC'!$A:$DD,MATCH(W$1,'B-EmEC'!$A$1:$DD$1,0),FALSE)</f>
        <v>9.0280000000000005</v>
      </c>
      <c r="X51" s="326" t="str">
        <f>VLOOKUP($A51,'B-EmEC'!$A:$DD,MATCH(X$1,'B-EmEC'!$A$1:$DD$1,0),FALSE)</f>
        <v/>
      </c>
      <c r="Y51" s="326">
        <f>VLOOKUP($A51,'B-EmEC'!$A:$DD,MATCH(Y$1,'B-EmEC'!$A$1:$DD$1,0),FALSE)</f>
        <v>8.4090000000000007</v>
      </c>
      <c r="Z51" s="323">
        <f t="shared" si="11"/>
        <v>10.24</v>
      </c>
      <c r="AA51" s="327" t="str">
        <f t="shared" si="12"/>
        <v/>
      </c>
      <c r="AB51" s="327" t="str">
        <f t="shared" si="13"/>
        <v/>
      </c>
      <c r="AC51" s="327" t="str">
        <f t="shared" si="14"/>
        <v/>
      </c>
      <c r="AD51" s="327" t="str">
        <f t="shared" si="15"/>
        <v/>
      </c>
      <c r="AE51" s="327" t="str">
        <f t="shared" si="16"/>
        <v/>
      </c>
      <c r="AF51" s="327">
        <f t="shared" si="17"/>
        <v>7.87</v>
      </c>
      <c r="AG51" s="327">
        <f t="shared" si="18"/>
        <v>7.7759999999999998</v>
      </c>
      <c r="AH51" s="327" t="str">
        <f t="shared" si="19"/>
        <v/>
      </c>
      <c r="AI51" s="327" t="str">
        <f t="shared" si="20"/>
        <v/>
      </c>
      <c r="AJ51" s="327" t="str">
        <f t="shared" si="21"/>
        <v/>
      </c>
      <c r="AK51" s="327" t="str">
        <f t="shared" si="22"/>
        <v/>
      </c>
      <c r="AL51" s="328">
        <f t="shared" si="23"/>
        <v>1</v>
      </c>
      <c r="AM51" s="329" t="str">
        <f t="shared" si="24"/>
        <v/>
      </c>
      <c r="AN51" s="329" t="str">
        <f t="shared" si="25"/>
        <v/>
      </c>
      <c r="AO51" s="329" t="str">
        <f t="shared" si="26"/>
        <v/>
      </c>
      <c r="AP51" s="329" t="str">
        <f t="shared" si="27"/>
        <v/>
      </c>
      <c r="AQ51" s="329" t="str">
        <f t="shared" si="28"/>
        <v/>
      </c>
      <c r="AR51" s="329">
        <f t="shared" si="29"/>
        <v>0.4642857142857143</v>
      </c>
      <c r="AS51" s="329">
        <f t="shared" si="30"/>
        <v>0.44303797468354428</v>
      </c>
      <c r="AT51" s="329" t="str">
        <f t="shared" si="31"/>
        <v/>
      </c>
      <c r="AU51" s="329" t="str">
        <f t="shared" si="32"/>
        <v/>
      </c>
      <c r="AV51" s="329" t="str">
        <f t="shared" si="33"/>
        <v/>
      </c>
      <c r="AW51" s="329" t="str">
        <f t="shared" si="34"/>
        <v/>
      </c>
      <c r="AX51" s="144">
        <f t="shared" si="35"/>
        <v>1</v>
      </c>
      <c r="AY51" s="145" t="str">
        <f t="shared" si="36"/>
        <v/>
      </c>
      <c r="AZ51" s="145" t="str">
        <f t="shared" si="37"/>
        <v/>
      </c>
      <c r="BA51" s="145" t="str">
        <f t="shared" si="38"/>
        <v/>
      </c>
      <c r="BB51" s="145" t="str">
        <f t="shared" si="39"/>
        <v/>
      </c>
      <c r="BC51" s="145" t="str">
        <f t="shared" si="40"/>
        <v/>
      </c>
      <c r="BD51" s="145">
        <f t="shared" si="41"/>
        <v>3.8149350649350766E-2</v>
      </c>
      <c r="BE51" s="145">
        <f t="shared" si="42"/>
        <v>0</v>
      </c>
      <c r="BF51" s="145" t="str">
        <f t="shared" si="43"/>
        <v/>
      </c>
      <c r="BG51" s="145" t="str">
        <f t="shared" si="44"/>
        <v/>
      </c>
      <c r="BH51" s="145" t="str">
        <f t="shared" si="45"/>
        <v/>
      </c>
      <c r="BI51" s="145" t="str">
        <f t="shared" si="46"/>
        <v/>
      </c>
      <c r="BJ51" s="98">
        <f t="shared" si="47"/>
        <v>10.24</v>
      </c>
      <c r="BK51" s="50" t="str">
        <f t="shared" si="48"/>
        <v/>
      </c>
      <c r="BL51" s="50">
        <f t="shared" si="55"/>
        <v>7.87</v>
      </c>
      <c r="BM51" s="50" t="str">
        <f t="shared" si="56"/>
        <v/>
      </c>
      <c r="BN51" s="105">
        <f t="shared" si="51"/>
        <v>10.24</v>
      </c>
      <c r="BO51" s="47" t="str">
        <f t="shared" si="52"/>
        <v/>
      </c>
      <c r="BP51" s="47">
        <f t="shared" si="57"/>
        <v>7.8230000000000004</v>
      </c>
      <c r="BQ51" s="47" t="str">
        <f t="shared" si="58"/>
        <v/>
      </c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  <c r="JD51" s="37"/>
      <c r="JE51" s="37"/>
      <c r="JF51" s="37"/>
      <c r="JG51" s="37"/>
      <c r="JH51" s="37"/>
      <c r="JI51" s="37"/>
      <c r="JJ51" s="37"/>
      <c r="JK51" s="37"/>
      <c r="JL51" s="37"/>
      <c r="JM51" s="37"/>
      <c r="JN51" s="37"/>
      <c r="JO51" s="37"/>
    </row>
    <row r="52" spans="1:275" s="49" customFormat="1" x14ac:dyDescent="0.2">
      <c r="A52" s="29" t="s">
        <v>191</v>
      </c>
      <c r="B52" s="336" t="str">
        <f>VLOOKUP($A52,BI!$A:$Q,MATCH(B$1,BI!$A$1:$Q$1,0),FALSE)</f>
        <v/>
      </c>
      <c r="C52" s="369" t="str">
        <f>VLOOKUP($A52,BI!$A:$Q,MATCH(C$1,BI!$A$1:$Q$1,0),FALSE)</f>
        <v/>
      </c>
      <c r="D52" s="369" t="str">
        <f>VLOOKUP($A52,BI!$A:$Q,MATCH(D$1,BI!$A$1:$Q$1,0),FALSE)</f>
        <v/>
      </c>
      <c r="E52" s="369" t="str">
        <f>VLOOKUP($A52,BI!$A:$Q,MATCH(E$1,BI!$A$1:$Q$1,0),FALSE)</f>
        <v/>
      </c>
      <c r="F52" s="369" t="str">
        <f>VLOOKUP($A52,BI!$A:$Q,MATCH(F$1,BI!$A$1:$Q$1,0),FALSE)</f>
        <v/>
      </c>
      <c r="G52" s="369" t="str">
        <f>VLOOKUP($A52,BI!$A:$Q,MATCH(G$1,BI!$A$1:$Q$1,0),FALSE)</f>
        <v/>
      </c>
      <c r="H52" s="369">
        <f>VLOOKUP($A52,BI!$A:$Q,MATCH(H$1,BI!$A$1:$Q$1,0),FALSE)</f>
        <v>1</v>
      </c>
      <c r="I52" s="369">
        <f>VLOOKUP($A52,BI!$A:$Q,MATCH(I$1,BI!$A$1:$Q$1,0),FALSE)</f>
        <v>1</v>
      </c>
      <c r="J52" s="369">
        <f>VLOOKUP($A52,BI!$A:$Q,MATCH(J$1,BI!$A$1:$Q$1,0),FALSE)</f>
        <v>1</v>
      </c>
      <c r="K52" s="369" t="str">
        <f>VLOOKUP($A52,BI!$A:$Q,MATCH(K$1,BI!$A$1:$Q$1,0),FALSE)</f>
        <v/>
      </c>
      <c r="L52" s="369" t="str">
        <f>VLOOKUP($A52,BI!$A:$Q,MATCH(L$1,BI!$A$1:$Q$1,0),FALSE)</f>
        <v/>
      </c>
      <c r="M52" s="369" t="str">
        <f>VLOOKUP($A52,BI!$A:$Q,MATCH(M$1,BI!$A$1:$Q$1,0),FALSE)</f>
        <v/>
      </c>
      <c r="N52" s="323" t="str">
        <f>VLOOKUP($A52,'B-EmEC'!$A:$DD,MATCH(N$1,'B-EmEC'!$A$1:$DD$1,0),FALSE)</f>
        <v/>
      </c>
      <c r="O52" s="324" t="str">
        <f>VLOOKUP($A52,'B-EmEC'!$A:$DD,MATCH(O$1,'B-EmEC'!$A$1:$DD$1,0),FALSE)</f>
        <v/>
      </c>
      <c r="P52" s="325" t="str">
        <f>VLOOKUP($A52,'B-EmEC'!$A:$DD,MATCH(P$1,'B-EmEC'!$A$1:$DD$1,0),FALSE)</f>
        <v/>
      </c>
      <c r="Q52" s="324" t="str">
        <f>VLOOKUP($A52,'B-EmEC'!$A:$DD,MATCH(Q$1,'B-EmEC'!$A$1:$DD$1,0),FALSE)</f>
        <v/>
      </c>
      <c r="R52" s="326" t="str">
        <f>VLOOKUP($A52,'B-EmEC'!$A:$DD,MATCH(R$1,'B-EmEC'!$A$1:$DD$1,0),FALSE)</f>
        <v/>
      </c>
      <c r="S52" s="326" t="str">
        <f>VLOOKUP($A52,'B-EmEC'!$A:$DD,MATCH(S$1,'B-EmEC'!$A$1:$DD$1,0),FALSE)</f>
        <v/>
      </c>
      <c r="T52" s="326">
        <f>VLOOKUP($A52,'B-EmEC'!$A:$DD,MATCH(T$1,'B-EmEC'!$A$1:$DD$1,0),FALSE)</f>
        <v>8.3840000000000003</v>
      </c>
      <c r="U52" s="326">
        <f>VLOOKUP($A52,'B-EmEC'!$A:$DD,MATCH(U$1,'B-EmEC'!$A$1:$DD$1,0),FALSE)</f>
        <v>8.1929999999999996</v>
      </c>
      <c r="V52" s="326">
        <f>VLOOKUP($A52,'B-EmEC'!$A:$DD,MATCH(V$1,'B-EmEC'!$A$1:$DD$1,0),FALSE)</f>
        <v>8.109</v>
      </c>
      <c r="W52" s="326">
        <f>VLOOKUP($A52,'B-EmEC'!$A:$DD,MATCH(W$1,'B-EmEC'!$A$1:$DD$1,0),FALSE)</f>
        <v>8.0210000000000008</v>
      </c>
      <c r="X52" s="326" t="str">
        <f>VLOOKUP($A52,'B-EmEC'!$A:$DD,MATCH(X$1,'B-EmEC'!$A$1:$DD$1,0),FALSE)</f>
        <v/>
      </c>
      <c r="Y52" s="326" t="str">
        <f>VLOOKUP($A52,'B-EmEC'!$A:$DD,MATCH(Y$1,'B-EmEC'!$A$1:$DD$1,0),FALSE)</f>
        <v/>
      </c>
      <c r="Z52" s="323" t="str">
        <f t="shared" si="11"/>
        <v/>
      </c>
      <c r="AA52" s="327" t="str">
        <f t="shared" si="12"/>
        <v/>
      </c>
      <c r="AB52" s="327" t="str">
        <f t="shared" si="13"/>
        <v/>
      </c>
      <c r="AC52" s="327" t="str">
        <f t="shared" si="14"/>
        <v/>
      </c>
      <c r="AD52" s="327" t="str">
        <f t="shared" si="15"/>
        <v/>
      </c>
      <c r="AE52" s="327" t="str">
        <f t="shared" si="16"/>
        <v/>
      </c>
      <c r="AF52" s="327">
        <f t="shared" si="17"/>
        <v>8.3840000000000003</v>
      </c>
      <c r="AG52" s="327">
        <f t="shared" si="18"/>
        <v>8.1929999999999996</v>
      </c>
      <c r="AH52" s="327">
        <f t="shared" si="19"/>
        <v>8.109</v>
      </c>
      <c r="AI52" s="327" t="str">
        <f t="shared" si="20"/>
        <v/>
      </c>
      <c r="AJ52" s="327" t="str">
        <f t="shared" si="21"/>
        <v/>
      </c>
      <c r="AK52" s="327" t="str">
        <f t="shared" si="22"/>
        <v/>
      </c>
      <c r="AL52" s="328" t="str">
        <f t="shared" si="23"/>
        <v/>
      </c>
      <c r="AM52" s="329" t="str">
        <f t="shared" si="24"/>
        <v/>
      </c>
      <c r="AN52" s="329" t="str">
        <f t="shared" si="25"/>
        <v/>
      </c>
      <c r="AO52" s="329" t="str">
        <f t="shared" si="26"/>
        <v/>
      </c>
      <c r="AP52" s="329" t="str">
        <f t="shared" si="27"/>
        <v/>
      </c>
      <c r="AQ52" s="329" t="str">
        <f t="shared" si="28"/>
        <v/>
      </c>
      <c r="AR52" s="329">
        <f t="shared" si="29"/>
        <v>0.58047016274864383</v>
      </c>
      <c r="AS52" s="329">
        <f t="shared" si="30"/>
        <v>0.53729656419529825</v>
      </c>
      <c r="AT52" s="329">
        <f t="shared" si="31"/>
        <v>0.51830922242314648</v>
      </c>
      <c r="AU52" s="329" t="str">
        <f t="shared" si="32"/>
        <v/>
      </c>
      <c r="AV52" s="329" t="str">
        <f t="shared" si="33"/>
        <v/>
      </c>
      <c r="AW52" s="329" t="str">
        <f t="shared" si="34"/>
        <v/>
      </c>
      <c r="AX52" s="144" t="str">
        <f t="shared" si="35"/>
        <v/>
      </c>
      <c r="AY52" s="145" t="str">
        <f t="shared" si="36"/>
        <v/>
      </c>
      <c r="AZ52" s="145" t="str">
        <f t="shared" si="37"/>
        <v/>
      </c>
      <c r="BA52" s="145" t="str">
        <f t="shared" si="38"/>
        <v/>
      </c>
      <c r="BB52" s="145" t="str">
        <f t="shared" si="39"/>
        <v/>
      </c>
      <c r="BC52" s="145" t="str">
        <f t="shared" si="40"/>
        <v/>
      </c>
      <c r="BD52" s="145">
        <f t="shared" si="41"/>
        <v>1</v>
      </c>
      <c r="BE52" s="145">
        <f t="shared" si="42"/>
        <v>0.3054545454545437</v>
      </c>
      <c r="BF52" s="145">
        <f t="shared" si="43"/>
        <v>0</v>
      </c>
      <c r="BG52" s="145" t="str">
        <f t="shared" si="44"/>
        <v/>
      </c>
      <c r="BH52" s="145" t="str">
        <f t="shared" si="45"/>
        <v/>
      </c>
      <c r="BI52" s="145" t="str">
        <f t="shared" si="46"/>
        <v/>
      </c>
      <c r="BJ52" s="98" t="str">
        <f t="shared" si="47"/>
        <v/>
      </c>
      <c r="BK52" s="50" t="str">
        <f t="shared" si="48"/>
        <v/>
      </c>
      <c r="BL52" s="50">
        <f t="shared" si="55"/>
        <v>8.3840000000000003</v>
      </c>
      <c r="BM52" s="50" t="str">
        <f t="shared" si="56"/>
        <v/>
      </c>
      <c r="BN52" s="105" t="str">
        <f t="shared" si="51"/>
        <v/>
      </c>
      <c r="BO52" s="47" t="str">
        <f t="shared" si="52"/>
        <v/>
      </c>
      <c r="BP52" s="47">
        <f t="shared" si="57"/>
        <v>8.2286666666666672</v>
      </c>
      <c r="BQ52" s="47" t="str">
        <f t="shared" si="58"/>
        <v/>
      </c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B52" s="37"/>
      <c r="IC52" s="37"/>
      <c r="ID52" s="37"/>
      <c r="IE52" s="37"/>
      <c r="IF52" s="37"/>
      <c r="IG52" s="37"/>
      <c r="IH52" s="37"/>
      <c r="II52" s="37"/>
      <c r="IJ52" s="37"/>
      <c r="IK52" s="37"/>
      <c r="IL52" s="37"/>
      <c r="IM52" s="37"/>
      <c r="IN52" s="37"/>
      <c r="IO52" s="37"/>
      <c r="IP52" s="37"/>
      <c r="IQ52" s="37"/>
      <c r="IR52" s="37"/>
      <c r="IS52" s="37"/>
      <c r="IT52" s="37"/>
      <c r="IU52" s="37"/>
      <c r="IV52" s="37"/>
      <c r="IW52" s="37"/>
      <c r="IX52" s="37"/>
      <c r="IY52" s="37"/>
      <c r="IZ52" s="37"/>
      <c r="JA52" s="37"/>
      <c r="JB52" s="37"/>
      <c r="JC52" s="37"/>
      <c r="JD52" s="37"/>
      <c r="JE52" s="37"/>
      <c r="JF52" s="37"/>
      <c r="JG52" s="37"/>
      <c r="JH52" s="37"/>
      <c r="JI52" s="37"/>
      <c r="JJ52" s="37"/>
      <c r="JK52" s="37"/>
      <c r="JL52" s="37"/>
      <c r="JM52" s="37"/>
      <c r="JN52" s="37"/>
      <c r="JO52" s="37"/>
    </row>
    <row r="53" spans="1:275" x14ac:dyDescent="0.2">
      <c r="N53" s="10"/>
      <c r="O53" s="11"/>
      <c r="P53" s="11"/>
      <c r="Q53" s="11"/>
      <c r="R53" s="326"/>
      <c r="S53" s="11"/>
      <c r="T53" s="11"/>
      <c r="U53" s="11"/>
      <c r="V53" s="11"/>
      <c r="W53" s="11"/>
      <c r="X53" s="11"/>
      <c r="Y53" s="11"/>
      <c r="Z53" s="10"/>
      <c r="AA53" s="11"/>
      <c r="AB53" s="11"/>
      <c r="AC53" s="11"/>
      <c r="AD53" s="11"/>
      <c r="AE53" s="11"/>
      <c r="AF53" s="11"/>
      <c r="AG53" s="11"/>
      <c r="AH53" s="11"/>
      <c r="AI53" s="11"/>
    </row>
    <row r="54" spans="1:275" x14ac:dyDescent="0.2">
      <c r="B54" s="42"/>
      <c r="C54" s="43"/>
      <c r="D54" s="43"/>
      <c r="E54" s="43"/>
      <c r="F54" s="43"/>
      <c r="G54" s="43"/>
      <c r="H54" s="43"/>
      <c r="I54" s="43"/>
      <c r="J54" s="37"/>
      <c r="K54" s="43"/>
      <c r="L54" s="43"/>
      <c r="M54" s="302"/>
      <c r="N54" s="85"/>
      <c r="O54" s="84"/>
      <c r="P54" s="84"/>
      <c r="Q54" s="84"/>
      <c r="R54" s="326"/>
      <c r="S54" s="84"/>
      <c r="T54" s="84"/>
      <c r="U54" s="84"/>
      <c r="V54" s="84"/>
      <c r="W54" s="84"/>
      <c r="X54" s="84"/>
      <c r="Y54" s="84"/>
      <c r="Z54" s="10"/>
      <c r="AA54" s="11"/>
      <c r="AB54" s="11"/>
      <c r="AC54" s="11"/>
      <c r="AD54" s="11"/>
      <c r="AE54" s="11"/>
      <c r="AF54" s="11"/>
      <c r="AG54" s="11"/>
      <c r="AH54" s="11"/>
      <c r="AI54" s="11"/>
    </row>
    <row r="55" spans="1:275" s="8" customFormat="1" x14ac:dyDescent="0.2">
      <c r="A55" s="29"/>
      <c r="B55" s="111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302"/>
      <c r="N55" s="85"/>
      <c r="O55" s="84"/>
      <c r="P55" s="84"/>
      <c r="Q55" s="84"/>
      <c r="R55" s="326"/>
      <c r="S55" s="84"/>
      <c r="T55" s="84"/>
      <c r="U55" s="84"/>
      <c r="V55" s="84"/>
      <c r="W55" s="84"/>
      <c r="X55" s="84"/>
      <c r="Y55" s="84"/>
      <c r="Z55" s="1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48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330"/>
      <c r="AX55" s="120"/>
      <c r="AY55" s="120"/>
      <c r="AZ55" s="120"/>
      <c r="BA55" s="120"/>
      <c r="BB55" s="120"/>
      <c r="BC55" s="120"/>
      <c r="BD55" s="120"/>
      <c r="BE55" s="120"/>
      <c r="BF55" s="120"/>
      <c r="BG55" s="120"/>
      <c r="BH55" s="120"/>
      <c r="BI55" s="120"/>
      <c r="BJ55" s="99"/>
      <c r="BK55" s="63"/>
      <c r="BL55" s="63"/>
      <c r="BM55" s="63"/>
      <c r="BN55" s="103"/>
      <c r="BO55" s="13"/>
      <c r="BP55" s="13"/>
      <c r="BQ55" s="13"/>
    </row>
    <row r="56" spans="1:275" s="8" customFormat="1" x14ac:dyDescent="0.2">
      <c r="A56" s="29"/>
      <c r="B56" s="111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3"/>
      <c r="N56" s="10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48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33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  <c r="BH56" s="120"/>
      <c r="BI56" s="120"/>
      <c r="BJ56" s="99"/>
      <c r="BK56" s="63"/>
      <c r="BL56" s="63"/>
      <c r="BM56" s="63"/>
      <c r="BN56" s="103"/>
      <c r="BO56" s="13"/>
      <c r="BP56" s="13"/>
      <c r="BQ56" s="13"/>
    </row>
    <row r="57" spans="1:275" x14ac:dyDescent="0.2">
      <c r="N57" s="10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0"/>
      <c r="AA57" s="11"/>
      <c r="AB57" s="11"/>
      <c r="AC57" s="11"/>
      <c r="AD57" s="11"/>
      <c r="AE57" s="11"/>
      <c r="AF57" s="11"/>
      <c r="AG57" s="11"/>
      <c r="AH57" s="11"/>
      <c r="AI57" s="11"/>
    </row>
    <row r="58" spans="1:275" s="10" customFormat="1" x14ac:dyDescent="0.2">
      <c r="A58" s="29"/>
      <c r="B58" s="111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3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48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330"/>
      <c r="AX58" s="120"/>
      <c r="AY58" s="120"/>
      <c r="AZ58" s="120"/>
      <c r="BA58" s="120"/>
      <c r="BB58" s="120"/>
      <c r="BC58" s="120"/>
      <c r="BD58" s="120"/>
      <c r="BE58" s="120"/>
      <c r="BF58" s="120"/>
      <c r="BG58" s="120"/>
      <c r="BH58" s="120"/>
      <c r="BI58" s="120"/>
      <c r="BJ58" s="100"/>
      <c r="BK58" s="23"/>
      <c r="BL58" s="23"/>
      <c r="BM58" s="23"/>
      <c r="BN58" s="102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</row>
    <row r="59" spans="1:275" s="10" customFormat="1" x14ac:dyDescent="0.2">
      <c r="A59" s="29"/>
      <c r="B59" s="111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3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48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330"/>
      <c r="AX59" s="120"/>
      <c r="AY59" s="120"/>
      <c r="AZ59" s="120"/>
      <c r="BA59" s="120"/>
      <c r="BB59" s="120"/>
      <c r="BC59" s="120"/>
      <c r="BD59" s="120"/>
      <c r="BE59" s="120"/>
      <c r="BF59" s="120"/>
      <c r="BG59" s="120"/>
      <c r="BH59" s="120"/>
      <c r="BI59" s="120"/>
      <c r="BJ59" s="100"/>
      <c r="BK59" s="23"/>
      <c r="BL59" s="23"/>
      <c r="BM59" s="23"/>
      <c r="BN59" s="102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</row>
    <row r="60" spans="1:275" s="10" customFormat="1" x14ac:dyDescent="0.2">
      <c r="A60" s="29"/>
      <c r="B60" s="111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3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48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330"/>
      <c r="AX60" s="120"/>
      <c r="AY60" s="120"/>
      <c r="AZ60" s="120"/>
      <c r="BA60" s="120"/>
      <c r="BB60" s="120"/>
      <c r="BC60" s="120"/>
      <c r="BD60" s="120"/>
      <c r="BE60" s="120"/>
      <c r="BF60" s="120"/>
      <c r="BG60" s="120"/>
      <c r="BH60" s="120"/>
      <c r="BI60" s="120"/>
      <c r="BJ60" s="100"/>
      <c r="BK60" s="23"/>
      <c r="BL60" s="23"/>
      <c r="BM60" s="23"/>
      <c r="BN60" s="102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</row>
    <row r="61" spans="1:275" s="10" customFormat="1" x14ac:dyDescent="0.2">
      <c r="A61" s="29"/>
      <c r="B61" s="111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3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48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330"/>
      <c r="AX61" s="120"/>
      <c r="AY61" s="120"/>
      <c r="AZ61" s="120"/>
      <c r="BA61" s="120"/>
      <c r="BB61" s="120"/>
      <c r="BC61" s="120"/>
      <c r="BD61" s="120"/>
      <c r="BE61" s="120"/>
      <c r="BF61" s="120"/>
      <c r="BG61" s="120"/>
      <c r="BH61" s="120"/>
      <c r="BI61" s="120"/>
      <c r="BJ61" s="100"/>
      <c r="BK61" s="23"/>
      <c r="BL61" s="23"/>
      <c r="BM61" s="23"/>
      <c r="BN61" s="102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</row>
    <row r="62" spans="1:275" s="10" customFormat="1" x14ac:dyDescent="0.2">
      <c r="A62" s="29"/>
      <c r="B62" s="111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3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48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330"/>
      <c r="AX62" s="120"/>
      <c r="AY62" s="120"/>
      <c r="AZ62" s="120"/>
      <c r="BA62" s="120"/>
      <c r="BB62" s="120"/>
      <c r="BC62" s="120"/>
      <c r="BD62" s="120"/>
      <c r="BE62" s="120"/>
      <c r="BF62" s="120"/>
      <c r="BG62" s="120"/>
      <c r="BH62" s="120"/>
      <c r="BI62" s="120"/>
      <c r="BJ62" s="100"/>
      <c r="BK62" s="23"/>
      <c r="BL62" s="23"/>
      <c r="BM62" s="23"/>
      <c r="BN62" s="102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</row>
    <row r="63" spans="1:275" s="10" customFormat="1" x14ac:dyDescent="0.2">
      <c r="A63" s="29"/>
      <c r="B63" s="111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3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48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330"/>
      <c r="AX63" s="120"/>
      <c r="AY63" s="120"/>
      <c r="AZ63" s="120"/>
      <c r="BA63" s="120"/>
      <c r="BB63" s="120"/>
      <c r="BC63" s="120"/>
      <c r="BD63" s="120"/>
      <c r="BE63" s="120"/>
      <c r="BF63" s="120"/>
      <c r="BG63" s="120"/>
      <c r="BH63" s="120"/>
      <c r="BI63" s="120"/>
      <c r="BJ63" s="100"/>
      <c r="BK63" s="23"/>
      <c r="BL63" s="23"/>
      <c r="BM63" s="23"/>
      <c r="BN63" s="102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</row>
    <row r="64" spans="1:275" s="10" customFormat="1" x14ac:dyDescent="0.2">
      <c r="A64" s="29"/>
      <c r="B64" s="111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3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48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330"/>
      <c r="AX64" s="120"/>
      <c r="AY64" s="120"/>
      <c r="AZ64" s="120"/>
      <c r="BA64" s="120"/>
      <c r="BB64" s="120"/>
      <c r="BC64" s="120"/>
      <c r="BD64" s="120"/>
      <c r="BE64" s="120"/>
      <c r="BF64" s="120"/>
      <c r="BG64" s="120"/>
      <c r="BH64" s="120"/>
      <c r="BI64" s="120"/>
      <c r="BJ64" s="100"/>
      <c r="BK64" s="23"/>
      <c r="BL64" s="23"/>
      <c r="BM64" s="23"/>
      <c r="BN64" s="102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</row>
    <row r="65" spans="1:275" s="10" customFormat="1" x14ac:dyDescent="0.2">
      <c r="A65" s="29"/>
      <c r="B65" s="111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3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48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330"/>
      <c r="AX65" s="120"/>
      <c r="AY65" s="120"/>
      <c r="AZ65" s="120"/>
      <c r="BA65" s="120"/>
      <c r="BB65" s="120"/>
      <c r="BC65" s="120"/>
      <c r="BD65" s="120"/>
      <c r="BE65" s="120"/>
      <c r="BF65" s="120"/>
      <c r="BG65" s="120"/>
      <c r="BH65" s="120"/>
      <c r="BI65" s="120"/>
      <c r="BJ65" s="100"/>
      <c r="BK65" s="23"/>
      <c r="BL65" s="23"/>
      <c r="BM65" s="23"/>
      <c r="BN65" s="102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</row>
    <row r="66" spans="1:275" s="10" customFormat="1" x14ac:dyDescent="0.2">
      <c r="A66" s="29"/>
      <c r="B66" s="111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3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48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330"/>
      <c r="AX66" s="120"/>
      <c r="AY66" s="120"/>
      <c r="AZ66" s="120"/>
      <c r="BA66" s="120"/>
      <c r="BB66" s="120"/>
      <c r="BC66" s="120"/>
      <c r="BD66" s="120"/>
      <c r="BE66" s="120"/>
      <c r="BF66" s="120"/>
      <c r="BG66" s="120"/>
      <c r="BH66" s="120"/>
      <c r="BI66" s="120"/>
      <c r="BJ66" s="100"/>
      <c r="BK66" s="23"/>
      <c r="BL66" s="23"/>
      <c r="BM66" s="23"/>
      <c r="BN66" s="102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</row>
    <row r="67" spans="1:275" x14ac:dyDescent="0.2">
      <c r="N67" s="10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0"/>
      <c r="AA67" s="11"/>
      <c r="AB67" s="11"/>
      <c r="AC67" s="11"/>
      <c r="AD67" s="11"/>
      <c r="AE67" s="11"/>
      <c r="AF67" s="11"/>
      <c r="AG67" s="11"/>
      <c r="AH67" s="11"/>
      <c r="AI67" s="11"/>
    </row>
    <row r="68" spans="1:275" x14ac:dyDescent="0.2">
      <c r="N68" s="10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0"/>
      <c r="AA68" s="11"/>
      <c r="AB68" s="11"/>
      <c r="AC68" s="11"/>
      <c r="AD68" s="11"/>
      <c r="AE68" s="11"/>
      <c r="AF68" s="11"/>
      <c r="AG68" s="11"/>
      <c r="AH68" s="11"/>
      <c r="AI68" s="11"/>
    </row>
    <row r="69" spans="1:275" x14ac:dyDescent="0.2">
      <c r="N69" s="10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0"/>
      <c r="AA69" s="11"/>
      <c r="AB69" s="11"/>
      <c r="AC69" s="11"/>
      <c r="AD69" s="11"/>
      <c r="AE69" s="11"/>
      <c r="AF69" s="11"/>
      <c r="AG69" s="11"/>
      <c r="AH69" s="11"/>
      <c r="AI69" s="11"/>
    </row>
    <row r="70" spans="1:275" x14ac:dyDescent="0.2">
      <c r="N70" s="10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0"/>
      <c r="AA70" s="11"/>
      <c r="AB70" s="11"/>
      <c r="AC70" s="11"/>
      <c r="AD70" s="11"/>
      <c r="AE70" s="11"/>
      <c r="AF70" s="11"/>
      <c r="AG70" s="11"/>
      <c r="AH70" s="11"/>
      <c r="AI70" s="11"/>
    </row>
    <row r="71" spans="1:275" x14ac:dyDescent="0.2">
      <c r="N71" s="10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0"/>
      <c r="AA71" s="11"/>
      <c r="AB71" s="11"/>
      <c r="AC71" s="11"/>
      <c r="AD71" s="11"/>
      <c r="AE71" s="11"/>
      <c r="AF71" s="11"/>
      <c r="AG71" s="11"/>
      <c r="AH71" s="11"/>
      <c r="AI71" s="11"/>
    </row>
    <row r="72" spans="1:275" x14ac:dyDescent="0.2">
      <c r="N72" s="10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0"/>
      <c r="AA72" s="11"/>
      <c r="AB72" s="11"/>
      <c r="AC72" s="11"/>
      <c r="AD72" s="11"/>
      <c r="AE72" s="11"/>
      <c r="AF72" s="11"/>
      <c r="AG72" s="11"/>
      <c r="AH72" s="11"/>
      <c r="AI72" s="11"/>
    </row>
    <row r="73" spans="1:275" x14ac:dyDescent="0.2">
      <c r="N73" s="10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0"/>
      <c r="AA73" s="11"/>
      <c r="AB73" s="11"/>
      <c r="AC73" s="11"/>
      <c r="AD73" s="11"/>
      <c r="AE73" s="11"/>
      <c r="AF73" s="11"/>
      <c r="AG73" s="11"/>
      <c r="AH73" s="11"/>
      <c r="AI73" s="11"/>
    </row>
    <row r="74" spans="1:275" x14ac:dyDescent="0.2">
      <c r="N74" s="10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0"/>
      <c r="AA74" s="11"/>
      <c r="AB74" s="11"/>
      <c r="AC74" s="11"/>
      <c r="AD74" s="11"/>
      <c r="AE74" s="11"/>
      <c r="AF74" s="11"/>
      <c r="AG74" s="11"/>
      <c r="AH74" s="11"/>
      <c r="AI74" s="11"/>
    </row>
    <row r="75" spans="1:275" x14ac:dyDescent="0.2">
      <c r="N75" s="10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0"/>
      <c r="AA75" s="11"/>
      <c r="AB75" s="11"/>
      <c r="AC75" s="11"/>
      <c r="AD75" s="11"/>
      <c r="AE75" s="11"/>
      <c r="AF75" s="11"/>
      <c r="AG75" s="11"/>
      <c r="AH75" s="11"/>
      <c r="AI75" s="11"/>
    </row>
    <row r="76" spans="1:275" x14ac:dyDescent="0.2">
      <c r="N76" s="10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0"/>
      <c r="AA76" s="11"/>
      <c r="AB76" s="11"/>
      <c r="AC76" s="11"/>
      <c r="AD76" s="11"/>
      <c r="AE76" s="11"/>
      <c r="AF76" s="11"/>
      <c r="AG76" s="11"/>
      <c r="AH76" s="11"/>
      <c r="AI76" s="11"/>
    </row>
    <row r="77" spans="1:275" x14ac:dyDescent="0.2">
      <c r="N77" s="10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0"/>
      <c r="AA77" s="11"/>
      <c r="AB77" s="11"/>
      <c r="AC77" s="11"/>
      <c r="AD77" s="11"/>
      <c r="AE77" s="11"/>
      <c r="AF77" s="11"/>
      <c r="AG77" s="11"/>
      <c r="AH77" s="11"/>
      <c r="AI77" s="11"/>
    </row>
    <row r="78" spans="1:275" x14ac:dyDescent="0.2">
      <c r="N78" s="10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0"/>
      <c r="AA78" s="11"/>
      <c r="AB78" s="11"/>
      <c r="AC78" s="11"/>
      <c r="AD78" s="11"/>
      <c r="AE78" s="11"/>
      <c r="AF78" s="11"/>
      <c r="AG78" s="11"/>
      <c r="AH78" s="11"/>
      <c r="AI78" s="11"/>
    </row>
    <row r="79" spans="1:275" x14ac:dyDescent="0.2">
      <c r="N79" s="10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0"/>
      <c r="AA79" s="11"/>
      <c r="AB79" s="11"/>
      <c r="AC79" s="11"/>
      <c r="AD79" s="11"/>
      <c r="AE79" s="11"/>
      <c r="AF79" s="11"/>
      <c r="AG79" s="11"/>
      <c r="AH79" s="11"/>
      <c r="AI79" s="11"/>
    </row>
    <row r="80" spans="1:275" x14ac:dyDescent="0.2">
      <c r="N80" s="10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0"/>
      <c r="AA80" s="11"/>
      <c r="AB80" s="11"/>
      <c r="AC80" s="11"/>
      <c r="AD80" s="11"/>
      <c r="AE80" s="11"/>
      <c r="AF80" s="11"/>
      <c r="AG80" s="11"/>
      <c r="AH80" s="11"/>
      <c r="AI80" s="11"/>
    </row>
    <row r="81" spans="1:275" s="12" customFormat="1" x14ac:dyDescent="0.2">
      <c r="A81" s="29"/>
      <c r="B81" s="111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3"/>
      <c r="N81" s="10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48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330"/>
      <c r="AX81" s="303"/>
      <c r="AY81" s="303"/>
      <c r="AZ81" s="303"/>
      <c r="BA81" s="303"/>
      <c r="BB81" s="303"/>
      <c r="BC81" s="303"/>
      <c r="BD81" s="303"/>
      <c r="BE81" s="303"/>
      <c r="BF81" s="303"/>
      <c r="BG81" s="303"/>
      <c r="BH81" s="303"/>
      <c r="BI81" s="303"/>
      <c r="BJ81" s="99"/>
      <c r="BK81" s="63"/>
      <c r="BL81" s="63"/>
      <c r="BM81" s="63"/>
      <c r="BN81" s="10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  <c r="IV81" s="13"/>
      <c r="IW81" s="13"/>
      <c r="IX81" s="13"/>
      <c r="IY81" s="13"/>
      <c r="IZ81" s="13"/>
      <c r="JA81" s="13"/>
      <c r="JB81" s="13"/>
      <c r="JC81" s="13"/>
      <c r="JD81" s="13"/>
      <c r="JE81" s="13"/>
      <c r="JF81" s="13"/>
      <c r="JG81" s="13"/>
      <c r="JH81" s="13"/>
      <c r="JI81" s="13"/>
      <c r="JJ81" s="13"/>
      <c r="JK81" s="13"/>
      <c r="JL81" s="13"/>
      <c r="JM81" s="13"/>
      <c r="JN81" s="13"/>
      <c r="JO81" s="13"/>
    </row>
    <row r="82" spans="1:275" s="12" customFormat="1" x14ac:dyDescent="0.2">
      <c r="A82" s="29"/>
      <c r="B82" s="111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3"/>
      <c r="N82" s="10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48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330"/>
      <c r="AX82" s="303"/>
      <c r="AY82" s="303"/>
      <c r="AZ82" s="303"/>
      <c r="BA82" s="303"/>
      <c r="BB82" s="303"/>
      <c r="BC82" s="303"/>
      <c r="BD82" s="303"/>
      <c r="BE82" s="303"/>
      <c r="BF82" s="303"/>
      <c r="BG82" s="303"/>
      <c r="BH82" s="303"/>
      <c r="BI82" s="303"/>
      <c r="BJ82" s="99"/>
      <c r="BK82" s="63"/>
      <c r="BL82" s="63"/>
      <c r="BM82" s="63"/>
      <c r="BN82" s="10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</row>
    <row r="83" spans="1:275" s="12" customFormat="1" x14ac:dyDescent="0.2">
      <c r="A83" s="29"/>
      <c r="B83" s="111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3"/>
      <c r="N83" s="10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0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48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330"/>
      <c r="AX83" s="303"/>
      <c r="AY83" s="303"/>
      <c r="AZ83" s="303"/>
      <c r="BA83" s="303"/>
      <c r="BB83" s="303"/>
      <c r="BC83" s="303"/>
      <c r="BD83" s="303"/>
      <c r="BE83" s="303"/>
      <c r="BF83" s="303"/>
      <c r="BG83" s="303"/>
      <c r="BH83" s="303"/>
      <c r="BI83" s="303"/>
      <c r="BJ83" s="99"/>
      <c r="BK83" s="63"/>
      <c r="BL83" s="63"/>
      <c r="BM83" s="63"/>
      <c r="BN83" s="10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</row>
    <row r="84" spans="1:275" s="12" customFormat="1" x14ac:dyDescent="0.2">
      <c r="A84" s="29"/>
      <c r="B84" s="111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3"/>
      <c r="N84" s="10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48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330"/>
      <c r="AX84" s="303"/>
      <c r="AY84" s="303"/>
      <c r="AZ84" s="303"/>
      <c r="BA84" s="303"/>
      <c r="BB84" s="303"/>
      <c r="BC84" s="303"/>
      <c r="BD84" s="303"/>
      <c r="BE84" s="303"/>
      <c r="BF84" s="303"/>
      <c r="BG84" s="303"/>
      <c r="BH84" s="303"/>
      <c r="BI84" s="303"/>
      <c r="BJ84" s="99"/>
      <c r="BK84" s="63"/>
      <c r="BL84" s="63"/>
      <c r="BM84" s="63"/>
      <c r="BN84" s="10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</row>
    <row r="85" spans="1:275" s="12" customFormat="1" x14ac:dyDescent="0.2">
      <c r="A85" s="29"/>
      <c r="B85" s="111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3"/>
      <c r="N85" s="10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48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330"/>
      <c r="AX85" s="303"/>
      <c r="AY85" s="303"/>
      <c r="AZ85" s="303"/>
      <c r="BA85" s="303"/>
      <c r="BB85" s="303"/>
      <c r="BC85" s="303"/>
      <c r="BD85" s="303"/>
      <c r="BE85" s="303"/>
      <c r="BF85" s="303"/>
      <c r="BG85" s="303"/>
      <c r="BH85" s="303"/>
      <c r="BI85" s="303"/>
      <c r="BJ85" s="99"/>
      <c r="BK85" s="63"/>
      <c r="BL85" s="63"/>
      <c r="BM85" s="63"/>
      <c r="BN85" s="10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</row>
    <row r="86" spans="1:275" s="12" customFormat="1" x14ac:dyDescent="0.2">
      <c r="A86" s="29"/>
      <c r="B86" s="111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3"/>
      <c r="N86" s="10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48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330"/>
      <c r="AX86" s="303"/>
      <c r="AY86" s="303"/>
      <c r="AZ86" s="303"/>
      <c r="BA86" s="303"/>
      <c r="BB86" s="303"/>
      <c r="BC86" s="303"/>
      <c r="BD86" s="303"/>
      <c r="BE86" s="303"/>
      <c r="BF86" s="303"/>
      <c r="BG86" s="303"/>
      <c r="BH86" s="303"/>
      <c r="BI86" s="303"/>
      <c r="BJ86" s="99"/>
      <c r="BK86" s="63"/>
      <c r="BL86" s="63"/>
      <c r="BM86" s="63"/>
      <c r="BN86" s="10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13"/>
      <c r="JG86" s="13"/>
      <c r="JH86" s="13"/>
      <c r="JI86" s="13"/>
      <c r="JJ86" s="13"/>
      <c r="JK86" s="13"/>
      <c r="JL86" s="13"/>
      <c r="JM86" s="13"/>
      <c r="JN86" s="13"/>
      <c r="JO86" s="13"/>
    </row>
    <row r="87" spans="1:275" s="12" customFormat="1" x14ac:dyDescent="0.2">
      <c r="A87" s="29"/>
      <c r="B87" s="111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AA87" s="13"/>
      <c r="AB87" s="13"/>
      <c r="AC87" s="13"/>
      <c r="AD87" s="13"/>
      <c r="AE87" s="13"/>
      <c r="AF87" s="13"/>
      <c r="AG87" s="13"/>
      <c r="AH87" s="13"/>
      <c r="AI87" s="13"/>
      <c r="AJ87" s="11"/>
      <c r="AK87" s="11"/>
      <c r="AL87" s="59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90"/>
      <c r="AX87" s="303"/>
      <c r="AY87" s="303"/>
      <c r="AZ87" s="303"/>
      <c r="BA87" s="303"/>
      <c r="BB87" s="303"/>
      <c r="BC87" s="303"/>
      <c r="BD87" s="303"/>
      <c r="BE87" s="303"/>
      <c r="BF87" s="303"/>
      <c r="BG87" s="303"/>
      <c r="BH87" s="303"/>
      <c r="BI87" s="303"/>
      <c r="BJ87" s="99"/>
      <c r="BK87" s="63"/>
      <c r="BL87" s="63"/>
      <c r="BM87" s="63"/>
      <c r="BN87" s="10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  <c r="IV87" s="13"/>
      <c r="IW87" s="13"/>
      <c r="IX87" s="13"/>
      <c r="IY87" s="13"/>
      <c r="IZ87" s="13"/>
      <c r="JA87" s="13"/>
      <c r="JB87" s="13"/>
      <c r="JC87" s="13"/>
      <c r="JD87" s="13"/>
      <c r="JE87" s="13"/>
      <c r="JF87" s="13"/>
      <c r="JG87" s="13"/>
      <c r="JH87" s="13"/>
      <c r="JI87" s="13"/>
      <c r="JJ87" s="13"/>
      <c r="JK87" s="13"/>
      <c r="JL87" s="13"/>
      <c r="JM87" s="13"/>
      <c r="JN87" s="13"/>
      <c r="JO87" s="13"/>
    </row>
    <row r="88" spans="1:275" s="12" customFormat="1" x14ac:dyDescent="0.2">
      <c r="A88" s="29"/>
      <c r="B88" s="111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AA88" s="13"/>
      <c r="AB88" s="13"/>
      <c r="AC88" s="13"/>
      <c r="AD88" s="13"/>
      <c r="AE88" s="13"/>
      <c r="AF88" s="13"/>
      <c r="AG88" s="13"/>
      <c r="AH88" s="13"/>
      <c r="AI88" s="13"/>
      <c r="AJ88" s="11"/>
      <c r="AK88" s="11"/>
      <c r="AL88" s="59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90"/>
      <c r="AX88" s="303"/>
      <c r="AY88" s="303"/>
      <c r="AZ88" s="303"/>
      <c r="BA88" s="303"/>
      <c r="BB88" s="303"/>
      <c r="BC88" s="303"/>
      <c r="BD88" s="303"/>
      <c r="BE88" s="303"/>
      <c r="BF88" s="303"/>
      <c r="BG88" s="303"/>
      <c r="BH88" s="303"/>
      <c r="BI88" s="303"/>
      <c r="BJ88" s="99"/>
      <c r="BK88" s="63"/>
      <c r="BL88" s="63"/>
      <c r="BM88" s="63"/>
      <c r="BN88" s="10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  <c r="IV88" s="13"/>
      <c r="IW88" s="13"/>
      <c r="IX88" s="13"/>
      <c r="IY88" s="13"/>
      <c r="IZ88" s="13"/>
      <c r="JA88" s="13"/>
      <c r="JB88" s="13"/>
      <c r="JC88" s="13"/>
      <c r="JD88" s="13"/>
      <c r="JE88" s="13"/>
      <c r="JF88" s="13"/>
      <c r="JG88" s="13"/>
      <c r="JH88" s="13"/>
      <c r="JI88" s="13"/>
      <c r="JJ88" s="13"/>
      <c r="JK88" s="13"/>
      <c r="JL88" s="13"/>
      <c r="JM88" s="13"/>
      <c r="JN88" s="13"/>
      <c r="JO88" s="13"/>
    </row>
    <row r="89" spans="1:275" s="12" customFormat="1" x14ac:dyDescent="0.2">
      <c r="A89" s="29"/>
      <c r="B89" s="111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3"/>
      <c r="N89" s="10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48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330"/>
      <c r="AX89" s="303"/>
      <c r="AY89" s="303"/>
      <c r="AZ89" s="303"/>
      <c r="BA89" s="303"/>
      <c r="BB89" s="303"/>
      <c r="BC89" s="303"/>
      <c r="BD89" s="303"/>
      <c r="BE89" s="303"/>
      <c r="BF89" s="303"/>
      <c r="BG89" s="303"/>
      <c r="BH89" s="303"/>
      <c r="BI89" s="303"/>
      <c r="BJ89" s="99"/>
      <c r="BK89" s="63"/>
      <c r="BL89" s="63"/>
      <c r="BM89" s="63"/>
      <c r="BN89" s="10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  <c r="IV89" s="13"/>
      <c r="IW89" s="13"/>
      <c r="IX89" s="13"/>
      <c r="IY89" s="13"/>
      <c r="IZ89" s="13"/>
      <c r="JA89" s="13"/>
      <c r="JB89" s="13"/>
      <c r="JC89" s="13"/>
      <c r="JD89" s="13"/>
      <c r="JE89" s="13"/>
      <c r="JF89" s="13"/>
      <c r="JG89" s="13"/>
      <c r="JH89" s="13"/>
      <c r="JI89" s="13"/>
      <c r="JJ89" s="13"/>
      <c r="JK89" s="13"/>
      <c r="JL89" s="13"/>
      <c r="JM89" s="13"/>
      <c r="JN89" s="13"/>
      <c r="JO89" s="13"/>
    </row>
    <row r="90" spans="1:275" s="12" customFormat="1" x14ac:dyDescent="0.2">
      <c r="A90" s="29"/>
      <c r="B90" s="111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3"/>
      <c r="N90" s="10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0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48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330"/>
      <c r="AX90" s="303"/>
      <c r="AY90" s="303"/>
      <c r="AZ90" s="303"/>
      <c r="BA90" s="303"/>
      <c r="BB90" s="303"/>
      <c r="BC90" s="303"/>
      <c r="BD90" s="303"/>
      <c r="BE90" s="303"/>
      <c r="BF90" s="303"/>
      <c r="BG90" s="303"/>
      <c r="BH90" s="303"/>
      <c r="BI90" s="303"/>
      <c r="BJ90" s="99"/>
      <c r="BK90" s="63"/>
      <c r="BL90" s="63"/>
      <c r="BM90" s="63"/>
      <c r="BN90" s="10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  <c r="IV90" s="13"/>
      <c r="IW90" s="13"/>
      <c r="IX90" s="13"/>
      <c r="IY90" s="13"/>
      <c r="IZ90" s="13"/>
      <c r="JA90" s="13"/>
      <c r="JB90" s="13"/>
      <c r="JC90" s="13"/>
      <c r="JD90" s="13"/>
      <c r="JE90" s="13"/>
      <c r="JF90" s="13"/>
      <c r="JG90" s="13"/>
      <c r="JH90" s="13"/>
      <c r="JI90" s="13"/>
      <c r="JJ90" s="13"/>
      <c r="JK90" s="13"/>
      <c r="JL90" s="13"/>
      <c r="JM90" s="13"/>
      <c r="JN90" s="13"/>
      <c r="JO90" s="13"/>
    </row>
    <row r="91" spans="1:275" x14ac:dyDescent="0.2">
      <c r="N91" s="10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0"/>
      <c r="AA91" s="11"/>
      <c r="AB91" s="11"/>
      <c r="AC91" s="11"/>
      <c r="AD91" s="11"/>
      <c r="AE91" s="11"/>
      <c r="AF91" s="11"/>
      <c r="AG91" s="11"/>
      <c r="AH91" s="11"/>
      <c r="AI91" s="11"/>
    </row>
    <row r="92" spans="1:275" x14ac:dyDescent="0.2">
      <c r="N92" s="10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0"/>
      <c r="AA92" s="11"/>
      <c r="AB92" s="11"/>
      <c r="AC92" s="11"/>
      <c r="AD92" s="11"/>
      <c r="AE92" s="11"/>
      <c r="AF92" s="11"/>
      <c r="AG92" s="11"/>
      <c r="AH92" s="11"/>
      <c r="AI92" s="11"/>
    </row>
    <row r="93" spans="1:275" x14ac:dyDescent="0.2">
      <c r="N93" s="10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0"/>
      <c r="AA93" s="11"/>
      <c r="AB93" s="11"/>
      <c r="AC93" s="11"/>
      <c r="AD93" s="11"/>
      <c r="AE93" s="11"/>
      <c r="AF93" s="11"/>
      <c r="AG93" s="11"/>
      <c r="AH93" s="11"/>
      <c r="AI93" s="11"/>
    </row>
    <row r="94" spans="1:275" x14ac:dyDescent="0.2">
      <c r="N94" s="10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0"/>
      <c r="AA94" s="11"/>
      <c r="AB94" s="11"/>
      <c r="AC94" s="11"/>
      <c r="AD94" s="11"/>
      <c r="AE94" s="11"/>
      <c r="AF94" s="11"/>
      <c r="AG94" s="11"/>
      <c r="AH94" s="11"/>
      <c r="AI94" s="11"/>
    </row>
    <row r="95" spans="1:275" x14ac:dyDescent="0.2">
      <c r="N95" s="10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0"/>
      <c r="AA95" s="11"/>
      <c r="AB95" s="11"/>
      <c r="AC95" s="11"/>
      <c r="AD95" s="11"/>
      <c r="AE95" s="11"/>
      <c r="AF95" s="11"/>
      <c r="AG95" s="11"/>
      <c r="AH95" s="11"/>
      <c r="AI95" s="11"/>
    </row>
    <row r="96" spans="1:275" x14ac:dyDescent="0.2">
      <c r="N96" s="10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0"/>
      <c r="AA96" s="11"/>
      <c r="AB96" s="11"/>
      <c r="AC96" s="11"/>
      <c r="AD96" s="11"/>
      <c r="AE96" s="11"/>
      <c r="AF96" s="11"/>
      <c r="AG96" s="11"/>
      <c r="AH96" s="11"/>
      <c r="AI96" s="11"/>
    </row>
    <row r="97" spans="14:35" x14ac:dyDescent="0.2">
      <c r="N97" s="10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0"/>
      <c r="AA97" s="11"/>
      <c r="AB97" s="11"/>
      <c r="AC97" s="11"/>
      <c r="AD97" s="11"/>
      <c r="AE97" s="11"/>
      <c r="AF97" s="11"/>
      <c r="AG97" s="11"/>
      <c r="AH97" s="11"/>
      <c r="AI97" s="11"/>
    </row>
    <row r="98" spans="14:35" x14ac:dyDescent="0.2">
      <c r="N98" s="10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0"/>
      <c r="AA98" s="11"/>
      <c r="AB98" s="11"/>
      <c r="AC98" s="11"/>
      <c r="AD98" s="11"/>
      <c r="AE98" s="11"/>
      <c r="AF98" s="11"/>
      <c r="AG98" s="11"/>
      <c r="AH98" s="11"/>
      <c r="AI98" s="11"/>
    </row>
  </sheetData>
  <conditionalFormatting sqref="N53:Q53 N56:Y1048576 Z53:BI1048576">
    <cfRule type="cellIs" dxfId="103" priority="60" operator="equal">
      <formula>"F"</formula>
    </cfRule>
    <cfRule type="cellIs" dxfId="102" priority="61" operator="equal">
      <formula>"B2"</formula>
    </cfRule>
    <cfRule type="cellIs" dxfId="101" priority="62" operator="equal">
      <formula>"C"</formula>
    </cfRule>
    <cfRule type="cellIs" dxfId="100" priority="63" operator="equal">
      <formula>"B1"</formula>
    </cfRule>
  </conditionalFormatting>
  <conditionalFormatting sqref="N1:AK1 AL1:AW52 AX2:BI52">
    <cfRule type="cellIs" dxfId="99" priority="59" operator="equal">
      <formula>TRUE</formula>
    </cfRule>
  </conditionalFormatting>
  <conditionalFormatting sqref="S53:Y53">
    <cfRule type="cellIs" dxfId="98" priority="28" operator="equal">
      <formula>"F"</formula>
    </cfRule>
    <cfRule type="cellIs" dxfId="97" priority="29" operator="equal">
      <formula>"B2"</formula>
    </cfRule>
    <cfRule type="cellIs" dxfId="96" priority="30" operator="equal">
      <formula>"C"</formula>
    </cfRule>
    <cfRule type="cellIs" dxfId="95" priority="31" operator="equal">
      <formula>"B1"</formula>
    </cfRule>
  </conditionalFormatting>
  <conditionalFormatting sqref="S53:Y53 N53:Q53 N56:Y1048576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54">
    <cfRule type="cellIs" dxfId="94" priority="4" operator="equal">
      <formula>TRUE</formula>
    </cfRule>
  </conditionalFormatting>
  <conditionalFormatting sqref="J54">
    <cfRule type="colorScale" priority="3">
      <colorScale>
        <cfvo type="min"/>
        <cfvo type="max"/>
        <color rgb="FFFCFCFF"/>
        <color rgb="FF63BE7B"/>
      </colorScale>
    </cfRule>
  </conditionalFormatting>
  <conditionalFormatting sqref="Z53:AK1048576">
    <cfRule type="colorScale" priority="45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:D1 F1:M1">
    <cfRule type="cellIs" dxfId="93" priority="2" operator="equal">
      <formula>TRUE</formula>
    </cfRule>
  </conditionalFormatting>
  <conditionalFormatting sqref="E1">
    <cfRule type="cellIs" dxfId="92" priority="1" operator="equal">
      <formula>TRUE</formula>
    </cfRule>
  </conditionalFormatting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3B66B-DB98-D44C-B73B-1F0795DD04F9}">
  <sheetPr>
    <tabColor theme="4" tint="0.79998168889431442"/>
  </sheetPr>
  <dimension ref="A1:BQ55"/>
  <sheetViews>
    <sheetView zoomScale="120" zoomScaleNormal="120" workbookViewId="0">
      <pane xSplit="1" ySplit="1" topLeftCell="B2" activePane="bottomRight" state="frozen"/>
      <selection activeCell="P8" sqref="P8"/>
      <selection pane="topRight" activeCell="P8" sqref="P8"/>
      <selection pane="bottomLeft" activeCell="P8" sqref="P8"/>
      <selection pane="bottomRight" activeCell="P8" sqref="P8"/>
    </sheetView>
  </sheetViews>
  <sheetFormatPr baseColWidth="10" defaultRowHeight="15" x14ac:dyDescent="0.2"/>
  <cols>
    <col min="1" max="1" width="8.5" style="305" customWidth="1"/>
    <col min="2" max="2" width="4.83203125" style="306" customWidth="1"/>
    <col min="3" max="13" width="4.83203125" style="302" customWidth="1"/>
    <col min="14" max="14" width="4.83203125" style="313" bestFit="1" customWidth="1"/>
    <col min="15" max="16" width="4.83203125" style="314" bestFit="1" customWidth="1"/>
    <col min="17" max="17" width="4.6640625" style="314" customWidth="1"/>
    <col min="18" max="25" width="4.83203125" style="314" bestFit="1" customWidth="1"/>
    <col min="26" max="26" width="6.33203125" style="313" bestFit="1" customWidth="1"/>
    <col min="27" max="28" width="6.33203125" style="314" bestFit="1" customWidth="1"/>
    <col min="29" max="29" width="4.6640625" style="314" customWidth="1"/>
    <col min="30" max="35" width="6.33203125" style="314" bestFit="1" customWidth="1"/>
    <col min="36" max="37" width="6.33203125" style="320" bestFit="1" customWidth="1"/>
    <col min="38" max="38" width="3.6640625" style="313" bestFit="1" customWidth="1"/>
    <col min="39" max="45" width="4.33203125" style="314" bestFit="1" customWidth="1"/>
    <col min="46" max="47" width="3.6640625" style="314" bestFit="1" customWidth="1"/>
    <col min="48" max="49" width="4.33203125" style="314" bestFit="1" customWidth="1"/>
    <col min="50" max="50" width="4.6640625" style="321" bestFit="1" customWidth="1"/>
    <col min="51" max="52" width="4.6640625" style="322" bestFit="1" customWidth="1"/>
    <col min="53" max="53" width="6.1640625" style="322" customWidth="1"/>
    <col min="54" max="61" width="4.6640625" style="322" bestFit="1" customWidth="1"/>
    <col min="62" max="62" width="3.5" style="100" bestFit="1" customWidth="1"/>
    <col min="63" max="65" width="3.5" style="23" bestFit="1" customWidth="1"/>
    <col min="66" max="66" width="4.6640625" style="102" bestFit="1" customWidth="1"/>
    <col min="67" max="69" width="4.6640625" style="11" bestFit="1" customWidth="1"/>
    <col min="70" max="16384" width="10.83203125" style="7"/>
  </cols>
  <sheetData>
    <row r="1" spans="1:69" s="22" customFormat="1" ht="89" customHeight="1" x14ac:dyDescent="0.2">
      <c r="A1" s="95" t="s">
        <v>220</v>
      </c>
      <c r="B1" s="286" t="s">
        <v>928</v>
      </c>
      <c r="C1" s="370" t="s">
        <v>929</v>
      </c>
      <c r="D1" s="370" t="s">
        <v>930</v>
      </c>
      <c r="E1" s="370" t="s">
        <v>931</v>
      </c>
      <c r="F1" s="370" t="s">
        <v>932</v>
      </c>
      <c r="G1" s="370" t="s">
        <v>933</v>
      </c>
      <c r="H1" s="370" t="s">
        <v>934</v>
      </c>
      <c r="I1" s="370" t="s">
        <v>935</v>
      </c>
      <c r="J1" s="370" t="s">
        <v>936</v>
      </c>
      <c r="K1" s="370" t="s">
        <v>937</v>
      </c>
      <c r="L1" s="370" t="s">
        <v>938</v>
      </c>
      <c r="M1" s="287" t="s">
        <v>939</v>
      </c>
      <c r="N1" s="68" t="s">
        <v>814</v>
      </c>
      <c r="O1" s="67" t="s">
        <v>812</v>
      </c>
      <c r="P1" s="67" t="s">
        <v>811</v>
      </c>
      <c r="Q1" s="67" t="s">
        <v>809</v>
      </c>
      <c r="R1" s="67" t="s">
        <v>808</v>
      </c>
      <c r="S1" s="67" t="s">
        <v>807</v>
      </c>
      <c r="T1" s="67" t="s">
        <v>806</v>
      </c>
      <c r="U1" s="67" t="s">
        <v>805</v>
      </c>
      <c r="V1" s="67" t="s">
        <v>804</v>
      </c>
      <c r="W1" s="67" t="s">
        <v>803</v>
      </c>
      <c r="X1" s="67" t="s">
        <v>802</v>
      </c>
      <c r="Y1" s="67" t="s">
        <v>801</v>
      </c>
      <c r="Z1" s="68" t="s">
        <v>231</v>
      </c>
      <c r="AA1" s="67" t="s">
        <v>232</v>
      </c>
      <c r="AB1" s="67" t="s">
        <v>233</v>
      </c>
      <c r="AC1" s="67" t="s">
        <v>893</v>
      </c>
      <c r="AD1" s="67" t="s">
        <v>894</v>
      </c>
      <c r="AE1" s="67" t="s">
        <v>234</v>
      </c>
      <c r="AF1" s="67" t="s">
        <v>235</v>
      </c>
      <c r="AG1" s="67" t="s">
        <v>236</v>
      </c>
      <c r="AH1" s="67" t="s">
        <v>237</v>
      </c>
      <c r="AI1" s="67" t="s">
        <v>238</v>
      </c>
      <c r="AJ1" s="67" t="s">
        <v>239</v>
      </c>
      <c r="AK1" s="67" t="s">
        <v>240</v>
      </c>
      <c r="AL1" s="69" t="s">
        <v>251</v>
      </c>
      <c r="AM1" s="70" t="s">
        <v>252</v>
      </c>
      <c r="AN1" s="70" t="s">
        <v>253</v>
      </c>
      <c r="AO1" s="70" t="s">
        <v>895</v>
      </c>
      <c r="AP1" s="70" t="s">
        <v>896</v>
      </c>
      <c r="AQ1" s="70" t="s">
        <v>254</v>
      </c>
      <c r="AR1" s="70" t="s">
        <v>255</v>
      </c>
      <c r="AS1" s="70" t="s">
        <v>256</v>
      </c>
      <c r="AT1" s="70" t="s">
        <v>257</v>
      </c>
      <c r="AU1" s="70" t="s">
        <v>258</v>
      </c>
      <c r="AV1" s="70" t="s">
        <v>259</v>
      </c>
      <c r="AW1" s="70" t="s">
        <v>260</v>
      </c>
      <c r="AX1" s="162" t="s">
        <v>426</v>
      </c>
      <c r="AY1" s="163" t="s">
        <v>427</v>
      </c>
      <c r="AZ1" s="163" t="s">
        <v>428</v>
      </c>
      <c r="BA1" s="163" t="s">
        <v>897</v>
      </c>
      <c r="BB1" s="163" t="s">
        <v>898</v>
      </c>
      <c r="BC1" s="163" t="s">
        <v>429</v>
      </c>
      <c r="BD1" s="163" t="s">
        <v>430</v>
      </c>
      <c r="BE1" s="163" t="s">
        <v>431</v>
      </c>
      <c r="BF1" s="163" t="s">
        <v>432</v>
      </c>
      <c r="BG1" s="163" t="s">
        <v>433</v>
      </c>
      <c r="BH1" s="163" t="s">
        <v>434</v>
      </c>
      <c r="BI1" s="163" t="s">
        <v>435</v>
      </c>
      <c r="BJ1" s="294" t="s">
        <v>312</v>
      </c>
      <c r="BK1" s="295" t="s">
        <v>313</v>
      </c>
      <c r="BL1" s="295" t="s">
        <v>314</v>
      </c>
      <c r="BM1" s="295" t="s">
        <v>315</v>
      </c>
      <c r="BN1" s="304" t="s">
        <v>304</v>
      </c>
      <c r="BO1" s="297" t="s">
        <v>305</v>
      </c>
      <c r="BP1" s="297" t="s">
        <v>306</v>
      </c>
      <c r="BQ1" s="297" t="s">
        <v>307</v>
      </c>
    </row>
    <row r="2" spans="1:69" x14ac:dyDescent="0.2">
      <c r="A2" s="305" t="s">
        <v>101</v>
      </c>
      <c r="B2" s="334" t="str">
        <f>VLOOKUP($A2,BI!$A:$Q,MATCH(B$1,BI!$A$1:$Q$1,0),FALSE)</f>
        <v/>
      </c>
      <c r="C2" s="368">
        <f>VLOOKUP($A2,BI!$A:$Q,MATCH(C$1,BI!$A$1:$Q$1,0),FALSE)</f>
        <v>1</v>
      </c>
      <c r="D2" s="368">
        <f>VLOOKUP($A2,BI!$A:$Q,MATCH(D$1,BI!$A$1:$Q$1,0),FALSE)</f>
        <v>1</v>
      </c>
      <c r="E2" s="368">
        <f>VLOOKUP($A2,BI!$A:$Q,MATCH(E$1,BI!$A$1:$Q$1,0),FALSE)</f>
        <v>1</v>
      </c>
      <c r="F2" s="368">
        <f>VLOOKUP($A2,BI!$A:$Q,MATCH(F$1,BI!$A$1:$Q$1,0),FALSE)</f>
        <v>1</v>
      </c>
      <c r="G2" s="368">
        <f>VLOOKUP($A2,BI!$A:$Q,MATCH(G$1,BI!$A$1:$Q$1,0),FALSE)</f>
        <v>1</v>
      </c>
      <c r="H2" s="368" t="str">
        <f>VLOOKUP($A2,BI!$A:$Q,MATCH(H$1,BI!$A$1:$Q$1,0),FALSE)</f>
        <v/>
      </c>
      <c r="I2" s="368" t="str">
        <f>VLOOKUP($A2,BI!$A:$Q,MATCH(I$1,BI!$A$1:$Q$1,0),FALSE)</f>
        <v/>
      </c>
      <c r="J2" s="368" t="str">
        <f>VLOOKUP($A2,BI!$A:$Q,MATCH(J$1,BI!$A$1:$Q$1,0),FALSE)</f>
        <v/>
      </c>
      <c r="K2" s="368" t="str">
        <f>VLOOKUP($A2,BI!$A:$Q,MATCH(K$1,BI!$A$1:$Q$1,0),FALSE)</f>
        <v/>
      </c>
      <c r="L2" s="368">
        <f>VLOOKUP($A2,BI!$A:$Q,MATCH(L$1,BI!$A$1:$Q$1,0),FALSE)</f>
        <v>1</v>
      </c>
      <c r="M2" s="368">
        <f>VLOOKUP($A2,BI!$A:$Q,MATCH(M$1,BI!$A$1:$Q$1,0),FALSE)</f>
        <v>1</v>
      </c>
      <c r="N2" s="319" t="str">
        <f>VLOOKUP($A2,'I-EmEC'!$A:$DD,MATCH(N$1,'I-EmEC'!$A$1:$DD$1,0),FALSE)</f>
        <v/>
      </c>
      <c r="O2" s="313">
        <f>VLOOKUP($A2,'I-EmEC'!$A:$DD,MATCH(O$1,'I-EmEC'!$A$1:$DD$1,0),FALSE)</f>
        <v>4.5199999999999996</v>
      </c>
      <c r="P2" s="314">
        <f>VLOOKUP($A2,'I-EmEC'!$A:$DD,MATCH(P$1,'I-EmEC'!$A$1:$DD$1,0),FALSE)</f>
        <v>4.5199999999999996</v>
      </c>
      <c r="Q2" s="314">
        <f>VLOOKUP($A2,'I-EmEC'!$A:$DD,MATCH(Q$1,'I-EmEC'!$A$1:$DD$1,0),FALSE)</f>
        <v>4.08</v>
      </c>
      <c r="R2" s="314">
        <f>VLOOKUP($A2,'I-EmEC'!$A:$DD,MATCH(R$1,'I-EmEC'!$A$1:$DD$1,0),FALSE)</f>
        <v>4.08</v>
      </c>
      <c r="S2" s="314">
        <f>VLOOKUP($A2,'I-EmEC'!$A:$DD,MATCH(S$1,'I-EmEC'!$A$1:$DD$1,0),FALSE)</f>
        <v>3.92</v>
      </c>
      <c r="T2" s="313" t="str">
        <f>VLOOKUP($A2,'I-EmEC'!$A:$DD,MATCH(T$1,'I-EmEC'!$A$1:$DD$1,0),FALSE)</f>
        <v/>
      </c>
      <c r="U2" s="314" t="str">
        <f>VLOOKUP($A2,'I-EmEC'!$A:$DD,MATCH(U$1,'I-EmEC'!$A$1:$DD$1,0),FALSE)</f>
        <v/>
      </c>
      <c r="V2" s="314">
        <f>VLOOKUP($A2,'I-EmEC'!$A:$DD,MATCH(V$1,'I-EmEC'!$A$1:$DD$1,0),FALSE)</f>
        <v>3.91</v>
      </c>
      <c r="W2" s="314">
        <f>VLOOKUP($A2,'I-EmEC'!$A:$DD,MATCH(W$1,'I-EmEC'!$A$1:$DD$1,0),FALSE)</f>
        <v>3.3</v>
      </c>
      <c r="X2" s="313">
        <f>VLOOKUP($A2,'I-EmEC'!$A:$DD,MATCH(X$1,'I-EmEC'!$A$1:$DD$1,0),FALSE)</f>
        <v>3.88</v>
      </c>
      <c r="Y2" s="314">
        <f>VLOOKUP($A2,'I-EmEC'!$A:$DD,MATCH(Y$1,'I-EmEC'!$A$1:$DD$1,0),FALSE)</f>
        <v>4.08</v>
      </c>
      <c r="Z2" s="313" t="str">
        <f>IF(B2="","",N2)</f>
        <v/>
      </c>
      <c r="AA2" s="314">
        <f t="shared" ref="AA2:AK2" si="0">IF(C2="","",O2)</f>
        <v>4.5199999999999996</v>
      </c>
      <c r="AB2" s="314">
        <f t="shared" si="0"/>
        <v>4.5199999999999996</v>
      </c>
      <c r="AC2" s="314">
        <f t="shared" si="0"/>
        <v>4.08</v>
      </c>
      <c r="AD2" s="314">
        <f t="shared" si="0"/>
        <v>4.08</v>
      </c>
      <c r="AE2" s="314">
        <f t="shared" si="0"/>
        <v>3.92</v>
      </c>
      <c r="AF2" s="314" t="str">
        <f t="shared" si="0"/>
        <v/>
      </c>
      <c r="AG2" s="314" t="str">
        <f t="shared" si="0"/>
        <v/>
      </c>
      <c r="AH2" s="314" t="str">
        <f t="shared" si="0"/>
        <v/>
      </c>
      <c r="AI2" s="314" t="str">
        <f t="shared" si="0"/>
        <v/>
      </c>
      <c r="AJ2" s="314">
        <f t="shared" si="0"/>
        <v>3.88</v>
      </c>
      <c r="AK2" s="314">
        <f t="shared" si="0"/>
        <v>4.08</v>
      </c>
      <c r="AL2" s="313" t="str">
        <f>IF(Z2&lt;&gt;"",(Z2-MIN($Z:$Z))/(MAX($Z:$Z)-MIN($Z:$Z)),"")</f>
        <v/>
      </c>
      <c r="AM2" s="314">
        <f t="shared" ref="AM2:AW2" si="1">IF(AA2&lt;&gt;"",(AA2-MIN($Z:$Z))/(MAX($Z:$Z)-MIN($Z:$Z)),"")</f>
        <v>-0.1282495667244368</v>
      </c>
      <c r="AN2" s="314">
        <f t="shared" si="1"/>
        <v>-0.1282495667244368</v>
      </c>
      <c r="AO2" s="314">
        <f t="shared" si="1"/>
        <v>-0.20450606585788558</v>
      </c>
      <c r="AP2" s="314">
        <f t="shared" si="1"/>
        <v>-0.20450606585788558</v>
      </c>
      <c r="AQ2" s="314">
        <f t="shared" si="1"/>
        <v>-0.23223570190641246</v>
      </c>
      <c r="AR2" s="314" t="str">
        <f t="shared" si="1"/>
        <v/>
      </c>
      <c r="AS2" s="314" t="str">
        <f t="shared" si="1"/>
        <v/>
      </c>
      <c r="AT2" s="314" t="str">
        <f t="shared" si="1"/>
        <v/>
      </c>
      <c r="AU2" s="314" t="str">
        <f t="shared" si="1"/>
        <v/>
      </c>
      <c r="AV2" s="314">
        <f t="shared" si="1"/>
        <v>-0.2391681109185442</v>
      </c>
      <c r="AW2" s="314">
        <f t="shared" si="1"/>
        <v>-0.20450606585788558</v>
      </c>
      <c r="AX2" s="144" t="str">
        <f>IFERROR((Z2-MIN($Z2:$AK2))/(MAX($Z2:$AK2)-MIN($Z2:$AK2)),"")</f>
        <v/>
      </c>
      <c r="AY2" s="145">
        <f t="shared" ref="AY2:BI2" si="2">IFERROR((AA2-MIN($Z2:$AK2))/(MAX($Z2:$AK2)-MIN($Z2:$AK2)),"")</f>
        <v>1</v>
      </c>
      <c r="AZ2" s="145">
        <f t="shared" si="2"/>
        <v>1</v>
      </c>
      <c r="BA2" s="145">
        <f t="shared" si="2"/>
        <v>0.31250000000000044</v>
      </c>
      <c r="BB2" s="145">
        <f t="shared" si="2"/>
        <v>0.31250000000000044</v>
      </c>
      <c r="BC2" s="145">
        <f t="shared" si="2"/>
        <v>6.2500000000000083E-2</v>
      </c>
      <c r="BD2" s="145" t="str">
        <f t="shared" si="2"/>
        <v/>
      </c>
      <c r="BE2" s="145" t="str">
        <f t="shared" si="2"/>
        <v/>
      </c>
      <c r="BF2" s="145" t="str">
        <f t="shared" si="2"/>
        <v/>
      </c>
      <c r="BG2" s="145" t="str">
        <f t="shared" si="2"/>
        <v/>
      </c>
      <c r="BH2" s="145">
        <f t="shared" si="2"/>
        <v>0</v>
      </c>
      <c r="BI2" s="145">
        <f t="shared" si="2"/>
        <v>0.31250000000000044</v>
      </c>
      <c r="BJ2" s="100" t="str">
        <f t="shared" ref="BJ2:BJ10" si="3">IF(COUNT(Z2:Z2)=0,"",MAX(Z2:Z2))</f>
        <v/>
      </c>
      <c r="BK2" s="23">
        <f t="shared" ref="BK2:BK10" si="4">IF(COUNT(AA2:AE2)=0,"",MAX(AA2:AE2))</f>
        <v>4.5199999999999996</v>
      </c>
      <c r="BL2" s="23" t="str">
        <f t="shared" ref="BL2:BL10" si="5">IF(COUNT(AF2:AI2)=0,"",MAX(AF2:AI2))</f>
        <v/>
      </c>
      <c r="BM2" s="23">
        <f t="shared" ref="BM2:BM10" si="6">IF(COUNT(AJ2:AK2)=0,"",MAX(AJ2:AK2))</f>
        <v>4.08</v>
      </c>
      <c r="BN2" s="102" t="str">
        <f t="shared" ref="BN2:BN10" si="7">IF(COUNT(Z2:Z2)=0,"",AVERAGE(Z2:Z2))</f>
        <v/>
      </c>
      <c r="BO2" s="11">
        <f t="shared" ref="BO2:BO10" si="8">IF(COUNT(AA2:AE2)=0,"",AVERAGE(AA2:AE2))</f>
        <v>4.2239999999999993</v>
      </c>
      <c r="BP2" s="11" t="str">
        <f t="shared" ref="BP2:BP10" si="9">IF(COUNT(AF2:AI2)=0,"",AVERAGE(AF2:AI2))</f>
        <v/>
      </c>
      <c r="BQ2" s="11">
        <f t="shared" ref="BQ2:BQ10" si="10">IF(COUNT(AJ2:AK2)=0,"",AVERAGE(AJ2:AK2))</f>
        <v>3.98</v>
      </c>
    </row>
    <row r="3" spans="1:69" x14ac:dyDescent="0.2">
      <c r="A3" s="305" t="s">
        <v>51</v>
      </c>
      <c r="B3" s="334">
        <f>VLOOKUP($A3,BI!$A:$Q,MATCH(B$1,BI!$A$1:$Q$1,0),FALSE)</f>
        <v>1</v>
      </c>
      <c r="C3" s="368" t="str">
        <f>VLOOKUP($A3,BI!$A:$Q,MATCH(C$1,BI!$A$1:$Q$1,0),FALSE)</f>
        <v/>
      </c>
      <c r="D3" s="368" t="str">
        <f>VLOOKUP($A3,BI!$A:$Q,MATCH(D$1,BI!$A$1:$Q$1,0),FALSE)</f>
        <v/>
      </c>
      <c r="E3" s="368" t="str">
        <f>VLOOKUP($A3,BI!$A:$Q,MATCH(E$1,BI!$A$1:$Q$1,0),FALSE)</f>
        <v/>
      </c>
      <c r="F3" s="368" t="str">
        <f>VLOOKUP($A3,BI!$A:$Q,MATCH(F$1,BI!$A$1:$Q$1,0),FALSE)</f>
        <v/>
      </c>
      <c r="G3" s="368" t="str">
        <f>VLOOKUP($A3,BI!$A:$Q,MATCH(G$1,BI!$A$1:$Q$1,0),FALSE)</f>
        <v/>
      </c>
      <c r="H3" s="368" t="str">
        <f>VLOOKUP($A3,BI!$A:$Q,MATCH(H$1,BI!$A$1:$Q$1,0),FALSE)</f>
        <v/>
      </c>
      <c r="I3" s="368" t="str">
        <f>VLOOKUP($A3,BI!$A:$Q,MATCH(I$1,BI!$A$1:$Q$1,0),FALSE)</f>
        <v/>
      </c>
      <c r="J3" s="368" t="str">
        <f>VLOOKUP($A3,BI!$A:$Q,MATCH(J$1,BI!$A$1:$Q$1,0),FALSE)</f>
        <v/>
      </c>
      <c r="K3" s="368" t="str">
        <f>VLOOKUP($A3,BI!$A:$Q,MATCH(K$1,BI!$A$1:$Q$1,0),FALSE)</f>
        <v/>
      </c>
      <c r="L3" s="368" t="str">
        <f>VLOOKUP($A3,BI!$A:$Q,MATCH(L$1,BI!$A$1:$Q$1,0),FALSE)</f>
        <v/>
      </c>
      <c r="M3" s="368" t="str">
        <f>VLOOKUP($A3,BI!$A:$Q,MATCH(M$1,BI!$A$1:$Q$1,0),FALSE)</f>
        <v/>
      </c>
      <c r="N3" s="319">
        <f>VLOOKUP($A3,'I-EmEC'!$A:$DD,MATCH(N$1,'I-EmEC'!$A$1:$DD$1,0),FALSE)</f>
        <v>5.77</v>
      </c>
      <c r="O3" s="313">
        <f>VLOOKUP($A3,'I-EmEC'!$A:$DD,MATCH(O$1,'I-EmEC'!$A$1:$DD$1,0),FALSE)</f>
        <v>5.71</v>
      </c>
      <c r="P3" s="314">
        <f>VLOOKUP($A3,'I-EmEC'!$A:$DD,MATCH(P$1,'I-EmEC'!$A$1:$DD$1,0),FALSE)</f>
        <v>5.71</v>
      </c>
      <c r="Q3" s="314">
        <f>VLOOKUP($A3,'I-EmEC'!$A:$DD,MATCH(Q$1,'I-EmEC'!$A$1:$DD$1,0),FALSE)</f>
        <v>5.92</v>
      </c>
      <c r="R3" s="314">
        <f>VLOOKUP($A3,'I-EmEC'!$A:$DD,MATCH(R$1,'I-EmEC'!$A$1:$DD$1,0),FALSE)</f>
        <v>5.92</v>
      </c>
      <c r="S3" s="314">
        <f>VLOOKUP($A3,'I-EmEC'!$A:$DD,MATCH(S$1,'I-EmEC'!$A$1:$DD$1,0),FALSE)</f>
        <v>5.65</v>
      </c>
      <c r="T3" s="313">
        <f>VLOOKUP($A3,'I-EmEC'!$A:$DD,MATCH(T$1,'I-EmEC'!$A$1:$DD$1,0),FALSE)</f>
        <v>5.36</v>
      </c>
      <c r="U3" s="314">
        <f>VLOOKUP($A3,'I-EmEC'!$A:$DD,MATCH(U$1,'I-EmEC'!$A$1:$DD$1,0),FALSE)</f>
        <v>5.36</v>
      </c>
      <c r="V3" s="314">
        <f>VLOOKUP($A3,'I-EmEC'!$A:$DD,MATCH(V$1,'I-EmEC'!$A$1:$DD$1,0),FALSE)</f>
        <v>5.87</v>
      </c>
      <c r="W3" s="314" t="str">
        <f>VLOOKUP($A3,'I-EmEC'!$A:$DD,MATCH(W$1,'I-EmEC'!$A$1:$DD$1,0),FALSE)</f>
        <v/>
      </c>
      <c r="X3" s="313">
        <f>VLOOKUP($A3,'I-EmEC'!$A:$DD,MATCH(X$1,'I-EmEC'!$A$1:$DD$1,0),FALSE)</f>
        <v>4.84</v>
      </c>
      <c r="Y3" s="314">
        <f>VLOOKUP($A3,'I-EmEC'!$A:$DD,MATCH(Y$1,'I-EmEC'!$A$1:$DD$1,0),FALSE)</f>
        <v>5.04</v>
      </c>
      <c r="Z3" s="313">
        <f t="shared" ref="Z3:Z52" si="11">IF(B3="","",N3)</f>
        <v>5.77</v>
      </c>
      <c r="AA3" s="314" t="str">
        <f t="shared" ref="AA3:AA52" si="12">IF(C3="","",O3)</f>
        <v/>
      </c>
      <c r="AB3" s="314" t="str">
        <f t="shared" ref="AB3:AB52" si="13">IF(D3="","",P3)</f>
        <v/>
      </c>
      <c r="AC3" s="314" t="str">
        <f t="shared" ref="AC3:AC52" si="14">IF(E3="","",Q3)</f>
        <v/>
      </c>
      <c r="AD3" s="314" t="str">
        <f t="shared" ref="AD3:AD52" si="15">IF(F3="","",R3)</f>
        <v/>
      </c>
      <c r="AE3" s="314" t="str">
        <f t="shared" ref="AE3:AE52" si="16">IF(G3="","",S3)</f>
        <v/>
      </c>
      <c r="AF3" s="314" t="str">
        <f t="shared" ref="AF3:AF52" si="17">IF(H3="","",T3)</f>
        <v/>
      </c>
      <c r="AG3" s="314" t="str">
        <f t="shared" ref="AG3:AG52" si="18">IF(I3="","",U3)</f>
        <v/>
      </c>
      <c r="AH3" s="314" t="str">
        <f t="shared" ref="AH3:AH52" si="19">IF(J3="","",V3)</f>
        <v/>
      </c>
      <c r="AI3" s="314" t="str">
        <f t="shared" ref="AI3:AI52" si="20">IF(K3="","",W3)</f>
        <v/>
      </c>
      <c r="AJ3" s="314" t="str">
        <f t="shared" ref="AJ3:AJ52" si="21">IF(L3="","",X3)</f>
        <v/>
      </c>
      <c r="AK3" s="314" t="str">
        <f t="shared" ref="AK3:AK52" si="22">IF(M3="","",Y3)</f>
        <v/>
      </c>
      <c r="AL3" s="313">
        <f t="shared" ref="AL3:AL52" si="23">IF(Z3&lt;&gt;"",(Z3-MIN($Z:$Z))/(MAX($Z:$Z)-MIN($Z:$Z)),"")</f>
        <v>8.8388214904679352E-2</v>
      </c>
      <c r="AM3" s="314" t="str">
        <f t="shared" ref="AM3:AM52" si="24">IF(AA3&lt;&gt;"",(AA3-MIN($Z:$Z))/(MAX($Z:$Z)-MIN($Z:$Z)),"")</f>
        <v/>
      </c>
      <c r="AN3" s="314" t="str">
        <f t="shared" ref="AN3:AN52" si="25">IF(AB3&lt;&gt;"",(AB3-MIN($Z:$Z))/(MAX($Z:$Z)-MIN($Z:$Z)),"")</f>
        <v/>
      </c>
      <c r="AO3" s="314" t="str">
        <f t="shared" ref="AO3:AO52" si="26">IF(AC3&lt;&gt;"",(AC3-MIN($Z:$Z))/(MAX($Z:$Z)-MIN($Z:$Z)),"")</f>
        <v/>
      </c>
      <c r="AP3" s="314" t="str">
        <f t="shared" ref="AP3:AP52" si="27">IF(AD3&lt;&gt;"",(AD3-MIN($Z:$Z))/(MAX($Z:$Z)-MIN($Z:$Z)),"")</f>
        <v/>
      </c>
      <c r="AQ3" s="314" t="str">
        <f t="shared" ref="AQ3:AQ52" si="28">IF(AE3&lt;&gt;"",(AE3-MIN($Z:$Z))/(MAX($Z:$Z)-MIN($Z:$Z)),"")</f>
        <v/>
      </c>
      <c r="AR3" s="314" t="str">
        <f t="shared" ref="AR3:AR52" si="29">IF(AF3&lt;&gt;"",(AF3-MIN($Z:$Z))/(MAX($Z:$Z)-MIN($Z:$Z)),"")</f>
        <v/>
      </c>
      <c r="AS3" s="314" t="str">
        <f t="shared" ref="AS3:AS52" si="30">IF(AG3&lt;&gt;"",(AG3-MIN($Z:$Z))/(MAX($Z:$Z)-MIN($Z:$Z)),"")</f>
        <v/>
      </c>
      <c r="AT3" s="314" t="str">
        <f t="shared" ref="AT3:AT52" si="31">IF(AH3&lt;&gt;"",(AH3-MIN($Z:$Z))/(MAX($Z:$Z)-MIN($Z:$Z)),"")</f>
        <v/>
      </c>
      <c r="AU3" s="314" t="str">
        <f t="shared" ref="AU3:AU52" si="32">IF(AI3&lt;&gt;"",(AI3-MIN($Z:$Z))/(MAX($Z:$Z)-MIN($Z:$Z)),"")</f>
        <v/>
      </c>
      <c r="AV3" s="314" t="str">
        <f t="shared" ref="AV3:AV52" si="33">IF(AJ3&lt;&gt;"",(AJ3-MIN($Z:$Z))/(MAX($Z:$Z)-MIN($Z:$Z)),"")</f>
        <v/>
      </c>
      <c r="AW3" s="314" t="str">
        <f t="shared" ref="AW3:AW52" si="34">IF(AK3&lt;&gt;"",(AK3-MIN($Z:$Z))/(MAX($Z:$Z)-MIN($Z:$Z)),"")</f>
        <v/>
      </c>
      <c r="AX3" s="144" t="str">
        <f t="shared" ref="AX3:AX52" si="35">IFERROR((Z3-MIN($Z3:$AK3))/(MAX($Z3:$AK3)-MIN($Z3:$AK3)),"")</f>
        <v/>
      </c>
      <c r="AY3" s="145" t="str">
        <f t="shared" ref="AY3:AY52" si="36">IFERROR((AA3-MIN($Z3:$AK3))/(MAX($Z3:$AK3)-MIN($Z3:$AK3)),"")</f>
        <v/>
      </c>
      <c r="AZ3" s="145" t="str">
        <f t="shared" ref="AZ3:AZ52" si="37">IFERROR((AB3-MIN($Z3:$AK3))/(MAX($Z3:$AK3)-MIN($Z3:$AK3)),"")</f>
        <v/>
      </c>
      <c r="BA3" s="145" t="str">
        <f t="shared" ref="BA3:BA52" si="38">IFERROR((AC3-MIN($Z3:$AK3))/(MAX($Z3:$AK3)-MIN($Z3:$AK3)),"")</f>
        <v/>
      </c>
      <c r="BB3" s="145" t="str">
        <f t="shared" ref="BB3:BB52" si="39">IFERROR((AD3-MIN($Z3:$AK3))/(MAX($Z3:$AK3)-MIN($Z3:$AK3)),"")</f>
        <v/>
      </c>
      <c r="BC3" s="145" t="str">
        <f t="shared" ref="BC3:BC52" si="40">IFERROR((AE3-MIN($Z3:$AK3))/(MAX($Z3:$AK3)-MIN($Z3:$AK3)),"")</f>
        <v/>
      </c>
      <c r="BD3" s="145" t="str">
        <f t="shared" ref="BD3:BD52" si="41">IFERROR((AF3-MIN($Z3:$AK3))/(MAX($Z3:$AK3)-MIN($Z3:$AK3)),"")</f>
        <v/>
      </c>
      <c r="BE3" s="145" t="str">
        <f t="shared" ref="BE3:BE52" si="42">IFERROR((AG3-MIN($Z3:$AK3))/(MAX($Z3:$AK3)-MIN($Z3:$AK3)),"")</f>
        <v/>
      </c>
      <c r="BF3" s="145" t="str">
        <f t="shared" ref="BF3:BF52" si="43">IFERROR((AH3-MIN($Z3:$AK3))/(MAX($Z3:$AK3)-MIN($Z3:$AK3)),"")</f>
        <v/>
      </c>
      <c r="BG3" s="145" t="str">
        <f t="shared" ref="BG3:BG52" si="44">IFERROR((AI3-MIN($Z3:$AK3))/(MAX($Z3:$AK3)-MIN($Z3:$AK3)),"")</f>
        <v/>
      </c>
      <c r="BH3" s="145" t="str">
        <f t="shared" ref="BH3:BH52" si="45">IFERROR((AJ3-MIN($Z3:$AK3))/(MAX($Z3:$AK3)-MIN($Z3:$AK3)),"")</f>
        <v/>
      </c>
      <c r="BI3" s="145" t="str">
        <f t="shared" ref="BI3:BI52" si="46">IFERROR((AK3-MIN($Z3:$AK3))/(MAX($Z3:$AK3)-MIN($Z3:$AK3)),"")</f>
        <v/>
      </c>
      <c r="BJ3" s="100">
        <f t="shared" si="3"/>
        <v>5.77</v>
      </c>
      <c r="BK3" s="23" t="str">
        <f t="shared" si="4"/>
        <v/>
      </c>
      <c r="BL3" s="23" t="str">
        <f t="shared" si="5"/>
        <v/>
      </c>
      <c r="BM3" s="23" t="str">
        <f t="shared" si="6"/>
        <v/>
      </c>
      <c r="BN3" s="102">
        <f t="shared" si="7"/>
        <v>5.77</v>
      </c>
      <c r="BO3" s="11" t="str">
        <f t="shared" si="8"/>
        <v/>
      </c>
      <c r="BP3" s="11" t="str">
        <f t="shared" si="9"/>
        <v/>
      </c>
      <c r="BQ3" s="11" t="str">
        <f t="shared" si="10"/>
        <v/>
      </c>
    </row>
    <row r="4" spans="1:69" x14ac:dyDescent="0.2">
      <c r="A4" s="305" t="s">
        <v>100</v>
      </c>
      <c r="B4" s="334" t="str">
        <f>VLOOKUP($A4,BI!$A:$Q,MATCH(B$1,BI!$A$1:$Q$1,0),FALSE)</f>
        <v/>
      </c>
      <c r="C4" s="368" t="str">
        <f>VLOOKUP($A4,BI!$A:$Q,MATCH(C$1,BI!$A$1:$Q$1,0),FALSE)</f>
        <v/>
      </c>
      <c r="D4" s="368" t="str">
        <f>VLOOKUP($A4,BI!$A:$Q,MATCH(D$1,BI!$A$1:$Q$1,0),FALSE)</f>
        <v/>
      </c>
      <c r="E4" s="368" t="str">
        <f>VLOOKUP($A4,BI!$A:$Q,MATCH(E$1,BI!$A$1:$Q$1,0),FALSE)</f>
        <v/>
      </c>
      <c r="F4" s="368" t="str">
        <f>VLOOKUP($A4,BI!$A:$Q,MATCH(F$1,BI!$A$1:$Q$1,0),FALSE)</f>
        <v/>
      </c>
      <c r="G4" s="368" t="str">
        <f>VLOOKUP($A4,BI!$A:$Q,MATCH(G$1,BI!$A$1:$Q$1,0),FALSE)</f>
        <v/>
      </c>
      <c r="H4" s="368">
        <f>VLOOKUP($A4,BI!$A:$Q,MATCH(H$1,BI!$A$1:$Q$1,0),FALSE)</f>
        <v>1</v>
      </c>
      <c r="I4" s="368">
        <f>VLOOKUP($A4,BI!$A:$Q,MATCH(I$1,BI!$A$1:$Q$1,0),FALSE)</f>
        <v>1</v>
      </c>
      <c r="J4" s="368" t="str">
        <f>VLOOKUP($A4,BI!$A:$Q,MATCH(J$1,BI!$A$1:$Q$1,0),FALSE)</f>
        <v/>
      </c>
      <c r="K4" s="368" t="str">
        <f>VLOOKUP($A4,BI!$A:$Q,MATCH(K$1,BI!$A$1:$Q$1,0),FALSE)</f>
        <v/>
      </c>
      <c r="L4" s="368" t="str">
        <f>VLOOKUP($A4,BI!$A:$Q,MATCH(L$1,BI!$A$1:$Q$1,0),FALSE)</f>
        <v/>
      </c>
      <c r="M4" s="368" t="str">
        <f>VLOOKUP($A4,BI!$A:$Q,MATCH(M$1,BI!$A$1:$Q$1,0),FALSE)</f>
        <v/>
      </c>
      <c r="N4" s="319">
        <f>VLOOKUP($A4,'I-EmEC'!$A:$DD,MATCH(N$1,'I-EmEC'!$A$1:$DD$1,0),FALSE)</f>
        <v>4.2</v>
      </c>
      <c r="O4" s="313" t="str">
        <f>VLOOKUP($A4,'I-EmEC'!$A:$DD,MATCH(O$1,'I-EmEC'!$A$1:$DD$1,0),FALSE)</f>
        <v/>
      </c>
      <c r="P4" s="314" t="str">
        <f>VLOOKUP($A4,'I-EmEC'!$A:$DD,MATCH(P$1,'I-EmEC'!$A$1:$DD$1,0),FALSE)</f>
        <v/>
      </c>
      <c r="Q4" s="314">
        <f>VLOOKUP($A4,'I-EmEC'!$A:$DD,MATCH(Q$1,'I-EmEC'!$A$1:$DD$1,0),FALSE)</f>
        <v>4.22</v>
      </c>
      <c r="R4" s="314">
        <f>VLOOKUP($A4,'I-EmEC'!$A:$DD,MATCH(R$1,'I-EmEC'!$A$1:$DD$1,0),FALSE)</f>
        <v>4.22</v>
      </c>
      <c r="S4" s="314">
        <f>VLOOKUP($A4,'I-EmEC'!$A:$DD,MATCH(S$1,'I-EmEC'!$A$1:$DD$1,0),FALSE)</f>
        <v>3.37</v>
      </c>
      <c r="T4" s="313">
        <f>VLOOKUP($A4,'I-EmEC'!$A:$DD,MATCH(T$1,'I-EmEC'!$A$1:$DD$1,0),FALSE)</f>
        <v>4.97</v>
      </c>
      <c r="U4" s="314">
        <f>VLOOKUP($A4,'I-EmEC'!$A:$DD,MATCH(U$1,'I-EmEC'!$A$1:$DD$1,0),FALSE)</f>
        <v>4.97</v>
      </c>
      <c r="V4" s="314" t="str">
        <f>VLOOKUP($A4,'I-EmEC'!$A:$DD,MATCH(V$1,'I-EmEC'!$A$1:$DD$1,0),FALSE)</f>
        <v/>
      </c>
      <c r="W4" s="314">
        <f>VLOOKUP($A4,'I-EmEC'!$A:$DD,MATCH(W$1,'I-EmEC'!$A$1:$DD$1,0),FALSE)</f>
        <v>4.6500000000000004</v>
      </c>
      <c r="X4" s="313" t="str">
        <f>VLOOKUP($A4,'I-EmEC'!$A:$DD,MATCH(X$1,'I-EmEC'!$A$1:$DD$1,0),FALSE)</f>
        <v/>
      </c>
      <c r="Y4" s="314">
        <f>VLOOKUP($A4,'I-EmEC'!$A:$DD,MATCH(Y$1,'I-EmEC'!$A$1:$DD$1,0),FALSE)</f>
        <v>5.1100000000000003</v>
      </c>
      <c r="Z4" s="313" t="str">
        <f t="shared" si="11"/>
        <v/>
      </c>
      <c r="AA4" s="314" t="str">
        <f t="shared" si="12"/>
        <v/>
      </c>
      <c r="AB4" s="314" t="str">
        <f t="shared" si="13"/>
        <v/>
      </c>
      <c r="AC4" s="314" t="str">
        <f t="shared" si="14"/>
        <v/>
      </c>
      <c r="AD4" s="314" t="str">
        <f t="shared" si="15"/>
        <v/>
      </c>
      <c r="AE4" s="314" t="str">
        <f t="shared" si="16"/>
        <v/>
      </c>
      <c r="AF4" s="314">
        <f t="shared" si="17"/>
        <v>4.97</v>
      </c>
      <c r="AG4" s="314">
        <f t="shared" si="18"/>
        <v>4.97</v>
      </c>
      <c r="AH4" s="314" t="str">
        <f t="shared" si="19"/>
        <v/>
      </c>
      <c r="AI4" s="314" t="str">
        <f t="shared" si="20"/>
        <v/>
      </c>
      <c r="AJ4" s="314" t="str">
        <f t="shared" si="21"/>
        <v/>
      </c>
      <c r="AK4" s="314" t="str">
        <f t="shared" si="22"/>
        <v/>
      </c>
      <c r="AL4" s="313" t="str">
        <f t="shared" si="23"/>
        <v/>
      </c>
      <c r="AM4" s="314" t="str">
        <f t="shared" si="24"/>
        <v/>
      </c>
      <c r="AN4" s="314" t="str">
        <f t="shared" si="25"/>
        <v/>
      </c>
      <c r="AO4" s="314" t="str">
        <f t="shared" si="26"/>
        <v/>
      </c>
      <c r="AP4" s="314" t="str">
        <f t="shared" si="27"/>
        <v/>
      </c>
      <c r="AQ4" s="314" t="str">
        <f t="shared" si="28"/>
        <v/>
      </c>
      <c r="AR4" s="314">
        <f t="shared" si="29"/>
        <v>-5.0259965337954952E-2</v>
      </c>
      <c r="AS4" s="314">
        <f t="shared" si="30"/>
        <v>-5.0259965337954952E-2</v>
      </c>
      <c r="AT4" s="314" t="str">
        <f t="shared" si="31"/>
        <v/>
      </c>
      <c r="AU4" s="314" t="str">
        <f t="shared" si="32"/>
        <v/>
      </c>
      <c r="AV4" s="314" t="str">
        <f t="shared" si="33"/>
        <v/>
      </c>
      <c r="AW4" s="314" t="str">
        <f t="shared" si="34"/>
        <v/>
      </c>
      <c r="AX4" s="144" t="str">
        <f t="shared" si="35"/>
        <v/>
      </c>
      <c r="AY4" s="145" t="str">
        <f t="shared" si="36"/>
        <v/>
      </c>
      <c r="AZ4" s="145" t="str">
        <f t="shared" si="37"/>
        <v/>
      </c>
      <c r="BA4" s="145" t="str">
        <f t="shared" si="38"/>
        <v/>
      </c>
      <c r="BB4" s="145" t="str">
        <f t="shared" si="39"/>
        <v/>
      </c>
      <c r="BC4" s="145" t="str">
        <f t="shared" si="40"/>
        <v/>
      </c>
      <c r="BD4" s="145" t="str">
        <f t="shared" si="41"/>
        <v/>
      </c>
      <c r="BE4" s="145" t="str">
        <f t="shared" si="42"/>
        <v/>
      </c>
      <c r="BF4" s="145" t="str">
        <f t="shared" si="43"/>
        <v/>
      </c>
      <c r="BG4" s="145" t="str">
        <f t="shared" si="44"/>
        <v/>
      </c>
      <c r="BH4" s="145" t="str">
        <f t="shared" si="45"/>
        <v/>
      </c>
      <c r="BI4" s="145" t="str">
        <f t="shared" si="46"/>
        <v/>
      </c>
      <c r="BJ4" s="100" t="str">
        <f t="shared" si="3"/>
        <v/>
      </c>
      <c r="BK4" s="23" t="str">
        <f t="shared" si="4"/>
        <v/>
      </c>
      <c r="BL4" s="23">
        <f t="shared" si="5"/>
        <v>4.97</v>
      </c>
      <c r="BM4" s="23" t="str">
        <f t="shared" si="6"/>
        <v/>
      </c>
      <c r="BN4" s="102" t="str">
        <f t="shared" si="7"/>
        <v/>
      </c>
      <c r="BO4" s="11" t="str">
        <f t="shared" si="8"/>
        <v/>
      </c>
      <c r="BP4" s="11">
        <f t="shared" si="9"/>
        <v>4.97</v>
      </c>
      <c r="BQ4" s="11" t="str">
        <f t="shared" si="10"/>
        <v/>
      </c>
    </row>
    <row r="5" spans="1:69" x14ac:dyDescent="0.2">
      <c r="A5" s="305" t="s">
        <v>45</v>
      </c>
      <c r="B5" s="334">
        <f>VLOOKUP($A5,BI!$A:$Q,MATCH(B$1,BI!$A$1:$Q$1,0),FALSE)</f>
        <v>1</v>
      </c>
      <c r="C5" s="368">
        <f>VLOOKUP($A5,BI!$A:$Q,MATCH(C$1,BI!$A$1:$Q$1,0),FALSE)</f>
        <v>1</v>
      </c>
      <c r="D5" s="368">
        <f>VLOOKUP($A5,BI!$A:$Q,MATCH(D$1,BI!$A$1:$Q$1,0),FALSE)</f>
        <v>1</v>
      </c>
      <c r="E5" s="368">
        <f>VLOOKUP($A5,BI!$A:$Q,MATCH(E$1,BI!$A$1:$Q$1,0),FALSE)</f>
        <v>1</v>
      </c>
      <c r="F5" s="368">
        <f>VLOOKUP($A5,BI!$A:$Q,MATCH(F$1,BI!$A$1:$Q$1,0),FALSE)</f>
        <v>1</v>
      </c>
      <c r="G5" s="368">
        <f>VLOOKUP($A5,BI!$A:$Q,MATCH(G$1,BI!$A$1:$Q$1,0),FALSE)</f>
        <v>1</v>
      </c>
      <c r="H5" s="368" t="str">
        <f>VLOOKUP($A5,BI!$A:$Q,MATCH(H$1,BI!$A$1:$Q$1,0),FALSE)</f>
        <v/>
      </c>
      <c r="I5" s="368" t="str">
        <f>VLOOKUP($A5,BI!$A:$Q,MATCH(I$1,BI!$A$1:$Q$1,0),FALSE)</f>
        <v/>
      </c>
      <c r="J5" s="368">
        <f>VLOOKUP($A5,BI!$A:$Q,MATCH(J$1,BI!$A$1:$Q$1,0),FALSE)</f>
        <v>1</v>
      </c>
      <c r="K5" s="368">
        <f>VLOOKUP($A5,BI!$A:$Q,MATCH(K$1,BI!$A$1:$Q$1,0),FALSE)</f>
        <v>1</v>
      </c>
      <c r="L5" s="368" t="str">
        <f>VLOOKUP($A5,BI!$A:$Q,MATCH(L$1,BI!$A$1:$Q$1,0),FALSE)</f>
        <v/>
      </c>
      <c r="M5" s="368" t="str">
        <f>VLOOKUP($A5,BI!$A:$Q,MATCH(M$1,BI!$A$1:$Q$1,0),FALSE)</f>
        <v/>
      </c>
      <c r="N5" s="319">
        <f>VLOOKUP($A5,'I-EmEC'!$A:$DD,MATCH(N$1,'I-EmEC'!$A$1:$DD$1,0),FALSE)</f>
        <v>5.26</v>
      </c>
      <c r="O5" s="313">
        <f>VLOOKUP($A5,'I-EmEC'!$A:$DD,MATCH(O$1,'I-EmEC'!$A$1:$DD$1,0),FALSE)</f>
        <v>7.66</v>
      </c>
      <c r="P5" s="314">
        <f>VLOOKUP($A5,'I-EmEC'!$A:$DD,MATCH(P$1,'I-EmEC'!$A$1:$DD$1,0),FALSE)</f>
        <v>7.66</v>
      </c>
      <c r="Q5" s="314">
        <f>VLOOKUP($A5,'I-EmEC'!$A:$DD,MATCH(Q$1,'I-EmEC'!$A$1:$DD$1,0),FALSE)</f>
        <v>7.26</v>
      </c>
      <c r="R5" s="314">
        <f>VLOOKUP($A5,'I-EmEC'!$A:$DD,MATCH(R$1,'I-EmEC'!$A$1:$DD$1,0),FALSE)</f>
        <v>7.26</v>
      </c>
      <c r="S5" s="314">
        <f>VLOOKUP($A5,'I-EmEC'!$A:$DD,MATCH(S$1,'I-EmEC'!$A$1:$DD$1,0),FALSE)</f>
        <v>6.49</v>
      </c>
      <c r="T5" s="313">
        <f>VLOOKUP($A5,'I-EmEC'!$A:$DD,MATCH(T$1,'I-EmEC'!$A$1:$DD$1,0),FALSE)</f>
        <v>6.18</v>
      </c>
      <c r="U5" s="314">
        <f>VLOOKUP($A5,'I-EmEC'!$A:$DD,MATCH(U$1,'I-EmEC'!$A$1:$DD$1,0),FALSE)</f>
        <v>6.18</v>
      </c>
      <c r="V5" s="314">
        <f>VLOOKUP($A5,'I-EmEC'!$A:$DD,MATCH(V$1,'I-EmEC'!$A$1:$DD$1,0),FALSE)</f>
        <v>6.13</v>
      </c>
      <c r="W5" s="314">
        <f>VLOOKUP($A5,'I-EmEC'!$A:$DD,MATCH(W$1,'I-EmEC'!$A$1:$DD$1,0),FALSE)</f>
        <v>5.38</v>
      </c>
      <c r="X5" s="313">
        <f>VLOOKUP($A5,'I-EmEC'!$A:$DD,MATCH(X$1,'I-EmEC'!$A$1:$DD$1,0),FALSE)</f>
        <v>5.29</v>
      </c>
      <c r="Y5" s="314">
        <f>VLOOKUP($A5,'I-EmEC'!$A:$DD,MATCH(Y$1,'I-EmEC'!$A$1:$DD$1,0),FALSE)</f>
        <v>5.24</v>
      </c>
      <c r="Z5" s="313">
        <f t="shared" si="11"/>
        <v>5.26</v>
      </c>
      <c r="AA5" s="314">
        <f t="shared" si="12"/>
        <v>7.66</v>
      </c>
      <c r="AB5" s="314">
        <f t="shared" si="13"/>
        <v>7.66</v>
      </c>
      <c r="AC5" s="314">
        <f t="shared" si="14"/>
        <v>7.26</v>
      </c>
      <c r="AD5" s="314">
        <f t="shared" si="15"/>
        <v>7.26</v>
      </c>
      <c r="AE5" s="314">
        <f t="shared" si="16"/>
        <v>6.49</v>
      </c>
      <c r="AF5" s="314" t="str">
        <f t="shared" si="17"/>
        <v/>
      </c>
      <c r="AG5" s="314" t="str">
        <f t="shared" si="18"/>
        <v/>
      </c>
      <c r="AH5" s="314">
        <f t="shared" si="19"/>
        <v>6.13</v>
      </c>
      <c r="AI5" s="314">
        <f t="shared" si="20"/>
        <v>5.38</v>
      </c>
      <c r="AJ5" s="314" t="str">
        <f t="shared" si="21"/>
        <v/>
      </c>
      <c r="AK5" s="314" t="str">
        <f t="shared" si="22"/>
        <v/>
      </c>
      <c r="AL5" s="313">
        <f t="shared" si="23"/>
        <v>0</v>
      </c>
      <c r="AM5" s="314">
        <f t="shared" si="24"/>
        <v>0.41594454072790304</v>
      </c>
      <c r="AN5" s="314">
        <f t="shared" si="25"/>
        <v>0.41594454072790304</v>
      </c>
      <c r="AO5" s="314">
        <f t="shared" si="26"/>
        <v>0.34662045060658581</v>
      </c>
      <c r="AP5" s="314">
        <f t="shared" si="27"/>
        <v>0.34662045060658581</v>
      </c>
      <c r="AQ5" s="314">
        <f t="shared" si="28"/>
        <v>0.21317157712305035</v>
      </c>
      <c r="AR5" s="314" t="str">
        <f t="shared" si="29"/>
        <v/>
      </c>
      <c r="AS5" s="314" t="str">
        <f t="shared" si="30"/>
        <v/>
      </c>
      <c r="AT5" s="314">
        <f t="shared" si="31"/>
        <v>0.15077989601386485</v>
      </c>
      <c r="AU5" s="314">
        <f t="shared" si="32"/>
        <v>2.0797227036395166E-2</v>
      </c>
      <c r="AV5" s="314" t="str">
        <f t="shared" si="33"/>
        <v/>
      </c>
      <c r="AW5" s="314" t="str">
        <f t="shared" si="34"/>
        <v/>
      </c>
      <c r="AX5" s="144">
        <f t="shared" si="35"/>
        <v>0</v>
      </c>
      <c r="AY5" s="145">
        <f t="shared" si="36"/>
        <v>1</v>
      </c>
      <c r="AZ5" s="145">
        <f t="shared" si="37"/>
        <v>1</v>
      </c>
      <c r="BA5" s="145">
        <f t="shared" si="38"/>
        <v>0.83333333333333326</v>
      </c>
      <c r="BB5" s="145">
        <f t="shared" si="39"/>
        <v>0.83333333333333326</v>
      </c>
      <c r="BC5" s="145">
        <f t="shared" si="40"/>
        <v>0.51250000000000007</v>
      </c>
      <c r="BD5" s="145" t="str">
        <f t="shared" si="41"/>
        <v/>
      </c>
      <c r="BE5" s="145" t="str">
        <f t="shared" si="42"/>
        <v/>
      </c>
      <c r="BF5" s="145">
        <f t="shared" si="43"/>
        <v>0.36249999999999999</v>
      </c>
      <c r="BG5" s="145">
        <f t="shared" si="44"/>
        <v>5.0000000000000037E-2</v>
      </c>
      <c r="BH5" s="145" t="str">
        <f t="shared" si="45"/>
        <v/>
      </c>
      <c r="BI5" s="145" t="str">
        <f t="shared" si="46"/>
        <v/>
      </c>
      <c r="BJ5" s="100">
        <f t="shared" si="3"/>
        <v>5.26</v>
      </c>
      <c r="BK5" s="23">
        <f t="shared" si="4"/>
        <v>7.66</v>
      </c>
      <c r="BL5" s="23">
        <f t="shared" si="5"/>
        <v>6.13</v>
      </c>
      <c r="BM5" s="23" t="str">
        <f t="shared" si="6"/>
        <v/>
      </c>
      <c r="BN5" s="102">
        <f t="shared" si="7"/>
        <v>5.26</v>
      </c>
      <c r="BO5" s="11">
        <f t="shared" si="8"/>
        <v>7.266</v>
      </c>
      <c r="BP5" s="11">
        <f t="shared" si="9"/>
        <v>5.7549999999999999</v>
      </c>
      <c r="BQ5" s="11" t="str">
        <f t="shared" si="10"/>
        <v/>
      </c>
    </row>
    <row r="6" spans="1:69" x14ac:dyDescent="0.2">
      <c r="A6" s="305" t="s">
        <v>44</v>
      </c>
      <c r="B6" s="334">
        <f>VLOOKUP($A6,BI!$A:$Q,MATCH(B$1,BI!$A$1:$Q$1,0),FALSE)</f>
        <v>1</v>
      </c>
      <c r="C6" s="368">
        <f>VLOOKUP($A6,BI!$A:$Q,MATCH(C$1,BI!$A$1:$Q$1,0),FALSE)</f>
        <v>1</v>
      </c>
      <c r="D6" s="368">
        <f>VLOOKUP($A6,BI!$A:$Q,MATCH(D$1,BI!$A$1:$Q$1,0),FALSE)</f>
        <v>1</v>
      </c>
      <c r="E6" s="368">
        <f>VLOOKUP($A6,BI!$A:$Q,MATCH(E$1,BI!$A$1:$Q$1,0),FALSE)</f>
        <v>1</v>
      </c>
      <c r="F6" s="368">
        <f>VLOOKUP($A6,BI!$A:$Q,MATCH(F$1,BI!$A$1:$Q$1,0),FALSE)</f>
        <v>1</v>
      </c>
      <c r="G6" s="368">
        <f>VLOOKUP($A6,BI!$A:$Q,MATCH(G$1,BI!$A$1:$Q$1,0),FALSE)</f>
        <v>1</v>
      </c>
      <c r="H6" s="368">
        <f>VLOOKUP($A6,BI!$A:$Q,MATCH(H$1,BI!$A$1:$Q$1,0),FALSE)</f>
        <v>1</v>
      </c>
      <c r="I6" s="368">
        <f>VLOOKUP($A6,BI!$A:$Q,MATCH(I$1,BI!$A$1:$Q$1,0),FALSE)</f>
        <v>1</v>
      </c>
      <c r="J6" s="368">
        <f>VLOOKUP($A6,BI!$A:$Q,MATCH(J$1,BI!$A$1:$Q$1,0),FALSE)</f>
        <v>1</v>
      </c>
      <c r="K6" s="368">
        <f>VLOOKUP($A6,BI!$A:$Q,MATCH(K$1,BI!$A$1:$Q$1,0),FALSE)</f>
        <v>1</v>
      </c>
      <c r="L6" s="368" t="str">
        <f>VLOOKUP($A6,BI!$A:$Q,MATCH(L$1,BI!$A$1:$Q$1,0),FALSE)</f>
        <v/>
      </c>
      <c r="M6" s="368" t="str">
        <f>VLOOKUP($A6,BI!$A:$Q,MATCH(M$1,BI!$A$1:$Q$1,0),FALSE)</f>
        <v/>
      </c>
      <c r="N6" s="319">
        <f>VLOOKUP($A6,'I-EmEC'!$A:$DD,MATCH(N$1,'I-EmEC'!$A$1:$DD$1,0),FALSE)</f>
        <v>6.5</v>
      </c>
      <c r="O6" s="313">
        <f>VLOOKUP($A6,'I-EmEC'!$A:$DD,MATCH(O$1,'I-EmEC'!$A$1:$DD$1,0),FALSE)</f>
        <v>7.25</v>
      </c>
      <c r="P6" s="314">
        <f>VLOOKUP($A6,'I-EmEC'!$A:$DD,MATCH(P$1,'I-EmEC'!$A$1:$DD$1,0),FALSE)</f>
        <v>7.25</v>
      </c>
      <c r="Q6" s="314">
        <f>VLOOKUP($A6,'I-EmEC'!$A:$DD,MATCH(Q$1,'I-EmEC'!$A$1:$DD$1,0),FALSE)</f>
        <v>6.66</v>
      </c>
      <c r="R6" s="314">
        <f>VLOOKUP($A6,'I-EmEC'!$A:$DD,MATCH(R$1,'I-EmEC'!$A$1:$DD$1,0),FALSE)</f>
        <v>6.66</v>
      </c>
      <c r="S6" s="314">
        <f>VLOOKUP($A6,'I-EmEC'!$A:$DD,MATCH(S$1,'I-EmEC'!$A$1:$DD$1,0),FALSE)</f>
        <v>6.97</v>
      </c>
      <c r="T6" s="313">
        <f>VLOOKUP($A6,'I-EmEC'!$A:$DD,MATCH(T$1,'I-EmEC'!$A$1:$DD$1,0),FALSE)</f>
        <v>7.93</v>
      </c>
      <c r="U6" s="314">
        <f>VLOOKUP($A6,'I-EmEC'!$A:$DD,MATCH(U$1,'I-EmEC'!$A$1:$DD$1,0),FALSE)</f>
        <v>7.93</v>
      </c>
      <c r="V6" s="314">
        <f>VLOOKUP($A6,'I-EmEC'!$A:$DD,MATCH(V$1,'I-EmEC'!$A$1:$DD$1,0),FALSE)</f>
        <v>7.8</v>
      </c>
      <c r="W6" s="314">
        <f>VLOOKUP($A6,'I-EmEC'!$A:$DD,MATCH(W$1,'I-EmEC'!$A$1:$DD$1,0),FALSE)</f>
        <v>6.42</v>
      </c>
      <c r="X6" s="313">
        <f>VLOOKUP($A6,'I-EmEC'!$A:$DD,MATCH(X$1,'I-EmEC'!$A$1:$DD$1,0),FALSE)</f>
        <v>5.86</v>
      </c>
      <c r="Y6" s="314">
        <f>VLOOKUP($A6,'I-EmEC'!$A:$DD,MATCH(Y$1,'I-EmEC'!$A$1:$DD$1,0),FALSE)</f>
        <v>5.41</v>
      </c>
      <c r="Z6" s="313">
        <f t="shared" si="11"/>
        <v>6.5</v>
      </c>
      <c r="AA6" s="314">
        <f t="shared" si="12"/>
        <v>7.25</v>
      </c>
      <c r="AB6" s="314">
        <f t="shared" si="13"/>
        <v>7.25</v>
      </c>
      <c r="AC6" s="314">
        <f t="shared" si="14"/>
        <v>6.66</v>
      </c>
      <c r="AD6" s="314">
        <f t="shared" si="15"/>
        <v>6.66</v>
      </c>
      <c r="AE6" s="314">
        <f t="shared" si="16"/>
        <v>6.97</v>
      </c>
      <c r="AF6" s="314">
        <f t="shared" si="17"/>
        <v>7.93</v>
      </c>
      <c r="AG6" s="314">
        <f t="shared" si="18"/>
        <v>7.93</v>
      </c>
      <c r="AH6" s="314">
        <f t="shared" si="19"/>
        <v>7.8</v>
      </c>
      <c r="AI6" s="314">
        <f t="shared" si="20"/>
        <v>6.42</v>
      </c>
      <c r="AJ6" s="314" t="str">
        <f t="shared" si="21"/>
        <v/>
      </c>
      <c r="AK6" s="314" t="str">
        <f t="shared" si="22"/>
        <v/>
      </c>
      <c r="AL6" s="313">
        <f t="shared" si="23"/>
        <v>0.21490467937608324</v>
      </c>
      <c r="AM6" s="314">
        <f t="shared" si="24"/>
        <v>0.34488734835355295</v>
      </c>
      <c r="AN6" s="314">
        <f t="shared" si="25"/>
        <v>0.34488734835355295</v>
      </c>
      <c r="AO6" s="314">
        <f t="shared" si="26"/>
        <v>0.24263431542461014</v>
      </c>
      <c r="AP6" s="314">
        <f t="shared" si="27"/>
        <v>0.24263431542461014</v>
      </c>
      <c r="AQ6" s="314">
        <f t="shared" si="28"/>
        <v>0.29636048526863085</v>
      </c>
      <c r="AR6" s="314">
        <f t="shared" si="29"/>
        <v>0.46273830155979206</v>
      </c>
      <c r="AS6" s="314">
        <f t="shared" si="30"/>
        <v>0.46273830155979206</v>
      </c>
      <c r="AT6" s="314">
        <f t="shared" si="31"/>
        <v>0.44020797227036401</v>
      </c>
      <c r="AU6" s="314">
        <f t="shared" si="32"/>
        <v>0.20103986135181981</v>
      </c>
      <c r="AV6" s="314" t="str">
        <f t="shared" si="33"/>
        <v/>
      </c>
      <c r="AW6" s="314" t="str">
        <f t="shared" si="34"/>
        <v/>
      </c>
      <c r="AX6" s="144">
        <f t="shared" si="35"/>
        <v>5.2980132450331181E-2</v>
      </c>
      <c r="AY6" s="145">
        <f t="shared" si="36"/>
        <v>0.54966887417218557</v>
      </c>
      <c r="AZ6" s="145">
        <f t="shared" si="37"/>
        <v>0.54966887417218557</v>
      </c>
      <c r="BA6" s="145">
        <f t="shared" si="38"/>
        <v>0.15894039735099355</v>
      </c>
      <c r="BB6" s="145">
        <f t="shared" si="39"/>
        <v>0.15894039735099355</v>
      </c>
      <c r="BC6" s="145">
        <f t="shared" si="40"/>
        <v>0.36423841059602641</v>
      </c>
      <c r="BD6" s="145">
        <f t="shared" si="41"/>
        <v>1</v>
      </c>
      <c r="BE6" s="145">
        <f t="shared" si="42"/>
        <v>1</v>
      </c>
      <c r="BF6" s="145">
        <f t="shared" si="43"/>
        <v>0.91390728476821192</v>
      </c>
      <c r="BG6" s="145">
        <f t="shared" si="44"/>
        <v>0</v>
      </c>
      <c r="BH6" s="145" t="str">
        <f t="shared" si="45"/>
        <v/>
      </c>
      <c r="BI6" s="145" t="str">
        <f t="shared" si="46"/>
        <v/>
      </c>
      <c r="BJ6" s="100">
        <f t="shared" si="3"/>
        <v>6.5</v>
      </c>
      <c r="BK6" s="23">
        <f t="shared" si="4"/>
        <v>7.25</v>
      </c>
      <c r="BL6" s="23">
        <f t="shared" si="5"/>
        <v>7.93</v>
      </c>
      <c r="BM6" s="23" t="str">
        <f t="shared" si="6"/>
        <v/>
      </c>
      <c r="BN6" s="102">
        <f t="shared" si="7"/>
        <v>6.5</v>
      </c>
      <c r="BO6" s="11">
        <f t="shared" si="8"/>
        <v>6.9580000000000002</v>
      </c>
      <c r="BP6" s="11">
        <f t="shared" si="9"/>
        <v>7.52</v>
      </c>
      <c r="BQ6" s="11" t="str">
        <f t="shared" si="10"/>
        <v/>
      </c>
    </row>
    <row r="7" spans="1:69" x14ac:dyDescent="0.2">
      <c r="A7" s="305" t="s">
        <v>47</v>
      </c>
      <c r="B7" s="334" t="str">
        <f>VLOOKUP($A7,BI!$A:$Q,MATCH(B$1,BI!$A$1:$Q$1,0),FALSE)</f>
        <v/>
      </c>
      <c r="C7" s="368">
        <f>VLOOKUP($A7,BI!$A:$Q,MATCH(C$1,BI!$A$1:$Q$1,0),FALSE)</f>
        <v>1</v>
      </c>
      <c r="D7" s="368">
        <f>VLOOKUP($A7,BI!$A:$Q,MATCH(D$1,BI!$A$1:$Q$1,0),FALSE)</f>
        <v>1</v>
      </c>
      <c r="E7" s="368">
        <f>VLOOKUP($A7,BI!$A:$Q,MATCH(E$1,BI!$A$1:$Q$1,0),FALSE)</f>
        <v>1</v>
      </c>
      <c r="F7" s="368">
        <f>VLOOKUP($A7,BI!$A:$Q,MATCH(F$1,BI!$A$1:$Q$1,0),FALSE)</f>
        <v>1</v>
      </c>
      <c r="G7" s="368">
        <f>VLOOKUP($A7,BI!$A:$Q,MATCH(G$1,BI!$A$1:$Q$1,0),FALSE)</f>
        <v>1</v>
      </c>
      <c r="H7" s="368">
        <f>VLOOKUP($A7,BI!$A:$Q,MATCH(H$1,BI!$A$1:$Q$1,0),FALSE)</f>
        <v>1</v>
      </c>
      <c r="I7" s="368" t="str">
        <f>VLOOKUP($A7,BI!$A:$Q,MATCH(I$1,BI!$A$1:$Q$1,0),FALSE)</f>
        <v/>
      </c>
      <c r="J7" s="368">
        <f>VLOOKUP($A7,BI!$A:$Q,MATCH(J$1,BI!$A$1:$Q$1,0),FALSE)</f>
        <v>1</v>
      </c>
      <c r="K7" s="368">
        <f>VLOOKUP($A7,BI!$A:$Q,MATCH(K$1,BI!$A$1:$Q$1,0),FALSE)</f>
        <v>1</v>
      </c>
      <c r="L7" s="368" t="str">
        <f>VLOOKUP($A7,BI!$A:$Q,MATCH(L$1,BI!$A$1:$Q$1,0),FALSE)</f>
        <v/>
      </c>
      <c r="M7" s="368" t="str">
        <f>VLOOKUP($A7,BI!$A:$Q,MATCH(M$1,BI!$A$1:$Q$1,0),FALSE)</f>
        <v/>
      </c>
      <c r="N7" s="319">
        <f>VLOOKUP($A7,'I-EmEC'!$A:$DD,MATCH(N$1,'I-EmEC'!$A$1:$DD$1,0),FALSE)</f>
        <v>5.76</v>
      </c>
      <c r="O7" s="313">
        <f>VLOOKUP($A7,'I-EmEC'!$A:$DD,MATCH(O$1,'I-EmEC'!$A$1:$DD$1,0),FALSE)</f>
        <v>7.77</v>
      </c>
      <c r="P7" s="314">
        <f>VLOOKUP($A7,'I-EmEC'!$A:$DD,MATCH(P$1,'I-EmEC'!$A$1:$DD$1,0),FALSE)</f>
        <v>7.77</v>
      </c>
      <c r="Q7" s="314">
        <f>VLOOKUP($A7,'I-EmEC'!$A:$DD,MATCH(Q$1,'I-EmEC'!$A$1:$DD$1,0),FALSE)</f>
        <v>7.47</v>
      </c>
      <c r="R7" s="314">
        <f>VLOOKUP($A7,'I-EmEC'!$A:$DD,MATCH(R$1,'I-EmEC'!$A$1:$DD$1,0),FALSE)</f>
        <v>7.47</v>
      </c>
      <c r="S7" s="314">
        <f>VLOOKUP($A7,'I-EmEC'!$A:$DD,MATCH(S$1,'I-EmEC'!$A$1:$DD$1,0),FALSE)</f>
        <v>6.91</v>
      </c>
      <c r="T7" s="313">
        <f>VLOOKUP($A7,'I-EmEC'!$A:$DD,MATCH(T$1,'I-EmEC'!$A$1:$DD$1,0),FALSE)</f>
        <v>6.52</v>
      </c>
      <c r="U7" s="314">
        <f>VLOOKUP($A7,'I-EmEC'!$A:$DD,MATCH(U$1,'I-EmEC'!$A$1:$DD$1,0),FALSE)</f>
        <v>6.52</v>
      </c>
      <c r="V7" s="314">
        <f>VLOOKUP($A7,'I-EmEC'!$A:$DD,MATCH(V$1,'I-EmEC'!$A$1:$DD$1,0),FALSE)</f>
        <v>6.61</v>
      </c>
      <c r="W7" s="314">
        <f>VLOOKUP($A7,'I-EmEC'!$A:$DD,MATCH(W$1,'I-EmEC'!$A$1:$DD$1,0),FALSE)</f>
        <v>5.9</v>
      </c>
      <c r="X7" s="313">
        <f>VLOOKUP($A7,'I-EmEC'!$A:$DD,MATCH(X$1,'I-EmEC'!$A$1:$DD$1,0),FALSE)</f>
        <v>5.85</v>
      </c>
      <c r="Y7" s="314">
        <f>VLOOKUP($A7,'I-EmEC'!$A:$DD,MATCH(Y$1,'I-EmEC'!$A$1:$DD$1,0),FALSE)</f>
        <v>5.81</v>
      </c>
      <c r="Z7" s="313" t="str">
        <f t="shared" si="11"/>
        <v/>
      </c>
      <c r="AA7" s="314">
        <f t="shared" si="12"/>
        <v>7.77</v>
      </c>
      <c r="AB7" s="314">
        <f t="shared" si="13"/>
        <v>7.77</v>
      </c>
      <c r="AC7" s="314">
        <f t="shared" si="14"/>
        <v>7.47</v>
      </c>
      <c r="AD7" s="314">
        <f t="shared" si="15"/>
        <v>7.47</v>
      </c>
      <c r="AE7" s="314">
        <f t="shared" si="16"/>
        <v>6.91</v>
      </c>
      <c r="AF7" s="314">
        <f t="shared" si="17"/>
        <v>6.52</v>
      </c>
      <c r="AG7" s="314" t="str">
        <f t="shared" si="18"/>
        <v/>
      </c>
      <c r="AH7" s="314">
        <f t="shared" si="19"/>
        <v>6.61</v>
      </c>
      <c r="AI7" s="314">
        <f t="shared" si="20"/>
        <v>5.9</v>
      </c>
      <c r="AJ7" s="314" t="str">
        <f t="shared" si="21"/>
        <v/>
      </c>
      <c r="AK7" s="314" t="str">
        <f t="shared" si="22"/>
        <v/>
      </c>
      <c r="AL7" s="313" t="str">
        <f t="shared" si="23"/>
        <v/>
      </c>
      <c r="AM7" s="314">
        <f t="shared" si="24"/>
        <v>0.43500866551126516</v>
      </c>
      <c r="AN7" s="314">
        <f t="shared" si="25"/>
        <v>0.43500866551126516</v>
      </c>
      <c r="AO7" s="314">
        <f t="shared" si="26"/>
        <v>0.38301559792027734</v>
      </c>
      <c r="AP7" s="314">
        <f t="shared" si="27"/>
        <v>0.38301559792027734</v>
      </c>
      <c r="AQ7" s="314">
        <f t="shared" si="28"/>
        <v>0.28596187175043336</v>
      </c>
      <c r="AR7" s="314">
        <f t="shared" si="29"/>
        <v>0.21837088388214904</v>
      </c>
      <c r="AS7" s="314" t="str">
        <f t="shared" si="30"/>
        <v/>
      </c>
      <c r="AT7" s="314">
        <f t="shared" si="31"/>
        <v>0.23396880415944551</v>
      </c>
      <c r="AU7" s="314">
        <f t="shared" si="32"/>
        <v>0.11091854419410756</v>
      </c>
      <c r="AV7" s="314" t="str">
        <f t="shared" si="33"/>
        <v/>
      </c>
      <c r="AW7" s="314" t="str">
        <f t="shared" si="34"/>
        <v/>
      </c>
      <c r="AX7" s="144" t="str">
        <f t="shared" si="35"/>
        <v/>
      </c>
      <c r="AY7" s="145">
        <f t="shared" si="36"/>
        <v>1</v>
      </c>
      <c r="AZ7" s="145">
        <f t="shared" si="37"/>
        <v>1</v>
      </c>
      <c r="BA7" s="145">
        <f t="shared" si="38"/>
        <v>0.83957219251336901</v>
      </c>
      <c r="BB7" s="145">
        <f t="shared" si="39"/>
        <v>0.83957219251336901</v>
      </c>
      <c r="BC7" s="145">
        <f t="shared" si="40"/>
        <v>0.54010695187165791</v>
      </c>
      <c r="BD7" s="145">
        <f t="shared" si="41"/>
        <v>0.33155080213903715</v>
      </c>
      <c r="BE7" s="145" t="str">
        <f t="shared" si="42"/>
        <v/>
      </c>
      <c r="BF7" s="145">
        <f t="shared" si="43"/>
        <v>0.37967914438502687</v>
      </c>
      <c r="BG7" s="145">
        <f t="shared" si="44"/>
        <v>0</v>
      </c>
      <c r="BH7" s="145" t="str">
        <f t="shared" si="45"/>
        <v/>
      </c>
      <c r="BI7" s="145" t="str">
        <f t="shared" si="46"/>
        <v/>
      </c>
      <c r="BJ7" s="100" t="str">
        <f t="shared" si="3"/>
        <v/>
      </c>
      <c r="BK7" s="23">
        <f t="shared" si="4"/>
        <v>7.77</v>
      </c>
      <c r="BL7" s="23">
        <f t="shared" si="5"/>
        <v>6.61</v>
      </c>
      <c r="BM7" s="23" t="str">
        <f t="shared" si="6"/>
        <v/>
      </c>
      <c r="BN7" s="102" t="str">
        <f t="shared" si="7"/>
        <v/>
      </c>
      <c r="BO7" s="11">
        <f t="shared" si="8"/>
        <v>7.4779999999999998</v>
      </c>
      <c r="BP7" s="11">
        <f t="shared" si="9"/>
        <v>6.3433333333333337</v>
      </c>
      <c r="BQ7" s="11" t="str">
        <f t="shared" si="10"/>
        <v/>
      </c>
    </row>
    <row r="8" spans="1:69" x14ac:dyDescent="0.2">
      <c r="A8" s="305" t="s">
        <v>33</v>
      </c>
      <c r="B8" s="334" t="str">
        <f>VLOOKUP($A8,BI!$A:$Q,MATCH(B$1,BI!$A$1:$Q$1,0),FALSE)</f>
        <v/>
      </c>
      <c r="C8" s="368">
        <f>VLOOKUP($A8,BI!$A:$Q,MATCH(C$1,BI!$A$1:$Q$1,0),FALSE)</f>
        <v>1</v>
      </c>
      <c r="D8" s="368">
        <f>VLOOKUP($A8,BI!$A:$Q,MATCH(D$1,BI!$A$1:$Q$1,0),FALSE)</f>
        <v>1</v>
      </c>
      <c r="E8" s="368">
        <f>VLOOKUP($A8,BI!$A:$Q,MATCH(E$1,BI!$A$1:$Q$1,0),FALSE)</f>
        <v>1</v>
      </c>
      <c r="F8" s="368">
        <f>VLOOKUP($A8,BI!$A:$Q,MATCH(F$1,BI!$A$1:$Q$1,0),FALSE)</f>
        <v>1</v>
      </c>
      <c r="G8" s="368">
        <f>VLOOKUP($A8,BI!$A:$Q,MATCH(G$1,BI!$A$1:$Q$1,0),FALSE)</f>
        <v>1</v>
      </c>
      <c r="H8" s="368" t="str">
        <f>VLOOKUP($A8,BI!$A:$Q,MATCH(H$1,BI!$A$1:$Q$1,0),FALSE)</f>
        <v/>
      </c>
      <c r="I8" s="368" t="str">
        <f>VLOOKUP($A8,BI!$A:$Q,MATCH(I$1,BI!$A$1:$Q$1,0),FALSE)</f>
        <v/>
      </c>
      <c r="J8" s="368">
        <f>VLOOKUP($A8,BI!$A:$Q,MATCH(J$1,BI!$A$1:$Q$1,0),FALSE)</f>
        <v>1</v>
      </c>
      <c r="K8" s="368">
        <f>VLOOKUP($A8,BI!$A:$Q,MATCH(K$1,BI!$A$1:$Q$1,0),FALSE)</f>
        <v>1</v>
      </c>
      <c r="L8" s="368" t="str">
        <f>VLOOKUP($A8,BI!$A:$Q,MATCH(L$1,BI!$A$1:$Q$1,0),FALSE)</f>
        <v/>
      </c>
      <c r="M8" s="368" t="str">
        <f>VLOOKUP($A8,BI!$A:$Q,MATCH(M$1,BI!$A$1:$Q$1,0),FALSE)</f>
        <v/>
      </c>
      <c r="N8" s="319">
        <f>VLOOKUP($A8,'I-EmEC'!$A:$DD,MATCH(N$1,'I-EmEC'!$A$1:$DD$1,0),FALSE)</f>
        <v>5.88</v>
      </c>
      <c r="O8" s="313">
        <f>VLOOKUP($A8,'I-EmEC'!$A:$DD,MATCH(O$1,'I-EmEC'!$A$1:$DD$1,0),FALSE)</f>
        <v>6.35</v>
      </c>
      <c r="P8" s="314">
        <f>VLOOKUP($A8,'I-EmEC'!$A:$DD,MATCH(P$1,'I-EmEC'!$A$1:$DD$1,0),FALSE)</f>
        <v>6.35</v>
      </c>
      <c r="Q8" s="314">
        <f>VLOOKUP($A8,'I-EmEC'!$A:$DD,MATCH(Q$1,'I-EmEC'!$A$1:$DD$1,0),FALSE)</f>
        <v>6.5</v>
      </c>
      <c r="R8" s="314">
        <f>VLOOKUP($A8,'I-EmEC'!$A:$DD,MATCH(R$1,'I-EmEC'!$A$1:$DD$1,0),FALSE)</f>
        <v>6.5</v>
      </c>
      <c r="S8" s="314">
        <f>VLOOKUP($A8,'I-EmEC'!$A:$DD,MATCH(S$1,'I-EmEC'!$A$1:$DD$1,0),FALSE)</f>
        <v>6.19</v>
      </c>
      <c r="T8" s="313">
        <f>VLOOKUP($A8,'I-EmEC'!$A:$DD,MATCH(T$1,'I-EmEC'!$A$1:$DD$1,0),FALSE)</f>
        <v>6.08</v>
      </c>
      <c r="U8" s="314">
        <f>VLOOKUP($A8,'I-EmEC'!$A:$DD,MATCH(U$1,'I-EmEC'!$A$1:$DD$1,0),FALSE)</f>
        <v>6.08</v>
      </c>
      <c r="V8" s="314">
        <f>VLOOKUP($A8,'I-EmEC'!$A:$DD,MATCH(V$1,'I-EmEC'!$A$1:$DD$1,0),FALSE)</f>
        <v>7.07</v>
      </c>
      <c r="W8" s="314">
        <f>VLOOKUP($A8,'I-EmEC'!$A:$DD,MATCH(W$1,'I-EmEC'!$A$1:$DD$1,0),FALSE)</f>
        <v>5.92</v>
      </c>
      <c r="X8" s="313">
        <f>VLOOKUP($A8,'I-EmEC'!$A:$DD,MATCH(X$1,'I-EmEC'!$A$1:$DD$1,0),FALSE)</f>
        <v>5.88</v>
      </c>
      <c r="Y8" s="314">
        <f>VLOOKUP($A8,'I-EmEC'!$A:$DD,MATCH(Y$1,'I-EmEC'!$A$1:$DD$1,0),FALSE)</f>
        <v>5.83</v>
      </c>
      <c r="Z8" s="313" t="str">
        <f t="shared" si="11"/>
        <v/>
      </c>
      <c r="AA8" s="314">
        <f t="shared" si="12"/>
        <v>6.35</v>
      </c>
      <c r="AB8" s="314">
        <f t="shared" si="13"/>
        <v>6.35</v>
      </c>
      <c r="AC8" s="314">
        <f t="shared" si="14"/>
        <v>6.5</v>
      </c>
      <c r="AD8" s="314">
        <f t="shared" si="15"/>
        <v>6.5</v>
      </c>
      <c r="AE8" s="314">
        <f t="shared" si="16"/>
        <v>6.19</v>
      </c>
      <c r="AF8" s="314" t="str">
        <f t="shared" si="17"/>
        <v/>
      </c>
      <c r="AG8" s="314" t="str">
        <f t="shared" si="18"/>
        <v/>
      </c>
      <c r="AH8" s="314">
        <f t="shared" si="19"/>
        <v>7.07</v>
      </c>
      <c r="AI8" s="314">
        <f t="shared" si="20"/>
        <v>5.92</v>
      </c>
      <c r="AJ8" s="314" t="str">
        <f t="shared" si="21"/>
        <v/>
      </c>
      <c r="AK8" s="314" t="str">
        <f t="shared" si="22"/>
        <v/>
      </c>
      <c r="AL8" s="313" t="str">
        <f t="shared" si="23"/>
        <v/>
      </c>
      <c r="AM8" s="314">
        <f t="shared" si="24"/>
        <v>0.18890814558058924</v>
      </c>
      <c r="AN8" s="314">
        <f t="shared" si="25"/>
        <v>0.18890814558058924</v>
      </c>
      <c r="AO8" s="314">
        <f t="shared" si="26"/>
        <v>0.21490467937608324</v>
      </c>
      <c r="AP8" s="314">
        <f t="shared" si="27"/>
        <v>0.21490467937608324</v>
      </c>
      <c r="AQ8" s="314">
        <f t="shared" si="28"/>
        <v>0.1611785095320625</v>
      </c>
      <c r="AR8" s="314" t="str">
        <f t="shared" si="29"/>
        <v/>
      </c>
      <c r="AS8" s="314" t="str">
        <f t="shared" si="30"/>
        <v/>
      </c>
      <c r="AT8" s="314">
        <f t="shared" si="31"/>
        <v>0.31369150779896027</v>
      </c>
      <c r="AU8" s="314">
        <f t="shared" si="32"/>
        <v>0.11438474870017334</v>
      </c>
      <c r="AV8" s="314" t="str">
        <f t="shared" si="33"/>
        <v/>
      </c>
      <c r="AW8" s="314" t="str">
        <f t="shared" si="34"/>
        <v/>
      </c>
      <c r="AX8" s="144" t="str">
        <f t="shared" si="35"/>
        <v/>
      </c>
      <c r="AY8" s="145">
        <f t="shared" si="36"/>
        <v>0.37391304347826049</v>
      </c>
      <c r="AZ8" s="145">
        <f t="shared" si="37"/>
        <v>0.37391304347826049</v>
      </c>
      <c r="BA8" s="145">
        <f t="shared" si="38"/>
        <v>0.50434782608695639</v>
      </c>
      <c r="BB8" s="145">
        <f t="shared" si="39"/>
        <v>0.50434782608695639</v>
      </c>
      <c r="BC8" s="145">
        <f t="shared" si="40"/>
        <v>0.23478260869565251</v>
      </c>
      <c r="BD8" s="145" t="str">
        <f t="shared" si="41"/>
        <v/>
      </c>
      <c r="BE8" s="145" t="str">
        <f t="shared" si="42"/>
        <v/>
      </c>
      <c r="BF8" s="145">
        <f t="shared" si="43"/>
        <v>1</v>
      </c>
      <c r="BG8" s="145">
        <f t="shared" si="44"/>
        <v>0</v>
      </c>
      <c r="BH8" s="145" t="str">
        <f t="shared" si="45"/>
        <v/>
      </c>
      <c r="BI8" s="145" t="str">
        <f t="shared" si="46"/>
        <v/>
      </c>
      <c r="BJ8" s="100" t="str">
        <f t="shared" si="3"/>
        <v/>
      </c>
      <c r="BK8" s="23">
        <f t="shared" si="4"/>
        <v>6.5</v>
      </c>
      <c r="BL8" s="23">
        <f t="shared" si="5"/>
        <v>7.07</v>
      </c>
      <c r="BM8" s="23" t="str">
        <f t="shared" si="6"/>
        <v/>
      </c>
      <c r="BN8" s="102" t="str">
        <f t="shared" si="7"/>
        <v/>
      </c>
      <c r="BO8" s="11">
        <f t="shared" si="8"/>
        <v>6.3780000000000001</v>
      </c>
      <c r="BP8" s="11">
        <f t="shared" si="9"/>
        <v>6.4950000000000001</v>
      </c>
      <c r="BQ8" s="11" t="str">
        <f t="shared" si="10"/>
        <v/>
      </c>
    </row>
    <row r="9" spans="1:69" x14ac:dyDescent="0.2">
      <c r="A9" s="305" t="s">
        <v>115</v>
      </c>
      <c r="B9" s="334">
        <f>VLOOKUP($A9,BI!$A:$Q,MATCH(B$1,BI!$A$1:$Q$1,0),FALSE)</f>
        <v>1</v>
      </c>
      <c r="C9" s="368" t="str">
        <f>VLOOKUP($A9,BI!$A:$Q,MATCH(C$1,BI!$A$1:$Q$1,0),FALSE)</f>
        <v/>
      </c>
      <c r="D9" s="368" t="str">
        <f>VLOOKUP($A9,BI!$A:$Q,MATCH(D$1,BI!$A$1:$Q$1,0),FALSE)</f>
        <v/>
      </c>
      <c r="E9" s="368">
        <f>VLOOKUP($A9,BI!$A:$Q,MATCH(E$1,BI!$A$1:$Q$1,0),FALSE)</f>
        <v>1</v>
      </c>
      <c r="F9" s="368">
        <f>VLOOKUP($A9,BI!$A:$Q,MATCH(F$1,BI!$A$1:$Q$1,0),FALSE)</f>
        <v>1</v>
      </c>
      <c r="G9" s="368">
        <f>VLOOKUP($A9,BI!$A:$Q,MATCH(G$1,BI!$A$1:$Q$1,0),FALSE)</f>
        <v>1</v>
      </c>
      <c r="H9" s="368" t="str">
        <f>VLOOKUP($A9,BI!$A:$Q,MATCH(H$1,BI!$A$1:$Q$1,0),FALSE)</f>
        <v/>
      </c>
      <c r="I9" s="368" t="str">
        <f>VLOOKUP($A9,BI!$A:$Q,MATCH(I$1,BI!$A$1:$Q$1,0),FALSE)</f>
        <v/>
      </c>
      <c r="J9" s="368" t="str">
        <f>VLOOKUP($A9,BI!$A:$Q,MATCH(J$1,BI!$A$1:$Q$1,0),FALSE)</f>
        <v/>
      </c>
      <c r="K9" s="368" t="str">
        <f>VLOOKUP($A9,BI!$A:$Q,MATCH(K$1,BI!$A$1:$Q$1,0),FALSE)</f>
        <v/>
      </c>
      <c r="L9" s="368" t="str">
        <f>VLOOKUP($A9,BI!$A:$Q,MATCH(L$1,BI!$A$1:$Q$1,0),FALSE)</f>
        <v/>
      </c>
      <c r="M9" s="368" t="str">
        <f>VLOOKUP($A9,BI!$A:$Q,MATCH(M$1,BI!$A$1:$Q$1,0),FALSE)</f>
        <v/>
      </c>
      <c r="N9" s="319">
        <f>VLOOKUP($A9,'I-EmEC'!$A:$DD,MATCH(N$1,'I-EmEC'!$A$1:$DD$1,0),FALSE)</f>
        <v>6.04</v>
      </c>
      <c r="O9" s="313" t="str">
        <f>VLOOKUP($A9,'I-EmEC'!$A:$DD,MATCH(O$1,'I-EmEC'!$A$1:$DD$1,0),FALSE)</f>
        <v/>
      </c>
      <c r="P9" s="314" t="str">
        <f>VLOOKUP($A9,'I-EmEC'!$A:$DD,MATCH(P$1,'I-EmEC'!$A$1:$DD$1,0),FALSE)</f>
        <v/>
      </c>
      <c r="Q9" s="314">
        <f>VLOOKUP($A9,'I-EmEC'!$A:$DD,MATCH(Q$1,'I-EmEC'!$A$1:$DD$1,0),FALSE)</f>
        <v>5.67</v>
      </c>
      <c r="R9" s="314">
        <f>VLOOKUP($A9,'I-EmEC'!$A:$DD,MATCH(R$1,'I-EmEC'!$A$1:$DD$1,0),FALSE)</f>
        <v>5.67</v>
      </c>
      <c r="S9" s="314">
        <f>VLOOKUP($A9,'I-EmEC'!$A:$DD,MATCH(S$1,'I-EmEC'!$A$1:$DD$1,0),FALSE)</f>
        <v>5.56</v>
      </c>
      <c r="T9" s="313" t="str">
        <f>VLOOKUP($A9,'I-EmEC'!$A:$DD,MATCH(T$1,'I-EmEC'!$A$1:$DD$1,0),FALSE)</f>
        <v/>
      </c>
      <c r="U9" s="314" t="str">
        <f>VLOOKUP($A9,'I-EmEC'!$A:$DD,MATCH(U$1,'I-EmEC'!$A$1:$DD$1,0),FALSE)</f>
        <v/>
      </c>
      <c r="V9" s="314" t="str">
        <f>VLOOKUP($A9,'I-EmEC'!$A:$DD,MATCH(V$1,'I-EmEC'!$A$1:$DD$1,0),FALSE)</f>
        <v/>
      </c>
      <c r="W9" s="314" t="str">
        <f>VLOOKUP($A9,'I-EmEC'!$A:$DD,MATCH(W$1,'I-EmEC'!$A$1:$DD$1,0),FALSE)</f>
        <v/>
      </c>
      <c r="X9" s="313" t="str">
        <f>VLOOKUP($A9,'I-EmEC'!$A:$DD,MATCH(X$1,'I-EmEC'!$A$1:$DD$1,0),FALSE)</f>
        <v/>
      </c>
      <c r="Y9" s="314" t="str">
        <f>VLOOKUP($A9,'I-EmEC'!$A:$DD,MATCH(Y$1,'I-EmEC'!$A$1:$DD$1,0),FALSE)</f>
        <v/>
      </c>
      <c r="Z9" s="313">
        <f t="shared" si="11"/>
        <v>6.04</v>
      </c>
      <c r="AA9" s="314" t="str">
        <f t="shared" si="12"/>
        <v/>
      </c>
      <c r="AB9" s="314" t="str">
        <f t="shared" si="13"/>
        <v/>
      </c>
      <c r="AC9" s="314">
        <f t="shared" si="14"/>
        <v>5.67</v>
      </c>
      <c r="AD9" s="314">
        <f t="shared" si="15"/>
        <v>5.67</v>
      </c>
      <c r="AE9" s="314">
        <f t="shared" si="16"/>
        <v>5.56</v>
      </c>
      <c r="AF9" s="314" t="str">
        <f t="shared" si="17"/>
        <v/>
      </c>
      <c r="AG9" s="314" t="str">
        <f t="shared" si="18"/>
        <v/>
      </c>
      <c r="AH9" s="314" t="str">
        <f t="shared" si="19"/>
        <v/>
      </c>
      <c r="AI9" s="314" t="str">
        <f t="shared" si="20"/>
        <v/>
      </c>
      <c r="AJ9" s="314" t="str">
        <f t="shared" si="21"/>
        <v/>
      </c>
      <c r="AK9" s="314" t="str">
        <f t="shared" si="22"/>
        <v/>
      </c>
      <c r="AL9" s="313">
        <f t="shared" si="23"/>
        <v>0.13518197573656851</v>
      </c>
      <c r="AM9" s="314" t="str">
        <f t="shared" si="24"/>
        <v/>
      </c>
      <c r="AN9" s="314" t="str">
        <f t="shared" si="25"/>
        <v/>
      </c>
      <c r="AO9" s="314">
        <f t="shared" si="26"/>
        <v>7.1057192374350112E-2</v>
      </c>
      <c r="AP9" s="314">
        <f t="shared" si="27"/>
        <v>7.1057192374350112E-2</v>
      </c>
      <c r="AQ9" s="314">
        <f t="shared" si="28"/>
        <v>5.1993067590987839E-2</v>
      </c>
      <c r="AR9" s="314" t="str">
        <f t="shared" si="29"/>
        <v/>
      </c>
      <c r="AS9" s="314" t="str">
        <f t="shared" si="30"/>
        <v/>
      </c>
      <c r="AT9" s="314" t="str">
        <f t="shared" si="31"/>
        <v/>
      </c>
      <c r="AU9" s="314" t="str">
        <f t="shared" si="32"/>
        <v/>
      </c>
      <c r="AV9" s="314" t="str">
        <f t="shared" si="33"/>
        <v/>
      </c>
      <c r="AW9" s="314" t="str">
        <f t="shared" si="34"/>
        <v/>
      </c>
      <c r="AX9" s="144">
        <f t="shared" si="35"/>
        <v>1</v>
      </c>
      <c r="AY9" s="145" t="str">
        <f t="shared" si="36"/>
        <v/>
      </c>
      <c r="AZ9" s="145" t="str">
        <f t="shared" si="37"/>
        <v/>
      </c>
      <c r="BA9" s="145">
        <f t="shared" si="38"/>
        <v>0.22916666666666713</v>
      </c>
      <c r="BB9" s="145">
        <f t="shared" si="39"/>
        <v>0.22916666666666713</v>
      </c>
      <c r="BC9" s="145">
        <f t="shared" si="40"/>
        <v>0</v>
      </c>
      <c r="BD9" s="145" t="str">
        <f t="shared" si="41"/>
        <v/>
      </c>
      <c r="BE9" s="145" t="str">
        <f t="shared" si="42"/>
        <v/>
      </c>
      <c r="BF9" s="145" t="str">
        <f t="shared" si="43"/>
        <v/>
      </c>
      <c r="BG9" s="145" t="str">
        <f t="shared" si="44"/>
        <v/>
      </c>
      <c r="BH9" s="145" t="str">
        <f t="shared" si="45"/>
        <v/>
      </c>
      <c r="BI9" s="145" t="str">
        <f t="shared" si="46"/>
        <v/>
      </c>
      <c r="BJ9" s="100">
        <f t="shared" si="3"/>
        <v>6.04</v>
      </c>
      <c r="BK9" s="23">
        <f t="shared" si="4"/>
        <v>5.67</v>
      </c>
      <c r="BL9" s="23" t="str">
        <f t="shared" si="5"/>
        <v/>
      </c>
      <c r="BM9" s="23" t="str">
        <f t="shared" si="6"/>
        <v/>
      </c>
      <c r="BN9" s="102">
        <f t="shared" si="7"/>
        <v>6.04</v>
      </c>
      <c r="BO9" s="11">
        <f t="shared" si="8"/>
        <v>5.6333333333333329</v>
      </c>
      <c r="BP9" s="11" t="str">
        <f t="shared" si="9"/>
        <v/>
      </c>
      <c r="BQ9" s="11" t="str">
        <f t="shared" si="10"/>
        <v/>
      </c>
    </row>
    <row r="10" spans="1:69" x14ac:dyDescent="0.2">
      <c r="A10" s="305" t="s">
        <v>114</v>
      </c>
      <c r="B10" s="334">
        <f>VLOOKUP($A10,BI!$A:$Q,MATCH(B$1,BI!$A$1:$Q$1,0),FALSE)</f>
        <v>1</v>
      </c>
      <c r="C10" s="368">
        <f>VLOOKUP($A10,BI!$A:$Q,MATCH(C$1,BI!$A$1:$Q$1,0),FALSE)</f>
        <v>1</v>
      </c>
      <c r="D10" s="368">
        <f>VLOOKUP($A10,BI!$A:$Q,MATCH(D$1,BI!$A$1:$Q$1,0),FALSE)</f>
        <v>1</v>
      </c>
      <c r="E10" s="368">
        <f>VLOOKUP($A10,BI!$A:$Q,MATCH(E$1,BI!$A$1:$Q$1,0),FALSE)</f>
        <v>1</v>
      </c>
      <c r="F10" s="368">
        <f>VLOOKUP($A10,BI!$A:$Q,MATCH(F$1,BI!$A$1:$Q$1,0),FALSE)</f>
        <v>1</v>
      </c>
      <c r="G10" s="368">
        <f>VLOOKUP($A10,BI!$A:$Q,MATCH(G$1,BI!$A$1:$Q$1,0),FALSE)</f>
        <v>1</v>
      </c>
      <c r="H10" s="368">
        <f>VLOOKUP($A10,BI!$A:$Q,MATCH(H$1,BI!$A$1:$Q$1,0),FALSE)</f>
        <v>1</v>
      </c>
      <c r="I10" s="368">
        <f>VLOOKUP($A10,BI!$A:$Q,MATCH(I$1,BI!$A$1:$Q$1,0),FALSE)</f>
        <v>1</v>
      </c>
      <c r="J10" s="368">
        <f>VLOOKUP($A10,BI!$A:$Q,MATCH(J$1,BI!$A$1:$Q$1,0),FALSE)</f>
        <v>1</v>
      </c>
      <c r="K10" s="368">
        <f>VLOOKUP($A10,BI!$A:$Q,MATCH(K$1,BI!$A$1:$Q$1,0),FALSE)</f>
        <v>1</v>
      </c>
      <c r="L10" s="368">
        <f>VLOOKUP($A10,BI!$A:$Q,MATCH(L$1,BI!$A$1:$Q$1,0),FALSE)</f>
        <v>1</v>
      </c>
      <c r="M10" s="368">
        <f>VLOOKUP($A10,BI!$A:$Q,MATCH(M$1,BI!$A$1:$Q$1,0),FALSE)</f>
        <v>1</v>
      </c>
      <c r="N10" s="319">
        <f>VLOOKUP($A10,'I-EmEC'!$A:$DD,MATCH(N$1,'I-EmEC'!$A$1:$DD$1,0),FALSE)</f>
        <v>7.27</v>
      </c>
      <c r="O10" s="313">
        <f>VLOOKUP($A10,'I-EmEC'!$A:$DD,MATCH(O$1,'I-EmEC'!$A$1:$DD$1,0),FALSE)</f>
        <v>8.0299999999999994</v>
      </c>
      <c r="P10" s="314">
        <f>VLOOKUP($A10,'I-EmEC'!$A:$DD,MATCH(P$1,'I-EmEC'!$A$1:$DD$1,0),FALSE)</f>
        <v>8.0299999999999994</v>
      </c>
      <c r="Q10" s="314">
        <f>VLOOKUP($A10,'I-EmEC'!$A:$DD,MATCH(Q$1,'I-EmEC'!$A$1:$DD$1,0),FALSE)</f>
        <v>7.32</v>
      </c>
      <c r="R10" s="314">
        <f>VLOOKUP($A10,'I-EmEC'!$A:$DD,MATCH(R$1,'I-EmEC'!$A$1:$DD$1,0),FALSE)</f>
        <v>7.32</v>
      </c>
      <c r="S10" s="314">
        <f>VLOOKUP($A10,'I-EmEC'!$A:$DD,MATCH(S$1,'I-EmEC'!$A$1:$DD$1,0),FALSE)</f>
        <v>7.57</v>
      </c>
      <c r="T10" s="313">
        <f>VLOOKUP($A10,'I-EmEC'!$A:$DD,MATCH(T$1,'I-EmEC'!$A$1:$DD$1,0),FALSE)</f>
        <v>8.0299999999999994</v>
      </c>
      <c r="U10" s="314">
        <f>VLOOKUP($A10,'I-EmEC'!$A:$DD,MATCH(U$1,'I-EmEC'!$A$1:$DD$1,0),FALSE)</f>
        <v>8.0299999999999994</v>
      </c>
      <c r="V10" s="314">
        <f>VLOOKUP($A10,'I-EmEC'!$A:$DD,MATCH(V$1,'I-EmEC'!$A$1:$DD$1,0),FALSE)</f>
        <v>7.98</v>
      </c>
      <c r="W10" s="314">
        <f>VLOOKUP($A10,'I-EmEC'!$A:$DD,MATCH(W$1,'I-EmEC'!$A$1:$DD$1,0),FALSE)</f>
        <v>7.24</v>
      </c>
      <c r="X10" s="313">
        <f>VLOOKUP($A10,'I-EmEC'!$A:$DD,MATCH(X$1,'I-EmEC'!$A$1:$DD$1,0),FALSE)</f>
        <v>6.48</v>
      </c>
      <c r="Y10" s="314">
        <f>VLOOKUP($A10,'I-EmEC'!$A:$DD,MATCH(Y$1,'I-EmEC'!$A$1:$DD$1,0),FALSE)</f>
        <v>5.99</v>
      </c>
      <c r="Z10" s="313">
        <f t="shared" si="11"/>
        <v>7.27</v>
      </c>
      <c r="AA10" s="314">
        <f t="shared" si="12"/>
        <v>8.0299999999999994</v>
      </c>
      <c r="AB10" s="314">
        <f t="shared" si="13"/>
        <v>8.0299999999999994</v>
      </c>
      <c r="AC10" s="314">
        <f t="shared" si="14"/>
        <v>7.32</v>
      </c>
      <c r="AD10" s="314">
        <f t="shared" si="15"/>
        <v>7.32</v>
      </c>
      <c r="AE10" s="314">
        <f t="shared" si="16"/>
        <v>7.57</v>
      </c>
      <c r="AF10" s="314">
        <f t="shared" si="17"/>
        <v>8.0299999999999994</v>
      </c>
      <c r="AG10" s="314">
        <f t="shared" si="18"/>
        <v>8.0299999999999994</v>
      </c>
      <c r="AH10" s="314">
        <f t="shared" si="19"/>
        <v>7.98</v>
      </c>
      <c r="AI10" s="314">
        <f t="shared" si="20"/>
        <v>7.24</v>
      </c>
      <c r="AJ10" s="314">
        <f t="shared" si="21"/>
        <v>6.48</v>
      </c>
      <c r="AK10" s="314">
        <f t="shared" si="22"/>
        <v>5.99</v>
      </c>
      <c r="AL10" s="313">
        <f t="shared" si="23"/>
        <v>0.34835355285961872</v>
      </c>
      <c r="AM10" s="314">
        <f t="shared" si="24"/>
        <v>0.48006932409012126</v>
      </c>
      <c r="AN10" s="314">
        <f t="shared" si="25"/>
        <v>0.48006932409012126</v>
      </c>
      <c r="AO10" s="314">
        <f t="shared" si="26"/>
        <v>0.35701906412478346</v>
      </c>
      <c r="AP10" s="314">
        <f t="shared" si="27"/>
        <v>0.35701906412478346</v>
      </c>
      <c r="AQ10" s="314">
        <f t="shared" si="28"/>
        <v>0.4003466204506067</v>
      </c>
      <c r="AR10" s="314">
        <f t="shared" si="29"/>
        <v>0.48006932409012126</v>
      </c>
      <c r="AS10" s="314">
        <f t="shared" si="30"/>
        <v>0.48006932409012126</v>
      </c>
      <c r="AT10" s="314">
        <f t="shared" si="31"/>
        <v>0.4714038128249568</v>
      </c>
      <c r="AU10" s="314">
        <f t="shared" si="32"/>
        <v>0.34315424610052003</v>
      </c>
      <c r="AV10" s="314">
        <f t="shared" si="33"/>
        <v>0.21143847487001746</v>
      </c>
      <c r="AW10" s="314">
        <f t="shared" si="34"/>
        <v>0.12651646447140388</v>
      </c>
      <c r="AX10" s="144">
        <f t="shared" si="35"/>
        <v>0.62745098039215685</v>
      </c>
      <c r="AY10" s="145">
        <f t="shared" si="36"/>
        <v>1</v>
      </c>
      <c r="AZ10" s="145">
        <f t="shared" si="37"/>
        <v>1</v>
      </c>
      <c r="BA10" s="145">
        <f t="shared" si="38"/>
        <v>0.65196078431372584</v>
      </c>
      <c r="BB10" s="145">
        <f t="shared" si="39"/>
        <v>0.65196078431372584</v>
      </c>
      <c r="BC10" s="145">
        <f t="shared" si="40"/>
        <v>0.77450980392156898</v>
      </c>
      <c r="BD10" s="145">
        <f t="shared" si="41"/>
        <v>1</v>
      </c>
      <c r="BE10" s="145">
        <f t="shared" si="42"/>
        <v>1</v>
      </c>
      <c r="BF10" s="145">
        <f t="shared" si="43"/>
        <v>0.9754901960784319</v>
      </c>
      <c r="BG10" s="145">
        <f t="shared" si="44"/>
        <v>0.61274509803921595</v>
      </c>
      <c r="BH10" s="145">
        <f t="shared" si="45"/>
        <v>0.24019607843137275</v>
      </c>
      <c r="BI10" s="145">
        <f t="shared" si="46"/>
        <v>0</v>
      </c>
      <c r="BJ10" s="100">
        <f t="shared" si="3"/>
        <v>7.27</v>
      </c>
      <c r="BK10" s="23">
        <f t="shared" si="4"/>
        <v>8.0299999999999994</v>
      </c>
      <c r="BL10" s="23">
        <f t="shared" si="5"/>
        <v>8.0299999999999994</v>
      </c>
      <c r="BM10" s="23">
        <f t="shared" si="6"/>
        <v>6.48</v>
      </c>
      <c r="BN10" s="102">
        <f t="shared" si="7"/>
        <v>7.27</v>
      </c>
      <c r="BO10" s="11">
        <f t="shared" si="8"/>
        <v>7.653999999999999</v>
      </c>
      <c r="BP10" s="11">
        <f t="shared" si="9"/>
        <v>7.82</v>
      </c>
      <c r="BQ10" s="11">
        <f t="shared" si="10"/>
        <v>6.2350000000000003</v>
      </c>
    </row>
    <row r="11" spans="1:69" x14ac:dyDescent="0.2">
      <c r="A11" s="305" t="s">
        <v>123</v>
      </c>
      <c r="B11" s="334" t="str">
        <f>VLOOKUP($A11,BI!$A:$Q,MATCH(B$1,BI!$A$1:$Q$1,0),FALSE)</f>
        <v/>
      </c>
      <c r="C11" s="368">
        <f>VLOOKUP($A11,BI!$A:$Q,MATCH(C$1,BI!$A$1:$Q$1,0),FALSE)</f>
        <v>1</v>
      </c>
      <c r="D11" s="368">
        <f>VLOOKUP($A11,BI!$A:$Q,MATCH(D$1,BI!$A$1:$Q$1,0),FALSE)</f>
        <v>1</v>
      </c>
      <c r="E11" s="368">
        <f>VLOOKUP($A11,BI!$A:$Q,MATCH(E$1,BI!$A$1:$Q$1,0),FALSE)</f>
        <v>1</v>
      </c>
      <c r="F11" s="368">
        <f>VLOOKUP($A11,BI!$A:$Q,MATCH(F$1,BI!$A$1:$Q$1,0),FALSE)</f>
        <v>1</v>
      </c>
      <c r="G11" s="368">
        <f>VLOOKUP($A11,BI!$A:$Q,MATCH(G$1,BI!$A$1:$Q$1,0),FALSE)</f>
        <v>1</v>
      </c>
      <c r="H11" s="368">
        <f>VLOOKUP($A11,BI!$A:$Q,MATCH(H$1,BI!$A$1:$Q$1,0),FALSE)</f>
        <v>1</v>
      </c>
      <c r="I11" s="368">
        <f>VLOOKUP($A11,BI!$A:$Q,MATCH(I$1,BI!$A$1:$Q$1,0),FALSE)</f>
        <v>1</v>
      </c>
      <c r="J11" s="368">
        <f>VLOOKUP($A11,BI!$A:$Q,MATCH(J$1,BI!$A$1:$Q$1,0),FALSE)</f>
        <v>1</v>
      </c>
      <c r="K11" s="368">
        <f>VLOOKUP($A11,BI!$A:$Q,MATCH(K$1,BI!$A$1:$Q$1,0),FALSE)</f>
        <v>1</v>
      </c>
      <c r="L11" s="368">
        <f>VLOOKUP($A11,BI!$A:$Q,MATCH(L$1,BI!$A$1:$Q$1,0),FALSE)</f>
        <v>1</v>
      </c>
      <c r="M11" s="368">
        <f>VLOOKUP($A11,BI!$A:$Q,MATCH(M$1,BI!$A$1:$Q$1,0),FALSE)</f>
        <v>1</v>
      </c>
      <c r="N11" s="319">
        <f>VLOOKUP($A11,'I-EmEC'!$A:$DD,MATCH(N$1,'I-EmEC'!$A$1:$DD$1,0),FALSE)</f>
        <v>8.5500000000000007</v>
      </c>
      <c r="O11" s="313">
        <f>VLOOKUP($A11,'I-EmEC'!$A:$DD,MATCH(O$1,'I-EmEC'!$A$1:$DD$1,0),FALSE)</f>
        <v>8.67</v>
      </c>
      <c r="P11" s="314">
        <f>VLOOKUP($A11,'I-EmEC'!$A:$DD,MATCH(P$1,'I-EmEC'!$A$1:$DD$1,0),FALSE)</f>
        <v>8.67</v>
      </c>
      <c r="Q11" s="314">
        <f>VLOOKUP($A11,'I-EmEC'!$A:$DD,MATCH(Q$1,'I-EmEC'!$A$1:$DD$1,0),FALSE)</f>
        <v>8.58</v>
      </c>
      <c r="R11" s="314">
        <f>VLOOKUP($A11,'I-EmEC'!$A:$DD,MATCH(R$1,'I-EmEC'!$A$1:$DD$1,0),FALSE)</f>
        <v>8.58</v>
      </c>
      <c r="S11" s="314">
        <f>VLOOKUP($A11,'I-EmEC'!$A:$DD,MATCH(S$1,'I-EmEC'!$A$1:$DD$1,0),FALSE)</f>
        <v>8.4499999999999993</v>
      </c>
      <c r="T11" s="313">
        <f>VLOOKUP($A11,'I-EmEC'!$A:$DD,MATCH(T$1,'I-EmEC'!$A$1:$DD$1,0),FALSE)</f>
        <v>8.4499999999999993</v>
      </c>
      <c r="U11" s="314">
        <f>VLOOKUP($A11,'I-EmEC'!$A:$DD,MATCH(U$1,'I-EmEC'!$A$1:$DD$1,0),FALSE)</f>
        <v>8.4499999999999993</v>
      </c>
      <c r="V11" s="314">
        <f>VLOOKUP($A11,'I-EmEC'!$A:$DD,MATCH(V$1,'I-EmEC'!$A$1:$DD$1,0),FALSE)</f>
        <v>8.41</v>
      </c>
      <c r="W11" s="314">
        <f>VLOOKUP($A11,'I-EmEC'!$A:$DD,MATCH(W$1,'I-EmEC'!$A$1:$DD$1,0),FALSE)</f>
        <v>8.48</v>
      </c>
      <c r="X11" s="313">
        <f>VLOOKUP($A11,'I-EmEC'!$A:$DD,MATCH(X$1,'I-EmEC'!$A$1:$DD$1,0),FALSE)</f>
        <v>8.59</v>
      </c>
      <c r="Y11" s="314">
        <f>VLOOKUP($A11,'I-EmEC'!$A:$DD,MATCH(Y$1,'I-EmEC'!$A$1:$DD$1,0),FALSE)</f>
        <v>8.57</v>
      </c>
      <c r="Z11" s="313" t="str">
        <f t="shared" si="11"/>
        <v/>
      </c>
      <c r="AA11" s="314">
        <f t="shared" si="12"/>
        <v>8.67</v>
      </c>
      <c r="AB11" s="314">
        <f t="shared" si="13"/>
        <v>8.67</v>
      </c>
      <c r="AC11" s="314">
        <f t="shared" si="14"/>
        <v>8.58</v>
      </c>
      <c r="AD11" s="314">
        <f t="shared" si="15"/>
        <v>8.58</v>
      </c>
      <c r="AE11" s="314">
        <f t="shared" si="16"/>
        <v>8.4499999999999993</v>
      </c>
      <c r="AF11" s="314">
        <f t="shared" si="17"/>
        <v>8.4499999999999993</v>
      </c>
      <c r="AG11" s="314">
        <f t="shared" si="18"/>
        <v>8.4499999999999993</v>
      </c>
      <c r="AH11" s="314">
        <f t="shared" si="19"/>
        <v>8.41</v>
      </c>
      <c r="AI11" s="314">
        <f t="shared" si="20"/>
        <v>8.48</v>
      </c>
      <c r="AJ11" s="314">
        <f t="shared" si="21"/>
        <v>8.59</v>
      </c>
      <c r="AK11" s="314">
        <f t="shared" si="22"/>
        <v>8.57</v>
      </c>
      <c r="AL11" s="313" t="str">
        <f t="shared" si="23"/>
        <v/>
      </c>
      <c r="AM11" s="314">
        <f t="shared" si="24"/>
        <v>0.59098786828422889</v>
      </c>
      <c r="AN11" s="314">
        <f t="shared" si="25"/>
        <v>0.59098786828422889</v>
      </c>
      <c r="AO11" s="314">
        <f t="shared" si="26"/>
        <v>0.57538994800693255</v>
      </c>
      <c r="AP11" s="314">
        <f t="shared" si="27"/>
        <v>0.57538994800693255</v>
      </c>
      <c r="AQ11" s="314">
        <f t="shared" si="28"/>
        <v>0.55285961871750433</v>
      </c>
      <c r="AR11" s="314">
        <f t="shared" si="29"/>
        <v>0.55285961871750433</v>
      </c>
      <c r="AS11" s="314">
        <f t="shared" si="30"/>
        <v>0.55285961871750433</v>
      </c>
      <c r="AT11" s="314">
        <f t="shared" si="31"/>
        <v>0.54592720970537267</v>
      </c>
      <c r="AU11" s="314">
        <f t="shared" si="32"/>
        <v>0.5580589254766033</v>
      </c>
      <c r="AV11" s="314">
        <f t="shared" si="33"/>
        <v>0.57712305025996535</v>
      </c>
      <c r="AW11" s="314">
        <f t="shared" si="34"/>
        <v>0.57365684575389964</v>
      </c>
      <c r="AX11" s="144" t="str">
        <f t="shared" si="35"/>
        <v/>
      </c>
      <c r="AY11" s="145">
        <f t="shared" si="36"/>
        <v>1</v>
      </c>
      <c r="AZ11" s="145">
        <f t="shared" si="37"/>
        <v>1</v>
      </c>
      <c r="BA11" s="145">
        <f t="shared" si="38"/>
        <v>0.65384615384615408</v>
      </c>
      <c r="BB11" s="145">
        <f t="shared" si="39"/>
        <v>0.65384615384615408</v>
      </c>
      <c r="BC11" s="145">
        <f t="shared" si="40"/>
        <v>0.15384615384615069</v>
      </c>
      <c r="BD11" s="145">
        <f t="shared" si="41"/>
        <v>0.15384615384615069</v>
      </c>
      <c r="BE11" s="145">
        <f t="shared" si="42"/>
        <v>0.15384615384615069</v>
      </c>
      <c r="BF11" s="145">
        <f t="shared" si="43"/>
        <v>0</v>
      </c>
      <c r="BG11" s="145">
        <f t="shared" si="44"/>
        <v>0.26923076923077055</v>
      </c>
      <c r="BH11" s="145">
        <f t="shared" si="45"/>
        <v>0.69230769230769174</v>
      </c>
      <c r="BI11" s="145">
        <f t="shared" si="46"/>
        <v>0.61538461538461642</v>
      </c>
    </row>
    <row r="12" spans="1:69" x14ac:dyDescent="0.2">
      <c r="A12" s="305" t="s">
        <v>19</v>
      </c>
      <c r="B12" s="334" t="str">
        <f>VLOOKUP($A12,BI!$A:$Q,MATCH(B$1,BI!$A$1:$Q$1,0),FALSE)</f>
        <v/>
      </c>
      <c r="C12" s="368">
        <f>VLOOKUP($A12,BI!$A:$Q,MATCH(C$1,BI!$A$1:$Q$1,0),FALSE)</f>
        <v>1</v>
      </c>
      <c r="D12" s="368">
        <f>VLOOKUP($A12,BI!$A:$Q,MATCH(D$1,BI!$A$1:$Q$1,0),FALSE)</f>
        <v>1</v>
      </c>
      <c r="E12" s="368">
        <f>VLOOKUP($A12,BI!$A:$Q,MATCH(E$1,BI!$A$1:$Q$1,0),FALSE)</f>
        <v>1</v>
      </c>
      <c r="F12" s="368">
        <f>VLOOKUP($A12,BI!$A:$Q,MATCH(F$1,BI!$A$1:$Q$1,0),FALSE)</f>
        <v>1</v>
      </c>
      <c r="G12" s="368" t="str">
        <f>VLOOKUP($A12,BI!$A:$Q,MATCH(G$1,BI!$A$1:$Q$1,0),FALSE)</f>
        <v/>
      </c>
      <c r="H12" s="368" t="str">
        <f>VLOOKUP($A12,BI!$A:$Q,MATCH(H$1,BI!$A$1:$Q$1,0),FALSE)</f>
        <v/>
      </c>
      <c r="I12" s="368" t="str">
        <f>VLOOKUP($A12,BI!$A:$Q,MATCH(I$1,BI!$A$1:$Q$1,0),FALSE)</f>
        <v/>
      </c>
      <c r="J12" s="368" t="str">
        <f>VLOOKUP($A12,BI!$A:$Q,MATCH(J$1,BI!$A$1:$Q$1,0),FALSE)</f>
        <v/>
      </c>
      <c r="K12" s="368" t="str">
        <f>VLOOKUP($A12,BI!$A:$Q,MATCH(K$1,BI!$A$1:$Q$1,0),FALSE)</f>
        <v/>
      </c>
      <c r="L12" s="368">
        <f>VLOOKUP($A12,BI!$A:$Q,MATCH(L$1,BI!$A$1:$Q$1,0),FALSE)</f>
        <v>1</v>
      </c>
      <c r="M12" s="368">
        <f>VLOOKUP($A12,BI!$A:$Q,MATCH(M$1,BI!$A$1:$Q$1,0),FALSE)</f>
        <v>1</v>
      </c>
      <c r="N12" s="319" t="str">
        <f>VLOOKUP($A12,'I-EmEC'!$A:$DD,MATCH(N$1,'I-EmEC'!$A$1:$DD$1,0),FALSE)</f>
        <v/>
      </c>
      <c r="O12" s="313">
        <f>VLOOKUP($A12,'I-EmEC'!$A:$DD,MATCH(O$1,'I-EmEC'!$A$1:$DD$1,0),FALSE)</f>
        <v>7.1</v>
      </c>
      <c r="P12" s="314">
        <f>VLOOKUP($A12,'I-EmEC'!$A:$DD,MATCH(P$1,'I-EmEC'!$A$1:$DD$1,0),FALSE)</f>
        <v>7.1</v>
      </c>
      <c r="Q12" s="314">
        <f>VLOOKUP($A12,'I-EmEC'!$A:$DD,MATCH(Q$1,'I-EmEC'!$A$1:$DD$1,0),FALSE)</f>
        <v>6.76</v>
      </c>
      <c r="R12" s="314">
        <f>VLOOKUP($A12,'I-EmEC'!$A:$DD,MATCH(R$1,'I-EmEC'!$A$1:$DD$1,0),FALSE)</f>
        <v>6.76</v>
      </c>
      <c r="S12" s="314">
        <f>VLOOKUP($A12,'I-EmEC'!$A:$DD,MATCH(S$1,'I-EmEC'!$A$1:$DD$1,0),FALSE)</f>
        <v>7.28</v>
      </c>
      <c r="T12" s="313" t="str">
        <f>VLOOKUP($A12,'I-EmEC'!$A:$DD,MATCH(T$1,'I-EmEC'!$A$1:$DD$1,0),FALSE)</f>
        <v/>
      </c>
      <c r="U12" s="314" t="str">
        <f>VLOOKUP($A12,'I-EmEC'!$A:$DD,MATCH(U$1,'I-EmEC'!$A$1:$DD$1,0),FALSE)</f>
        <v/>
      </c>
      <c r="V12" s="314" t="str">
        <f>VLOOKUP($A12,'I-EmEC'!$A:$DD,MATCH(V$1,'I-EmEC'!$A$1:$DD$1,0),FALSE)</f>
        <v/>
      </c>
      <c r="W12" s="314" t="str">
        <f>VLOOKUP($A12,'I-EmEC'!$A:$DD,MATCH(W$1,'I-EmEC'!$A$1:$DD$1,0),FALSE)</f>
        <v/>
      </c>
      <c r="X12" s="313">
        <f>VLOOKUP($A12,'I-EmEC'!$A:$DD,MATCH(X$1,'I-EmEC'!$A$1:$DD$1,0),FALSE)</f>
        <v>6.5</v>
      </c>
      <c r="Y12" s="314">
        <f>VLOOKUP($A12,'I-EmEC'!$A:$DD,MATCH(Y$1,'I-EmEC'!$A$1:$DD$1,0),FALSE)</f>
        <v>6.01</v>
      </c>
      <c r="Z12" s="313" t="str">
        <f t="shared" si="11"/>
        <v/>
      </c>
      <c r="AA12" s="314">
        <f t="shared" si="12"/>
        <v>7.1</v>
      </c>
      <c r="AB12" s="314">
        <f t="shared" si="13"/>
        <v>7.1</v>
      </c>
      <c r="AC12" s="314">
        <f t="shared" si="14"/>
        <v>6.76</v>
      </c>
      <c r="AD12" s="314">
        <f t="shared" si="15"/>
        <v>6.76</v>
      </c>
      <c r="AE12" s="314" t="str">
        <f t="shared" si="16"/>
        <v/>
      </c>
      <c r="AF12" s="314" t="str">
        <f t="shared" si="17"/>
        <v/>
      </c>
      <c r="AG12" s="314" t="str">
        <f t="shared" si="18"/>
        <v/>
      </c>
      <c r="AH12" s="314" t="str">
        <f t="shared" si="19"/>
        <v/>
      </c>
      <c r="AI12" s="314" t="str">
        <f t="shared" si="20"/>
        <v/>
      </c>
      <c r="AJ12" s="314">
        <f t="shared" si="21"/>
        <v>6.5</v>
      </c>
      <c r="AK12" s="314">
        <f t="shared" si="22"/>
        <v>6.01</v>
      </c>
      <c r="AL12" s="313" t="str">
        <f t="shared" si="23"/>
        <v/>
      </c>
      <c r="AM12" s="314">
        <f t="shared" si="24"/>
        <v>0.3188908145580589</v>
      </c>
      <c r="AN12" s="314">
        <f t="shared" si="25"/>
        <v>0.3188908145580589</v>
      </c>
      <c r="AO12" s="314">
        <f t="shared" si="26"/>
        <v>0.25996533795493937</v>
      </c>
      <c r="AP12" s="314">
        <f t="shared" si="27"/>
        <v>0.25996533795493937</v>
      </c>
      <c r="AQ12" s="314" t="str">
        <f t="shared" si="28"/>
        <v/>
      </c>
      <c r="AR12" s="314" t="str">
        <f t="shared" si="29"/>
        <v/>
      </c>
      <c r="AS12" s="314" t="str">
        <f t="shared" si="30"/>
        <v/>
      </c>
      <c r="AT12" s="314" t="str">
        <f t="shared" si="31"/>
        <v/>
      </c>
      <c r="AU12" s="314" t="str">
        <f t="shared" si="32"/>
        <v/>
      </c>
      <c r="AV12" s="314">
        <f t="shared" si="33"/>
        <v>0.21490467937608324</v>
      </c>
      <c r="AW12" s="314">
        <f t="shared" si="34"/>
        <v>0.12998266897746968</v>
      </c>
      <c r="AX12" s="144" t="str">
        <f t="shared" si="35"/>
        <v/>
      </c>
      <c r="AY12" s="145">
        <f t="shared" si="36"/>
        <v>1</v>
      </c>
      <c r="AZ12" s="145">
        <f t="shared" si="37"/>
        <v>1</v>
      </c>
      <c r="BA12" s="145">
        <f t="shared" si="38"/>
        <v>0.68807339449541294</v>
      </c>
      <c r="BB12" s="145">
        <f t="shared" si="39"/>
        <v>0.68807339449541294</v>
      </c>
      <c r="BC12" s="145" t="str">
        <f t="shared" si="40"/>
        <v/>
      </c>
      <c r="BD12" s="145" t="str">
        <f t="shared" si="41"/>
        <v/>
      </c>
      <c r="BE12" s="145" t="str">
        <f t="shared" si="42"/>
        <v/>
      </c>
      <c r="BF12" s="145" t="str">
        <f t="shared" si="43"/>
        <v/>
      </c>
      <c r="BG12" s="145" t="str">
        <f t="shared" si="44"/>
        <v/>
      </c>
      <c r="BH12" s="145">
        <f t="shared" si="45"/>
        <v>0.44954128440366997</v>
      </c>
      <c r="BI12" s="145">
        <f t="shared" si="46"/>
        <v>0</v>
      </c>
      <c r="BJ12" s="100" t="str">
        <f t="shared" ref="BJ12:BJ52" si="47">IF(COUNT(Z12:Z12)=0,"",MAX(Z12:Z12))</f>
        <v/>
      </c>
      <c r="BK12" s="23">
        <f t="shared" ref="BK12:BK52" si="48">IF(COUNT(AA12:AE12)=0,"",MAX(AA12:AE12))</f>
        <v>7.1</v>
      </c>
      <c r="BL12" s="23" t="str">
        <f t="shared" ref="BL12:BL34" si="49">IF(COUNT(AF12:AI12)=0,"",MAX(AF12:AI12))</f>
        <v/>
      </c>
      <c r="BM12" s="23">
        <f t="shared" ref="BM12:BM34" si="50">IF(COUNT(AJ12:AK12)=0,"",MAX(AJ12:AK12))</f>
        <v>6.5</v>
      </c>
      <c r="BN12" s="102" t="str">
        <f t="shared" ref="BN12:BN52" si="51">IF(COUNT(Z12:Z12)=0,"",AVERAGE(Z12:Z12))</f>
        <v/>
      </c>
      <c r="BO12" s="11">
        <f t="shared" ref="BO12:BO52" si="52">IF(COUNT(AA12:AE12)=0,"",AVERAGE(AA12:AE12))</f>
        <v>6.93</v>
      </c>
      <c r="BP12" s="11" t="str">
        <f t="shared" ref="BP12:BP34" si="53">IF(COUNT(AF12:AI12)=0,"",AVERAGE(AF12:AI12))</f>
        <v/>
      </c>
      <c r="BQ12" s="11">
        <f t="shared" ref="BQ12:BQ34" si="54">IF(COUNT(AJ12:AK12)=0,"",AVERAGE(AJ12:AK12))</f>
        <v>6.2549999999999999</v>
      </c>
    </row>
    <row r="13" spans="1:69" x14ac:dyDescent="0.2">
      <c r="A13" s="305" t="s">
        <v>178</v>
      </c>
      <c r="B13" s="334" t="str">
        <f>VLOOKUP($A13,BI!$A:$Q,MATCH(B$1,BI!$A$1:$Q$1,0),FALSE)</f>
        <v/>
      </c>
      <c r="C13" s="368">
        <f>VLOOKUP($A13,BI!$A:$Q,MATCH(C$1,BI!$A$1:$Q$1,0),FALSE)</f>
        <v>1</v>
      </c>
      <c r="D13" s="368">
        <f>VLOOKUP($A13,BI!$A:$Q,MATCH(D$1,BI!$A$1:$Q$1,0),FALSE)</f>
        <v>1</v>
      </c>
      <c r="E13" s="368">
        <f>VLOOKUP($A13,BI!$A:$Q,MATCH(E$1,BI!$A$1:$Q$1,0),FALSE)</f>
        <v>1</v>
      </c>
      <c r="F13" s="368">
        <f>VLOOKUP($A13,BI!$A:$Q,MATCH(F$1,BI!$A$1:$Q$1,0),FALSE)</f>
        <v>1</v>
      </c>
      <c r="G13" s="368">
        <f>VLOOKUP($A13,BI!$A:$Q,MATCH(G$1,BI!$A$1:$Q$1,0),FALSE)</f>
        <v>1</v>
      </c>
      <c r="H13" s="368">
        <f>VLOOKUP($A13,BI!$A:$Q,MATCH(H$1,BI!$A$1:$Q$1,0),FALSE)</f>
        <v>1</v>
      </c>
      <c r="I13" s="368">
        <f>VLOOKUP($A13,BI!$A:$Q,MATCH(I$1,BI!$A$1:$Q$1,0),FALSE)</f>
        <v>1</v>
      </c>
      <c r="J13" s="368">
        <f>VLOOKUP($A13,BI!$A:$Q,MATCH(J$1,BI!$A$1:$Q$1,0),FALSE)</f>
        <v>1</v>
      </c>
      <c r="K13" s="368">
        <f>VLOOKUP($A13,BI!$A:$Q,MATCH(K$1,BI!$A$1:$Q$1,0),FALSE)</f>
        <v>1</v>
      </c>
      <c r="L13" s="368">
        <f>VLOOKUP($A13,BI!$A:$Q,MATCH(L$1,BI!$A$1:$Q$1,0),FALSE)</f>
        <v>1</v>
      </c>
      <c r="M13" s="368">
        <f>VLOOKUP($A13,BI!$A:$Q,MATCH(M$1,BI!$A$1:$Q$1,0),FALSE)</f>
        <v>1</v>
      </c>
      <c r="N13" s="319">
        <f>VLOOKUP($A13,'I-EmEC'!$A:$DD,MATCH(N$1,'I-EmEC'!$A$1:$DD$1,0),FALSE)</f>
        <v>5.57</v>
      </c>
      <c r="O13" s="313">
        <f>VLOOKUP($A13,'I-EmEC'!$A:$DD,MATCH(O$1,'I-EmEC'!$A$1:$DD$1,0),FALSE)</f>
        <v>6.48</v>
      </c>
      <c r="P13" s="314">
        <f>VLOOKUP($A13,'I-EmEC'!$A:$DD,MATCH(P$1,'I-EmEC'!$A$1:$DD$1,0),FALSE)</f>
        <v>6.48</v>
      </c>
      <c r="Q13" s="314">
        <f>VLOOKUP($A13,'I-EmEC'!$A:$DD,MATCH(Q$1,'I-EmEC'!$A$1:$DD$1,0),FALSE)</f>
        <v>6.1</v>
      </c>
      <c r="R13" s="314">
        <f>VLOOKUP($A13,'I-EmEC'!$A:$DD,MATCH(R$1,'I-EmEC'!$A$1:$DD$1,0),FALSE)</f>
        <v>6.1</v>
      </c>
      <c r="S13" s="314">
        <f>VLOOKUP($A13,'I-EmEC'!$A:$DD,MATCH(S$1,'I-EmEC'!$A$1:$DD$1,0),FALSE)</f>
        <v>6.13</v>
      </c>
      <c r="T13" s="313">
        <f>VLOOKUP($A13,'I-EmEC'!$A:$DD,MATCH(T$1,'I-EmEC'!$A$1:$DD$1,0),FALSE)</f>
        <v>6.37</v>
      </c>
      <c r="U13" s="314">
        <f>VLOOKUP($A13,'I-EmEC'!$A:$DD,MATCH(U$1,'I-EmEC'!$A$1:$DD$1,0),FALSE)</f>
        <v>6.37</v>
      </c>
      <c r="V13" s="314">
        <f>VLOOKUP($A13,'I-EmEC'!$A:$DD,MATCH(V$1,'I-EmEC'!$A$1:$DD$1,0),FALSE)</f>
        <v>6.28</v>
      </c>
      <c r="W13" s="314">
        <f>VLOOKUP($A13,'I-EmEC'!$A:$DD,MATCH(W$1,'I-EmEC'!$A$1:$DD$1,0),FALSE)</f>
        <v>6.16</v>
      </c>
      <c r="X13" s="313">
        <f>VLOOKUP($A13,'I-EmEC'!$A:$DD,MATCH(X$1,'I-EmEC'!$A$1:$DD$1,0),FALSE)</f>
        <v>6.41</v>
      </c>
      <c r="Y13" s="314">
        <f>VLOOKUP($A13,'I-EmEC'!$A:$DD,MATCH(Y$1,'I-EmEC'!$A$1:$DD$1,0),FALSE)</f>
        <v>6.28</v>
      </c>
      <c r="Z13" s="313" t="str">
        <f t="shared" si="11"/>
        <v/>
      </c>
      <c r="AA13" s="314">
        <f t="shared" si="12"/>
        <v>6.48</v>
      </c>
      <c r="AB13" s="314">
        <f t="shared" si="13"/>
        <v>6.48</v>
      </c>
      <c r="AC13" s="314">
        <f t="shared" si="14"/>
        <v>6.1</v>
      </c>
      <c r="AD13" s="314">
        <f t="shared" si="15"/>
        <v>6.1</v>
      </c>
      <c r="AE13" s="314">
        <f t="shared" si="16"/>
        <v>6.13</v>
      </c>
      <c r="AF13" s="314">
        <f t="shared" si="17"/>
        <v>6.37</v>
      </c>
      <c r="AG13" s="314">
        <f t="shared" si="18"/>
        <v>6.37</v>
      </c>
      <c r="AH13" s="314">
        <f t="shared" si="19"/>
        <v>6.28</v>
      </c>
      <c r="AI13" s="314">
        <f t="shared" si="20"/>
        <v>6.16</v>
      </c>
      <c r="AJ13" s="314">
        <f t="shared" si="21"/>
        <v>6.41</v>
      </c>
      <c r="AK13" s="314">
        <f t="shared" si="22"/>
        <v>6.28</v>
      </c>
      <c r="AL13" s="313" t="str">
        <f t="shared" si="23"/>
        <v/>
      </c>
      <c r="AM13" s="314">
        <f t="shared" si="24"/>
        <v>0.21143847487001746</v>
      </c>
      <c r="AN13" s="314">
        <f t="shared" si="25"/>
        <v>0.21143847487001746</v>
      </c>
      <c r="AO13" s="314">
        <f t="shared" si="26"/>
        <v>0.14558058925476602</v>
      </c>
      <c r="AP13" s="314">
        <f t="shared" si="27"/>
        <v>0.14558058925476602</v>
      </c>
      <c r="AQ13" s="314">
        <f t="shared" si="28"/>
        <v>0.15077989601386485</v>
      </c>
      <c r="AR13" s="314">
        <f t="shared" si="29"/>
        <v>0.19237435008665518</v>
      </c>
      <c r="AS13" s="314">
        <f t="shared" si="30"/>
        <v>0.19237435008665518</v>
      </c>
      <c r="AT13" s="314">
        <f t="shared" si="31"/>
        <v>0.17677642980935884</v>
      </c>
      <c r="AU13" s="314">
        <f t="shared" si="32"/>
        <v>0.15597920277296368</v>
      </c>
      <c r="AV13" s="314">
        <f t="shared" si="33"/>
        <v>0.1993067590987869</v>
      </c>
      <c r="AW13" s="314">
        <f t="shared" si="34"/>
        <v>0.17677642980935884</v>
      </c>
      <c r="AX13" s="144" t="str">
        <f t="shared" si="35"/>
        <v/>
      </c>
      <c r="AY13" s="145">
        <f t="shared" si="36"/>
        <v>1</v>
      </c>
      <c r="AZ13" s="145">
        <f t="shared" si="37"/>
        <v>1</v>
      </c>
      <c r="BA13" s="145">
        <f t="shared" si="38"/>
        <v>0</v>
      </c>
      <c r="BB13" s="145">
        <f t="shared" si="39"/>
        <v>0</v>
      </c>
      <c r="BC13" s="145">
        <f t="shared" si="40"/>
        <v>7.8947368421053127E-2</v>
      </c>
      <c r="BD13" s="145">
        <f t="shared" si="41"/>
        <v>0.71052631578947345</v>
      </c>
      <c r="BE13" s="145">
        <f t="shared" si="42"/>
        <v>0.71052631578947345</v>
      </c>
      <c r="BF13" s="145">
        <f t="shared" si="43"/>
        <v>0.47368421052631643</v>
      </c>
      <c r="BG13" s="145">
        <f t="shared" si="44"/>
        <v>0.15789473684210625</v>
      </c>
      <c r="BH13" s="145">
        <f t="shared" si="45"/>
        <v>0.81578947368421018</v>
      </c>
      <c r="BI13" s="145">
        <f t="shared" si="46"/>
        <v>0.47368421052631643</v>
      </c>
      <c r="BJ13" s="100" t="str">
        <f t="shared" si="47"/>
        <v/>
      </c>
      <c r="BK13" s="23">
        <f t="shared" si="48"/>
        <v>6.48</v>
      </c>
      <c r="BL13" s="23">
        <f t="shared" si="49"/>
        <v>6.37</v>
      </c>
      <c r="BM13" s="23">
        <f t="shared" si="50"/>
        <v>6.41</v>
      </c>
      <c r="BN13" s="102" t="str">
        <f t="shared" si="51"/>
        <v/>
      </c>
      <c r="BO13" s="11">
        <f t="shared" si="52"/>
        <v>6.2580000000000009</v>
      </c>
      <c r="BP13" s="11">
        <f t="shared" si="53"/>
        <v>6.2949999999999999</v>
      </c>
      <c r="BQ13" s="11">
        <f t="shared" si="54"/>
        <v>6.3450000000000006</v>
      </c>
    </row>
    <row r="14" spans="1:69" x14ac:dyDescent="0.2">
      <c r="A14" s="305" t="s">
        <v>38</v>
      </c>
      <c r="B14" s="334" t="str">
        <f>VLOOKUP($A14,BI!$A:$Q,MATCH(B$1,BI!$A$1:$Q$1,0),FALSE)</f>
        <v/>
      </c>
      <c r="C14" s="368">
        <f>VLOOKUP($A14,BI!$A:$Q,MATCH(C$1,BI!$A$1:$Q$1,0),FALSE)</f>
        <v>1</v>
      </c>
      <c r="D14" s="368">
        <f>VLOOKUP($A14,BI!$A:$Q,MATCH(D$1,BI!$A$1:$Q$1,0),FALSE)</f>
        <v>1</v>
      </c>
      <c r="E14" s="368">
        <f>VLOOKUP($A14,BI!$A:$Q,MATCH(E$1,BI!$A$1:$Q$1,0),FALSE)</f>
        <v>1</v>
      </c>
      <c r="F14" s="368">
        <f>VLOOKUP($A14,BI!$A:$Q,MATCH(F$1,BI!$A$1:$Q$1,0),FALSE)</f>
        <v>1</v>
      </c>
      <c r="G14" s="368">
        <f>VLOOKUP($A14,BI!$A:$Q,MATCH(G$1,BI!$A$1:$Q$1,0),FALSE)</f>
        <v>1</v>
      </c>
      <c r="H14" s="368">
        <f>VLOOKUP($A14,BI!$A:$Q,MATCH(H$1,BI!$A$1:$Q$1,0),FALSE)</f>
        <v>1</v>
      </c>
      <c r="I14" s="368">
        <f>VLOOKUP($A14,BI!$A:$Q,MATCH(I$1,BI!$A$1:$Q$1,0),FALSE)</f>
        <v>1</v>
      </c>
      <c r="J14" s="368">
        <f>VLOOKUP($A14,BI!$A:$Q,MATCH(J$1,BI!$A$1:$Q$1,0),FALSE)</f>
        <v>1</v>
      </c>
      <c r="K14" s="368">
        <f>VLOOKUP($A14,BI!$A:$Q,MATCH(K$1,BI!$A$1:$Q$1,0),FALSE)</f>
        <v>1</v>
      </c>
      <c r="L14" s="368" t="str">
        <f>VLOOKUP($A14,BI!$A:$Q,MATCH(L$1,BI!$A$1:$Q$1,0),FALSE)</f>
        <v/>
      </c>
      <c r="M14" s="368" t="str">
        <f>VLOOKUP($A14,BI!$A:$Q,MATCH(M$1,BI!$A$1:$Q$1,0),FALSE)</f>
        <v/>
      </c>
      <c r="N14" s="319">
        <f>VLOOKUP($A14,'I-EmEC'!$A:$DD,MATCH(N$1,'I-EmEC'!$A$1:$DD$1,0),FALSE)</f>
        <v>6.16</v>
      </c>
      <c r="O14" s="313">
        <f>VLOOKUP($A14,'I-EmEC'!$A:$DD,MATCH(O$1,'I-EmEC'!$A$1:$DD$1,0),FALSE)</f>
        <v>7.56</v>
      </c>
      <c r="P14" s="314">
        <f>VLOOKUP($A14,'I-EmEC'!$A:$DD,MATCH(P$1,'I-EmEC'!$A$1:$DD$1,0),FALSE)</f>
        <v>7.56</v>
      </c>
      <c r="Q14" s="314">
        <f>VLOOKUP($A14,'I-EmEC'!$A:$DD,MATCH(Q$1,'I-EmEC'!$A$1:$DD$1,0),FALSE)</f>
        <v>6.89</v>
      </c>
      <c r="R14" s="314">
        <f>VLOOKUP($A14,'I-EmEC'!$A:$DD,MATCH(R$1,'I-EmEC'!$A$1:$DD$1,0),FALSE)</f>
        <v>6.89</v>
      </c>
      <c r="S14" s="314">
        <f>VLOOKUP($A14,'I-EmEC'!$A:$DD,MATCH(S$1,'I-EmEC'!$A$1:$DD$1,0),FALSE)</f>
        <v>7.87</v>
      </c>
      <c r="T14" s="313">
        <f>VLOOKUP($A14,'I-EmEC'!$A:$DD,MATCH(T$1,'I-EmEC'!$A$1:$DD$1,0),FALSE)</f>
        <v>8.17</v>
      </c>
      <c r="U14" s="314">
        <f>VLOOKUP($A14,'I-EmEC'!$A:$DD,MATCH(U$1,'I-EmEC'!$A$1:$DD$1,0),FALSE)</f>
        <v>8.17</v>
      </c>
      <c r="V14" s="314">
        <f>VLOOKUP($A14,'I-EmEC'!$A:$DD,MATCH(V$1,'I-EmEC'!$A$1:$DD$1,0),FALSE)</f>
        <v>8.49</v>
      </c>
      <c r="W14" s="314">
        <f>VLOOKUP($A14,'I-EmEC'!$A:$DD,MATCH(W$1,'I-EmEC'!$A$1:$DD$1,0),FALSE)</f>
        <v>7.01</v>
      </c>
      <c r="X14" s="313">
        <f>VLOOKUP($A14,'I-EmEC'!$A:$DD,MATCH(X$1,'I-EmEC'!$A$1:$DD$1,0),FALSE)</f>
        <v>6.3</v>
      </c>
      <c r="Y14" s="314">
        <f>VLOOKUP($A14,'I-EmEC'!$A:$DD,MATCH(Y$1,'I-EmEC'!$A$1:$DD$1,0),FALSE)</f>
        <v>6.37</v>
      </c>
      <c r="Z14" s="313" t="str">
        <f t="shared" si="11"/>
        <v/>
      </c>
      <c r="AA14" s="314">
        <f t="shared" si="12"/>
        <v>7.56</v>
      </c>
      <c r="AB14" s="314">
        <f t="shared" si="13"/>
        <v>7.56</v>
      </c>
      <c r="AC14" s="314">
        <f t="shared" si="14"/>
        <v>6.89</v>
      </c>
      <c r="AD14" s="314">
        <f t="shared" si="15"/>
        <v>6.89</v>
      </c>
      <c r="AE14" s="314">
        <f t="shared" si="16"/>
        <v>7.87</v>
      </c>
      <c r="AF14" s="314">
        <f t="shared" si="17"/>
        <v>8.17</v>
      </c>
      <c r="AG14" s="314">
        <f t="shared" si="18"/>
        <v>8.17</v>
      </c>
      <c r="AH14" s="314">
        <f t="shared" si="19"/>
        <v>8.49</v>
      </c>
      <c r="AI14" s="314">
        <f t="shared" si="20"/>
        <v>7.01</v>
      </c>
      <c r="AJ14" s="314" t="str">
        <f t="shared" si="21"/>
        <v/>
      </c>
      <c r="AK14" s="314" t="str">
        <f t="shared" si="22"/>
        <v/>
      </c>
      <c r="AL14" s="313" t="str">
        <f t="shared" si="23"/>
        <v/>
      </c>
      <c r="AM14" s="314">
        <f t="shared" si="24"/>
        <v>0.39861351819757368</v>
      </c>
      <c r="AN14" s="314">
        <f t="shared" si="25"/>
        <v>0.39861351819757368</v>
      </c>
      <c r="AO14" s="314">
        <f t="shared" si="26"/>
        <v>0.28249566724436742</v>
      </c>
      <c r="AP14" s="314">
        <f t="shared" si="27"/>
        <v>0.28249566724436742</v>
      </c>
      <c r="AQ14" s="314">
        <f t="shared" si="28"/>
        <v>0.45233968804159452</v>
      </c>
      <c r="AR14" s="314">
        <f t="shared" si="29"/>
        <v>0.5043327556325824</v>
      </c>
      <c r="AS14" s="314">
        <f t="shared" si="30"/>
        <v>0.5043327556325824</v>
      </c>
      <c r="AT14" s="314">
        <f t="shared" si="31"/>
        <v>0.55979202772963621</v>
      </c>
      <c r="AU14" s="314">
        <f t="shared" si="32"/>
        <v>0.30329289428076261</v>
      </c>
      <c r="AV14" s="314" t="str">
        <f t="shared" si="33"/>
        <v/>
      </c>
      <c r="AW14" s="314" t="str">
        <f t="shared" si="34"/>
        <v/>
      </c>
      <c r="AX14" s="144" t="str">
        <f t="shared" si="35"/>
        <v/>
      </c>
      <c r="AY14" s="145">
        <f t="shared" si="36"/>
        <v>0.41874999999999979</v>
      </c>
      <c r="AZ14" s="145">
        <f t="shared" si="37"/>
        <v>0.41874999999999979</v>
      </c>
      <c r="BA14" s="145">
        <f t="shared" si="38"/>
        <v>0</v>
      </c>
      <c r="BB14" s="145">
        <f t="shared" si="39"/>
        <v>0</v>
      </c>
      <c r="BC14" s="145">
        <f t="shared" si="40"/>
        <v>0.61250000000000004</v>
      </c>
      <c r="BD14" s="145">
        <f t="shared" si="41"/>
        <v>0.79999999999999993</v>
      </c>
      <c r="BE14" s="145">
        <f t="shared" si="42"/>
        <v>0.79999999999999993</v>
      </c>
      <c r="BF14" s="145">
        <f t="shared" si="43"/>
        <v>1</v>
      </c>
      <c r="BG14" s="145">
        <f t="shared" si="44"/>
        <v>7.5000000000000039E-2</v>
      </c>
      <c r="BH14" s="145" t="str">
        <f t="shared" si="45"/>
        <v/>
      </c>
      <c r="BI14" s="145" t="str">
        <f t="shared" si="46"/>
        <v/>
      </c>
      <c r="BJ14" s="100" t="str">
        <f t="shared" si="47"/>
        <v/>
      </c>
      <c r="BK14" s="23">
        <f t="shared" si="48"/>
        <v>7.87</v>
      </c>
      <c r="BL14" s="23">
        <f t="shared" si="49"/>
        <v>8.49</v>
      </c>
      <c r="BM14" s="23" t="str">
        <f t="shared" si="50"/>
        <v/>
      </c>
      <c r="BN14" s="102" t="str">
        <f t="shared" si="51"/>
        <v/>
      </c>
      <c r="BO14" s="11">
        <f t="shared" si="52"/>
        <v>7.3539999999999992</v>
      </c>
      <c r="BP14" s="11">
        <f t="shared" si="53"/>
        <v>7.9599999999999991</v>
      </c>
      <c r="BQ14" s="11" t="str">
        <f t="shared" si="54"/>
        <v/>
      </c>
    </row>
    <row r="15" spans="1:69" x14ac:dyDescent="0.2">
      <c r="A15" s="305" t="s">
        <v>56</v>
      </c>
      <c r="B15" s="334">
        <f>VLOOKUP($A15,BI!$A:$Q,MATCH(B$1,BI!$A$1:$Q$1,0),FALSE)</f>
        <v>1</v>
      </c>
      <c r="C15" s="368">
        <f>VLOOKUP($A15,BI!$A:$Q,MATCH(C$1,BI!$A$1:$Q$1,0),FALSE)</f>
        <v>1</v>
      </c>
      <c r="D15" s="368">
        <f>VLOOKUP($A15,BI!$A:$Q,MATCH(D$1,BI!$A$1:$Q$1,0),FALSE)</f>
        <v>1</v>
      </c>
      <c r="E15" s="368">
        <f>VLOOKUP($A15,BI!$A:$Q,MATCH(E$1,BI!$A$1:$Q$1,0),FALSE)</f>
        <v>1</v>
      </c>
      <c r="F15" s="368">
        <f>VLOOKUP($A15,BI!$A:$Q,MATCH(F$1,BI!$A$1:$Q$1,0),FALSE)</f>
        <v>1</v>
      </c>
      <c r="G15" s="368">
        <f>VLOOKUP($A15,BI!$A:$Q,MATCH(G$1,BI!$A$1:$Q$1,0),FALSE)</f>
        <v>1</v>
      </c>
      <c r="H15" s="368">
        <f>VLOOKUP($A15,BI!$A:$Q,MATCH(H$1,BI!$A$1:$Q$1,0),FALSE)</f>
        <v>1</v>
      </c>
      <c r="I15" s="368">
        <f>VLOOKUP($A15,BI!$A:$Q,MATCH(I$1,BI!$A$1:$Q$1,0),FALSE)</f>
        <v>1</v>
      </c>
      <c r="J15" s="368">
        <f>VLOOKUP($A15,BI!$A:$Q,MATCH(J$1,BI!$A$1:$Q$1,0),FALSE)</f>
        <v>1</v>
      </c>
      <c r="K15" s="368">
        <f>VLOOKUP($A15,BI!$A:$Q,MATCH(K$1,BI!$A$1:$Q$1,0),FALSE)</f>
        <v>1</v>
      </c>
      <c r="L15" s="368">
        <f>VLOOKUP($A15,BI!$A:$Q,MATCH(L$1,BI!$A$1:$Q$1,0),FALSE)</f>
        <v>1</v>
      </c>
      <c r="M15" s="368">
        <f>VLOOKUP($A15,BI!$A:$Q,MATCH(M$1,BI!$A$1:$Q$1,0),FALSE)</f>
        <v>1</v>
      </c>
      <c r="N15" s="319">
        <f>VLOOKUP($A15,'I-EmEC'!$A:$DD,MATCH(N$1,'I-EmEC'!$A$1:$DD$1,0),FALSE)</f>
        <v>5.79</v>
      </c>
      <c r="O15" s="313">
        <f>VLOOKUP($A15,'I-EmEC'!$A:$DD,MATCH(O$1,'I-EmEC'!$A$1:$DD$1,0),FALSE)</f>
        <v>8.07</v>
      </c>
      <c r="P15" s="314">
        <f>VLOOKUP($A15,'I-EmEC'!$A:$DD,MATCH(P$1,'I-EmEC'!$A$1:$DD$1,0),FALSE)</f>
        <v>8.07</v>
      </c>
      <c r="Q15" s="314">
        <f>VLOOKUP($A15,'I-EmEC'!$A:$DD,MATCH(Q$1,'I-EmEC'!$A$1:$DD$1,0),FALSE)</f>
        <v>7.73</v>
      </c>
      <c r="R15" s="314">
        <f>VLOOKUP($A15,'I-EmEC'!$A:$DD,MATCH(R$1,'I-EmEC'!$A$1:$DD$1,0),FALSE)</f>
        <v>7.73</v>
      </c>
      <c r="S15" s="314">
        <f>VLOOKUP($A15,'I-EmEC'!$A:$DD,MATCH(S$1,'I-EmEC'!$A$1:$DD$1,0),FALSE)</f>
        <v>8.5</v>
      </c>
      <c r="T15" s="313">
        <f>VLOOKUP($A15,'I-EmEC'!$A:$DD,MATCH(T$1,'I-EmEC'!$A$1:$DD$1,0),FALSE)</f>
        <v>6.08</v>
      </c>
      <c r="U15" s="314">
        <f>VLOOKUP($A15,'I-EmEC'!$A:$DD,MATCH(U$1,'I-EmEC'!$A$1:$DD$1,0),FALSE)</f>
        <v>6.08</v>
      </c>
      <c r="V15" s="314">
        <f>VLOOKUP($A15,'I-EmEC'!$A:$DD,MATCH(V$1,'I-EmEC'!$A$1:$DD$1,0),FALSE)</f>
        <v>6.19</v>
      </c>
      <c r="W15" s="314">
        <f>VLOOKUP($A15,'I-EmEC'!$A:$DD,MATCH(W$1,'I-EmEC'!$A$1:$DD$1,0),FALSE)</f>
        <v>6.31</v>
      </c>
      <c r="X15" s="313">
        <f>VLOOKUP($A15,'I-EmEC'!$A:$DD,MATCH(X$1,'I-EmEC'!$A$1:$DD$1,0),FALSE)</f>
        <v>6.44</v>
      </c>
      <c r="Y15" s="314">
        <f>VLOOKUP($A15,'I-EmEC'!$A:$DD,MATCH(Y$1,'I-EmEC'!$A$1:$DD$1,0),FALSE)</f>
        <v>6.37</v>
      </c>
      <c r="Z15" s="313">
        <f t="shared" si="11"/>
        <v>5.79</v>
      </c>
      <c r="AA15" s="314">
        <f t="shared" si="12"/>
        <v>8.07</v>
      </c>
      <c r="AB15" s="314">
        <f t="shared" si="13"/>
        <v>8.07</v>
      </c>
      <c r="AC15" s="314">
        <f t="shared" si="14"/>
        <v>7.73</v>
      </c>
      <c r="AD15" s="314">
        <f t="shared" si="15"/>
        <v>7.73</v>
      </c>
      <c r="AE15" s="314">
        <f t="shared" si="16"/>
        <v>8.5</v>
      </c>
      <c r="AF15" s="314">
        <f t="shared" si="17"/>
        <v>6.08</v>
      </c>
      <c r="AG15" s="314">
        <f t="shared" si="18"/>
        <v>6.08</v>
      </c>
      <c r="AH15" s="314">
        <f t="shared" si="19"/>
        <v>6.19</v>
      </c>
      <c r="AI15" s="314">
        <f t="shared" si="20"/>
        <v>6.31</v>
      </c>
      <c r="AJ15" s="314">
        <f t="shared" si="21"/>
        <v>6.44</v>
      </c>
      <c r="AK15" s="314">
        <f t="shared" si="22"/>
        <v>6.37</v>
      </c>
      <c r="AL15" s="313">
        <f t="shared" si="23"/>
        <v>9.1854419410745278E-2</v>
      </c>
      <c r="AM15" s="314">
        <f t="shared" si="24"/>
        <v>0.48700173310225314</v>
      </c>
      <c r="AN15" s="314">
        <f t="shared" si="25"/>
        <v>0.48700173310225314</v>
      </c>
      <c r="AO15" s="314">
        <f t="shared" si="26"/>
        <v>0.42807625649913361</v>
      </c>
      <c r="AP15" s="314">
        <f t="shared" si="27"/>
        <v>0.42807625649913361</v>
      </c>
      <c r="AQ15" s="314">
        <f t="shared" si="28"/>
        <v>0.56152512998266901</v>
      </c>
      <c r="AR15" s="314">
        <f t="shared" si="29"/>
        <v>0.14211438474870022</v>
      </c>
      <c r="AS15" s="314">
        <f t="shared" si="30"/>
        <v>0.14211438474870022</v>
      </c>
      <c r="AT15" s="314">
        <f t="shared" si="31"/>
        <v>0.1611785095320625</v>
      </c>
      <c r="AU15" s="314">
        <f t="shared" si="32"/>
        <v>0.18197573656845753</v>
      </c>
      <c r="AV15" s="314">
        <f t="shared" si="33"/>
        <v>0.20450606585788572</v>
      </c>
      <c r="AW15" s="314">
        <f t="shared" si="34"/>
        <v>0.19237435008665518</v>
      </c>
      <c r="AX15" s="144">
        <f t="shared" si="35"/>
        <v>0</v>
      </c>
      <c r="AY15" s="145">
        <f t="shared" si="36"/>
        <v>0.84132841328413299</v>
      </c>
      <c r="AZ15" s="145">
        <f t="shared" si="37"/>
        <v>0.84132841328413299</v>
      </c>
      <c r="BA15" s="145">
        <f t="shared" si="38"/>
        <v>0.7158671586715869</v>
      </c>
      <c r="BB15" s="145">
        <f t="shared" si="39"/>
        <v>0.7158671586715869</v>
      </c>
      <c r="BC15" s="145">
        <f t="shared" si="40"/>
        <v>1</v>
      </c>
      <c r="BD15" s="145">
        <f t="shared" si="41"/>
        <v>0.10701107011070111</v>
      </c>
      <c r="BE15" s="145">
        <f t="shared" si="42"/>
        <v>0.10701107011070111</v>
      </c>
      <c r="BF15" s="145">
        <f t="shared" si="43"/>
        <v>0.14760147601476029</v>
      </c>
      <c r="BG15" s="145">
        <f t="shared" si="44"/>
        <v>0.19188191881918804</v>
      </c>
      <c r="BH15" s="145">
        <f t="shared" si="45"/>
        <v>0.23985239852398538</v>
      </c>
      <c r="BI15" s="145">
        <f t="shared" si="46"/>
        <v>0.21402214022140223</v>
      </c>
      <c r="BJ15" s="100">
        <f t="shared" si="47"/>
        <v>5.79</v>
      </c>
      <c r="BK15" s="23">
        <f t="shared" si="48"/>
        <v>8.5</v>
      </c>
      <c r="BL15" s="23">
        <f t="shared" si="49"/>
        <v>6.31</v>
      </c>
      <c r="BM15" s="23">
        <f t="shared" si="50"/>
        <v>6.44</v>
      </c>
      <c r="BN15" s="102">
        <f t="shared" si="51"/>
        <v>5.79</v>
      </c>
      <c r="BO15" s="11">
        <f t="shared" si="52"/>
        <v>8.02</v>
      </c>
      <c r="BP15" s="11">
        <f t="shared" si="53"/>
        <v>6.165</v>
      </c>
      <c r="BQ15" s="11">
        <f t="shared" si="54"/>
        <v>6.4050000000000002</v>
      </c>
    </row>
    <row r="16" spans="1:69" x14ac:dyDescent="0.2">
      <c r="A16" s="305" t="s">
        <v>46</v>
      </c>
      <c r="B16" s="334" t="str">
        <f>VLOOKUP($A16,BI!$A:$Q,MATCH(B$1,BI!$A$1:$Q$1,0),FALSE)</f>
        <v/>
      </c>
      <c r="C16" s="368">
        <f>VLOOKUP($A16,BI!$A:$Q,MATCH(C$1,BI!$A$1:$Q$1,0),FALSE)</f>
        <v>1</v>
      </c>
      <c r="D16" s="368">
        <f>VLOOKUP($A16,BI!$A:$Q,MATCH(D$1,BI!$A$1:$Q$1,0),FALSE)</f>
        <v>1</v>
      </c>
      <c r="E16" s="368">
        <f>VLOOKUP($A16,BI!$A:$Q,MATCH(E$1,BI!$A$1:$Q$1,0),FALSE)</f>
        <v>1</v>
      </c>
      <c r="F16" s="368">
        <f>VLOOKUP($A16,BI!$A:$Q,MATCH(F$1,BI!$A$1:$Q$1,0),FALSE)</f>
        <v>1</v>
      </c>
      <c r="G16" s="368">
        <f>VLOOKUP($A16,BI!$A:$Q,MATCH(G$1,BI!$A$1:$Q$1,0),FALSE)</f>
        <v>1</v>
      </c>
      <c r="H16" s="368">
        <f>VLOOKUP($A16,BI!$A:$Q,MATCH(H$1,BI!$A$1:$Q$1,0),FALSE)</f>
        <v>1</v>
      </c>
      <c r="I16" s="368">
        <f>VLOOKUP($A16,BI!$A:$Q,MATCH(I$1,BI!$A$1:$Q$1,0),FALSE)</f>
        <v>1</v>
      </c>
      <c r="J16" s="368">
        <f>VLOOKUP($A16,BI!$A:$Q,MATCH(J$1,BI!$A$1:$Q$1,0),FALSE)</f>
        <v>1</v>
      </c>
      <c r="K16" s="368">
        <f>VLOOKUP($A16,BI!$A:$Q,MATCH(K$1,BI!$A$1:$Q$1,0),FALSE)</f>
        <v>1</v>
      </c>
      <c r="L16" s="368" t="str">
        <f>VLOOKUP($A16,BI!$A:$Q,MATCH(L$1,BI!$A$1:$Q$1,0),FALSE)</f>
        <v/>
      </c>
      <c r="M16" s="368" t="str">
        <f>VLOOKUP($A16,BI!$A:$Q,MATCH(M$1,BI!$A$1:$Q$1,0),FALSE)</f>
        <v/>
      </c>
      <c r="N16" s="319">
        <f>VLOOKUP($A16,'I-EmEC'!$A:$DD,MATCH(N$1,'I-EmEC'!$A$1:$DD$1,0),FALSE)</f>
        <v>7.07</v>
      </c>
      <c r="O16" s="313">
        <f>VLOOKUP($A16,'I-EmEC'!$A:$DD,MATCH(O$1,'I-EmEC'!$A$1:$DD$1,0),FALSE)</f>
        <v>8.08</v>
      </c>
      <c r="P16" s="314">
        <f>VLOOKUP($A16,'I-EmEC'!$A:$DD,MATCH(P$1,'I-EmEC'!$A$1:$DD$1,0),FALSE)</f>
        <v>8.08</v>
      </c>
      <c r="Q16" s="314">
        <f>VLOOKUP($A16,'I-EmEC'!$A:$DD,MATCH(Q$1,'I-EmEC'!$A$1:$DD$1,0),FALSE)</f>
        <v>7.4</v>
      </c>
      <c r="R16" s="314">
        <f>VLOOKUP($A16,'I-EmEC'!$A:$DD,MATCH(R$1,'I-EmEC'!$A$1:$DD$1,0),FALSE)</f>
        <v>7.4</v>
      </c>
      <c r="S16" s="314">
        <f>VLOOKUP($A16,'I-EmEC'!$A:$DD,MATCH(S$1,'I-EmEC'!$A$1:$DD$1,0),FALSE)</f>
        <v>7.65</v>
      </c>
      <c r="T16" s="313">
        <f>VLOOKUP($A16,'I-EmEC'!$A:$DD,MATCH(T$1,'I-EmEC'!$A$1:$DD$1,0),FALSE)</f>
        <v>8.66</v>
      </c>
      <c r="U16" s="314">
        <f>VLOOKUP($A16,'I-EmEC'!$A:$DD,MATCH(U$1,'I-EmEC'!$A$1:$DD$1,0),FALSE)</f>
        <v>8.66</v>
      </c>
      <c r="V16" s="314">
        <f>VLOOKUP($A16,'I-EmEC'!$A:$DD,MATCH(V$1,'I-EmEC'!$A$1:$DD$1,0),FALSE)</f>
        <v>8.5</v>
      </c>
      <c r="W16" s="314">
        <f>VLOOKUP($A16,'I-EmEC'!$A:$DD,MATCH(W$1,'I-EmEC'!$A$1:$DD$1,0),FALSE)</f>
        <v>7.71</v>
      </c>
      <c r="X16" s="313">
        <f>VLOOKUP($A16,'I-EmEC'!$A:$DD,MATCH(X$1,'I-EmEC'!$A$1:$DD$1,0),FALSE)</f>
        <v>7.07</v>
      </c>
      <c r="Y16" s="314">
        <f>VLOOKUP($A16,'I-EmEC'!$A:$DD,MATCH(Y$1,'I-EmEC'!$A$1:$DD$1,0),FALSE)</f>
        <v>6.52</v>
      </c>
      <c r="Z16" s="313" t="str">
        <f t="shared" si="11"/>
        <v/>
      </c>
      <c r="AA16" s="314">
        <f t="shared" si="12"/>
        <v>8.08</v>
      </c>
      <c r="AB16" s="314">
        <f t="shared" si="13"/>
        <v>8.08</v>
      </c>
      <c r="AC16" s="314">
        <f t="shared" si="14"/>
        <v>7.4</v>
      </c>
      <c r="AD16" s="314">
        <f t="shared" si="15"/>
        <v>7.4</v>
      </c>
      <c r="AE16" s="314">
        <f t="shared" si="16"/>
        <v>7.65</v>
      </c>
      <c r="AF16" s="314">
        <f t="shared" si="17"/>
        <v>8.66</v>
      </c>
      <c r="AG16" s="314">
        <f t="shared" si="18"/>
        <v>8.66</v>
      </c>
      <c r="AH16" s="314">
        <f t="shared" si="19"/>
        <v>8.5</v>
      </c>
      <c r="AI16" s="314">
        <f t="shared" si="20"/>
        <v>7.71</v>
      </c>
      <c r="AJ16" s="314" t="str">
        <f t="shared" si="21"/>
        <v/>
      </c>
      <c r="AK16" s="314" t="str">
        <f t="shared" si="22"/>
        <v/>
      </c>
      <c r="AL16" s="313" t="str">
        <f t="shared" si="23"/>
        <v/>
      </c>
      <c r="AM16" s="314">
        <f t="shared" si="24"/>
        <v>0.48873483535528606</v>
      </c>
      <c r="AN16" s="314">
        <f t="shared" si="25"/>
        <v>0.48873483535528606</v>
      </c>
      <c r="AO16" s="314">
        <f t="shared" si="26"/>
        <v>0.37088388214904694</v>
      </c>
      <c r="AP16" s="314">
        <f t="shared" si="27"/>
        <v>0.37088388214904694</v>
      </c>
      <c r="AQ16" s="314">
        <f t="shared" si="28"/>
        <v>0.41421143847487013</v>
      </c>
      <c r="AR16" s="314">
        <f t="shared" si="29"/>
        <v>0.58925476603119598</v>
      </c>
      <c r="AS16" s="314">
        <f t="shared" si="30"/>
        <v>0.58925476603119598</v>
      </c>
      <c r="AT16" s="314">
        <f t="shared" si="31"/>
        <v>0.56152512998266901</v>
      </c>
      <c r="AU16" s="314">
        <f t="shared" si="32"/>
        <v>0.42461005199306767</v>
      </c>
      <c r="AV16" s="314" t="str">
        <f t="shared" si="33"/>
        <v/>
      </c>
      <c r="AW16" s="314" t="str">
        <f t="shared" si="34"/>
        <v/>
      </c>
      <c r="AX16" s="144" t="str">
        <f t="shared" si="35"/>
        <v/>
      </c>
      <c r="AY16" s="145">
        <f t="shared" si="36"/>
        <v>0.53968253968253954</v>
      </c>
      <c r="AZ16" s="145">
        <f t="shared" si="37"/>
        <v>0.53968253968253954</v>
      </c>
      <c r="BA16" s="145">
        <f t="shared" si="38"/>
        <v>0</v>
      </c>
      <c r="BB16" s="145">
        <f t="shared" si="39"/>
        <v>0</v>
      </c>
      <c r="BC16" s="145">
        <f t="shared" si="40"/>
        <v>0.19841269841269846</v>
      </c>
      <c r="BD16" s="145">
        <f t="shared" si="41"/>
        <v>1</v>
      </c>
      <c r="BE16" s="145">
        <f t="shared" si="42"/>
        <v>1</v>
      </c>
      <c r="BF16" s="145">
        <f t="shared" si="43"/>
        <v>0.87301587301587291</v>
      </c>
      <c r="BG16" s="145">
        <f t="shared" si="44"/>
        <v>0.24603174603174577</v>
      </c>
      <c r="BH16" s="145" t="str">
        <f t="shared" si="45"/>
        <v/>
      </c>
      <c r="BI16" s="145" t="str">
        <f t="shared" si="46"/>
        <v/>
      </c>
      <c r="BJ16" s="100" t="str">
        <f t="shared" si="47"/>
        <v/>
      </c>
      <c r="BK16" s="23">
        <f t="shared" si="48"/>
        <v>8.08</v>
      </c>
      <c r="BL16" s="23">
        <f t="shared" si="49"/>
        <v>8.66</v>
      </c>
      <c r="BM16" s="23" t="str">
        <f t="shared" si="50"/>
        <v/>
      </c>
      <c r="BN16" s="102" t="str">
        <f t="shared" si="51"/>
        <v/>
      </c>
      <c r="BO16" s="11">
        <f t="shared" si="52"/>
        <v>7.7219999999999995</v>
      </c>
      <c r="BP16" s="11">
        <f t="shared" si="53"/>
        <v>8.3825000000000003</v>
      </c>
      <c r="BQ16" s="11" t="str">
        <f t="shared" si="54"/>
        <v/>
      </c>
    </row>
    <row r="17" spans="1:69" x14ac:dyDescent="0.2">
      <c r="A17" s="305" t="s">
        <v>94</v>
      </c>
      <c r="B17" s="334">
        <f>VLOOKUP($A17,BI!$A:$Q,MATCH(B$1,BI!$A$1:$Q$1,0),FALSE)</f>
        <v>1</v>
      </c>
      <c r="C17" s="368">
        <f>VLOOKUP($A17,BI!$A:$Q,MATCH(C$1,BI!$A$1:$Q$1,0),FALSE)</f>
        <v>1</v>
      </c>
      <c r="D17" s="368">
        <f>VLOOKUP($A17,BI!$A:$Q,MATCH(D$1,BI!$A$1:$Q$1,0),FALSE)</f>
        <v>1</v>
      </c>
      <c r="E17" s="368" t="str">
        <f>VLOOKUP($A17,BI!$A:$Q,MATCH(E$1,BI!$A$1:$Q$1,0),FALSE)</f>
        <v/>
      </c>
      <c r="F17" s="368">
        <f>VLOOKUP($A17,BI!$A:$Q,MATCH(F$1,BI!$A$1:$Q$1,0),FALSE)</f>
        <v>1</v>
      </c>
      <c r="G17" s="368" t="str">
        <f>VLOOKUP($A17,BI!$A:$Q,MATCH(G$1,BI!$A$1:$Q$1,0),FALSE)</f>
        <v/>
      </c>
      <c r="H17" s="368" t="str">
        <f>VLOOKUP($A17,BI!$A:$Q,MATCH(H$1,BI!$A$1:$Q$1,0),FALSE)</f>
        <v/>
      </c>
      <c r="I17" s="368" t="str">
        <f>VLOOKUP($A17,BI!$A:$Q,MATCH(I$1,BI!$A$1:$Q$1,0),FALSE)</f>
        <v/>
      </c>
      <c r="J17" s="368" t="str">
        <f>VLOOKUP($A17,BI!$A:$Q,MATCH(J$1,BI!$A$1:$Q$1,0),FALSE)</f>
        <v/>
      </c>
      <c r="K17" s="368" t="str">
        <f>VLOOKUP($A17,BI!$A:$Q,MATCH(K$1,BI!$A$1:$Q$1,0),FALSE)</f>
        <v/>
      </c>
      <c r="L17" s="368" t="str">
        <f>VLOOKUP($A17,BI!$A:$Q,MATCH(L$1,BI!$A$1:$Q$1,0),FALSE)</f>
        <v/>
      </c>
      <c r="M17" s="368" t="str">
        <f>VLOOKUP($A17,BI!$A:$Q,MATCH(M$1,BI!$A$1:$Q$1,0),FALSE)</f>
        <v/>
      </c>
      <c r="N17" s="319">
        <f>VLOOKUP($A17,'I-EmEC'!$A:$DD,MATCH(N$1,'I-EmEC'!$A$1:$DD$1,0),FALSE)</f>
        <v>6.71</v>
      </c>
      <c r="O17" s="313">
        <f>VLOOKUP($A17,'I-EmEC'!$A:$DD,MATCH(O$1,'I-EmEC'!$A$1:$DD$1,0),FALSE)</f>
        <v>6.5</v>
      </c>
      <c r="P17" s="314">
        <f>VLOOKUP($A17,'I-EmEC'!$A:$DD,MATCH(P$1,'I-EmEC'!$A$1:$DD$1,0),FALSE)</f>
        <v>6.5</v>
      </c>
      <c r="Q17" s="314">
        <f>VLOOKUP($A17,'I-EmEC'!$A:$DD,MATCH(Q$1,'I-EmEC'!$A$1:$DD$1,0),FALSE)</f>
        <v>6.45</v>
      </c>
      <c r="R17" s="314">
        <f>VLOOKUP($A17,'I-EmEC'!$A:$DD,MATCH(R$1,'I-EmEC'!$A$1:$DD$1,0),FALSE)</f>
        <v>6.45</v>
      </c>
      <c r="S17" s="314">
        <f>VLOOKUP($A17,'I-EmEC'!$A:$DD,MATCH(S$1,'I-EmEC'!$A$1:$DD$1,0),FALSE)</f>
        <v>6.06</v>
      </c>
      <c r="T17" s="313">
        <f>VLOOKUP($A17,'I-EmEC'!$A:$DD,MATCH(T$1,'I-EmEC'!$A$1:$DD$1,0),FALSE)</f>
        <v>6.69</v>
      </c>
      <c r="U17" s="314">
        <f>VLOOKUP($A17,'I-EmEC'!$A:$DD,MATCH(U$1,'I-EmEC'!$A$1:$DD$1,0),FALSE)</f>
        <v>6.69</v>
      </c>
      <c r="V17" s="314">
        <f>VLOOKUP($A17,'I-EmEC'!$A:$DD,MATCH(V$1,'I-EmEC'!$A$1:$DD$1,0),FALSE)</f>
        <v>6.71</v>
      </c>
      <c r="W17" s="314" t="str">
        <f>VLOOKUP($A17,'I-EmEC'!$A:$DD,MATCH(W$1,'I-EmEC'!$A$1:$DD$1,0),FALSE)</f>
        <v/>
      </c>
      <c r="X17" s="313" t="str">
        <f>VLOOKUP($A17,'I-EmEC'!$A:$DD,MATCH(X$1,'I-EmEC'!$A$1:$DD$1,0),FALSE)</f>
        <v/>
      </c>
      <c r="Y17" s="314" t="str">
        <f>VLOOKUP($A17,'I-EmEC'!$A:$DD,MATCH(Y$1,'I-EmEC'!$A$1:$DD$1,0),FALSE)</f>
        <v/>
      </c>
      <c r="Z17" s="313">
        <f t="shared" si="11"/>
        <v>6.71</v>
      </c>
      <c r="AA17" s="314">
        <f t="shared" si="12"/>
        <v>6.5</v>
      </c>
      <c r="AB17" s="314">
        <f t="shared" si="13"/>
        <v>6.5</v>
      </c>
      <c r="AC17" s="314" t="str">
        <f t="shared" si="14"/>
        <v/>
      </c>
      <c r="AD17" s="314">
        <f t="shared" si="15"/>
        <v>6.45</v>
      </c>
      <c r="AE17" s="314" t="str">
        <f t="shared" si="16"/>
        <v/>
      </c>
      <c r="AF17" s="314" t="str">
        <f t="shared" si="17"/>
        <v/>
      </c>
      <c r="AG17" s="314" t="str">
        <f t="shared" si="18"/>
        <v/>
      </c>
      <c r="AH17" s="314" t="str">
        <f t="shared" si="19"/>
        <v/>
      </c>
      <c r="AI17" s="314" t="str">
        <f t="shared" si="20"/>
        <v/>
      </c>
      <c r="AJ17" s="314" t="str">
        <f t="shared" si="21"/>
        <v/>
      </c>
      <c r="AK17" s="314" t="str">
        <f t="shared" si="22"/>
        <v/>
      </c>
      <c r="AL17" s="313">
        <f t="shared" si="23"/>
        <v>0.25129982668977474</v>
      </c>
      <c r="AM17" s="314">
        <f t="shared" si="24"/>
        <v>0.21490467937608324</v>
      </c>
      <c r="AN17" s="314">
        <f t="shared" si="25"/>
        <v>0.21490467937608324</v>
      </c>
      <c r="AO17" s="314" t="str">
        <f t="shared" si="26"/>
        <v/>
      </c>
      <c r="AP17" s="314">
        <f t="shared" si="27"/>
        <v>0.20623916811091864</v>
      </c>
      <c r="AQ17" s="314" t="str">
        <f t="shared" si="28"/>
        <v/>
      </c>
      <c r="AR17" s="314" t="str">
        <f t="shared" si="29"/>
        <v/>
      </c>
      <c r="AS17" s="314" t="str">
        <f t="shared" si="30"/>
        <v/>
      </c>
      <c r="AT17" s="314" t="str">
        <f t="shared" si="31"/>
        <v/>
      </c>
      <c r="AU17" s="314" t="str">
        <f t="shared" si="32"/>
        <v/>
      </c>
      <c r="AV17" s="314" t="str">
        <f t="shared" si="33"/>
        <v/>
      </c>
      <c r="AW17" s="314" t="str">
        <f t="shared" si="34"/>
        <v/>
      </c>
      <c r="AX17" s="144">
        <f t="shared" si="35"/>
        <v>1</v>
      </c>
      <c r="AY17" s="145">
        <f t="shared" si="36"/>
        <v>0.19230769230769179</v>
      </c>
      <c r="AZ17" s="145">
        <f t="shared" si="37"/>
        <v>0.19230769230769179</v>
      </c>
      <c r="BA17" s="145" t="str">
        <f t="shared" si="38"/>
        <v/>
      </c>
      <c r="BB17" s="145">
        <f t="shared" si="39"/>
        <v>0</v>
      </c>
      <c r="BC17" s="145" t="str">
        <f t="shared" si="40"/>
        <v/>
      </c>
      <c r="BD17" s="145" t="str">
        <f t="shared" si="41"/>
        <v/>
      </c>
      <c r="BE17" s="145" t="str">
        <f t="shared" si="42"/>
        <v/>
      </c>
      <c r="BF17" s="145" t="str">
        <f t="shared" si="43"/>
        <v/>
      </c>
      <c r="BG17" s="145" t="str">
        <f t="shared" si="44"/>
        <v/>
      </c>
      <c r="BH17" s="145" t="str">
        <f t="shared" si="45"/>
        <v/>
      </c>
      <c r="BI17" s="145" t="str">
        <f t="shared" si="46"/>
        <v/>
      </c>
      <c r="BJ17" s="100">
        <f t="shared" si="47"/>
        <v>6.71</v>
      </c>
      <c r="BK17" s="23">
        <f t="shared" si="48"/>
        <v>6.5</v>
      </c>
      <c r="BL17" s="23" t="str">
        <f t="shared" si="49"/>
        <v/>
      </c>
      <c r="BM17" s="23" t="str">
        <f t="shared" si="50"/>
        <v/>
      </c>
      <c r="BN17" s="102">
        <f t="shared" si="51"/>
        <v>6.71</v>
      </c>
      <c r="BO17" s="11">
        <f t="shared" si="52"/>
        <v>6.4833333333333334</v>
      </c>
      <c r="BP17" s="11" t="str">
        <f t="shared" si="53"/>
        <v/>
      </c>
      <c r="BQ17" s="11" t="str">
        <f t="shared" si="54"/>
        <v/>
      </c>
    </row>
    <row r="18" spans="1:69" x14ac:dyDescent="0.2">
      <c r="A18" s="305" t="s">
        <v>122</v>
      </c>
      <c r="B18" s="334" t="str">
        <f>VLOOKUP($A18,BI!$A:$Q,MATCH(B$1,BI!$A$1:$Q$1,0),FALSE)</f>
        <v/>
      </c>
      <c r="C18" s="368">
        <f>VLOOKUP($A18,BI!$A:$Q,MATCH(C$1,BI!$A$1:$Q$1,0),FALSE)</f>
        <v>1</v>
      </c>
      <c r="D18" s="368">
        <f>VLOOKUP($A18,BI!$A:$Q,MATCH(D$1,BI!$A$1:$Q$1,0),FALSE)</f>
        <v>1</v>
      </c>
      <c r="E18" s="368">
        <f>VLOOKUP($A18,BI!$A:$Q,MATCH(E$1,BI!$A$1:$Q$1,0),FALSE)</f>
        <v>1</v>
      </c>
      <c r="F18" s="368">
        <f>VLOOKUP($A18,BI!$A:$Q,MATCH(F$1,BI!$A$1:$Q$1,0),FALSE)</f>
        <v>1</v>
      </c>
      <c r="G18" s="368">
        <f>VLOOKUP($A18,BI!$A:$Q,MATCH(G$1,BI!$A$1:$Q$1,0),FALSE)</f>
        <v>1</v>
      </c>
      <c r="H18" s="368">
        <f>VLOOKUP($A18,BI!$A:$Q,MATCH(H$1,BI!$A$1:$Q$1,0),FALSE)</f>
        <v>1</v>
      </c>
      <c r="I18" s="368">
        <f>VLOOKUP($A18,BI!$A:$Q,MATCH(I$1,BI!$A$1:$Q$1,0),FALSE)</f>
        <v>1</v>
      </c>
      <c r="J18" s="368">
        <f>VLOOKUP($A18,BI!$A:$Q,MATCH(J$1,BI!$A$1:$Q$1,0),FALSE)</f>
        <v>1</v>
      </c>
      <c r="K18" s="368">
        <f>VLOOKUP($A18,BI!$A:$Q,MATCH(K$1,BI!$A$1:$Q$1,0),FALSE)</f>
        <v>1</v>
      </c>
      <c r="L18" s="368">
        <f>VLOOKUP($A18,BI!$A:$Q,MATCH(L$1,BI!$A$1:$Q$1,0),FALSE)</f>
        <v>1</v>
      </c>
      <c r="M18" s="368">
        <f>VLOOKUP($A18,BI!$A:$Q,MATCH(M$1,BI!$A$1:$Q$1,0),FALSE)</f>
        <v>1</v>
      </c>
      <c r="N18" s="319" t="str">
        <f>VLOOKUP($A18,'I-EmEC'!$A:$DD,MATCH(N$1,'I-EmEC'!$A$1:$DD$1,0),FALSE)</f>
        <v/>
      </c>
      <c r="O18" s="313">
        <f>VLOOKUP($A18,'I-EmEC'!$A:$DD,MATCH(O$1,'I-EmEC'!$A$1:$DD$1,0),FALSE)</f>
        <v>7.4</v>
      </c>
      <c r="P18" s="314">
        <f>VLOOKUP($A18,'I-EmEC'!$A:$DD,MATCH(P$1,'I-EmEC'!$A$1:$DD$1,0),FALSE)</f>
        <v>7.4</v>
      </c>
      <c r="Q18" s="314">
        <f>VLOOKUP($A18,'I-EmEC'!$A:$DD,MATCH(Q$1,'I-EmEC'!$A$1:$DD$1,0),FALSE)</f>
        <v>7.28</v>
      </c>
      <c r="R18" s="314">
        <f>VLOOKUP($A18,'I-EmEC'!$A:$DD,MATCH(R$1,'I-EmEC'!$A$1:$DD$1,0),FALSE)</f>
        <v>7.28</v>
      </c>
      <c r="S18" s="314">
        <f>VLOOKUP($A18,'I-EmEC'!$A:$DD,MATCH(S$1,'I-EmEC'!$A$1:$DD$1,0),FALSE)</f>
        <v>8.31</v>
      </c>
      <c r="T18" s="313">
        <f>VLOOKUP($A18,'I-EmEC'!$A:$DD,MATCH(T$1,'I-EmEC'!$A$1:$DD$1,0),FALSE)</f>
        <v>8.64</v>
      </c>
      <c r="U18" s="314">
        <f>VLOOKUP($A18,'I-EmEC'!$A:$DD,MATCH(U$1,'I-EmEC'!$A$1:$DD$1,0),FALSE)</f>
        <v>8.64</v>
      </c>
      <c r="V18" s="314">
        <f>VLOOKUP($A18,'I-EmEC'!$A:$DD,MATCH(V$1,'I-EmEC'!$A$1:$DD$1,0),FALSE)</f>
        <v>8.61</v>
      </c>
      <c r="W18" s="314">
        <f>VLOOKUP($A18,'I-EmEC'!$A:$DD,MATCH(W$1,'I-EmEC'!$A$1:$DD$1,0),FALSE)</f>
        <v>7.09</v>
      </c>
      <c r="X18" s="313">
        <f>VLOOKUP($A18,'I-EmEC'!$A:$DD,MATCH(X$1,'I-EmEC'!$A$1:$DD$1,0),FALSE)</f>
        <v>7.09</v>
      </c>
      <c r="Y18" s="314">
        <f>VLOOKUP($A18,'I-EmEC'!$A:$DD,MATCH(Y$1,'I-EmEC'!$A$1:$DD$1,0),FALSE)</f>
        <v>6.58</v>
      </c>
      <c r="Z18" s="313" t="str">
        <f t="shared" si="11"/>
        <v/>
      </c>
      <c r="AA18" s="314">
        <f t="shared" si="12"/>
        <v>7.4</v>
      </c>
      <c r="AB18" s="314">
        <f t="shared" si="13"/>
        <v>7.4</v>
      </c>
      <c r="AC18" s="314">
        <f t="shared" si="14"/>
        <v>7.28</v>
      </c>
      <c r="AD18" s="314">
        <f t="shared" si="15"/>
        <v>7.28</v>
      </c>
      <c r="AE18" s="314">
        <f t="shared" si="16"/>
        <v>8.31</v>
      </c>
      <c r="AF18" s="314">
        <f t="shared" si="17"/>
        <v>8.64</v>
      </c>
      <c r="AG18" s="314">
        <f t="shared" si="18"/>
        <v>8.64</v>
      </c>
      <c r="AH18" s="314">
        <f t="shared" si="19"/>
        <v>8.61</v>
      </c>
      <c r="AI18" s="314">
        <f t="shared" si="20"/>
        <v>7.09</v>
      </c>
      <c r="AJ18" s="314">
        <f t="shared" si="21"/>
        <v>7.09</v>
      </c>
      <c r="AK18" s="314">
        <f t="shared" si="22"/>
        <v>6.58</v>
      </c>
      <c r="AL18" s="313" t="str">
        <f t="shared" si="23"/>
        <v/>
      </c>
      <c r="AM18" s="314">
        <f t="shared" si="24"/>
        <v>0.37088388214904694</v>
      </c>
      <c r="AN18" s="314">
        <f t="shared" si="25"/>
        <v>0.37088388214904694</v>
      </c>
      <c r="AO18" s="314">
        <f t="shared" si="26"/>
        <v>0.35008665511265175</v>
      </c>
      <c r="AP18" s="314">
        <f t="shared" si="27"/>
        <v>0.35008665511265175</v>
      </c>
      <c r="AQ18" s="314">
        <f t="shared" si="28"/>
        <v>0.52859618717504353</v>
      </c>
      <c r="AR18" s="314">
        <f t="shared" si="29"/>
        <v>0.58578856152513015</v>
      </c>
      <c r="AS18" s="314">
        <f t="shared" si="30"/>
        <v>0.58578856152513015</v>
      </c>
      <c r="AT18" s="314">
        <f t="shared" si="31"/>
        <v>0.58058925476603118</v>
      </c>
      <c r="AU18" s="314">
        <f t="shared" si="32"/>
        <v>0.31715771230502604</v>
      </c>
      <c r="AV18" s="314">
        <f t="shared" si="33"/>
        <v>0.31715771230502604</v>
      </c>
      <c r="AW18" s="314">
        <f t="shared" si="34"/>
        <v>0.22876949740034669</v>
      </c>
      <c r="AX18" s="144" t="str">
        <f t="shared" si="35"/>
        <v/>
      </c>
      <c r="AY18" s="145">
        <f t="shared" si="36"/>
        <v>0.39805825242718451</v>
      </c>
      <c r="AZ18" s="145">
        <f t="shared" si="37"/>
        <v>0.39805825242718451</v>
      </c>
      <c r="BA18" s="145">
        <f t="shared" si="38"/>
        <v>0.33980582524271846</v>
      </c>
      <c r="BB18" s="145">
        <f t="shared" si="39"/>
        <v>0.33980582524271846</v>
      </c>
      <c r="BC18" s="145">
        <f t="shared" si="40"/>
        <v>0.83980582524271841</v>
      </c>
      <c r="BD18" s="145">
        <f t="shared" si="41"/>
        <v>1</v>
      </c>
      <c r="BE18" s="145">
        <f t="shared" si="42"/>
        <v>1</v>
      </c>
      <c r="BF18" s="145">
        <f t="shared" si="43"/>
        <v>0.98543689320388295</v>
      </c>
      <c r="BG18" s="145">
        <f t="shared" si="44"/>
        <v>0.24757281553398042</v>
      </c>
      <c r="BH18" s="145">
        <f t="shared" si="45"/>
        <v>0.24757281553398042</v>
      </c>
      <c r="BI18" s="145">
        <f t="shared" si="46"/>
        <v>0</v>
      </c>
      <c r="BJ18" s="100" t="str">
        <f t="shared" si="47"/>
        <v/>
      </c>
      <c r="BK18" s="23">
        <f t="shared" si="48"/>
        <v>8.31</v>
      </c>
      <c r="BL18" s="23">
        <f t="shared" si="49"/>
        <v>8.64</v>
      </c>
      <c r="BM18" s="23">
        <f t="shared" si="50"/>
        <v>7.09</v>
      </c>
      <c r="BN18" s="102" t="str">
        <f t="shared" si="51"/>
        <v/>
      </c>
      <c r="BO18" s="11">
        <f t="shared" si="52"/>
        <v>7.5340000000000007</v>
      </c>
      <c r="BP18" s="11">
        <f t="shared" si="53"/>
        <v>8.245000000000001</v>
      </c>
      <c r="BQ18" s="11">
        <f t="shared" si="54"/>
        <v>6.835</v>
      </c>
    </row>
    <row r="19" spans="1:69" x14ac:dyDescent="0.2">
      <c r="A19" s="305" t="s">
        <v>57</v>
      </c>
      <c r="B19" s="334" t="str">
        <f>VLOOKUP($A19,BI!$A:$Q,MATCH(B$1,BI!$A$1:$Q$1,0),FALSE)</f>
        <v/>
      </c>
      <c r="C19" s="368">
        <f>VLOOKUP($A19,BI!$A:$Q,MATCH(C$1,BI!$A$1:$Q$1,0),FALSE)</f>
        <v>1</v>
      </c>
      <c r="D19" s="368">
        <f>VLOOKUP($A19,BI!$A:$Q,MATCH(D$1,BI!$A$1:$Q$1,0),FALSE)</f>
        <v>1</v>
      </c>
      <c r="E19" s="368">
        <f>VLOOKUP($A19,BI!$A:$Q,MATCH(E$1,BI!$A$1:$Q$1,0),FALSE)</f>
        <v>1</v>
      </c>
      <c r="F19" s="368">
        <f>VLOOKUP($A19,BI!$A:$Q,MATCH(F$1,BI!$A$1:$Q$1,0),FALSE)</f>
        <v>1</v>
      </c>
      <c r="G19" s="368">
        <f>VLOOKUP($A19,BI!$A:$Q,MATCH(G$1,BI!$A$1:$Q$1,0),FALSE)</f>
        <v>1</v>
      </c>
      <c r="H19" s="368" t="str">
        <f>VLOOKUP($A19,BI!$A:$Q,MATCH(H$1,BI!$A$1:$Q$1,0),FALSE)</f>
        <v/>
      </c>
      <c r="I19" s="368" t="str">
        <f>VLOOKUP($A19,BI!$A:$Q,MATCH(I$1,BI!$A$1:$Q$1,0),FALSE)</f>
        <v/>
      </c>
      <c r="J19" s="368" t="str">
        <f>VLOOKUP($A19,BI!$A:$Q,MATCH(J$1,BI!$A$1:$Q$1,0),FALSE)</f>
        <v/>
      </c>
      <c r="K19" s="368">
        <f>VLOOKUP($A19,BI!$A:$Q,MATCH(K$1,BI!$A$1:$Q$1,0),FALSE)</f>
        <v>1</v>
      </c>
      <c r="L19" s="368" t="str">
        <f>VLOOKUP($A19,BI!$A:$Q,MATCH(L$1,BI!$A$1:$Q$1,0),FALSE)</f>
        <v/>
      </c>
      <c r="M19" s="368" t="str">
        <f>VLOOKUP($A19,BI!$A:$Q,MATCH(M$1,BI!$A$1:$Q$1,0),FALSE)</f>
        <v/>
      </c>
      <c r="N19" s="319">
        <f>VLOOKUP($A19,'I-EmEC'!$A:$DD,MATCH(N$1,'I-EmEC'!$A$1:$DD$1,0),FALSE)</f>
        <v>6.61</v>
      </c>
      <c r="O19" s="313">
        <f>VLOOKUP($A19,'I-EmEC'!$A:$DD,MATCH(O$1,'I-EmEC'!$A$1:$DD$1,0),FALSE)</f>
        <v>8.14</v>
      </c>
      <c r="P19" s="314">
        <f>VLOOKUP($A19,'I-EmEC'!$A:$DD,MATCH(P$1,'I-EmEC'!$A$1:$DD$1,0),FALSE)</f>
        <v>8.14</v>
      </c>
      <c r="Q19" s="314">
        <f>VLOOKUP($A19,'I-EmEC'!$A:$DD,MATCH(Q$1,'I-EmEC'!$A$1:$DD$1,0),FALSE)</f>
        <v>8.1</v>
      </c>
      <c r="R19" s="314">
        <f>VLOOKUP($A19,'I-EmEC'!$A:$DD,MATCH(R$1,'I-EmEC'!$A$1:$DD$1,0),FALSE)</f>
        <v>8.1</v>
      </c>
      <c r="S19" s="314">
        <f>VLOOKUP($A19,'I-EmEC'!$A:$DD,MATCH(S$1,'I-EmEC'!$A$1:$DD$1,0),FALSE)</f>
        <v>8.02</v>
      </c>
      <c r="T19" s="313">
        <f>VLOOKUP($A19,'I-EmEC'!$A:$DD,MATCH(T$1,'I-EmEC'!$A$1:$DD$1,0),FALSE)</f>
        <v>6.86</v>
      </c>
      <c r="U19" s="314">
        <f>VLOOKUP($A19,'I-EmEC'!$A:$DD,MATCH(U$1,'I-EmEC'!$A$1:$DD$1,0),FALSE)</f>
        <v>6.86</v>
      </c>
      <c r="V19" s="314">
        <f>VLOOKUP($A19,'I-EmEC'!$A:$DD,MATCH(V$1,'I-EmEC'!$A$1:$DD$1,0),FALSE)</f>
        <v>7.24</v>
      </c>
      <c r="W19" s="314">
        <f>VLOOKUP($A19,'I-EmEC'!$A:$DD,MATCH(W$1,'I-EmEC'!$A$1:$DD$1,0),FALSE)</f>
        <v>6.58</v>
      </c>
      <c r="X19" s="313">
        <f>VLOOKUP($A19,'I-EmEC'!$A:$DD,MATCH(X$1,'I-EmEC'!$A$1:$DD$1,0),FALSE)</f>
        <v>7.65</v>
      </c>
      <c r="Y19" s="314">
        <f>VLOOKUP($A19,'I-EmEC'!$A:$DD,MATCH(Y$1,'I-EmEC'!$A$1:$DD$1,0),FALSE)</f>
        <v>7.23</v>
      </c>
      <c r="Z19" s="313" t="str">
        <f t="shared" si="11"/>
        <v/>
      </c>
      <c r="AA19" s="314">
        <f t="shared" si="12"/>
        <v>8.14</v>
      </c>
      <c r="AB19" s="314">
        <f t="shared" si="13"/>
        <v>8.14</v>
      </c>
      <c r="AC19" s="314">
        <f t="shared" si="14"/>
        <v>8.1</v>
      </c>
      <c r="AD19" s="314">
        <f t="shared" si="15"/>
        <v>8.1</v>
      </c>
      <c r="AE19" s="314">
        <f t="shared" si="16"/>
        <v>8.02</v>
      </c>
      <c r="AF19" s="314" t="str">
        <f t="shared" si="17"/>
        <v/>
      </c>
      <c r="AG19" s="314" t="str">
        <f t="shared" si="18"/>
        <v/>
      </c>
      <c r="AH19" s="314" t="str">
        <f t="shared" si="19"/>
        <v/>
      </c>
      <c r="AI19" s="314">
        <f t="shared" si="20"/>
        <v>6.58</v>
      </c>
      <c r="AJ19" s="314" t="str">
        <f t="shared" si="21"/>
        <v/>
      </c>
      <c r="AK19" s="314" t="str">
        <f t="shared" si="22"/>
        <v/>
      </c>
      <c r="AL19" s="313" t="str">
        <f t="shared" si="23"/>
        <v/>
      </c>
      <c r="AM19" s="314">
        <f t="shared" si="24"/>
        <v>0.49913344887348371</v>
      </c>
      <c r="AN19" s="314">
        <f t="shared" si="25"/>
        <v>0.49913344887348371</v>
      </c>
      <c r="AO19" s="314">
        <f t="shared" si="26"/>
        <v>0.49220103986135183</v>
      </c>
      <c r="AP19" s="314">
        <f t="shared" si="27"/>
        <v>0.49220103986135183</v>
      </c>
      <c r="AQ19" s="314">
        <f t="shared" si="28"/>
        <v>0.4783362218370884</v>
      </c>
      <c r="AR19" s="314" t="str">
        <f t="shared" si="29"/>
        <v/>
      </c>
      <c r="AS19" s="314" t="str">
        <f t="shared" si="30"/>
        <v/>
      </c>
      <c r="AT19" s="314" t="str">
        <f t="shared" si="31"/>
        <v/>
      </c>
      <c r="AU19" s="314">
        <f t="shared" si="32"/>
        <v>0.22876949740034669</v>
      </c>
      <c r="AV19" s="314" t="str">
        <f t="shared" si="33"/>
        <v/>
      </c>
      <c r="AW19" s="314" t="str">
        <f t="shared" si="34"/>
        <v/>
      </c>
      <c r="AX19" s="144" t="str">
        <f t="shared" si="35"/>
        <v/>
      </c>
      <c r="AY19" s="145">
        <f t="shared" si="36"/>
        <v>1</v>
      </c>
      <c r="AZ19" s="145">
        <f t="shared" si="37"/>
        <v>1</v>
      </c>
      <c r="BA19" s="145">
        <f t="shared" si="38"/>
        <v>0.97435897435897378</v>
      </c>
      <c r="BB19" s="145">
        <f t="shared" si="39"/>
        <v>0.97435897435897378</v>
      </c>
      <c r="BC19" s="145">
        <f t="shared" si="40"/>
        <v>0.92307692307692246</v>
      </c>
      <c r="BD19" s="145" t="str">
        <f t="shared" si="41"/>
        <v/>
      </c>
      <c r="BE19" s="145" t="str">
        <f t="shared" si="42"/>
        <v/>
      </c>
      <c r="BF19" s="145" t="str">
        <f t="shared" si="43"/>
        <v/>
      </c>
      <c r="BG19" s="145">
        <f t="shared" si="44"/>
        <v>0</v>
      </c>
      <c r="BH19" s="145" t="str">
        <f t="shared" si="45"/>
        <v/>
      </c>
      <c r="BI19" s="145" t="str">
        <f t="shared" si="46"/>
        <v/>
      </c>
      <c r="BJ19" s="100" t="str">
        <f t="shared" si="47"/>
        <v/>
      </c>
      <c r="BK19" s="23">
        <f t="shared" si="48"/>
        <v>8.14</v>
      </c>
      <c r="BL19" s="23">
        <f t="shared" si="49"/>
        <v>6.58</v>
      </c>
      <c r="BM19" s="23" t="str">
        <f t="shared" si="50"/>
        <v/>
      </c>
      <c r="BN19" s="102" t="str">
        <f t="shared" si="51"/>
        <v/>
      </c>
      <c r="BO19" s="11">
        <f t="shared" si="52"/>
        <v>8.1</v>
      </c>
      <c r="BP19" s="11">
        <f t="shared" si="53"/>
        <v>6.58</v>
      </c>
      <c r="BQ19" s="11" t="str">
        <f t="shared" si="54"/>
        <v/>
      </c>
    </row>
    <row r="20" spans="1:69" x14ac:dyDescent="0.2">
      <c r="A20" s="305" t="s">
        <v>39</v>
      </c>
      <c r="B20" s="334" t="str">
        <f>VLOOKUP($A20,BI!$A:$Q,MATCH(B$1,BI!$A$1:$Q$1,0),FALSE)</f>
        <v/>
      </c>
      <c r="C20" s="368" t="str">
        <f>VLOOKUP($A20,BI!$A:$Q,MATCH(C$1,BI!$A$1:$Q$1,0),FALSE)</f>
        <v/>
      </c>
      <c r="D20" s="368" t="str">
        <f>VLOOKUP($A20,BI!$A:$Q,MATCH(D$1,BI!$A$1:$Q$1,0),FALSE)</f>
        <v/>
      </c>
      <c r="E20" s="368" t="str">
        <f>VLOOKUP($A20,BI!$A:$Q,MATCH(E$1,BI!$A$1:$Q$1,0),FALSE)</f>
        <v/>
      </c>
      <c r="F20" s="368">
        <f>VLOOKUP($A20,BI!$A:$Q,MATCH(F$1,BI!$A$1:$Q$1,0),FALSE)</f>
        <v>1</v>
      </c>
      <c r="G20" s="368">
        <f>VLOOKUP($A20,BI!$A:$Q,MATCH(G$1,BI!$A$1:$Q$1,0),FALSE)</f>
        <v>1</v>
      </c>
      <c r="H20" s="368">
        <f>VLOOKUP($A20,BI!$A:$Q,MATCH(H$1,BI!$A$1:$Q$1,0),FALSE)</f>
        <v>1</v>
      </c>
      <c r="I20" s="368">
        <f>VLOOKUP($A20,BI!$A:$Q,MATCH(I$1,BI!$A$1:$Q$1,0),FALSE)</f>
        <v>1</v>
      </c>
      <c r="J20" s="368">
        <f>VLOOKUP($A20,BI!$A:$Q,MATCH(J$1,BI!$A$1:$Q$1,0),FALSE)</f>
        <v>1</v>
      </c>
      <c r="K20" s="368">
        <f>VLOOKUP($A20,BI!$A:$Q,MATCH(K$1,BI!$A$1:$Q$1,0),FALSE)</f>
        <v>1</v>
      </c>
      <c r="L20" s="368" t="str">
        <f>VLOOKUP($A20,BI!$A:$Q,MATCH(L$1,BI!$A$1:$Q$1,0),FALSE)</f>
        <v/>
      </c>
      <c r="M20" s="368" t="str">
        <f>VLOOKUP($A20,BI!$A:$Q,MATCH(M$1,BI!$A$1:$Q$1,0),FALSE)</f>
        <v/>
      </c>
      <c r="N20" s="319">
        <f>VLOOKUP($A20,'I-EmEC'!$A:$DD,MATCH(N$1,'I-EmEC'!$A$1:$DD$1,0),FALSE)</f>
        <v>7.17</v>
      </c>
      <c r="O20" s="313">
        <f>VLOOKUP($A20,'I-EmEC'!$A:$DD,MATCH(O$1,'I-EmEC'!$A$1:$DD$1,0),FALSE)</f>
        <v>7.68</v>
      </c>
      <c r="P20" s="314">
        <f>VLOOKUP($A20,'I-EmEC'!$A:$DD,MATCH(P$1,'I-EmEC'!$A$1:$DD$1,0),FALSE)</f>
        <v>7.68</v>
      </c>
      <c r="Q20" s="314">
        <f>VLOOKUP($A20,'I-EmEC'!$A:$DD,MATCH(Q$1,'I-EmEC'!$A$1:$DD$1,0),FALSE)</f>
        <v>7.45</v>
      </c>
      <c r="R20" s="314">
        <f>VLOOKUP($A20,'I-EmEC'!$A:$DD,MATCH(R$1,'I-EmEC'!$A$1:$DD$1,0),FALSE)</f>
        <v>7.45</v>
      </c>
      <c r="S20" s="314">
        <f>VLOOKUP($A20,'I-EmEC'!$A:$DD,MATCH(S$1,'I-EmEC'!$A$1:$DD$1,0),FALSE)</f>
        <v>8.35</v>
      </c>
      <c r="T20" s="313">
        <f>VLOOKUP($A20,'I-EmEC'!$A:$DD,MATCH(T$1,'I-EmEC'!$A$1:$DD$1,0),FALSE)</f>
        <v>8.58</v>
      </c>
      <c r="U20" s="314">
        <f>VLOOKUP($A20,'I-EmEC'!$A:$DD,MATCH(U$1,'I-EmEC'!$A$1:$DD$1,0),FALSE)</f>
        <v>8.58</v>
      </c>
      <c r="V20" s="314">
        <f>VLOOKUP($A20,'I-EmEC'!$A:$DD,MATCH(V$1,'I-EmEC'!$A$1:$DD$1,0),FALSE)</f>
        <v>8.51</v>
      </c>
      <c r="W20" s="314">
        <f>VLOOKUP($A20,'I-EmEC'!$A:$DD,MATCH(W$1,'I-EmEC'!$A$1:$DD$1,0),FALSE)</f>
        <v>7.61</v>
      </c>
      <c r="X20" s="313" t="str">
        <f>VLOOKUP($A20,'I-EmEC'!$A:$DD,MATCH(X$1,'I-EmEC'!$A$1:$DD$1,0),FALSE)</f>
        <v/>
      </c>
      <c r="Y20" s="314">
        <f>VLOOKUP($A20,'I-EmEC'!$A:$DD,MATCH(Y$1,'I-EmEC'!$A$1:$DD$1,0),FALSE)</f>
        <v>7.34</v>
      </c>
      <c r="Z20" s="313" t="str">
        <f t="shared" si="11"/>
        <v/>
      </c>
      <c r="AA20" s="314" t="str">
        <f t="shared" si="12"/>
        <v/>
      </c>
      <c r="AB20" s="314" t="str">
        <f t="shared" si="13"/>
        <v/>
      </c>
      <c r="AC20" s="314" t="str">
        <f t="shared" si="14"/>
        <v/>
      </c>
      <c r="AD20" s="314">
        <f t="shared" si="15"/>
        <v>7.45</v>
      </c>
      <c r="AE20" s="314">
        <f t="shared" si="16"/>
        <v>8.35</v>
      </c>
      <c r="AF20" s="314">
        <f t="shared" si="17"/>
        <v>8.58</v>
      </c>
      <c r="AG20" s="314">
        <f t="shared" si="18"/>
        <v>8.58</v>
      </c>
      <c r="AH20" s="314">
        <f t="shared" si="19"/>
        <v>8.51</v>
      </c>
      <c r="AI20" s="314">
        <f t="shared" si="20"/>
        <v>7.61</v>
      </c>
      <c r="AJ20" s="314" t="str">
        <f t="shared" si="21"/>
        <v/>
      </c>
      <c r="AK20" s="314" t="str">
        <f t="shared" si="22"/>
        <v/>
      </c>
      <c r="AL20" s="313" t="str">
        <f t="shared" si="23"/>
        <v/>
      </c>
      <c r="AM20" s="314" t="str">
        <f t="shared" si="24"/>
        <v/>
      </c>
      <c r="AN20" s="314" t="str">
        <f t="shared" si="25"/>
        <v/>
      </c>
      <c r="AO20" s="314" t="str">
        <f t="shared" si="26"/>
        <v/>
      </c>
      <c r="AP20" s="314">
        <f t="shared" si="27"/>
        <v>0.37954939341421151</v>
      </c>
      <c r="AQ20" s="314">
        <f t="shared" si="28"/>
        <v>0.53552859618717508</v>
      </c>
      <c r="AR20" s="314">
        <f t="shared" si="29"/>
        <v>0.57538994800693255</v>
      </c>
      <c r="AS20" s="314">
        <f t="shared" si="30"/>
        <v>0.57538994800693255</v>
      </c>
      <c r="AT20" s="314">
        <f t="shared" si="31"/>
        <v>0.56325823223570193</v>
      </c>
      <c r="AU20" s="314">
        <f t="shared" si="32"/>
        <v>0.40727902946273842</v>
      </c>
      <c r="AV20" s="314" t="str">
        <f t="shared" si="33"/>
        <v/>
      </c>
      <c r="AW20" s="314" t="str">
        <f t="shared" si="34"/>
        <v/>
      </c>
      <c r="AX20" s="144" t="str">
        <f t="shared" si="35"/>
        <v/>
      </c>
      <c r="AY20" s="145" t="str">
        <f t="shared" si="36"/>
        <v/>
      </c>
      <c r="AZ20" s="145" t="str">
        <f t="shared" si="37"/>
        <v/>
      </c>
      <c r="BA20" s="145" t="str">
        <f t="shared" si="38"/>
        <v/>
      </c>
      <c r="BB20" s="145">
        <f t="shared" si="39"/>
        <v>0</v>
      </c>
      <c r="BC20" s="145">
        <f t="shared" si="40"/>
        <v>0.79646017699115002</v>
      </c>
      <c r="BD20" s="145">
        <f t="shared" si="41"/>
        <v>1</v>
      </c>
      <c r="BE20" s="145">
        <f t="shared" si="42"/>
        <v>1</v>
      </c>
      <c r="BF20" s="145">
        <f t="shared" si="43"/>
        <v>0.93805309734513254</v>
      </c>
      <c r="BG20" s="145">
        <f t="shared" si="44"/>
        <v>0.14159292035398244</v>
      </c>
      <c r="BH20" s="145" t="str">
        <f t="shared" si="45"/>
        <v/>
      </c>
      <c r="BI20" s="145" t="str">
        <f t="shared" si="46"/>
        <v/>
      </c>
      <c r="BJ20" s="100" t="str">
        <f t="shared" si="47"/>
        <v/>
      </c>
      <c r="BK20" s="23">
        <f t="shared" si="48"/>
        <v>8.35</v>
      </c>
      <c r="BL20" s="23">
        <f t="shared" si="49"/>
        <v>8.58</v>
      </c>
      <c r="BM20" s="23" t="str">
        <f t="shared" si="50"/>
        <v/>
      </c>
      <c r="BN20" s="102" t="str">
        <f t="shared" si="51"/>
        <v/>
      </c>
      <c r="BO20" s="11">
        <f t="shared" si="52"/>
        <v>7.9</v>
      </c>
      <c r="BP20" s="11">
        <f t="shared" si="53"/>
        <v>8.32</v>
      </c>
      <c r="BQ20" s="11" t="str">
        <f t="shared" si="54"/>
        <v/>
      </c>
    </row>
    <row r="21" spans="1:69" x14ac:dyDescent="0.2">
      <c r="A21" s="305" t="s">
        <v>53</v>
      </c>
      <c r="B21" s="334">
        <f>VLOOKUP($A21,BI!$A:$Q,MATCH(B$1,BI!$A$1:$Q$1,0),FALSE)</f>
        <v>1</v>
      </c>
      <c r="C21" s="368">
        <f>VLOOKUP($A21,BI!$A:$Q,MATCH(C$1,BI!$A$1:$Q$1,0),FALSE)</f>
        <v>1</v>
      </c>
      <c r="D21" s="368" t="str">
        <f>VLOOKUP($A21,BI!$A:$Q,MATCH(D$1,BI!$A$1:$Q$1,0),FALSE)</f>
        <v/>
      </c>
      <c r="E21" s="368">
        <f>VLOOKUP($A21,BI!$A:$Q,MATCH(E$1,BI!$A$1:$Q$1,0),FALSE)</f>
        <v>1</v>
      </c>
      <c r="F21" s="368" t="str">
        <f>VLOOKUP($A21,BI!$A:$Q,MATCH(F$1,BI!$A$1:$Q$1,0),FALSE)</f>
        <v/>
      </c>
      <c r="G21" s="368" t="str">
        <f>VLOOKUP($A21,BI!$A:$Q,MATCH(G$1,BI!$A$1:$Q$1,0),FALSE)</f>
        <v/>
      </c>
      <c r="H21" s="368">
        <f>VLOOKUP($A21,BI!$A:$Q,MATCH(H$1,BI!$A$1:$Q$1,0),FALSE)</f>
        <v>1</v>
      </c>
      <c r="I21" s="368">
        <f>VLOOKUP($A21,BI!$A:$Q,MATCH(I$1,BI!$A$1:$Q$1,0),FALSE)</f>
        <v>1</v>
      </c>
      <c r="J21" s="368">
        <f>VLOOKUP($A21,BI!$A:$Q,MATCH(J$1,BI!$A$1:$Q$1,0),FALSE)</f>
        <v>1</v>
      </c>
      <c r="K21" s="368">
        <f>VLOOKUP($A21,BI!$A:$Q,MATCH(K$1,BI!$A$1:$Q$1,0),FALSE)</f>
        <v>1</v>
      </c>
      <c r="L21" s="368" t="str">
        <f>VLOOKUP($A21,BI!$A:$Q,MATCH(L$1,BI!$A$1:$Q$1,0),FALSE)</f>
        <v/>
      </c>
      <c r="M21" s="368" t="str">
        <f>VLOOKUP($A21,BI!$A:$Q,MATCH(M$1,BI!$A$1:$Q$1,0),FALSE)</f>
        <v/>
      </c>
      <c r="N21" s="319">
        <f>VLOOKUP($A21,'I-EmEC'!$A:$DD,MATCH(N$1,'I-EmEC'!$A$1:$DD$1,0),FALSE)</f>
        <v>8.57</v>
      </c>
      <c r="O21" s="313">
        <f>VLOOKUP($A21,'I-EmEC'!$A:$DD,MATCH(O$1,'I-EmEC'!$A$1:$DD$1,0),FALSE)</f>
        <v>7.1</v>
      </c>
      <c r="P21" s="314">
        <f>VLOOKUP($A21,'I-EmEC'!$A:$DD,MATCH(P$1,'I-EmEC'!$A$1:$DD$1,0),FALSE)</f>
        <v>7.1</v>
      </c>
      <c r="Q21" s="314">
        <f>VLOOKUP($A21,'I-EmEC'!$A:$DD,MATCH(Q$1,'I-EmEC'!$A$1:$DD$1,0),FALSE)</f>
        <v>6.71</v>
      </c>
      <c r="R21" s="314">
        <f>VLOOKUP($A21,'I-EmEC'!$A:$DD,MATCH(R$1,'I-EmEC'!$A$1:$DD$1,0),FALSE)</f>
        <v>6.71</v>
      </c>
      <c r="S21" s="314">
        <f>VLOOKUP($A21,'I-EmEC'!$A:$DD,MATCH(S$1,'I-EmEC'!$A$1:$DD$1,0),FALSE)</f>
        <v>6.87</v>
      </c>
      <c r="T21" s="313">
        <f>VLOOKUP($A21,'I-EmEC'!$A:$DD,MATCH(T$1,'I-EmEC'!$A$1:$DD$1,0),FALSE)</f>
        <v>8.4499999999999993</v>
      </c>
      <c r="U21" s="314">
        <f>VLOOKUP($A21,'I-EmEC'!$A:$DD,MATCH(U$1,'I-EmEC'!$A$1:$DD$1,0),FALSE)</f>
        <v>8.4499999999999993</v>
      </c>
      <c r="V21" s="314">
        <f>VLOOKUP($A21,'I-EmEC'!$A:$DD,MATCH(V$1,'I-EmEC'!$A$1:$DD$1,0),FALSE)</f>
        <v>8.68</v>
      </c>
      <c r="W21" s="314">
        <f>VLOOKUP($A21,'I-EmEC'!$A:$DD,MATCH(W$1,'I-EmEC'!$A$1:$DD$1,0),FALSE)</f>
        <v>6.72</v>
      </c>
      <c r="X21" s="313">
        <f>VLOOKUP($A21,'I-EmEC'!$A:$DD,MATCH(X$1,'I-EmEC'!$A$1:$DD$1,0),FALSE)</f>
        <v>6.61</v>
      </c>
      <c r="Y21" s="314">
        <f>VLOOKUP($A21,'I-EmEC'!$A:$DD,MATCH(Y$1,'I-EmEC'!$A$1:$DD$1,0),FALSE)</f>
        <v>7.59</v>
      </c>
      <c r="Z21" s="313">
        <f t="shared" si="11"/>
        <v>8.57</v>
      </c>
      <c r="AA21" s="314">
        <f t="shared" si="12"/>
        <v>7.1</v>
      </c>
      <c r="AB21" s="314" t="str">
        <f t="shared" si="13"/>
        <v/>
      </c>
      <c r="AC21" s="314">
        <f t="shared" si="14"/>
        <v>6.71</v>
      </c>
      <c r="AD21" s="314" t="str">
        <f t="shared" si="15"/>
        <v/>
      </c>
      <c r="AE21" s="314" t="str">
        <f t="shared" si="16"/>
        <v/>
      </c>
      <c r="AF21" s="314">
        <f t="shared" si="17"/>
        <v>8.4499999999999993</v>
      </c>
      <c r="AG21" s="314">
        <f t="shared" si="18"/>
        <v>8.4499999999999993</v>
      </c>
      <c r="AH21" s="314">
        <f t="shared" si="19"/>
        <v>8.68</v>
      </c>
      <c r="AI21" s="314">
        <f t="shared" si="20"/>
        <v>6.72</v>
      </c>
      <c r="AJ21" s="314" t="str">
        <f t="shared" si="21"/>
        <v/>
      </c>
      <c r="AK21" s="314" t="str">
        <f t="shared" si="22"/>
        <v/>
      </c>
      <c r="AL21" s="313">
        <f t="shared" si="23"/>
        <v>0.57365684575389964</v>
      </c>
      <c r="AM21" s="314">
        <f t="shared" si="24"/>
        <v>0.3188908145580589</v>
      </c>
      <c r="AN21" s="314" t="str">
        <f t="shared" si="25"/>
        <v/>
      </c>
      <c r="AO21" s="314">
        <f t="shared" si="26"/>
        <v>0.25129982668977474</v>
      </c>
      <c r="AP21" s="314" t="str">
        <f t="shared" si="27"/>
        <v/>
      </c>
      <c r="AQ21" s="314" t="str">
        <f t="shared" si="28"/>
        <v/>
      </c>
      <c r="AR21" s="314">
        <f t="shared" si="29"/>
        <v>0.55285961871750433</v>
      </c>
      <c r="AS21" s="314">
        <f t="shared" si="30"/>
        <v>0.55285961871750433</v>
      </c>
      <c r="AT21" s="314">
        <f t="shared" si="31"/>
        <v>0.59272097053726169</v>
      </c>
      <c r="AU21" s="314">
        <f t="shared" si="32"/>
        <v>0.25303292894280766</v>
      </c>
      <c r="AV21" s="314" t="str">
        <f t="shared" si="33"/>
        <v/>
      </c>
      <c r="AW21" s="314" t="str">
        <f t="shared" si="34"/>
        <v/>
      </c>
      <c r="AX21" s="144">
        <f t="shared" si="35"/>
        <v>0.94416243654822363</v>
      </c>
      <c r="AY21" s="145">
        <f t="shared" si="36"/>
        <v>0.19796954314720799</v>
      </c>
      <c r="AZ21" s="145" t="str">
        <f t="shared" si="37"/>
        <v/>
      </c>
      <c r="BA21" s="145">
        <f t="shared" si="38"/>
        <v>0</v>
      </c>
      <c r="BB21" s="145" t="str">
        <f t="shared" si="39"/>
        <v/>
      </c>
      <c r="BC21" s="145" t="str">
        <f t="shared" si="40"/>
        <v/>
      </c>
      <c r="BD21" s="145">
        <f t="shared" si="41"/>
        <v>0.88324873096446677</v>
      </c>
      <c r="BE21" s="145">
        <f t="shared" si="42"/>
        <v>0.88324873096446677</v>
      </c>
      <c r="BF21" s="145">
        <f t="shared" si="43"/>
        <v>1</v>
      </c>
      <c r="BG21" s="145">
        <f t="shared" si="44"/>
        <v>5.0761421319795875E-3</v>
      </c>
      <c r="BH21" s="145" t="str">
        <f t="shared" si="45"/>
        <v/>
      </c>
      <c r="BI21" s="145" t="str">
        <f t="shared" si="46"/>
        <v/>
      </c>
      <c r="BJ21" s="100">
        <f t="shared" si="47"/>
        <v>8.57</v>
      </c>
      <c r="BK21" s="23">
        <f t="shared" si="48"/>
        <v>7.1</v>
      </c>
      <c r="BL21" s="23">
        <f t="shared" si="49"/>
        <v>8.68</v>
      </c>
      <c r="BM21" s="23" t="str">
        <f t="shared" si="50"/>
        <v/>
      </c>
      <c r="BN21" s="102">
        <f t="shared" si="51"/>
        <v>8.57</v>
      </c>
      <c r="BO21" s="11">
        <f t="shared" si="52"/>
        <v>6.9049999999999994</v>
      </c>
      <c r="BP21" s="11">
        <f t="shared" si="53"/>
        <v>8.0749999999999993</v>
      </c>
      <c r="BQ21" s="11" t="str">
        <f t="shared" si="54"/>
        <v/>
      </c>
    </row>
    <row r="22" spans="1:69" x14ac:dyDescent="0.2">
      <c r="A22" s="305" t="s">
        <v>177</v>
      </c>
      <c r="B22" s="334" t="str">
        <f>VLOOKUP($A22,BI!$A:$Q,MATCH(B$1,BI!$A$1:$Q$1,0),FALSE)</f>
        <v/>
      </c>
      <c r="C22" s="368">
        <f>VLOOKUP($A22,BI!$A:$Q,MATCH(C$1,BI!$A$1:$Q$1,0),FALSE)</f>
        <v>1</v>
      </c>
      <c r="D22" s="368">
        <f>VLOOKUP($A22,BI!$A:$Q,MATCH(D$1,BI!$A$1:$Q$1,0),FALSE)</f>
        <v>1</v>
      </c>
      <c r="E22" s="368">
        <f>VLOOKUP($A22,BI!$A:$Q,MATCH(E$1,BI!$A$1:$Q$1,0),FALSE)</f>
        <v>1</v>
      </c>
      <c r="F22" s="368">
        <f>VLOOKUP($A22,BI!$A:$Q,MATCH(F$1,BI!$A$1:$Q$1,0),FALSE)</f>
        <v>1</v>
      </c>
      <c r="G22" s="368">
        <f>VLOOKUP($A22,BI!$A:$Q,MATCH(G$1,BI!$A$1:$Q$1,0),FALSE)</f>
        <v>1</v>
      </c>
      <c r="H22" s="368">
        <f>VLOOKUP($A22,BI!$A:$Q,MATCH(H$1,BI!$A$1:$Q$1,0),FALSE)</f>
        <v>1</v>
      </c>
      <c r="I22" s="368">
        <f>VLOOKUP($A22,BI!$A:$Q,MATCH(I$1,BI!$A$1:$Q$1,0),FALSE)</f>
        <v>1</v>
      </c>
      <c r="J22" s="368">
        <f>VLOOKUP($A22,BI!$A:$Q,MATCH(J$1,BI!$A$1:$Q$1,0),FALSE)</f>
        <v>1</v>
      </c>
      <c r="K22" s="368">
        <f>VLOOKUP($A22,BI!$A:$Q,MATCH(K$1,BI!$A$1:$Q$1,0),FALSE)</f>
        <v>1</v>
      </c>
      <c r="L22" s="368" t="str">
        <f>VLOOKUP($A22,BI!$A:$Q,MATCH(L$1,BI!$A$1:$Q$1,0),FALSE)</f>
        <v/>
      </c>
      <c r="M22" s="368">
        <f>VLOOKUP($A22,BI!$A:$Q,MATCH(M$1,BI!$A$1:$Q$1,0),FALSE)</f>
        <v>1</v>
      </c>
      <c r="N22" s="319" t="str">
        <f>VLOOKUP($A22,'I-EmEC'!$A:$DD,MATCH(N$1,'I-EmEC'!$A$1:$DD$1,0),FALSE)</f>
        <v/>
      </c>
      <c r="O22" s="313">
        <f>VLOOKUP($A22,'I-EmEC'!$A:$DD,MATCH(O$1,'I-EmEC'!$A$1:$DD$1,0),FALSE)</f>
        <v>7.85</v>
      </c>
      <c r="P22" s="314">
        <f>VLOOKUP($A22,'I-EmEC'!$A:$DD,MATCH(P$1,'I-EmEC'!$A$1:$DD$1,0),FALSE)</f>
        <v>7.85</v>
      </c>
      <c r="Q22" s="314">
        <f>VLOOKUP($A22,'I-EmEC'!$A:$DD,MATCH(Q$1,'I-EmEC'!$A$1:$DD$1,0),FALSE)</f>
        <v>7.43</v>
      </c>
      <c r="R22" s="314">
        <f>VLOOKUP($A22,'I-EmEC'!$A:$DD,MATCH(R$1,'I-EmEC'!$A$1:$DD$1,0),FALSE)</f>
        <v>7.43</v>
      </c>
      <c r="S22" s="314">
        <f>VLOOKUP($A22,'I-EmEC'!$A:$DD,MATCH(S$1,'I-EmEC'!$A$1:$DD$1,0),FALSE)</f>
        <v>7.32</v>
      </c>
      <c r="T22" s="313">
        <f>VLOOKUP($A22,'I-EmEC'!$A:$DD,MATCH(T$1,'I-EmEC'!$A$1:$DD$1,0),FALSE)</f>
        <v>7.65</v>
      </c>
      <c r="U22" s="314">
        <f>VLOOKUP($A22,'I-EmEC'!$A:$DD,MATCH(U$1,'I-EmEC'!$A$1:$DD$1,0),FALSE)</f>
        <v>7.65</v>
      </c>
      <c r="V22" s="314">
        <f>VLOOKUP($A22,'I-EmEC'!$A:$DD,MATCH(V$1,'I-EmEC'!$A$1:$DD$1,0),FALSE)</f>
        <v>7.39</v>
      </c>
      <c r="W22" s="314">
        <f>VLOOKUP($A22,'I-EmEC'!$A:$DD,MATCH(W$1,'I-EmEC'!$A$1:$DD$1,0),FALSE)</f>
        <v>7.79</v>
      </c>
      <c r="X22" s="313">
        <f>VLOOKUP($A22,'I-EmEC'!$A:$DD,MATCH(X$1,'I-EmEC'!$A$1:$DD$1,0),FALSE)</f>
        <v>7.85</v>
      </c>
      <c r="Y22" s="314">
        <f>VLOOKUP($A22,'I-EmEC'!$A:$DD,MATCH(Y$1,'I-EmEC'!$A$1:$DD$1,0),FALSE)</f>
        <v>7.59</v>
      </c>
      <c r="Z22" s="313" t="str">
        <f t="shared" si="11"/>
        <v/>
      </c>
      <c r="AA22" s="314">
        <f t="shared" si="12"/>
        <v>7.85</v>
      </c>
      <c r="AB22" s="314">
        <f t="shared" si="13"/>
        <v>7.85</v>
      </c>
      <c r="AC22" s="314">
        <f t="shared" si="14"/>
        <v>7.43</v>
      </c>
      <c r="AD22" s="314">
        <f t="shared" si="15"/>
        <v>7.43</v>
      </c>
      <c r="AE22" s="314">
        <f t="shared" si="16"/>
        <v>7.32</v>
      </c>
      <c r="AF22" s="314">
        <f t="shared" si="17"/>
        <v>7.65</v>
      </c>
      <c r="AG22" s="314">
        <f t="shared" si="18"/>
        <v>7.65</v>
      </c>
      <c r="AH22" s="314">
        <f t="shared" si="19"/>
        <v>7.39</v>
      </c>
      <c r="AI22" s="314">
        <f t="shared" si="20"/>
        <v>7.79</v>
      </c>
      <c r="AJ22" s="314" t="str">
        <f t="shared" si="21"/>
        <v/>
      </c>
      <c r="AK22" s="314">
        <f t="shared" si="22"/>
        <v>7.59</v>
      </c>
      <c r="AL22" s="313" t="str">
        <f t="shared" si="23"/>
        <v/>
      </c>
      <c r="AM22" s="314">
        <f t="shared" si="24"/>
        <v>0.44887348353552858</v>
      </c>
      <c r="AN22" s="314">
        <f t="shared" si="25"/>
        <v>0.44887348353552858</v>
      </c>
      <c r="AO22" s="314">
        <f t="shared" si="26"/>
        <v>0.37608318890814557</v>
      </c>
      <c r="AP22" s="314">
        <f t="shared" si="27"/>
        <v>0.37608318890814557</v>
      </c>
      <c r="AQ22" s="314">
        <f t="shared" si="28"/>
        <v>0.35701906412478346</v>
      </c>
      <c r="AR22" s="314">
        <f t="shared" si="29"/>
        <v>0.41421143847487013</v>
      </c>
      <c r="AS22" s="314">
        <f t="shared" si="30"/>
        <v>0.41421143847487013</v>
      </c>
      <c r="AT22" s="314">
        <f t="shared" si="31"/>
        <v>0.36915077989601386</v>
      </c>
      <c r="AU22" s="314">
        <f t="shared" si="32"/>
        <v>0.4384748700173311</v>
      </c>
      <c r="AV22" s="314" t="str">
        <f t="shared" si="33"/>
        <v/>
      </c>
      <c r="AW22" s="314">
        <f t="shared" si="34"/>
        <v>0.40381282495667248</v>
      </c>
      <c r="AX22" s="144" t="str">
        <f t="shared" si="35"/>
        <v/>
      </c>
      <c r="AY22" s="145">
        <f t="shared" si="36"/>
        <v>1</v>
      </c>
      <c r="AZ22" s="145">
        <f t="shared" si="37"/>
        <v>1</v>
      </c>
      <c r="BA22" s="145">
        <f t="shared" si="38"/>
        <v>0.20754716981131993</v>
      </c>
      <c r="BB22" s="145">
        <f t="shared" si="39"/>
        <v>0.20754716981131993</v>
      </c>
      <c r="BC22" s="145">
        <f t="shared" si="40"/>
        <v>0</v>
      </c>
      <c r="BD22" s="145">
        <f t="shared" si="41"/>
        <v>0.62264150943396313</v>
      </c>
      <c r="BE22" s="145">
        <f t="shared" si="42"/>
        <v>0.62264150943396313</v>
      </c>
      <c r="BF22" s="145">
        <f t="shared" si="43"/>
        <v>0.13207547169811223</v>
      </c>
      <c r="BG22" s="145">
        <f t="shared" si="44"/>
        <v>0.88679245283018926</v>
      </c>
      <c r="BH22" s="145" t="str">
        <f t="shared" si="45"/>
        <v/>
      </c>
      <c r="BI22" s="145">
        <f t="shared" si="46"/>
        <v>0.50943396226415072</v>
      </c>
      <c r="BJ22" s="100" t="str">
        <f t="shared" si="47"/>
        <v/>
      </c>
      <c r="BK22" s="23">
        <f t="shared" si="48"/>
        <v>7.85</v>
      </c>
      <c r="BL22" s="23">
        <f t="shared" si="49"/>
        <v>7.79</v>
      </c>
      <c r="BM22" s="23">
        <f t="shared" si="50"/>
        <v>7.59</v>
      </c>
      <c r="BN22" s="102" t="str">
        <f t="shared" si="51"/>
        <v/>
      </c>
      <c r="BO22" s="11">
        <f t="shared" si="52"/>
        <v>7.5759999999999987</v>
      </c>
      <c r="BP22" s="11">
        <f t="shared" si="53"/>
        <v>7.62</v>
      </c>
      <c r="BQ22" s="11">
        <f t="shared" si="54"/>
        <v>7.59</v>
      </c>
    </row>
    <row r="23" spans="1:69" x14ac:dyDescent="0.2">
      <c r="A23" s="305" t="s">
        <v>153</v>
      </c>
      <c r="B23" s="334" t="str">
        <f>VLOOKUP($A23,BI!$A:$Q,MATCH(B$1,BI!$A$1:$Q$1,0),FALSE)</f>
        <v/>
      </c>
      <c r="C23" s="368">
        <f>VLOOKUP($A23,BI!$A:$Q,MATCH(C$1,BI!$A$1:$Q$1,0),FALSE)</f>
        <v>1</v>
      </c>
      <c r="D23" s="368">
        <f>VLOOKUP($A23,BI!$A:$Q,MATCH(D$1,BI!$A$1:$Q$1,0),FALSE)</f>
        <v>1</v>
      </c>
      <c r="E23" s="368">
        <f>VLOOKUP($A23,BI!$A:$Q,MATCH(E$1,BI!$A$1:$Q$1,0),FALSE)</f>
        <v>1</v>
      </c>
      <c r="F23" s="368">
        <f>VLOOKUP($A23,BI!$A:$Q,MATCH(F$1,BI!$A$1:$Q$1,0),FALSE)</f>
        <v>1</v>
      </c>
      <c r="G23" s="368">
        <f>VLOOKUP($A23,BI!$A:$Q,MATCH(G$1,BI!$A$1:$Q$1,0),FALSE)</f>
        <v>1</v>
      </c>
      <c r="H23" s="368" t="str">
        <f>VLOOKUP($A23,BI!$A:$Q,MATCH(H$1,BI!$A$1:$Q$1,0),FALSE)</f>
        <v/>
      </c>
      <c r="I23" s="368" t="str">
        <f>VLOOKUP($A23,BI!$A:$Q,MATCH(I$1,BI!$A$1:$Q$1,0),FALSE)</f>
        <v/>
      </c>
      <c r="J23" s="368">
        <f>VLOOKUP($A23,BI!$A:$Q,MATCH(J$1,BI!$A$1:$Q$1,0),FALSE)</f>
        <v>1</v>
      </c>
      <c r="K23" s="368">
        <f>VLOOKUP($A23,BI!$A:$Q,MATCH(K$1,BI!$A$1:$Q$1,0),FALSE)</f>
        <v>1</v>
      </c>
      <c r="L23" s="368" t="str">
        <f>VLOOKUP($A23,BI!$A:$Q,MATCH(L$1,BI!$A$1:$Q$1,0),FALSE)</f>
        <v/>
      </c>
      <c r="M23" s="368" t="str">
        <f>VLOOKUP($A23,BI!$A:$Q,MATCH(M$1,BI!$A$1:$Q$1,0),FALSE)</f>
        <v/>
      </c>
      <c r="N23" s="319" t="str">
        <f>VLOOKUP($A23,'I-EmEC'!$A:$DD,MATCH(N$1,'I-EmEC'!$A$1:$DD$1,0),FALSE)</f>
        <v/>
      </c>
      <c r="O23" s="313">
        <f>VLOOKUP($A23,'I-EmEC'!$A:$DD,MATCH(O$1,'I-EmEC'!$A$1:$DD$1,0),FALSE)</f>
        <v>9</v>
      </c>
      <c r="P23" s="314">
        <f>VLOOKUP($A23,'I-EmEC'!$A:$DD,MATCH(P$1,'I-EmEC'!$A$1:$DD$1,0),FALSE)</f>
        <v>9</v>
      </c>
      <c r="Q23" s="314">
        <f>VLOOKUP($A23,'I-EmEC'!$A:$DD,MATCH(Q$1,'I-EmEC'!$A$1:$DD$1,0),FALSE)</f>
        <v>8.74</v>
      </c>
      <c r="R23" s="314">
        <f>VLOOKUP($A23,'I-EmEC'!$A:$DD,MATCH(R$1,'I-EmEC'!$A$1:$DD$1,0),FALSE)</f>
        <v>8.74</v>
      </c>
      <c r="S23" s="314">
        <f>VLOOKUP($A23,'I-EmEC'!$A:$DD,MATCH(S$1,'I-EmEC'!$A$1:$DD$1,0),FALSE)</f>
        <v>9.09</v>
      </c>
      <c r="T23" s="313">
        <f>VLOOKUP($A23,'I-EmEC'!$A:$DD,MATCH(T$1,'I-EmEC'!$A$1:$DD$1,0),FALSE)</f>
        <v>7.66</v>
      </c>
      <c r="U23" s="314">
        <f>VLOOKUP($A23,'I-EmEC'!$A:$DD,MATCH(U$1,'I-EmEC'!$A$1:$DD$1,0),FALSE)</f>
        <v>7.66</v>
      </c>
      <c r="V23" s="314">
        <f>VLOOKUP($A23,'I-EmEC'!$A:$DD,MATCH(V$1,'I-EmEC'!$A$1:$DD$1,0),FALSE)</f>
        <v>8.94</v>
      </c>
      <c r="W23" s="314">
        <f>VLOOKUP($A23,'I-EmEC'!$A:$DD,MATCH(W$1,'I-EmEC'!$A$1:$DD$1,0),FALSE)</f>
        <v>7.43</v>
      </c>
      <c r="X23" s="313">
        <f>VLOOKUP($A23,'I-EmEC'!$A:$DD,MATCH(X$1,'I-EmEC'!$A$1:$DD$1,0),FALSE)</f>
        <v>7.87</v>
      </c>
      <c r="Y23" s="314">
        <f>VLOOKUP($A23,'I-EmEC'!$A:$DD,MATCH(Y$1,'I-EmEC'!$A$1:$DD$1,0),FALSE)</f>
        <v>7.71</v>
      </c>
      <c r="Z23" s="313" t="str">
        <f t="shared" si="11"/>
        <v/>
      </c>
      <c r="AA23" s="314">
        <f t="shared" si="12"/>
        <v>9</v>
      </c>
      <c r="AB23" s="314">
        <f t="shared" si="13"/>
        <v>9</v>
      </c>
      <c r="AC23" s="314">
        <f t="shared" si="14"/>
        <v>8.74</v>
      </c>
      <c r="AD23" s="314">
        <f t="shared" si="15"/>
        <v>8.74</v>
      </c>
      <c r="AE23" s="314">
        <f t="shared" si="16"/>
        <v>9.09</v>
      </c>
      <c r="AF23" s="314" t="str">
        <f t="shared" si="17"/>
        <v/>
      </c>
      <c r="AG23" s="314" t="str">
        <f t="shared" si="18"/>
        <v/>
      </c>
      <c r="AH23" s="314">
        <f t="shared" si="19"/>
        <v>8.94</v>
      </c>
      <c r="AI23" s="314">
        <f t="shared" si="20"/>
        <v>7.43</v>
      </c>
      <c r="AJ23" s="314" t="str">
        <f t="shared" si="21"/>
        <v/>
      </c>
      <c r="AK23" s="314" t="str">
        <f t="shared" si="22"/>
        <v/>
      </c>
      <c r="AL23" s="313" t="str">
        <f t="shared" si="23"/>
        <v/>
      </c>
      <c r="AM23" s="314">
        <f t="shared" si="24"/>
        <v>0.64818024263431551</v>
      </c>
      <c r="AN23" s="314">
        <f t="shared" si="25"/>
        <v>0.64818024263431551</v>
      </c>
      <c r="AO23" s="314">
        <f t="shared" si="26"/>
        <v>0.6031195840554594</v>
      </c>
      <c r="AP23" s="314">
        <f t="shared" si="27"/>
        <v>0.6031195840554594</v>
      </c>
      <c r="AQ23" s="314">
        <f t="shared" si="28"/>
        <v>0.66377816291161185</v>
      </c>
      <c r="AR23" s="314" t="str">
        <f t="shared" si="29"/>
        <v/>
      </c>
      <c r="AS23" s="314" t="str">
        <f t="shared" si="30"/>
        <v/>
      </c>
      <c r="AT23" s="314">
        <f t="shared" si="31"/>
        <v>0.6377816291161178</v>
      </c>
      <c r="AU23" s="314">
        <f t="shared" si="32"/>
        <v>0.37608318890814557</v>
      </c>
      <c r="AV23" s="314" t="str">
        <f t="shared" si="33"/>
        <v/>
      </c>
      <c r="AW23" s="314" t="str">
        <f t="shared" si="34"/>
        <v/>
      </c>
      <c r="AX23" s="144" t="str">
        <f t="shared" si="35"/>
        <v/>
      </c>
      <c r="AY23" s="145">
        <f t="shared" si="36"/>
        <v>0.94578313253012058</v>
      </c>
      <c r="AZ23" s="145">
        <f t="shared" si="37"/>
        <v>0.94578313253012058</v>
      </c>
      <c r="BA23" s="145">
        <f t="shared" si="38"/>
        <v>0.78915662650602436</v>
      </c>
      <c r="BB23" s="145">
        <f t="shared" si="39"/>
        <v>0.78915662650602436</v>
      </c>
      <c r="BC23" s="145">
        <f t="shared" si="40"/>
        <v>1</v>
      </c>
      <c r="BD23" s="145" t="str">
        <f t="shared" si="41"/>
        <v/>
      </c>
      <c r="BE23" s="145" t="str">
        <f t="shared" si="42"/>
        <v/>
      </c>
      <c r="BF23" s="145">
        <f t="shared" si="43"/>
        <v>0.90963855421686723</v>
      </c>
      <c r="BG23" s="145">
        <f t="shared" si="44"/>
        <v>0</v>
      </c>
      <c r="BH23" s="145" t="str">
        <f t="shared" si="45"/>
        <v/>
      </c>
      <c r="BI23" s="145" t="str">
        <f t="shared" si="46"/>
        <v/>
      </c>
      <c r="BJ23" s="100" t="str">
        <f t="shared" si="47"/>
        <v/>
      </c>
      <c r="BK23" s="23">
        <f t="shared" si="48"/>
        <v>9.09</v>
      </c>
      <c r="BL23" s="23">
        <f t="shared" si="49"/>
        <v>8.94</v>
      </c>
      <c r="BM23" s="23" t="str">
        <f t="shared" si="50"/>
        <v/>
      </c>
      <c r="BN23" s="102" t="str">
        <f t="shared" si="51"/>
        <v/>
      </c>
      <c r="BO23" s="11">
        <f t="shared" si="52"/>
        <v>8.9140000000000015</v>
      </c>
      <c r="BP23" s="11">
        <f t="shared" si="53"/>
        <v>8.1849999999999987</v>
      </c>
      <c r="BQ23" s="11" t="str">
        <f t="shared" si="54"/>
        <v/>
      </c>
    </row>
    <row r="24" spans="1:69" x14ac:dyDescent="0.2">
      <c r="A24" s="305" t="s">
        <v>35</v>
      </c>
      <c r="B24" s="334" t="str">
        <f>VLOOKUP($A24,BI!$A:$Q,MATCH(B$1,BI!$A$1:$Q$1,0),FALSE)</f>
        <v/>
      </c>
      <c r="C24" s="368">
        <f>VLOOKUP($A24,BI!$A:$Q,MATCH(C$1,BI!$A$1:$Q$1,0),FALSE)</f>
        <v>1</v>
      </c>
      <c r="D24" s="368">
        <f>VLOOKUP($A24,BI!$A:$Q,MATCH(D$1,BI!$A$1:$Q$1,0),FALSE)</f>
        <v>1</v>
      </c>
      <c r="E24" s="368">
        <f>VLOOKUP($A24,BI!$A:$Q,MATCH(E$1,BI!$A$1:$Q$1,0),FALSE)</f>
        <v>1</v>
      </c>
      <c r="F24" s="368">
        <f>VLOOKUP($A24,BI!$A:$Q,MATCH(F$1,BI!$A$1:$Q$1,0),FALSE)</f>
        <v>1</v>
      </c>
      <c r="G24" s="368">
        <f>VLOOKUP($A24,BI!$A:$Q,MATCH(G$1,BI!$A$1:$Q$1,0),FALSE)</f>
        <v>1</v>
      </c>
      <c r="H24" s="368" t="str">
        <f>VLOOKUP($A24,BI!$A:$Q,MATCH(H$1,BI!$A$1:$Q$1,0),FALSE)</f>
        <v/>
      </c>
      <c r="I24" s="368" t="str">
        <f>VLOOKUP($A24,BI!$A:$Q,MATCH(I$1,BI!$A$1:$Q$1,0),FALSE)</f>
        <v/>
      </c>
      <c r="J24" s="368" t="str">
        <f>VLOOKUP($A24,BI!$A:$Q,MATCH(J$1,BI!$A$1:$Q$1,0),FALSE)</f>
        <v/>
      </c>
      <c r="K24" s="368" t="str">
        <f>VLOOKUP($A24,BI!$A:$Q,MATCH(K$1,BI!$A$1:$Q$1,0),FALSE)</f>
        <v/>
      </c>
      <c r="L24" s="368" t="str">
        <f>VLOOKUP($A24,BI!$A:$Q,MATCH(L$1,BI!$A$1:$Q$1,0),FALSE)</f>
        <v/>
      </c>
      <c r="M24" s="368" t="str">
        <f>VLOOKUP($A24,BI!$A:$Q,MATCH(M$1,BI!$A$1:$Q$1,0),FALSE)</f>
        <v/>
      </c>
      <c r="N24" s="319" t="str">
        <f>VLOOKUP($A24,'I-EmEC'!$A:$DD,MATCH(N$1,'I-EmEC'!$A$1:$DD$1,0),FALSE)</f>
        <v/>
      </c>
      <c r="O24" s="313">
        <f>VLOOKUP($A24,'I-EmEC'!$A:$DD,MATCH(O$1,'I-EmEC'!$A$1:$DD$1,0),FALSE)</f>
        <v>8.84</v>
      </c>
      <c r="P24" s="314">
        <f>VLOOKUP($A24,'I-EmEC'!$A:$DD,MATCH(P$1,'I-EmEC'!$A$1:$DD$1,0),FALSE)</f>
        <v>8.84</v>
      </c>
      <c r="Q24" s="314">
        <f>VLOOKUP($A24,'I-EmEC'!$A:$DD,MATCH(Q$1,'I-EmEC'!$A$1:$DD$1,0),FALSE)</f>
        <v>8.65</v>
      </c>
      <c r="R24" s="314">
        <f>VLOOKUP($A24,'I-EmEC'!$A:$DD,MATCH(R$1,'I-EmEC'!$A$1:$DD$1,0),FALSE)</f>
        <v>8.65</v>
      </c>
      <c r="S24" s="314">
        <f>VLOOKUP($A24,'I-EmEC'!$A:$DD,MATCH(S$1,'I-EmEC'!$A$1:$DD$1,0),FALSE)</f>
        <v>8.64</v>
      </c>
      <c r="T24" s="313">
        <f>VLOOKUP($A24,'I-EmEC'!$A:$DD,MATCH(T$1,'I-EmEC'!$A$1:$DD$1,0),FALSE)</f>
        <v>7.8</v>
      </c>
      <c r="U24" s="314">
        <f>VLOOKUP($A24,'I-EmEC'!$A:$DD,MATCH(U$1,'I-EmEC'!$A$1:$DD$1,0),FALSE)</f>
        <v>7.8</v>
      </c>
      <c r="V24" s="314">
        <f>VLOOKUP($A24,'I-EmEC'!$A:$DD,MATCH(V$1,'I-EmEC'!$A$1:$DD$1,0),FALSE)</f>
        <v>8.27</v>
      </c>
      <c r="W24" s="314" t="str">
        <f>VLOOKUP($A24,'I-EmEC'!$A:$DD,MATCH(W$1,'I-EmEC'!$A$1:$DD$1,0),FALSE)</f>
        <v/>
      </c>
      <c r="X24" s="313" t="str">
        <f>VLOOKUP($A24,'I-EmEC'!$A:$DD,MATCH(X$1,'I-EmEC'!$A$1:$DD$1,0),FALSE)</f>
        <v/>
      </c>
      <c r="Y24" s="314" t="str">
        <f>VLOOKUP($A24,'I-EmEC'!$A:$DD,MATCH(Y$1,'I-EmEC'!$A$1:$DD$1,0),FALSE)</f>
        <v/>
      </c>
      <c r="Z24" s="313" t="str">
        <f t="shared" si="11"/>
        <v/>
      </c>
      <c r="AA24" s="314">
        <f t="shared" si="12"/>
        <v>8.84</v>
      </c>
      <c r="AB24" s="314">
        <f t="shared" si="13"/>
        <v>8.84</v>
      </c>
      <c r="AC24" s="314">
        <f t="shared" si="14"/>
        <v>8.65</v>
      </c>
      <c r="AD24" s="314">
        <f t="shared" si="15"/>
        <v>8.65</v>
      </c>
      <c r="AE24" s="314">
        <f t="shared" si="16"/>
        <v>8.64</v>
      </c>
      <c r="AF24" s="314" t="str">
        <f t="shared" si="17"/>
        <v/>
      </c>
      <c r="AG24" s="314" t="str">
        <f t="shared" si="18"/>
        <v/>
      </c>
      <c r="AH24" s="314" t="str">
        <f t="shared" si="19"/>
        <v/>
      </c>
      <c r="AI24" s="314" t="str">
        <f t="shared" si="20"/>
        <v/>
      </c>
      <c r="AJ24" s="314" t="str">
        <f t="shared" si="21"/>
        <v/>
      </c>
      <c r="AK24" s="314" t="str">
        <f t="shared" si="22"/>
        <v/>
      </c>
      <c r="AL24" s="313" t="str">
        <f t="shared" si="23"/>
        <v/>
      </c>
      <c r="AM24" s="314">
        <f t="shared" si="24"/>
        <v>0.62045060658578866</v>
      </c>
      <c r="AN24" s="314">
        <f t="shared" si="25"/>
        <v>0.62045060658578866</v>
      </c>
      <c r="AO24" s="314">
        <f t="shared" si="26"/>
        <v>0.58752166377816306</v>
      </c>
      <c r="AP24" s="314">
        <f t="shared" si="27"/>
        <v>0.58752166377816306</v>
      </c>
      <c r="AQ24" s="314">
        <f t="shared" si="28"/>
        <v>0.58578856152513015</v>
      </c>
      <c r="AR24" s="314" t="str">
        <f t="shared" si="29"/>
        <v/>
      </c>
      <c r="AS24" s="314" t="str">
        <f t="shared" si="30"/>
        <v/>
      </c>
      <c r="AT24" s="314" t="str">
        <f t="shared" si="31"/>
        <v/>
      </c>
      <c r="AU24" s="314" t="str">
        <f t="shared" si="32"/>
        <v/>
      </c>
      <c r="AV24" s="314" t="str">
        <f t="shared" si="33"/>
        <v/>
      </c>
      <c r="AW24" s="314" t="str">
        <f t="shared" si="34"/>
        <v/>
      </c>
      <c r="AX24" s="144" t="str">
        <f t="shared" si="35"/>
        <v/>
      </c>
      <c r="AY24" s="145">
        <f t="shared" si="36"/>
        <v>1</v>
      </c>
      <c r="AZ24" s="145">
        <f t="shared" si="37"/>
        <v>1</v>
      </c>
      <c r="BA24" s="145">
        <f t="shared" si="38"/>
        <v>4.9999999999999115E-2</v>
      </c>
      <c r="BB24" s="145">
        <f t="shared" si="39"/>
        <v>4.9999999999999115E-2</v>
      </c>
      <c r="BC24" s="145">
        <f t="shared" si="40"/>
        <v>0</v>
      </c>
      <c r="BD24" s="145" t="str">
        <f t="shared" si="41"/>
        <v/>
      </c>
      <c r="BE24" s="145" t="str">
        <f t="shared" si="42"/>
        <v/>
      </c>
      <c r="BF24" s="145" t="str">
        <f t="shared" si="43"/>
        <v/>
      </c>
      <c r="BG24" s="145" t="str">
        <f t="shared" si="44"/>
        <v/>
      </c>
      <c r="BH24" s="145" t="str">
        <f t="shared" si="45"/>
        <v/>
      </c>
      <c r="BI24" s="145" t="str">
        <f t="shared" si="46"/>
        <v/>
      </c>
      <c r="BJ24" s="100" t="str">
        <f t="shared" si="47"/>
        <v/>
      </c>
      <c r="BK24" s="23">
        <f t="shared" si="48"/>
        <v>8.84</v>
      </c>
      <c r="BL24" s="23" t="str">
        <f t="shared" si="49"/>
        <v/>
      </c>
      <c r="BM24" s="23" t="str">
        <f t="shared" si="50"/>
        <v/>
      </c>
      <c r="BN24" s="102" t="str">
        <f t="shared" si="51"/>
        <v/>
      </c>
      <c r="BO24" s="11">
        <f t="shared" si="52"/>
        <v>8.7240000000000002</v>
      </c>
      <c r="BP24" s="11" t="str">
        <f t="shared" si="53"/>
        <v/>
      </c>
      <c r="BQ24" s="11" t="str">
        <f t="shared" si="54"/>
        <v/>
      </c>
    </row>
    <row r="25" spans="1:69" x14ac:dyDescent="0.2">
      <c r="A25" s="305" t="s">
        <v>155</v>
      </c>
      <c r="B25" s="334" t="str">
        <f>VLOOKUP($A25,BI!$A:$Q,MATCH(B$1,BI!$A$1:$Q$1,0),FALSE)</f>
        <v/>
      </c>
      <c r="C25" s="368">
        <f>VLOOKUP($A25,BI!$A:$Q,MATCH(C$1,BI!$A$1:$Q$1,0),FALSE)</f>
        <v>1</v>
      </c>
      <c r="D25" s="368">
        <f>VLOOKUP($A25,BI!$A:$Q,MATCH(D$1,BI!$A$1:$Q$1,0),FALSE)</f>
        <v>1</v>
      </c>
      <c r="E25" s="368">
        <f>VLOOKUP($A25,BI!$A:$Q,MATCH(E$1,BI!$A$1:$Q$1,0),FALSE)</f>
        <v>1</v>
      </c>
      <c r="F25" s="368">
        <f>VLOOKUP($A25,BI!$A:$Q,MATCH(F$1,BI!$A$1:$Q$1,0),FALSE)</f>
        <v>1</v>
      </c>
      <c r="G25" s="368">
        <f>VLOOKUP($A25,BI!$A:$Q,MATCH(G$1,BI!$A$1:$Q$1,0),FALSE)</f>
        <v>1</v>
      </c>
      <c r="H25" s="368">
        <f>VLOOKUP($A25,BI!$A:$Q,MATCH(H$1,BI!$A$1:$Q$1,0),FALSE)</f>
        <v>1</v>
      </c>
      <c r="I25" s="368">
        <f>VLOOKUP($A25,BI!$A:$Q,MATCH(I$1,BI!$A$1:$Q$1,0),FALSE)</f>
        <v>1</v>
      </c>
      <c r="J25" s="368">
        <f>VLOOKUP($A25,BI!$A:$Q,MATCH(J$1,BI!$A$1:$Q$1,0),FALSE)</f>
        <v>1</v>
      </c>
      <c r="K25" s="368">
        <f>VLOOKUP($A25,BI!$A:$Q,MATCH(K$1,BI!$A$1:$Q$1,0),FALSE)</f>
        <v>1</v>
      </c>
      <c r="L25" s="368">
        <f>VLOOKUP($A25,BI!$A:$Q,MATCH(L$1,BI!$A$1:$Q$1,0),FALSE)</f>
        <v>1</v>
      </c>
      <c r="M25" s="368">
        <f>VLOOKUP($A25,BI!$A:$Q,MATCH(M$1,BI!$A$1:$Q$1,0),FALSE)</f>
        <v>1</v>
      </c>
      <c r="N25" s="319">
        <f>VLOOKUP($A25,'I-EmEC'!$A:$DD,MATCH(N$1,'I-EmEC'!$A$1:$DD$1,0),FALSE)</f>
        <v>7.11</v>
      </c>
      <c r="O25" s="313">
        <f>VLOOKUP($A25,'I-EmEC'!$A:$DD,MATCH(O$1,'I-EmEC'!$A$1:$DD$1,0),FALSE)</f>
        <v>7.53</v>
      </c>
      <c r="P25" s="314">
        <f>VLOOKUP($A25,'I-EmEC'!$A:$DD,MATCH(P$1,'I-EmEC'!$A$1:$DD$1,0),FALSE)</f>
        <v>7.53</v>
      </c>
      <c r="Q25" s="314">
        <f>VLOOKUP($A25,'I-EmEC'!$A:$DD,MATCH(Q$1,'I-EmEC'!$A$1:$DD$1,0),FALSE)</f>
        <v>7.4</v>
      </c>
      <c r="R25" s="314">
        <f>VLOOKUP($A25,'I-EmEC'!$A:$DD,MATCH(R$1,'I-EmEC'!$A$1:$DD$1,0),FALSE)</f>
        <v>7.4</v>
      </c>
      <c r="S25" s="314">
        <f>VLOOKUP($A25,'I-EmEC'!$A:$DD,MATCH(S$1,'I-EmEC'!$A$1:$DD$1,0),FALSE)</f>
        <v>7.79</v>
      </c>
      <c r="T25" s="313">
        <f>VLOOKUP($A25,'I-EmEC'!$A:$DD,MATCH(T$1,'I-EmEC'!$A$1:$DD$1,0),FALSE)</f>
        <v>8.2200000000000006</v>
      </c>
      <c r="U25" s="314">
        <f>VLOOKUP($A25,'I-EmEC'!$A:$DD,MATCH(U$1,'I-EmEC'!$A$1:$DD$1,0),FALSE)</f>
        <v>8.2200000000000006</v>
      </c>
      <c r="V25" s="314">
        <f>VLOOKUP($A25,'I-EmEC'!$A:$DD,MATCH(V$1,'I-EmEC'!$A$1:$DD$1,0),FALSE)</f>
        <v>8.25</v>
      </c>
      <c r="W25" s="314">
        <f>VLOOKUP($A25,'I-EmEC'!$A:$DD,MATCH(W$1,'I-EmEC'!$A$1:$DD$1,0),FALSE)</f>
        <v>7.06</v>
      </c>
      <c r="X25" s="313">
        <f>VLOOKUP($A25,'I-EmEC'!$A:$DD,MATCH(X$1,'I-EmEC'!$A$1:$DD$1,0),FALSE)</f>
        <v>7.23</v>
      </c>
      <c r="Y25" s="314">
        <f>VLOOKUP($A25,'I-EmEC'!$A:$DD,MATCH(Y$1,'I-EmEC'!$A$1:$DD$1,0),FALSE)</f>
        <v>7.76</v>
      </c>
      <c r="Z25" s="313" t="str">
        <f t="shared" si="11"/>
        <v/>
      </c>
      <c r="AA25" s="314">
        <f t="shared" si="12"/>
        <v>7.53</v>
      </c>
      <c r="AB25" s="314">
        <f t="shared" si="13"/>
        <v>7.53</v>
      </c>
      <c r="AC25" s="314">
        <f t="shared" si="14"/>
        <v>7.4</v>
      </c>
      <c r="AD25" s="314">
        <f t="shared" si="15"/>
        <v>7.4</v>
      </c>
      <c r="AE25" s="314">
        <f t="shared" si="16"/>
        <v>7.79</v>
      </c>
      <c r="AF25" s="314">
        <f t="shared" si="17"/>
        <v>8.2200000000000006</v>
      </c>
      <c r="AG25" s="314">
        <f t="shared" si="18"/>
        <v>8.2200000000000006</v>
      </c>
      <c r="AH25" s="314">
        <f t="shared" si="19"/>
        <v>8.25</v>
      </c>
      <c r="AI25" s="314">
        <f t="shared" si="20"/>
        <v>7.06</v>
      </c>
      <c r="AJ25" s="314">
        <f t="shared" si="21"/>
        <v>7.23</v>
      </c>
      <c r="AK25" s="314">
        <f t="shared" si="22"/>
        <v>7.76</v>
      </c>
      <c r="AL25" s="313" t="str">
        <f t="shared" si="23"/>
        <v/>
      </c>
      <c r="AM25" s="314">
        <f t="shared" si="24"/>
        <v>0.39341421143847499</v>
      </c>
      <c r="AN25" s="314">
        <f t="shared" si="25"/>
        <v>0.39341421143847499</v>
      </c>
      <c r="AO25" s="314">
        <f t="shared" si="26"/>
        <v>0.37088388214904694</v>
      </c>
      <c r="AP25" s="314">
        <f t="shared" si="27"/>
        <v>0.37088388214904694</v>
      </c>
      <c r="AQ25" s="314">
        <f t="shared" si="28"/>
        <v>0.4384748700173311</v>
      </c>
      <c r="AR25" s="314">
        <f t="shared" si="29"/>
        <v>0.51299826689774719</v>
      </c>
      <c r="AS25" s="314">
        <f t="shared" si="30"/>
        <v>0.51299826689774719</v>
      </c>
      <c r="AT25" s="314">
        <f t="shared" si="31"/>
        <v>0.51819757365684582</v>
      </c>
      <c r="AU25" s="314">
        <f t="shared" si="32"/>
        <v>0.31195840554592719</v>
      </c>
      <c r="AV25" s="314">
        <f t="shared" si="33"/>
        <v>0.34142114384748712</v>
      </c>
      <c r="AW25" s="314">
        <f t="shared" si="34"/>
        <v>0.43327556325823224</v>
      </c>
      <c r="AX25" s="144" t="str">
        <f t="shared" si="35"/>
        <v/>
      </c>
      <c r="AY25" s="145">
        <f t="shared" si="36"/>
        <v>0.39495798319327774</v>
      </c>
      <c r="AZ25" s="145">
        <f t="shared" si="37"/>
        <v>0.39495798319327774</v>
      </c>
      <c r="BA25" s="145">
        <f t="shared" si="38"/>
        <v>0.28571428571428625</v>
      </c>
      <c r="BB25" s="145">
        <f t="shared" si="39"/>
        <v>0.28571428571428625</v>
      </c>
      <c r="BC25" s="145">
        <f t="shared" si="40"/>
        <v>0.61344537815126066</v>
      </c>
      <c r="BD25" s="145">
        <f t="shared" si="41"/>
        <v>0.97478991596638709</v>
      </c>
      <c r="BE25" s="145">
        <f t="shared" si="42"/>
        <v>0.97478991596638709</v>
      </c>
      <c r="BF25" s="145">
        <f t="shared" si="43"/>
        <v>1</v>
      </c>
      <c r="BG25" s="145">
        <f t="shared" si="44"/>
        <v>0</v>
      </c>
      <c r="BH25" s="145">
        <f t="shared" si="45"/>
        <v>0.14285714285714349</v>
      </c>
      <c r="BI25" s="145">
        <f t="shared" si="46"/>
        <v>0.58823529411764697</v>
      </c>
      <c r="BJ25" s="100" t="str">
        <f t="shared" si="47"/>
        <v/>
      </c>
      <c r="BK25" s="23">
        <f t="shared" si="48"/>
        <v>7.79</v>
      </c>
      <c r="BL25" s="23">
        <f t="shared" si="49"/>
        <v>8.25</v>
      </c>
      <c r="BM25" s="23">
        <f t="shared" si="50"/>
        <v>7.76</v>
      </c>
      <c r="BN25" s="102" t="str">
        <f t="shared" si="51"/>
        <v/>
      </c>
      <c r="BO25" s="11">
        <f t="shared" si="52"/>
        <v>7.5299999999999994</v>
      </c>
      <c r="BP25" s="11">
        <f t="shared" si="53"/>
        <v>7.9375</v>
      </c>
      <c r="BQ25" s="11">
        <f t="shared" si="54"/>
        <v>7.4950000000000001</v>
      </c>
    </row>
    <row r="26" spans="1:69" x14ac:dyDescent="0.2">
      <c r="A26" s="305" t="s">
        <v>40</v>
      </c>
      <c r="B26" s="334" t="str">
        <f>VLOOKUP($A26,BI!$A:$Q,MATCH(B$1,BI!$A$1:$Q$1,0),FALSE)</f>
        <v/>
      </c>
      <c r="C26" s="368">
        <f>VLOOKUP($A26,BI!$A:$Q,MATCH(C$1,BI!$A$1:$Q$1,0),FALSE)</f>
        <v>1</v>
      </c>
      <c r="D26" s="368">
        <f>VLOOKUP($A26,BI!$A:$Q,MATCH(D$1,BI!$A$1:$Q$1,0),FALSE)</f>
        <v>1</v>
      </c>
      <c r="E26" s="368">
        <f>VLOOKUP($A26,BI!$A:$Q,MATCH(E$1,BI!$A$1:$Q$1,0),FALSE)</f>
        <v>1</v>
      </c>
      <c r="F26" s="368">
        <f>VLOOKUP($A26,BI!$A:$Q,MATCH(F$1,BI!$A$1:$Q$1,0),FALSE)</f>
        <v>1</v>
      </c>
      <c r="G26" s="368">
        <f>VLOOKUP($A26,BI!$A:$Q,MATCH(G$1,BI!$A$1:$Q$1,0),FALSE)</f>
        <v>1</v>
      </c>
      <c r="H26" s="368" t="str">
        <f>VLOOKUP($A26,BI!$A:$Q,MATCH(H$1,BI!$A$1:$Q$1,0),FALSE)</f>
        <v/>
      </c>
      <c r="I26" s="368" t="str">
        <f>VLOOKUP($A26,BI!$A:$Q,MATCH(I$1,BI!$A$1:$Q$1,0),FALSE)</f>
        <v/>
      </c>
      <c r="J26" s="368" t="str">
        <f>VLOOKUP($A26,BI!$A:$Q,MATCH(J$1,BI!$A$1:$Q$1,0),FALSE)</f>
        <v/>
      </c>
      <c r="K26" s="368">
        <f>VLOOKUP($A26,BI!$A:$Q,MATCH(K$1,BI!$A$1:$Q$1,0),FALSE)</f>
        <v>1</v>
      </c>
      <c r="L26" s="368">
        <f>VLOOKUP($A26,BI!$A:$Q,MATCH(L$1,BI!$A$1:$Q$1,0),FALSE)</f>
        <v>1</v>
      </c>
      <c r="M26" s="368">
        <f>VLOOKUP($A26,BI!$A:$Q,MATCH(M$1,BI!$A$1:$Q$1,0),FALSE)</f>
        <v>1</v>
      </c>
      <c r="N26" s="319">
        <f>VLOOKUP($A26,'I-EmEC'!$A:$DD,MATCH(N$1,'I-EmEC'!$A$1:$DD$1,0),FALSE)</f>
        <v>6.84</v>
      </c>
      <c r="O26" s="313">
        <f>VLOOKUP($A26,'I-EmEC'!$A:$DD,MATCH(O$1,'I-EmEC'!$A$1:$DD$1,0),FALSE)</f>
        <v>8.75</v>
      </c>
      <c r="P26" s="314">
        <f>VLOOKUP($A26,'I-EmEC'!$A:$DD,MATCH(P$1,'I-EmEC'!$A$1:$DD$1,0),FALSE)</f>
        <v>8.75</v>
      </c>
      <c r="Q26" s="314">
        <f>VLOOKUP($A26,'I-EmEC'!$A:$DD,MATCH(Q$1,'I-EmEC'!$A$1:$DD$1,0),FALSE)</f>
        <v>8.57</v>
      </c>
      <c r="R26" s="314">
        <f>VLOOKUP($A26,'I-EmEC'!$A:$DD,MATCH(R$1,'I-EmEC'!$A$1:$DD$1,0),FALSE)</f>
        <v>8.57</v>
      </c>
      <c r="S26" s="314">
        <f>VLOOKUP($A26,'I-EmEC'!$A:$DD,MATCH(S$1,'I-EmEC'!$A$1:$DD$1,0),FALSE)</f>
        <v>8.9700000000000006</v>
      </c>
      <c r="T26" s="313">
        <f>VLOOKUP($A26,'I-EmEC'!$A:$DD,MATCH(T$1,'I-EmEC'!$A$1:$DD$1,0),FALSE)</f>
        <v>8.64</v>
      </c>
      <c r="U26" s="314">
        <f>VLOOKUP($A26,'I-EmEC'!$A:$DD,MATCH(U$1,'I-EmEC'!$A$1:$DD$1,0),FALSE)</f>
        <v>8.64</v>
      </c>
      <c r="V26" s="314">
        <f>VLOOKUP($A26,'I-EmEC'!$A:$DD,MATCH(V$1,'I-EmEC'!$A$1:$DD$1,0),FALSE)</f>
        <v>8.85</v>
      </c>
      <c r="W26" s="314">
        <f>VLOOKUP($A26,'I-EmEC'!$A:$DD,MATCH(W$1,'I-EmEC'!$A$1:$DD$1,0),FALSE)</f>
        <v>8.31</v>
      </c>
      <c r="X26" s="313">
        <f>VLOOKUP($A26,'I-EmEC'!$A:$DD,MATCH(X$1,'I-EmEC'!$A$1:$DD$1,0),FALSE)</f>
        <v>7.85</v>
      </c>
      <c r="Y26" s="314">
        <f>VLOOKUP($A26,'I-EmEC'!$A:$DD,MATCH(Y$1,'I-EmEC'!$A$1:$DD$1,0),FALSE)</f>
        <v>7.81</v>
      </c>
      <c r="Z26" s="313" t="str">
        <f t="shared" si="11"/>
        <v/>
      </c>
      <c r="AA26" s="314">
        <f t="shared" si="12"/>
        <v>8.75</v>
      </c>
      <c r="AB26" s="314">
        <f t="shared" si="13"/>
        <v>8.75</v>
      </c>
      <c r="AC26" s="314">
        <f t="shared" si="14"/>
        <v>8.57</v>
      </c>
      <c r="AD26" s="314">
        <f t="shared" si="15"/>
        <v>8.57</v>
      </c>
      <c r="AE26" s="314">
        <f t="shared" si="16"/>
        <v>8.9700000000000006</v>
      </c>
      <c r="AF26" s="314" t="str">
        <f t="shared" si="17"/>
        <v/>
      </c>
      <c r="AG26" s="314" t="str">
        <f t="shared" si="18"/>
        <v/>
      </c>
      <c r="AH26" s="314" t="str">
        <f t="shared" si="19"/>
        <v/>
      </c>
      <c r="AI26" s="314">
        <f t="shared" si="20"/>
        <v>8.31</v>
      </c>
      <c r="AJ26" s="314">
        <f t="shared" si="21"/>
        <v>7.85</v>
      </c>
      <c r="AK26" s="314">
        <f t="shared" si="22"/>
        <v>7.81</v>
      </c>
      <c r="AL26" s="313" t="str">
        <f t="shared" si="23"/>
        <v/>
      </c>
      <c r="AM26" s="314">
        <f t="shared" si="24"/>
        <v>0.60485268630849232</v>
      </c>
      <c r="AN26" s="314">
        <f t="shared" si="25"/>
        <v>0.60485268630849232</v>
      </c>
      <c r="AO26" s="314">
        <f t="shared" si="26"/>
        <v>0.57365684575389964</v>
      </c>
      <c r="AP26" s="314">
        <f t="shared" si="27"/>
        <v>0.57365684575389964</v>
      </c>
      <c r="AQ26" s="314">
        <f t="shared" si="28"/>
        <v>0.64298093587521687</v>
      </c>
      <c r="AR26" s="314" t="str">
        <f t="shared" si="29"/>
        <v/>
      </c>
      <c r="AS26" s="314" t="str">
        <f t="shared" si="30"/>
        <v/>
      </c>
      <c r="AT26" s="314" t="str">
        <f t="shared" si="31"/>
        <v/>
      </c>
      <c r="AU26" s="314">
        <f t="shared" si="32"/>
        <v>0.52859618717504353</v>
      </c>
      <c r="AV26" s="314">
        <f t="shared" si="33"/>
        <v>0.44887348353552858</v>
      </c>
      <c r="AW26" s="314">
        <f t="shared" si="34"/>
        <v>0.44194107452339687</v>
      </c>
      <c r="AX26" s="144" t="str">
        <f t="shared" si="35"/>
        <v/>
      </c>
      <c r="AY26" s="145">
        <f t="shared" si="36"/>
        <v>0.81034482758620652</v>
      </c>
      <c r="AZ26" s="145">
        <f t="shared" si="37"/>
        <v>0.81034482758620652</v>
      </c>
      <c r="BA26" s="145">
        <f t="shared" si="38"/>
        <v>0.65517241379310343</v>
      </c>
      <c r="BB26" s="145">
        <f t="shared" si="39"/>
        <v>0.65517241379310343</v>
      </c>
      <c r="BC26" s="145">
        <f t="shared" si="40"/>
        <v>1</v>
      </c>
      <c r="BD26" s="145" t="str">
        <f t="shared" si="41"/>
        <v/>
      </c>
      <c r="BE26" s="145" t="str">
        <f t="shared" si="42"/>
        <v/>
      </c>
      <c r="BF26" s="145" t="str">
        <f t="shared" si="43"/>
        <v/>
      </c>
      <c r="BG26" s="145">
        <f t="shared" si="44"/>
        <v>0.43103448275862105</v>
      </c>
      <c r="BH26" s="145">
        <f t="shared" si="45"/>
        <v>3.4482758620689655E-2</v>
      </c>
      <c r="BI26" s="145">
        <f t="shared" si="46"/>
        <v>0</v>
      </c>
      <c r="BJ26" s="100" t="str">
        <f t="shared" si="47"/>
        <v/>
      </c>
      <c r="BK26" s="23">
        <f t="shared" si="48"/>
        <v>8.9700000000000006</v>
      </c>
      <c r="BL26" s="23">
        <f t="shared" si="49"/>
        <v>8.31</v>
      </c>
      <c r="BM26" s="23">
        <f t="shared" si="50"/>
        <v>7.85</v>
      </c>
      <c r="BN26" s="102" t="str">
        <f t="shared" si="51"/>
        <v/>
      </c>
      <c r="BO26" s="11">
        <f t="shared" si="52"/>
        <v>8.7219999999999995</v>
      </c>
      <c r="BP26" s="11">
        <f t="shared" si="53"/>
        <v>8.31</v>
      </c>
      <c r="BQ26" s="11">
        <f t="shared" si="54"/>
        <v>7.83</v>
      </c>
    </row>
    <row r="27" spans="1:69" x14ac:dyDescent="0.2">
      <c r="A27" s="305" t="s">
        <v>170</v>
      </c>
      <c r="B27" s="334" t="str">
        <f>VLOOKUP($A27,BI!$A:$Q,MATCH(B$1,BI!$A$1:$Q$1,0),FALSE)</f>
        <v/>
      </c>
      <c r="C27" s="368">
        <f>VLOOKUP($A27,BI!$A:$Q,MATCH(C$1,BI!$A$1:$Q$1,0),FALSE)</f>
        <v>1</v>
      </c>
      <c r="D27" s="368">
        <f>VLOOKUP($A27,BI!$A:$Q,MATCH(D$1,BI!$A$1:$Q$1,0),FALSE)</f>
        <v>1</v>
      </c>
      <c r="E27" s="368">
        <f>VLOOKUP($A27,BI!$A:$Q,MATCH(E$1,BI!$A$1:$Q$1,0),FALSE)</f>
        <v>1</v>
      </c>
      <c r="F27" s="368">
        <f>VLOOKUP($A27,BI!$A:$Q,MATCH(F$1,BI!$A$1:$Q$1,0),FALSE)</f>
        <v>1</v>
      </c>
      <c r="G27" s="368" t="str">
        <f>VLOOKUP($A27,BI!$A:$Q,MATCH(G$1,BI!$A$1:$Q$1,0),FALSE)</f>
        <v/>
      </c>
      <c r="H27" s="368">
        <f>VLOOKUP($A27,BI!$A:$Q,MATCH(H$1,BI!$A$1:$Q$1,0),FALSE)</f>
        <v>1</v>
      </c>
      <c r="I27" s="368">
        <f>VLOOKUP($A27,BI!$A:$Q,MATCH(I$1,BI!$A$1:$Q$1,0),FALSE)</f>
        <v>1</v>
      </c>
      <c r="J27" s="368">
        <f>VLOOKUP($A27,BI!$A:$Q,MATCH(J$1,BI!$A$1:$Q$1,0),FALSE)</f>
        <v>1</v>
      </c>
      <c r="K27" s="368">
        <f>VLOOKUP($A27,BI!$A:$Q,MATCH(K$1,BI!$A$1:$Q$1,0),FALSE)</f>
        <v>1</v>
      </c>
      <c r="L27" s="368">
        <f>VLOOKUP($A27,BI!$A:$Q,MATCH(L$1,BI!$A$1:$Q$1,0),FALSE)</f>
        <v>1</v>
      </c>
      <c r="M27" s="368">
        <f>VLOOKUP($A27,BI!$A:$Q,MATCH(M$1,BI!$A$1:$Q$1,0),FALSE)</f>
        <v>1</v>
      </c>
      <c r="N27" s="319">
        <f>VLOOKUP($A27,'I-EmEC'!$A:$DD,MATCH(N$1,'I-EmEC'!$A$1:$DD$1,0),FALSE)</f>
        <v>8.42</v>
      </c>
      <c r="O27" s="313">
        <f>VLOOKUP($A27,'I-EmEC'!$A:$DD,MATCH(O$1,'I-EmEC'!$A$1:$DD$1,0),FALSE)</f>
        <v>8.0399999999999991</v>
      </c>
      <c r="P27" s="314">
        <f>VLOOKUP($A27,'I-EmEC'!$A:$DD,MATCH(P$1,'I-EmEC'!$A$1:$DD$1,0),FALSE)</f>
        <v>8.0399999999999991</v>
      </c>
      <c r="Q27" s="314">
        <f>VLOOKUP($A27,'I-EmEC'!$A:$DD,MATCH(Q$1,'I-EmEC'!$A$1:$DD$1,0),FALSE)</f>
        <v>7.78</v>
      </c>
      <c r="R27" s="314">
        <f>VLOOKUP($A27,'I-EmEC'!$A:$DD,MATCH(R$1,'I-EmEC'!$A$1:$DD$1,0),FALSE)</f>
        <v>7.78</v>
      </c>
      <c r="S27" s="314" t="str">
        <f>VLOOKUP($A27,'I-EmEC'!$A:$DD,MATCH(S$1,'I-EmEC'!$A$1:$DD$1,0),FALSE)</f>
        <v/>
      </c>
      <c r="T27" s="313">
        <f>VLOOKUP($A27,'I-EmEC'!$A:$DD,MATCH(T$1,'I-EmEC'!$A$1:$DD$1,0),FALSE)</f>
        <v>8.93</v>
      </c>
      <c r="U27" s="314">
        <f>VLOOKUP($A27,'I-EmEC'!$A:$DD,MATCH(U$1,'I-EmEC'!$A$1:$DD$1,0),FALSE)</f>
        <v>8.93</v>
      </c>
      <c r="V27" s="314">
        <f>VLOOKUP($A27,'I-EmEC'!$A:$DD,MATCH(V$1,'I-EmEC'!$A$1:$DD$1,0),FALSE)</f>
        <v>8.59</v>
      </c>
      <c r="W27" s="314">
        <f>VLOOKUP($A27,'I-EmEC'!$A:$DD,MATCH(W$1,'I-EmEC'!$A$1:$DD$1,0),FALSE)</f>
        <v>7.83</v>
      </c>
      <c r="X27" s="313">
        <f>VLOOKUP($A27,'I-EmEC'!$A:$DD,MATCH(X$1,'I-EmEC'!$A$1:$DD$1,0),FALSE)</f>
        <v>8.41</v>
      </c>
      <c r="Y27" s="314">
        <f>VLOOKUP($A27,'I-EmEC'!$A:$DD,MATCH(Y$1,'I-EmEC'!$A$1:$DD$1,0),FALSE)</f>
        <v>8.0399999999999991</v>
      </c>
      <c r="Z27" s="313" t="str">
        <f t="shared" si="11"/>
        <v/>
      </c>
      <c r="AA27" s="314">
        <f t="shared" si="12"/>
        <v>8.0399999999999991</v>
      </c>
      <c r="AB27" s="314">
        <f t="shared" si="13"/>
        <v>8.0399999999999991</v>
      </c>
      <c r="AC27" s="314">
        <f t="shared" si="14"/>
        <v>7.78</v>
      </c>
      <c r="AD27" s="314">
        <f t="shared" si="15"/>
        <v>7.78</v>
      </c>
      <c r="AE27" s="314" t="str">
        <f t="shared" si="16"/>
        <v/>
      </c>
      <c r="AF27" s="314">
        <f t="shared" si="17"/>
        <v>8.93</v>
      </c>
      <c r="AG27" s="314">
        <f t="shared" si="18"/>
        <v>8.93</v>
      </c>
      <c r="AH27" s="314">
        <f t="shared" si="19"/>
        <v>8.59</v>
      </c>
      <c r="AI27" s="314">
        <f t="shared" si="20"/>
        <v>7.83</v>
      </c>
      <c r="AJ27" s="314">
        <f t="shared" si="21"/>
        <v>8.41</v>
      </c>
      <c r="AK27" s="314">
        <f t="shared" si="22"/>
        <v>8.0399999999999991</v>
      </c>
      <c r="AL27" s="313" t="str">
        <f t="shared" si="23"/>
        <v/>
      </c>
      <c r="AM27" s="314">
        <f t="shared" si="24"/>
        <v>0.48180242634315418</v>
      </c>
      <c r="AN27" s="314">
        <f t="shared" si="25"/>
        <v>0.48180242634315418</v>
      </c>
      <c r="AO27" s="314">
        <f t="shared" si="26"/>
        <v>0.43674176776429818</v>
      </c>
      <c r="AP27" s="314">
        <f t="shared" si="27"/>
        <v>0.43674176776429818</v>
      </c>
      <c r="AQ27" s="314" t="str">
        <f t="shared" si="28"/>
        <v/>
      </c>
      <c r="AR27" s="314">
        <f t="shared" si="29"/>
        <v>0.636048526863085</v>
      </c>
      <c r="AS27" s="314">
        <f t="shared" si="30"/>
        <v>0.636048526863085</v>
      </c>
      <c r="AT27" s="314">
        <f t="shared" si="31"/>
        <v>0.57712305025996535</v>
      </c>
      <c r="AU27" s="314">
        <f t="shared" si="32"/>
        <v>0.44540727902946281</v>
      </c>
      <c r="AV27" s="314">
        <f t="shared" si="33"/>
        <v>0.54592720970537267</v>
      </c>
      <c r="AW27" s="314">
        <f t="shared" si="34"/>
        <v>0.48180242634315418</v>
      </c>
      <c r="AX27" s="144" t="str">
        <f t="shared" si="35"/>
        <v/>
      </c>
      <c r="AY27" s="145">
        <f t="shared" si="36"/>
        <v>0.22608695652173827</v>
      </c>
      <c r="AZ27" s="145">
        <f t="shared" si="37"/>
        <v>0.22608695652173827</v>
      </c>
      <c r="BA27" s="145">
        <f t="shared" si="38"/>
        <v>0</v>
      </c>
      <c r="BB27" s="145">
        <f t="shared" si="39"/>
        <v>0</v>
      </c>
      <c r="BC27" s="145" t="str">
        <f t="shared" si="40"/>
        <v/>
      </c>
      <c r="BD27" s="145">
        <f t="shared" si="41"/>
        <v>1</v>
      </c>
      <c r="BE27" s="145">
        <f t="shared" si="42"/>
        <v>1</v>
      </c>
      <c r="BF27" s="145">
        <f t="shared" si="43"/>
        <v>0.70434782608695656</v>
      </c>
      <c r="BG27" s="145">
        <f t="shared" si="44"/>
        <v>4.3478260869565084E-2</v>
      </c>
      <c r="BH27" s="145">
        <f t="shared" si="45"/>
        <v>0.54782608695652191</v>
      </c>
      <c r="BI27" s="145">
        <f t="shared" si="46"/>
        <v>0.22608695652173827</v>
      </c>
      <c r="BJ27" s="100" t="str">
        <f t="shared" si="47"/>
        <v/>
      </c>
      <c r="BK27" s="23">
        <f t="shared" si="48"/>
        <v>8.0399999999999991</v>
      </c>
      <c r="BL27" s="23">
        <f t="shared" si="49"/>
        <v>8.93</v>
      </c>
      <c r="BM27" s="23">
        <f t="shared" si="50"/>
        <v>8.41</v>
      </c>
      <c r="BN27" s="102" t="str">
        <f t="shared" si="51"/>
        <v/>
      </c>
      <c r="BO27" s="11">
        <f t="shared" si="52"/>
        <v>7.91</v>
      </c>
      <c r="BP27" s="11">
        <f t="shared" si="53"/>
        <v>8.57</v>
      </c>
      <c r="BQ27" s="11">
        <f t="shared" si="54"/>
        <v>8.2249999999999996</v>
      </c>
    </row>
    <row r="28" spans="1:69" x14ac:dyDescent="0.2">
      <c r="A28" s="305" t="s">
        <v>174</v>
      </c>
      <c r="B28" s="334" t="str">
        <f>VLOOKUP($A28,BI!$A:$Q,MATCH(B$1,BI!$A$1:$Q$1,0),FALSE)</f>
        <v/>
      </c>
      <c r="C28" s="368" t="str">
        <f>VLOOKUP($A28,BI!$A:$Q,MATCH(C$1,BI!$A$1:$Q$1,0),FALSE)</f>
        <v/>
      </c>
      <c r="D28" s="368" t="str">
        <f>VLOOKUP($A28,BI!$A:$Q,MATCH(D$1,BI!$A$1:$Q$1,0),FALSE)</f>
        <v/>
      </c>
      <c r="E28" s="368">
        <f>VLOOKUP($A28,BI!$A:$Q,MATCH(E$1,BI!$A$1:$Q$1,0),FALSE)</f>
        <v>1</v>
      </c>
      <c r="F28" s="368">
        <f>VLOOKUP($A28,BI!$A:$Q,MATCH(F$1,BI!$A$1:$Q$1,0),FALSE)</f>
        <v>1</v>
      </c>
      <c r="G28" s="368">
        <f>VLOOKUP($A28,BI!$A:$Q,MATCH(G$1,BI!$A$1:$Q$1,0),FALSE)</f>
        <v>1</v>
      </c>
      <c r="H28" s="368">
        <f>VLOOKUP($A28,BI!$A:$Q,MATCH(H$1,BI!$A$1:$Q$1,0),FALSE)</f>
        <v>1</v>
      </c>
      <c r="I28" s="368">
        <f>VLOOKUP($A28,BI!$A:$Q,MATCH(I$1,BI!$A$1:$Q$1,0),FALSE)</f>
        <v>1</v>
      </c>
      <c r="J28" s="368">
        <f>VLOOKUP($A28,BI!$A:$Q,MATCH(J$1,BI!$A$1:$Q$1,0),FALSE)</f>
        <v>1</v>
      </c>
      <c r="K28" s="368">
        <f>VLOOKUP($A28,BI!$A:$Q,MATCH(K$1,BI!$A$1:$Q$1,0),FALSE)</f>
        <v>1</v>
      </c>
      <c r="L28" s="368">
        <f>VLOOKUP($A28,BI!$A:$Q,MATCH(L$1,BI!$A$1:$Q$1,0),FALSE)</f>
        <v>1</v>
      </c>
      <c r="M28" s="368">
        <f>VLOOKUP($A28,BI!$A:$Q,MATCH(M$1,BI!$A$1:$Q$1,0),FALSE)</f>
        <v>1</v>
      </c>
      <c r="N28" s="319">
        <f>VLOOKUP($A28,'I-EmEC'!$A:$DD,MATCH(N$1,'I-EmEC'!$A$1:$DD$1,0),FALSE)</f>
        <v>9.0399999999999991</v>
      </c>
      <c r="O28" s="313">
        <f>VLOOKUP($A28,'I-EmEC'!$A:$DD,MATCH(O$1,'I-EmEC'!$A$1:$DD$1,0),FALSE)</f>
        <v>7.59</v>
      </c>
      <c r="P28" s="314">
        <f>VLOOKUP($A28,'I-EmEC'!$A:$DD,MATCH(P$1,'I-EmEC'!$A$1:$DD$1,0),FALSE)</f>
        <v>7.59</v>
      </c>
      <c r="Q28" s="314">
        <f>VLOOKUP($A28,'I-EmEC'!$A:$DD,MATCH(Q$1,'I-EmEC'!$A$1:$DD$1,0),FALSE)</f>
        <v>7.59</v>
      </c>
      <c r="R28" s="314">
        <f>VLOOKUP($A28,'I-EmEC'!$A:$DD,MATCH(R$1,'I-EmEC'!$A$1:$DD$1,0),FALSE)</f>
        <v>7.59</v>
      </c>
      <c r="S28" s="314">
        <f>VLOOKUP($A28,'I-EmEC'!$A:$DD,MATCH(S$1,'I-EmEC'!$A$1:$DD$1,0),FALSE)</f>
        <v>7.34</v>
      </c>
      <c r="T28" s="313">
        <f>VLOOKUP($A28,'I-EmEC'!$A:$DD,MATCH(T$1,'I-EmEC'!$A$1:$DD$1,0),FALSE)</f>
        <v>9.09</v>
      </c>
      <c r="U28" s="314">
        <f>VLOOKUP($A28,'I-EmEC'!$A:$DD,MATCH(U$1,'I-EmEC'!$A$1:$DD$1,0),FALSE)</f>
        <v>9.09</v>
      </c>
      <c r="V28" s="314">
        <f>VLOOKUP($A28,'I-EmEC'!$A:$DD,MATCH(V$1,'I-EmEC'!$A$1:$DD$1,0),FALSE)</f>
        <v>8.84</v>
      </c>
      <c r="W28" s="314">
        <f>VLOOKUP($A28,'I-EmEC'!$A:$DD,MATCH(W$1,'I-EmEC'!$A$1:$DD$1,0),FALSE)</f>
        <v>7.86</v>
      </c>
      <c r="X28" s="313">
        <f>VLOOKUP($A28,'I-EmEC'!$A:$DD,MATCH(X$1,'I-EmEC'!$A$1:$DD$1,0),FALSE)</f>
        <v>7.71</v>
      </c>
      <c r="Y28" s="314">
        <f>VLOOKUP($A28,'I-EmEC'!$A:$DD,MATCH(Y$1,'I-EmEC'!$A$1:$DD$1,0),FALSE)</f>
        <v>8.23</v>
      </c>
      <c r="Z28" s="313" t="str">
        <f t="shared" si="11"/>
        <v/>
      </c>
      <c r="AA28" s="314" t="str">
        <f t="shared" si="12"/>
        <v/>
      </c>
      <c r="AB28" s="314" t="str">
        <f t="shared" si="13"/>
        <v/>
      </c>
      <c r="AC28" s="314">
        <f t="shared" si="14"/>
        <v>7.59</v>
      </c>
      <c r="AD28" s="314">
        <f t="shared" si="15"/>
        <v>7.59</v>
      </c>
      <c r="AE28" s="314">
        <f t="shared" si="16"/>
        <v>7.34</v>
      </c>
      <c r="AF28" s="314">
        <f t="shared" si="17"/>
        <v>9.09</v>
      </c>
      <c r="AG28" s="314">
        <f t="shared" si="18"/>
        <v>9.09</v>
      </c>
      <c r="AH28" s="314">
        <f t="shared" si="19"/>
        <v>8.84</v>
      </c>
      <c r="AI28" s="314">
        <f t="shared" si="20"/>
        <v>7.86</v>
      </c>
      <c r="AJ28" s="314">
        <f t="shared" si="21"/>
        <v>7.71</v>
      </c>
      <c r="AK28" s="314">
        <f t="shared" si="22"/>
        <v>8.23</v>
      </c>
      <c r="AL28" s="313" t="str">
        <f t="shared" si="23"/>
        <v/>
      </c>
      <c r="AM28" s="314" t="str">
        <f t="shared" si="24"/>
        <v/>
      </c>
      <c r="AN28" s="314" t="str">
        <f t="shared" si="25"/>
        <v/>
      </c>
      <c r="AO28" s="314">
        <f t="shared" si="26"/>
        <v>0.40381282495667248</v>
      </c>
      <c r="AP28" s="314">
        <f t="shared" si="27"/>
        <v>0.40381282495667248</v>
      </c>
      <c r="AQ28" s="314">
        <f t="shared" si="28"/>
        <v>0.36048526863084923</v>
      </c>
      <c r="AR28" s="314">
        <f t="shared" si="29"/>
        <v>0.66377816291161185</v>
      </c>
      <c r="AS28" s="314">
        <f t="shared" si="30"/>
        <v>0.66377816291161185</v>
      </c>
      <c r="AT28" s="314">
        <f t="shared" si="31"/>
        <v>0.62045060658578866</v>
      </c>
      <c r="AU28" s="314">
        <f t="shared" si="32"/>
        <v>0.45060658578856166</v>
      </c>
      <c r="AV28" s="314">
        <f t="shared" si="33"/>
        <v>0.42461005199306767</v>
      </c>
      <c r="AW28" s="314">
        <f t="shared" si="34"/>
        <v>0.51473136915077999</v>
      </c>
      <c r="AX28" s="144" t="str">
        <f t="shared" si="35"/>
        <v/>
      </c>
      <c r="AY28" s="145" t="str">
        <f t="shared" si="36"/>
        <v/>
      </c>
      <c r="AZ28" s="145" t="str">
        <f t="shared" si="37"/>
        <v/>
      </c>
      <c r="BA28" s="145">
        <f t="shared" si="38"/>
        <v>0.14285714285714285</v>
      </c>
      <c r="BB28" s="145">
        <f t="shared" si="39"/>
        <v>0.14285714285714285</v>
      </c>
      <c r="BC28" s="145">
        <f t="shared" si="40"/>
        <v>0</v>
      </c>
      <c r="BD28" s="145">
        <f t="shared" si="41"/>
        <v>1</v>
      </c>
      <c r="BE28" s="145">
        <f t="shared" si="42"/>
        <v>1</v>
      </c>
      <c r="BF28" s="145">
        <f t="shared" si="43"/>
        <v>0.8571428571428571</v>
      </c>
      <c r="BG28" s="145">
        <f t="shared" si="44"/>
        <v>0.29714285714285743</v>
      </c>
      <c r="BH28" s="145">
        <f t="shared" si="45"/>
        <v>0.21142857142857149</v>
      </c>
      <c r="BI28" s="145">
        <f t="shared" si="46"/>
        <v>0.5085714285714289</v>
      </c>
      <c r="BJ28" s="100" t="str">
        <f t="shared" si="47"/>
        <v/>
      </c>
      <c r="BK28" s="23">
        <f t="shared" si="48"/>
        <v>7.59</v>
      </c>
      <c r="BL28" s="23">
        <f t="shared" si="49"/>
        <v>9.09</v>
      </c>
      <c r="BM28" s="23">
        <f t="shared" si="50"/>
        <v>8.23</v>
      </c>
      <c r="BN28" s="102" t="str">
        <f t="shared" si="51"/>
        <v/>
      </c>
      <c r="BO28" s="11">
        <f t="shared" si="52"/>
        <v>7.5066666666666668</v>
      </c>
      <c r="BP28" s="11">
        <f t="shared" si="53"/>
        <v>8.7200000000000006</v>
      </c>
      <c r="BQ28" s="11">
        <f t="shared" si="54"/>
        <v>7.9700000000000006</v>
      </c>
    </row>
    <row r="29" spans="1:69" x14ac:dyDescent="0.2">
      <c r="A29" s="305" t="s">
        <v>14</v>
      </c>
      <c r="B29" s="334" t="str">
        <f>VLOOKUP($A29,BI!$A:$Q,MATCH(B$1,BI!$A$1:$Q$1,0),FALSE)</f>
        <v/>
      </c>
      <c r="C29" s="368">
        <f>VLOOKUP($A29,BI!$A:$Q,MATCH(C$1,BI!$A$1:$Q$1,0),FALSE)</f>
        <v>1</v>
      </c>
      <c r="D29" s="368" t="str">
        <f>VLOOKUP($A29,BI!$A:$Q,MATCH(D$1,BI!$A$1:$Q$1,0),FALSE)</f>
        <v/>
      </c>
      <c r="E29" s="368">
        <f>VLOOKUP($A29,BI!$A:$Q,MATCH(E$1,BI!$A$1:$Q$1,0),FALSE)</f>
        <v>1</v>
      </c>
      <c r="F29" s="368" t="str">
        <f>VLOOKUP($A29,BI!$A:$Q,MATCH(F$1,BI!$A$1:$Q$1,0),FALSE)</f>
        <v/>
      </c>
      <c r="G29" s="368" t="str">
        <f>VLOOKUP($A29,BI!$A:$Q,MATCH(G$1,BI!$A$1:$Q$1,0),FALSE)</f>
        <v/>
      </c>
      <c r="H29" s="368">
        <f>VLOOKUP($A29,BI!$A:$Q,MATCH(H$1,BI!$A$1:$Q$1,0),FALSE)</f>
        <v>1</v>
      </c>
      <c r="I29" s="368">
        <f>VLOOKUP($A29,BI!$A:$Q,MATCH(I$1,BI!$A$1:$Q$1,0),FALSE)</f>
        <v>1</v>
      </c>
      <c r="J29" s="368">
        <f>VLOOKUP($A29,BI!$A:$Q,MATCH(J$1,BI!$A$1:$Q$1,0),FALSE)</f>
        <v>1</v>
      </c>
      <c r="K29" s="368">
        <f>VLOOKUP($A29,BI!$A:$Q,MATCH(K$1,BI!$A$1:$Q$1,0),FALSE)</f>
        <v>1</v>
      </c>
      <c r="L29" s="368" t="str">
        <f>VLOOKUP($A29,BI!$A:$Q,MATCH(L$1,BI!$A$1:$Q$1,0),FALSE)</f>
        <v/>
      </c>
      <c r="M29" s="368">
        <f>VLOOKUP($A29,BI!$A:$Q,MATCH(M$1,BI!$A$1:$Q$1,0),FALSE)</f>
        <v>1</v>
      </c>
      <c r="N29" s="319" t="str">
        <f>VLOOKUP($A29,'I-EmEC'!$A:$DD,MATCH(N$1,'I-EmEC'!$A$1:$DD$1,0),FALSE)</f>
        <v/>
      </c>
      <c r="O29" s="313">
        <f>VLOOKUP($A29,'I-EmEC'!$A:$DD,MATCH(O$1,'I-EmEC'!$A$1:$DD$1,0),FALSE)</f>
        <v>7.89</v>
      </c>
      <c r="P29" s="314">
        <f>VLOOKUP($A29,'I-EmEC'!$A:$DD,MATCH(P$1,'I-EmEC'!$A$1:$DD$1,0),FALSE)</f>
        <v>7.89</v>
      </c>
      <c r="Q29" s="314">
        <f>VLOOKUP($A29,'I-EmEC'!$A:$DD,MATCH(Q$1,'I-EmEC'!$A$1:$DD$1,0),FALSE)</f>
        <v>8.06</v>
      </c>
      <c r="R29" s="314">
        <f>VLOOKUP($A29,'I-EmEC'!$A:$DD,MATCH(R$1,'I-EmEC'!$A$1:$DD$1,0),FALSE)</f>
        <v>8.06</v>
      </c>
      <c r="S29" s="314" t="str">
        <f>VLOOKUP($A29,'I-EmEC'!$A:$DD,MATCH(S$1,'I-EmEC'!$A$1:$DD$1,0),FALSE)</f>
        <v/>
      </c>
      <c r="T29" s="313">
        <f>VLOOKUP($A29,'I-EmEC'!$A:$DD,MATCH(T$1,'I-EmEC'!$A$1:$DD$1,0),FALSE)</f>
        <v>7.66</v>
      </c>
      <c r="U29" s="314">
        <f>VLOOKUP($A29,'I-EmEC'!$A:$DD,MATCH(U$1,'I-EmEC'!$A$1:$DD$1,0),FALSE)</f>
        <v>7.66</v>
      </c>
      <c r="V29" s="314">
        <f>VLOOKUP($A29,'I-EmEC'!$A:$DD,MATCH(V$1,'I-EmEC'!$A$1:$DD$1,0),FALSE)</f>
        <v>8.11</v>
      </c>
      <c r="W29" s="314">
        <f>VLOOKUP($A29,'I-EmEC'!$A:$DD,MATCH(W$1,'I-EmEC'!$A$1:$DD$1,0),FALSE)</f>
        <v>8.0500000000000007</v>
      </c>
      <c r="X29" s="313">
        <f>VLOOKUP($A29,'I-EmEC'!$A:$DD,MATCH(X$1,'I-EmEC'!$A$1:$DD$1,0),FALSE)</f>
        <v>7.71</v>
      </c>
      <c r="Y29" s="314">
        <f>VLOOKUP($A29,'I-EmEC'!$A:$DD,MATCH(Y$1,'I-EmEC'!$A$1:$DD$1,0),FALSE)</f>
        <v>8.26</v>
      </c>
      <c r="Z29" s="313" t="str">
        <f t="shared" si="11"/>
        <v/>
      </c>
      <c r="AA29" s="314">
        <f t="shared" si="12"/>
        <v>7.89</v>
      </c>
      <c r="AB29" s="314" t="str">
        <f t="shared" si="13"/>
        <v/>
      </c>
      <c r="AC29" s="314">
        <f t="shared" si="14"/>
        <v>8.06</v>
      </c>
      <c r="AD29" s="314" t="str">
        <f t="shared" si="15"/>
        <v/>
      </c>
      <c r="AE29" s="314" t="str">
        <f t="shared" si="16"/>
        <v/>
      </c>
      <c r="AF29" s="314">
        <f t="shared" si="17"/>
        <v>7.66</v>
      </c>
      <c r="AG29" s="314">
        <f t="shared" si="18"/>
        <v>7.66</v>
      </c>
      <c r="AH29" s="314">
        <f t="shared" si="19"/>
        <v>8.11</v>
      </c>
      <c r="AI29" s="314">
        <f t="shared" si="20"/>
        <v>8.0500000000000007</v>
      </c>
      <c r="AJ29" s="314" t="str">
        <f t="shared" si="21"/>
        <v/>
      </c>
      <c r="AK29" s="314">
        <f t="shared" si="22"/>
        <v>8.26</v>
      </c>
      <c r="AL29" s="313" t="str">
        <f t="shared" si="23"/>
        <v/>
      </c>
      <c r="AM29" s="314">
        <f t="shared" si="24"/>
        <v>0.45580589254766035</v>
      </c>
      <c r="AN29" s="314" t="str">
        <f t="shared" si="25"/>
        <v/>
      </c>
      <c r="AO29" s="314">
        <f t="shared" si="26"/>
        <v>0.48526863084922028</v>
      </c>
      <c r="AP29" s="314" t="str">
        <f t="shared" si="27"/>
        <v/>
      </c>
      <c r="AQ29" s="314" t="str">
        <f t="shared" si="28"/>
        <v/>
      </c>
      <c r="AR29" s="314">
        <f t="shared" si="29"/>
        <v>0.41594454072790304</v>
      </c>
      <c r="AS29" s="314">
        <f t="shared" si="30"/>
        <v>0.41594454072790304</v>
      </c>
      <c r="AT29" s="314">
        <f t="shared" si="31"/>
        <v>0.49393414211438474</v>
      </c>
      <c r="AU29" s="314">
        <f t="shared" si="32"/>
        <v>0.48353552859618737</v>
      </c>
      <c r="AV29" s="314" t="str">
        <f t="shared" si="33"/>
        <v/>
      </c>
      <c r="AW29" s="314">
        <f t="shared" si="34"/>
        <v>0.51993067590987874</v>
      </c>
      <c r="AX29" s="144" t="str">
        <f t="shared" si="35"/>
        <v/>
      </c>
      <c r="AY29" s="145">
        <f t="shared" si="36"/>
        <v>0.3833333333333328</v>
      </c>
      <c r="AZ29" s="145" t="str">
        <f t="shared" si="37"/>
        <v/>
      </c>
      <c r="BA29" s="145">
        <f t="shared" si="38"/>
        <v>0.66666666666666763</v>
      </c>
      <c r="BB29" s="145" t="str">
        <f t="shared" si="39"/>
        <v/>
      </c>
      <c r="BC29" s="145" t="str">
        <f t="shared" si="40"/>
        <v/>
      </c>
      <c r="BD29" s="145">
        <f t="shared" si="41"/>
        <v>0</v>
      </c>
      <c r="BE29" s="145">
        <f t="shared" si="42"/>
        <v>0</v>
      </c>
      <c r="BF29" s="145">
        <f t="shared" si="43"/>
        <v>0.74999999999999922</v>
      </c>
      <c r="BG29" s="145">
        <f t="shared" si="44"/>
        <v>0.65000000000000135</v>
      </c>
      <c r="BH29" s="145" t="str">
        <f t="shared" si="45"/>
        <v/>
      </c>
      <c r="BI29" s="145">
        <f t="shared" si="46"/>
        <v>1</v>
      </c>
      <c r="BJ29" s="100" t="str">
        <f t="shared" si="47"/>
        <v/>
      </c>
      <c r="BK29" s="23">
        <f t="shared" si="48"/>
        <v>8.06</v>
      </c>
      <c r="BL29" s="23">
        <f t="shared" si="49"/>
        <v>8.11</v>
      </c>
      <c r="BM29" s="23">
        <f t="shared" si="50"/>
        <v>8.26</v>
      </c>
      <c r="BN29" s="102" t="str">
        <f t="shared" si="51"/>
        <v/>
      </c>
      <c r="BO29" s="11">
        <f t="shared" si="52"/>
        <v>7.9749999999999996</v>
      </c>
      <c r="BP29" s="11">
        <f t="shared" si="53"/>
        <v>7.87</v>
      </c>
      <c r="BQ29" s="11">
        <f t="shared" si="54"/>
        <v>8.26</v>
      </c>
    </row>
    <row r="30" spans="1:69" x14ac:dyDescent="0.2">
      <c r="A30" s="305" t="s">
        <v>121</v>
      </c>
      <c r="B30" s="334" t="str">
        <f>VLOOKUP($A30,BI!$A:$Q,MATCH(B$1,BI!$A$1:$Q$1,0),FALSE)</f>
        <v/>
      </c>
      <c r="C30" s="368">
        <f>VLOOKUP($A30,BI!$A:$Q,MATCH(C$1,BI!$A$1:$Q$1,0),FALSE)</f>
        <v>1</v>
      </c>
      <c r="D30" s="368">
        <f>VLOOKUP($A30,BI!$A:$Q,MATCH(D$1,BI!$A$1:$Q$1,0),FALSE)</f>
        <v>1</v>
      </c>
      <c r="E30" s="368">
        <f>VLOOKUP($A30,BI!$A:$Q,MATCH(E$1,BI!$A$1:$Q$1,0),FALSE)</f>
        <v>1</v>
      </c>
      <c r="F30" s="368">
        <f>VLOOKUP($A30,BI!$A:$Q,MATCH(F$1,BI!$A$1:$Q$1,0),FALSE)</f>
        <v>1</v>
      </c>
      <c r="G30" s="368">
        <f>VLOOKUP($A30,BI!$A:$Q,MATCH(G$1,BI!$A$1:$Q$1,0),FALSE)</f>
        <v>1</v>
      </c>
      <c r="H30" s="368">
        <f>VLOOKUP($A30,BI!$A:$Q,MATCH(H$1,BI!$A$1:$Q$1,0),FALSE)</f>
        <v>1</v>
      </c>
      <c r="I30" s="368">
        <f>VLOOKUP($A30,BI!$A:$Q,MATCH(I$1,BI!$A$1:$Q$1,0),FALSE)</f>
        <v>1</v>
      </c>
      <c r="J30" s="368">
        <f>VLOOKUP($A30,BI!$A:$Q,MATCH(J$1,BI!$A$1:$Q$1,0),FALSE)</f>
        <v>1</v>
      </c>
      <c r="K30" s="368">
        <f>VLOOKUP($A30,BI!$A:$Q,MATCH(K$1,BI!$A$1:$Q$1,0),FALSE)</f>
        <v>1</v>
      </c>
      <c r="L30" s="368" t="str">
        <f>VLOOKUP($A30,BI!$A:$Q,MATCH(L$1,BI!$A$1:$Q$1,0),FALSE)</f>
        <v/>
      </c>
      <c r="M30" s="368" t="str">
        <f>VLOOKUP($A30,BI!$A:$Q,MATCH(M$1,BI!$A$1:$Q$1,0),FALSE)</f>
        <v/>
      </c>
      <c r="N30" s="319">
        <f>VLOOKUP($A30,'I-EmEC'!$A:$DD,MATCH(N$1,'I-EmEC'!$A$1:$DD$1,0),FALSE)</f>
        <v>8.34</v>
      </c>
      <c r="O30" s="313">
        <f>VLOOKUP($A30,'I-EmEC'!$A:$DD,MATCH(O$1,'I-EmEC'!$A$1:$DD$1,0),FALSE)</f>
        <v>8.58</v>
      </c>
      <c r="P30" s="314">
        <f>VLOOKUP($A30,'I-EmEC'!$A:$DD,MATCH(P$1,'I-EmEC'!$A$1:$DD$1,0),FALSE)</f>
        <v>8.58</v>
      </c>
      <c r="Q30" s="314">
        <f>VLOOKUP($A30,'I-EmEC'!$A:$DD,MATCH(Q$1,'I-EmEC'!$A$1:$DD$1,0),FALSE)</f>
        <v>8.41</v>
      </c>
      <c r="R30" s="314">
        <f>VLOOKUP($A30,'I-EmEC'!$A:$DD,MATCH(R$1,'I-EmEC'!$A$1:$DD$1,0),FALSE)</f>
        <v>8.41</v>
      </c>
      <c r="S30" s="314">
        <f>VLOOKUP($A30,'I-EmEC'!$A:$DD,MATCH(S$1,'I-EmEC'!$A$1:$DD$1,0),FALSE)</f>
        <v>8.35</v>
      </c>
      <c r="T30" s="313">
        <f>VLOOKUP($A30,'I-EmEC'!$A:$DD,MATCH(T$1,'I-EmEC'!$A$1:$DD$1,0),FALSE)</f>
        <v>9.41</v>
      </c>
      <c r="U30" s="314">
        <f>VLOOKUP($A30,'I-EmEC'!$A:$DD,MATCH(U$1,'I-EmEC'!$A$1:$DD$1,0),FALSE)</f>
        <v>9.41</v>
      </c>
      <c r="V30" s="314">
        <f>VLOOKUP($A30,'I-EmEC'!$A:$DD,MATCH(V$1,'I-EmEC'!$A$1:$DD$1,0),FALSE)</f>
        <v>9.32</v>
      </c>
      <c r="W30" s="314">
        <f>VLOOKUP($A30,'I-EmEC'!$A:$DD,MATCH(W$1,'I-EmEC'!$A$1:$DD$1,0),FALSE)</f>
        <v>8.82</v>
      </c>
      <c r="X30" s="313">
        <f>VLOOKUP($A30,'I-EmEC'!$A:$DD,MATCH(X$1,'I-EmEC'!$A$1:$DD$1,0),FALSE)</f>
        <v>8.2899999999999991</v>
      </c>
      <c r="Y30" s="314" t="str">
        <f>VLOOKUP($A30,'I-EmEC'!$A:$DD,MATCH(Y$1,'I-EmEC'!$A$1:$DD$1,0),FALSE)</f>
        <v/>
      </c>
      <c r="Z30" s="313" t="str">
        <f t="shared" si="11"/>
        <v/>
      </c>
      <c r="AA30" s="314">
        <f t="shared" si="12"/>
        <v>8.58</v>
      </c>
      <c r="AB30" s="314">
        <f t="shared" si="13"/>
        <v>8.58</v>
      </c>
      <c r="AC30" s="314">
        <f t="shared" si="14"/>
        <v>8.41</v>
      </c>
      <c r="AD30" s="314">
        <f t="shared" si="15"/>
        <v>8.41</v>
      </c>
      <c r="AE30" s="314">
        <f t="shared" si="16"/>
        <v>8.35</v>
      </c>
      <c r="AF30" s="314">
        <f t="shared" si="17"/>
        <v>9.41</v>
      </c>
      <c r="AG30" s="314">
        <f t="shared" si="18"/>
        <v>9.41</v>
      </c>
      <c r="AH30" s="314">
        <f t="shared" si="19"/>
        <v>9.32</v>
      </c>
      <c r="AI30" s="314">
        <f t="shared" si="20"/>
        <v>8.82</v>
      </c>
      <c r="AJ30" s="314" t="str">
        <f t="shared" si="21"/>
        <v/>
      </c>
      <c r="AK30" s="314" t="str">
        <f t="shared" si="22"/>
        <v/>
      </c>
      <c r="AL30" s="313" t="str">
        <f t="shared" si="23"/>
        <v/>
      </c>
      <c r="AM30" s="314">
        <f t="shared" si="24"/>
        <v>0.57538994800693255</v>
      </c>
      <c r="AN30" s="314">
        <f t="shared" si="25"/>
        <v>0.57538994800693255</v>
      </c>
      <c r="AO30" s="314">
        <f t="shared" si="26"/>
        <v>0.54592720970537267</v>
      </c>
      <c r="AP30" s="314">
        <f t="shared" si="27"/>
        <v>0.54592720970537267</v>
      </c>
      <c r="AQ30" s="314">
        <f t="shared" si="28"/>
        <v>0.53552859618717508</v>
      </c>
      <c r="AR30" s="314">
        <f t="shared" si="29"/>
        <v>0.71923743500866566</v>
      </c>
      <c r="AS30" s="314">
        <f t="shared" si="30"/>
        <v>0.71923743500866566</v>
      </c>
      <c r="AT30" s="314">
        <f t="shared" si="31"/>
        <v>0.70363951473136932</v>
      </c>
      <c r="AU30" s="314">
        <f t="shared" si="32"/>
        <v>0.61698440207972283</v>
      </c>
      <c r="AV30" s="314" t="str">
        <f t="shared" si="33"/>
        <v/>
      </c>
      <c r="AW30" s="314" t="str">
        <f t="shared" si="34"/>
        <v/>
      </c>
      <c r="AX30" s="144" t="str">
        <f t="shared" si="35"/>
        <v/>
      </c>
      <c r="AY30" s="145">
        <f t="shared" si="36"/>
        <v>0.21698113207547201</v>
      </c>
      <c r="AZ30" s="145">
        <f t="shared" si="37"/>
        <v>0.21698113207547201</v>
      </c>
      <c r="BA30" s="145">
        <f t="shared" si="38"/>
        <v>5.6603773584906106E-2</v>
      </c>
      <c r="BB30" s="145">
        <f t="shared" si="39"/>
        <v>5.6603773584906106E-2</v>
      </c>
      <c r="BC30" s="145">
        <f t="shared" si="40"/>
        <v>0</v>
      </c>
      <c r="BD30" s="145">
        <f t="shared" si="41"/>
        <v>1</v>
      </c>
      <c r="BE30" s="145">
        <f t="shared" si="42"/>
        <v>1</v>
      </c>
      <c r="BF30" s="145">
        <f t="shared" si="43"/>
        <v>0.91509433962264164</v>
      </c>
      <c r="BG30" s="145">
        <f t="shared" si="44"/>
        <v>0.44339622641509474</v>
      </c>
      <c r="BH30" s="145" t="str">
        <f t="shared" si="45"/>
        <v/>
      </c>
      <c r="BI30" s="145" t="str">
        <f t="shared" si="46"/>
        <v/>
      </c>
      <c r="BJ30" s="100" t="str">
        <f t="shared" si="47"/>
        <v/>
      </c>
      <c r="BK30" s="23">
        <f t="shared" si="48"/>
        <v>8.58</v>
      </c>
      <c r="BL30" s="23">
        <f t="shared" si="49"/>
        <v>9.41</v>
      </c>
      <c r="BM30" s="23" t="str">
        <f t="shared" si="50"/>
        <v/>
      </c>
      <c r="BN30" s="102" t="str">
        <f t="shared" si="51"/>
        <v/>
      </c>
      <c r="BO30" s="11">
        <f t="shared" si="52"/>
        <v>8.4660000000000011</v>
      </c>
      <c r="BP30" s="11">
        <f t="shared" si="53"/>
        <v>9.24</v>
      </c>
      <c r="BQ30" s="11" t="str">
        <f t="shared" si="54"/>
        <v/>
      </c>
    </row>
    <row r="31" spans="1:69" x14ac:dyDescent="0.2">
      <c r="A31" s="305" t="s">
        <v>15</v>
      </c>
      <c r="B31" s="334" t="str">
        <f>VLOOKUP($A31,BI!$A:$Q,MATCH(B$1,BI!$A$1:$Q$1,0),FALSE)</f>
        <v/>
      </c>
      <c r="C31" s="368">
        <f>VLOOKUP($A31,BI!$A:$Q,MATCH(C$1,BI!$A$1:$Q$1,0),FALSE)</f>
        <v>1</v>
      </c>
      <c r="D31" s="368">
        <f>VLOOKUP($A31,BI!$A:$Q,MATCH(D$1,BI!$A$1:$Q$1,0),FALSE)</f>
        <v>1</v>
      </c>
      <c r="E31" s="368">
        <f>VLOOKUP($A31,BI!$A:$Q,MATCH(E$1,BI!$A$1:$Q$1,0),FALSE)</f>
        <v>1</v>
      </c>
      <c r="F31" s="368">
        <f>VLOOKUP($A31,BI!$A:$Q,MATCH(F$1,BI!$A$1:$Q$1,0),FALSE)</f>
        <v>1</v>
      </c>
      <c r="G31" s="368" t="str">
        <f>VLOOKUP($A31,BI!$A:$Q,MATCH(G$1,BI!$A$1:$Q$1,0),FALSE)</f>
        <v/>
      </c>
      <c r="H31" s="368">
        <f>VLOOKUP($A31,BI!$A:$Q,MATCH(H$1,BI!$A$1:$Q$1,0),FALSE)</f>
        <v>1</v>
      </c>
      <c r="I31" s="368">
        <f>VLOOKUP($A31,BI!$A:$Q,MATCH(I$1,BI!$A$1:$Q$1,0),FALSE)</f>
        <v>1</v>
      </c>
      <c r="J31" s="368">
        <f>VLOOKUP($A31,BI!$A:$Q,MATCH(J$1,BI!$A$1:$Q$1,0),FALSE)</f>
        <v>1</v>
      </c>
      <c r="K31" s="368">
        <f>VLOOKUP($A31,BI!$A:$Q,MATCH(K$1,BI!$A$1:$Q$1,0),FALSE)</f>
        <v>1</v>
      </c>
      <c r="L31" s="368" t="str">
        <f>VLOOKUP($A31,BI!$A:$Q,MATCH(L$1,BI!$A$1:$Q$1,0),FALSE)</f>
        <v/>
      </c>
      <c r="M31" s="368">
        <f>VLOOKUP($A31,BI!$A:$Q,MATCH(M$1,BI!$A$1:$Q$1,0),FALSE)</f>
        <v>1</v>
      </c>
      <c r="N31" s="319">
        <f>VLOOKUP($A31,'I-EmEC'!$A:$DD,MATCH(N$1,'I-EmEC'!$A$1:$DD$1,0),FALSE)</f>
        <v>7.69</v>
      </c>
      <c r="O31" s="313">
        <f>VLOOKUP($A31,'I-EmEC'!$A:$DD,MATCH(O$1,'I-EmEC'!$A$1:$DD$1,0),FALSE)</f>
        <v>8.33</v>
      </c>
      <c r="P31" s="314">
        <f>VLOOKUP($A31,'I-EmEC'!$A:$DD,MATCH(P$1,'I-EmEC'!$A$1:$DD$1,0),FALSE)</f>
        <v>8.33</v>
      </c>
      <c r="Q31" s="314">
        <f>VLOOKUP($A31,'I-EmEC'!$A:$DD,MATCH(Q$1,'I-EmEC'!$A$1:$DD$1,0),FALSE)</f>
        <v>8.49</v>
      </c>
      <c r="R31" s="314">
        <f>VLOOKUP($A31,'I-EmEC'!$A:$DD,MATCH(R$1,'I-EmEC'!$A$1:$DD$1,0),FALSE)</f>
        <v>8.49</v>
      </c>
      <c r="S31" s="314" t="str">
        <f>VLOOKUP($A31,'I-EmEC'!$A:$DD,MATCH(S$1,'I-EmEC'!$A$1:$DD$1,0),FALSE)</f>
        <v/>
      </c>
      <c r="T31" s="313">
        <f>VLOOKUP($A31,'I-EmEC'!$A:$DD,MATCH(T$1,'I-EmEC'!$A$1:$DD$1,0),FALSE)</f>
        <v>8.43</v>
      </c>
      <c r="U31" s="314">
        <f>VLOOKUP($A31,'I-EmEC'!$A:$DD,MATCH(U$1,'I-EmEC'!$A$1:$DD$1,0),FALSE)</f>
        <v>8.43</v>
      </c>
      <c r="V31" s="314">
        <f>VLOOKUP($A31,'I-EmEC'!$A:$DD,MATCH(V$1,'I-EmEC'!$A$1:$DD$1,0),FALSE)</f>
        <v>8.32</v>
      </c>
      <c r="W31" s="314">
        <f>VLOOKUP($A31,'I-EmEC'!$A:$DD,MATCH(W$1,'I-EmEC'!$A$1:$DD$1,0),FALSE)</f>
        <v>8.3699999999999992</v>
      </c>
      <c r="X31" s="313">
        <f>VLOOKUP($A31,'I-EmEC'!$A:$DD,MATCH(X$1,'I-EmEC'!$A$1:$DD$1,0),FALSE)</f>
        <v>8.5</v>
      </c>
      <c r="Y31" s="314">
        <f>VLOOKUP($A31,'I-EmEC'!$A:$DD,MATCH(Y$1,'I-EmEC'!$A$1:$DD$1,0),FALSE)</f>
        <v>8.44</v>
      </c>
      <c r="Z31" s="313" t="str">
        <f t="shared" si="11"/>
        <v/>
      </c>
      <c r="AA31" s="314">
        <f t="shared" si="12"/>
        <v>8.33</v>
      </c>
      <c r="AB31" s="314">
        <f t="shared" si="13"/>
        <v>8.33</v>
      </c>
      <c r="AC31" s="314">
        <f t="shared" si="14"/>
        <v>8.49</v>
      </c>
      <c r="AD31" s="314">
        <f t="shared" si="15"/>
        <v>8.49</v>
      </c>
      <c r="AE31" s="314" t="str">
        <f t="shared" si="16"/>
        <v/>
      </c>
      <c r="AF31" s="314">
        <f t="shared" si="17"/>
        <v>8.43</v>
      </c>
      <c r="AG31" s="314">
        <f t="shared" si="18"/>
        <v>8.43</v>
      </c>
      <c r="AH31" s="314">
        <f t="shared" si="19"/>
        <v>8.32</v>
      </c>
      <c r="AI31" s="314">
        <f t="shared" si="20"/>
        <v>8.3699999999999992</v>
      </c>
      <c r="AJ31" s="314" t="str">
        <f t="shared" si="21"/>
        <v/>
      </c>
      <c r="AK31" s="314">
        <f t="shared" si="22"/>
        <v>8.44</v>
      </c>
      <c r="AL31" s="313" t="str">
        <f t="shared" si="23"/>
        <v/>
      </c>
      <c r="AM31" s="314">
        <f t="shared" si="24"/>
        <v>0.53206239168110925</v>
      </c>
      <c r="AN31" s="314">
        <f t="shared" si="25"/>
        <v>0.53206239168110925</v>
      </c>
      <c r="AO31" s="314">
        <f t="shared" si="26"/>
        <v>0.55979202772963621</v>
      </c>
      <c r="AP31" s="314">
        <f t="shared" si="27"/>
        <v>0.55979202772963621</v>
      </c>
      <c r="AQ31" s="314" t="str">
        <f t="shared" si="28"/>
        <v/>
      </c>
      <c r="AR31" s="314">
        <f t="shared" si="29"/>
        <v>0.5493934142114385</v>
      </c>
      <c r="AS31" s="314">
        <f t="shared" si="30"/>
        <v>0.5493934142114385</v>
      </c>
      <c r="AT31" s="314">
        <f t="shared" si="31"/>
        <v>0.53032928942807633</v>
      </c>
      <c r="AU31" s="314">
        <f t="shared" si="32"/>
        <v>0.53899480069324079</v>
      </c>
      <c r="AV31" s="314" t="str">
        <f t="shared" si="33"/>
        <v/>
      </c>
      <c r="AW31" s="314">
        <f t="shared" si="34"/>
        <v>0.55112651646447142</v>
      </c>
      <c r="AX31" s="144" t="str">
        <f t="shared" si="35"/>
        <v/>
      </c>
      <c r="AY31" s="145">
        <f t="shared" si="36"/>
        <v>5.8823529411763477E-2</v>
      </c>
      <c r="AZ31" s="145">
        <f t="shared" si="37"/>
        <v>5.8823529411763477E-2</v>
      </c>
      <c r="BA31" s="145">
        <f t="shared" si="38"/>
        <v>1</v>
      </c>
      <c r="BB31" s="145">
        <f t="shared" si="39"/>
        <v>1</v>
      </c>
      <c r="BC31" s="145" t="str">
        <f t="shared" si="40"/>
        <v/>
      </c>
      <c r="BD31" s="145">
        <f t="shared" si="41"/>
        <v>0.64705882352940869</v>
      </c>
      <c r="BE31" s="145">
        <f t="shared" si="42"/>
        <v>0.64705882352940869</v>
      </c>
      <c r="BF31" s="145">
        <f t="shared" si="43"/>
        <v>0</v>
      </c>
      <c r="BG31" s="145">
        <f t="shared" si="44"/>
        <v>0.29411764705881738</v>
      </c>
      <c r="BH31" s="145" t="str">
        <f t="shared" si="45"/>
        <v/>
      </c>
      <c r="BI31" s="145">
        <f t="shared" si="46"/>
        <v>0.70588235294117219</v>
      </c>
      <c r="BJ31" s="100" t="str">
        <f t="shared" si="47"/>
        <v/>
      </c>
      <c r="BK31" s="23">
        <f t="shared" si="48"/>
        <v>8.49</v>
      </c>
      <c r="BL31" s="23">
        <f t="shared" si="49"/>
        <v>8.43</v>
      </c>
      <c r="BM31" s="23">
        <f t="shared" si="50"/>
        <v>8.44</v>
      </c>
      <c r="BN31" s="102" t="str">
        <f t="shared" si="51"/>
        <v/>
      </c>
      <c r="BO31" s="11">
        <f t="shared" si="52"/>
        <v>8.41</v>
      </c>
      <c r="BP31" s="11">
        <f t="shared" si="53"/>
        <v>8.3874999999999993</v>
      </c>
      <c r="BQ31" s="11">
        <f t="shared" si="54"/>
        <v>8.44</v>
      </c>
    </row>
    <row r="32" spans="1:69" x14ac:dyDescent="0.2">
      <c r="A32" s="305" t="s">
        <v>62</v>
      </c>
      <c r="B32" s="334" t="str">
        <f>VLOOKUP($A32,BI!$A:$Q,MATCH(B$1,BI!$A$1:$Q$1,0),FALSE)</f>
        <v/>
      </c>
      <c r="C32" s="368">
        <f>VLOOKUP($A32,BI!$A:$Q,MATCH(C$1,BI!$A$1:$Q$1,0),FALSE)</f>
        <v>1</v>
      </c>
      <c r="D32" s="368">
        <f>VLOOKUP($A32,BI!$A:$Q,MATCH(D$1,BI!$A$1:$Q$1,0),FALSE)</f>
        <v>1</v>
      </c>
      <c r="E32" s="368">
        <f>VLOOKUP($A32,BI!$A:$Q,MATCH(E$1,BI!$A$1:$Q$1,0),FALSE)</f>
        <v>1</v>
      </c>
      <c r="F32" s="368">
        <f>VLOOKUP($A32,BI!$A:$Q,MATCH(F$1,BI!$A$1:$Q$1,0),FALSE)</f>
        <v>1</v>
      </c>
      <c r="G32" s="368">
        <f>VLOOKUP($A32,BI!$A:$Q,MATCH(G$1,BI!$A$1:$Q$1,0),FALSE)</f>
        <v>1</v>
      </c>
      <c r="H32" s="368">
        <f>VLOOKUP($A32,BI!$A:$Q,MATCH(H$1,BI!$A$1:$Q$1,0),FALSE)</f>
        <v>1</v>
      </c>
      <c r="I32" s="368">
        <f>VLOOKUP($A32,BI!$A:$Q,MATCH(I$1,BI!$A$1:$Q$1,0),FALSE)</f>
        <v>1</v>
      </c>
      <c r="J32" s="368">
        <f>VLOOKUP($A32,BI!$A:$Q,MATCH(J$1,BI!$A$1:$Q$1,0),FALSE)</f>
        <v>1</v>
      </c>
      <c r="K32" s="368">
        <f>VLOOKUP($A32,BI!$A:$Q,MATCH(K$1,BI!$A$1:$Q$1,0),FALSE)</f>
        <v>1</v>
      </c>
      <c r="L32" s="368">
        <f>VLOOKUP($A32,BI!$A:$Q,MATCH(L$1,BI!$A$1:$Q$1,0),FALSE)</f>
        <v>1</v>
      </c>
      <c r="M32" s="368">
        <f>VLOOKUP($A32,BI!$A:$Q,MATCH(M$1,BI!$A$1:$Q$1,0),FALSE)</f>
        <v>1</v>
      </c>
      <c r="N32" s="319">
        <f>VLOOKUP($A32,'I-EmEC'!$A:$DD,MATCH(N$1,'I-EmEC'!$A$1:$DD$1,0),FALSE)</f>
        <v>9.15</v>
      </c>
      <c r="O32" s="313">
        <f>VLOOKUP($A32,'I-EmEC'!$A:$DD,MATCH(O$1,'I-EmEC'!$A$1:$DD$1,0),FALSE)</f>
        <v>10.01</v>
      </c>
      <c r="P32" s="314">
        <f>VLOOKUP($A32,'I-EmEC'!$A:$DD,MATCH(P$1,'I-EmEC'!$A$1:$DD$1,0),FALSE)</f>
        <v>10.01</v>
      </c>
      <c r="Q32" s="314">
        <f>VLOOKUP($A32,'I-EmEC'!$A:$DD,MATCH(Q$1,'I-EmEC'!$A$1:$DD$1,0),FALSE)</f>
        <v>9</v>
      </c>
      <c r="R32" s="314">
        <f>VLOOKUP($A32,'I-EmEC'!$A:$DD,MATCH(R$1,'I-EmEC'!$A$1:$DD$1,0),FALSE)</f>
        <v>9</v>
      </c>
      <c r="S32" s="314">
        <f>VLOOKUP($A32,'I-EmEC'!$A:$DD,MATCH(S$1,'I-EmEC'!$A$1:$DD$1,0),FALSE)</f>
        <v>8.6999999999999993</v>
      </c>
      <c r="T32" s="313">
        <f>VLOOKUP($A32,'I-EmEC'!$A:$DD,MATCH(T$1,'I-EmEC'!$A$1:$DD$1,0),FALSE)</f>
        <v>10.48</v>
      </c>
      <c r="U32" s="314">
        <f>VLOOKUP($A32,'I-EmEC'!$A:$DD,MATCH(U$1,'I-EmEC'!$A$1:$DD$1,0),FALSE)</f>
        <v>10.48</v>
      </c>
      <c r="V32" s="314">
        <f>VLOOKUP($A32,'I-EmEC'!$A:$DD,MATCH(V$1,'I-EmEC'!$A$1:$DD$1,0),FALSE)</f>
        <v>10.37</v>
      </c>
      <c r="W32" s="314">
        <f>VLOOKUP($A32,'I-EmEC'!$A:$DD,MATCH(W$1,'I-EmEC'!$A$1:$DD$1,0),FALSE)</f>
        <v>10.44</v>
      </c>
      <c r="X32" s="313">
        <f>VLOOKUP($A32,'I-EmEC'!$A:$DD,MATCH(X$1,'I-EmEC'!$A$1:$DD$1,0),FALSE)</f>
        <v>9.4499999999999993</v>
      </c>
      <c r="Y32" s="314">
        <f>VLOOKUP($A32,'I-EmEC'!$A:$DD,MATCH(Y$1,'I-EmEC'!$A$1:$DD$1,0),FALSE)</f>
        <v>9.2799999999999994</v>
      </c>
      <c r="Z32" s="313" t="str">
        <f t="shared" si="11"/>
        <v/>
      </c>
      <c r="AA32" s="314">
        <f t="shared" si="12"/>
        <v>10.01</v>
      </c>
      <c r="AB32" s="314">
        <f t="shared" si="13"/>
        <v>10.01</v>
      </c>
      <c r="AC32" s="314">
        <f t="shared" si="14"/>
        <v>9</v>
      </c>
      <c r="AD32" s="314">
        <f t="shared" si="15"/>
        <v>9</v>
      </c>
      <c r="AE32" s="314">
        <f t="shared" si="16"/>
        <v>8.6999999999999993</v>
      </c>
      <c r="AF32" s="314">
        <f t="shared" si="17"/>
        <v>10.48</v>
      </c>
      <c r="AG32" s="314">
        <f t="shared" si="18"/>
        <v>10.48</v>
      </c>
      <c r="AH32" s="314">
        <f t="shared" si="19"/>
        <v>10.37</v>
      </c>
      <c r="AI32" s="314">
        <f t="shared" si="20"/>
        <v>10.44</v>
      </c>
      <c r="AJ32" s="314">
        <f t="shared" si="21"/>
        <v>9.4499999999999993</v>
      </c>
      <c r="AK32" s="314">
        <f t="shared" si="22"/>
        <v>9.2799999999999994</v>
      </c>
      <c r="AL32" s="313" t="str">
        <f t="shared" si="23"/>
        <v/>
      </c>
      <c r="AM32" s="314">
        <f t="shared" si="24"/>
        <v>0.8232235701906413</v>
      </c>
      <c r="AN32" s="314">
        <f t="shared" si="25"/>
        <v>0.8232235701906413</v>
      </c>
      <c r="AO32" s="314">
        <f t="shared" si="26"/>
        <v>0.64818024263431551</v>
      </c>
      <c r="AP32" s="314">
        <f t="shared" si="27"/>
        <v>0.64818024263431551</v>
      </c>
      <c r="AQ32" s="314">
        <f t="shared" si="28"/>
        <v>0.59618717504332752</v>
      </c>
      <c r="AR32" s="314">
        <f t="shared" si="29"/>
        <v>0.90467937608318905</v>
      </c>
      <c r="AS32" s="314">
        <f t="shared" si="30"/>
        <v>0.90467937608318905</v>
      </c>
      <c r="AT32" s="314">
        <f t="shared" si="31"/>
        <v>0.88561525129982666</v>
      </c>
      <c r="AU32" s="314">
        <f t="shared" si="32"/>
        <v>0.89774696707105717</v>
      </c>
      <c r="AV32" s="314">
        <f t="shared" si="33"/>
        <v>0.72616984402079721</v>
      </c>
      <c r="AW32" s="314">
        <f t="shared" si="34"/>
        <v>0.69670710571923744</v>
      </c>
      <c r="AX32" s="144" t="str">
        <f t="shared" si="35"/>
        <v/>
      </c>
      <c r="AY32" s="145">
        <f t="shared" si="36"/>
        <v>0.73595505617977508</v>
      </c>
      <c r="AZ32" s="145">
        <f t="shared" si="37"/>
        <v>0.73595505617977508</v>
      </c>
      <c r="BA32" s="145">
        <f t="shared" si="38"/>
        <v>0.16853932584269693</v>
      </c>
      <c r="BB32" s="145">
        <f t="shared" si="39"/>
        <v>0.16853932584269693</v>
      </c>
      <c r="BC32" s="145">
        <f t="shared" si="40"/>
        <v>0</v>
      </c>
      <c r="BD32" s="145">
        <f t="shared" si="41"/>
        <v>1</v>
      </c>
      <c r="BE32" s="145">
        <f t="shared" si="42"/>
        <v>1</v>
      </c>
      <c r="BF32" s="145">
        <f t="shared" si="43"/>
        <v>0.93820224719101064</v>
      </c>
      <c r="BG32" s="145">
        <f t="shared" si="44"/>
        <v>0.97752808988763995</v>
      </c>
      <c r="BH32" s="145">
        <f t="shared" si="45"/>
        <v>0.42134831460674133</v>
      </c>
      <c r="BI32" s="145">
        <f t="shared" si="46"/>
        <v>0.32584269662921334</v>
      </c>
      <c r="BJ32" s="100" t="str">
        <f t="shared" si="47"/>
        <v/>
      </c>
      <c r="BK32" s="23">
        <f t="shared" si="48"/>
        <v>10.01</v>
      </c>
      <c r="BL32" s="23">
        <f t="shared" si="49"/>
        <v>10.48</v>
      </c>
      <c r="BM32" s="23">
        <f t="shared" si="50"/>
        <v>9.4499999999999993</v>
      </c>
      <c r="BN32" s="102" t="str">
        <f t="shared" si="51"/>
        <v/>
      </c>
      <c r="BO32" s="11">
        <f t="shared" si="52"/>
        <v>9.3439999999999994</v>
      </c>
      <c r="BP32" s="11">
        <f t="shared" si="53"/>
        <v>10.442499999999999</v>
      </c>
      <c r="BQ32" s="11">
        <f t="shared" si="54"/>
        <v>9.3649999999999984</v>
      </c>
    </row>
    <row r="33" spans="1:69" x14ac:dyDescent="0.2">
      <c r="A33" s="305" t="s">
        <v>95</v>
      </c>
      <c r="B33" s="334">
        <f>VLOOKUP($A33,BI!$A:$Q,MATCH(B$1,BI!$A$1:$Q$1,0),FALSE)</f>
        <v>1</v>
      </c>
      <c r="C33" s="368">
        <f>VLOOKUP($A33,BI!$A:$Q,MATCH(C$1,BI!$A$1:$Q$1,0),FALSE)</f>
        <v>1</v>
      </c>
      <c r="D33" s="368">
        <f>VLOOKUP($A33,BI!$A:$Q,MATCH(D$1,BI!$A$1:$Q$1,0),FALSE)</f>
        <v>1</v>
      </c>
      <c r="E33" s="368">
        <f>VLOOKUP($A33,BI!$A:$Q,MATCH(E$1,BI!$A$1:$Q$1,0),FALSE)</f>
        <v>1</v>
      </c>
      <c r="F33" s="368">
        <f>VLOOKUP($A33,BI!$A:$Q,MATCH(F$1,BI!$A$1:$Q$1,0),FALSE)</f>
        <v>1</v>
      </c>
      <c r="G33" s="368">
        <f>VLOOKUP($A33,BI!$A:$Q,MATCH(G$1,BI!$A$1:$Q$1,0),FALSE)</f>
        <v>1</v>
      </c>
      <c r="H33" s="368">
        <f>VLOOKUP($A33,BI!$A:$Q,MATCH(H$1,BI!$A$1:$Q$1,0),FALSE)</f>
        <v>1</v>
      </c>
      <c r="I33" s="368">
        <f>VLOOKUP($A33,BI!$A:$Q,MATCH(I$1,BI!$A$1:$Q$1,0),FALSE)</f>
        <v>1</v>
      </c>
      <c r="J33" s="368">
        <f>VLOOKUP($A33,BI!$A:$Q,MATCH(J$1,BI!$A$1:$Q$1,0),FALSE)</f>
        <v>1</v>
      </c>
      <c r="K33" s="368">
        <f>VLOOKUP($A33,BI!$A:$Q,MATCH(K$1,BI!$A$1:$Q$1,0),FALSE)</f>
        <v>1</v>
      </c>
      <c r="L33" s="368">
        <f>VLOOKUP($A33,BI!$A:$Q,MATCH(L$1,BI!$A$1:$Q$1,0),FALSE)</f>
        <v>1</v>
      </c>
      <c r="M33" s="368">
        <f>VLOOKUP($A33,BI!$A:$Q,MATCH(M$1,BI!$A$1:$Q$1,0),FALSE)</f>
        <v>1</v>
      </c>
      <c r="N33" s="319">
        <f>VLOOKUP($A33,'I-EmEC'!$A:$DD,MATCH(N$1,'I-EmEC'!$A$1:$DD$1,0),FALSE)</f>
        <v>9.84</v>
      </c>
      <c r="O33" s="313">
        <f>VLOOKUP($A33,'I-EmEC'!$A:$DD,MATCH(O$1,'I-EmEC'!$A$1:$DD$1,0),FALSE)</f>
        <v>10.43</v>
      </c>
      <c r="P33" s="314">
        <f>VLOOKUP($A33,'I-EmEC'!$A:$DD,MATCH(P$1,'I-EmEC'!$A$1:$DD$1,0),FALSE)</f>
        <v>10.43</v>
      </c>
      <c r="Q33" s="314">
        <f>VLOOKUP($A33,'I-EmEC'!$A:$DD,MATCH(Q$1,'I-EmEC'!$A$1:$DD$1,0),FALSE)</f>
        <v>9.8699999999999992</v>
      </c>
      <c r="R33" s="314">
        <f>VLOOKUP($A33,'I-EmEC'!$A:$DD,MATCH(R$1,'I-EmEC'!$A$1:$DD$1,0),FALSE)</f>
        <v>9.8699999999999992</v>
      </c>
      <c r="S33" s="314">
        <f>VLOOKUP($A33,'I-EmEC'!$A:$DD,MATCH(S$1,'I-EmEC'!$A$1:$DD$1,0),FALSE)</f>
        <v>10.26</v>
      </c>
      <c r="T33" s="313">
        <f>VLOOKUP($A33,'I-EmEC'!$A:$DD,MATCH(T$1,'I-EmEC'!$A$1:$DD$1,0),FALSE)</f>
        <v>10.39</v>
      </c>
      <c r="U33" s="314">
        <f>VLOOKUP($A33,'I-EmEC'!$A:$DD,MATCH(U$1,'I-EmEC'!$A$1:$DD$1,0),FALSE)</f>
        <v>10.39</v>
      </c>
      <c r="V33" s="314">
        <f>VLOOKUP($A33,'I-EmEC'!$A:$DD,MATCH(V$1,'I-EmEC'!$A$1:$DD$1,0),FALSE)</f>
        <v>10.5</v>
      </c>
      <c r="W33" s="314">
        <f>VLOOKUP($A33,'I-EmEC'!$A:$DD,MATCH(W$1,'I-EmEC'!$A$1:$DD$1,0),FALSE)</f>
        <v>9.81</v>
      </c>
      <c r="X33" s="313">
        <f>VLOOKUP($A33,'I-EmEC'!$A:$DD,MATCH(X$1,'I-EmEC'!$A$1:$DD$1,0),FALSE)</f>
        <v>10.4</v>
      </c>
      <c r="Y33" s="314">
        <f>VLOOKUP($A33,'I-EmEC'!$A:$DD,MATCH(Y$1,'I-EmEC'!$A$1:$DD$1,0),FALSE)</f>
        <v>9.94</v>
      </c>
      <c r="Z33" s="313">
        <f t="shared" si="11"/>
        <v>9.84</v>
      </c>
      <c r="AA33" s="314">
        <f t="shared" si="12"/>
        <v>10.43</v>
      </c>
      <c r="AB33" s="314">
        <f t="shared" si="13"/>
        <v>10.43</v>
      </c>
      <c r="AC33" s="314">
        <f t="shared" si="14"/>
        <v>9.8699999999999992</v>
      </c>
      <c r="AD33" s="314">
        <f t="shared" si="15"/>
        <v>9.8699999999999992</v>
      </c>
      <c r="AE33" s="314">
        <f t="shared" si="16"/>
        <v>10.26</v>
      </c>
      <c r="AF33" s="314">
        <f t="shared" si="17"/>
        <v>10.39</v>
      </c>
      <c r="AG33" s="314">
        <f t="shared" si="18"/>
        <v>10.39</v>
      </c>
      <c r="AH33" s="314">
        <f t="shared" si="19"/>
        <v>10.5</v>
      </c>
      <c r="AI33" s="314">
        <f t="shared" si="20"/>
        <v>9.81</v>
      </c>
      <c r="AJ33" s="314">
        <f t="shared" si="21"/>
        <v>10.4</v>
      </c>
      <c r="AK33" s="314">
        <f t="shared" si="22"/>
        <v>9.94</v>
      </c>
      <c r="AL33" s="313">
        <f t="shared" si="23"/>
        <v>0.79376083188908153</v>
      </c>
      <c r="AM33" s="314">
        <f t="shared" si="24"/>
        <v>0.89601386481802436</v>
      </c>
      <c r="AN33" s="314">
        <f t="shared" si="25"/>
        <v>0.89601386481802436</v>
      </c>
      <c r="AO33" s="314">
        <f t="shared" si="26"/>
        <v>0.79896013864818016</v>
      </c>
      <c r="AP33" s="314">
        <f t="shared" si="27"/>
        <v>0.79896013864818016</v>
      </c>
      <c r="AQ33" s="314">
        <f t="shared" si="28"/>
        <v>0.86655112651646449</v>
      </c>
      <c r="AR33" s="314">
        <f t="shared" si="29"/>
        <v>0.88908145580589271</v>
      </c>
      <c r="AS33" s="314">
        <f t="shared" si="30"/>
        <v>0.88908145580589271</v>
      </c>
      <c r="AT33" s="314">
        <f t="shared" si="31"/>
        <v>0.90814558058925487</v>
      </c>
      <c r="AU33" s="314">
        <f t="shared" si="32"/>
        <v>0.7885615251299829</v>
      </c>
      <c r="AV33" s="314">
        <f t="shared" si="33"/>
        <v>0.89081455805892562</v>
      </c>
      <c r="AW33" s="314">
        <f t="shared" si="34"/>
        <v>0.81109185441941078</v>
      </c>
      <c r="AX33" s="144">
        <f t="shared" si="35"/>
        <v>4.3478260869564321E-2</v>
      </c>
      <c r="AY33" s="145">
        <f t="shared" si="36"/>
        <v>0.89855072463768071</v>
      </c>
      <c r="AZ33" s="145">
        <f t="shared" si="37"/>
        <v>0.89855072463768071</v>
      </c>
      <c r="BA33" s="145">
        <f t="shared" si="38"/>
        <v>8.6956521739128642E-2</v>
      </c>
      <c r="BB33" s="145">
        <f t="shared" si="39"/>
        <v>8.6956521739128642E-2</v>
      </c>
      <c r="BC33" s="145">
        <f t="shared" si="40"/>
        <v>0.65217391304347772</v>
      </c>
      <c r="BD33" s="145">
        <f t="shared" si="41"/>
        <v>0.84057971014492827</v>
      </c>
      <c r="BE33" s="145">
        <f t="shared" si="42"/>
        <v>0.84057971014492827</v>
      </c>
      <c r="BF33" s="145">
        <f t="shared" si="43"/>
        <v>1</v>
      </c>
      <c r="BG33" s="145">
        <f t="shared" si="44"/>
        <v>0</v>
      </c>
      <c r="BH33" s="145">
        <f t="shared" si="45"/>
        <v>0.8550724637681163</v>
      </c>
      <c r="BI33" s="145">
        <f t="shared" si="46"/>
        <v>0.18840579710144797</v>
      </c>
      <c r="BJ33" s="100">
        <f t="shared" si="47"/>
        <v>9.84</v>
      </c>
      <c r="BK33" s="23">
        <f t="shared" si="48"/>
        <v>10.43</v>
      </c>
      <c r="BL33" s="23">
        <f t="shared" si="49"/>
        <v>10.5</v>
      </c>
      <c r="BM33" s="23">
        <f t="shared" si="50"/>
        <v>10.4</v>
      </c>
      <c r="BN33" s="102">
        <f t="shared" si="51"/>
        <v>9.84</v>
      </c>
      <c r="BO33" s="11">
        <f t="shared" si="52"/>
        <v>10.171999999999999</v>
      </c>
      <c r="BP33" s="11">
        <f t="shared" si="53"/>
        <v>10.272500000000001</v>
      </c>
      <c r="BQ33" s="11">
        <f t="shared" si="54"/>
        <v>10.17</v>
      </c>
    </row>
    <row r="34" spans="1:69" x14ac:dyDescent="0.2">
      <c r="A34" s="305" t="s">
        <v>72</v>
      </c>
      <c r="B34" s="334">
        <f>VLOOKUP($A34,BI!$A:$Q,MATCH(B$1,BI!$A$1:$Q$1,0),FALSE)</f>
        <v>1</v>
      </c>
      <c r="C34" s="368">
        <f>VLOOKUP($A34,BI!$A:$Q,MATCH(C$1,BI!$A$1:$Q$1,0),FALSE)</f>
        <v>1</v>
      </c>
      <c r="D34" s="368">
        <f>VLOOKUP($A34,BI!$A:$Q,MATCH(D$1,BI!$A$1:$Q$1,0),FALSE)</f>
        <v>1</v>
      </c>
      <c r="E34" s="368">
        <f>VLOOKUP($A34,BI!$A:$Q,MATCH(E$1,BI!$A$1:$Q$1,0),FALSE)</f>
        <v>1</v>
      </c>
      <c r="F34" s="368">
        <f>VLOOKUP($A34,BI!$A:$Q,MATCH(F$1,BI!$A$1:$Q$1,0),FALSE)</f>
        <v>1</v>
      </c>
      <c r="G34" s="368">
        <f>VLOOKUP($A34,BI!$A:$Q,MATCH(G$1,BI!$A$1:$Q$1,0),FALSE)</f>
        <v>1</v>
      </c>
      <c r="H34" s="368">
        <f>VLOOKUP($A34,BI!$A:$Q,MATCH(H$1,BI!$A$1:$Q$1,0),FALSE)</f>
        <v>1</v>
      </c>
      <c r="I34" s="368">
        <f>VLOOKUP($A34,BI!$A:$Q,MATCH(I$1,BI!$A$1:$Q$1,0),FALSE)</f>
        <v>1</v>
      </c>
      <c r="J34" s="368">
        <f>VLOOKUP($A34,BI!$A:$Q,MATCH(J$1,BI!$A$1:$Q$1,0),FALSE)</f>
        <v>1</v>
      </c>
      <c r="K34" s="368">
        <f>VLOOKUP($A34,BI!$A:$Q,MATCH(K$1,BI!$A$1:$Q$1,0),FALSE)</f>
        <v>1</v>
      </c>
      <c r="L34" s="368">
        <f>VLOOKUP($A34,BI!$A:$Q,MATCH(L$1,BI!$A$1:$Q$1,0),FALSE)</f>
        <v>1</v>
      </c>
      <c r="M34" s="368">
        <f>VLOOKUP($A34,BI!$A:$Q,MATCH(M$1,BI!$A$1:$Q$1,0),FALSE)</f>
        <v>1</v>
      </c>
      <c r="N34" s="319">
        <f>VLOOKUP($A34,'I-EmEC'!$A:$DD,MATCH(N$1,'I-EmEC'!$A$1:$DD$1,0),FALSE)</f>
        <v>10.44</v>
      </c>
      <c r="O34" s="313">
        <f>VLOOKUP($A34,'I-EmEC'!$A:$DD,MATCH(O$1,'I-EmEC'!$A$1:$DD$1,0),FALSE)</f>
        <v>10.85</v>
      </c>
      <c r="P34" s="314">
        <f>VLOOKUP($A34,'I-EmEC'!$A:$DD,MATCH(P$1,'I-EmEC'!$A$1:$DD$1,0),FALSE)</f>
        <v>10.85</v>
      </c>
      <c r="Q34" s="314">
        <f>VLOOKUP($A34,'I-EmEC'!$A:$DD,MATCH(Q$1,'I-EmEC'!$A$1:$DD$1,0),FALSE)</f>
        <v>10.220000000000001</v>
      </c>
      <c r="R34" s="314">
        <f>VLOOKUP($A34,'I-EmEC'!$A:$DD,MATCH(R$1,'I-EmEC'!$A$1:$DD$1,0),FALSE)</f>
        <v>10.220000000000001</v>
      </c>
      <c r="S34" s="314">
        <f>VLOOKUP($A34,'I-EmEC'!$A:$DD,MATCH(S$1,'I-EmEC'!$A$1:$DD$1,0),FALSE)</f>
        <v>9.83</v>
      </c>
      <c r="T34" s="313">
        <f>VLOOKUP($A34,'I-EmEC'!$A:$DD,MATCH(T$1,'I-EmEC'!$A$1:$DD$1,0),FALSE)</f>
        <v>10.83</v>
      </c>
      <c r="U34" s="314">
        <f>VLOOKUP($A34,'I-EmEC'!$A:$DD,MATCH(U$1,'I-EmEC'!$A$1:$DD$1,0),FALSE)</f>
        <v>10.83</v>
      </c>
      <c r="V34" s="314">
        <f>VLOOKUP($A34,'I-EmEC'!$A:$DD,MATCH(V$1,'I-EmEC'!$A$1:$DD$1,0),FALSE)</f>
        <v>11.12</v>
      </c>
      <c r="W34" s="314">
        <f>VLOOKUP($A34,'I-EmEC'!$A:$DD,MATCH(W$1,'I-EmEC'!$A$1:$DD$1,0),FALSE)</f>
        <v>10.28</v>
      </c>
      <c r="X34" s="313">
        <f>VLOOKUP($A34,'I-EmEC'!$A:$DD,MATCH(X$1,'I-EmEC'!$A$1:$DD$1,0),FALSE)</f>
        <v>10.39</v>
      </c>
      <c r="Y34" s="314">
        <f>VLOOKUP($A34,'I-EmEC'!$A:$DD,MATCH(Y$1,'I-EmEC'!$A$1:$DD$1,0),FALSE)</f>
        <v>10.039999999999999</v>
      </c>
      <c r="Z34" s="313">
        <f t="shared" si="11"/>
        <v>10.44</v>
      </c>
      <c r="AA34" s="314">
        <f t="shared" si="12"/>
        <v>10.85</v>
      </c>
      <c r="AB34" s="314">
        <f t="shared" si="13"/>
        <v>10.85</v>
      </c>
      <c r="AC34" s="314">
        <f t="shared" si="14"/>
        <v>10.220000000000001</v>
      </c>
      <c r="AD34" s="314">
        <f t="shared" si="15"/>
        <v>10.220000000000001</v>
      </c>
      <c r="AE34" s="314">
        <f t="shared" si="16"/>
        <v>9.83</v>
      </c>
      <c r="AF34" s="314">
        <f t="shared" si="17"/>
        <v>10.83</v>
      </c>
      <c r="AG34" s="314">
        <f t="shared" si="18"/>
        <v>10.83</v>
      </c>
      <c r="AH34" s="314">
        <f t="shared" si="19"/>
        <v>11.12</v>
      </c>
      <c r="AI34" s="314">
        <f t="shared" si="20"/>
        <v>10.28</v>
      </c>
      <c r="AJ34" s="314">
        <f t="shared" si="21"/>
        <v>10.39</v>
      </c>
      <c r="AK34" s="314">
        <f t="shared" si="22"/>
        <v>10.039999999999999</v>
      </c>
      <c r="AL34" s="313">
        <f t="shared" si="23"/>
        <v>0.89774696707105717</v>
      </c>
      <c r="AM34" s="314">
        <f t="shared" si="24"/>
        <v>0.96880415944540732</v>
      </c>
      <c r="AN34" s="314">
        <f t="shared" si="25"/>
        <v>0.96880415944540732</v>
      </c>
      <c r="AO34" s="314">
        <f t="shared" si="26"/>
        <v>0.85961871750433294</v>
      </c>
      <c r="AP34" s="314">
        <f t="shared" si="27"/>
        <v>0.85961871750433294</v>
      </c>
      <c r="AQ34" s="314">
        <f t="shared" si="28"/>
        <v>0.79202772963604862</v>
      </c>
      <c r="AR34" s="314">
        <f t="shared" si="29"/>
        <v>0.96533795493934149</v>
      </c>
      <c r="AS34" s="314">
        <f t="shared" si="30"/>
        <v>0.96533795493934149</v>
      </c>
      <c r="AT34" s="314">
        <f t="shared" si="31"/>
        <v>1.0155979202772962</v>
      </c>
      <c r="AU34" s="314">
        <f t="shared" si="32"/>
        <v>0.87001733102253032</v>
      </c>
      <c r="AV34" s="314">
        <f t="shared" si="33"/>
        <v>0.88908145580589271</v>
      </c>
      <c r="AW34" s="314">
        <f t="shared" si="34"/>
        <v>0.82842287694974004</v>
      </c>
      <c r="AX34" s="144">
        <f t="shared" si="35"/>
        <v>0.47286821705426346</v>
      </c>
      <c r="AY34" s="145">
        <f t="shared" si="36"/>
        <v>0.79069767441860483</v>
      </c>
      <c r="AZ34" s="145">
        <f t="shared" si="37"/>
        <v>0.79069767441860483</v>
      </c>
      <c r="BA34" s="145">
        <f t="shared" si="38"/>
        <v>0.30232558139534949</v>
      </c>
      <c r="BB34" s="145">
        <f t="shared" si="39"/>
        <v>0.30232558139534949</v>
      </c>
      <c r="BC34" s="145">
        <f t="shared" si="40"/>
        <v>0</v>
      </c>
      <c r="BD34" s="145">
        <f t="shared" si="41"/>
        <v>0.77519379844961289</v>
      </c>
      <c r="BE34" s="145">
        <f t="shared" si="42"/>
        <v>0.77519379844961289</v>
      </c>
      <c r="BF34" s="145">
        <f t="shared" si="43"/>
        <v>1</v>
      </c>
      <c r="BG34" s="145">
        <f t="shared" si="44"/>
        <v>0.34883720930232526</v>
      </c>
      <c r="BH34" s="145">
        <f t="shared" si="45"/>
        <v>0.43410852713178361</v>
      </c>
      <c r="BI34" s="145">
        <f t="shared" si="46"/>
        <v>0.16279069767441801</v>
      </c>
      <c r="BJ34" s="100">
        <f t="shared" si="47"/>
        <v>10.44</v>
      </c>
      <c r="BK34" s="23">
        <f t="shared" si="48"/>
        <v>10.85</v>
      </c>
      <c r="BL34" s="23">
        <f t="shared" si="49"/>
        <v>11.12</v>
      </c>
      <c r="BM34" s="23">
        <f t="shared" si="50"/>
        <v>10.39</v>
      </c>
      <c r="BN34" s="102">
        <f t="shared" si="51"/>
        <v>10.44</v>
      </c>
      <c r="BO34" s="11">
        <f t="shared" si="52"/>
        <v>10.394</v>
      </c>
      <c r="BP34" s="11">
        <f t="shared" si="53"/>
        <v>10.765000000000001</v>
      </c>
      <c r="BQ34" s="11">
        <f t="shared" si="54"/>
        <v>10.215</v>
      </c>
    </row>
    <row r="35" spans="1:69" x14ac:dyDescent="0.2">
      <c r="A35" s="305" t="s">
        <v>49</v>
      </c>
      <c r="B35" s="334" t="str">
        <f>VLOOKUP($A35,BI!$A:$Q,MATCH(B$1,BI!$A$1:$Q$1,0),FALSE)</f>
        <v/>
      </c>
      <c r="C35" s="368" t="str">
        <f>VLOOKUP($A35,BI!$A:$Q,MATCH(C$1,BI!$A$1:$Q$1,0),FALSE)</f>
        <v/>
      </c>
      <c r="D35" s="368" t="str">
        <f>VLOOKUP($A35,BI!$A:$Q,MATCH(D$1,BI!$A$1:$Q$1,0),FALSE)</f>
        <v/>
      </c>
      <c r="E35" s="368">
        <f>VLOOKUP($A35,BI!$A:$Q,MATCH(E$1,BI!$A$1:$Q$1,0),FALSE)</f>
        <v>1</v>
      </c>
      <c r="F35" s="368">
        <f>VLOOKUP($A35,BI!$A:$Q,MATCH(F$1,BI!$A$1:$Q$1,0),FALSE)</f>
        <v>1</v>
      </c>
      <c r="G35" s="368">
        <f>VLOOKUP($A35,BI!$A:$Q,MATCH(G$1,BI!$A$1:$Q$1,0),FALSE)</f>
        <v>1</v>
      </c>
      <c r="H35" s="368" t="str">
        <f>VLOOKUP($A35,BI!$A:$Q,MATCH(H$1,BI!$A$1:$Q$1,0),FALSE)</f>
        <v/>
      </c>
      <c r="I35" s="368" t="str">
        <f>VLOOKUP($A35,BI!$A:$Q,MATCH(I$1,BI!$A$1:$Q$1,0),FALSE)</f>
        <v/>
      </c>
      <c r="J35" s="368" t="str">
        <f>VLOOKUP($A35,BI!$A:$Q,MATCH(J$1,BI!$A$1:$Q$1,0),FALSE)</f>
        <v/>
      </c>
      <c r="K35" s="368">
        <f>VLOOKUP($A35,BI!$A:$Q,MATCH(K$1,BI!$A$1:$Q$1,0),FALSE)</f>
        <v>1</v>
      </c>
      <c r="L35" s="368">
        <f>VLOOKUP($A35,BI!$A:$Q,MATCH(L$1,BI!$A$1:$Q$1,0),FALSE)</f>
        <v>1</v>
      </c>
      <c r="M35" s="368" t="str">
        <f>VLOOKUP($A35,BI!$A:$Q,MATCH(M$1,BI!$A$1:$Q$1,0),FALSE)</f>
        <v/>
      </c>
      <c r="N35" s="319">
        <f>VLOOKUP($A35,'I-EmEC'!$A:$DD,MATCH(N$1,'I-EmEC'!$A$1:$DD$1,0),FALSE)</f>
        <v>5.33</v>
      </c>
      <c r="O35" s="313" t="str">
        <f>VLOOKUP($A35,'I-EmEC'!$A:$DD,MATCH(O$1,'I-EmEC'!$A$1:$DD$1,0),FALSE)</f>
        <v/>
      </c>
      <c r="P35" s="314" t="str">
        <f>VLOOKUP($A35,'I-EmEC'!$A:$DD,MATCH(P$1,'I-EmEC'!$A$1:$DD$1,0),FALSE)</f>
        <v/>
      </c>
      <c r="Q35" s="314">
        <f>VLOOKUP($A35,'I-EmEC'!$A:$DD,MATCH(Q$1,'I-EmEC'!$A$1:$DD$1,0),FALSE)</f>
        <v>7.54</v>
      </c>
      <c r="R35" s="314">
        <f>VLOOKUP($A35,'I-EmEC'!$A:$DD,MATCH(R$1,'I-EmEC'!$A$1:$DD$1,0),FALSE)</f>
        <v>7.54</v>
      </c>
      <c r="S35" s="314">
        <f>VLOOKUP($A35,'I-EmEC'!$A:$DD,MATCH(S$1,'I-EmEC'!$A$1:$DD$1,0),FALSE)</f>
        <v>7.44</v>
      </c>
      <c r="T35" s="313">
        <f>VLOOKUP($A35,'I-EmEC'!$A:$DD,MATCH(T$1,'I-EmEC'!$A$1:$DD$1,0),FALSE)</f>
        <v>5.74</v>
      </c>
      <c r="U35" s="314">
        <f>VLOOKUP($A35,'I-EmEC'!$A:$DD,MATCH(U$1,'I-EmEC'!$A$1:$DD$1,0),FALSE)</f>
        <v>5.74</v>
      </c>
      <c r="V35" s="314">
        <f>VLOOKUP($A35,'I-EmEC'!$A:$DD,MATCH(V$1,'I-EmEC'!$A$1:$DD$1,0),FALSE)</f>
        <v>6.06</v>
      </c>
      <c r="W35" s="314">
        <f>VLOOKUP($A35,'I-EmEC'!$A:$DD,MATCH(W$1,'I-EmEC'!$A$1:$DD$1,0),FALSE)</f>
        <v>6.2</v>
      </c>
      <c r="X35" s="313">
        <f>VLOOKUP($A35,'I-EmEC'!$A:$DD,MATCH(X$1,'I-EmEC'!$A$1:$DD$1,0),FALSE)</f>
        <v>5.7</v>
      </c>
      <c r="Y35" s="314" t="str">
        <f>VLOOKUP($A35,'I-EmEC'!$A:$DD,MATCH(Y$1,'I-EmEC'!$A$1:$DD$1,0),FALSE)</f>
        <v/>
      </c>
      <c r="Z35" s="313" t="str">
        <f t="shared" si="11"/>
        <v/>
      </c>
      <c r="AA35" s="314" t="str">
        <f t="shared" si="12"/>
        <v/>
      </c>
      <c r="AB35" s="314" t="str">
        <f t="shared" si="13"/>
        <v/>
      </c>
      <c r="AC35" s="314">
        <f t="shared" si="14"/>
        <v>7.54</v>
      </c>
      <c r="AD35" s="314">
        <f t="shared" si="15"/>
        <v>7.54</v>
      </c>
      <c r="AE35" s="314">
        <f t="shared" si="16"/>
        <v>7.44</v>
      </c>
      <c r="AF35" s="314" t="str">
        <f t="shared" si="17"/>
        <v/>
      </c>
      <c r="AG35" s="314" t="str">
        <f t="shared" si="18"/>
        <v/>
      </c>
      <c r="AH35" s="314" t="str">
        <f t="shared" si="19"/>
        <v/>
      </c>
      <c r="AI35" s="314">
        <f t="shared" si="20"/>
        <v>6.2</v>
      </c>
      <c r="AJ35" s="314">
        <f t="shared" si="21"/>
        <v>5.7</v>
      </c>
      <c r="AK35" s="314" t="str">
        <f t="shared" si="22"/>
        <v/>
      </c>
      <c r="AL35" s="313" t="str">
        <f t="shared" si="23"/>
        <v/>
      </c>
      <c r="AM35" s="314" t="str">
        <f t="shared" si="24"/>
        <v/>
      </c>
      <c r="AN35" s="314" t="str">
        <f t="shared" si="25"/>
        <v/>
      </c>
      <c r="AO35" s="314">
        <f t="shared" si="26"/>
        <v>0.39514731369150785</v>
      </c>
      <c r="AP35" s="314">
        <f t="shared" si="27"/>
        <v>0.39514731369150785</v>
      </c>
      <c r="AQ35" s="314">
        <f t="shared" si="28"/>
        <v>0.37781629116117865</v>
      </c>
      <c r="AR35" s="314" t="str">
        <f t="shared" si="29"/>
        <v/>
      </c>
      <c r="AS35" s="314" t="str">
        <f t="shared" si="30"/>
        <v/>
      </c>
      <c r="AT35" s="314" t="str">
        <f t="shared" si="31"/>
        <v/>
      </c>
      <c r="AU35" s="314">
        <f t="shared" si="32"/>
        <v>0.16291161178509539</v>
      </c>
      <c r="AV35" s="314">
        <f t="shared" si="33"/>
        <v>7.6256499133448952E-2</v>
      </c>
      <c r="AW35" s="314" t="str">
        <f t="shared" si="34"/>
        <v/>
      </c>
      <c r="AX35" s="144" t="str">
        <f t="shared" si="35"/>
        <v/>
      </c>
      <c r="AY35" s="145" t="str">
        <f t="shared" si="36"/>
        <v/>
      </c>
      <c r="AZ35" s="145" t="str">
        <f t="shared" si="37"/>
        <v/>
      </c>
      <c r="BA35" s="145">
        <f t="shared" si="38"/>
        <v>1</v>
      </c>
      <c r="BB35" s="145">
        <f t="shared" si="39"/>
        <v>1</v>
      </c>
      <c r="BC35" s="145">
        <f t="shared" si="40"/>
        <v>0.94565217391304368</v>
      </c>
      <c r="BD35" s="145" t="str">
        <f t="shared" si="41"/>
        <v/>
      </c>
      <c r="BE35" s="145" t="str">
        <f t="shared" si="42"/>
        <v/>
      </c>
      <c r="BF35" s="145" t="str">
        <f t="shared" si="43"/>
        <v/>
      </c>
      <c r="BG35" s="145">
        <f t="shared" si="44"/>
        <v>0.27173913043478265</v>
      </c>
      <c r="BH35" s="145">
        <f t="shared" si="45"/>
        <v>0</v>
      </c>
      <c r="BI35" s="145" t="str">
        <f t="shared" si="46"/>
        <v/>
      </c>
      <c r="BJ35" s="100" t="str">
        <f t="shared" si="47"/>
        <v/>
      </c>
      <c r="BK35" s="23">
        <f t="shared" si="48"/>
        <v>7.54</v>
      </c>
      <c r="BL35" s="23">
        <f t="shared" ref="BL35:BL52" si="55">IF(COUNT(AF35:AI35)=0,"",MAX(AF35:AI35))</f>
        <v>6.2</v>
      </c>
      <c r="BM35" s="23">
        <f t="shared" ref="BM35:BM52" si="56">IF(COUNT(AJ35:AK35)=0,"",MAX(AJ35:AK35))</f>
        <v>5.7</v>
      </c>
      <c r="BN35" s="102" t="str">
        <f t="shared" si="51"/>
        <v/>
      </c>
      <c r="BO35" s="11">
        <f t="shared" si="52"/>
        <v>7.5066666666666668</v>
      </c>
      <c r="BP35" s="11">
        <f t="shared" ref="BP35:BP52" si="57">IF(COUNT(AF35:AI35)=0,"",AVERAGE(AF35:AI35))</f>
        <v>6.2</v>
      </c>
      <c r="BQ35" s="11">
        <f t="shared" ref="BQ35:BQ52" si="58">IF(COUNT(AJ35:AK35)=0,"",AVERAGE(AJ35:AK35))</f>
        <v>5.7</v>
      </c>
    </row>
    <row r="36" spans="1:69" x14ac:dyDescent="0.2">
      <c r="A36" s="305" t="s">
        <v>1</v>
      </c>
      <c r="B36" s="334" t="str">
        <f>VLOOKUP($A36,BI!$A:$Q,MATCH(B$1,BI!$A$1:$Q$1,0),FALSE)</f>
        <v/>
      </c>
      <c r="C36" s="368">
        <f>VLOOKUP($A36,BI!$A:$Q,MATCH(C$1,BI!$A$1:$Q$1,0),FALSE)</f>
        <v>1</v>
      </c>
      <c r="D36" s="368">
        <f>VLOOKUP($A36,BI!$A:$Q,MATCH(D$1,BI!$A$1:$Q$1,0),FALSE)</f>
        <v>1</v>
      </c>
      <c r="E36" s="368">
        <f>VLOOKUP($A36,BI!$A:$Q,MATCH(E$1,BI!$A$1:$Q$1,0),FALSE)</f>
        <v>1</v>
      </c>
      <c r="F36" s="368">
        <f>VLOOKUP($A36,BI!$A:$Q,MATCH(F$1,BI!$A$1:$Q$1,0),FALSE)</f>
        <v>1</v>
      </c>
      <c r="G36" s="368">
        <f>VLOOKUP($A36,BI!$A:$Q,MATCH(G$1,BI!$A$1:$Q$1,0),FALSE)</f>
        <v>1</v>
      </c>
      <c r="H36" s="368" t="str">
        <f>VLOOKUP($A36,BI!$A:$Q,MATCH(H$1,BI!$A$1:$Q$1,0),FALSE)</f>
        <v/>
      </c>
      <c r="I36" s="368" t="str">
        <f>VLOOKUP($A36,BI!$A:$Q,MATCH(I$1,BI!$A$1:$Q$1,0),FALSE)</f>
        <v/>
      </c>
      <c r="J36" s="368" t="str">
        <f>VLOOKUP($A36,BI!$A:$Q,MATCH(J$1,BI!$A$1:$Q$1,0),FALSE)</f>
        <v/>
      </c>
      <c r="K36" s="368" t="str">
        <f>VLOOKUP($A36,BI!$A:$Q,MATCH(K$1,BI!$A$1:$Q$1,0),FALSE)</f>
        <v/>
      </c>
      <c r="L36" s="368">
        <f>VLOOKUP($A36,BI!$A:$Q,MATCH(L$1,BI!$A$1:$Q$1,0),FALSE)</f>
        <v>1</v>
      </c>
      <c r="M36" s="368" t="str">
        <f>VLOOKUP($A36,BI!$A:$Q,MATCH(M$1,BI!$A$1:$Q$1,0),FALSE)</f>
        <v/>
      </c>
      <c r="N36" s="319" t="str">
        <f>VLOOKUP($A36,'I-EmEC'!$A:$DD,MATCH(N$1,'I-EmEC'!$A$1:$DD$1,0),FALSE)</f>
        <v/>
      </c>
      <c r="O36" s="313">
        <f>VLOOKUP($A36,'I-EmEC'!$A:$DD,MATCH(O$1,'I-EmEC'!$A$1:$DD$1,0),FALSE)</f>
        <v>7.8</v>
      </c>
      <c r="P36" s="314">
        <f>VLOOKUP($A36,'I-EmEC'!$A:$DD,MATCH(P$1,'I-EmEC'!$A$1:$DD$1,0),FALSE)</f>
        <v>7.8</v>
      </c>
      <c r="Q36" s="314">
        <f>VLOOKUP($A36,'I-EmEC'!$A:$DD,MATCH(Q$1,'I-EmEC'!$A$1:$DD$1,0),FALSE)</f>
        <v>7</v>
      </c>
      <c r="R36" s="314">
        <f>VLOOKUP($A36,'I-EmEC'!$A:$DD,MATCH(R$1,'I-EmEC'!$A$1:$DD$1,0),FALSE)</f>
        <v>7</v>
      </c>
      <c r="S36" s="314">
        <f>VLOOKUP($A36,'I-EmEC'!$A:$DD,MATCH(S$1,'I-EmEC'!$A$1:$DD$1,0),FALSE)</f>
        <v>7.01</v>
      </c>
      <c r="T36" s="313">
        <f>VLOOKUP($A36,'I-EmEC'!$A:$DD,MATCH(T$1,'I-EmEC'!$A$1:$DD$1,0),FALSE)</f>
        <v>7.31</v>
      </c>
      <c r="U36" s="314">
        <f>VLOOKUP($A36,'I-EmEC'!$A:$DD,MATCH(U$1,'I-EmEC'!$A$1:$DD$1,0),FALSE)</f>
        <v>7.31</v>
      </c>
      <c r="V36" s="314" t="str">
        <f>VLOOKUP($A36,'I-EmEC'!$A:$DD,MATCH(V$1,'I-EmEC'!$A$1:$DD$1,0),FALSE)</f>
        <v/>
      </c>
      <c r="W36" s="314" t="str">
        <f>VLOOKUP($A36,'I-EmEC'!$A:$DD,MATCH(W$1,'I-EmEC'!$A$1:$DD$1,0),FALSE)</f>
        <v/>
      </c>
      <c r="X36" s="313">
        <f>VLOOKUP($A36,'I-EmEC'!$A:$DD,MATCH(X$1,'I-EmEC'!$A$1:$DD$1,0),FALSE)</f>
        <v>6.58</v>
      </c>
      <c r="Y36" s="314" t="str">
        <f>VLOOKUP($A36,'I-EmEC'!$A:$DD,MATCH(Y$1,'I-EmEC'!$A$1:$DD$1,0),FALSE)</f>
        <v/>
      </c>
      <c r="Z36" s="313" t="str">
        <f t="shared" si="11"/>
        <v/>
      </c>
      <c r="AA36" s="314">
        <f t="shared" si="12"/>
        <v>7.8</v>
      </c>
      <c r="AB36" s="314">
        <f t="shared" si="13"/>
        <v>7.8</v>
      </c>
      <c r="AC36" s="314">
        <f t="shared" si="14"/>
        <v>7</v>
      </c>
      <c r="AD36" s="314">
        <f t="shared" si="15"/>
        <v>7</v>
      </c>
      <c r="AE36" s="314">
        <f t="shared" si="16"/>
        <v>7.01</v>
      </c>
      <c r="AF36" s="314" t="str">
        <f t="shared" si="17"/>
        <v/>
      </c>
      <c r="AG36" s="314" t="str">
        <f t="shared" si="18"/>
        <v/>
      </c>
      <c r="AH36" s="314" t="str">
        <f t="shared" si="19"/>
        <v/>
      </c>
      <c r="AI36" s="314" t="str">
        <f t="shared" si="20"/>
        <v/>
      </c>
      <c r="AJ36" s="314">
        <f t="shared" si="21"/>
        <v>6.58</v>
      </c>
      <c r="AK36" s="314" t="str">
        <f t="shared" si="22"/>
        <v/>
      </c>
      <c r="AL36" s="313" t="str">
        <f t="shared" si="23"/>
        <v/>
      </c>
      <c r="AM36" s="314">
        <f t="shared" si="24"/>
        <v>0.44020797227036401</v>
      </c>
      <c r="AN36" s="314">
        <f t="shared" si="25"/>
        <v>0.44020797227036401</v>
      </c>
      <c r="AO36" s="314">
        <f t="shared" si="26"/>
        <v>0.3015597920277297</v>
      </c>
      <c r="AP36" s="314">
        <f t="shared" si="27"/>
        <v>0.3015597920277297</v>
      </c>
      <c r="AQ36" s="314">
        <f t="shared" si="28"/>
        <v>0.30329289428076261</v>
      </c>
      <c r="AR36" s="314" t="str">
        <f t="shared" si="29"/>
        <v/>
      </c>
      <c r="AS36" s="314" t="str">
        <f t="shared" si="30"/>
        <v/>
      </c>
      <c r="AT36" s="314" t="str">
        <f t="shared" si="31"/>
        <v/>
      </c>
      <c r="AU36" s="314" t="str">
        <f t="shared" si="32"/>
        <v/>
      </c>
      <c r="AV36" s="314">
        <f t="shared" si="33"/>
        <v>0.22876949740034669</v>
      </c>
      <c r="AW36" s="314" t="str">
        <f t="shared" si="34"/>
        <v/>
      </c>
      <c r="AX36" s="144" t="str">
        <f t="shared" si="35"/>
        <v/>
      </c>
      <c r="AY36" s="145">
        <f t="shared" si="36"/>
        <v>1</v>
      </c>
      <c r="AZ36" s="145">
        <f t="shared" si="37"/>
        <v>1</v>
      </c>
      <c r="BA36" s="145">
        <f t="shared" si="38"/>
        <v>0.34426229508196721</v>
      </c>
      <c r="BB36" s="145">
        <f t="shared" si="39"/>
        <v>0.34426229508196721</v>
      </c>
      <c r="BC36" s="145">
        <f t="shared" si="40"/>
        <v>0.35245901639344246</v>
      </c>
      <c r="BD36" s="145" t="str">
        <f t="shared" si="41"/>
        <v/>
      </c>
      <c r="BE36" s="145" t="str">
        <f t="shared" si="42"/>
        <v/>
      </c>
      <c r="BF36" s="145" t="str">
        <f t="shared" si="43"/>
        <v/>
      </c>
      <c r="BG36" s="145" t="str">
        <f t="shared" si="44"/>
        <v/>
      </c>
      <c r="BH36" s="145">
        <f t="shared" si="45"/>
        <v>0</v>
      </c>
      <c r="BI36" s="145" t="str">
        <f t="shared" si="46"/>
        <v/>
      </c>
      <c r="BJ36" s="100" t="str">
        <f t="shared" si="47"/>
        <v/>
      </c>
      <c r="BK36" s="23">
        <f t="shared" si="48"/>
        <v>7.8</v>
      </c>
      <c r="BL36" s="23" t="str">
        <f t="shared" si="55"/>
        <v/>
      </c>
      <c r="BM36" s="23">
        <f t="shared" si="56"/>
        <v>6.58</v>
      </c>
      <c r="BN36" s="102" t="str">
        <f t="shared" si="51"/>
        <v/>
      </c>
      <c r="BO36" s="11">
        <f t="shared" si="52"/>
        <v>7.3220000000000001</v>
      </c>
      <c r="BP36" s="11" t="str">
        <f t="shared" si="57"/>
        <v/>
      </c>
      <c r="BQ36" s="11">
        <f t="shared" si="58"/>
        <v>6.58</v>
      </c>
    </row>
    <row r="37" spans="1:69" x14ac:dyDescent="0.2">
      <c r="A37" s="305" t="s">
        <v>34</v>
      </c>
      <c r="B37" s="334" t="str">
        <f>VLOOKUP($A37,BI!$A:$Q,MATCH(B$1,BI!$A$1:$Q$1,0),FALSE)</f>
        <v/>
      </c>
      <c r="C37" s="368">
        <f>VLOOKUP($A37,BI!$A:$Q,MATCH(C$1,BI!$A$1:$Q$1,0),FALSE)</f>
        <v>1</v>
      </c>
      <c r="D37" s="368">
        <f>VLOOKUP($A37,BI!$A:$Q,MATCH(D$1,BI!$A$1:$Q$1,0),FALSE)</f>
        <v>1</v>
      </c>
      <c r="E37" s="368">
        <f>VLOOKUP($A37,BI!$A:$Q,MATCH(E$1,BI!$A$1:$Q$1,0),FALSE)</f>
        <v>1</v>
      </c>
      <c r="F37" s="368">
        <f>VLOOKUP($A37,BI!$A:$Q,MATCH(F$1,BI!$A$1:$Q$1,0),FALSE)</f>
        <v>1</v>
      </c>
      <c r="G37" s="368">
        <f>VLOOKUP($A37,BI!$A:$Q,MATCH(G$1,BI!$A$1:$Q$1,0),FALSE)</f>
        <v>1</v>
      </c>
      <c r="H37" s="368" t="str">
        <f>VLOOKUP($A37,BI!$A:$Q,MATCH(H$1,BI!$A$1:$Q$1,0),FALSE)</f>
        <v/>
      </c>
      <c r="I37" s="368" t="str">
        <f>VLOOKUP($A37,BI!$A:$Q,MATCH(I$1,BI!$A$1:$Q$1,0),FALSE)</f>
        <v/>
      </c>
      <c r="J37" s="368" t="str">
        <f>VLOOKUP($A37,BI!$A:$Q,MATCH(J$1,BI!$A$1:$Q$1,0),FALSE)</f>
        <v/>
      </c>
      <c r="K37" s="368" t="str">
        <f>VLOOKUP($A37,BI!$A:$Q,MATCH(K$1,BI!$A$1:$Q$1,0),FALSE)</f>
        <v/>
      </c>
      <c r="L37" s="368" t="str">
        <f>VLOOKUP($A37,BI!$A:$Q,MATCH(L$1,BI!$A$1:$Q$1,0),FALSE)</f>
        <v/>
      </c>
      <c r="M37" s="368" t="str">
        <f>VLOOKUP($A37,BI!$A:$Q,MATCH(M$1,BI!$A$1:$Q$1,0),FALSE)</f>
        <v/>
      </c>
      <c r="N37" s="319" t="str">
        <f>VLOOKUP($A37,'I-EmEC'!$A:$DD,MATCH(N$1,'I-EmEC'!$A$1:$DD$1,0),FALSE)</f>
        <v/>
      </c>
      <c r="O37" s="313">
        <f>VLOOKUP($A37,'I-EmEC'!$A:$DD,MATCH(O$1,'I-EmEC'!$A$1:$DD$1,0),FALSE)</f>
        <v>7.55</v>
      </c>
      <c r="P37" s="314">
        <f>VLOOKUP($A37,'I-EmEC'!$A:$DD,MATCH(P$1,'I-EmEC'!$A$1:$DD$1,0),FALSE)</f>
        <v>7.55</v>
      </c>
      <c r="Q37" s="314">
        <f>VLOOKUP($A37,'I-EmEC'!$A:$DD,MATCH(Q$1,'I-EmEC'!$A$1:$DD$1,0),FALSE)</f>
        <v>7.23</v>
      </c>
      <c r="R37" s="314">
        <f>VLOOKUP($A37,'I-EmEC'!$A:$DD,MATCH(R$1,'I-EmEC'!$A$1:$DD$1,0),FALSE)</f>
        <v>7.23</v>
      </c>
      <c r="S37" s="314">
        <f>VLOOKUP($A37,'I-EmEC'!$A:$DD,MATCH(S$1,'I-EmEC'!$A$1:$DD$1,0),FALSE)</f>
        <v>7.44</v>
      </c>
      <c r="T37" s="313">
        <f>VLOOKUP($A37,'I-EmEC'!$A:$DD,MATCH(T$1,'I-EmEC'!$A$1:$DD$1,0),FALSE)</f>
        <v>7.1</v>
      </c>
      <c r="U37" s="314">
        <f>VLOOKUP($A37,'I-EmEC'!$A:$DD,MATCH(U$1,'I-EmEC'!$A$1:$DD$1,0),FALSE)</f>
        <v>7.1</v>
      </c>
      <c r="V37" s="314">
        <f>VLOOKUP($A37,'I-EmEC'!$A:$DD,MATCH(V$1,'I-EmEC'!$A$1:$DD$1,0),FALSE)</f>
        <v>7.39</v>
      </c>
      <c r="W37" s="314" t="str">
        <f>VLOOKUP($A37,'I-EmEC'!$A:$DD,MATCH(W$1,'I-EmEC'!$A$1:$DD$1,0),FALSE)</f>
        <v/>
      </c>
      <c r="X37" s="313">
        <f>VLOOKUP($A37,'I-EmEC'!$A:$DD,MATCH(X$1,'I-EmEC'!$A$1:$DD$1,0),FALSE)</f>
        <v>7.08</v>
      </c>
      <c r="Y37" s="314" t="str">
        <f>VLOOKUP($A37,'I-EmEC'!$A:$DD,MATCH(Y$1,'I-EmEC'!$A$1:$DD$1,0),FALSE)</f>
        <v/>
      </c>
      <c r="Z37" s="313" t="str">
        <f t="shared" si="11"/>
        <v/>
      </c>
      <c r="AA37" s="314">
        <f t="shared" si="12"/>
        <v>7.55</v>
      </c>
      <c r="AB37" s="314">
        <f t="shared" si="13"/>
        <v>7.55</v>
      </c>
      <c r="AC37" s="314">
        <f t="shared" si="14"/>
        <v>7.23</v>
      </c>
      <c r="AD37" s="314">
        <f t="shared" si="15"/>
        <v>7.23</v>
      </c>
      <c r="AE37" s="314">
        <f t="shared" si="16"/>
        <v>7.44</v>
      </c>
      <c r="AF37" s="314" t="str">
        <f t="shared" si="17"/>
        <v/>
      </c>
      <c r="AG37" s="314" t="str">
        <f t="shared" si="18"/>
        <v/>
      </c>
      <c r="AH37" s="314" t="str">
        <f t="shared" si="19"/>
        <v/>
      </c>
      <c r="AI37" s="314" t="str">
        <f t="shared" si="20"/>
        <v/>
      </c>
      <c r="AJ37" s="314" t="str">
        <f t="shared" si="21"/>
        <v/>
      </c>
      <c r="AK37" s="314" t="str">
        <f t="shared" si="22"/>
        <v/>
      </c>
      <c r="AL37" s="313" t="str">
        <f t="shared" si="23"/>
        <v/>
      </c>
      <c r="AM37" s="314">
        <f t="shared" si="24"/>
        <v>0.39688041594454077</v>
      </c>
      <c r="AN37" s="314">
        <f t="shared" si="25"/>
        <v>0.39688041594454077</v>
      </c>
      <c r="AO37" s="314">
        <f t="shared" si="26"/>
        <v>0.34142114384748712</v>
      </c>
      <c r="AP37" s="314">
        <f t="shared" si="27"/>
        <v>0.34142114384748712</v>
      </c>
      <c r="AQ37" s="314">
        <f t="shared" si="28"/>
        <v>0.37781629116117865</v>
      </c>
      <c r="AR37" s="314" t="str">
        <f t="shared" si="29"/>
        <v/>
      </c>
      <c r="AS37" s="314" t="str">
        <f t="shared" si="30"/>
        <v/>
      </c>
      <c r="AT37" s="314" t="str">
        <f t="shared" si="31"/>
        <v/>
      </c>
      <c r="AU37" s="314" t="str">
        <f t="shared" si="32"/>
        <v/>
      </c>
      <c r="AV37" s="314" t="str">
        <f t="shared" si="33"/>
        <v/>
      </c>
      <c r="AW37" s="314" t="str">
        <f t="shared" si="34"/>
        <v/>
      </c>
      <c r="AX37" s="144" t="str">
        <f t="shared" si="35"/>
        <v/>
      </c>
      <c r="AY37" s="145">
        <f t="shared" si="36"/>
        <v>1</v>
      </c>
      <c r="AZ37" s="145">
        <f t="shared" si="37"/>
        <v>1</v>
      </c>
      <c r="BA37" s="145">
        <f t="shared" si="38"/>
        <v>0</v>
      </c>
      <c r="BB37" s="145">
        <f t="shared" si="39"/>
        <v>0</v>
      </c>
      <c r="BC37" s="145">
        <f t="shared" si="40"/>
        <v>0.65625000000000111</v>
      </c>
      <c r="BD37" s="145" t="str">
        <f t="shared" si="41"/>
        <v/>
      </c>
      <c r="BE37" s="145" t="str">
        <f t="shared" si="42"/>
        <v/>
      </c>
      <c r="BF37" s="145" t="str">
        <f t="shared" si="43"/>
        <v/>
      </c>
      <c r="BG37" s="145" t="str">
        <f t="shared" si="44"/>
        <v/>
      </c>
      <c r="BH37" s="145" t="str">
        <f t="shared" si="45"/>
        <v/>
      </c>
      <c r="BI37" s="145" t="str">
        <f t="shared" si="46"/>
        <v/>
      </c>
      <c r="BJ37" s="100" t="str">
        <f t="shared" si="47"/>
        <v/>
      </c>
      <c r="BK37" s="23">
        <f t="shared" si="48"/>
        <v>7.55</v>
      </c>
      <c r="BL37" s="23" t="str">
        <f t="shared" si="55"/>
        <v/>
      </c>
      <c r="BM37" s="23" t="str">
        <f t="shared" si="56"/>
        <v/>
      </c>
      <c r="BN37" s="102" t="str">
        <f t="shared" si="51"/>
        <v/>
      </c>
      <c r="BO37" s="11">
        <f t="shared" si="52"/>
        <v>7.4</v>
      </c>
      <c r="BP37" s="11" t="str">
        <f t="shared" si="57"/>
        <v/>
      </c>
      <c r="BQ37" s="11" t="str">
        <f t="shared" si="58"/>
        <v/>
      </c>
    </row>
    <row r="38" spans="1:69" x14ac:dyDescent="0.2">
      <c r="A38" s="305" t="s">
        <v>151</v>
      </c>
      <c r="B38" s="334" t="str">
        <f>VLOOKUP($A38,BI!$A:$Q,MATCH(B$1,BI!$A$1:$Q$1,0),FALSE)</f>
        <v/>
      </c>
      <c r="C38" s="368">
        <f>VLOOKUP($A38,BI!$A:$Q,MATCH(C$1,BI!$A$1:$Q$1,0),FALSE)</f>
        <v>1</v>
      </c>
      <c r="D38" s="368">
        <f>VLOOKUP($A38,BI!$A:$Q,MATCH(D$1,BI!$A$1:$Q$1,0),FALSE)</f>
        <v>1</v>
      </c>
      <c r="E38" s="368">
        <f>VLOOKUP($A38,BI!$A:$Q,MATCH(E$1,BI!$A$1:$Q$1,0),FALSE)</f>
        <v>1</v>
      </c>
      <c r="F38" s="368">
        <f>VLOOKUP($A38,BI!$A:$Q,MATCH(F$1,BI!$A$1:$Q$1,0),FALSE)</f>
        <v>1</v>
      </c>
      <c r="G38" s="368">
        <f>VLOOKUP($A38,BI!$A:$Q,MATCH(G$1,BI!$A$1:$Q$1,0),FALSE)</f>
        <v>1</v>
      </c>
      <c r="H38" s="368" t="str">
        <f>VLOOKUP($A38,BI!$A:$Q,MATCH(H$1,BI!$A$1:$Q$1,0),FALSE)</f>
        <v/>
      </c>
      <c r="I38" s="368" t="str">
        <f>VLOOKUP($A38,BI!$A:$Q,MATCH(I$1,BI!$A$1:$Q$1,0),FALSE)</f>
        <v/>
      </c>
      <c r="J38" s="368" t="str">
        <f>VLOOKUP($A38,BI!$A:$Q,MATCH(J$1,BI!$A$1:$Q$1,0),FALSE)</f>
        <v/>
      </c>
      <c r="K38" s="368" t="str">
        <f>VLOOKUP($A38,BI!$A:$Q,MATCH(K$1,BI!$A$1:$Q$1,0),FALSE)</f>
        <v/>
      </c>
      <c r="L38" s="368" t="str">
        <f>VLOOKUP($A38,BI!$A:$Q,MATCH(L$1,BI!$A$1:$Q$1,0),FALSE)</f>
        <v/>
      </c>
      <c r="M38" s="368" t="str">
        <f>VLOOKUP($A38,BI!$A:$Q,MATCH(M$1,BI!$A$1:$Q$1,0),FALSE)</f>
        <v/>
      </c>
      <c r="N38" s="319" t="str">
        <f>VLOOKUP($A38,'I-EmEC'!$A:$DD,MATCH(N$1,'I-EmEC'!$A$1:$DD$1,0),FALSE)</f>
        <v/>
      </c>
      <c r="O38" s="313">
        <f>VLOOKUP($A38,'I-EmEC'!$A:$DD,MATCH(O$1,'I-EmEC'!$A$1:$DD$1,0),FALSE)</f>
        <v>7.84</v>
      </c>
      <c r="P38" s="314">
        <f>VLOOKUP($A38,'I-EmEC'!$A:$DD,MATCH(P$1,'I-EmEC'!$A$1:$DD$1,0),FALSE)</f>
        <v>7.84</v>
      </c>
      <c r="Q38" s="314">
        <f>VLOOKUP($A38,'I-EmEC'!$A:$DD,MATCH(Q$1,'I-EmEC'!$A$1:$DD$1,0),FALSE)</f>
        <v>7.52</v>
      </c>
      <c r="R38" s="314">
        <f>VLOOKUP($A38,'I-EmEC'!$A:$DD,MATCH(R$1,'I-EmEC'!$A$1:$DD$1,0),FALSE)</f>
        <v>7.52</v>
      </c>
      <c r="S38" s="314">
        <f>VLOOKUP($A38,'I-EmEC'!$A:$DD,MATCH(S$1,'I-EmEC'!$A$1:$DD$1,0),FALSE)</f>
        <v>7.68</v>
      </c>
      <c r="T38" s="313" t="str">
        <f>VLOOKUP($A38,'I-EmEC'!$A:$DD,MATCH(T$1,'I-EmEC'!$A$1:$DD$1,0),FALSE)</f>
        <v/>
      </c>
      <c r="U38" s="314" t="str">
        <f>VLOOKUP($A38,'I-EmEC'!$A:$DD,MATCH(U$1,'I-EmEC'!$A$1:$DD$1,0),FALSE)</f>
        <v/>
      </c>
      <c r="V38" s="314">
        <f>VLOOKUP($A38,'I-EmEC'!$A:$DD,MATCH(V$1,'I-EmEC'!$A$1:$DD$1,0),FALSE)</f>
        <v>7.27</v>
      </c>
      <c r="W38" s="314" t="str">
        <f>VLOOKUP($A38,'I-EmEC'!$A:$DD,MATCH(W$1,'I-EmEC'!$A$1:$DD$1,0),FALSE)</f>
        <v/>
      </c>
      <c r="X38" s="313">
        <f>VLOOKUP($A38,'I-EmEC'!$A:$DD,MATCH(X$1,'I-EmEC'!$A$1:$DD$1,0),FALSE)</f>
        <v>7.21</v>
      </c>
      <c r="Y38" s="314" t="str">
        <f>VLOOKUP($A38,'I-EmEC'!$A:$DD,MATCH(Y$1,'I-EmEC'!$A$1:$DD$1,0),FALSE)</f>
        <v/>
      </c>
      <c r="Z38" s="313" t="str">
        <f t="shared" si="11"/>
        <v/>
      </c>
      <c r="AA38" s="314">
        <f t="shared" si="12"/>
        <v>7.84</v>
      </c>
      <c r="AB38" s="314">
        <f t="shared" si="13"/>
        <v>7.84</v>
      </c>
      <c r="AC38" s="314">
        <f t="shared" si="14"/>
        <v>7.52</v>
      </c>
      <c r="AD38" s="314">
        <f t="shared" si="15"/>
        <v>7.52</v>
      </c>
      <c r="AE38" s="314">
        <f t="shared" si="16"/>
        <v>7.68</v>
      </c>
      <c r="AF38" s="314" t="str">
        <f t="shared" si="17"/>
        <v/>
      </c>
      <c r="AG38" s="314" t="str">
        <f t="shared" si="18"/>
        <v/>
      </c>
      <c r="AH38" s="314" t="str">
        <f t="shared" si="19"/>
        <v/>
      </c>
      <c r="AI38" s="314" t="str">
        <f t="shared" si="20"/>
        <v/>
      </c>
      <c r="AJ38" s="314" t="str">
        <f t="shared" si="21"/>
        <v/>
      </c>
      <c r="AK38" s="314" t="str">
        <f t="shared" si="22"/>
        <v/>
      </c>
      <c r="AL38" s="313" t="str">
        <f t="shared" si="23"/>
        <v/>
      </c>
      <c r="AM38" s="314">
        <f t="shared" si="24"/>
        <v>0.44714038128249572</v>
      </c>
      <c r="AN38" s="314">
        <f t="shared" si="25"/>
        <v>0.44714038128249572</v>
      </c>
      <c r="AO38" s="314">
        <f t="shared" si="26"/>
        <v>0.39168110918544191</v>
      </c>
      <c r="AP38" s="314">
        <f t="shared" si="27"/>
        <v>0.39168110918544191</v>
      </c>
      <c r="AQ38" s="314">
        <f t="shared" si="28"/>
        <v>0.41941074523396882</v>
      </c>
      <c r="AR38" s="314" t="str">
        <f t="shared" si="29"/>
        <v/>
      </c>
      <c r="AS38" s="314" t="str">
        <f t="shared" si="30"/>
        <v/>
      </c>
      <c r="AT38" s="314" t="str">
        <f t="shared" si="31"/>
        <v/>
      </c>
      <c r="AU38" s="314" t="str">
        <f t="shared" si="32"/>
        <v/>
      </c>
      <c r="AV38" s="314" t="str">
        <f t="shared" si="33"/>
        <v/>
      </c>
      <c r="AW38" s="314" t="str">
        <f t="shared" si="34"/>
        <v/>
      </c>
      <c r="AX38" s="144" t="str">
        <f t="shared" si="35"/>
        <v/>
      </c>
      <c r="AY38" s="145">
        <f t="shared" si="36"/>
        <v>1</v>
      </c>
      <c r="AZ38" s="145">
        <f t="shared" si="37"/>
        <v>1</v>
      </c>
      <c r="BA38" s="145">
        <f t="shared" si="38"/>
        <v>0</v>
      </c>
      <c r="BB38" s="145">
        <f t="shared" si="39"/>
        <v>0</v>
      </c>
      <c r="BC38" s="145">
        <f t="shared" si="40"/>
        <v>0.5</v>
      </c>
      <c r="BD38" s="145" t="str">
        <f t="shared" si="41"/>
        <v/>
      </c>
      <c r="BE38" s="145" t="str">
        <f t="shared" si="42"/>
        <v/>
      </c>
      <c r="BF38" s="145" t="str">
        <f t="shared" si="43"/>
        <v/>
      </c>
      <c r="BG38" s="145" t="str">
        <f t="shared" si="44"/>
        <v/>
      </c>
      <c r="BH38" s="145" t="str">
        <f t="shared" si="45"/>
        <v/>
      </c>
      <c r="BI38" s="145" t="str">
        <f t="shared" si="46"/>
        <v/>
      </c>
      <c r="BJ38" s="100" t="str">
        <f t="shared" si="47"/>
        <v/>
      </c>
      <c r="BK38" s="23">
        <f t="shared" si="48"/>
        <v>7.84</v>
      </c>
      <c r="BL38" s="23" t="str">
        <f t="shared" si="55"/>
        <v/>
      </c>
      <c r="BM38" s="23" t="str">
        <f t="shared" si="56"/>
        <v/>
      </c>
      <c r="BN38" s="102" t="str">
        <f t="shared" si="51"/>
        <v/>
      </c>
      <c r="BO38" s="11">
        <f t="shared" si="52"/>
        <v>7.68</v>
      </c>
      <c r="BP38" s="11" t="str">
        <f t="shared" si="57"/>
        <v/>
      </c>
      <c r="BQ38" s="11" t="str">
        <f t="shared" si="58"/>
        <v/>
      </c>
    </row>
    <row r="39" spans="1:69" x14ac:dyDescent="0.2">
      <c r="A39" s="305" t="s">
        <v>78</v>
      </c>
      <c r="B39" s="334" t="str">
        <f>VLOOKUP($A39,BI!$A:$Q,MATCH(B$1,BI!$A$1:$Q$1,0),FALSE)</f>
        <v/>
      </c>
      <c r="C39" s="368">
        <f>VLOOKUP($A39,BI!$A:$Q,MATCH(C$1,BI!$A$1:$Q$1,0),FALSE)</f>
        <v>1</v>
      </c>
      <c r="D39" s="368">
        <f>VLOOKUP($A39,BI!$A:$Q,MATCH(D$1,BI!$A$1:$Q$1,0),FALSE)</f>
        <v>1</v>
      </c>
      <c r="E39" s="368">
        <f>VLOOKUP($A39,BI!$A:$Q,MATCH(E$1,BI!$A$1:$Q$1,0),FALSE)</f>
        <v>1</v>
      </c>
      <c r="F39" s="368">
        <f>VLOOKUP($A39,BI!$A:$Q,MATCH(F$1,BI!$A$1:$Q$1,0),FALSE)</f>
        <v>1</v>
      </c>
      <c r="G39" s="368">
        <f>VLOOKUP($A39,BI!$A:$Q,MATCH(G$1,BI!$A$1:$Q$1,0),FALSE)</f>
        <v>1</v>
      </c>
      <c r="H39" s="368" t="str">
        <f>VLOOKUP($A39,BI!$A:$Q,MATCH(H$1,BI!$A$1:$Q$1,0),FALSE)</f>
        <v/>
      </c>
      <c r="I39" s="368" t="str">
        <f>VLOOKUP($A39,BI!$A:$Q,MATCH(I$1,BI!$A$1:$Q$1,0),FALSE)</f>
        <v/>
      </c>
      <c r="J39" s="368" t="str">
        <f>VLOOKUP($A39,BI!$A:$Q,MATCH(J$1,BI!$A$1:$Q$1,0),FALSE)</f>
        <v/>
      </c>
      <c r="K39" s="368" t="str">
        <f>VLOOKUP($A39,BI!$A:$Q,MATCH(K$1,BI!$A$1:$Q$1,0),FALSE)</f>
        <v/>
      </c>
      <c r="L39" s="368">
        <f>VLOOKUP($A39,BI!$A:$Q,MATCH(L$1,BI!$A$1:$Q$1,0),FALSE)</f>
        <v>1</v>
      </c>
      <c r="M39" s="368" t="str">
        <f>VLOOKUP($A39,BI!$A:$Q,MATCH(M$1,BI!$A$1:$Q$1,0),FALSE)</f>
        <v/>
      </c>
      <c r="N39" s="319" t="str">
        <f>VLOOKUP($A39,'I-EmEC'!$A:$DD,MATCH(N$1,'I-EmEC'!$A$1:$DD$1,0),FALSE)</f>
        <v/>
      </c>
      <c r="O39" s="313">
        <f>VLOOKUP($A39,'I-EmEC'!$A:$DD,MATCH(O$1,'I-EmEC'!$A$1:$DD$1,0),FALSE)</f>
        <v>8.44</v>
      </c>
      <c r="P39" s="314">
        <f>VLOOKUP($A39,'I-EmEC'!$A:$DD,MATCH(P$1,'I-EmEC'!$A$1:$DD$1,0),FALSE)</f>
        <v>8.44</v>
      </c>
      <c r="Q39" s="314">
        <f>VLOOKUP($A39,'I-EmEC'!$A:$DD,MATCH(Q$1,'I-EmEC'!$A$1:$DD$1,0),FALSE)</f>
        <v>8.4600000000000009</v>
      </c>
      <c r="R39" s="314">
        <f>VLOOKUP($A39,'I-EmEC'!$A:$DD,MATCH(R$1,'I-EmEC'!$A$1:$DD$1,0),FALSE)</f>
        <v>8.4600000000000009</v>
      </c>
      <c r="S39" s="314">
        <f>VLOOKUP($A39,'I-EmEC'!$A:$DD,MATCH(S$1,'I-EmEC'!$A$1:$DD$1,0),FALSE)</f>
        <v>8.1300000000000008</v>
      </c>
      <c r="T39" s="313" t="str">
        <f>VLOOKUP($A39,'I-EmEC'!$A:$DD,MATCH(T$1,'I-EmEC'!$A$1:$DD$1,0),FALSE)</f>
        <v/>
      </c>
      <c r="U39" s="314" t="str">
        <f>VLOOKUP($A39,'I-EmEC'!$A:$DD,MATCH(U$1,'I-EmEC'!$A$1:$DD$1,0),FALSE)</f>
        <v/>
      </c>
      <c r="V39" s="314" t="str">
        <f>VLOOKUP($A39,'I-EmEC'!$A:$DD,MATCH(V$1,'I-EmEC'!$A$1:$DD$1,0),FALSE)</f>
        <v/>
      </c>
      <c r="W39" s="314" t="str">
        <f>VLOOKUP($A39,'I-EmEC'!$A:$DD,MATCH(W$1,'I-EmEC'!$A$1:$DD$1,0),FALSE)</f>
        <v/>
      </c>
      <c r="X39" s="313">
        <f>VLOOKUP($A39,'I-EmEC'!$A:$DD,MATCH(X$1,'I-EmEC'!$A$1:$DD$1,0),FALSE)</f>
        <v>8</v>
      </c>
      <c r="Y39" s="314" t="str">
        <f>VLOOKUP($A39,'I-EmEC'!$A:$DD,MATCH(Y$1,'I-EmEC'!$A$1:$DD$1,0),FALSE)</f>
        <v/>
      </c>
      <c r="Z39" s="313" t="str">
        <f t="shared" si="11"/>
        <v/>
      </c>
      <c r="AA39" s="314">
        <f t="shared" si="12"/>
        <v>8.44</v>
      </c>
      <c r="AB39" s="314">
        <f t="shared" si="13"/>
        <v>8.44</v>
      </c>
      <c r="AC39" s="314">
        <f t="shared" si="14"/>
        <v>8.4600000000000009</v>
      </c>
      <c r="AD39" s="314">
        <f t="shared" si="15"/>
        <v>8.4600000000000009</v>
      </c>
      <c r="AE39" s="314">
        <f t="shared" si="16"/>
        <v>8.1300000000000008</v>
      </c>
      <c r="AF39" s="314" t="str">
        <f t="shared" si="17"/>
        <v/>
      </c>
      <c r="AG39" s="314" t="str">
        <f t="shared" si="18"/>
        <v/>
      </c>
      <c r="AH39" s="314" t="str">
        <f t="shared" si="19"/>
        <v/>
      </c>
      <c r="AI39" s="314" t="str">
        <f t="shared" si="20"/>
        <v/>
      </c>
      <c r="AJ39" s="314">
        <f t="shared" si="21"/>
        <v>8</v>
      </c>
      <c r="AK39" s="314" t="str">
        <f t="shared" si="22"/>
        <v/>
      </c>
      <c r="AL39" s="313" t="str">
        <f t="shared" si="23"/>
        <v/>
      </c>
      <c r="AM39" s="314">
        <f t="shared" si="24"/>
        <v>0.55112651646447142</v>
      </c>
      <c r="AN39" s="314">
        <f t="shared" si="25"/>
        <v>0.55112651646447142</v>
      </c>
      <c r="AO39" s="314">
        <f t="shared" si="26"/>
        <v>0.55459272097053747</v>
      </c>
      <c r="AP39" s="314">
        <f t="shared" si="27"/>
        <v>0.55459272097053747</v>
      </c>
      <c r="AQ39" s="314">
        <f t="shared" si="28"/>
        <v>0.4974003466204508</v>
      </c>
      <c r="AR39" s="314" t="str">
        <f t="shared" si="29"/>
        <v/>
      </c>
      <c r="AS39" s="314" t="str">
        <f t="shared" si="30"/>
        <v/>
      </c>
      <c r="AT39" s="314" t="str">
        <f t="shared" si="31"/>
        <v/>
      </c>
      <c r="AU39" s="314" t="str">
        <f t="shared" si="32"/>
        <v/>
      </c>
      <c r="AV39" s="314">
        <f t="shared" si="33"/>
        <v>0.47487001733102258</v>
      </c>
      <c r="AW39" s="314" t="str">
        <f t="shared" si="34"/>
        <v/>
      </c>
      <c r="AX39" s="144" t="str">
        <f t="shared" si="35"/>
        <v/>
      </c>
      <c r="AY39" s="145">
        <f t="shared" si="36"/>
        <v>0.95652173913043192</v>
      </c>
      <c r="AZ39" s="145">
        <f t="shared" si="37"/>
        <v>0.95652173913043192</v>
      </c>
      <c r="BA39" s="145">
        <f t="shared" si="38"/>
        <v>1</v>
      </c>
      <c r="BB39" s="145">
        <f t="shared" si="39"/>
        <v>1</v>
      </c>
      <c r="BC39" s="145">
        <f t="shared" si="40"/>
        <v>0.28260869565217511</v>
      </c>
      <c r="BD39" s="145" t="str">
        <f t="shared" si="41"/>
        <v/>
      </c>
      <c r="BE39" s="145" t="str">
        <f t="shared" si="42"/>
        <v/>
      </c>
      <c r="BF39" s="145" t="str">
        <f t="shared" si="43"/>
        <v/>
      </c>
      <c r="BG39" s="145" t="str">
        <f t="shared" si="44"/>
        <v/>
      </c>
      <c r="BH39" s="145">
        <f t="shared" si="45"/>
        <v>0</v>
      </c>
      <c r="BI39" s="145" t="str">
        <f t="shared" si="46"/>
        <v/>
      </c>
      <c r="BJ39" s="100" t="str">
        <f t="shared" si="47"/>
        <v/>
      </c>
      <c r="BK39" s="23">
        <f t="shared" si="48"/>
        <v>8.4600000000000009</v>
      </c>
      <c r="BL39" s="23" t="str">
        <f t="shared" si="55"/>
        <v/>
      </c>
      <c r="BM39" s="23">
        <f t="shared" si="56"/>
        <v>8</v>
      </c>
      <c r="BN39" s="102" t="str">
        <f t="shared" si="51"/>
        <v/>
      </c>
      <c r="BO39" s="11">
        <f t="shared" si="52"/>
        <v>8.3859999999999992</v>
      </c>
      <c r="BP39" s="11" t="str">
        <f t="shared" si="57"/>
        <v/>
      </c>
      <c r="BQ39" s="11">
        <f t="shared" si="58"/>
        <v>8</v>
      </c>
    </row>
    <row r="40" spans="1:69" x14ac:dyDescent="0.2">
      <c r="A40" s="305" t="s">
        <v>30</v>
      </c>
      <c r="B40" s="334" t="str">
        <f>VLOOKUP($A40,BI!$A:$Q,MATCH(B$1,BI!$A$1:$Q$1,0),FALSE)</f>
        <v/>
      </c>
      <c r="C40" s="368">
        <f>VLOOKUP($A40,BI!$A:$Q,MATCH(C$1,BI!$A$1:$Q$1,0),FALSE)</f>
        <v>1</v>
      </c>
      <c r="D40" s="368">
        <f>VLOOKUP($A40,BI!$A:$Q,MATCH(D$1,BI!$A$1:$Q$1,0),FALSE)</f>
        <v>1</v>
      </c>
      <c r="E40" s="368">
        <f>VLOOKUP($A40,BI!$A:$Q,MATCH(E$1,BI!$A$1:$Q$1,0),FALSE)</f>
        <v>1</v>
      </c>
      <c r="F40" s="368">
        <f>VLOOKUP($A40,BI!$A:$Q,MATCH(F$1,BI!$A$1:$Q$1,0),FALSE)</f>
        <v>1</v>
      </c>
      <c r="G40" s="368">
        <f>VLOOKUP($A40,BI!$A:$Q,MATCH(G$1,BI!$A$1:$Q$1,0),FALSE)</f>
        <v>1</v>
      </c>
      <c r="H40" s="368">
        <f>VLOOKUP($A40,BI!$A:$Q,MATCH(H$1,BI!$A$1:$Q$1,0),FALSE)</f>
        <v>1</v>
      </c>
      <c r="I40" s="368">
        <f>VLOOKUP($A40,BI!$A:$Q,MATCH(I$1,BI!$A$1:$Q$1,0),FALSE)</f>
        <v>1</v>
      </c>
      <c r="J40" s="368">
        <f>VLOOKUP($A40,BI!$A:$Q,MATCH(J$1,BI!$A$1:$Q$1,0),FALSE)</f>
        <v>1</v>
      </c>
      <c r="K40" s="368">
        <f>VLOOKUP($A40,BI!$A:$Q,MATCH(K$1,BI!$A$1:$Q$1,0),FALSE)</f>
        <v>1</v>
      </c>
      <c r="L40" s="368" t="str">
        <f>VLOOKUP($A40,BI!$A:$Q,MATCH(L$1,BI!$A$1:$Q$1,0),FALSE)</f>
        <v/>
      </c>
      <c r="M40" s="368" t="str">
        <f>VLOOKUP($A40,BI!$A:$Q,MATCH(M$1,BI!$A$1:$Q$1,0),FALSE)</f>
        <v/>
      </c>
      <c r="N40" s="319">
        <f>VLOOKUP($A40,'I-EmEC'!$A:$DD,MATCH(N$1,'I-EmEC'!$A$1:$DD$1,0),FALSE)</f>
        <v>9.94</v>
      </c>
      <c r="O40" s="313">
        <f>VLOOKUP($A40,'I-EmEC'!$A:$DD,MATCH(O$1,'I-EmEC'!$A$1:$DD$1,0),FALSE)</f>
        <v>9.3000000000000007</v>
      </c>
      <c r="P40" s="314">
        <f>VLOOKUP($A40,'I-EmEC'!$A:$DD,MATCH(P$1,'I-EmEC'!$A$1:$DD$1,0),FALSE)</f>
        <v>9.3000000000000007</v>
      </c>
      <c r="Q40" s="314">
        <f>VLOOKUP($A40,'I-EmEC'!$A:$DD,MATCH(Q$1,'I-EmEC'!$A$1:$DD$1,0),FALSE)</f>
        <v>8.68</v>
      </c>
      <c r="R40" s="314">
        <f>VLOOKUP($A40,'I-EmEC'!$A:$DD,MATCH(R$1,'I-EmEC'!$A$1:$DD$1,0),FALSE)</f>
        <v>8.68</v>
      </c>
      <c r="S40" s="314">
        <f>VLOOKUP($A40,'I-EmEC'!$A:$DD,MATCH(S$1,'I-EmEC'!$A$1:$DD$1,0),FALSE)</f>
        <v>8.64</v>
      </c>
      <c r="T40" s="313">
        <f>VLOOKUP($A40,'I-EmEC'!$A:$DD,MATCH(T$1,'I-EmEC'!$A$1:$DD$1,0),FALSE)</f>
        <v>10.59</v>
      </c>
      <c r="U40" s="314">
        <f>VLOOKUP($A40,'I-EmEC'!$A:$DD,MATCH(U$1,'I-EmEC'!$A$1:$DD$1,0),FALSE)</f>
        <v>10.59</v>
      </c>
      <c r="V40" s="314">
        <f>VLOOKUP($A40,'I-EmEC'!$A:$DD,MATCH(V$1,'I-EmEC'!$A$1:$DD$1,0),FALSE)</f>
        <v>9.42</v>
      </c>
      <c r="W40" s="314">
        <f>VLOOKUP($A40,'I-EmEC'!$A:$DD,MATCH(W$1,'I-EmEC'!$A$1:$DD$1,0),FALSE)</f>
        <v>8.51</v>
      </c>
      <c r="X40" s="313">
        <f>VLOOKUP($A40,'I-EmEC'!$A:$DD,MATCH(X$1,'I-EmEC'!$A$1:$DD$1,0),FALSE)</f>
        <v>8.51</v>
      </c>
      <c r="Y40" s="314" t="str">
        <f>VLOOKUP($A40,'I-EmEC'!$A:$DD,MATCH(Y$1,'I-EmEC'!$A$1:$DD$1,0),FALSE)</f>
        <v/>
      </c>
      <c r="Z40" s="313" t="str">
        <f t="shared" si="11"/>
        <v/>
      </c>
      <c r="AA40" s="314">
        <f t="shared" si="12"/>
        <v>9.3000000000000007</v>
      </c>
      <c r="AB40" s="314">
        <f t="shared" si="13"/>
        <v>9.3000000000000007</v>
      </c>
      <c r="AC40" s="314">
        <f t="shared" si="14"/>
        <v>8.68</v>
      </c>
      <c r="AD40" s="314">
        <f t="shared" si="15"/>
        <v>8.68</v>
      </c>
      <c r="AE40" s="314">
        <f t="shared" si="16"/>
        <v>8.64</v>
      </c>
      <c r="AF40" s="314">
        <f t="shared" si="17"/>
        <v>10.59</v>
      </c>
      <c r="AG40" s="314">
        <f t="shared" si="18"/>
        <v>10.59</v>
      </c>
      <c r="AH40" s="314">
        <f t="shared" si="19"/>
        <v>9.42</v>
      </c>
      <c r="AI40" s="314">
        <f t="shared" si="20"/>
        <v>8.51</v>
      </c>
      <c r="AJ40" s="314" t="str">
        <f t="shared" si="21"/>
        <v/>
      </c>
      <c r="AK40" s="314" t="str">
        <f t="shared" si="22"/>
        <v/>
      </c>
      <c r="AL40" s="313" t="str">
        <f t="shared" si="23"/>
        <v/>
      </c>
      <c r="AM40" s="314">
        <f t="shared" si="24"/>
        <v>0.70017331022530349</v>
      </c>
      <c r="AN40" s="314">
        <f t="shared" si="25"/>
        <v>0.70017331022530349</v>
      </c>
      <c r="AO40" s="314">
        <f t="shared" si="26"/>
        <v>0.59272097053726169</v>
      </c>
      <c r="AP40" s="314">
        <f t="shared" si="27"/>
        <v>0.59272097053726169</v>
      </c>
      <c r="AQ40" s="314">
        <f t="shared" si="28"/>
        <v>0.58578856152513015</v>
      </c>
      <c r="AR40" s="314">
        <f t="shared" si="29"/>
        <v>0.92374350086655121</v>
      </c>
      <c r="AS40" s="314">
        <f t="shared" si="30"/>
        <v>0.92374350086655121</v>
      </c>
      <c r="AT40" s="314">
        <f t="shared" si="31"/>
        <v>0.72097053726169846</v>
      </c>
      <c r="AU40" s="314">
        <f t="shared" si="32"/>
        <v>0.56325823223570193</v>
      </c>
      <c r="AV40" s="314" t="str">
        <f t="shared" si="33"/>
        <v/>
      </c>
      <c r="AW40" s="314" t="str">
        <f t="shared" si="34"/>
        <v/>
      </c>
      <c r="AX40" s="144" t="str">
        <f t="shared" si="35"/>
        <v/>
      </c>
      <c r="AY40" s="145">
        <f t="shared" si="36"/>
        <v>0.37980769230769273</v>
      </c>
      <c r="AZ40" s="145">
        <f t="shared" si="37"/>
        <v>0.37980769230769273</v>
      </c>
      <c r="BA40" s="145">
        <f t="shared" si="38"/>
        <v>8.173076923076919E-2</v>
      </c>
      <c r="BB40" s="145">
        <f t="shared" si="39"/>
        <v>8.173076923076919E-2</v>
      </c>
      <c r="BC40" s="145">
        <f t="shared" si="40"/>
        <v>6.2500000000000375E-2</v>
      </c>
      <c r="BD40" s="145">
        <f t="shared" si="41"/>
        <v>1</v>
      </c>
      <c r="BE40" s="145">
        <f t="shared" si="42"/>
        <v>1</v>
      </c>
      <c r="BF40" s="145">
        <f t="shared" si="43"/>
        <v>0.43750000000000006</v>
      </c>
      <c r="BG40" s="145">
        <f t="shared" si="44"/>
        <v>0</v>
      </c>
      <c r="BH40" s="145" t="str">
        <f t="shared" si="45"/>
        <v/>
      </c>
      <c r="BI40" s="145" t="str">
        <f t="shared" si="46"/>
        <v/>
      </c>
      <c r="BJ40" s="100" t="str">
        <f t="shared" si="47"/>
        <v/>
      </c>
      <c r="BK40" s="23">
        <f t="shared" si="48"/>
        <v>9.3000000000000007</v>
      </c>
      <c r="BL40" s="23">
        <f t="shared" si="55"/>
        <v>10.59</v>
      </c>
      <c r="BM40" s="23" t="str">
        <f t="shared" si="56"/>
        <v/>
      </c>
      <c r="BN40" s="102" t="str">
        <f t="shared" si="51"/>
        <v/>
      </c>
      <c r="BO40" s="11">
        <f t="shared" si="52"/>
        <v>8.92</v>
      </c>
      <c r="BP40" s="11">
        <f t="shared" si="57"/>
        <v>9.7774999999999999</v>
      </c>
      <c r="BQ40" s="11" t="str">
        <f t="shared" si="58"/>
        <v/>
      </c>
    </row>
    <row r="41" spans="1:69" x14ac:dyDescent="0.2">
      <c r="A41" s="305" t="s">
        <v>182</v>
      </c>
      <c r="B41" s="334" t="str">
        <f>VLOOKUP($A41,BI!$A:$Q,MATCH(B$1,BI!$A$1:$Q$1,0),FALSE)</f>
        <v/>
      </c>
      <c r="C41" s="368">
        <f>VLOOKUP($A41,BI!$A:$Q,MATCH(C$1,BI!$A$1:$Q$1,0),FALSE)</f>
        <v>1</v>
      </c>
      <c r="D41" s="368">
        <f>VLOOKUP($A41,BI!$A:$Q,MATCH(D$1,BI!$A$1:$Q$1,0),FALSE)</f>
        <v>1</v>
      </c>
      <c r="E41" s="368">
        <f>VLOOKUP($A41,BI!$A:$Q,MATCH(E$1,BI!$A$1:$Q$1,0),FALSE)</f>
        <v>1</v>
      </c>
      <c r="F41" s="368">
        <f>VLOOKUP($A41,BI!$A:$Q,MATCH(F$1,BI!$A$1:$Q$1,0),FALSE)</f>
        <v>1</v>
      </c>
      <c r="G41" s="368">
        <f>VLOOKUP($A41,BI!$A:$Q,MATCH(G$1,BI!$A$1:$Q$1,0),FALSE)</f>
        <v>1</v>
      </c>
      <c r="H41" s="368" t="str">
        <f>VLOOKUP($A41,BI!$A:$Q,MATCH(H$1,BI!$A$1:$Q$1,0),FALSE)</f>
        <v/>
      </c>
      <c r="I41" s="368" t="str">
        <f>VLOOKUP($A41,BI!$A:$Q,MATCH(I$1,BI!$A$1:$Q$1,0),FALSE)</f>
        <v/>
      </c>
      <c r="J41" s="368">
        <f>VLOOKUP($A41,BI!$A:$Q,MATCH(J$1,BI!$A$1:$Q$1,0),FALSE)</f>
        <v>1</v>
      </c>
      <c r="K41" s="368">
        <f>VLOOKUP($A41,BI!$A:$Q,MATCH(K$1,BI!$A$1:$Q$1,0),FALSE)</f>
        <v>1</v>
      </c>
      <c r="L41" s="368" t="str">
        <f>VLOOKUP($A41,BI!$A:$Q,MATCH(L$1,BI!$A$1:$Q$1,0),FALSE)</f>
        <v/>
      </c>
      <c r="M41" s="368" t="str">
        <f>VLOOKUP($A41,BI!$A:$Q,MATCH(M$1,BI!$A$1:$Q$1,0),FALSE)</f>
        <v/>
      </c>
      <c r="N41" s="319" t="str">
        <f>VLOOKUP($A41,'I-EmEC'!$A:$DD,MATCH(N$1,'I-EmEC'!$A$1:$DD$1,0),FALSE)</f>
        <v/>
      </c>
      <c r="O41" s="313">
        <f>VLOOKUP($A41,'I-EmEC'!$A:$DD,MATCH(O$1,'I-EmEC'!$A$1:$DD$1,0),FALSE)</f>
        <v>8.59</v>
      </c>
      <c r="P41" s="314">
        <f>VLOOKUP($A41,'I-EmEC'!$A:$DD,MATCH(P$1,'I-EmEC'!$A$1:$DD$1,0),FALSE)</f>
        <v>8.59</v>
      </c>
      <c r="Q41" s="314">
        <f>VLOOKUP($A41,'I-EmEC'!$A:$DD,MATCH(Q$1,'I-EmEC'!$A$1:$DD$1,0),FALSE)</f>
        <v>8.42</v>
      </c>
      <c r="R41" s="314">
        <f>VLOOKUP($A41,'I-EmEC'!$A:$DD,MATCH(R$1,'I-EmEC'!$A$1:$DD$1,0),FALSE)</f>
        <v>8.42</v>
      </c>
      <c r="S41" s="314">
        <f>VLOOKUP($A41,'I-EmEC'!$A:$DD,MATCH(S$1,'I-EmEC'!$A$1:$DD$1,0),FALSE)</f>
        <v>8.2799999999999994</v>
      </c>
      <c r="T41" s="313" t="str">
        <f>VLOOKUP($A41,'I-EmEC'!$A:$DD,MATCH(T$1,'I-EmEC'!$A$1:$DD$1,0),FALSE)</f>
        <v/>
      </c>
      <c r="U41" s="314" t="str">
        <f>VLOOKUP($A41,'I-EmEC'!$A:$DD,MATCH(U$1,'I-EmEC'!$A$1:$DD$1,0),FALSE)</f>
        <v/>
      </c>
      <c r="V41" s="314">
        <f>VLOOKUP($A41,'I-EmEC'!$A:$DD,MATCH(V$1,'I-EmEC'!$A$1:$DD$1,0),FALSE)</f>
        <v>8.65</v>
      </c>
      <c r="W41" s="314">
        <f>VLOOKUP($A41,'I-EmEC'!$A:$DD,MATCH(W$1,'I-EmEC'!$A$1:$DD$1,0),FALSE)</f>
        <v>8.02</v>
      </c>
      <c r="X41" s="313" t="str">
        <f>VLOOKUP($A41,'I-EmEC'!$A:$DD,MATCH(X$1,'I-EmEC'!$A$1:$DD$1,0),FALSE)</f>
        <v/>
      </c>
      <c r="Y41" s="314" t="str">
        <f>VLOOKUP($A41,'I-EmEC'!$A:$DD,MATCH(Y$1,'I-EmEC'!$A$1:$DD$1,0),FALSE)</f>
        <v/>
      </c>
      <c r="Z41" s="313" t="str">
        <f t="shared" si="11"/>
        <v/>
      </c>
      <c r="AA41" s="314">
        <f t="shared" si="12"/>
        <v>8.59</v>
      </c>
      <c r="AB41" s="314">
        <f t="shared" si="13"/>
        <v>8.59</v>
      </c>
      <c r="AC41" s="314">
        <f t="shared" si="14"/>
        <v>8.42</v>
      </c>
      <c r="AD41" s="314">
        <f t="shared" si="15"/>
        <v>8.42</v>
      </c>
      <c r="AE41" s="314">
        <f t="shared" si="16"/>
        <v>8.2799999999999994</v>
      </c>
      <c r="AF41" s="314" t="str">
        <f t="shared" si="17"/>
        <v/>
      </c>
      <c r="AG41" s="314" t="str">
        <f t="shared" si="18"/>
        <v/>
      </c>
      <c r="AH41" s="314">
        <f t="shared" si="19"/>
        <v>8.65</v>
      </c>
      <c r="AI41" s="314">
        <f t="shared" si="20"/>
        <v>8.02</v>
      </c>
      <c r="AJ41" s="314" t="str">
        <f t="shared" si="21"/>
        <v/>
      </c>
      <c r="AK41" s="314" t="str">
        <f t="shared" si="22"/>
        <v/>
      </c>
      <c r="AL41" s="313" t="str">
        <f t="shared" si="23"/>
        <v/>
      </c>
      <c r="AM41" s="314">
        <f t="shared" si="24"/>
        <v>0.57712305025996535</v>
      </c>
      <c r="AN41" s="314">
        <f t="shared" si="25"/>
        <v>0.57712305025996535</v>
      </c>
      <c r="AO41" s="314">
        <f t="shared" si="26"/>
        <v>0.54766031195840559</v>
      </c>
      <c r="AP41" s="314">
        <f t="shared" si="27"/>
        <v>0.54766031195840559</v>
      </c>
      <c r="AQ41" s="314">
        <f t="shared" si="28"/>
        <v>0.52339688041594445</v>
      </c>
      <c r="AR41" s="314" t="str">
        <f t="shared" si="29"/>
        <v/>
      </c>
      <c r="AS41" s="314" t="str">
        <f t="shared" si="30"/>
        <v/>
      </c>
      <c r="AT41" s="314">
        <f t="shared" si="31"/>
        <v>0.58752166377816306</v>
      </c>
      <c r="AU41" s="314">
        <f t="shared" si="32"/>
        <v>0.4783362218370884</v>
      </c>
      <c r="AV41" s="314" t="str">
        <f t="shared" si="33"/>
        <v/>
      </c>
      <c r="AW41" s="314" t="str">
        <f t="shared" si="34"/>
        <v/>
      </c>
      <c r="AX41" s="144" t="str">
        <f t="shared" si="35"/>
        <v/>
      </c>
      <c r="AY41" s="145">
        <f t="shared" si="36"/>
        <v>0.9047619047619041</v>
      </c>
      <c r="AZ41" s="145">
        <f t="shared" si="37"/>
        <v>0.9047619047619041</v>
      </c>
      <c r="BA41" s="145">
        <f t="shared" si="38"/>
        <v>0.63492063492063466</v>
      </c>
      <c r="BB41" s="145">
        <f t="shared" si="39"/>
        <v>0.63492063492063466</v>
      </c>
      <c r="BC41" s="145">
        <f t="shared" si="40"/>
        <v>0.41269841269841184</v>
      </c>
      <c r="BD41" s="145" t="str">
        <f t="shared" si="41"/>
        <v/>
      </c>
      <c r="BE41" s="145" t="str">
        <f t="shared" si="42"/>
        <v/>
      </c>
      <c r="BF41" s="145">
        <f t="shared" si="43"/>
        <v>1</v>
      </c>
      <c r="BG41" s="145">
        <f t="shared" si="44"/>
        <v>0</v>
      </c>
      <c r="BH41" s="145" t="str">
        <f t="shared" si="45"/>
        <v/>
      </c>
      <c r="BI41" s="145" t="str">
        <f t="shared" si="46"/>
        <v/>
      </c>
      <c r="BJ41" s="100" t="str">
        <f t="shared" si="47"/>
        <v/>
      </c>
      <c r="BK41" s="23">
        <f t="shared" si="48"/>
        <v>8.59</v>
      </c>
      <c r="BL41" s="23">
        <f t="shared" si="55"/>
        <v>8.65</v>
      </c>
      <c r="BM41" s="23" t="str">
        <f t="shared" si="56"/>
        <v/>
      </c>
      <c r="BN41" s="102" t="str">
        <f t="shared" si="51"/>
        <v/>
      </c>
      <c r="BO41" s="11">
        <f t="shared" si="52"/>
        <v>8.4600000000000009</v>
      </c>
      <c r="BP41" s="11">
        <f t="shared" si="57"/>
        <v>8.3350000000000009</v>
      </c>
      <c r="BQ41" s="11" t="str">
        <f t="shared" si="58"/>
        <v/>
      </c>
    </row>
    <row r="42" spans="1:69" x14ac:dyDescent="0.2">
      <c r="A42" s="305" t="s">
        <v>90</v>
      </c>
      <c r="B42" s="334">
        <f>VLOOKUP($A42,BI!$A:$Q,MATCH(B$1,BI!$A$1:$Q$1,0),FALSE)</f>
        <v>1</v>
      </c>
      <c r="C42" s="368" t="str">
        <f>VLOOKUP($A42,BI!$A:$Q,MATCH(C$1,BI!$A$1:$Q$1,0),FALSE)</f>
        <v/>
      </c>
      <c r="D42" s="368" t="str">
        <f>VLOOKUP($A42,BI!$A:$Q,MATCH(D$1,BI!$A$1:$Q$1,0),FALSE)</f>
        <v/>
      </c>
      <c r="E42" s="368" t="str">
        <f>VLOOKUP($A42,BI!$A:$Q,MATCH(E$1,BI!$A$1:$Q$1,0),FALSE)</f>
        <v/>
      </c>
      <c r="F42" s="368" t="str">
        <f>VLOOKUP($A42,BI!$A:$Q,MATCH(F$1,BI!$A$1:$Q$1,0),FALSE)</f>
        <v/>
      </c>
      <c r="G42" s="368">
        <f>VLOOKUP($A42,BI!$A:$Q,MATCH(G$1,BI!$A$1:$Q$1,0),FALSE)</f>
        <v>1</v>
      </c>
      <c r="H42" s="368" t="str">
        <f>VLOOKUP($A42,BI!$A:$Q,MATCH(H$1,BI!$A$1:$Q$1,0),FALSE)</f>
        <v/>
      </c>
      <c r="I42" s="368" t="str">
        <f>VLOOKUP($A42,BI!$A:$Q,MATCH(I$1,BI!$A$1:$Q$1,0),FALSE)</f>
        <v/>
      </c>
      <c r="J42" s="368" t="str">
        <f>VLOOKUP($A42,BI!$A:$Q,MATCH(J$1,BI!$A$1:$Q$1,0),FALSE)</f>
        <v/>
      </c>
      <c r="K42" s="368" t="str">
        <f>VLOOKUP($A42,BI!$A:$Q,MATCH(K$1,BI!$A$1:$Q$1,0),FALSE)</f>
        <v/>
      </c>
      <c r="L42" s="368" t="str">
        <f>VLOOKUP($A42,BI!$A:$Q,MATCH(L$1,BI!$A$1:$Q$1,0),FALSE)</f>
        <v/>
      </c>
      <c r="M42" s="368" t="str">
        <f>VLOOKUP($A42,BI!$A:$Q,MATCH(M$1,BI!$A$1:$Q$1,0),FALSE)</f>
        <v/>
      </c>
      <c r="N42" s="319">
        <f>VLOOKUP($A42,'I-EmEC'!$A:$DD,MATCH(N$1,'I-EmEC'!$A$1:$DD$1,0),FALSE)</f>
        <v>5.61</v>
      </c>
      <c r="O42" s="313" t="str">
        <f>VLOOKUP($A42,'I-EmEC'!$A:$DD,MATCH(O$1,'I-EmEC'!$A$1:$DD$1,0),FALSE)</f>
        <v/>
      </c>
      <c r="P42" s="314" t="str">
        <f>VLOOKUP($A42,'I-EmEC'!$A:$DD,MATCH(P$1,'I-EmEC'!$A$1:$DD$1,0),FALSE)</f>
        <v/>
      </c>
      <c r="Q42" s="314" t="str">
        <f>VLOOKUP($A42,'I-EmEC'!$A:$DD,MATCH(Q$1,'I-EmEC'!$A$1:$DD$1,0),FALSE)</f>
        <v/>
      </c>
      <c r="R42" s="314" t="str">
        <f>VLOOKUP($A42,'I-EmEC'!$A:$DD,MATCH(R$1,'I-EmEC'!$A$1:$DD$1,0),FALSE)</f>
        <v/>
      </c>
      <c r="S42" s="314">
        <f>VLOOKUP($A42,'I-EmEC'!$A:$DD,MATCH(S$1,'I-EmEC'!$A$1:$DD$1,0),FALSE)</f>
        <v>5.7</v>
      </c>
      <c r="T42" s="313">
        <f>VLOOKUP($A42,'I-EmEC'!$A:$DD,MATCH(T$1,'I-EmEC'!$A$1:$DD$1,0),FALSE)</f>
        <v>5.37</v>
      </c>
      <c r="U42" s="314">
        <f>VLOOKUP($A42,'I-EmEC'!$A:$DD,MATCH(U$1,'I-EmEC'!$A$1:$DD$1,0),FALSE)</f>
        <v>5.37</v>
      </c>
      <c r="V42" s="314">
        <f>VLOOKUP($A42,'I-EmEC'!$A:$DD,MATCH(V$1,'I-EmEC'!$A$1:$DD$1,0),FALSE)</f>
        <v>5.7</v>
      </c>
      <c r="W42" s="314" t="str">
        <f>VLOOKUP($A42,'I-EmEC'!$A:$DD,MATCH(W$1,'I-EmEC'!$A$1:$DD$1,0),FALSE)</f>
        <v/>
      </c>
      <c r="X42" s="313" t="str">
        <f>VLOOKUP($A42,'I-EmEC'!$A:$DD,MATCH(X$1,'I-EmEC'!$A$1:$DD$1,0),FALSE)</f>
        <v/>
      </c>
      <c r="Y42" s="314" t="str">
        <f>VLOOKUP($A42,'I-EmEC'!$A:$DD,MATCH(Y$1,'I-EmEC'!$A$1:$DD$1,0),FALSE)</f>
        <v/>
      </c>
      <c r="Z42" s="313">
        <f t="shared" si="11"/>
        <v>5.61</v>
      </c>
      <c r="AA42" s="314" t="str">
        <f t="shared" si="12"/>
        <v/>
      </c>
      <c r="AB42" s="314" t="str">
        <f t="shared" si="13"/>
        <v/>
      </c>
      <c r="AC42" s="314" t="str">
        <f t="shared" si="14"/>
        <v/>
      </c>
      <c r="AD42" s="314" t="str">
        <f t="shared" si="15"/>
        <v/>
      </c>
      <c r="AE42" s="314">
        <f t="shared" si="16"/>
        <v>5.7</v>
      </c>
      <c r="AF42" s="314" t="str">
        <f t="shared" si="17"/>
        <v/>
      </c>
      <c r="AG42" s="314" t="str">
        <f t="shared" si="18"/>
        <v/>
      </c>
      <c r="AH42" s="314" t="str">
        <f t="shared" si="19"/>
        <v/>
      </c>
      <c r="AI42" s="314" t="str">
        <f t="shared" si="20"/>
        <v/>
      </c>
      <c r="AJ42" s="314" t="str">
        <f t="shared" si="21"/>
        <v/>
      </c>
      <c r="AK42" s="314" t="str">
        <f t="shared" si="22"/>
        <v/>
      </c>
      <c r="AL42" s="313">
        <f t="shared" si="23"/>
        <v>6.0658578856152612E-2</v>
      </c>
      <c r="AM42" s="314" t="str">
        <f t="shared" si="24"/>
        <v/>
      </c>
      <c r="AN42" s="314" t="str">
        <f t="shared" si="25"/>
        <v/>
      </c>
      <c r="AO42" s="314" t="str">
        <f t="shared" si="26"/>
        <v/>
      </c>
      <c r="AP42" s="314" t="str">
        <f t="shared" si="27"/>
        <v/>
      </c>
      <c r="AQ42" s="314">
        <f t="shared" si="28"/>
        <v>7.6256499133448952E-2</v>
      </c>
      <c r="AR42" s="314" t="str">
        <f t="shared" si="29"/>
        <v/>
      </c>
      <c r="AS42" s="314" t="str">
        <f t="shared" si="30"/>
        <v/>
      </c>
      <c r="AT42" s="314" t="str">
        <f t="shared" si="31"/>
        <v/>
      </c>
      <c r="AU42" s="314" t="str">
        <f t="shared" si="32"/>
        <v/>
      </c>
      <c r="AV42" s="314" t="str">
        <f t="shared" si="33"/>
        <v/>
      </c>
      <c r="AW42" s="314" t="str">
        <f t="shared" si="34"/>
        <v/>
      </c>
      <c r="AX42" s="144">
        <f t="shared" si="35"/>
        <v>0</v>
      </c>
      <c r="AY42" s="145" t="str">
        <f t="shared" si="36"/>
        <v/>
      </c>
      <c r="AZ42" s="145" t="str">
        <f t="shared" si="37"/>
        <v/>
      </c>
      <c r="BA42" s="145" t="str">
        <f t="shared" si="38"/>
        <v/>
      </c>
      <c r="BB42" s="145" t="str">
        <f t="shared" si="39"/>
        <v/>
      </c>
      <c r="BC42" s="145">
        <f t="shared" si="40"/>
        <v>1</v>
      </c>
      <c r="BD42" s="145" t="str">
        <f t="shared" si="41"/>
        <v/>
      </c>
      <c r="BE42" s="145" t="str">
        <f t="shared" si="42"/>
        <v/>
      </c>
      <c r="BF42" s="145" t="str">
        <f t="shared" si="43"/>
        <v/>
      </c>
      <c r="BG42" s="145" t="str">
        <f t="shared" si="44"/>
        <v/>
      </c>
      <c r="BH42" s="145" t="str">
        <f t="shared" si="45"/>
        <v/>
      </c>
      <c r="BI42" s="145" t="str">
        <f t="shared" si="46"/>
        <v/>
      </c>
      <c r="BJ42" s="100">
        <f t="shared" si="47"/>
        <v>5.61</v>
      </c>
      <c r="BK42" s="23">
        <f t="shared" si="48"/>
        <v>5.7</v>
      </c>
      <c r="BL42" s="23" t="str">
        <f t="shared" si="55"/>
        <v/>
      </c>
      <c r="BM42" s="23" t="str">
        <f t="shared" si="56"/>
        <v/>
      </c>
      <c r="BN42" s="102">
        <f t="shared" si="51"/>
        <v>5.61</v>
      </c>
      <c r="BO42" s="11">
        <f t="shared" si="52"/>
        <v>5.7</v>
      </c>
      <c r="BP42" s="11" t="str">
        <f t="shared" si="57"/>
        <v/>
      </c>
      <c r="BQ42" s="11" t="str">
        <f t="shared" si="58"/>
        <v/>
      </c>
    </row>
    <row r="43" spans="1:69" x14ac:dyDescent="0.2">
      <c r="A43" s="305" t="s">
        <v>58</v>
      </c>
      <c r="B43" s="334" t="str">
        <f>VLOOKUP($A43,BI!$A:$Q,MATCH(B$1,BI!$A$1:$Q$1,0),FALSE)</f>
        <v/>
      </c>
      <c r="C43" s="368">
        <f>VLOOKUP($A43,BI!$A:$Q,MATCH(C$1,BI!$A$1:$Q$1,0),FALSE)</f>
        <v>1</v>
      </c>
      <c r="D43" s="368">
        <f>VLOOKUP($A43,BI!$A:$Q,MATCH(D$1,BI!$A$1:$Q$1,0),FALSE)</f>
        <v>1</v>
      </c>
      <c r="E43" s="368">
        <f>VLOOKUP($A43,BI!$A:$Q,MATCH(E$1,BI!$A$1:$Q$1,0),FALSE)</f>
        <v>1</v>
      </c>
      <c r="F43" s="368">
        <f>VLOOKUP($A43,BI!$A:$Q,MATCH(F$1,BI!$A$1:$Q$1,0),FALSE)</f>
        <v>1</v>
      </c>
      <c r="G43" s="368">
        <f>VLOOKUP($A43,BI!$A:$Q,MATCH(G$1,BI!$A$1:$Q$1,0),FALSE)</f>
        <v>1</v>
      </c>
      <c r="H43" s="368" t="str">
        <f>VLOOKUP($A43,BI!$A:$Q,MATCH(H$1,BI!$A$1:$Q$1,0),FALSE)</f>
        <v/>
      </c>
      <c r="I43" s="368" t="str">
        <f>VLOOKUP($A43,BI!$A:$Q,MATCH(I$1,BI!$A$1:$Q$1,0),FALSE)</f>
        <v/>
      </c>
      <c r="J43" s="368" t="str">
        <f>VLOOKUP($A43,BI!$A:$Q,MATCH(J$1,BI!$A$1:$Q$1,0),FALSE)</f>
        <v/>
      </c>
      <c r="K43" s="368" t="str">
        <f>VLOOKUP($A43,BI!$A:$Q,MATCH(K$1,BI!$A$1:$Q$1,0),FALSE)</f>
        <v/>
      </c>
      <c r="L43" s="368" t="str">
        <f>VLOOKUP($A43,BI!$A:$Q,MATCH(L$1,BI!$A$1:$Q$1,0),FALSE)</f>
        <v/>
      </c>
      <c r="M43" s="368" t="str">
        <f>VLOOKUP($A43,BI!$A:$Q,MATCH(M$1,BI!$A$1:$Q$1,0),FALSE)</f>
        <v/>
      </c>
      <c r="N43" s="319" t="str">
        <f>VLOOKUP($A43,'I-EmEC'!$A:$DD,MATCH(N$1,'I-EmEC'!$A$1:$DD$1,0),FALSE)</f>
        <v/>
      </c>
      <c r="O43" s="313">
        <f>VLOOKUP($A43,'I-EmEC'!$A:$DD,MATCH(O$1,'I-EmEC'!$A$1:$DD$1,0),FALSE)</f>
        <v>7.17</v>
      </c>
      <c r="P43" s="314">
        <f>VLOOKUP($A43,'I-EmEC'!$A:$DD,MATCH(P$1,'I-EmEC'!$A$1:$DD$1,0),FALSE)</f>
        <v>7.17</v>
      </c>
      <c r="Q43" s="314">
        <f>VLOOKUP($A43,'I-EmEC'!$A:$DD,MATCH(Q$1,'I-EmEC'!$A$1:$DD$1,0),FALSE)</f>
        <v>6.86</v>
      </c>
      <c r="R43" s="314">
        <f>VLOOKUP($A43,'I-EmEC'!$A:$DD,MATCH(R$1,'I-EmEC'!$A$1:$DD$1,0),FALSE)</f>
        <v>6.86</v>
      </c>
      <c r="S43" s="314">
        <f>VLOOKUP($A43,'I-EmEC'!$A:$DD,MATCH(S$1,'I-EmEC'!$A$1:$DD$1,0),FALSE)</f>
        <v>7.44</v>
      </c>
      <c r="T43" s="313" t="str">
        <f>VLOOKUP($A43,'I-EmEC'!$A:$DD,MATCH(T$1,'I-EmEC'!$A$1:$DD$1,0),FALSE)</f>
        <v/>
      </c>
      <c r="U43" s="314" t="str">
        <f>VLOOKUP($A43,'I-EmEC'!$A:$DD,MATCH(U$1,'I-EmEC'!$A$1:$DD$1,0),FALSE)</f>
        <v/>
      </c>
      <c r="V43" s="314">
        <f>VLOOKUP($A43,'I-EmEC'!$A:$DD,MATCH(V$1,'I-EmEC'!$A$1:$DD$1,0),FALSE)</f>
        <v>6.34</v>
      </c>
      <c r="W43" s="314" t="str">
        <f>VLOOKUP($A43,'I-EmEC'!$A:$DD,MATCH(W$1,'I-EmEC'!$A$1:$DD$1,0),FALSE)</f>
        <v/>
      </c>
      <c r="X43" s="313" t="str">
        <f>VLOOKUP($A43,'I-EmEC'!$A:$DD,MATCH(X$1,'I-EmEC'!$A$1:$DD$1,0),FALSE)</f>
        <v/>
      </c>
      <c r="Y43" s="314" t="str">
        <f>VLOOKUP($A43,'I-EmEC'!$A:$DD,MATCH(Y$1,'I-EmEC'!$A$1:$DD$1,0),FALSE)</f>
        <v/>
      </c>
      <c r="Z43" s="313" t="str">
        <f t="shared" si="11"/>
        <v/>
      </c>
      <c r="AA43" s="314">
        <f t="shared" si="12"/>
        <v>7.17</v>
      </c>
      <c r="AB43" s="314">
        <f t="shared" si="13"/>
        <v>7.17</v>
      </c>
      <c r="AC43" s="314">
        <f t="shared" si="14"/>
        <v>6.86</v>
      </c>
      <c r="AD43" s="314">
        <f t="shared" si="15"/>
        <v>6.86</v>
      </c>
      <c r="AE43" s="314">
        <f t="shared" si="16"/>
        <v>7.44</v>
      </c>
      <c r="AF43" s="314" t="str">
        <f t="shared" si="17"/>
        <v/>
      </c>
      <c r="AG43" s="314" t="str">
        <f t="shared" si="18"/>
        <v/>
      </c>
      <c r="AH43" s="314" t="str">
        <f t="shared" si="19"/>
        <v/>
      </c>
      <c r="AI43" s="314" t="str">
        <f t="shared" si="20"/>
        <v/>
      </c>
      <c r="AJ43" s="314" t="str">
        <f t="shared" si="21"/>
        <v/>
      </c>
      <c r="AK43" s="314" t="str">
        <f t="shared" si="22"/>
        <v/>
      </c>
      <c r="AL43" s="313" t="str">
        <f t="shared" si="23"/>
        <v/>
      </c>
      <c r="AM43" s="314">
        <f t="shared" si="24"/>
        <v>0.33102253032928947</v>
      </c>
      <c r="AN43" s="314">
        <f t="shared" si="25"/>
        <v>0.33102253032928947</v>
      </c>
      <c r="AO43" s="314">
        <f t="shared" si="26"/>
        <v>0.27729636048526873</v>
      </c>
      <c r="AP43" s="314">
        <f t="shared" si="27"/>
        <v>0.27729636048526873</v>
      </c>
      <c r="AQ43" s="314">
        <f t="shared" si="28"/>
        <v>0.37781629116117865</v>
      </c>
      <c r="AR43" s="314" t="str">
        <f t="shared" si="29"/>
        <v/>
      </c>
      <c r="AS43" s="314" t="str">
        <f t="shared" si="30"/>
        <v/>
      </c>
      <c r="AT43" s="314" t="str">
        <f t="shared" si="31"/>
        <v/>
      </c>
      <c r="AU43" s="314" t="str">
        <f t="shared" si="32"/>
        <v/>
      </c>
      <c r="AV43" s="314" t="str">
        <f t="shared" si="33"/>
        <v/>
      </c>
      <c r="AW43" s="314" t="str">
        <f t="shared" si="34"/>
        <v/>
      </c>
      <c r="AX43" s="144" t="str">
        <f t="shared" si="35"/>
        <v/>
      </c>
      <c r="AY43" s="145">
        <f t="shared" si="36"/>
        <v>0.53448275862068895</v>
      </c>
      <c r="AZ43" s="145">
        <f t="shared" si="37"/>
        <v>0.53448275862068895</v>
      </c>
      <c r="BA43" s="145">
        <f t="shared" si="38"/>
        <v>0</v>
      </c>
      <c r="BB43" s="145">
        <f t="shared" si="39"/>
        <v>0</v>
      </c>
      <c r="BC43" s="145">
        <f t="shared" si="40"/>
        <v>1</v>
      </c>
      <c r="BD43" s="145" t="str">
        <f t="shared" si="41"/>
        <v/>
      </c>
      <c r="BE43" s="145" t="str">
        <f t="shared" si="42"/>
        <v/>
      </c>
      <c r="BF43" s="145" t="str">
        <f t="shared" si="43"/>
        <v/>
      </c>
      <c r="BG43" s="145" t="str">
        <f t="shared" si="44"/>
        <v/>
      </c>
      <c r="BH43" s="145" t="str">
        <f t="shared" si="45"/>
        <v/>
      </c>
      <c r="BI43" s="145" t="str">
        <f t="shared" si="46"/>
        <v/>
      </c>
      <c r="BJ43" s="100" t="str">
        <f t="shared" si="47"/>
        <v/>
      </c>
      <c r="BK43" s="23">
        <f t="shared" si="48"/>
        <v>7.44</v>
      </c>
      <c r="BL43" s="23" t="str">
        <f t="shared" si="55"/>
        <v/>
      </c>
      <c r="BM43" s="23" t="str">
        <f t="shared" si="56"/>
        <v/>
      </c>
      <c r="BN43" s="102" t="str">
        <f t="shared" si="51"/>
        <v/>
      </c>
      <c r="BO43" s="11">
        <f t="shared" si="52"/>
        <v>7.1</v>
      </c>
      <c r="BP43" s="11" t="str">
        <f t="shared" si="57"/>
        <v/>
      </c>
      <c r="BQ43" s="11" t="str">
        <f t="shared" si="58"/>
        <v/>
      </c>
    </row>
    <row r="44" spans="1:69" x14ac:dyDescent="0.2">
      <c r="A44" s="305" t="s">
        <v>50</v>
      </c>
      <c r="B44" s="334">
        <f>VLOOKUP($A44,BI!$A:$Q,MATCH(B$1,BI!$A$1:$Q$1,0),FALSE)</f>
        <v>1</v>
      </c>
      <c r="C44" s="368" t="str">
        <f>VLOOKUP($A44,BI!$A:$Q,MATCH(C$1,BI!$A$1:$Q$1,0),FALSE)</f>
        <v/>
      </c>
      <c r="D44" s="368" t="str">
        <f>VLOOKUP($A44,BI!$A:$Q,MATCH(D$1,BI!$A$1:$Q$1,0),FALSE)</f>
        <v/>
      </c>
      <c r="E44" s="368" t="str">
        <f>VLOOKUP($A44,BI!$A:$Q,MATCH(E$1,BI!$A$1:$Q$1,0),FALSE)</f>
        <v/>
      </c>
      <c r="F44" s="368" t="str">
        <f>VLOOKUP($A44,BI!$A:$Q,MATCH(F$1,BI!$A$1:$Q$1,0),FALSE)</f>
        <v/>
      </c>
      <c r="G44" s="368" t="str">
        <f>VLOOKUP($A44,BI!$A:$Q,MATCH(G$1,BI!$A$1:$Q$1,0),FALSE)</f>
        <v/>
      </c>
      <c r="H44" s="368" t="str">
        <f>VLOOKUP($A44,BI!$A:$Q,MATCH(H$1,BI!$A$1:$Q$1,0),FALSE)</f>
        <v/>
      </c>
      <c r="I44" s="368" t="str">
        <f>VLOOKUP($A44,BI!$A:$Q,MATCH(I$1,BI!$A$1:$Q$1,0),FALSE)</f>
        <v/>
      </c>
      <c r="J44" s="368" t="str">
        <f>VLOOKUP($A44,BI!$A:$Q,MATCH(J$1,BI!$A$1:$Q$1,0),FALSE)</f>
        <v/>
      </c>
      <c r="K44" s="368" t="str">
        <f>VLOOKUP($A44,BI!$A:$Q,MATCH(K$1,BI!$A$1:$Q$1,0),FALSE)</f>
        <v/>
      </c>
      <c r="L44" s="368" t="str">
        <f>VLOOKUP($A44,BI!$A:$Q,MATCH(L$1,BI!$A$1:$Q$1,0),FALSE)</f>
        <v/>
      </c>
      <c r="M44" s="368" t="str">
        <f>VLOOKUP($A44,BI!$A:$Q,MATCH(M$1,BI!$A$1:$Q$1,0),FALSE)</f>
        <v/>
      </c>
      <c r="N44" s="319">
        <f>VLOOKUP($A44,'I-EmEC'!$A:$DD,MATCH(N$1,'I-EmEC'!$A$1:$DD$1,0),FALSE)</f>
        <v>6.34</v>
      </c>
      <c r="O44" s="313">
        <f>VLOOKUP($A44,'I-EmEC'!$A:$DD,MATCH(O$1,'I-EmEC'!$A$1:$DD$1,0),FALSE)</f>
        <v>6.33</v>
      </c>
      <c r="P44" s="314">
        <f>VLOOKUP($A44,'I-EmEC'!$A:$DD,MATCH(P$1,'I-EmEC'!$A$1:$DD$1,0),FALSE)</f>
        <v>6.33</v>
      </c>
      <c r="Q44" s="314">
        <f>VLOOKUP($A44,'I-EmEC'!$A:$DD,MATCH(Q$1,'I-EmEC'!$A$1:$DD$1,0),FALSE)</f>
        <v>6.44</v>
      </c>
      <c r="R44" s="314">
        <f>VLOOKUP($A44,'I-EmEC'!$A:$DD,MATCH(R$1,'I-EmEC'!$A$1:$DD$1,0),FALSE)</f>
        <v>6.44</v>
      </c>
      <c r="S44" s="314">
        <f>VLOOKUP($A44,'I-EmEC'!$A:$DD,MATCH(S$1,'I-EmEC'!$A$1:$DD$1,0),FALSE)</f>
        <v>6.45</v>
      </c>
      <c r="T44" s="313">
        <f>VLOOKUP($A44,'I-EmEC'!$A:$DD,MATCH(T$1,'I-EmEC'!$A$1:$DD$1,0),FALSE)</f>
        <v>6.49</v>
      </c>
      <c r="U44" s="314">
        <f>VLOOKUP($A44,'I-EmEC'!$A:$DD,MATCH(U$1,'I-EmEC'!$A$1:$DD$1,0),FALSE)</f>
        <v>6.49</v>
      </c>
      <c r="V44" s="314">
        <f>VLOOKUP($A44,'I-EmEC'!$A:$DD,MATCH(V$1,'I-EmEC'!$A$1:$DD$1,0),FALSE)</f>
        <v>6.64</v>
      </c>
      <c r="W44" s="314" t="str">
        <f>VLOOKUP($A44,'I-EmEC'!$A:$DD,MATCH(W$1,'I-EmEC'!$A$1:$DD$1,0),FALSE)</f>
        <v/>
      </c>
      <c r="X44" s="313" t="str">
        <f>VLOOKUP($A44,'I-EmEC'!$A:$DD,MATCH(X$1,'I-EmEC'!$A$1:$DD$1,0),FALSE)</f>
        <v/>
      </c>
      <c r="Y44" s="314" t="str">
        <f>VLOOKUP($A44,'I-EmEC'!$A:$DD,MATCH(Y$1,'I-EmEC'!$A$1:$DD$1,0),FALSE)</f>
        <v/>
      </c>
      <c r="Z44" s="313">
        <f t="shared" si="11"/>
        <v>6.34</v>
      </c>
      <c r="AA44" s="314" t="str">
        <f t="shared" si="12"/>
        <v/>
      </c>
      <c r="AB44" s="314" t="str">
        <f t="shared" si="13"/>
        <v/>
      </c>
      <c r="AC44" s="314" t="str">
        <f t="shared" si="14"/>
        <v/>
      </c>
      <c r="AD44" s="314" t="str">
        <f t="shared" si="15"/>
        <v/>
      </c>
      <c r="AE44" s="314" t="str">
        <f t="shared" si="16"/>
        <v/>
      </c>
      <c r="AF44" s="314" t="str">
        <f t="shared" si="17"/>
        <v/>
      </c>
      <c r="AG44" s="314" t="str">
        <f t="shared" si="18"/>
        <v/>
      </c>
      <c r="AH44" s="314" t="str">
        <f t="shared" si="19"/>
        <v/>
      </c>
      <c r="AI44" s="314" t="str">
        <f t="shared" si="20"/>
        <v/>
      </c>
      <c r="AJ44" s="314" t="str">
        <f t="shared" si="21"/>
        <v/>
      </c>
      <c r="AK44" s="314" t="str">
        <f t="shared" si="22"/>
        <v/>
      </c>
      <c r="AL44" s="313">
        <f t="shared" si="23"/>
        <v>0.18717504332755636</v>
      </c>
      <c r="AM44" s="314" t="str">
        <f t="shared" si="24"/>
        <v/>
      </c>
      <c r="AN44" s="314" t="str">
        <f t="shared" si="25"/>
        <v/>
      </c>
      <c r="AO44" s="314" t="str">
        <f t="shared" si="26"/>
        <v/>
      </c>
      <c r="AP44" s="314" t="str">
        <f t="shared" si="27"/>
        <v/>
      </c>
      <c r="AQ44" s="314" t="str">
        <f t="shared" si="28"/>
        <v/>
      </c>
      <c r="AR44" s="314" t="str">
        <f t="shared" si="29"/>
        <v/>
      </c>
      <c r="AS44" s="314" t="str">
        <f t="shared" si="30"/>
        <v/>
      </c>
      <c r="AT44" s="314" t="str">
        <f t="shared" si="31"/>
        <v/>
      </c>
      <c r="AU44" s="314" t="str">
        <f t="shared" si="32"/>
        <v/>
      </c>
      <c r="AV44" s="314" t="str">
        <f t="shared" si="33"/>
        <v/>
      </c>
      <c r="AW44" s="314" t="str">
        <f t="shared" si="34"/>
        <v/>
      </c>
      <c r="AX44" s="144" t="str">
        <f t="shared" si="35"/>
        <v/>
      </c>
      <c r="AY44" s="145" t="str">
        <f t="shared" si="36"/>
        <v/>
      </c>
      <c r="AZ44" s="145" t="str">
        <f t="shared" si="37"/>
        <v/>
      </c>
      <c r="BA44" s="145" t="str">
        <f t="shared" si="38"/>
        <v/>
      </c>
      <c r="BB44" s="145" t="str">
        <f t="shared" si="39"/>
        <v/>
      </c>
      <c r="BC44" s="145" t="str">
        <f t="shared" si="40"/>
        <v/>
      </c>
      <c r="BD44" s="145" t="str">
        <f t="shared" si="41"/>
        <v/>
      </c>
      <c r="BE44" s="145" t="str">
        <f t="shared" si="42"/>
        <v/>
      </c>
      <c r="BF44" s="145" t="str">
        <f t="shared" si="43"/>
        <v/>
      </c>
      <c r="BG44" s="145" t="str">
        <f t="shared" si="44"/>
        <v/>
      </c>
      <c r="BH44" s="145" t="str">
        <f t="shared" si="45"/>
        <v/>
      </c>
      <c r="BI44" s="145" t="str">
        <f t="shared" si="46"/>
        <v/>
      </c>
      <c r="BJ44" s="100">
        <f t="shared" si="47"/>
        <v>6.34</v>
      </c>
      <c r="BK44" s="23" t="str">
        <f t="shared" si="48"/>
        <v/>
      </c>
      <c r="BL44" s="23" t="str">
        <f t="shared" si="55"/>
        <v/>
      </c>
      <c r="BM44" s="23" t="str">
        <f t="shared" si="56"/>
        <v/>
      </c>
      <c r="BN44" s="102">
        <f t="shared" si="51"/>
        <v>6.34</v>
      </c>
      <c r="BO44" s="11" t="str">
        <f t="shared" si="52"/>
        <v/>
      </c>
      <c r="BP44" s="11" t="str">
        <f t="shared" si="57"/>
        <v/>
      </c>
      <c r="BQ44" s="11" t="str">
        <f t="shared" si="58"/>
        <v/>
      </c>
    </row>
    <row r="45" spans="1:69" x14ac:dyDescent="0.2">
      <c r="A45" s="305" t="s">
        <v>24</v>
      </c>
      <c r="B45" s="334">
        <f>VLOOKUP($A45,BI!$A:$Q,MATCH(B$1,BI!$A$1:$Q$1,0),FALSE)</f>
        <v>1</v>
      </c>
      <c r="C45" s="368" t="str">
        <f>VLOOKUP($A45,BI!$A:$Q,MATCH(C$1,BI!$A$1:$Q$1,0),FALSE)</f>
        <v/>
      </c>
      <c r="D45" s="368" t="str">
        <f>VLOOKUP($A45,BI!$A:$Q,MATCH(D$1,BI!$A$1:$Q$1,0),FALSE)</f>
        <v/>
      </c>
      <c r="E45" s="368" t="str">
        <f>VLOOKUP($A45,BI!$A:$Q,MATCH(E$1,BI!$A$1:$Q$1,0),FALSE)</f>
        <v/>
      </c>
      <c r="F45" s="368" t="str">
        <f>VLOOKUP($A45,BI!$A:$Q,MATCH(F$1,BI!$A$1:$Q$1,0),FALSE)</f>
        <v/>
      </c>
      <c r="G45" s="368">
        <f>VLOOKUP($A45,BI!$A:$Q,MATCH(G$1,BI!$A$1:$Q$1,0),FALSE)</f>
        <v>1</v>
      </c>
      <c r="H45" s="368" t="str">
        <f>VLOOKUP($A45,BI!$A:$Q,MATCH(H$1,BI!$A$1:$Q$1,0),FALSE)</f>
        <v/>
      </c>
      <c r="I45" s="368" t="str">
        <f>VLOOKUP($A45,BI!$A:$Q,MATCH(I$1,BI!$A$1:$Q$1,0),FALSE)</f>
        <v/>
      </c>
      <c r="J45" s="368" t="str">
        <f>VLOOKUP($A45,BI!$A:$Q,MATCH(J$1,BI!$A$1:$Q$1,0),FALSE)</f>
        <v/>
      </c>
      <c r="K45" s="368" t="str">
        <f>VLOOKUP($A45,BI!$A:$Q,MATCH(K$1,BI!$A$1:$Q$1,0),FALSE)</f>
        <v/>
      </c>
      <c r="L45" s="368" t="str">
        <f>VLOOKUP($A45,BI!$A:$Q,MATCH(L$1,BI!$A$1:$Q$1,0),FALSE)</f>
        <v/>
      </c>
      <c r="M45" s="368" t="str">
        <f>VLOOKUP($A45,BI!$A:$Q,MATCH(M$1,BI!$A$1:$Q$1,0),FALSE)</f>
        <v/>
      </c>
      <c r="N45" s="319">
        <f>VLOOKUP($A45,'I-EmEC'!$A:$DD,MATCH(N$1,'I-EmEC'!$A$1:$DD$1,0),FALSE)</f>
        <v>7.17</v>
      </c>
      <c r="O45" s="313">
        <f>VLOOKUP($A45,'I-EmEC'!$A:$DD,MATCH(O$1,'I-EmEC'!$A$1:$DD$1,0),FALSE)</f>
        <v>7.22</v>
      </c>
      <c r="P45" s="314">
        <f>VLOOKUP($A45,'I-EmEC'!$A:$DD,MATCH(P$1,'I-EmEC'!$A$1:$DD$1,0),FALSE)</f>
        <v>7.22</v>
      </c>
      <c r="Q45" s="314">
        <f>VLOOKUP($A45,'I-EmEC'!$A:$DD,MATCH(Q$1,'I-EmEC'!$A$1:$DD$1,0),FALSE)</f>
        <v>6.59</v>
      </c>
      <c r="R45" s="314">
        <f>VLOOKUP($A45,'I-EmEC'!$A:$DD,MATCH(R$1,'I-EmEC'!$A$1:$DD$1,0),FALSE)</f>
        <v>6.59</v>
      </c>
      <c r="S45" s="314">
        <f>VLOOKUP($A45,'I-EmEC'!$A:$DD,MATCH(S$1,'I-EmEC'!$A$1:$DD$1,0),FALSE)</f>
        <v>7.49</v>
      </c>
      <c r="T45" s="313">
        <f>VLOOKUP($A45,'I-EmEC'!$A:$DD,MATCH(T$1,'I-EmEC'!$A$1:$DD$1,0),FALSE)</f>
        <v>7.58</v>
      </c>
      <c r="U45" s="314">
        <f>VLOOKUP($A45,'I-EmEC'!$A:$DD,MATCH(U$1,'I-EmEC'!$A$1:$DD$1,0),FALSE)</f>
        <v>7.58</v>
      </c>
      <c r="V45" s="314">
        <f>VLOOKUP($A45,'I-EmEC'!$A:$DD,MATCH(V$1,'I-EmEC'!$A$1:$DD$1,0),FALSE)</f>
        <v>7.72</v>
      </c>
      <c r="W45" s="314" t="str">
        <f>VLOOKUP($A45,'I-EmEC'!$A:$DD,MATCH(W$1,'I-EmEC'!$A$1:$DD$1,0),FALSE)</f>
        <v/>
      </c>
      <c r="X45" s="313" t="str">
        <f>VLOOKUP($A45,'I-EmEC'!$A:$DD,MATCH(X$1,'I-EmEC'!$A$1:$DD$1,0),FALSE)</f>
        <v/>
      </c>
      <c r="Y45" s="314" t="str">
        <f>VLOOKUP($A45,'I-EmEC'!$A:$DD,MATCH(Y$1,'I-EmEC'!$A$1:$DD$1,0),FALSE)</f>
        <v/>
      </c>
      <c r="Z45" s="313">
        <f t="shared" si="11"/>
        <v>7.17</v>
      </c>
      <c r="AA45" s="314" t="str">
        <f t="shared" si="12"/>
        <v/>
      </c>
      <c r="AB45" s="314" t="str">
        <f t="shared" si="13"/>
        <v/>
      </c>
      <c r="AC45" s="314" t="str">
        <f t="shared" si="14"/>
        <v/>
      </c>
      <c r="AD45" s="314" t="str">
        <f t="shared" si="15"/>
        <v/>
      </c>
      <c r="AE45" s="314">
        <f t="shared" si="16"/>
        <v>7.49</v>
      </c>
      <c r="AF45" s="314" t="str">
        <f t="shared" si="17"/>
        <v/>
      </c>
      <c r="AG45" s="314" t="str">
        <f t="shared" si="18"/>
        <v/>
      </c>
      <c r="AH45" s="314" t="str">
        <f t="shared" si="19"/>
        <v/>
      </c>
      <c r="AI45" s="314" t="str">
        <f t="shared" si="20"/>
        <v/>
      </c>
      <c r="AJ45" s="314" t="str">
        <f t="shared" si="21"/>
        <v/>
      </c>
      <c r="AK45" s="314" t="str">
        <f t="shared" si="22"/>
        <v/>
      </c>
      <c r="AL45" s="313">
        <f t="shared" si="23"/>
        <v>0.33102253032928947</v>
      </c>
      <c r="AM45" s="314" t="str">
        <f t="shared" si="24"/>
        <v/>
      </c>
      <c r="AN45" s="314" t="str">
        <f t="shared" si="25"/>
        <v/>
      </c>
      <c r="AO45" s="314" t="str">
        <f t="shared" si="26"/>
        <v/>
      </c>
      <c r="AP45" s="314" t="str">
        <f t="shared" si="27"/>
        <v/>
      </c>
      <c r="AQ45" s="314">
        <f t="shared" si="28"/>
        <v>0.38648180242634328</v>
      </c>
      <c r="AR45" s="314" t="str">
        <f t="shared" si="29"/>
        <v/>
      </c>
      <c r="AS45" s="314" t="str">
        <f t="shared" si="30"/>
        <v/>
      </c>
      <c r="AT45" s="314" t="str">
        <f t="shared" si="31"/>
        <v/>
      </c>
      <c r="AU45" s="314" t="str">
        <f t="shared" si="32"/>
        <v/>
      </c>
      <c r="AV45" s="314" t="str">
        <f t="shared" si="33"/>
        <v/>
      </c>
      <c r="AW45" s="314" t="str">
        <f t="shared" si="34"/>
        <v/>
      </c>
      <c r="AX45" s="144">
        <f t="shared" si="35"/>
        <v>0</v>
      </c>
      <c r="AY45" s="145" t="str">
        <f t="shared" si="36"/>
        <v/>
      </c>
      <c r="AZ45" s="145" t="str">
        <f t="shared" si="37"/>
        <v/>
      </c>
      <c r="BA45" s="145" t="str">
        <f t="shared" si="38"/>
        <v/>
      </c>
      <c r="BB45" s="145" t="str">
        <f t="shared" si="39"/>
        <v/>
      </c>
      <c r="BC45" s="145">
        <f t="shared" si="40"/>
        <v>1</v>
      </c>
      <c r="BD45" s="145" t="str">
        <f t="shared" si="41"/>
        <v/>
      </c>
      <c r="BE45" s="145" t="str">
        <f t="shared" si="42"/>
        <v/>
      </c>
      <c r="BF45" s="145" t="str">
        <f t="shared" si="43"/>
        <v/>
      </c>
      <c r="BG45" s="145" t="str">
        <f t="shared" si="44"/>
        <v/>
      </c>
      <c r="BH45" s="145" t="str">
        <f t="shared" si="45"/>
        <v/>
      </c>
      <c r="BI45" s="145" t="str">
        <f t="shared" si="46"/>
        <v/>
      </c>
      <c r="BJ45" s="100">
        <f t="shared" si="47"/>
        <v>7.17</v>
      </c>
      <c r="BK45" s="23">
        <f t="shared" si="48"/>
        <v>7.49</v>
      </c>
      <c r="BL45" s="23" t="str">
        <f t="shared" si="55"/>
        <v/>
      </c>
      <c r="BM45" s="23" t="str">
        <f t="shared" si="56"/>
        <v/>
      </c>
      <c r="BN45" s="102">
        <f t="shared" si="51"/>
        <v>7.17</v>
      </c>
      <c r="BO45" s="11">
        <f t="shared" si="52"/>
        <v>7.49</v>
      </c>
      <c r="BP45" s="11" t="str">
        <f t="shared" si="57"/>
        <v/>
      </c>
      <c r="BQ45" s="11" t="str">
        <f t="shared" si="58"/>
        <v/>
      </c>
    </row>
    <row r="46" spans="1:69" x14ac:dyDescent="0.2">
      <c r="A46" s="305" t="s">
        <v>191</v>
      </c>
      <c r="B46" s="334" t="str">
        <f>VLOOKUP($A46,BI!$A:$Q,MATCH(B$1,BI!$A$1:$Q$1,0),FALSE)</f>
        <v/>
      </c>
      <c r="C46" s="368" t="str">
        <f>VLOOKUP($A46,BI!$A:$Q,MATCH(C$1,BI!$A$1:$Q$1,0),FALSE)</f>
        <v/>
      </c>
      <c r="D46" s="368" t="str">
        <f>VLOOKUP($A46,BI!$A:$Q,MATCH(D$1,BI!$A$1:$Q$1,0),FALSE)</f>
        <v/>
      </c>
      <c r="E46" s="368" t="str">
        <f>VLOOKUP($A46,BI!$A:$Q,MATCH(E$1,BI!$A$1:$Q$1,0),FALSE)</f>
        <v/>
      </c>
      <c r="F46" s="368" t="str">
        <f>VLOOKUP($A46,BI!$A:$Q,MATCH(F$1,BI!$A$1:$Q$1,0),FALSE)</f>
        <v/>
      </c>
      <c r="G46" s="368" t="str">
        <f>VLOOKUP($A46,BI!$A:$Q,MATCH(G$1,BI!$A$1:$Q$1,0),FALSE)</f>
        <v/>
      </c>
      <c r="H46" s="368">
        <f>VLOOKUP($A46,BI!$A:$Q,MATCH(H$1,BI!$A$1:$Q$1,0),FALSE)</f>
        <v>1</v>
      </c>
      <c r="I46" s="368">
        <f>VLOOKUP($A46,BI!$A:$Q,MATCH(I$1,BI!$A$1:$Q$1,0),FALSE)</f>
        <v>1</v>
      </c>
      <c r="J46" s="368">
        <f>VLOOKUP($A46,BI!$A:$Q,MATCH(J$1,BI!$A$1:$Q$1,0),FALSE)</f>
        <v>1</v>
      </c>
      <c r="K46" s="368" t="str">
        <f>VLOOKUP($A46,BI!$A:$Q,MATCH(K$1,BI!$A$1:$Q$1,0),FALSE)</f>
        <v/>
      </c>
      <c r="L46" s="368" t="str">
        <f>VLOOKUP($A46,BI!$A:$Q,MATCH(L$1,BI!$A$1:$Q$1,0),FALSE)</f>
        <v/>
      </c>
      <c r="M46" s="368" t="str">
        <f>VLOOKUP($A46,BI!$A:$Q,MATCH(M$1,BI!$A$1:$Q$1,0),FALSE)</f>
        <v/>
      </c>
      <c r="N46" s="319">
        <f>VLOOKUP($A46,'I-EmEC'!$A:$DD,MATCH(N$1,'I-EmEC'!$A$1:$DD$1,0),FALSE)</f>
        <v>8.02</v>
      </c>
      <c r="O46" s="313">
        <f>VLOOKUP($A46,'I-EmEC'!$A:$DD,MATCH(O$1,'I-EmEC'!$A$1:$DD$1,0),FALSE)</f>
        <v>7.65</v>
      </c>
      <c r="P46" s="314">
        <f>VLOOKUP($A46,'I-EmEC'!$A:$DD,MATCH(P$1,'I-EmEC'!$A$1:$DD$1,0),FALSE)</f>
        <v>7.65</v>
      </c>
      <c r="Q46" s="314" t="str">
        <f>VLOOKUP($A46,'I-EmEC'!$A:$DD,MATCH(Q$1,'I-EmEC'!$A$1:$DD$1,0),FALSE)</f>
        <v/>
      </c>
      <c r="R46" s="314" t="str">
        <f>VLOOKUP($A46,'I-EmEC'!$A:$DD,MATCH(R$1,'I-EmEC'!$A$1:$DD$1,0),FALSE)</f>
        <v/>
      </c>
      <c r="S46" s="314" t="str">
        <f>VLOOKUP($A46,'I-EmEC'!$A:$DD,MATCH(S$1,'I-EmEC'!$A$1:$DD$1,0),FALSE)</f>
        <v/>
      </c>
      <c r="T46" s="313">
        <f>VLOOKUP($A46,'I-EmEC'!$A:$DD,MATCH(T$1,'I-EmEC'!$A$1:$DD$1,0),FALSE)</f>
        <v>8.57</v>
      </c>
      <c r="U46" s="314">
        <f>VLOOKUP($A46,'I-EmEC'!$A:$DD,MATCH(U$1,'I-EmEC'!$A$1:$DD$1,0),FALSE)</f>
        <v>8.57</v>
      </c>
      <c r="V46" s="314">
        <f>VLOOKUP($A46,'I-EmEC'!$A:$DD,MATCH(V$1,'I-EmEC'!$A$1:$DD$1,0),FALSE)</f>
        <v>7.95</v>
      </c>
      <c r="W46" s="314" t="str">
        <f>VLOOKUP($A46,'I-EmEC'!$A:$DD,MATCH(W$1,'I-EmEC'!$A$1:$DD$1,0),FALSE)</f>
        <v/>
      </c>
      <c r="X46" s="313" t="str">
        <f>VLOOKUP($A46,'I-EmEC'!$A:$DD,MATCH(X$1,'I-EmEC'!$A$1:$DD$1,0),FALSE)</f>
        <v/>
      </c>
      <c r="Y46" s="314" t="str">
        <f>VLOOKUP($A46,'I-EmEC'!$A:$DD,MATCH(Y$1,'I-EmEC'!$A$1:$DD$1,0),FALSE)</f>
        <v/>
      </c>
      <c r="Z46" s="313" t="str">
        <f t="shared" si="11"/>
        <v/>
      </c>
      <c r="AA46" s="314" t="str">
        <f t="shared" si="12"/>
        <v/>
      </c>
      <c r="AB46" s="314" t="str">
        <f t="shared" si="13"/>
        <v/>
      </c>
      <c r="AC46" s="314" t="str">
        <f t="shared" si="14"/>
        <v/>
      </c>
      <c r="AD46" s="314" t="str">
        <f t="shared" si="15"/>
        <v/>
      </c>
      <c r="AE46" s="314" t="str">
        <f t="shared" si="16"/>
        <v/>
      </c>
      <c r="AF46" s="314">
        <f t="shared" si="17"/>
        <v>8.57</v>
      </c>
      <c r="AG46" s="314">
        <f t="shared" si="18"/>
        <v>8.57</v>
      </c>
      <c r="AH46" s="314">
        <f t="shared" si="19"/>
        <v>7.95</v>
      </c>
      <c r="AI46" s="314" t="str">
        <f t="shared" si="20"/>
        <v/>
      </c>
      <c r="AJ46" s="314" t="str">
        <f t="shared" si="21"/>
        <v/>
      </c>
      <c r="AK46" s="314" t="str">
        <f t="shared" si="22"/>
        <v/>
      </c>
      <c r="AL46" s="313" t="str">
        <f t="shared" si="23"/>
        <v/>
      </c>
      <c r="AM46" s="314" t="str">
        <f t="shared" si="24"/>
        <v/>
      </c>
      <c r="AN46" s="314" t="str">
        <f t="shared" si="25"/>
        <v/>
      </c>
      <c r="AO46" s="314" t="str">
        <f t="shared" si="26"/>
        <v/>
      </c>
      <c r="AP46" s="314" t="str">
        <f t="shared" si="27"/>
        <v/>
      </c>
      <c r="AQ46" s="314" t="str">
        <f t="shared" si="28"/>
        <v/>
      </c>
      <c r="AR46" s="314">
        <f t="shared" si="29"/>
        <v>0.57365684575389964</v>
      </c>
      <c r="AS46" s="314">
        <f t="shared" si="30"/>
        <v>0.57365684575389964</v>
      </c>
      <c r="AT46" s="314">
        <f t="shared" si="31"/>
        <v>0.466204506065858</v>
      </c>
      <c r="AU46" s="314" t="str">
        <f t="shared" si="32"/>
        <v/>
      </c>
      <c r="AV46" s="314" t="str">
        <f t="shared" si="33"/>
        <v/>
      </c>
      <c r="AW46" s="314" t="str">
        <f t="shared" si="34"/>
        <v/>
      </c>
      <c r="AX46" s="144" t="str">
        <f t="shared" si="35"/>
        <v/>
      </c>
      <c r="AY46" s="145" t="str">
        <f t="shared" si="36"/>
        <v/>
      </c>
      <c r="AZ46" s="145" t="str">
        <f t="shared" si="37"/>
        <v/>
      </c>
      <c r="BA46" s="145" t="str">
        <f t="shared" si="38"/>
        <v/>
      </c>
      <c r="BB46" s="145" t="str">
        <f t="shared" si="39"/>
        <v/>
      </c>
      <c r="BC46" s="145" t="str">
        <f t="shared" si="40"/>
        <v/>
      </c>
      <c r="BD46" s="145">
        <f t="shared" si="41"/>
        <v>1</v>
      </c>
      <c r="BE46" s="145">
        <f t="shared" si="42"/>
        <v>1</v>
      </c>
      <c r="BF46" s="145">
        <f t="shared" si="43"/>
        <v>0</v>
      </c>
      <c r="BG46" s="145" t="str">
        <f t="shared" si="44"/>
        <v/>
      </c>
      <c r="BH46" s="145" t="str">
        <f t="shared" si="45"/>
        <v/>
      </c>
      <c r="BI46" s="145" t="str">
        <f t="shared" si="46"/>
        <v/>
      </c>
      <c r="BJ46" s="100" t="str">
        <f t="shared" si="47"/>
        <v/>
      </c>
      <c r="BK46" s="23" t="str">
        <f t="shared" si="48"/>
        <v/>
      </c>
      <c r="BL46" s="23">
        <f t="shared" si="55"/>
        <v>8.57</v>
      </c>
      <c r="BM46" s="23" t="str">
        <f t="shared" si="56"/>
        <v/>
      </c>
      <c r="BN46" s="102" t="str">
        <f t="shared" si="51"/>
        <v/>
      </c>
      <c r="BO46" s="11" t="str">
        <f t="shared" si="52"/>
        <v/>
      </c>
      <c r="BP46" s="11">
        <f t="shared" si="57"/>
        <v>8.3633333333333333</v>
      </c>
      <c r="BQ46" s="11" t="str">
        <f t="shared" si="58"/>
        <v/>
      </c>
    </row>
    <row r="47" spans="1:69" x14ac:dyDescent="0.2">
      <c r="A47" s="305" t="s">
        <v>20</v>
      </c>
      <c r="B47" s="334">
        <f>VLOOKUP($A47,BI!$A:$Q,MATCH(B$1,BI!$A$1:$Q$1,0),FALSE)</f>
        <v>1</v>
      </c>
      <c r="C47" s="368" t="str">
        <f>VLOOKUP($A47,BI!$A:$Q,MATCH(C$1,BI!$A$1:$Q$1,0),FALSE)</f>
        <v/>
      </c>
      <c r="D47" s="368" t="str">
        <f>VLOOKUP($A47,BI!$A:$Q,MATCH(D$1,BI!$A$1:$Q$1,0),FALSE)</f>
        <v/>
      </c>
      <c r="E47" s="368" t="str">
        <f>VLOOKUP($A47,BI!$A:$Q,MATCH(E$1,BI!$A$1:$Q$1,0),FALSE)</f>
        <v/>
      </c>
      <c r="F47" s="368" t="str">
        <f>VLOOKUP($A47,BI!$A:$Q,MATCH(F$1,BI!$A$1:$Q$1,0),FALSE)</f>
        <v/>
      </c>
      <c r="G47" s="368" t="str">
        <f>VLOOKUP($A47,BI!$A:$Q,MATCH(G$1,BI!$A$1:$Q$1,0),FALSE)</f>
        <v/>
      </c>
      <c r="H47" s="368">
        <f>VLOOKUP($A47,BI!$A:$Q,MATCH(H$1,BI!$A$1:$Q$1,0),FALSE)</f>
        <v>1</v>
      </c>
      <c r="I47" s="368">
        <f>VLOOKUP($A47,BI!$A:$Q,MATCH(I$1,BI!$A$1:$Q$1,0),FALSE)</f>
        <v>1</v>
      </c>
      <c r="J47" s="368" t="str">
        <f>VLOOKUP($A47,BI!$A:$Q,MATCH(J$1,BI!$A$1:$Q$1,0),FALSE)</f>
        <v/>
      </c>
      <c r="K47" s="368" t="str">
        <f>VLOOKUP($A47,BI!$A:$Q,MATCH(K$1,BI!$A$1:$Q$1,0),FALSE)</f>
        <v/>
      </c>
      <c r="L47" s="368" t="str">
        <f>VLOOKUP($A47,BI!$A:$Q,MATCH(L$1,BI!$A$1:$Q$1,0),FALSE)</f>
        <v/>
      </c>
      <c r="M47" s="368" t="str">
        <f>VLOOKUP($A47,BI!$A:$Q,MATCH(M$1,BI!$A$1:$Q$1,0),FALSE)</f>
        <v/>
      </c>
      <c r="N47" s="319">
        <f>VLOOKUP($A47,'I-EmEC'!$A:$DD,MATCH(N$1,'I-EmEC'!$A$1:$DD$1,0),FALSE)</f>
        <v>11.03</v>
      </c>
      <c r="O47" s="313" t="str">
        <f>VLOOKUP($A47,'I-EmEC'!$A:$DD,MATCH(O$1,'I-EmEC'!$A$1:$DD$1,0),FALSE)</f>
        <v/>
      </c>
      <c r="P47" s="314" t="str">
        <f>VLOOKUP($A47,'I-EmEC'!$A:$DD,MATCH(P$1,'I-EmEC'!$A$1:$DD$1,0),FALSE)</f>
        <v/>
      </c>
      <c r="Q47" s="314" t="str">
        <f>VLOOKUP($A47,'I-EmEC'!$A:$DD,MATCH(Q$1,'I-EmEC'!$A$1:$DD$1,0),FALSE)</f>
        <v/>
      </c>
      <c r="R47" s="314" t="str">
        <f>VLOOKUP($A47,'I-EmEC'!$A:$DD,MATCH(R$1,'I-EmEC'!$A$1:$DD$1,0),FALSE)</f>
        <v/>
      </c>
      <c r="S47" s="314" t="str">
        <f>VLOOKUP($A47,'I-EmEC'!$A:$DD,MATCH(S$1,'I-EmEC'!$A$1:$DD$1,0),FALSE)</f>
        <v/>
      </c>
      <c r="T47" s="313">
        <f>VLOOKUP($A47,'I-EmEC'!$A:$DD,MATCH(T$1,'I-EmEC'!$A$1:$DD$1,0),FALSE)</f>
        <v>9.09</v>
      </c>
      <c r="U47" s="314">
        <f>VLOOKUP($A47,'I-EmEC'!$A:$DD,MATCH(U$1,'I-EmEC'!$A$1:$DD$1,0),FALSE)</f>
        <v>9.09</v>
      </c>
      <c r="V47" s="314" t="str">
        <f>VLOOKUP($A47,'I-EmEC'!$A:$DD,MATCH(V$1,'I-EmEC'!$A$1:$DD$1,0),FALSE)</f>
        <v/>
      </c>
      <c r="W47" s="314" t="str">
        <f>VLOOKUP($A47,'I-EmEC'!$A:$DD,MATCH(W$1,'I-EmEC'!$A$1:$DD$1,0),FALSE)</f>
        <v/>
      </c>
      <c r="X47" s="313" t="str">
        <f>VLOOKUP($A47,'I-EmEC'!$A:$DD,MATCH(X$1,'I-EmEC'!$A$1:$DD$1,0),FALSE)</f>
        <v/>
      </c>
      <c r="Y47" s="314" t="str">
        <f>VLOOKUP($A47,'I-EmEC'!$A:$DD,MATCH(Y$1,'I-EmEC'!$A$1:$DD$1,0),FALSE)</f>
        <v/>
      </c>
      <c r="Z47" s="313">
        <f t="shared" si="11"/>
        <v>11.03</v>
      </c>
      <c r="AA47" s="314" t="str">
        <f t="shared" si="12"/>
        <v/>
      </c>
      <c r="AB47" s="314" t="str">
        <f t="shared" si="13"/>
        <v/>
      </c>
      <c r="AC47" s="314" t="str">
        <f t="shared" si="14"/>
        <v/>
      </c>
      <c r="AD47" s="314" t="str">
        <f t="shared" si="15"/>
        <v/>
      </c>
      <c r="AE47" s="314" t="str">
        <f t="shared" si="16"/>
        <v/>
      </c>
      <c r="AF47" s="314">
        <f t="shared" si="17"/>
        <v>9.09</v>
      </c>
      <c r="AG47" s="314">
        <f t="shared" si="18"/>
        <v>9.09</v>
      </c>
      <c r="AH47" s="314" t="str">
        <f t="shared" si="19"/>
        <v/>
      </c>
      <c r="AI47" s="314" t="str">
        <f t="shared" si="20"/>
        <v/>
      </c>
      <c r="AJ47" s="314" t="str">
        <f t="shared" si="21"/>
        <v/>
      </c>
      <c r="AK47" s="314" t="str">
        <f t="shared" si="22"/>
        <v/>
      </c>
      <c r="AL47" s="313">
        <f t="shared" si="23"/>
        <v>1</v>
      </c>
      <c r="AM47" s="314" t="str">
        <f t="shared" si="24"/>
        <v/>
      </c>
      <c r="AN47" s="314" t="str">
        <f t="shared" si="25"/>
        <v/>
      </c>
      <c r="AO47" s="314" t="str">
        <f t="shared" si="26"/>
        <v/>
      </c>
      <c r="AP47" s="314" t="str">
        <f t="shared" si="27"/>
        <v/>
      </c>
      <c r="AQ47" s="314" t="str">
        <f t="shared" si="28"/>
        <v/>
      </c>
      <c r="AR47" s="314">
        <f t="shared" si="29"/>
        <v>0.66377816291161185</v>
      </c>
      <c r="AS47" s="314">
        <f t="shared" si="30"/>
        <v>0.66377816291161185</v>
      </c>
      <c r="AT47" s="314" t="str">
        <f t="shared" si="31"/>
        <v/>
      </c>
      <c r="AU47" s="314" t="str">
        <f t="shared" si="32"/>
        <v/>
      </c>
      <c r="AV47" s="314" t="str">
        <f t="shared" si="33"/>
        <v/>
      </c>
      <c r="AW47" s="314" t="str">
        <f t="shared" si="34"/>
        <v/>
      </c>
      <c r="AX47" s="144">
        <f t="shared" si="35"/>
        <v>1</v>
      </c>
      <c r="AY47" s="145" t="str">
        <f t="shared" si="36"/>
        <v/>
      </c>
      <c r="AZ47" s="145" t="str">
        <f t="shared" si="37"/>
        <v/>
      </c>
      <c r="BA47" s="145" t="str">
        <f t="shared" si="38"/>
        <v/>
      </c>
      <c r="BB47" s="145" t="str">
        <f t="shared" si="39"/>
        <v/>
      </c>
      <c r="BC47" s="145" t="str">
        <f t="shared" si="40"/>
        <v/>
      </c>
      <c r="BD47" s="145">
        <f t="shared" si="41"/>
        <v>0</v>
      </c>
      <c r="BE47" s="145">
        <f t="shared" si="42"/>
        <v>0</v>
      </c>
      <c r="BF47" s="145" t="str">
        <f t="shared" si="43"/>
        <v/>
      </c>
      <c r="BG47" s="145" t="str">
        <f t="shared" si="44"/>
        <v/>
      </c>
      <c r="BH47" s="145" t="str">
        <f t="shared" si="45"/>
        <v/>
      </c>
      <c r="BI47" s="145" t="str">
        <f t="shared" si="46"/>
        <v/>
      </c>
      <c r="BJ47" s="100">
        <f t="shared" si="47"/>
        <v>11.03</v>
      </c>
      <c r="BK47" s="23" t="str">
        <f t="shared" si="48"/>
        <v/>
      </c>
      <c r="BL47" s="23">
        <f t="shared" si="55"/>
        <v>9.09</v>
      </c>
      <c r="BM47" s="23" t="str">
        <f t="shared" si="56"/>
        <v/>
      </c>
      <c r="BN47" s="102">
        <f t="shared" si="51"/>
        <v>11.03</v>
      </c>
      <c r="BO47" s="11" t="str">
        <f t="shared" si="52"/>
        <v/>
      </c>
      <c r="BP47" s="11">
        <f t="shared" si="57"/>
        <v>9.09</v>
      </c>
      <c r="BQ47" s="11" t="str">
        <f t="shared" si="58"/>
        <v/>
      </c>
    </row>
    <row r="48" spans="1:69" x14ac:dyDescent="0.2">
      <c r="A48" s="305" t="s">
        <v>52</v>
      </c>
      <c r="B48" s="334" t="str">
        <f>VLOOKUP($A48,BI!$A:$Q,MATCH(B$1,BI!$A$1:$Q$1,0),FALSE)</f>
        <v/>
      </c>
      <c r="C48" s="368">
        <f>VLOOKUP($A48,BI!$A:$Q,MATCH(C$1,BI!$A$1:$Q$1,0),FALSE)</f>
        <v>1</v>
      </c>
      <c r="D48" s="368">
        <f>VLOOKUP($A48,BI!$A:$Q,MATCH(D$1,BI!$A$1:$Q$1,0),FALSE)</f>
        <v>1</v>
      </c>
      <c r="E48" s="368">
        <f>VLOOKUP($A48,BI!$A:$Q,MATCH(E$1,BI!$A$1:$Q$1,0),FALSE)</f>
        <v>1</v>
      </c>
      <c r="F48" s="368">
        <f>VLOOKUP($A48,BI!$A:$Q,MATCH(F$1,BI!$A$1:$Q$1,0),FALSE)</f>
        <v>1</v>
      </c>
      <c r="G48" s="368" t="str">
        <f>VLOOKUP($A48,BI!$A:$Q,MATCH(G$1,BI!$A$1:$Q$1,0),FALSE)</f>
        <v/>
      </c>
      <c r="H48" s="368" t="str">
        <f>VLOOKUP($A48,BI!$A:$Q,MATCH(H$1,BI!$A$1:$Q$1,0),FALSE)</f>
        <v/>
      </c>
      <c r="I48" s="368" t="str">
        <f>VLOOKUP($A48,BI!$A:$Q,MATCH(I$1,BI!$A$1:$Q$1,0),FALSE)</f>
        <v/>
      </c>
      <c r="J48" s="368" t="str">
        <f>VLOOKUP($A48,BI!$A:$Q,MATCH(J$1,BI!$A$1:$Q$1,0),FALSE)</f>
        <v/>
      </c>
      <c r="K48" s="368" t="str">
        <f>VLOOKUP($A48,BI!$A:$Q,MATCH(K$1,BI!$A$1:$Q$1,0),FALSE)</f>
        <v/>
      </c>
      <c r="L48" s="368" t="str">
        <f>VLOOKUP($A48,BI!$A:$Q,MATCH(L$1,BI!$A$1:$Q$1,0),FALSE)</f>
        <v/>
      </c>
      <c r="M48" s="368" t="str">
        <f>VLOOKUP($A48,BI!$A:$Q,MATCH(M$1,BI!$A$1:$Q$1,0),FALSE)</f>
        <v/>
      </c>
      <c r="N48" s="319" t="str">
        <f>VLOOKUP($A48,'I-EmEC'!$A:$DD,MATCH(N$1,'I-EmEC'!$A$1:$DD$1,0),FALSE)</f>
        <v/>
      </c>
      <c r="O48" s="313">
        <f>VLOOKUP($A48,'I-EmEC'!$A:$DD,MATCH(O$1,'I-EmEC'!$A$1:$DD$1,0),FALSE)</f>
        <v>6.61</v>
      </c>
      <c r="P48" s="314">
        <f>VLOOKUP($A48,'I-EmEC'!$A:$DD,MATCH(P$1,'I-EmEC'!$A$1:$DD$1,0),FALSE)</f>
        <v>6.61</v>
      </c>
      <c r="Q48" s="314">
        <f>VLOOKUP($A48,'I-EmEC'!$A:$DD,MATCH(Q$1,'I-EmEC'!$A$1:$DD$1,0),FALSE)</f>
        <v>5.54</v>
      </c>
      <c r="R48" s="314">
        <f>VLOOKUP($A48,'I-EmEC'!$A:$DD,MATCH(R$1,'I-EmEC'!$A$1:$DD$1,0),FALSE)</f>
        <v>5.54</v>
      </c>
      <c r="S48" s="314">
        <f>VLOOKUP($A48,'I-EmEC'!$A:$DD,MATCH(S$1,'I-EmEC'!$A$1:$DD$1,0),FALSE)</f>
        <v>5.28</v>
      </c>
      <c r="T48" s="313" t="str">
        <f>VLOOKUP($A48,'I-EmEC'!$A:$DD,MATCH(T$1,'I-EmEC'!$A$1:$DD$1,0),FALSE)</f>
        <v/>
      </c>
      <c r="U48" s="314" t="str">
        <f>VLOOKUP($A48,'I-EmEC'!$A:$DD,MATCH(U$1,'I-EmEC'!$A$1:$DD$1,0),FALSE)</f>
        <v/>
      </c>
      <c r="V48" s="314" t="str">
        <f>VLOOKUP($A48,'I-EmEC'!$A:$DD,MATCH(V$1,'I-EmEC'!$A$1:$DD$1,0),FALSE)</f>
        <v/>
      </c>
      <c r="W48" s="314" t="str">
        <f>VLOOKUP($A48,'I-EmEC'!$A:$DD,MATCH(W$1,'I-EmEC'!$A$1:$DD$1,0),FALSE)</f>
        <v/>
      </c>
      <c r="X48" s="313" t="str">
        <f>VLOOKUP($A48,'I-EmEC'!$A:$DD,MATCH(X$1,'I-EmEC'!$A$1:$DD$1,0),FALSE)</f>
        <v/>
      </c>
      <c r="Y48" s="314" t="str">
        <f>VLOOKUP($A48,'I-EmEC'!$A:$DD,MATCH(Y$1,'I-EmEC'!$A$1:$DD$1,0),FALSE)</f>
        <v/>
      </c>
      <c r="Z48" s="313" t="str">
        <f t="shared" si="11"/>
        <v/>
      </c>
      <c r="AA48" s="314">
        <f t="shared" si="12"/>
        <v>6.61</v>
      </c>
      <c r="AB48" s="314">
        <f t="shared" si="13"/>
        <v>6.61</v>
      </c>
      <c r="AC48" s="314">
        <f t="shared" si="14"/>
        <v>5.54</v>
      </c>
      <c r="AD48" s="314">
        <f t="shared" si="15"/>
        <v>5.54</v>
      </c>
      <c r="AE48" s="314" t="str">
        <f t="shared" si="16"/>
        <v/>
      </c>
      <c r="AF48" s="314" t="str">
        <f t="shared" si="17"/>
        <v/>
      </c>
      <c r="AG48" s="314" t="str">
        <f t="shared" si="18"/>
        <v/>
      </c>
      <c r="AH48" s="314" t="str">
        <f t="shared" si="19"/>
        <v/>
      </c>
      <c r="AI48" s="314" t="str">
        <f t="shared" si="20"/>
        <v/>
      </c>
      <c r="AJ48" s="314" t="str">
        <f t="shared" si="21"/>
        <v/>
      </c>
      <c r="AK48" s="314" t="str">
        <f t="shared" si="22"/>
        <v/>
      </c>
      <c r="AL48" s="313" t="str">
        <f t="shared" si="23"/>
        <v/>
      </c>
      <c r="AM48" s="314">
        <f t="shared" si="24"/>
        <v>0.23396880415944551</v>
      </c>
      <c r="AN48" s="314">
        <f t="shared" si="25"/>
        <v>0.23396880415944551</v>
      </c>
      <c r="AO48" s="314">
        <f t="shared" si="26"/>
        <v>4.8526863084922059E-2</v>
      </c>
      <c r="AP48" s="314">
        <f t="shared" si="27"/>
        <v>4.8526863084922059E-2</v>
      </c>
      <c r="AQ48" s="314" t="str">
        <f t="shared" si="28"/>
        <v/>
      </c>
      <c r="AR48" s="314" t="str">
        <f t="shared" si="29"/>
        <v/>
      </c>
      <c r="AS48" s="314" t="str">
        <f t="shared" si="30"/>
        <v/>
      </c>
      <c r="AT48" s="314" t="str">
        <f t="shared" si="31"/>
        <v/>
      </c>
      <c r="AU48" s="314" t="str">
        <f t="shared" si="32"/>
        <v/>
      </c>
      <c r="AV48" s="314" t="str">
        <f t="shared" si="33"/>
        <v/>
      </c>
      <c r="AW48" s="314" t="str">
        <f t="shared" si="34"/>
        <v/>
      </c>
      <c r="AX48" s="144" t="str">
        <f t="shared" si="35"/>
        <v/>
      </c>
      <c r="AY48" s="145">
        <f t="shared" si="36"/>
        <v>1</v>
      </c>
      <c r="AZ48" s="145">
        <f t="shared" si="37"/>
        <v>1</v>
      </c>
      <c r="BA48" s="145">
        <f t="shared" si="38"/>
        <v>0</v>
      </c>
      <c r="BB48" s="145">
        <f t="shared" si="39"/>
        <v>0</v>
      </c>
      <c r="BC48" s="145" t="str">
        <f t="shared" si="40"/>
        <v/>
      </c>
      <c r="BD48" s="145" t="str">
        <f t="shared" si="41"/>
        <v/>
      </c>
      <c r="BE48" s="145" t="str">
        <f t="shared" si="42"/>
        <v/>
      </c>
      <c r="BF48" s="145" t="str">
        <f t="shared" si="43"/>
        <v/>
      </c>
      <c r="BG48" s="145" t="str">
        <f t="shared" si="44"/>
        <v/>
      </c>
      <c r="BH48" s="145" t="str">
        <f t="shared" si="45"/>
        <v/>
      </c>
      <c r="BI48" s="145" t="str">
        <f t="shared" si="46"/>
        <v/>
      </c>
      <c r="BJ48" s="100" t="str">
        <f t="shared" si="47"/>
        <v/>
      </c>
      <c r="BK48" s="23">
        <f t="shared" si="48"/>
        <v>6.61</v>
      </c>
      <c r="BL48" s="23" t="str">
        <f t="shared" si="55"/>
        <v/>
      </c>
      <c r="BM48" s="23" t="str">
        <f t="shared" si="56"/>
        <v/>
      </c>
      <c r="BN48" s="102" t="str">
        <f t="shared" si="51"/>
        <v/>
      </c>
      <c r="BO48" s="11">
        <f t="shared" si="52"/>
        <v>6.0750000000000002</v>
      </c>
      <c r="BP48" s="11" t="str">
        <f t="shared" si="57"/>
        <v/>
      </c>
      <c r="BQ48" s="11" t="str">
        <f t="shared" si="58"/>
        <v/>
      </c>
    </row>
    <row r="49" spans="1:69" x14ac:dyDescent="0.2">
      <c r="A49" s="305" t="s">
        <v>91</v>
      </c>
      <c r="B49" s="334" t="str">
        <f>VLOOKUP($A49,BI!$A:$Q,MATCH(B$1,BI!$A$1:$Q$1,0),FALSE)</f>
        <v/>
      </c>
      <c r="C49" s="368">
        <f>VLOOKUP($A49,BI!$A:$Q,MATCH(C$1,BI!$A$1:$Q$1,0),FALSE)</f>
        <v>1</v>
      </c>
      <c r="D49" s="368">
        <f>VLOOKUP($A49,BI!$A:$Q,MATCH(D$1,BI!$A$1:$Q$1,0),FALSE)</f>
        <v>1</v>
      </c>
      <c r="E49" s="368">
        <f>VLOOKUP($A49,BI!$A:$Q,MATCH(E$1,BI!$A$1:$Q$1,0),FALSE)</f>
        <v>1</v>
      </c>
      <c r="F49" s="368">
        <f>VLOOKUP($A49,BI!$A:$Q,MATCH(F$1,BI!$A$1:$Q$1,0),FALSE)</f>
        <v>1</v>
      </c>
      <c r="G49" s="368">
        <f>VLOOKUP($A49,BI!$A:$Q,MATCH(G$1,BI!$A$1:$Q$1,0),FALSE)</f>
        <v>1</v>
      </c>
      <c r="H49" s="368" t="str">
        <f>VLOOKUP($A49,BI!$A:$Q,MATCH(H$1,BI!$A$1:$Q$1,0),FALSE)</f>
        <v/>
      </c>
      <c r="I49" s="368" t="str">
        <f>VLOOKUP($A49,BI!$A:$Q,MATCH(I$1,BI!$A$1:$Q$1,0),FALSE)</f>
        <v/>
      </c>
      <c r="J49" s="368" t="str">
        <f>VLOOKUP($A49,BI!$A:$Q,MATCH(J$1,BI!$A$1:$Q$1,0),FALSE)</f>
        <v/>
      </c>
      <c r="K49" s="368" t="str">
        <f>VLOOKUP($A49,BI!$A:$Q,MATCH(K$1,BI!$A$1:$Q$1,0),FALSE)</f>
        <v/>
      </c>
      <c r="L49" s="368" t="str">
        <f>VLOOKUP($A49,BI!$A:$Q,MATCH(L$1,BI!$A$1:$Q$1,0),FALSE)</f>
        <v/>
      </c>
      <c r="M49" s="368" t="str">
        <f>VLOOKUP($A49,BI!$A:$Q,MATCH(M$1,BI!$A$1:$Q$1,0),FALSE)</f>
        <v/>
      </c>
      <c r="N49" s="319" t="str">
        <f>VLOOKUP($A49,'I-EmEC'!$A:$DD,MATCH(N$1,'I-EmEC'!$A$1:$DD$1,0),FALSE)</f>
        <v/>
      </c>
      <c r="O49" s="313">
        <f>VLOOKUP($A49,'I-EmEC'!$A:$DD,MATCH(O$1,'I-EmEC'!$A$1:$DD$1,0),FALSE)</f>
        <v>7.96</v>
      </c>
      <c r="P49" s="314">
        <f>VLOOKUP($A49,'I-EmEC'!$A:$DD,MATCH(P$1,'I-EmEC'!$A$1:$DD$1,0),FALSE)</f>
        <v>7.96</v>
      </c>
      <c r="Q49" s="314">
        <f>VLOOKUP($A49,'I-EmEC'!$A:$DD,MATCH(Q$1,'I-EmEC'!$A$1:$DD$1,0),FALSE)</f>
        <v>7.75</v>
      </c>
      <c r="R49" s="314">
        <f>VLOOKUP($A49,'I-EmEC'!$A:$DD,MATCH(R$1,'I-EmEC'!$A$1:$DD$1,0),FALSE)</f>
        <v>7.75</v>
      </c>
      <c r="S49" s="314">
        <f>VLOOKUP($A49,'I-EmEC'!$A:$DD,MATCH(S$1,'I-EmEC'!$A$1:$DD$1,0),FALSE)</f>
        <v>7.78</v>
      </c>
      <c r="T49" s="313" t="str">
        <f>VLOOKUP($A49,'I-EmEC'!$A:$DD,MATCH(T$1,'I-EmEC'!$A$1:$DD$1,0),FALSE)</f>
        <v/>
      </c>
      <c r="U49" s="314" t="str">
        <f>VLOOKUP($A49,'I-EmEC'!$A:$DD,MATCH(U$1,'I-EmEC'!$A$1:$DD$1,0),FALSE)</f>
        <v/>
      </c>
      <c r="V49" s="314" t="str">
        <f>VLOOKUP($A49,'I-EmEC'!$A:$DD,MATCH(V$1,'I-EmEC'!$A$1:$DD$1,0),FALSE)</f>
        <v/>
      </c>
      <c r="W49" s="314" t="str">
        <f>VLOOKUP($A49,'I-EmEC'!$A:$DD,MATCH(W$1,'I-EmEC'!$A$1:$DD$1,0),FALSE)</f>
        <v/>
      </c>
      <c r="X49" s="313" t="str">
        <f>VLOOKUP($A49,'I-EmEC'!$A:$DD,MATCH(X$1,'I-EmEC'!$A$1:$DD$1,0),FALSE)</f>
        <v/>
      </c>
      <c r="Y49" s="314" t="str">
        <f>VLOOKUP($A49,'I-EmEC'!$A:$DD,MATCH(Y$1,'I-EmEC'!$A$1:$DD$1,0),FALSE)</f>
        <v/>
      </c>
      <c r="Z49" s="313" t="str">
        <f t="shared" si="11"/>
        <v/>
      </c>
      <c r="AA49" s="314">
        <f t="shared" si="12"/>
        <v>7.96</v>
      </c>
      <c r="AB49" s="314">
        <f t="shared" si="13"/>
        <v>7.96</v>
      </c>
      <c r="AC49" s="314">
        <f t="shared" si="14"/>
        <v>7.75</v>
      </c>
      <c r="AD49" s="314">
        <f t="shared" si="15"/>
        <v>7.75</v>
      </c>
      <c r="AE49" s="314">
        <f t="shared" si="16"/>
        <v>7.78</v>
      </c>
      <c r="AF49" s="314" t="str">
        <f t="shared" si="17"/>
        <v/>
      </c>
      <c r="AG49" s="314" t="str">
        <f t="shared" si="18"/>
        <v/>
      </c>
      <c r="AH49" s="314" t="str">
        <f t="shared" si="19"/>
        <v/>
      </c>
      <c r="AI49" s="314" t="str">
        <f t="shared" si="20"/>
        <v/>
      </c>
      <c r="AJ49" s="314" t="str">
        <f t="shared" si="21"/>
        <v/>
      </c>
      <c r="AK49" s="314" t="str">
        <f t="shared" si="22"/>
        <v/>
      </c>
      <c r="AL49" s="313" t="str">
        <f t="shared" si="23"/>
        <v/>
      </c>
      <c r="AM49" s="314">
        <f t="shared" si="24"/>
        <v>0.46793760831889086</v>
      </c>
      <c r="AN49" s="314">
        <f t="shared" si="25"/>
        <v>0.46793760831889086</v>
      </c>
      <c r="AO49" s="314">
        <f t="shared" si="26"/>
        <v>0.43154246100519938</v>
      </c>
      <c r="AP49" s="314">
        <f t="shared" si="27"/>
        <v>0.43154246100519938</v>
      </c>
      <c r="AQ49" s="314">
        <f t="shared" si="28"/>
        <v>0.43674176776429818</v>
      </c>
      <c r="AR49" s="314" t="str">
        <f t="shared" si="29"/>
        <v/>
      </c>
      <c r="AS49" s="314" t="str">
        <f t="shared" si="30"/>
        <v/>
      </c>
      <c r="AT49" s="314" t="str">
        <f t="shared" si="31"/>
        <v/>
      </c>
      <c r="AU49" s="314" t="str">
        <f t="shared" si="32"/>
        <v/>
      </c>
      <c r="AV49" s="314" t="str">
        <f t="shared" si="33"/>
        <v/>
      </c>
      <c r="AW49" s="314" t="str">
        <f t="shared" si="34"/>
        <v/>
      </c>
      <c r="AX49" s="144" t="str">
        <f t="shared" si="35"/>
        <v/>
      </c>
      <c r="AY49" s="145">
        <f t="shared" si="36"/>
        <v>1</v>
      </c>
      <c r="AZ49" s="145">
        <f t="shared" si="37"/>
        <v>1</v>
      </c>
      <c r="BA49" s="145">
        <f t="shared" si="38"/>
        <v>0</v>
      </c>
      <c r="BB49" s="145">
        <f t="shared" si="39"/>
        <v>0</v>
      </c>
      <c r="BC49" s="145">
        <f t="shared" si="40"/>
        <v>0.14285714285714407</v>
      </c>
      <c r="BD49" s="145" t="str">
        <f t="shared" si="41"/>
        <v/>
      </c>
      <c r="BE49" s="145" t="str">
        <f t="shared" si="42"/>
        <v/>
      </c>
      <c r="BF49" s="145" t="str">
        <f t="shared" si="43"/>
        <v/>
      </c>
      <c r="BG49" s="145" t="str">
        <f t="shared" si="44"/>
        <v/>
      </c>
      <c r="BH49" s="145" t="str">
        <f t="shared" si="45"/>
        <v/>
      </c>
      <c r="BI49" s="145" t="str">
        <f t="shared" si="46"/>
        <v/>
      </c>
      <c r="BJ49" s="100" t="str">
        <f t="shared" si="47"/>
        <v/>
      </c>
      <c r="BK49" s="23">
        <f t="shared" si="48"/>
        <v>7.96</v>
      </c>
      <c r="BL49" s="23" t="str">
        <f t="shared" si="55"/>
        <v/>
      </c>
      <c r="BM49" s="23" t="str">
        <f t="shared" si="56"/>
        <v/>
      </c>
      <c r="BN49" s="102" t="str">
        <f t="shared" si="51"/>
        <v/>
      </c>
      <c r="BO49" s="11">
        <f t="shared" si="52"/>
        <v>7.8400000000000007</v>
      </c>
      <c r="BP49" s="11" t="str">
        <f t="shared" si="57"/>
        <v/>
      </c>
      <c r="BQ49" s="11" t="str">
        <f t="shared" si="58"/>
        <v/>
      </c>
    </row>
    <row r="50" spans="1:69" x14ac:dyDescent="0.2">
      <c r="A50" s="305" t="s">
        <v>147</v>
      </c>
      <c r="B50" s="334" t="str">
        <f>VLOOKUP($A50,BI!$A:$Q,MATCH(B$1,BI!$A$1:$Q$1,0),FALSE)</f>
        <v/>
      </c>
      <c r="C50" s="368">
        <f>VLOOKUP($A50,BI!$A:$Q,MATCH(C$1,BI!$A$1:$Q$1,0),FALSE)</f>
        <v>1</v>
      </c>
      <c r="D50" s="368">
        <f>VLOOKUP($A50,BI!$A:$Q,MATCH(D$1,BI!$A$1:$Q$1,0),FALSE)</f>
        <v>1</v>
      </c>
      <c r="E50" s="368">
        <f>VLOOKUP($A50,BI!$A:$Q,MATCH(E$1,BI!$A$1:$Q$1,0),FALSE)</f>
        <v>1</v>
      </c>
      <c r="F50" s="368">
        <f>VLOOKUP($A50,BI!$A:$Q,MATCH(F$1,BI!$A$1:$Q$1,0),FALSE)</f>
        <v>1</v>
      </c>
      <c r="G50" s="368">
        <f>VLOOKUP($A50,BI!$A:$Q,MATCH(G$1,BI!$A$1:$Q$1,0),FALSE)</f>
        <v>1</v>
      </c>
      <c r="H50" s="368" t="str">
        <f>VLOOKUP($A50,BI!$A:$Q,MATCH(H$1,BI!$A$1:$Q$1,0),FALSE)</f>
        <v/>
      </c>
      <c r="I50" s="368" t="str">
        <f>VLOOKUP($A50,BI!$A:$Q,MATCH(I$1,BI!$A$1:$Q$1,0),FALSE)</f>
        <v/>
      </c>
      <c r="J50" s="368" t="str">
        <f>VLOOKUP($A50,BI!$A:$Q,MATCH(J$1,BI!$A$1:$Q$1,0),FALSE)</f>
        <v/>
      </c>
      <c r="K50" s="368" t="str">
        <f>VLOOKUP($A50,BI!$A:$Q,MATCH(K$1,BI!$A$1:$Q$1,0),FALSE)</f>
        <v/>
      </c>
      <c r="L50" s="368" t="str">
        <f>VLOOKUP($A50,BI!$A:$Q,MATCH(L$1,BI!$A$1:$Q$1,0),FALSE)</f>
        <v/>
      </c>
      <c r="M50" s="368" t="str">
        <f>VLOOKUP($A50,BI!$A:$Q,MATCH(M$1,BI!$A$1:$Q$1,0),FALSE)</f>
        <v/>
      </c>
      <c r="N50" s="319" t="str">
        <f>VLOOKUP($A50,'I-EmEC'!$A:$DD,MATCH(N$1,'I-EmEC'!$A$1:$DD$1,0),FALSE)</f>
        <v/>
      </c>
      <c r="O50" s="313">
        <f>VLOOKUP($A50,'I-EmEC'!$A:$DD,MATCH(O$1,'I-EmEC'!$A$1:$DD$1,0),FALSE)</f>
        <v>7.85</v>
      </c>
      <c r="P50" s="314">
        <f>VLOOKUP($A50,'I-EmEC'!$A:$DD,MATCH(P$1,'I-EmEC'!$A$1:$DD$1,0),FALSE)</f>
        <v>7.85</v>
      </c>
      <c r="Q50" s="314">
        <f>VLOOKUP($A50,'I-EmEC'!$A:$DD,MATCH(Q$1,'I-EmEC'!$A$1:$DD$1,0),FALSE)</f>
        <v>7.8</v>
      </c>
      <c r="R50" s="314">
        <f>VLOOKUP($A50,'I-EmEC'!$A:$DD,MATCH(R$1,'I-EmEC'!$A$1:$DD$1,0),FALSE)</f>
        <v>7.8</v>
      </c>
      <c r="S50" s="314">
        <f>VLOOKUP($A50,'I-EmEC'!$A:$DD,MATCH(S$1,'I-EmEC'!$A$1:$DD$1,0),FALSE)</f>
        <v>7.94</v>
      </c>
      <c r="T50" s="313" t="str">
        <f>VLOOKUP($A50,'I-EmEC'!$A:$DD,MATCH(T$1,'I-EmEC'!$A$1:$DD$1,0),FALSE)</f>
        <v/>
      </c>
      <c r="U50" s="314" t="str">
        <f>VLOOKUP($A50,'I-EmEC'!$A:$DD,MATCH(U$1,'I-EmEC'!$A$1:$DD$1,0),FALSE)</f>
        <v/>
      </c>
      <c r="V50" s="314" t="str">
        <f>VLOOKUP($A50,'I-EmEC'!$A:$DD,MATCH(V$1,'I-EmEC'!$A$1:$DD$1,0),FALSE)</f>
        <v/>
      </c>
      <c r="W50" s="314" t="str">
        <f>VLOOKUP($A50,'I-EmEC'!$A:$DD,MATCH(W$1,'I-EmEC'!$A$1:$DD$1,0),FALSE)</f>
        <v/>
      </c>
      <c r="X50" s="313" t="str">
        <f>VLOOKUP($A50,'I-EmEC'!$A:$DD,MATCH(X$1,'I-EmEC'!$A$1:$DD$1,0),FALSE)</f>
        <v/>
      </c>
      <c r="Y50" s="314" t="str">
        <f>VLOOKUP($A50,'I-EmEC'!$A:$DD,MATCH(Y$1,'I-EmEC'!$A$1:$DD$1,0),FALSE)</f>
        <v/>
      </c>
      <c r="Z50" s="313" t="str">
        <f t="shared" si="11"/>
        <v/>
      </c>
      <c r="AA50" s="314">
        <f t="shared" si="12"/>
        <v>7.85</v>
      </c>
      <c r="AB50" s="314">
        <f t="shared" si="13"/>
        <v>7.85</v>
      </c>
      <c r="AC50" s="314">
        <f t="shared" si="14"/>
        <v>7.8</v>
      </c>
      <c r="AD50" s="314">
        <f t="shared" si="15"/>
        <v>7.8</v>
      </c>
      <c r="AE50" s="314">
        <f t="shared" si="16"/>
        <v>7.94</v>
      </c>
      <c r="AF50" s="314" t="str">
        <f t="shared" si="17"/>
        <v/>
      </c>
      <c r="AG50" s="314" t="str">
        <f t="shared" si="18"/>
        <v/>
      </c>
      <c r="AH50" s="314" t="str">
        <f t="shared" si="19"/>
        <v/>
      </c>
      <c r="AI50" s="314" t="str">
        <f t="shared" si="20"/>
        <v/>
      </c>
      <c r="AJ50" s="314" t="str">
        <f t="shared" si="21"/>
        <v/>
      </c>
      <c r="AK50" s="314" t="str">
        <f t="shared" si="22"/>
        <v/>
      </c>
      <c r="AL50" s="313" t="str">
        <f t="shared" si="23"/>
        <v/>
      </c>
      <c r="AM50" s="314">
        <f t="shared" si="24"/>
        <v>0.44887348353552858</v>
      </c>
      <c r="AN50" s="314">
        <f t="shared" si="25"/>
        <v>0.44887348353552858</v>
      </c>
      <c r="AO50" s="314">
        <f t="shared" si="26"/>
        <v>0.44020797227036401</v>
      </c>
      <c r="AP50" s="314">
        <f t="shared" si="27"/>
        <v>0.44020797227036401</v>
      </c>
      <c r="AQ50" s="314">
        <f t="shared" si="28"/>
        <v>0.46447140381282509</v>
      </c>
      <c r="AR50" s="314" t="str">
        <f t="shared" si="29"/>
        <v/>
      </c>
      <c r="AS50" s="314" t="str">
        <f t="shared" si="30"/>
        <v/>
      </c>
      <c r="AT50" s="314" t="str">
        <f t="shared" si="31"/>
        <v/>
      </c>
      <c r="AU50" s="314" t="str">
        <f t="shared" si="32"/>
        <v/>
      </c>
      <c r="AV50" s="314" t="str">
        <f t="shared" si="33"/>
        <v/>
      </c>
      <c r="AW50" s="314" t="str">
        <f t="shared" si="34"/>
        <v/>
      </c>
      <c r="AX50" s="144" t="str">
        <f t="shared" si="35"/>
        <v/>
      </c>
      <c r="AY50" s="145">
        <f t="shared" si="36"/>
        <v>0.35714285714285443</v>
      </c>
      <c r="AZ50" s="145">
        <f t="shared" si="37"/>
        <v>0.35714285714285443</v>
      </c>
      <c r="BA50" s="145">
        <f t="shared" si="38"/>
        <v>0</v>
      </c>
      <c r="BB50" s="145">
        <f t="shared" si="39"/>
        <v>0</v>
      </c>
      <c r="BC50" s="145">
        <f t="shared" si="40"/>
        <v>1</v>
      </c>
      <c r="BD50" s="145" t="str">
        <f t="shared" si="41"/>
        <v/>
      </c>
      <c r="BE50" s="145" t="str">
        <f t="shared" si="42"/>
        <v/>
      </c>
      <c r="BF50" s="145" t="str">
        <f t="shared" si="43"/>
        <v/>
      </c>
      <c r="BG50" s="145" t="str">
        <f t="shared" si="44"/>
        <v/>
      </c>
      <c r="BH50" s="145" t="str">
        <f t="shared" si="45"/>
        <v/>
      </c>
      <c r="BI50" s="145" t="str">
        <f t="shared" si="46"/>
        <v/>
      </c>
      <c r="BJ50" s="100" t="str">
        <f t="shared" si="47"/>
        <v/>
      </c>
      <c r="BK50" s="23">
        <f t="shared" si="48"/>
        <v>7.94</v>
      </c>
      <c r="BL50" s="23" t="str">
        <f t="shared" si="55"/>
        <v/>
      </c>
      <c r="BM50" s="23" t="str">
        <f t="shared" si="56"/>
        <v/>
      </c>
      <c r="BN50" s="102" t="str">
        <f t="shared" si="51"/>
        <v/>
      </c>
      <c r="BO50" s="11">
        <f t="shared" si="52"/>
        <v>7.8480000000000008</v>
      </c>
      <c r="BP50" s="11" t="str">
        <f t="shared" si="57"/>
        <v/>
      </c>
      <c r="BQ50" s="11" t="str">
        <f t="shared" si="58"/>
        <v/>
      </c>
    </row>
    <row r="51" spans="1:69" x14ac:dyDescent="0.2">
      <c r="A51" s="305" t="s">
        <v>137</v>
      </c>
      <c r="B51" s="334" t="str">
        <f>VLOOKUP($A51,BI!$A:$Q,MATCH(B$1,BI!$A$1:$Q$1,0),FALSE)</f>
        <v/>
      </c>
      <c r="C51" s="368">
        <f>VLOOKUP($A51,BI!$A:$Q,MATCH(C$1,BI!$A$1:$Q$1,0),FALSE)</f>
        <v>1</v>
      </c>
      <c r="D51" s="368">
        <f>VLOOKUP($A51,BI!$A:$Q,MATCH(D$1,BI!$A$1:$Q$1,0),FALSE)</f>
        <v>1</v>
      </c>
      <c r="E51" s="368">
        <f>VLOOKUP($A51,BI!$A:$Q,MATCH(E$1,BI!$A$1:$Q$1,0),FALSE)</f>
        <v>1</v>
      </c>
      <c r="F51" s="368">
        <f>VLOOKUP($A51,BI!$A:$Q,MATCH(F$1,BI!$A$1:$Q$1,0),FALSE)</f>
        <v>1</v>
      </c>
      <c r="G51" s="368" t="str">
        <f>VLOOKUP($A51,BI!$A:$Q,MATCH(G$1,BI!$A$1:$Q$1,0),FALSE)</f>
        <v/>
      </c>
      <c r="H51" s="368" t="str">
        <f>VLOOKUP($A51,BI!$A:$Q,MATCH(H$1,BI!$A$1:$Q$1,0),FALSE)</f>
        <v/>
      </c>
      <c r="I51" s="368" t="str">
        <f>VLOOKUP($A51,BI!$A:$Q,MATCH(I$1,BI!$A$1:$Q$1,0),FALSE)</f>
        <v/>
      </c>
      <c r="J51" s="368" t="str">
        <f>VLOOKUP($A51,BI!$A:$Q,MATCH(J$1,BI!$A$1:$Q$1,0),FALSE)</f>
        <v/>
      </c>
      <c r="K51" s="368" t="str">
        <f>VLOOKUP($A51,BI!$A:$Q,MATCH(K$1,BI!$A$1:$Q$1,0),FALSE)</f>
        <v/>
      </c>
      <c r="L51" s="368" t="str">
        <f>VLOOKUP($A51,BI!$A:$Q,MATCH(L$1,BI!$A$1:$Q$1,0),FALSE)</f>
        <v/>
      </c>
      <c r="M51" s="368" t="str">
        <f>VLOOKUP($A51,BI!$A:$Q,MATCH(M$1,BI!$A$1:$Q$1,0),FALSE)</f>
        <v/>
      </c>
      <c r="N51" s="319" t="str">
        <f>VLOOKUP($A51,'I-EmEC'!$A:$DD,MATCH(N$1,'I-EmEC'!$A$1:$DD$1,0),FALSE)</f>
        <v/>
      </c>
      <c r="O51" s="313">
        <f>VLOOKUP($A51,'I-EmEC'!$A:$DD,MATCH(O$1,'I-EmEC'!$A$1:$DD$1,0),FALSE)</f>
        <v>10.1</v>
      </c>
      <c r="P51" s="314">
        <f>VLOOKUP($A51,'I-EmEC'!$A:$DD,MATCH(P$1,'I-EmEC'!$A$1:$DD$1,0),FALSE)</f>
        <v>10.1</v>
      </c>
      <c r="Q51" s="314">
        <f>VLOOKUP($A51,'I-EmEC'!$A:$DD,MATCH(Q$1,'I-EmEC'!$A$1:$DD$1,0),FALSE)</f>
        <v>9.6</v>
      </c>
      <c r="R51" s="314">
        <f>VLOOKUP($A51,'I-EmEC'!$A:$DD,MATCH(R$1,'I-EmEC'!$A$1:$DD$1,0),FALSE)</f>
        <v>9.6</v>
      </c>
      <c r="S51" s="314">
        <f>VLOOKUP($A51,'I-EmEC'!$A:$DD,MATCH(S$1,'I-EmEC'!$A$1:$DD$1,0),FALSE)</f>
        <v>10.06</v>
      </c>
      <c r="T51" s="313" t="str">
        <f>VLOOKUP($A51,'I-EmEC'!$A:$DD,MATCH(T$1,'I-EmEC'!$A$1:$DD$1,0),FALSE)</f>
        <v/>
      </c>
      <c r="U51" s="314" t="str">
        <f>VLOOKUP($A51,'I-EmEC'!$A:$DD,MATCH(U$1,'I-EmEC'!$A$1:$DD$1,0),FALSE)</f>
        <v/>
      </c>
      <c r="V51" s="314" t="str">
        <f>VLOOKUP($A51,'I-EmEC'!$A:$DD,MATCH(V$1,'I-EmEC'!$A$1:$DD$1,0),FALSE)</f>
        <v/>
      </c>
      <c r="W51" s="314" t="str">
        <f>VLOOKUP($A51,'I-EmEC'!$A:$DD,MATCH(W$1,'I-EmEC'!$A$1:$DD$1,0),FALSE)</f>
        <v/>
      </c>
      <c r="X51" s="313" t="str">
        <f>VLOOKUP($A51,'I-EmEC'!$A:$DD,MATCH(X$1,'I-EmEC'!$A$1:$DD$1,0),FALSE)</f>
        <v/>
      </c>
      <c r="Y51" s="314" t="str">
        <f>VLOOKUP($A51,'I-EmEC'!$A:$DD,MATCH(Y$1,'I-EmEC'!$A$1:$DD$1,0),FALSE)</f>
        <v/>
      </c>
      <c r="Z51" s="313" t="str">
        <f t="shared" si="11"/>
        <v/>
      </c>
      <c r="AA51" s="314">
        <f t="shared" si="12"/>
        <v>10.1</v>
      </c>
      <c r="AB51" s="314">
        <f t="shared" si="13"/>
        <v>10.1</v>
      </c>
      <c r="AC51" s="314">
        <f t="shared" si="14"/>
        <v>9.6</v>
      </c>
      <c r="AD51" s="314">
        <f t="shared" si="15"/>
        <v>9.6</v>
      </c>
      <c r="AE51" s="314" t="str">
        <f t="shared" si="16"/>
        <v/>
      </c>
      <c r="AF51" s="314" t="str">
        <f t="shared" si="17"/>
        <v/>
      </c>
      <c r="AG51" s="314" t="str">
        <f t="shared" si="18"/>
        <v/>
      </c>
      <c r="AH51" s="314" t="str">
        <f t="shared" si="19"/>
        <v/>
      </c>
      <c r="AI51" s="314" t="str">
        <f t="shared" si="20"/>
        <v/>
      </c>
      <c r="AJ51" s="314" t="str">
        <f t="shared" si="21"/>
        <v/>
      </c>
      <c r="AK51" s="314" t="str">
        <f t="shared" si="22"/>
        <v/>
      </c>
      <c r="AL51" s="313" t="str">
        <f t="shared" si="23"/>
        <v/>
      </c>
      <c r="AM51" s="314">
        <f t="shared" si="24"/>
        <v>0.83882149046793764</v>
      </c>
      <c r="AN51" s="314">
        <f t="shared" si="25"/>
        <v>0.83882149046793764</v>
      </c>
      <c r="AO51" s="314">
        <f t="shared" si="26"/>
        <v>0.75216637781629114</v>
      </c>
      <c r="AP51" s="314">
        <f t="shared" si="27"/>
        <v>0.75216637781629114</v>
      </c>
      <c r="AQ51" s="314" t="str">
        <f t="shared" si="28"/>
        <v/>
      </c>
      <c r="AR51" s="314" t="str">
        <f t="shared" si="29"/>
        <v/>
      </c>
      <c r="AS51" s="314" t="str">
        <f t="shared" si="30"/>
        <v/>
      </c>
      <c r="AT51" s="314" t="str">
        <f t="shared" si="31"/>
        <v/>
      </c>
      <c r="AU51" s="314" t="str">
        <f t="shared" si="32"/>
        <v/>
      </c>
      <c r="AV51" s="314" t="str">
        <f t="shared" si="33"/>
        <v/>
      </c>
      <c r="AW51" s="314" t="str">
        <f t="shared" si="34"/>
        <v/>
      </c>
      <c r="AX51" s="144" t="str">
        <f t="shared" si="35"/>
        <v/>
      </c>
      <c r="AY51" s="145">
        <f t="shared" si="36"/>
        <v>1</v>
      </c>
      <c r="AZ51" s="145">
        <f t="shared" si="37"/>
        <v>1</v>
      </c>
      <c r="BA51" s="145">
        <f t="shared" si="38"/>
        <v>0</v>
      </c>
      <c r="BB51" s="145">
        <f t="shared" si="39"/>
        <v>0</v>
      </c>
      <c r="BC51" s="145" t="str">
        <f t="shared" si="40"/>
        <v/>
      </c>
      <c r="BD51" s="145" t="str">
        <f t="shared" si="41"/>
        <v/>
      </c>
      <c r="BE51" s="145" t="str">
        <f t="shared" si="42"/>
        <v/>
      </c>
      <c r="BF51" s="145" t="str">
        <f t="shared" si="43"/>
        <v/>
      </c>
      <c r="BG51" s="145" t="str">
        <f t="shared" si="44"/>
        <v/>
      </c>
      <c r="BH51" s="145" t="str">
        <f t="shared" si="45"/>
        <v/>
      </c>
      <c r="BI51" s="145" t="str">
        <f t="shared" si="46"/>
        <v/>
      </c>
      <c r="BJ51" s="100" t="str">
        <f t="shared" si="47"/>
        <v/>
      </c>
      <c r="BK51" s="23">
        <f t="shared" si="48"/>
        <v>10.1</v>
      </c>
      <c r="BL51" s="23" t="str">
        <f t="shared" si="55"/>
        <v/>
      </c>
      <c r="BM51" s="23" t="str">
        <f t="shared" si="56"/>
        <v/>
      </c>
      <c r="BN51" s="102" t="str">
        <f t="shared" si="51"/>
        <v/>
      </c>
      <c r="BO51" s="11">
        <f t="shared" si="52"/>
        <v>9.85</v>
      </c>
      <c r="BP51" s="11" t="str">
        <f t="shared" si="57"/>
        <v/>
      </c>
      <c r="BQ51" s="11" t="str">
        <f t="shared" si="58"/>
        <v/>
      </c>
    </row>
    <row r="52" spans="1:69" x14ac:dyDescent="0.2">
      <c r="A52" s="305" t="s">
        <v>136</v>
      </c>
      <c r="B52" s="334" t="str">
        <f>VLOOKUP($A52,BI!$A:$Q,MATCH(B$1,BI!$A$1:$Q$1,0),FALSE)</f>
        <v/>
      </c>
      <c r="C52" s="368">
        <f>VLOOKUP($A52,BI!$A:$Q,MATCH(C$1,BI!$A$1:$Q$1,0),FALSE)</f>
        <v>1</v>
      </c>
      <c r="D52" s="368">
        <f>VLOOKUP($A52,BI!$A:$Q,MATCH(D$1,BI!$A$1:$Q$1,0),FALSE)</f>
        <v>1</v>
      </c>
      <c r="E52" s="368">
        <f>VLOOKUP($A52,BI!$A:$Q,MATCH(E$1,BI!$A$1:$Q$1,0),FALSE)</f>
        <v>1</v>
      </c>
      <c r="F52" s="368">
        <f>VLOOKUP($A52,BI!$A:$Q,MATCH(F$1,BI!$A$1:$Q$1,0),FALSE)</f>
        <v>1</v>
      </c>
      <c r="G52" s="368" t="str">
        <f>VLOOKUP($A52,BI!$A:$Q,MATCH(G$1,BI!$A$1:$Q$1,0),FALSE)</f>
        <v/>
      </c>
      <c r="H52" s="368" t="str">
        <f>VLOOKUP($A52,BI!$A:$Q,MATCH(H$1,BI!$A$1:$Q$1,0),FALSE)</f>
        <v/>
      </c>
      <c r="I52" s="368" t="str">
        <f>VLOOKUP($A52,BI!$A:$Q,MATCH(I$1,BI!$A$1:$Q$1,0),FALSE)</f>
        <v/>
      </c>
      <c r="J52" s="368" t="str">
        <f>VLOOKUP($A52,BI!$A:$Q,MATCH(J$1,BI!$A$1:$Q$1,0),FALSE)</f>
        <v/>
      </c>
      <c r="K52" s="368" t="str">
        <f>VLOOKUP($A52,BI!$A:$Q,MATCH(K$1,BI!$A$1:$Q$1,0),FALSE)</f>
        <v/>
      </c>
      <c r="L52" s="368" t="str">
        <f>VLOOKUP($A52,BI!$A:$Q,MATCH(L$1,BI!$A$1:$Q$1,0),FALSE)</f>
        <v/>
      </c>
      <c r="M52" s="368" t="str">
        <f>VLOOKUP($A52,BI!$A:$Q,MATCH(M$1,BI!$A$1:$Q$1,0),FALSE)</f>
        <v/>
      </c>
      <c r="N52" s="319" t="str">
        <f>VLOOKUP($A52,'I-EmEC'!$A:$DD,MATCH(N$1,'I-EmEC'!$A$1:$DD$1,0),FALSE)</f>
        <v/>
      </c>
      <c r="O52" s="313">
        <f>VLOOKUP($A52,'I-EmEC'!$A:$DD,MATCH(O$1,'I-EmEC'!$A$1:$DD$1,0),FALSE)</f>
        <v>10.33</v>
      </c>
      <c r="P52" s="314">
        <f>VLOOKUP($A52,'I-EmEC'!$A:$DD,MATCH(P$1,'I-EmEC'!$A$1:$DD$1,0),FALSE)</f>
        <v>10.33</v>
      </c>
      <c r="Q52" s="314">
        <f>VLOOKUP($A52,'I-EmEC'!$A:$DD,MATCH(Q$1,'I-EmEC'!$A$1:$DD$1,0),FALSE)</f>
        <v>10.08</v>
      </c>
      <c r="R52" s="314">
        <f>VLOOKUP($A52,'I-EmEC'!$A:$DD,MATCH(R$1,'I-EmEC'!$A$1:$DD$1,0),FALSE)</f>
        <v>10.08</v>
      </c>
      <c r="S52" s="314">
        <f>VLOOKUP($A52,'I-EmEC'!$A:$DD,MATCH(S$1,'I-EmEC'!$A$1:$DD$1,0),FALSE)</f>
        <v>10.58</v>
      </c>
      <c r="T52" s="313" t="str">
        <f>VLOOKUP($A52,'I-EmEC'!$A:$DD,MATCH(T$1,'I-EmEC'!$A$1:$DD$1,0),FALSE)</f>
        <v/>
      </c>
      <c r="U52" s="314" t="str">
        <f>VLOOKUP($A52,'I-EmEC'!$A:$DD,MATCH(U$1,'I-EmEC'!$A$1:$DD$1,0),FALSE)</f>
        <v/>
      </c>
      <c r="V52" s="314" t="str">
        <f>VLOOKUP($A52,'I-EmEC'!$A:$DD,MATCH(V$1,'I-EmEC'!$A$1:$DD$1,0),FALSE)</f>
        <v/>
      </c>
      <c r="W52" s="314" t="str">
        <f>VLOOKUP($A52,'I-EmEC'!$A:$DD,MATCH(W$1,'I-EmEC'!$A$1:$DD$1,0),FALSE)</f>
        <v/>
      </c>
      <c r="X52" s="313" t="str">
        <f>VLOOKUP($A52,'I-EmEC'!$A:$DD,MATCH(X$1,'I-EmEC'!$A$1:$DD$1,0),FALSE)</f>
        <v/>
      </c>
      <c r="Y52" s="314" t="str">
        <f>VLOOKUP($A52,'I-EmEC'!$A:$DD,MATCH(Y$1,'I-EmEC'!$A$1:$DD$1,0),FALSE)</f>
        <v/>
      </c>
      <c r="Z52" s="313" t="str">
        <f t="shared" si="11"/>
        <v/>
      </c>
      <c r="AA52" s="314">
        <f t="shared" si="12"/>
        <v>10.33</v>
      </c>
      <c r="AB52" s="314">
        <f t="shared" si="13"/>
        <v>10.33</v>
      </c>
      <c r="AC52" s="314">
        <f t="shared" si="14"/>
        <v>10.08</v>
      </c>
      <c r="AD52" s="314">
        <f t="shared" si="15"/>
        <v>10.08</v>
      </c>
      <c r="AE52" s="314" t="str">
        <f t="shared" si="16"/>
        <v/>
      </c>
      <c r="AF52" s="314" t="str">
        <f t="shared" si="17"/>
        <v/>
      </c>
      <c r="AG52" s="314" t="str">
        <f t="shared" si="18"/>
        <v/>
      </c>
      <c r="AH52" s="314" t="str">
        <f t="shared" si="19"/>
        <v/>
      </c>
      <c r="AI52" s="314" t="str">
        <f t="shared" si="20"/>
        <v/>
      </c>
      <c r="AJ52" s="314" t="str">
        <f t="shared" si="21"/>
        <v/>
      </c>
      <c r="AK52" s="314" t="str">
        <f t="shared" si="22"/>
        <v/>
      </c>
      <c r="AL52" s="313" t="str">
        <f t="shared" si="23"/>
        <v/>
      </c>
      <c r="AM52" s="314">
        <f t="shared" si="24"/>
        <v>0.87868284228769511</v>
      </c>
      <c r="AN52" s="314">
        <f t="shared" si="25"/>
        <v>0.87868284228769511</v>
      </c>
      <c r="AO52" s="314">
        <f t="shared" si="26"/>
        <v>0.83535528596187181</v>
      </c>
      <c r="AP52" s="314">
        <f t="shared" si="27"/>
        <v>0.83535528596187181</v>
      </c>
      <c r="AQ52" s="314" t="str">
        <f t="shared" si="28"/>
        <v/>
      </c>
      <c r="AR52" s="314" t="str">
        <f t="shared" si="29"/>
        <v/>
      </c>
      <c r="AS52" s="314" t="str">
        <f t="shared" si="30"/>
        <v/>
      </c>
      <c r="AT52" s="314" t="str">
        <f t="shared" si="31"/>
        <v/>
      </c>
      <c r="AU52" s="314" t="str">
        <f t="shared" si="32"/>
        <v/>
      </c>
      <c r="AV52" s="314" t="str">
        <f t="shared" si="33"/>
        <v/>
      </c>
      <c r="AW52" s="314" t="str">
        <f t="shared" si="34"/>
        <v/>
      </c>
      <c r="AX52" s="144" t="str">
        <f t="shared" si="35"/>
        <v/>
      </c>
      <c r="AY52" s="145">
        <f t="shared" si="36"/>
        <v>1</v>
      </c>
      <c r="AZ52" s="145">
        <f t="shared" si="37"/>
        <v>1</v>
      </c>
      <c r="BA52" s="145">
        <f t="shared" si="38"/>
        <v>0</v>
      </c>
      <c r="BB52" s="145">
        <f t="shared" si="39"/>
        <v>0</v>
      </c>
      <c r="BC52" s="145" t="str">
        <f t="shared" si="40"/>
        <v/>
      </c>
      <c r="BD52" s="145" t="str">
        <f t="shared" si="41"/>
        <v/>
      </c>
      <c r="BE52" s="145" t="str">
        <f t="shared" si="42"/>
        <v/>
      </c>
      <c r="BF52" s="145" t="str">
        <f t="shared" si="43"/>
        <v/>
      </c>
      <c r="BG52" s="145" t="str">
        <f t="shared" si="44"/>
        <v/>
      </c>
      <c r="BH52" s="145" t="str">
        <f t="shared" si="45"/>
        <v/>
      </c>
      <c r="BI52" s="145" t="str">
        <f t="shared" si="46"/>
        <v/>
      </c>
      <c r="BJ52" s="100" t="str">
        <f t="shared" si="47"/>
        <v/>
      </c>
      <c r="BK52" s="23">
        <f t="shared" si="48"/>
        <v>10.33</v>
      </c>
      <c r="BL52" s="23" t="str">
        <f t="shared" si="55"/>
        <v/>
      </c>
      <c r="BM52" s="23" t="str">
        <f t="shared" si="56"/>
        <v/>
      </c>
      <c r="BN52" s="102" t="str">
        <f t="shared" si="51"/>
        <v/>
      </c>
      <c r="BO52" s="11">
        <f t="shared" si="52"/>
        <v>10.205</v>
      </c>
      <c r="BP52" s="11" t="str">
        <f t="shared" si="57"/>
        <v/>
      </c>
      <c r="BQ52" s="11" t="str">
        <f t="shared" si="58"/>
        <v/>
      </c>
    </row>
    <row r="54" spans="1:69" x14ac:dyDescent="0.2">
      <c r="B54" s="42"/>
      <c r="C54" s="43"/>
      <c r="D54" s="43"/>
      <c r="E54" s="43"/>
      <c r="F54" s="43"/>
      <c r="G54" s="43"/>
      <c r="H54" s="43"/>
      <c r="I54" s="43"/>
      <c r="J54" s="37"/>
      <c r="K54" s="43"/>
      <c r="L54" s="43"/>
      <c r="N54" s="42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</row>
    <row r="55" spans="1:69" x14ac:dyDescent="0.2">
      <c r="N55" s="85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</row>
  </sheetData>
  <sortState xmlns:xlrd2="http://schemas.microsoft.com/office/spreadsheetml/2017/richdata2" ref="A2:BQ65">
    <sortCondition ref="Y2:Y65"/>
  </sortState>
  <conditionalFormatting sqref="J54">
    <cfRule type="cellIs" dxfId="91" priority="4" operator="equal">
      <formula>TRUE</formula>
    </cfRule>
  </conditionalFormatting>
  <conditionalFormatting sqref="J54">
    <cfRule type="colorScale" priority="3">
      <colorScale>
        <cfvo type="min"/>
        <cfvo type="max"/>
        <color rgb="FFFCFCFF"/>
        <color rgb="FF63BE7B"/>
      </colorScale>
    </cfRule>
  </conditionalFormatting>
  <conditionalFormatting sqref="AX1:BI1">
    <cfRule type="colorScale" priority="45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1:AW1">
    <cfRule type="colorScale" priority="45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1:AK1">
    <cfRule type="colorScale" priority="45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:Y1">
    <cfRule type="colorScale" priority="45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:D1 F1:M1">
    <cfRule type="cellIs" dxfId="90" priority="2" operator="equal">
      <formula>TRUE</formula>
    </cfRule>
  </conditionalFormatting>
  <conditionalFormatting sqref="E1">
    <cfRule type="cellIs" dxfId="89" priority="1" operator="equal">
      <formula>TRUE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00490-5CC1-CD42-A021-554256D46F2C}">
  <sheetPr>
    <tabColor theme="4" tint="0.79998168889431442"/>
  </sheetPr>
  <dimension ref="A1:BY93"/>
  <sheetViews>
    <sheetView zoomScale="120" zoomScaleNormal="120" workbookViewId="0">
      <pane xSplit="1" ySplit="1" topLeftCell="L2" activePane="bottomRight" state="frozen"/>
      <selection activeCell="P8" sqref="P8"/>
      <selection pane="topRight" activeCell="P8" sqref="P8"/>
      <selection pane="bottomLeft" activeCell="P8" sqref="P8"/>
      <selection pane="bottomRight" activeCell="BE51" sqref="BE51"/>
    </sheetView>
  </sheetViews>
  <sheetFormatPr baseColWidth="10" defaultColWidth="11.5" defaultRowHeight="15" x14ac:dyDescent="0.2"/>
  <cols>
    <col min="1" max="1" width="8.33203125" style="29" bestFit="1" customWidth="1"/>
    <col min="2" max="2" width="4.83203125" style="108" customWidth="1"/>
    <col min="3" max="12" width="4.83203125" style="109" customWidth="1"/>
    <col min="13" max="13" width="4.83203125" style="110" customWidth="1"/>
    <col min="14" max="14" width="5.5" style="48" bestFit="1" customWidth="1"/>
    <col min="15" max="16" width="5.33203125" style="47" bestFit="1" customWidth="1"/>
    <col min="17" max="17" width="4" style="47" customWidth="1"/>
    <col min="18" max="25" width="5.33203125" style="47" bestFit="1" customWidth="1"/>
    <col min="26" max="28" width="5.33203125" style="19" bestFit="1" customWidth="1"/>
    <col min="29" max="29" width="3" style="19" customWidth="1"/>
    <col min="30" max="37" width="5.33203125" style="19" bestFit="1" customWidth="1"/>
    <col min="38" max="43" width="4.6640625" style="19" bestFit="1" customWidth="1"/>
    <col min="44" max="47" width="3.6640625" style="19" bestFit="1" customWidth="1"/>
    <col min="48" max="48" width="4.6640625" style="19" bestFit="1" customWidth="1"/>
    <col min="49" max="49" width="3.6640625" style="19" bestFit="1" customWidth="1"/>
    <col min="50" max="50" width="4.6640625" style="102" bestFit="1" customWidth="1"/>
    <col min="51" max="51" width="4.6640625" style="11" bestFit="1" customWidth="1"/>
    <col min="52" max="52" width="3.6640625" style="11" bestFit="1" customWidth="1"/>
    <col min="53" max="53" width="4.6640625" style="11" bestFit="1" customWidth="1"/>
    <col min="54" max="54" width="4.6640625" style="10" bestFit="1" customWidth="1"/>
    <col min="55" max="55" width="4.6640625" style="11" bestFit="1" customWidth="1"/>
    <col min="56" max="56" width="3.6640625" style="11" bestFit="1" customWidth="1"/>
    <col min="57" max="57" width="4.6640625" style="11" bestFit="1" customWidth="1"/>
    <col min="58" max="58" width="4.6640625" style="200" bestFit="1" customWidth="1"/>
    <col min="59" max="60" width="4.6640625" style="19" bestFit="1" customWidth="1"/>
    <col min="61" max="61" width="3" style="19" customWidth="1"/>
    <col min="62" max="62" width="3.6640625" style="19" bestFit="1" customWidth="1"/>
    <col min="63" max="63" width="4.6640625" style="19" bestFit="1" customWidth="1"/>
    <col min="64" max="67" width="3.6640625" style="19" bestFit="1" customWidth="1"/>
    <col min="68" max="68" width="4.6640625" style="19" bestFit="1" customWidth="1"/>
    <col min="69" max="69" width="3.6640625" style="19" bestFit="1" customWidth="1"/>
    <col min="70" max="70" width="4.1640625" style="102" bestFit="1" customWidth="1"/>
    <col min="71" max="73" width="4.1640625" style="11" bestFit="1" customWidth="1"/>
    <col min="74" max="77" width="4.1640625" style="7" bestFit="1" customWidth="1"/>
    <col min="78" max="16384" width="11.5" style="7"/>
  </cols>
  <sheetData>
    <row r="1" spans="1:77" s="22" customFormat="1" ht="89" customHeight="1" x14ac:dyDescent="0.2">
      <c r="A1" s="96" t="s">
        <v>220</v>
      </c>
      <c r="B1" s="286" t="s">
        <v>928</v>
      </c>
      <c r="C1" s="370" t="s">
        <v>929</v>
      </c>
      <c r="D1" s="370" t="s">
        <v>930</v>
      </c>
      <c r="E1" s="370" t="s">
        <v>931</v>
      </c>
      <c r="F1" s="370" t="s">
        <v>932</v>
      </c>
      <c r="G1" s="370" t="s">
        <v>933</v>
      </c>
      <c r="H1" s="370" t="s">
        <v>934</v>
      </c>
      <c r="I1" s="370" t="s">
        <v>935</v>
      </c>
      <c r="J1" s="370" t="s">
        <v>936</v>
      </c>
      <c r="K1" s="370" t="s">
        <v>937</v>
      </c>
      <c r="L1" s="370" t="s">
        <v>938</v>
      </c>
      <c r="M1" s="287" t="s">
        <v>939</v>
      </c>
      <c r="N1" s="290" t="s">
        <v>241</v>
      </c>
      <c r="O1" s="291" t="s">
        <v>242</v>
      </c>
      <c r="P1" s="291" t="s">
        <v>243</v>
      </c>
      <c r="Q1" s="291" t="s">
        <v>889</v>
      </c>
      <c r="R1" s="291" t="s">
        <v>890</v>
      </c>
      <c r="S1" s="291" t="s">
        <v>244</v>
      </c>
      <c r="T1" s="291" t="s">
        <v>245</v>
      </c>
      <c r="U1" s="291" t="s">
        <v>246</v>
      </c>
      <c r="V1" s="291" t="s">
        <v>247</v>
      </c>
      <c r="W1" s="291" t="s">
        <v>248</v>
      </c>
      <c r="X1" s="291" t="s">
        <v>249</v>
      </c>
      <c r="Y1" s="291" t="s">
        <v>250</v>
      </c>
      <c r="Z1" s="290" t="s">
        <v>221</v>
      </c>
      <c r="AA1" s="291" t="s">
        <v>222</v>
      </c>
      <c r="AB1" s="291" t="s">
        <v>223</v>
      </c>
      <c r="AC1" s="291" t="s">
        <v>887</v>
      </c>
      <c r="AD1" s="291" t="s">
        <v>888</v>
      </c>
      <c r="AE1" s="291" t="s">
        <v>224</v>
      </c>
      <c r="AF1" s="291" t="s">
        <v>225</v>
      </c>
      <c r="AG1" s="291" t="s">
        <v>226</v>
      </c>
      <c r="AH1" s="291" t="s">
        <v>227</v>
      </c>
      <c r="AI1" s="291" t="s">
        <v>228</v>
      </c>
      <c r="AJ1" s="291" t="s">
        <v>229</v>
      </c>
      <c r="AK1" s="291" t="s">
        <v>230</v>
      </c>
      <c r="AL1" s="290" t="s">
        <v>335</v>
      </c>
      <c r="AM1" s="291" t="s">
        <v>336</v>
      </c>
      <c r="AN1" s="291" t="s">
        <v>337</v>
      </c>
      <c r="AO1" s="291" t="s">
        <v>903</v>
      </c>
      <c r="AP1" s="291" t="s">
        <v>904</v>
      </c>
      <c r="AQ1" s="291" t="s">
        <v>338</v>
      </c>
      <c r="AR1" s="291" t="s">
        <v>339</v>
      </c>
      <c r="AS1" s="291" t="s">
        <v>341</v>
      </c>
      <c r="AT1" s="291" t="s">
        <v>342</v>
      </c>
      <c r="AU1" s="291" t="s">
        <v>340</v>
      </c>
      <c r="AV1" s="291" t="s">
        <v>343</v>
      </c>
      <c r="AW1" s="291" t="s">
        <v>344</v>
      </c>
      <c r="AX1" s="304" t="s">
        <v>400</v>
      </c>
      <c r="AY1" s="297" t="s">
        <v>401</v>
      </c>
      <c r="AZ1" s="297" t="s">
        <v>402</v>
      </c>
      <c r="BA1" s="297" t="s">
        <v>403</v>
      </c>
      <c r="BB1" s="296" t="s">
        <v>408</v>
      </c>
      <c r="BC1" s="297" t="s">
        <v>409</v>
      </c>
      <c r="BD1" s="297" t="s">
        <v>410</v>
      </c>
      <c r="BE1" s="297" t="s">
        <v>411</v>
      </c>
      <c r="BF1" s="316" t="s">
        <v>349</v>
      </c>
      <c r="BG1" s="291" t="s">
        <v>350</v>
      </c>
      <c r="BH1" s="291" t="s">
        <v>351</v>
      </c>
      <c r="BI1" s="291" t="s">
        <v>905</v>
      </c>
      <c r="BJ1" s="291" t="s">
        <v>906</v>
      </c>
      <c r="BK1" s="291" t="s">
        <v>352</v>
      </c>
      <c r="BL1" s="291" t="s">
        <v>353</v>
      </c>
      <c r="BM1" s="291" t="s">
        <v>354</v>
      </c>
      <c r="BN1" s="291" t="s">
        <v>355</v>
      </c>
      <c r="BO1" s="291" t="s">
        <v>356</v>
      </c>
      <c r="BP1" s="291" t="s">
        <v>357</v>
      </c>
      <c r="BQ1" s="291" t="s">
        <v>358</v>
      </c>
      <c r="BR1" s="304" t="s">
        <v>436</v>
      </c>
      <c r="BS1" s="297" t="s">
        <v>437</v>
      </c>
      <c r="BT1" s="297" t="s">
        <v>438</v>
      </c>
      <c r="BU1" s="297" t="s">
        <v>439</v>
      </c>
      <c r="BV1" s="296" t="s">
        <v>468</v>
      </c>
      <c r="BW1" s="297" t="s">
        <v>469</v>
      </c>
      <c r="BX1" s="297" t="s">
        <v>470</v>
      </c>
      <c r="BY1" s="297" t="s">
        <v>471</v>
      </c>
    </row>
    <row r="2" spans="1:77" s="49" customFormat="1" x14ac:dyDescent="0.2">
      <c r="A2" s="88" t="s">
        <v>56</v>
      </c>
      <c r="B2" s="335">
        <f>VLOOKUP($A2,BI!$A:$Q,MATCH(B$1,BI!$A$1:$Q$1,0),FALSE)</f>
        <v>1</v>
      </c>
      <c r="C2" s="367">
        <f>VLOOKUP($A2,BI!$A:$Q,MATCH(C$1,BI!$A$1:$Q$1,0),FALSE)</f>
        <v>1</v>
      </c>
      <c r="D2" s="367">
        <f>VLOOKUP($A2,BI!$A:$Q,MATCH(D$1,BI!$A$1:$Q$1,0),FALSE)</f>
        <v>1</v>
      </c>
      <c r="E2" s="367">
        <f>VLOOKUP($A2,BI!$A:$Q,MATCH(E$1,BI!$A$1:$Q$1,0),FALSE)</f>
        <v>1</v>
      </c>
      <c r="F2" s="367">
        <f>VLOOKUP($A2,BI!$A:$Q,MATCH(F$1,BI!$A$1:$Q$1,0),FALSE)</f>
        <v>1</v>
      </c>
      <c r="G2" s="367">
        <f>VLOOKUP($A2,BI!$A:$Q,MATCH(G$1,BI!$A$1:$Q$1,0),FALSE)</f>
        <v>1</v>
      </c>
      <c r="H2" s="367">
        <f>VLOOKUP($A2,BI!$A:$Q,MATCH(H$1,BI!$A$1:$Q$1,0),FALSE)</f>
        <v>1</v>
      </c>
      <c r="I2" s="367">
        <f>VLOOKUP($A2,BI!$A:$Q,MATCH(I$1,BI!$A$1:$Q$1,0),FALSE)</f>
        <v>1</v>
      </c>
      <c r="J2" s="367">
        <f>VLOOKUP($A2,BI!$A:$Q,MATCH(J$1,BI!$A$1:$Q$1,0),FALSE)</f>
        <v>1</v>
      </c>
      <c r="K2" s="367">
        <f>VLOOKUP($A2,BI!$A:$Q,MATCH(K$1,BI!$A$1:$Q$1,0),FALSE)</f>
        <v>1</v>
      </c>
      <c r="L2" s="367">
        <f>VLOOKUP($A2,BI!$A:$Q,MATCH(L$1,BI!$A$1:$Q$1,0),FALSE)</f>
        <v>1</v>
      </c>
      <c r="M2" s="367">
        <f>VLOOKUP($A2,BI!$A:$Q,MATCH(M$1,BI!$A$1:$Q$1,0),FALSE)</f>
        <v>1</v>
      </c>
      <c r="N2" s="48">
        <f>_xlfn.IFNA(VLOOKUP($A2,'B-Emax'!$A:$BM,MATCH(N$1,'B-Emax'!$A$1:$BM$1,0),FALSE),"")</f>
        <v>0.34740697898592637</v>
      </c>
      <c r="O2" s="47">
        <f>_xlfn.IFNA(VLOOKUP($A2,'B-Emax'!$A:$BM,MATCH(O$1,'B-Emax'!$A$1:$BM$1,0),FALSE),"")</f>
        <v>0.9330444203683641</v>
      </c>
      <c r="P2" s="47">
        <f>_xlfn.IFNA(VLOOKUP($A2,'B-Emax'!$A:$BM,MATCH(P$1,'B-Emax'!$A$1:$BM$1,0),FALSE),"")</f>
        <v>0.80440178719179223</v>
      </c>
      <c r="Q2" s="47">
        <f>_xlfn.IFNA(VLOOKUP($A2,'B-Emax'!$A:$BM,MATCH(Q$1,'B-Emax'!$A$1:$BM$1,0),FALSE),"")</f>
        <v>0.63951612903225807</v>
      </c>
      <c r="R2" s="47">
        <f>_xlfn.IFNA(VLOOKUP($A2,'B-Emax'!$A:$BM,MATCH(R$1,'B-Emax'!$A$1:$BM$1,0),FALSE),"")</f>
        <v>0.79626972740315638</v>
      </c>
      <c r="S2" s="47">
        <f>_xlfn.IFNA(VLOOKUP($A2,'B-Emax'!$A:$BM,MATCH(S$1,'B-Emax'!$A$1:$BM$1,0),FALSE),"")</f>
        <v>0.32395591647331784</v>
      </c>
      <c r="T2" s="47">
        <f>_xlfn.IFNA(VLOOKUP($A2,'B-Emax'!$A:$BM,MATCH(T$1,'B-Emax'!$A$1:$BM$1,0),FALSE),"")</f>
        <v>8.1488439306358379E-2</v>
      </c>
      <c r="U2" s="47">
        <f>_xlfn.IFNA(VLOOKUP($A2,'B-Emax'!$A:$BM,MATCH(U$1,'B-Emax'!$A$1:$BM$1,0),FALSE),"")</f>
        <v>3.5718654434250763E-2</v>
      </c>
      <c r="V2" s="47">
        <f>_xlfn.IFNA(VLOOKUP($A2,'B-Emax'!$A:$BM,MATCH(V$1,'B-Emax'!$A$1:$BM$1,0),FALSE),"")</f>
        <v>7.0944702954225738E-2</v>
      </c>
      <c r="W2" s="47">
        <f>_xlfn.IFNA(VLOOKUP($A2,'B-Emax'!$A:$BM,MATCH(W$1,'B-Emax'!$A$1:$BM$1,0),FALSE),"")</f>
        <v>0.81565135895032803</v>
      </c>
      <c r="X2" s="47">
        <f>_xlfn.IFNA(VLOOKUP($A2,'B-Emax'!$A:$BM,MATCH(X$1,'B-Emax'!$A$1:$BM$1,0),FALSE),"")</f>
        <v>0.55491803278688523</v>
      </c>
      <c r="Y2" s="47">
        <f>_xlfn.IFNA(VLOOKUP($A2,'B-Emax'!$A:$BM,MATCH(Y$1,'B-Emax'!$A$1:$BM$1,0),FALSE),"")</f>
        <v>0.64004531294250921</v>
      </c>
      <c r="Z2" s="40">
        <f>_xlfn.IFNA(VLOOKUP($A2,'B-pEC50'!$A:$BM,MATCH(Z$1,'B-pEC50'!$A$1:$BM$1,0),FALSE),"")</f>
        <v>5.8620000000000001</v>
      </c>
      <c r="AA2" s="41">
        <f>_xlfn.IFNA(VLOOKUP($A2,'B-pEC50'!$A:$BM,MATCH(AA$1,'B-pEC50'!$A$1:$BM$1,0),FALSE),"")</f>
        <v>8.5169999999999995</v>
      </c>
      <c r="AB2" s="41">
        <f>_xlfn.IFNA(VLOOKUP($A2,'B-pEC50'!$A:$BM,MATCH(AB$1,'B-pEC50'!$A$1:$BM$1,0),FALSE),"")</f>
        <v>8.5730000000000004</v>
      </c>
      <c r="AC2" s="41">
        <f>_xlfn.IFNA(VLOOKUP($A2,'B-pEC50'!$A:$BM,MATCH(AC$1,'B-pEC50'!$A$1:$BM$1,0),FALSE),"")</f>
        <v>8.859</v>
      </c>
      <c r="AD2" s="41">
        <f>_xlfn.IFNA(VLOOKUP($A2,'B-pEC50'!$A:$BM,MATCH(AD$1,'B-pEC50'!$A$1:$BM$1,0),FALSE),"")</f>
        <v>9.1460000000000008</v>
      </c>
      <c r="AE2" s="41">
        <f>_xlfn.IFNA(VLOOKUP($A2,'B-pEC50'!$A:$BM,MATCH(AE$1,'B-pEC50'!$A$1:$BM$1,0),FALSE),"")</f>
        <v>10.029999999999999</v>
      </c>
      <c r="AF2" s="41">
        <f>_xlfn.IFNA(VLOOKUP($A2,'B-pEC50'!$A:$BM,MATCH(AF$1,'B-pEC50'!$A$1:$BM$1,0),FALSE),"")</f>
        <v>5.8460000000000001</v>
      </c>
      <c r="AG2" s="41">
        <f>_xlfn.IFNA(VLOOKUP($A2,'B-pEC50'!$A:$BM,MATCH(AG$1,'B-pEC50'!$A$1:$BM$1,0),FALSE),"")</f>
        <v>5.9889999999999999</v>
      </c>
      <c r="AH2" s="41">
        <f>_xlfn.IFNA(VLOOKUP($A2,'B-pEC50'!$A:$BM,MATCH(AH$1,'B-pEC50'!$A$1:$BM$1,0),FALSE),"")</f>
        <v>5.649</v>
      </c>
      <c r="AI2" s="41">
        <f>_xlfn.IFNA(VLOOKUP($A2,'B-pEC50'!$A:$BM,MATCH(AI$1,'B-pEC50'!$A$1:$BM$1,0),FALSE),"")</f>
        <v>6.32</v>
      </c>
      <c r="AJ2" s="41">
        <f>_xlfn.IFNA(VLOOKUP($A2,'B-pEC50'!$A:$BM,MATCH(AJ$1,'B-pEC50'!$A$1:$BM$1,0),FALSE),"")</f>
        <v>6.194</v>
      </c>
      <c r="AK2" s="41">
        <f>_xlfn.IFNA(VLOOKUP($A2,'B-pEC50'!$A:$BM,MATCH(AK$1,'B-pEC50'!$A$1:$BM$1,0),FALSE),"")</f>
        <v>5.6550000000000002</v>
      </c>
      <c r="AL2" s="40">
        <f>IFERROR(LOG(N2/10^-Z2),"")</f>
        <v>5.4028385386494602</v>
      </c>
      <c r="AM2" s="41">
        <f t="shared" ref="AM2:AW2" si="0">IFERROR(LOG(O2/10^-AA2),"")</f>
        <v>8.4869023201255391</v>
      </c>
      <c r="AN2" s="41">
        <f t="shared" si="0"/>
        <v>8.4784730268260873</v>
      </c>
      <c r="AO2" s="41">
        <f t="shared" si="0"/>
        <v>8.6648515021553703</v>
      </c>
      <c r="AP2" s="41">
        <f t="shared" si="0"/>
        <v>9.0470602050246676</v>
      </c>
      <c r="AQ2" s="41">
        <f t="shared" si="0"/>
        <v>9.5404859159629343</v>
      </c>
      <c r="AR2" s="41">
        <f t="shared" si="0"/>
        <v>4.7570960001315958</v>
      </c>
      <c r="AS2" s="41">
        <f t="shared" si="0"/>
        <v>4.5418950901160953</v>
      </c>
      <c r="AT2" s="41">
        <f t="shared" si="0"/>
        <v>4.4999199746542411</v>
      </c>
      <c r="AU2" s="41">
        <f t="shared" si="0"/>
        <v>6.2315045640978575</v>
      </c>
      <c r="AV2" s="41">
        <f t="shared" si="0"/>
        <v>5.9382288380103967</v>
      </c>
      <c r="AW2" s="41">
        <f t="shared" si="0"/>
        <v>5.4612107215843047</v>
      </c>
      <c r="AX2" s="105">
        <f t="shared" ref="AX2:AX10" si="1">IF(COUNT(AL2:AL2)=0,"",MAX(AL2:AL2))</f>
        <v>5.4028385386494602</v>
      </c>
      <c r="AY2" s="47">
        <f t="shared" ref="AY2:AY10" si="2">IF(COUNT(AM2:AQ2)=0,"",MAX(AM2:AQ2))</f>
        <v>9.5404859159629343</v>
      </c>
      <c r="AZ2" s="47">
        <f t="shared" ref="AZ2:AZ34" si="3">IF(COUNT(AR2:AU2)=0,"",MAX(AR2:AU2))</f>
        <v>6.2315045640978575</v>
      </c>
      <c r="BA2" s="47">
        <f t="shared" ref="BA2:BA34" si="4">IF(COUNT(AV2:AW2)=0,"",MAX(AV2:AW2))</f>
        <v>5.9382288380103967</v>
      </c>
      <c r="BB2" s="48">
        <f t="shared" ref="BB2:BB10" si="5">IF(COUNT(AL2:AL2)=0,"",AVERAGE(AL2:AL2))</f>
        <v>5.4028385386494602</v>
      </c>
      <c r="BC2" s="47">
        <f t="shared" ref="BC2:BC10" si="6">IF(COUNT(AM2:AQ2)=0,"",AVERAGE(AM2:AQ2))</f>
        <v>8.8435545940189204</v>
      </c>
      <c r="BD2" s="47">
        <f t="shared" ref="BD2:BD34" si="7">IF(COUNT(AR2:AU2)=0,"",AVERAGE(AR2:AU2))</f>
        <v>5.0076039072499476</v>
      </c>
      <c r="BE2" s="47">
        <f t="shared" ref="BE2:BE34" si="8">IF(COUNT(AV2:AW2)=0,"",AVERAGE(AV2:AW2))</f>
        <v>5.6997197797973502</v>
      </c>
      <c r="BF2" s="199">
        <f>IFERROR((AL2-MIN($AL2:$AW2))/(MAX($AL2:$AW2)-MIN($AL2:$AW2)),"")</f>
        <v>0.17913039418760035</v>
      </c>
      <c r="BG2" s="41">
        <f t="shared" ref="BG2:BQ2" si="9">IFERROR((AM2-MIN($AL2:$AW2))/(MAX($AL2:$AW2)-MIN($AL2:$AW2)),"")</f>
        <v>0.79097910669057714</v>
      </c>
      <c r="BH2" s="41">
        <f t="shared" si="9"/>
        <v>0.78930681564278593</v>
      </c>
      <c r="BI2" s="41">
        <f t="shared" si="9"/>
        <v>0.82628251985922418</v>
      </c>
      <c r="BJ2" s="41">
        <f t="shared" si="9"/>
        <v>0.90210906539392333</v>
      </c>
      <c r="BK2" s="41">
        <f t="shared" si="9"/>
        <v>1</v>
      </c>
      <c r="BL2" s="41">
        <f t="shared" si="9"/>
        <v>5.1021260007677545E-2</v>
      </c>
      <c r="BM2" s="41">
        <f t="shared" si="9"/>
        <v>8.3274608348752367E-3</v>
      </c>
      <c r="BN2" s="41">
        <f t="shared" si="9"/>
        <v>0</v>
      </c>
      <c r="BO2" s="41">
        <f t="shared" si="9"/>
        <v>0.3435297959804175</v>
      </c>
      <c r="BP2" s="41">
        <f t="shared" si="9"/>
        <v>0.28534670116481492</v>
      </c>
      <c r="BQ2" s="41">
        <f t="shared" si="9"/>
        <v>0.19071087614429294</v>
      </c>
      <c r="BR2" s="105">
        <f t="shared" ref="BR2:BR10" si="10">IF(COUNT(BF2:BF2)=0,"",MAX(BF2:BF2))</f>
        <v>0.17913039418760035</v>
      </c>
      <c r="BS2" s="47">
        <f t="shared" ref="BS2:BS10" si="11">IF(COUNT(BG2:BK2)=0,"",MAX(BG2:BK2))</f>
        <v>1</v>
      </c>
      <c r="BT2" s="47">
        <f t="shared" ref="BT2:BT34" si="12">IF(COUNT(BL2:BO2)=0,"",MAX(BL2:BO2))</f>
        <v>0.3435297959804175</v>
      </c>
      <c r="BU2" s="47">
        <f t="shared" ref="BU2:BU34" si="13">IF(COUNT(BP2:BQ2)=0,"",MAX(BP2:BQ2))</f>
        <v>0.28534670116481492</v>
      </c>
      <c r="BV2" s="48">
        <f t="shared" ref="BV2:BV10" si="14">IF(COUNT(BF2:BF2)=0,"",AVERAGE(BF2:BF2))</f>
        <v>0.17913039418760035</v>
      </c>
      <c r="BW2" s="47">
        <f t="shared" ref="BW2:BW10" si="15">IF(COUNT(BG2:BK2)=0,"",AVERAGE(BG2:BK2))</f>
        <v>0.86173550151730216</v>
      </c>
      <c r="BX2" s="47">
        <f t="shared" ref="BX2:BX34" si="16">IF(COUNT(BL2:BO2)=0,"",AVERAGE(BL2:BO2))</f>
        <v>0.10071962920574257</v>
      </c>
      <c r="BY2" s="47">
        <f t="shared" ref="BY2:BY34" si="17">IF(COUNT(BP2:BQ2)=0,"",AVERAGE(BP2:BQ2))</f>
        <v>0.23802878865455393</v>
      </c>
    </row>
    <row r="3" spans="1:77" s="49" customFormat="1" x14ac:dyDescent="0.2">
      <c r="A3" s="88" t="s">
        <v>114</v>
      </c>
      <c r="B3" s="335">
        <f>VLOOKUP($A3,BI!$A:$Q,MATCH(B$1,BI!$A$1:$Q$1,0),FALSE)</f>
        <v>1</v>
      </c>
      <c r="C3" s="367">
        <f>VLOOKUP($A3,BI!$A:$Q,MATCH(C$1,BI!$A$1:$Q$1,0),FALSE)</f>
        <v>1</v>
      </c>
      <c r="D3" s="367">
        <f>VLOOKUP($A3,BI!$A:$Q,MATCH(D$1,BI!$A$1:$Q$1,0),FALSE)</f>
        <v>1</v>
      </c>
      <c r="E3" s="367">
        <f>VLOOKUP($A3,BI!$A:$Q,MATCH(E$1,BI!$A$1:$Q$1,0),FALSE)</f>
        <v>1</v>
      </c>
      <c r="F3" s="367">
        <f>VLOOKUP($A3,BI!$A:$Q,MATCH(F$1,BI!$A$1:$Q$1,0),FALSE)</f>
        <v>1</v>
      </c>
      <c r="G3" s="367">
        <f>VLOOKUP($A3,BI!$A:$Q,MATCH(G$1,BI!$A$1:$Q$1,0),FALSE)</f>
        <v>1</v>
      </c>
      <c r="H3" s="367">
        <f>VLOOKUP($A3,BI!$A:$Q,MATCH(H$1,BI!$A$1:$Q$1,0),FALSE)</f>
        <v>1</v>
      </c>
      <c r="I3" s="367">
        <f>VLOOKUP($A3,BI!$A:$Q,MATCH(I$1,BI!$A$1:$Q$1,0),FALSE)</f>
        <v>1</v>
      </c>
      <c r="J3" s="367">
        <f>VLOOKUP($A3,BI!$A:$Q,MATCH(J$1,BI!$A$1:$Q$1,0),FALSE)</f>
        <v>1</v>
      </c>
      <c r="K3" s="367">
        <f>VLOOKUP($A3,BI!$A:$Q,MATCH(K$1,BI!$A$1:$Q$1,0),FALSE)</f>
        <v>1</v>
      </c>
      <c r="L3" s="367">
        <f>VLOOKUP($A3,BI!$A:$Q,MATCH(L$1,BI!$A$1:$Q$1,0),FALSE)</f>
        <v>1</v>
      </c>
      <c r="M3" s="367">
        <f>VLOOKUP($A3,BI!$A:$Q,MATCH(M$1,BI!$A$1:$Q$1,0),FALSE)</f>
        <v>1</v>
      </c>
      <c r="N3" s="48">
        <f>_xlfn.IFNA(VLOOKUP($A3,'B-Emax'!$A:$BM,MATCH(N$1,'B-Emax'!$A$1:$BM$1,0),FALSE),"")</f>
        <v>0.62232504337767502</v>
      </c>
      <c r="O3" s="47">
        <f>_xlfn.IFNA(VLOOKUP($A3,'B-Emax'!$A:$BM,MATCH(O$1,'B-Emax'!$A$1:$BM$1,0),FALSE),"")</f>
        <v>1</v>
      </c>
      <c r="P3" s="47">
        <f>_xlfn.IFNA(VLOOKUP($A3,'B-Emax'!$A:$BM,MATCH(P$1,'B-Emax'!$A$1:$BM$1,0),FALSE),"")</f>
        <v>0.75773622372993543</v>
      </c>
      <c r="Q3" s="47">
        <f>_xlfn.IFNA(VLOOKUP($A3,'B-Emax'!$A:$BM,MATCH(Q$1,'B-Emax'!$A$1:$BM$1,0),FALSE),"")</f>
        <v>0.86908602150537639</v>
      </c>
      <c r="R3" s="47">
        <f>_xlfn.IFNA(VLOOKUP($A3,'B-Emax'!$A:$BM,MATCH(R$1,'B-Emax'!$A$1:$BM$1,0),FALSE),"")</f>
        <v>0.99877023980323842</v>
      </c>
      <c r="S3" s="47">
        <f>_xlfn.IFNA(VLOOKUP($A3,'B-Emax'!$A:$BM,MATCH(S$1,'B-Emax'!$A$1:$BM$1,0),FALSE),"")</f>
        <v>1</v>
      </c>
      <c r="T3" s="47">
        <f>_xlfn.IFNA(VLOOKUP($A3,'B-Emax'!$A:$BM,MATCH(T$1,'B-Emax'!$A$1:$BM$1,0),FALSE),"")</f>
        <v>0.68265895953757227</v>
      </c>
      <c r="U3" s="47">
        <f>_xlfn.IFNA(VLOOKUP($A3,'B-Emax'!$A:$BM,MATCH(U$1,'B-Emax'!$A$1:$BM$1,0),FALSE),"")</f>
        <v>0.65247706422018348</v>
      </c>
      <c r="V3" s="47">
        <f>_xlfn.IFNA(VLOOKUP($A3,'B-Emax'!$A:$BM,MATCH(V$1,'B-Emax'!$A$1:$BM$1,0),FALSE),"")</f>
        <v>0.46120549724055837</v>
      </c>
      <c r="W3" s="47">
        <f>_xlfn.IFNA(VLOOKUP($A3,'B-Emax'!$A:$BM,MATCH(W$1,'B-Emax'!$A$1:$BM$1,0),FALSE),"")</f>
        <v>0.34601686972820994</v>
      </c>
      <c r="X3" s="47">
        <f>_xlfn.IFNA(VLOOKUP($A3,'B-Emax'!$A:$BM,MATCH(X$1,'B-Emax'!$A$1:$BM$1,0),FALSE),"")</f>
        <v>0.59360655737704915</v>
      </c>
      <c r="Y3" s="47">
        <f>_xlfn.IFNA(VLOOKUP($A3,'B-Emax'!$A:$BM,MATCH(Y$1,'B-Emax'!$A$1:$BM$1,0),FALSE),"")</f>
        <v>0.54120645709430748</v>
      </c>
      <c r="Z3" s="40">
        <f>_xlfn.IFNA(VLOOKUP($A3,'B-pEC50'!$A:$BM,MATCH(Z$1,'B-pEC50'!$A$1:$BM$1,0),FALSE),"")</f>
        <v>5.8159999999999998</v>
      </c>
      <c r="AA3" s="41">
        <f>_xlfn.IFNA(VLOOKUP($A3,'B-pEC50'!$A:$BM,MATCH(AA$1,'B-pEC50'!$A$1:$BM$1,0),FALSE),"")</f>
        <v>6.407</v>
      </c>
      <c r="AB3" s="41">
        <f>_xlfn.IFNA(VLOOKUP($A3,'B-pEC50'!$A:$BM,MATCH(AB$1,'B-pEC50'!$A$1:$BM$1,0),FALSE),"")</f>
        <v>6.3840000000000003</v>
      </c>
      <c r="AC3" s="41">
        <f>_xlfn.IFNA(VLOOKUP($A3,'B-pEC50'!$A:$BM,MATCH(AC$1,'B-pEC50'!$A$1:$BM$1,0),FALSE),"")</f>
        <v>6.4160000000000004</v>
      </c>
      <c r="AD3" s="41">
        <f>_xlfn.IFNA(VLOOKUP($A3,'B-pEC50'!$A:$BM,MATCH(AD$1,'B-pEC50'!$A$1:$BM$1,0),FALSE),"")</f>
        <v>6.3659999999999997</v>
      </c>
      <c r="AE3" s="41">
        <f>_xlfn.IFNA(VLOOKUP($A3,'B-pEC50'!$A:$BM,MATCH(AE$1,'B-pEC50'!$A$1:$BM$1,0),FALSE),"")</f>
        <v>7.1929999999999996</v>
      </c>
      <c r="AF3" s="41">
        <f>_xlfn.IFNA(VLOOKUP($A3,'B-pEC50'!$A:$BM,MATCH(AF$1,'B-pEC50'!$A$1:$BM$1,0),FALSE),"")</f>
        <v>7.8719999999999999</v>
      </c>
      <c r="AG3" s="41">
        <f>_xlfn.IFNA(VLOOKUP($A3,'B-pEC50'!$A:$BM,MATCH(AG$1,'B-pEC50'!$A$1:$BM$1,0),FALSE),"")</f>
        <v>8.0239999999999991</v>
      </c>
      <c r="AH3" s="41">
        <f>_xlfn.IFNA(VLOOKUP($A3,'B-pEC50'!$A:$BM,MATCH(AH$1,'B-pEC50'!$A$1:$BM$1,0),FALSE),"")</f>
        <v>8.1560000000000006</v>
      </c>
      <c r="AI3" s="41">
        <f>_xlfn.IFNA(VLOOKUP($A3,'B-pEC50'!$A:$BM,MATCH(AI$1,'B-pEC50'!$A$1:$BM$1,0),FALSE),"")</f>
        <v>8.6039999999999992</v>
      </c>
      <c r="AJ3" s="41">
        <f>_xlfn.IFNA(VLOOKUP($A3,'B-pEC50'!$A:$BM,MATCH(AJ$1,'B-pEC50'!$A$1:$BM$1,0),FALSE),"")</f>
        <v>6.782</v>
      </c>
      <c r="AK3" s="41">
        <f>_xlfn.IFNA(VLOOKUP($A3,'B-pEC50'!$A:$BM,MATCH(AK$1,'B-pEC50'!$A$1:$BM$1,0),FALSE),"")</f>
        <v>5.7190000000000003</v>
      </c>
      <c r="AL3" s="40">
        <f t="shared" ref="AL3:AL52" si="18">IFERROR(LOG(N3/10^-Z3),"")</f>
        <v>5.6100172780564481</v>
      </c>
      <c r="AM3" s="41">
        <f t="shared" ref="AM3:AM52" si="19">IFERROR(LOG(O3/10^-AA3),"")</f>
        <v>6.407</v>
      </c>
      <c r="AN3" s="41">
        <f t="shared" ref="AN3:AN52" si="20">IFERROR(LOG(P3/10^-AB3),"")</f>
        <v>6.2635180492792415</v>
      </c>
      <c r="AO3" s="41">
        <f t="shared" ref="AO3:AO52" si="21">IFERROR(LOG(Q3/10^-AC3),"")</f>
        <v>6.3550627647296594</v>
      </c>
      <c r="AP3" s="41">
        <f t="shared" ref="AP3:AP52" si="22">IFERROR(LOG(R3/10^-AD3),"")</f>
        <v>6.3654655932690281</v>
      </c>
      <c r="AQ3" s="41">
        <f t="shared" ref="AQ3:AQ52" si="23">IFERROR(LOG(S3/10^-AE3),"")</f>
        <v>7.1930000000000005</v>
      </c>
      <c r="AR3" s="41">
        <f t="shared" ref="AR3:AR52" si="24">IFERROR(LOG(T3/10^-AF3),"")</f>
        <v>7.7062037944847201</v>
      </c>
      <c r="AS3" s="41">
        <f t="shared" ref="AS3:AS52" si="25">IFERROR(LOG(U3/10^-AG3),"")</f>
        <v>7.8385652500215341</v>
      </c>
      <c r="AT3" s="41">
        <f t="shared" ref="AT3:AT52" si="26">IFERROR(LOG(V3/10^-AH3),"")</f>
        <v>7.8198944751339639</v>
      </c>
      <c r="AU3" s="41">
        <f t="shared" ref="AU3:AU52" si="27">IFERROR(LOG(W3/10^-AI3),"")</f>
        <v>8.1430972729294044</v>
      </c>
      <c r="AV3" s="41">
        <f t="shared" ref="AV3:AV52" si="28">IFERROR(LOG(X3/10^-AJ3),"")</f>
        <v>6.5554986898062459</v>
      </c>
      <c r="AW3" s="41">
        <f t="shared" ref="AW3:AW52" si="29">IFERROR(LOG(Y3/10^-AK3),"")</f>
        <v>5.452362969491916</v>
      </c>
      <c r="AX3" s="105">
        <f t="shared" si="1"/>
        <v>5.6100172780564481</v>
      </c>
      <c r="AY3" s="47">
        <f t="shared" si="2"/>
        <v>7.1930000000000005</v>
      </c>
      <c r="AZ3" s="47">
        <f t="shared" si="3"/>
        <v>8.1430972729294044</v>
      </c>
      <c r="BA3" s="47">
        <f t="shared" si="4"/>
        <v>6.5554986898062459</v>
      </c>
      <c r="BB3" s="48">
        <f t="shared" si="5"/>
        <v>5.6100172780564481</v>
      </c>
      <c r="BC3" s="47">
        <f t="shared" si="6"/>
        <v>6.5168092814555862</v>
      </c>
      <c r="BD3" s="47">
        <f t="shared" si="7"/>
        <v>7.876940198142405</v>
      </c>
      <c r="BE3" s="47">
        <f t="shared" si="8"/>
        <v>6.0039308296490805</v>
      </c>
      <c r="BF3" s="199">
        <f t="shared" ref="BF3:BF52" si="30">IFERROR((AL3-MIN($AL3:$AW3))/(MAX($AL3:$AW3)-MIN($AL3:$AW3)),"")</f>
        <v>5.8591555607376139E-2</v>
      </c>
      <c r="BG3" s="41">
        <f t="shared" ref="BG3:BG52" si="31">IFERROR((AM3-MIN($AL3:$AW3))/(MAX($AL3:$AW3)-MIN($AL3:$AW3)),"")</f>
        <v>0.35478680644480892</v>
      </c>
      <c r="BH3" s="41">
        <f t="shared" ref="BH3:BH52" si="32">IFERROR((AN3-MIN($AL3:$AW3))/(MAX($AL3:$AW3)-MIN($AL3:$AW3)),"")</f>
        <v>0.30146234756477153</v>
      </c>
      <c r="BI3" s="41">
        <f t="shared" ref="BI3:BI52" si="33">IFERROR((AO3-MIN($AL3:$AW3))/(MAX($AL3:$AW3)-MIN($AL3:$AW3)),"")</f>
        <v>0.33548455307702402</v>
      </c>
      <c r="BJ3" s="41">
        <f t="shared" ref="BJ3:BJ52" si="34">IFERROR((AP3-MIN($AL3:$AW3))/(MAX($AL3:$AW3)-MIN($AL3:$AW3)),"")</f>
        <v>0.33935072021440316</v>
      </c>
      <c r="BK3" s="41">
        <f t="shared" ref="BK3:BK52" si="35">IFERROR((AQ3-MIN($AL3:$AW3))/(MAX($AL3:$AW3)-MIN($AL3:$AW3)),"")</f>
        <v>0.64690037521890287</v>
      </c>
      <c r="BL3" s="41">
        <f t="shared" ref="BL3:BL52" si="36">IFERROR((AR3-MIN($AL3:$AW3))/(MAX($AL3:$AW3)-MIN($AL3:$AW3)),"")</f>
        <v>0.83763039037836595</v>
      </c>
      <c r="BM3" s="41">
        <f t="shared" ref="BM3:BM52" si="37">IFERROR((AS3-MIN($AL3:$AW3))/(MAX($AL3:$AW3)-MIN($AL3:$AW3)),"")</f>
        <v>0.88682196435418315</v>
      </c>
      <c r="BN3" s="41">
        <f t="shared" ref="BN3:BN52" si="38">IFERROR((AT3-MIN($AL3:$AW3))/(MAX($AL3:$AW3)-MIN($AL3:$AW3)),"")</f>
        <v>0.8798830499977125</v>
      </c>
      <c r="BO3" s="41">
        <f t="shared" ref="BO3:BO52" si="39">IFERROR((AU3-MIN($AL3:$AW3))/(MAX($AL3:$AW3)-MIN($AL3:$AW3)),"")</f>
        <v>1</v>
      </c>
      <c r="BP3" s="41">
        <f t="shared" ref="BP3:BP52" si="40">IFERROR((AV3-MIN($AL3:$AW3))/(MAX($AL3:$AW3)-MIN($AL3:$AW3)),"")</f>
        <v>0.40997571514401965</v>
      </c>
      <c r="BQ3" s="41">
        <f t="shared" ref="BQ3:BQ52" si="41">IFERROR((AW3-MIN($AL3:$AW3))/(MAX($AL3:$AW3)-MIN($AL3:$AW3)),"")</f>
        <v>0</v>
      </c>
      <c r="BR3" s="105">
        <f t="shared" si="10"/>
        <v>5.8591555607376139E-2</v>
      </c>
      <c r="BS3" s="47">
        <f t="shared" si="11"/>
        <v>0.64690037521890287</v>
      </c>
      <c r="BT3" s="47">
        <f t="shared" si="12"/>
        <v>1</v>
      </c>
      <c r="BU3" s="47">
        <f t="shared" si="13"/>
        <v>0.40997571514401965</v>
      </c>
      <c r="BV3" s="48">
        <f t="shared" si="14"/>
        <v>5.8591555607376139E-2</v>
      </c>
      <c r="BW3" s="47">
        <f t="shared" si="15"/>
        <v>0.39559696050398208</v>
      </c>
      <c r="BX3" s="47">
        <f t="shared" si="16"/>
        <v>0.9010838511825654</v>
      </c>
      <c r="BY3" s="47">
        <f t="shared" si="17"/>
        <v>0.20498785757200982</v>
      </c>
    </row>
    <row r="4" spans="1:77" s="49" customFormat="1" x14ac:dyDescent="0.2">
      <c r="A4" s="88" t="s">
        <v>45</v>
      </c>
      <c r="B4" s="335">
        <f>VLOOKUP($A4,BI!$A:$Q,MATCH(B$1,BI!$A$1:$Q$1,0),FALSE)</f>
        <v>1</v>
      </c>
      <c r="C4" s="367">
        <f>VLOOKUP($A4,BI!$A:$Q,MATCH(C$1,BI!$A$1:$Q$1,0),FALSE)</f>
        <v>1</v>
      </c>
      <c r="D4" s="367">
        <f>VLOOKUP($A4,BI!$A:$Q,MATCH(D$1,BI!$A$1:$Q$1,0),FALSE)</f>
        <v>1</v>
      </c>
      <c r="E4" s="367">
        <f>VLOOKUP($A4,BI!$A:$Q,MATCH(E$1,BI!$A$1:$Q$1,0),FALSE)</f>
        <v>1</v>
      </c>
      <c r="F4" s="367">
        <f>VLOOKUP($A4,BI!$A:$Q,MATCH(F$1,BI!$A$1:$Q$1,0),FALSE)</f>
        <v>1</v>
      </c>
      <c r="G4" s="367">
        <f>VLOOKUP($A4,BI!$A:$Q,MATCH(G$1,BI!$A$1:$Q$1,0),FALSE)</f>
        <v>1</v>
      </c>
      <c r="H4" s="367" t="str">
        <f>VLOOKUP($A4,BI!$A:$Q,MATCH(H$1,BI!$A$1:$Q$1,0),FALSE)</f>
        <v/>
      </c>
      <c r="I4" s="367" t="str">
        <f>VLOOKUP($A4,BI!$A:$Q,MATCH(I$1,BI!$A$1:$Q$1,0),FALSE)</f>
        <v/>
      </c>
      <c r="J4" s="367">
        <f>VLOOKUP($A4,BI!$A:$Q,MATCH(J$1,BI!$A$1:$Q$1,0),FALSE)</f>
        <v>1</v>
      </c>
      <c r="K4" s="367">
        <f>VLOOKUP($A4,BI!$A:$Q,MATCH(K$1,BI!$A$1:$Q$1,0),FALSE)</f>
        <v>1</v>
      </c>
      <c r="L4" s="367" t="str">
        <f>VLOOKUP($A4,BI!$A:$Q,MATCH(L$1,BI!$A$1:$Q$1,0),FALSE)</f>
        <v/>
      </c>
      <c r="M4" s="367" t="str">
        <f>VLOOKUP($A4,BI!$A:$Q,MATCH(M$1,BI!$A$1:$Q$1,0),FALSE)</f>
        <v/>
      </c>
      <c r="N4" s="48">
        <f>_xlfn.IFNA(VLOOKUP($A4,'B-Emax'!$A:$BM,MATCH(N$1,'B-Emax'!$A$1:$BM$1,0),FALSE),"")</f>
        <v>0.43049932523616735</v>
      </c>
      <c r="O4" s="47">
        <f>_xlfn.IFNA(VLOOKUP($A4,'B-Emax'!$A:$BM,MATCH(O$1,'B-Emax'!$A$1:$BM$1,0),FALSE),"")</f>
        <v>0.72242686890574215</v>
      </c>
      <c r="P4" s="47">
        <f>_xlfn.IFNA(VLOOKUP($A4,'B-Emax'!$A:$BM,MATCH(P$1,'B-Emax'!$A$1:$BM$1,0),FALSE),"")</f>
        <v>0.64603673672017214</v>
      </c>
      <c r="Q4" s="47">
        <f>_xlfn.IFNA(VLOOKUP($A4,'B-Emax'!$A:$BM,MATCH(Q$1,'B-Emax'!$A$1:$BM$1,0),FALSE),"")</f>
        <v>0.65591397849462363</v>
      </c>
      <c r="R4" s="47">
        <f>_xlfn.IFNA(VLOOKUP($A4,'B-Emax'!$A:$BM,MATCH(R$1,'B-Emax'!$A$1:$BM$1,0),FALSE),"")</f>
        <v>0.68723098995695842</v>
      </c>
      <c r="S4" s="47">
        <f>_xlfn.IFNA(VLOOKUP($A4,'B-Emax'!$A:$BM,MATCH(S$1,'B-Emax'!$A$1:$BM$1,0),FALSE),"")</f>
        <v>0.75638051044083532</v>
      </c>
      <c r="T4" s="47" t="str">
        <f>_xlfn.IFNA(VLOOKUP($A4,'B-Emax'!$A:$BM,MATCH(T$1,'B-Emax'!$A$1:$BM$1,0),FALSE),"")</f>
        <v/>
      </c>
      <c r="U4" s="47" t="str">
        <f>_xlfn.IFNA(VLOOKUP($A4,'B-Emax'!$A:$BM,MATCH(U$1,'B-Emax'!$A$1:$BM$1,0),FALSE),"")</f>
        <v/>
      </c>
      <c r="V4" s="47">
        <f>_xlfn.IFNA(VLOOKUP($A4,'B-Emax'!$A:$BM,MATCH(V$1,'B-Emax'!$A$1:$BM$1,0),FALSE),"")</f>
        <v>0.12985607618223136</v>
      </c>
      <c r="W4" s="47">
        <f>_xlfn.IFNA(VLOOKUP($A4,'B-Emax'!$A:$BM,MATCH(W$1,'B-Emax'!$A$1:$BM$1,0),FALSE),"")</f>
        <v>0.89718837863167755</v>
      </c>
      <c r="X4" s="47" t="str">
        <f>_xlfn.IFNA(VLOOKUP($A4,'B-Emax'!$A:$BM,MATCH(X$1,'B-Emax'!$A$1:$BM$1,0),FALSE),"")</f>
        <v/>
      </c>
      <c r="Y4" s="47" t="str">
        <f>_xlfn.IFNA(VLOOKUP($A4,'B-Emax'!$A:$BM,MATCH(Y$1,'B-Emax'!$A$1:$BM$1,0),FALSE),"")</f>
        <v/>
      </c>
      <c r="Z4" s="40">
        <f>_xlfn.IFNA(VLOOKUP($A4,'B-pEC50'!$A:$BM,MATCH(Z$1,'B-pEC50'!$A$1:$BM$1,0),FALSE),"")</f>
        <v>6.0730000000000004</v>
      </c>
      <c r="AA4" s="41">
        <f>_xlfn.IFNA(VLOOKUP($A4,'B-pEC50'!$A:$BM,MATCH(AA$1,'B-pEC50'!$A$1:$BM$1,0),FALSE),"")</f>
        <v>8.07</v>
      </c>
      <c r="AB4" s="41">
        <f>_xlfn.IFNA(VLOOKUP($A4,'B-pEC50'!$A:$BM,MATCH(AB$1,'B-pEC50'!$A$1:$BM$1,0),FALSE),"")</f>
        <v>7.9450000000000003</v>
      </c>
      <c r="AC4" s="41">
        <f>_xlfn.IFNA(VLOOKUP($A4,'B-pEC50'!$A:$BM,MATCH(AC$1,'B-pEC50'!$A$1:$BM$1,0),FALSE),"")</f>
        <v>8.6340000000000003</v>
      </c>
      <c r="AD4" s="41">
        <f>_xlfn.IFNA(VLOOKUP($A4,'B-pEC50'!$A:$BM,MATCH(AD$1,'B-pEC50'!$A$1:$BM$1,0),FALSE),"")</f>
        <v>9.0549999999999997</v>
      </c>
      <c r="AE4" s="41">
        <f>_xlfn.IFNA(VLOOKUP($A4,'B-pEC50'!$A:$BM,MATCH(AE$1,'B-pEC50'!$A$1:$BM$1,0),FALSE),"")</f>
        <v>8.5169999999999995</v>
      </c>
      <c r="AF4" s="41" t="str">
        <f>_xlfn.IFNA(VLOOKUP($A4,'B-pEC50'!$A:$BM,MATCH(AF$1,'B-pEC50'!$A$1:$BM$1,0),FALSE),"")</f>
        <v/>
      </c>
      <c r="AG4" s="41" t="str">
        <f>_xlfn.IFNA(VLOOKUP($A4,'B-pEC50'!$A:$BM,MATCH(AG$1,'B-pEC50'!$A$1:$BM$1,0),FALSE),"")</f>
        <v/>
      </c>
      <c r="AH4" s="41">
        <f>_xlfn.IFNA(VLOOKUP($A4,'B-pEC50'!$A:$BM,MATCH(AH$1,'B-pEC50'!$A$1:$BM$1,0),FALSE),"")</f>
        <v>5.4420000000000002</v>
      </c>
      <c r="AI4" s="41">
        <f>_xlfn.IFNA(VLOOKUP($A4,'B-pEC50'!$A:$BM,MATCH(AI$1,'B-pEC50'!$A$1:$BM$1,0),FALSE),"")</f>
        <v>7.484</v>
      </c>
      <c r="AJ4" s="41" t="str">
        <f>_xlfn.IFNA(VLOOKUP($A4,'B-pEC50'!$A:$BM,MATCH(AJ$1,'B-pEC50'!$A$1:$BM$1,0),FALSE),"")</f>
        <v/>
      </c>
      <c r="AK4" s="41" t="str">
        <f>_xlfn.IFNA(VLOOKUP($A4,'B-pEC50'!$A:$BM,MATCH(AK$1,'B-pEC50'!$A$1:$BM$1,0),FALSE),"")</f>
        <v/>
      </c>
      <c r="AL4" s="40">
        <f t="shared" si="18"/>
        <v>5.7069724750778539</v>
      </c>
      <c r="AM4" s="41">
        <f t="shared" si="19"/>
        <v>7.9287938901300565</v>
      </c>
      <c r="AN4" s="41">
        <f t="shared" si="20"/>
        <v>7.7552572147461989</v>
      </c>
      <c r="AO4" s="41">
        <f t="shared" si="21"/>
        <v>8.4508468864568336</v>
      </c>
      <c r="AP4" s="41">
        <f t="shared" si="22"/>
        <v>8.8921027353165556</v>
      </c>
      <c r="AQ4" s="41">
        <f t="shared" si="23"/>
        <v>8.3957403299072073</v>
      </c>
      <c r="AR4" s="41" t="str">
        <f t="shared" si="24"/>
        <v/>
      </c>
      <c r="AS4" s="41" t="str">
        <f t="shared" si="25"/>
        <v/>
      </c>
      <c r="AT4" s="41">
        <f t="shared" si="26"/>
        <v>4.5554622758034045</v>
      </c>
      <c r="AU4" s="41">
        <f t="shared" si="27"/>
        <v>7.4368836394887037</v>
      </c>
      <c r="AV4" s="41" t="str">
        <f t="shared" si="28"/>
        <v/>
      </c>
      <c r="AW4" s="41" t="str">
        <f t="shared" si="29"/>
        <v/>
      </c>
      <c r="AX4" s="105">
        <f t="shared" si="1"/>
        <v>5.7069724750778539</v>
      </c>
      <c r="AY4" s="47">
        <f t="shared" si="2"/>
        <v>8.8921027353165556</v>
      </c>
      <c r="AZ4" s="47">
        <f t="shared" si="3"/>
        <v>7.4368836394887037</v>
      </c>
      <c r="BA4" s="47" t="str">
        <f t="shared" si="4"/>
        <v/>
      </c>
      <c r="BB4" s="48">
        <f t="shared" si="5"/>
        <v>5.7069724750778539</v>
      </c>
      <c r="BC4" s="47">
        <f t="shared" si="6"/>
        <v>8.2845482113113711</v>
      </c>
      <c r="BD4" s="47">
        <f t="shared" si="7"/>
        <v>5.9961729576460545</v>
      </c>
      <c r="BE4" s="47" t="str">
        <f t="shared" si="8"/>
        <v/>
      </c>
      <c r="BF4" s="199">
        <f t="shared" si="30"/>
        <v>0.26553047457471785</v>
      </c>
      <c r="BG4" s="41">
        <f t="shared" si="31"/>
        <v>0.77786748655325599</v>
      </c>
      <c r="BH4" s="41">
        <f t="shared" si="32"/>
        <v>0.73785110128821152</v>
      </c>
      <c r="BI4" s="41">
        <f t="shared" si="33"/>
        <v>0.89824938152487299</v>
      </c>
      <c r="BJ4" s="41">
        <f t="shared" si="34"/>
        <v>1</v>
      </c>
      <c r="BK4" s="41">
        <f t="shared" si="35"/>
        <v>0.88554218177794897</v>
      </c>
      <c r="BL4" s="41" t="str">
        <f t="shared" si="36"/>
        <v/>
      </c>
      <c r="BM4" s="41" t="str">
        <f t="shared" si="37"/>
        <v/>
      </c>
      <c r="BN4" s="41">
        <f t="shared" si="38"/>
        <v>0</v>
      </c>
      <c r="BO4" s="41">
        <f t="shared" si="39"/>
        <v>0.66443630515054952</v>
      </c>
      <c r="BP4" s="41" t="str">
        <f t="shared" si="40"/>
        <v/>
      </c>
      <c r="BQ4" s="41" t="str">
        <f t="shared" si="41"/>
        <v/>
      </c>
      <c r="BR4" s="105">
        <f t="shared" si="10"/>
        <v>0.26553047457471785</v>
      </c>
      <c r="BS4" s="47">
        <f t="shared" si="11"/>
        <v>1</v>
      </c>
      <c r="BT4" s="47">
        <f t="shared" si="12"/>
        <v>0.66443630515054952</v>
      </c>
      <c r="BU4" s="47" t="str">
        <f t="shared" si="13"/>
        <v/>
      </c>
      <c r="BV4" s="48">
        <f t="shared" si="14"/>
        <v>0.26553047457471785</v>
      </c>
      <c r="BW4" s="47">
        <f t="shared" si="15"/>
        <v>0.85990203022885792</v>
      </c>
      <c r="BX4" s="47">
        <f t="shared" si="16"/>
        <v>0.33221815257527476</v>
      </c>
      <c r="BY4" s="47" t="str">
        <f t="shared" si="17"/>
        <v/>
      </c>
    </row>
    <row r="5" spans="1:77" s="49" customFormat="1" x14ac:dyDescent="0.2">
      <c r="A5" s="88" t="s">
        <v>50</v>
      </c>
      <c r="B5" s="335">
        <f>VLOOKUP($A5,BI!$A:$Q,MATCH(B$1,BI!$A$1:$Q$1,0),FALSE)</f>
        <v>1</v>
      </c>
      <c r="C5" s="367" t="str">
        <f>VLOOKUP($A5,BI!$A:$Q,MATCH(C$1,BI!$A$1:$Q$1,0),FALSE)</f>
        <v/>
      </c>
      <c r="D5" s="367" t="str">
        <f>VLOOKUP($A5,BI!$A:$Q,MATCH(D$1,BI!$A$1:$Q$1,0),FALSE)</f>
        <v/>
      </c>
      <c r="E5" s="367" t="str">
        <f>VLOOKUP($A5,BI!$A:$Q,MATCH(E$1,BI!$A$1:$Q$1,0),FALSE)</f>
        <v/>
      </c>
      <c r="F5" s="367" t="str">
        <f>VLOOKUP($A5,BI!$A:$Q,MATCH(F$1,BI!$A$1:$Q$1,0),FALSE)</f>
        <v/>
      </c>
      <c r="G5" s="367" t="str">
        <f>VLOOKUP($A5,BI!$A:$Q,MATCH(G$1,BI!$A$1:$Q$1,0),FALSE)</f>
        <v/>
      </c>
      <c r="H5" s="367" t="str">
        <f>VLOOKUP($A5,BI!$A:$Q,MATCH(H$1,BI!$A$1:$Q$1,0),FALSE)</f>
        <v/>
      </c>
      <c r="I5" s="367" t="str">
        <f>VLOOKUP($A5,BI!$A:$Q,MATCH(I$1,BI!$A$1:$Q$1,0),FALSE)</f>
        <v/>
      </c>
      <c r="J5" s="367" t="str">
        <f>VLOOKUP($A5,BI!$A:$Q,MATCH(J$1,BI!$A$1:$Q$1,0),FALSE)</f>
        <v/>
      </c>
      <c r="K5" s="367" t="str">
        <f>VLOOKUP($A5,BI!$A:$Q,MATCH(K$1,BI!$A$1:$Q$1,0),FALSE)</f>
        <v/>
      </c>
      <c r="L5" s="367" t="str">
        <f>VLOOKUP($A5,BI!$A:$Q,MATCH(L$1,BI!$A$1:$Q$1,0),FALSE)</f>
        <v/>
      </c>
      <c r="M5" s="367" t="str">
        <f>VLOOKUP($A5,BI!$A:$Q,MATCH(M$1,BI!$A$1:$Q$1,0),FALSE)</f>
        <v/>
      </c>
      <c r="N5" s="48">
        <f>_xlfn.IFNA(VLOOKUP($A5,'B-Emax'!$A:$BM,MATCH(N$1,'B-Emax'!$A$1:$BM$1,0),FALSE),"")</f>
        <v>0.42741469057258535</v>
      </c>
      <c r="O5" s="47" t="str">
        <f>_xlfn.IFNA(VLOOKUP($A5,'B-Emax'!$A:$BM,MATCH(O$1,'B-Emax'!$A$1:$BM$1,0),FALSE),"")</f>
        <v/>
      </c>
      <c r="P5" s="47" t="str">
        <f>_xlfn.IFNA(VLOOKUP($A5,'B-Emax'!$A:$BM,MATCH(P$1,'B-Emax'!$A$1:$BM$1,0),FALSE),"")</f>
        <v/>
      </c>
      <c r="Q5" s="47" t="str">
        <f>_xlfn.IFNA(VLOOKUP($A5,'B-Emax'!$A:$BM,MATCH(Q$1,'B-Emax'!$A$1:$BM$1,0),FALSE),"")</f>
        <v/>
      </c>
      <c r="R5" s="47" t="str">
        <f>_xlfn.IFNA(VLOOKUP($A5,'B-Emax'!$A:$BM,MATCH(R$1,'B-Emax'!$A$1:$BM$1,0),FALSE),"")</f>
        <v/>
      </c>
      <c r="S5" s="47" t="str">
        <f>_xlfn.IFNA(VLOOKUP($A5,'B-Emax'!$A:$BM,MATCH(S$1,'B-Emax'!$A$1:$BM$1,0),FALSE),"")</f>
        <v/>
      </c>
      <c r="T5" s="47" t="str">
        <f>_xlfn.IFNA(VLOOKUP($A5,'B-Emax'!$A:$BM,MATCH(T$1,'B-Emax'!$A$1:$BM$1,0),FALSE),"")</f>
        <v/>
      </c>
      <c r="U5" s="47" t="str">
        <f>_xlfn.IFNA(VLOOKUP($A5,'B-Emax'!$A:$BM,MATCH(U$1,'B-Emax'!$A$1:$BM$1,0),FALSE),"")</f>
        <v/>
      </c>
      <c r="V5" s="47" t="str">
        <f>_xlfn.IFNA(VLOOKUP($A5,'B-Emax'!$A:$BM,MATCH(V$1,'B-Emax'!$A$1:$BM$1,0),FALSE),"")</f>
        <v/>
      </c>
      <c r="W5" s="47" t="str">
        <f>_xlfn.IFNA(VLOOKUP($A5,'B-Emax'!$A:$BM,MATCH(W$1,'B-Emax'!$A$1:$BM$1,0),FALSE),"")</f>
        <v/>
      </c>
      <c r="X5" s="47" t="str">
        <f>_xlfn.IFNA(VLOOKUP($A5,'B-Emax'!$A:$BM,MATCH(X$1,'B-Emax'!$A$1:$BM$1,0),FALSE),"")</f>
        <v/>
      </c>
      <c r="Y5" s="47" t="str">
        <f>_xlfn.IFNA(VLOOKUP($A5,'B-Emax'!$A:$BM,MATCH(Y$1,'B-Emax'!$A$1:$BM$1,0),FALSE),"")</f>
        <v/>
      </c>
      <c r="Z5" s="40">
        <f>_xlfn.IFNA(VLOOKUP($A5,'B-pEC50'!$A:$BM,MATCH(Z$1,'B-pEC50'!$A$1:$BM$1,0),FALSE),"")</f>
        <v>6.2990000000000004</v>
      </c>
      <c r="AA5" s="41" t="str">
        <f>_xlfn.IFNA(VLOOKUP($A5,'B-pEC50'!$A:$BM,MATCH(AA$1,'B-pEC50'!$A$1:$BM$1,0),FALSE),"")</f>
        <v/>
      </c>
      <c r="AB5" s="41" t="str">
        <f>_xlfn.IFNA(VLOOKUP($A5,'B-pEC50'!$A:$BM,MATCH(AB$1,'B-pEC50'!$A$1:$BM$1,0),FALSE),"")</f>
        <v/>
      </c>
      <c r="AC5" s="41" t="str">
        <f>_xlfn.IFNA(VLOOKUP($A5,'B-pEC50'!$A:$BM,MATCH(AC$1,'B-pEC50'!$A$1:$BM$1,0),FALSE),"")</f>
        <v/>
      </c>
      <c r="AD5" s="41" t="str">
        <f>_xlfn.IFNA(VLOOKUP($A5,'B-pEC50'!$A:$BM,MATCH(AD$1,'B-pEC50'!$A$1:$BM$1,0),FALSE),"")</f>
        <v/>
      </c>
      <c r="AE5" s="41" t="str">
        <f>_xlfn.IFNA(VLOOKUP($A5,'B-pEC50'!$A:$BM,MATCH(AE$1,'B-pEC50'!$A$1:$BM$1,0),FALSE),"")</f>
        <v/>
      </c>
      <c r="AF5" s="41" t="str">
        <f>_xlfn.IFNA(VLOOKUP($A5,'B-pEC50'!$A:$BM,MATCH(AF$1,'B-pEC50'!$A$1:$BM$1,0),FALSE),"")</f>
        <v/>
      </c>
      <c r="AG5" s="41" t="str">
        <f>_xlfn.IFNA(VLOOKUP($A5,'B-pEC50'!$A:$BM,MATCH(AG$1,'B-pEC50'!$A$1:$BM$1,0),FALSE),"")</f>
        <v/>
      </c>
      <c r="AH5" s="41" t="str">
        <f>_xlfn.IFNA(VLOOKUP($A5,'B-pEC50'!$A:$BM,MATCH(AH$1,'B-pEC50'!$A$1:$BM$1,0),FALSE),"")</f>
        <v/>
      </c>
      <c r="AI5" s="41" t="str">
        <f>_xlfn.IFNA(VLOOKUP($A5,'B-pEC50'!$A:$BM,MATCH(AI$1,'B-pEC50'!$A$1:$BM$1,0),FALSE),"")</f>
        <v/>
      </c>
      <c r="AJ5" s="41" t="str">
        <f>_xlfn.IFNA(VLOOKUP($A5,'B-pEC50'!$A:$BM,MATCH(AJ$1,'B-pEC50'!$A$1:$BM$1,0),FALSE),"")</f>
        <v/>
      </c>
      <c r="AK5" s="41" t="str">
        <f>_xlfn.IFNA(VLOOKUP($A5,'B-pEC50'!$A:$BM,MATCH(AK$1,'B-pEC50'!$A$1:$BM$1,0),FALSE),"")</f>
        <v/>
      </c>
      <c r="AL5" s="40">
        <f t="shared" si="18"/>
        <v>5.9298494451209045</v>
      </c>
      <c r="AM5" s="41" t="str">
        <f t="shared" si="19"/>
        <v/>
      </c>
      <c r="AN5" s="41" t="str">
        <f t="shared" si="20"/>
        <v/>
      </c>
      <c r="AO5" s="41" t="str">
        <f t="shared" si="21"/>
        <v/>
      </c>
      <c r="AP5" s="41" t="str">
        <f t="shared" si="22"/>
        <v/>
      </c>
      <c r="AQ5" s="41" t="str">
        <f t="shared" si="23"/>
        <v/>
      </c>
      <c r="AR5" s="41" t="str">
        <f t="shared" si="24"/>
        <v/>
      </c>
      <c r="AS5" s="41" t="str">
        <f t="shared" si="25"/>
        <v/>
      </c>
      <c r="AT5" s="41" t="str">
        <f t="shared" si="26"/>
        <v/>
      </c>
      <c r="AU5" s="41" t="str">
        <f t="shared" si="27"/>
        <v/>
      </c>
      <c r="AV5" s="41" t="str">
        <f t="shared" si="28"/>
        <v/>
      </c>
      <c r="AW5" s="41" t="str">
        <f t="shared" si="29"/>
        <v/>
      </c>
      <c r="AX5" s="105">
        <f t="shared" si="1"/>
        <v>5.9298494451209045</v>
      </c>
      <c r="AY5" s="47" t="str">
        <f t="shared" si="2"/>
        <v/>
      </c>
      <c r="AZ5" s="47" t="str">
        <f t="shared" si="3"/>
        <v/>
      </c>
      <c r="BA5" s="47" t="str">
        <f t="shared" si="4"/>
        <v/>
      </c>
      <c r="BB5" s="48">
        <f t="shared" si="5"/>
        <v>5.9298494451209045</v>
      </c>
      <c r="BC5" s="47" t="str">
        <f t="shared" si="6"/>
        <v/>
      </c>
      <c r="BD5" s="47" t="str">
        <f t="shared" si="7"/>
        <v/>
      </c>
      <c r="BE5" s="47" t="str">
        <f t="shared" si="8"/>
        <v/>
      </c>
      <c r="BF5" s="199" t="str">
        <f t="shared" si="30"/>
        <v/>
      </c>
      <c r="BG5" s="41" t="str">
        <f t="shared" si="31"/>
        <v/>
      </c>
      <c r="BH5" s="41" t="str">
        <f t="shared" si="32"/>
        <v/>
      </c>
      <c r="BI5" s="41" t="str">
        <f t="shared" si="33"/>
        <v/>
      </c>
      <c r="BJ5" s="41" t="str">
        <f t="shared" si="34"/>
        <v/>
      </c>
      <c r="BK5" s="41" t="str">
        <f t="shared" si="35"/>
        <v/>
      </c>
      <c r="BL5" s="41" t="str">
        <f t="shared" si="36"/>
        <v/>
      </c>
      <c r="BM5" s="41" t="str">
        <f t="shared" si="37"/>
        <v/>
      </c>
      <c r="BN5" s="41" t="str">
        <f t="shared" si="38"/>
        <v/>
      </c>
      <c r="BO5" s="41" t="str">
        <f t="shared" si="39"/>
        <v/>
      </c>
      <c r="BP5" s="41" t="str">
        <f t="shared" si="40"/>
        <v/>
      </c>
      <c r="BQ5" s="41" t="str">
        <f t="shared" si="41"/>
        <v/>
      </c>
      <c r="BR5" s="105" t="str">
        <f t="shared" si="10"/>
        <v/>
      </c>
      <c r="BS5" s="47" t="str">
        <f t="shared" si="11"/>
        <v/>
      </c>
      <c r="BT5" s="47" t="str">
        <f t="shared" si="12"/>
        <v/>
      </c>
      <c r="BU5" s="47" t="str">
        <f t="shared" si="13"/>
        <v/>
      </c>
      <c r="BV5" s="48" t="str">
        <f t="shared" si="14"/>
        <v/>
      </c>
      <c r="BW5" s="47" t="str">
        <f t="shared" si="15"/>
        <v/>
      </c>
      <c r="BX5" s="47" t="str">
        <f t="shared" si="16"/>
        <v/>
      </c>
      <c r="BY5" s="47" t="str">
        <f t="shared" si="17"/>
        <v/>
      </c>
    </row>
    <row r="6" spans="1:77" s="49" customFormat="1" x14ac:dyDescent="0.2">
      <c r="A6" s="88" t="s">
        <v>44</v>
      </c>
      <c r="B6" s="335">
        <f>VLOOKUP($A6,BI!$A:$Q,MATCH(B$1,BI!$A$1:$Q$1,0),FALSE)</f>
        <v>1</v>
      </c>
      <c r="C6" s="367">
        <f>VLOOKUP($A6,BI!$A:$Q,MATCH(C$1,BI!$A$1:$Q$1,0),FALSE)</f>
        <v>1</v>
      </c>
      <c r="D6" s="367">
        <f>VLOOKUP($A6,BI!$A:$Q,MATCH(D$1,BI!$A$1:$Q$1,0),FALSE)</f>
        <v>1</v>
      </c>
      <c r="E6" s="367">
        <f>VLOOKUP($A6,BI!$A:$Q,MATCH(E$1,BI!$A$1:$Q$1,0),FALSE)</f>
        <v>1</v>
      </c>
      <c r="F6" s="367">
        <f>VLOOKUP($A6,BI!$A:$Q,MATCH(F$1,BI!$A$1:$Q$1,0),FALSE)</f>
        <v>1</v>
      </c>
      <c r="G6" s="367">
        <f>VLOOKUP($A6,BI!$A:$Q,MATCH(G$1,BI!$A$1:$Q$1,0),FALSE)</f>
        <v>1</v>
      </c>
      <c r="H6" s="367">
        <f>VLOOKUP($A6,BI!$A:$Q,MATCH(H$1,BI!$A$1:$Q$1,0),FALSE)</f>
        <v>1</v>
      </c>
      <c r="I6" s="367">
        <f>VLOOKUP($A6,BI!$A:$Q,MATCH(I$1,BI!$A$1:$Q$1,0),FALSE)</f>
        <v>1</v>
      </c>
      <c r="J6" s="367">
        <f>VLOOKUP($A6,BI!$A:$Q,MATCH(J$1,BI!$A$1:$Q$1,0),FALSE)</f>
        <v>1</v>
      </c>
      <c r="K6" s="367">
        <f>VLOOKUP($A6,BI!$A:$Q,MATCH(K$1,BI!$A$1:$Q$1,0),FALSE)</f>
        <v>1</v>
      </c>
      <c r="L6" s="367" t="str">
        <f>VLOOKUP($A6,BI!$A:$Q,MATCH(L$1,BI!$A$1:$Q$1,0),FALSE)</f>
        <v/>
      </c>
      <c r="M6" s="367" t="str">
        <f>VLOOKUP($A6,BI!$A:$Q,MATCH(M$1,BI!$A$1:$Q$1,0),FALSE)</f>
        <v/>
      </c>
      <c r="N6" s="48">
        <f>_xlfn.IFNA(VLOOKUP($A6,'B-Emax'!$A:$BM,MATCH(N$1,'B-Emax'!$A$1:$BM$1,0),FALSE),"")</f>
        <v>0.66088297667245044</v>
      </c>
      <c r="O6" s="47">
        <f>_xlfn.IFNA(VLOOKUP($A6,'B-Emax'!$A:$BM,MATCH(O$1,'B-Emax'!$A$1:$BM$1,0),FALSE),"")</f>
        <v>0.28862405200433366</v>
      </c>
      <c r="P6" s="47">
        <f>_xlfn.IFNA(VLOOKUP($A6,'B-Emax'!$A:$BM,MATCH(P$1,'B-Emax'!$A$1:$BM$1,0),FALSE),"")</f>
        <v>0.26725136521595239</v>
      </c>
      <c r="Q6" s="47">
        <f>_xlfn.IFNA(VLOOKUP($A6,'B-Emax'!$A:$BM,MATCH(Q$1,'B-Emax'!$A$1:$BM$1,0),FALSE),"")</f>
        <v>0.3301075268817204</v>
      </c>
      <c r="R6" s="47">
        <f>_xlfn.IFNA(VLOOKUP($A6,'B-Emax'!$A:$BM,MATCH(R$1,'B-Emax'!$A$1:$BM$1,0),FALSE),"")</f>
        <v>0.44783767165402749</v>
      </c>
      <c r="S6" s="47">
        <f>_xlfn.IFNA(VLOOKUP($A6,'B-Emax'!$A:$BM,MATCH(S$1,'B-Emax'!$A$1:$BM$1,0),FALSE),"")</f>
        <v>0.60324825986078889</v>
      </c>
      <c r="T6" s="47">
        <f>_xlfn.IFNA(VLOOKUP($A6,'B-Emax'!$A:$BM,MATCH(T$1,'B-Emax'!$A$1:$BM$1,0),FALSE),"")</f>
        <v>0.78367052023121375</v>
      </c>
      <c r="U6" s="47">
        <f>_xlfn.IFNA(VLOOKUP($A6,'B-Emax'!$A:$BM,MATCH(U$1,'B-Emax'!$A$1:$BM$1,0),FALSE),"")</f>
        <v>0.74568807339449539</v>
      </c>
      <c r="V6" s="47">
        <f>_xlfn.IFNA(VLOOKUP($A6,'B-Emax'!$A:$BM,MATCH(V$1,'B-Emax'!$A$1:$BM$1,0),FALSE),"")</f>
        <v>0.82631749810626554</v>
      </c>
      <c r="W6" s="47">
        <f>_xlfn.IFNA(VLOOKUP($A6,'B-Emax'!$A:$BM,MATCH(W$1,'B-Emax'!$A$1:$BM$1,0),FALSE),"")</f>
        <v>0.83514526710403003</v>
      </c>
      <c r="X6" s="47" t="str">
        <f>_xlfn.IFNA(VLOOKUP($A6,'B-Emax'!$A:$BM,MATCH(X$1,'B-Emax'!$A$1:$BM$1,0),FALSE),"")</f>
        <v/>
      </c>
      <c r="Y6" s="47" t="str">
        <f>_xlfn.IFNA(VLOOKUP($A6,'B-Emax'!$A:$BM,MATCH(Y$1,'B-Emax'!$A$1:$BM$1,0),FALSE),"")</f>
        <v/>
      </c>
      <c r="Z6" s="40">
        <f>_xlfn.IFNA(VLOOKUP($A6,'B-pEC50'!$A:$BM,MATCH(Z$1,'B-pEC50'!$A$1:$BM$1,0),FALSE),"")</f>
        <v>6.1109999999999998</v>
      </c>
      <c r="AA6" s="41">
        <f>_xlfn.IFNA(VLOOKUP($A6,'B-pEC50'!$A:$BM,MATCH(AA$1,'B-pEC50'!$A$1:$BM$1,0),FALSE),"")</f>
        <v>5.4690000000000003</v>
      </c>
      <c r="AB6" s="41">
        <f>_xlfn.IFNA(VLOOKUP($A6,'B-pEC50'!$A:$BM,MATCH(AB$1,'B-pEC50'!$A$1:$BM$1,0),FALSE),"")</f>
        <v>5.34</v>
      </c>
      <c r="AC6" s="41">
        <f>_xlfn.IFNA(VLOOKUP($A6,'B-pEC50'!$A:$BM,MATCH(AC$1,'B-pEC50'!$A$1:$BM$1,0),FALSE),"")</f>
        <v>5.2709999999999999</v>
      </c>
      <c r="AD6" s="41">
        <f>_xlfn.IFNA(VLOOKUP($A6,'B-pEC50'!$A:$BM,MATCH(AD$1,'B-pEC50'!$A$1:$BM$1,0),FALSE),"")</f>
        <v>5.3979999999999997</v>
      </c>
      <c r="AE6" s="41">
        <f>_xlfn.IFNA(VLOOKUP($A6,'B-pEC50'!$A:$BM,MATCH(AE$1,'B-pEC50'!$A$1:$BM$1,0),FALSE),"")</f>
        <v>5.9139999999999997</v>
      </c>
      <c r="AF6" s="41">
        <f>_xlfn.IFNA(VLOOKUP($A6,'B-pEC50'!$A:$BM,MATCH(AF$1,'B-pEC50'!$A$1:$BM$1,0),FALSE),"")</f>
        <v>7.8220000000000001</v>
      </c>
      <c r="AG6" s="41">
        <f>_xlfn.IFNA(VLOOKUP($A6,'B-pEC50'!$A:$BM,MATCH(AG$1,'B-pEC50'!$A$1:$BM$1,0),FALSE),"")</f>
        <v>8.0030000000000001</v>
      </c>
      <c r="AH6" s="41">
        <f>_xlfn.IFNA(VLOOKUP($A6,'B-pEC50'!$A:$BM,MATCH(AH$1,'B-pEC50'!$A$1:$BM$1,0),FALSE),"")</f>
        <v>7.7709999999999999</v>
      </c>
      <c r="AI6" s="41">
        <f>_xlfn.IFNA(VLOOKUP($A6,'B-pEC50'!$A:$BM,MATCH(AI$1,'B-pEC50'!$A$1:$BM$1,0),FALSE),"")</f>
        <v>7.7220000000000004</v>
      </c>
      <c r="AJ6" s="41" t="str">
        <f>_xlfn.IFNA(VLOOKUP($A6,'B-pEC50'!$A:$BM,MATCH(AJ$1,'B-pEC50'!$A$1:$BM$1,0),FALSE),"")</f>
        <v/>
      </c>
      <c r="AK6" s="41" t="str">
        <f>_xlfn.IFNA(VLOOKUP($A6,'B-pEC50'!$A:$BM,MATCH(AK$1,'B-pEC50'!$A$1:$BM$1,0),FALSE),"")</f>
        <v/>
      </c>
      <c r="AL6" s="40">
        <f t="shared" si="18"/>
        <v>5.9311245652575764</v>
      </c>
      <c r="AM6" s="41">
        <f t="shared" si="19"/>
        <v>4.9293325194723527</v>
      </c>
      <c r="AN6" s="41">
        <f t="shared" si="20"/>
        <v>4.7669199324186655</v>
      </c>
      <c r="AO6" s="41">
        <f t="shared" si="21"/>
        <v>4.7896554269232512</v>
      </c>
      <c r="AP6" s="41">
        <f t="shared" si="22"/>
        <v>5.0491206231941748</v>
      </c>
      <c r="AQ6" s="41">
        <f t="shared" si="23"/>
        <v>5.6944960778100873</v>
      </c>
      <c r="AR6" s="41">
        <f t="shared" si="24"/>
        <v>7.7161335099786976</v>
      </c>
      <c r="AS6" s="41">
        <f t="shared" si="25"/>
        <v>7.8755571969992202</v>
      </c>
      <c r="AT6" s="41">
        <f t="shared" si="26"/>
        <v>7.6881469494774084</v>
      </c>
      <c r="AU6" s="41">
        <f t="shared" si="27"/>
        <v>7.6437620242434434</v>
      </c>
      <c r="AV6" s="41" t="str">
        <f t="shared" si="28"/>
        <v/>
      </c>
      <c r="AW6" s="41" t="str">
        <f t="shared" si="29"/>
        <v/>
      </c>
      <c r="AX6" s="105">
        <f t="shared" si="1"/>
        <v>5.9311245652575764</v>
      </c>
      <c r="AY6" s="47">
        <f t="shared" si="2"/>
        <v>5.6944960778100873</v>
      </c>
      <c r="AZ6" s="47">
        <f t="shared" si="3"/>
        <v>7.8755571969992202</v>
      </c>
      <c r="BA6" s="47" t="str">
        <f t="shared" si="4"/>
        <v/>
      </c>
      <c r="BB6" s="48">
        <f t="shared" si="5"/>
        <v>5.9311245652575764</v>
      </c>
      <c r="BC6" s="47">
        <f t="shared" si="6"/>
        <v>5.0459049159637059</v>
      </c>
      <c r="BD6" s="47">
        <f t="shared" si="7"/>
        <v>7.7308999201746929</v>
      </c>
      <c r="BE6" s="47" t="str">
        <f t="shared" si="8"/>
        <v/>
      </c>
      <c r="BF6" s="199">
        <f t="shared" si="30"/>
        <v>0.37450642637007564</v>
      </c>
      <c r="BG6" s="41">
        <f t="shared" si="31"/>
        <v>5.2245589700733834E-2</v>
      </c>
      <c r="BH6" s="41">
        <f t="shared" si="32"/>
        <v>0</v>
      </c>
      <c r="BI6" s="41">
        <f t="shared" si="33"/>
        <v>7.3136530799624679E-3</v>
      </c>
      <c r="BJ6" s="41">
        <f t="shared" si="34"/>
        <v>9.0779549608721005E-2</v>
      </c>
      <c r="BK6" s="41">
        <f t="shared" si="35"/>
        <v>0.29838674198502174</v>
      </c>
      <c r="BL6" s="41">
        <f t="shared" si="36"/>
        <v>0.94871589270418355</v>
      </c>
      <c r="BM6" s="41">
        <f t="shared" si="37"/>
        <v>1</v>
      </c>
      <c r="BN6" s="41">
        <f t="shared" si="38"/>
        <v>0.9397130538010523</v>
      </c>
      <c r="BO6" s="41">
        <f t="shared" si="39"/>
        <v>0.92543511737544182</v>
      </c>
      <c r="BP6" s="41" t="str">
        <f t="shared" si="40"/>
        <v/>
      </c>
      <c r="BQ6" s="41" t="str">
        <f t="shared" si="41"/>
        <v/>
      </c>
      <c r="BR6" s="105">
        <f t="shared" si="10"/>
        <v>0.37450642637007564</v>
      </c>
      <c r="BS6" s="47">
        <f t="shared" si="11"/>
        <v>0.29838674198502174</v>
      </c>
      <c r="BT6" s="47">
        <f t="shared" si="12"/>
        <v>1</v>
      </c>
      <c r="BU6" s="47" t="str">
        <f t="shared" si="13"/>
        <v/>
      </c>
      <c r="BV6" s="48">
        <f t="shared" si="14"/>
        <v>0.37450642637007564</v>
      </c>
      <c r="BW6" s="47">
        <f t="shared" si="15"/>
        <v>8.974510687488782E-2</v>
      </c>
      <c r="BX6" s="47">
        <f t="shared" si="16"/>
        <v>0.95346601597016933</v>
      </c>
      <c r="BY6" s="47" t="str">
        <f t="shared" si="17"/>
        <v/>
      </c>
    </row>
    <row r="7" spans="1:77" s="49" customFormat="1" x14ac:dyDescent="0.2">
      <c r="A7" s="88" t="s">
        <v>51</v>
      </c>
      <c r="B7" s="335">
        <f>VLOOKUP($A7,BI!$A:$Q,MATCH(B$1,BI!$A$1:$Q$1,0),FALSE)</f>
        <v>1</v>
      </c>
      <c r="C7" s="367" t="str">
        <f>VLOOKUP($A7,BI!$A:$Q,MATCH(C$1,BI!$A$1:$Q$1,0),FALSE)</f>
        <v/>
      </c>
      <c r="D7" s="367" t="str">
        <f>VLOOKUP($A7,BI!$A:$Q,MATCH(D$1,BI!$A$1:$Q$1,0),FALSE)</f>
        <v/>
      </c>
      <c r="E7" s="367" t="str">
        <f>VLOOKUP($A7,BI!$A:$Q,MATCH(E$1,BI!$A$1:$Q$1,0),FALSE)</f>
        <v/>
      </c>
      <c r="F7" s="367" t="str">
        <f>VLOOKUP($A7,BI!$A:$Q,MATCH(F$1,BI!$A$1:$Q$1,0),FALSE)</f>
        <v/>
      </c>
      <c r="G7" s="367" t="str">
        <f>VLOOKUP($A7,BI!$A:$Q,MATCH(G$1,BI!$A$1:$Q$1,0),FALSE)</f>
        <v/>
      </c>
      <c r="H7" s="367" t="str">
        <f>VLOOKUP($A7,BI!$A:$Q,MATCH(H$1,BI!$A$1:$Q$1,0),FALSE)</f>
        <v/>
      </c>
      <c r="I7" s="367" t="str">
        <f>VLOOKUP($A7,BI!$A:$Q,MATCH(I$1,BI!$A$1:$Q$1,0),FALSE)</f>
        <v/>
      </c>
      <c r="J7" s="367" t="str">
        <f>VLOOKUP($A7,BI!$A:$Q,MATCH(J$1,BI!$A$1:$Q$1,0),FALSE)</f>
        <v/>
      </c>
      <c r="K7" s="367" t="str">
        <f>VLOOKUP($A7,BI!$A:$Q,MATCH(K$1,BI!$A$1:$Q$1,0),FALSE)</f>
        <v/>
      </c>
      <c r="L7" s="367" t="str">
        <f>VLOOKUP($A7,BI!$A:$Q,MATCH(L$1,BI!$A$1:$Q$1,0),FALSE)</f>
        <v/>
      </c>
      <c r="M7" s="367" t="str">
        <f>VLOOKUP($A7,BI!$A:$Q,MATCH(M$1,BI!$A$1:$Q$1,0),FALSE)</f>
        <v/>
      </c>
      <c r="N7" s="48">
        <f>_xlfn.IFNA(VLOOKUP($A7,'B-Emax'!$A:$BM,MATCH(N$1,'B-Emax'!$A$1:$BM$1,0),FALSE),"")</f>
        <v>1</v>
      </c>
      <c r="O7" s="47" t="str">
        <f>_xlfn.IFNA(VLOOKUP($A7,'B-Emax'!$A:$BM,MATCH(O$1,'B-Emax'!$A$1:$BM$1,0),FALSE),"")</f>
        <v/>
      </c>
      <c r="P7" s="47" t="str">
        <f>_xlfn.IFNA(VLOOKUP($A7,'B-Emax'!$A:$BM,MATCH(P$1,'B-Emax'!$A$1:$BM$1,0),FALSE),"")</f>
        <v/>
      </c>
      <c r="Q7" s="47" t="str">
        <f>_xlfn.IFNA(VLOOKUP($A7,'B-Emax'!$A:$BM,MATCH(Q$1,'B-Emax'!$A$1:$BM$1,0),FALSE),"")</f>
        <v/>
      </c>
      <c r="R7" s="47" t="str">
        <f>_xlfn.IFNA(VLOOKUP($A7,'B-Emax'!$A:$BM,MATCH(R$1,'B-Emax'!$A$1:$BM$1,0),FALSE),"")</f>
        <v/>
      </c>
      <c r="S7" s="47" t="str">
        <f>_xlfn.IFNA(VLOOKUP($A7,'B-Emax'!$A:$BM,MATCH(S$1,'B-Emax'!$A$1:$BM$1,0),FALSE),"")</f>
        <v/>
      </c>
      <c r="T7" s="47" t="str">
        <f>_xlfn.IFNA(VLOOKUP($A7,'B-Emax'!$A:$BM,MATCH(T$1,'B-Emax'!$A$1:$BM$1,0),FALSE),"")</f>
        <v/>
      </c>
      <c r="U7" s="47" t="str">
        <f>_xlfn.IFNA(VLOOKUP($A7,'B-Emax'!$A:$BM,MATCH(U$1,'B-Emax'!$A$1:$BM$1,0),FALSE),"")</f>
        <v/>
      </c>
      <c r="V7" s="47" t="str">
        <f>_xlfn.IFNA(VLOOKUP($A7,'B-Emax'!$A:$BM,MATCH(V$1,'B-Emax'!$A$1:$BM$1,0),FALSE),"")</f>
        <v/>
      </c>
      <c r="W7" s="47" t="str">
        <f>_xlfn.IFNA(VLOOKUP($A7,'B-Emax'!$A:$BM,MATCH(W$1,'B-Emax'!$A$1:$BM$1,0),FALSE),"")</f>
        <v/>
      </c>
      <c r="X7" s="47" t="str">
        <f>_xlfn.IFNA(VLOOKUP($A7,'B-Emax'!$A:$BM,MATCH(X$1,'B-Emax'!$A$1:$BM$1,0),FALSE),"")</f>
        <v/>
      </c>
      <c r="Y7" s="47" t="str">
        <f>_xlfn.IFNA(VLOOKUP($A7,'B-Emax'!$A:$BM,MATCH(Y$1,'B-Emax'!$A$1:$BM$1,0),FALSE),"")</f>
        <v/>
      </c>
      <c r="Z7" s="40">
        <f>_xlfn.IFNA(VLOOKUP($A7,'B-pEC50'!$A:$BM,MATCH(Z$1,'B-pEC50'!$A$1:$BM$1,0),FALSE),"")</f>
        <v>6.1239999999999997</v>
      </c>
      <c r="AA7" s="41" t="str">
        <f>_xlfn.IFNA(VLOOKUP($A7,'B-pEC50'!$A:$BM,MATCH(AA$1,'B-pEC50'!$A$1:$BM$1,0),FALSE),"")</f>
        <v/>
      </c>
      <c r="AB7" s="41" t="str">
        <f>_xlfn.IFNA(VLOOKUP($A7,'B-pEC50'!$A:$BM,MATCH(AB$1,'B-pEC50'!$A$1:$BM$1,0),FALSE),"")</f>
        <v/>
      </c>
      <c r="AC7" s="41" t="str">
        <f>_xlfn.IFNA(VLOOKUP($A7,'B-pEC50'!$A:$BM,MATCH(AC$1,'B-pEC50'!$A$1:$BM$1,0),FALSE),"")</f>
        <v/>
      </c>
      <c r="AD7" s="41" t="str">
        <f>_xlfn.IFNA(VLOOKUP($A7,'B-pEC50'!$A:$BM,MATCH(AD$1,'B-pEC50'!$A$1:$BM$1,0),FALSE),"")</f>
        <v/>
      </c>
      <c r="AE7" s="41" t="str">
        <f>_xlfn.IFNA(VLOOKUP($A7,'B-pEC50'!$A:$BM,MATCH(AE$1,'B-pEC50'!$A$1:$BM$1,0),FALSE),"")</f>
        <v/>
      </c>
      <c r="AF7" s="41" t="str">
        <f>_xlfn.IFNA(VLOOKUP($A7,'B-pEC50'!$A:$BM,MATCH(AF$1,'B-pEC50'!$A$1:$BM$1,0),FALSE),"")</f>
        <v/>
      </c>
      <c r="AG7" s="41" t="str">
        <f>_xlfn.IFNA(VLOOKUP($A7,'B-pEC50'!$A:$BM,MATCH(AG$1,'B-pEC50'!$A$1:$BM$1,0),FALSE),"")</f>
        <v/>
      </c>
      <c r="AH7" s="41" t="str">
        <f>_xlfn.IFNA(VLOOKUP($A7,'B-pEC50'!$A:$BM,MATCH(AH$1,'B-pEC50'!$A$1:$BM$1,0),FALSE),"")</f>
        <v/>
      </c>
      <c r="AI7" s="41" t="str">
        <f>_xlfn.IFNA(VLOOKUP($A7,'B-pEC50'!$A:$BM,MATCH(AI$1,'B-pEC50'!$A$1:$BM$1,0),FALSE),"")</f>
        <v/>
      </c>
      <c r="AJ7" s="41" t="str">
        <f>_xlfn.IFNA(VLOOKUP($A7,'B-pEC50'!$A:$BM,MATCH(AJ$1,'B-pEC50'!$A$1:$BM$1,0),FALSE),"")</f>
        <v/>
      </c>
      <c r="AK7" s="41" t="str">
        <f>_xlfn.IFNA(VLOOKUP($A7,'B-pEC50'!$A:$BM,MATCH(AK$1,'B-pEC50'!$A$1:$BM$1,0),FALSE),"")</f>
        <v/>
      </c>
      <c r="AL7" s="40">
        <f t="shared" si="18"/>
        <v>6.1240000000000006</v>
      </c>
      <c r="AM7" s="41" t="str">
        <f t="shared" si="19"/>
        <v/>
      </c>
      <c r="AN7" s="41" t="str">
        <f t="shared" si="20"/>
        <v/>
      </c>
      <c r="AO7" s="41" t="str">
        <f t="shared" si="21"/>
        <v/>
      </c>
      <c r="AP7" s="41" t="str">
        <f t="shared" si="22"/>
        <v/>
      </c>
      <c r="AQ7" s="41" t="str">
        <f t="shared" si="23"/>
        <v/>
      </c>
      <c r="AR7" s="41" t="str">
        <f t="shared" si="24"/>
        <v/>
      </c>
      <c r="AS7" s="41" t="str">
        <f t="shared" si="25"/>
        <v/>
      </c>
      <c r="AT7" s="41" t="str">
        <f t="shared" si="26"/>
        <v/>
      </c>
      <c r="AU7" s="41" t="str">
        <f t="shared" si="27"/>
        <v/>
      </c>
      <c r="AV7" s="41" t="str">
        <f t="shared" si="28"/>
        <v/>
      </c>
      <c r="AW7" s="41" t="str">
        <f t="shared" si="29"/>
        <v/>
      </c>
      <c r="AX7" s="105">
        <f t="shared" si="1"/>
        <v>6.1240000000000006</v>
      </c>
      <c r="AY7" s="47" t="str">
        <f t="shared" si="2"/>
        <v/>
      </c>
      <c r="AZ7" s="47" t="str">
        <f t="shared" si="3"/>
        <v/>
      </c>
      <c r="BA7" s="47" t="str">
        <f t="shared" si="4"/>
        <v/>
      </c>
      <c r="BB7" s="48">
        <f t="shared" si="5"/>
        <v>6.1240000000000006</v>
      </c>
      <c r="BC7" s="47" t="str">
        <f t="shared" si="6"/>
        <v/>
      </c>
      <c r="BD7" s="47" t="str">
        <f t="shared" si="7"/>
        <v/>
      </c>
      <c r="BE7" s="47" t="str">
        <f t="shared" si="8"/>
        <v/>
      </c>
      <c r="BF7" s="199" t="str">
        <f t="shared" si="30"/>
        <v/>
      </c>
      <c r="BG7" s="41" t="str">
        <f t="shared" si="31"/>
        <v/>
      </c>
      <c r="BH7" s="41" t="str">
        <f t="shared" si="32"/>
        <v/>
      </c>
      <c r="BI7" s="41" t="str">
        <f t="shared" si="33"/>
        <v/>
      </c>
      <c r="BJ7" s="41" t="str">
        <f t="shared" si="34"/>
        <v/>
      </c>
      <c r="BK7" s="41" t="str">
        <f t="shared" si="35"/>
        <v/>
      </c>
      <c r="BL7" s="41" t="str">
        <f t="shared" si="36"/>
        <v/>
      </c>
      <c r="BM7" s="41" t="str">
        <f t="shared" si="37"/>
        <v/>
      </c>
      <c r="BN7" s="41" t="str">
        <f t="shared" si="38"/>
        <v/>
      </c>
      <c r="BO7" s="41" t="str">
        <f t="shared" si="39"/>
        <v/>
      </c>
      <c r="BP7" s="41" t="str">
        <f t="shared" si="40"/>
        <v/>
      </c>
      <c r="BQ7" s="41" t="str">
        <f t="shared" si="41"/>
        <v/>
      </c>
      <c r="BR7" s="105" t="str">
        <f t="shared" si="10"/>
        <v/>
      </c>
      <c r="BS7" s="47" t="str">
        <f t="shared" si="11"/>
        <v/>
      </c>
      <c r="BT7" s="47" t="str">
        <f t="shared" si="12"/>
        <v/>
      </c>
      <c r="BU7" s="47" t="str">
        <f t="shared" si="13"/>
        <v/>
      </c>
      <c r="BV7" s="48" t="str">
        <f t="shared" si="14"/>
        <v/>
      </c>
      <c r="BW7" s="47" t="str">
        <f t="shared" si="15"/>
        <v/>
      </c>
      <c r="BX7" s="47" t="str">
        <f t="shared" si="16"/>
        <v/>
      </c>
      <c r="BY7" s="47" t="str">
        <f t="shared" si="17"/>
        <v/>
      </c>
    </row>
    <row r="8" spans="1:77" s="49" customFormat="1" x14ac:dyDescent="0.2">
      <c r="A8" s="88" t="s">
        <v>53</v>
      </c>
      <c r="B8" s="335">
        <f>VLOOKUP($A8,BI!$A:$Q,MATCH(B$1,BI!$A$1:$Q$1,0),FALSE)</f>
        <v>1</v>
      </c>
      <c r="C8" s="367">
        <f>VLOOKUP($A8,BI!$A:$Q,MATCH(C$1,BI!$A$1:$Q$1,0),FALSE)</f>
        <v>1</v>
      </c>
      <c r="D8" s="367" t="str">
        <f>VLOOKUP($A8,BI!$A:$Q,MATCH(D$1,BI!$A$1:$Q$1,0),FALSE)</f>
        <v/>
      </c>
      <c r="E8" s="367">
        <f>VLOOKUP($A8,BI!$A:$Q,MATCH(E$1,BI!$A$1:$Q$1,0),FALSE)</f>
        <v>1</v>
      </c>
      <c r="F8" s="367" t="str">
        <f>VLOOKUP($A8,BI!$A:$Q,MATCH(F$1,BI!$A$1:$Q$1,0),FALSE)</f>
        <v/>
      </c>
      <c r="G8" s="367" t="str">
        <f>VLOOKUP($A8,BI!$A:$Q,MATCH(G$1,BI!$A$1:$Q$1,0),FALSE)</f>
        <v/>
      </c>
      <c r="H8" s="367">
        <f>VLOOKUP($A8,BI!$A:$Q,MATCH(H$1,BI!$A$1:$Q$1,0),FALSE)</f>
        <v>1</v>
      </c>
      <c r="I8" s="367">
        <f>VLOOKUP($A8,BI!$A:$Q,MATCH(I$1,BI!$A$1:$Q$1,0),FALSE)</f>
        <v>1</v>
      </c>
      <c r="J8" s="367">
        <f>VLOOKUP($A8,BI!$A:$Q,MATCH(J$1,BI!$A$1:$Q$1,0),FALSE)</f>
        <v>1</v>
      </c>
      <c r="K8" s="367">
        <f>VLOOKUP($A8,BI!$A:$Q,MATCH(K$1,BI!$A$1:$Q$1,0),FALSE)</f>
        <v>1</v>
      </c>
      <c r="L8" s="367" t="str">
        <f>VLOOKUP($A8,BI!$A:$Q,MATCH(L$1,BI!$A$1:$Q$1,0),FALSE)</f>
        <v/>
      </c>
      <c r="M8" s="367" t="str">
        <f>VLOOKUP($A8,BI!$A:$Q,MATCH(M$1,BI!$A$1:$Q$1,0),FALSE)</f>
        <v/>
      </c>
      <c r="N8" s="48">
        <f>_xlfn.IFNA(VLOOKUP($A8,'B-Emax'!$A:$BM,MATCH(N$1,'B-Emax'!$A$1:$BM$1,0),FALSE),"")</f>
        <v>0.71717755928282256</v>
      </c>
      <c r="O8" s="47">
        <f>_xlfn.IFNA(VLOOKUP($A8,'B-Emax'!$A:$BM,MATCH(O$1,'B-Emax'!$A$1:$BM$1,0),FALSE),"")</f>
        <v>4.5059588299024921E-2</v>
      </c>
      <c r="P8" s="47" t="str">
        <f>_xlfn.IFNA(VLOOKUP($A8,'B-Emax'!$A:$BM,MATCH(P$1,'B-Emax'!$A$1:$BM$1,0),FALSE),"")</f>
        <v/>
      </c>
      <c r="Q8" s="47">
        <f>_xlfn.IFNA(VLOOKUP($A8,'B-Emax'!$A:$BM,MATCH(Q$1,'B-Emax'!$A$1:$BM$1,0),FALSE),"")</f>
        <v>0.10241935483870968</v>
      </c>
      <c r="R8" s="47" t="str">
        <f>_xlfn.IFNA(VLOOKUP($A8,'B-Emax'!$A:$BM,MATCH(R$1,'B-Emax'!$A$1:$BM$1,0),FALSE),"")</f>
        <v/>
      </c>
      <c r="S8" s="47" t="str">
        <f>_xlfn.IFNA(VLOOKUP($A8,'B-Emax'!$A:$BM,MATCH(S$1,'B-Emax'!$A$1:$BM$1,0),FALSE),"")</f>
        <v/>
      </c>
      <c r="T8" s="47">
        <f>_xlfn.IFNA(VLOOKUP($A8,'B-Emax'!$A:$BM,MATCH(T$1,'B-Emax'!$A$1:$BM$1,0),FALSE),"")</f>
        <v>1</v>
      </c>
      <c r="U8" s="47">
        <f>_xlfn.IFNA(VLOOKUP($A8,'B-Emax'!$A:$BM,MATCH(U$1,'B-Emax'!$A$1:$BM$1,0),FALSE),"")</f>
        <v>0.91363914373088684</v>
      </c>
      <c r="V8" s="47">
        <f>_xlfn.IFNA(VLOOKUP($A8,'B-Emax'!$A:$BM,MATCH(V$1,'B-Emax'!$A$1:$BM$1,0),FALSE),"")</f>
        <v>0.89546585867330375</v>
      </c>
      <c r="W8" s="47">
        <f>_xlfn.IFNA(VLOOKUP($A8,'B-Emax'!$A:$BM,MATCH(W$1,'B-Emax'!$A$1:$BM$1,0),FALSE),"")</f>
        <v>0.97469540768509844</v>
      </c>
      <c r="X8" s="47" t="str">
        <f>_xlfn.IFNA(VLOOKUP($A8,'B-Emax'!$A:$BM,MATCH(X$1,'B-Emax'!$A$1:$BM$1,0),FALSE),"")</f>
        <v/>
      </c>
      <c r="Y8" s="47" t="str">
        <f>_xlfn.IFNA(VLOOKUP($A8,'B-Emax'!$A:$BM,MATCH(Y$1,'B-Emax'!$A$1:$BM$1,0),FALSE),"")</f>
        <v/>
      </c>
      <c r="Z8" s="40">
        <f>_xlfn.IFNA(VLOOKUP($A8,'B-pEC50'!$A:$BM,MATCH(Z$1,'B-pEC50'!$A$1:$BM$1,0),FALSE),"")</f>
        <v>6.8220000000000001</v>
      </c>
      <c r="AA8" s="41">
        <f>_xlfn.IFNA(VLOOKUP($A8,'B-pEC50'!$A:$BM,MATCH(AA$1,'B-pEC50'!$A$1:$BM$1,0),FALSE),"")</f>
        <v>7.2450000000000001</v>
      </c>
      <c r="AB8" s="41" t="str">
        <f>_xlfn.IFNA(VLOOKUP($A8,'B-pEC50'!$A:$BM,MATCH(AB$1,'B-pEC50'!$A$1:$BM$1,0),FALSE),"")</f>
        <v/>
      </c>
      <c r="AC8" s="41">
        <f>_xlfn.IFNA(VLOOKUP($A8,'B-pEC50'!$A:$BM,MATCH(AC$1,'B-pEC50'!$A$1:$BM$1,0),FALSE),"")</f>
        <v>7.4359999999999999</v>
      </c>
      <c r="AD8" s="41" t="str">
        <f>_xlfn.IFNA(VLOOKUP($A8,'B-pEC50'!$A:$BM,MATCH(AD$1,'B-pEC50'!$A$1:$BM$1,0),FALSE),"")</f>
        <v/>
      </c>
      <c r="AE8" s="41" t="str">
        <f>_xlfn.IFNA(VLOOKUP($A8,'B-pEC50'!$A:$BM,MATCH(AE$1,'B-pEC50'!$A$1:$BM$1,0),FALSE),"")</f>
        <v/>
      </c>
      <c r="AF8" s="41">
        <f>_xlfn.IFNA(VLOOKUP($A8,'B-pEC50'!$A:$BM,MATCH(AF$1,'B-pEC50'!$A$1:$BM$1,0),FALSE),"")</f>
        <v>7.7409999999999997</v>
      </c>
      <c r="AG8" s="41">
        <f>_xlfn.IFNA(VLOOKUP($A8,'B-pEC50'!$A:$BM,MATCH(AG$1,'B-pEC50'!$A$1:$BM$1,0),FALSE),"")</f>
        <v>7.6760000000000002</v>
      </c>
      <c r="AH8" s="41">
        <f>_xlfn.IFNA(VLOOKUP($A8,'B-pEC50'!$A:$BM,MATCH(AH$1,'B-pEC50'!$A$1:$BM$1,0),FALSE),"")</f>
        <v>6.7130000000000001</v>
      </c>
      <c r="AI8" s="41">
        <f>_xlfn.IFNA(VLOOKUP($A8,'B-pEC50'!$A:$BM,MATCH(AI$1,'B-pEC50'!$A$1:$BM$1,0),FALSE),"")</f>
        <v>7.782</v>
      </c>
      <c r="AJ8" s="41" t="str">
        <f>_xlfn.IFNA(VLOOKUP($A8,'B-pEC50'!$A:$BM,MATCH(AJ$1,'B-pEC50'!$A$1:$BM$1,0),FALSE),"")</f>
        <v/>
      </c>
      <c r="AK8" s="41" t="str">
        <f>_xlfn.IFNA(VLOOKUP($A8,'B-pEC50'!$A:$BM,MATCH(AK$1,'B-pEC50'!$A$1:$BM$1,0),FALSE),"")</f>
        <v/>
      </c>
      <c r="AL8" s="40">
        <f t="shared" si="18"/>
        <v>6.6776266918883138</v>
      </c>
      <c r="AM8" s="41">
        <f t="shared" si="19"/>
        <v>5.8987872193390221</v>
      </c>
      <c r="AN8" s="41" t="str">
        <f t="shared" si="20"/>
        <v/>
      </c>
      <c r="AO8" s="41">
        <f t="shared" si="21"/>
        <v>6.4463820357937225</v>
      </c>
      <c r="AP8" s="41" t="str">
        <f t="shared" si="22"/>
        <v/>
      </c>
      <c r="AQ8" s="41" t="str">
        <f t="shared" si="23"/>
        <v/>
      </c>
      <c r="AR8" s="41">
        <f t="shared" si="24"/>
        <v>7.7410000000000005</v>
      </c>
      <c r="AS8" s="41">
        <f t="shared" si="25"/>
        <v>7.6367746981064037</v>
      </c>
      <c r="AT8" s="41">
        <f t="shared" si="26"/>
        <v>6.6650490322035365</v>
      </c>
      <c r="AU8" s="41">
        <f t="shared" si="27"/>
        <v>7.7708689198743111</v>
      </c>
      <c r="AV8" s="41" t="str">
        <f t="shared" si="28"/>
        <v/>
      </c>
      <c r="AW8" s="41" t="str">
        <f t="shared" si="29"/>
        <v/>
      </c>
      <c r="AX8" s="105">
        <f t="shared" si="1"/>
        <v>6.6776266918883138</v>
      </c>
      <c r="AY8" s="47">
        <f t="shared" si="2"/>
        <v>6.4463820357937225</v>
      </c>
      <c r="AZ8" s="47">
        <f t="shared" si="3"/>
        <v>7.7708689198743111</v>
      </c>
      <c r="BA8" s="47" t="str">
        <f t="shared" si="4"/>
        <v/>
      </c>
      <c r="BB8" s="48">
        <f t="shared" si="5"/>
        <v>6.6776266918883138</v>
      </c>
      <c r="BC8" s="47">
        <f t="shared" si="6"/>
        <v>6.1725846275663727</v>
      </c>
      <c r="BD8" s="47">
        <f t="shared" si="7"/>
        <v>7.4534231625460627</v>
      </c>
      <c r="BE8" s="47" t="str">
        <f t="shared" si="8"/>
        <v/>
      </c>
      <c r="BF8" s="199">
        <f t="shared" si="30"/>
        <v>0.41602856986775538</v>
      </c>
      <c r="BG8" s="41">
        <f t="shared" si="31"/>
        <v>0</v>
      </c>
      <c r="BH8" s="41" t="str">
        <f t="shared" si="32"/>
        <v/>
      </c>
      <c r="BI8" s="41">
        <f t="shared" si="33"/>
        <v>0.29250583257030144</v>
      </c>
      <c r="BJ8" s="41" t="str">
        <f t="shared" si="34"/>
        <v/>
      </c>
      <c r="BK8" s="41" t="str">
        <f t="shared" si="35"/>
        <v/>
      </c>
      <c r="BL8" s="41">
        <f t="shared" si="36"/>
        <v>0.98404507673689134</v>
      </c>
      <c r="BM8" s="41">
        <f t="shared" si="37"/>
        <v>0.92837159738831621</v>
      </c>
      <c r="BN8" s="41">
        <f t="shared" si="38"/>
        <v>0.4093100277864023</v>
      </c>
      <c r="BO8" s="41">
        <f t="shared" si="39"/>
        <v>1</v>
      </c>
      <c r="BP8" s="41" t="str">
        <f t="shared" si="40"/>
        <v/>
      </c>
      <c r="BQ8" s="41" t="str">
        <f t="shared" si="41"/>
        <v/>
      </c>
      <c r="BR8" s="105">
        <f t="shared" si="10"/>
        <v>0.41602856986775538</v>
      </c>
      <c r="BS8" s="47">
        <f t="shared" si="11"/>
        <v>0.29250583257030144</v>
      </c>
      <c r="BT8" s="47">
        <f t="shared" si="12"/>
        <v>1</v>
      </c>
      <c r="BU8" s="47" t="str">
        <f t="shared" si="13"/>
        <v/>
      </c>
      <c r="BV8" s="48">
        <f t="shared" si="14"/>
        <v>0.41602856986775538</v>
      </c>
      <c r="BW8" s="47">
        <f t="shared" si="15"/>
        <v>0.14625291628515072</v>
      </c>
      <c r="BX8" s="47">
        <f t="shared" si="16"/>
        <v>0.83043167547790242</v>
      </c>
      <c r="BY8" s="47" t="str">
        <f t="shared" si="17"/>
        <v/>
      </c>
    </row>
    <row r="9" spans="1:77" s="49" customFormat="1" x14ac:dyDescent="0.2">
      <c r="A9" s="88" t="s">
        <v>115</v>
      </c>
      <c r="B9" s="335">
        <f>VLOOKUP($A9,BI!$A:$Q,MATCH(B$1,BI!$A$1:$Q$1,0),FALSE)</f>
        <v>1</v>
      </c>
      <c r="C9" s="367" t="str">
        <f>VLOOKUP($A9,BI!$A:$Q,MATCH(C$1,BI!$A$1:$Q$1,0),FALSE)</f>
        <v/>
      </c>
      <c r="D9" s="367" t="str">
        <f>VLOOKUP($A9,BI!$A:$Q,MATCH(D$1,BI!$A$1:$Q$1,0),FALSE)</f>
        <v/>
      </c>
      <c r="E9" s="367">
        <f>VLOOKUP($A9,BI!$A:$Q,MATCH(E$1,BI!$A$1:$Q$1,0),FALSE)</f>
        <v>1</v>
      </c>
      <c r="F9" s="367">
        <f>VLOOKUP($A9,BI!$A:$Q,MATCH(F$1,BI!$A$1:$Q$1,0),FALSE)</f>
        <v>1</v>
      </c>
      <c r="G9" s="367">
        <f>VLOOKUP($A9,BI!$A:$Q,MATCH(G$1,BI!$A$1:$Q$1,0),FALSE)</f>
        <v>1</v>
      </c>
      <c r="H9" s="367" t="str">
        <f>VLOOKUP($A9,BI!$A:$Q,MATCH(H$1,BI!$A$1:$Q$1,0),FALSE)</f>
        <v/>
      </c>
      <c r="I9" s="367" t="str">
        <f>VLOOKUP($A9,BI!$A:$Q,MATCH(I$1,BI!$A$1:$Q$1,0),FALSE)</f>
        <v/>
      </c>
      <c r="J9" s="367" t="str">
        <f>VLOOKUP($A9,BI!$A:$Q,MATCH(J$1,BI!$A$1:$Q$1,0),FALSE)</f>
        <v/>
      </c>
      <c r="K9" s="367" t="str">
        <f>VLOOKUP($A9,BI!$A:$Q,MATCH(K$1,BI!$A$1:$Q$1,0),FALSE)</f>
        <v/>
      </c>
      <c r="L9" s="367" t="str">
        <f>VLOOKUP($A9,BI!$A:$Q,MATCH(L$1,BI!$A$1:$Q$1,0),FALSE)</f>
        <v/>
      </c>
      <c r="M9" s="367" t="str">
        <f>VLOOKUP($A9,BI!$A:$Q,MATCH(M$1,BI!$A$1:$Q$1,0),FALSE)</f>
        <v/>
      </c>
      <c r="N9" s="48">
        <f>_xlfn.IFNA(VLOOKUP($A9,'B-Emax'!$A:$BM,MATCH(N$1,'B-Emax'!$A$1:$BM$1,0),FALSE),"")</f>
        <v>0.998457682668209</v>
      </c>
      <c r="O9" s="47" t="str">
        <f>_xlfn.IFNA(VLOOKUP($A9,'B-Emax'!$A:$BM,MATCH(O$1,'B-Emax'!$A$1:$BM$1,0),FALSE),"")</f>
        <v/>
      </c>
      <c r="P9" s="47" t="str">
        <f>_xlfn.IFNA(VLOOKUP($A9,'B-Emax'!$A:$BM,MATCH(P$1,'B-Emax'!$A$1:$BM$1,0),FALSE),"")</f>
        <v/>
      </c>
      <c r="Q9" s="47">
        <f>_xlfn.IFNA(VLOOKUP($A9,'B-Emax'!$A:$BM,MATCH(Q$1,'B-Emax'!$A$1:$BM$1,0),FALSE),"")</f>
        <v>4.9704301075268811E-2</v>
      </c>
      <c r="R9" s="47">
        <f>_xlfn.IFNA(VLOOKUP($A9,'B-Emax'!$A:$BM,MATCH(R$1,'B-Emax'!$A$1:$BM$1,0),FALSE),"")</f>
        <v>9.5019471203115394E-2</v>
      </c>
      <c r="S9" s="47">
        <f>_xlfn.IFNA(VLOOKUP($A9,'B-Emax'!$A:$BM,MATCH(S$1,'B-Emax'!$A$1:$BM$1,0),FALSE),"")</f>
        <v>0.2322505800464037</v>
      </c>
      <c r="T9" s="47" t="str">
        <f>_xlfn.IFNA(VLOOKUP($A9,'B-Emax'!$A:$BM,MATCH(T$1,'B-Emax'!$A$1:$BM$1,0),FALSE),"")</f>
        <v/>
      </c>
      <c r="U9" s="47" t="str">
        <f>_xlfn.IFNA(VLOOKUP($A9,'B-Emax'!$A:$BM,MATCH(U$1,'B-Emax'!$A$1:$BM$1,0),FALSE),"")</f>
        <v/>
      </c>
      <c r="V9" s="47" t="str">
        <f>_xlfn.IFNA(VLOOKUP($A9,'B-Emax'!$A:$BM,MATCH(V$1,'B-Emax'!$A$1:$BM$1,0),FALSE),"")</f>
        <v/>
      </c>
      <c r="W9" s="47" t="str">
        <f>_xlfn.IFNA(VLOOKUP($A9,'B-Emax'!$A:$BM,MATCH(W$1,'B-Emax'!$A$1:$BM$1,0),FALSE),"")</f>
        <v/>
      </c>
      <c r="X9" s="47" t="str">
        <f>_xlfn.IFNA(VLOOKUP($A9,'B-Emax'!$A:$BM,MATCH(X$1,'B-Emax'!$A$1:$BM$1,0),FALSE),"")</f>
        <v/>
      </c>
      <c r="Y9" s="47" t="str">
        <f>_xlfn.IFNA(VLOOKUP($A9,'B-Emax'!$A:$BM,MATCH(Y$1,'B-Emax'!$A$1:$BM$1,0),FALSE),"")</f>
        <v/>
      </c>
      <c r="Z9" s="40">
        <f>_xlfn.IFNA(VLOOKUP($A9,'B-pEC50'!$A:$BM,MATCH(Z$1,'B-pEC50'!$A$1:$BM$1,0),FALSE),"")</f>
        <v>7.109</v>
      </c>
      <c r="AA9" s="41" t="str">
        <f>_xlfn.IFNA(VLOOKUP($A9,'B-pEC50'!$A:$BM,MATCH(AA$1,'B-pEC50'!$A$1:$BM$1,0),FALSE),"")</f>
        <v/>
      </c>
      <c r="AB9" s="41" t="str">
        <f>_xlfn.IFNA(VLOOKUP($A9,'B-pEC50'!$A:$BM,MATCH(AB$1,'B-pEC50'!$A$1:$BM$1,0),FALSE),"")</f>
        <v/>
      </c>
      <c r="AC9" s="41">
        <f>_xlfn.IFNA(VLOOKUP($A9,'B-pEC50'!$A:$BM,MATCH(AC$1,'B-pEC50'!$A$1:$BM$1,0),FALSE),"")</f>
        <v>5.73</v>
      </c>
      <c r="AD9" s="41">
        <f>_xlfn.IFNA(VLOOKUP($A9,'B-pEC50'!$A:$BM,MATCH(AD$1,'B-pEC50'!$A$1:$BM$1,0),FALSE),"")</f>
        <v>5.3570000000000002</v>
      </c>
      <c r="AE9" s="41">
        <f>_xlfn.IFNA(VLOOKUP($A9,'B-pEC50'!$A:$BM,MATCH(AE$1,'B-pEC50'!$A$1:$BM$1,0),FALSE),"")</f>
        <v>4.2539999999999996</v>
      </c>
      <c r="AF9" s="41" t="str">
        <f>_xlfn.IFNA(VLOOKUP($A9,'B-pEC50'!$A:$BM,MATCH(AF$1,'B-pEC50'!$A$1:$BM$1,0),FALSE),"")</f>
        <v/>
      </c>
      <c r="AG9" s="41" t="str">
        <f>_xlfn.IFNA(VLOOKUP($A9,'B-pEC50'!$A:$BM,MATCH(AG$1,'B-pEC50'!$A$1:$BM$1,0),FALSE),"")</f>
        <v/>
      </c>
      <c r="AH9" s="41" t="str">
        <f>_xlfn.IFNA(VLOOKUP($A9,'B-pEC50'!$A:$BM,MATCH(AH$1,'B-pEC50'!$A$1:$BM$1,0),FALSE),"")</f>
        <v/>
      </c>
      <c r="AI9" s="41" t="str">
        <f>_xlfn.IFNA(VLOOKUP($A9,'B-pEC50'!$A:$BM,MATCH(AI$1,'B-pEC50'!$A$1:$BM$1,0),FALSE),"")</f>
        <v/>
      </c>
      <c r="AJ9" s="41" t="str">
        <f>_xlfn.IFNA(VLOOKUP($A9,'B-pEC50'!$A:$BM,MATCH(AJ$1,'B-pEC50'!$A$1:$BM$1,0),FALSE),"")</f>
        <v/>
      </c>
      <c r="AK9" s="41" t="str">
        <f>_xlfn.IFNA(VLOOKUP($A9,'B-pEC50'!$A:$BM,MATCH(AK$1,'B-pEC50'!$A$1:$BM$1,0),FALSE),"")</f>
        <v/>
      </c>
      <c r="AL9" s="40">
        <f t="shared" si="18"/>
        <v>7.1083296630243105</v>
      </c>
      <c r="AM9" s="41" t="str">
        <f t="shared" si="19"/>
        <v/>
      </c>
      <c r="AN9" s="41" t="str">
        <f t="shared" si="20"/>
        <v/>
      </c>
      <c r="AO9" s="41">
        <f t="shared" si="21"/>
        <v>4.4263939712772764</v>
      </c>
      <c r="AP9" s="41">
        <f t="shared" si="22"/>
        <v>4.3348126091792931</v>
      </c>
      <c r="AQ9" s="41">
        <f t="shared" si="23"/>
        <v>3.6199568073185868</v>
      </c>
      <c r="AR9" s="41" t="str">
        <f t="shared" si="24"/>
        <v/>
      </c>
      <c r="AS9" s="41" t="str">
        <f t="shared" si="25"/>
        <v/>
      </c>
      <c r="AT9" s="41" t="str">
        <f t="shared" si="26"/>
        <v/>
      </c>
      <c r="AU9" s="41" t="str">
        <f t="shared" si="27"/>
        <v/>
      </c>
      <c r="AV9" s="41" t="str">
        <f t="shared" si="28"/>
        <v/>
      </c>
      <c r="AW9" s="41" t="str">
        <f t="shared" si="29"/>
        <v/>
      </c>
      <c r="AX9" s="105">
        <f t="shared" si="1"/>
        <v>7.1083296630243105</v>
      </c>
      <c r="AY9" s="47">
        <f t="shared" si="2"/>
        <v>4.4263939712772764</v>
      </c>
      <c r="AZ9" s="47" t="str">
        <f t="shared" si="3"/>
        <v/>
      </c>
      <c r="BA9" s="47" t="str">
        <f t="shared" si="4"/>
        <v/>
      </c>
      <c r="BB9" s="48">
        <f t="shared" si="5"/>
        <v>7.1083296630243105</v>
      </c>
      <c r="BC9" s="47">
        <f t="shared" si="6"/>
        <v>4.1270544625917189</v>
      </c>
      <c r="BD9" s="47" t="str">
        <f t="shared" si="7"/>
        <v/>
      </c>
      <c r="BE9" s="47" t="str">
        <f t="shared" si="8"/>
        <v/>
      </c>
      <c r="BF9" s="199">
        <f t="shared" si="30"/>
        <v>1</v>
      </c>
      <c r="BG9" s="41" t="str">
        <f t="shared" si="31"/>
        <v/>
      </c>
      <c r="BH9" s="41" t="str">
        <f t="shared" si="32"/>
        <v/>
      </c>
      <c r="BI9" s="41">
        <f t="shared" si="33"/>
        <v>0.23117860312427566</v>
      </c>
      <c r="BJ9" s="41">
        <f t="shared" si="34"/>
        <v>0.20492528506276481</v>
      </c>
      <c r="BK9" s="41">
        <f t="shared" si="35"/>
        <v>0</v>
      </c>
      <c r="BL9" s="41" t="str">
        <f t="shared" si="36"/>
        <v/>
      </c>
      <c r="BM9" s="41" t="str">
        <f t="shared" si="37"/>
        <v/>
      </c>
      <c r="BN9" s="41" t="str">
        <f t="shared" si="38"/>
        <v/>
      </c>
      <c r="BO9" s="41" t="str">
        <f t="shared" si="39"/>
        <v/>
      </c>
      <c r="BP9" s="41" t="str">
        <f t="shared" si="40"/>
        <v/>
      </c>
      <c r="BQ9" s="41" t="str">
        <f t="shared" si="41"/>
        <v/>
      </c>
      <c r="BR9" s="105">
        <f t="shared" si="10"/>
        <v>1</v>
      </c>
      <c r="BS9" s="47">
        <f t="shared" si="11"/>
        <v>0.23117860312427566</v>
      </c>
      <c r="BT9" s="47" t="str">
        <f t="shared" si="12"/>
        <v/>
      </c>
      <c r="BU9" s="47" t="str">
        <f t="shared" si="13"/>
        <v/>
      </c>
      <c r="BV9" s="48">
        <f t="shared" si="14"/>
        <v>1</v>
      </c>
      <c r="BW9" s="47">
        <f t="shared" si="15"/>
        <v>0.14536796272901351</v>
      </c>
      <c r="BX9" s="47" t="str">
        <f t="shared" si="16"/>
        <v/>
      </c>
      <c r="BY9" s="47" t="str">
        <f t="shared" si="17"/>
        <v/>
      </c>
    </row>
    <row r="10" spans="1:77" s="49" customFormat="1" x14ac:dyDescent="0.2">
      <c r="A10" s="88" t="s">
        <v>33</v>
      </c>
      <c r="B10" s="335" t="str">
        <f>VLOOKUP($A10,BI!$A:$Q,MATCH(B$1,BI!$A$1:$Q$1,0),FALSE)</f>
        <v/>
      </c>
      <c r="C10" s="367">
        <f>VLOOKUP($A10,BI!$A:$Q,MATCH(C$1,BI!$A$1:$Q$1,0),FALSE)</f>
        <v>1</v>
      </c>
      <c r="D10" s="367">
        <f>VLOOKUP($A10,BI!$A:$Q,MATCH(D$1,BI!$A$1:$Q$1,0),FALSE)</f>
        <v>1</v>
      </c>
      <c r="E10" s="367">
        <f>VLOOKUP($A10,BI!$A:$Q,MATCH(E$1,BI!$A$1:$Q$1,0),FALSE)</f>
        <v>1</v>
      </c>
      <c r="F10" s="367">
        <f>VLOOKUP($A10,BI!$A:$Q,MATCH(F$1,BI!$A$1:$Q$1,0),FALSE)</f>
        <v>1</v>
      </c>
      <c r="G10" s="367">
        <f>VLOOKUP($A10,BI!$A:$Q,MATCH(G$1,BI!$A$1:$Q$1,0),FALSE)</f>
        <v>1</v>
      </c>
      <c r="H10" s="367" t="str">
        <f>VLOOKUP($A10,BI!$A:$Q,MATCH(H$1,BI!$A$1:$Q$1,0),FALSE)</f>
        <v/>
      </c>
      <c r="I10" s="367" t="str">
        <f>VLOOKUP($A10,BI!$A:$Q,MATCH(I$1,BI!$A$1:$Q$1,0),FALSE)</f>
        <v/>
      </c>
      <c r="J10" s="367">
        <f>VLOOKUP($A10,BI!$A:$Q,MATCH(J$1,BI!$A$1:$Q$1,0),FALSE)</f>
        <v>1</v>
      </c>
      <c r="K10" s="367">
        <f>VLOOKUP($A10,BI!$A:$Q,MATCH(K$1,BI!$A$1:$Q$1,0),FALSE)</f>
        <v>1</v>
      </c>
      <c r="L10" s="367" t="str">
        <f>VLOOKUP($A10,BI!$A:$Q,MATCH(L$1,BI!$A$1:$Q$1,0),FALSE)</f>
        <v/>
      </c>
      <c r="M10" s="367" t="str">
        <f>VLOOKUP($A10,BI!$A:$Q,MATCH(M$1,BI!$A$1:$Q$1,0),FALSE)</f>
        <v/>
      </c>
      <c r="N10" s="48" t="str">
        <f>_xlfn.IFNA(VLOOKUP($A10,'B-Emax'!$A:$BM,MATCH(N$1,'B-Emax'!$A$1:$BM$1,0),FALSE),"")</f>
        <v/>
      </c>
      <c r="O10" s="47">
        <f>_xlfn.IFNA(VLOOKUP($A10,'B-Emax'!$A:$BM,MATCH(O$1,'B-Emax'!$A$1:$BM$1,0),FALSE),"")</f>
        <v>0.68320693391115928</v>
      </c>
      <c r="P10" s="47">
        <f>_xlfn.IFNA(VLOOKUP($A10,'B-Emax'!$A:$BM,MATCH(P$1,'B-Emax'!$A$1:$BM$1,0),FALSE),"")</f>
        <v>0.62766837663412223</v>
      </c>
      <c r="Q10" s="47">
        <f>_xlfn.IFNA(VLOOKUP($A10,'B-Emax'!$A:$BM,MATCH(Q$1,'B-Emax'!$A$1:$BM$1,0),FALSE),"")</f>
        <v>0.58870967741935487</v>
      </c>
      <c r="R10" s="47">
        <f>_xlfn.IFNA(VLOOKUP($A10,'B-Emax'!$A:$BM,MATCH(R$1,'B-Emax'!$A$1:$BM$1,0),FALSE),"")</f>
        <v>0.68395162943226073</v>
      </c>
      <c r="S10" s="47">
        <f>_xlfn.IFNA(VLOOKUP($A10,'B-Emax'!$A:$BM,MATCH(S$1,'B-Emax'!$A$1:$BM$1,0),FALSE),"")</f>
        <v>0.55800464037122965</v>
      </c>
      <c r="T10" s="47" t="str">
        <f>_xlfn.IFNA(VLOOKUP($A10,'B-Emax'!$A:$BM,MATCH(T$1,'B-Emax'!$A$1:$BM$1,0),FALSE),"")</f>
        <v/>
      </c>
      <c r="U10" s="47" t="str">
        <f>_xlfn.IFNA(VLOOKUP($A10,'B-Emax'!$A:$BM,MATCH(U$1,'B-Emax'!$A$1:$BM$1,0),FALSE),"")</f>
        <v/>
      </c>
      <c r="V10" s="47">
        <f>_xlfn.IFNA(VLOOKUP($A10,'B-Emax'!$A:$BM,MATCH(V$1,'B-Emax'!$A$1:$BM$1,0),FALSE),"")</f>
        <v>0.16026404068823719</v>
      </c>
      <c r="W10" s="47">
        <f>_xlfn.IFNA(VLOOKUP($A10,'B-Emax'!$A:$BM,MATCH(W$1,'B-Emax'!$A$1:$BM$1,0),FALSE),"")</f>
        <v>0.75688847235238987</v>
      </c>
      <c r="X10" s="47" t="str">
        <f>_xlfn.IFNA(VLOOKUP($A10,'B-Emax'!$A:$BM,MATCH(X$1,'B-Emax'!$A$1:$BM$1,0),FALSE),"")</f>
        <v/>
      </c>
      <c r="Y10" s="47" t="str">
        <f>_xlfn.IFNA(VLOOKUP($A10,'B-Emax'!$A:$BM,MATCH(Y$1,'B-Emax'!$A$1:$BM$1,0),FALSE),"")</f>
        <v/>
      </c>
      <c r="Z10" s="40" t="str">
        <f>_xlfn.IFNA(VLOOKUP($A10,'B-pEC50'!$A:$BM,MATCH(Z$1,'B-pEC50'!$A$1:$BM$1,0),FALSE),"")</f>
        <v/>
      </c>
      <c r="AA10" s="41">
        <f>_xlfn.IFNA(VLOOKUP($A10,'B-pEC50'!$A:$BM,MATCH(AA$1,'B-pEC50'!$A$1:$BM$1,0),FALSE),"")</f>
        <v>7.7850000000000001</v>
      </c>
      <c r="AB10" s="41">
        <f>_xlfn.IFNA(VLOOKUP($A10,'B-pEC50'!$A:$BM,MATCH(AB$1,'B-pEC50'!$A$1:$BM$1,0),FALSE),"")</f>
        <v>7.4219999999999997</v>
      </c>
      <c r="AC10" s="41">
        <f>_xlfn.IFNA(VLOOKUP($A10,'B-pEC50'!$A:$BM,MATCH(AC$1,'B-pEC50'!$A$1:$BM$1,0),FALSE),"")</f>
        <v>8.6129999999999995</v>
      </c>
      <c r="AD10" s="41">
        <f>_xlfn.IFNA(VLOOKUP($A10,'B-pEC50'!$A:$BM,MATCH(AD$1,'B-pEC50'!$A$1:$BM$1,0),FALSE),"")</f>
        <v>8.7110000000000003</v>
      </c>
      <c r="AE10" s="41">
        <f>_xlfn.IFNA(VLOOKUP($A10,'B-pEC50'!$A:$BM,MATCH(AE$1,'B-pEC50'!$A$1:$BM$1,0),FALSE),"")</f>
        <v>8.5920000000000005</v>
      </c>
      <c r="AF10" s="41" t="str">
        <f>_xlfn.IFNA(VLOOKUP($A10,'B-pEC50'!$A:$BM,MATCH(AF$1,'B-pEC50'!$A$1:$BM$1,0),FALSE),"")</f>
        <v/>
      </c>
      <c r="AG10" s="41" t="str">
        <f>_xlfn.IFNA(VLOOKUP($A10,'B-pEC50'!$A:$BM,MATCH(AG$1,'B-pEC50'!$A$1:$BM$1,0),FALSE),"")</f>
        <v/>
      </c>
      <c r="AH10" s="41">
        <f>_xlfn.IFNA(VLOOKUP($A10,'B-pEC50'!$A:$BM,MATCH(AH$1,'B-pEC50'!$A$1:$BM$1,0),FALSE),"")</f>
        <v>6.2149999999999999</v>
      </c>
      <c r="AI10" s="41">
        <f>_xlfn.IFNA(VLOOKUP($A10,'B-pEC50'!$A:$BM,MATCH(AI$1,'B-pEC50'!$A$1:$BM$1,0),FALSE),"")</f>
        <v>6.835</v>
      </c>
      <c r="AJ10" s="41" t="str">
        <f>_xlfn.IFNA(VLOOKUP($A10,'B-pEC50'!$A:$BM,MATCH(AJ$1,'B-pEC50'!$A$1:$BM$1,0),FALSE),"")</f>
        <v/>
      </c>
      <c r="AK10" s="41" t="str">
        <f>_xlfn.IFNA(VLOOKUP($A10,'B-pEC50'!$A:$BM,MATCH(AK$1,'B-pEC50'!$A$1:$BM$1,0),FALSE),"")</f>
        <v/>
      </c>
      <c r="AL10" s="40" t="str">
        <f t="shared" si="18"/>
        <v/>
      </c>
      <c r="AM10" s="41">
        <f t="shared" si="19"/>
        <v>7.6195522653859751</v>
      </c>
      <c r="AN10" s="41">
        <f t="shared" si="20"/>
        <v>7.2197302484543346</v>
      </c>
      <c r="AO10" s="41">
        <f t="shared" si="21"/>
        <v>8.3829011749582207</v>
      </c>
      <c r="AP10" s="41">
        <f t="shared" si="22"/>
        <v>8.5460253885425281</v>
      </c>
      <c r="AQ10" s="41">
        <f t="shared" si="23"/>
        <v>8.3386378105491215</v>
      </c>
      <c r="AR10" s="41" t="str">
        <f t="shared" si="24"/>
        <v/>
      </c>
      <c r="AS10" s="41" t="str">
        <f t="shared" si="25"/>
        <v/>
      </c>
      <c r="AT10" s="41">
        <f t="shared" si="26"/>
        <v>5.4198360882769876</v>
      </c>
      <c r="AU10" s="41">
        <f t="shared" si="27"/>
        <v>6.7140318908471324</v>
      </c>
      <c r="AV10" s="41" t="str">
        <f t="shared" si="28"/>
        <v/>
      </c>
      <c r="AW10" s="41" t="str">
        <f t="shared" si="29"/>
        <v/>
      </c>
      <c r="AX10" s="105" t="str">
        <f t="shared" si="1"/>
        <v/>
      </c>
      <c r="AY10" s="47">
        <f t="shared" si="2"/>
        <v>8.5460253885425281</v>
      </c>
      <c r="AZ10" s="47">
        <f t="shared" si="3"/>
        <v>6.7140318908471324</v>
      </c>
      <c r="BA10" s="47" t="str">
        <f t="shared" si="4"/>
        <v/>
      </c>
      <c r="BB10" s="48" t="str">
        <f t="shared" si="5"/>
        <v/>
      </c>
      <c r="BC10" s="47">
        <f t="shared" si="6"/>
        <v>8.0213693775780364</v>
      </c>
      <c r="BD10" s="47">
        <f t="shared" si="7"/>
        <v>6.0669339895620595</v>
      </c>
      <c r="BE10" s="47" t="str">
        <f t="shared" si="8"/>
        <v/>
      </c>
      <c r="BF10" s="199" t="str">
        <f t="shared" si="30"/>
        <v/>
      </c>
      <c r="BG10" s="41">
        <f t="shared" si="31"/>
        <v>0.70364138759036188</v>
      </c>
      <c r="BH10" s="41">
        <f t="shared" si="32"/>
        <v>0.57574701571157672</v>
      </c>
      <c r="BI10" s="41">
        <f t="shared" si="33"/>
        <v>0.947820110071245</v>
      </c>
      <c r="BJ10" s="41">
        <f t="shared" si="34"/>
        <v>1</v>
      </c>
      <c r="BK10" s="41">
        <f t="shared" si="35"/>
        <v>0.93366122199452506</v>
      </c>
      <c r="BL10" s="41" t="str">
        <f t="shared" si="36"/>
        <v/>
      </c>
      <c r="BM10" s="41" t="str">
        <f t="shared" si="37"/>
        <v/>
      </c>
      <c r="BN10" s="41">
        <f t="shared" si="38"/>
        <v>0</v>
      </c>
      <c r="BO10" s="41">
        <f t="shared" si="39"/>
        <v>0.41398510399233179</v>
      </c>
      <c r="BP10" s="41" t="str">
        <f t="shared" si="40"/>
        <v/>
      </c>
      <c r="BQ10" s="41" t="str">
        <f t="shared" si="41"/>
        <v/>
      </c>
      <c r="BR10" s="105" t="str">
        <f t="shared" si="10"/>
        <v/>
      </c>
      <c r="BS10" s="47">
        <f t="shared" si="11"/>
        <v>1</v>
      </c>
      <c r="BT10" s="47">
        <f t="shared" si="12"/>
        <v>0.41398510399233179</v>
      </c>
      <c r="BU10" s="47" t="str">
        <f t="shared" si="13"/>
        <v/>
      </c>
      <c r="BV10" s="48" t="str">
        <f t="shared" si="14"/>
        <v/>
      </c>
      <c r="BW10" s="47">
        <f t="shared" si="15"/>
        <v>0.83217394707354175</v>
      </c>
      <c r="BX10" s="47">
        <f t="shared" si="16"/>
        <v>0.2069925519961659</v>
      </c>
      <c r="BY10" s="47" t="str">
        <f t="shared" si="17"/>
        <v/>
      </c>
    </row>
    <row r="11" spans="1:77" s="49" customFormat="1" x14ac:dyDescent="0.2">
      <c r="A11" s="88" t="s">
        <v>123</v>
      </c>
      <c r="B11" s="335" t="str">
        <f>VLOOKUP($A11,BI!$A:$Q,MATCH(B$1,BI!$A$1:$Q$1,0),FALSE)</f>
        <v/>
      </c>
      <c r="C11" s="367">
        <f>VLOOKUP($A11,BI!$A:$Q,MATCH(C$1,BI!$A$1:$Q$1,0),FALSE)</f>
        <v>1</v>
      </c>
      <c r="D11" s="367">
        <f>VLOOKUP($A11,BI!$A:$Q,MATCH(D$1,BI!$A$1:$Q$1,0),FALSE)</f>
        <v>1</v>
      </c>
      <c r="E11" s="367">
        <f>VLOOKUP($A11,BI!$A:$Q,MATCH(E$1,BI!$A$1:$Q$1,0),FALSE)</f>
        <v>1</v>
      </c>
      <c r="F11" s="367">
        <f>VLOOKUP($A11,BI!$A:$Q,MATCH(F$1,BI!$A$1:$Q$1,0),FALSE)</f>
        <v>1</v>
      </c>
      <c r="G11" s="367">
        <f>VLOOKUP($A11,BI!$A:$Q,MATCH(G$1,BI!$A$1:$Q$1,0),FALSE)</f>
        <v>1</v>
      </c>
      <c r="H11" s="367">
        <f>VLOOKUP($A11,BI!$A:$Q,MATCH(H$1,BI!$A$1:$Q$1,0),FALSE)</f>
        <v>1</v>
      </c>
      <c r="I11" s="367">
        <f>VLOOKUP($A11,BI!$A:$Q,MATCH(I$1,BI!$A$1:$Q$1,0),FALSE)</f>
        <v>1</v>
      </c>
      <c r="J11" s="367">
        <f>VLOOKUP($A11,BI!$A:$Q,MATCH(J$1,BI!$A$1:$Q$1,0),FALSE)</f>
        <v>1</v>
      </c>
      <c r="K11" s="367">
        <f>VLOOKUP($A11,BI!$A:$Q,MATCH(K$1,BI!$A$1:$Q$1,0),FALSE)</f>
        <v>1</v>
      </c>
      <c r="L11" s="367">
        <f>VLOOKUP($A11,BI!$A:$Q,MATCH(L$1,BI!$A$1:$Q$1,0),FALSE)</f>
        <v>1</v>
      </c>
      <c r="M11" s="367">
        <f>VLOOKUP($A11,BI!$A:$Q,MATCH(M$1,BI!$A$1:$Q$1,0),FALSE)</f>
        <v>1</v>
      </c>
      <c r="N11" s="48" t="str">
        <f>_xlfn.IFNA(VLOOKUP($A11,'B-Emax'!$A:$BM,MATCH(N$1,'B-Emax'!$A$1:$BM$1,0),FALSE),"")</f>
        <v/>
      </c>
      <c r="O11" s="47">
        <f>_xlfn.IFNA(VLOOKUP($A11,'B-Emax'!$A:$BM,MATCH(O$1,'B-Emax'!$A$1:$BM$1,0),FALSE),"")</f>
        <v>0.81105092091007591</v>
      </c>
      <c r="P11" s="47">
        <f>_xlfn.IFNA(VLOOKUP($A11,'B-Emax'!$A:$BM,MATCH(P$1,'B-Emax'!$A$1:$BM$1,0),FALSE),"")</f>
        <v>0.68525566771471136</v>
      </c>
      <c r="Q11" s="47">
        <f>_xlfn.IFNA(VLOOKUP($A11,'B-Emax'!$A:$BM,MATCH(Q$1,'B-Emax'!$A$1:$BM$1,0),FALSE),"")</f>
        <v>0.56048387096774188</v>
      </c>
      <c r="R11" s="47">
        <f>_xlfn.IFNA(VLOOKUP($A11,'B-Emax'!$A:$BM,MATCH(R$1,'B-Emax'!$A$1:$BM$1,0),FALSE),"")</f>
        <v>0.75220332035253135</v>
      </c>
      <c r="S11" s="47">
        <f>_xlfn.IFNA(VLOOKUP($A11,'B-Emax'!$A:$BM,MATCH(S$1,'B-Emax'!$A$1:$BM$1,0),FALSE),"")</f>
        <v>0.57134570765661252</v>
      </c>
      <c r="T11" s="47">
        <f>_xlfn.IFNA(VLOOKUP($A11,'B-Emax'!$A:$BM,MATCH(T$1,'B-Emax'!$A$1:$BM$1,0),FALSE),"")</f>
        <v>0.10893063583815028</v>
      </c>
      <c r="U11" s="47">
        <f>_xlfn.IFNA(VLOOKUP($A11,'B-Emax'!$A:$BM,MATCH(U$1,'B-Emax'!$A$1:$BM$1,0),FALSE),"")</f>
        <v>8.2666666666666666E-2</v>
      </c>
      <c r="V11" s="47">
        <f>_xlfn.IFNA(VLOOKUP($A11,'B-Emax'!$A:$BM,MATCH(V$1,'B-Emax'!$A$1:$BM$1,0),FALSE),"")</f>
        <v>0.43252894708364892</v>
      </c>
      <c r="W11" s="47">
        <f>_xlfn.IFNA(VLOOKUP($A11,'B-Emax'!$A:$BM,MATCH(W$1,'B-Emax'!$A$1:$BM$1,0),FALSE),"")</f>
        <v>0.68378631677600754</v>
      </c>
      <c r="X11" s="47">
        <f>_xlfn.IFNA(VLOOKUP($A11,'B-Emax'!$A:$BM,MATCH(X$1,'B-Emax'!$A$1:$BM$1,0),FALSE),"")</f>
        <v>0.62606557377049177</v>
      </c>
      <c r="Y11" s="47">
        <f>_xlfn.IFNA(VLOOKUP($A11,'B-Emax'!$A:$BM,MATCH(Y$1,'B-Emax'!$A$1:$BM$1,0),FALSE),"")</f>
        <v>0.34140470121778532</v>
      </c>
      <c r="Z11" s="40" t="str">
        <f>_xlfn.IFNA(VLOOKUP($A11,'B-pEC50'!$A:$BM,MATCH(Z$1,'B-pEC50'!$A$1:$BM$1,0),FALSE),"")</f>
        <v/>
      </c>
      <c r="AA11" s="41">
        <f>_xlfn.IFNA(VLOOKUP($A11,'B-pEC50'!$A:$BM,MATCH(AA$1,'B-pEC50'!$A$1:$BM$1,0),FALSE),"")</f>
        <v>10.06</v>
      </c>
      <c r="AB11" s="41">
        <f>_xlfn.IFNA(VLOOKUP($A11,'B-pEC50'!$A:$BM,MATCH(AB$1,'B-pEC50'!$A$1:$BM$1,0),FALSE),"")</f>
        <v>10.34</v>
      </c>
      <c r="AC11" s="41">
        <f>_xlfn.IFNA(VLOOKUP($A11,'B-pEC50'!$A:$BM,MATCH(AC$1,'B-pEC50'!$A$1:$BM$1,0),FALSE),"")</f>
        <v>10.18</v>
      </c>
      <c r="AD11" s="41">
        <f>_xlfn.IFNA(VLOOKUP($A11,'B-pEC50'!$A:$BM,MATCH(AD$1,'B-pEC50'!$A$1:$BM$1,0),FALSE),"")</f>
        <v>10.47</v>
      </c>
      <c r="AE11" s="41">
        <f>_xlfn.IFNA(VLOOKUP($A11,'B-pEC50'!$A:$BM,MATCH(AE$1,'B-pEC50'!$A$1:$BM$1,0),FALSE),"")</f>
        <v>9.8469999999999995</v>
      </c>
      <c r="AF11" s="41">
        <f>_xlfn.IFNA(VLOOKUP($A11,'B-pEC50'!$A:$BM,MATCH(AF$1,'B-pEC50'!$A$1:$BM$1,0),FALSE),"")</f>
        <v>7.0880000000000001</v>
      </c>
      <c r="AG11" s="41">
        <f>_xlfn.IFNA(VLOOKUP($A11,'B-pEC50'!$A:$BM,MATCH(AG$1,'B-pEC50'!$A$1:$BM$1,0),FALSE),"")</f>
        <v>6.5609999999999999</v>
      </c>
      <c r="AH11" s="41">
        <f>_xlfn.IFNA(VLOOKUP($A11,'B-pEC50'!$A:$BM,MATCH(AH$1,'B-pEC50'!$A$1:$BM$1,0),FALSE),"")</f>
        <v>6.97</v>
      </c>
      <c r="AI11" s="41">
        <f>_xlfn.IFNA(VLOOKUP($A11,'B-pEC50'!$A:$BM,MATCH(AI$1,'B-pEC50'!$A$1:$BM$1,0),FALSE),"")</f>
        <v>9.8870000000000005</v>
      </c>
      <c r="AJ11" s="41">
        <f>_xlfn.IFNA(VLOOKUP($A11,'B-pEC50'!$A:$BM,MATCH(AJ$1,'B-pEC50'!$A$1:$BM$1,0),FALSE),"")</f>
        <v>9.5190000000000001</v>
      </c>
      <c r="AK11" s="41">
        <f>_xlfn.IFNA(VLOOKUP($A11,'B-pEC50'!$A:$BM,MATCH(AK$1,'B-pEC50'!$A$1:$BM$1,0),FALSE),"")</f>
        <v>9.0269999999999992</v>
      </c>
      <c r="AL11" s="40" t="str">
        <f t="shared" si="18"/>
        <v/>
      </c>
      <c r="AM11" s="41">
        <f t="shared" si="19"/>
        <v>9.9690481217524933</v>
      </c>
      <c r="AN11" s="41">
        <f t="shared" si="20"/>
        <v>10.175852636253921</v>
      </c>
      <c r="AO11" s="41">
        <f t="shared" si="21"/>
        <v>9.9285631194278796</v>
      </c>
      <c r="AP11" s="41">
        <f t="shared" si="22"/>
        <v>10.346335246139825</v>
      </c>
      <c r="AQ11" s="41">
        <f t="shared" si="23"/>
        <v>9.6038989690089167</v>
      </c>
      <c r="AR11" s="41">
        <f t="shared" si="24"/>
        <v>6.1251500386568294</v>
      </c>
      <c r="AS11" s="41">
        <f t="shared" si="25"/>
        <v>5.4783304261065551</v>
      </c>
      <c r="AT11" s="41">
        <f t="shared" si="26"/>
        <v>6.606015178015884</v>
      </c>
      <c r="AU11" s="41">
        <f t="shared" si="27"/>
        <v>9.7219204058958919</v>
      </c>
      <c r="AV11" s="41">
        <f t="shared" si="28"/>
        <v>9.3156198233625513</v>
      </c>
      <c r="AW11" s="41">
        <f t="shared" si="29"/>
        <v>8.5602694971503759</v>
      </c>
      <c r="AX11" s="105"/>
      <c r="AY11" s="47"/>
      <c r="AZ11" s="47"/>
      <c r="BA11" s="47"/>
      <c r="BB11" s="48"/>
      <c r="BC11" s="47"/>
      <c r="BD11" s="47"/>
      <c r="BE11" s="47"/>
      <c r="BF11" s="199" t="str">
        <f t="shared" si="30"/>
        <v/>
      </c>
      <c r="BG11" s="41">
        <f t="shared" si="31"/>
        <v>0.9224965589938029</v>
      </c>
      <c r="BH11" s="41">
        <f t="shared" si="32"/>
        <v>0.96497895622775121</v>
      </c>
      <c r="BI11" s="41">
        <f t="shared" si="33"/>
        <v>0.91418000964323409</v>
      </c>
      <c r="BJ11" s="41">
        <f t="shared" si="34"/>
        <v>1</v>
      </c>
      <c r="BK11" s="41">
        <f t="shared" si="35"/>
        <v>0.84748653615223124</v>
      </c>
      <c r="BL11" s="41">
        <f t="shared" si="36"/>
        <v>0.13287160478732921</v>
      </c>
      <c r="BM11" s="41">
        <f t="shared" si="37"/>
        <v>0</v>
      </c>
      <c r="BN11" s="41">
        <f t="shared" si="38"/>
        <v>0.23165234908325788</v>
      </c>
      <c r="BO11" s="41">
        <f t="shared" si="39"/>
        <v>0.87173085004470774</v>
      </c>
      <c r="BP11" s="41">
        <f t="shared" si="40"/>
        <v>0.78826737834449612</v>
      </c>
      <c r="BQ11" s="41">
        <f t="shared" si="41"/>
        <v>0.63310107220123046</v>
      </c>
      <c r="BR11" s="105"/>
      <c r="BS11" s="47"/>
      <c r="BT11" s="47"/>
      <c r="BU11" s="47"/>
      <c r="BV11" s="48"/>
      <c r="BW11" s="47"/>
      <c r="BX11" s="47"/>
      <c r="BY11" s="47"/>
    </row>
    <row r="12" spans="1:77" s="49" customFormat="1" x14ac:dyDescent="0.2">
      <c r="A12" s="88" t="s">
        <v>34</v>
      </c>
      <c r="B12" s="335" t="str">
        <f>VLOOKUP($A12,BI!$A:$Q,MATCH(B$1,BI!$A$1:$Q$1,0),FALSE)</f>
        <v/>
      </c>
      <c r="C12" s="367">
        <f>VLOOKUP($A12,BI!$A:$Q,MATCH(C$1,BI!$A$1:$Q$1,0),FALSE)</f>
        <v>1</v>
      </c>
      <c r="D12" s="367">
        <f>VLOOKUP($A12,BI!$A:$Q,MATCH(D$1,BI!$A$1:$Q$1,0),FALSE)</f>
        <v>1</v>
      </c>
      <c r="E12" s="367">
        <f>VLOOKUP($A12,BI!$A:$Q,MATCH(E$1,BI!$A$1:$Q$1,0),FALSE)</f>
        <v>1</v>
      </c>
      <c r="F12" s="367">
        <f>VLOOKUP($A12,BI!$A:$Q,MATCH(F$1,BI!$A$1:$Q$1,0),FALSE)</f>
        <v>1</v>
      </c>
      <c r="G12" s="367">
        <f>VLOOKUP($A12,BI!$A:$Q,MATCH(G$1,BI!$A$1:$Q$1,0),FALSE)</f>
        <v>1</v>
      </c>
      <c r="H12" s="367" t="str">
        <f>VLOOKUP($A12,BI!$A:$Q,MATCH(H$1,BI!$A$1:$Q$1,0),FALSE)</f>
        <v/>
      </c>
      <c r="I12" s="367" t="str">
        <f>VLOOKUP($A12,BI!$A:$Q,MATCH(I$1,BI!$A$1:$Q$1,0),FALSE)</f>
        <v/>
      </c>
      <c r="J12" s="367" t="str">
        <f>VLOOKUP($A12,BI!$A:$Q,MATCH(J$1,BI!$A$1:$Q$1,0),FALSE)</f>
        <v/>
      </c>
      <c r="K12" s="367" t="str">
        <f>VLOOKUP($A12,BI!$A:$Q,MATCH(K$1,BI!$A$1:$Q$1,0),FALSE)</f>
        <v/>
      </c>
      <c r="L12" s="367" t="str">
        <f>VLOOKUP($A12,BI!$A:$Q,MATCH(L$1,BI!$A$1:$Q$1,0),FALSE)</f>
        <v/>
      </c>
      <c r="M12" s="367" t="str">
        <f>VLOOKUP($A12,BI!$A:$Q,MATCH(M$1,BI!$A$1:$Q$1,0),FALSE)</f>
        <v/>
      </c>
      <c r="N12" s="48" t="str">
        <f>_xlfn.IFNA(VLOOKUP($A12,'B-Emax'!$A:$BM,MATCH(N$1,'B-Emax'!$A$1:$BM$1,0),FALSE),"")</f>
        <v/>
      </c>
      <c r="O12" s="47">
        <f>_xlfn.IFNA(VLOOKUP($A12,'B-Emax'!$A:$BM,MATCH(O$1,'B-Emax'!$A$1:$BM$1,0),FALSE),"")</f>
        <v>0.19230769230769232</v>
      </c>
      <c r="P12" s="47">
        <f>_xlfn.IFNA(VLOOKUP($A12,'B-Emax'!$A:$BM,MATCH(P$1,'B-Emax'!$A$1:$BM$1,0),FALSE),"")</f>
        <v>0.26543107727949694</v>
      </c>
      <c r="Q12" s="47">
        <f>_xlfn.IFNA(VLOOKUP($A12,'B-Emax'!$A:$BM,MATCH(Q$1,'B-Emax'!$A$1:$BM$1,0),FALSE),"")</f>
        <v>0.23349462365591397</v>
      </c>
      <c r="R12" s="47">
        <f>_xlfn.IFNA(VLOOKUP($A12,'B-Emax'!$A:$BM,MATCH(R$1,'B-Emax'!$A$1:$BM$1,0),FALSE),"")</f>
        <v>0.25230580036892808</v>
      </c>
      <c r="S12" s="47">
        <f>_xlfn.IFNA(VLOOKUP($A12,'B-Emax'!$A:$BM,MATCH(S$1,'B-Emax'!$A$1:$BM$1,0),FALSE),"")</f>
        <v>0.38051044083526675</v>
      </c>
      <c r="T12" s="47" t="str">
        <f>_xlfn.IFNA(VLOOKUP($A12,'B-Emax'!$A:$BM,MATCH(T$1,'B-Emax'!$A$1:$BM$1,0),FALSE),"")</f>
        <v/>
      </c>
      <c r="U12" s="47" t="str">
        <f>_xlfn.IFNA(VLOOKUP($A12,'B-Emax'!$A:$BM,MATCH(U$1,'B-Emax'!$A$1:$BM$1,0),FALSE),"")</f>
        <v/>
      </c>
      <c r="V12" s="47" t="str">
        <f>_xlfn.IFNA(VLOOKUP($A12,'B-Emax'!$A:$BM,MATCH(V$1,'B-Emax'!$A$1:$BM$1,0),FALSE),"")</f>
        <v/>
      </c>
      <c r="W12" s="47" t="str">
        <f>_xlfn.IFNA(VLOOKUP($A12,'B-Emax'!$A:$BM,MATCH(W$1,'B-Emax'!$A$1:$BM$1,0),FALSE),"")</f>
        <v/>
      </c>
      <c r="X12" s="47" t="str">
        <f>_xlfn.IFNA(VLOOKUP($A12,'B-Emax'!$A:$BM,MATCH(X$1,'B-Emax'!$A$1:$BM$1,0),FALSE),"")</f>
        <v/>
      </c>
      <c r="Y12" s="47" t="str">
        <f>_xlfn.IFNA(VLOOKUP($A12,'B-Emax'!$A:$BM,MATCH(Y$1,'B-Emax'!$A$1:$BM$1,0),FALSE),"")</f>
        <v/>
      </c>
      <c r="Z12" s="40" t="str">
        <f>_xlfn.IFNA(VLOOKUP($A12,'B-pEC50'!$A:$BM,MATCH(Z$1,'B-pEC50'!$A$1:$BM$1,0),FALSE),"")</f>
        <v/>
      </c>
      <c r="AA12" s="41">
        <f>_xlfn.IFNA(VLOOKUP($A12,'B-pEC50'!$A:$BM,MATCH(AA$1,'B-pEC50'!$A$1:$BM$1,0),FALSE),"")</f>
        <v>9.3559999999999999</v>
      </c>
      <c r="AB12" s="41">
        <f>_xlfn.IFNA(VLOOKUP($A12,'B-pEC50'!$A:$BM,MATCH(AB$1,'B-pEC50'!$A$1:$BM$1,0),FALSE),"")</f>
        <v>9.3360000000000003</v>
      </c>
      <c r="AC12" s="41">
        <f>_xlfn.IFNA(VLOOKUP($A12,'B-pEC50'!$A:$BM,MATCH(AC$1,'B-pEC50'!$A$1:$BM$1,0),FALSE),"")</f>
        <v>9.5749999999999993</v>
      </c>
      <c r="AD12" s="41">
        <f>_xlfn.IFNA(VLOOKUP($A12,'B-pEC50'!$A:$BM,MATCH(AD$1,'B-pEC50'!$A$1:$BM$1,0),FALSE),"")</f>
        <v>9.5969999999999995</v>
      </c>
      <c r="AE12" s="41">
        <f>_xlfn.IFNA(VLOOKUP($A12,'B-pEC50'!$A:$BM,MATCH(AE$1,'B-pEC50'!$A$1:$BM$1,0),FALSE),"")</f>
        <v>8.9320000000000004</v>
      </c>
      <c r="AF12" s="41" t="str">
        <f>_xlfn.IFNA(VLOOKUP($A12,'B-pEC50'!$A:$BM,MATCH(AF$1,'B-pEC50'!$A$1:$BM$1,0),FALSE),"")</f>
        <v/>
      </c>
      <c r="AG12" s="41" t="str">
        <f>_xlfn.IFNA(VLOOKUP($A12,'B-pEC50'!$A:$BM,MATCH(AG$1,'B-pEC50'!$A$1:$BM$1,0),FALSE),"")</f>
        <v/>
      </c>
      <c r="AH12" s="41" t="str">
        <f>_xlfn.IFNA(VLOOKUP($A12,'B-pEC50'!$A:$BM,MATCH(AH$1,'B-pEC50'!$A$1:$BM$1,0),FALSE),"")</f>
        <v/>
      </c>
      <c r="AI12" s="41" t="str">
        <f>_xlfn.IFNA(VLOOKUP($A12,'B-pEC50'!$A:$BM,MATCH(AI$1,'B-pEC50'!$A$1:$BM$1,0),FALSE),"")</f>
        <v/>
      </c>
      <c r="AJ12" s="41" t="str">
        <f>_xlfn.IFNA(VLOOKUP($A12,'B-pEC50'!$A:$BM,MATCH(AJ$1,'B-pEC50'!$A$1:$BM$1,0),FALSE),"")</f>
        <v/>
      </c>
      <c r="AK12" s="41" t="str">
        <f>_xlfn.IFNA(VLOOKUP($A12,'B-pEC50'!$A:$BM,MATCH(AK$1,'B-pEC50'!$A$1:$BM$1,0),FALSE),"")</f>
        <v/>
      </c>
      <c r="AL12" s="40" t="str">
        <f t="shared" si="18"/>
        <v/>
      </c>
      <c r="AM12" s="41">
        <f t="shared" si="19"/>
        <v>8.6399966563652004</v>
      </c>
      <c r="AN12" s="41">
        <f t="shared" si="20"/>
        <v>8.7599517696996898</v>
      </c>
      <c r="AO12" s="41">
        <f t="shared" si="21"/>
        <v>8.9432768851443125</v>
      </c>
      <c r="AP12" s="41">
        <f t="shared" si="22"/>
        <v>8.9989272348190514</v>
      </c>
      <c r="AQ12" s="41">
        <f t="shared" si="23"/>
        <v>8.5123665778869668</v>
      </c>
      <c r="AR12" s="41" t="str">
        <f t="shared" si="24"/>
        <v/>
      </c>
      <c r="AS12" s="41" t="str">
        <f t="shared" si="25"/>
        <v/>
      </c>
      <c r="AT12" s="41" t="str">
        <f t="shared" si="26"/>
        <v/>
      </c>
      <c r="AU12" s="41" t="str">
        <f t="shared" si="27"/>
        <v/>
      </c>
      <c r="AV12" s="41" t="str">
        <f t="shared" si="28"/>
        <v/>
      </c>
      <c r="AW12" s="41" t="str">
        <f t="shared" si="29"/>
        <v/>
      </c>
      <c r="AX12" s="105" t="str">
        <f t="shared" ref="AX12:AX52" si="42">IF(COUNT(AL12:AL12)=0,"",MAX(AL12:AL12))</f>
        <v/>
      </c>
      <c r="AY12" s="47">
        <f t="shared" ref="AY12:AY52" si="43">IF(COUNT(AM12:AQ12)=0,"",MAX(AM12:AQ12))</f>
        <v>8.9989272348190514</v>
      </c>
      <c r="AZ12" s="47" t="str">
        <f t="shared" si="3"/>
        <v/>
      </c>
      <c r="BA12" s="47" t="str">
        <f t="shared" si="4"/>
        <v/>
      </c>
      <c r="BB12" s="48" t="str">
        <f t="shared" ref="BB12:BB52" si="44">IF(COUNT(AL12:AL12)=0,"",AVERAGE(AL12:AL12))</f>
        <v/>
      </c>
      <c r="BC12" s="47">
        <f t="shared" ref="BC12:BC52" si="45">IF(COUNT(AM12:AQ12)=0,"",AVERAGE(AM12:AQ12))</f>
        <v>8.7709038247830442</v>
      </c>
      <c r="BD12" s="47" t="str">
        <f t="shared" si="7"/>
        <v/>
      </c>
      <c r="BE12" s="47" t="str">
        <f t="shared" si="8"/>
        <v/>
      </c>
      <c r="BF12" s="199" t="str">
        <f t="shared" si="30"/>
        <v/>
      </c>
      <c r="BG12" s="41">
        <f t="shared" si="31"/>
        <v>0.26231072459286103</v>
      </c>
      <c r="BH12" s="41">
        <f t="shared" si="32"/>
        <v>0.50884753685968809</v>
      </c>
      <c r="BI12" s="41">
        <f t="shared" si="33"/>
        <v>0.88562505233030642</v>
      </c>
      <c r="BJ12" s="41">
        <f t="shared" si="34"/>
        <v>1</v>
      </c>
      <c r="BK12" s="41">
        <f t="shared" si="35"/>
        <v>0</v>
      </c>
      <c r="BL12" s="41" t="str">
        <f t="shared" si="36"/>
        <v/>
      </c>
      <c r="BM12" s="41" t="str">
        <f t="shared" si="37"/>
        <v/>
      </c>
      <c r="BN12" s="41" t="str">
        <f t="shared" si="38"/>
        <v/>
      </c>
      <c r="BO12" s="41" t="str">
        <f t="shared" si="39"/>
        <v/>
      </c>
      <c r="BP12" s="41" t="str">
        <f t="shared" si="40"/>
        <v/>
      </c>
      <c r="BQ12" s="41" t="str">
        <f t="shared" si="41"/>
        <v/>
      </c>
      <c r="BR12" s="105" t="str">
        <f t="shared" ref="BR12:BR52" si="46">IF(COUNT(BF12:BF12)=0,"",MAX(BF12:BF12))</f>
        <v/>
      </c>
      <c r="BS12" s="47">
        <f t="shared" ref="BS12:BS52" si="47">IF(COUNT(BG12:BK12)=0,"",MAX(BG12:BK12))</f>
        <v>1</v>
      </c>
      <c r="BT12" s="47" t="str">
        <f t="shared" si="12"/>
        <v/>
      </c>
      <c r="BU12" s="47" t="str">
        <f t="shared" si="13"/>
        <v/>
      </c>
      <c r="BV12" s="48" t="str">
        <f t="shared" ref="BV12:BV52" si="48">IF(COUNT(BF12:BF12)=0,"",AVERAGE(BF12:BF12))</f>
        <v/>
      </c>
      <c r="BW12" s="47">
        <f t="shared" ref="BW12:BW52" si="49">IF(COUNT(BG12:BK12)=0,"",AVERAGE(BG12:BK12))</f>
        <v>0.53135666275657112</v>
      </c>
      <c r="BX12" s="47" t="str">
        <f t="shared" si="16"/>
        <v/>
      </c>
      <c r="BY12" s="47" t="str">
        <f t="shared" si="17"/>
        <v/>
      </c>
    </row>
    <row r="13" spans="1:77" s="49" customFormat="1" x14ac:dyDescent="0.2">
      <c r="A13" s="88" t="s">
        <v>35</v>
      </c>
      <c r="B13" s="335" t="str">
        <f>VLOOKUP($A13,BI!$A:$Q,MATCH(B$1,BI!$A$1:$Q$1,0),FALSE)</f>
        <v/>
      </c>
      <c r="C13" s="367">
        <f>VLOOKUP($A13,BI!$A:$Q,MATCH(C$1,BI!$A$1:$Q$1,0),FALSE)</f>
        <v>1</v>
      </c>
      <c r="D13" s="367">
        <f>VLOOKUP($A13,BI!$A:$Q,MATCH(D$1,BI!$A$1:$Q$1,0),FALSE)</f>
        <v>1</v>
      </c>
      <c r="E13" s="367">
        <f>VLOOKUP($A13,BI!$A:$Q,MATCH(E$1,BI!$A$1:$Q$1,0),FALSE)</f>
        <v>1</v>
      </c>
      <c r="F13" s="367">
        <f>VLOOKUP($A13,BI!$A:$Q,MATCH(F$1,BI!$A$1:$Q$1,0),FALSE)</f>
        <v>1</v>
      </c>
      <c r="G13" s="367">
        <f>VLOOKUP($A13,BI!$A:$Q,MATCH(G$1,BI!$A$1:$Q$1,0),FALSE)</f>
        <v>1</v>
      </c>
      <c r="H13" s="367" t="str">
        <f>VLOOKUP($A13,BI!$A:$Q,MATCH(H$1,BI!$A$1:$Q$1,0),FALSE)</f>
        <v/>
      </c>
      <c r="I13" s="367" t="str">
        <f>VLOOKUP($A13,BI!$A:$Q,MATCH(I$1,BI!$A$1:$Q$1,0),FALSE)</f>
        <v/>
      </c>
      <c r="J13" s="367" t="str">
        <f>VLOOKUP($A13,BI!$A:$Q,MATCH(J$1,BI!$A$1:$Q$1,0),FALSE)</f>
        <v/>
      </c>
      <c r="K13" s="367" t="str">
        <f>VLOOKUP($A13,BI!$A:$Q,MATCH(K$1,BI!$A$1:$Q$1,0),FALSE)</f>
        <v/>
      </c>
      <c r="L13" s="367" t="str">
        <f>VLOOKUP($A13,BI!$A:$Q,MATCH(L$1,BI!$A$1:$Q$1,0),FALSE)</f>
        <v/>
      </c>
      <c r="M13" s="367" t="str">
        <f>VLOOKUP($A13,BI!$A:$Q,MATCH(M$1,BI!$A$1:$Q$1,0),FALSE)</f>
        <v/>
      </c>
      <c r="N13" s="48" t="str">
        <f>_xlfn.IFNA(VLOOKUP($A13,'B-Emax'!$A:$BM,MATCH(N$1,'B-Emax'!$A$1:$BM$1,0),FALSE),"")</f>
        <v/>
      </c>
      <c r="O13" s="47">
        <f>_xlfn.IFNA(VLOOKUP($A13,'B-Emax'!$A:$BM,MATCH(O$1,'B-Emax'!$A$1:$BM$1,0),FALSE),"")</f>
        <v>9.8981581798483209E-2</v>
      </c>
      <c r="P13" s="47">
        <f>_xlfn.IFNA(VLOOKUP($A13,'B-Emax'!$A:$BM,MATCH(P$1,'B-Emax'!$A$1:$BM$1,0),FALSE),"")</f>
        <v>0.18020850570908492</v>
      </c>
      <c r="Q13" s="47">
        <f>_xlfn.IFNA(VLOOKUP($A13,'B-Emax'!$A:$BM,MATCH(Q$1,'B-Emax'!$A$1:$BM$1,0),FALSE),"")</f>
        <v>0.19712365591397848</v>
      </c>
      <c r="R13" s="47">
        <f>_xlfn.IFNA(VLOOKUP($A13,'B-Emax'!$A:$BM,MATCH(R$1,'B-Emax'!$A$1:$BM$1,0),FALSE),"")</f>
        <v>0.18067226890756305</v>
      </c>
      <c r="S13" s="47">
        <f>_xlfn.IFNA(VLOOKUP($A13,'B-Emax'!$A:$BM,MATCH(S$1,'B-Emax'!$A$1:$BM$1,0),FALSE),"")</f>
        <v>0.39008120649651973</v>
      </c>
      <c r="T13" s="47" t="str">
        <f>_xlfn.IFNA(VLOOKUP($A13,'B-Emax'!$A:$BM,MATCH(T$1,'B-Emax'!$A$1:$BM$1,0),FALSE),"")</f>
        <v/>
      </c>
      <c r="U13" s="47" t="str">
        <f>_xlfn.IFNA(VLOOKUP($A13,'B-Emax'!$A:$BM,MATCH(U$1,'B-Emax'!$A$1:$BM$1,0),FALSE),"")</f>
        <v/>
      </c>
      <c r="V13" s="47" t="str">
        <f>_xlfn.IFNA(VLOOKUP($A13,'B-Emax'!$A:$BM,MATCH(V$1,'B-Emax'!$A$1:$BM$1,0),FALSE),"")</f>
        <v/>
      </c>
      <c r="W13" s="47" t="str">
        <f>_xlfn.IFNA(VLOOKUP($A13,'B-Emax'!$A:$BM,MATCH(W$1,'B-Emax'!$A$1:$BM$1,0),FALSE),"")</f>
        <v/>
      </c>
      <c r="X13" s="47" t="str">
        <f>_xlfn.IFNA(VLOOKUP($A13,'B-Emax'!$A:$BM,MATCH(X$1,'B-Emax'!$A$1:$BM$1,0),FALSE),"")</f>
        <v/>
      </c>
      <c r="Y13" s="47" t="str">
        <f>_xlfn.IFNA(VLOOKUP($A13,'B-Emax'!$A:$BM,MATCH(Y$1,'B-Emax'!$A$1:$BM$1,0),FALSE),"")</f>
        <v/>
      </c>
      <c r="Z13" s="40" t="str">
        <f>_xlfn.IFNA(VLOOKUP($A13,'B-pEC50'!$A:$BM,MATCH(Z$1,'B-pEC50'!$A$1:$BM$1,0),FALSE),"")</f>
        <v/>
      </c>
      <c r="AA13" s="41">
        <f>_xlfn.IFNA(VLOOKUP($A13,'B-pEC50'!$A:$BM,MATCH(AA$1,'B-pEC50'!$A$1:$BM$1,0),FALSE),"")</f>
        <v>9.6140000000000008</v>
      </c>
      <c r="AB13" s="41">
        <f>_xlfn.IFNA(VLOOKUP($A13,'B-pEC50'!$A:$BM,MATCH(AB$1,'B-pEC50'!$A$1:$BM$1,0),FALSE),"")</f>
        <v>9.5299999999999994</v>
      </c>
      <c r="AC13" s="41">
        <f>_xlfn.IFNA(VLOOKUP($A13,'B-pEC50'!$A:$BM,MATCH(AC$1,'B-pEC50'!$A$1:$BM$1,0),FALSE),"")</f>
        <v>9.2100000000000009</v>
      </c>
      <c r="AD13" s="41">
        <f>_xlfn.IFNA(VLOOKUP($A13,'B-pEC50'!$A:$BM,MATCH(AD$1,'B-pEC50'!$A$1:$BM$1,0),FALSE),"")</f>
        <v>9.11</v>
      </c>
      <c r="AE13" s="41">
        <f>_xlfn.IFNA(VLOOKUP($A13,'B-pEC50'!$A:$BM,MATCH(AE$1,'B-pEC50'!$A$1:$BM$1,0),FALSE),"")</f>
        <v>4.548</v>
      </c>
      <c r="AF13" s="41" t="str">
        <f>_xlfn.IFNA(VLOOKUP($A13,'B-pEC50'!$A:$BM,MATCH(AF$1,'B-pEC50'!$A$1:$BM$1,0),FALSE),"")</f>
        <v/>
      </c>
      <c r="AG13" s="41" t="str">
        <f>_xlfn.IFNA(VLOOKUP($A13,'B-pEC50'!$A:$BM,MATCH(AG$1,'B-pEC50'!$A$1:$BM$1,0),FALSE),"")</f>
        <v/>
      </c>
      <c r="AH13" s="41" t="str">
        <f>_xlfn.IFNA(VLOOKUP($A13,'B-pEC50'!$A:$BM,MATCH(AH$1,'B-pEC50'!$A$1:$BM$1,0),FALSE),"")</f>
        <v/>
      </c>
      <c r="AI13" s="41" t="str">
        <f>_xlfn.IFNA(VLOOKUP($A13,'B-pEC50'!$A:$BM,MATCH(AI$1,'B-pEC50'!$A$1:$BM$1,0),FALSE),"")</f>
        <v/>
      </c>
      <c r="AJ13" s="41" t="str">
        <f>_xlfn.IFNA(VLOOKUP($A13,'B-pEC50'!$A:$BM,MATCH(AJ$1,'B-pEC50'!$A$1:$BM$1,0),FALSE),"")</f>
        <v/>
      </c>
      <c r="AK13" s="41" t="str">
        <f>_xlfn.IFNA(VLOOKUP($A13,'B-pEC50'!$A:$BM,MATCH(AK$1,'B-pEC50'!$A$1:$BM$1,0),FALSE),"")</f>
        <v/>
      </c>
      <c r="AL13" s="40" t="str">
        <f t="shared" si="18"/>
        <v/>
      </c>
      <c r="AM13" s="41">
        <f t="shared" si="19"/>
        <v>8.6095543898758624</v>
      </c>
      <c r="AN13" s="41">
        <f t="shared" si="20"/>
        <v>8.7857752855073183</v>
      </c>
      <c r="AO13" s="41">
        <f t="shared" si="21"/>
        <v>8.5047387451137144</v>
      </c>
      <c r="AP13" s="41">
        <f t="shared" si="22"/>
        <v>8.366891498523076</v>
      </c>
      <c r="AQ13" s="41">
        <f t="shared" si="23"/>
        <v>4.139155027185752</v>
      </c>
      <c r="AR13" s="41" t="str">
        <f t="shared" si="24"/>
        <v/>
      </c>
      <c r="AS13" s="41" t="str">
        <f t="shared" si="25"/>
        <v/>
      </c>
      <c r="AT13" s="41" t="str">
        <f t="shared" si="26"/>
        <v/>
      </c>
      <c r="AU13" s="41" t="str">
        <f t="shared" si="27"/>
        <v/>
      </c>
      <c r="AV13" s="41" t="str">
        <f t="shared" si="28"/>
        <v/>
      </c>
      <c r="AW13" s="41" t="str">
        <f t="shared" si="29"/>
        <v/>
      </c>
      <c r="AX13" s="105" t="str">
        <f t="shared" si="42"/>
        <v/>
      </c>
      <c r="AY13" s="47">
        <f t="shared" si="43"/>
        <v>8.7857752855073183</v>
      </c>
      <c r="AZ13" s="47" t="str">
        <f t="shared" si="3"/>
        <v/>
      </c>
      <c r="BA13" s="47" t="str">
        <f t="shared" si="4"/>
        <v/>
      </c>
      <c r="BB13" s="48" t="str">
        <f t="shared" si="44"/>
        <v/>
      </c>
      <c r="BC13" s="47">
        <f t="shared" si="45"/>
        <v>7.6812229892411441</v>
      </c>
      <c r="BD13" s="47" t="str">
        <f t="shared" si="7"/>
        <v/>
      </c>
      <c r="BE13" s="47" t="str">
        <f t="shared" si="8"/>
        <v/>
      </c>
      <c r="BF13" s="199" t="str">
        <f t="shared" si="30"/>
        <v/>
      </c>
      <c r="BG13" s="41">
        <f t="shared" si="31"/>
        <v>0.96207546865576876</v>
      </c>
      <c r="BH13" s="41">
        <f t="shared" si="32"/>
        <v>1</v>
      </c>
      <c r="BI13" s="41">
        <f t="shared" si="33"/>
        <v>0.93951807447783153</v>
      </c>
      <c r="BJ13" s="41">
        <f t="shared" si="34"/>
        <v>0.90985194319805474</v>
      </c>
      <c r="BK13" s="41">
        <f t="shared" si="35"/>
        <v>0</v>
      </c>
      <c r="BL13" s="41" t="str">
        <f t="shared" si="36"/>
        <v/>
      </c>
      <c r="BM13" s="41" t="str">
        <f t="shared" si="37"/>
        <v/>
      </c>
      <c r="BN13" s="41" t="str">
        <f t="shared" si="38"/>
        <v/>
      </c>
      <c r="BO13" s="41" t="str">
        <f t="shared" si="39"/>
        <v/>
      </c>
      <c r="BP13" s="41" t="str">
        <f t="shared" si="40"/>
        <v/>
      </c>
      <c r="BQ13" s="41" t="str">
        <f t="shared" si="41"/>
        <v/>
      </c>
      <c r="BR13" s="105" t="str">
        <f t="shared" si="46"/>
        <v/>
      </c>
      <c r="BS13" s="47">
        <f t="shared" si="47"/>
        <v>1</v>
      </c>
      <c r="BT13" s="47" t="str">
        <f t="shared" si="12"/>
        <v/>
      </c>
      <c r="BU13" s="47" t="str">
        <f t="shared" si="13"/>
        <v/>
      </c>
      <c r="BV13" s="48" t="str">
        <f t="shared" si="48"/>
        <v/>
      </c>
      <c r="BW13" s="47">
        <f t="shared" si="49"/>
        <v>0.76228909726633098</v>
      </c>
      <c r="BX13" s="47" t="str">
        <f t="shared" si="16"/>
        <v/>
      </c>
      <c r="BY13" s="47" t="str">
        <f t="shared" si="17"/>
        <v/>
      </c>
    </row>
    <row r="14" spans="1:77" s="49" customFormat="1" x14ac:dyDescent="0.2">
      <c r="A14" s="88" t="s">
        <v>38</v>
      </c>
      <c r="B14" s="335" t="str">
        <f>VLOOKUP($A14,BI!$A:$Q,MATCH(B$1,BI!$A$1:$Q$1,0),FALSE)</f>
        <v/>
      </c>
      <c r="C14" s="367">
        <f>VLOOKUP($A14,BI!$A:$Q,MATCH(C$1,BI!$A$1:$Q$1,0),FALSE)</f>
        <v>1</v>
      </c>
      <c r="D14" s="367">
        <f>VLOOKUP($A14,BI!$A:$Q,MATCH(D$1,BI!$A$1:$Q$1,0),FALSE)</f>
        <v>1</v>
      </c>
      <c r="E14" s="367">
        <f>VLOOKUP($A14,BI!$A:$Q,MATCH(E$1,BI!$A$1:$Q$1,0),FALSE)</f>
        <v>1</v>
      </c>
      <c r="F14" s="367">
        <f>VLOOKUP($A14,BI!$A:$Q,MATCH(F$1,BI!$A$1:$Q$1,0),FALSE)</f>
        <v>1</v>
      </c>
      <c r="G14" s="367">
        <f>VLOOKUP($A14,BI!$A:$Q,MATCH(G$1,BI!$A$1:$Q$1,0),FALSE)</f>
        <v>1</v>
      </c>
      <c r="H14" s="367">
        <f>VLOOKUP($A14,BI!$A:$Q,MATCH(H$1,BI!$A$1:$Q$1,0),FALSE)</f>
        <v>1</v>
      </c>
      <c r="I14" s="367">
        <f>VLOOKUP($A14,BI!$A:$Q,MATCH(I$1,BI!$A$1:$Q$1,0),FALSE)</f>
        <v>1</v>
      </c>
      <c r="J14" s="367">
        <f>VLOOKUP($A14,BI!$A:$Q,MATCH(J$1,BI!$A$1:$Q$1,0),FALSE)</f>
        <v>1</v>
      </c>
      <c r="K14" s="367">
        <f>VLOOKUP($A14,BI!$A:$Q,MATCH(K$1,BI!$A$1:$Q$1,0),FALSE)</f>
        <v>1</v>
      </c>
      <c r="L14" s="367" t="str">
        <f>VLOOKUP($A14,BI!$A:$Q,MATCH(L$1,BI!$A$1:$Q$1,0),FALSE)</f>
        <v/>
      </c>
      <c r="M14" s="367" t="str">
        <f>VLOOKUP($A14,BI!$A:$Q,MATCH(M$1,BI!$A$1:$Q$1,0),FALSE)</f>
        <v/>
      </c>
      <c r="N14" s="48" t="str">
        <f>_xlfn.IFNA(VLOOKUP($A14,'B-Emax'!$A:$BM,MATCH(N$1,'B-Emax'!$A$1:$BM$1,0),FALSE),"")</f>
        <v/>
      </c>
      <c r="O14" s="47">
        <f>_xlfn.IFNA(VLOOKUP($A14,'B-Emax'!$A:$BM,MATCH(O$1,'B-Emax'!$A$1:$BM$1,0),FALSE),"")</f>
        <v>9.0097508125677142E-2</v>
      </c>
      <c r="P14" s="47">
        <f>_xlfn.IFNA(VLOOKUP($A14,'B-Emax'!$A:$BM,MATCH(P$1,'B-Emax'!$A$1:$BM$1,0),FALSE),"")</f>
        <v>5.412874400132385E-2</v>
      </c>
      <c r="Q14" s="47">
        <f>_xlfn.IFNA(VLOOKUP($A14,'B-Emax'!$A:$BM,MATCH(Q$1,'B-Emax'!$A$1:$BM$1,0),FALSE),"")</f>
        <v>9.1290322580645164E-2</v>
      </c>
      <c r="R14" s="47">
        <f>_xlfn.IFNA(VLOOKUP($A14,'B-Emax'!$A:$BM,MATCH(R$1,'B-Emax'!$A$1:$BM$1,0),FALSE),"")</f>
        <v>0.11943021110883378</v>
      </c>
      <c r="S14" s="47">
        <f>_xlfn.IFNA(VLOOKUP($A14,'B-Emax'!$A:$BM,MATCH(S$1,'B-Emax'!$A$1:$BM$1,0),FALSE),"")</f>
        <v>0.43764501160092806</v>
      </c>
      <c r="T14" s="47">
        <f>_xlfn.IFNA(VLOOKUP($A14,'B-Emax'!$A:$BM,MATCH(T$1,'B-Emax'!$A$1:$BM$1,0),FALSE),"")</f>
        <v>0.2115606936416185</v>
      </c>
      <c r="U14" s="47">
        <f>_xlfn.IFNA(VLOOKUP($A14,'B-Emax'!$A:$BM,MATCH(U$1,'B-Emax'!$A$1:$BM$1,0),FALSE),"")</f>
        <v>0.13639143730886849</v>
      </c>
      <c r="V14" s="47">
        <f>_xlfn.IFNA(VLOOKUP($A14,'B-Emax'!$A:$BM,MATCH(V$1,'B-Emax'!$A$1:$BM$1,0),FALSE),"")</f>
        <v>0.28276160588680876</v>
      </c>
      <c r="W14" s="47">
        <f>_xlfn.IFNA(VLOOKUP($A14,'B-Emax'!$A:$BM,MATCH(W$1,'B-Emax'!$A$1:$BM$1,0),FALSE),"")</f>
        <v>0.72680412371134018</v>
      </c>
      <c r="X14" s="47" t="str">
        <f>_xlfn.IFNA(VLOOKUP($A14,'B-Emax'!$A:$BM,MATCH(X$1,'B-Emax'!$A$1:$BM$1,0),FALSE),"")</f>
        <v/>
      </c>
      <c r="Y14" s="47" t="str">
        <f>_xlfn.IFNA(VLOOKUP($A14,'B-Emax'!$A:$BM,MATCH(Y$1,'B-Emax'!$A$1:$BM$1,0),FALSE),"")</f>
        <v/>
      </c>
      <c r="Z14" s="40" t="str">
        <f>_xlfn.IFNA(VLOOKUP($A14,'B-pEC50'!$A:$BM,MATCH(Z$1,'B-pEC50'!$A$1:$BM$1,0),FALSE),"")</f>
        <v/>
      </c>
      <c r="AA14" s="41">
        <f>_xlfn.IFNA(VLOOKUP($A14,'B-pEC50'!$A:$BM,MATCH(AA$1,'B-pEC50'!$A$1:$BM$1,0),FALSE),"")</f>
        <v>6.9</v>
      </c>
      <c r="AB14" s="41">
        <f>_xlfn.IFNA(VLOOKUP($A14,'B-pEC50'!$A:$BM,MATCH(AB$1,'B-pEC50'!$A$1:$BM$1,0),FALSE),"")</f>
        <v>6.9050000000000002</v>
      </c>
      <c r="AC14" s="41">
        <f>_xlfn.IFNA(VLOOKUP($A14,'B-pEC50'!$A:$BM,MATCH(AC$1,'B-pEC50'!$A$1:$BM$1,0),FALSE),"")</f>
        <v>6.7990000000000004</v>
      </c>
      <c r="AD14" s="41">
        <f>_xlfn.IFNA(VLOOKUP($A14,'B-pEC50'!$A:$BM,MATCH(AD$1,'B-pEC50'!$A$1:$BM$1,0),FALSE),"")</f>
        <v>6.9210000000000003</v>
      </c>
      <c r="AE14" s="41">
        <f>_xlfn.IFNA(VLOOKUP($A14,'B-pEC50'!$A:$BM,MATCH(AE$1,'B-pEC50'!$A$1:$BM$1,0),FALSE),"")</f>
        <v>7.4480000000000004</v>
      </c>
      <c r="AF14" s="41">
        <f>_xlfn.IFNA(VLOOKUP($A14,'B-pEC50'!$A:$BM,MATCH(AF$1,'B-pEC50'!$A$1:$BM$1,0),FALSE),"")</f>
        <v>9.282</v>
      </c>
      <c r="AG14" s="41">
        <f>_xlfn.IFNA(VLOOKUP($A14,'B-pEC50'!$A:$BM,MATCH(AG$1,'B-pEC50'!$A$1:$BM$1,0),FALSE),"")</f>
        <v>9.4949999999999992</v>
      </c>
      <c r="AH14" s="41">
        <f>_xlfn.IFNA(VLOOKUP($A14,'B-pEC50'!$A:$BM,MATCH(AH$1,'B-pEC50'!$A$1:$BM$1,0),FALSE),"")</f>
        <v>9.2279999999999998</v>
      </c>
      <c r="AI14" s="41">
        <f>_xlfn.IFNA(VLOOKUP($A14,'B-pEC50'!$A:$BM,MATCH(AI$1,'B-pEC50'!$A$1:$BM$1,0),FALSE),"")</f>
        <v>8.1229999999999993</v>
      </c>
      <c r="AJ14" s="41" t="str">
        <f>_xlfn.IFNA(VLOOKUP($A14,'B-pEC50'!$A:$BM,MATCH(AJ$1,'B-pEC50'!$A$1:$BM$1,0),FALSE),"")</f>
        <v/>
      </c>
      <c r="AK14" s="41" t="str">
        <f>_xlfn.IFNA(VLOOKUP($A14,'B-pEC50'!$A:$BM,MATCH(AK$1,'B-pEC50'!$A$1:$BM$1,0),FALSE),"")</f>
        <v/>
      </c>
      <c r="AL14" s="40" t="str">
        <f t="shared" si="18"/>
        <v/>
      </c>
      <c r="AM14" s="41">
        <f t="shared" si="19"/>
        <v>5.8547127796335205</v>
      </c>
      <c r="AN14" s="41">
        <f t="shared" si="20"/>
        <v>5.638427949876526</v>
      </c>
      <c r="AO14" s="41">
        <f t="shared" si="21"/>
        <v>5.7594247416900188</v>
      </c>
      <c r="AP14" s="41">
        <f t="shared" si="22"/>
        <v>5.9981141999778851</v>
      </c>
      <c r="AQ14" s="41">
        <f t="shared" si="23"/>
        <v>7.0891219826229159</v>
      </c>
      <c r="AR14" s="41">
        <f t="shared" si="24"/>
        <v>8.607434982265616</v>
      </c>
      <c r="AS14" s="41">
        <f t="shared" si="25"/>
        <v>8.6297871060518556</v>
      </c>
      <c r="AT14" s="41">
        <f t="shared" si="26"/>
        <v>8.6794204394831063</v>
      </c>
      <c r="AU14" s="41">
        <f t="shared" si="27"/>
        <v>7.9844173827251534</v>
      </c>
      <c r="AV14" s="41" t="str">
        <f t="shared" si="28"/>
        <v/>
      </c>
      <c r="AW14" s="41" t="str">
        <f t="shared" si="29"/>
        <v/>
      </c>
      <c r="AX14" s="105" t="str">
        <f t="shared" si="42"/>
        <v/>
      </c>
      <c r="AY14" s="47">
        <f t="shared" si="43"/>
        <v>7.0891219826229159</v>
      </c>
      <c r="AZ14" s="47">
        <f t="shared" si="3"/>
        <v>8.6794204394831063</v>
      </c>
      <c r="BA14" s="47" t="str">
        <f t="shared" si="4"/>
        <v/>
      </c>
      <c r="BB14" s="48" t="str">
        <f t="shared" si="44"/>
        <v/>
      </c>
      <c r="BC14" s="47">
        <f t="shared" si="45"/>
        <v>6.0679603307601733</v>
      </c>
      <c r="BD14" s="47">
        <f t="shared" si="7"/>
        <v>8.4752649776314328</v>
      </c>
      <c r="BE14" s="47" t="str">
        <f t="shared" si="8"/>
        <v/>
      </c>
      <c r="BF14" s="199" t="str">
        <f t="shared" si="30"/>
        <v/>
      </c>
      <c r="BG14" s="41">
        <f t="shared" si="31"/>
        <v>7.1123105530910349E-2</v>
      </c>
      <c r="BH14" s="41">
        <f t="shared" si="32"/>
        <v>0</v>
      </c>
      <c r="BI14" s="41">
        <f t="shared" si="33"/>
        <v>3.9788586202377137E-2</v>
      </c>
      <c r="BJ14" s="41">
        <f t="shared" si="34"/>
        <v>0.11827922999832614</v>
      </c>
      <c r="BK14" s="41">
        <f t="shared" si="35"/>
        <v>0.47704623990507433</v>
      </c>
      <c r="BL14" s="41">
        <f t="shared" si="36"/>
        <v>0.97632830154513039</v>
      </c>
      <c r="BM14" s="41">
        <f t="shared" si="37"/>
        <v>0.98367857414943116</v>
      </c>
      <c r="BN14" s="41">
        <f t="shared" si="38"/>
        <v>1</v>
      </c>
      <c r="BO14" s="41">
        <f t="shared" si="39"/>
        <v>0.77145518802387214</v>
      </c>
      <c r="BP14" s="41" t="str">
        <f t="shared" si="40"/>
        <v/>
      </c>
      <c r="BQ14" s="41" t="str">
        <f t="shared" si="41"/>
        <v/>
      </c>
      <c r="BR14" s="105" t="str">
        <f t="shared" si="46"/>
        <v/>
      </c>
      <c r="BS14" s="47">
        <f t="shared" si="47"/>
        <v>0.47704623990507433</v>
      </c>
      <c r="BT14" s="47">
        <f t="shared" si="12"/>
        <v>1</v>
      </c>
      <c r="BU14" s="47" t="str">
        <f t="shared" si="13"/>
        <v/>
      </c>
      <c r="BV14" s="48" t="str">
        <f t="shared" si="48"/>
        <v/>
      </c>
      <c r="BW14" s="47">
        <f t="shared" si="49"/>
        <v>0.14124743232733761</v>
      </c>
      <c r="BX14" s="47">
        <f t="shared" si="16"/>
        <v>0.93286551592960842</v>
      </c>
      <c r="BY14" s="47" t="str">
        <f t="shared" si="17"/>
        <v/>
      </c>
    </row>
    <row r="15" spans="1:77" s="49" customFormat="1" x14ac:dyDescent="0.2">
      <c r="A15" s="88" t="s">
        <v>39</v>
      </c>
      <c r="B15" s="335" t="str">
        <f>VLOOKUP($A15,BI!$A:$Q,MATCH(B$1,BI!$A$1:$Q$1,0),FALSE)</f>
        <v/>
      </c>
      <c r="C15" s="367" t="str">
        <f>VLOOKUP($A15,BI!$A:$Q,MATCH(C$1,BI!$A$1:$Q$1,0),FALSE)</f>
        <v/>
      </c>
      <c r="D15" s="367" t="str">
        <f>VLOOKUP($A15,BI!$A:$Q,MATCH(D$1,BI!$A$1:$Q$1,0),FALSE)</f>
        <v/>
      </c>
      <c r="E15" s="367" t="str">
        <f>VLOOKUP($A15,BI!$A:$Q,MATCH(E$1,BI!$A$1:$Q$1,0),FALSE)</f>
        <v/>
      </c>
      <c r="F15" s="367">
        <f>VLOOKUP($A15,BI!$A:$Q,MATCH(F$1,BI!$A$1:$Q$1,0),FALSE)</f>
        <v>1</v>
      </c>
      <c r="G15" s="367">
        <f>VLOOKUP($A15,BI!$A:$Q,MATCH(G$1,BI!$A$1:$Q$1,0),FALSE)</f>
        <v>1</v>
      </c>
      <c r="H15" s="367">
        <f>VLOOKUP($A15,BI!$A:$Q,MATCH(H$1,BI!$A$1:$Q$1,0),FALSE)</f>
        <v>1</v>
      </c>
      <c r="I15" s="367">
        <f>VLOOKUP($A15,BI!$A:$Q,MATCH(I$1,BI!$A$1:$Q$1,0),FALSE)</f>
        <v>1</v>
      </c>
      <c r="J15" s="367">
        <f>VLOOKUP($A15,BI!$A:$Q,MATCH(J$1,BI!$A$1:$Q$1,0),FALSE)</f>
        <v>1</v>
      </c>
      <c r="K15" s="367">
        <f>VLOOKUP($A15,BI!$A:$Q,MATCH(K$1,BI!$A$1:$Q$1,0),FALSE)</f>
        <v>1</v>
      </c>
      <c r="L15" s="367" t="str">
        <f>VLOOKUP($A15,BI!$A:$Q,MATCH(L$1,BI!$A$1:$Q$1,0),FALSE)</f>
        <v/>
      </c>
      <c r="M15" s="367" t="str">
        <f>VLOOKUP($A15,BI!$A:$Q,MATCH(M$1,BI!$A$1:$Q$1,0),FALSE)</f>
        <v/>
      </c>
      <c r="N15" s="48" t="str">
        <f>_xlfn.IFNA(VLOOKUP($A15,'B-Emax'!$A:$BM,MATCH(N$1,'B-Emax'!$A$1:$BM$1,0),FALSE),"")</f>
        <v/>
      </c>
      <c r="O15" s="47" t="str">
        <f>_xlfn.IFNA(VLOOKUP($A15,'B-Emax'!$A:$BM,MATCH(O$1,'B-Emax'!$A$1:$BM$1,0),FALSE),"")</f>
        <v/>
      </c>
      <c r="P15" s="47" t="str">
        <f>_xlfn.IFNA(VLOOKUP($A15,'B-Emax'!$A:$BM,MATCH(P$1,'B-Emax'!$A$1:$BM$1,0),FALSE),"")</f>
        <v/>
      </c>
      <c r="Q15" s="47" t="str">
        <f>_xlfn.IFNA(VLOOKUP($A15,'B-Emax'!$A:$BM,MATCH(Q$1,'B-Emax'!$A$1:$BM$1,0),FALSE),"")</f>
        <v/>
      </c>
      <c r="R15" s="47">
        <f>_xlfn.IFNA(VLOOKUP($A15,'B-Emax'!$A:$BM,MATCH(R$1,'B-Emax'!$A$1:$BM$1,0),FALSE),"")</f>
        <v>0.13592949374871899</v>
      </c>
      <c r="S15" s="47">
        <f>_xlfn.IFNA(VLOOKUP($A15,'B-Emax'!$A:$BM,MATCH(S$1,'B-Emax'!$A$1:$BM$1,0),FALSE),"")</f>
        <v>0.23262761020881667</v>
      </c>
      <c r="T15" s="47">
        <f>_xlfn.IFNA(VLOOKUP($A15,'B-Emax'!$A:$BM,MATCH(T$1,'B-Emax'!$A$1:$BM$1,0),FALSE),"")</f>
        <v>0.2666184971098266</v>
      </c>
      <c r="U15" s="47">
        <f>_xlfn.IFNA(VLOOKUP($A15,'B-Emax'!$A:$BM,MATCH(U$1,'B-Emax'!$A$1:$BM$1,0),FALSE),"")</f>
        <v>0.24574923547400612</v>
      </c>
      <c r="V15" s="47">
        <f>_xlfn.IFNA(VLOOKUP($A15,'B-Emax'!$A:$BM,MATCH(V$1,'B-Emax'!$A$1:$BM$1,0),FALSE),"")</f>
        <v>0.25754788442809218</v>
      </c>
      <c r="W15" s="47">
        <f>_xlfn.IFNA(VLOOKUP($A15,'B-Emax'!$A:$BM,MATCH(W$1,'B-Emax'!$A$1:$BM$1,0),FALSE),"")</f>
        <v>0.11349578256794751</v>
      </c>
      <c r="X15" s="47" t="str">
        <f>_xlfn.IFNA(VLOOKUP($A15,'B-Emax'!$A:$BM,MATCH(X$1,'B-Emax'!$A$1:$BM$1,0),FALSE),"")</f>
        <v/>
      </c>
      <c r="Y15" s="47" t="str">
        <f>_xlfn.IFNA(VLOOKUP($A15,'B-Emax'!$A:$BM,MATCH(Y$1,'B-Emax'!$A$1:$BM$1,0),FALSE),"")</f>
        <v/>
      </c>
      <c r="Z15" s="40" t="str">
        <f>_xlfn.IFNA(VLOOKUP($A15,'B-pEC50'!$A:$BM,MATCH(Z$1,'B-pEC50'!$A$1:$BM$1,0),FALSE),"")</f>
        <v/>
      </c>
      <c r="AA15" s="41" t="str">
        <f>_xlfn.IFNA(VLOOKUP($A15,'B-pEC50'!$A:$BM,MATCH(AA$1,'B-pEC50'!$A$1:$BM$1,0),FALSE),"")</f>
        <v/>
      </c>
      <c r="AB15" s="41" t="str">
        <f>_xlfn.IFNA(VLOOKUP($A15,'B-pEC50'!$A:$BM,MATCH(AB$1,'B-pEC50'!$A$1:$BM$1,0),FALSE),"")</f>
        <v/>
      </c>
      <c r="AC15" s="41" t="str">
        <f>_xlfn.IFNA(VLOOKUP($A15,'B-pEC50'!$A:$BM,MATCH(AC$1,'B-pEC50'!$A$1:$BM$1,0),FALSE),"")</f>
        <v/>
      </c>
      <c r="AD15" s="41">
        <f>_xlfn.IFNA(VLOOKUP($A15,'B-pEC50'!$A:$BM,MATCH(AD$1,'B-pEC50'!$A$1:$BM$1,0),FALSE),"")</f>
        <v>7.7789999999999999</v>
      </c>
      <c r="AE15" s="41">
        <f>_xlfn.IFNA(VLOOKUP($A15,'B-pEC50'!$A:$BM,MATCH(AE$1,'B-pEC50'!$A$1:$BM$1,0),FALSE),"")</f>
        <v>8.77</v>
      </c>
      <c r="AF15" s="41">
        <f>_xlfn.IFNA(VLOOKUP($A15,'B-pEC50'!$A:$BM,MATCH(AF$1,'B-pEC50'!$A$1:$BM$1,0),FALSE),"")</f>
        <v>8.5470000000000006</v>
      </c>
      <c r="AG15" s="41">
        <f>_xlfn.IFNA(VLOOKUP($A15,'B-pEC50'!$A:$BM,MATCH(AG$1,'B-pEC50'!$A$1:$BM$1,0),FALSE),"")</f>
        <v>8.4770000000000003</v>
      </c>
      <c r="AH15" s="41">
        <f>_xlfn.IFNA(VLOOKUP($A15,'B-pEC50'!$A:$BM,MATCH(AH$1,'B-pEC50'!$A$1:$BM$1,0),FALSE),"")</f>
        <v>8.19</v>
      </c>
      <c r="AI15" s="41">
        <f>_xlfn.IFNA(VLOOKUP($A15,'B-pEC50'!$A:$BM,MATCH(AI$1,'B-pEC50'!$A$1:$BM$1,0),FALSE),"")</f>
        <v>7.9349999999999996</v>
      </c>
      <c r="AJ15" s="41" t="str">
        <f>_xlfn.IFNA(VLOOKUP($A15,'B-pEC50'!$A:$BM,MATCH(AJ$1,'B-pEC50'!$A$1:$BM$1,0),FALSE),"")</f>
        <v/>
      </c>
      <c r="AK15" s="41" t="str">
        <f>_xlfn.IFNA(VLOOKUP($A15,'B-pEC50'!$A:$BM,MATCH(AK$1,'B-pEC50'!$A$1:$BM$1,0),FALSE),"")</f>
        <v/>
      </c>
      <c r="AL15" s="40" t="str">
        <f t="shared" si="18"/>
        <v/>
      </c>
      <c r="AM15" s="41" t="str">
        <f t="shared" si="19"/>
        <v/>
      </c>
      <c r="AN15" s="41" t="str">
        <f t="shared" si="20"/>
        <v/>
      </c>
      <c r="AO15" s="41" t="str">
        <f t="shared" si="21"/>
        <v/>
      </c>
      <c r="AP15" s="41">
        <f t="shared" si="22"/>
        <v>6.9123136994299523</v>
      </c>
      <c r="AQ15" s="41">
        <f t="shared" si="23"/>
        <v>8.1366612591874041</v>
      </c>
      <c r="AR15" s="41">
        <f t="shared" si="24"/>
        <v>7.9728902760383225</v>
      </c>
      <c r="AS15" s="41">
        <f t="shared" si="25"/>
        <v>7.8674921754159266</v>
      </c>
      <c r="AT15" s="41">
        <f t="shared" si="26"/>
        <v>7.600857986812291</v>
      </c>
      <c r="AU15" s="41">
        <f t="shared" si="27"/>
        <v>6.9899797237185837</v>
      </c>
      <c r="AV15" s="41" t="str">
        <f t="shared" si="28"/>
        <v/>
      </c>
      <c r="AW15" s="41" t="str">
        <f t="shared" si="29"/>
        <v/>
      </c>
      <c r="AX15" s="105" t="str">
        <f t="shared" si="42"/>
        <v/>
      </c>
      <c r="AY15" s="47">
        <f t="shared" si="43"/>
        <v>8.1366612591874041</v>
      </c>
      <c r="AZ15" s="47">
        <f t="shared" si="3"/>
        <v>7.9728902760383225</v>
      </c>
      <c r="BA15" s="47" t="str">
        <f t="shared" si="4"/>
        <v/>
      </c>
      <c r="BB15" s="48" t="str">
        <f t="shared" si="44"/>
        <v/>
      </c>
      <c r="BC15" s="47">
        <f t="shared" si="45"/>
        <v>7.5244874793086787</v>
      </c>
      <c r="BD15" s="47">
        <f t="shared" si="7"/>
        <v>7.6078050404962809</v>
      </c>
      <c r="BE15" s="47" t="str">
        <f t="shared" si="8"/>
        <v/>
      </c>
      <c r="BF15" s="199" t="str">
        <f t="shared" si="30"/>
        <v/>
      </c>
      <c r="BG15" s="41" t="str">
        <f t="shared" si="31"/>
        <v/>
      </c>
      <c r="BH15" s="41" t="str">
        <f t="shared" si="32"/>
        <v/>
      </c>
      <c r="BI15" s="41" t="str">
        <f t="shared" si="33"/>
        <v/>
      </c>
      <c r="BJ15" s="41">
        <f t="shared" si="34"/>
        <v>0</v>
      </c>
      <c r="BK15" s="41">
        <f t="shared" si="35"/>
        <v>1</v>
      </c>
      <c r="BL15" s="41">
        <f t="shared" si="36"/>
        <v>0.8662381593821894</v>
      </c>
      <c r="BM15" s="41">
        <f t="shared" si="37"/>
        <v>0.78015304426726595</v>
      </c>
      <c r="BN15" s="41">
        <f t="shared" si="38"/>
        <v>0.56237649341886387</v>
      </c>
      <c r="BO15" s="41">
        <f t="shared" si="39"/>
        <v>6.3434621704981625E-2</v>
      </c>
      <c r="BP15" s="41" t="str">
        <f t="shared" si="40"/>
        <v/>
      </c>
      <c r="BQ15" s="41" t="str">
        <f t="shared" si="41"/>
        <v/>
      </c>
      <c r="BR15" s="105" t="str">
        <f t="shared" si="46"/>
        <v/>
      </c>
      <c r="BS15" s="47">
        <f t="shared" si="47"/>
        <v>1</v>
      </c>
      <c r="BT15" s="47">
        <f t="shared" si="12"/>
        <v>0.8662381593821894</v>
      </c>
      <c r="BU15" s="47" t="str">
        <f t="shared" si="13"/>
        <v/>
      </c>
      <c r="BV15" s="48" t="str">
        <f t="shared" si="48"/>
        <v/>
      </c>
      <c r="BW15" s="47">
        <f t="shared" si="49"/>
        <v>0.5</v>
      </c>
      <c r="BX15" s="47">
        <f t="shared" si="16"/>
        <v>0.56805057969332529</v>
      </c>
      <c r="BY15" s="47" t="str">
        <f t="shared" si="17"/>
        <v/>
      </c>
    </row>
    <row r="16" spans="1:77" s="49" customFormat="1" x14ac:dyDescent="0.2">
      <c r="A16" s="88" t="s">
        <v>40</v>
      </c>
      <c r="B16" s="335" t="str">
        <f>VLOOKUP($A16,BI!$A:$Q,MATCH(B$1,BI!$A$1:$Q$1,0),FALSE)</f>
        <v/>
      </c>
      <c r="C16" s="367">
        <f>VLOOKUP($A16,BI!$A:$Q,MATCH(C$1,BI!$A$1:$Q$1,0),FALSE)</f>
        <v>1</v>
      </c>
      <c r="D16" s="367">
        <f>VLOOKUP($A16,BI!$A:$Q,MATCH(D$1,BI!$A$1:$Q$1,0),FALSE)</f>
        <v>1</v>
      </c>
      <c r="E16" s="367">
        <f>VLOOKUP($A16,BI!$A:$Q,MATCH(E$1,BI!$A$1:$Q$1,0),FALSE)</f>
        <v>1</v>
      </c>
      <c r="F16" s="367">
        <f>VLOOKUP($A16,BI!$A:$Q,MATCH(F$1,BI!$A$1:$Q$1,0),FALSE)</f>
        <v>1</v>
      </c>
      <c r="G16" s="367">
        <f>VLOOKUP($A16,BI!$A:$Q,MATCH(G$1,BI!$A$1:$Q$1,0),FALSE)</f>
        <v>1</v>
      </c>
      <c r="H16" s="367" t="str">
        <f>VLOOKUP($A16,BI!$A:$Q,MATCH(H$1,BI!$A$1:$Q$1,0),FALSE)</f>
        <v/>
      </c>
      <c r="I16" s="367" t="str">
        <f>VLOOKUP($A16,BI!$A:$Q,MATCH(I$1,BI!$A$1:$Q$1,0),FALSE)</f>
        <v/>
      </c>
      <c r="J16" s="367" t="str">
        <f>VLOOKUP($A16,BI!$A:$Q,MATCH(J$1,BI!$A$1:$Q$1,0),FALSE)</f>
        <v/>
      </c>
      <c r="K16" s="367">
        <f>VLOOKUP($A16,BI!$A:$Q,MATCH(K$1,BI!$A$1:$Q$1,0),FALSE)</f>
        <v>1</v>
      </c>
      <c r="L16" s="367">
        <f>VLOOKUP($A16,BI!$A:$Q,MATCH(L$1,BI!$A$1:$Q$1,0),FALSE)</f>
        <v>1</v>
      </c>
      <c r="M16" s="367">
        <f>VLOOKUP($A16,BI!$A:$Q,MATCH(M$1,BI!$A$1:$Q$1,0),FALSE)</f>
        <v>1</v>
      </c>
      <c r="N16" s="48" t="str">
        <f>_xlfn.IFNA(VLOOKUP($A16,'B-Emax'!$A:$BM,MATCH(N$1,'B-Emax'!$A$1:$BM$1,0),FALSE),"")</f>
        <v/>
      </c>
      <c r="O16" s="47">
        <f>_xlfn.IFNA(VLOOKUP($A16,'B-Emax'!$A:$BM,MATCH(O$1,'B-Emax'!$A$1:$BM$1,0),FALSE),"")</f>
        <v>0.43553629469122429</v>
      </c>
      <c r="P16" s="47">
        <f>_xlfn.IFNA(VLOOKUP($A16,'B-Emax'!$A:$BM,MATCH(P$1,'B-Emax'!$A$1:$BM$1,0),FALSE),"")</f>
        <v>0.42942247228197916</v>
      </c>
      <c r="Q16" s="47">
        <f>_xlfn.IFNA(VLOOKUP($A16,'B-Emax'!$A:$BM,MATCH(Q$1,'B-Emax'!$A$1:$BM$1,0),FALSE),"")</f>
        <v>0.60860215053763445</v>
      </c>
      <c r="R16" s="47">
        <f>_xlfn.IFNA(VLOOKUP($A16,'B-Emax'!$A:$BM,MATCH(R$1,'B-Emax'!$A$1:$BM$1,0),FALSE),"")</f>
        <v>1</v>
      </c>
      <c r="S16" s="47">
        <f>_xlfn.IFNA(VLOOKUP($A16,'B-Emax'!$A:$BM,MATCH(S$1,'B-Emax'!$A$1:$BM$1,0),FALSE),"")</f>
        <v>0.6882250580046404</v>
      </c>
      <c r="T16" s="47" t="str">
        <f>_xlfn.IFNA(VLOOKUP($A16,'B-Emax'!$A:$BM,MATCH(T$1,'B-Emax'!$A$1:$BM$1,0),FALSE),"")</f>
        <v/>
      </c>
      <c r="U16" s="47" t="str">
        <f>_xlfn.IFNA(VLOOKUP($A16,'B-Emax'!$A:$BM,MATCH(U$1,'B-Emax'!$A$1:$BM$1,0),FALSE),"")</f>
        <v/>
      </c>
      <c r="V16" s="47" t="str">
        <f>_xlfn.IFNA(VLOOKUP($A16,'B-Emax'!$A:$BM,MATCH(V$1,'B-Emax'!$A$1:$BM$1,0),FALSE),"")</f>
        <v/>
      </c>
      <c r="W16" s="47">
        <f>_xlfn.IFNA(VLOOKUP($A16,'B-Emax'!$A:$BM,MATCH(W$1,'B-Emax'!$A$1:$BM$1,0),FALSE),"")</f>
        <v>0.62118088097469537</v>
      </c>
      <c r="X16" s="47">
        <f>_xlfn.IFNA(VLOOKUP($A16,'B-Emax'!$A:$BM,MATCH(X$1,'B-Emax'!$A$1:$BM$1,0),FALSE),"")</f>
        <v>0.83442622950819667</v>
      </c>
      <c r="Y16" s="47">
        <f>_xlfn.IFNA(VLOOKUP($A16,'B-Emax'!$A:$BM,MATCH(Y$1,'B-Emax'!$A$1:$BM$1,0),FALSE),"")</f>
        <v>0.4487397337864627</v>
      </c>
      <c r="Z16" s="40" t="str">
        <f>_xlfn.IFNA(VLOOKUP($A16,'B-pEC50'!$A:$BM,MATCH(Z$1,'B-pEC50'!$A$1:$BM$1,0),FALSE),"")</f>
        <v/>
      </c>
      <c r="AA16" s="41">
        <f>_xlfn.IFNA(VLOOKUP($A16,'B-pEC50'!$A:$BM,MATCH(AA$1,'B-pEC50'!$A$1:$BM$1,0),FALSE),"")</f>
        <v>7.2450000000000001</v>
      </c>
      <c r="AB16" s="41">
        <f>_xlfn.IFNA(VLOOKUP($A16,'B-pEC50'!$A:$BM,MATCH(AB$1,'B-pEC50'!$A$1:$BM$1,0),FALSE),"")</f>
        <v>7.27</v>
      </c>
      <c r="AC16" s="41">
        <f>_xlfn.IFNA(VLOOKUP($A16,'B-pEC50'!$A:$BM,MATCH(AC$1,'B-pEC50'!$A$1:$BM$1,0),FALSE),"")</f>
        <v>7.37</v>
      </c>
      <c r="AD16" s="41">
        <f>_xlfn.IFNA(VLOOKUP($A16,'B-pEC50'!$A:$BM,MATCH(AD$1,'B-pEC50'!$A$1:$BM$1,0),FALSE),"")</f>
        <v>7.5449999999999999</v>
      </c>
      <c r="AE16" s="41">
        <f>_xlfn.IFNA(VLOOKUP($A16,'B-pEC50'!$A:$BM,MATCH(AE$1,'B-pEC50'!$A$1:$BM$1,0),FALSE),"")</f>
        <v>9.2759999999999998</v>
      </c>
      <c r="AF16" s="41" t="str">
        <f>_xlfn.IFNA(VLOOKUP($A16,'B-pEC50'!$A:$BM,MATCH(AF$1,'B-pEC50'!$A$1:$BM$1,0),FALSE),"")</f>
        <v/>
      </c>
      <c r="AG16" s="41" t="str">
        <f>_xlfn.IFNA(VLOOKUP($A16,'B-pEC50'!$A:$BM,MATCH(AG$1,'B-pEC50'!$A$1:$BM$1,0),FALSE),"")</f>
        <v/>
      </c>
      <c r="AH16" s="41" t="str">
        <f>_xlfn.IFNA(VLOOKUP($A16,'B-pEC50'!$A:$BM,MATCH(AH$1,'B-pEC50'!$A$1:$BM$1,0),FALSE),"")</f>
        <v/>
      </c>
      <c r="AI16" s="41">
        <f>_xlfn.IFNA(VLOOKUP($A16,'B-pEC50'!$A:$BM,MATCH(AI$1,'B-pEC50'!$A$1:$BM$1,0),FALSE),"")</f>
        <v>8.625</v>
      </c>
      <c r="AJ16" s="41">
        <f>_xlfn.IFNA(VLOOKUP($A16,'B-pEC50'!$A:$BM,MATCH(AJ$1,'B-pEC50'!$A$1:$BM$1,0),FALSE),"")</f>
        <v>8.1460000000000008</v>
      </c>
      <c r="AK16" s="41">
        <f>_xlfn.IFNA(VLOOKUP($A16,'B-pEC50'!$A:$BM,MATCH(AK$1,'B-pEC50'!$A$1:$BM$1,0),FALSE),"")</f>
        <v>7.6429999999999998</v>
      </c>
      <c r="AL16" s="40" t="str">
        <f t="shared" si="18"/>
        <v/>
      </c>
      <c r="AM16" s="41">
        <f t="shared" si="19"/>
        <v>6.8840243520585584</v>
      </c>
      <c r="AN16" s="41">
        <f t="shared" si="20"/>
        <v>6.9028847679360208</v>
      </c>
      <c r="AO16" s="41">
        <f t="shared" si="21"/>
        <v>7.1543334826343363</v>
      </c>
      <c r="AP16" s="41">
        <f t="shared" si="22"/>
        <v>7.5450000000000008</v>
      </c>
      <c r="AQ16" s="41">
        <f t="shared" si="23"/>
        <v>9.113730481064664</v>
      </c>
      <c r="AR16" s="41" t="str">
        <f t="shared" si="24"/>
        <v/>
      </c>
      <c r="AS16" s="41" t="str">
        <f t="shared" si="25"/>
        <v/>
      </c>
      <c r="AT16" s="41" t="str">
        <f t="shared" si="26"/>
        <v/>
      </c>
      <c r="AU16" s="41">
        <f t="shared" si="27"/>
        <v>8.4182180803228306</v>
      </c>
      <c r="AV16" s="41">
        <f t="shared" si="28"/>
        <v>8.0673879473259937</v>
      </c>
      <c r="AW16" s="41">
        <f t="shared" si="29"/>
        <v>7.2949945259632223</v>
      </c>
      <c r="AX16" s="105" t="str">
        <f t="shared" si="42"/>
        <v/>
      </c>
      <c r="AY16" s="47">
        <f t="shared" si="43"/>
        <v>9.113730481064664</v>
      </c>
      <c r="AZ16" s="47">
        <f t="shared" si="3"/>
        <v>8.4182180803228306</v>
      </c>
      <c r="BA16" s="47">
        <f t="shared" si="4"/>
        <v>8.0673879473259937</v>
      </c>
      <c r="BB16" s="48" t="str">
        <f t="shared" si="44"/>
        <v/>
      </c>
      <c r="BC16" s="47">
        <f t="shared" si="45"/>
        <v>7.5199946167387166</v>
      </c>
      <c r="BD16" s="47">
        <f t="shared" si="7"/>
        <v>8.4182180803228306</v>
      </c>
      <c r="BE16" s="47">
        <f t="shared" si="8"/>
        <v>7.681191236644608</v>
      </c>
      <c r="BF16" s="199" t="str">
        <f t="shared" si="30"/>
        <v/>
      </c>
      <c r="BG16" s="41">
        <f t="shared" si="31"/>
        <v>0</v>
      </c>
      <c r="BH16" s="41">
        <f t="shared" si="32"/>
        <v>8.4587002888445208E-3</v>
      </c>
      <c r="BI16" s="41">
        <f t="shared" si="33"/>
        <v>0.12123083264621447</v>
      </c>
      <c r="BJ16" s="41">
        <f t="shared" si="34"/>
        <v>0.29644070101564152</v>
      </c>
      <c r="BK16" s="41">
        <f t="shared" si="35"/>
        <v>1</v>
      </c>
      <c r="BL16" s="41" t="str">
        <f t="shared" si="36"/>
        <v/>
      </c>
      <c r="BM16" s="41" t="str">
        <f t="shared" si="37"/>
        <v/>
      </c>
      <c r="BN16" s="41" t="str">
        <f t="shared" si="38"/>
        <v/>
      </c>
      <c r="BO16" s="41">
        <f t="shared" si="39"/>
        <v>0.68806992468919703</v>
      </c>
      <c r="BP16" s="41">
        <f t="shared" si="40"/>
        <v>0.53072626023363945</v>
      </c>
      <c r="BQ16" s="41">
        <f t="shared" si="41"/>
        <v>0.18431584707884996</v>
      </c>
      <c r="BR16" s="105" t="str">
        <f t="shared" si="46"/>
        <v/>
      </c>
      <c r="BS16" s="47">
        <f t="shared" si="47"/>
        <v>1</v>
      </c>
      <c r="BT16" s="47">
        <f t="shared" si="12"/>
        <v>0.68806992468919703</v>
      </c>
      <c r="BU16" s="47">
        <f t="shared" si="13"/>
        <v>0.53072626023363945</v>
      </c>
      <c r="BV16" s="48" t="str">
        <f t="shared" si="48"/>
        <v/>
      </c>
      <c r="BW16" s="47">
        <f t="shared" si="49"/>
        <v>0.28522604679014008</v>
      </c>
      <c r="BX16" s="47">
        <f t="shared" si="16"/>
        <v>0.68806992468919703</v>
      </c>
      <c r="BY16" s="47">
        <f t="shared" si="17"/>
        <v>0.3575210536562447</v>
      </c>
    </row>
    <row r="17" spans="1:77" s="49" customFormat="1" x14ac:dyDescent="0.2">
      <c r="A17" s="88" t="s">
        <v>57</v>
      </c>
      <c r="B17" s="335" t="str">
        <f>VLOOKUP($A17,BI!$A:$Q,MATCH(B$1,BI!$A$1:$Q$1,0),FALSE)</f>
        <v/>
      </c>
      <c r="C17" s="367">
        <f>VLOOKUP($A17,BI!$A:$Q,MATCH(C$1,BI!$A$1:$Q$1,0),FALSE)</f>
        <v>1</v>
      </c>
      <c r="D17" s="367">
        <f>VLOOKUP($A17,BI!$A:$Q,MATCH(D$1,BI!$A$1:$Q$1,0),FALSE)</f>
        <v>1</v>
      </c>
      <c r="E17" s="367">
        <f>VLOOKUP($A17,BI!$A:$Q,MATCH(E$1,BI!$A$1:$Q$1,0),FALSE)</f>
        <v>1</v>
      </c>
      <c r="F17" s="367">
        <f>VLOOKUP($A17,BI!$A:$Q,MATCH(F$1,BI!$A$1:$Q$1,0),FALSE)</f>
        <v>1</v>
      </c>
      <c r="G17" s="367">
        <f>VLOOKUP($A17,BI!$A:$Q,MATCH(G$1,BI!$A$1:$Q$1,0),FALSE)</f>
        <v>1</v>
      </c>
      <c r="H17" s="367" t="str">
        <f>VLOOKUP($A17,BI!$A:$Q,MATCH(H$1,BI!$A$1:$Q$1,0),FALSE)</f>
        <v/>
      </c>
      <c r="I17" s="367" t="str">
        <f>VLOOKUP($A17,BI!$A:$Q,MATCH(I$1,BI!$A$1:$Q$1,0),FALSE)</f>
        <v/>
      </c>
      <c r="J17" s="367" t="str">
        <f>VLOOKUP($A17,BI!$A:$Q,MATCH(J$1,BI!$A$1:$Q$1,0),FALSE)</f>
        <v/>
      </c>
      <c r="K17" s="367">
        <f>VLOOKUP($A17,BI!$A:$Q,MATCH(K$1,BI!$A$1:$Q$1,0),FALSE)</f>
        <v>1</v>
      </c>
      <c r="L17" s="367" t="str">
        <f>VLOOKUP($A17,BI!$A:$Q,MATCH(L$1,BI!$A$1:$Q$1,0),FALSE)</f>
        <v/>
      </c>
      <c r="M17" s="367" t="str">
        <f>VLOOKUP($A17,BI!$A:$Q,MATCH(M$1,BI!$A$1:$Q$1,0),FALSE)</f>
        <v/>
      </c>
      <c r="N17" s="48" t="str">
        <f>_xlfn.IFNA(VLOOKUP($A17,'B-Emax'!$A:$BM,MATCH(N$1,'B-Emax'!$A$1:$BM$1,0),FALSE),"")</f>
        <v/>
      </c>
      <c r="O17" s="47">
        <f>_xlfn.IFNA(VLOOKUP($A17,'B-Emax'!$A:$BM,MATCH(O$1,'B-Emax'!$A$1:$BM$1,0),FALSE),"")</f>
        <v>0.67258938244853728</v>
      </c>
      <c r="P17" s="47">
        <f>_xlfn.IFNA(VLOOKUP($A17,'B-Emax'!$A:$BM,MATCH(P$1,'B-Emax'!$A$1:$BM$1,0),FALSE),"")</f>
        <v>0.52705609796458719</v>
      </c>
      <c r="Q17" s="47">
        <f>_xlfn.IFNA(VLOOKUP($A17,'B-Emax'!$A:$BM,MATCH(Q$1,'B-Emax'!$A$1:$BM$1,0),FALSE),"")</f>
        <v>0.51666666666666661</v>
      </c>
      <c r="R17" s="47">
        <f>_xlfn.IFNA(VLOOKUP($A17,'B-Emax'!$A:$BM,MATCH(R$1,'B-Emax'!$A$1:$BM$1,0),FALSE),"")</f>
        <v>0.7112113137938102</v>
      </c>
      <c r="S17" s="47">
        <f>_xlfn.IFNA(VLOOKUP($A17,'B-Emax'!$A:$BM,MATCH(S$1,'B-Emax'!$A$1:$BM$1,0),FALSE),"")</f>
        <v>0.46229698375870071</v>
      </c>
      <c r="T17" s="47" t="str">
        <f>_xlfn.IFNA(VLOOKUP($A17,'B-Emax'!$A:$BM,MATCH(T$1,'B-Emax'!$A$1:$BM$1,0),FALSE),"")</f>
        <v/>
      </c>
      <c r="U17" s="47" t="str">
        <f>_xlfn.IFNA(VLOOKUP($A17,'B-Emax'!$A:$BM,MATCH(U$1,'B-Emax'!$A$1:$BM$1,0),FALSE),"")</f>
        <v/>
      </c>
      <c r="V17" s="47" t="str">
        <f>_xlfn.IFNA(VLOOKUP($A17,'B-Emax'!$A:$BM,MATCH(V$1,'B-Emax'!$A$1:$BM$1,0),FALSE),"")</f>
        <v/>
      </c>
      <c r="W17" s="47">
        <f>_xlfn.IFNA(VLOOKUP($A17,'B-Emax'!$A:$BM,MATCH(W$1,'B-Emax'!$A$1:$BM$1,0),FALSE),"")</f>
        <v>0.24742268041237114</v>
      </c>
      <c r="X17" s="47" t="str">
        <f>_xlfn.IFNA(VLOOKUP($A17,'B-Emax'!$A:$BM,MATCH(X$1,'B-Emax'!$A$1:$BM$1,0),FALSE),"")</f>
        <v/>
      </c>
      <c r="Y17" s="47" t="str">
        <f>_xlfn.IFNA(VLOOKUP($A17,'B-Emax'!$A:$BM,MATCH(Y$1,'B-Emax'!$A$1:$BM$1,0),FALSE),"")</f>
        <v/>
      </c>
      <c r="Z17" s="40" t="str">
        <f>_xlfn.IFNA(VLOOKUP($A17,'B-pEC50'!$A:$BM,MATCH(Z$1,'B-pEC50'!$A$1:$BM$1,0),FALSE),"")</f>
        <v/>
      </c>
      <c r="AA17" s="41">
        <f>_xlfn.IFNA(VLOOKUP($A17,'B-pEC50'!$A:$BM,MATCH(AA$1,'B-pEC50'!$A$1:$BM$1,0),FALSE),"")</f>
        <v>7.6710000000000003</v>
      </c>
      <c r="AB17" s="41">
        <f>_xlfn.IFNA(VLOOKUP($A17,'B-pEC50'!$A:$BM,MATCH(AB$1,'B-pEC50'!$A$1:$BM$1,0),FALSE),"")</f>
        <v>7.609</v>
      </c>
      <c r="AC17" s="41">
        <f>_xlfn.IFNA(VLOOKUP($A17,'B-pEC50'!$A:$BM,MATCH(AC$1,'B-pEC50'!$A$1:$BM$1,0),FALSE),"")</f>
        <v>8.2829999999999995</v>
      </c>
      <c r="AD17" s="41">
        <f>_xlfn.IFNA(VLOOKUP($A17,'B-pEC50'!$A:$BM,MATCH(AD$1,'B-pEC50'!$A$1:$BM$1,0),FALSE),"")</f>
        <v>8.5670000000000002</v>
      </c>
      <c r="AE17" s="41">
        <f>_xlfn.IFNA(VLOOKUP($A17,'B-pEC50'!$A:$BM,MATCH(AE$1,'B-pEC50'!$A$1:$BM$1,0),FALSE),"")</f>
        <v>8.9540000000000006</v>
      </c>
      <c r="AF17" s="41" t="str">
        <f>_xlfn.IFNA(VLOOKUP($A17,'B-pEC50'!$A:$BM,MATCH(AF$1,'B-pEC50'!$A$1:$BM$1,0),FALSE),"")</f>
        <v/>
      </c>
      <c r="AG17" s="41" t="str">
        <f>_xlfn.IFNA(VLOOKUP($A17,'B-pEC50'!$A:$BM,MATCH(AG$1,'B-pEC50'!$A$1:$BM$1,0),FALSE),"")</f>
        <v/>
      </c>
      <c r="AH17" s="41" t="str">
        <f>_xlfn.IFNA(VLOOKUP($A17,'B-pEC50'!$A:$BM,MATCH(AH$1,'B-pEC50'!$A$1:$BM$1,0),FALSE),"")</f>
        <v/>
      </c>
      <c r="AI17" s="41">
        <f>_xlfn.IFNA(VLOOKUP($A17,'B-pEC50'!$A:$BM,MATCH(AI$1,'B-pEC50'!$A$1:$BM$1,0),FALSE),"")</f>
        <v>6.5430000000000001</v>
      </c>
      <c r="AJ17" s="41" t="str">
        <f>_xlfn.IFNA(VLOOKUP($A17,'B-pEC50'!$A:$BM,MATCH(AJ$1,'B-pEC50'!$A$1:$BM$1,0),FALSE),"")</f>
        <v/>
      </c>
      <c r="AK17" s="41" t="str">
        <f>_xlfn.IFNA(VLOOKUP($A17,'B-pEC50'!$A:$BM,MATCH(AK$1,'B-pEC50'!$A$1:$BM$1,0),FALSE),"")</f>
        <v/>
      </c>
      <c r="AL17" s="40" t="str">
        <f t="shared" si="18"/>
        <v/>
      </c>
      <c r="AM17" s="41">
        <f t="shared" si="19"/>
        <v>7.4987500072242206</v>
      </c>
      <c r="AN17" s="41">
        <f t="shared" si="20"/>
        <v>7.3308568424229135</v>
      </c>
      <c r="AO17" s="41">
        <f t="shared" si="21"/>
        <v>7.9962104434506296</v>
      </c>
      <c r="AP17" s="41">
        <f t="shared" si="22"/>
        <v>8.4189986566786086</v>
      </c>
      <c r="AQ17" s="41">
        <f t="shared" si="23"/>
        <v>8.6189210599074197</v>
      </c>
      <c r="AR17" s="41" t="str">
        <f t="shared" si="24"/>
        <v/>
      </c>
      <c r="AS17" s="41" t="str">
        <f t="shared" si="25"/>
        <v/>
      </c>
      <c r="AT17" s="41" t="str">
        <f t="shared" si="26"/>
        <v/>
      </c>
      <c r="AU17" s="41">
        <f t="shared" si="27"/>
        <v>5.9364395074453622</v>
      </c>
      <c r="AV17" s="41" t="str">
        <f t="shared" si="28"/>
        <v/>
      </c>
      <c r="AW17" s="41" t="str">
        <f t="shared" si="29"/>
        <v/>
      </c>
      <c r="AX17" s="105" t="str">
        <f t="shared" si="42"/>
        <v/>
      </c>
      <c r="AY17" s="47">
        <f t="shared" si="43"/>
        <v>8.6189210599074197</v>
      </c>
      <c r="AZ17" s="47">
        <f t="shared" si="3"/>
        <v>5.9364395074453622</v>
      </c>
      <c r="BA17" s="47" t="str">
        <f t="shared" si="4"/>
        <v/>
      </c>
      <c r="BB17" s="48" t="str">
        <f t="shared" si="44"/>
        <v/>
      </c>
      <c r="BC17" s="47">
        <f t="shared" si="45"/>
        <v>7.9727474019367595</v>
      </c>
      <c r="BD17" s="47">
        <f t="shared" si="7"/>
        <v>5.9364395074453622</v>
      </c>
      <c r="BE17" s="47" t="str">
        <f t="shared" si="8"/>
        <v/>
      </c>
      <c r="BF17" s="199" t="str">
        <f t="shared" si="30"/>
        <v/>
      </c>
      <c r="BG17" s="41">
        <f t="shared" si="31"/>
        <v>0.58241239286246926</v>
      </c>
      <c r="BH17" s="41">
        <f t="shared" si="32"/>
        <v>0.5198236437815259</v>
      </c>
      <c r="BI17" s="41">
        <f t="shared" si="33"/>
        <v>0.76786024273484799</v>
      </c>
      <c r="BJ17" s="41">
        <f t="shared" si="34"/>
        <v>0.92547109856344889</v>
      </c>
      <c r="BK17" s="41">
        <f t="shared" si="35"/>
        <v>1</v>
      </c>
      <c r="BL17" s="41" t="str">
        <f t="shared" si="36"/>
        <v/>
      </c>
      <c r="BM17" s="41" t="str">
        <f t="shared" si="37"/>
        <v/>
      </c>
      <c r="BN17" s="41" t="str">
        <f t="shared" si="38"/>
        <v/>
      </c>
      <c r="BO17" s="41">
        <f t="shared" si="39"/>
        <v>0</v>
      </c>
      <c r="BP17" s="41" t="str">
        <f t="shared" si="40"/>
        <v/>
      </c>
      <c r="BQ17" s="41" t="str">
        <f t="shared" si="41"/>
        <v/>
      </c>
      <c r="BR17" s="105" t="str">
        <f t="shared" si="46"/>
        <v/>
      </c>
      <c r="BS17" s="47">
        <f t="shared" si="47"/>
        <v>1</v>
      </c>
      <c r="BT17" s="47">
        <f t="shared" si="12"/>
        <v>0</v>
      </c>
      <c r="BU17" s="47" t="str">
        <f t="shared" si="13"/>
        <v/>
      </c>
      <c r="BV17" s="48" t="str">
        <f t="shared" si="48"/>
        <v/>
      </c>
      <c r="BW17" s="47">
        <f t="shared" si="49"/>
        <v>0.75911347558845832</v>
      </c>
      <c r="BX17" s="47">
        <f t="shared" si="16"/>
        <v>0</v>
      </c>
      <c r="BY17" s="47" t="str">
        <f t="shared" si="17"/>
        <v/>
      </c>
    </row>
    <row r="18" spans="1:77" s="49" customFormat="1" x14ac:dyDescent="0.2">
      <c r="A18" s="88" t="s">
        <v>58</v>
      </c>
      <c r="B18" s="335" t="str">
        <f>VLOOKUP($A18,BI!$A:$Q,MATCH(B$1,BI!$A$1:$Q$1,0),FALSE)</f>
        <v/>
      </c>
      <c r="C18" s="367">
        <f>VLOOKUP($A18,BI!$A:$Q,MATCH(C$1,BI!$A$1:$Q$1,0),FALSE)</f>
        <v>1</v>
      </c>
      <c r="D18" s="367">
        <f>VLOOKUP($A18,BI!$A:$Q,MATCH(D$1,BI!$A$1:$Q$1,0),FALSE)</f>
        <v>1</v>
      </c>
      <c r="E18" s="367">
        <f>VLOOKUP($A18,BI!$A:$Q,MATCH(E$1,BI!$A$1:$Q$1,0),FALSE)</f>
        <v>1</v>
      </c>
      <c r="F18" s="367">
        <f>VLOOKUP($A18,BI!$A:$Q,MATCH(F$1,BI!$A$1:$Q$1,0),FALSE)</f>
        <v>1</v>
      </c>
      <c r="G18" s="367">
        <f>VLOOKUP($A18,BI!$A:$Q,MATCH(G$1,BI!$A$1:$Q$1,0),FALSE)</f>
        <v>1</v>
      </c>
      <c r="H18" s="367" t="str">
        <f>VLOOKUP($A18,BI!$A:$Q,MATCH(H$1,BI!$A$1:$Q$1,0),FALSE)</f>
        <v/>
      </c>
      <c r="I18" s="367" t="str">
        <f>VLOOKUP($A18,BI!$A:$Q,MATCH(I$1,BI!$A$1:$Q$1,0),FALSE)</f>
        <v/>
      </c>
      <c r="J18" s="367" t="str">
        <f>VLOOKUP($A18,BI!$A:$Q,MATCH(J$1,BI!$A$1:$Q$1,0),FALSE)</f>
        <v/>
      </c>
      <c r="K18" s="367" t="str">
        <f>VLOOKUP($A18,BI!$A:$Q,MATCH(K$1,BI!$A$1:$Q$1,0),FALSE)</f>
        <v/>
      </c>
      <c r="L18" s="367" t="str">
        <f>VLOOKUP($A18,BI!$A:$Q,MATCH(L$1,BI!$A$1:$Q$1,0),FALSE)</f>
        <v/>
      </c>
      <c r="M18" s="367" t="str">
        <f>VLOOKUP($A18,BI!$A:$Q,MATCH(M$1,BI!$A$1:$Q$1,0),FALSE)</f>
        <v/>
      </c>
      <c r="N18" s="48" t="str">
        <f>_xlfn.IFNA(VLOOKUP($A18,'B-Emax'!$A:$BM,MATCH(N$1,'B-Emax'!$A$1:$BM$1,0),FALSE),"")</f>
        <v/>
      </c>
      <c r="O18" s="47">
        <f>_xlfn.IFNA(VLOOKUP($A18,'B-Emax'!$A:$BM,MATCH(O$1,'B-Emax'!$A$1:$BM$1,0),FALSE),"")</f>
        <v>0.82156013001083417</v>
      </c>
      <c r="P18" s="47">
        <f>_xlfn.IFNA(VLOOKUP($A18,'B-Emax'!$A:$BM,MATCH(P$1,'B-Emax'!$A$1:$BM$1,0),FALSE),"")</f>
        <v>0.63279827900049646</v>
      </c>
      <c r="Q18" s="47">
        <f>_xlfn.IFNA(VLOOKUP($A18,'B-Emax'!$A:$BM,MATCH(Q$1,'B-Emax'!$A$1:$BM$1,0),FALSE),"")</f>
        <v>0.74892473118279579</v>
      </c>
      <c r="R18" s="47">
        <f>_xlfn.IFNA(VLOOKUP($A18,'B-Emax'!$A:$BM,MATCH(R$1,'B-Emax'!$A$1:$BM$1,0),FALSE),"")</f>
        <v>0.74154539864726388</v>
      </c>
      <c r="S18" s="47">
        <f>_xlfn.IFNA(VLOOKUP($A18,'B-Emax'!$A:$BM,MATCH(S$1,'B-Emax'!$A$1:$BM$1,0),FALSE),"")</f>
        <v>0.39675174013921116</v>
      </c>
      <c r="T18" s="47" t="str">
        <f>_xlfn.IFNA(VLOOKUP($A18,'B-Emax'!$A:$BM,MATCH(T$1,'B-Emax'!$A$1:$BM$1,0),FALSE),"")</f>
        <v/>
      </c>
      <c r="U18" s="47" t="str">
        <f>_xlfn.IFNA(VLOOKUP($A18,'B-Emax'!$A:$BM,MATCH(U$1,'B-Emax'!$A$1:$BM$1,0),FALSE),"")</f>
        <v/>
      </c>
      <c r="V18" s="47" t="str">
        <f>_xlfn.IFNA(VLOOKUP($A18,'B-Emax'!$A:$BM,MATCH(V$1,'B-Emax'!$A$1:$BM$1,0),FALSE),"")</f>
        <v/>
      </c>
      <c r="W18" s="47" t="str">
        <f>_xlfn.IFNA(VLOOKUP($A18,'B-Emax'!$A:$BM,MATCH(W$1,'B-Emax'!$A$1:$BM$1,0),FALSE),"")</f>
        <v/>
      </c>
      <c r="X18" s="47" t="str">
        <f>_xlfn.IFNA(VLOOKUP($A18,'B-Emax'!$A:$BM,MATCH(X$1,'B-Emax'!$A$1:$BM$1,0),FALSE),"")</f>
        <v/>
      </c>
      <c r="Y18" s="47" t="str">
        <f>_xlfn.IFNA(VLOOKUP($A18,'B-Emax'!$A:$BM,MATCH(Y$1,'B-Emax'!$A$1:$BM$1,0),FALSE),"")</f>
        <v/>
      </c>
      <c r="Z18" s="40" t="str">
        <f>_xlfn.IFNA(VLOOKUP($A18,'B-pEC50'!$A:$BM,MATCH(Z$1,'B-pEC50'!$A$1:$BM$1,0),FALSE),"")</f>
        <v/>
      </c>
      <c r="AA18" s="41">
        <f>_xlfn.IFNA(VLOOKUP($A18,'B-pEC50'!$A:$BM,MATCH(AA$1,'B-pEC50'!$A$1:$BM$1,0),FALSE),"")</f>
        <v>8.5969999999999995</v>
      </c>
      <c r="AB18" s="41">
        <f>_xlfn.IFNA(VLOOKUP($A18,'B-pEC50'!$A:$BM,MATCH(AB$1,'B-pEC50'!$A$1:$BM$1,0),FALSE),"")</f>
        <v>8.7629999999999999</v>
      </c>
      <c r="AC18" s="41">
        <f>_xlfn.IFNA(VLOOKUP($A18,'B-pEC50'!$A:$BM,MATCH(AC$1,'B-pEC50'!$A$1:$BM$1,0),FALSE),"")</f>
        <v>9.3979999999999997</v>
      </c>
      <c r="AD18" s="41">
        <f>_xlfn.IFNA(VLOOKUP($A18,'B-pEC50'!$A:$BM,MATCH(AD$1,'B-pEC50'!$A$1:$BM$1,0),FALSE),"")</f>
        <v>9.7579999999999991</v>
      </c>
      <c r="AE18" s="41">
        <f>_xlfn.IFNA(VLOOKUP($A18,'B-pEC50'!$A:$BM,MATCH(AE$1,'B-pEC50'!$A$1:$BM$1,0),FALSE),"")</f>
        <v>10.33</v>
      </c>
      <c r="AF18" s="41" t="str">
        <f>_xlfn.IFNA(VLOOKUP($A18,'B-pEC50'!$A:$BM,MATCH(AF$1,'B-pEC50'!$A$1:$BM$1,0),FALSE),"")</f>
        <v/>
      </c>
      <c r="AG18" s="41" t="str">
        <f>_xlfn.IFNA(VLOOKUP($A18,'B-pEC50'!$A:$BM,MATCH(AG$1,'B-pEC50'!$A$1:$BM$1,0),FALSE),"")</f>
        <v/>
      </c>
      <c r="AH18" s="41" t="str">
        <f>_xlfn.IFNA(VLOOKUP($A18,'B-pEC50'!$A:$BM,MATCH(AH$1,'B-pEC50'!$A$1:$BM$1,0),FALSE),"")</f>
        <v/>
      </c>
      <c r="AI18" s="41" t="str">
        <f>_xlfn.IFNA(VLOOKUP($A18,'B-pEC50'!$A:$BM,MATCH(AI$1,'B-pEC50'!$A$1:$BM$1,0),FALSE),"")</f>
        <v/>
      </c>
      <c r="AJ18" s="41" t="str">
        <f>_xlfn.IFNA(VLOOKUP($A18,'B-pEC50'!$A:$BM,MATCH(AJ$1,'B-pEC50'!$A$1:$BM$1,0),FALSE),"")</f>
        <v/>
      </c>
      <c r="AK18" s="41" t="str">
        <f>_xlfn.IFNA(VLOOKUP($A18,'B-pEC50'!$A:$BM,MATCH(AK$1,'B-pEC50'!$A$1:$BM$1,0),FALSE),"")</f>
        <v/>
      </c>
      <c r="AL18" s="40" t="str">
        <f t="shared" si="18"/>
        <v/>
      </c>
      <c r="AM18" s="41">
        <f t="shared" si="19"/>
        <v>8.5116393549606517</v>
      </c>
      <c r="AN18" s="41">
        <f t="shared" si="20"/>
        <v>8.5642652893556068</v>
      </c>
      <c r="AO18" s="41">
        <f t="shared" si="21"/>
        <v>9.2724381722060478</v>
      </c>
      <c r="AP18" s="41">
        <f t="shared" si="22"/>
        <v>9.6281377444115286</v>
      </c>
      <c r="AQ18" s="41">
        <f t="shared" si="23"/>
        <v>9.9285188402314226</v>
      </c>
      <c r="AR18" s="41" t="str">
        <f t="shared" si="24"/>
        <v/>
      </c>
      <c r="AS18" s="41" t="str">
        <f t="shared" si="25"/>
        <v/>
      </c>
      <c r="AT18" s="41" t="str">
        <f t="shared" si="26"/>
        <v/>
      </c>
      <c r="AU18" s="41" t="str">
        <f t="shared" si="27"/>
        <v/>
      </c>
      <c r="AV18" s="41" t="str">
        <f t="shared" si="28"/>
        <v/>
      </c>
      <c r="AW18" s="41" t="str">
        <f t="shared" si="29"/>
        <v/>
      </c>
      <c r="AX18" s="105" t="str">
        <f t="shared" si="42"/>
        <v/>
      </c>
      <c r="AY18" s="47">
        <f t="shared" si="43"/>
        <v>9.9285188402314226</v>
      </c>
      <c r="AZ18" s="47" t="str">
        <f t="shared" si="3"/>
        <v/>
      </c>
      <c r="BA18" s="47" t="str">
        <f t="shared" si="4"/>
        <v/>
      </c>
      <c r="BB18" s="48" t="str">
        <f t="shared" si="44"/>
        <v/>
      </c>
      <c r="BC18" s="47">
        <f t="shared" si="45"/>
        <v>9.1809998802330508</v>
      </c>
      <c r="BD18" s="47" t="str">
        <f t="shared" si="7"/>
        <v/>
      </c>
      <c r="BE18" s="47" t="str">
        <f t="shared" si="8"/>
        <v/>
      </c>
      <c r="BF18" s="199" t="str">
        <f t="shared" si="30"/>
        <v/>
      </c>
      <c r="BG18" s="41">
        <f t="shared" si="31"/>
        <v>0</v>
      </c>
      <c r="BH18" s="41">
        <f t="shared" si="32"/>
        <v>3.7142138722474412E-2</v>
      </c>
      <c r="BI18" s="41">
        <f t="shared" si="33"/>
        <v>0.53695379540342814</v>
      </c>
      <c r="BJ18" s="41">
        <f t="shared" si="34"/>
        <v>0.78799813326220181</v>
      </c>
      <c r="BK18" s="41">
        <f t="shared" si="35"/>
        <v>1</v>
      </c>
      <c r="BL18" s="41" t="str">
        <f t="shared" si="36"/>
        <v/>
      </c>
      <c r="BM18" s="41" t="str">
        <f t="shared" si="37"/>
        <v/>
      </c>
      <c r="BN18" s="41" t="str">
        <f t="shared" si="38"/>
        <v/>
      </c>
      <c r="BO18" s="41" t="str">
        <f t="shared" si="39"/>
        <v/>
      </c>
      <c r="BP18" s="41" t="str">
        <f t="shared" si="40"/>
        <v/>
      </c>
      <c r="BQ18" s="41" t="str">
        <f t="shared" si="41"/>
        <v/>
      </c>
      <c r="BR18" s="105" t="str">
        <f t="shared" si="46"/>
        <v/>
      </c>
      <c r="BS18" s="47">
        <f t="shared" si="47"/>
        <v>1</v>
      </c>
      <c r="BT18" s="47" t="str">
        <f t="shared" si="12"/>
        <v/>
      </c>
      <c r="BU18" s="47" t="str">
        <f t="shared" si="13"/>
        <v/>
      </c>
      <c r="BV18" s="48" t="str">
        <f t="shared" si="48"/>
        <v/>
      </c>
      <c r="BW18" s="47">
        <f t="shared" si="49"/>
        <v>0.47241881347762088</v>
      </c>
      <c r="BX18" s="47" t="str">
        <f t="shared" si="16"/>
        <v/>
      </c>
      <c r="BY18" s="47" t="str">
        <f t="shared" si="17"/>
        <v/>
      </c>
    </row>
    <row r="19" spans="1:77" s="49" customFormat="1" x14ac:dyDescent="0.2">
      <c r="A19" s="88" t="s">
        <v>49</v>
      </c>
      <c r="B19" s="335" t="str">
        <f>VLOOKUP($A19,BI!$A:$Q,MATCH(B$1,BI!$A$1:$Q$1,0),FALSE)</f>
        <v/>
      </c>
      <c r="C19" s="367" t="str">
        <f>VLOOKUP($A19,BI!$A:$Q,MATCH(C$1,BI!$A$1:$Q$1,0),FALSE)</f>
        <v/>
      </c>
      <c r="D19" s="367" t="str">
        <f>VLOOKUP($A19,BI!$A:$Q,MATCH(D$1,BI!$A$1:$Q$1,0),FALSE)</f>
        <v/>
      </c>
      <c r="E19" s="367">
        <f>VLOOKUP($A19,BI!$A:$Q,MATCH(E$1,BI!$A$1:$Q$1,0),FALSE)</f>
        <v>1</v>
      </c>
      <c r="F19" s="367">
        <f>VLOOKUP($A19,BI!$A:$Q,MATCH(F$1,BI!$A$1:$Q$1,0),FALSE)</f>
        <v>1</v>
      </c>
      <c r="G19" s="367">
        <f>VLOOKUP($A19,BI!$A:$Q,MATCH(G$1,BI!$A$1:$Q$1,0),FALSE)</f>
        <v>1</v>
      </c>
      <c r="H19" s="367" t="str">
        <f>VLOOKUP($A19,BI!$A:$Q,MATCH(H$1,BI!$A$1:$Q$1,0),FALSE)</f>
        <v/>
      </c>
      <c r="I19" s="367" t="str">
        <f>VLOOKUP($A19,BI!$A:$Q,MATCH(I$1,BI!$A$1:$Q$1,0),FALSE)</f>
        <v/>
      </c>
      <c r="J19" s="367" t="str">
        <f>VLOOKUP($A19,BI!$A:$Q,MATCH(J$1,BI!$A$1:$Q$1,0),FALSE)</f>
        <v/>
      </c>
      <c r="K19" s="367">
        <f>VLOOKUP($A19,BI!$A:$Q,MATCH(K$1,BI!$A$1:$Q$1,0),FALSE)</f>
        <v>1</v>
      </c>
      <c r="L19" s="367">
        <f>VLOOKUP($A19,BI!$A:$Q,MATCH(L$1,BI!$A$1:$Q$1,0),FALSE)</f>
        <v>1</v>
      </c>
      <c r="M19" s="367" t="str">
        <f>VLOOKUP($A19,BI!$A:$Q,MATCH(M$1,BI!$A$1:$Q$1,0),FALSE)</f>
        <v/>
      </c>
      <c r="N19" s="48" t="str">
        <f>_xlfn.IFNA(VLOOKUP($A19,'B-Emax'!$A:$BM,MATCH(N$1,'B-Emax'!$A$1:$BM$1,0),FALSE),"")</f>
        <v/>
      </c>
      <c r="O19" s="47" t="str">
        <f>_xlfn.IFNA(VLOOKUP($A19,'B-Emax'!$A:$BM,MATCH(O$1,'B-Emax'!$A$1:$BM$1,0),FALSE),"")</f>
        <v/>
      </c>
      <c r="P19" s="47" t="str">
        <f>_xlfn.IFNA(VLOOKUP($A19,'B-Emax'!$A:$BM,MATCH(P$1,'B-Emax'!$A$1:$BM$1,0),FALSE),"")</f>
        <v/>
      </c>
      <c r="Q19" s="47">
        <f>_xlfn.IFNA(VLOOKUP($A19,'B-Emax'!$A:$BM,MATCH(Q$1,'B-Emax'!$A$1:$BM$1,0),FALSE),"")</f>
        <v>8.3521505376344091E-2</v>
      </c>
      <c r="R19" s="47">
        <f>_xlfn.IFNA(VLOOKUP($A19,'B-Emax'!$A:$BM,MATCH(R$1,'B-Emax'!$A$1:$BM$1,0),FALSE),"")</f>
        <v>0.11822094691535151</v>
      </c>
      <c r="S19" s="47">
        <f>_xlfn.IFNA(VLOOKUP($A19,'B-Emax'!$A:$BM,MATCH(S$1,'B-Emax'!$A$1:$BM$1,0),FALSE),"")</f>
        <v>7.488399071925754E-2</v>
      </c>
      <c r="T19" s="47" t="str">
        <f>_xlfn.IFNA(VLOOKUP($A19,'B-Emax'!$A:$BM,MATCH(T$1,'B-Emax'!$A$1:$BM$1,0),FALSE),"")</f>
        <v/>
      </c>
      <c r="U19" s="47" t="str">
        <f>_xlfn.IFNA(VLOOKUP($A19,'B-Emax'!$A:$BM,MATCH(U$1,'B-Emax'!$A$1:$BM$1,0),FALSE),"")</f>
        <v/>
      </c>
      <c r="V19" s="47" t="str">
        <f>_xlfn.IFNA(VLOOKUP($A19,'B-Emax'!$A:$BM,MATCH(V$1,'B-Emax'!$A$1:$BM$1,0),FALSE),"")</f>
        <v/>
      </c>
      <c r="W19" s="47">
        <f>_xlfn.IFNA(VLOOKUP($A19,'B-Emax'!$A:$BM,MATCH(W$1,'B-Emax'!$A$1:$BM$1,0),FALSE),"")</f>
        <v>8.1743205248359888E-2</v>
      </c>
      <c r="X19" s="47">
        <f>_xlfn.IFNA(VLOOKUP($A19,'B-Emax'!$A:$BM,MATCH(X$1,'B-Emax'!$A$1:$BM$1,0),FALSE),"")</f>
        <v>0.62360655737704918</v>
      </c>
      <c r="Y19" s="47" t="str">
        <f>_xlfn.IFNA(VLOOKUP($A19,'B-Emax'!$A:$BM,MATCH(Y$1,'B-Emax'!$A$1:$BM$1,0),FALSE),"")</f>
        <v/>
      </c>
      <c r="Z19" s="40" t="str">
        <f>_xlfn.IFNA(VLOOKUP($A19,'B-pEC50'!$A:$BM,MATCH(Z$1,'B-pEC50'!$A$1:$BM$1,0),FALSE),"")</f>
        <v/>
      </c>
      <c r="AA19" s="41" t="str">
        <f>_xlfn.IFNA(VLOOKUP($A19,'B-pEC50'!$A:$BM,MATCH(AA$1,'B-pEC50'!$A$1:$BM$1,0),FALSE),"")</f>
        <v/>
      </c>
      <c r="AB19" s="41" t="str">
        <f>_xlfn.IFNA(VLOOKUP($A19,'B-pEC50'!$A:$BM,MATCH(AB$1,'B-pEC50'!$A$1:$BM$1,0),FALSE),"")</f>
        <v/>
      </c>
      <c r="AC19" s="41">
        <f>_xlfn.IFNA(VLOOKUP($A19,'B-pEC50'!$A:$BM,MATCH(AC$1,'B-pEC50'!$A$1:$BM$1,0),FALSE),"")</f>
        <v>7.6760000000000002</v>
      </c>
      <c r="AD19" s="41">
        <f>_xlfn.IFNA(VLOOKUP($A19,'B-pEC50'!$A:$BM,MATCH(AD$1,'B-pEC50'!$A$1:$BM$1,0),FALSE),"")</f>
        <v>7.3789999999999996</v>
      </c>
      <c r="AE19" s="41">
        <f>_xlfn.IFNA(VLOOKUP($A19,'B-pEC50'!$A:$BM,MATCH(AE$1,'B-pEC50'!$A$1:$BM$1,0),FALSE),"")</f>
        <v>7.24</v>
      </c>
      <c r="AF19" s="41" t="str">
        <f>_xlfn.IFNA(VLOOKUP($A19,'B-pEC50'!$A:$BM,MATCH(AF$1,'B-pEC50'!$A$1:$BM$1,0),FALSE),"")</f>
        <v/>
      </c>
      <c r="AG19" s="41" t="str">
        <f>_xlfn.IFNA(VLOOKUP($A19,'B-pEC50'!$A:$BM,MATCH(AG$1,'B-pEC50'!$A$1:$BM$1,0),FALSE),"")</f>
        <v/>
      </c>
      <c r="AH19" s="41" t="str">
        <f>_xlfn.IFNA(VLOOKUP($A19,'B-pEC50'!$A:$BM,MATCH(AH$1,'B-pEC50'!$A$1:$BM$1,0),FALSE),"")</f>
        <v/>
      </c>
      <c r="AI19" s="41">
        <f>_xlfn.IFNA(VLOOKUP($A19,'B-pEC50'!$A:$BM,MATCH(AI$1,'B-pEC50'!$A$1:$BM$1,0),FALSE),"")</f>
        <v>7.6989999999999998</v>
      </c>
      <c r="AJ19" s="41">
        <f>_xlfn.IFNA(VLOOKUP($A19,'B-pEC50'!$A:$BM,MATCH(AJ$1,'B-pEC50'!$A$1:$BM$1,0),FALSE),"")</f>
        <v>5.8890000000000002</v>
      </c>
      <c r="AK19" s="41" t="str">
        <f>_xlfn.IFNA(VLOOKUP($A19,'B-pEC50'!$A:$BM,MATCH(AK$1,'B-pEC50'!$A$1:$BM$1,0),FALSE),"")</f>
        <v/>
      </c>
      <c r="AL19" s="40" t="str">
        <f t="shared" si="18"/>
        <v/>
      </c>
      <c r="AM19" s="41" t="str">
        <f t="shared" si="19"/>
        <v/>
      </c>
      <c r="AN19" s="41" t="str">
        <f t="shared" si="20"/>
        <v/>
      </c>
      <c r="AO19" s="41">
        <f t="shared" si="21"/>
        <v>6.5977983133730778</v>
      </c>
      <c r="AP19" s="41">
        <f t="shared" si="22"/>
        <v>6.4516944335991067</v>
      </c>
      <c r="AQ19" s="41">
        <f t="shared" si="23"/>
        <v>6.1143889807777274</v>
      </c>
      <c r="AR19" s="41" t="str">
        <f t="shared" si="24"/>
        <v/>
      </c>
      <c r="AS19" s="41" t="str">
        <f t="shared" si="25"/>
        <v/>
      </c>
      <c r="AT19" s="41" t="str">
        <f t="shared" si="26"/>
        <v/>
      </c>
      <c r="AU19" s="41">
        <f t="shared" si="27"/>
        <v>6.6114516629129376</v>
      </c>
      <c r="AV19" s="41">
        <f t="shared" si="28"/>
        <v>5.6839106732546103</v>
      </c>
      <c r="AW19" s="41" t="str">
        <f t="shared" si="29"/>
        <v/>
      </c>
      <c r="AX19" s="105" t="str">
        <f t="shared" si="42"/>
        <v/>
      </c>
      <c r="AY19" s="47">
        <f t="shared" si="43"/>
        <v>6.5977983133730778</v>
      </c>
      <c r="AZ19" s="47">
        <f t="shared" si="3"/>
        <v>6.6114516629129376</v>
      </c>
      <c r="BA19" s="47">
        <f t="shared" si="4"/>
        <v>5.6839106732546103</v>
      </c>
      <c r="BB19" s="48" t="str">
        <f t="shared" si="44"/>
        <v/>
      </c>
      <c r="BC19" s="47">
        <f t="shared" si="45"/>
        <v>6.3879605759166367</v>
      </c>
      <c r="BD19" s="47">
        <f t="shared" si="7"/>
        <v>6.6114516629129376</v>
      </c>
      <c r="BE19" s="47">
        <f t="shared" si="8"/>
        <v>5.6839106732546103</v>
      </c>
      <c r="BF19" s="199" t="str">
        <f t="shared" si="30"/>
        <v/>
      </c>
      <c r="BG19" s="41" t="str">
        <f t="shared" si="31"/>
        <v/>
      </c>
      <c r="BH19" s="41" t="str">
        <f t="shared" si="32"/>
        <v/>
      </c>
      <c r="BI19" s="41">
        <f t="shared" si="33"/>
        <v>0.98528005803291852</v>
      </c>
      <c r="BJ19" s="41">
        <f t="shared" si="34"/>
        <v>0.82776262063342365</v>
      </c>
      <c r="BK19" s="41">
        <f t="shared" si="35"/>
        <v>0.46410704467269936</v>
      </c>
      <c r="BL19" s="41" t="str">
        <f t="shared" si="36"/>
        <v/>
      </c>
      <c r="BM19" s="41" t="str">
        <f t="shared" si="37"/>
        <v/>
      </c>
      <c r="BN19" s="41" t="str">
        <f t="shared" si="38"/>
        <v/>
      </c>
      <c r="BO19" s="41">
        <f t="shared" si="39"/>
        <v>1</v>
      </c>
      <c r="BP19" s="41">
        <f t="shared" si="40"/>
        <v>0</v>
      </c>
      <c r="BQ19" s="41" t="str">
        <f t="shared" si="41"/>
        <v/>
      </c>
      <c r="BR19" s="105" t="str">
        <f t="shared" si="46"/>
        <v/>
      </c>
      <c r="BS19" s="47">
        <f t="shared" si="47"/>
        <v>0.98528005803291852</v>
      </c>
      <c r="BT19" s="47">
        <f t="shared" si="12"/>
        <v>1</v>
      </c>
      <c r="BU19" s="47">
        <f t="shared" si="13"/>
        <v>0</v>
      </c>
      <c r="BV19" s="48" t="str">
        <f t="shared" si="48"/>
        <v/>
      </c>
      <c r="BW19" s="47">
        <f t="shared" si="49"/>
        <v>0.75904990777968051</v>
      </c>
      <c r="BX19" s="47">
        <f t="shared" si="16"/>
        <v>1</v>
      </c>
      <c r="BY19" s="47">
        <f t="shared" si="17"/>
        <v>0</v>
      </c>
    </row>
    <row r="20" spans="1:77" s="49" customFormat="1" x14ac:dyDescent="0.2">
      <c r="A20" s="88" t="s">
        <v>52</v>
      </c>
      <c r="B20" s="335" t="str">
        <f>VLOOKUP($A20,BI!$A:$Q,MATCH(B$1,BI!$A$1:$Q$1,0),FALSE)</f>
        <v/>
      </c>
      <c r="C20" s="367">
        <f>VLOOKUP($A20,BI!$A:$Q,MATCH(C$1,BI!$A$1:$Q$1,0),FALSE)</f>
        <v>1</v>
      </c>
      <c r="D20" s="367">
        <f>VLOOKUP($A20,BI!$A:$Q,MATCH(D$1,BI!$A$1:$Q$1,0),FALSE)</f>
        <v>1</v>
      </c>
      <c r="E20" s="367">
        <f>VLOOKUP($A20,BI!$A:$Q,MATCH(E$1,BI!$A$1:$Q$1,0),FALSE)</f>
        <v>1</v>
      </c>
      <c r="F20" s="367">
        <f>VLOOKUP($A20,BI!$A:$Q,MATCH(F$1,BI!$A$1:$Q$1,0),FALSE)</f>
        <v>1</v>
      </c>
      <c r="G20" s="367" t="str">
        <f>VLOOKUP($A20,BI!$A:$Q,MATCH(G$1,BI!$A$1:$Q$1,0),FALSE)</f>
        <v/>
      </c>
      <c r="H20" s="367" t="str">
        <f>VLOOKUP($A20,BI!$A:$Q,MATCH(H$1,BI!$A$1:$Q$1,0),FALSE)</f>
        <v/>
      </c>
      <c r="I20" s="367" t="str">
        <f>VLOOKUP($A20,BI!$A:$Q,MATCH(I$1,BI!$A$1:$Q$1,0),FALSE)</f>
        <v/>
      </c>
      <c r="J20" s="367" t="str">
        <f>VLOOKUP($A20,BI!$A:$Q,MATCH(J$1,BI!$A$1:$Q$1,0),FALSE)</f>
        <v/>
      </c>
      <c r="K20" s="367" t="str">
        <f>VLOOKUP($A20,BI!$A:$Q,MATCH(K$1,BI!$A$1:$Q$1,0),FALSE)</f>
        <v/>
      </c>
      <c r="L20" s="367" t="str">
        <f>VLOOKUP($A20,BI!$A:$Q,MATCH(L$1,BI!$A$1:$Q$1,0),FALSE)</f>
        <v/>
      </c>
      <c r="M20" s="367" t="str">
        <f>VLOOKUP($A20,BI!$A:$Q,MATCH(M$1,BI!$A$1:$Q$1,0),FALSE)</f>
        <v/>
      </c>
      <c r="N20" s="48" t="str">
        <f>_xlfn.IFNA(VLOOKUP($A20,'B-Emax'!$A:$BM,MATCH(N$1,'B-Emax'!$A$1:$BM$1,0),FALSE),"")</f>
        <v/>
      </c>
      <c r="O20" s="47">
        <f>_xlfn.IFNA(VLOOKUP($A20,'B-Emax'!$A:$BM,MATCH(O$1,'B-Emax'!$A$1:$BM$1,0),FALSE),"")</f>
        <v>0.48797399783315276</v>
      </c>
      <c r="P20" s="47">
        <f>_xlfn.IFNA(VLOOKUP($A20,'B-Emax'!$A:$BM,MATCH(P$1,'B-Emax'!$A$1:$BM$1,0),FALSE),"")</f>
        <v>0.44977660102598055</v>
      </c>
      <c r="Q20" s="47">
        <f>_xlfn.IFNA(VLOOKUP($A20,'B-Emax'!$A:$BM,MATCH(Q$1,'B-Emax'!$A$1:$BM$1,0),FALSE),"")</f>
        <v>5.0026881720430107E-2</v>
      </c>
      <c r="R20" s="47">
        <f>_xlfn.IFNA(VLOOKUP($A20,'B-Emax'!$A:$BM,MATCH(R$1,'B-Emax'!$A$1:$BM$1,0),FALSE),"")</f>
        <v>4.0008198401311743E-2</v>
      </c>
      <c r="S20" s="47" t="str">
        <f>_xlfn.IFNA(VLOOKUP($A20,'B-Emax'!$A:$BM,MATCH(S$1,'B-Emax'!$A$1:$BM$1,0),FALSE),"")</f>
        <v/>
      </c>
      <c r="T20" s="47" t="str">
        <f>_xlfn.IFNA(VLOOKUP($A20,'B-Emax'!$A:$BM,MATCH(T$1,'B-Emax'!$A$1:$BM$1,0),FALSE),"")</f>
        <v/>
      </c>
      <c r="U20" s="47" t="str">
        <f>_xlfn.IFNA(VLOOKUP($A20,'B-Emax'!$A:$BM,MATCH(U$1,'B-Emax'!$A$1:$BM$1,0),FALSE),"")</f>
        <v/>
      </c>
      <c r="V20" s="47" t="str">
        <f>_xlfn.IFNA(VLOOKUP($A20,'B-Emax'!$A:$BM,MATCH(V$1,'B-Emax'!$A$1:$BM$1,0),FALSE),"")</f>
        <v/>
      </c>
      <c r="W20" s="47" t="str">
        <f>_xlfn.IFNA(VLOOKUP($A20,'B-Emax'!$A:$BM,MATCH(W$1,'B-Emax'!$A$1:$BM$1,0),FALSE),"")</f>
        <v/>
      </c>
      <c r="X20" s="47" t="str">
        <f>_xlfn.IFNA(VLOOKUP($A20,'B-Emax'!$A:$BM,MATCH(X$1,'B-Emax'!$A$1:$BM$1,0),FALSE),"")</f>
        <v/>
      </c>
      <c r="Y20" s="47" t="str">
        <f>_xlfn.IFNA(VLOOKUP($A20,'B-Emax'!$A:$BM,MATCH(Y$1,'B-Emax'!$A$1:$BM$1,0),FALSE),"")</f>
        <v/>
      </c>
      <c r="Z20" s="40" t="str">
        <f>_xlfn.IFNA(VLOOKUP($A20,'B-pEC50'!$A:$BM,MATCH(Z$1,'B-pEC50'!$A$1:$BM$1,0),FALSE),"")</f>
        <v/>
      </c>
      <c r="AA20" s="41">
        <f>_xlfn.IFNA(VLOOKUP($A20,'B-pEC50'!$A:$BM,MATCH(AA$1,'B-pEC50'!$A$1:$BM$1,0),FALSE),"")</f>
        <v>6.9509999999999996</v>
      </c>
      <c r="AB20" s="41">
        <f>_xlfn.IFNA(VLOOKUP($A20,'B-pEC50'!$A:$BM,MATCH(AB$1,'B-pEC50'!$A$1:$BM$1,0),FALSE),"")</f>
        <v>7.0289999999999999</v>
      </c>
      <c r="AC20" s="41">
        <f>_xlfn.IFNA(VLOOKUP($A20,'B-pEC50'!$A:$BM,MATCH(AC$1,'B-pEC50'!$A$1:$BM$1,0),FALSE),"")</f>
        <v>6.7279999999999998</v>
      </c>
      <c r="AD20" s="41">
        <f>_xlfn.IFNA(VLOOKUP($A20,'B-pEC50'!$A:$BM,MATCH(AD$1,'B-pEC50'!$A$1:$BM$1,0),FALSE),"")</f>
        <v>7.4359999999999999</v>
      </c>
      <c r="AE20" s="41" t="str">
        <f>_xlfn.IFNA(VLOOKUP($A20,'B-pEC50'!$A:$BM,MATCH(AE$1,'B-pEC50'!$A$1:$BM$1,0),FALSE),"")</f>
        <v/>
      </c>
      <c r="AF20" s="41" t="str">
        <f>_xlfn.IFNA(VLOOKUP($A20,'B-pEC50'!$A:$BM,MATCH(AF$1,'B-pEC50'!$A$1:$BM$1,0),FALSE),"")</f>
        <v/>
      </c>
      <c r="AG20" s="41" t="str">
        <f>_xlfn.IFNA(VLOOKUP($A20,'B-pEC50'!$A:$BM,MATCH(AG$1,'B-pEC50'!$A$1:$BM$1,0),FALSE),"")</f>
        <v/>
      </c>
      <c r="AH20" s="41" t="str">
        <f>_xlfn.IFNA(VLOOKUP($A20,'B-pEC50'!$A:$BM,MATCH(AH$1,'B-pEC50'!$A$1:$BM$1,0),FALSE),"")</f>
        <v/>
      </c>
      <c r="AI20" s="41" t="str">
        <f>_xlfn.IFNA(VLOOKUP($A20,'B-pEC50'!$A:$BM,MATCH(AI$1,'B-pEC50'!$A$1:$BM$1,0),FALSE),"")</f>
        <v/>
      </c>
      <c r="AJ20" s="41" t="str">
        <f>_xlfn.IFNA(VLOOKUP($A20,'B-pEC50'!$A:$BM,MATCH(AJ$1,'B-pEC50'!$A$1:$BM$1,0),FALSE),"")</f>
        <v/>
      </c>
      <c r="AK20" s="41" t="str">
        <f>_xlfn.IFNA(VLOOKUP($A20,'B-pEC50'!$A:$BM,MATCH(AK$1,'B-pEC50'!$A$1:$BM$1,0),FALSE),"")</f>
        <v/>
      </c>
      <c r="AL20" s="40" t="str">
        <f t="shared" si="18"/>
        <v/>
      </c>
      <c r="AM20" s="41">
        <f t="shared" si="19"/>
        <v>6.639396680817379</v>
      </c>
      <c r="AN20" s="41">
        <f t="shared" si="20"/>
        <v>6.6819968581480191</v>
      </c>
      <c r="AO20" s="41">
        <f t="shared" si="21"/>
        <v>5.4272034332488692</v>
      </c>
      <c r="AP20" s="41">
        <f t="shared" si="22"/>
        <v>6.0381489952184069</v>
      </c>
      <c r="AQ20" s="41" t="str">
        <f t="shared" si="23"/>
        <v/>
      </c>
      <c r="AR20" s="41" t="str">
        <f t="shared" si="24"/>
        <v/>
      </c>
      <c r="AS20" s="41" t="str">
        <f t="shared" si="25"/>
        <v/>
      </c>
      <c r="AT20" s="41" t="str">
        <f t="shared" si="26"/>
        <v/>
      </c>
      <c r="AU20" s="41" t="str">
        <f t="shared" si="27"/>
        <v/>
      </c>
      <c r="AV20" s="41" t="str">
        <f t="shared" si="28"/>
        <v/>
      </c>
      <c r="AW20" s="41" t="str">
        <f t="shared" si="29"/>
        <v/>
      </c>
      <c r="AX20" s="105" t="str">
        <f t="shared" si="42"/>
        <v/>
      </c>
      <c r="AY20" s="47">
        <f t="shared" si="43"/>
        <v>6.6819968581480191</v>
      </c>
      <c r="AZ20" s="47" t="str">
        <f t="shared" si="3"/>
        <v/>
      </c>
      <c r="BA20" s="47" t="str">
        <f t="shared" si="4"/>
        <v/>
      </c>
      <c r="BB20" s="48" t="str">
        <f t="shared" si="44"/>
        <v/>
      </c>
      <c r="BC20" s="47">
        <f t="shared" si="45"/>
        <v>6.196686491858169</v>
      </c>
      <c r="BD20" s="47" t="str">
        <f t="shared" si="7"/>
        <v/>
      </c>
      <c r="BE20" s="47" t="str">
        <f t="shared" si="8"/>
        <v/>
      </c>
      <c r="BF20" s="199" t="str">
        <f t="shared" si="30"/>
        <v/>
      </c>
      <c r="BG20" s="41">
        <f t="shared" si="31"/>
        <v>0.96605004737408151</v>
      </c>
      <c r="BH20" s="41">
        <f t="shared" si="32"/>
        <v>1</v>
      </c>
      <c r="BI20" s="41">
        <f t="shared" si="33"/>
        <v>0</v>
      </c>
      <c r="BJ20" s="41">
        <f t="shared" si="34"/>
        <v>0.48688935552769608</v>
      </c>
      <c r="BK20" s="41" t="str">
        <f t="shared" si="35"/>
        <v/>
      </c>
      <c r="BL20" s="41" t="str">
        <f t="shared" si="36"/>
        <v/>
      </c>
      <c r="BM20" s="41" t="str">
        <f t="shared" si="37"/>
        <v/>
      </c>
      <c r="BN20" s="41" t="str">
        <f t="shared" si="38"/>
        <v/>
      </c>
      <c r="BO20" s="41" t="str">
        <f t="shared" si="39"/>
        <v/>
      </c>
      <c r="BP20" s="41" t="str">
        <f t="shared" si="40"/>
        <v/>
      </c>
      <c r="BQ20" s="41" t="str">
        <f t="shared" si="41"/>
        <v/>
      </c>
      <c r="BR20" s="105" t="str">
        <f t="shared" si="46"/>
        <v/>
      </c>
      <c r="BS20" s="47">
        <f t="shared" si="47"/>
        <v>1</v>
      </c>
      <c r="BT20" s="47" t="str">
        <f t="shared" si="12"/>
        <v/>
      </c>
      <c r="BU20" s="47" t="str">
        <f t="shared" si="13"/>
        <v/>
      </c>
      <c r="BV20" s="48" t="str">
        <f t="shared" si="48"/>
        <v/>
      </c>
      <c r="BW20" s="47">
        <f t="shared" si="49"/>
        <v>0.61323485072544437</v>
      </c>
      <c r="BX20" s="47" t="str">
        <f t="shared" si="16"/>
        <v/>
      </c>
      <c r="BY20" s="47" t="str">
        <f t="shared" si="17"/>
        <v/>
      </c>
    </row>
    <row r="21" spans="1:77" s="49" customFormat="1" x14ac:dyDescent="0.2">
      <c r="A21" s="88" t="s">
        <v>1</v>
      </c>
      <c r="B21" s="335" t="str">
        <f>VLOOKUP($A21,BI!$A:$Q,MATCH(B$1,BI!$A$1:$Q$1,0),FALSE)</f>
        <v/>
      </c>
      <c r="C21" s="367">
        <f>VLOOKUP($A21,BI!$A:$Q,MATCH(C$1,BI!$A$1:$Q$1,0),FALSE)</f>
        <v>1</v>
      </c>
      <c r="D21" s="367">
        <f>VLOOKUP($A21,BI!$A:$Q,MATCH(D$1,BI!$A$1:$Q$1,0),FALSE)</f>
        <v>1</v>
      </c>
      <c r="E21" s="367">
        <f>VLOOKUP($A21,BI!$A:$Q,MATCH(E$1,BI!$A$1:$Q$1,0),FALSE)</f>
        <v>1</v>
      </c>
      <c r="F21" s="367">
        <f>VLOOKUP($A21,BI!$A:$Q,MATCH(F$1,BI!$A$1:$Q$1,0),FALSE)</f>
        <v>1</v>
      </c>
      <c r="G21" s="367">
        <f>VLOOKUP($A21,BI!$A:$Q,MATCH(G$1,BI!$A$1:$Q$1,0),FALSE)</f>
        <v>1</v>
      </c>
      <c r="H21" s="367" t="str">
        <f>VLOOKUP($A21,BI!$A:$Q,MATCH(H$1,BI!$A$1:$Q$1,0),FALSE)</f>
        <v/>
      </c>
      <c r="I21" s="367" t="str">
        <f>VLOOKUP($A21,BI!$A:$Q,MATCH(I$1,BI!$A$1:$Q$1,0),FALSE)</f>
        <v/>
      </c>
      <c r="J21" s="367" t="str">
        <f>VLOOKUP($A21,BI!$A:$Q,MATCH(J$1,BI!$A$1:$Q$1,0),FALSE)</f>
        <v/>
      </c>
      <c r="K21" s="367" t="str">
        <f>VLOOKUP($A21,BI!$A:$Q,MATCH(K$1,BI!$A$1:$Q$1,0),FALSE)</f>
        <v/>
      </c>
      <c r="L21" s="367">
        <f>VLOOKUP($A21,BI!$A:$Q,MATCH(L$1,BI!$A$1:$Q$1,0),FALSE)</f>
        <v>1</v>
      </c>
      <c r="M21" s="367" t="str">
        <f>VLOOKUP($A21,BI!$A:$Q,MATCH(M$1,BI!$A$1:$Q$1,0),FALSE)</f>
        <v/>
      </c>
      <c r="N21" s="48" t="str">
        <f>_xlfn.IFNA(VLOOKUP($A21,'B-Emax'!$A:$BM,MATCH(N$1,'B-Emax'!$A$1:$BM$1,0),FALSE),"")</f>
        <v/>
      </c>
      <c r="O21" s="47">
        <f>_xlfn.IFNA(VLOOKUP($A21,'B-Emax'!$A:$BM,MATCH(O$1,'B-Emax'!$A$1:$BM$1,0),FALSE),"")</f>
        <v>0.58353196099674975</v>
      </c>
      <c r="P21" s="47">
        <f>_xlfn.IFNA(VLOOKUP($A21,'B-Emax'!$A:$BM,MATCH(P$1,'B-Emax'!$A$1:$BM$1,0),FALSE),"")</f>
        <v>0.54029455568426288</v>
      </c>
      <c r="Q21" s="47">
        <f>_xlfn.IFNA(VLOOKUP($A21,'B-Emax'!$A:$BM,MATCH(Q$1,'B-Emax'!$A$1:$BM$1,0),FALSE),"")</f>
        <v>0.42473118279569894</v>
      </c>
      <c r="R21" s="47">
        <f>_xlfn.IFNA(VLOOKUP($A21,'B-Emax'!$A:$BM,MATCH(R$1,'B-Emax'!$A$1:$BM$1,0),FALSE),"")</f>
        <v>0.56548473047755687</v>
      </c>
      <c r="S21" s="47">
        <f>_xlfn.IFNA(VLOOKUP($A21,'B-Emax'!$A:$BM,MATCH(S$1,'B-Emax'!$A$1:$BM$1,0),FALSE),"")</f>
        <v>0.36832946635730857</v>
      </c>
      <c r="T21" s="47" t="str">
        <f>_xlfn.IFNA(VLOOKUP($A21,'B-Emax'!$A:$BM,MATCH(T$1,'B-Emax'!$A$1:$BM$1,0),FALSE),"")</f>
        <v/>
      </c>
      <c r="U21" s="47" t="str">
        <f>_xlfn.IFNA(VLOOKUP($A21,'B-Emax'!$A:$BM,MATCH(U$1,'B-Emax'!$A$1:$BM$1,0),FALSE),"")</f>
        <v/>
      </c>
      <c r="V21" s="47" t="str">
        <f>_xlfn.IFNA(VLOOKUP($A21,'B-Emax'!$A:$BM,MATCH(V$1,'B-Emax'!$A$1:$BM$1,0),FALSE),"")</f>
        <v/>
      </c>
      <c r="W21" s="47" t="str">
        <f>_xlfn.IFNA(VLOOKUP($A21,'B-Emax'!$A:$BM,MATCH(W$1,'B-Emax'!$A$1:$BM$1,0),FALSE),"")</f>
        <v/>
      </c>
      <c r="X21" s="47">
        <f>_xlfn.IFNA(VLOOKUP($A21,'B-Emax'!$A:$BM,MATCH(X$1,'B-Emax'!$A$1:$BM$1,0),FALSE),"")</f>
        <v>0.17516393442622952</v>
      </c>
      <c r="Y21" s="47" t="str">
        <f>_xlfn.IFNA(VLOOKUP($A21,'B-Emax'!$A:$BM,MATCH(Y$1,'B-Emax'!$A$1:$BM$1,0),FALSE),"")</f>
        <v/>
      </c>
      <c r="Z21" s="40" t="str">
        <f>_xlfn.IFNA(VLOOKUP($A21,'B-pEC50'!$A:$BM,MATCH(Z$1,'B-pEC50'!$A$1:$BM$1,0),FALSE),"")</f>
        <v/>
      </c>
      <c r="AA21" s="41">
        <f>_xlfn.IFNA(VLOOKUP($A21,'B-pEC50'!$A:$BM,MATCH(AA$1,'B-pEC50'!$A$1:$BM$1,0),FALSE),"")</f>
        <v>9.5139999999999993</v>
      </c>
      <c r="AB21" s="41">
        <f>_xlfn.IFNA(VLOOKUP($A21,'B-pEC50'!$A:$BM,MATCH(AB$1,'B-pEC50'!$A$1:$BM$1,0),FALSE),"")</f>
        <v>9.6129999999999995</v>
      </c>
      <c r="AC21" s="41">
        <f>_xlfn.IFNA(VLOOKUP($A21,'B-pEC50'!$A:$BM,MATCH(AC$1,'B-pEC50'!$A$1:$BM$1,0),FALSE),"")</f>
        <v>9.4469999999999992</v>
      </c>
      <c r="AD21" s="41">
        <f>_xlfn.IFNA(VLOOKUP($A21,'B-pEC50'!$A:$BM,MATCH(AD$1,'B-pEC50'!$A$1:$BM$1,0),FALSE),"")</f>
        <v>9.4380000000000006</v>
      </c>
      <c r="AE21" s="41">
        <f>_xlfn.IFNA(VLOOKUP($A21,'B-pEC50'!$A:$BM,MATCH(AE$1,'B-pEC50'!$A$1:$BM$1,0),FALSE),"")</f>
        <v>8.7929999999999993</v>
      </c>
      <c r="AF21" s="41" t="str">
        <f>_xlfn.IFNA(VLOOKUP($A21,'B-pEC50'!$A:$BM,MATCH(AF$1,'B-pEC50'!$A$1:$BM$1,0),FALSE),"")</f>
        <v/>
      </c>
      <c r="AG21" s="41" t="str">
        <f>_xlfn.IFNA(VLOOKUP($A21,'B-pEC50'!$A:$BM,MATCH(AG$1,'B-pEC50'!$A$1:$BM$1,0),FALSE),"")</f>
        <v/>
      </c>
      <c r="AH21" s="41" t="str">
        <f>_xlfn.IFNA(VLOOKUP($A21,'B-pEC50'!$A:$BM,MATCH(AH$1,'B-pEC50'!$A$1:$BM$1,0),FALSE),"")</f>
        <v/>
      </c>
      <c r="AI21" s="41" t="str">
        <f>_xlfn.IFNA(VLOOKUP($A21,'B-pEC50'!$A:$BM,MATCH(AI$1,'B-pEC50'!$A$1:$BM$1,0),FALSE),"")</f>
        <v/>
      </c>
      <c r="AJ21" s="41">
        <f>_xlfn.IFNA(VLOOKUP($A21,'B-pEC50'!$A:$BM,MATCH(AJ$1,'B-pEC50'!$A$1:$BM$1,0),FALSE),"")</f>
        <v>8.2349999999999994</v>
      </c>
      <c r="AK21" s="41" t="str">
        <f>_xlfn.IFNA(VLOOKUP($A21,'B-pEC50'!$A:$BM,MATCH(AK$1,'B-pEC50'!$A$1:$BM$1,0),FALSE),"")</f>
        <v/>
      </c>
      <c r="AL21" s="40" t="str">
        <f t="shared" si="18"/>
        <v/>
      </c>
      <c r="AM21" s="41">
        <f t="shared" si="19"/>
        <v>9.2800646480495796</v>
      </c>
      <c r="AN21" s="41">
        <f t="shared" si="20"/>
        <v>9.345630591362637</v>
      </c>
      <c r="AO21" s="41">
        <f t="shared" si="21"/>
        <v>9.0751141470725258</v>
      </c>
      <c r="AP21" s="41">
        <f t="shared" si="22"/>
        <v>9.1904208823669205</v>
      </c>
      <c r="AQ21" s="41">
        <f t="shared" si="23"/>
        <v>8.3592364638032812</v>
      </c>
      <c r="AR21" s="41" t="str">
        <f t="shared" si="24"/>
        <v/>
      </c>
      <c r="AS21" s="41" t="str">
        <f t="shared" si="25"/>
        <v/>
      </c>
      <c r="AT21" s="41" t="str">
        <f t="shared" si="26"/>
        <v/>
      </c>
      <c r="AU21" s="41" t="str">
        <f t="shared" si="27"/>
        <v/>
      </c>
      <c r="AV21" s="41">
        <f t="shared" si="28"/>
        <v>7.4784446914893206</v>
      </c>
      <c r="AW21" s="41" t="str">
        <f t="shared" si="29"/>
        <v/>
      </c>
      <c r="AX21" s="105" t="str">
        <f t="shared" si="42"/>
        <v/>
      </c>
      <c r="AY21" s="47">
        <f t="shared" si="43"/>
        <v>9.345630591362637</v>
      </c>
      <c r="AZ21" s="47" t="str">
        <f t="shared" si="3"/>
        <v/>
      </c>
      <c r="BA21" s="47">
        <f t="shared" si="4"/>
        <v>7.4784446914893206</v>
      </c>
      <c r="BB21" s="48" t="str">
        <f t="shared" si="44"/>
        <v/>
      </c>
      <c r="BC21" s="47">
        <f t="shared" si="45"/>
        <v>9.0500933465309892</v>
      </c>
      <c r="BD21" s="47" t="str">
        <f t="shared" si="7"/>
        <v/>
      </c>
      <c r="BE21" s="47">
        <f t="shared" si="8"/>
        <v>7.4784446914893206</v>
      </c>
      <c r="BF21" s="199" t="str">
        <f t="shared" si="30"/>
        <v/>
      </c>
      <c r="BG21" s="41">
        <f t="shared" si="31"/>
        <v>0.96488515507882433</v>
      </c>
      <c r="BH21" s="41">
        <f t="shared" si="32"/>
        <v>1</v>
      </c>
      <c r="BI21" s="41">
        <f t="shared" si="33"/>
        <v>0.85512077597176317</v>
      </c>
      <c r="BJ21" s="41">
        <f t="shared" si="34"/>
        <v>0.91687506369545368</v>
      </c>
      <c r="BK21" s="41">
        <f t="shared" si="35"/>
        <v>0.4717215208050361</v>
      </c>
      <c r="BL21" s="41" t="str">
        <f t="shared" si="36"/>
        <v/>
      </c>
      <c r="BM21" s="41" t="str">
        <f t="shared" si="37"/>
        <v/>
      </c>
      <c r="BN21" s="41" t="str">
        <f t="shared" si="38"/>
        <v/>
      </c>
      <c r="BO21" s="41" t="str">
        <f t="shared" si="39"/>
        <v/>
      </c>
      <c r="BP21" s="41">
        <f t="shared" si="40"/>
        <v>0</v>
      </c>
      <c r="BQ21" s="41" t="str">
        <f t="shared" si="41"/>
        <v/>
      </c>
      <c r="BR21" s="105" t="str">
        <f t="shared" si="46"/>
        <v/>
      </c>
      <c r="BS21" s="47">
        <f t="shared" si="47"/>
        <v>1</v>
      </c>
      <c r="BT21" s="47" t="str">
        <f t="shared" si="12"/>
        <v/>
      </c>
      <c r="BU21" s="47">
        <f t="shared" si="13"/>
        <v>0</v>
      </c>
      <c r="BV21" s="48" t="str">
        <f t="shared" si="48"/>
        <v/>
      </c>
      <c r="BW21" s="47">
        <f t="shared" si="49"/>
        <v>0.84172050311021551</v>
      </c>
      <c r="BX21" s="47" t="str">
        <f t="shared" si="16"/>
        <v/>
      </c>
      <c r="BY21" s="47">
        <f t="shared" si="17"/>
        <v>0</v>
      </c>
    </row>
    <row r="22" spans="1:77" s="49" customFormat="1" x14ac:dyDescent="0.2">
      <c r="A22" s="88" t="s">
        <v>62</v>
      </c>
      <c r="B22" s="335" t="str">
        <f>VLOOKUP($A22,BI!$A:$Q,MATCH(B$1,BI!$A$1:$Q$1,0),FALSE)</f>
        <v/>
      </c>
      <c r="C22" s="367">
        <f>VLOOKUP($A22,BI!$A:$Q,MATCH(C$1,BI!$A$1:$Q$1,0),FALSE)</f>
        <v>1</v>
      </c>
      <c r="D22" s="367">
        <f>VLOOKUP($A22,BI!$A:$Q,MATCH(D$1,BI!$A$1:$Q$1,0),FALSE)</f>
        <v>1</v>
      </c>
      <c r="E22" s="367">
        <f>VLOOKUP($A22,BI!$A:$Q,MATCH(E$1,BI!$A$1:$Q$1,0),FALSE)</f>
        <v>1</v>
      </c>
      <c r="F22" s="367">
        <f>VLOOKUP($A22,BI!$A:$Q,MATCH(F$1,BI!$A$1:$Q$1,0),FALSE)</f>
        <v>1</v>
      </c>
      <c r="G22" s="367">
        <f>VLOOKUP($A22,BI!$A:$Q,MATCH(G$1,BI!$A$1:$Q$1,0),FALSE)</f>
        <v>1</v>
      </c>
      <c r="H22" s="367">
        <f>VLOOKUP($A22,BI!$A:$Q,MATCH(H$1,BI!$A$1:$Q$1,0),FALSE)</f>
        <v>1</v>
      </c>
      <c r="I22" s="367">
        <f>VLOOKUP($A22,BI!$A:$Q,MATCH(I$1,BI!$A$1:$Q$1,0),FALSE)</f>
        <v>1</v>
      </c>
      <c r="J22" s="367">
        <f>VLOOKUP($A22,BI!$A:$Q,MATCH(J$1,BI!$A$1:$Q$1,0),FALSE)</f>
        <v>1</v>
      </c>
      <c r="K22" s="367">
        <f>VLOOKUP($A22,BI!$A:$Q,MATCH(K$1,BI!$A$1:$Q$1,0),FALSE)</f>
        <v>1</v>
      </c>
      <c r="L22" s="367">
        <f>VLOOKUP($A22,BI!$A:$Q,MATCH(L$1,BI!$A$1:$Q$1,0),FALSE)</f>
        <v>1</v>
      </c>
      <c r="M22" s="367">
        <f>VLOOKUP($A22,BI!$A:$Q,MATCH(M$1,BI!$A$1:$Q$1,0),FALSE)</f>
        <v>1</v>
      </c>
      <c r="N22" s="48" t="str">
        <f>_xlfn.IFNA(VLOOKUP($A22,'B-Emax'!$A:$BM,MATCH(N$1,'B-Emax'!$A$1:$BM$1,0),FALSE),"")</f>
        <v/>
      </c>
      <c r="O22" s="47">
        <f>_xlfn.IFNA(VLOOKUP($A22,'B-Emax'!$A:$BM,MATCH(O$1,'B-Emax'!$A$1:$BM$1,0),FALSE),"")</f>
        <v>3.9642470205850489E-2</v>
      </c>
      <c r="P22" s="47">
        <f>_xlfn.IFNA(VLOOKUP($A22,'B-Emax'!$A:$BM,MATCH(P$1,'B-Emax'!$A$1:$BM$1,0),FALSE),"")</f>
        <v>6.9783220254840322E-2</v>
      </c>
      <c r="Q22" s="47">
        <f>_xlfn.IFNA(VLOOKUP($A22,'B-Emax'!$A:$BM,MATCH(Q$1,'B-Emax'!$A$1:$BM$1,0),FALSE),"")</f>
        <v>0.1210215053763441</v>
      </c>
      <c r="R22" s="47">
        <f>_xlfn.IFNA(VLOOKUP($A22,'B-Emax'!$A:$BM,MATCH(R$1,'B-Emax'!$A$1:$BM$1,0),FALSE),"")</f>
        <v>7.802828448452552E-2</v>
      </c>
      <c r="S22" s="47">
        <f>_xlfn.IFNA(VLOOKUP($A22,'B-Emax'!$A:$BM,MATCH(S$1,'B-Emax'!$A$1:$BM$1,0),FALSE),"")</f>
        <v>8.584686774941995E-2</v>
      </c>
      <c r="T22" s="47">
        <f>_xlfn.IFNA(VLOOKUP($A22,'B-Emax'!$A:$BM,MATCH(T$1,'B-Emax'!$A$1:$BM$1,0),FALSE),"")</f>
        <v>0.35997109826589596</v>
      </c>
      <c r="U22" s="47">
        <f>_xlfn.IFNA(VLOOKUP($A22,'B-Emax'!$A:$BM,MATCH(U$1,'B-Emax'!$A$1:$BM$1,0),FALSE),"")</f>
        <v>0.55180428134556581</v>
      </c>
      <c r="V22" s="47">
        <f>_xlfn.IFNA(VLOOKUP($A22,'B-Emax'!$A:$BM,MATCH(V$1,'B-Emax'!$A$1:$BM$1,0),FALSE),"")</f>
        <v>0.25560004328535874</v>
      </c>
      <c r="W22" s="47">
        <f>_xlfn.IFNA(VLOOKUP($A22,'B-Emax'!$A:$BM,MATCH(W$1,'B-Emax'!$A$1:$BM$1,0),FALSE),"")</f>
        <v>0.21143392689784443</v>
      </c>
      <c r="X22" s="47">
        <f>_xlfn.IFNA(VLOOKUP($A22,'B-Emax'!$A:$BM,MATCH(X$1,'B-Emax'!$A$1:$BM$1,0),FALSE),"")</f>
        <v>1</v>
      </c>
      <c r="Y22" s="47">
        <f>_xlfn.IFNA(VLOOKUP($A22,'B-Emax'!$A:$BM,MATCH(Y$1,'B-Emax'!$A$1:$BM$1,0),FALSE),"")</f>
        <v>0.82129708297932591</v>
      </c>
      <c r="Z22" s="40" t="str">
        <f>_xlfn.IFNA(VLOOKUP($A22,'B-pEC50'!$A:$BM,MATCH(Z$1,'B-pEC50'!$A$1:$BM$1,0),FALSE),"")</f>
        <v/>
      </c>
      <c r="AA22" s="41">
        <f>_xlfn.IFNA(VLOOKUP($A22,'B-pEC50'!$A:$BM,MATCH(AA$1,'B-pEC50'!$A$1:$BM$1,0),FALSE),"")</f>
        <v>8.2680000000000007</v>
      </c>
      <c r="AB22" s="41">
        <f>_xlfn.IFNA(VLOOKUP($A22,'B-pEC50'!$A:$BM,MATCH(AB$1,'B-pEC50'!$A$1:$BM$1,0),FALSE),"")</f>
        <v>8.1639999999999997</v>
      </c>
      <c r="AC22" s="41">
        <f>_xlfn.IFNA(VLOOKUP($A22,'B-pEC50'!$A:$BM,MATCH(AC$1,'B-pEC50'!$A$1:$BM$1,0),FALSE),"")</f>
        <v>8.4209999999999994</v>
      </c>
      <c r="AD22" s="41">
        <f>_xlfn.IFNA(VLOOKUP($A22,'B-pEC50'!$A:$BM,MATCH(AD$1,'B-pEC50'!$A$1:$BM$1,0),FALSE),"")</f>
        <v>8.2690000000000001</v>
      </c>
      <c r="AE22" s="41">
        <f>_xlfn.IFNA(VLOOKUP($A22,'B-pEC50'!$A:$BM,MATCH(AE$1,'B-pEC50'!$A$1:$BM$1,0),FALSE),"")</f>
        <v>7.86</v>
      </c>
      <c r="AF22" s="41">
        <f>_xlfn.IFNA(VLOOKUP($A22,'B-pEC50'!$A:$BM,MATCH(AF$1,'B-pEC50'!$A$1:$BM$1,0),FALSE),"")</f>
        <v>9.3510000000000009</v>
      </c>
      <c r="AG22" s="41">
        <f>_xlfn.IFNA(VLOOKUP($A22,'B-pEC50'!$A:$BM,MATCH(AG$1,'B-pEC50'!$A$1:$BM$1,0),FALSE),"")</f>
        <v>9.3360000000000003</v>
      </c>
      <c r="AH22" s="41">
        <f>_xlfn.IFNA(VLOOKUP($A22,'B-pEC50'!$A:$BM,MATCH(AH$1,'B-pEC50'!$A$1:$BM$1,0),FALSE),"")</f>
        <v>8.8480000000000008</v>
      </c>
      <c r="AI22" s="41">
        <f>_xlfn.IFNA(VLOOKUP($A22,'B-pEC50'!$A:$BM,MATCH(AI$1,'B-pEC50'!$A$1:$BM$1,0),FALSE),"")</f>
        <v>8.9190000000000005</v>
      </c>
      <c r="AJ22" s="41">
        <f>_xlfn.IFNA(VLOOKUP($A22,'B-pEC50'!$A:$BM,MATCH(AJ$1,'B-pEC50'!$A$1:$BM$1,0),FALSE),"")</f>
        <v>9.07</v>
      </c>
      <c r="AK22" s="41">
        <f>_xlfn.IFNA(VLOOKUP($A22,'B-pEC50'!$A:$BM,MATCH(AK$1,'B-pEC50'!$A$1:$BM$1,0),FALSE),"")</f>
        <v>8.7289999999999992</v>
      </c>
      <c r="AL22" s="40" t="str">
        <f t="shared" si="18"/>
        <v/>
      </c>
      <c r="AM22" s="41">
        <f t="shared" si="19"/>
        <v>6.8661607084606979</v>
      </c>
      <c r="AN22" s="41">
        <f t="shared" si="20"/>
        <v>7.0077510067664068</v>
      </c>
      <c r="AO22" s="41">
        <f t="shared" si="21"/>
        <v>7.5038625507826042</v>
      </c>
      <c r="AP22" s="41">
        <f t="shared" si="22"/>
        <v>7.161252058702102</v>
      </c>
      <c r="AQ22" s="41">
        <f t="shared" si="23"/>
        <v>6.7937244539062647</v>
      </c>
      <c r="AR22" s="41">
        <f t="shared" si="24"/>
        <v>8.9072676330797496</v>
      </c>
      <c r="AS22" s="41">
        <f t="shared" si="25"/>
        <v>9.0777850657653882</v>
      </c>
      <c r="AT22" s="41">
        <f t="shared" si="26"/>
        <v>8.2555609230332756</v>
      </c>
      <c r="AU22" s="41">
        <f t="shared" si="27"/>
        <v>8.2441746758868355</v>
      </c>
      <c r="AV22" s="41">
        <f t="shared" si="28"/>
        <v>9.07</v>
      </c>
      <c r="AW22" s="41">
        <f t="shared" si="29"/>
        <v>8.6435002803358589</v>
      </c>
      <c r="AX22" s="105" t="str">
        <f t="shared" si="42"/>
        <v/>
      </c>
      <c r="AY22" s="47">
        <f t="shared" si="43"/>
        <v>7.5038625507826042</v>
      </c>
      <c r="AZ22" s="47">
        <f t="shared" si="3"/>
        <v>9.0777850657653882</v>
      </c>
      <c r="BA22" s="47">
        <f t="shared" si="4"/>
        <v>9.07</v>
      </c>
      <c r="BB22" s="48" t="str">
        <f t="shared" si="44"/>
        <v/>
      </c>
      <c r="BC22" s="47">
        <f t="shared" si="45"/>
        <v>7.0665501557236157</v>
      </c>
      <c r="BD22" s="47">
        <f t="shared" si="7"/>
        <v>8.6211970744413122</v>
      </c>
      <c r="BE22" s="47">
        <f t="shared" si="8"/>
        <v>8.8567501401679287</v>
      </c>
      <c r="BF22" s="199" t="str">
        <f t="shared" si="30"/>
        <v/>
      </c>
      <c r="BG22" s="41">
        <f t="shared" si="31"/>
        <v>3.1713805745055675E-2</v>
      </c>
      <c r="BH22" s="41">
        <f t="shared" si="32"/>
        <v>9.3704410359729498E-2</v>
      </c>
      <c r="BI22" s="41">
        <f t="shared" si="33"/>
        <v>0.31091035552612539</v>
      </c>
      <c r="BJ22" s="41">
        <f t="shared" si="34"/>
        <v>0.16090974245061135</v>
      </c>
      <c r="BK22" s="41">
        <f t="shared" si="35"/>
        <v>0</v>
      </c>
      <c r="BL22" s="41">
        <f t="shared" si="36"/>
        <v>0.9253446113468744</v>
      </c>
      <c r="BM22" s="41">
        <f t="shared" si="37"/>
        <v>1</v>
      </c>
      <c r="BN22" s="41">
        <f t="shared" si="38"/>
        <v>0.6400164958569734</v>
      </c>
      <c r="BO22" s="41">
        <f t="shared" si="39"/>
        <v>0.63503140610614928</v>
      </c>
      <c r="BP22" s="41">
        <f t="shared" si="40"/>
        <v>0.99659156778722646</v>
      </c>
      <c r="BQ22" s="41">
        <f t="shared" si="41"/>
        <v>0.80986284550652055</v>
      </c>
      <c r="BR22" s="105" t="str">
        <f t="shared" si="46"/>
        <v/>
      </c>
      <c r="BS22" s="47">
        <f t="shared" si="47"/>
        <v>0.31091035552612539</v>
      </c>
      <c r="BT22" s="47">
        <f t="shared" si="12"/>
        <v>1</v>
      </c>
      <c r="BU22" s="47">
        <f t="shared" si="13"/>
        <v>0.99659156778722646</v>
      </c>
      <c r="BV22" s="48" t="str">
        <f t="shared" si="48"/>
        <v/>
      </c>
      <c r="BW22" s="47">
        <f t="shared" si="49"/>
        <v>0.11944766281630437</v>
      </c>
      <c r="BX22" s="47">
        <f t="shared" si="16"/>
        <v>0.80009812832749927</v>
      </c>
      <c r="BY22" s="47">
        <f t="shared" si="17"/>
        <v>0.9032272066468735</v>
      </c>
    </row>
    <row r="23" spans="1:77" s="49" customFormat="1" x14ac:dyDescent="0.2">
      <c r="A23" s="88" t="s">
        <v>30</v>
      </c>
      <c r="B23" s="335" t="str">
        <f>VLOOKUP($A23,BI!$A:$Q,MATCH(B$1,BI!$A$1:$Q$1,0),FALSE)</f>
        <v/>
      </c>
      <c r="C23" s="367">
        <f>VLOOKUP($A23,BI!$A:$Q,MATCH(C$1,BI!$A$1:$Q$1,0),FALSE)</f>
        <v>1</v>
      </c>
      <c r="D23" s="367">
        <f>VLOOKUP($A23,BI!$A:$Q,MATCH(D$1,BI!$A$1:$Q$1,0),FALSE)</f>
        <v>1</v>
      </c>
      <c r="E23" s="367">
        <f>VLOOKUP($A23,BI!$A:$Q,MATCH(E$1,BI!$A$1:$Q$1,0),FALSE)</f>
        <v>1</v>
      </c>
      <c r="F23" s="367">
        <f>VLOOKUP($A23,BI!$A:$Q,MATCH(F$1,BI!$A$1:$Q$1,0),FALSE)</f>
        <v>1</v>
      </c>
      <c r="G23" s="367">
        <f>VLOOKUP($A23,BI!$A:$Q,MATCH(G$1,BI!$A$1:$Q$1,0),FALSE)</f>
        <v>1</v>
      </c>
      <c r="H23" s="367">
        <f>VLOOKUP($A23,BI!$A:$Q,MATCH(H$1,BI!$A$1:$Q$1,0),FALSE)</f>
        <v>1</v>
      </c>
      <c r="I23" s="367">
        <f>VLOOKUP($A23,BI!$A:$Q,MATCH(I$1,BI!$A$1:$Q$1,0),FALSE)</f>
        <v>1</v>
      </c>
      <c r="J23" s="367">
        <f>VLOOKUP($A23,BI!$A:$Q,MATCH(J$1,BI!$A$1:$Q$1,0),FALSE)</f>
        <v>1</v>
      </c>
      <c r="K23" s="367">
        <f>VLOOKUP($A23,BI!$A:$Q,MATCH(K$1,BI!$A$1:$Q$1,0),FALSE)</f>
        <v>1</v>
      </c>
      <c r="L23" s="367" t="str">
        <f>VLOOKUP($A23,BI!$A:$Q,MATCH(L$1,BI!$A$1:$Q$1,0),FALSE)</f>
        <v/>
      </c>
      <c r="M23" s="367" t="str">
        <f>VLOOKUP($A23,BI!$A:$Q,MATCH(M$1,BI!$A$1:$Q$1,0),FALSE)</f>
        <v/>
      </c>
      <c r="N23" s="48" t="str">
        <f>_xlfn.IFNA(VLOOKUP($A23,'B-Emax'!$A:$BM,MATCH(N$1,'B-Emax'!$A$1:$BM$1,0),FALSE),"")</f>
        <v/>
      </c>
      <c r="O23" s="47">
        <f>_xlfn.IFNA(VLOOKUP($A23,'B-Emax'!$A:$BM,MATCH(O$1,'B-Emax'!$A$1:$BM$1,0),FALSE),"")</f>
        <v>0.10604550379198266</v>
      </c>
      <c r="P23" s="47">
        <f>_xlfn.IFNA(VLOOKUP($A23,'B-Emax'!$A:$BM,MATCH(P$1,'B-Emax'!$A$1:$BM$1,0),FALSE),"")</f>
        <v>9.6409068343537976E-2</v>
      </c>
      <c r="Q23" s="47">
        <f>_xlfn.IFNA(VLOOKUP($A23,'B-Emax'!$A:$BM,MATCH(Q$1,'B-Emax'!$A$1:$BM$1,0),FALSE),"")</f>
        <v>0.15341397849462365</v>
      </c>
      <c r="R23" s="47">
        <f>_xlfn.IFNA(VLOOKUP($A23,'B-Emax'!$A:$BM,MATCH(R$1,'B-Emax'!$A$1:$BM$1,0),FALSE),"")</f>
        <v>0.1074810411969666</v>
      </c>
      <c r="S23" s="47">
        <f>_xlfn.IFNA(VLOOKUP($A23,'B-Emax'!$A:$BM,MATCH(S$1,'B-Emax'!$A$1:$BM$1,0),FALSE),"")</f>
        <v>0.26966357308584687</v>
      </c>
      <c r="T23" s="47">
        <f>_xlfn.IFNA(VLOOKUP($A23,'B-Emax'!$A:$BM,MATCH(T$1,'B-Emax'!$A$1:$BM$1,0),FALSE),"")</f>
        <v>0.88959537572254344</v>
      </c>
      <c r="U23" s="47">
        <f>_xlfn.IFNA(VLOOKUP($A23,'B-Emax'!$A:$BM,MATCH(U$1,'B-Emax'!$A$1:$BM$1,0),FALSE),"")</f>
        <v>1</v>
      </c>
      <c r="V23" s="47">
        <f>_xlfn.IFNA(VLOOKUP($A23,'B-Emax'!$A:$BM,MATCH(V$1,'B-Emax'!$A$1:$BM$1,0),FALSE),"")</f>
        <v>0.90011903473650035</v>
      </c>
      <c r="W23" s="47">
        <f>_xlfn.IFNA(VLOOKUP($A23,'B-Emax'!$A:$BM,MATCH(W$1,'B-Emax'!$A$1:$BM$1,0),FALSE),"")</f>
        <v>0.79784442361761942</v>
      </c>
      <c r="X23" s="47" t="str">
        <f>_xlfn.IFNA(VLOOKUP($A23,'B-Emax'!$A:$BM,MATCH(X$1,'B-Emax'!$A$1:$BM$1,0),FALSE),"")</f>
        <v/>
      </c>
      <c r="Y23" s="47" t="str">
        <f>_xlfn.IFNA(VLOOKUP($A23,'B-Emax'!$A:$BM,MATCH(Y$1,'B-Emax'!$A$1:$BM$1,0),FALSE),"")</f>
        <v/>
      </c>
      <c r="Z23" s="40" t="str">
        <f>_xlfn.IFNA(VLOOKUP($A23,'B-pEC50'!$A:$BM,MATCH(Z$1,'B-pEC50'!$A$1:$BM$1,0),FALSE),"")</f>
        <v/>
      </c>
      <c r="AA23" s="41">
        <f>_xlfn.IFNA(VLOOKUP($A23,'B-pEC50'!$A:$BM,MATCH(AA$1,'B-pEC50'!$A$1:$BM$1,0),FALSE),"")</f>
        <v>7.8049999999999997</v>
      </c>
      <c r="AB23" s="41">
        <f>_xlfn.IFNA(VLOOKUP($A23,'B-pEC50'!$A:$BM,MATCH(AB$1,'B-pEC50'!$A$1:$BM$1,0),FALSE),"")</f>
        <v>7.907</v>
      </c>
      <c r="AC23" s="41">
        <f>_xlfn.IFNA(VLOOKUP($A23,'B-pEC50'!$A:$BM,MATCH(AC$1,'B-pEC50'!$A$1:$BM$1,0),FALSE),"")</f>
        <v>8.1310000000000002</v>
      </c>
      <c r="AD23" s="41">
        <f>_xlfn.IFNA(VLOOKUP($A23,'B-pEC50'!$A:$BM,MATCH(AD$1,'B-pEC50'!$A$1:$BM$1,0),FALSE),"")</f>
        <v>8.0530000000000008</v>
      </c>
      <c r="AE23" s="41">
        <f>_xlfn.IFNA(VLOOKUP($A23,'B-pEC50'!$A:$BM,MATCH(AE$1,'B-pEC50'!$A$1:$BM$1,0),FALSE),"")</f>
        <v>7.9960000000000004</v>
      </c>
      <c r="AF23" s="41">
        <f>_xlfn.IFNA(VLOOKUP($A23,'B-pEC50'!$A:$BM,MATCH(AF$1,'B-pEC50'!$A$1:$BM$1,0),FALSE),"")</f>
        <v>8.7789999999999999</v>
      </c>
      <c r="AG23" s="41">
        <f>_xlfn.IFNA(VLOOKUP($A23,'B-pEC50'!$A:$BM,MATCH(AG$1,'B-pEC50'!$A$1:$BM$1,0),FALSE),"")</f>
        <v>8.8260000000000005</v>
      </c>
      <c r="AH23" s="41">
        <f>_xlfn.IFNA(VLOOKUP($A23,'B-pEC50'!$A:$BM,MATCH(AH$1,'B-pEC50'!$A$1:$BM$1,0),FALSE),"")</f>
        <v>8.1869999999999994</v>
      </c>
      <c r="AI23" s="41">
        <f>_xlfn.IFNA(VLOOKUP($A23,'B-pEC50'!$A:$BM,MATCH(AI$1,'B-pEC50'!$A$1:$BM$1,0),FALSE),"")</f>
        <v>8.01</v>
      </c>
      <c r="AJ23" s="41" t="str">
        <f>_xlfn.IFNA(VLOOKUP($A23,'B-pEC50'!$A:$BM,MATCH(AJ$1,'B-pEC50'!$A$1:$BM$1,0),FALSE),"")</f>
        <v/>
      </c>
      <c r="AK23" s="41" t="str">
        <f>_xlfn.IFNA(VLOOKUP($A23,'B-pEC50'!$A:$BM,MATCH(AK$1,'B-pEC50'!$A$1:$BM$1,0),FALSE),"")</f>
        <v/>
      </c>
      <c r="AL23" s="40" t="str">
        <f t="shared" si="18"/>
        <v/>
      </c>
      <c r="AM23" s="41">
        <f t="shared" si="19"/>
        <v>6.8304922596538393</v>
      </c>
      <c r="AN23" s="41">
        <f t="shared" si="20"/>
        <v>6.8911178860431921</v>
      </c>
      <c r="AO23" s="41">
        <f t="shared" si="21"/>
        <v>7.3168649326670607</v>
      </c>
      <c r="AP23" s="41">
        <f t="shared" si="22"/>
        <v>7.0843318649057823</v>
      </c>
      <c r="AQ23" s="41">
        <f t="shared" si="23"/>
        <v>7.4268222846943939</v>
      </c>
      <c r="AR23" s="41">
        <f t="shared" si="24"/>
        <v>8.7281925167026841</v>
      </c>
      <c r="AS23" s="41">
        <f t="shared" si="25"/>
        <v>8.8260000000000005</v>
      </c>
      <c r="AT23" s="41">
        <f t="shared" si="26"/>
        <v>8.1412999457846951</v>
      </c>
      <c r="AU23" s="41">
        <f t="shared" si="27"/>
        <v>7.9119182139679021</v>
      </c>
      <c r="AV23" s="41" t="str">
        <f t="shared" si="28"/>
        <v/>
      </c>
      <c r="AW23" s="41" t="str">
        <f t="shared" si="29"/>
        <v/>
      </c>
      <c r="AX23" s="105" t="str">
        <f t="shared" si="42"/>
        <v/>
      </c>
      <c r="AY23" s="47">
        <f t="shared" si="43"/>
        <v>7.4268222846943939</v>
      </c>
      <c r="AZ23" s="47">
        <f t="shared" si="3"/>
        <v>8.8260000000000005</v>
      </c>
      <c r="BA23" s="47" t="str">
        <f t="shared" si="4"/>
        <v/>
      </c>
      <c r="BB23" s="48" t="str">
        <f t="shared" si="44"/>
        <v/>
      </c>
      <c r="BC23" s="47">
        <f t="shared" si="45"/>
        <v>7.1099258455928531</v>
      </c>
      <c r="BD23" s="47">
        <f t="shared" si="7"/>
        <v>8.4018526691138202</v>
      </c>
      <c r="BE23" s="47" t="str">
        <f t="shared" si="8"/>
        <v/>
      </c>
      <c r="BF23" s="199" t="str">
        <f t="shared" si="30"/>
        <v/>
      </c>
      <c r="BG23" s="41">
        <f t="shared" si="31"/>
        <v>0</v>
      </c>
      <c r="BH23" s="41">
        <f t="shared" si="32"/>
        <v>3.0381052983956866E-2</v>
      </c>
      <c r="BI23" s="41">
        <f t="shared" si="33"/>
        <v>0.24373379425170769</v>
      </c>
      <c r="BJ23" s="41">
        <f t="shared" si="34"/>
        <v>0.12720552274475735</v>
      </c>
      <c r="BK23" s="41">
        <f t="shared" si="35"/>
        <v>0.29883623750670546</v>
      </c>
      <c r="BL23" s="41">
        <f t="shared" si="36"/>
        <v>0.95098616691892679</v>
      </c>
      <c r="BM23" s="41">
        <f t="shared" si="37"/>
        <v>1</v>
      </c>
      <c r="BN23" s="41">
        <f t="shared" si="38"/>
        <v>0.6568792792071404</v>
      </c>
      <c r="BO23" s="41">
        <f t="shared" si="39"/>
        <v>0.54193022279455927</v>
      </c>
      <c r="BP23" s="41" t="str">
        <f t="shared" si="40"/>
        <v/>
      </c>
      <c r="BQ23" s="41" t="str">
        <f t="shared" si="41"/>
        <v/>
      </c>
      <c r="BR23" s="105" t="str">
        <f t="shared" si="46"/>
        <v/>
      </c>
      <c r="BS23" s="47">
        <f t="shared" si="47"/>
        <v>0.29883623750670546</v>
      </c>
      <c r="BT23" s="47">
        <f t="shared" si="12"/>
        <v>1</v>
      </c>
      <c r="BU23" s="47" t="str">
        <f t="shared" si="13"/>
        <v/>
      </c>
      <c r="BV23" s="48" t="str">
        <f t="shared" si="48"/>
        <v/>
      </c>
      <c r="BW23" s="47">
        <f t="shared" si="49"/>
        <v>0.14003132149742545</v>
      </c>
      <c r="BX23" s="47">
        <f t="shared" si="16"/>
        <v>0.78744891723015664</v>
      </c>
      <c r="BY23" s="47" t="str">
        <f t="shared" si="17"/>
        <v/>
      </c>
    </row>
    <row r="24" spans="1:77" s="49" customFormat="1" x14ac:dyDescent="0.2">
      <c r="A24" s="88" t="s">
        <v>155</v>
      </c>
      <c r="B24" s="335" t="str">
        <f>VLOOKUP($A24,BI!$A:$Q,MATCH(B$1,BI!$A$1:$Q$1,0),FALSE)</f>
        <v/>
      </c>
      <c r="C24" s="367">
        <f>VLOOKUP($A24,BI!$A:$Q,MATCH(C$1,BI!$A$1:$Q$1,0),FALSE)</f>
        <v>1</v>
      </c>
      <c r="D24" s="367">
        <f>VLOOKUP($A24,BI!$A:$Q,MATCH(D$1,BI!$A$1:$Q$1,0),FALSE)</f>
        <v>1</v>
      </c>
      <c r="E24" s="367">
        <f>VLOOKUP($A24,BI!$A:$Q,MATCH(E$1,BI!$A$1:$Q$1,0),FALSE)</f>
        <v>1</v>
      </c>
      <c r="F24" s="367">
        <f>VLOOKUP($A24,BI!$A:$Q,MATCH(F$1,BI!$A$1:$Q$1,0),FALSE)</f>
        <v>1</v>
      </c>
      <c r="G24" s="367">
        <f>VLOOKUP($A24,BI!$A:$Q,MATCH(G$1,BI!$A$1:$Q$1,0),FALSE)</f>
        <v>1</v>
      </c>
      <c r="H24" s="367">
        <f>VLOOKUP($A24,BI!$A:$Q,MATCH(H$1,BI!$A$1:$Q$1,0),FALSE)</f>
        <v>1</v>
      </c>
      <c r="I24" s="367">
        <f>VLOOKUP($A24,BI!$A:$Q,MATCH(I$1,BI!$A$1:$Q$1,0),FALSE)</f>
        <v>1</v>
      </c>
      <c r="J24" s="367">
        <f>VLOOKUP($A24,BI!$A:$Q,MATCH(J$1,BI!$A$1:$Q$1,0),FALSE)</f>
        <v>1</v>
      </c>
      <c r="K24" s="367">
        <f>VLOOKUP($A24,BI!$A:$Q,MATCH(K$1,BI!$A$1:$Q$1,0),FALSE)</f>
        <v>1</v>
      </c>
      <c r="L24" s="367">
        <f>VLOOKUP($A24,BI!$A:$Q,MATCH(L$1,BI!$A$1:$Q$1,0),FALSE)</f>
        <v>1</v>
      </c>
      <c r="M24" s="367">
        <f>VLOOKUP($A24,BI!$A:$Q,MATCH(M$1,BI!$A$1:$Q$1,0),FALSE)</f>
        <v>1</v>
      </c>
      <c r="N24" s="48" t="str">
        <f>_xlfn.IFNA(VLOOKUP($A24,'B-Emax'!$A:$BM,MATCH(N$1,'B-Emax'!$A$1:$BM$1,0),FALSE),"")</f>
        <v/>
      </c>
      <c r="O24" s="47">
        <f>_xlfn.IFNA(VLOOKUP($A24,'B-Emax'!$A:$BM,MATCH(O$1,'B-Emax'!$A$1:$BM$1,0),FALSE),"")</f>
        <v>0.14669555796316361</v>
      </c>
      <c r="P24" s="47">
        <f>_xlfn.IFNA(VLOOKUP($A24,'B-Emax'!$A:$BM,MATCH(P$1,'B-Emax'!$A$1:$BM$1,0),FALSE),"")</f>
        <v>7.9530034750951523E-2</v>
      </c>
      <c r="Q24" s="47">
        <f>_xlfn.IFNA(VLOOKUP($A24,'B-Emax'!$A:$BM,MATCH(Q$1,'B-Emax'!$A$1:$BM$1,0),FALSE),"")</f>
        <v>0.32258064516129031</v>
      </c>
      <c r="R24" s="47">
        <f>_xlfn.IFNA(VLOOKUP($A24,'B-Emax'!$A:$BM,MATCH(R$1,'B-Emax'!$A$1:$BM$1,0),FALSE),"")</f>
        <v>0.34576757532281205</v>
      </c>
      <c r="S24" s="47">
        <f>_xlfn.IFNA(VLOOKUP($A24,'B-Emax'!$A:$BM,MATCH(S$1,'B-Emax'!$A$1:$BM$1,0),FALSE),"")</f>
        <v>0.41937354988399067</v>
      </c>
      <c r="T24" s="47">
        <f>_xlfn.IFNA(VLOOKUP($A24,'B-Emax'!$A:$BM,MATCH(T$1,'B-Emax'!$A$1:$BM$1,0),FALSE),"")</f>
        <v>0.61488439306358378</v>
      </c>
      <c r="U24" s="47">
        <f>_xlfn.IFNA(VLOOKUP($A24,'B-Emax'!$A:$BM,MATCH(U$1,'B-Emax'!$A$1:$BM$1,0),FALSE),"")</f>
        <v>0.71522935779816521</v>
      </c>
      <c r="V24" s="47">
        <f>_xlfn.IFNA(VLOOKUP($A24,'B-Emax'!$A:$BM,MATCH(V$1,'B-Emax'!$A$1:$BM$1,0),FALSE),"")</f>
        <v>0.66875879233849145</v>
      </c>
      <c r="W24" s="47">
        <f>_xlfn.IFNA(VLOOKUP($A24,'B-Emax'!$A:$BM,MATCH(W$1,'B-Emax'!$A$1:$BM$1,0),FALSE),"")</f>
        <v>0.37066541705716965</v>
      </c>
      <c r="X24" s="47">
        <f>_xlfn.IFNA(VLOOKUP($A24,'B-Emax'!$A:$BM,MATCH(X$1,'B-Emax'!$A$1:$BM$1,0),FALSE),"")</f>
        <v>0.59286885245901633</v>
      </c>
      <c r="Y24" s="47">
        <f>_xlfn.IFNA(VLOOKUP($A24,'B-Emax'!$A:$BM,MATCH(Y$1,'B-Emax'!$A$1:$BM$1,0),FALSE),"")</f>
        <v>0.42778249787595585</v>
      </c>
      <c r="Z24" s="40" t="str">
        <f>_xlfn.IFNA(VLOOKUP($A24,'B-pEC50'!$A:$BM,MATCH(Z$1,'B-pEC50'!$A$1:$BM$1,0),FALSE),"")</f>
        <v/>
      </c>
      <c r="AA24" s="41">
        <f>_xlfn.IFNA(VLOOKUP($A24,'B-pEC50'!$A:$BM,MATCH(AA$1,'B-pEC50'!$A$1:$BM$1,0),FALSE),"")</f>
        <v>7.5620000000000003</v>
      </c>
      <c r="AB24" s="41">
        <f>_xlfn.IFNA(VLOOKUP($A24,'B-pEC50'!$A:$BM,MATCH(AB$1,'B-pEC50'!$A$1:$BM$1,0),FALSE),"")</f>
        <v>7.601</v>
      </c>
      <c r="AC24" s="41">
        <f>_xlfn.IFNA(VLOOKUP($A24,'B-pEC50'!$A:$BM,MATCH(AC$1,'B-pEC50'!$A$1:$BM$1,0),FALSE),"")</f>
        <v>7.9989999999999997</v>
      </c>
      <c r="AD24" s="41">
        <f>_xlfn.IFNA(VLOOKUP($A24,'B-pEC50'!$A:$BM,MATCH(AD$1,'B-pEC50'!$A$1:$BM$1,0),FALSE),"")</f>
        <v>8.3409999999999993</v>
      </c>
      <c r="AE24" s="41">
        <f>_xlfn.IFNA(VLOOKUP($A24,'B-pEC50'!$A:$BM,MATCH(AE$1,'B-pEC50'!$A$1:$BM$1,0),FALSE),"")</f>
        <v>9.2390000000000008</v>
      </c>
      <c r="AF24" s="41">
        <f>_xlfn.IFNA(VLOOKUP($A24,'B-pEC50'!$A:$BM,MATCH(AF$1,'B-pEC50'!$A$1:$BM$1,0),FALSE),"")</f>
        <v>9.5470000000000006</v>
      </c>
      <c r="AG24" s="41">
        <f>_xlfn.IFNA(VLOOKUP($A24,'B-pEC50'!$A:$BM,MATCH(AG$1,'B-pEC50'!$A$1:$BM$1,0),FALSE),"")</f>
        <v>9.3789999999999996</v>
      </c>
      <c r="AH24" s="41">
        <f>_xlfn.IFNA(VLOOKUP($A24,'B-pEC50'!$A:$BM,MATCH(AH$1,'B-pEC50'!$A$1:$BM$1,0),FALSE),"")</f>
        <v>8.8439999999999994</v>
      </c>
      <c r="AI24" s="41">
        <f>_xlfn.IFNA(VLOOKUP($A24,'B-pEC50'!$A:$BM,MATCH(AI$1,'B-pEC50'!$A$1:$BM$1,0),FALSE),"")</f>
        <v>7.6609999999999996</v>
      </c>
      <c r="AJ24" s="41">
        <f>_xlfn.IFNA(VLOOKUP($A24,'B-pEC50'!$A:$BM,MATCH(AJ$1,'B-pEC50'!$A$1:$BM$1,0),FALSE),"")</f>
        <v>7.6479999999999997</v>
      </c>
      <c r="AK24" s="41">
        <f>_xlfn.IFNA(VLOOKUP($A24,'B-pEC50'!$A:$BM,MATCH(AK$1,'B-pEC50'!$A$1:$BM$1,0),FALSE),"")</f>
        <v>6.41</v>
      </c>
      <c r="AL24" s="40" t="str">
        <f t="shared" si="18"/>
        <v/>
      </c>
      <c r="AM24" s="41">
        <f t="shared" si="19"/>
        <v>6.7284169633232151</v>
      </c>
      <c r="AN24" s="41">
        <f t="shared" si="20"/>
        <v>6.5015311722194262</v>
      </c>
      <c r="AO24" s="41">
        <f t="shared" si="21"/>
        <v>7.5076383061657275</v>
      </c>
      <c r="AP24" s="41">
        <f t="shared" si="22"/>
        <v>7.879784264476859</v>
      </c>
      <c r="AQ24" s="41">
        <f t="shared" si="23"/>
        <v>8.8616010358058386</v>
      </c>
      <c r="AR24" s="41">
        <f t="shared" si="24"/>
        <v>9.3357934699638498</v>
      </c>
      <c r="AS24" s="41">
        <f t="shared" si="25"/>
        <v>9.2334453325049619</v>
      </c>
      <c r="AT24" s="41">
        <f t="shared" si="26"/>
        <v>8.6692695048445945</v>
      </c>
      <c r="AU24" s="41">
        <f t="shared" si="27"/>
        <v>7.2299820684092264</v>
      </c>
      <c r="AV24" s="41">
        <f t="shared" si="28"/>
        <v>7.4209586344223677</v>
      </c>
      <c r="AW24" s="41">
        <f t="shared" si="29"/>
        <v>6.0412230120462027</v>
      </c>
      <c r="AX24" s="105" t="str">
        <f t="shared" si="42"/>
        <v/>
      </c>
      <c r="AY24" s="47">
        <f t="shared" si="43"/>
        <v>8.8616010358058386</v>
      </c>
      <c r="AZ24" s="47">
        <f t="shared" si="3"/>
        <v>9.3357934699638498</v>
      </c>
      <c r="BA24" s="47">
        <f t="shared" si="4"/>
        <v>7.4209586344223677</v>
      </c>
      <c r="BB24" s="48" t="str">
        <f t="shared" si="44"/>
        <v/>
      </c>
      <c r="BC24" s="47">
        <f t="shared" si="45"/>
        <v>7.4957943483982135</v>
      </c>
      <c r="BD24" s="47">
        <f t="shared" si="7"/>
        <v>8.6171225939306577</v>
      </c>
      <c r="BE24" s="47">
        <f t="shared" si="8"/>
        <v>6.7310908232342852</v>
      </c>
      <c r="BF24" s="199" t="str">
        <f t="shared" si="30"/>
        <v/>
      </c>
      <c r="BG24" s="41">
        <f t="shared" si="31"/>
        <v>0.20858377747712747</v>
      </c>
      <c r="BH24" s="41">
        <f t="shared" si="32"/>
        <v>0.13971720017915903</v>
      </c>
      <c r="BI24" s="41">
        <f t="shared" si="33"/>
        <v>0.44510060199057977</v>
      </c>
      <c r="BJ24" s="41">
        <f t="shared" si="34"/>
        <v>0.5580579550248046</v>
      </c>
      <c r="BK24" s="41">
        <f t="shared" si="35"/>
        <v>0.85606851023070019</v>
      </c>
      <c r="BL24" s="41">
        <f t="shared" si="36"/>
        <v>1</v>
      </c>
      <c r="BM24" s="41">
        <f t="shared" si="37"/>
        <v>0.96893430000474856</v>
      </c>
      <c r="BN24" s="41">
        <f t="shared" si="38"/>
        <v>0.7976901773287508</v>
      </c>
      <c r="BO24" s="41">
        <f t="shared" si="39"/>
        <v>0.36082368598496628</v>
      </c>
      <c r="BP24" s="41">
        <f t="shared" si="40"/>
        <v>0.41879074677560096</v>
      </c>
      <c r="BQ24" s="41">
        <f t="shared" si="41"/>
        <v>0</v>
      </c>
      <c r="BR24" s="105" t="str">
        <f t="shared" si="46"/>
        <v/>
      </c>
      <c r="BS24" s="47">
        <f t="shared" si="47"/>
        <v>0.85606851023070019</v>
      </c>
      <c r="BT24" s="47">
        <f t="shared" si="12"/>
        <v>1</v>
      </c>
      <c r="BU24" s="47">
        <f t="shared" si="13"/>
        <v>0.41879074677560096</v>
      </c>
      <c r="BV24" s="48" t="str">
        <f t="shared" si="48"/>
        <v/>
      </c>
      <c r="BW24" s="47">
        <f t="shared" si="49"/>
        <v>0.4415056089804742</v>
      </c>
      <c r="BX24" s="47">
        <f t="shared" si="16"/>
        <v>0.78186204082961641</v>
      </c>
      <c r="BY24" s="47">
        <f t="shared" si="17"/>
        <v>0.20939537338780048</v>
      </c>
    </row>
    <row r="25" spans="1:77" s="49" customFormat="1" x14ac:dyDescent="0.2">
      <c r="A25" s="88" t="s">
        <v>121</v>
      </c>
      <c r="B25" s="335" t="str">
        <f>VLOOKUP($A25,BI!$A:$Q,MATCH(B$1,BI!$A$1:$Q$1,0),FALSE)</f>
        <v/>
      </c>
      <c r="C25" s="367">
        <f>VLOOKUP($A25,BI!$A:$Q,MATCH(C$1,BI!$A$1:$Q$1,0),FALSE)</f>
        <v>1</v>
      </c>
      <c r="D25" s="367">
        <f>VLOOKUP($A25,BI!$A:$Q,MATCH(D$1,BI!$A$1:$Q$1,0),FALSE)</f>
        <v>1</v>
      </c>
      <c r="E25" s="367">
        <f>VLOOKUP($A25,BI!$A:$Q,MATCH(E$1,BI!$A$1:$Q$1,0),FALSE)</f>
        <v>1</v>
      </c>
      <c r="F25" s="367">
        <f>VLOOKUP($A25,BI!$A:$Q,MATCH(F$1,BI!$A$1:$Q$1,0),FALSE)</f>
        <v>1</v>
      </c>
      <c r="G25" s="367">
        <f>VLOOKUP($A25,BI!$A:$Q,MATCH(G$1,BI!$A$1:$Q$1,0),FALSE)</f>
        <v>1</v>
      </c>
      <c r="H25" s="367">
        <f>VLOOKUP($A25,BI!$A:$Q,MATCH(H$1,BI!$A$1:$Q$1,0),FALSE)</f>
        <v>1</v>
      </c>
      <c r="I25" s="367">
        <f>VLOOKUP($A25,BI!$A:$Q,MATCH(I$1,BI!$A$1:$Q$1,0),FALSE)</f>
        <v>1</v>
      </c>
      <c r="J25" s="367">
        <f>VLOOKUP($A25,BI!$A:$Q,MATCH(J$1,BI!$A$1:$Q$1,0),FALSE)</f>
        <v>1</v>
      </c>
      <c r="K25" s="367">
        <f>VLOOKUP($A25,BI!$A:$Q,MATCH(K$1,BI!$A$1:$Q$1,0),FALSE)</f>
        <v>1</v>
      </c>
      <c r="L25" s="367" t="str">
        <f>VLOOKUP($A25,BI!$A:$Q,MATCH(L$1,BI!$A$1:$Q$1,0),FALSE)</f>
        <v/>
      </c>
      <c r="M25" s="367" t="str">
        <f>VLOOKUP($A25,BI!$A:$Q,MATCH(M$1,BI!$A$1:$Q$1,0),FALSE)</f>
        <v/>
      </c>
      <c r="N25" s="48" t="str">
        <f>_xlfn.IFNA(VLOOKUP($A25,'B-Emax'!$A:$BM,MATCH(N$1,'B-Emax'!$A$1:$BM$1,0),FALSE),"")</f>
        <v/>
      </c>
      <c r="O25" s="47">
        <f>_xlfn.IFNA(VLOOKUP($A25,'B-Emax'!$A:$BM,MATCH(O$1,'B-Emax'!$A$1:$BM$1,0),FALSE),"")</f>
        <v>0.99349945828819064</v>
      </c>
      <c r="P25" s="47">
        <f>_xlfn.IFNA(VLOOKUP($A25,'B-Emax'!$A:$BM,MATCH(P$1,'B-Emax'!$A$1:$BM$1,0),FALSE),"")</f>
        <v>0.53566109548237628</v>
      </c>
      <c r="Q25" s="47">
        <f>_xlfn.IFNA(VLOOKUP($A25,'B-Emax'!$A:$BM,MATCH(Q$1,'B-Emax'!$A$1:$BM$1,0),FALSE),"")</f>
        <v>0.84758064516129039</v>
      </c>
      <c r="R25" s="47">
        <f>_xlfn.IFNA(VLOOKUP($A25,'B-Emax'!$A:$BM,MATCH(R$1,'B-Emax'!$A$1:$BM$1,0),FALSE),"")</f>
        <v>0.89567534330805498</v>
      </c>
      <c r="S25" s="47">
        <f>_xlfn.IFNA(VLOOKUP($A25,'B-Emax'!$A:$BM,MATCH(S$1,'B-Emax'!$A$1:$BM$1,0),FALSE),"")</f>
        <v>0.56583526682134566</v>
      </c>
      <c r="T25" s="47">
        <f>_xlfn.IFNA(VLOOKUP($A25,'B-Emax'!$A:$BM,MATCH(T$1,'B-Emax'!$A$1:$BM$1,0),FALSE),"")</f>
        <v>0.94812138728323703</v>
      </c>
      <c r="U25" s="47">
        <f>_xlfn.IFNA(VLOOKUP($A25,'B-Emax'!$A:$BM,MATCH(U$1,'B-Emax'!$A$1:$BM$1,0),FALSE),"")</f>
        <v>0.95975535168195725</v>
      </c>
      <c r="V25" s="47">
        <f>_xlfn.IFNA(VLOOKUP($A25,'B-Emax'!$A:$BM,MATCH(V$1,'B-Emax'!$A$1:$BM$1,0),FALSE),"")</f>
        <v>0.50059517368250195</v>
      </c>
      <c r="W25" s="47">
        <f>_xlfn.IFNA(VLOOKUP($A25,'B-Emax'!$A:$BM,MATCH(W$1,'B-Emax'!$A$1:$BM$1,0),FALSE),"")</f>
        <v>0.72230552952202443</v>
      </c>
      <c r="X25" s="47" t="str">
        <f>_xlfn.IFNA(VLOOKUP($A25,'B-Emax'!$A:$BM,MATCH(X$1,'B-Emax'!$A$1:$BM$1,0),FALSE),"")</f>
        <v/>
      </c>
      <c r="Y25" s="47" t="str">
        <f>_xlfn.IFNA(VLOOKUP($A25,'B-Emax'!$A:$BM,MATCH(Y$1,'B-Emax'!$A$1:$BM$1,0),FALSE),"")</f>
        <v/>
      </c>
      <c r="Z25" s="40" t="str">
        <f>_xlfn.IFNA(VLOOKUP($A25,'B-pEC50'!$A:$BM,MATCH(Z$1,'B-pEC50'!$A$1:$BM$1,0),FALSE),"")</f>
        <v/>
      </c>
      <c r="AA25" s="41">
        <f>_xlfn.IFNA(VLOOKUP($A25,'B-pEC50'!$A:$BM,MATCH(AA$1,'B-pEC50'!$A$1:$BM$1,0),FALSE),"")</f>
        <v>8.1620000000000008</v>
      </c>
      <c r="AB25" s="41">
        <f>_xlfn.IFNA(VLOOKUP($A25,'B-pEC50'!$A:$BM,MATCH(AB$1,'B-pEC50'!$A$1:$BM$1,0),FALSE),"")</f>
        <v>8.5760000000000005</v>
      </c>
      <c r="AC25" s="41">
        <f>_xlfn.IFNA(VLOOKUP($A25,'B-pEC50'!$A:$BM,MATCH(AC$1,'B-pEC50'!$A$1:$BM$1,0),FALSE),"")</f>
        <v>8.1010000000000009</v>
      </c>
      <c r="AD25" s="41">
        <f>_xlfn.IFNA(VLOOKUP($A25,'B-pEC50'!$A:$BM,MATCH(AD$1,'B-pEC50'!$A$1:$BM$1,0),FALSE),"")</f>
        <v>8.4510000000000005</v>
      </c>
      <c r="AE25" s="41">
        <f>_xlfn.IFNA(VLOOKUP($A25,'B-pEC50'!$A:$BM,MATCH(AE$1,'B-pEC50'!$A$1:$BM$1,0),FALSE),"")</f>
        <v>8.9629999999999992</v>
      </c>
      <c r="AF25" s="41">
        <f>_xlfn.IFNA(VLOOKUP($A25,'B-pEC50'!$A:$BM,MATCH(AF$1,'B-pEC50'!$A$1:$BM$1,0),FALSE),"")</f>
        <v>7.2469999999999999</v>
      </c>
      <c r="AG25" s="41">
        <f>_xlfn.IFNA(VLOOKUP($A25,'B-pEC50'!$A:$BM,MATCH(AG$1,'B-pEC50'!$A$1:$BM$1,0),FALSE),"")</f>
        <v>7.0549999999999997</v>
      </c>
      <c r="AH25" s="41">
        <f>_xlfn.IFNA(VLOOKUP($A25,'B-pEC50'!$A:$BM,MATCH(AH$1,'B-pEC50'!$A$1:$BM$1,0),FALSE),"")</f>
        <v>7.01</v>
      </c>
      <c r="AI25" s="41">
        <f>_xlfn.IFNA(VLOOKUP($A25,'B-pEC50'!$A:$BM,MATCH(AI$1,'B-pEC50'!$A$1:$BM$1,0),FALSE),"")</f>
        <v>7.4829999999999997</v>
      </c>
      <c r="AJ25" s="41" t="str">
        <f>_xlfn.IFNA(VLOOKUP($A25,'B-pEC50'!$A:$BM,MATCH(AJ$1,'B-pEC50'!$A$1:$BM$1,0),FALSE),"")</f>
        <v/>
      </c>
      <c r="AK25" s="41" t="str">
        <f>_xlfn.IFNA(VLOOKUP($A25,'B-pEC50'!$A:$BM,MATCH(AK$1,'B-pEC50'!$A$1:$BM$1,0),FALSE),"")</f>
        <v/>
      </c>
      <c r="AL25" s="40" t="str">
        <f t="shared" si="18"/>
        <v/>
      </c>
      <c r="AM25" s="41">
        <f t="shared" si="19"/>
        <v>8.1591676346441115</v>
      </c>
      <c r="AN25" s="41">
        <f t="shared" si="20"/>
        <v>8.3048901051541186</v>
      </c>
      <c r="AO25" s="41">
        <f t="shared" si="21"/>
        <v>8.0291810308660096</v>
      </c>
      <c r="AP25" s="41">
        <f t="shared" si="22"/>
        <v>8.403150618858156</v>
      </c>
      <c r="AQ25" s="41">
        <f t="shared" si="23"/>
        <v>8.7156900122418435</v>
      </c>
      <c r="AR25" s="41">
        <f t="shared" si="24"/>
        <v>7.2238639433005414</v>
      </c>
      <c r="AS25" s="41">
        <f t="shared" si="25"/>
        <v>7.0371605424611934</v>
      </c>
      <c r="AT25" s="41">
        <f t="shared" si="26"/>
        <v>6.7094866581903796</v>
      </c>
      <c r="AU25" s="41">
        <f t="shared" si="27"/>
        <v>7.3417209395615393</v>
      </c>
      <c r="AV25" s="41" t="str">
        <f t="shared" si="28"/>
        <v/>
      </c>
      <c r="AW25" s="41" t="str">
        <f t="shared" si="29"/>
        <v/>
      </c>
      <c r="AX25" s="105" t="str">
        <f t="shared" si="42"/>
        <v/>
      </c>
      <c r="AY25" s="47">
        <f t="shared" si="43"/>
        <v>8.7156900122418435</v>
      </c>
      <c r="AZ25" s="47">
        <f t="shared" si="3"/>
        <v>7.3417209395615393</v>
      </c>
      <c r="BA25" s="47" t="str">
        <f t="shared" si="4"/>
        <v/>
      </c>
      <c r="BB25" s="48" t="str">
        <f t="shared" si="44"/>
        <v/>
      </c>
      <c r="BC25" s="47">
        <f t="shared" si="45"/>
        <v>8.3224158803528479</v>
      </c>
      <c r="BD25" s="47">
        <f t="shared" si="7"/>
        <v>7.0780580208784132</v>
      </c>
      <c r="BE25" s="47" t="str">
        <f t="shared" si="8"/>
        <v/>
      </c>
      <c r="BF25" s="199" t="str">
        <f t="shared" si="30"/>
        <v/>
      </c>
      <c r="BG25" s="41">
        <f t="shared" si="31"/>
        <v>0.72259921883100597</v>
      </c>
      <c r="BH25" s="41">
        <f t="shared" si="32"/>
        <v>0.79523516085339629</v>
      </c>
      <c r="BI25" s="41">
        <f t="shared" si="33"/>
        <v>0.65780688184502789</v>
      </c>
      <c r="BJ25" s="41">
        <f t="shared" si="34"/>
        <v>0.84421350270772688</v>
      </c>
      <c r="BK25" s="41">
        <f t="shared" si="35"/>
        <v>1</v>
      </c>
      <c r="BL25" s="41">
        <f t="shared" si="36"/>
        <v>0.25639339305828257</v>
      </c>
      <c r="BM25" s="41">
        <f t="shared" si="37"/>
        <v>0.16333034415932304</v>
      </c>
      <c r="BN25" s="41">
        <f t="shared" si="38"/>
        <v>0</v>
      </c>
      <c r="BO25" s="41">
        <f t="shared" si="39"/>
        <v>0.31513967918276214</v>
      </c>
      <c r="BP25" s="41" t="str">
        <f t="shared" si="40"/>
        <v/>
      </c>
      <c r="BQ25" s="41" t="str">
        <f t="shared" si="41"/>
        <v/>
      </c>
      <c r="BR25" s="105" t="str">
        <f t="shared" si="46"/>
        <v/>
      </c>
      <c r="BS25" s="47">
        <f t="shared" si="47"/>
        <v>1</v>
      </c>
      <c r="BT25" s="47">
        <f t="shared" si="12"/>
        <v>0.31513967918276214</v>
      </c>
      <c r="BU25" s="47" t="str">
        <f t="shared" si="13"/>
        <v/>
      </c>
      <c r="BV25" s="48" t="str">
        <f t="shared" si="48"/>
        <v/>
      </c>
      <c r="BW25" s="47">
        <f t="shared" si="49"/>
        <v>0.80397095284743147</v>
      </c>
      <c r="BX25" s="47">
        <f t="shared" si="16"/>
        <v>0.18371585410009195</v>
      </c>
      <c r="BY25" s="47" t="str">
        <f t="shared" si="17"/>
        <v/>
      </c>
    </row>
    <row r="26" spans="1:77" s="49" customFormat="1" x14ac:dyDescent="0.2">
      <c r="A26" s="88" t="s">
        <v>122</v>
      </c>
      <c r="B26" s="335" t="str">
        <f>VLOOKUP($A26,BI!$A:$Q,MATCH(B$1,BI!$A$1:$Q$1,0),FALSE)</f>
        <v/>
      </c>
      <c r="C26" s="367">
        <f>VLOOKUP($A26,BI!$A:$Q,MATCH(C$1,BI!$A$1:$Q$1,0),FALSE)</f>
        <v>1</v>
      </c>
      <c r="D26" s="367">
        <f>VLOOKUP($A26,BI!$A:$Q,MATCH(D$1,BI!$A$1:$Q$1,0),FALSE)</f>
        <v>1</v>
      </c>
      <c r="E26" s="367">
        <f>VLOOKUP($A26,BI!$A:$Q,MATCH(E$1,BI!$A$1:$Q$1,0),FALSE)</f>
        <v>1</v>
      </c>
      <c r="F26" s="367">
        <f>VLOOKUP($A26,BI!$A:$Q,MATCH(F$1,BI!$A$1:$Q$1,0),FALSE)</f>
        <v>1</v>
      </c>
      <c r="G26" s="367">
        <f>VLOOKUP($A26,BI!$A:$Q,MATCH(G$1,BI!$A$1:$Q$1,0),FALSE)</f>
        <v>1</v>
      </c>
      <c r="H26" s="367">
        <f>VLOOKUP($A26,BI!$A:$Q,MATCH(H$1,BI!$A$1:$Q$1,0),FALSE)</f>
        <v>1</v>
      </c>
      <c r="I26" s="367">
        <f>VLOOKUP($A26,BI!$A:$Q,MATCH(I$1,BI!$A$1:$Q$1,0),FALSE)</f>
        <v>1</v>
      </c>
      <c r="J26" s="367">
        <f>VLOOKUP($A26,BI!$A:$Q,MATCH(J$1,BI!$A$1:$Q$1,0),FALSE)</f>
        <v>1</v>
      </c>
      <c r="K26" s="367">
        <f>VLOOKUP($A26,BI!$A:$Q,MATCH(K$1,BI!$A$1:$Q$1,0),FALSE)</f>
        <v>1</v>
      </c>
      <c r="L26" s="367">
        <f>VLOOKUP($A26,BI!$A:$Q,MATCH(L$1,BI!$A$1:$Q$1,0),FALSE)</f>
        <v>1</v>
      </c>
      <c r="M26" s="367">
        <f>VLOOKUP($A26,BI!$A:$Q,MATCH(M$1,BI!$A$1:$Q$1,0),FALSE)</f>
        <v>1</v>
      </c>
      <c r="N26" s="48" t="str">
        <f>_xlfn.IFNA(VLOOKUP($A26,'B-Emax'!$A:$BM,MATCH(N$1,'B-Emax'!$A$1:$BM$1,0),FALSE),"")</f>
        <v/>
      </c>
      <c r="O26" s="47">
        <f>_xlfn.IFNA(VLOOKUP($A26,'B-Emax'!$A:$BM,MATCH(O$1,'B-Emax'!$A$1:$BM$1,0),FALSE),"")</f>
        <v>0.51365113759479963</v>
      </c>
      <c r="P26" s="47">
        <f>_xlfn.IFNA(VLOOKUP($A26,'B-Emax'!$A:$BM,MATCH(P$1,'B-Emax'!$A$1:$BM$1,0),FALSE),"")</f>
        <v>0.32583154062551717</v>
      </c>
      <c r="Q26" s="47">
        <f>_xlfn.IFNA(VLOOKUP($A26,'B-Emax'!$A:$BM,MATCH(Q$1,'B-Emax'!$A$1:$BM$1,0),FALSE),"")</f>
        <v>0.625</v>
      </c>
      <c r="R26" s="47">
        <f>_xlfn.IFNA(VLOOKUP($A26,'B-Emax'!$A:$BM,MATCH(R$1,'B-Emax'!$A$1:$BM$1,0),FALSE),"")</f>
        <v>0.8540684566509531</v>
      </c>
      <c r="S26" s="47">
        <f>_xlfn.IFNA(VLOOKUP($A26,'B-Emax'!$A:$BM,MATCH(S$1,'B-Emax'!$A$1:$BM$1,0),FALSE),"")</f>
        <v>0.51479118329466356</v>
      </c>
      <c r="T26" s="47">
        <f>_xlfn.IFNA(VLOOKUP($A26,'B-Emax'!$A:$BM,MATCH(T$1,'B-Emax'!$A$1:$BM$1,0),FALSE),"")</f>
        <v>0.53684971098265899</v>
      </c>
      <c r="U26" s="47">
        <f>_xlfn.IFNA(VLOOKUP($A26,'B-Emax'!$A:$BM,MATCH(U$1,'B-Emax'!$A$1:$BM$1,0),FALSE),"")</f>
        <v>0.95853211009174311</v>
      </c>
      <c r="V26" s="47">
        <f>_xlfn.IFNA(VLOOKUP($A26,'B-Emax'!$A:$BM,MATCH(V$1,'B-Emax'!$A$1:$BM$1,0),FALSE),"")</f>
        <v>0.67049020668758796</v>
      </c>
      <c r="W26" s="47">
        <f>_xlfn.IFNA(VLOOKUP($A26,'B-Emax'!$A:$BM,MATCH(W$1,'B-Emax'!$A$1:$BM$1,0),FALSE),"")</f>
        <v>0.46588566073102156</v>
      </c>
      <c r="X26" s="47">
        <f>_xlfn.IFNA(VLOOKUP($A26,'B-Emax'!$A:$BM,MATCH(X$1,'B-Emax'!$A$1:$BM$1,0),FALSE),"")</f>
        <v>0.79704918032786876</v>
      </c>
      <c r="Y26" s="47">
        <f>_xlfn.IFNA(VLOOKUP($A26,'B-Emax'!$A:$BM,MATCH(Y$1,'B-Emax'!$A$1:$BM$1,0),FALSE),"")</f>
        <v>0.86335315774568111</v>
      </c>
      <c r="Z26" s="40" t="str">
        <f>_xlfn.IFNA(VLOOKUP($A26,'B-pEC50'!$A:$BM,MATCH(Z$1,'B-pEC50'!$A$1:$BM$1,0),FALSE),"")</f>
        <v/>
      </c>
      <c r="AA26" s="41">
        <f>_xlfn.IFNA(VLOOKUP($A26,'B-pEC50'!$A:$BM,MATCH(AA$1,'B-pEC50'!$A$1:$BM$1,0),FALSE),"")</f>
        <v>7.18</v>
      </c>
      <c r="AB26" s="41">
        <f>_xlfn.IFNA(VLOOKUP($A26,'B-pEC50'!$A:$BM,MATCH(AB$1,'B-pEC50'!$A$1:$BM$1,0),FALSE),"")</f>
        <v>7.2880000000000003</v>
      </c>
      <c r="AC26" s="41">
        <f>_xlfn.IFNA(VLOOKUP($A26,'B-pEC50'!$A:$BM,MATCH(AC$1,'B-pEC50'!$A$1:$BM$1,0),FALSE),"")</f>
        <v>7.4029999999999996</v>
      </c>
      <c r="AD26" s="41">
        <f>_xlfn.IFNA(VLOOKUP($A26,'B-pEC50'!$A:$BM,MATCH(AD$1,'B-pEC50'!$A$1:$BM$1,0),FALSE),"")</f>
        <v>7.7969999999999997</v>
      </c>
      <c r="AE26" s="41">
        <f>_xlfn.IFNA(VLOOKUP($A26,'B-pEC50'!$A:$BM,MATCH(AE$1,'B-pEC50'!$A$1:$BM$1,0),FALSE),"")</f>
        <v>9.0869999999999997</v>
      </c>
      <c r="AF26" s="41">
        <f>_xlfn.IFNA(VLOOKUP($A26,'B-pEC50'!$A:$BM,MATCH(AF$1,'B-pEC50'!$A$1:$BM$1,0),FALSE),"")</f>
        <v>8.9339999999999993</v>
      </c>
      <c r="AG26" s="41">
        <f>_xlfn.IFNA(VLOOKUP($A26,'B-pEC50'!$A:$BM,MATCH(AG$1,'B-pEC50'!$A$1:$BM$1,0),FALSE),"")</f>
        <v>8.4969999999999999</v>
      </c>
      <c r="AH26" s="41">
        <f>_xlfn.IFNA(VLOOKUP($A26,'B-pEC50'!$A:$BM,MATCH(AH$1,'B-pEC50'!$A$1:$BM$1,0),FALSE),"")</f>
        <v>8.9719999999999995</v>
      </c>
      <c r="AI26" s="41">
        <f>_xlfn.IFNA(VLOOKUP($A26,'B-pEC50'!$A:$BM,MATCH(AI$1,'B-pEC50'!$A$1:$BM$1,0),FALSE),"")</f>
        <v>9.6180000000000003</v>
      </c>
      <c r="AJ26" s="41">
        <f>_xlfn.IFNA(VLOOKUP($A26,'B-pEC50'!$A:$BM,MATCH(AJ$1,'B-pEC50'!$A$1:$BM$1,0),FALSE),"")</f>
        <v>9.6319999999999997</v>
      </c>
      <c r="AK26" s="41">
        <f>_xlfn.IFNA(VLOOKUP($A26,'B-pEC50'!$A:$BM,MATCH(AK$1,'B-pEC50'!$A$1:$BM$1,0),FALSE),"")</f>
        <v>8.1630000000000003</v>
      </c>
      <c r="AL26" s="40" t="str">
        <f t="shared" si="18"/>
        <v/>
      </c>
      <c r="AM26" s="41">
        <f t="shared" si="19"/>
        <v>6.890668254293046</v>
      </c>
      <c r="AN26" s="41">
        <f t="shared" si="20"/>
        <v>6.8009931218896638</v>
      </c>
      <c r="AO26" s="41">
        <f t="shared" si="21"/>
        <v>7.1988800173440746</v>
      </c>
      <c r="AP26" s="41">
        <f t="shared" si="22"/>
        <v>7.7284926823450126</v>
      </c>
      <c r="AQ26" s="41">
        <f t="shared" si="23"/>
        <v>8.7986311002384383</v>
      </c>
      <c r="AR26" s="41">
        <f t="shared" si="24"/>
        <v>8.6638527236398364</v>
      </c>
      <c r="AS26" s="41">
        <f t="shared" si="25"/>
        <v>8.4786066659903767</v>
      </c>
      <c r="AT26" s="41">
        <f t="shared" si="26"/>
        <v>8.7983924388429475</v>
      </c>
      <c r="AU26" s="41">
        <f t="shared" si="27"/>
        <v>9.286279343714531</v>
      </c>
      <c r="AV26" s="41">
        <f t="shared" si="28"/>
        <v>9.5334851194965502</v>
      </c>
      <c r="AW26" s="41">
        <f t="shared" si="29"/>
        <v>8.0991884817948421</v>
      </c>
      <c r="AX26" s="105" t="str">
        <f t="shared" si="42"/>
        <v/>
      </c>
      <c r="AY26" s="47">
        <f t="shared" si="43"/>
        <v>8.7986311002384383</v>
      </c>
      <c r="AZ26" s="47">
        <f t="shared" si="3"/>
        <v>9.286279343714531</v>
      </c>
      <c r="BA26" s="47">
        <f t="shared" si="4"/>
        <v>9.5334851194965502</v>
      </c>
      <c r="BB26" s="48" t="str">
        <f t="shared" si="44"/>
        <v/>
      </c>
      <c r="BC26" s="47">
        <f t="shared" si="45"/>
        <v>7.483533035222047</v>
      </c>
      <c r="BD26" s="47">
        <f t="shared" si="7"/>
        <v>8.8067827930469225</v>
      </c>
      <c r="BE26" s="47">
        <f t="shared" si="8"/>
        <v>8.816336800645697</v>
      </c>
      <c r="BF26" s="199" t="str">
        <f t="shared" si="30"/>
        <v/>
      </c>
      <c r="BG26" s="41">
        <f t="shared" si="31"/>
        <v>3.2818076862409694E-2</v>
      </c>
      <c r="BH26" s="41">
        <f t="shared" si="32"/>
        <v>0</v>
      </c>
      <c r="BI26" s="41">
        <f t="shared" si="33"/>
        <v>0.14561319696558297</v>
      </c>
      <c r="BJ26" s="41">
        <f t="shared" si="34"/>
        <v>0.33943358709472965</v>
      </c>
      <c r="BK26" s="41">
        <f t="shared" si="35"/>
        <v>0.73106818980560739</v>
      </c>
      <c r="BL26" s="41">
        <f t="shared" si="36"/>
        <v>0.68174384531836252</v>
      </c>
      <c r="BM26" s="41">
        <f t="shared" si="37"/>
        <v>0.61395003007143845</v>
      </c>
      <c r="BN26" s="41">
        <f t="shared" si="38"/>
        <v>0.7309808477765366</v>
      </c>
      <c r="BO26" s="41">
        <f t="shared" si="39"/>
        <v>0.9095310156448686</v>
      </c>
      <c r="BP26" s="41">
        <f t="shared" si="40"/>
        <v>1</v>
      </c>
      <c r="BQ26" s="41">
        <f t="shared" si="41"/>
        <v>0.47509575912468782</v>
      </c>
      <c r="BR26" s="105" t="str">
        <f t="shared" si="46"/>
        <v/>
      </c>
      <c r="BS26" s="47">
        <f t="shared" si="47"/>
        <v>0.73106818980560739</v>
      </c>
      <c r="BT26" s="47">
        <f t="shared" si="12"/>
        <v>0.9095310156448686</v>
      </c>
      <c r="BU26" s="47">
        <f t="shared" si="13"/>
        <v>1</v>
      </c>
      <c r="BV26" s="48" t="str">
        <f t="shared" si="48"/>
        <v/>
      </c>
      <c r="BW26" s="47">
        <f t="shared" si="49"/>
        <v>0.24978661014566592</v>
      </c>
      <c r="BX26" s="47">
        <f t="shared" si="16"/>
        <v>0.73405143470280154</v>
      </c>
      <c r="BY26" s="47">
        <f t="shared" si="17"/>
        <v>0.73754787956234391</v>
      </c>
    </row>
    <row r="27" spans="1:77" s="49" customFormat="1" x14ac:dyDescent="0.2">
      <c r="A27" s="88" t="s">
        <v>91</v>
      </c>
      <c r="B27" s="335" t="str">
        <f>VLOOKUP($A27,BI!$A:$Q,MATCH(B$1,BI!$A$1:$Q$1,0),FALSE)</f>
        <v/>
      </c>
      <c r="C27" s="367">
        <f>VLOOKUP($A27,BI!$A:$Q,MATCH(C$1,BI!$A$1:$Q$1,0),FALSE)</f>
        <v>1</v>
      </c>
      <c r="D27" s="367">
        <f>VLOOKUP($A27,BI!$A:$Q,MATCH(D$1,BI!$A$1:$Q$1,0),FALSE)</f>
        <v>1</v>
      </c>
      <c r="E27" s="367">
        <f>VLOOKUP($A27,BI!$A:$Q,MATCH(E$1,BI!$A$1:$Q$1,0),FALSE)</f>
        <v>1</v>
      </c>
      <c r="F27" s="367">
        <f>VLOOKUP($A27,BI!$A:$Q,MATCH(F$1,BI!$A$1:$Q$1,0),FALSE)</f>
        <v>1</v>
      </c>
      <c r="G27" s="367">
        <f>VLOOKUP($A27,BI!$A:$Q,MATCH(G$1,BI!$A$1:$Q$1,0),FALSE)</f>
        <v>1</v>
      </c>
      <c r="H27" s="367" t="str">
        <f>VLOOKUP($A27,BI!$A:$Q,MATCH(H$1,BI!$A$1:$Q$1,0),FALSE)</f>
        <v/>
      </c>
      <c r="I27" s="367" t="str">
        <f>VLOOKUP($A27,BI!$A:$Q,MATCH(I$1,BI!$A$1:$Q$1,0),FALSE)</f>
        <v/>
      </c>
      <c r="J27" s="367" t="str">
        <f>VLOOKUP($A27,BI!$A:$Q,MATCH(J$1,BI!$A$1:$Q$1,0),FALSE)</f>
        <v/>
      </c>
      <c r="K27" s="367" t="str">
        <f>VLOOKUP($A27,BI!$A:$Q,MATCH(K$1,BI!$A$1:$Q$1,0),FALSE)</f>
        <v/>
      </c>
      <c r="L27" s="367" t="str">
        <f>VLOOKUP($A27,BI!$A:$Q,MATCH(L$1,BI!$A$1:$Q$1,0),FALSE)</f>
        <v/>
      </c>
      <c r="M27" s="367" t="str">
        <f>VLOOKUP($A27,BI!$A:$Q,MATCH(M$1,BI!$A$1:$Q$1,0),FALSE)</f>
        <v/>
      </c>
      <c r="N27" s="48" t="str">
        <f>_xlfn.IFNA(VLOOKUP($A27,'B-Emax'!$A:$BM,MATCH(N$1,'B-Emax'!$A$1:$BM$1,0),FALSE),"")</f>
        <v/>
      </c>
      <c r="O27" s="47">
        <f>_xlfn.IFNA(VLOOKUP($A27,'B-Emax'!$A:$BM,MATCH(O$1,'B-Emax'!$A$1:$BM$1,0),FALSE),"")</f>
        <v>0.75807150595882999</v>
      </c>
      <c r="P27" s="47">
        <f>_xlfn.IFNA(VLOOKUP($A27,'B-Emax'!$A:$BM,MATCH(P$1,'B-Emax'!$A$1:$BM$1,0),FALSE),"")</f>
        <v>0.63362568260797614</v>
      </c>
      <c r="Q27" s="47">
        <f>_xlfn.IFNA(VLOOKUP($A27,'B-Emax'!$A:$BM,MATCH(Q$1,'B-Emax'!$A$1:$BM$1,0),FALSE),"")</f>
        <v>0.65026881720430108</v>
      </c>
      <c r="R27" s="47">
        <f>_xlfn.IFNA(VLOOKUP($A27,'B-Emax'!$A:$BM,MATCH(R$1,'B-Emax'!$A$1:$BM$1,0),FALSE),"")</f>
        <v>0.68333674933387989</v>
      </c>
      <c r="S27" s="47">
        <f>_xlfn.IFNA(VLOOKUP($A27,'B-Emax'!$A:$BM,MATCH(S$1,'B-Emax'!$A$1:$BM$1,0),FALSE),"")</f>
        <v>0.41067285382830626</v>
      </c>
      <c r="T27" s="47" t="str">
        <f>_xlfn.IFNA(VLOOKUP($A27,'B-Emax'!$A:$BM,MATCH(T$1,'B-Emax'!$A$1:$BM$1,0),FALSE),"")</f>
        <v/>
      </c>
      <c r="U27" s="47" t="str">
        <f>_xlfn.IFNA(VLOOKUP($A27,'B-Emax'!$A:$BM,MATCH(U$1,'B-Emax'!$A$1:$BM$1,0),FALSE),"")</f>
        <v/>
      </c>
      <c r="V27" s="47" t="str">
        <f>_xlfn.IFNA(VLOOKUP($A27,'B-Emax'!$A:$BM,MATCH(V$1,'B-Emax'!$A$1:$BM$1,0),FALSE),"")</f>
        <v/>
      </c>
      <c r="W27" s="47" t="str">
        <f>_xlfn.IFNA(VLOOKUP($A27,'B-Emax'!$A:$BM,MATCH(W$1,'B-Emax'!$A$1:$BM$1,0),FALSE),"")</f>
        <v/>
      </c>
      <c r="X27" s="47" t="str">
        <f>_xlfn.IFNA(VLOOKUP($A27,'B-Emax'!$A:$BM,MATCH(X$1,'B-Emax'!$A$1:$BM$1,0),FALSE),"")</f>
        <v/>
      </c>
      <c r="Y27" s="47" t="str">
        <f>_xlfn.IFNA(VLOOKUP($A27,'B-Emax'!$A:$BM,MATCH(Y$1,'B-Emax'!$A$1:$BM$1,0),FALSE),"")</f>
        <v/>
      </c>
      <c r="Z27" s="40" t="str">
        <f>_xlfn.IFNA(VLOOKUP($A27,'B-pEC50'!$A:$BM,MATCH(Z$1,'B-pEC50'!$A$1:$BM$1,0),FALSE),"")</f>
        <v/>
      </c>
      <c r="AA27" s="41">
        <f>_xlfn.IFNA(VLOOKUP($A27,'B-pEC50'!$A:$BM,MATCH(AA$1,'B-pEC50'!$A$1:$BM$1,0),FALSE),"")</f>
        <v>8.1440000000000001</v>
      </c>
      <c r="AB27" s="41">
        <f>_xlfn.IFNA(VLOOKUP($A27,'B-pEC50'!$A:$BM,MATCH(AB$1,'B-pEC50'!$A$1:$BM$1,0),FALSE),"")</f>
        <v>7.9160000000000004</v>
      </c>
      <c r="AC27" s="41">
        <f>_xlfn.IFNA(VLOOKUP($A27,'B-pEC50'!$A:$BM,MATCH(AC$1,'B-pEC50'!$A$1:$BM$1,0),FALSE),"")</f>
        <v>8.6170000000000009</v>
      </c>
      <c r="AD27" s="41">
        <f>_xlfn.IFNA(VLOOKUP($A27,'B-pEC50'!$A:$BM,MATCH(AD$1,'B-pEC50'!$A$1:$BM$1,0),FALSE),"")</f>
        <v>9.0739999999999998</v>
      </c>
      <c r="AE27" s="41">
        <f>_xlfn.IFNA(VLOOKUP($A27,'B-pEC50'!$A:$BM,MATCH(AE$1,'B-pEC50'!$A$1:$BM$1,0),FALSE),"")</f>
        <v>8.2390000000000008</v>
      </c>
      <c r="AF27" s="41" t="str">
        <f>_xlfn.IFNA(VLOOKUP($A27,'B-pEC50'!$A:$BM,MATCH(AF$1,'B-pEC50'!$A$1:$BM$1,0),FALSE),"")</f>
        <v/>
      </c>
      <c r="AG27" s="41" t="str">
        <f>_xlfn.IFNA(VLOOKUP($A27,'B-pEC50'!$A:$BM,MATCH(AG$1,'B-pEC50'!$A$1:$BM$1,0),FALSE),"")</f>
        <v/>
      </c>
      <c r="AH27" s="41" t="str">
        <f>_xlfn.IFNA(VLOOKUP($A27,'B-pEC50'!$A:$BM,MATCH(AH$1,'B-pEC50'!$A$1:$BM$1,0),FALSE),"")</f>
        <v/>
      </c>
      <c r="AI27" s="41" t="str">
        <f>_xlfn.IFNA(VLOOKUP($A27,'B-pEC50'!$A:$BM,MATCH(AI$1,'B-pEC50'!$A$1:$BM$1,0),FALSE),"")</f>
        <v/>
      </c>
      <c r="AJ27" s="41" t="str">
        <f>_xlfn.IFNA(VLOOKUP($A27,'B-pEC50'!$A:$BM,MATCH(AJ$1,'B-pEC50'!$A$1:$BM$1,0),FALSE),"")</f>
        <v/>
      </c>
      <c r="AK27" s="41" t="str">
        <f>_xlfn.IFNA(VLOOKUP($A27,'B-pEC50'!$A:$BM,MATCH(AK$1,'B-pEC50'!$A$1:$BM$1,0),FALSE),"")</f>
        <v/>
      </c>
      <c r="AL27" s="40" t="str">
        <f t="shared" si="18"/>
        <v/>
      </c>
      <c r="AM27" s="41">
        <f t="shared" si="19"/>
        <v>8.0237101728862292</v>
      </c>
      <c r="AN27" s="41">
        <f t="shared" si="20"/>
        <v>7.717832772099233</v>
      </c>
      <c r="AO27" s="41">
        <f t="shared" si="21"/>
        <v>8.4300929284799846</v>
      </c>
      <c r="AP27" s="41">
        <f t="shared" si="22"/>
        <v>8.9086347773797208</v>
      </c>
      <c r="AQ27" s="41">
        <f t="shared" si="23"/>
        <v>7.8524959962010756</v>
      </c>
      <c r="AR27" s="41" t="str">
        <f t="shared" si="24"/>
        <v/>
      </c>
      <c r="AS27" s="41" t="str">
        <f t="shared" si="25"/>
        <v/>
      </c>
      <c r="AT27" s="41" t="str">
        <f t="shared" si="26"/>
        <v/>
      </c>
      <c r="AU27" s="41" t="str">
        <f t="shared" si="27"/>
        <v/>
      </c>
      <c r="AV27" s="41" t="str">
        <f t="shared" si="28"/>
        <v/>
      </c>
      <c r="AW27" s="41" t="str">
        <f t="shared" si="29"/>
        <v/>
      </c>
      <c r="AX27" s="105" t="str">
        <f t="shared" si="42"/>
        <v/>
      </c>
      <c r="AY27" s="47">
        <f t="shared" si="43"/>
        <v>8.9086347773797208</v>
      </c>
      <c r="AZ27" s="47" t="str">
        <f t="shared" si="3"/>
        <v/>
      </c>
      <c r="BA27" s="47" t="str">
        <f t="shared" si="4"/>
        <v/>
      </c>
      <c r="BB27" s="48" t="str">
        <f t="shared" si="44"/>
        <v/>
      </c>
      <c r="BC27" s="47">
        <f t="shared" si="45"/>
        <v>8.1865533294092483</v>
      </c>
      <c r="BD27" s="47" t="str">
        <f t="shared" si="7"/>
        <v/>
      </c>
      <c r="BE27" s="47" t="str">
        <f t="shared" si="8"/>
        <v/>
      </c>
      <c r="BF27" s="199" t="str">
        <f t="shared" si="30"/>
        <v/>
      </c>
      <c r="BG27" s="41">
        <f t="shared" si="31"/>
        <v>0.25686671623881607</v>
      </c>
      <c r="BH27" s="41">
        <f t="shared" si="32"/>
        <v>0</v>
      </c>
      <c r="BI27" s="41">
        <f t="shared" si="33"/>
        <v>0.59813483116614508</v>
      </c>
      <c r="BJ27" s="41">
        <f t="shared" si="34"/>
        <v>1</v>
      </c>
      <c r="BK27" s="41">
        <f t="shared" si="35"/>
        <v>0.11308615832413159</v>
      </c>
      <c r="BL27" s="41" t="str">
        <f t="shared" si="36"/>
        <v/>
      </c>
      <c r="BM27" s="41" t="str">
        <f t="shared" si="37"/>
        <v/>
      </c>
      <c r="BN27" s="41" t="str">
        <f t="shared" si="38"/>
        <v/>
      </c>
      <c r="BO27" s="41" t="str">
        <f t="shared" si="39"/>
        <v/>
      </c>
      <c r="BP27" s="41" t="str">
        <f t="shared" si="40"/>
        <v/>
      </c>
      <c r="BQ27" s="41" t="str">
        <f t="shared" si="41"/>
        <v/>
      </c>
      <c r="BR27" s="105" t="str">
        <f t="shared" si="46"/>
        <v/>
      </c>
      <c r="BS27" s="47">
        <f t="shared" si="47"/>
        <v>1</v>
      </c>
      <c r="BT27" s="47" t="str">
        <f t="shared" si="12"/>
        <v/>
      </c>
      <c r="BU27" s="47" t="str">
        <f t="shared" si="13"/>
        <v/>
      </c>
      <c r="BV27" s="48" t="str">
        <f t="shared" si="48"/>
        <v/>
      </c>
      <c r="BW27" s="47">
        <f t="shared" si="49"/>
        <v>0.39361754114581854</v>
      </c>
      <c r="BX27" s="47" t="str">
        <f t="shared" si="16"/>
        <v/>
      </c>
      <c r="BY27" s="47" t="str">
        <f t="shared" si="17"/>
        <v/>
      </c>
    </row>
    <row r="28" spans="1:77" s="49" customFormat="1" x14ac:dyDescent="0.2">
      <c r="A28" s="88" t="s">
        <v>170</v>
      </c>
      <c r="B28" s="335" t="str">
        <f>VLOOKUP($A28,BI!$A:$Q,MATCH(B$1,BI!$A$1:$Q$1,0),FALSE)</f>
        <v/>
      </c>
      <c r="C28" s="367">
        <f>VLOOKUP($A28,BI!$A:$Q,MATCH(C$1,BI!$A$1:$Q$1,0),FALSE)</f>
        <v>1</v>
      </c>
      <c r="D28" s="367">
        <f>VLOOKUP($A28,BI!$A:$Q,MATCH(D$1,BI!$A$1:$Q$1,0),FALSE)</f>
        <v>1</v>
      </c>
      <c r="E28" s="367">
        <f>VLOOKUP($A28,BI!$A:$Q,MATCH(E$1,BI!$A$1:$Q$1,0),FALSE)</f>
        <v>1</v>
      </c>
      <c r="F28" s="367">
        <f>VLOOKUP($A28,BI!$A:$Q,MATCH(F$1,BI!$A$1:$Q$1,0),FALSE)</f>
        <v>1</v>
      </c>
      <c r="G28" s="367" t="str">
        <f>VLOOKUP($A28,BI!$A:$Q,MATCH(G$1,BI!$A$1:$Q$1,0),FALSE)</f>
        <v/>
      </c>
      <c r="H28" s="367">
        <f>VLOOKUP($A28,BI!$A:$Q,MATCH(H$1,BI!$A$1:$Q$1,0),FALSE)</f>
        <v>1</v>
      </c>
      <c r="I28" s="367">
        <f>VLOOKUP($A28,BI!$A:$Q,MATCH(I$1,BI!$A$1:$Q$1,0),FALSE)</f>
        <v>1</v>
      </c>
      <c r="J28" s="367">
        <f>VLOOKUP($A28,BI!$A:$Q,MATCH(J$1,BI!$A$1:$Q$1,0),FALSE)</f>
        <v>1</v>
      </c>
      <c r="K28" s="367">
        <f>VLOOKUP($A28,BI!$A:$Q,MATCH(K$1,BI!$A$1:$Q$1,0),FALSE)</f>
        <v>1</v>
      </c>
      <c r="L28" s="367">
        <f>VLOOKUP($A28,BI!$A:$Q,MATCH(L$1,BI!$A$1:$Q$1,0),FALSE)</f>
        <v>1</v>
      </c>
      <c r="M28" s="367">
        <f>VLOOKUP($A28,BI!$A:$Q,MATCH(M$1,BI!$A$1:$Q$1,0),FALSE)</f>
        <v>1</v>
      </c>
      <c r="N28" s="48" t="str">
        <f>_xlfn.IFNA(VLOOKUP($A28,'B-Emax'!$A:$BM,MATCH(N$1,'B-Emax'!$A$1:$BM$1,0),FALSE),"")</f>
        <v/>
      </c>
      <c r="O28" s="47">
        <f>_xlfn.IFNA(VLOOKUP($A28,'B-Emax'!$A:$BM,MATCH(O$1,'B-Emax'!$A$1:$BM$1,0),FALSE),"")</f>
        <v>6.0520043336944745E-2</v>
      </c>
      <c r="P28" s="47">
        <f>_xlfn.IFNA(VLOOKUP($A28,'B-Emax'!$A:$BM,MATCH(P$1,'B-Emax'!$A$1:$BM$1,0),FALSE),"")</f>
        <v>5.0124110541121959E-2</v>
      </c>
      <c r="Q28" s="47">
        <f>_xlfn.IFNA(VLOOKUP($A28,'B-Emax'!$A:$BM,MATCH(Q$1,'B-Emax'!$A$1:$BM$1,0),FALSE),"")</f>
        <v>0.1160752688172043</v>
      </c>
      <c r="R28" s="47">
        <f>_xlfn.IFNA(VLOOKUP($A28,'B-Emax'!$A:$BM,MATCH(R$1,'B-Emax'!$A$1:$BM$1,0),FALSE),"")</f>
        <v>0.10069686411149827</v>
      </c>
      <c r="S28" s="47" t="str">
        <f>_xlfn.IFNA(VLOOKUP($A28,'B-Emax'!$A:$BM,MATCH(S$1,'B-Emax'!$A$1:$BM$1,0),FALSE),"")</f>
        <v/>
      </c>
      <c r="T28" s="47">
        <f>_xlfn.IFNA(VLOOKUP($A28,'B-Emax'!$A:$BM,MATCH(T$1,'B-Emax'!$A$1:$BM$1,0),FALSE),"")</f>
        <v>0.34638728323699419</v>
      </c>
      <c r="U28" s="47">
        <f>_xlfn.IFNA(VLOOKUP($A28,'B-Emax'!$A:$BM,MATCH(U$1,'B-Emax'!$A$1:$BM$1,0),FALSE),"")</f>
        <v>0.39657492354740059</v>
      </c>
      <c r="V28" s="47">
        <f>_xlfn.IFNA(VLOOKUP($A28,'B-Emax'!$A:$BM,MATCH(V$1,'B-Emax'!$A$1:$BM$1,0),FALSE),"")</f>
        <v>0.17032788659236014</v>
      </c>
      <c r="W28" s="47">
        <f>_xlfn.IFNA(VLOOKUP($A28,'B-Emax'!$A:$BM,MATCH(W$1,'B-Emax'!$A$1:$BM$1,0),FALSE),"")</f>
        <v>0.75473289597000937</v>
      </c>
      <c r="X28" s="47">
        <f>_xlfn.IFNA(VLOOKUP($A28,'B-Emax'!$A:$BM,MATCH(X$1,'B-Emax'!$A$1:$BM$1,0),FALSE),"")</f>
        <v>0.66549180327868851</v>
      </c>
      <c r="Y28" s="47">
        <f>_xlfn.IFNA(VLOOKUP($A28,'B-Emax'!$A:$BM,MATCH(Y$1,'B-Emax'!$A$1:$BM$1,0),FALSE),"")</f>
        <v>8.7496459926366468E-2</v>
      </c>
      <c r="Z28" s="40" t="str">
        <f>_xlfn.IFNA(VLOOKUP($A28,'B-pEC50'!$A:$BM,MATCH(Z$1,'B-pEC50'!$A$1:$BM$1,0),FALSE),"")</f>
        <v/>
      </c>
      <c r="AA28" s="41">
        <f>_xlfn.IFNA(VLOOKUP($A28,'B-pEC50'!$A:$BM,MATCH(AA$1,'B-pEC50'!$A$1:$BM$1,0),FALSE),"")</f>
        <v>6.43</v>
      </c>
      <c r="AB28" s="41">
        <f>_xlfn.IFNA(VLOOKUP($A28,'B-pEC50'!$A:$BM,MATCH(AB$1,'B-pEC50'!$A$1:$BM$1,0),FALSE),"")</f>
        <v>7.3659999999999997</v>
      </c>
      <c r="AC28" s="41">
        <f>_xlfn.IFNA(VLOOKUP($A28,'B-pEC50'!$A:$BM,MATCH(AC$1,'B-pEC50'!$A$1:$BM$1,0),FALSE),"")</f>
        <v>8</v>
      </c>
      <c r="AD28" s="41">
        <f>_xlfn.IFNA(VLOOKUP($A28,'B-pEC50'!$A:$BM,MATCH(AD$1,'B-pEC50'!$A$1:$BM$1,0),FALSE),"")</f>
        <v>7.46</v>
      </c>
      <c r="AE28" s="41" t="str">
        <f>_xlfn.IFNA(VLOOKUP($A28,'B-pEC50'!$A:$BM,MATCH(AE$1,'B-pEC50'!$A$1:$BM$1,0),FALSE),"")</f>
        <v/>
      </c>
      <c r="AF28" s="41">
        <f>_xlfn.IFNA(VLOOKUP($A28,'B-pEC50'!$A:$BM,MATCH(AF$1,'B-pEC50'!$A$1:$BM$1,0),FALSE),"")</f>
        <v>8.3209999999999997</v>
      </c>
      <c r="AG28" s="41">
        <f>_xlfn.IFNA(VLOOKUP($A28,'B-pEC50'!$A:$BM,MATCH(AG$1,'B-pEC50'!$A$1:$BM$1,0),FALSE),"")</f>
        <v>8.2739999999999991</v>
      </c>
      <c r="AH28" s="41">
        <f>_xlfn.IFNA(VLOOKUP($A28,'B-pEC50'!$A:$BM,MATCH(AH$1,'B-pEC50'!$A$1:$BM$1,0),FALSE),"")</f>
        <v>7.9459999999999997</v>
      </c>
      <c r="AI28" s="41">
        <f>_xlfn.IFNA(VLOOKUP($A28,'B-pEC50'!$A:$BM,MATCH(AI$1,'B-pEC50'!$A$1:$BM$1,0),FALSE),"")</f>
        <v>9.2929999999999993</v>
      </c>
      <c r="AJ28" s="41">
        <f>_xlfn.IFNA(VLOOKUP($A28,'B-pEC50'!$A:$BM,MATCH(AJ$1,'B-pEC50'!$A$1:$BM$1,0),FALSE),"")</f>
        <v>9.5139999999999993</v>
      </c>
      <c r="AK28" s="41">
        <f>_xlfn.IFNA(VLOOKUP($A28,'B-pEC50'!$A:$BM,MATCH(AK$1,'B-pEC50'!$A$1:$BM$1,0),FALSE),"")</f>
        <v>8.0370000000000008</v>
      </c>
      <c r="AL28" s="40" t="str">
        <f t="shared" si="18"/>
        <v/>
      </c>
      <c r="AM28" s="41">
        <f t="shared" si="19"/>
        <v>5.2118992303390748</v>
      </c>
      <c r="AN28" s="41">
        <f t="shared" si="20"/>
        <v>6.0660466790844003</v>
      </c>
      <c r="AO28" s="41">
        <f t="shared" si="21"/>
        <v>7.0647396981163144</v>
      </c>
      <c r="AP28" s="41">
        <f t="shared" si="22"/>
        <v>6.4630159460225558</v>
      </c>
      <c r="AQ28" s="41" t="str">
        <f t="shared" si="23"/>
        <v/>
      </c>
      <c r="AR28" s="41">
        <f t="shared" si="24"/>
        <v>7.8605619395768969</v>
      </c>
      <c r="AS28" s="41">
        <f t="shared" si="25"/>
        <v>7.8723252491801716</v>
      </c>
      <c r="AT28" s="41">
        <f t="shared" si="26"/>
        <v>7.1772857577788249</v>
      </c>
      <c r="AU28" s="41">
        <f t="shared" si="27"/>
        <v>9.1707932796679561</v>
      </c>
      <c r="AV28" s="41">
        <f t="shared" si="28"/>
        <v>9.3371427107306673</v>
      </c>
      <c r="AW28" s="41">
        <f t="shared" si="29"/>
        <v>6.978990481987501</v>
      </c>
      <c r="AX28" s="105" t="str">
        <f t="shared" si="42"/>
        <v/>
      </c>
      <c r="AY28" s="47">
        <f t="shared" si="43"/>
        <v>7.0647396981163144</v>
      </c>
      <c r="AZ28" s="47">
        <f t="shared" si="3"/>
        <v>9.1707932796679561</v>
      </c>
      <c r="BA28" s="47">
        <f t="shared" si="4"/>
        <v>9.3371427107306673</v>
      </c>
      <c r="BB28" s="48" t="str">
        <f t="shared" si="44"/>
        <v/>
      </c>
      <c r="BC28" s="47">
        <f t="shared" si="45"/>
        <v>6.2014253883905868</v>
      </c>
      <c r="BD28" s="47">
        <f t="shared" si="7"/>
        <v>8.0202415565509622</v>
      </c>
      <c r="BE28" s="47">
        <f t="shared" si="8"/>
        <v>8.1580665963590846</v>
      </c>
      <c r="BF28" s="199" t="str">
        <f t="shared" si="30"/>
        <v/>
      </c>
      <c r="BG28" s="41">
        <f t="shared" si="31"/>
        <v>0</v>
      </c>
      <c r="BH28" s="41">
        <f t="shared" si="32"/>
        <v>0.20705382671479183</v>
      </c>
      <c r="BI28" s="41">
        <f t="shared" si="33"/>
        <v>0.44914693558920721</v>
      </c>
      <c r="BJ28" s="41">
        <f t="shared" si="34"/>
        <v>0.30328312053103773</v>
      </c>
      <c r="BK28" s="41" t="str">
        <f t="shared" si="35"/>
        <v/>
      </c>
      <c r="BL28" s="41">
        <f t="shared" si="36"/>
        <v>0.64206215265296185</v>
      </c>
      <c r="BM28" s="41">
        <f t="shared" si="37"/>
        <v>0.64491369575803892</v>
      </c>
      <c r="BN28" s="41">
        <f t="shared" si="38"/>
        <v>0.47642921848898578</v>
      </c>
      <c r="BO28" s="41">
        <f t="shared" si="39"/>
        <v>0.95967524538771698</v>
      </c>
      <c r="BP28" s="41">
        <f t="shared" si="40"/>
        <v>1</v>
      </c>
      <c r="BQ28" s="41">
        <f t="shared" si="41"/>
        <v>0.42836047376303799</v>
      </c>
      <c r="BR28" s="105" t="str">
        <f t="shared" si="46"/>
        <v/>
      </c>
      <c r="BS28" s="47">
        <f t="shared" si="47"/>
        <v>0.44914693558920721</v>
      </c>
      <c r="BT28" s="47">
        <f t="shared" si="12"/>
        <v>0.95967524538771698</v>
      </c>
      <c r="BU28" s="47">
        <f t="shared" si="13"/>
        <v>1</v>
      </c>
      <c r="BV28" s="48" t="str">
        <f t="shared" si="48"/>
        <v/>
      </c>
      <c r="BW28" s="47">
        <f t="shared" si="49"/>
        <v>0.23987097070875918</v>
      </c>
      <c r="BX28" s="47">
        <f t="shared" si="16"/>
        <v>0.68077007807192591</v>
      </c>
      <c r="BY28" s="47">
        <f t="shared" si="17"/>
        <v>0.71418023688151899</v>
      </c>
    </row>
    <row r="29" spans="1:77" s="49" customFormat="1" x14ac:dyDescent="0.2">
      <c r="A29" s="88" t="s">
        <v>174</v>
      </c>
      <c r="B29" s="335" t="str">
        <f>VLOOKUP($A29,BI!$A:$Q,MATCH(B$1,BI!$A$1:$Q$1,0),FALSE)</f>
        <v/>
      </c>
      <c r="C29" s="367" t="str">
        <f>VLOOKUP($A29,BI!$A:$Q,MATCH(C$1,BI!$A$1:$Q$1,0),FALSE)</f>
        <v/>
      </c>
      <c r="D29" s="367" t="str">
        <f>VLOOKUP($A29,BI!$A:$Q,MATCH(D$1,BI!$A$1:$Q$1,0),FALSE)</f>
        <v/>
      </c>
      <c r="E29" s="367">
        <f>VLOOKUP($A29,BI!$A:$Q,MATCH(E$1,BI!$A$1:$Q$1,0),FALSE)</f>
        <v>1</v>
      </c>
      <c r="F29" s="367">
        <f>VLOOKUP($A29,BI!$A:$Q,MATCH(F$1,BI!$A$1:$Q$1,0),FALSE)</f>
        <v>1</v>
      </c>
      <c r="G29" s="367">
        <f>VLOOKUP($A29,BI!$A:$Q,MATCH(G$1,BI!$A$1:$Q$1,0),FALSE)</f>
        <v>1</v>
      </c>
      <c r="H29" s="367">
        <f>VLOOKUP($A29,BI!$A:$Q,MATCH(H$1,BI!$A$1:$Q$1,0),FALSE)</f>
        <v>1</v>
      </c>
      <c r="I29" s="367">
        <f>VLOOKUP($A29,BI!$A:$Q,MATCH(I$1,BI!$A$1:$Q$1,0),FALSE)</f>
        <v>1</v>
      </c>
      <c r="J29" s="367">
        <f>VLOOKUP($A29,BI!$A:$Q,MATCH(J$1,BI!$A$1:$Q$1,0),FALSE)</f>
        <v>1</v>
      </c>
      <c r="K29" s="367">
        <f>VLOOKUP($A29,BI!$A:$Q,MATCH(K$1,BI!$A$1:$Q$1,0),FALSE)</f>
        <v>1</v>
      </c>
      <c r="L29" s="367">
        <f>VLOOKUP($A29,BI!$A:$Q,MATCH(L$1,BI!$A$1:$Q$1,0),FALSE)</f>
        <v>1</v>
      </c>
      <c r="M29" s="367">
        <f>VLOOKUP($A29,BI!$A:$Q,MATCH(M$1,BI!$A$1:$Q$1,0),FALSE)</f>
        <v>1</v>
      </c>
      <c r="N29" s="48" t="str">
        <f>_xlfn.IFNA(VLOOKUP($A29,'B-Emax'!$A:$BM,MATCH(N$1,'B-Emax'!$A$1:$BM$1,0),FALSE),"")</f>
        <v/>
      </c>
      <c r="O29" s="47" t="str">
        <f>_xlfn.IFNA(VLOOKUP($A29,'B-Emax'!$A:$BM,MATCH(O$1,'B-Emax'!$A$1:$BM$1,0),FALSE),"")</f>
        <v/>
      </c>
      <c r="P29" s="47" t="str">
        <f>_xlfn.IFNA(VLOOKUP($A29,'B-Emax'!$A:$BM,MATCH(P$1,'B-Emax'!$A$1:$BM$1,0),FALSE),"")</f>
        <v/>
      </c>
      <c r="Q29" s="47">
        <f>_xlfn.IFNA(VLOOKUP($A29,'B-Emax'!$A:$BM,MATCH(Q$1,'B-Emax'!$A$1:$BM$1,0),FALSE),"")</f>
        <v>0.22801075268817203</v>
      </c>
      <c r="R29" s="47">
        <f>_xlfn.IFNA(VLOOKUP($A29,'B-Emax'!$A:$BM,MATCH(R$1,'B-Emax'!$A$1:$BM$1,0),FALSE),"")</f>
        <v>0.23467923754867803</v>
      </c>
      <c r="S29" s="47">
        <f>_xlfn.IFNA(VLOOKUP($A29,'B-Emax'!$A:$BM,MATCH(S$1,'B-Emax'!$A$1:$BM$1,0),FALSE),"")</f>
        <v>0.35527842227378187</v>
      </c>
      <c r="T29" s="47">
        <f>_xlfn.IFNA(VLOOKUP($A29,'B-Emax'!$A:$BM,MATCH(T$1,'B-Emax'!$A$1:$BM$1,0),FALSE),"")</f>
        <v>0.44234104046242778</v>
      </c>
      <c r="U29" s="47">
        <f>_xlfn.IFNA(VLOOKUP($A29,'B-Emax'!$A:$BM,MATCH(U$1,'B-Emax'!$A$1:$BM$1,0),FALSE),"")</f>
        <v>0.56159021406727827</v>
      </c>
      <c r="V29" s="47">
        <f>_xlfn.IFNA(VLOOKUP($A29,'B-Emax'!$A:$BM,MATCH(V$1,'B-Emax'!$A$1:$BM$1,0),FALSE),"")</f>
        <v>0.62493236662698837</v>
      </c>
      <c r="W29" s="47">
        <f>_xlfn.IFNA(VLOOKUP($A29,'B-Emax'!$A:$BM,MATCH(W$1,'B-Emax'!$A$1:$BM$1,0),FALSE),"")</f>
        <v>0.40955951265229618</v>
      </c>
      <c r="X29" s="47">
        <f>_xlfn.IFNA(VLOOKUP($A29,'B-Emax'!$A:$BM,MATCH(X$1,'B-Emax'!$A$1:$BM$1,0),FALSE),"")</f>
        <v>0.85163934426229515</v>
      </c>
      <c r="Y29" s="47">
        <f>_xlfn.IFNA(VLOOKUP($A29,'B-Emax'!$A:$BM,MATCH(Y$1,'B-Emax'!$A$1:$BM$1,0),FALSE),"")</f>
        <v>0.25955819881053527</v>
      </c>
      <c r="Z29" s="40" t="str">
        <f>_xlfn.IFNA(VLOOKUP($A29,'B-pEC50'!$A:$BM,MATCH(Z$1,'B-pEC50'!$A$1:$BM$1,0),FALSE),"")</f>
        <v/>
      </c>
      <c r="AA29" s="41" t="str">
        <f>_xlfn.IFNA(VLOOKUP($A29,'B-pEC50'!$A:$BM,MATCH(AA$1,'B-pEC50'!$A$1:$BM$1,0),FALSE),"")</f>
        <v/>
      </c>
      <c r="AB29" s="41" t="str">
        <f>_xlfn.IFNA(VLOOKUP($A29,'B-pEC50'!$A:$BM,MATCH(AB$1,'B-pEC50'!$A$1:$BM$1,0),FALSE),"")</f>
        <v/>
      </c>
      <c r="AC29" s="41">
        <f>_xlfn.IFNA(VLOOKUP($A29,'B-pEC50'!$A:$BM,MATCH(AC$1,'B-pEC50'!$A$1:$BM$1,0),FALSE),"")</f>
        <v>6.92</v>
      </c>
      <c r="AD29" s="41">
        <f>_xlfn.IFNA(VLOOKUP($A29,'B-pEC50'!$A:$BM,MATCH(AD$1,'B-pEC50'!$A$1:$BM$1,0),FALSE),"")</f>
        <v>6.9909999999999997</v>
      </c>
      <c r="AE29" s="41">
        <f>_xlfn.IFNA(VLOOKUP($A29,'B-pEC50'!$A:$BM,MATCH(AE$1,'B-pEC50'!$A$1:$BM$1,0),FALSE),"")</f>
        <v>7.4640000000000004</v>
      </c>
      <c r="AF29" s="41">
        <f>_xlfn.IFNA(VLOOKUP($A29,'B-pEC50'!$A:$BM,MATCH(AF$1,'B-pEC50'!$A$1:$BM$1,0),FALSE),"")</f>
        <v>8.734</v>
      </c>
      <c r="AG29" s="41">
        <f>_xlfn.IFNA(VLOOKUP($A29,'B-pEC50'!$A:$BM,MATCH(AG$1,'B-pEC50'!$A$1:$BM$1,0),FALSE),"")</f>
        <v>8.6639999999999997</v>
      </c>
      <c r="AH29" s="41">
        <f>_xlfn.IFNA(VLOOKUP($A29,'B-pEC50'!$A:$BM,MATCH(AH$1,'B-pEC50'!$A$1:$BM$1,0),FALSE),"")</f>
        <v>8.1739999999999995</v>
      </c>
      <c r="AI29" s="41">
        <f>_xlfn.IFNA(VLOOKUP($A29,'B-pEC50'!$A:$BM,MATCH(AI$1,'B-pEC50'!$A$1:$BM$1,0),FALSE),"")</f>
        <v>8.8770000000000007</v>
      </c>
      <c r="AJ29" s="41">
        <f>_xlfn.IFNA(VLOOKUP($A29,'B-pEC50'!$A:$BM,MATCH(AJ$1,'B-pEC50'!$A$1:$BM$1,0),FALSE),"")</f>
        <v>8.3789999999999996</v>
      </c>
      <c r="AK29" s="41">
        <f>_xlfn.IFNA(VLOOKUP($A29,'B-pEC50'!$A:$BM,MATCH(AK$1,'B-pEC50'!$A$1:$BM$1,0),FALSE),"")</f>
        <v>8.7769999999999992</v>
      </c>
      <c r="AL29" s="40" t="str">
        <f t="shared" si="18"/>
        <v/>
      </c>
      <c r="AM29" s="41" t="str">
        <f t="shared" si="19"/>
        <v/>
      </c>
      <c r="AN29" s="41" t="str">
        <f t="shared" si="20"/>
        <v/>
      </c>
      <c r="AO29" s="41">
        <f t="shared" si="21"/>
        <v>6.2779553282417941</v>
      </c>
      <c r="AP29" s="41">
        <f t="shared" si="22"/>
        <v>6.3614746685636412</v>
      </c>
      <c r="AQ29" s="41">
        <f t="shared" si="23"/>
        <v>7.0145688315478774</v>
      </c>
      <c r="AR29" s="41">
        <f t="shared" si="24"/>
        <v>8.3797572351405769</v>
      </c>
      <c r="AS29" s="41">
        <f t="shared" si="25"/>
        <v>8.4134195314336981</v>
      </c>
      <c r="AT29" s="41">
        <f t="shared" si="26"/>
        <v>7.969833018319961</v>
      </c>
      <c r="AU29" s="41">
        <f t="shared" si="27"/>
        <v>8.489317017545952</v>
      </c>
      <c r="AV29" s="41">
        <f t="shared" si="28"/>
        <v>8.3092557168824293</v>
      </c>
      <c r="AW29" s="41">
        <f t="shared" si="29"/>
        <v>8.1912347517351378</v>
      </c>
      <c r="AX29" s="105" t="str">
        <f t="shared" si="42"/>
        <v/>
      </c>
      <c r="AY29" s="47">
        <f t="shared" si="43"/>
        <v>7.0145688315478774</v>
      </c>
      <c r="AZ29" s="47">
        <f t="shared" si="3"/>
        <v>8.489317017545952</v>
      </c>
      <c r="BA29" s="47">
        <f t="shared" si="4"/>
        <v>8.3092557168824293</v>
      </c>
      <c r="BB29" s="48" t="str">
        <f t="shared" si="44"/>
        <v/>
      </c>
      <c r="BC29" s="47">
        <f t="shared" si="45"/>
        <v>6.5513329427844376</v>
      </c>
      <c r="BD29" s="47">
        <f t="shared" si="7"/>
        <v>8.3130817006100468</v>
      </c>
      <c r="BE29" s="47">
        <f t="shared" si="8"/>
        <v>8.2502452343087835</v>
      </c>
      <c r="BF29" s="199" t="str">
        <f t="shared" si="30"/>
        <v/>
      </c>
      <c r="BG29" s="41" t="str">
        <f t="shared" si="31"/>
        <v/>
      </c>
      <c r="BH29" s="41" t="str">
        <f t="shared" si="32"/>
        <v/>
      </c>
      <c r="BI29" s="41">
        <f t="shared" si="33"/>
        <v>0</v>
      </c>
      <c r="BJ29" s="41">
        <f t="shared" si="34"/>
        <v>3.776828581493958E-2</v>
      </c>
      <c r="BK29" s="41">
        <f t="shared" si="35"/>
        <v>0.33310403579338077</v>
      </c>
      <c r="BL29" s="41">
        <f t="shared" si="36"/>
        <v>0.95045596433397106</v>
      </c>
      <c r="BM29" s="41">
        <f t="shared" si="37"/>
        <v>0.96567839332690242</v>
      </c>
      <c r="BN29" s="41">
        <f t="shared" si="38"/>
        <v>0.76508411005824406</v>
      </c>
      <c r="BO29" s="41">
        <f t="shared" si="39"/>
        <v>1</v>
      </c>
      <c r="BP29" s="41">
        <f t="shared" si="40"/>
        <v>0.91857446860256398</v>
      </c>
      <c r="BQ29" s="41">
        <f t="shared" si="41"/>
        <v>0.8652042009895673</v>
      </c>
      <c r="BR29" s="105" t="str">
        <f t="shared" si="46"/>
        <v/>
      </c>
      <c r="BS29" s="47">
        <f t="shared" si="47"/>
        <v>0.33310403579338077</v>
      </c>
      <c r="BT29" s="47">
        <f t="shared" si="12"/>
        <v>1</v>
      </c>
      <c r="BU29" s="47">
        <f t="shared" si="13"/>
        <v>0.91857446860256398</v>
      </c>
      <c r="BV29" s="48" t="str">
        <f t="shared" si="48"/>
        <v/>
      </c>
      <c r="BW29" s="47">
        <f t="shared" si="49"/>
        <v>0.12362410720277345</v>
      </c>
      <c r="BX29" s="47">
        <f t="shared" si="16"/>
        <v>0.92030461692977938</v>
      </c>
      <c r="BY29" s="47">
        <f t="shared" si="17"/>
        <v>0.89188933479606569</v>
      </c>
    </row>
    <row r="30" spans="1:77" s="49" customFormat="1" x14ac:dyDescent="0.2">
      <c r="A30" s="88" t="s">
        <v>101</v>
      </c>
      <c r="B30" s="335" t="str">
        <f>VLOOKUP($A30,BI!$A:$Q,MATCH(B$1,BI!$A$1:$Q$1,0),FALSE)</f>
        <v/>
      </c>
      <c r="C30" s="367">
        <f>VLOOKUP($A30,BI!$A:$Q,MATCH(C$1,BI!$A$1:$Q$1,0),FALSE)</f>
        <v>1</v>
      </c>
      <c r="D30" s="367">
        <f>VLOOKUP($A30,BI!$A:$Q,MATCH(D$1,BI!$A$1:$Q$1,0),FALSE)</f>
        <v>1</v>
      </c>
      <c r="E30" s="367">
        <f>VLOOKUP($A30,BI!$A:$Q,MATCH(E$1,BI!$A$1:$Q$1,0),FALSE)</f>
        <v>1</v>
      </c>
      <c r="F30" s="367">
        <f>VLOOKUP($A30,BI!$A:$Q,MATCH(F$1,BI!$A$1:$Q$1,0),FALSE)</f>
        <v>1</v>
      </c>
      <c r="G30" s="367">
        <f>VLOOKUP($A30,BI!$A:$Q,MATCH(G$1,BI!$A$1:$Q$1,0),FALSE)</f>
        <v>1</v>
      </c>
      <c r="H30" s="367" t="str">
        <f>VLOOKUP($A30,BI!$A:$Q,MATCH(H$1,BI!$A$1:$Q$1,0),FALSE)</f>
        <v/>
      </c>
      <c r="I30" s="367" t="str">
        <f>VLOOKUP($A30,BI!$A:$Q,MATCH(I$1,BI!$A$1:$Q$1,0),FALSE)</f>
        <v/>
      </c>
      <c r="J30" s="367" t="str">
        <f>VLOOKUP($A30,BI!$A:$Q,MATCH(J$1,BI!$A$1:$Q$1,0),FALSE)</f>
        <v/>
      </c>
      <c r="K30" s="367" t="str">
        <f>VLOOKUP($A30,BI!$A:$Q,MATCH(K$1,BI!$A$1:$Q$1,0),FALSE)</f>
        <v/>
      </c>
      <c r="L30" s="367">
        <f>VLOOKUP($A30,BI!$A:$Q,MATCH(L$1,BI!$A$1:$Q$1,0),FALSE)</f>
        <v>1</v>
      </c>
      <c r="M30" s="367">
        <f>VLOOKUP($A30,BI!$A:$Q,MATCH(M$1,BI!$A$1:$Q$1,0),FALSE)</f>
        <v>1</v>
      </c>
      <c r="N30" s="48" t="str">
        <f>_xlfn.IFNA(VLOOKUP($A30,'B-Emax'!$A:$BM,MATCH(N$1,'B-Emax'!$A$1:$BM$1,0),FALSE),"")</f>
        <v/>
      </c>
      <c r="O30" s="47">
        <f>_xlfn.IFNA(VLOOKUP($A30,'B-Emax'!$A:$BM,MATCH(O$1,'B-Emax'!$A$1:$BM$1,0),FALSE),"")</f>
        <v>0.39696641386782228</v>
      </c>
      <c r="P30" s="47">
        <f>_xlfn.IFNA(VLOOKUP($A30,'B-Emax'!$A:$BM,MATCH(P$1,'B-Emax'!$A$1:$BM$1,0),FALSE),"")</f>
        <v>0.39748469303326162</v>
      </c>
      <c r="Q30" s="47">
        <f>_xlfn.IFNA(VLOOKUP($A30,'B-Emax'!$A:$BM,MATCH(Q$1,'B-Emax'!$A$1:$BM$1,0),FALSE),"")</f>
        <v>0.38467741935483868</v>
      </c>
      <c r="R30" s="47">
        <f>_xlfn.IFNA(VLOOKUP($A30,'B-Emax'!$A:$BM,MATCH(R$1,'B-Emax'!$A$1:$BM$1,0),FALSE),"")</f>
        <v>0.41627382660381229</v>
      </c>
      <c r="S30" s="47">
        <f>_xlfn.IFNA(VLOOKUP($A30,'B-Emax'!$A:$BM,MATCH(S$1,'B-Emax'!$A$1:$BM$1,0),FALSE),"")</f>
        <v>0.45446635730858465</v>
      </c>
      <c r="T30" s="47" t="str">
        <f>_xlfn.IFNA(VLOOKUP($A30,'B-Emax'!$A:$BM,MATCH(T$1,'B-Emax'!$A$1:$BM$1,0),FALSE),"")</f>
        <v/>
      </c>
      <c r="U30" s="47" t="str">
        <f>_xlfn.IFNA(VLOOKUP($A30,'B-Emax'!$A:$BM,MATCH(U$1,'B-Emax'!$A$1:$BM$1,0),FALSE),"")</f>
        <v/>
      </c>
      <c r="V30" s="47" t="str">
        <f>_xlfn.IFNA(VLOOKUP($A30,'B-Emax'!$A:$BM,MATCH(V$1,'B-Emax'!$A$1:$BM$1,0),FALSE),"")</f>
        <v/>
      </c>
      <c r="W30" s="47" t="str">
        <f>_xlfn.IFNA(VLOOKUP($A30,'B-Emax'!$A:$BM,MATCH(W$1,'B-Emax'!$A$1:$BM$1,0),FALSE),"")</f>
        <v/>
      </c>
      <c r="X30" s="47">
        <f>_xlfn.IFNA(VLOOKUP($A30,'B-Emax'!$A:$BM,MATCH(X$1,'B-Emax'!$A$1:$BM$1,0),FALSE),"")</f>
        <v>0.55270491803278698</v>
      </c>
      <c r="Y30" s="47">
        <f>_xlfn.IFNA(VLOOKUP($A30,'B-Emax'!$A:$BM,MATCH(Y$1,'B-Emax'!$A$1:$BM$1,0),FALSE),"")</f>
        <v>0.6672330784480317</v>
      </c>
      <c r="Z30" s="40" t="str">
        <f>_xlfn.IFNA(VLOOKUP($A30,'B-pEC50'!$A:$BM,MATCH(Z$1,'B-pEC50'!$A$1:$BM$1,0),FALSE),"")</f>
        <v/>
      </c>
      <c r="AA30" s="41">
        <f>_xlfn.IFNA(VLOOKUP($A30,'B-pEC50'!$A:$BM,MATCH(AA$1,'B-pEC50'!$A$1:$BM$1,0),FALSE),"")</f>
        <v>5.25</v>
      </c>
      <c r="AB30" s="41">
        <f>_xlfn.IFNA(VLOOKUP($A30,'B-pEC50'!$A:$BM,MATCH(AB$1,'B-pEC50'!$A$1:$BM$1,0),FALSE),"")</f>
        <v>5.5229999999999997</v>
      </c>
      <c r="AC30" s="41">
        <f>_xlfn.IFNA(VLOOKUP($A30,'B-pEC50'!$A:$BM,MATCH(AC$1,'B-pEC50'!$A$1:$BM$1,0),FALSE),"")</f>
        <v>5.6550000000000002</v>
      </c>
      <c r="AD30" s="41">
        <f>_xlfn.IFNA(VLOOKUP($A30,'B-pEC50'!$A:$BM,MATCH(AD$1,'B-pEC50'!$A$1:$BM$1,0),FALSE),"")</f>
        <v>5.6289999999999996</v>
      </c>
      <c r="AE30" s="41">
        <f>_xlfn.IFNA(VLOOKUP($A30,'B-pEC50'!$A:$BM,MATCH(AE$1,'B-pEC50'!$A$1:$BM$1,0),FALSE),"")</f>
        <v>5.173</v>
      </c>
      <c r="AF30" s="41" t="str">
        <f>_xlfn.IFNA(VLOOKUP($A30,'B-pEC50'!$A:$BM,MATCH(AF$1,'B-pEC50'!$A$1:$BM$1,0),FALSE),"")</f>
        <v/>
      </c>
      <c r="AG30" s="41" t="str">
        <f>_xlfn.IFNA(VLOOKUP($A30,'B-pEC50'!$A:$BM,MATCH(AG$1,'B-pEC50'!$A$1:$BM$1,0),FALSE),"")</f>
        <v/>
      </c>
      <c r="AH30" s="41" t="str">
        <f>_xlfn.IFNA(VLOOKUP($A30,'B-pEC50'!$A:$BM,MATCH(AH$1,'B-pEC50'!$A$1:$BM$1,0),FALSE),"")</f>
        <v/>
      </c>
      <c r="AI30" s="41" t="str">
        <f>_xlfn.IFNA(VLOOKUP($A30,'B-pEC50'!$A:$BM,MATCH(AI$1,'B-pEC50'!$A$1:$BM$1,0),FALSE),"")</f>
        <v/>
      </c>
      <c r="AJ30" s="41">
        <f>_xlfn.IFNA(VLOOKUP($A30,'B-pEC50'!$A:$BM,MATCH(AJ$1,'B-pEC50'!$A$1:$BM$1,0),FALSE),"")</f>
        <v>5.3029999999999999</v>
      </c>
      <c r="AK30" s="41">
        <f>_xlfn.IFNA(VLOOKUP($A30,'B-pEC50'!$A:$BM,MATCH(AK$1,'B-pEC50'!$A$1:$BM$1,0),FALSE),"")</f>
        <v>4.0339999999999998</v>
      </c>
      <c r="AL30" s="40" t="str">
        <f t="shared" si="18"/>
        <v/>
      </c>
      <c r="AM30" s="41">
        <f t="shared" si="19"/>
        <v>4.848753763969901</v>
      </c>
      <c r="AN30" s="41">
        <f t="shared" si="20"/>
        <v>5.1223204088184309</v>
      </c>
      <c r="AO30" s="41">
        <f t="shared" si="21"/>
        <v>5.240096693877879</v>
      </c>
      <c r="AP30" s="41">
        <f t="shared" si="22"/>
        <v>5.2483791052925408</v>
      </c>
      <c r="AQ30" s="41">
        <f t="shared" si="23"/>
        <v>4.8305017393159151</v>
      </c>
      <c r="AR30" s="41" t="str">
        <f t="shared" si="24"/>
        <v/>
      </c>
      <c r="AS30" s="41" t="str">
        <f t="shared" si="25"/>
        <v/>
      </c>
      <c r="AT30" s="41" t="str">
        <f t="shared" si="26"/>
        <v/>
      </c>
      <c r="AU30" s="41" t="str">
        <f t="shared" si="27"/>
        <v/>
      </c>
      <c r="AV30" s="41">
        <f t="shared" si="28"/>
        <v>5.0454933290018928</v>
      </c>
      <c r="AW30" s="41">
        <f t="shared" si="29"/>
        <v>3.858277568551967</v>
      </c>
      <c r="AX30" s="105" t="str">
        <f t="shared" si="42"/>
        <v/>
      </c>
      <c r="AY30" s="47">
        <f t="shared" si="43"/>
        <v>5.2483791052925408</v>
      </c>
      <c r="AZ30" s="47" t="str">
        <f t="shared" si="3"/>
        <v/>
      </c>
      <c r="BA30" s="47">
        <f t="shared" si="4"/>
        <v>5.0454933290018928</v>
      </c>
      <c r="BB30" s="48" t="str">
        <f t="shared" si="44"/>
        <v/>
      </c>
      <c r="BC30" s="47">
        <f t="shared" si="45"/>
        <v>5.0580103422549332</v>
      </c>
      <c r="BD30" s="47" t="str">
        <f t="shared" si="7"/>
        <v/>
      </c>
      <c r="BE30" s="47">
        <f t="shared" si="8"/>
        <v>4.4518854487769302</v>
      </c>
      <c r="BF30" s="199" t="str">
        <f t="shared" si="30"/>
        <v/>
      </c>
      <c r="BG30" s="41">
        <f t="shared" si="31"/>
        <v>0.71252075423234396</v>
      </c>
      <c r="BH30" s="41">
        <f t="shared" si="32"/>
        <v>0.90931691452576568</v>
      </c>
      <c r="BI30" s="41">
        <f t="shared" si="33"/>
        <v>0.99404186586680432</v>
      </c>
      <c r="BJ30" s="41">
        <f t="shared" si="34"/>
        <v>1</v>
      </c>
      <c r="BK30" s="41">
        <f t="shared" si="35"/>
        <v>0.69939076036385128</v>
      </c>
      <c r="BL30" s="41" t="str">
        <f t="shared" si="36"/>
        <v/>
      </c>
      <c r="BM30" s="41" t="str">
        <f t="shared" si="37"/>
        <v/>
      </c>
      <c r="BN30" s="41" t="str">
        <f t="shared" si="38"/>
        <v/>
      </c>
      <c r="BO30" s="41" t="str">
        <f t="shared" si="39"/>
        <v/>
      </c>
      <c r="BP30" s="41">
        <f t="shared" si="40"/>
        <v>0.85404967124461839</v>
      </c>
      <c r="BQ30" s="41">
        <f t="shared" si="41"/>
        <v>0</v>
      </c>
      <c r="BR30" s="105" t="str">
        <f t="shared" si="46"/>
        <v/>
      </c>
      <c r="BS30" s="47">
        <f t="shared" si="47"/>
        <v>1</v>
      </c>
      <c r="BT30" s="47" t="str">
        <f t="shared" si="12"/>
        <v/>
      </c>
      <c r="BU30" s="47">
        <f t="shared" si="13"/>
        <v>0.85404967124461839</v>
      </c>
      <c r="BV30" s="48" t="str">
        <f t="shared" si="48"/>
        <v/>
      </c>
      <c r="BW30" s="47">
        <f t="shared" si="49"/>
        <v>0.863054058997753</v>
      </c>
      <c r="BX30" s="47" t="str">
        <f t="shared" si="16"/>
        <v/>
      </c>
      <c r="BY30" s="47">
        <f t="shared" si="17"/>
        <v>0.4270248356223092</v>
      </c>
    </row>
    <row r="31" spans="1:77" s="49" customFormat="1" x14ac:dyDescent="0.2">
      <c r="A31" s="88" t="s">
        <v>100</v>
      </c>
      <c r="B31" s="335" t="str">
        <f>VLOOKUP($A31,BI!$A:$Q,MATCH(B$1,BI!$A$1:$Q$1,0),FALSE)</f>
        <v/>
      </c>
      <c r="C31" s="367" t="str">
        <f>VLOOKUP($A31,BI!$A:$Q,MATCH(C$1,BI!$A$1:$Q$1,0),FALSE)</f>
        <v/>
      </c>
      <c r="D31" s="367" t="str">
        <f>VLOOKUP($A31,BI!$A:$Q,MATCH(D$1,BI!$A$1:$Q$1,0),FALSE)</f>
        <v/>
      </c>
      <c r="E31" s="367" t="str">
        <f>VLOOKUP($A31,BI!$A:$Q,MATCH(E$1,BI!$A$1:$Q$1,0),FALSE)</f>
        <v/>
      </c>
      <c r="F31" s="367" t="str">
        <f>VLOOKUP($A31,BI!$A:$Q,MATCH(F$1,BI!$A$1:$Q$1,0),FALSE)</f>
        <v/>
      </c>
      <c r="G31" s="367" t="str">
        <f>VLOOKUP($A31,BI!$A:$Q,MATCH(G$1,BI!$A$1:$Q$1,0),FALSE)</f>
        <v/>
      </c>
      <c r="H31" s="367">
        <f>VLOOKUP($A31,BI!$A:$Q,MATCH(H$1,BI!$A$1:$Q$1,0),FALSE)</f>
        <v>1</v>
      </c>
      <c r="I31" s="367">
        <f>VLOOKUP($A31,BI!$A:$Q,MATCH(I$1,BI!$A$1:$Q$1,0),FALSE)</f>
        <v>1</v>
      </c>
      <c r="J31" s="367" t="str">
        <f>VLOOKUP($A31,BI!$A:$Q,MATCH(J$1,BI!$A$1:$Q$1,0),FALSE)</f>
        <v/>
      </c>
      <c r="K31" s="367" t="str">
        <f>VLOOKUP($A31,BI!$A:$Q,MATCH(K$1,BI!$A$1:$Q$1,0),FALSE)</f>
        <v/>
      </c>
      <c r="L31" s="367" t="str">
        <f>VLOOKUP($A31,BI!$A:$Q,MATCH(L$1,BI!$A$1:$Q$1,0),FALSE)</f>
        <v/>
      </c>
      <c r="M31" s="367" t="str">
        <f>VLOOKUP($A31,BI!$A:$Q,MATCH(M$1,BI!$A$1:$Q$1,0),FALSE)</f>
        <v/>
      </c>
      <c r="N31" s="48" t="str">
        <f>_xlfn.IFNA(VLOOKUP($A31,'B-Emax'!$A:$BM,MATCH(N$1,'B-Emax'!$A$1:$BM$1,0),FALSE),"")</f>
        <v/>
      </c>
      <c r="O31" s="47" t="str">
        <f>_xlfn.IFNA(VLOOKUP($A31,'B-Emax'!$A:$BM,MATCH(O$1,'B-Emax'!$A$1:$BM$1,0),FALSE),"")</f>
        <v/>
      </c>
      <c r="P31" s="47" t="str">
        <f>_xlfn.IFNA(VLOOKUP($A31,'B-Emax'!$A:$BM,MATCH(P$1,'B-Emax'!$A$1:$BM$1,0),FALSE),"")</f>
        <v/>
      </c>
      <c r="Q31" s="47" t="str">
        <f>_xlfn.IFNA(VLOOKUP($A31,'B-Emax'!$A:$BM,MATCH(Q$1,'B-Emax'!$A$1:$BM$1,0),FALSE),"")</f>
        <v/>
      </c>
      <c r="R31" s="47" t="str">
        <f>_xlfn.IFNA(VLOOKUP($A31,'B-Emax'!$A:$BM,MATCH(R$1,'B-Emax'!$A$1:$BM$1,0),FALSE),"")</f>
        <v/>
      </c>
      <c r="S31" s="47" t="str">
        <f>_xlfn.IFNA(VLOOKUP($A31,'B-Emax'!$A:$BM,MATCH(S$1,'B-Emax'!$A$1:$BM$1,0),FALSE),"")</f>
        <v/>
      </c>
      <c r="T31" s="47">
        <f>_xlfn.IFNA(VLOOKUP($A31,'B-Emax'!$A:$BM,MATCH(T$1,'B-Emax'!$A$1:$BM$1,0),FALSE),"")</f>
        <v>0.65303468208092486</v>
      </c>
      <c r="U31" s="47">
        <f>_xlfn.IFNA(VLOOKUP($A31,'B-Emax'!$A:$BM,MATCH(U$1,'B-Emax'!$A$1:$BM$1,0),FALSE),"")</f>
        <v>0.31351681957186545</v>
      </c>
      <c r="V31" s="47" t="str">
        <f>_xlfn.IFNA(VLOOKUP($A31,'B-Emax'!$A:$BM,MATCH(V$1,'B-Emax'!$A$1:$BM$1,0),FALSE),"")</f>
        <v/>
      </c>
      <c r="W31" s="47" t="str">
        <f>_xlfn.IFNA(VLOOKUP($A31,'B-Emax'!$A:$BM,MATCH(W$1,'B-Emax'!$A$1:$BM$1,0),FALSE),"")</f>
        <v/>
      </c>
      <c r="X31" s="47" t="str">
        <f>_xlfn.IFNA(VLOOKUP($A31,'B-Emax'!$A:$BM,MATCH(X$1,'B-Emax'!$A$1:$BM$1,0),FALSE),"")</f>
        <v/>
      </c>
      <c r="Y31" s="47" t="str">
        <f>_xlfn.IFNA(VLOOKUP($A31,'B-Emax'!$A:$BM,MATCH(Y$1,'B-Emax'!$A$1:$BM$1,0),FALSE),"")</f>
        <v/>
      </c>
      <c r="Z31" s="40" t="str">
        <f>_xlfn.IFNA(VLOOKUP($A31,'B-pEC50'!$A:$BM,MATCH(Z$1,'B-pEC50'!$A$1:$BM$1,0),FALSE),"")</f>
        <v/>
      </c>
      <c r="AA31" s="41" t="str">
        <f>_xlfn.IFNA(VLOOKUP($A31,'B-pEC50'!$A:$BM,MATCH(AA$1,'B-pEC50'!$A$1:$BM$1,0),FALSE),"")</f>
        <v/>
      </c>
      <c r="AB31" s="41" t="str">
        <f>_xlfn.IFNA(VLOOKUP($A31,'B-pEC50'!$A:$BM,MATCH(AB$1,'B-pEC50'!$A$1:$BM$1,0),FALSE),"")</f>
        <v/>
      </c>
      <c r="AC31" s="41" t="str">
        <f>_xlfn.IFNA(VLOOKUP($A31,'B-pEC50'!$A:$BM,MATCH(AC$1,'B-pEC50'!$A$1:$BM$1,0),FALSE),"")</f>
        <v/>
      </c>
      <c r="AD31" s="41" t="str">
        <f>_xlfn.IFNA(VLOOKUP($A31,'B-pEC50'!$A:$BM,MATCH(AD$1,'B-pEC50'!$A$1:$BM$1,0),FALSE),"")</f>
        <v/>
      </c>
      <c r="AE31" s="41" t="str">
        <f>_xlfn.IFNA(VLOOKUP($A31,'B-pEC50'!$A:$BM,MATCH(AE$1,'B-pEC50'!$A$1:$BM$1,0),FALSE),"")</f>
        <v/>
      </c>
      <c r="AF31" s="41">
        <f>_xlfn.IFNA(VLOOKUP($A31,'B-pEC50'!$A:$BM,MATCH(AF$1,'B-pEC50'!$A$1:$BM$1,0),FALSE),"")</f>
        <v>4.0949999999999998</v>
      </c>
      <c r="AG31" s="41">
        <f>_xlfn.IFNA(VLOOKUP($A31,'B-pEC50'!$A:$BM,MATCH(AG$1,'B-pEC50'!$A$1:$BM$1,0),FALSE),"")</f>
        <v>4.4729999999999999</v>
      </c>
      <c r="AH31" s="41" t="str">
        <f>_xlfn.IFNA(VLOOKUP($A31,'B-pEC50'!$A:$BM,MATCH(AH$1,'B-pEC50'!$A$1:$BM$1,0),FALSE),"")</f>
        <v/>
      </c>
      <c r="AI31" s="41" t="str">
        <f>_xlfn.IFNA(VLOOKUP($A31,'B-pEC50'!$A:$BM,MATCH(AI$1,'B-pEC50'!$A$1:$BM$1,0),FALSE),"")</f>
        <v/>
      </c>
      <c r="AJ31" s="41" t="str">
        <f>_xlfn.IFNA(VLOOKUP($A31,'B-pEC50'!$A:$BM,MATCH(AJ$1,'B-pEC50'!$A$1:$BM$1,0),FALSE),"")</f>
        <v/>
      </c>
      <c r="AK31" s="41" t="str">
        <f>_xlfn.IFNA(VLOOKUP($A31,'B-pEC50'!$A:$BM,MATCH(AK$1,'B-pEC50'!$A$1:$BM$1,0),FALSE),"")</f>
        <v/>
      </c>
      <c r="AL31" s="40" t="str">
        <f t="shared" si="18"/>
        <v/>
      </c>
      <c r="AM31" s="41" t="str">
        <f t="shared" si="19"/>
        <v/>
      </c>
      <c r="AN31" s="41" t="str">
        <f t="shared" si="20"/>
        <v/>
      </c>
      <c r="AO31" s="41" t="str">
        <f t="shared" si="21"/>
        <v/>
      </c>
      <c r="AP31" s="41" t="str">
        <f t="shared" si="22"/>
        <v/>
      </c>
      <c r="AQ31" s="41" t="str">
        <f t="shared" si="23"/>
        <v/>
      </c>
      <c r="AR31" s="41">
        <f t="shared" si="24"/>
        <v>3.9099362468744441</v>
      </c>
      <c r="AS31" s="41">
        <f t="shared" si="25"/>
        <v>3.9692608448519202</v>
      </c>
      <c r="AT31" s="41" t="str">
        <f t="shared" si="26"/>
        <v/>
      </c>
      <c r="AU31" s="41" t="str">
        <f t="shared" si="27"/>
        <v/>
      </c>
      <c r="AV31" s="41" t="str">
        <f t="shared" si="28"/>
        <v/>
      </c>
      <c r="AW31" s="41" t="str">
        <f t="shared" si="29"/>
        <v/>
      </c>
      <c r="AX31" s="105" t="str">
        <f t="shared" si="42"/>
        <v/>
      </c>
      <c r="AY31" s="47" t="str">
        <f t="shared" si="43"/>
        <v/>
      </c>
      <c r="AZ31" s="47">
        <f t="shared" si="3"/>
        <v>3.9692608448519202</v>
      </c>
      <c r="BA31" s="47" t="str">
        <f t="shared" si="4"/>
        <v/>
      </c>
      <c r="BB31" s="48" t="str">
        <f t="shared" si="44"/>
        <v/>
      </c>
      <c r="BC31" s="47" t="str">
        <f t="shared" si="45"/>
        <v/>
      </c>
      <c r="BD31" s="47">
        <f t="shared" si="7"/>
        <v>3.9395985458631824</v>
      </c>
      <c r="BE31" s="47" t="str">
        <f t="shared" si="8"/>
        <v/>
      </c>
      <c r="BF31" s="199" t="str">
        <f t="shared" si="30"/>
        <v/>
      </c>
      <c r="BG31" s="41" t="str">
        <f t="shared" si="31"/>
        <v/>
      </c>
      <c r="BH31" s="41" t="str">
        <f t="shared" si="32"/>
        <v/>
      </c>
      <c r="BI31" s="41" t="str">
        <f t="shared" si="33"/>
        <v/>
      </c>
      <c r="BJ31" s="41" t="str">
        <f t="shared" si="34"/>
        <v/>
      </c>
      <c r="BK31" s="41" t="str">
        <f t="shared" si="35"/>
        <v/>
      </c>
      <c r="BL31" s="41">
        <f t="shared" si="36"/>
        <v>0</v>
      </c>
      <c r="BM31" s="41">
        <f t="shared" si="37"/>
        <v>1</v>
      </c>
      <c r="BN31" s="41" t="str">
        <f t="shared" si="38"/>
        <v/>
      </c>
      <c r="BO31" s="41" t="str">
        <f t="shared" si="39"/>
        <v/>
      </c>
      <c r="BP31" s="41" t="str">
        <f t="shared" si="40"/>
        <v/>
      </c>
      <c r="BQ31" s="41" t="str">
        <f t="shared" si="41"/>
        <v/>
      </c>
      <c r="BR31" s="105" t="str">
        <f t="shared" si="46"/>
        <v/>
      </c>
      <c r="BS31" s="47" t="str">
        <f t="shared" si="47"/>
        <v/>
      </c>
      <c r="BT31" s="47">
        <f t="shared" si="12"/>
        <v>1</v>
      </c>
      <c r="BU31" s="47" t="str">
        <f t="shared" si="13"/>
        <v/>
      </c>
      <c r="BV31" s="48" t="str">
        <f t="shared" si="48"/>
        <v/>
      </c>
      <c r="BW31" s="47" t="str">
        <f t="shared" si="49"/>
        <v/>
      </c>
      <c r="BX31" s="47">
        <f t="shared" si="16"/>
        <v>0.5</v>
      </c>
      <c r="BY31" s="47" t="str">
        <f t="shared" si="17"/>
        <v/>
      </c>
    </row>
    <row r="32" spans="1:77" s="49" customFormat="1" x14ac:dyDescent="0.2">
      <c r="A32" s="88" t="s">
        <v>78</v>
      </c>
      <c r="B32" s="335" t="str">
        <f>VLOOKUP($A32,BI!$A:$Q,MATCH(B$1,BI!$A$1:$Q$1,0),FALSE)</f>
        <v/>
      </c>
      <c r="C32" s="367">
        <f>VLOOKUP($A32,BI!$A:$Q,MATCH(C$1,BI!$A$1:$Q$1,0),FALSE)</f>
        <v>1</v>
      </c>
      <c r="D32" s="367">
        <f>VLOOKUP($A32,BI!$A:$Q,MATCH(D$1,BI!$A$1:$Q$1,0),FALSE)</f>
        <v>1</v>
      </c>
      <c r="E32" s="367">
        <f>VLOOKUP($A32,BI!$A:$Q,MATCH(E$1,BI!$A$1:$Q$1,0),FALSE)</f>
        <v>1</v>
      </c>
      <c r="F32" s="367">
        <f>VLOOKUP($A32,BI!$A:$Q,MATCH(F$1,BI!$A$1:$Q$1,0),FALSE)</f>
        <v>1</v>
      </c>
      <c r="G32" s="367">
        <f>VLOOKUP($A32,BI!$A:$Q,MATCH(G$1,BI!$A$1:$Q$1,0),FALSE)</f>
        <v>1</v>
      </c>
      <c r="H32" s="367" t="str">
        <f>VLOOKUP($A32,BI!$A:$Q,MATCH(H$1,BI!$A$1:$Q$1,0),FALSE)</f>
        <v/>
      </c>
      <c r="I32" s="367" t="str">
        <f>VLOOKUP($A32,BI!$A:$Q,MATCH(I$1,BI!$A$1:$Q$1,0),FALSE)</f>
        <v/>
      </c>
      <c r="J32" s="367" t="str">
        <f>VLOOKUP($A32,BI!$A:$Q,MATCH(J$1,BI!$A$1:$Q$1,0),FALSE)</f>
        <v/>
      </c>
      <c r="K32" s="367" t="str">
        <f>VLOOKUP($A32,BI!$A:$Q,MATCH(K$1,BI!$A$1:$Q$1,0),FALSE)</f>
        <v/>
      </c>
      <c r="L32" s="367">
        <f>VLOOKUP($A32,BI!$A:$Q,MATCH(L$1,BI!$A$1:$Q$1,0),FALSE)</f>
        <v>1</v>
      </c>
      <c r="M32" s="367" t="str">
        <f>VLOOKUP($A32,BI!$A:$Q,MATCH(M$1,BI!$A$1:$Q$1,0),FALSE)</f>
        <v/>
      </c>
      <c r="N32" s="48" t="str">
        <f>_xlfn.IFNA(VLOOKUP($A32,'B-Emax'!$A:$BM,MATCH(N$1,'B-Emax'!$A$1:$BM$1,0),FALSE),"")</f>
        <v/>
      </c>
      <c r="O32" s="47">
        <f>_xlfn.IFNA(VLOOKUP($A32,'B-Emax'!$A:$BM,MATCH(O$1,'B-Emax'!$A$1:$BM$1,0),FALSE),"")</f>
        <v>0.14485373781148428</v>
      </c>
      <c r="P32" s="47">
        <f>_xlfn.IFNA(VLOOKUP($A32,'B-Emax'!$A:$BM,MATCH(P$1,'B-Emax'!$A$1:$BM$1,0),FALSE),"")</f>
        <v>0.23796127751116999</v>
      </c>
      <c r="Q32" s="47">
        <f>_xlfn.IFNA(VLOOKUP($A32,'B-Emax'!$A:$BM,MATCH(Q$1,'B-Emax'!$A$1:$BM$1,0),FALSE),"")</f>
        <v>0.44569892473118283</v>
      </c>
      <c r="R32" s="47">
        <f>_xlfn.IFNA(VLOOKUP($A32,'B-Emax'!$A:$BM,MATCH(R$1,'B-Emax'!$A$1:$BM$1,0),FALSE),"")</f>
        <v>0.39003894240623083</v>
      </c>
      <c r="S32" s="47">
        <f>_xlfn.IFNA(VLOOKUP($A32,'B-Emax'!$A:$BM,MATCH(S$1,'B-Emax'!$A$1:$BM$1,0),FALSE),"")</f>
        <v>0.35556844547563804</v>
      </c>
      <c r="T32" s="47" t="str">
        <f>_xlfn.IFNA(VLOOKUP($A32,'B-Emax'!$A:$BM,MATCH(T$1,'B-Emax'!$A$1:$BM$1,0),FALSE),"")</f>
        <v/>
      </c>
      <c r="U32" s="47" t="str">
        <f>_xlfn.IFNA(VLOOKUP($A32,'B-Emax'!$A:$BM,MATCH(U$1,'B-Emax'!$A$1:$BM$1,0),FALSE),"")</f>
        <v/>
      </c>
      <c r="V32" s="47" t="str">
        <f>_xlfn.IFNA(VLOOKUP($A32,'B-Emax'!$A:$BM,MATCH(V$1,'B-Emax'!$A$1:$BM$1,0),FALSE),"")</f>
        <v/>
      </c>
      <c r="W32" s="47" t="str">
        <f>_xlfn.IFNA(VLOOKUP($A32,'B-Emax'!$A:$BM,MATCH(W$1,'B-Emax'!$A$1:$BM$1,0),FALSE),"")</f>
        <v/>
      </c>
      <c r="X32" s="47">
        <f>_xlfn.IFNA(VLOOKUP($A32,'B-Emax'!$A:$BM,MATCH(X$1,'B-Emax'!$A$1:$BM$1,0),FALSE),"")</f>
        <v>0.43795081967213112</v>
      </c>
      <c r="Y32" s="47" t="str">
        <f>_xlfn.IFNA(VLOOKUP($A32,'B-Emax'!$A:$BM,MATCH(Y$1,'B-Emax'!$A$1:$BM$1,0),FALSE),"")</f>
        <v/>
      </c>
      <c r="Z32" s="40" t="str">
        <f>_xlfn.IFNA(VLOOKUP($A32,'B-pEC50'!$A:$BM,MATCH(Z$1,'B-pEC50'!$A$1:$BM$1,0),FALSE),"")</f>
        <v/>
      </c>
      <c r="AA32" s="41">
        <f>_xlfn.IFNA(VLOOKUP($A32,'B-pEC50'!$A:$BM,MATCH(AA$1,'B-pEC50'!$A$1:$BM$1,0),FALSE),"")</f>
        <v>9.7449999999999992</v>
      </c>
      <c r="AB32" s="41">
        <f>_xlfn.IFNA(VLOOKUP($A32,'B-pEC50'!$A:$BM,MATCH(AB$1,'B-pEC50'!$A$1:$BM$1,0),FALSE),"")</f>
        <v>9.7539999999999996</v>
      </c>
      <c r="AC32" s="41">
        <f>_xlfn.IFNA(VLOOKUP($A32,'B-pEC50'!$A:$BM,MATCH(AC$1,'B-pEC50'!$A$1:$BM$1,0),FALSE),"")</f>
        <v>9.1590000000000007</v>
      </c>
      <c r="AD32" s="41">
        <f>_xlfn.IFNA(VLOOKUP($A32,'B-pEC50'!$A:$BM,MATCH(AD$1,'B-pEC50'!$A$1:$BM$1,0),FALSE),"")</f>
        <v>9.7469999999999999</v>
      </c>
      <c r="AE32" s="41">
        <f>_xlfn.IFNA(VLOOKUP($A32,'B-pEC50'!$A:$BM,MATCH(AE$1,'B-pEC50'!$A$1:$BM$1,0),FALSE),"")</f>
        <v>9.157</v>
      </c>
      <c r="AF32" s="41" t="str">
        <f>_xlfn.IFNA(VLOOKUP($A32,'B-pEC50'!$A:$BM,MATCH(AF$1,'B-pEC50'!$A$1:$BM$1,0),FALSE),"")</f>
        <v/>
      </c>
      <c r="AG32" s="41" t="str">
        <f>_xlfn.IFNA(VLOOKUP($A32,'B-pEC50'!$A:$BM,MATCH(AG$1,'B-pEC50'!$A$1:$BM$1,0),FALSE),"")</f>
        <v/>
      </c>
      <c r="AH32" s="41" t="str">
        <f>_xlfn.IFNA(VLOOKUP($A32,'B-pEC50'!$A:$BM,MATCH(AH$1,'B-pEC50'!$A$1:$BM$1,0),FALSE),"")</f>
        <v/>
      </c>
      <c r="AI32" s="41" t="str">
        <f>_xlfn.IFNA(VLOOKUP($A32,'B-pEC50'!$A:$BM,MATCH(AI$1,'B-pEC50'!$A$1:$BM$1,0),FALSE),"")</f>
        <v/>
      </c>
      <c r="AJ32" s="41">
        <f>_xlfn.IFNA(VLOOKUP($A32,'B-pEC50'!$A:$BM,MATCH(AJ$1,'B-pEC50'!$A$1:$BM$1,0),FALSE),"")</f>
        <v>8.9809999999999999</v>
      </c>
      <c r="AK32" s="41" t="str">
        <f>_xlfn.IFNA(VLOOKUP($A32,'B-pEC50'!$A:$BM,MATCH(AK$1,'B-pEC50'!$A$1:$BM$1,0),FALSE),"")</f>
        <v/>
      </c>
      <c r="AL32" s="40" t="str">
        <f t="shared" si="18"/>
        <v/>
      </c>
      <c r="AM32" s="41">
        <f t="shared" si="19"/>
        <v>8.9059297062360727</v>
      </c>
      <c r="AN32" s="41">
        <f t="shared" si="20"/>
        <v>9.1305062917984081</v>
      </c>
      <c r="AO32" s="41">
        <f t="shared" si="21"/>
        <v>8.8080415863323598</v>
      </c>
      <c r="AP32" s="41">
        <f t="shared" si="22"/>
        <v>9.3381079701747538</v>
      </c>
      <c r="AQ32" s="41">
        <f t="shared" si="23"/>
        <v>8.7079232130297228</v>
      </c>
      <c r="AR32" s="41" t="str">
        <f t="shared" si="24"/>
        <v/>
      </c>
      <c r="AS32" s="41" t="str">
        <f t="shared" si="25"/>
        <v/>
      </c>
      <c r="AT32" s="41" t="str">
        <f t="shared" si="26"/>
        <v/>
      </c>
      <c r="AU32" s="41" t="str">
        <f t="shared" si="27"/>
        <v/>
      </c>
      <c r="AV32" s="41">
        <f t="shared" si="28"/>
        <v>8.6224253435081586</v>
      </c>
      <c r="AW32" s="41" t="str">
        <f t="shared" si="29"/>
        <v/>
      </c>
      <c r="AX32" s="105" t="str">
        <f t="shared" si="42"/>
        <v/>
      </c>
      <c r="AY32" s="47">
        <f t="shared" si="43"/>
        <v>9.3381079701747538</v>
      </c>
      <c r="AZ32" s="47" t="str">
        <f t="shared" si="3"/>
        <v/>
      </c>
      <c r="BA32" s="47">
        <f t="shared" si="4"/>
        <v>8.6224253435081586</v>
      </c>
      <c r="BB32" s="48" t="str">
        <f t="shared" si="44"/>
        <v/>
      </c>
      <c r="BC32" s="47">
        <f t="shared" si="45"/>
        <v>8.9781017535142631</v>
      </c>
      <c r="BD32" s="47" t="str">
        <f t="shared" si="7"/>
        <v/>
      </c>
      <c r="BE32" s="47">
        <f t="shared" si="8"/>
        <v>8.6224253435081586</v>
      </c>
      <c r="BF32" s="199" t="str">
        <f t="shared" si="30"/>
        <v/>
      </c>
      <c r="BG32" s="41">
        <f t="shared" si="31"/>
        <v>0.39613140261400565</v>
      </c>
      <c r="BH32" s="41">
        <f t="shared" si="32"/>
        <v>0.70992494348607671</v>
      </c>
      <c r="BI32" s="41">
        <f t="shared" si="33"/>
        <v>0.25935552423388863</v>
      </c>
      <c r="BJ32" s="41">
        <f t="shared" si="34"/>
        <v>1</v>
      </c>
      <c r="BK32" s="41">
        <f t="shared" si="35"/>
        <v>0.119463385495026</v>
      </c>
      <c r="BL32" s="41" t="str">
        <f t="shared" si="36"/>
        <v/>
      </c>
      <c r="BM32" s="41" t="str">
        <f t="shared" si="37"/>
        <v/>
      </c>
      <c r="BN32" s="41" t="str">
        <f t="shared" si="38"/>
        <v/>
      </c>
      <c r="BO32" s="41" t="str">
        <f t="shared" si="39"/>
        <v/>
      </c>
      <c r="BP32" s="41">
        <f t="shared" si="40"/>
        <v>0</v>
      </c>
      <c r="BQ32" s="41" t="str">
        <f t="shared" si="41"/>
        <v/>
      </c>
      <c r="BR32" s="105" t="str">
        <f t="shared" si="46"/>
        <v/>
      </c>
      <c r="BS32" s="47">
        <f t="shared" si="47"/>
        <v>1</v>
      </c>
      <c r="BT32" s="47" t="str">
        <f t="shared" si="12"/>
        <v/>
      </c>
      <c r="BU32" s="47">
        <f t="shared" si="13"/>
        <v>0</v>
      </c>
      <c r="BV32" s="48" t="str">
        <f t="shared" si="48"/>
        <v/>
      </c>
      <c r="BW32" s="47">
        <f t="shared" si="49"/>
        <v>0.49697505116579938</v>
      </c>
      <c r="BX32" s="47" t="str">
        <f t="shared" si="16"/>
        <v/>
      </c>
      <c r="BY32" s="47">
        <f t="shared" si="17"/>
        <v>0</v>
      </c>
    </row>
    <row r="33" spans="1:77" s="49" customFormat="1" x14ac:dyDescent="0.2">
      <c r="A33" s="88" t="s">
        <v>151</v>
      </c>
      <c r="B33" s="335" t="str">
        <f>VLOOKUP($A33,BI!$A:$Q,MATCH(B$1,BI!$A$1:$Q$1,0),FALSE)</f>
        <v/>
      </c>
      <c r="C33" s="367">
        <f>VLOOKUP($A33,BI!$A:$Q,MATCH(C$1,BI!$A$1:$Q$1,0),FALSE)</f>
        <v>1</v>
      </c>
      <c r="D33" s="367">
        <f>VLOOKUP($A33,BI!$A:$Q,MATCH(D$1,BI!$A$1:$Q$1,0),FALSE)</f>
        <v>1</v>
      </c>
      <c r="E33" s="367">
        <f>VLOOKUP($A33,BI!$A:$Q,MATCH(E$1,BI!$A$1:$Q$1,0),FALSE)</f>
        <v>1</v>
      </c>
      <c r="F33" s="367">
        <f>VLOOKUP($A33,BI!$A:$Q,MATCH(F$1,BI!$A$1:$Q$1,0),FALSE)</f>
        <v>1</v>
      </c>
      <c r="G33" s="367">
        <f>VLOOKUP($A33,BI!$A:$Q,MATCH(G$1,BI!$A$1:$Q$1,0),FALSE)</f>
        <v>1</v>
      </c>
      <c r="H33" s="367" t="str">
        <f>VLOOKUP($A33,BI!$A:$Q,MATCH(H$1,BI!$A$1:$Q$1,0),FALSE)</f>
        <v/>
      </c>
      <c r="I33" s="367" t="str">
        <f>VLOOKUP($A33,BI!$A:$Q,MATCH(I$1,BI!$A$1:$Q$1,0),FALSE)</f>
        <v/>
      </c>
      <c r="J33" s="367" t="str">
        <f>VLOOKUP($A33,BI!$A:$Q,MATCH(J$1,BI!$A$1:$Q$1,0),FALSE)</f>
        <v/>
      </c>
      <c r="K33" s="367" t="str">
        <f>VLOOKUP($A33,BI!$A:$Q,MATCH(K$1,BI!$A$1:$Q$1,0),FALSE)</f>
        <v/>
      </c>
      <c r="L33" s="367" t="str">
        <f>VLOOKUP($A33,BI!$A:$Q,MATCH(L$1,BI!$A$1:$Q$1,0),FALSE)</f>
        <v/>
      </c>
      <c r="M33" s="367" t="str">
        <f>VLOOKUP($A33,BI!$A:$Q,MATCH(M$1,BI!$A$1:$Q$1,0),FALSE)</f>
        <v/>
      </c>
      <c r="N33" s="48" t="str">
        <f>_xlfn.IFNA(VLOOKUP($A33,'B-Emax'!$A:$BM,MATCH(N$1,'B-Emax'!$A$1:$BM$1,0),FALSE),"")</f>
        <v/>
      </c>
      <c r="O33" s="47">
        <f>_xlfn.IFNA(VLOOKUP($A33,'B-Emax'!$A:$BM,MATCH(O$1,'B-Emax'!$A$1:$BM$1,0),FALSE),"")</f>
        <v>0.75471289274106179</v>
      </c>
      <c r="P33" s="47">
        <f>_xlfn.IFNA(VLOOKUP($A33,'B-Emax'!$A:$BM,MATCH(P$1,'B-Emax'!$A$1:$BM$1,0),FALSE),"")</f>
        <v>0.4956147608803575</v>
      </c>
      <c r="Q33" s="47">
        <f>_xlfn.IFNA(VLOOKUP($A33,'B-Emax'!$A:$BM,MATCH(Q$1,'B-Emax'!$A$1:$BM$1,0),FALSE),"")</f>
        <v>0.60188172043010757</v>
      </c>
      <c r="R33" s="47">
        <f>_xlfn.IFNA(VLOOKUP($A33,'B-Emax'!$A:$BM,MATCH(R$1,'B-Emax'!$A$1:$BM$1,0),FALSE),"")</f>
        <v>0.6087312973970076</v>
      </c>
      <c r="S33" s="47">
        <f>_xlfn.IFNA(VLOOKUP($A33,'B-Emax'!$A:$BM,MATCH(S$1,'B-Emax'!$A$1:$BM$1,0),FALSE),"")</f>
        <v>9.4895591647331787E-2</v>
      </c>
      <c r="T33" s="47" t="str">
        <f>_xlfn.IFNA(VLOOKUP($A33,'B-Emax'!$A:$BM,MATCH(T$1,'B-Emax'!$A$1:$BM$1,0),FALSE),"")</f>
        <v/>
      </c>
      <c r="U33" s="47" t="str">
        <f>_xlfn.IFNA(VLOOKUP($A33,'B-Emax'!$A:$BM,MATCH(U$1,'B-Emax'!$A$1:$BM$1,0),FALSE),"")</f>
        <v/>
      </c>
      <c r="V33" s="47" t="str">
        <f>_xlfn.IFNA(VLOOKUP($A33,'B-Emax'!$A:$BM,MATCH(V$1,'B-Emax'!$A$1:$BM$1,0),FALSE),"")</f>
        <v/>
      </c>
      <c r="W33" s="47" t="str">
        <f>_xlfn.IFNA(VLOOKUP($A33,'B-Emax'!$A:$BM,MATCH(W$1,'B-Emax'!$A$1:$BM$1,0),FALSE),"")</f>
        <v/>
      </c>
      <c r="X33" s="47" t="str">
        <f>_xlfn.IFNA(VLOOKUP($A33,'B-Emax'!$A:$BM,MATCH(X$1,'B-Emax'!$A$1:$BM$1,0),FALSE),"")</f>
        <v/>
      </c>
      <c r="Y33" s="47" t="str">
        <f>_xlfn.IFNA(VLOOKUP($A33,'B-Emax'!$A:$BM,MATCH(Y$1,'B-Emax'!$A$1:$BM$1,0),FALSE),"")</f>
        <v/>
      </c>
      <c r="Z33" s="40" t="str">
        <f>_xlfn.IFNA(VLOOKUP($A33,'B-pEC50'!$A:$BM,MATCH(Z$1,'B-pEC50'!$A$1:$BM$1,0),FALSE),"")</f>
        <v/>
      </c>
      <c r="AA33" s="41">
        <f>_xlfn.IFNA(VLOOKUP($A33,'B-pEC50'!$A:$BM,MATCH(AA$1,'B-pEC50'!$A$1:$BM$1,0),FALSE),"")</f>
        <v>10.16</v>
      </c>
      <c r="AB33" s="41">
        <f>_xlfn.IFNA(VLOOKUP($A33,'B-pEC50'!$A:$BM,MATCH(AB$1,'B-pEC50'!$A$1:$BM$1,0),FALSE),"")</f>
        <v>10.220000000000001</v>
      </c>
      <c r="AC33" s="41">
        <f>_xlfn.IFNA(VLOOKUP($A33,'B-pEC50'!$A:$BM,MATCH(AC$1,'B-pEC50'!$A$1:$BM$1,0),FALSE),"")</f>
        <v>10.36</v>
      </c>
      <c r="AD33" s="41">
        <f>_xlfn.IFNA(VLOOKUP($A33,'B-pEC50'!$A:$BM,MATCH(AD$1,'B-pEC50'!$A$1:$BM$1,0),FALSE),"")</f>
        <v>10.65</v>
      </c>
      <c r="AE33" s="41">
        <f>_xlfn.IFNA(VLOOKUP($A33,'B-pEC50'!$A:$BM,MATCH(AE$1,'B-pEC50'!$A$1:$BM$1,0),FALSE),"")</f>
        <v>11.25</v>
      </c>
      <c r="AF33" s="41" t="str">
        <f>_xlfn.IFNA(VLOOKUP($A33,'B-pEC50'!$A:$BM,MATCH(AF$1,'B-pEC50'!$A$1:$BM$1,0),FALSE),"")</f>
        <v/>
      </c>
      <c r="AG33" s="41" t="str">
        <f>_xlfn.IFNA(VLOOKUP($A33,'B-pEC50'!$A:$BM,MATCH(AG$1,'B-pEC50'!$A$1:$BM$1,0),FALSE),"")</f>
        <v/>
      </c>
      <c r="AH33" s="41" t="str">
        <f>_xlfn.IFNA(VLOOKUP($A33,'B-pEC50'!$A:$BM,MATCH(AH$1,'B-pEC50'!$A$1:$BM$1,0),FALSE),"")</f>
        <v/>
      </c>
      <c r="AI33" s="41" t="str">
        <f>_xlfn.IFNA(VLOOKUP($A33,'B-pEC50'!$A:$BM,MATCH(AI$1,'B-pEC50'!$A$1:$BM$1,0),FALSE),"")</f>
        <v/>
      </c>
      <c r="AJ33" s="41" t="str">
        <f>_xlfn.IFNA(VLOOKUP($A33,'B-pEC50'!$A:$BM,MATCH(AJ$1,'B-pEC50'!$A$1:$BM$1,0),FALSE),"")</f>
        <v/>
      </c>
      <c r="AK33" s="41" t="str">
        <f>_xlfn.IFNA(VLOOKUP($A33,'B-pEC50'!$A:$BM,MATCH(AK$1,'B-pEC50'!$A$1:$BM$1,0),FALSE),"")</f>
        <v/>
      </c>
      <c r="AL33" s="40" t="str">
        <f t="shared" si="18"/>
        <v/>
      </c>
      <c r="AM33" s="41">
        <f t="shared" si="19"/>
        <v>10.037781769096306</v>
      </c>
      <c r="AN33" s="41">
        <f t="shared" si="20"/>
        <v>9.9151442324768766</v>
      </c>
      <c r="AO33" s="41">
        <f t="shared" si="21"/>
        <v>10.139511153697134</v>
      </c>
      <c r="AP33" s="41">
        <f t="shared" si="22"/>
        <v>10.434425631204949</v>
      </c>
      <c r="AQ33" s="41">
        <f t="shared" si="23"/>
        <v>10.227246037846612</v>
      </c>
      <c r="AR33" s="41" t="str">
        <f t="shared" si="24"/>
        <v/>
      </c>
      <c r="AS33" s="41" t="str">
        <f t="shared" si="25"/>
        <v/>
      </c>
      <c r="AT33" s="41" t="str">
        <f t="shared" si="26"/>
        <v/>
      </c>
      <c r="AU33" s="41" t="str">
        <f t="shared" si="27"/>
        <v/>
      </c>
      <c r="AV33" s="41" t="str">
        <f t="shared" si="28"/>
        <v/>
      </c>
      <c r="AW33" s="41" t="str">
        <f t="shared" si="29"/>
        <v/>
      </c>
      <c r="AX33" s="105" t="str">
        <f t="shared" si="42"/>
        <v/>
      </c>
      <c r="AY33" s="47">
        <f t="shared" si="43"/>
        <v>10.434425631204949</v>
      </c>
      <c r="AZ33" s="47" t="str">
        <f t="shared" si="3"/>
        <v/>
      </c>
      <c r="BA33" s="47" t="str">
        <f t="shared" si="4"/>
        <v/>
      </c>
      <c r="BB33" s="48" t="str">
        <f t="shared" si="44"/>
        <v/>
      </c>
      <c r="BC33" s="47">
        <f t="shared" si="45"/>
        <v>10.150821764864375</v>
      </c>
      <c r="BD33" s="47" t="str">
        <f t="shared" si="7"/>
        <v/>
      </c>
      <c r="BE33" s="47" t="str">
        <f t="shared" si="8"/>
        <v/>
      </c>
      <c r="BF33" s="199" t="str">
        <f t="shared" si="30"/>
        <v/>
      </c>
      <c r="BG33" s="41">
        <f t="shared" si="31"/>
        <v>0.2361677828626586</v>
      </c>
      <c r="BH33" s="41">
        <f t="shared" si="32"/>
        <v>0</v>
      </c>
      <c r="BI33" s="41">
        <f t="shared" si="33"/>
        <v>0.43207193974176922</v>
      </c>
      <c r="BJ33" s="41">
        <f t="shared" si="34"/>
        <v>1</v>
      </c>
      <c r="BK33" s="41">
        <f t="shared" si="35"/>
        <v>0.60102635321464937</v>
      </c>
      <c r="BL33" s="41" t="str">
        <f t="shared" si="36"/>
        <v/>
      </c>
      <c r="BM33" s="41" t="str">
        <f t="shared" si="37"/>
        <v/>
      </c>
      <c r="BN33" s="41" t="str">
        <f t="shared" si="38"/>
        <v/>
      </c>
      <c r="BO33" s="41" t="str">
        <f t="shared" si="39"/>
        <v/>
      </c>
      <c r="BP33" s="41" t="str">
        <f t="shared" si="40"/>
        <v/>
      </c>
      <c r="BQ33" s="41" t="str">
        <f t="shared" si="41"/>
        <v/>
      </c>
      <c r="BR33" s="105" t="str">
        <f t="shared" si="46"/>
        <v/>
      </c>
      <c r="BS33" s="47">
        <f t="shared" si="47"/>
        <v>1</v>
      </c>
      <c r="BT33" s="47" t="str">
        <f t="shared" si="12"/>
        <v/>
      </c>
      <c r="BU33" s="47" t="str">
        <f t="shared" si="13"/>
        <v/>
      </c>
      <c r="BV33" s="48" t="str">
        <f t="shared" si="48"/>
        <v/>
      </c>
      <c r="BW33" s="47">
        <f t="shared" si="49"/>
        <v>0.45385321516381544</v>
      </c>
      <c r="BX33" s="47" t="str">
        <f t="shared" si="16"/>
        <v/>
      </c>
      <c r="BY33" s="47" t="str">
        <f t="shared" si="17"/>
        <v/>
      </c>
    </row>
    <row r="34" spans="1:77" s="49" customFormat="1" x14ac:dyDescent="0.2">
      <c r="A34" s="88" t="s">
        <v>14</v>
      </c>
      <c r="B34" s="335" t="str">
        <f>VLOOKUP($A34,BI!$A:$Q,MATCH(B$1,BI!$A$1:$Q$1,0),FALSE)</f>
        <v/>
      </c>
      <c r="C34" s="367">
        <f>VLOOKUP($A34,BI!$A:$Q,MATCH(C$1,BI!$A$1:$Q$1,0),FALSE)</f>
        <v>1</v>
      </c>
      <c r="D34" s="367" t="str">
        <f>VLOOKUP($A34,BI!$A:$Q,MATCH(D$1,BI!$A$1:$Q$1,0),FALSE)</f>
        <v/>
      </c>
      <c r="E34" s="367">
        <f>VLOOKUP($A34,BI!$A:$Q,MATCH(E$1,BI!$A$1:$Q$1,0),FALSE)</f>
        <v>1</v>
      </c>
      <c r="F34" s="367" t="str">
        <f>VLOOKUP($A34,BI!$A:$Q,MATCH(F$1,BI!$A$1:$Q$1,0),FALSE)</f>
        <v/>
      </c>
      <c r="G34" s="367" t="str">
        <f>VLOOKUP($A34,BI!$A:$Q,MATCH(G$1,BI!$A$1:$Q$1,0),FALSE)</f>
        <v/>
      </c>
      <c r="H34" s="367">
        <f>VLOOKUP($A34,BI!$A:$Q,MATCH(H$1,BI!$A$1:$Q$1,0),FALSE)</f>
        <v>1</v>
      </c>
      <c r="I34" s="367">
        <f>VLOOKUP($A34,BI!$A:$Q,MATCH(I$1,BI!$A$1:$Q$1,0),FALSE)</f>
        <v>1</v>
      </c>
      <c r="J34" s="367">
        <f>VLOOKUP($A34,BI!$A:$Q,MATCH(J$1,BI!$A$1:$Q$1,0),FALSE)</f>
        <v>1</v>
      </c>
      <c r="K34" s="367">
        <f>VLOOKUP($A34,BI!$A:$Q,MATCH(K$1,BI!$A$1:$Q$1,0),FALSE)</f>
        <v>1</v>
      </c>
      <c r="L34" s="367" t="str">
        <f>VLOOKUP($A34,BI!$A:$Q,MATCH(L$1,BI!$A$1:$Q$1,0),FALSE)</f>
        <v/>
      </c>
      <c r="M34" s="367">
        <f>VLOOKUP($A34,BI!$A:$Q,MATCH(M$1,BI!$A$1:$Q$1,0),FALSE)</f>
        <v>1</v>
      </c>
      <c r="N34" s="48" t="str">
        <f>_xlfn.IFNA(VLOOKUP($A34,'B-Emax'!$A:$BM,MATCH(N$1,'B-Emax'!$A$1:$BM$1,0),FALSE),"")</f>
        <v/>
      </c>
      <c r="O34" s="47">
        <f>_xlfn.IFNA(VLOOKUP($A34,'B-Emax'!$A:$BM,MATCH(O$1,'B-Emax'!$A$1:$BM$1,0),FALSE),"")</f>
        <v>0.14084507042253522</v>
      </c>
      <c r="P34" s="47" t="str">
        <f>_xlfn.IFNA(VLOOKUP($A34,'B-Emax'!$A:$BM,MATCH(P$1,'B-Emax'!$A$1:$BM$1,0),FALSE),"")</f>
        <v/>
      </c>
      <c r="Q34" s="47">
        <f>_xlfn.IFNA(VLOOKUP($A34,'B-Emax'!$A:$BM,MATCH(Q$1,'B-Emax'!$A$1:$BM$1,0),FALSE),"")</f>
        <v>0.2846774193548387</v>
      </c>
      <c r="R34" s="47" t="str">
        <f>_xlfn.IFNA(VLOOKUP($A34,'B-Emax'!$A:$BM,MATCH(R$1,'B-Emax'!$A$1:$BM$1,0),FALSE),"")</f>
        <v/>
      </c>
      <c r="S34" s="47" t="str">
        <f>_xlfn.IFNA(VLOOKUP($A34,'B-Emax'!$A:$BM,MATCH(S$1,'B-Emax'!$A$1:$BM$1,0),FALSE),"")</f>
        <v/>
      </c>
      <c r="T34" s="47">
        <f>_xlfn.IFNA(VLOOKUP($A34,'B-Emax'!$A:$BM,MATCH(T$1,'B-Emax'!$A$1:$BM$1,0),FALSE),"")</f>
        <v>5.7398843930635837E-2</v>
      </c>
      <c r="U34" s="47">
        <f>_xlfn.IFNA(VLOOKUP($A34,'B-Emax'!$A:$BM,MATCH(U$1,'B-Emax'!$A$1:$BM$1,0),FALSE),"")</f>
        <v>5.3883792048929659E-2</v>
      </c>
      <c r="V34" s="47">
        <f>_xlfn.IFNA(VLOOKUP($A34,'B-Emax'!$A:$BM,MATCH(V$1,'B-Emax'!$A$1:$BM$1,0),FALSE),"")</f>
        <v>0.11037766475489666</v>
      </c>
      <c r="W34" s="47">
        <f>_xlfn.IFNA(VLOOKUP($A34,'B-Emax'!$A:$BM,MATCH(W$1,'B-Emax'!$A$1:$BM$1,0),FALSE),"")</f>
        <v>0.28931583880037487</v>
      </c>
      <c r="X34" s="47" t="str">
        <f>_xlfn.IFNA(VLOOKUP($A34,'B-Emax'!$A:$BM,MATCH(X$1,'B-Emax'!$A$1:$BM$1,0),FALSE),"")</f>
        <v/>
      </c>
      <c r="Y34" s="47">
        <f>_xlfn.IFNA(VLOOKUP($A34,'B-Emax'!$A:$BM,MATCH(Y$1,'B-Emax'!$A$1:$BM$1,0),FALSE),"")</f>
        <v>0.26791277258566976</v>
      </c>
      <c r="Z34" s="40" t="str">
        <f>_xlfn.IFNA(VLOOKUP($A34,'B-pEC50'!$A:$BM,MATCH(Z$1,'B-pEC50'!$A$1:$BM$1,0),FALSE),"")</f>
        <v/>
      </c>
      <c r="AA34" s="41">
        <f>_xlfn.IFNA(VLOOKUP($A34,'B-pEC50'!$A:$BM,MATCH(AA$1,'B-pEC50'!$A$1:$BM$1,0),FALSE),"")</f>
        <v>9.1969999999999992</v>
      </c>
      <c r="AB34" s="41" t="str">
        <f>_xlfn.IFNA(VLOOKUP($A34,'B-pEC50'!$A:$BM,MATCH(AB$1,'B-pEC50'!$A$1:$BM$1,0),FALSE),"")</f>
        <v/>
      </c>
      <c r="AC34" s="41">
        <f>_xlfn.IFNA(VLOOKUP($A34,'B-pEC50'!$A:$BM,MATCH(AC$1,'B-pEC50'!$A$1:$BM$1,0),FALSE),"")</f>
        <v>8.8870000000000005</v>
      </c>
      <c r="AD34" s="41" t="str">
        <f>_xlfn.IFNA(VLOOKUP($A34,'B-pEC50'!$A:$BM,MATCH(AD$1,'B-pEC50'!$A$1:$BM$1,0),FALSE),"")</f>
        <v/>
      </c>
      <c r="AE34" s="41" t="str">
        <f>_xlfn.IFNA(VLOOKUP($A34,'B-pEC50'!$A:$BM,MATCH(AE$1,'B-pEC50'!$A$1:$BM$1,0),FALSE),"")</f>
        <v/>
      </c>
      <c r="AF34" s="41">
        <f>_xlfn.IFNA(VLOOKUP($A34,'B-pEC50'!$A:$BM,MATCH(AF$1,'B-pEC50'!$A$1:$BM$1,0),FALSE),"")</f>
        <v>7.5149999999999997</v>
      </c>
      <c r="AG34" s="41">
        <f>_xlfn.IFNA(VLOOKUP($A34,'B-pEC50'!$A:$BM,MATCH(AG$1,'B-pEC50'!$A$1:$BM$1,0),FALSE),"")</f>
        <v>6.9210000000000003</v>
      </c>
      <c r="AH34" s="41">
        <f>_xlfn.IFNA(VLOOKUP($A34,'B-pEC50'!$A:$BM,MATCH(AH$1,'B-pEC50'!$A$1:$BM$1,0),FALSE),"")</f>
        <v>5.6289999999999996</v>
      </c>
      <c r="AI34" s="41">
        <f>_xlfn.IFNA(VLOOKUP($A34,'B-pEC50'!$A:$BM,MATCH(AI$1,'B-pEC50'!$A$1:$BM$1,0),FALSE),"")</f>
        <v>6.3079999999999998</v>
      </c>
      <c r="AJ34" s="41" t="str">
        <f>_xlfn.IFNA(VLOOKUP($A34,'B-pEC50'!$A:$BM,MATCH(AJ$1,'B-pEC50'!$A$1:$BM$1,0),FALSE),"")</f>
        <v/>
      </c>
      <c r="AK34" s="41">
        <f>_xlfn.IFNA(VLOOKUP($A34,'B-pEC50'!$A:$BM,MATCH(AK$1,'B-pEC50'!$A$1:$BM$1,0),FALSE),"")</f>
        <v>8.3539999999999992</v>
      </c>
      <c r="AL34" s="40" t="str">
        <f t="shared" si="18"/>
        <v/>
      </c>
      <c r="AM34" s="41">
        <f t="shared" si="19"/>
        <v>8.3457416512809246</v>
      </c>
      <c r="AN34" s="41" t="str">
        <f t="shared" si="20"/>
        <v/>
      </c>
      <c r="AO34" s="41">
        <f t="shared" si="21"/>
        <v>8.3413530202255881</v>
      </c>
      <c r="AP34" s="41" t="str">
        <f t="shared" si="22"/>
        <v/>
      </c>
      <c r="AQ34" s="41" t="str">
        <f t="shared" si="23"/>
        <v/>
      </c>
      <c r="AR34" s="41">
        <f t="shared" si="24"/>
        <v>6.2739031453665852</v>
      </c>
      <c r="AS34" s="41">
        <f t="shared" si="25"/>
        <v>5.6524581514157441</v>
      </c>
      <c r="AT34" s="41">
        <f t="shared" si="26"/>
        <v>4.6718812015176967</v>
      </c>
      <c r="AU34" s="41">
        <f t="shared" si="27"/>
        <v>5.7693722100576252</v>
      </c>
      <c r="AV34" s="41" t="str">
        <f t="shared" si="28"/>
        <v/>
      </c>
      <c r="AW34" s="41">
        <f t="shared" si="29"/>
        <v>7.7819934188386961</v>
      </c>
      <c r="AX34" s="105" t="str">
        <f t="shared" si="42"/>
        <v/>
      </c>
      <c r="AY34" s="47">
        <f t="shared" si="43"/>
        <v>8.3457416512809246</v>
      </c>
      <c r="AZ34" s="47">
        <f t="shared" si="3"/>
        <v>6.2739031453665852</v>
      </c>
      <c r="BA34" s="47">
        <f t="shared" si="4"/>
        <v>7.7819934188386961</v>
      </c>
      <c r="BB34" s="48" t="str">
        <f t="shared" si="44"/>
        <v/>
      </c>
      <c r="BC34" s="47">
        <f t="shared" si="45"/>
        <v>8.3435473357532572</v>
      </c>
      <c r="BD34" s="47">
        <f t="shared" si="7"/>
        <v>5.5919036770894124</v>
      </c>
      <c r="BE34" s="47">
        <f t="shared" si="8"/>
        <v>7.7819934188386961</v>
      </c>
      <c r="BF34" s="199" t="str">
        <f t="shared" si="30"/>
        <v/>
      </c>
      <c r="BG34" s="41">
        <f t="shared" si="31"/>
        <v>1</v>
      </c>
      <c r="BH34" s="41" t="str">
        <f t="shared" si="32"/>
        <v/>
      </c>
      <c r="BI34" s="41">
        <f t="shared" si="33"/>
        <v>0.99880544426895168</v>
      </c>
      <c r="BJ34" s="41" t="str">
        <f t="shared" si="34"/>
        <v/>
      </c>
      <c r="BK34" s="41" t="str">
        <f t="shared" si="35"/>
        <v/>
      </c>
      <c r="BL34" s="41">
        <f t="shared" si="36"/>
        <v>0.43605955254836509</v>
      </c>
      <c r="BM34" s="41">
        <f t="shared" si="37"/>
        <v>0.2669064226326951</v>
      </c>
      <c r="BN34" s="41">
        <f t="shared" si="38"/>
        <v>0</v>
      </c>
      <c r="BO34" s="41">
        <f t="shared" si="39"/>
        <v>0.29872963972016392</v>
      </c>
      <c r="BP34" s="41" t="str">
        <f t="shared" si="40"/>
        <v/>
      </c>
      <c r="BQ34" s="41">
        <f t="shared" si="41"/>
        <v>0.84655153886464007</v>
      </c>
      <c r="BR34" s="105" t="str">
        <f t="shared" si="46"/>
        <v/>
      </c>
      <c r="BS34" s="47">
        <f t="shared" si="47"/>
        <v>1</v>
      </c>
      <c r="BT34" s="47">
        <f t="shared" si="12"/>
        <v>0.43605955254836509</v>
      </c>
      <c r="BU34" s="47">
        <f t="shared" si="13"/>
        <v>0.84655153886464007</v>
      </c>
      <c r="BV34" s="48" t="str">
        <f t="shared" si="48"/>
        <v/>
      </c>
      <c r="BW34" s="47">
        <f t="shared" si="49"/>
        <v>0.9994027221344759</v>
      </c>
      <c r="BX34" s="47">
        <f t="shared" si="16"/>
        <v>0.25042390372530604</v>
      </c>
      <c r="BY34" s="47">
        <f t="shared" si="17"/>
        <v>0.84655153886464007</v>
      </c>
    </row>
    <row r="35" spans="1:77" s="49" customFormat="1" x14ac:dyDescent="0.2">
      <c r="A35" s="88" t="s">
        <v>15</v>
      </c>
      <c r="B35" s="335" t="str">
        <f>VLOOKUP($A35,BI!$A:$Q,MATCH(B$1,BI!$A$1:$Q$1,0),FALSE)</f>
        <v/>
      </c>
      <c r="C35" s="367">
        <f>VLOOKUP($A35,BI!$A:$Q,MATCH(C$1,BI!$A$1:$Q$1,0),FALSE)</f>
        <v>1</v>
      </c>
      <c r="D35" s="367">
        <f>VLOOKUP($A35,BI!$A:$Q,MATCH(D$1,BI!$A$1:$Q$1,0),FALSE)</f>
        <v>1</v>
      </c>
      <c r="E35" s="367">
        <f>VLOOKUP($A35,BI!$A:$Q,MATCH(E$1,BI!$A$1:$Q$1,0),FALSE)</f>
        <v>1</v>
      </c>
      <c r="F35" s="367">
        <f>VLOOKUP($A35,BI!$A:$Q,MATCH(F$1,BI!$A$1:$Q$1,0),FALSE)</f>
        <v>1</v>
      </c>
      <c r="G35" s="367" t="str">
        <f>VLOOKUP($A35,BI!$A:$Q,MATCH(G$1,BI!$A$1:$Q$1,0),FALSE)</f>
        <v/>
      </c>
      <c r="H35" s="367">
        <f>VLOOKUP($A35,BI!$A:$Q,MATCH(H$1,BI!$A$1:$Q$1,0),FALSE)</f>
        <v>1</v>
      </c>
      <c r="I35" s="367">
        <f>VLOOKUP($A35,BI!$A:$Q,MATCH(I$1,BI!$A$1:$Q$1,0),FALSE)</f>
        <v>1</v>
      </c>
      <c r="J35" s="367">
        <f>VLOOKUP($A35,BI!$A:$Q,MATCH(J$1,BI!$A$1:$Q$1,0),FALSE)</f>
        <v>1</v>
      </c>
      <c r="K35" s="367">
        <f>VLOOKUP($A35,BI!$A:$Q,MATCH(K$1,BI!$A$1:$Q$1,0),FALSE)</f>
        <v>1</v>
      </c>
      <c r="L35" s="367" t="str">
        <f>VLOOKUP($A35,BI!$A:$Q,MATCH(L$1,BI!$A$1:$Q$1,0),FALSE)</f>
        <v/>
      </c>
      <c r="M35" s="367">
        <f>VLOOKUP($A35,BI!$A:$Q,MATCH(M$1,BI!$A$1:$Q$1,0),FALSE)</f>
        <v>1</v>
      </c>
      <c r="N35" s="48" t="str">
        <f>_xlfn.IFNA(VLOOKUP($A35,'B-Emax'!$A:$BM,MATCH(N$1,'B-Emax'!$A$1:$BM$1,0),FALSE),"")</f>
        <v/>
      </c>
      <c r="O35" s="47">
        <f>_xlfn.IFNA(VLOOKUP($A35,'B-Emax'!$A:$BM,MATCH(O$1,'B-Emax'!$A$1:$BM$1,0),FALSE),"")</f>
        <v>0.33921993499458292</v>
      </c>
      <c r="P35" s="47">
        <f>_xlfn.IFNA(VLOOKUP($A35,'B-Emax'!$A:$BM,MATCH(P$1,'B-Emax'!$A$1:$BM$1,0),FALSE),"")</f>
        <v>0.57024656627502901</v>
      </c>
      <c r="Q35" s="47">
        <f>_xlfn.IFNA(VLOOKUP($A35,'B-Emax'!$A:$BM,MATCH(Q$1,'B-Emax'!$A$1:$BM$1,0),FALSE),"")</f>
        <v>0.54731182795698918</v>
      </c>
      <c r="R35" s="47">
        <f>_xlfn.IFNA(VLOOKUP($A35,'B-Emax'!$A:$BM,MATCH(R$1,'B-Emax'!$A$1:$BM$1,0),FALSE),"")</f>
        <v>0.50420168067226889</v>
      </c>
      <c r="S35" s="47" t="str">
        <f>_xlfn.IFNA(VLOOKUP($A35,'B-Emax'!$A:$BM,MATCH(S$1,'B-Emax'!$A$1:$BM$1,0),FALSE),"")</f>
        <v/>
      </c>
      <c r="T35" s="47">
        <f>_xlfn.IFNA(VLOOKUP($A35,'B-Emax'!$A:$BM,MATCH(T$1,'B-Emax'!$A$1:$BM$1,0),FALSE),"")</f>
        <v>0.43309248554913293</v>
      </c>
      <c r="U35" s="47">
        <f>_xlfn.IFNA(VLOOKUP($A35,'B-Emax'!$A:$BM,MATCH(U$1,'B-Emax'!$A$1:$BM$1,0),FALSE),"")</f>
        <v>0.49541284403669728</v>
      </c>
      <c r="V35" s="47">
        <f>_xlfn.IFNA(VLOOKUP($A35,'B-Emax'!$A:$BM,MATCH(V$1,'B-Emax'!$A$1:$BM$1,0),FALSE),"")</f>
        <v>0.36219023915160697</v>
      </c>
      <c r="W35" s="47">
        <f>_xlfn.IFNA(VLOOKUP($A35,'B-Emax'!$A:$BM,MATCH(W$1,'B-Emax'!$A$1:$BM$1,0),FALSE),"")</f>
        <v>0.45988753514526709</v>
      </c>
      <c r="X35" s="47" t="str">
        <f>_xlfn.IFNA(VLOOKUP($A35,'B-Emax'!$A:$BM,MATCH(X$1,'B-Emax'!$A$1:$BM$1,0),FALSE),"")</f>
        <v/>
      </c>
      <c r="Y35" s="47">
        <f>_xlfn.IFNA(VLOOKUP($A35,'B-Emax'!$A:$BM,MATCH(Y$1,'B-Emax'!$A$1:$BM$1,0),FALSE),"")</f>
        <v>0.10870858113848766</v>
      </c>
      <c r="Z35" s="40" t="str">
        <f>_xlfn.IFNA(VLOOKUP($A35,'B-pEC50'!$A:$BM,MATCH(Z$1,'B-pEC50'!$A$1:$BM$1,0),FALSE),"")</f>
        <v/>
      </c>
      <c r="AA35" s="41">
        <f>_xlfn.IFNA(VLOOKUP($A35,'B-pEC50'!$A:$BM,MATCH(AA$1,'B-pEC50'!$A$1:$BM$1,0),FALSE),"")</f>
        <v>8.4320000000000004</v>
      </c>
      <c r="AB35" s="41">
        <f>_xlfn.IFNA(VLOOKUP($A35,'B-pEC50'!$A:$BM,MATCH(AB$1,'B-pEC50'!$A$1:$BM$1,0),FALSE),"")</f>
        <v>8.4760000000000009</v>
      </c>
      <c r="AC35" s="41">
        <f>_xlfn.IFNA(VLOOKUP($A35,'B-pEC50'!$A:$BM,MATCH(AC$1,'B-pEC50'!$A$1:$BM$1,0),FALSE),"")</f>
        <v>8.3420000000000005</v>
      </c>
      <c r="AD35" s="41">
        <f>_xlfn.IFNA(VLOOKUP($A35,'B-pEC50'!$A:$BM,MATCH(AD$1,'B-pEC50'!$A$1:$BM$1,0),FALSE),"")</f>
        <v>9.0289999999999999</v>
      </c>
      <c r="AE35" s="41" t="str">
        <f>_xlfn.IFNA(VLOOKUP($A35,'B-pEC50'!$A:$BM,MATCH(AE$1,'B-pEC50'!$A$1:$BM$1,0),FALSE),"")</f>
        <v/>
      </c>
      <c r="AF35" s="41">
        <f>_xlfn.IFNA(VLOOKUP($A35,'B-pEC50'!$A:$BM,MATCH(AF$1,'B-pEC50'!$A$1:$BM$1,0),FALSE),"")</f>
        <v>7.2770000000000001</v>
      </c>
      <c r="AG35" s="41">
        <f>_xlfn.IFNA(VLOOKUP($A35,'B-pEC50'!$A:$BM,MATCH(AG$1,'B-pEC50'!$A$1:$BM$1,0),FALSE),"")</f>
        <v>7.0529999999999999</v>
      </c>
      <c r="AH35" s="41">
        <f>_xlfn.IFNA(VLOOKUP($A35,'B-pEC50'!$A:$BM,MATCH(AH$1,'B-pEC50'!$A$1:$BM$1,0),FALSE),"")</f>
        <v>7.3540000000000001</v>
      </c>
      <c r="AI35" s="41">
        <f>_xlfn.IFNA(VLOOKUP($A35,'B-pEC50'!$A:$BM,MATCH(AI$1,'B-pEC50'!$A$1:$BM$1,0),FALSE),"")</f>
        <v>6.4790000000000001</v>
      </c>
      <c r="AJ35" s="41" t="str">
        <f>_xlfn.IFNA(VLOOKUP($A35,'B-pEC50'!$A:$BM,MATCH(AJ$1,'B-pEC50'!$A$1:$BM$1,0),FALSE),"")</f>
        <v/>
      </c>
      <c r="AK35" s="41">
        <f>_xlfn.IFNA(VLOOKUP($A35,'B-pEC50'!$A:$BM,MATCH(AK$1,'B-pEC50'!$A$1:$BM$1,0),FALSE),"")</f>
        <v>9.1460000000000008</v>
      </c>
      <c r="AL35" s="40" t="str">
        <f t="shared" si="18"/>
        <v/>
      </c>
      <c r="AM35" s="41">
        <f t="shared" si="19"/>
        <v>7.9624813665910041</v>
      </c>
      <c r="AN35" s="41">
        <f t="shared" si="20"/>
        <v>8.2320626788635547</v>
      </c>
      <c r="AO35" s="41">
        <f t="shared" si="21"/>
        <v>8.0802348337828249</v>
      </c>
      <c r="AP35" s="41">
        <f t="shared" si="22"/>
        <v>8.7316042889911145</v>
      </c>
      <c r="AQ35" s="41" t="str">
        <f t="shared" si="23"/>
        <v/>
      </c>
      <c r="AR35" s="41">
        <f t="shared" si="24"/>
        <v>6.913580648488888</v>
      </c>
      <c r="AS35" s="41">
        <f t="shared" si="25"/>
        <v>6.7479672618823461</v>
      </c>
      <c r="AT35" s="41">
        <f t="shared" si="26"/>
        <v>6.9129367421135566</v>
      </c>
      <c r="AU35" s="41">
        <f t="shared" si="27"/>
        <v>6.1416516385564464</v>
      </c>
      <c r="AV35" s="41" t="str">
        <f t="shared" si="28"/>
        <v/>
      </c>
      <c r="AW35" s="41">
        <f t="shared" si="29"/>
        <v>8.1822638273797708</v>
      </c>
      <c r="AX35" s="105" t="str">
        <f t="shared" si="42"/>
        <v/>
      </c>
      <c r="AY35" s="47">
        <f t="shared" si="43"/>
        <v>8.7316042889911145</v>
      </c>
      <c r="AZ35" s="47">
        <f t="shared" ref="AZ35:AZ52" si="50">IF(COUNT(AR35:AU35)=0,"",MAX(AR35:AU35))</f>
        <v>6.913580648488888</v>
      </c>
      <c r="BA35" s="47">
        <f t="shared" ref="BA35:BA52" si="51">IF(COUNT(AV35:AW35)=0,"",MAX(AV35:AW35))</f>
        <v>8.1822638273797708</v>
      </c>
      <c r="BB35" s="48" t="str">
        <f t="shared" si="44"/>
        <v/>
      </c>
      <c r="BC35" s="47">
        <f t="shared" si="45"/>
        <v>8.2515957920571239</v>
      </c>
      <c r="BD35" s="47">
        <f t="shared" ref="BD35:BD52" si="52">IF(COUNT(AR35:AU35)=0,"",AVERAGE(AR35:AU35))</f>
        <v>6.6790340727603095</v>
      </c>
      <c r="BE35" s="47">
        <f t="shared" ref="BE35:BE52" si="53">IF(COUNT(AV35:AW35)=0,"",AVERAGE(AV35:AW35))</f>
        <v>8.1822638273797708</v>
      </c>
      <c r="BF35" s="199" t="str">
        <f t="shared" si="30"/>
        <v/>
      </c>
      <c r="BG35" s="41">
        <f t="shared" si="31"/>
        <v>0.70303591369864249</v>
      </c>
      <c r="BH35" s="41">
        <f t="shared" si="32"/>
        <v>0.80712326534474577</v>
      </c>
      <c r="BI35" s="41">
        <f t="shared" si="33"/>
        <v>0.74850140403185705</v>
      </c>
      <c r="BJ35" s="41">
        <f t="shared" si="34"/>
        <v>1</v>
      </c>
      <c r="BK35" s="41" t="str">
        <f t="shared" si="35"/>
        <v/>
      </c>
      <c r="BL35" s="41">
        <f t="shared" si="36"/>
        <v>0.29804753758833769</v>
      </c>
      <c r="BM35" s="41">
        <f t="shared" si="37"/>
        <v>0.23410297606179889</v>
      </c>
      <c r="BN35" s="41">
        <f t="shared" si="38"/>
        <v>0.29779892054307111</v>
      </c>
      <c r="BO35" s="41">
        <f t="shared" si="39"/>
        <v>0</v>
      </c>
      <c r="BP35" s="41" t="str">
        <f t="shared" si="40"/>
        <v/>
      </c>
      <c r="BQ35" s="41">
        <f t="shared" si="41"/>
        <v>0.78789555804460409</v>
      </c>
      <c r="BR35" s="105" t="str">
        <f t="shared" si="46"/>
        <v/>
      </c>
      <c r="BS35" s="47">
        <f t="shared" si="47"/>
        <v>1</v>
      </c>
      <c r="BT35" s="47">
        <f t="shared" ref="BT35:BT52" si="54">IF(COUNT(BL35:BO35)=0,"",MAX(BL35:BO35))</f>
        <v>0.29804753758833769</v>
      </c>
      <c r="BU35" s="47">
        <f t="shared" ref="BU35:BU52" si="55">IF(COUNT(BP35:BQ35)=0,"",MAX(BP35:BQ35))</f>
        <v>0.78789555804460409</v>
      </c>
      <c r="BV35" s="48" t="str">
        <f t="shared" si="48"/>
        <v/>
      </c>
      <c r="BW35" s="47">
        <f t="shared" si="49"/>
        <v>0.81466514576881133</v>
      </c>
      <c r="BX35" s="47">
        <f t="shared" ref="BX35:BX52" si="56">IF(COUNT(BL35:BO35)=0,"",AVERAGE(BL35:BO35))</f>
        <v>0.20748735854830191</v>
      </c>
      <c r="BY35" s="47">
        <f t="shared" ref="BY35:BY52" si="57">IF(COUNT(BP35:BQ35)=0,"",AVERAGE(BP35:BQ35))</f>
        <v>0.78789555804460409</v>
      </c>
    </row>
    <row r="36" spans="1:77" s="49" customFormat="1" x14ac:dyDescent="0.2">
      <c r="A36" s="88" t="s">
        <v>46</v>
      </c>
      <c r="B36" s="335" t="str">
        <f>VLOOKUP($A36,BI!$A:$Q,MATCH(B$1,BI!$A$1:$Q$1,0),FALSE)</f>
        <v/>
      </c>
      <c r="C36" s="367">
        <f>VLOOKUP($A36,BI!$A:$Q,MATCH(C$1,BI!$A$1:$Q$1,0),FALSE)</f>
        <v>1</v>
      </c>
      <c r="D36" s="367">
        <f>VLOOKUP($A36,BI!$A:$Q,MATCH(D$1,BI!$A$1:$Q$1,0),FALSE)</f>
        <v>1</v>
      </c>
      <c r="E36" s="367">
        <f>VLOOKUP($A36,BI!$A:$Q,MATCH(E$1,BI!$A$1:$Q$1,0),FALSE)</f>
        <v>1</v>
      </c>
      <c r="F36" s="367">
        <f>VLOOKUP($A36,BI!$A:$Q,MATCH(F$1,BI!$A$1:$Q$1,0),FALSE)</f>
        <v>1</v>
      </c>
      <c r="G36" s="367">
        <f>VLOOKUP($A36,BI!$A:$Q,MATCH(G$1,BI!$A$1:$Q$1,0),FALSE)</f>
        <v>1</v>
      </c>
      <c r="H36" s="367">
        <f>VLOOKUP($A36,BI!$A:$Q,MATCH(H$1,BI!$A$1:$Q$1,0),FALSE)</f>
        <v>1</v>
      </c>
      <c r="I36" s="367">
        <f>VLOOKUP($A36,BI!$A:$Q,MATCH(I$1,BI!$A$1:$Q$1,0),FALSE)</f>
        <v>1</v>
      </c>
      <c r="J36" s="367">
        <f>VLOOKUP($A36,BI!$A:$Q,MATCH(J$1,BI!$A$1:$Q$1,0),FALSE)</f>
        <v>1</v>
      </c>
      <c r="K36" s="367">
        <f>VLOOKUP($A36,BI!$A:$Q,MATCH(K$1,BI!$A$1:$Q$1,0),FALSE)</f>
        <v>1</v>
      </c>
      <c r="L36" s="367" t="str">
        <f>VLOOKUP($A36,BI!$A:$Q,MATCH(L$1,BI!$A$1:$Q$1,0),FALSE)</f>
        <v/>
      </c>
      <c r="M36" s="367" t="str">
        <f>VLOOKUP($A36,BI!$A:$Q,MATCH(M$1,BI!$A$1:$Q$1,0),FALSE)</f>
        <v/>
      </c>
      <c r="N36" s="48" t="str">
        <f>_xlfn.IFNA(VLOOKUP($A36,'B-Emax'!$A:$BM,MATCH(N$1,'B-Emax'!$A$1:$BM$1,0),FALSE),"")</f>
        <v/>
      </c>
      <c r="O36" s="47">
        <f>_xlfn.IFNA(VLOOKUP($A36,'B-Emax'!$A:$BM,MATCH(O$1,'B-Emax'!$A$1:$BM$1,0),FALSE),"")</f>
        <v>0.36294691224268688</v>
      </c>
      <c r="P36" s="47">
        <f>_xlfn.IFNA(VLOOKUP($A36,'B-Emax'!$A:$BM,MATCH(P$1,'B-Emax'!$A$1:$BM$1,0),FALSE),"")</f>
        <v>0.19328148270726461</v>
      </c>
      <c r="Q36" s="47">
        <f>_xlfn.IFNA(VLOOKUP($A36,'B-Emax'!$A:$BM,MATCH(Q$1,'B-Emax'!$A$1:$BM$1,0),FALSE),"")</f>
        <v>0.2978494623655914</v>
      </c>
      <c r="R36" s="47">
        <f>_xlfn.IFNA(VLOOKUP($A36,'B-Emax'!$A:$BM,MATCH(R$1,'B-Emax'!$A$1:$BM$1,0),FALSE),"")</f>
        <v>0.33982373437179753</v>
      </c>
      <c r="S36" s="47">
        <f>_xlfn.IFNA(VLOOKUP($A36,'B-Emax'!$A:$BM,MATCH(S$1,'B-Emax'!$A$1:$BM$1,0),FALSE),"")</f>
        <v>0.34425754060324826</v>
      </c>
      <c r="T36" s="47">
        <f>_xlfn.IFNA(VLOOKUP($A36,'B-Emax'!$A:$BM,MATCH(T$1,'B-Emax'!$A$1:$BM$1,0),FALSE),"")</f>
        <v>0.89104046242774571</v>
      </c>
      <c r="U36" s="47">
        <f>_xlfn.IFNA(VLOOKUP($A36,'B-Emax'!$A:$BM,MATCH(U$1,'B-Emax'!$A$1:$BM$1,0),FALSE),"")</f>
        <v>0.94091743119266058</v>
      </c>
      <c r="V36" s="47">
        <f>_xlfn.IFNA(VLOOKUP($A36,'B-Emax'!$A:$BM,MATCH(V$1,'B-Emax'!$A$1:$BM$1,0),FALSE),"")</f>
        <v>1</v>
      </c>
      <c r="W36" s="47">
        <f>_xlfn.IFNA(VLOOKUP($A36,'B-Emax'!$A:$BM,MATCH(W$1,'B-Emax'!$A$1:$BM$1,0),FALSE),"")</f>
        <v>1</v>
      </c>
      <c r="X36" s="47" t="str">
        <f>_xlfn.IFNA(VLOOKUP($A36,'B-Emax'!$A:$BM,MATCH(X$1,'B-Emax'!$A$1:$BM$1,0),FALSE),"")</f>
        <v/>
      </c>
      <c r="Y36" s="47" t="str">
        <f>_xlfn.IFNA(VLOOKUP($A36,'B-Emax'!$A:$BM,MATCH(Y$1,'B-Emax'!$A$1:$BM$1,0),FALSE),"")</f>
        <v/>
      </c>
      <c r="Z36" s="40" t="str">
        <f>_xlfn.IFNA(VLOOKUP($A36,'B-pEC50'!$A:$BM,MATCH(Z$1,'B-pEC50'!$A$1:$BM$1,0),FALSE),"")</f>
        <v/>
      </c>
      <c r="AA36" s="41">
        <f>_xlfn.IFNA(VLOOKUP($A36,'B-pEC50'!$A:$BM,MATCH(AA$1,'B-pEC50'!$A$1:$BM$1,0),FALSE),"")</f>
        <v>5.8730000000000002</v>
      </c>
      <c r="AB36" s="41">
        <f>_xlfn.IFNA(VLOOKUP($A36,'B-pEC50'!$A:$BM,MATCH(AB$1,'B-pEC50'!$A$1:$BM$1,0),FALSE),"")</f>
        <v>5.835</v>
      </c>
      <c r="AC36" s="41">
        <f>_xlfn.IFNA(VLOOKUP($A36,'B-pEC50'!$A:$BM,MATCH(AC$1,'B-pEC50'!$A$1:$BM$1,0),FALSE),"")</f>
        <v>5.9569999999999999</v>
      </c>
      <c r="AD36" s="41">
        <f>_xlfn.IFNA(VLOOKUP($A36,'B-pEC50'!$A:$BM,MATCH(AD$1,'B-pEC50'!$A$1:$BM$1,0),FALSE),"")</f>
        <v>5.9480000000000004</v>
      </c>
      <c r="AE36" s="41">
        <f>_xlfn.IFNA(VLOOKUP($A36,'B-pEC50'!$A:$BM,MATCH(AE$1,'B-pEC50'!$A$1:$BM$1,0),FALSE),"")</f>
        <v>5.976</v>
      </c>
      <c r="AF36" s="41">
        <f>_xlfn.IFNA(VLOOKUP($A36,'B-pEC50'!$A:$BM,MATCH(AF$1,'B-pEC50'!$A$1:$BM$1,0),FALSE),"")</f>
        <v>7.327</v>
      </c>
      <c r="AG36" s="41">
        <f>_xlfn.IFNA(VLOOKUP($A36,'B-pEC50'!$A:$BM,MATCH(AG$1,'B-pEC50'!$A$1:$BM$1,0),FALSE),"")</f>
        <v>7.5039999999999996</v>
      </c>
      <c r="AH36" s="41">
        <f>_xlfn.IFNA(VLOOKUP($A36,'B-pEC50'!$A:$BM,MATCH(AH$1,'B-pEC50'!$A$1:$BM$1,0),FALSE),"")</f>
        <v>7.3659999999999997</v>
      </c>
      <c r="AI36" s="41">
        <f>_xlfn.IFNA(VLOOKUP($A36,'B-pEC50'!$A:$BM,MATCH(AI$1,'B-pEC50'!$A$1:$BM$1,0),FALSE),"")</f>
        <v>7.56</v>
      </c>
      <c r="AJ36" s="41" t="str">
        <f>_xlfn.IFNA(VLOOKUP($A36,'B-pEC50'!$A:$BM,MATCH(AJ$1,'B-pEC50'!$A$1:$BM$1,0),FALSE),"")</f>
        <v/>
      </c>
      <c r="AK36" s="41" t="str">
        <f>_xlfn.IFNA(VLOOKUP($A36,'B-pEC50'!$A:$BM,MATCH(AK$1,'B-pEC50'!$A$1:$BM$1,0),FALSE),"")</f>
        <v/>
      </c>
      <c r="AL36" s="40" t="str">
        <f t="shared" si="18"/>
        <v/>
      </c>
      <c r="AM36" s="41">
        <f t="shared" si="19"/>
        <v>5.4328431060109335</v>
      </c>
      <c r="AN36" s="41">
        <f t="shared" si="20"/>
        <v>5.1211902485279248</v>
      </c>
      <c r="AO36" s="41">
        <f t="shared" si="21"/>
        <v>5.4309968205105141</v>
      </c>
      <c r="AP36" s="41">
        <f t="shared" si="22"/>
        <v>5.4792537081019894</v>
      </c>
      <c r="AQ36" s="41">
        <f t="shared" si="23"/>
        <v>5.5128834618019162</v>
      </c>
      <c r="AR36" s="41">
        <f t="shared" si="24"/>
        <v>7.2768974259337327</v>
      </c>
      <c r="AS36" s="41">
        <f t="shared" si="25"/>
        <v>7.4775515142341193</v>
      </c>
      <c r="AT36" s="41">
        <f t="shared" si="26"/>
        <v>7.3660000000000005</v>
      </c>
      <c r="AU36" s="41">
        <f t="shared" si="27"/>
        <v>7.5600000000000014</v>
      </c>
      <c r="AV36" s="41" t="str">
        <f t="shared" si="28"/>
        <v/>
      </c>
      <c r="AW36" s="41" t="str">
        <f t="shared" si="29"/>
        <v/>
      </c>
      <c r="AX36" s="105" t="str">
        <f t="shared" si="42"/>
        <v/>
      </c>
      <c r="AY36" s="47">
        <f t="shared" si="43"/>
        <v>5.5128834618019162</v>
      </c>
      <c r="AZ36" s="47">
        <f t="shared" si="50"/>
        <v>7.5600000000000014</v>
      </c>
      <c r="BA36" s="47" t="str">
        <f t="shared" si="51"/>
        <v/>
      </c>
      <c r="BB36" s="48" t="str">
        <f t="shared" si="44"/>
        <v/>
      </c>
      <c r="BC36" s="47">
        <f t="shared" si="45"/>
        <v>5.3954334689906558</v>
      </c>
      <c r="BD36" s="47">
        <f t="shared" si="52"/>
        <v>7.4201122350419633</v>
      </c>
      <c r="BE36" s="47" t="str">
        <f t="shared" si="53"/>
        <v/>
      </c>
      <c r="BF36" s="199" t="str">
        <f t="shared" si="30"/>
        <v/>
      </c>
      <c r="BG36" s="41">
        <f t="shared" si="31"/>
        <v>0.12778891723509533</v>
      </c>
      <c r="BH36" s="41">
        <f t="shared" si="32"/>
        <v>0</v>
      </c>
      <c r="BI36" s="41">
        <f t="shared" si="33"/>
        <v>0.1270318735586442</v>
      </c>
      <c r="BJ36" s="41">
        <f t="shared" si="34"/>
        <v>0.14681893877041285</v>
      </c>
      <c r="BK36" s="41">
        <f t="shared" si="35"/>
        <v>0.16060835128183476</v>
      </c>
      <c r="BL36" s="41">
        <f t="shared" si="36"/>
        <v>0.88391772917285294</v>
      </c>
      <c r="BM36" s="41">
        <f t="shared" si="37"/>
        <v>0.96619314576870308</v>
      </c>
      <c r="BN36" s="41">
        <f t="shared" si="38"/>
        <v>0.92045299971311756</v>
      </c>
      <c r="BO36" s="41">
        <f t="shared" si="39"/>
        <v>1</v>
      </c>
      <c r="BP36" s="41" t="str">
        <f t="shared" si="40"/>
        <v/>
      </c>
      <c r="BQ36" s="41" t="str">
        <f t="shared" si="41"/>
        <v/>
      </c>
      <c r="BR36" s="105" t="str">
        <f t="shared" si="46"/>
        <v/>
      </c>
      <c r="BS36" s="47">
        <f t="shared" si="47"/>
        <v>0.16060835128183476</v>
      </c>
      <c r="BT36" s="47">
        <f t="shared" si="54"/>
        <v>1</v>
      </c>
      <c r="BU36" s="47" t="str">
        <f t="shared" si="55"/>
        <v/>
      </c>
      <c r="BV36" s="48" t="str">
        <f t="shared" si="48"/>
        <v/>
      </c>
      <c r="BW36" s="47">
        <f t="shared" si="49"/>
        <v>0.11244961616919742</v>
      </c>
      <c r="BX36" s="47">
        <f t="shared" si="56"/>
        <v>0.94264096866366842</v>
      </c>
      <c r="BY36" s="47" t="str">
        <f t="shared" si="57"/>
        <v/>
      </c>
    </row>
    <row r="37" spans="1:77" s="49" customFormat="1" x14ac:dyDescent="0.2">
      <c r="A37" s="88" t="s">
        <v>47</v>
      </c>
      <c r="B37" s="335" t="str">
        <f>VLOOKUP($A37,BI!$A:$Q,MATCH(B$1,BI!$A$1:$Q$1,0),FALSE)</f>
        <v/>
      </c>
      <c r="C37" s="367">
        <f>VLOOKUP($A37,BI!$A:$Q,MATCH(C$1,BI!$A$1:$Q$1,0),FALSE)</f>
        <v>1</v>
      </c>
      <c r="D37" s="367">
        <f>VLOOKUP($A37,BI!$A:$Q,MATCH(D$1,BI!$A$1:$Q$1,0),FALSE)</f>
        <v>1</v>
      </c>
      <c r="E37" s="367">
        <f>VLOOKUP($A37,BI!$A:$Q,MATCH(E$1,BI!$A$1:$Q$1,0),FALSE)</f>
        <v>1</v>
      </c>
      <c r="F37" s="367">
        <f>VLOOKUP($A37,BI!$A:$Q,MATCH(F$1,BI!$A$1:$Q$1,0),FALSE)</f>
        <v>1</v>
      </c>
      <c r="G37" s="367">
        <f>VLOOKUP($A37,BI!$A:$Q,MATCH(G$1,BI!$A$1:$Q$1,0),FALSE)</f>
        <v>1</v>
      </c>
      <c r="H37" s="367">
        <f>VLOOKUP($A37,BI!$A:$Q,MATCH(H$1,BI!$A$1:$Q$1,0),FALSE)</f>
        <v>1</v>
      </c>
      <c r="I37" s="367" t="str">
        <f>VLOOKUP($A37,BI!$A:$Q,MATCH(I$1,BI!$A$1:$Q$1,0),FALSE)</f>
        <v/>
      </c>
      <c r="J37" s="367">
        <f>VLOOKUP($A37,BI!$A:$Q,MATCH(J$1,BI!$A$1:$Q$1,0),FALSE)</f>
        <v>1</v>
      </c>
      <c r="K37" s="367">
        <f>VLOOKUP($A37,BI!$A:$Q,MATCH(K$1,BI!$A$1:$Q$1,0),FALSE)</f>
        <v>1</v>
      </c>
      <c r="L37" s="367" t="str">
        <f>VLOOKUP($A37,BI!$A:$Q,MATCH(L$1,BI!$A$1:$Q$1,0),FALSE)</f>
        <v/>
      </c>
      <c r="M37" s="367" t="str">
        <f>VLOOKUP($A37,BI!$A:$Q,MATCH(M$1,BI!$A$1:$Q$1,0),FALSE)</f>
        <v/>
      </c>
      <c r="N37" s="48" t="str">
        <f>_xlfn.IFNA(VLOOKUP($A37,'B-Emax'!$A:$BM,MATCH(N$1,'B-Emax'!$A$1:$BM$1,0),FALSE),"")</f>
        <v/>
      </c>
      <c r="O37" s="47">
        <f>_xlfn.IFNA(VLOOKUP($A37,'B-Emax'!$A:$BM,MATCH(O$1,'B-Emax'!$A$1:$BM$1,0),FALSE),"")</f>
        <v>0.75622968580715055</v>
      </c>
      <c r="P37" s="47">
        <f>_xlfn.IFNA(VLOOKUP($A37,'B-Emax'!$A:$BM,MATCH(P$1,'B-Emax'!$A$1:$BM$1,0),FALSE),"")</f>
        <v>1</v>
      </c>
      <c r="Q37" s="47">
        <f>_xlfn.IFNA(VLOOKUP($A37,'B-Emax'!$A:$BM,MATCH(Q$1,'B-Emax'!$A$1:$BM$1,0),FALSE),"")</f>
        <v>0.74354838709677429</v>
      </c>
      <c r="R37" s="47">
        <f>_xlfn.IFNA(VLOOKUP($A37,'B-Emax'!$A:$BM,MATCH(R$1,'B-Emax'!$A$1:$BM$1,0),FALSE),"")</f>
        <v>0.70198811231809799</v>
      </c>
      <c r="S37" s="47">
        <f>_xlfn.IFNA(VLOOKUP($A37,'B-Emax'!$A:$BM,MATCH(S$1,'B-Emax'!$A$1:$BM$1,0),FALSE),"")</f>
        <v>0.44431554524361944</v>
      </c>
      <c r="T37" s="47">
        <f>_xlfn.IFNA(VLOOKUP($A37,'B-Emax'!$A:$BM,MATCH(T$1,'B-Emax'!$A$1:$BM$1,0),FALSE),"")</f>
        <v>0.10580924855491329</v>
      </c>
      <c r="U37" s="47" t="str">
        <f>_xlfn.IFNA(VLOOKUP($A37,'B-Emax'!$A:$BM,MATCH(U$1,'B-Emax'!$A$1:$BM$1,0),FALSE),"")</f>
        <v/>
      </c>
      <c r="V37" s="47">
        <f>_xlfn.IFNA(VLOOKUP($A37,'B-Emax'!$A:$BM,MATCH(V$1,'B-Emax'!$A$1:$BM$1,0),FALSE),"")</f>
        <v>0.15647657179958879</v>
      </c>
      <c r="W37" s="47">
        <f>_xlfn.IFNA(VLOOKUP($A37,'B-Emax'!$A:$BM,MATCH(W$1,'B-Emax'!$A$1:$BM$1,0),FALSE),"")</f>
        <v>0.8147141518275538</v>
      </c>
      <c r="X37" s="47" t="str">
        <f>_xlfn.IFNA(VLOOKUP($A37,'B-Emax'!$A:$BM,MATCH(X$1,'B-Emax'!$A$1:$BM$1,0),FALSE),"")</f>
        <v/>
      </c>
      <c r="Y37" s="47" t="str">
        <f>_xlfn.IFNA(VLOOKUP($A37,'B-Emax'!$A:$BM,MATCH(Y$1,'B-Emax'!$A$1:$BM$1,0),FALSE),"")</f>
        <v/>
      </c>
      <c r="Z37" s="40" t="str">
        <f>_xlfn.IFNA(VLOOKUP($A37,'B-pEC50'!$A:$BM,MATCH(Z$1,'B-pEC50'!$A$1:$BM$1,0),FALSE),"")</f>
        <v/>
      </c>
      <c r="AA37" s="41">
        <f>_xlfn.IFNA(VLOOKUP($A37,'B-pEC50'!$A:$BM,MATCH(AA$1,'B-pEC50'!$A$1:$BM$1,0),FALSE),"")</f>
        <v>8.2360000000000007</v>
      </c>
      <c r="AB37" s="41">
        <f>_xlfn.IFNA(VLOOKUP($A37,'B-pEC50'!$A:$BM,MATCH(AB$1,'B-pEC50'!$A$1:$BM$1,0),FALSE),"")</f>
        <v>8.4030000000000005</v>
      </c>
      <c r="AC37" s="41">
        <f>_xlfn.IFNA(VLOOKUP($A37,'B-pEC50'!$A:$BM,MATCH(AC$1,'B-pEC50'!$A$1:$BM$1,0),FALSE),"")</f>
        <v>8.5630000000000006</v>
      </c>
      <c r="AD37" s="41">
        <f>_xlfn.IFNA(VLOOKUP($A37,'B-pEC50'!$A:$BM,MATCH(AD$1,'B-pEC50'!$A$1:$BM$1,0),FALSE),"")</f>
        <v>9.1709999999999994</v>
      </c>
      <c r="AE37" s="41">
        <f>_xlfn.IFNA(VLOOKUP($A37,'B-pEC50'!$A:$BM,MATCH(AE$1,'B-pEC50'!$A$1:$BM$1,0),FALSE),"")</f>
        <v>8.6720000000000006</v>
      </c>
      <c r="AF37" s="41">
        <f>_xlfn.IFNA(VLOOKUP($A37,'B-pEC50'!$A:$BM,MATCH(AF$1,'B-pEC50'!$A$1:$BM$1,0),FALSE),"")</f>
        <v>5.7220000000000004</v>
      </c>
      <c r="AG37" s="41" t="str">
        <f>_xlfn.IFNA(VLOOKUP($A37,'B-pEC50'!$A:$BM,MATCH(AG$1,'B-pEC50'!$A$1:$BM$1,0),FALSE),"")</f>
        <v/>
      </c>
      <c r="AH37" s="41">
        <f>_xlfn.IFNA(VLOOKUP($A37,'B-pEC50'!$A:$BM,MATCH(AH$1,'B-pEC50'!$A$1:$BM$1,0),FALSE),"")</f>
        <v>5.7329999999999997</v>
      </c>
      <c r="AI37" s="41">
        <f>_xlfn.IFNA(VLOOKUP($A37,'B-pEC50'!$A:$BM,MATCH(AI$1,'B-pEC50'!$A$1:$BM$1,0),FALSE),"")</f>
        <v>6.9450000000000003</v>
      </c>
      <c r="AJ37" s="41" t="str">
        <f>_xlfn.IFNA(VLOOKUP($A37,'B-pEC50'!$A:$BM,MATCH(AJ$1,'B-pEC50'!$A$1:$BM$1,0),FALSE),"")</f>
        <v/>
      </c>
      <c r="AK37" s="41" t="str">
        <f>_xlfn.IFNA(VLOOKUP($A37,'B-pEC50'!$A:$BM,MATCH(AK$1,'B-pEC50'!$A$1:$BM$1,0),FALSE),"")</f>
        <v/>
      </c>
      <c r="AL37" s="40" t="str">
        <f t="shared" si="18"/>
        <v/>
      </c>
      <c r="AM37" s="41">
        <f t="shared" si="19"/>
        <v>8.1146537215972501</v>
      </c>
      <c r="AN37" s="41">
        <f t="shared" si="20"/>
        <v>8.4030000000000022</v>
      </c>
      <c r="AO37" s="41">
        <f t="shared" si="21"/>
        <v>8.434309235891396</v>
      </c>
      <c r="AP37" s="41">
        <f t="shared" si="22"/>
        <v>9.0173297577161797</v>
      </c>
      <c r="AQ37" s="41">
        <f t="shared" si="23"/>
        <v>8.3196915081439116</v>
      </c>
      <c r="AR37" s="41">
        <f t="shared" si="24"/>
        <v>4.7465236300887552</v>
      </c>
      <c r="AS37" s="41" t="str">
        <f t="shared" si="25"/>
        <v/>
      </c>
      <c r="AT37" s="41">
        <f t="shared" si="26"/>
        <v>4.927449322714291</v>
      </c>
      <c r="AU37" s="41">
        <f t="shared" si="27"/>
        <v>6.8560052602007087</v>
      </c>
      <c r="AV37" s="41" t="str">
        <f t="shared" si="28"/>
        <v/>
      </c>
      <c r="AW37" s="41" t="str">
        <f t="shared" si="29"/>
        <v/>
      </c>
      <c r="AX37" s="105" t="str">
        <f t="shared" si="42"/>
        <v/>
      </c>
      <c r="AY37" s="47">
        <f t="shared" si="43"/>
        <v>9.0173297577161797</v>
      </c>
      <c r="AZ37" s="47">
        <f t="shared" si="50"/>
        <v>6.8560052602007087</v>
      </c>
      <c r="BA37" s="47" t="str">
        <f t="shared" si="51"/>
        <v/>
      </c>
      <c r="BB37" s="48" t="str">
        <f t="shared" si="44"/>
        <v/>
      </c>
      <c r="BC37" s="47">
        <f t="shared" si="45"/>
        <v>8.4577968446697476</v>
      </c>
      <c r="BD37" s="47">
        <f t="shared" si="52"/>
        <v>5.5099927376679183</v>
      </c>
      <c r="BE37" s="47" t="str">
        <f t="shared" si="53"/>
        <v/>
      </c>
      <c r="BF37" s="199" t="str">
        <f t="shared" si="30"/>
        <v/>
      </c>
      <c r="BG37" s="41">
        <f t="shared" si="31"/>
        <v>0.78864036223053835</v>
      </c>
      <c r="BH37" s="41">
        <f t="shared" si="32"/>
        <v>0.8561560184757302</v>
      </c>
      <c r="BI37" s="41">
        <f t="shared" si="33"/>
        <v>0.86348700821297386</v>
      </c>
      <c r="BJ37" s="41">
        <f t="shared" si="34"/>
        <v>1</v>
      </c>
      <c r="BK37" s="41">
        <f t="shared" si="35"/>
        <v>0.83664951563609624</v>
      </c>
      <c r="BL37" s="41">
        <f t="shared" si="36"/>
        <v>0</v>
      </c>
      <c r="BM37" s="41" t="str">
        <f t="shared" si="37"/>
        <v/>
      </c>
      <c r="BN37" s="41">
        <f t="shared" si="38"/>
        <v>4.2363358864535038E-2</v>
      </c>
      <c r="BO37" s="41">
        <f t="shared" si="39"/>
        <v>0.49393055247015882</v>
      </c>
      <c r="BP37" s="41" t="str">
        <f t="shared" si="40"/>
        <v/>
      </c>
      <c r="BQ37" s="41" t="str">
        <f t="shared" si="41"/>
        <v/>
      </c>
      <c r="BR37" s="105" t="str">
        <f t="shared" si="46"/>
        <v/>
      </c>
      <c r="BS37" s="47">
        <f t="shared" si="47"/>
        <v>1</v>
      </c>
      <c r="BT37" s="47">
        <f t="shared" si="54"/>
        <v>0.49393055247015882</v>
      </c>
      <c r="BU37" s="47" t="str">
        <f t="shared" si="55"/>
        <v/>
      </c>
      <c r="BV37" s="48" t="str">
        <f t="shared" si="48"/>
        <v/>
      </c>
      <c r="BW37" s="47">
        <f t="shared" si="49"/>
        <v>0.86898658091106784</v>
      </c>
      <c r="BX37" s="47">
        <f t="shared" si="56"/>
        <v>0.17876463711156462</v>
      </c>
      <c r="BY37" s="47" t="str">
        <f t="shared" si="57"/>
        <v/>
      </c>
    </row>
    <row r="38" spans="1:77" s="49" customFormat="1" x14ac:dyDescent="0.2">
      <c r="A38" s="88" t="s">
        <v>136</v>
      </c>
      <c r="B38" s="335" t="str">
        <f>VLOOKUP($A38,BI!$A:$Q,MATCH(B$1,BI!$A$1:$Q$1,0),FALSE)</f>
        <v/>
      </c>
      <c r="C38" s="367">
        <f>VLOOKUP($A38,BI!$A:$Q,MATCH(C$1,BI!$A$1:$Q$1,0),FALSE)</f>
        <v>1</v>
      </c>
      <c r="D38" s="367">
        <f>VLOOKUP($A38,BI!$A:$Q,MATCH(D$1,BI!$A$1:$Q$1,0),FALSE)</f>
        <v>1</v>
      </c>
      <c r="E38" s="367">
        <f>VLOOKUP($A38,BI!$A:$Q,MATCH(E$1,BI!$A$1:$Q$1,0),FALSE)</f>
        <v>1</v>
      </c>
      <c r="F38" s="367">
        <f>VLOOKUP($A38,BI!$A:$Q,MATCH(F$1,BI!$A$1:$Q$1,0),FALSE)</f>
        <v>1</v>
      </c>
      <c r="G38" s="367" t="str">
        <f>VLOOKUP($A38,BI!$A:$Q,MATCH(G$1,BI!$A$1:$Q$1,0),FALSE)</f>
        <v/>
      </c>
      <c r="H38" s="367" t="str">
        <f>VLOOKUP($A38,BI!$A:$Q,MATCH(H$1,BI!$A$1:$Q$1,0),FALSE)</f>
        <v/>
      </c>
      <c r="I38" s="367" t="str">
        <f>VLOOKUP($A38,BI!$A:$Q,MATCH(I$1,BI!$A$1:$Q$1,0),FALSE)</f>
        <v/>
      </c>
      <c r="J38" s="367" t="str">
        <f>VLOOKUP($A38,BI!$A:$Q,MATCH(J$1,BI!$A$1:$Q$1,0),FALSE)</f>
        <v/>
      </c>
      <c r="K38" s="367" t="str">
        <f>VLOOKUP($A38,BI!$A:$Q,MATCH(K$1,BI!$A$1:$Q$1,0),FALSE)</f>
        <v/>
      </c>
      <c r="L38" s="367" t="str">
        <f>VLOOKUP($A38,BI!$A:$Q,MATCH(L$1,BI!$A$1:$Q$1,0),FALSE)</f>
        <v/>
      </c>
      <c r="M38" s="367" t="str">
        <f>VLOOKUP($A38,BI!$A:$Q,MATCH(M$1,BI!$A$1:$Q$1,0),FALSE)</f>
        <v/>
      </c>
      <c r="N38" s="48" t="str">
        <f>_xlfn.IFNA(VLOOKUP($A38,'B-Emax'!$A:$BM,MATCH(N$1,'B-Emax'!$A$1:$BM$1,0),FALSE),"")</f>
        <v/>
      </c>
      <c r="O38" s="47">
        <f>_xlfn.IFNA(VLOOKUP($A38,'B-Emax'!$A:$BM,MATCH(O$1,'B-Emax'!$A$1:$BM$1,0),FALSE),"")</f>
        <v>0.24485373781148428</v>
      </c>
      <c r="P38" s="47">
        <f>_xlfn.IFNA(VLOOKUP($A38,'B-Emax'!$A:$BM,MATCH(P$1,'B-Emax'!$A$1:$BM$1,0),FALSE),"")</f>
        <v>0.19841138507363895</v>
      </c>
      <c r="Q38" s="47">
        <f>_xlfn.IFNA(VLOOKUP($A38,'B-Emax'!$A:$BM,MATCH(Q$1,'B-Emax'!$A$1:$BM$1,0),FALSE),"")</f>
        <v>0.24715053763440858</v>
      </c>
      <c r="R38" s="47">
        <f>_xlfn.IFNA(VLOOKUP($A38,'B-Emax'!$A:$BM,MATCH(R$1,'B-Emax'!$A$1:$BM$1,0),FALSE),"")</f>
        <v>0.21192867390858786</v>
      </c>
      <c r="S38" s="47" t="str">
        <f>_xlfn.IFNA(VLOOKUP($A38,'B-Emax'!$A:$BM,MATCH(S$1,'B-Emax'!$A$1:$BM$1,0),FALSE),"")</f>
        <v/>
      </c>
      <c r="T38" s="47" t="str">
        <f>_xlfn.IFNA(VLOOKUP($A38,'B-Emax'!$A:$BM,MATCH(T$1,'B-Emax'!$A$1:$BM$1,0),FALSE),"")</f>
        <v/>
      </c>
      <c r="U38" s="47" t="str">
        <f>_xlfn.IFNA(VLOOKUP($A38,'B-Emax'!$A:$BM,MATCH(U$1,'B-Emax'!$A$1:$BM$1,0),FALSE),"")</f>
        <v/>
      </c>
      <c r="V38" s="47" t="str">
        <f>_xlfn.IFNA(VLOOKUP($A38,'B-Emax'!$A:$BM,MATCH(V$1,'B-Emax'!$A$1:$BM$1,0),FALSE),"")</f>
        <v/>
      </c>
      <c r="W38" s="47" t="str">
        <f>_xlfn.IFNA(VLOOKUP($A38,'B-Emax'!$A:$BM,MATCH(W$1,'B-Emax'!$A$1:$BM$1,0),FALSE),"")</f>
        <v/>
      </c>
      <c r="X38" s="47" t="str">
        <f>_xlfn.IFNA(VLOOKUP($A38,'B-Emax'!$A:$BM,MATCH(X$1,'B-Emax'!$A$1:$BM$1,0),FALSE),"")</f>
        <v/>
      </c>
      <c r="Y38" s="47" t="str">
        <f>_xlfn.IFNA(VLOOKUP($A38,'B-Emax'!$A:$BM,MATCH(Y$1,'B-Emax'!$A$1:$BM$1,0),FALSE),"")</f>
        <v/>
      </c>
      <c r="Z38" s="40" t="str">
        <f>_xlfn.IFNA(VLOOKUP($A38,'B-pEC50'!$A:$BM,MATCH(Z$1,'B-pEC50'!$A$1:$BM$1,0),FALSE),"")</f>
        <v/>
      </c>
      <c r="AA38" s="41">
        <f>_xlfn.IFNA(VLOOKUP($A38,'B-pEC50'!$A:$BM,MATCH(AA$1,'B-pEC50'!$A$1:$BM$1,0),FALSE),"")</f>
        <v>10.72</v>
      </c>
      <c r="AB38" s="41">
        <f>_xlfn.IFNA(VLOOKUP($A38,'B-pEC50'!$A:$BM,MATCH(AB$1,'B-pEC50'!$A$1:$BM$1,0),FALSE),"")</f>
        <v>10.91</v>
      </c>
      <c r="AC38" s="41">
        <f>_xlfn.IFNA(VLOOKUP($A38,'B-pEC50'!$A:$BM,MATCH(AC$1,'B-pEC50'!$A$1:$BM$1,0),FALSE),"")</f>
        <v>10.9</v>
      </c>
      <c r="AD38" s="41">
        <f>_xlfn.IFNA(VLOOKUP($A38,'B-pEC50'!$A:$BM,MATCH(AD$1,'B-pEC50'!$A$1:$BM$1,0),FALSE),"")</f>
        <v>10.99</v>
      </c>
      <c r="AE38" s="41" t="str">
        <f>_xlfn.IFNA(VLOOKUP($A38,'B-pEC50'!$A:$BM,MATCH(AE$1,'B-pEC50'!$A$1:$BM$1,0),FALSE),"")</f>
        <v/>
      </c>
      <c r="AF38" s="41" t="str">
        <f>_xlfn.IFNA(VLOOKUP($A38,'B-pEC50'!$A:$BM,MATCH(AF$1,'B-pEC50'!$A$1:$BM$1,0),FALSE),"")</f>
        <v/>
      </c>
      <c r="AG38" s="41" t="str">
        <f>_xlfn.IFNA(VLOOKUP($A38,'B-pEC50'!$A:$BM,MATCH(AG$1,'B-pEC50'!$A$1:$BM$1,0),FALSE),"")</f>
        <v/>
      </c>
      <c r="AH38" s="41" t="str">
        <f>_xlfn.IFNA(VLOOKUP($A38,'B-pEC50'!$A:$BM,MATCH(AH$1,'B-pEC50'!$A$1:$BM$1,0),FALSE),"")</f>
        <v/>
      </c>
      <c r="AI38" s="41" t="str">
        <f>_xlfn.IFNA(VLOOKUP($A38,'B-pEC50'!$A:$BM,MATCH(AI$1,'B-pEC50'!$A$1:$BM$1,0),FALSE),"")</f>
        <v/>
      </c>
      <c r="AJ38" s="41" t="str">
        <f>_xlfn.IFNA(VLOOKUP($A38,'B-pEC50'!$A:$BM,MATCH(AJ$1,'B-pEC50'!$A$1:$BM$1,0),FALSE),"")</f>
        <v/>
      </c>
      <c r="AK38" s="41" t="str">
        <f>_xlfn.IFNA(VLOOKUP($A38,'B-pEC50'!$A:$BM,MATCH(AK$1,'B-pEC50'!$A$1:$BM$1,0),FALSE),"")</f>
        <v/>
      </c>
      <c r="AL38" s="40" t="str">
        <f t="shared" si="18"/>
        <v/>
      </c>
      <c r="AM38" s="41">
        <f t="shared" si="19"/>
        <v>10.10890673812149</v>
      </c>
      <c r="AN38" s="41">
        <f t="shared" si="20"/>
        <v>10.207566588850394</v>
      </c>
      <c r="AO38" s="41">
        <f t="shared" si="21"/>
        <v>10.292961559532394</v>
      </c>
      <c r="AP38" s="41">
        <f t="shared" si="22"/>
        <v>10.316189720645658</v>
      </c>
      <c r="AQ38" s="41" t="str">
        <f t="shared" si="23"/>
        <v/>
      </c>
      <c r="AR38" s="41" t="str">
        <f t="shared" si="24"/>
        <v/>
      </c>
      <c r="AS38" s="41" t="str">
        <f t="shared" si="25"/>
        <v/>
      </c>
      <c r="AT38" s="41" t="str">
        <f t="shared" si="26"/>
        <v/>
      </c>
      <c r="AU38" s="41" t="str">
        <f t="shared" si="27"/>
        <v/>
      </c>
      <c r="AV38" s="41" t="str">
        <f t="shared" si="28"/>
        <v/>
      </c>
      <c r="AW38" s="41" t="str">
        <f t="shared" si="29"/>
        <v/>
      </c>
      <c r="AX38" s="105" t="str">
        <f t="shared" si="42"/>
        <v/>
      </c>
      <c r="AY38" s="47">
        <f t="shared" si="43"/>
        <v>10.316189720645658</v>
      </c>
      <c r="AZ38" s="47" t="str">
        <f t="shared" si="50"/>
        <v/>
      </c>
      <c r="BA38" s="47" t="str">
        <f t="shared" si="51"/>
        <v/>
      </c>
      <c r="BB38" s="48" t="str">
        <f t="shared" si="44"/>
        <v/>
      </c>
      <c r="BC38" s="47">
        <f t="shared" si="45"/>
        <v>10.231406151787484</v>
      </c>
      <c r="BD38" s="47" t="str">
        <f t="shared" si="52"/>
        <v/>
      </c>
      <c r="BE38" s="47" t="str">
        <f t="shared" si="53"/>
        <v/>
      </c>
      <c r="BF38" s="199" t="str">
        <f t="shared" si="30"/>
        <v/>
      </c>
      <c r="BG38" s="41">
        <f t="shared" si="31"/>
        <v>0</v>
      </c>
      <c r="BH38" s="41">
        <f t="shared" si="32"/>
        <v>0.47596695844243103</v>
      </c>
      <c r="BI38" s="41">
        <f t="shared" si="33"/>
        <v>0.88793985482838045</v>
      </c>
      <c r="BJ38" s="41">
        <f t="shared" si="34"/>
        <v>1</v>
      </c>
      <c r="BK38" s="41" t="str">
        <f t="shared" si="35"/>
        <v/>
      </c>
      <c r="BL38" s="41" t="str">
        <f t="shared" si="36"/>
        <v/>
      </c>
      <c r="BM38" s="41" t="str">
        <f t="shared" si="37"/>
        <v/>
      </c>
      <c r="BN38" s="41" t="str">
        <f t="shared" si="38"/>
        <v/>
      </c>
      <c r="BO38" s="41" t="str">
        <f t="shared" si="39"/>
        <v/>
      </c>
      <c r="BP38" s="41" t="str">
        <f t="shared" si="40"/>
        <v/>
      </c>
      <c r="BQ38" s="41" t="str">
        <f t="shared" si="41"/>
        <v/>
      </c>
      <c r="BR38" s="105" t="str">
        <f t="shared" si="46"/>
        <v/>
      </c>
      <c r="BS38" s="47">
        <f t="shared" si="47"/>
        <v>1</v>
      </c>
      <c r="BT38" s="47" t="str">
        <f t="shared" si="54"/>
        <v/>
      </c>
      <c r="BU38" s="47" t="str">
        <f t="shared" si="55"/>
        <v/>
      </c>
      <c r="BV38" s="48" t="str">
        <f t="shared" si="48"/>
        <v/>
      </c>
      <c r="BW38" s="47">
        <f t="shared" si="49"/>
        <v>0.59097670331770291</v>
      </c>
      <c r="BX38" s="47" t="str">
        <f t="shared" si="56"/>
        <v/>
      </c>
      <c r="BY38" s="47" t="str">
        <f t="shared" si="57"/>
        <v/>
      </c>
    </row>
    <row r="39" spans="1:77" s="49" customFormat="1" x14ac:dyDescent="0.2">
      <c r="A39" s="88" t="s">
        <v>137</v>
      </c>
      <c r="B39" s="335" t="str">
        <f>VLOOKUP($A39,BI!$A:$Q,MATCH(B$1,BI!$A$1:$Q$1,0),FALSE)</f>
        <v/>
      </c>
      <c r="C39" s="367">
        <f>VLOOKUP($A39,BI!$A:$Q,MATCH(C$1,BI!$A$1:$Q$1,0),FALSE)</f>
        <v>1</v>
      </c>
      <c r="D39" s="367">
        <f>VLOOKUP($A39,BI!$A:$Q,MATCH(D$1,BI!$A$1:$Q$1,0),FALSE)</f>
        <v>1</v>
      </c>
      <c r="E39" s="367">
        <f>VLOOKUP($A39,BI!$A:$Q,MATCH(E$1,BI!$A$1:$Q$1,0),FALSE)</f>
        <v>1</v>
      </c>
      <c r="F39" s="367">
        <f>VLOOKUP($A39,BI!$A:$Q,MATCH(F$1,BI!$A$1:$Q$1,0),FALSE)</f>
        <v>1</v>
      </c>
      <c r="G39" s="367" t="str">
        <f>VLOOKUP($A39,BI!$A:$Q,MATCH(G$1,BI!$A$1:$Q$1,0),FALSE)</f>
        <v/>
      </c>
      <c r="H39" s="367" t="str">
        <f>VLOOKUP($A39,BI!$A:$Q,MATCH(H$1,BI!$A$1:$Q$1,0),FALSE)</f>
        <v/>
      </c>
      <c r="I39" s="367" t="str">
        <f>VLOOKUP($A39,BI!$A:$Q,MATCH(I$1,BI!$A$1:$Q$1,0),FALSE)</f>
        <v/>
      </c>
      <c r="J39" s="367" t="str">
        <f>VLOOKUP($A39,BI!$A:$Q,MATCH(J$1,BI!$A$1:$Q$1,0),FALSE)</f>
        <v/>
      </c>
      <c r="K39" s="367" t="str">
        <f>VLOOKUP($A39,BI!$A:$Q,MATCH(K$1,BI!$A$1:$Q$1,0),FALSE)</f>
        <v/>
      </c>
      <c r="L39" s="367" t="str">
        <f>VLOOKUP($A39,BI!$A:$Q,MATCH(L$1,BI!$A$1:$Q$1,0),FALSE)</f>
        <v/>
      </c>
      <c r="M39" s="367" t="str">
        <f>VLOOKUP($A39,BI!$A:$Q,MATCH(M$1,BI!$A$1:$Q$1,0),FALSE)</f>
        <v/>
      </c>
      <c r="N39" s="48" t="str">
        <f>_xlfn.IFNA(VLOOKUP($A39,'B-Emax'!$A:$BM,MATCH(N$1,'B-Emax'!$A$1:$BM$1,0),FALSE),"")</f>
        <v/>
      </c>
      <c r="O39" s="47">
        <f>_xlfn.IFNA(VLOOKUP($A39,'B-Emax'!$A:$BM,MATCH(O$1,'B-Emax'!$A$1:$BM$1,0),FALSE),"")</f>
        <v>0.25503791982665225</v>
      </c>
      <c r="P39" s="47">
        <f>_xlfn.IFNA(VLOOKUP($A39,'B-Emax'!$A:$BM,MATCH(P$1,'B-Emax'!$A$1:$BM$1,0),FALSE),"")</f>
        <v>0.25798444481217941</v>
      </c>
      <c r="Q39" s="47">
        <f>_xlfn.IFNA(VLOOKUP($A39,'B-Emax'!$A:$BM,MATCH(Q$1,'B-Emax'!$A$1:$BM$1,0),FALSE),"")</f>
        <v>0.24924731182795698</v>
      </c>
      <c r="R39" s="47">
        <f>_xlfn.IFNA(VLOOKUP($A39,'B-Emax'!$A:$BM,MATCH(R$1,'B-Emax'!$A$1:$BM$1,0),FALSE),"")</f>
        <v>0.3111293297806928</v>
      </c>
      <c r="S39" s="47" t="str">
        <f>_xlfn.IFNA(VLOOKUP($A39,'B-Emax'!$A:$BM,MATCH(S$1,'B-Emax'!$A$1:$BM$1,0),FALSE),"")</f>
        <v/>
      </c>
      <c r="T39" s="47" t="str">
        <f>_xlfn.IFNA(VLOOKUP($A39,'B-Emax'!$A:$BM,MATCH(T$1,'B-Emax'!$A$1:$BM$1,0),FALSE),"")</f>
        <v/>
      </c>
      <c r="U39" s="47" t="str">
        <f>_xlfn.IFNA(VLOOKUP($A39,'B-Emax'!$A:$BM,MATCH(U$1,'B-Emax'!$A$1:$BM$1,0),FALSE),"")</f>
        <v/>
      </c>
      <c r="V39" s="47" t="str">
        <f>_xlfn.IFNA(VLOOKUP($A39,'B-Emax'!$A:$BM,MATCH(V$1,'B-Emax'!$A$1:$BM$1,0),FALSE),"")</f>
        <v/>
      </c>
      <c r="W39" s="47" t="str">
        <f>_xlfn.IFNA(VLOOKUP($A39,'B-Emax'!$A:$BM,MATCH(W$1,'B-Emax'!$A$1:$BM$1,0),FALSE),"")</f>
        <v/>
      </c>
      <c r="X39" s="47" t="str">
        <f>_xlfn.IFNA(VLOOKUP($A39,'B-Emax'!$A:$BM,MATCH(X$1,'B-Emax'!$A$1:$BM$1,0),FALSE),"")</f>
        <v/>
      </c>
      <c r="Y39" s="47" t="str">
        <f>_xlfn.IFNA(VLOOKUP($A39,'B-Emax'!$A:$BM,MATCH(Y$1,'B-Emax'!$A$1:$BM$1,0),FALSE),"")</f>
        <v/>
      </c>
      <c r="Z39" s="40" t="str">
        <f>_xlfn.IFNA(VLOOKUP($A39,'B-pEC50'!$A:$BM,MATCH(Z$1,'B-pEC50'!$A$1:$BM$1,0),FALSE),"")</f>
        <v/>
      </c>
      <c r="AA39" s="41">
        <f>_xlfn.IFNA(VLOOKUP($A39,'B-pEC50'!$A:$BM,MATCH(AA$1,'B-pEC50'!$A$1:$BM$1,0),FALSE),"")</f>
        <v>9.4280000000000008</v>
      </c>
      <c r="AB39" s="41">
        <f>_xlfn.IFNA(VLOOKUP($A39,'B-pEC50'!$A:$BM,MATCH(AB$1,'B-pEC50'!$A$1:$BM$1,0),FALSE),"")</f>
        <v>9.4320000000000004</v>
      </c>
      <c r="AC39" s="41">
        <f>_xlfn.IFNA(VLOOKUP($A39,'B-pEC50'!$A:$BM,MATCH(AC$1,'B-pEC50'!$A$1:$BM$1,0),FALSE),"")</f>
        <v>9.0250000000000004</v>
      </c>
      <c r="AD39" s="41">
        <f>_xlfn.IFNA(VLOOKUP($A39,'B-pEC50'!$A:$BM,MATCH(AD$1,'B-pEC50'!$A$1:$BM$1,0),FALSE),"")</f>
        <v>9.3710000000000004</v>
      </c>
      <c r="AE39" s="41" t="str">
        <f>_xlfn.IFNA(VLOOKUP($A39,'B-pEC50'!$A:$BM,MATCH(AE$1,'B-pEC50'!$A$1:$BM$1,0),FALSE),"")</f>
        <v/>
      </c>
      <c r="AF39" s="41" t="str">
        <f>_xlfn.IFNA(VLOOKUP($A39,'B-pEC50'!$A:$BM,MATCH(AF$1,'B-pEC50'!$A$1:$BM$1,0),FALSE),"")</f>
        <v/>
      </c>
      <c r="AG39" s="41" t="str">
        <f>_xlfn.IFNA(VLOOKUP($A39,'B-pEC50'!$A:$BM,MATCH(AG$1,'B-pEC50'!$A$1:$BM$1,0),FALSE),"")</f>
        <v/>
      </c>
      <c r="AH39" s="41" t="str">
        <f>_xlfn.IFNA(VLOOKUP($A39,'B-pEC50'!$A:$BM,MATCH(AH$1,'B-pEC50'!$A$1:$BM$1,0),FALSE),"")</f>
        <v/>
      </c>
      <c r="AI39" s="41" t="str">
        <f>_xlfn.IFNA(VLOOKUP($A39,'B-pEC50'!$A:$BM,MATCH(AI$1,'B-pEC50'!$A$1:$BM$1,0),FALSE),"")</f>
        <v/>
      </c>
      <c r="AJ39" s="41" t="str">
        <f>_xlfn.IFNA(VLOOKUP($A39,'B-pEC50'!$A:$BM,MATCH(AJ$1,'B-pEC50'!$A$1:$BM$1,0),FALSE),"")</f>
        <v/>
      </c>
      <c r="AK39" s="41" t="str">
        <f>_xlfn.IFNA(VLOOKUP($A39,'B-pEC50'!$A:$BM,MATCH(AK$1,'B-pEC50'!$A$1:$BM$1,0),FALSE),"")</f>
        <v/>
      </c>
      <c r="AL39" s="40" t="str">
        <f t="shared" si="18"/>
        <v/>
      </c>
      <c r="AM39" s="41">
        <f t="shared" si="19"/>
        <v>8.8346047574815056</v>
      </c>
      <c r="AN39" s="41">
        <f t="shared" si="20"/>
        <v>8.8435935209403862</v>
      </c>
      <c r="AO39" s="41">
        <f t="shared" si="21"/>
        <v>8.4216304830736437</v>
      </c>
      <c r="AP39" s="41">
        <f t="shared" si="22"/>
        <v>8.8639409534471962</v>
      </c>
      <c r="AQ39" s="41" t="str">
        <f t="shared" si="23"/>
        <v/>
      </c>
      <c r="AR39" s="41" t="str">
        <f t="shared" si="24"/>
        <v/>
      </c>
      <c r="AS39" s="41" t="str">
        <f t="shared" si="25"/>
        <v/>
      </c>
      <c r="AT39" s="41" t="str">
        <f t="shared" si="26"/>
        <v/>
      </c>
      <c r="AU39" s="41" t="str">
        <f t="shared" si="27"/>
        <v/>
      </c>
      <c r="AV39" s="41" t="str">
        <f t="shared" si="28"/>
        <v/>
      </c>
      <c r="AW39" s="41" t="str">
        <f t="shared" si="29"/>
        <v/>
      </c>
      <c r="AX39" s="105" t="str">
        <f t="shared" si="42"/>
        <v/>
      </c>
      <c r="AY39" s="47">
        <f t="shared" si="43"/>
        <v>8.8639409534471962</v>
      </c>
      <c r="AZ39" s="47" t="str">
        <f t="shared" si="50"/>
        <v/>
      </c>
      <c r="BA39" s="47" t="str">
        <f t="shared" si="51"/>
        <v/>
      </c>
      <c r="BB39" s="48" t="str">
        <f t="shared" si="44"/>
        <v/>
      </c>
      <c r="BC39" s="47">
        <f t="shared" si="45"/>
        <v>8.7409424287356838</v>
      </c>
      <c r="BD39" s="47" t="str">
        <f t="shared" si="52"/>
        <v/>
      </c>
      <c r="BE39" s="47" t="str">
        <f t="shared" si="53"/>
        <v/>
      </c>
      <c r="BF39" s="199" t="str">
        <f t="shared" si="30"/>
        <v/>
      </c>
      <c r="BG39" s="41">
        <f t="shared" si="31"/>
        <v>0.93367510395827902</v>
      </c>
      <c r="BH39" s="41">
        <f t="shared" si="32"/>
        <v>0.95399739805023009</v>
      </c>
      <c r="BI39" s="41">
        <f t="shared" si="33"/>
        <v>0</v>
      </c>
      <c r="BJ39" s="41">
        <f t="shared" si="34"/>
        <v>1</v>
      </c>
      <c r="BK39" s="41" t="str">
        <f t="shared" si="35"/>
        <v/>
      </c>
      <c r="BL39" s="41" t="str">
        <f t="shared" si="36"/>
        <v/>
      </c>
      <c r="BM39" s="41" t="str">
        <f t="shared" si="37"/>
        <v/>
      </c>
      <c r="BN39" s="41" t="str">
        <f t="shared" si="38"/>
        <v/>
      </c>
      <c r="BO39" s="41" t="str">
        <f t="shared" si="39"/>
        <v/>
      </c>
      <c r="BP39" s="41" t="str">
        <f t="shared" si="40"/>
        <v/>
      </c>
      <c r="BQ39" s="41" t="str">
        <f t="shared" si="41"/>
        <v/>
      </c>
      <c r="BR39" s="105" t="str">
        <f t="shared" si="46"/>
        <v/>
      </c>
      <c r="BS39" s="47">
        <f t="shared" si="47"/>
        <v>1</v>
      </c>
      <c r="BT39" s="47" t="str">
        <f t="shared" si="54"/>
        <v/>
      </c>
      <c r="BU39" s="47" t="str">
        <f t="shared" si="55"/>
        <v/>
      </c>
      <c r="BV39" s="48" t="str">
        <f t="shared" si="48"/>
        <v/>
      </c>
      <c r="BW39" s="47">
        <f t="shared" si="49"/>
        <v>0.72191812550212731</v>
      </c>
      <c r="BX39" s="47" t="str">
        <f t="shared" si="56"/>
        <v/>
      </c>
      <c r="BY39" s="47" t="str">
        <f t="shared" si="57"/>
        <v/>
      </c>
    </row>
    <row r="40" spans="1:77" s="49" customFormat="1" x14ac:dyDescent="0.2">
      <c r="A40" s="88" t="s">
        <v>153</v>
      </c>
      <c r="B40" s="335" t="str">
        <f>VLOOKUP($A40,BI!$A:$Q,MATCH(B$1,BI!$A$1:$Q$1,0),FALSE)</f>
        <v/>
      </c>
      <c r="C40" s="367">
        <f>VLOOKUP($A40,BI!$A:$Q,MATCH(C$1,BI!$A$1:$Q$1,0),FALSE)</f>
        <v>1</v>
      </c>
      <c r="D40" s="367">
        <f>VLOOKUP($A40,BI!$A:$Q,MATCH(D$1,BI!$A$1:$Q$1,0),FALSE)</f>
        <v>1</v>
      </c>
      <c r="E40" s="367">
        <f>VLOOKUP($A40,BI!$A:$Q,MATCH(E$1,BI!$A$1:$Q$1,0),FALSE)</f>
        <v>1</v>
      </c>
      <c r="F40" s="367">
        <f>VLOOKUP($A40,BI!$A:$Q,MATCH(F$1,BI!$A$1:$Q$1,0),FALSE)</f>
        <v>1</v>
      </c>
      <c r="G40" s="367">
        <f>VLOOKUP($A40,BI!$A:$Q,MATCH(G$1,BI!$A$1:$Q$1,0),FALSE)</f>
        <v>1</v>
      </c>
      <c r="H40" s="367" t="str">
        <f>VLOOKUP($A40,BI!$A:$Q,MATCH(H$1,BI!$A$1:$Q$1,0),FALSE)</f>
        <v/>
      </c>
      <c r="I40" s="367" t="str">
        <f>VLOOKUP($A40,BI!$A:$Q,MATCH(I$1,BI!$A$1:$Q$1,0),FALSE)</f>
        <v/>
      </c>
      <c r="J40" s="367">
        <f>VLOOKUP($A40,BI!$A:$Q,MATCH(J$1,BI!$A$1:$Q$1,0),FALSE)</f>
        <v>1</v>
      </c>
      <c r="K40" s="367">
        <f>VLOOKUP($A40,BI!$A:$Q,MATCH(K$1,BI!$A$1:$Q$1,0),FALSE)</f>
        <v>1</v>
      </c>
      <c r="L40" s="367" t="str">
        <f>VLOOKUP($A40,BI!$A:$Q,MATCH(L$1,BI!$A$1:$Q$1,0),FALSE)</f>
        <v/>
      </c>
      <c r="M40" s="367" t="str">
        <f>VLOOKUP($A40,BI!$A:$Q,MATCH(M$1,BI!$A$1:$Q$1,0),FALSE)</f>
        <v/>
      </c>
      <c r="N40" s="48" t="str">
        <f>_xlfn.IFNA(VLOOKUP($A40,'B-Emax'!$A:$BM,MATCH(N$1,'B-Emax'!$A$1:$BM$1,0),FALSE),"")</f>
        <v/>
      </c>
      <c r="O40" s="47">
        <f>_xlfn.IFNA(VLOOKUP($A40,'B-Emax'!$A:$BM,MATCH(O$1,'B-Emax'!$A$1:$BM$1,0),FALSE),"")</f>
        <v>0.69295774647887332</v>
      </c>
      <c r="P40" s="47">
        <f>_xlfn.IFNA(VLOOKUP($A40,'B-Emax'!$A:$BM,MATCH(P$1,'B-Emax'!$A$1:$BM$1,0),FALSE),"")</f>
        <v>0.44299189144464673</v>
      </c>
      <c r="Q40" s="47">
        <f>_xlfn.IFNA(VLOOKUP($A40,'B-Emax'!$A:$BM,MATCH(Q$1,'B-Emax'!$A$1:$BM$1,0),FALSE),"")</f>
        <v>0.57338709677419353</v>
      </c>
      <c r="R40" s="47">
        <f>_xlfn.IFNA(VLOOKUP($A40,'B-Emax'!$A:$BM,MATCH(R$1,'B-Emax'!$A$1:$BM$1,0),FALSE),"")</f>
        <v>0.63619594179135064</v>
      </c>
      <c r="S40" s="47">
        <f>_xlfn.IFNA(VLOOKUP($A40,'B-Emax'!$A:$BM,MATCH(S$1,'B-Emax'!$A$1:$BM$1,0),FALSE),"")</f>
        <v>0.69605568445475641</v>
      </c>
      <c r="T40" s="47" t="str">
        <f>_xlfn.IFNA(VLOOKUP($A40,'B-Emax'!$A:$BM,MATCH(T$1,'B-Emax'!$A$1:$BM$1,0),FALSE),"")</f>
        <v/>
      </c>
      <c r="U40" s="47" t="str">
        <f>_xlfn.IFNA(VLOOKUP($A40,'B-Emax'!$A:$BM,MATCH(U$1,'B-Emax'!$A$1:$BM$1,0),FALSE),"")</f>
        <v/>
      </c>
      <c r="V40" s="47">
        <f>_xlfn.IFNA(VLOOKUP($A40,'B-Emax'!$A:$BM,MATCH(V$1,'B-Emax'!$A$1:$BM$1,0),FALSE),"")</f>
        <v>0.17498106265555674</v>
      </c>
      <c r="W40" s="47">
        <f>_xlfn.IFNA(VLOOKUP($A40,'B-Emax'!$A:$BM,MATCH(W$1,'B-Emax'!$A$1:$BM$1,0),FALSE),"")</f>
        <v>0.68781630740393629</v>
      </c>
      <c r="X40" s="47" t="str">
        <f>_xlfn.IFNA(VLOOKUP($A40,'B-Emax'!$A:$BM,MATCH(X$1,'B-Emax'!$A$1:$BM$1,0),FALSE),"")</f>
        <v/>
      </c>
      <c r="Y40" s="47" t="str">
        <f>_xlfn.IFNA(VLOOKUP($A40,'B-Emax'!$A:$BM,MATCH(Y$1,'B-Emax'!$A$1:$BM$1,0),FALSE),"")</f>
        <v/>
      </c>
      <c r="Z40" s="40" t="str">
        <f>_xlfn.IFNA(VLOOKUP($A40,'B-pEC50'!$A:$BM,MATCH(Z$1,'B-pEC50'!$A$1:$BM$1,0),FALSE),"")</f>
        <v/>
      </c>
      <c r="AA40" s="41">
        <f>_xlfn.IFNA(VLOOKUP($A40,'B-pEC50'!$A:$BM,MATCH(AA$1,'B-pEC50'!$A$1:$BM$1,0),FALSE),"")</f>
        <v>10.24</v>
      </c>
      <c r="AB40" s="41">
        <f>_xlfn.IFNA(VLOOKUP($A40,'B-pEC50'!$A:$BM,MATCH(AB$1,'B-pEC50'!$A$1:$BM$1,0),FALSE),"")</f>
        <v>10.130000000000001</v>
      </c>
      <c r="AC40" s="41">
        <f>_xlfn.IFNA(VLOOKUP($A40,'B-pEC50'!$A:$BM,MATCH(AC$1,'B-pEC50'!$A$1:$BM$1,0),FALSE),"")</f>
        <v>10.41</v>
      </c>
      <c r="AD40" s="41">
        <f>_xlfn.IFNA(VLOOKUP($A40,'B-pEC50'!$A:$BM,MATCH(AD$1,'B-pEC50'!$A$1:$BM$1,0),FALSE),"")</f>
        <v>10.82</v>
      </c>
      <c r="AE40" s="41">
        <f>_xlfn.IFNA(VLOOKUP($A40,'B-pEC50'!$A:$BM,MATCH(AE$1,'B-pEC50'!$A$1:$BM$1,0),FALSE),"")</f>
        <v>11.37</v>
      </c>
      <c r="AF40" s="41" t="str">
        <f>_xlfn.IFNA(VLOOKUP($A40,'B-pEC50'!$A:$BM,MATCH(AF$1,'B-pEC50'!$A$1:$BM$1,0),FALSE),"")</f>
        <v/>
      </c>
      <c r="AG40" s="41" t="str">
        <f>_xlfn.IFNA(VLOOKUP($A40,'B-pEC50'!$A:$BM,MATCH(AG$1,'B-pEC50'!$A$1:$BM$1,0),FALSE),"")</f>
        <v/>
      </c>
      <c r="AH40" s="41">
        <f>_xlfn.IFNA(VLOOKUP($A40,'B-pEC50'!$A:$BM,MATCH(AH$1,'B-pEC50'!$A$1:$BM$1,0),FALSE),"")</f>
        <v>8.2260000000000009</v>
      </c>
      <c r="AI40" s="41">
        <f>_xlfn.IFNA(VLOOKUP($A40,'B-pEC50'!$A:$BM,MATCH(AI$1,'B-pEC50'!$A$1:$BM$1,0),FALSE),"")</f>
        <v>9.2460000000000004</v>
      </c>
      <c r="AJ40" s="41" t="str">
        <f>_xlfn.IFNA(VLOOKUP($A40,'B-pEC50'!$A:$BM,MATCH(AJ$1,'B-pEC50'!$A$1:$BM$1,0),FALSE),"")</f>
        <v/>
      </c>
      <c r="AK40" s="41" t="str">
        <f>_xlfn.IFNA(VLOOKUP($A40,'B-pEC50'!$A:$BM,MATCH(AK$1,'B-pEC50'!$A$1:$BM$1,0),FALSE),"")</f>
        <v/>
      </c>
      <c r="AL40" s="40" t="str">
        <f t="shared" si="18"/>
        <v/>
      </c>
      <c r="AM40" s="41">
        <f t="shared" si="19"/>
        <v>10.080706754048286</v>
      </c>
      <c r="AN40" s="41">
        <f t="shared" si="20"/>
        <v>9.7763957769384771</v>
      </c>
      <c r="AO40" s="41">
        <f t="shared" si="21"/>
        <v>10.168447915567533</v>
      </c>
      <c r="AP40" s="41">
        <f t="shared" si="22"/>
        <v>10.623590894473885</v>
      </c>
      <c r="AQ40" s="41">
        <f t="shared" si="23"/>
        <v>11.212643984558932</v>
      </c>
      <c r="AR40" s="41" t="str">
        <f t="shared" si="24"/>
        <v/>
      </c>
      <c r="AS40" s="41" t="str">
        <f t="shared" si="25"/>
        <v/>
      </c>
      <c r="AT40" s="41">
        <f t="shared" si="26"/>
        <v>7.4689910496621819</v>
      </c>
      <c r="AU40" s="41">
        <f t="shared" si="27"/>
        <v>9.0834724682751613</v>
      </c>
      <c r="AV40" s="41" t="str">
        <f t="shared" si="28"/>
        <v/>
      </c>
      <c r="AW40" s="41" t="str">
        <f t="shared" si="29"/>
        <v/>
      </c>
      <c r="AX40" s="105" t="str">
        <f t="shared" si="42"/>
        <v/>
      </c>
      <c r="AY40" s="47">
        <f t="shared" si="43"/>
        <v>11.212643984558932</v>
      </c>
      <c r="AZ40" s="47">
        <f t="shared" si="50"/>
        <v>9.0834724682751613</v>
      </c>
      <c r="BA40" s="47" t="str">
        <f t="shared" si="51"/>
        <v/>
      </c>
      <c r="BB40" s="48" t="str">
        <f t="shared" si="44"/>
        <v/>
      </c>
      <c r="BC40" s="47">
        <f t="shared" si="45"/>
        <v>10.372357065117424</v>
      </c>
      <c r="BD40" s="47">
        <f t="shared" si="52"/>
        <v>8.276231758968672</v>
      </c>
      <c r="BE40" s="47" t="str">
        <f t="shared" si="53"/>
        <v/>
      </c>
      <c r="BF40" s="199" t="str">
        <f t="shared" si="30"/>
        <v/>
      </c>
      <c r="BG40" s="41">
        <f t="shared" si="31"/>
        <v>0.69763830937446003</v>
      </c>
      <c r="BH40" s="41">
        <f t="shared" si="32"/>
        <v>0.61635113281138953</v>
      </c>
      <c r="BI40" s="41">
        <f t="shared" si="33"/>
        <v>0.72107562128480329</v>
      </c>
      <c r="BJ40" s="41">
        <f t="shared" si="34"/>
        <v>0.84265285796283551</v>
      </c>
      <c r="BK40" s="41">
        <f t="shared" si="35"/>
        <v>1</v>
      </c>
      <c r="BL40" s="41" t="str">
        <f t="shared" si="36"/>
        <v/>
      </c>
      <c r="BM40" s="41" t="str">
        <f t="shared" si="37"/>
        <v/>
      </c>
      <c r="BN40" s="41">
        <f t="shared" si="38"/>
        <v>0</v>
      </c>
      <c r="BO40" s="41">
        <f t="shared" si="39"/>
        <v>0.43125830484003103</v>
      </c>
      <c r="BP40" s="41" t="str">
        <f t="shared" si="40"/>
        <v/>
      </c>
      <c r="BQ40" s="41" t="str">
        <f t="shared" si="41"/>
        <v/>
      </c>
      <c r="BR40" s="105" t="str">
        <f t="shared" si="46"/>
        <v/>
      </c>
      <c r="BS40" s="47">
        <f t="shared" si="47"/>
        <v>1</v>
      </c>
      <c r="BT40" s="47">
        <f t="shared" si="54"/>
        <v>0.43125830484003103</v>
      </c>
      <c r="BU40" s="47" t="str">
        <f t="shared" si="55"/>
        <v/>
      </c>
      <c r="BV40" s="48" t="str">
        <f t="shared" si="48"/>
        <v/>
      </c>
      <c r="BW40" s="47">
        <f t="shared" si="49"/>
        <v>0.77554358428669778</v>
      </c>
      <c r="BX40" s="47">
        <f t="shared" si="56"/>
        <v>0.21562915242001551</v>
      </c>
      <c r="BY40" s="47" t="str">
        <f t="shared" si="57"/>
        <v/>
      </c>
    </row>
    <row r="41" spans="1:77" s="49" customFormat="1" x14ac:dyDescent="0.2">
      <c r="A41" s="88" t="s">
        <v>147</v>
      </c>
      <c r="B41" s="335" t="str">
        <f>VLOOKUP($A41,BI!$A:$Q,MATCH(B$1,BI!$A$1:$Q$1,0),FALSE)</f>
        <v/>
      </c>
      <c r="C41" s="367">
        <f>VLOOKUP($A41,BI!$A:$Q,MATCH(C$1,BI!$A$1:$Q$1,0),FALSE)</f>
        <v>1</v>
      </c>
      <c r="D41" s="367">
        <f>VLOOKUP($A41,BI!$A:$Q,MATCH(D$1,BI!$A$1:$Q$1,0),FALSE)</f>
        <v>1</v>
      </c>
      <c r="E41" s="367">
        <f>VLOOKUP($A41,BI!$A:$Q,MATCH(E$1,BI!$A$1:$Q$1,0),FALSE)</f>
        <v>1</v>
      </c>
      <c r="F41" s="367">
        <f>VLOOKUP($A41,BI!$A:$Q,MATCH(F$1,BI!$A$1:$Q$1,0),FALSE)</f>
        <v>1</v>
      </c>
      <c r="G41" s="367">
        <f>VLOOKUP($A41,BI!$A:$Q,MATCH(G$1,BI!$A$1:$Q$1,0),FALSE)</f>
        <v>1</v>
      </c>
      <c r="H41" s="367" t="str">
        <f>VLOOKUP($A41,BI!$A:$Q,MATCH(H$1,BI!$A$1:$Q$1,0),FALSE)</f>
        <v/>
      </c>
      <c r="I41" s="367" t="str">
        <f>VLOOKUP($A41,BI!$A:$Q,MATCH(I$1,BI!$A$1:$Q$1,0),FALSE)</f>
        <v/>
      </c>
      <c r="J41" s="367" t="str">
        <f>VLOOKUP($A41,BI!$A:$Q,MATCH(J$1,BI!$A$1:$Q$1,0),FALSE)</f>
        <v/>
      </c>
      <c r="K41" s="367" t="str">
        <f>VLOOKUP($A41,BI!$A:$Q,MATCH(K$1,BI!$A$1:$Q$1,0),FALSE)</f>
        <v/>
      </c>
      <c r="L41" s="367" t="str">
        <f>VLOOKUP($A41,BI!$A:$Q,MATCH(L$1,BI!$A$1:$Q$1,0),FALSE)</f>
        <v/>
      </c>
      <c r="M41" s="367" t="str">
        <f>VLOOKUP($A41,BI!$A:$Q,MATCH(M$1,BI!$A$1:$Q$1,0),FALSE)</f>
        <v/>
      </c>
      <c r="N41" s="48" t="str">
        <f>_xlfn.IFNA(VLOOKUP($A41,'B-Emax'!$A:$BM,MATCH(N$1,'B-Emax'!$A$1:$BM$1,0),FALSE),"")</f>
        <v/>
      </c>
      <c r="O41" s="47">
        <f>_xlfn.IFNA(VLOOKUP($A41,'B-Emax'!$A:$BM,MATCH(O$1,'B-Emax'!$A$1:$BM$1,0),FALSE),"")</f>
        <v>0.24095341278439872</v>
      </c>
      <c r="P41" s="47">
        <f>_xlfn.IFNA(VLOOKUP($A41,'B-Emax'!$A:$BM,MATCH(P$1,'B-Emax'!$A$1:$BM$1,0),FALSE),"")</f>
        <v>0.17193446963428763</v>
      </c>
      <c r="Q41" s="47">
        <f>_xlfn.IFNA(VLOOKUP($A41,'B-Emax'!$A:$BM,MATCH(Q$1,'B-Emax'!$A$1:$BM$1,0),FALSE),"")</f>
        <v>0.30241935483870969</v>
      </c>
      <c r="R41" s="47">
        <f>_xlfn.IFNA(VLOOKUP($A41,'B-Emax'!$A:$BM,MATCH(R$1,'B-Emax'!$A$1:$BM$1,0),FALSE),"")</f>
        <v>0.41893830703012913</v>
      </c>
      <c r="S41" s="47">
        <f>_xlfn.IFNA(VLOOKUP($A41,'B-Emax'!$A:$BM,MATCH(S$1,'B-Emax'!$A$1:$BM$1,0),FALSE),"")</f>
        <v>0.37383990719257543</v>
      </c>
      <c r="T41" s="47" t="str">
        <f>_xlfn.IFNA(VLOOKUP($A41,'B-Emax'!$A:$BM,MATCH(T$1,'B-Emax'!$A$1:$BM$1,0),FALSE),"")</f>
        <v/>
      </c>
      <c r="U41" s="47" t="str">
        <f>_xlfn.IFNA(VLOOKUP($A41,'B-Emax'!$A:$BM,MATCH(U$1,'B-Emax'!$A$1:$BM$1,0),FALSE),"")</f>
        <v/>
      </c>
      <c r="V41" s="47" t="str">
        <f>_xlfn.IFNA(VLOOKUP($A41,'B-Emax'!$A:$BM,MATCH(V$1,'B-Emax'!$A$1:$BM$1,0),FALSE),"")</f>
        <v/>
      </c>
      <c r="W41" s="47" t="str">
        <f>_xlfn.IFNA(VLOOKUP($A41,'B-Emax'!$A:$BM,MATCH(W$1,'B-Emax'!$A$1:$BM$1,0),FALSE),"")</f>
        <v/>
      </c>
      <c r="X41" s="47" t="str">
        <f>_xlfn.IFNA(VLOOKUP($A41,'B-Emax'!$A:$BM,MATCH(X$1,'B-Emax'!$A$1:$BM$1,0),FALSE),"")</f>
        <v/>
      </c>
      <c r="Y41" s="47" t="str">
        <f>_xlfn.IFNA(VLOOKUP($A41,'B-Emax'!$A:$BM,MATCH(Y$1,'B-Emax'!$A$1:$BM$1,0),FALSE),"")</f>
        <v/>
      </c>
      <c r="Z41" s="40" t="str">
        <f>_xlfn.IFNA(VLOOKUP($A41,'B-pEC50'!$A:$BM,MATCH(Z$1,'B-pEC50'!$A$1:$BM$1,0),FALSE),"")</f>
        <v/>
      </c>
      <c r="AA41" s="41">
        <f>_xlfn.IFNA(VLOOKUP($A41,'B-pEC50'!$A:$BM,MATCH(AA$1,'B-pEC50'!$A$1:$BM$1,0),FALSE),"")</f>
        <v>7.13</v>
      </c>
      <c r="AB41" s="41">
        <f>_xlfn.IFNA(VLOOKUP($A41,'B-pEC50'!$A:$BM,MATCH(AB$1,'B-pEC50'!$A$1:$BM$1,0),FALSE),"")</f>
        <v>7.2670000000000003</v>
      </c>
      <c r="AC41" s="41">
        <f>_xlfn.IFNA(VLOOKUP($A41,'B-pEC50'!$A:$BM,MATCH(AC$1,'B-pEC50'!$A$1:$BM$1,0),FALSE),"")</f>
        <v>7.7670000000000003</v>
      </c>
      <c r="AD41" s="41">
        <f>_xlfn.IFNA(VLOOKUP($A41,'B-pEC50'!$A:$BM,MATCH(AD$1,'B-pEC50'!$A$1:$BM$1,0),FALSE),"")</f>
        <v>8.1430000000000007</v>
      </c>
      <c r="AE41" s="41">
        <f>_xlfn.IFNA(VLOOKUP($A41,'B-pEC50'!$A:$BM,MATCH(AE$1,'B-pEC50'!$A$1:$BM$1,0),FALSE),"")</f>
        <v>8.57</v>
      </c>
      <c r="AF41" s="41" t="str">
        <f>_xlfn.IFNA(VLOOKUP($A41,'B-pEC50'!$A:$BM,MATCH(AF$1,'B-pEC50'!$A$1:$BM$1,0),FALSE),"")</f>
        <v/>
      </c>
      <c r="AG41" s="41" t="str">
        <f>_xlfn.IFNA(VLOOKUP($A41,'B-pEC50'!$A:$BM,MATCH(AG$1,'B-pEC50'!$A$1:$BM$1,0),FALSE),"")</f>
        <v/>
      </c>
      <c r="AH41" s="41" t="str">
        <f>_xlfn.IFNA(VLOOKUP($A41,'B-pEC50'!$A:$BM,MATCH(AH$1,'B-pEC50'!$A$1:$BM$1,0),FALSE),"")</f>
        <v/>
      </c>
      <c r="AI41" s="41" t="str">
        <f>_xlfn.IFNA(VLOOKUP($A41,'B-pEC50'!$A:$BM,MATCH(AI$1,'B-pEC50'!$A$1:$BM$1,0),FALSE),"")</f>
        <v/>
      </c>
      <c r="AJ41" s="41" t="str">
        <f>_xlfn.IFNA(VLOOKUP($A41,'B-pEC50'!$A:$BM,MATCH(AJ$1,'B-pEC50'!$A$1:$BM$1,0),FALSE),"")</f>
        <v/>
      </c>
      <c r="AK41" s="41" t="str">
        <f>_xlfn.IFNA(VLOOKUP($A41,'B-pEC50'!$A:$BM,MATCH(AK$1,'B-pEC50'!$A$1:$BM$1,0),FALSE),"")</f>
        <v/>
      </c>
      <c r="AL41" s="40" t="str">
        <f t="shared" si="18"/>
        <v/>
      </c>
      <c r="AM41" s="41">
        <f t="shared" si="19"/>
        <v>6.5119330818841092</v>
      </c>
      <c r="AN41" s="41">
        <f t="shared" si="20"/>
        <v>6.5023629533087224</v>
      </c>
      <c r="AO41" s="41">
        <f t="shared" si="21"/>
        <v>7.2476095825654845</v>
      </c>
      <c r="AP41" s="41">
        <f t="shared" si="22"/>
        <v>7.7651500733504104</v>
      </c>
      <c r="AQ41" s="41">
        <f t="shared" si="23"/>
        <v>8.1426856602007298</v>
      </c>
      <c r="AR41" s="41" t="str">
        <f t="shared" si="24"/>
        <v/>
      </c>
      <c r="AS41" s="41" t="str">
        <f t="shared" si="25"/>
        <v/>
      </c>
      <c r="AT41" s="41" t="str">
        <f t="shared" si="26"/>
        <v/>
      </c>
      <c r="AU41" s="41" t="str">
        <f t="shared" si="27"/>
        <v/>
      </c>
      <c r="AV41" s="41" t="str">
        <f t="shared" si="28"/>
        <v/>
      </c>
      <c r="AW41" s="41" t="str">
        <f t="shared" si="29"/>
        <v/>
      </c>
      <c r="AX41" s="105" t="str">
        <f t="shared" si="42"/>
        <v/>
      </c>
      <c r="AY41" s="47">
        <f t="shared" si="43"/>
        <v>8.1426856602007298</v>
      </c>
      <c r="AZ41" s="47" t="str">
        <f t="shared" si="50"/>
        <v/>
      </c>
      <c r="BA41" s="47" t="str">
        <f t="shared" si="51"/>
        <v/>
      </c>
      <c r="BB41" s="48" t="str">
        <f t="shared" si="44"/>
        <v/>
      </c>
      <c r="BC41" s="47">
        <f t="shared" si="45"/>
        <v>7.2339482702618909</v>
      </c>
      <c r="BD41" s="47" t="str">
        <f t="shared" si="52"/>
        <v/>
      </c>
      <c r="BE41" s="47" t="str">
        <f t="shared" si="53"/>
        <v/>
      </c>
      <c r="BF41" s="199" t="str">
        <f t="shared" si="30"/>
        <v/>
      </c>
      <c r="BG41" s="41">
        <f t="shared" si="31"/>
        <v>5.8342962242593161E-3</v>
      </c>
      <c r="BH41" s="41">
        <f t="shared" si="32"/>
        <v>0</v>
      </c>
      <c r="BI41" s="41">
        <f t="shared" si="33"/>
        <v>0.45432927687065561</v>
      </c>
      <c r="BJ41" s="41">
        <f t="shared" si="34"/>
        <v>0.76984066289879449</v>
      </c>
      <c r="BK41" s="41">
        <f t="shared" si="35"/>
        <v>1</v>
      </c>
      <c r="BL41" s="41" t="str">
        <f t="shared" si="36"/>
        <v/>
      </c>
      <c r="BM41" s="41" t="str">
        <f t="shared" si="37"/>
        <v/>
      </c>
      <c r="BN41" s="41" t="str">
        <f t="shared" si="38"/>
        <v/>
      </c>
      <c r="BO41" s="41" t="str">
        <f t="shared" si="39"/>
        <v/>
      </c>
      <c r="BP41" s="41" t="str">
        <f t="shared" si="40"/>
        <v/>
      </c>
      <c r="BQ41" s="41" t="str">
        <f t="shared" si="41"/>
        <v/>
      </c>
      <c r="BR41" s="105" t="str">
        <f t="shared" si="46"/>
        <v/>
      </c>
      <c r="BS41" s="47">
        <f t="shared" si="47"/>
        <v>1</v>
      </c>
      <c r="BT41" s="47" t="str">
        <f t="shared" si="54"/>
        <v/>
      </c>
      <c r="BU41" s="47" t="str">
        <f t="shared" si="55"/>
        <v/>
      </c>
      <c r="BV41" s="48" t="str">
        <f t="shared" si="48"/>
        <v/>
      </c>
      <c r="BW41" s="47">
        <f t="shared" si="49"/>
        <v>0.44600084719874183</v>
      </c>
      <c r="BX41" s="47" t="str">
        <f t="shared" si="56"/>
        <v/>
      </c>
      <c r="BY41" s="47" t="str">
        <f t="shared" si="57"/>
        <v/>
      </c>
    </row>
    <row r="42" spans="1:77" s="49" customFormat="1" x14ac:dyDescent="0.2">
      <c r="A42" s="88" t="s">
        <v>191</v>
      </c>
      <c r="B42" s="335" t="str">
        <f>VLOOKUP($A42,BI!$A:$Q,MATCH(B$1,BI!$A$1:$Q$1,0),FALSE)</f>
        <v/>
      </c>
      <c r="C42" s="367" t="str">
        <f>VLOOKUP($A42,BI!$A:$Q,MATCH(C$1,BI!$A$1:$Q$1,0),FALSE)</f>
        <v/>
      </c>
      <c r="D42" s="367" t="str">
        <f>VLOOKUP($A42,BI!$A:$Q,MATCH(D$1,BI!$A$1:$Q$1,0),FALSE)</f>
        <v/>
      </c>
      <c r="E42" s="367" t="str">
        <f>VLOOKUP($A42,BI!$A:$Q,MATCH(E$1,BI!$A$1:$Q$1,0),FALSE)</f>
        <v/>
      </c>
      <c r="F42" s="367" t="str">
        <f>VLOOKUP($A42,BI!$A:$Q,MATCH(F$1,BI!$A$1:$Q$1,0),FALSE)</f>
        <v/>
      </c>
      <c r="G42" s="367" t="str">
        <f>VLOOKUP($A42,BI!$A:$Q,MATCH(G$1,BI!$A$1:$Q$1,0),FALSE)</f>
        <v/>
      </c>
      <c r="H42" s="367">
        <f>VLOOKUP($A42,BI!$A:$Q,MATCH(H$1,BI!$A$1:$Q$1,0),FALSE)</f>
        <v>1</v>
      </c>
      <c r="I42" s="367">
        <f>VLOOKUP($A42,BI!$A:$Q,MATCH(I$1,BI!$A$1:$Q$1,0),FALSE)</f>
        <v>1</v>
      </c>
      <c r="J42" s="367">
        <f>VLOOKUP($A42,BI!$A:$Q,MATCH(J$1,BI!$A$1:$Q$1,0),FALSE)</f>
        <v>1</v>
      </c>
      <c r="K42" s="367" t="str">
        <f>VLOOKUP($A42,BI!$A:$Q,MATCH(K$1,BI!$A$1:$Q$1,0),FALSE)</f>
        <v/>
      </c>
      <c r="L42" s="367" t="str">
        <f>VLOOKUP($A42,BI!$A:$Q,MATCH(L$1,BI!$A$1:$Q$1,0),FALSE)</f>
        <v/>
      </c>
      <c r="M42" s="367" t="str">
        <f>VLOOKUP($A42,BI!$A:$Q,MATCH(M$1,BI!$A$1:$Q$1,0),FALSE)</f>
        <v/>
      </c>
      <c r="N42" s="48" t="str">
        <f>_xlfn.IFNA(VLOOKUP($A42,'B-Emax'!$A:$BM,MATCH(N$1,'B-Emax'!$A$1:$BM$1,0),FALSE),"")</f>
        <v/>
      </c>
      <c r="O42" s="47" t="str">
        <f>_xlfn.IFNA(VLOOKUP($A42,'B-Emax'!$A:$BM,MATCH(O$1,'B-Emax'!$A$1:$BM$1,0),FALSE),"")</f>
        <v/>
      </c>
      <c r="P42" s="47" t="str">
        <f>_xlfn.IFNA(VLOOKUP($A42,'B-Emax'!$A:$BM,MATCH(P$1,'B-Emax'!$A$1:$BM$1,0),FALSE),"")</f>
        <v/>
      </c>
      <c r="Q42" s="47" t="str">
        <f>_xlfn.IFNA(VLOOKUP($A42,'B-Emax'!$A:$BM,MATCH(Q$1,'B-Emax'!$A$1:$BM$1,0),FALSE),"")</f>
        <v/>
      </c>
      <c r="R42" s="47" t="str">
        <f>_xlfn.IFNA(VLOOKUP($A42,'B-Emax'!$A:$BM,MATCH(R$1,'B-Emax'!$A$1:$BM$1,0),FALSE),"")</f>
        <v/>
      </c>
      <c r="S42" s="47" t="str">
        <f>_xlfn.IFNA(VLOOKUP($A42,'B-Emax'!$A:$BM,MATCH(S$1,'B-Emax'!$A$1:$BM$1,0),FALSE),"")</f>
        <v/>
      </c>
      <c r="T42" s="47">
        <f>_xlfn.IFNA(VLOOKUP($A42,'B-Emax'!$A:$BM,MATCH(T$1,'B-Emax'!$A$1:$BM$1,0),FALSE),"")</f>
        <v>0.25086705202312137</v>
      </c>
      <c r="U42" s="47">
        <f>_xlfn.IFNA(VLOOKUP($A42,'B-Emax'!$A:$BM,MATCH(U$1,'B-Emax'!$A$1:$BM$1,0),FALSE),"")</f>
        <v>0.32220183486238529</v>
      </c>
      <c r="V42" s="47">
        <f>_xlfn.IFNA(VLOOKUP($A42,'B-Emax'!$A:$BM,MATCH(V$1,'B-Emax'!$A$1:$BM$1,0),FALSE),"")</f>
        <v>5.9149442701006381E-2</v>
      </c>
      <c r="W42" s="47" t="str">
        <f>_xlfn.IFNA(VLOOKUP($A42,'B-Emax'!$A:$BM,MATCH(W$1,'B-Emax'!$A$1:$BM$1,0),FALSE),"")</f>
        <v/>
      </c>
      <c r="X42" s="47" t="str">
        <f>_xlfn.IFNA(VLOOKUP($A42,'B-Emax'!$A:$BM,MATCH(X$1,'B-Emax'!$A$1:$BM$1,0),FALSE),"")</f>
        <v/>
      </c>
      <c r="Y42" s="47" t="str">
        <f>_xlfn.IFNA(VLOOKUP($A42,'B-Emax'!$A:$BM,MATCH(Y$1,'B-Emax'!$A$1:$BM$1,0),FALSE),"")</f>
        <v/>
      </c>
      <c r="Z42" s="40" t="str">
        <f>_xlfn.IFNA(VLOOKUP($A42,'B-pEC50'!$A:$BM,MATCH(Z$1,'B-pEC50'!$A$1:$BM$1,0),FALSE),"")</f>
        <v/>
      </c>
      <c r="AA42" s="41" t="str">
        <f>_xlfn.IFNA(VLOOKUP($A42,'B-pEC50'!$A:$BM,MATCH(AA$1,'B-pEC50'!$A$1:$BM$1,0),FALSE),"")</f>
        <v/>
      </c>
      <c r="AB42" s="41" t="str">
        <f>_xlfn.IFNA(VLOOKUP($A42,'B-pEC50'!$A:$BM,MATCH(AB$1,'B-pEC50'!$A$1:$BM$1,0),FALSE),"")</f>
        <v/>
      </c>
      <c r="AC42" s="41" t="str">
        <f>_xlfn.IFNA(VLOOKUP($A42,'B-pEC50'!$A:$BM,MATCH(AC$1,'B-pEC50'!$A$1:$BM$1,0),FALSE),"")</f>
        <v/>
      </c>
      <c r="AD42" s="41" t="str">
        <f>_xlfn.IFNA(VLOOKUP($A42,'B-pEC50'!$A:$BM,MATCH(AD$1,'B-pEC50'!$A$1:$BM$1,0),FALSE),"")</f>
        <v/>
      </c>
      <c r="AE42" s="41" t="str">
        <f>_xlfn.IFNA(VLOOKUP($A42,'B-pEC50'!$A:$BM,MATCH(AE$1,'B-pEC50'!$A$1:$BM$1,0),FALSE),"")</f>
        <v/>
      </c>
      <c r="AF42" s="41">
        <f>_xlfn.IFNA(VLOOKUP($A42,'B-pEC50'!$A:$BM,MATCH(AF$1,'B-pEC50'!$A$1:$BM$1,0),FALSE),"")</f>
        <v>8.3840000000000003</v>
      </c>
      <c r="AG42" s="41">
        <f>_xlfn.IFNA(VLOOKUP($A42,'B-pEC50'!$A:$BM,MATCH(AG$1,'B-pEC50'!$A$1:$BM$1,0),FALSE),"")</f>
        <v>8.1929999999999996</v>
      </c>
      <c r="AH42" s="41">
        <f>_xlfn.IFNA(VLOOKUP($A42,'B-pEC50'!$A:$BM,MATCH(AH$1,'B-pEC50'!$A$1:$BM$1,0),FALSE),"")</f>
        <v>8.109</v>
      </c>
      <c r="AI42" s="41" t="str">
        <f>_xlfn.IFNA(VLOOKUP($A42,'B-pEC50'!$A:$BM,MATCH(AI$1,'B-pEC50'!$A$1:$BM$1,0),FALSE),"")</f>
        <v/>
      </c>
      <c r="AJ42" s="41" t="str">
        <f>_xlfn.IFNA(VLOOKUP($A42,'B-pEC50'!$A:$BM,MATCH(AJ$1,'B-pEC50'!$A$1:$BM$1,0),FALSE),"")</f>
        <v/>
      </c>
      <c r="AK42" s="41" t="str">
        <f>_xlfn.IFNA(VLOOKUP($A42,'B-pEC50'!$A:$BM,MATCH(AK$1,'B-pEC50'!$A$1:$BM$1,0),FALSE),"")</f>
        <v/>
      </c>
      <c r="AL42" s="40" t="str">
        <f t="shared" si="18"/>
        <v/>
      </c>
      <c r="AM42" s="41" t="str">
        <f t="shared" si="19"/>
        <v/>
      </c>
      <c r="AN42" s="41" t="str">
        <f t="shared" si="20"/>
        <v/>
      </c>
      <c r="AO42" s="41" t="str">
        <f t="shared" si="21"/>
        <v/>
      </c>
      <c r="AP42" s="41" t="str">
        <f t="shared" si="22"/>
        <v/>
      </c>
      <c r="AQ42" s="41" t="str">
        <f t="shared" si="23"/>
        <v/>
      </c>
      <c r="AR42" s="41">
        <f t="shared" si="24"/>
        <v>7.7834436263837157</v>
      </c>
      <c r="AS42" s="41">
        <f t="shared" si="25"/>
        <v>7.7011280092934422</v>
      </c>
      <c r="AT42" s="41">
        <f t="shared" si="26"/>
        <v>6.8809506571124208</v>
      </c>
      <c r="AU42" s="41" t="str">
        <f t="shared" si="27"/>
        <v/>
      </c>
      <c r="AV42" s="41" t="str">
        <f t="shared" si="28"/>
        <v/>
      </c>
      <c r="AW42" s="41" t="str">
        <f t="shared" si="29"/>
        <v/>
      </c>
      <c r="AX42" s="105" t="str">
        <f t="shared" si="42"/>
        <v/>
      </c>
      <c r="AY42" s="47" t="str">
        <f t="shared" si="43"/>
        <v/>
      </c>
      <c r="AZ42" s="47">
        <f t="shared" si="50"/>
        <v>7.7834436263837157</v>
      </c>
      <c r="BA42" s="47" t="str">
        <f t="shared" si="51"/>
        <v/>
      </c>
      <c r="BB42" s="48" t="str">
        <f t="shared" si="44"/>
        <v/>
      </c>
      <c r="BC42" s="47" t="str">
        <f t="shared" si="45"/>
        <v/>
      </c>
      <c r="BD42" s="47">
        <f t="shared" si="52"/>
        <v>7.4551740975965259</v>
      </c>
      <c r="BE42" s="47" t="str">
        <f t="shared" si="53"/>
        <v/>
      </c>
      <c r="BF42" s="199" t="str">
        <f t="shared" si="30"/>
        <v/>
      </c>
      <c r="BG42" s="41" t="str">
        <f t="shared" si="31"/>
        <v/>
      </c>
      <c r="BH42" s="41" t="str">
        <f t="shared" si="32"/>
        <v/>
      </c>
      <c r="BI42" s="41" t="str">
        <f t="shared" si="33"/>
        <v/>
      </c>
      <c r="BJ42" s="41" t="str">
        <f t="shared" si="34"/>
        <v/>
      </c>
      <c r="BK42" s="41" t="str">
        <f t="shared" si="35"/>
        <v/>
      </c>
      <c r="BL42" s="41">
        <f t="shared" si="36"/>
        <v>1</v>
      </c>
      <c r="BM42" s="41">
        <f t="shared" si="37"/>
        <v>0.90879084946585453</v>
      </c>
      <c r="BN42" s="41">
        <f t="shared" si="38"/>
        <v>0</v>
      </c>
      <c r="BO42" s="41" t="str">
        <f t="shared" si="39"/>
        <v/>
      </c>
      <c r="BP42" s="41" t="str">
        <f t="shared" si="40"/>
        <v/>
      </c>
      <c r="BQ42" s="41" t="str">
        <f t="shared" si="41"/>
        <v/>
      </c>
      <c r="BR42" s="105" t="str">
        <f t="shared" si="46"/>
        <v/>
      </c>
      <c r="BS42" s="47" t="str">
        <f t="shared" si="47"/>
        <v/>
      </c>
      <c r="BT42" s="47">
        <f t="shared" si="54"/>
        <v>1</v>
      </c>
      <c r="BU42" s="47" t="str">
        <f t="shared" si="55"/>
        <v/>
      </c>
      <c r="BV42" s="48" t="str">
        <f t="shared" si="48"/>
        <v/>
      </c>
      <c r="BW42" s="47" t="str">
        <f t="shared" si="49"/>
        <v/>
      </c>
      <c r="BX42" s="47">
        <f t="shared" si="56"/>
        <v>0.63626361648861818</v>
      </c>
      <c r="BY42" s="47" t="str">
        <f t="shared" si="57"/>
        <v/>
      </c>
    </row>
    <row r="43" spans="1:77" s="49" customFormat="1" x14ac:dyDescent="0.2">
      <c r="A43" s="88" t="s">
        <v>177</v>
      </c>
      <c r="B43" s="335" t="str">
        <f>VLOOKUP($A43,BI!$A:$Q,MATCH(B$1,BI!$A$1:$Q$1,0),FALSE)</f>
        <v/>
      </c>
      <c r="C43" s="367">
        <f>VLOOKUP($A43,BI!$A:$Q,MATCH(C$1,BI!$A$1:$Q$1,0),FALSE)</f>
        <v>1</v>
      </c>
      <c r="D43" s="367">
        <f>VLOOKUP($A43,BI!$A:$Q,MATCH(D$1,BI!$A$1:$Q$1,0),FALSE)</f>
        <v>1</v>
      </c>
      <c r="E43" s="367">
        <f>VLOOKUP($A43,BI!$A:$Q,MATCH(E$1,BI!$A$1:$Q$1,0),FALSE)</f>
        <v>1</v>
      </c>
      <c r="F43" s="367">
        <f>VLOOKUP($A43,BI!$A:$Q,MATCH(F$1,BI!$A$1:$Q$1,0),FALSE)</f>
        <v>1</v>
      </c>
      <c r="G43" s="367">
        <f>VLOOKUP($A43,BI!$A:$Q,MATCH(G$1,BI!$A$1:$Q$1,0),FALSE)</f>
        <v>1</v>
      </c>
      <c r="H43" s="367">
        <f>VLOOKUP($A43,BI!$A:$Q,MATCH(H$1,BI!$A$1:$Q$1,0),FALSE)</f>
        <v>1</v>
      </c>
      <c r="I43" s="367">
        <f>VLOOKUP($A43,BI!$A:$Q,MATCH(I$1,BI!$A$1:$Q$1,0),FALSE)</f>
        <v>1</v>
      </c>
      <c r="J43" s="367">
        <f>VLOOKUP($A43,BI!$A:$Q,MATCH(J$1,BI!$A$1:$Q$1,0),FALSE)</f>
        <v>1</v>
      </c>
      <c r="K43" s="367">
        <f>VLOOKUP($A43,BI!$A:$Q,MATCH(K$1,BI!$A$1:$Q$1,0),FALSE)</f>
        <v>1</v>
      </c>
      <c r="L43" s="367" t="str">
        <f>VLOOKUP($A43,BI!$A:$Q,MATCH(L$1,BI!$A$1:$Q$1,0),FALSE)</f>
        <v/>
      </c>
      <c r="M43" s="367">
        <f>VLOOKUP($A43,BI!$A:$Q,MATCH(M$1,BI!$A$1:$Q$1,0),FALSE)</f>
        <v>1</v>
      </c>
      <c r="N43" s="48" t="str">
        <f>_xlfn.IFNA(VLOOKUP($A43,'B-Emax'!$A:$BM,MATCH(N$1,'B-Emax'!$A$1:$BM$1,0),FALSE),"")</f>
        <v/>
      </c>
      <c r="O43" s="47">
        <f>_xlfn.IFNA(VLOOKUP($A43,'B-Emax'!$A:$BM,MATCH(O$1,'B-Emax'!$A$1:$BM$1,0),FALSE),"")</f>
        <v>0.62156013001083432</v>
      </c>
      <c r="P43" s="47">
        <f>_xlfn.IFNA(VLOOKUP($A43,'B-Emax'!$A:$BM,MATCH(P$1,'B-Emax'!$A$1:$BM$1,0),FALSE),"")</f>
        <v>0.29240443488333612</v>
      </c>
      <c r="Q43" s="47">
        <f>_xlfn.IFNA(VLOOKUP($A43,'B-Emax'!$A:$BM,MATCH(Q$1,'B-Emax'!$A$1:$BM$1,0),FALSE),"")</f>
        <v>0.19631720430107527</v>
      </c>
      <c r="R43" s="47">
        <f>_xlfn.IFNA(VLOOKUP($A43,'B-Emax'!$A:$BM,MATCH(R$1,'B-Emax'!$A$1:$BM$1,0),FALSE),"")</f>
        <v>0.4533715925394548</v>
      </c>
      <c r="S43" s="47">
        <f>_xlfn.IFNA(VLOOKUP($A43,'B-Emax'!$A:$BM,MATCH(S$1,'B-Emax'!$A$1:$BM$1,0),FALSE),"")</f>
        <v>0.41763341067285381</v>
      </c>
      <c r="T43" s="47">
        <f>_xlfn.IFNA(VLOOKUP($A43,'B-Emax'!$A:$BM,MATCH(T$1,'B-Emax'!$A$1:$BM$1,0),FALSE),"")</f>
        <v>0.34335260115606936</v>
      </c>
      <c r="U43" s="47">
        <f>_xlfn.IFNA(VLOOKUP($A43,'B-Emax'!$A:$BM,MATCH(U$1,'B-Emax'!$A$1:$BM$1,0),FALSE),"")</f>
        <v>0.46678899082568809</v>
      </c>
      <c r="V43" s="47">
        <f>_xlfn.IFNA(VLOOKUP($A43,'B-Emax'!$A:$BM,MATCH(V$1,'B-Emax'!$A$1:$BM$1,0),FALSE),"")</f>
        <v>0.43858889730548645</v>
      </c>
      <c r="W43" s="47">
        <f>_xlfn.IFNA(VLOOKUP($A43,'B-Emax'!$A:$BM,MATCH(W$1,'B-Emax'!$A$1:$BM$1,0),FALSE),"")</f>
        <v>0.31162136832239923</v>
      </c>
      <c r="X43" s="47" t="str">
        <f>_xlfn.IFNA(VLOOKUP($A43,'B-Emax'!$A:$BM,MATCH(X$1,'B-Emax'!$A$1:$BM$1,0),FALSE),"")</f>
        <v/>
      </c>
      <c r="Y43" s="47">
        <f>_xlfn.IFNA(VLOOKUP($A43,'B-Emax'!$A:$BM,MATCH(Y$1,'B-Emax'!$A$1:$BM$1,0),FALSE),"")</f>
        <v>0.2738600962900028</v>
      </c>
      <c r="Z43" s="40" t="str">
        <f>_xlfn.IFNA(VLOOKUP($A43,'B-pEC50'!$A:$BM,MATCH(Z$1,'B-pEC50'!$A$1:$BM$1,0),FALSE),"")</f>
        <v/>
      </c>
      <c r="AA43" s="41">
        <f>_xlfn.IFNA(VLOOKUP($A43,'B-pEC50'!$A:$BM,MATCH(AA$1,'B-pEC50'!$A$1:$BM$1,0),FALSE),"")</f>
        <v>3.9990000000000001</v>
      </c>
      <c r="AB43" s="41">
        <f>_xlfn.IFNA(VLOOKUP($A43,'B-pEC50'!$A:$BM,MATCH(AB$1,'B-pEC50'!$A$1:$BM$1,0),FALSE),"")</f>
        <v>5.04</v>
      </c>
      <c r="AC43" s="41">
        <f>_xlfn.IFNA(VLOOKUP($A43,'B-pEC50'!$A:$BM,MATCH(AC$1,'B-pEC50'!$A$1:$BM$1,0),FALSE),"")</f>
        <v>5.8860000000000001</v>
      </c>
      <c r="AD43" s="41">
        <f>_xlfn.IFNA(VLOOKUP($A43,'B-pEC50'!$A:$BM,MATCH(AD$1,'B-pEC50'!$A$1:$BM$1,0),FALSE),"")</f>
        <v>6.0030000000000001</v>
      </c>
      <c r="AE43" s="41">
        <f>_xlfn.IFNA(VLOOKUP($A43,'B-pEC50'!$A:$BM,MATCH(AE$1,'B-pEC50'!$A$1:$BM$1,0),FALSE),"")</f>
        <v>6.4119999999999999</v>
      </c>
      <c r="AF43" s="41">
        <f>_xlfn.IFNA(VLOOKUP($A43,'B-pEC50'!$A:$BM,MATCH(AF$1,'B-pEC50'!$A$1:$BM$1,0),FALSE),"")</f>
        <v>6.7210000000000001</v>
      </c>
      <c r="AG43" s="41">
        <f>_xlfn.IFNA(VLOOKUP($A43,'B-pEC50'!$A:$BM,MATCH(AG$1,'B-pEC50'!$A$1:$BM$1,0),FALSE),"")</f>
        <v>6.5469999999999997</v>
      </c>
      <c r="AH43" s="41">
        <f>_xlfn.IFNA(VLOOKUP($A43,'B-pEC50'!$A:$BM,MATCH(AH$1,'B-pEC50'!$A$1:$BM$1,0),FALSE),"")</f>
        <v>5.7439999999999998</v>
      </c>
      <c r="AI43" s="41">
        <f>_xlfn.IFNA(VLOOKUP($A43,'B-pEC50'!$A:$BM,MATCH(AI$1,'B-pEC50'!$A$1:$BM$1,0),FALSE),"")</f>
        <v>6.2210000000000001</v>
      </c>
      <c r="AJ43" s="41" t="str">
        <f>_xlfn.IFNA(VLOOKUP($A43,'B-pEC50'!$A:$BM,MATCH(AJ$1,'B-pEC50'!$A$1:$BM$1,0),FALSE),"")</f>
        <v/>
      </c>
      <c r="AK43" s="41">
        <f>_xlfn.IFNA(VLOOKUP($A43,'B-pEC50'!$A:$BM,MATCH(AK$1,'B-pEC50'!$A$1:$BM$1,0),FALSE),"")</f>
        <v>7.1070000000000002</v>
      </c>
      <c r="AL43" s="40" t="str">
        <f t="shared" si="18"/>
        <v/>
      </c>
      <c r="AM43" s="41">
        <f t="shared" si="19"/>
        <v>3.79248314885653</v>
      </c>
      <c r="AN43" s="41">
        <f t="shared" si="20"/>
        <v>4.5059839552583085</v>
      </c>
      <c r="AO43" s="41">
        <f t="shared" si="21"/>
        <v>5.1789583607595535</v>
      </c>
      <c r="AP43" s="41">
        <f t="shared" si="22"/>
        <v>5.6594543045203949</v>
      </c>
      <c r="AQ43" s="41">
        <f t="shared" si="23"/>
        <v>6.0327952349425749</v>
      </c>
      <c r="AR43" s="41">
        <f t="shared" si="24"/>
        <v>6.2567403418523995</v>
      </c>
      <c r="AS43" s="41">
        <f t="shared" si="25"/>
        <v>6.2161206046997339</v>
      </c>
      <c r="AT43" s="41">
        <f t="shared" si="26"/>
        <v>5.3860576334974724</v>
      </c>
      <c r="AU43" s="41">
        <f t="shared" si="27"/>
        <v>5.7146272302146546</v>
      </c>
      <c r="AV43" s="41" t="str">
        <f t="shared" si="28"/>
        <v/>
      </c>
      <c r="AW43" s="41">
        <f t="shared" si="29"/>
        <v>6.5445287565199051</v>
      </c>
      <c r="AX43" s="105" t="str">
        <f t="shared" si="42"/>
        <v/>
      </c>
      <c r="AY43" s="47">
        <f t="shared" si="43"/>
        <v>6.0327952349425749</v>
      </c>
      <c r="AZ43" s="47">
        <f t="shared" si="50"/>
        <v>6.2567403418523995</v>
      </c>
      <c r="BA43" s="47">
        <f t="shared" si="51"/>
        <v>6.5445287565199051</v>
      </c>
      <c r="BB43" s="48" t="str">
        <f t="shared" si="44"/>
        <v/>
      </c>
      <c r="BC43" s="47">
        <f t="shared" si="45"/>
        <v>5.0339350008674728</v>
      </c>
      <c r="BD43" s="47">
        <f t="shared" si="52"/>
        <v>5.8933864525660642</v>
      </c>
      <c r="BE43" s="47">
        <f t="shared" si="53"/>
        <v>6.5445287565199051</v>
      </c>
      <c r="BF43" s="199" t="str">
        <f t="shared" si="30"/>
        <v/>
      </c>
      <c r="BG43" s="41">
        <f t="shared" si="31"/>
        <v>0</v>
      </c>
      <c r="BH43" s="41">
        <f t="shared" si="32"/>
        <v>0.25926198476324547</v>
      </c>
      <c r="BI43" s="41">
        <f t="shared" si="33"/>
        <v>0.50379805045462545</v>
      </c>
      <c r="BJ43" s="41">
        <f t="shared" si="34"/>
        <v>0.67839397372815236</v>
      </c>
      <c r="BK43" s="41">
        <f t="shared" si="35"/>
        <v>0.8140534008039868</v>
      </c>
      <c r="BL43" s="41">
        <f t="shared" si="36"/>
        <v>0.89542745444838301</v>
      </c>
      <c r="BM43" s="41">
        <f t="shared" si="37"/>
        <v>0.88066762014928734</v>
      </c>
      <c r="BN43" s="41">
        <f t="shared" si="38"/>
        <v>0.57905089952123545</v>
      </c>
      <c r="BO43" s="41">
        <f t="shared" si="39"/>
        <v>0.69844194296987738</v>
      </c>
      <c r="BP43" s="41" t="str">
        <f t="shared" si="40"/>
        <v/>
      </c>
      <c r="BQ43" s="41">
        <f t="shared" si="41"/>
        <v>1</v>
      </c>
      <c r="BR43" s="105" t="str">
        <f t="shared" si="46"/>
        <v/>
      </c>
      <c r="BS43" s="47">
        <f t="shared" si="47"/>
        <v>0.8140534008039868</v>
      </c>
      <c r="BT43" s="47">
        <f t="shared" si="54"/>
        <v>0.89542745444838301</v>
      </c>
      <c r="BU43" s="47">
        <f t="shared" si="55"/>
        <v>1</v>
      </c>
      <c r="BV43" s="48" t="str">
        <f t="shared" si="48"/>
        <v/>
      </c>
      <c r="BW43" s="47">
        <f t="shared" si="49"/>
        <v>0.45110148195000199</v>
      </c>
      <c r="BX43" s="47">
        <f t="shared" si="56"/>
        <v>0.76339697927219574</v>
      </c>
      <c r="BY43" s="47">
        <f t="shared" si="57"/>
        <v>1</v>
      </c>
    </row>
    <row r="44" spans="1:77" s="49" customFormat="1" x14ac:dyDescent="0.2">
      <c r="A44" s="88" t="s">
        <v>178</v>
      </c>
      <c r="B44" s="335" t="str">
        <f>VLOOKUP($A44,BI!$A:$Q,MATCH(B$1,BI!$A$1:$Q$1,0),FALSE)</f>
        <v/>
      </c>
      <c r="C44" s="367">
        <f>VLOOKUP($A44,BI!$A:$Q,MATCH(C$1,BI!$A$1:$Q$1,0),FALSE)</f>
        <v>1</v>
      </c>
      <c r="D44" s="367">
        <f>VLOOKUP($A44,BI!$A:$Q,MATCH(D$1,BI!$A$1:$Q$1,0),FALSE)</f>
        <v>1</v>
      </c>
      <c r="E44" s="367">
        <f>VLOOKUP($A44,BI!$A:$Q,MATCH(E$1,BI!$A$1:$Q$1,0),FALSE)</f>
        <v>1</v>
      </c>
      <c r="F44" s="367">
        <f>VLOOKUP($A44,BI!$A:$Q,MATCH(F$1,BI!$A$1:$Q$1,0),FALSE)</f>
        <v>1</v>
      </c>
      <c r="G44" s="367">
        <f>VLOOKUP($A44,BI!$A:$Q,MATCH(G$1,BI!$A$1:$Q$1,0),FALSE)</f>
        <v>1</v>
      </c>
      <c r="H44" s="367">
        <f>VLOOKUP($A44,BI!$A:$Q,MATCH(H$1,BI!$A$1:$Q$1,0),FALSE)</f>
        <v>1</v>
      </c>
      <c r="I44" s="367">
        <f>VLOOKUP($A44,BI!$A:$Q,MATCH(I$1,BI!$A$1:$Q$1,0),FALSE)</f>
        <v>1</v>
      </c>
      <c r="J44" s="367">
        <f>VLOOKUP($A44,BI!$A:$Q,MATCH(J$1,BI!$A$1:$Q$1,0),FALSE)</f>
        <v>1</v>
      </c>
      <c r="K44" s="367">
        <f>VLOOKUP($A44,BI!$A:$Q,MATCH(K$1,BI!$A$1:$Q$1,0),FALSE)</f>
        <v>1</v>
      </c>
      <c r="L44" s="367">
        <f>VLOOKUP($A44,BI!$A:$Q,MATCH(L$1,BI!$A$1:$Q$1,0),FALSE)</f>
        <v>1</v>
      </c>
      <c r="M44" s="367">
        <f>VLOOKUP($A44,BI!$A:$Q,MATCH(M$1,BI!$A$1:$Q$1,0),FALSE)</f>
        <v>1</v>
      </c>
      <c r="N44" s="48" t="str">
        <f>_xlfn.IFNA(VLOOKUP($A44,'B-Emax'!$A:$BM,MATCH(N$1,'B-Emax'!$A$1:$BM$1,0),FALSE),"")</f>
        <v/>
      </c>
      <c r="O44" s="47">
        <f>_xlfn.IFNA(VLOOKUP($A44,'B-Emax'!$A:$BM,MATCH(O$1,'B-Emax'!$A$1:$BM$1,0),FALSE),"")</f>
        <v>0.67237269772481045</v>
      </c>
      <c r="P44" s="47">
        <f>_xlfn.IFNA(VLOOKUP($A44,'B-Emax'!$A:$BM,MATCH(P$1,'B-Emax'!$A$1:$BM$1,0),FALSE),"")</f>
        <v>0.53979811351977491</v>
      </c>
      <c r="Q44" s="47">
        <f>_xlfn.IFNA(VLOOKUP($A44,'B-Emax'!$A:$BM,MATCH(Q$1,'B-Emax'!$A$1:$BM$1,0),FALSE),"")</f>
        <v>0.58360215053763442</v>
      </c>
      <c r="R44" s="47">
        <f>_xlfn.IFNA(VLOOKUP($A44,'B-Emax'!$A:$BM,MATCH(R$1,'B-Emax'!$A$1:$BM$1,0),FALSE),"")</f>
        <v>0.65525722484115601</v>
      </c>
      <c r="S44" s="47">
        <f>_xlfn.IFNA(VLOOKUP($A44,'B-Emax'!$A:$BM,MATCH(S$1,'B-Emax'!$A$1:$BM$1,0),FALSE),"")</f>
        <v>0.54408352668213456</v>
      </c>
      <c r="T44" s="47">
        <f>_xlfn.IFNA(VLOOKUP($A44,'B-Emax'!$A:$BM,MATCH(T$1,'B-Emax'!$A$1:$BM$1,0),FALSE),"")</f>
        <v>0.43858381502890176</v>
      </c>
      <c r="U44" s="47">
        <f>_xlfn.IFNA(VLOOKUP($A44,'B-Emax'!$A:$BM,MATCH(U$1,'B-Emax'!$A$1:$BM$1,0),FALSE),"")</f>
        <v>0.59119266055045872</v>
      </c>
      <c r="V44" s="47">
        <f>_xlfn.IFNA(VLOOKUP($A44,'B-Emax'!$A:$BM,MATCH(V$1,'B-Emax'!$A$1:$BM$1,0),FALSE),"")</f>
        <v>0.45308949247916891</v>
      </c>
      <c r="W44" s="47">
        <f>_xlfn.IFNA(VLOOKUP($A44,'B-Emax'!$A:$BM,MATCH(W$1,'B-Emax'!$A$1:$BM$1,0),FALSE),"")</f>
        <v>0.46654170571696346</v>
      </c>
      <c r="X44" s="47">
        <f>_xlfn.IFNA(VLOOKUP($A44,'B-Emax'!$A:$BM,MATCH(X$1,'B-Emax'!$A$1:$BM$1,0),FALSE),"")</f>
        <v>0.34008196721311479</v>
      </c>
      <c r="Y44" s="47">
        <f>_xlfn.IFNA(VLOOKUP($A44,'B-Emax'!$A:$BM,MATCH(Y$1,'B-Emax'!$A$1:$BM$1,0),FALSE),"")</f>
        <v>0.33290852449730951</v>
      </c>
      <c r="Z44" s="40" t="str">
        <f>_xlfn.IFNA(VLOOKUP($A44,'B-pEC50'!$A:$BM,MATCH(Z$1,'B-pEC50'!$A$1:$BM$1,0),FALSE),"")</f>
        <v/>
      </c>
      <c r="AA44" s="41">
        <f>_xlfn.IFNA(VLOOKUP($A44,'B-pEC50'!$A:$BM,MATCH(AA$1,'B-pEC50'!$A$1:$BM$1,0),FALSE),"")</f>
        <v>5.3159999999999998</v>
      </c>
      <c r="AB44" s="41">
        <f>_xlfn.IFNA(VLOOKUP($A44,'B-pEC50'!$A:$BM,MATCH(AB$1,'B-pEC50'!$A$1:$BM$1,0),FALSE),"")</f>
        <v>5.6459999999999999</v>
      </c>
      <c r="AC44" s="41">
        <f>_xlfn.IFNA(VLOOKUP($A44,'B-pEC50'!$A:$BM,MATCH(AC$1,'B-pEC50'!$A$1:$BM$1,0),FALSE),"")</f>
        <v>5.851</v>
      </c>
      <c r="AD44" s="41">
        <f>_xlfn.IFNA(VLOOKUP($A44,'B-pEC50'!$A:$BM,MATCH(AD$1,'B-pEC50'!$A$1:$BM$1,0),FALSE),"")</f>
        <v>6.3209999999999997</v>
      </c>
      <c r="AE44" s="41">
        <f>_xlfn.IFNA(VLOOKUP($A44,'B-pEC50'!$A:$BM,MATCH(AE$1,'B-pEC50'!$A$1:$BM$1,0),FALSE),"")</f>
        <v>6.226</v>
      </c>
      <c r="AF44" s="41">
        <f>_xlfn.IFNA(VLOOKUP($A44,'B-pEC50'!$A:$BM,MATCH(AF$1,'B-pEC50'!$A$1:$BM$1,0),FALSE),"")</f>
        <v>5.1790000000000003</v>
      </c>
      <c r="AG44" s="41">
        <f>_xlfn.IFNA(VLOOKUP($A44,'B-pEC50'!$A:$BM,MATCH(AG$1,'B-pEC50'!$A$1:$BM$1,0),FALSE),"")</f>
        <v>5.9569999999999999</v>
      </c>
      <c r="AH44" s="41">
        <f>_xlfn.IFNA(VLOOKUP($A44,'B-pEC50'!$A:$BM,MATCH(AH$1,'B-pEC50'!$A$1:$BM$1,0),FALSE),"")</f>
        <v>5.4640000000000004</v>
      </c>
      <c r="AI44" s="41">
        <f>_xlfn.IFNA(VLOOKUP($A44,'B-pEC50'!$A:$BM,MATCH(AI$1,'B-pEC50'!$A$1:$BM$1,0),FALSE),"")</f>
        <v>5.8070000000000004</v>
      </c>
      <c r="AJ44" s="41">
        <f>_xlfn.IFNA(VLOOKUP($A44,'B-pEC50'!$A:$BM,MATCH(AJ$1,'B-pEC50'!$A$1:$BM$1,0),FALSE),"")</f>
        <v>7.7880000000000003</v>
      </c>
      <c r="AK44" s="41">
        <f>_xlfn.IFNA(VLOOKUP($A44,'B-pEC50'!$A:$BM,MATCH(AK$1,'B-pEC50'!$A$1:$BM$1,0),FALSE),"")</f>
        <v>6.867</v>
      </c>
      <c r="AL44" s="40" t="str">
        <f t="shared" si="18"/>
        <v/>
      </c>
      <c r="AM44" s="41">
        <f t="shared" si="19"/>
        <v>5.1436100702222358</v>
      </c>
      <c r="AN44" s="41">
        <f t="shared" si="20"/>
        <v>5.3782313624558018</v>
      </c>
      <c r="AO44" s="41">
        <f t="shared" si="21"/>
        <v>5.6171168835725229</v>
      </c>
      <c r="AP44" s="41">
        <f t="shared" si="22"/>
        <v>6.1374118181594222</v>
      </c>
      <c r="AQ44" s="41">
        <f t="shared" si="23"/>
        <v>5.961665576890371</v>
      </c>
      <c r="AR44" s="41">
        <f t="shared" si="24"/>
        <v>4.8210526009545189</v>
      </c>
      <c r="AS44" s="41">
        <f t="shared" si="25"/>
        <v>5.7287290338065571</v>
      </c>
      <c r="AT44" s="41">
        <f t="shared" si="26"/>
        <v>5.1201839906470106</v>
      </c>
      <c r="AU44" s="41">
        <f t="shared" si="27"/>
        <v>5.4758904728481061</v>
      </c>
      <c r="AV44" s="41">
        <f t="shared" si="28"/>
        <v>7.3195836041542259</v>
      </c>
      <c r="AW44" s="41">
        <f t="shared" si="29"/>
        <v>6.3893249158978618</v>
      </c>
      <c r="AX44" s="105" t="str">
        <f t="shared" si="42"/>
        <v/>
      </c>
      <c r="AY44" s="47">
        <f t="shared" si="43"/>
        <v>6.1374118181594222</v>
      </c>
      <c r="AZ44" s="47">
        <f t="shared" si="50"/>
        <v>5.7287290338065571</v>
      </c>
      <c r="BA44" s="47">
        <f t="shared" si="51"/>
        <v>7.3195836041542259</v>
      </c>
      <c r="BB44" s="48" t="str">
        <f t="shared" si="44"/>
        <v/>
      </c>
      <c r="BC44" s="47">
        <f t="shared" si="45"/>
        <v>5.6476071422600702</v>
      </c>
      <c r="BD44" s="47">
        <f t="shared" si="52"/>
        <v>5.2864640245640482</v>
      </c>
      <c r="BE44" s="47">
        <f t="shared" si="53"/>
        <v>6.8544542600260439</v>
      </c>
      <c r="BF44" s="199" t="str">
        <f t="shared" si="30"/>
        <v/>
      </c>
      <c r="BG44" s="41">
        <f t="shared" si="31"/>
        <v>0.12909884602377894</v>
      </c>
      <c r="BH44" s="41">
        <f t="shared" si="32"/>
        <v>0.22300254060795727</v>
      </c>
      <c r="BI44" s="41">
        <f t="shared" si="33"/>
        <v>0.31861292959684551</v>
      </c>
      <c r="BJ44" s="41">
        <f t="shared" si="34"/>
        <v>0.52685326518627429</v>
      </c>
      <c r="BK44" s="41">
        <f t="shared" si="35"/>
        <v>0.4565134370856887</v>
      </c>
      <c r="BL44" s="41">
        <f t="shared" si="36"/>
        <v>0</v>
      </c>
      <c r="BM44" s="41">
        <f t="shared" si="37"/>
        <v>0.36328403837680445</v>
      </c>
      <c r="BN44" s="41">
        <f t="shared" si="38"/>
        <v>0.11972290490268619</v>
      </c>
      <c r="BO44" s="41">
        <f t="shared" si="39"/>
        <v>0.26208915200771121</v>
      </c>
      <c r="BP44" s="41">
        <f t="shared" si="40"/>
        <v>1</v>
      </c>
      <c r="BQ44" s="41">
        <f t="shared" si="41"/>
        <v>0.62767774861907177</v>
      </c>
      <c r="BR44" s="105" t="str">
        <f t="shared" si="46"/>
        <v/>
      </c>
      <c r="BS44" s="47">
        <f t="shared" si="47"/>
        <v>0.52685326518627429</v>
      </c>
      <c r="BT44" s="47">
        <f t="shared" si="54"/>
        <v>0.36328403837680445</v>
      </c>
      <c r="BU44" s="47">
        <f t="shared" si="55"/>
        <v>1</v>
      </c>
      <c r="BV44" s="48" t="str">
        <f t="shared" si="48"/>
        <v/>
      </c>
      <c r="BW44" s="47">
        <f t="shared" si="49"/>
        <v>0.33081620370010895</v>
      </c>
      <c r="BX44" s="47">
        <f t="shared" si="56"/>
        <v>0.18627402382180047</v>
      </c>
      <c r="BY44" s="47">
        <f t="shared" si="57"/>
        <v>0.81383887430953594</v>
      </c>
    </row>
    <row r="45" spans="1:77" s="49" customFormat="1" x14ac:dyDescent="0.2">
      <c r="A45" s="88" t="s">
        <v>19</v>
      </c>
      <c r="B45" s="335" t="str">
        <f>VLOOKUP($A45,BI!$A:$Q,MATCH(B$1,BI!$A$1:$Q$1,0),FALSE)</f>
        <v/>
      </c>
      <c r="C45" s="367">
        <f>VLOOKUP($A45,BI!$A:$Q,MATCH(C$1,BI!$A$1:$Q$1,0),FALSE)</f>
        <v>1</v>
      </c>
      <c r="D45" s="367">
        <f>VLOOKUP($A45,BI!$A:$Q,MATCH(D$1,BI!$A$1:$Q$1,0),FALSE)</f>
        <v>1</v>
      </c>
      <c r="E45" s="367">
        <f>VLOOKUP($A45,BI!$A:$Q,MATCH(E$1,BI!$A$1:$Q$1,0),FALSE)</f>
        <v>1</v>
      </c>
      <c r="F45" s="367">
        <f>VLOOKUP($A45,BI!$A:$Q,MATCH(F$1,BI!$A$1:$Q$1,0),FALSE)</f>
        <v>1</v>
      </c>
      <c r="G45" s="367" t="str">
        <f>VLOOKUP($A45,BI!$A:$Q,MATCH(G$1,BI!$A$1:$Q$1,0),FALSE)</f>
        <v/>
      </c>
      <c r="H45" s="367" t="str">
        <f>VLOOKUP($A45,BI!$A:$Q,MATCH(H$1,BI!$A$1:$Q$1,0),FALSE)</f>
        <v/>
      </c>
      <c r="I45" s="367" t="str">
        <f>VLOOKUP($A45,BI!$A:$Q,MATCH(I$1,BI!$A$1:$Q$1,0),FALSE)</f>
        <v/>
      </c>
      <c r="J45" s="367" t="str">
        <f>VLOOKUP($A45,BI!$A:$Q,MATCH(J$1,BI!$A$1:$Q$1,0),FALSE)</f>
        <v/>
      </c>
      <c r="K45" s="367" t="str">
        <f>VLOOKUP($A45,BI!$A:$Q,MATCH(K$1,BI!$A$1:$Q$1,0),FALSE)</f>
        <v/>
      </c>
      <c r="L45" s="367">
        <f>VLOOKUP($A45,BI!$A:$Q,MATCH(L$1,BI!$A$1:$Q$1,0),FALSE)</f>
        <v>1</v>
      </c>
      <c r="M45" s="367">
        <f>VLOOKUP($A45,BI!$A:$Q,MATCH(M$1,BI!$A$1:$Q$1,0),FALSE)</f>
        <v>1</v>
      </c>
      <c r="N45" s="48" t="str">
        <f>_xlfn.IFNA(VLOOKUP($A45,'B-Emax'!$A:$BM,MATCH(N$1,'B-Emax'!$A$1:$BM$1,0),FALSE),"")</f>
        <v/>
      </c>
      <c r="O45" s="47">
        <f>_xlfn.IFNA(VLOOKUP($A45,'B-Emax'!$A:$BM,MATCH(O$1,'B-Emax'!$A$1:$BM$1,0),FALSE),"")</f>
        <v>0.14268689057421449</v>
      </c>
      <c r="P45" s="47">
        <f>_xlfn.IFNA(VLOOKUP($A45,'B-Emax'!$A:$BM,MATCH(P$1,'B-Emax'!$A$1:$BM$1,0),FALSE),"")</f>
        <v>0.16516630812510344</v>
      </c>
      <c r="Q45" s="47">
        <f>_xlfn.IFNA(VLOOKUP($A45,'B-Emax'!$A:$BM,MATCH(Q$1,'B-Emax'!$A$1:$BM$1,0),FALSE),"")</f>
        <v>0.18400537634408604</v>
      </c>
      <c r="R45" s="47">
        <f>_xlfn.IFNA(VLOOKUP($A45,'B-Emax'!$A:$BM,MATCH(R$1,'B-Emax'!$A$1:$BM$1,0),FALSE),"")</f>
        <v>0.12141832342693176</v>
      </c>
      <c r="S45" s="47" t="str">
        <f>_xlfn.IFNA(VLOOKUP($A45,'B-Emax'!$A:$BM,MATCH(S$1,'B-Emax'!$A$1:$BM$1,0),FALSE),"")</f>
        <v/>
      </c>
      <c r="T45" s="47" t="str">
        <f>_xlfn.IFNA(VLOOKUP($A45,'B-Emax'!$A:$BM,MATCH(T$1,'B-Emax'!$A$1:$BM$1,0),FALSE),"")</f>
        <v/>
      </c>
      <c r="U45" s="47" t="str">
        <f>_xlfn.IFNA(VLOOKUP($A45,'B-Emax'!$A:$BM,MATCH(U$1,'B-Emax'!$A$1:$BM$1,0),FALSE),"")</f>
        <v/>
      </c>
      <c r="V45" s="47" t="str">
        <f>_xlfn.IFNA(VLOOKUP($A45,'B-Emax'!$A:$BM,MATCH(V$1,'B-Emax'!$A$1:$BM$1,0),FALSE),"")</f>
        <v/>
      </c>
      <c r="W45" s="47" t="str">
        <f>_xlfn.IFNA(VLOOKUP($A45,'B-Emax'!$A:$BM,MATCH(W$1,'B-Emax'!$A$1:$BM$1,0),FALSE),"")</f>
        <v/>
      </c>
      <c r="X45" s="47">
        <f>_xlfn.IFNA(VLOOKUP($A45,'B-Emax'!$A:$BM,MATCH(X$1,'B-Emax'!$A$1:$BM$1,0),FALSE),"")</f>
        <v>0.75393442622950824</v>
      </c>
      <c r="Y45" s="47">
        <f>_xlfn.IFNA(VLOOKUP($A45,'B-Emax'!$A:$BM,MATCH(Y$1,'B-Emax'!$A$1:$BM$1,0),FALSE),"")</f>
        <v>0.24808836023789291</v>
      </c>
      <c r="Z45" s="40" t="str">
        <f>_xlfn.IFNA(VLOOKUP($A45,'B-pEC50'!$A:$BM,MATCH(Z$1,'B-pEC50'!$A$1:$BM$1,0),FALSE),"")</f>
        <v/>
      </c>
      <c r="AA45" s="41">
        <f>_xlfn.IFNA(VLOOKUP($A45,'B-pEC50'!$A:$BM,MATCH(AA$1,'B-pEC50'!$A$1:$BM$1,0),FALSE),"")</f>
        <v>8.1509999999999998</v>
      </c>
      <c r="AB45" s="41">
        <f>_xlfn.IFNA(VLOOKUP($A45,'B-pEC50'!$A:$BM,MATCH(AB$1,'B-pEC50'!$A$1:$BM$1,0),FALSE),"")</f>
        <v>7.9489999999999998</v>
      </c>
      <c r="AC45" s="41">
        <f>_xlfn.IFNA(VLOOKUP($A45,'B-pEC50'!$A:$BM,MATCH(AC$1,'B-pEC50'!$A$1:$BM$1,0),FALSE),"")</f>
        <v>7.7480000000000002</v>
      </c>
      <c r="AD45" s="41">
        <f>_xlfn.IFNA(VLOOKUP($A45,'B-pEC50'!$A:$BM,MATCH(AD$1,'B-pEC50'!$A$1:$BM$1,0),FALSE),"")</f>
        <v>8.1639999999999997</v>
      </c>
      <c r="AE45" s="41" t="str">
        <f>_xlfn.IFNA(VLOOKUP($A45,'B-pEC50'!$A:$BM,MATCH(AE$1,'B-pEC50'!$A$1:$BM$1,0),FALSE),"")</f>
        <v/>
      </c>
      <c r="AF45" s="41" t="str">
        <f>_xlfn.IFNA(VLOOKUP($A45,'B-pEC50'!$A:$BM,MATCH(AF$1,'B-pEC50'!$A$1:$BM$1,0),FALSE),"")</f>
        <v/>
      </c>
      <c r="AG45" s="41" t="str">
        <f>_xlfn.IFNA(VLOOKUP($A45,'B-pEC50'!$A:$BM,MATCH(AG$1,'B-pEC50'!$A$1:$BM$1,0),FALSE),"")</f>
        <v/>
      </c>
      <c r="AH45" s="41" t="str">
        <f>_xlfn.IFNA(VLOOKUP($A45,'B-pEC50'!$A:$BM,MATCH(AH$1,'B-pEC50'!$A$1:$BM$1,0),FALSE),"")</f>
        <v/>
      </c>
      <c r="AI45" s="41" t="str">
        <f>_xlfn.IFNA(VLOOKUP($A45,'B-pEC50'!$A:$BM,MATCH(AI$1,'B-pEC50'!$A$1:$BM$1,0),FALSE),"")</f>
        <v/>
      </c>
      <c r="AJ45" s="41">
        <f>_xlfn.IFNA(VLOOKUP($A45,'B-pEC50'!$A:$BM,MATCH(AJ$1,'B-pEC50'!$A$1:$BM$1,0),FALSE),"")</f>
        <v>7.1820000000000004</v>
      </c>
      <c r="AK45" s="41">
        <f>_xlfn.IFNA(VLOOKUP($A45,'B-pEC50'!$A:$BM,MATCH(AK$1,'B-pEC50'!$A$1:$BM$1,0),FALSE),"")</f>
        <v>6.8609999999999998</v>
      </c>
      <c r="AL45" s="40" t="str">
        <f t="shared" si="18"/>
        <v/>
      </c>
      <c r="AM45" s="41">
        <f t="shared" si="19"/>
        <v>7.3053840739358717</v>
      </c>
      <c r="AN45" s="41">
        <f t="shared" si="20"/>
        <v>7.1669214613400296</v>
      </c>
      <c r="AO45" s="41">
        <f t="shared" si="21"/>
        <v>7.0128305125881125</v>
      </c>
      <c r="AP45" s="41">
        <f t="shared" si="22"/>
        <v>7.2482842317369043</v>
      </c>
      <c r="AQ45" s="41" t="str">
        <f t="shared" si="23"/>
        <v/>
      </c>
      <c r="AR45" s="41" t="str">
        <f t="shared" si="24"/>
        <v/>
      </c>
      <c r="AS45" s="41" t="str">
        <f t="shared" si="25"/>
        <v/>
      </c>
      <c r="AT45" s="41" t="str">
        <f t="shared" si="26"/>
        <v/>
      </c>
      <c r="AU45" s="41" t="str">
        <f t="shared" si="27"/>
        <v/>
      </c>
      <c r="AV45" s="41">
        <f t="shared" si="28"/>
        <v>7.0593335745632722</v>
      </c>
      <c r="AW45" s="41">
        <f t="shared" si="29"/>
        <v>6.255606388604984</v>
      </c>
      <c r="AX45" s="105" t="str">
        <f t="shared" si="42"/>
        <v/>
      </c>
      <c r="AY45" s="47">
        <f t="shared" si="43"/>
        <v>7.3053840739358717</v>
      </c>
      <c r="AZ45" s="47" t="str">
        <f t="shared" si="50"/>
        <v/>
      </c>
      <c r="BA45" s="47">
        <f t="shared" si="51"/>
        <v>7.0593335745632722</v>
      </c>
      <c r="BB45" s="48" t="str">
        <f t="shared" si="44"/>
        <v/>
      </c>
      <c r="BC45" s="47">
        <f t="shared" si="45"/>
        <v>7.1833550699002293</v>
      </c>
      <c r="BD45" s="47" t="str">
        <f t="shared" si="52"/>
        <v/>
      </c>
      <c r="BE45" s="47">
        <f t="shared" si="53"/>
        <v>6.6574699815841285</v>
      </c>
      <c r="BF45" s="199" t="str">
        <f t="shared" si="30"/>
        <v/>
      </c>
      <c r="BG45" s="41">
        <f t="shared" si="31"/>
        <v>1</v>
      </c>
      <c r="BH45" s="41">
        <f t="shared" si="32"/>
        <v>0.86810291880780543</v>
      </c>
      <c r="BI45" s="41">
        <f t="shared" si="33"/>
        <v>0.72131855588495675</v>
      </c>
      <c r="BJ45" s="41">
        <f t="shared" si="34"/>
        <v>0.94560768151499652</v>
      </c>
      <c r="BK45" s="41" t="str">
        <f t="shared" si="35"/>
        <v/>
      </c>
      <c r="BL45" s="41" t="str">
        <f t="shared" si="36"/>
        <v/>
      </c>
      <c r="BM45" s="41" t="str">
        <f t="shared" si="37"/>
        <v/>
      </c>
      <c r="BN45" s="41" t="str">
        <f t="shared" si="38"/>
        <v/>
      </c>
      <c r="BO45" s="41" t="str">
        <f t="shared" si="39"/>
        <v/>
      </c>
      <c r="BP45" s="41">
        <f t="shared" si="40"/>
        <v>0.76561656547781831</v>
      </c>
      <c r="BQ45" s="41">
        <f t="shared" si="41"/>
        <v>0</v>
      </c>
      <c r="BR45" s="105" t="str">
        <f t="shared" si="46"/>
        <v/>
      </c>
      <c r="BS45" s="47">
        <f t="shared" si="47"/>
        <v>1</v>
      </c>
      <c r="BT45" s="47" t="str">
        <f t="shared" si="54"/>
        <v/>
      </c>
      <c r="BU45" s="47">
        <f t="shared" si="55"/>
        <v>0.76561656547781831</v>
      </c>
      <c r="BV45" s="48" t="str">
        <f t="shared" si="48"/>
        <v/>
      </c>
      <c r="BW45" s="47">
        <f t="shared" si="49"/>
        <v>0.88375728905193962</v>
      </c>
      <c r="BX45" s="47" t="str">
        <f t="shared" si="56"/>
        <v/>
      </c>
      <c r="BY45" s="47">
        <f t="shared" si="57"/>
        <v>0.38280828273890916</v>
      </c>
    </row>
    <row r="46" spans="1:77" s="49" customFormat="1" x14ac:dyDescent="0.2">
      <c r="A46" s="88" t="s">
        <v>182</v>
      </c>
      <c r="B46" s="335" t="str">
        <f>VLOOKUP($A46,BI!$A:$Q,MATCH(B$1,BI!$A$1:$Q$1,0),FALSE)</f>
        <v/>
      </c>
      <c r="C46" s="367">
        <f>VLOOKUP($A46,BI!$A:$Q,MATCH(C$1,BI!$A$1:$Q$1,0),FALSE)</f>
        <v>1</v>
      </c>
      <c r="D46" s="367">
        <f>VLOOKUP($A46,BI!$A:$Q,MATCH(D$1,BI!$A$1:$Q$1,0),FALSE)</f>
        <v>1</v>
      </c>
      <c r="E46" s="367">
        <f>VLOOKUP($A46,BI!$A:$Q,MATCH(E$1,BI!$A$1:$Q$1,0),FALSE)</f>
        <v>1</v>
      </c>
      <c r="F46" s="367">
        <f>VLOOKUP($A46,BI!$A:$Q,MATCH(F$1,BI!$A$1:$Q$1,0),FALSE)</f>
        <v>1</v>
      </c>
      <c r="G46" s="367">
        <f>VLOOKUP($A46,BI!$A:$Q,MATCH(G$1,BI!$A$1:$Q$1,0),FALSE)</f>
        <v>1</v>
      </c>
      <c r="H46" s="367" t="str">
        <f>VLOOKUP($A46,BI!$A:$Q,MATCH(H$1,BI!$A$1:$Q$1,0),FALSE)</f>
        <v/>
      </c>
      <c r="I46" s="367" t="str">
        <f>VLOOKUP($A46,BI!$A:$Q,MATCH(I$1,BI!$A$1:$Q$1,0),FALSE)</f>
        <v/>
      </c>
      <c r="J46" s="367">
        <f>VLOOKUP($A46,BI!$A:$Q,MATCH(J$1,BI!$A$1:$Q$1,0),FALSE)</f>
        <v>1</v>
      </c>
      <c r="K46" s="367">
        <f>VLOOKUP($A46,BI!$A:$Q,MATCH(K$1,BI!$A$1:$Q$1,0),FALSE)</f>
        <v>1</v>
      </c>
      <c r="L46" s="367" t="str">
        <f>VLOOKUP($A46,BI!$A:$Q,MATCH(L$1,BI!$A$1:$Q$1,0),FALSE)</f>
        <v/>
      </c>
      <c r="M46" s="367" t="str">
        <f>VLOOKUP($A46,BI!$A:$Q,MATCH(M$1,BI!$A$1:$Q$1,0),FALSE)</f>
        <v/>
      </c>
      <c r="N46" s="48" t="str">
        <f>_xlfn.IFNA(VLOOKUP($A46,'B-Emax'!$A:$BM,MATCH(N$1,'B-Emax'!$A$1:$BM$1,0),FALSE),"")</f>
        <v/>
      </c>
      <c r="O46" s="47">
        <f>_xlfn.IFNA(VLOOKUP($A46,'B-Emax'!$A:$BM,MATCH(O$1,'B-Emax'!$A$1:$BM$1,0),FALSE),"")</f>
        <v>0.95352112676056344</v>
      </c>
      <c r="P46" s="47">
        <f>_xlfn.IFNA(VLOOKUP($A46,'B-Emax'!$A:$BM,MATCH(P$1,'B-Emax'!$A$1:$BM$1,0),FALSE),"")</f>
        <v>0.533840807545921</v>
      </c>
      <c r="Q46" s="47">
        <f>_xlfn.IFNA(VLOOKUP($A46,'B-Emax'!$A:$BM,MATCH(Q$1,'B-Emax'!$A$1:$BM$1,0),FALSE),"")</f>
        <v>0.71451612903225814</v>
      </c>
      <c r="R46" s="47">
        <f>_xlfn.IFNA(VLOOKUP($A46,'B-Emax'!$A:$BM,MATCH(R$1,'B-Emax'!$A$1:$BM$1,0),FALSE),"")</f>
        <v>0.92109038737446203</v>
      </c>
      <c r="S46" s="47">
        <f>_xlfn.IFNA(VLOOKUP($A46,'B-Emax'!$A:$BM,MATCH(S$1,'B-Emax'!$A$1:$BM$1,0),FALSE),"")</f>
        <v>0.67720417633410668</v>
      </c>
      <c r="T46" s="47" t="str">
        <f>_xlfn.IFNA(VLOOKUP($A46,'B-Emax'!$A:$BM,MATCH(T$1,'B-Emax'!$A$1:$BM$1,0),FALSE),"")</f>
        <v/>
      </c>
      <c r="U46" s="47" t="str">
        <f>_xlfn.IFNA(VLOOKUP($A46,'B-Emax'!$A:$BM,MATCH(U$1,'B-Emax'!$A$1:$BM$1,0),FALSE),"")</f>
        <v/>
      </c>
      <c r="V46" s="47">
        <f>_xlfn.IFNA(VLOOKUP($A46,'B-Emax'!$A:$BM,MATCH(V$1,'B-Emax'!$A$1:$BM$1,0),FALSE),"")</f>
        <v>0.52624174872849261</v>
      </c>
      <c r="W46" s="47">
        <f>_xlfn.IFNA(VLOOKUP($A46,'B-Emax'!$A:$BM,MATCH(W$1,'B-Emax'!$A$1:$BM$1,0),FALSE),"")</f>
        <v>0.59671977507029061</v>
      </c>
      <c r="X46" s="47" t="str">
        <f>_xlfn.IFNA(VLOOKUP($A46,'B-Emax'!$A:$BM,MATCH(X$1,'B-Emax'!$A$1:$BM$1,0),FALSE),"")</f>
        <v/>
      </c>
      <c r="Y46" s="47" t="str">
        <f>_xlfn.IFNA(VLOOKUP($A46,'B-Emax'!$A:$BM,MATCH(Y$1,'B-Emax'!$A$1:$BM$1,0),FALSE),"")</f>
        <v/>
      </c>
      <c r="Z46" s="40" t="str">
        <f>_xlfn.IFNA(VLOOKUP($A46,'B-pEC50'!$A:$BM,MATCH(Z$1,'B-pEC50'!$A$1:$BM$1,0),FALSE),"")</f>
        <v/>
      </c>
      <c r="AA46" s="41">
        <f>_xlfn.IFNA(VLOOKUP($A46,'B-pEC50'!$A:$BM,MATCH(AA$1,'B-pEC50'!$A$1:$BM$1,0),FALSE),"")</f>
        <v>10.210000000000001</v>
      </c>
      <c r="AB46" s="41">
        <f>_xlfn.IFNA(VLOOKUP($A46,'B-pEC50'!$A:$BM,MATCH(AB$1,'B-pEC50'!$A$1:$BM$1,0),FALSE),"")</f>
        <v>10.41</v>
      </c>
      <c r="AC46" s="41">
        <f>_xlfn.IFNA(VLOOKUP($A46,'B-pEC50'!$A:$BM,MATCH(AC$1,'B-pEC50'!$A$1:$BM$1,0),FALSE),"")</f>
        <v>10.1</v>
      </c>
      <c r="AD46" s="41">
        <f>_xlfn.IFNA(VLOOKUP($A46,'B-pEC50'!$A:$BM,MATCH(AD$1,'B-pEC50'!$A$1:$BM$1,0),FALSE),"")</f>
        <v>10.52</v>
      </c>
      <c r="AE46" s="41">
        <f>_xlfn.IFNA(VLOOKUP($A46,'B-pEC50'!$A:$BM,MATCH(AE$1,'B-pEC50'!$A$1:$BM$1,0),FALSE),"")</f>
        <v>11.26</v>
      </c>
      <c r="AF46" s="41" t="str">
        <f>_xlfn.IFNA(VLOOKUP($A46,'B-pEC50'!$A:$BM,MATCH(AF$1,'B-pEC50'!$A$1:$BM$1,0),FALSE),"")</f>
        <v/>
      </c>
      <c r="AG46" s="41" t="str">
        <f>_xlfn.IFNA(VLOOKUP($A46,'B-pEC50'!$A:$BM,MATCH(AG$1,'B-pEC50'!$A$1:$BM$1,0),FALSE),"")</f>
        <v/>
      </c>
      <c r="AH46" s="41">
        <f>_xlfn.IFNA(VLOOKUP($A46,'B-pEC50'!$A:$BM,MATCH(AH$1,'B-pEC50'!$A$1:$BM$1,0),FALSE),"")</f>
        <v>7.8330000000000002</v>
      </c>
      <c r="AI46" s="41">
        <f>_xlfn.IFNA(VLOOKUP($A46,'B-pEC50'!$A:$BM,MATCH(AI$1,'B-pEC50'!$A$1:$BM$1,0),FALSE),"")</f>
        <v>8.1760000000000002</v>
      </c>
      <c r="AJ46" s="41" t="str">
        <f>_xlfn.IFNA(VLOOKUP($A46,'B-pEC50'!$A:$BM,MATCH(AJ$1,'B-pEC50'!$A$1:$BM$1,0),FALSE),"")</f>
        <v/>
      </c>
      <c r="AK46" s="41" t="str">
        <f>_xlfn.IFNA(VLOOKUP($A46,'B-pEC50'!$A:$BM,MATCH(AK$1,'B-pEC50'!$A$1:$BM$1,0),FALSE),"")</f>
        <v/>
      </c>
      <c r="AL46" s="40" t="str">
        <f t="shared" si="18"/>
        <v/>
      </c>
      <c r="AM46" s="41">
        <f t="shared" si="19"/>
        <v>10.189330319966071</v>
      </c>
      <c r="AN46" s="41">
        <f t="shared" si="20"/>
        <v>10.137411768804489</v>
      </c>
      <c r="AO46" s="41">
        <f t="shared" si="21"/>
        <v>9.9540120367248175</v>
      </c>
      <c r="AP46" s="41">
        <f t="shared" si="22"/>
        <v>10.484302249970845</v>
      </c>
      <c r="AQ46" s="41">
        <f t="shared" si="23"/>
        <v>11.090719627749456</v>
      </c>
      <c r="AR46" s="41" t="str">
        <f t="shared" si="24"/>
        <v/>
      </c>
      <c r="AS46" s="41" t="str">
        <f t="shared" si="25"/>
        <v/>
      </c>
      <c r="AT46" s="41">
        <f t="shared" si="26"/>
        <v>7.5541852993239571</v>
      </c>
      <c r="AU46" s="41">
        <f t="shared" si="27"/>
        <v>7.9517704304393719</v>
      </c>
      <c r="AV46" s="41" t="str">
        <f t="shared" si="28"/>
        <v/>
      </c>
      <c r="AW46" s="41" t="str">
        <f t="shared" si="29"/>
        <v/>
      </c>
      <c r="AX46" s="105" t="str">
        <f t="shared" si="42"/>
        <v/>
      </c>
      <c r="AY46" s="47">
        <f t="shared" si="43"/>
        <v>11.090719627749456</v>
      </c>
      <c r="AZ46" s="47">
        <f t="shared" si="50"/>
        <v>7.9517704304393719</v>
      </c>
      <c r="BA46" s="47" t="str">
        <f t="shared" si="51"/>
        <v/>
      </c>
      <c r="BB46" s="48" t="str">
        <f t="shared" si="44"/>
        <v/>
      </c>
      <c r="BC46" s="47">
        <f t="shared" si="45"/>
        <v>10.371155200643136</v>
      </c>
      <c r="BD46" s="47">
        <f t="shared" si="52"/>
        <v>7.7529778648816645</v>
      </c>
      <c r="BE46" s="47" t="str">
        <f t="shared" si="53"/>
        <v/>
      </c>
      <c r="BF46" s="199" t="str">
        <f t="shared" si="30"/>
        <v/>
      </c>
      <c r="BG46" s="41">
        <f t="shared" si="31"/>
        <v>0.74512072439441235</v>
      </c>
      <c r="BH46" s="41">
        <f t="shared" si="32"/>
        <v>0.73044009461958492</v>
      </c>
      <c r="BI46" s="41">
        <f t="shared" si="33"/>
        <v>0.67858149095622877</v>
      </c>
      <c r="BJ46" s="41">
        <f t="shared" si="34"/>
        <v>0.82852778413475947</v>
      </c>
      <c r="BK46" s="41">
        <f t="shared" si="35"/>
        <v>1</v>
      </c>
      <c r="BL46" s="41" t="str">
        <f t="shared" si="36"/>
        <v/>
      </c>
      <c r="BM46" s="41" t="str">
        <f t="shared" si="37"/>
        <v/>
      </c>
      <c r="BN46" s="41">
        <f t="shared" si="38"/>
        <v>0</v>
      </c>
      <c r="BO46" s="41">
        <f t="shared" si="39"/>
        <v>0.11242224567700543</v>
      </c>
      <c r="BP46" s="41" t="str">
        <f t="shared" si="40"/>
        <v/>
      </c>
      <c r="BQ46" s="41" t="str">
        <f t="shared" si="41"/>
        <v/>
      </c>
      <c r="BR46" s="105" t="str">
        <f t="shared" si="46"/>
        <v/>
      </c>
      <c r="BS46" s="47">
        <f t="shared" si="47"/>
        <v>1</v>
      </c>
      <c r="BT46" s="47">
        <f t="shared" si="54"/>
        <v>0.11242224567700543</v>
      </c>
      <c r="BU46" s="47" t="str">
        <f t="shared" si="55"/>
        <v/>
      </c>
      <c r="BV46" s="48" t="str">
        <f t="shared" si="48"/>
        <v/>
      </c>
      <c r="BW46" s="47">
        <f t="shared" si="49"/>
        <v>0.79653401882099717</v>
      </c>
      <c r="BX46" s="47">
        <f t="shared" si="56"/>
        <v>5.6211122838502714E-2</v>
      </c>
      <c r="BY46" s="47" t="str">
        <f t="shared" si="57"/>
        <v/>
      </c>
    </row>
    <row r="47" spans="1:77" s="49" customFormat="1" x14ac:dyDescent="0.2">
      <c r="A47" s="88" t="s">
        <v>20</v>
      </c>
      <c r="B47" s="335">
        <f>VLOOKUP($A47,BI!$A:$Q,MATCH(B$1,BI!$A$1:$Q$1,0),FALSE)</f>
        <v>1</v>
      </c>
      <c r="C47" s="367" t="str">
        <f>VLOOKUP($A47,BI!$A:$Q,MATCH(C$1,BI!$A$1:$Q$1,0),FALSE)</f>
        <v/>
      </c>
      <c r="D47" s="367" t="str">
        <f>VLOOKUP($A47,BI!$A:$Q,MATCH(D$1,BI!$A$1:$Q$1,0),FALSE)</f>
        <v/>
      </c>
      <c r="E47" s="367" t="str">
        <f>VLOOKUP($A47,BI!$A:$Q,MATCH(E$1,BI!$A$1:$Q$1,0),FALSE)</f>
        <v/>
      </c>
      <c r="F47" s="367" t="str">
        <f>VLOOKUP($A47,BI!$A:$Q,MATCH(F$1,BI!$A$1:$Q$1,0),FALSE)</f>
        <v/>
      </c>
      <c r="G47" s="367" t="str">
        <f>VLOOKUP($A47,BI!$A:$Q,MATCH(G$1,BI!$A$1:$Q$1,0),FALSE)</f>
        <v/>
      </c>
      <c r="H47" s="367">
        <f>VLOOKUP($A47,BI!$A:$Q,MATCH(H$1,BI!$A$1:$Q$1,0),FALSE)</f>
        <v>1</v>
      </c>
      <c r="I47" s="367">
        <f>VLOOKUP($A47,BI!$A:$Q,MATCH(I$1,BI!$A$1:$Q$1,0),FALSE)</f>
        <v>1</v>
      </c>
      <c r="J47" s="367" t="str">
        <f>VLOOKUP($A47,BI!$A:$Q,MATCH(J$1,BI!$A$1:$Q$1,0),FALSE)</f>
        <v/>
      </c>
      <c r="K47" s="367" t="str">
        <f>VLOOKUP($A47,BI!$A:$Q,MATCH(K$1,BI!$A$1:$Q$1,0),FALSE)</f>
        <v/>
      </c>
      <c r="L47" s="367" t="str">
        <f>VLOOKUP($A47,BI!$A:$Q,MATCH(L$1,BI!$A$1:$Q$1,0),FALSE)</f>
        <v/>
      </c>
      <c r="M47" s="367" t="str">
        <f>VLOOKUP($A47,BI!$A:$Q,MATCH(M$1,BI!$A$1:$Q$1,0),FALSE)</f>
        <v/>
      </c>
      <c r="N47" s="48">
        <f>_xlfn.IFNA(VLOOKUP($A47,'B-Emax'!$A:$BM,MATCH(N$1,'B-Emax'!$A$1:$BM$1,0),FALSE),"")</f>
        <v>0.8247541931752459</v>
      </c>
      <c r="O47" s="47" t="str">
        <f>_xlfn.IFNA(VLOOKUP($A47,'B-Emax'!$A:$BM,MATCH(O$1,'B-Emax'!$A$1:$BM$1,0),FALSE),"")</f>
        <v/>
      </c>
      <c r="P47" s="47" t="str">
        <f>_xlfn.IFNA(VLOOKUP($A47,'B-Emax'!$A:$BM,MATCH(P$1,'B-Emax'!$A$1:$BM$1,0),FALSE),"")</f>
        <v/>
      </c>
      <c r="Q47" s="47" t="str">
        <f>_xlfn.IFNA(VLOOKUP($A47,'B-Emax'!$A:$BM,MATCH(Q$1,'B-Emax'!$A$1:$BM$1,0),FALSE),"")</f>
        <v/>
      </c>
      <c r="R47" s="47" t="str">
        <f>_xlfn.IFNA(VLOOKUP($A47,'B-Emax'!$A:$BM,MATCH(R$1,'B-Emax'!$A$1:$BM$1,0),FALSE),"")</f>
        <v/>
      </c>
      <c r="S47" s="47" t="str">
        <f>_xlfn.IFNA(VLOOKUP($A47,'B-Emax'!$A:$BM,MATCH(S$1,'B-Emax'!$A$1:$BM$1,0),FALSE),"")</f>
        <v/>
      </c>
      <c r="T47" s="47">
        <f>_xlfn.IFNA(VLOOKUP($A47,'B-Emax'!$A:$BM,MATCH(T$1,'B-Emax'!$A$1:$BM$1,0),FALSE),"")</f>
        <v>0.17673410404624276</v>
      </c>
      <c r="U47" s="47">
        <f>_xlfn.IFNA(VLOOKUP($A47,'B-Emax'!$A:$BM,MATCH(U$1,'B-Emax'!$A$1:$BM$1,0),FALSE),"")</f>
        <v>0.2551681957186544</v>
      </c>
      <c r="V47" s="47" t="str">
        <f>_xlfn.IFNA(VLOOKUP($A47,'B-Emax'!$A:$BM,MATCH(V$1,'B-Emax'!$A$1:$BM$1,0),FALSE),"")</f>
        <v/>
      </c>
      <c r="W47" s="47" t="str">
        <f>_xlfn.IFNA(VLOOKUP($A47,'B-Emax'!$A:$BM,MATCH(W$1,'B-Emax'!$A$1:$BM$1,0),FALSE),"")</f>
        <v/>
      </c>
      <c r="X47" s="47" t="str">
        <f>_xlfn.IFNA(VLOOKUP($A47,'B-Emax'!$A:$BM,MATCH(X$1,'B-Emax'!$A$1:$BM$1,0),FALSE),"")</f>
        <v/>
      </c>
      <c r="Y47" s="47" t="str">
        <f>_xlfn.IFNA(VLOOKUP($A47,'B-Emax'!$A:$BM,MATCH(Y$1,'B-Emax'!$A$1:$BM$1,0),FALSE),"")</f>
        <v/>
      </c>
      <c r="Z47" s="40">
        <f>_xlfn.IFNA(VLOOKUP($A47,'B-pEC50'!$A:$BM,MATCH(Z$1,'B-pEC50'!$A$1:$BM$1,0),FALSE),"")</f>
        <v>10.24</v>
      </c>
      <c r="AA47" s="41" t="str">
        <f>_xlfn.IFNA(VLOOKUP($A47,'B-pEC50'!$A:$BM,MATCH(AA$1,'B-pEC50'!$A$1:$BM$1,0),FALSE),"")</f>
        <v/>
      </c>
      <c r="AB47" s="41" t="str">
        <f>_xlfn.IFNA(VLOOKUP($A47,'B-pEC50'!$A:$BM,MATCH(AB$1,'B-pEC50'!$A$1:$BM$1,0),FALSE),"")</f>
        <v/>
      </c>
      <c r="AC47" s="41" t="str">
        <f>_xlfn.IFNA(VLOOKUP($A47,'B-pEC50'!$A:$BM,MATCH(AC$1,'B-pEC50'!$A$1:$BM$1,0),FALSE),"")</f>
        <v/>
      </c>
      <c r="AD47" s="41" t="str">
        <f>_xlfn.IFNA(VLOOKUP($A47,'B-pEC50'!$A:$BM,MATCH(AD$1,'B-pEC50'!$A$1:$BM$1,0),FALSE),"")</f>
        <v/>
      </c>
      <c r="AE47" s="41" t="str">
        <f>_xlfn.IFNA(VLOOKUP($A47,'B-pEC50'!$A:$BM,MATCH(AE$1,'B-pEC50'!$A$1:$BM$1,0),FALSE),"")</f>
        <v/>
      </c>
      <c r="AF47" s="41">
        <f>_xlfn.IFNA(VLOOKUP($A47,'B-pEC50'!$A:$BM,MATCH(AF$1,'B-pEC50'!$A$1:$BM$1,0),FALSE),"")</f>
        <v>7.87</v>
      </c>
      <c r="AG47" s="41">
        <f>_xlfn.IFNA(VLOOKUP($A47,'B-pEC50'!$A:$BM,MATCH(AG$1,'B-pEC50'!$A$1:$BM$1,0),FALSE),"")</f>
        <v>7.7759999999999998</v>
      </c>
      <c r="AH47" s="41" t="str">
        <f>_xlfn.IFNA(VLOOKUP($A47,'B-pEC50'!$A:$BM,MATCH(AH$1,'B-pEC50'!$A$1:$BM$1,0),FALSE),"")</f>
        <v/>
      </c>
      <c r="AI47" s="41" t="str">
        <f>_xlfn.IFNA(VLOOKUP($A47,'B-pEC50'!$A:$BM,MATCH(AI$1,'B-pEC50'!$A$1:$BM$1,0),FALSE),"")</f>
        <v/>
      </c>
      <c r="AJ47" s="41" t="str">
        <f>_xlfn.IFNA(VLOOKUP($A47,'B-pEC50'!$A:$BM,MATCH(AJ$1,'B-pEC50'!$A$1:$BM$1,0),FALSE),"")</f>
        <v/>
      </c>
      <c r="AK47" s="41" t="str">
        <f>_xlfn.IFNA(VLOOKUP($A47,'B-pEC50'!$A:$BM,MATCH(AK$1,'B-pEC50'!$A$1:$BM$1,0),FALSE),"")</f>
        <v/>
      </c>
      <c r="AL47" s="40">
        <f t="shared" si="18"/>
        <v>10.156324532241925</v>
      </c>
      <c r="AM47" s="41" t="str">
        <f t="shared" si="19"/>
        <v/>
      </c>
      <c r="AN47" s="41" t="str">
        <f t="shared" si="20"/>
        <v/>
      </c>
      <c r="AO47" s="41" t="str">
        <f t="shared" si="21"/>
        <v/>
      </c>
      <c r="AP47" s="41" t="str">
        <f t="shared" si="22"/>
        <v/>
      </c>
      <c r="AQ47" s="41" t="str">
        <f t="shared" si="23"/>
        <v/>
      </c>
      <c r="AR47" s="41">
        <f t="shared" si="24"/>
        <v>7.1173203625795285</v>
      </c>
      <c r="AS47" s="41">
        <f t="shared" si="25"/>
        <v>7.182826542758189</v>
      </c>
      <c r="AT47" s="41" t="str">
        <f t="shared" si="26"/>
        <v/>
      </c>
      <c r="AU47" s="41" t="str">
        <f t="shared" si="27"/>
        <v/>
      </c>
      <c r="AV47" s="41" t="str">
        <f t="shared" si="28"/>
        <v/>
      </c>
      <c r="AW47" s="41" t="str">
        <f t="shared" si="29"/>
        <v/>
      </c>
      <c r="AX47" s="105">
        <f t="shared" si="42"/>
        <v>10.156324532241925</v>
      </c>
      <c r="AY47" s="47" t="str">
        <f t="shared" si="43"/>
        <v/>
      </c>
      <c r="AZ47" s="47">
        <f t="shared" si="50"/>
        <v>7.182826542758189</v>
      </c>
      <c r="BA47" s="47" t="str">
        <f t="shared" si="51"/>
        <v/>
      </c>
      <c r="BB47" s="48">
        <f t="shared" si="44"/>
        <v>10.156324532241925</v>
      </c>
      <c r="BC47" s="47" t="str">
        <f t="shared" si="45"/>
        <v/>
      </c>
      <c r="BD47" s="47">
        <f t="shared" si="52"/>
        <v>7.1500734526688587</v>
      </c>
      <c r="BE47" s="47" t="str">
        <f t="shared" si="53"/>
        <v/>
      </c>
      <c r="BF47" s="199">
        <f t="shared" si="30"/>
        <v>1</v>
      </c>
      <c r="BG47" s="41" t="str">
        <f t="shared" si="31"/>
        <v/>
      </c>
      <c r="BH47" s="41" t="str">
        <f t="shared" si="32"/>
        <v/>
      </c>
      <c r="BI47" s="41" t="str">
        <f t="shared" si="33"/>
        <v/>
      </c>
      <c r="BJ47" s="41" t="str">
        <f t="shared" si="34"/>
        <v/>
      </c>
      <c r="BK47" s="41" t="str">
        <f t="shared" si="35"/>
        <v/>
      </c>
      <c r="BL47" s="41">
        <f t="shared" si="36"/>
        <v>0</v>
      </c>
      <c r="BM47" s="41">
        <f t="shared" si="37"/>
        <v>2.1555146528784656E-2</v>
      </c>
      <c r="BN47" s="41" t="str">
        <f t="shared" si="38"/>
        <v/>
      </c>
      <c r="BO47" s="41" t="str">
        <f t="shared" si="39"/>
        <v/>
      </c>
      <c r="BP47" s="41" t="str">
        <f t="shared" si="40"/>
        <v/>
      </c>
      <c r="BQ47" s="41" t="str">
        <f t="shared" si="41"/>
        <v/>
      </c>
      <c r="BR47" s="105">
        <f t="shared" si="46"/>
        <v>1</v>
      </c>
      <c r="BS47" s="47" t="str">
        <f t="shared" si="47"/>
        <v/>
      </c>
      <c r="BT47" s="47">
        <f t="shared" si="54"/>
        <v>2.1555146528784656E-2</v>
      </c>
      <c r="BU47" s="47" t="str">
        <f t="shared" si="55"/>
        <v/>
      </c>
      <c r="BV47" s="48">
        <f t="shared" si="48"/>
        <v>1</v>
      </c>
      <c r="BW47" s="47" t="str">
        <f t="shared" si="49"/>
        <v/>
      </c>
      <c r="BX47" s="47">
        <f t="shared" si="56"/>
        <v>1.0777573264392328E-2</v>
      </c>
      <c r="BY47" s="47" t="str">
        <f t="shared" si="57"/>
        <v/>
      </c>
    </row>
    <row r="48" spans="1:77" s="49" customFormat="1" x14ac:dyDescent="0.2">
      <c r="A48" s="88" t="s">
        <v>72</v>
      </c>
      <c r="B48" s="335">
        <f>VLOOKUP($A48,BI!$A:$Q,MATCH(B$1,BI!$A$1:$Q$1,0),FALSE)</f>
        <v>1</v>
      </c>
      <c r="C48" s="367">
        <f>VLOOKUP($A48,BI!$A:$Q,MATCH(C$1,BI!$A$1:$Q$1,0),FALSE)</f>
        <v>1</v>
      </c>
      <c r="D48" s="367">
        <f>VLOOKUP($A48,BI!$A:$Q,MATCH(D$1,BI!$A$1:$Q$1,0),FALSE)</f>
        <v>1</v>
      </c>
      <c r="E48" s="367">
        <f>VLOOKUP($A48,BI!$A:$Q,MATCH(E$1,BI!$A$1:$Q$1,0),FALSE)</f>
        <v>1</v>
      </c>
      <c r="F48" s="367">
        <f>VLOOKUP($A48,BI!$A:$Q,MATCH(F$1,BI!$A$1:$Q$1,0),FALSE)</f>
        <v>1</v>
      </c>
      <c r="G48" s="367">
        <f>VLOOKUP($A48,BI!$A:$Q,MATCH(G$1,BI!$A$1:$Q$1,0),FALSE)</f>
        <v>1</v>
      </c>
      <c r="H48" s="367">
        <f>VLOOKUP($A48,BI!$A:$Q,MATCH(H$1,BI!$A$1:$Q$1,0),FALSE)</f>
        <v>1</v>
      </c>
      <c r="I48" s="367">
        <f>VLOOKUP($A48,BI!$A:$Q,MATCH(I$1,BI!$A$1:$Q$1,0),FALSE)</f>
        <v>1</v>
      </c>
      <c r="J48" s="367">
        <f>VLOOKUP($A48,BI!$A:$Q,MATCH(J$1,BI!$A$1:$Q$1,0),FALSE)</f>
        <v>1</v>
      </c>
      <c r="K48" s="367">
        <f>VLOOKUP($A48,BI!$A:$Q,MATCH(K$1,BI!$A$1:$Q$1,0),FALSE)</f>
        <v>1</v>
      </c>
      <c r="L48" s="367">
        <f>VLOOKUP($A48,BI!$A:$Q,MATCH(L$1,BI!$A$1:$Q$1,0),FALSE)</f>
        <v>1</v>
      </c>
      <c r="M48" s="367">
        <f>VLOOKUP($A48,BI!$A:$Q,MATCH(M$1,BI!$A$1:$Q$1,0),FALSE)</f>
        <v>1</v>
      </c>
      <c r="N48" s="48">
        <f>_xlfn.IFNA(VLOOKUP($A48,'B-Emax'!$A:$BM,MATCH(N$1,'B-Emax'!$A$1:$BM$1,0),FALSE),"")</f>
        <v>0.50298823983034513</v>
      </c>
      <c r="O48" s="47">
        <f>_xlfn.IFNA(VLOOKUP($A48,'B-Emax'!$A:$BM,MATCH(O$1,'B-Emax'!$A$1:$BM$1,0),FALSE),"")</f>
        <v>0.5438786565547129</v>
      </c>
      <c r="P48" s="47">
        <f>_xlfn.IFNA(VLOOKUP($A48,'B-Emax'!$A:$BM,MATCH(P$1,'B-Emax'!$A$1:$BM$1,0),FALSE),"")</f>
        <v>0.36670527883501575</v>
      </c>
      <c r="Q48" s="47">
        <f>_xlfn.IFNA(VLOOKUP($A48,'B-Emax'!$A:$BM,MATCH(Q$1,'B-Emax'!$A$1:$BM$1,0),FALSE),"")</f>
        <v>0.6327956989247312</v>
      </c>
      <c r="R48" s="47">
        <f>_xlfn.IFNA(VLOOKUP($A48,'B-Emax'!$A:$BM,MATCH(R$1,'B-Emax'!$A$1:$BM$1,0),FALSE),"")</f>
        <v>0.49292887886862063</v>
      </c>
      <c r="S48" s="47">
        <f>_xlfn.IFNA(VLOOKUP($A48,'B-Emax'!$A:$BM,MATCH(S$1,'B-Emax'!$A$1:$BM$1,0),FALSE),"")</f>
        <v>0.48839907192575405</v>
      </c>
      <c r="T48" s="47">
        <f>_xlfn.IFNA(VLOOKUP($A48,'B-Emax'!$A:$BM,MATCH(T$1,'B-Emax'!$A$1:$BM$1,0),FALSE),"")</f>
        <v>0.6605491329479769</v>
      </c>
      <c r="U48" s="47">
        <f>_xlfn.IFNA(VLOOKUP($A48,'B-Emax'!$A:$BM,MATCH(U$1,'B-Emax'!$A$1:$BM$1,0),FALSE),"")</f>
        <v>0.67021406727828747</v>
      </c>
      <c r="V48" s="47">
        <f>_xlfn.IFNA(VLOOKUP($A48,'B-Emax'!$A:$BM,MATCH(V$1,'B-Emax'!$A$1:$BM$1,0),FALSE),"")</f>
        <v>0.65090358186343467</v>
      </c>
      <c r="W48" s="47">
        <f>_xlfn.IFNA(VLOOKUP($A48,'B-Emax'!$A:$BM,MATCH(W$1,'B-Emax'!$A$1:$BM$1,0),FALSE),"")</f>
        <v>0.79512652296157449</v>
      </c>
      <c r="X48" s="47">
        <f>_xlfn.IFNA(VLOOKUP($A48,'B-Emax'!$A:$BM,MATCH(X$1,'B-Emax'!$A$1:$BM$1,0),FALSE),"")</f>
        <v>0.77196721311475414</v>
      </c>
      <c r="Y48" s="47">
        <f>_xlfn.IFNA(VLOOKUP($A48,'B-Emax'!$A:$BM,MATCH(Y$1,'B-Emax'!$A$1:$BM$1,0),FALSE),"")</f>
        <v>1</v>
      </c>
      <c r="Z48" s="40">
        <f>_xlfn.IFNA(VLOOKUP($A48,'B-pEC50'!$A:$BM,MATCH(Z$1,'B-pEC50'!$A$1:$BM$1,0),FALSE),"")</f>
        <v>8.4770000000000003</v>
      </c>
      <c r="AA48" s="41">
        <f>_xlfn.IFNA(VLOOKUP($A48,'B-pEC50'!$A:$BM,MATCH(AA$1,'B-pEC50'!$A$1:$BM$1,0),FALSE),"")</f>
        <v>8.6950000000000003</v>
      </c>
      <c r="AB48" s="41">
        <f>_xlfn.IFNA(VLOOKUP($A48,'B-pEC50'!$A:$BM,MATCH(AB$1,'B-pEC50'!$A$1:$BM$1,0),FALSE),"")</f>
        <v>8.8520000000000003</v>
      </c>
      <c r="AC48" s="41">
        <f>_xlfn.IFNA(VLOOKUP($A48,'B-pEC50'!$A:$BM,MATCH(AC$1,'B-pEC50'!$A$1:$BM$1,0),FALSE),"")</f>
        <v>9.1289999999999996</v>
      </c>
      <c r="AD48" s="41">
        <f>_xlfn.IFNA(VLOOKUP($A48,'B-pEC50'!$A:$BM,MATCH(AD$1,'B-pEC50'!$A$1:$BM$1,0),FALSE),"")</f>
        <v>9.0380000000000003</v>
      </c>
      <c r="AE48" s="41">
        <f>_xlfn.IFNA(VLOOKUP($A48,'B-pEC50'!$A:$BM,MATCH(AE$1,'B-pEC50'!$A$1:$BM$1,0),FALSE),"")</f>
        <v>8.5329999999999995</v>
      </c>
      <c r="AF48" s="41">
        <f>_xlfn.IFNA(VLOOKUP($A48,'B-pEC50'!$A:$BM,MATCH(AF$1,'B-pEC50'!$A$1:$BM$1,0),FALSE),"")</f>
        <v>9.7289999999999992</v>
      </c>
      <c r="AG48" s="41">
        <f>_xlfn.IFNA(VLOOKUP($A48,'B-pEC50'!$A:$BM,MATCH(AG$1,'B-pEC50'!$A$1:$BM$1,0),FALSE),"")</f>
        <v>9.8859999999999992</v>
      </c>
      <c r="AH48" s="41">
        <f>_xlfn.IFNA(VLOOKUP($A48,'B-pEC50'!$A:$BM,MATCH(AH$1,'B-pEC50'!$A$1:$BM$1,0),FALSE),"")</f>
        <v>9.9250000000000007</v>
      </c>
      <c r="AI48" s="41">
        <f>_xlfn.IFNA(VLOOKUP($A48,'B-pEC50'!$A:$BM,MATCH(AI$1,'B-pEC50'!$A$1:$BM$1,0),FALSE),"")</f>
        <v>8.9109999999999996</v>
      </c>
      <c r="AJ48" s="41">
        <f>_xlfn.IFNA(VLOOKUP($A48,'B-pEC50'!$A:$BM,MATCH(AJ$1,'B-pEC50'!$A$1:$BM$1,0),FALSE),"")</f>
        <v>10.62</v>
      </c>
      <c r="AK48" s="41">
        <f>_xlfn.IFNA(VLOOKUP($A48,'B-pEC50'!$A:$BM,MATCH(AK$1,'B-pEC50'!$A$1:$BM$1,0),FALSE),"")</f>
        <v>9.1880000000000006</v>
      </c>
      <c r="AL48" s="40">
        <f t="shared" si="18"/>
        <v>8.1785578311066374</v>
      </c>
      <c r="AM48" s="41">
        <f t="shared" si="19"/>
        <v>8.4305020161191084</v>
      </c>
      <c r="AN48" s="41">
        <f t="shared" si="20"/>
        <v>8.4163171618079371</v>
      </c>
      <c r="AO48" s="41">
        <f t="shared" si="21"/>
        <v>8.9302635186255195</v>
      </c>
      <c r="AP48" s="41">
        <f t="shared" si="22"/>
        <v>8.7307842625975844</v>
      </c>
      <c r="AQ48" s="41">
        <f t="shared" si="23"/>
        <v>8.2217748300109559</v>
      </c>
      <c r="AR48" s="41">
        <f t="shared" si="24"/>
        <v>9.5489051268325724</v>
      </c>
      <c r="AS48" s="41">
        <f t="shared" si="25"/>
        <v>9.7122135391023861</v>
      </c>
      <c r="AT48" s="41">
        <f t="shared" si="26"/>
        <v>9.7385166614316443</v>
      </c>
      <c r="AU48" s="41">
        <f t="shared" si="27"/>
        <v>8.8114362404200541</v>
      </c>
      <c r="AV48" s="41">
        <f t="shared" si="28"/>
        <v>10.507598855431956</v>
      </c>
      <c r="AW48" s="41">
        <f t="shared" si="29"/>
        <v>9.1880000000000006</v>
      </c>
      <c r="AX48" s="105">
        <f t="shared" si="42"/>
        <v>8.1785578311066374</v>
      </c>
      <c r="AY48" s="47">
        <f t="shared" si="43"/>
        <v>8.9302635186255195</v>
      </c>
      <c r="AZ48" s="47">
        <f t="shared" si="50"/>
        <v>9.7385166614316443</v>
      </c>
      <c r="BA48" s="47">
        <f t="shared" si="51"/>
        <v>10.507598855431956</v>
      </c>
      <c r="BB48" s="48">
        <f t="shared" si="44"/>
        <v>8.1785578311066374</v>
      </c>
      <c r="BC48" s="47">
        <f t="shared" si="45"/>
        <v>8.5459283578322207</v>
      </c>
      <c r="BD48" s="47">
        <f t="shared" si="52"/>
        <v>9.4527678919466638</v>
      </c>
      <c r="BE48" s="47">
        <f t="shared" si="53"/>
        <v>9.8477994277159784</v>
      </c>
      <c r="BF48" s="199">
        <f t="shared" si="30"/>
        <v>0</v>
      </c>
      <c r="BG48" s="41">
        <f t="shared" si="31"/>
        <v>0.10817507393862019</v>
      </c>
      <c r="BH48" s="41">
        <f t="shared" si="32"/>
        <v>0.10208464695042214</v>
      </c>
      <c r="BI48" s="41">
        <f t="shared" si="33"/>
        <v>0.32275330475839847</v>
      </c>
      <c r="BJ48" s="41">
        <f t="shared" si="34"/>
        <v>0.23710463908677484</v>
      </c>
      <c r="BK48" s="41">
        <f t="shared" si="35"/>
        <v>1.8555705310874762E-2</v>
      </c>
      <c r="BL48" s="41">
        <f t="shared" si="36"/>
        <v>0.58837404812261729</v>
      </c>
      <c r="BM48" s="41">
        <f t="shared" si="37"/>
        <v>0.6584923545689888</v>
      </c>
      <c r="BN48" s="41">
        <f t="shared" si="38"/>
        <v>0.66978589644074604</v>
      </c>
      <c r="BO48" s="41">
        <f t="shared" si="39"/>
        <v>0.27173347429410361</v>
      </c>
      <c r="BP48" s="41">
        <f t="shared" si="40"/>
        <v>1</v>
      </c>
      <c r="BQ48" s="41">
        <f t="shared" si="41"/>
        <v>0.43341536638916889</v>
      </c>
      <c r="BR48" s="105">
        <f t="shared" si="46"/>
        <v>0</v>
      </c>
      <c r="BS48" s="47">
        <f t="shared" si="47"/>
        <v>0.32275330475839847</v>
      </c>
      <c r="BT48" s="47">
        <f t="shared" si="54"/>
        <v>0.66978589644074604</v>
      </c>
      <c r="BU48" s="47">
        <f t="shared" si="55"/>
        <v>1</v>
      </c>
      <c r="BV48" s="48">
        <f t="shared" si="48"/>
        <v>0</v>
      </c>
      <c r="BW48" s="47">
        <f t="shared" si="49"/>
        <v>0.15773467400901808</v>
      </c>
      <c r="BX48" s="47">
        <f t="shared" si="56"/>
        <v>0.547096443356614</v>
      </c>
      <c r="BY48" s="47">
        <f t="shared" si="57"/>
        <v>0.71670768319458444</v>
      </c>
    </row>
    <row r="49" spans="1:77" s="49" customFormat="1" x14ac:dyDescent="0.2">
      <c r="A49" s="88" t="s">
        <v>90</v>
      </c>
      <c r="B49" s="335">
        <f>VLOOKUP($A49,BI!$A:$Q,MATCH(B$1,BI!$A$1:$Q$1,0),FALSE)</f>
        <v>1</v>
      </c>
      <c r="C49" s="367" t="str">
        <f>VLOOKUP($A49,BI!$A:$Q,MATCH(C$1,BI!$A$1:$Q$1,0),FALSE)</f>
        <v/>
      </c>
      <c r="D49" s="367" t="str">
        <f>VLOOKUP($A49,BI!$A:$Q,MATCH(D$1,BI!$A$1:$Q$1,0),FALSE)</f>
        <v/>
      </c>
      <c r="E49" s="367" t="str">
        <f>VLOOKUP($A49,BI!$A:$Q,MATCH(E$1,BI!$A$1:$Q$1,0),FALSE)</f>
        <v/>
      </c>
      <c r="F49" s="367" t="str">
        <f>VLOOKUP($A49,BI!$A:$Q,MATCH(F$1,BI!$A$1:$Q$1,0),FALSE)</f>
        <v/>
      </c>
      <c r="G49" s="367">
        <f>VLOOKUP($A49,BI!$A:$Q,MATCH(G$1,BI!$A$1:$Q$1,0),FALSE)</f>
        <v>1</v>
      </c>
      <c r="H49" s="367" t="str">
        <f>VLOOKUP($A49,BI!$A:$Q,MATCH(H$1,BI!$A$1:$Q$1,0),FALSE)</f>
        <v/>
      </c>
      <c r="I49" s="367" t="str">
        <f>VLOOKUP($A49,BI!$A:$Q,MATCH(I$1,BI!$A$1:$Q$1,0),FALSE)</f>
        <v/>
      </c>
      <c r="J49" s="367" t="str">
        <f>VLOOKUP($A49,BI!$A:$Q,MATCH(J$1,BI!$A$1:$Q$1,0),FALSE)</f>
        <v/>
      </c>
      <c r="K49" s="367" t="str">
        <f>VLOOKUP($A49,BI!$A:$Q,MATCH(K$1,BI!$A$1:$Q$1,0),FALSE)</f>
        <v/>
      </c>
      <c r="L49" s="367" t="str">
        <f>VLOOKUP($A49,BI!$A:$Q,MATCH(L$1,BI!$A$1:$Q$1,0),FALSE)</f>
        <v/>
      </c>
      <c r="M49" s="367" t="str">
        <f>VLOOKUP($A49,BI!$A:$Q,MATCH(M$1,BI!$A$1:$Q$1,0),FALSE)</f>
        <v/>
      </c>
      <c r="N49" s="48">
        <f>_xlfn.IFNA(VLOOKUP($A49,'B-Emax'!$A:$BM,MATCH(N$1,'B-Emax'!$A$1:$BM$1,0),FALSE),"")</f>
        <v>0.8197416618469251</v>
      </c>
      <c r="O49" s="47" t="str">
        <f>_xlfn.IFNA(VLOOKUP($A49,'B-Emax'!$A:$BM,MATCH(O$1,'B-Emax'!$A$1:$BM$1,0),FALSE),"")</f>
        <v/>
      </c>
      <c r="P49" s="47" t="str">
        <f>_xlfn.IFNA(VLOOKUP($A49,'B-Emax'!$A:$BM,MATCH(P$1,'B-Emax'!$A$1:$BM$1,0),FALSE),"")</f>
        <v/>
      </c>
      <c r="Q49" s="47" t="str">
        <f>_xlfn.IFNA(VLOOKUP($A49,'B-Emax'!$A:$BM,MATCH(Q$1,'B-Emax'!$A$1:$BM$1,0),FALSE),"")</f>
        <v/>
      </c>
      <c r="R49" s="47" t="str">
        <f>_xlfn.IFNA(VLOOKUP($A49,'B-Emax'!$A:$BM,MATCH(R$1,'B-Emax'!$A$1:$BM$1,0),FALSE),"")</f>
        <v/>
      </c>
      <c r="S49" s="47">
        <f>_xlfn.IFNA(VLOOKUP($A49,'B-Emax'!$A:$BM,MATCH(S$1,'B-Emax'!$A$1:$BM$1,0),FALSE),"")</f>
        <v>0.50870069605568446</v>
      </c>
      <c r="T49" s="47" t="str">
        <f>_xlfn.IFNA(VLOOKUP($A49,'B-Emax'!$A:$BM,MATCH(T$1,'B-Emax'!$A$1:$BM$1,0),FALSE),"")</f>
        <v/>
      </c>
      <c r="U49" s="47" t="str">
        <f>_xlfn.IFNA(VLOOKUP($A49,'B-Emax'!$A:$BM,MATCH(U$1,'B-Emax'!$A$1:$BM$1,0),FALSE),"")</f>
        <v/>
      </c>
      <c r="V49" s="47" t="str">
        <f>_xlfn.IFNA(VLOOKUP($A49,'B-Emax'!$A:$BM,MATCH(V$1,'B-Emax'!$A$1:$BM$1,0),FALSE),"")</f>
        <v/>
      </c>
      <c r="W49" s="47" t="str">
        <f>_xlfn.IFNA(VLOOKUP($A49,'B-Emax'!$A:$BM,MATCH(W$1,'B-Emax'!$A$1:$BM$1,0),FALSE),"")</f>
        <v/>
      </c>
      <c r="X49" s="47" t="str">
        <f>_xlfn.IFNA(VLOOKUP($A49,'B-Emax'!$A:$BM,MATCH(X$1,'B-Emax'!$A$1:$BM$1,0),FALSE),"")</f>
        <v/>
      </c>
      <c r="Y49" s="47" t="str">
        <f>_xlfn.IFNA(VLOOKUP($A49,'B-Emax'!$A:$BM,MATCH(Y$1,'B-Emax'!$A$1:$BM$1,0),FALSE),"")</f>
        <v/>
      </c>
      <c r="Z49" s="40">
        <f>_xlfn.IFNA(VLOOKUP($A49,'B-pEC50'!$A:$BM,MATCH(Z$1,'B-pEC50'!$A$1:$BM$1,0),FALSE),"")</f>
        <v>8.81</v>
      </c>
      <c r="AA49" s="41" t="str">
        <f>_xlfn.IFNA(VLOOKUP($A49,'B-pEC50'!$A:$BM,MATCH(AA$1,'B-pEC50'!$A$1:$BM$1,0),FALSE),"")</f>
        <v/>
      </c>
      <c r="AB49" s="41" t="str">
        <f>_xlfn.IFNA(VLOOKUP($A49,'B-pEC50'!$A:$BM,MATCH(AB$1,'B-pEC50'!$A$1:$BM$1,0),FALSE),"")</f>
        <v/>
      </c>
      <c r="AC49" s="41" t="str">
        <f>_xlfn.IFNA(VLOOKUP($A49,'B-pEC50'!$A:$BM,MATCH(AC$1,'B-pEC50'!$A$1:$BM$1,0),FALSE),"")</f>
        <v/>
      </c>
      <c r="AD49" s="41" t="str">
        <f>_xlfn.IFNA(VLOOKUP($A49,'B-pEC50'!$A:$BM,MATCH(AD$1,'B-pEC50'!$A$1:$BM$1,0),FALSE),"")</f>
        <v/>
      </c>
      <c r="AE49" s="41">
        <f>_xlfn.IFNA(VLOOKUP($A49,'B-pEC50'!$A:$BM,MATCH(AE$1,'B-pEC50'!$A$1:$BM$1,0),FALSE),"")</f>
        <v>5.9859999999999998</v>
      </c>
      <c r="AF49" s="41" t="str">
        <f>_xlfn.IFNA(VLOOKUP($A49,'B-pEC50'!$A:$BM,MATCH(AF$1,'B-pEC50'!$A$1:$BM$1,0),FALSE),"")</f>
        <v/>
      </c>
      <c r="AG49" s="41" t="str">
        <f>_xlfn.IFNA(VLOOKUP($A49,'B-pEC50'!$A:$BM,MATCH(AG$1,'B-pEC50'!$A$1:$BM$1,0),FALSE),"")</f>
        <v/>
      </c>
      <c r="AH49" s="41" t="str">
        <f>_xlfn.IFNA(VLOOKUP($A49,'B-pEC50'!$A:$BM,MATCH(AH$1,'B-pEC50'!$A$1:$BM$1,0),FALSE),"")</f>
        <v/>
      </c>
      <c r="AI49" s="41" t="str">
        <f>_xlfn.IFNA(VLOOKUP($A49,'B-pEC50'!$A:$BM,MATCH(AI$1,'B-pEC50'!$A$1:$BM$1,0),FALSE),"")</f>
        <v/>
      </c>
      <c r="AJ49" s="41" t="str">
        <f>_xlfn.IFNA(VLOOKUP($A49,'B-pEC50'!$A:$BM,MATCH(AJ$1,'B-pEC50'!$A$1:$BM$1,0),FALSE),"")</f>
        <v/>
      </c>
      <c r="AK49" s="41" t="str">
        <f>_xlfn.IFNA(VLOOKUP($A49,'B-pEC50'!$A:$BM,MATCH(AK$1,'B-pEC50'!$A$1:$BM$1,0),FALSE),"")</f>
        <v/>
      </c>
      <c r="AL49" s="40">
        <f t="shared" si="18"/>
        <v>8.7236770078576757</v>
      </c>
      <c r="AM49" s="41" t="str">
        <f t="shared" si="19"/>
        <v/>
      </c>
      <c r="AN49" s="41" t="str">
        <f t="shared" si="20"/>
        <v/>
      </c>
      <c r="AO49" s="41" t="str">
        <f t="shared" si="21"/>
        <v/>
      </c>
      <c r="AP49" s="41" t="str">
        <f t="shared" si="22"/>
        <v/>
      </c>
      <c r="AQ49" s="41">
        <f t="shared" si="23"/>
        <v>5.6924623318773468</v>
      </c>
      <c r="AR49" s="41" t="str">
        <f t="shared" si="24"/>
        <v/>
      </c>
      <c r="AS49" s="41" t="str">
        <f t="shared" si="25"/>
        <v/>
      </c>
      <c r="AT49" s="41" t="str">
        <f t="shared" si="26"/>
        <v/>
      </c>
      <c r="AU49" s="41" t="str">
        <f t="shared" si="27"/>
        <v/>
      </c>
      <c r="AV49" s="41" t="str">
        <f t="shared" si="28"/>
        <v/>
      </c>
      <c r="AW49" s="41" t="str">
        <f t="shared" si="29"/>
        <v/>
      </c>
      <c r="AX49" s="105">
        <f t="shared" si="42"/>
        <v>8.7236770078576757</v>
      </c>
      <c r="AY49" s="47">
        <f t="shared" si="43"/>
        <v>5.6924623318773468</v>
      </c>
      <c r="AZ49" s="47" t="str">
        <f t="shared" si="50"/>
        <v/>
      </c>
      <c r="BA49" s="47" t="str">
        <f t="shared" si="51"/>
        <v/>
      </c>
      <c r="BB49" s="48">
        <f t="shared" si="44"/>
        <v>8.7236770078576757</v>
      </c>
      <c r="BC49" s="47">
        <f t="shared" si="45"/>
        <v>5.6924623318773468</v>
      </c>
      <c r="BD49" s="47" t="str">
        <f t="shared" si="52"/>
        <v/>
      </c>
      <c r="BE49" s="47" t="str">
        <f t="shared" si="53"/>
        <v/>
      </c>
      <c r="BF49" s="199">
        <f t="shared" si="30"/>
        <v>1</v>
      </c>
      <c r="BG49" s="41" t="str">
        <f t="shared" si="31"/>
        <v/>
      </c>
      <c r="BH49" s="41" t="str">
        <f t="shared" si="32"/>
        <v/>
      </c>
      <c r="BI49" s="41" t="str">
        <f t="shared" si="33"/>
        <v/>
      </c>
      <c r="BJ49" s="41" t="str">
        <f t="shared" si="34"/>
        <v/>
      </c>
      <c r="BK49" s="41">
        <f t="shared" si="35"/>
        <v>0</v>
      </c>
      <c r="BL49" s="41" t="str">
        <f t="shared" si="36"/>
        <v/>
      </c>
      <c r="BM49" s="41" t="str">
        <f t="shared" si="37"/>
        <v/>
      </c>
      <c r="BN49" s="41" t="str">
        <f t="shared" si="38"/>
        <v/>
      </c>
      <c r="BO49" s="41" t="str">
        <f t="shared" si="39"/>
        <v/>
      </c>
      <c r="BP49" s="41" t="str">
        <f t="shared" si="40"/>
        <v/>
      </c>
      <c r="BQ49" s="41" t="str">
        <f t="shared" si="41"/>
        <v/>
      </c>
      <c r="BR49" s="105">
        <f t="shared" si="46"/>
        <v>1</v>
      </c>
      <c r="BS49" s="47">
        <f t="shared" si="47"/>
        <v>0</v>
      </c>
      <c r="BT49" s="47" t="str">
        <f t="shared" si="54"/>
        <v/>
      </c>
      <c r="BU49" s="47" t="str">
        <f t="shared" si="55"/>
        <v/>
      </c>
      <c r="BV49" s="48">
        <f t="shared" si="48"/>
        <v>1</v>
      </c>
      <c r="BW49" s="47">
        <f t="shared" si="49"/>
        <v>0</v>
      </c>
      <c r="BX49" s="47" t="str">
        <f t="shared" si="56"/>
        <v/>
      </c>
      <c r="BY49" s="47" t="str">
        <f t="shared" si="57"/>
        <v/>
      </c>
    </row>
    <row r="50" spans="1:77" s="49" customFormat="1" x14ac:dyDescent="0.2">
      <c r="A50" s="88" t="s">
        <v>94</v>
      </c>
      <c r="B50" s="335">
        <f>VLOOKUP($A50,BI!$A:$Q,MATCH(B$1,BI!$A$1:$Q$1,0),FALSE)</f>
        <v>1</v>
      </c>
      <c r="C50" s="367">
        <f>VLOOKUP($A50,BI!$A:$Q,MATCH(C$1,BI!$A$1:$Q$1,0),FALSE)</f>
        <v>1</v>
      </c>
      <c r="D50" s="367">
        <f>VLOOKUP($A50,BI!$A:$Q,MATCH(D$1,BI!$A$1:$Q$1,0),FALSE)</f>
        <v>1</v>
      </c>
      <c r="E50" s="367" t="str">
        <f>VLOOKUP($A50,BI!$A:$Q,MATCH(E$1,BI!$A$1:$Q$1,0),FALSE)</f>
        <v/>
      </c>
      <c r="F50" s="367">
        <f>VLOOKUP($A50,BI!$A:$Q,MATCH(F$1,BI!$A$1:$Q$1,0),FALSE)</f>
        <v>1</v>
      </c>
      <c r="G50" s="367" t="str">
        <f>VLOOKUP($A50,BI!$A:$Q,MATCH(G$1,BI!$A$1:$Q$1,0),FALSE)</f>
        <v/>
      </c>
      <c r="H50" s="367" t="str">
        <f>VLOOKUP($A50,BI!$A:$Q,MATCH(H$1,BI!$A$1:$Q$1,0),FALSE)</f>
        <v/>
      </c>
      <c r="I50" s="367" t="str">
        <f>VLOOKUP($A50,BI!$A:$Q,MATCH(I$1,BI!$A$1:$Q$1,0),FALSE)</f>
        <v/>
      </c>
      <c r="J50" s="367" t="str">
        <f>VLOOKUP($A50,BI!$A:$Q,MATCH(J$1,BI!$A$1:$Q$1,0),FALSE)</f>
        <v/>
      </c>
      <c r="K50" s="367" t="str">
        <f>VLOOKUP($A50,BI!$A:$Q,MATCH(K$1,BI!$A$1:$Q$1,0),FALSE)</f>
        <v/>
      </c>
      <c r="L50" s="367" t="str">
        <f>VLOOKUP($A50,BI!$A:$Q,MATCH(L$1,BI!$A$1:$Q$1,0),FALSE)</f>
        <v/>
      </c>
      <c r="M50" s="367" t="str">
        <f>VLOOKUP($A50,BI!$A:$Q,MATCH(M$1,BI!$A$1:$Q$1,0),FALSE)</f>
        <v/>
      </c>
      <c r="N50" s="48">
        <f>_xlfn.IFNA(VLOOKUP($A50,'B-Emax'!$A:$BM,MATCH(N$1,'B-Emax'!$A$1:$BM$1,0),FALSE),"")</f>
        <v>0.96009253903990743</v>
      </c>
      <c r="O50" s="47">
        <f>_xlfn.IFNA(VLOOKUP($A50,'B-Emax'!$A:$BM,MATCH(O$1,'B-Emax'!$A$1:$BM$1,0),FALSE),"")</f>
        <v>2.2264355362946912E-2</v>
      </c>
      <c r="P50" s="47">
        <f>_xlfn.IFNA(VLOOKUP($A50,'B-Emax'!$A:$BM,MATCH(P$1,'B-Emax'!$A$1:$BM$1,0),FALSE),"")</f>
        <v>3.205361575376469E-2</v>
      </c>
      <c r="Q50" s="47" t="str">
        <f>_xlfn.IFNA(VLOOKUP($A50,'B-Emax'!$A:$BM,MATCH(Q$1,'B-Emax'!$A$1:$BM$1,0),FALSE),"")</f>
        <v/>
      </c>
      <c r="R50" s="47">
        <f>_xlfn.IFNA(VLOOKUP($A50,'B-Emax'!$A:$BM,MATCH(R$1,'B-Emax'!$A$1:$BM$1,0),FALSE),"")</f>
        <v>0.19979503996720641</v>
      </c>
      <c r="S50" s="47" t="str">
        <f>_xlfn.IFNA(VLOOKUP($A50,'B-Emax'!$A:$BM,MATCH(S$1,'B-Emax'!$A$1:$BM$1,0),FALSE),"")</f>
        <v/>
      </c>
      <c r="T50" s="47" t="str">
        <f>_xlfn.IFNA(VLOOKUP($A50,'B-Emax'!$A:$BM,MATCH(T$1,'B-Emax'!$A$1:$BM$1,0),FALSE),"")</f>
        <v/>
      </c>
      <c r="U50" s="47" t="str">
        <f>_xlfn.IFNA(VLOOKUP($A50,'B-Emax'!$A:$BM,MATCH(U$1,'B-Emax'!$A$1:$BM$1,0),FALSE),"")</f>
        <v/>
      </c>
      <c r="V50" s="47" t="str">
        <f>_xlfn.IFNA(VLOOKUP($A50,'B-Emax'!$A:$BM,MATCH(V$1,'B-Emax'!$A$1:$BM$1,0),FALSE),"")</f>
        <v/>
      </c>
      <c r="W50" s="47" t="str">
        <f>_xlfn.IFNA(VLOOKUP($A50,'B-Emax'!$A:$BM,MATCH(W$1,'B-Emax'!$A$1:$BM$1,0),FALSE),"")</f>
        <v/>
      </c>
      <c r="X50" s="47" t="str">
        <f>_xlfn.IFNA(VLOOKUP($A50,'B-Emax'!$A:$BM,MATCH(X$1,'B-Emax'!$A$1:$BM$1,0),FALSE),"")</f>
        <v/>
      </c>
      <c r="Y50" s="47" t="str">
        <f>_xlfn.IFNA(VLOOKUP($A50,'B-Emax'!$A:$BM,MATCH(Y$1,'B-Emax'!$A$1:$BM$1,0),FALSE),"")</f>
        <v/>
      </c>
      <c r="Z50" s="40">
        <f>_xlfn.IFNA(VLOOKUP($A50,'B-pEC50'!$A:$BM,MATCH(Z$1,'B-pEC50'!$A$1:$BM$1,0),FALSE),"")</f>
        <v>8.56</v>
      </c>
      <c r="AA50" s="41">
        <f>_xlfn.IFNA(VLOOKUP($A50,'B-pEC50'!$A:$BM,MATCH(AA$1,'B-pEC50'!$A$1:$BM$1,0),FALSE),"")</f>
        <v>6.7510000000000003</v>
      </c>
      <c r="AB50" s="41">
        <f>_xlfn.IFNA(VLOOKUP($A50,'B-pEC50'!$A:$BM,MATCH(AB$1,'B-pEC50'!$A$1:$BM$1,0),FALSE),"")</f>
        <v>6.2930000000000001</v>
      </c>
      <c r="AC50" s="41" t="str">
        <f>_xlfn.IFNA(VLOOKUP($A50,'B-pEC50'!$A:$BM,MATCH(AC$1,'B-pEC50'!$A$1:$BM$1,0),FALSE),"")</f>
        <v/>
      </c>
      <c r="AD50" s="41">
        <f>_xlfn.IFNA(VLOOKUP($A50,'B-pEC50'!$A:$BM,MATCH(AD$1,'B-pEC50'!$A$1:$BM$1,0),FALSE),"")</f>
        <v>6.8470000000000004</v>
      </c>
      <c r="AE50" s="41" t="str">
        <f>_xlfn.IFNA(VLOOKUP($A50,'B-pEC50'!$A:$BM,MATCH(AE$1,'B-pEC50'!$A$1:$BM$1,0),FALSE),"")</f>
        <v/>
      </c>
      <c r="AF50" s="41" t="str">
        <f>_xlfn.IFNA(VLOOKUP($A50,'B-pEC50'!$A:$BM,MATCH(AF$1,'B-pEC50'!$A$1:$BM$1,0),FALSE),"")</f>
        <v/>
      </c>
      <c r="AG50" s="41" t="str">
        <f>_xlfn.IFNA(VLOOKUP($A50,'B-pEC50'!$A:$BM,MATCH(AG$1,'B-pEC50'!$A$1:$BM$1,0),FALSE),"")</f>
        <v/>
      </c>
      <c r="AH50" s="41" t="str">
        <f>_xlfn.IFNA(VLOOKUP($A50,'B-pEC50'!$A:$BM,MATCH(AH$1,'B-pEC50'!$A$1:$BM$1,0),FALSE),"")</f>
        <v/>
      </c>
      <c r="AI50" s="41" t="str">
        <f>_xlfn.IFNA(VLOOKUP($A50,'B-pEC50'!$A:$BM,MATCH(AI$1,'B-pEC50'!$A$1:$BM$1,0),FALSE),"")</f>
        <v/>
      </c>
      <c r="AJ50" s="41" t="str">
        <f>_xlfn.IFNA(VLOOKUP($A50,'B-pEC50'!$A:$BM,MATCH(AJ$1,'B-pEC50'!$A$1:$BM$1,0),FALSE),"")</f>
        <v/>
      </c>
      <c r="AK50" s="41" t="str">
        <f>_xlfn.IFNA(VLOOKUP($A50,'B-pEC50'!$A:$BM,MATCH(AK$1,'B-pEC50'!$A$1:$BM$1,0),FALSE),"")</f>
        <v/>
      </c>
      <c r="AL50" s="40">
        <f t="shared" si="18"/>
        <v>8.5423130947661345</v>
      </c>
      <c r="AM50" s="41">
        <f t="shared" si="19"/>
        <v>5.0986101251861768</v>
      </c>
      <c r="AN50" s="41">
        <f t="shared" si="20"/>
        <v>4.7988770264706551</v>
      </c>
      <c r="AO50" s="41" t="str">
        <f t="shared" si="21"/>
        <v/>
      </c>
      <c r="AP50" s="41">
        <f t="shared" si="22"/>
        <v>6.1475847024004215</v>
      </c>
      <c r="AQ50" s="41" t="str">
        <f t="shared" si="23"/>
        <v/>
      </c>
      <c r="AR50" s="41" t="str">
        <f t="shared" si="24"/>
        <v/>
      </c>
      <c r="AS50" s="41" t="str">
        <f t="shared" si="25"/>
        <v/>
      </c>
      <c r="AT50" s="41" t="str">
        <f t="shared" si="26"/>
        <v/>
      </c>
      <c r="AU50" s="41" t="str">
        <f t="shared" si="27"/>
        <v/>
      </c>
      <c r="AV50" s="41" t="str">
        <f t="shared" si="28"/>
        <v/>
      </c>
      <c r="AW50" s="41" t="str">
        <f t="shared" si="29"/>
        <v/>
      </c>
      <c r="AX50" s="105">
        <f t="shared" si="42"/>
        <v>8.5423130947661345</v>
      </c>
      <c r="AY50" s="47">
        <f t="shared" si="43"/>
        <v>6.1475847024004215</v>
      </c>
      <c r="AZ50" s="47" t="str">
        <f t="shared" si="50"/>
        <v/>
      </c>
      <c r="BA50" s="47" t="str">
        <f t="shared" si="51"/>
        <v/>
      </c>
      <c r="BB50" s="48">
        <f t="shared" si="44"/>
        <v>8.5423130947661345</v>
      </c>
      <c r="BC50" s="47">
        <f t="shared" si="45"/>
        <v>5.3483572846857514</v>
      </c>
      <c r="BD50" s="47" t="str">
        <f t="shared" si="52"/>
        <v/>
      </c>
      <c r="BE50" s="47" t="str">
        <f t="shared" si="53"/>
        <v/>
      </c>
      <c r="BF50" s="199">
        <f t="shared" si="30"/>
        <v>1</v>
      </c>
      <c r="BG50" s="41">
        <f t="shared" si="31"/>
        <v>8.0068977604311267E-2</v>
      </c>
      <c r="BH50" s="41">
        <f t="shared" si="32"/>
        <v>0</v>
      </c>
      <c r="BI50" s="41" t="str">
        <f t="shared" si="33"/>
        <v/>
      </c>
      <c r="BJ50" s="41">
        <f t="shared" si="34"/>
        <v>0.36028601833285251</v>
      </c>
      <c r="BK50" s="41" t="str">
        <f t="shared" si="35"/>
        <v/>
      </c>
      <c r="BL50" s="41" t="str">
        <f t="shared" si="36"/>
        <v/>
      </c>
      <c r="BM50" s="41" t="str">
        <f t="shared" si="37"/>
        <v/>
      </c>
      <c r="BN50" s="41" t="str">
        <f t="shared" si="38"/>
        <v/>
      </c>
      <c r="BO50" s="41" t="str">
        <f t="shared" si="39"/>
        <v/>
      </c>
      <c r="BP50" s="41" t="str">
        <f t="shared" si="40"/>
        <v/>
      </c>
      <c r="BQ50" s="41" t="str">
        <f t="shared" si="41"/>
        <v/>
      </c>
      <c r="BR50" s="105">
        <f t="shared" si="46"/>
        <v>1</v>
      </c>
      <c r="BS50" s="47">
        <f t="shared" si="47"/>
        <v>0.36028601833285251</v>
      </c>
      <c r="BT50" s="47" t="str">
        <f t="shared" si="54"/>
        <v/>
      </c>
      <c r="BU50" s="47" t="str">
        <f t="shared" si="55"/>
        <v/>
      </c>
      <c r="BV50" s="48">
        <f t="shared" si="48"/>
        <v>1</v>
      </c>
      <c r="BW50" s="47">
        <f t="shared" si="49"/>
        <v>0.14678499864572125</v>
      </c>
      <c r="BX50" s="47" t="str">
        <f t="shared" si="56"/>
        <v/>
      </c>
      <c r="BY50" s="47" t="str">
        <f t="shared" si="57"/>
        <v/>
      </c>
    </row>
    <row r="51" spans="1:77" s="49" customFormat="1" x14ac:dyDescent="0.2">
      <c r="A51" s="88" t="s">
        <v>95</v>
      </c>
      <c r="B51" s="335">
        <f>VLOOKUP($A51,BI!$A:$Q,MATCH(B$1,BI!$A$1:$Q$1,0),FALSE)</f>
        <v>1</v>
      </c>
      <c r="C51" s="367">
        <f>VLOOKUP($A51,BI!$A:$Q,MATCH(C$1,BI!$A$1:$Q$1,0),FALSE)</f>
        <v>1</v>
      </c>
      <c r="D51" s="367">
        <f>VLOOKUP($A51,BI!$A:$Q,MATCH(D$1,BI!$A$1:$Q$1,0),FALSE)</f>
        <v>1</v>
      </c>
      <c r="E51" s="367">
        <f>VLOOKUP($A51,BI!$A:$Q,MATCH(E$1,BI!$A$1:$Q$1,0),FALSE)</f>
        <v>1</v>
      </c>
      <c r="F51" s="367">
        <f>VLOOKUP($A51,BI!$A:$Q,MATCH(F$1,BI!$A$1:$Q$1,0),FALSE)</f>
        <v>1</v>
      </c>
      <c r="G51" s="367">
        <f>VLOOKUP($A51,BI!$A:$Q,MATCH(G$1,BI!$A$1:$Q$1,0),FALSE)</f>
        <v>1</v>
      </c>
      <c r="H51" s="367">
        <f>VLOOKUP($A51,BI!$A:$Q,MATCH(H$1,BI!$A$1:$Q$1,0),FALSE)</f>
        <v>1</v>
      </c>
      <c r="I51" s="367">
        <f>VLOOKUP($A51,BI!$A:$Q,MATCH(I$1,BI!$A$1:$Q$1,0),FALSE)</f>
        <v>1</v>
      </c>
      <c r="J51" s="367">
        <f>VLOOKUP($A51,BI!$A:$Q,MATCH(J$1,BI!$A$1:$Q$1,0),FALSE)</f>
        <v>1</v>
      </c>
      <c r="K51" s="367">
        <f>VLOOKUP($A51,BI!$A:$Q,MATCH(K$1,BI!$A$1:$Q$1,0),FALSE)</f>
        <v>1</v>
      </c>
      <c r="L51" s="367">
        <f>VLOOKUP($A51,BI!$A:$Q,MATCH(L$1,BI!$A$1:$Q$1,0),FALSE)</f>
        <v>1</v>
      </c>
      <c r="M51" s="367">
        <f>VLOOKUP($A51,BI!$A:$Q,MATCH(M$1,BI!$A$1:$Q$1,0),FALSE)</f>
        <v>1</v>
      </c>
      <c r="N51" s="48">
        <f>_xlfn.IFNA(VLOOKUP($A51,'B-Emax'!$A:$BM,MATCH(N$1,'B-Emax'!$A$1:$BM$1,0),FALSE),"")</f>
        <v>0.44476576055523426</v>
      </c>
      <c r="O51" s="47">
        <f>_xlfn.IFNA(VLOOKUP($A51,'B-Emax'!$A:$BM,MATCH(O$1,'B-Emax'!$A$1:$BM$1,0),FALSE),"")</f>
        <v>0.90617551462621881</v>
      </c>
      <c r="P51" s="47">
        <f>_xlfn.IFNA(VLOOKUP($A51,'B-Emax'!$A:$BM,MATCH(P$1,'B-Emax'!$A$1:$BM$1,0),FALSE),"")</f>
        <v>0.64057587291080598</v>
      </c>
      <c r="Q51" s="47">
        <f>_xlfn.IFNA(VLOOKUP($A51,'B-Emax'!$A:$BM,MATCH(Q$1,'B-Emax'!$A$1:$BM$1,0),FALSE),"")</f>
        <v>1</v>
      </c>
      <c r="R51" s="47">
        <f>_xlfn.IFNA(VLOOKUP($A51,'B-Emax'!$A:$BM,MATCH(R$1,'B-Emax'!$A$1:$BM$1,0),FALSE),"")</f>
        <v>0.95019471203115402</v>
      </c>
      <c r="S51" s="47">
        <f>_xlfn.IFNA(VLOOKUP($A51,'B-Emax'!$A:$BM,MATCH(S$1,'B-Emax'!$A$1:$BM$1,0),FALSE),"")</f>
        <v>0.80916473317865423</v>
      </c>
      <c r="T51" s="47">
        <f>_xlfn.IFNA(VLOOKUP($A51,'B-Emax'!$A:$BM,MATCH(T$1,'B-Emax'!$A$1:$BM$1,0),FALSE),"")</f>
        <v>0.71459537572254339</v>
      </c>
      <c r="U51" s="47">
        <f>_xlfn.IFNA(VLOOKUP($A51,'B-Emax'!$A:$BM,MATCH(U$1,'B-Emax'!$A$1:$BM$1,0),FALSE),"")</f>
        <v>0.77749235474006118</v>
      </c>
      <c r="V51" s="47">
        <f>_xlfn.IFNA(VLOOKUP($A51,'B-Emax'!$A:$BM,MATCH(V$1,'B-Emax'!$A$1:$BM$1,0),FALSE),"")</f>
        <v>0.8380045449626663</v>
      </c>
      <c r="W51" s="47">
        <f>_xlfn.IFNA(VLOOKUP($A51,'B-Emax'!$A:$BM,MATCH(W$1,'B-Emax'!$A$1:$BM$1,0),FALSE),"")</f>
        <v>0.36419868791002813</v>
      </c>
      <c r="X51" s="47">
        <f>_xlfn.IFNA(VLOOKUP($A51,'B-Emax'!$A:$BM,MATCH(X$1,'B-Emax'!$A$1:$BM$1,0),FALSE),"")</f>
        <v>0.60254098360655739</v>
      </c>
      <c r="Y51" s="47">
        <f>_xlfn.IFNA(VLOOKUP($A51,'B-Emax'!$A:$BM,MATCH(Y$1,'B-Emax'!$A$1:$BM$1,0),FALSE),"")</f>
        <v>0.55706598697252896</v>
      </c>
      <c r="Z51" s="40">
        <f>_xlfn.IFNA(VLOOKUP($A51,'B-pEC50'!$A:$BM,MATCH(Z$1,'B-pEC50'!$A$1:$BM$1,0),FALSE),"")</f>
        <v>8.5730000000000004</v>
      </c>
      <c r="AA51" s="41">
        <f>_xlfn.IFNA(VLOOKUP($A51,'B-pEC50'!$A:$BM,MATCH(AA$1,'B-pEC50'!$A$1:$BM$1,0),FALSE),"")</f>
        <v>9.3729999999999993</v>
      </c>
      <c r="AB51" s="41">
        <f>_xlfn.IFNA(VLOOKUP($A51,'B-pEC50'!$A:$BM,MATCH(AB$1,'B-pEC50'!$A$1:$BM$1,0),FALSE),"")</f>
        <v>9.65</v>
      </c>
      <c r="AC51" s="41">
        <f>_xlfn.IFNA(VLOOKUP($A51,'B-pEC50'!$A:$BM,MATCH(AC$1,'B-pEC50'!$A$1:$BM$1,0),FALSE),"")</f>
        <v>9.76</v>
      </c>
      <c r="AD51" s="41">
        <f>_xlfn.IFNA(VLOOKUP($A51,'B-pEC50'!$A:$BM,MATCH(AD$1,'B-pEC50'!$A$1:$BM$1,0),FALSE),"")</f>
        <v>9.9440000000000008</v>
      </c>
      <c r="AE51" s="41">
        <f>_xlfn.IFNA(VLOOKUP($A51,'B-pEC50'!$A:$BM,MATCH(AE$1,'B-pEC50'!$A$1:$BM$1,0),FALSE),"")</f>
        <v>10.46</v>
      </c>
      <c r="AF51" s="41">
        <f>_xlfn.IFNA(VLOOKUP($A51,'B-pEC50'!$A:$BM,MATCH(AF$1,'B-pEC50'!$A$1:$BM$1,0),FALSE),"")</f>
        <v>9.8149999999999995</v>
      </c>
      <c r="AG51" s="41">
        <f>_xlfn.IFNA(VLOOKUP($A51,'B-pEC50'!$A:$BM,MATCH(AG$1,'B-pEC50'!$A$1:$BM$1,0),FALSE),"")</f>
        <v>9.6769999999999996</v>
      </c>
      <c r="AH51" s="41">
        <f>_xlfn.IFNA(VLOOKUP($A51,'B-pEC50'!$A:$BM,MATCH(AH$1,'B-pEC50'!$A$1:$BM$1,0),FALSE),"")</f>
        <v>9.7520000000000007</v>
      </c>
      <c r="AI51" s="41">
        <f>_xlfn.IFNA(VLOOKUP($A51,'B-pEC50'!$A:$BM,MATCH(AI$1,'B-pEC50'!$A$1:$BM$1,0),FALSE),"")</f>
        <v>8.6419999999999995</v>
      </c>
      <c r="AJ51" s="41">
        <f>_xlfn.IFNA(VLOOKUP($A51,'B-pEC50'!$A:$BM,MATCH(AJ$1,'B-pEC50'!$A$1:$BM$1,0),FALSE),"")</f>
        <v>11.33</v>
      </c>
      <c r="AK51" s="41">
        <f>_xlfn.IFNA(VLOOKUP($A51,'B-pEC50'!$A:$BM,MATCH(AK$1,'B-pEC50'!$A$1:$BM$1,0),FALSE),"")</f>
        <v>9.8079999999999998</v>
      </c>
      <c r="AL51" s="40">
        <f t="shared" si="18"/>
        <v>8.2211313465275087</v>
      </c>
      <c r="AM51" s="41">
        <f t="shared" si="19"/>
        <v>9.3302123231197225</v>
      </c>
      <c r="AN51" s="41">
        <f t="shared" si="20"/>
        <v>9.4565705770705009</v>
      </c>
      <c r="AO51" s="41">
        <f t="shared" si="21"/>
        <v>9.7600000000000016</v>
      </c>
      <c r="AP51" s="41">
        <f t="shared" si="22"/>
        <v>9.9218126091792946</v>
      </c>
      <c r="AQ51" s="41">
        <f t="shared" si="23"/>
        <v>10.368036946120924</v>
      </c>
      <c r="AR51" s="41">
        <f t="shared" si="24"/>
        <v>9.6690602014764409</v>
      </c>
      <c r="AS51" s="41">
        <f t="shared" si="25"/>
        <v>9.5676961272030194</v>
      </c>
      <c r="AT51" s="41">
        <f t="shared" si="26"/>
        <v>9.675246374056119</v>
      </c>
      <c r="AU51" s="41">
        <f t="shared" si="27"/>
        <v>8.2033383768392945</v>
      </c>
      <c r="AV51" s="41">
        <f t="shared" si="28"/>
        <v>11.109986592074854</v>
      </c>
      <c r="AW51" s="41">
        <f t="shared" si="29"/>
        <v>9.5539066423562407</v>
      </c>
      <c r="AX51" s="105">
        <f t="shared" si="42"/>
        <v>8.2211313465275087</v>
      </c>
      <c r="AY51" s="47">
        <f t="shared" si="43"/>
        <v>10.368036946120924</v>
      </c>
      <c r="AZ51" s="47">
        <f t="shared" si="50"/>
        <v>9.675246374056119</v>
      </c>
      <c r="BA51" s="47">
        <f t="shared" si="51"/>
        <v>11.109986592074854</v>
      </c>
      <c r="BB51" s="48">
        <f t="shared" si="44"/>
        <v>8.2211313465275087</v>
      </c>
      <c r="BC51" s="47">
        <f t="shared" si="45"/>
        <v>9.767326491098089</v>
      </c>
      <c r="BD51" s="47">
        <f t="shared" si="52"/>
        <v>9.2788352698937189</v>
      </c>
      <c r="BE51" s="47">
        <f t="shared" si="53"/>
        <v>10.331946617215547</v>
      </c>
      <c r="BF51" s="199">
        <f t="shared" si="30"/>
        <v>6.1214733846876018E-3</v>
      </c>
      <c r="BG51" s="41">
        <f t="shared" si="31"/>
        <v>0.38768845172724292</v>
      </c>
      <c r="BH51" s="41">
        <f t="shared" si="32"/>
        <v>0.43116060404634909</v>
      </c>
      <c r="BI51" s="41">
        <f t="shared" si="33"/>
        <v>0.5355521232329632</v>
      </c>
      <c r="BJ51" s="41">
        <f t="shared" si="34"/>
        <v>0.59122195225841323</v>
      </c>
      <c r="BK51" s="41">
        <f t="shared" si="35"/>
        <v>0.74474047390223952</v>
      </c>
      <c r="BL51" s="41">
        <f t="shared" si="36"/>
        <v>0.50426529669272746</v>
      </c>
      <c r="BM51" s="41">
        <f t="shared" si="37"/>
        <v>0.4693921139862311</v>
      </c>
      <c r="BN51" s="41">
        <f t="shared" si="38"/>
        <v>0.50639358058592532</v>
      </c>
      <c r="BO51" s="41">
        <f t="shared" si="39"/>
        <v>0</v>
      </c>
      <c r="BP51" s="41">
        <f t="shared" si="40"/>
        <v>1</v>
      </c>
      <c r="BQ51" s="41">
        <f t="shared" si="41"/>
        <v>0.46464799504727605</v>
      </c>
      <c r="BR51" s="105">
        <f t="shared" si="46"/>
        <v>6.1214733846876018E-3</v>
      </c>
      <c r="BS51" s="47">
        <f t="shared" si="47"/>
        <v>0.74474047390223952</v>
      </c>
      <c r="BT51" s="47">
        <f t="shared" si="54"/>
        <v>0.50639358058592532</v>
      </c>
      <c r="BU51" s="47">
        <f t="shared" si="55"/>
        <v>1</v>
      </c>
      <c r="BV51" s="48">
        <f t="shared" si="48"/>
        <v>6.1214733846876018E-3</v>
      </c>
      <c r="BW51" s="47">
        <f t="shared" si="49"/>
        <v>0.53807272103344161</v>
      </c>
      <c r="BX51" s="47">
        <f t="shared" si="56"/>
        <v>0.37001274781622095</v>
      </c>
      <c r="BY51" s="47">
        <f t="shared" si="57"/>
        <v>0.73232399752363797</v>
      </c>
    </row>
    <row r="52" spans="1:77" s="49" customFormat="1" x14ac:dyDescent="0.2">
      <c r="A52" s="88" t="s">
        <v>24</v>
      </c>
      <c r="B52" s="335">
        <f>VLOOKUP($A52,BI!$A:$Q,MATCH(B$1,BI!$A$1:$Q$1,0),FALSE)</f>
        <v>1</v>
      </c>
      <c r="C52" s="367" t="str">
        <f>VLOOKUP($A52,BI!$A:$Q,MATCH(C$1,BI!$A$1:$Q$1,0),FALSE)</f>
        <v/>
      </c>
      <c r="D52" s="367" t="str">
        <f>VLOOKUP($A52,BI!$A:$Q,MATCH(D$1,BI!$A$1:$Q$1,0),FALSE)</f>
        <v/>
      </c>
      <c r="E52" s="367" t="str">
        <f>VLOOKUP($A52,BI!$A:$Q,MATCH(E$1,BI!$A$1:$Q$1,0),FALSE)</f>
        <v/>
      </c>
      <c r="F52" s="367" t="str">
        <f>VLOOKUP($A52,BI!$A:$Q,MATCH(F$1,BI!$A$1:$Q$1,0),FALSE)</f>
        <v/>
      </c>
      <c r="G52" s="367">
        <f>VLOOKUP($A52,BI!$A:$Q,MATCH(G$1,BI!$A$1:$Q$1,0),FALSE)</f>
        <v>1</v>
      </c>
      <c r="H52" s="367" t="str">
        <f>VLOOKUP($A52,BI!$A:$Q,MATCH(H$1,BI!$A$1:$Q$1,0),FALSE)</f>
        <v/>
      </c>
      <c r="I52" s="367" t="str">
        <f>VLOOKUP($A52,BI!$A:$Q,MATCH(I$1,BI!$A$1:$Q$1,0),FALSE)</f>
        <v/>
      </c>
      <c r="J52" s="367" t="str">
        <f>VLOOKUP($A52,BI!$A:$Q,MATCH(J$1,BI!$A$1:$Q$1,0),FALSE)</f>
        <v/>
      </c>
      <c r="K52" s="367" t="str">
        <f>VLOOKUP($A52,BI!$A:$Q,MATCH(K$1,BI!$A$1:$Q$1,0),FALSE)</f>
        <v/>
      </c>
      <c r="L52" s="367" t="str">
        <f>VLOOKUP($A52,BI!$A:$Q,MATCH(L$1,BI!$A$1:$Q$1,0),FALSE)</f>
        <v/>
      </c>
      <c r="M52" s="367" t="str">
        <f>VLOOKUP($A52,BI!$A:$Q,MATCH(M$1,BI!$A$1:$Q$1,0),FALSE)</f>
        <v/>
      </c>
      <c r="N52" s="48">
        <f>_xlfn.IFNA(VLOOKUP($A52,'B-Emax'!$A:$BM,MATCH(N$1,'B-Emax'!$A$1:$BM$1,0),FALSE),"")</f>
        <v>0.6977058029689609</v>
      </c>
      <c r="O52" s="47" t="str">
        <f>_xlfn.IFNA(VLOOKUP($A52,'B-Emax'!$A:$BM,MATCH(O$1,'B-Emax'!$A$1:$BM$1,0),FALSE),"")</f>
        <v/>
      </c>
      <c r="P52" s="47" t="str">
        <f>_xlfn.IFNA(VLOOKUP($A52,'B-Emax'!$A:$BM,MATCH(P$1,'B-Emax'!$A$1:$BM$1,0),FALSE),"")</f>
        <v/>
      </c>
      <c r="Q52" s="47" t="str">
        <f>_xlfn.IFNA(VLOOKUP($A52,'B-Emax'!$A:$BM,MATCH(Q$1,'B-Emax'!$A$1:$BM$1,0),FALSE),"")</f>
        <v/>
      </c>
      <c r="R52" s="47" t="str">
        <f>_xlfn.IFNA(VLOOKUP($A52,'B-Emax'!$A:$BM,MATCH(R$1,'B-Emax'!$A$1:$BM$1,0),FALSE),"")</f>
        <v/>
      </c>
      <c r="S52" s="47">
        <f>_xlfn.IFNA(VLOOKUP($A52,'B-Emax'!$A:$BM,MATCH(S$1,'B-Emax'!$A$1:$BM$1,0),FALSE),"")</f>
        <v>4.048723897911833E-2</v>
      </c>
      <c r="T52" s="47" t="str">
        <f>_xlfn.IFNA(VLOOKUP($A52,'B-Emax'!$A:$BM,MATCH(T$1,'B-Emax'!$A$1:$BM$1,0),FALSE),"")</f>
        <v/>
      </c>
      <c r="U52" s="47" t="str">
        <f>_xlfn.IFNA(VLOOKUP($A52,'B-Emax'!$A:$BM,MATCH(U$1,'B-Emax'!$A$1:$BM$1,0),FALSE),"")</f>
        <v/>
      </c>
      <c r="V52" s="47" t="str">
        <f>_xlfn.IFNA(VLOOKUP($A52,'B-Emax'!$A:$BM,MATCH(V$1,'B-Emax'!$A$1:$BM$1,0),FALSE),"")</f>
        <v/>
      </c>
      <c r="W52" s="47" t="str">
        <f>_xlfn.IFNA(VLOOKUP($A52,'B-Emax'!$A:$BM,MATCH(W$1,'B-Emax'!$A$1:$BM$1,0),FALSE),"")</f>
        <v/>
      </c>
      <c r="X52" s="47" t="str">
        <f>_xlfn.IFNA(VLOOKUP($A52,'B-Emax'!$A:$BM,MATCH(X$1,'B-Emax'!$A$1:$BM$1,0),FALSE),"")</f>
        <v/>
      </c>
      <c r="Y52" s="47" t="str">
        <f>_xlfn.IFNA(VLOOKUP($A52,'B-Emax'!$A:$BM,MATCH(Y$1,'B-Emax'!$A$1:$BM$1,0),FALSE),"")</f>
        <v/>
      </c>
      <c r="Z52" s="40">
        <f>_xlfn.IFNA(VLOOKUP($A52,'B-pEC50'!$A:$BM,MATCH(Z$1,'B-pEC50'!$A$1:$BM$1,0),FALSE),"")</f>
        <v>8.1980000000000004</v>
      </c>
      <c r="AA52" s="41" t="str">
        <f>_xlfn.IFNA(VLOOKUP($A52,'B-pEC50'!$A:$BM,MATCH(AA$1,'B-pEC50'!$A$1:$BM$1,0),FALSE),"")</f>
        <v/>
      </c>
      <c r="AB52" s="41" t="str">
        <f>_xlfn.IFNA(VLOOKUP($A52,'B-pEC50'!$A:$BM,MATCH(AB$1,'B-pEC50'!$A$1:$BM$1,0),FALSE),"")</f>
        <v/>
      </c>
      <c r="AC52" s="41" t="str">
        <f>_xlfn.IFNA(VLOOKUP($A52,'B-pEC50'!$A:$BM,MATCH(AC$1,'B-pEC50'!$A$1:$BM$1,0),FALSE),"")</f>
        <v/>
      </c>
      <c r="AD52" s="41" t="str">
        <f>_xlfn.IFNA(VLOOKUP($A52,'B-pEC50'!$A:$BM,MATCH(AD$1,'B-pEC50'!$A$1:$BM$1,0),FALSE),"")</f>
        <v/>
      </c>
      <c r="AE52" s="41">
        <f>_xlfn.IFNA(VLOOKUP($A52,'B-pEC50'!$A:$BM,MATCH(AE$1,'B-pEC50'!$A$1:$BM$1,0),FALSE),"")</f>
        <v>7.54</v>
      </c>
      <c r="AF52" s="41" t="str">
        <f>_xlfn.IFNA(VLOOKUP($A52,'B-pEC50'!$A:$BM,MATCH(AF$1,'B-pEC50'!$A$1:$BM$1,0),FALSE),"")</f>
        <v/>
      </c>
      <c r="AG52" s="41" t="str">
        <f>_xlfn.IFNA(VLOOKUP($A52,'B-pEC50'!$A:$BM,MATCH(AG$1,'B-pEC50'!$A$1:$BM$1,0),FALSE),"")</f>
        <v/>
      </c>
      <c r="AH52" s="41" t="str">
        <f>_xlfn.IFNA(VLOOKUP($A52,'B-pEC50'!$A:$BM,MATCH(AH$1,'B-pEC50'!$A$1:$BM$1,0),FALSE),"")</f>
        <v/>
      </c>
      <c r="AI52" s="41" t="str">
        <f>_xlfn.IFNA(VLOOKUP($A52,'B-pEC50'!$A:$BM,MATCH(AI$1,'B-pEC50'!$A$1:$BM$1,0),FALSE),"")</f>
        <v/>
      </c>
      <c r="AJ52" s="41" t="str">
        <f>_xlfn.IFNA(VLOOKUP($A52,'B-pEC50'!$A:$BM,MATCH(AJ$1,'B-pEC50'!$A$1:$BM$1,0),FALSE),"")</f>
        <v/>
      </c>
      <c r="AK52" s="41" t="str">
        <f>_xlfn.IFNA(VLOOKUP($A52,'B-pEC50'!$A:$BM,MATCH(AK$1,'B-pEC50'!$A$1:$BM$1,0),FALSE),"")</f>
        <v/>
      </c>
      <c r="AL52" s="40">
        <f t="shared" si="18"/>
        <v>8.0416723351146153</v>
      </c>
      <c r="AM52" s="41" t="str">
        <f t="shared" si="19"/>
        <v/>
      </c>
      <c r="AN52" s="41" t="str">
        <f t="shared" si="20"/>
        <v/>
      </c>
      <c r="AO52" s="41" t="str">
        <f t="shared" si="21"/>
        <v/>
      </c>
      <c r="AP52" s="41" t="str">
        <f t="shared" si="22"/>
        <v/>
      </c>
      <c r="AQ52" s="41">
        <f t="shared" si="23"/>
        <v>6.1473181611344678</v>
      </c>
      <c r="AR52" s="41" t="str">
        <f t="shared" si="24"/>
        <v/>
      </c>
      <c r="AS52" s="41" t="str">
        <f t="shared" si="25"/>
        <v/>
      </c>
      <c r="AT52" s="41" t="str">
        <f t="shared" si="26"/>
        <v/>
      </c>
      <c r="AU52" s="41" t="str">
        <f t="shared" si="27"/>
        <v/>
      </c>
      <c r="AV52" s="41" t="str">
        <f t="shared" si="28"/>
        <v/>
      </c>
      <c r="AW52" s="41" t="str">
        <f t="shared" si="29"/>
        <v/>
      </c>
      <c r="AX52" s="105">
        <f t="shared" si="42"/>
        <v>8.0416723351146153</v>
      </c>
      <c r="AY52" s="47">
        <f t="shared" si="43"/>
        <v>6.1473181611344678</v>
      </c>
      <c r="AZ52" s="47" t="str">
        <f t="shared" si="50"/>
        <v/>
      </c>
      <c r="BA52" s="47" t="str">
        <f t="shared" si="51"/>
        <v/>
      </c>
      <c r="BB52" s="48">
        <f t="shared" si="44"/>
        <v>8.0416723351146153</v>
      </c>
      <c r="BC52" s="47">
        <f t="shared" si="45"/>
        <v>6.1473181611344678</v>
      </c>
      <c r="BD52" s="47" t="str">
        <f t="shared" si="52"/>
        <v/>
      </c>
      <c r="BE52" s="47" t="str">
        <f t="shared" si="53"/>
        <v/>
      </c>
      <c r="BF52" s="199">
        <f t="shared" si="30"/>
        <v>1</v>
      </c>
      <c r="BG52" s="41" t="str">
        <f t="shared" si="31"/>
        <v/>
      </c>
      <c r="BH52" s="41" t="str">
        <f t="shared" si="32"/>
        <v/>
      </c>
      <c r="BI52" s="41" t="str">
        <f t="shared" si="33"/>
        <v/>
      </c>
      <c r="BJ52" s="41" t="str">
        <f t="shared" si="34"/>
        <v/>
      </c>
      <c r="BK52" s="41">
        <f t="shared" si="35"/>
        <v>0</v>
      </c>
      <c r="BL52" s="41" t="str">
        <f t="shared" si="36"/>
        <v/>
      </c>
      <c r="BM52" s="41" t="str">
        <f t="shared" si="37"/>
        <v/>
      </c>
      <c r="BN52" s="41" t="str">
        <f t="shared" si="38"/>
        <v/>
      </c>
      <c r="BO52" s="41" t="str">
        <f t="shared" si="39"/>
        <v/>
      </c>
      <c r="BP52" s="41" t="str">
        <f t="shared" si="40"/>
        <v/>
      </c>
      <c r="BQ52" s="41" t="str">
        <f t="shared" si="41"/>
        <v/>
      </c>
      <c r="BR52" s="105">
        <f t="shared" si="46"/>
        <v>1</v>
      </c>
      <c r="BS52" s="47">
        <f t="shared" si="47"/>
        <v>0</v>
      </c>
      <c r="BT52" s="47" t="str">
        <f t="shared" si="54"/>
        <v/>
      </c>
      <c r="BU52" s="47" t="str">
        <f t="shared" si="55"/>
        <v/>
      </c>
      <c r="BV52" s="48">
        <f t="shared" si="48"/>
        <v>1</v>
      </c>
      <c r="BW52" s="47">
        <f t="shared" si="49"/>
        <v>0</v>
      </c>
      <c r="BX52" s="47" t="str">
        <f t="shared" si="56"/>
        <v/>
      </c>
      <c r="BY52" s="47" t="str">
        <f t="shared" si="57"/>
        <v/>
      </c>
    </row>
    <row r="54" spans="1:77" s="192" customFormat="1" x14ac:dyDescent="0.2">
      <c r="B54" s="193"/>
      <c r="C54" s="194"/>
      <c r="D54" s="194"/>
      <c r="E54" s="194"/>
      <c r="F54" s="194"/>
      <c r="G54" s="194"/>
      <c r="H54" s="194"/>
      <c r="I54" s="194"/>
      <c r="J54" s="194"/>
      <c r="K54" s="194"/>
      <c r="L54" s="194"/>
      <c r="M54" s="309"/>
      <c r="N54" s="195" t="s">
        <v>942</v>
      </c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96" t="s">
        <v>204</v>
      </c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 t="s">
        <v>369</v>
      </c>
      <c r="AM54" s="196"/>
      <c r="AN54" s="196"/>
      <c r="AO54" s="196"/>
      <c r="AP54" s="196"/>
      <c r="AQ54" s="196"/>
      <c r="AR54" s="196"/>
      <c r="AS54" s="196"/>
      <c r="AT54" s="196"/>
      <c r="AU54" s="196"/>
      <c r="AV54" s="196"/>
      <c r="AW54" s="196"/>
      <c r="AX54" s="197" t="s">
        <v>391</v>
      </c>
      <c r="AY54" s="184"/>
      <c r="AZ54" s="184"/>
      <c r="BA54" s="184"/>
      <c r="BB54" s="195" t="s">
        <v>391</v>
      </c>
      <c r="BC54" s="184"/>
      <c r="BD54" s="184"/>
      <c r="BE54" s="184"/>
      <c r="BF54" s="203" t="s">
        <v>390</v>
      </c>
      <c r="BG54" s="196"/>
      <c r="BH54" s="196"/>
      <c r="BI54" s="196"/>
      <c r="BJ54" s="196"/>
      <c r="BK54" s="196"/>
      <c r="BL54" s="196"/>
      <c r="BM54" s="196"/>
      <c r="BN54" s="196"/>
      <c r="BO54" s="196"/>
      <c r="BP54" s="196"/>
      <c r="BQ54" s="196"/>
      <c r="BR54" s="197" t="s">
        <v>392</v>
      </c>
      <c r="BS54" s="184"/>
      <c r="BT54" s="184"/>
      <c r="BU54" s="184"/>
    </row>
    <row r="55" spans="1:77" x14ac:dyDescent="0.2">
      <c r="M55" s="302"/>
    </row>
    <row r="58" spans="1:77" s="8" customFormat="1" x14ac:dyDescent="0.2">
      <c r="A58" s="29"/>
      <c r="B58" s="108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10"/>
      <c r="N58" s="59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03"/>
      <c r="AY58" s="13"/>
      <c r="AZ58" s="13"/>
      <c r="BA58" s="13"/>
      <c r="BB58" s="12"/>
      <c r="BC58" s="13"/>
      <c r="BD58" s="13"/>
      <c r="BE58" s="13"/>
      <c r="BF58" s="200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03"/>
      <c r="BS58" s="13"/>
      <c r="BT58" s="13"/>
      <c r="BU58" s="13"/>
    </row>
    <row r="59" spans="1:77" s="8" customFormat="1" x14ac:dyDescent="0.2">
      <c r="A59" s="29"/>
      <c r="B59" s="108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10"/>
      <c r="N59" s="59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03"/>
      <c r="AY59" s="13"/>
      <c r="AZ59" s="13"/>
      <c r="BA59" s="13"/>
      <c r="BB59" s="12"/>
      <c r="BC59" s="13"/>
      <c r="BD59" s="13"/>
      <c r="BE59" s="13"/>
      <c r="BF59" s="200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03"/>
      <c r="BS59" s="13"/>
      <c r="BT59" s="13"/>
      <c r="BU59" s="13"/>
    </row>
    <row r="61" spans="1:77" s="10" customFormat="1" x14ac:dyDescent="0.2">
      <c r="A61" s="29"/>
      <c r="B61" s="108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10"/>
      <c r="N61" s="48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02"/>
      <c r="AY61" s="11"/>
      <c r="AZ61" s="11"/>
      <c r="BA61" s="11"/>
      <c r="BC61" s="11"/>
      <c r="BD61" s="11"/>
      <c r="BE61" s="11"/>
      <c r="BF61" s="200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02"/>
      <c r="BS61" s="11"/>
      <c r="BT61" s="11"/>
      <c r="BU61" s="11"/>
    </row>
    <row r="62" spans="1:77" s="10" customFormat="1" x14ac:dyDescent="0.2">
      <c r="A62" s="29"/>
      <c r="B62" s="108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10"/>
      <c r="N62" s="48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02"/>
      <c r="AY62" s="11"/>
      <c r="AZ62" s="11"/>
      <c r="BA62" s="11"/>
      <c r="BC62" s="11"/>
      <c r="BD62" s="11"/>
      <c r="BE62" s="11"/>
      <c r="BF62" s="200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02"/>
      <c r="BS62" s="11"/>
      <c r="BT62" s="11"/>
      <c r="BU62" s="11"/>
    </row>
    <row r="63" spans="1:77" s="10" customFormat="1" x14ac:dyDescent="0.2">
      <c r="A63" s="29"/>
      <c r="B63" s="108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10"/>
      <c r="N63" s="48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02"/>
      <c r="AY63" s="11"/>
      <c r="AZ63" s="11"/>
      <c r="BA63" s="11"/>
      <c r="BC63" s="11"/>
      <c r="BD63" s="11"/>
      <c r="BE63" s="11"/>
      <c r="BF63" s="200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02"/>
      <c r="BS63" s="11"/>
      <c r="BT63" s="11"/>
      <c r="BU63" s="11"/>
    </row>
    <row r="64" spans="1:77" s="10" customFormat="1" x14ac:dyDescent="0.2">
      <c r="A64" s="29"/>
      <c r="B64" s="108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10"/>
      <c r="N64" s="48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02"/>
      <c r="AY64" s="11"/>
      <c r="AZ64" s="11"/>
      <c r="BA64" s="11"/>
      <c r="BC64" s="11"/>
      <c r="BD64" s="11"/>
      <c r="BE64" s="11"/>
      <c r="BF64" s="200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02"/>
      <c r="BS64" s="11"/>
      <c r="BT64" s="11"/>
      <c r="BU64" s="11"/>
    </row>
    <row r="65" spans="1:73" s="10" customFormat="1" x14ac:dyDescent="0.2">
      <c r="A65" s="29"/>
      <c r="B65" s="108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10"/>
      <c r="N65" s="48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02"/>
      <c r="AY65" s="11"/>
      <c r="AZ65" s="11"/>
      <c r="BA65" s="11"/>
      <c r="BC65" s="11"/>
      <c r="BD65" s="11"/>
      <c r="BE65" s="11"/>
      <c r="BF65" s="200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02"/>
      <c r="BS65" s="11"/>
      <c r="BT65" s="11"/>
      <c r="BU65" s="11"/>
    </row>
    <row r="66" spans="1:73" s="10" customFormat="1" x14ac:dyDescent="0.2">
      <c r="A66" s="29"/>
      <c r="B66" s="108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10"/>
      <c r="N66" s="48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02"/>
      <c r="AY66" s="11"/>
      <c r="AZ66" s="11"/>
      <c r="BA66" s="11"/>
      <c r="BC66" s="11"/>
      <c r="BD66" s="11"/>
      <c r="BE66" s="11"/>
      <c r="BF66" s="200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02"/>
      <c r="BS66" s="11"/>
      <c r="BT66" s="11"/>
      <c r="BU66" s="11"/>
    </row>
    <row r="67" spans="1:73" s="10" customFormat="1" x14ac:dyDescent="0.2">
      <c r="A67" s="29"/>
      <c r="B67" s="108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10"/>
      <c r="N67" s="48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02"/>
      <c r="AY67" s="11"/>
      <c r="AZ67" s="11"/>
      <c r="BA67" s="11"/>
      <c r="BC67" s="11"/>
      <c r="BD67" s="11"/>
      <c r="BE67" s="11"/>
      <c r="BF67" s="200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02"/>
      <c r="BS67" s="11"/>
      <c r="BT67" s="11"/>
      <c r="BU67" s="11"/>
    </row>
    <row r="68" spans="1:73" s="10" customFormat="1" x14ac:dyDescent="0.2">
      <c r="A68" s="29"/>
      <c r="B68" s="108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10"/>
      <c r="N68" s="48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02"/>
      <c r="AY68" s="11"/>
      <c r="AZ68" s="11"/>
      <c r="BA68" s="11"/>
      <c r="BC68" s="11"/>
      <c r="BD68" s="11"/>
      <c r="BE68" s="11"/>
      <c r="BF68" s="200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02"/>
      <c r="BS68" s="11"/>
      <c r="BT68" s="11"/>
      <c r="BU68" s="11"/>
    </row>
    <row r="69" spans="1:73" s="10" customFormat="1" x14ac:dyDescent="0.2">
      <c r="A69" s="29"/>
      <c r="B69" s="108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10"/>
      <c r="N69" s="48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02"/>
      <c r="AY69" s="11"/>
      <c r="AZ69" s="11"/>
      <c r="BA69" s="11"/>
      <c r="BC69" s="11"/>
      <c r="BD69" s="11"/>
      <c r="BE69" s="11"/>
      <c r="BF69" s="200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02"/>
      <c r="BS69" s="11"/>
      <c r="BT69" s="11"/>
      <c r="BU69" s="11"/>
    </row>
    <row r="84" spans="1:73" s="12" customFormat="1" x14ac:dyDescent="0.2">
      <c r="A84" s="29"/>
      <c r="B84" s="108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10"/>
      <c r="N84" s="59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317"/>
      <c r="AA84" s="317"/>
      <c r="AB84" s="317"/>
      <c r="AC84" s="317"/>
      <c r="AD84" s="317"/>
      <c r="AE84" s="317"/>
      <c r="AF84" s="317"/>
      <c r="AG84" s="317"/>
      <c r="AH84" s="317"/>
      <c r="AI84" s="317"/>
      <c r="AJ84" s="317"/>
      <c r="AK84" s="317"/>
      <c r="AL84" s="317"/>
      <c r="AM84" s="317"/>
      <c r="AN84" s="317"/>
      <c r="AO84" s="317"/>
      <c r="AP84" s="317"/>
      <c r="AQ84" s="317"/>
      <c r="AR84" s="317"/>
      <c r="AS84" s="317"/>
      <c r="AT84" s="317"/>
      <c r="AU84" s="317"/>
      <c r="AV84" s="317"/>
      <c r="AW84" s="317"/>
      <c r="AX84" s="103"/>
      <c r="AY84" s="13"/>
      <c r="AZ84" s="13"/>
      <c r="BA84" s="13"/>
      <c r="BC84" s="13"/>
      <c r="BD84" s="13"/>
      <c r="BE84" s="13"/>
      <c r="BF84" s="318"/>
      <c r="BG84" s="317"/>
      <c r="BH84" s="317"/>
      <c r="BI84" s="317"/>
      <c r="BJ84" s="317"/>
      <c r="BK84" s="317"/>
      <c r="BL84" s="317"/>
      <c r="BM84" s="317"/>
      <c r="BN84" s="317"/>
      <c r="BO84" s="317"/>
      <c r="BP84" s="317"/>
      <c r="BQ84" s="317"/>
      <c r="BR84" s="103"/>
      <c r="BS84" s="13"/>
      <c r="BT84" s="13"/>
      <c r="BU84" s="13"/>
    </row>
    <row r="85" spans="1:73" s="12" customFormat="1" x14ac:dyDescent="0.2">
      <c r="A85" s="29"/>
      <c r="B85" s="108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10"/>
      <c r="N85" s="59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317"/>
      <c r="AA85" s="317"/>
      <c r="AB85" s="317"/>
      <c r="AC85" s="317"/>
      <c r="AD85" s="317"/>
      <c r="AE85" s="317"/>
      <c r="AF85" s="317"/>
      <c r="AG85" s="317"/>
      <c r="AH85" s="317"/>
      <c r="AI85" s="317"/>
      <c r="AJ85" s="317"/>
      <c r="AK85" s="317"/>
      <c r="AL85" s="317"/>
      <c r="AM85" s="317"/>
      <c r="AN85" s="317"/>
      <c r="AO85" s="317"/>
      <c r="AP85" s="317"/>
      <c r="AQ85" s="317"/>
      <c r="AR85" s="317"/>
      <c r="AS85" s="317"/>
      <c r="AT85" s="317"/>
      <c r="AU85" s="317"/>
      <c r="AV85" s="317"/>
      <c r="AW85" s="317"/>
      <c r="AX85" s="103"/>
      <c r="AY85" s="13"/>
      <c r="AZ85" s="13"/>
      <c r="BA85" s="13"/>
      <c r="BC85" s="13"/>
      <c r="BD85" s="13"/>
      <c r="BE85" s="13"/>
      <c r="BF85" s="318"/>
      <c r="BG85" s="317"/>
      <c r="BH85" s="317"/>
      <c r="BI85" s="317"/>
      <c r="BJ85" s="317"/>
      <c r="BK85" s="317"/>
      <c r="BL85" s="317"/>
      <c r="BM85" s="317"/>
      <c r="BN85" s="317"/>
      <c r="BO85" s="317"/>
      <c r="BP85" s="317"/>
      <c r="BQ85" s="317"/>
      <c r="BR85" s="103"/>
      <c r="BS85" s="13"/>
      <c r="BT85" s="13"/>
      <c r="BU85" s="13"/>
    </row>
    <row r="86" spans="1:73" s="12" customFormat="1" x14ac:dyDescent="0.2">
      <c r="A86" s="29"/>
      <c r="B86" s="108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10"/>
      <c r="N86" s="59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317"/>
      <c r="AA86" s="317"/>
      <c r="AB86" s="317"/>
      <c r="AC86" s="317"/>
      <c r="AD86" s="317"/>
      <c r="AE86" s="317"/>
      <c r="AF86" s="317"/>
      <c r="AG86" s="317"/>
      <c r="AH86" s="317"/>
      <c r="AI86" s="317"/>
      <c r="AJ86" s="317"/>
      <c r="AK86" s="317"/>
      <c r="AL86" s="317"/>
      <c r="AM86" s="317"/>
      <c r="AN86" s="317"/>
      <c r="AO86" s="317"/>
      <c r="AP86" s="317"/>
      <c r="AQ86" s="317"/>
      <c r="AR86" s="317"/>
      <c r="AS86" s="317"/>
      <c r="AT86" s="317"/>
      <c r="AU86" s="317"/>
      <c r="AV86" s="317"/>
      <c r="AW86" s="317"/>
      <c r="AX86" s="103"/>
      <c r="AY86" s="13"/>
      <c r="AZ86" s="13"/>
      <c r="BA86" s="13"/>
      <c r="BC86" s="13"/>
      <c r="BD86" s="13"/>
      <c r="BE86" s="13"/>
      <c r="BF86" s="318"/>
      <c r="BG86" s="317"/>
      <c r="BH86" s="317"/>
      <c r="BI86" s="317"/>
      <c r="BJ86" s="317"/>
      <c r="BK86" s="317"/>
      <c r="BL86" s="317"/>
      <c r="BM86" s="317"/>
      <c r="BN86" s="317"/>
      <c r="BO86" s="317"/>
      <c r="BP86" s="317"/>
      <c r="BQ86" s="317"/>
      <c r="BR86" s="103"/>
      <c r="BS86" s="13"/>
      <c r="BT86" s="13"/>
      <c r="BU86" s="13"/>
    </row>
    <row r="87" spans="1:73" s="12" customFormat="1" x14ac:dyDescent="0.2">
      <c r="A87" s="29"/>
      <c r="B87" s="108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10"/>
      <c r="N87" s="59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317"/>
      <c r="AA87" s="317"/>
      <c r="AB87" s="317"/>
      <c r="AC87" s="317"/>
      <c r="AD87" s="317"/>
      <c r="AE87" s="317"/>
      <c r="AF87" s="317"/>
      <c r="AG87" s="317"/>
      <c r="AH87" s="317"/>
      <c r="AI87" s="317"/>
      <c r="AJ87" s="317"/>
      <c r="AK87" s="317"/>
      <c r="AL87" s="317"/>
      <c r="AM87" s="317"/>
      <c r="AN87" s="317"/>
      <c r="AO87" s="317"/>
      <c r="AP87" s="317"/>
      <c r="AQ87" s="317"/>
      <c r="AR87" s="317"/>
      <c r="AS87" s="317"/>
      <c r="AT87" s="317"/>
      <c r="AU87" s="317"/>
      <c r="AV87" s="317"/>
      <c r="AW87" s="317"/>
      <c r="AX87" s="103"/>
      <c r="AY87" s="13"/>
      <c r="AZ87" s="13"/>
      <c r="BA87" s="13"/>
      <c r="BC87" s="13"/>
      <c r="BD87" s="13"/>
      <c r="BE87" s="13"/>
      <c r="BF87" s="318"/>
      <c r="BG87" s="317"/>
      <c r="BH87" s="317"/>
      <c r="BI87" s="317"/>
      <c r="BJ87" s="317"/>
      <c r="BK87" s="317"/>
      <c r="BL87" s="317"/>
      <c r="BM87" s="317"/>
      <c r="BN87" s="317"/>
      <c r="BO87" s="317"/>
      <c r="BP87" s="317"/>
      <c r="BQ87" s="317"/>
      <c r="BR87" s="103"/>
      <c r="BS87" s="13"/>
      <c r="BT87" s="13"/>
      <c r="BU87" s="13"/>
    </row>
    <row r="88" spans="1:73" s="12" customFormat="1" x14ac:dyDescent="0.2">
      <c r="A88" s="29"/>
      <c r="B88" s="108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10"/>
      <c r="N88" s="59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317"/>
      <c r="AA88" s="317"/>
      <c r="AB88" s="317"/>
      <c r="AC88" s="317"/>
      <c r="AD88" s="317"/>
      <c r="AE88" s="317"/>
      <c r="AF88" s="317"/>
      <c r="AG88" s="317"/>
      <c r="AH88" s="317"/>
      <c r="AI88" s="317"/>
      <c r="AJ88" s="317"/>
      <c r="AK88" s="317"/>
      <c r="AL88" s="317"/>
      <c r="AM88" s="317"/>
      <c r="AN88" s="317"/>
      <c r="AO88" s="317"/>
      <c r="AP88" s="317"/>
      <c r="AQ88" s="317"/>
      <c r="AR88" s="317"/>
      <c r="AS88" s="317"/>
      <c r="AT88" s="317"/>
      <c r="AU88" s="317"/>
      <c r="AV88" s="317"/>
      <c r="AW88" s="317"/>
      <c r="AX88" s="103"/>
      <c r="AY88" s="13"/>
      <c r="AZ88" s="13"/>
      <c r="BA88" s="13"/>
      <c r="BC88" s="13"/>
      <c r="BD88" s="13"/>
      <c r="BE88" s="13"/>
      <c r="BF88" s="318"/>
      <c r="BG88" s="317"/>
      <c r="BH88" s="317"/>
      <c r="BI88" s="317"/>
      <c r="BJ88" s="317"/>
      <c r="BK88" s="317"/>
      <c r="BL88" s="317"/>
      <c r="BM88" s="317"/>
      <c r="BN88" s="317"/>
      <c r="BO88" s="317"/>
      <c r="BP88" s="317"/>
      <c r="BQ88" s="317"/>
      <c r="BR88" s="103"/>
      <c r="BS88" s="13"/>
      <c r="BT88" s="13"/>
      <c r="BU88" s="13"/>
    </row>
    <row r="89" spans="1:73" s="12" customFormat="1" x14ac:dyDescent="0.2">
      <c r="A89" s="29"/>
      <c r="B89" s="108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10"/>
      <c r="N89" s="59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317"/>
      <c r="AA89" s="317"/>
      <c r="AB89" s="317"/>
      <c r="AC89" s="317"/>
      <c r="AD89" s="317"/>
      <c r="AE89" s="317"/>
      <c r="AF89" s="317"/>
      <c r="AG89" s="317"/>
      <c r="AH89" s="317"/>
      <c r="AI89" s="317"/>
      <c r="AJ89" s="317"/>
      <c r="AK89" s="317"/>
      <c r="AL89" s="317"/>
      <c r="AM89" s="317"/>
      <c r="AN89" s="317"/>
      <c r="AO89" s="317"/>
      <c r="AP89" s="317"/>
      <c r="AQ89" s="317"/>
      <c r="AR89" s="317"/>
      <c r="AS89" s="317"/>
      <c r="AT89" s="317"/>
      <c r="AU89" s="317"/>
      <c r="AV89" s="317"/>
      <c r="AW89" s="317"/>
      <c r="AX89" s="103"/>
      <c r="AY89" s="13"/>
      <c r="AZ89" s="13"/>
      <c r="BA89" s="13"/>
      <c r="BC89" s="13"/>
      <c r="BD89" s="13"/>
      <c r="BE89" s="13"/>
      <c r="BF89" s="318"/>
      <c r="BG89" s="317"/>
      <c r="BH89" s="317"/>
      <c r="BI89" s="317"/>
      <c r="BJ89" s="317"/>
      <c r="BK89" s="317"/>
      <c r="BL89" s="317"/>
      <c r="BM89" s="317"/>
      <c r="BN89" s="317"/>
      <c r="BO89" s="317"/>
      <c r="BP89" s="317"/>
      <c r="BQ89" s="317"/>
      <c r="BR89" s="103"/>
      <c r="BS89" s="13"/>
      <c r="BT89" s="13"/>
      <c r="BU89" s="13"/>
    </row>
    <row r="90" spans="1:73" s="12" customFormat="1" x14ac:dyDescent="0.2">
      <c r="A90" s="29"/>
      <c r="B90" s="108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10"/>
      <c r="N90" s="59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317"/>
      <c r="AA90" s="317"/>
      <c r="AB90" s="317"/>
      <c r="AC90" s="317"/>
      <c r="AD90" s="317"/>
      <c r="AE90" s="317"/>
      <c r="AF90" s="317"/>
      <c r="AG90" s="317"/>
      <c r="AH90" s="317"/>
      <c r="AI90" s="317"/>
      <c r="AJ90" s="317"/>
      <c r="AK90" s="317"/>
      <c r="AL90" s="317"/>
      <c r="AM90" s="317"/>
      <c r="AN90" s="317"/>
      <c r="AO90" s="317"/>
      <c r="AP90" s="317"/>
      <c r="AQ90" s="317"/>
      <c r="AR90" s="317"/>
      <c r="AS90" s="317"/>
      <c r="AT90" s="317"/>
      <c r="AU90" s="317"/>
      <c r="AV90" s="317"/>
      <c r="AW90" s="317"/>
      <c r="AX90" s="103"/>
      <c r="AY90" s="13"/>
      <c r="AZ90" s="13"/>
      <c r="BA90" s="13"/>
      <c r="BC90" s="13"/>
      <c r="BD90" s="13"/>
      <c r="BE90" s="13"/>
      <c r="BF90" s="318"/>
      <c r="BG90" s="317"/>
      <c r="BH90" s="317"/>
      <c r="BI90" s="317"/>
      <c r="BJ90" s="317"/>
      <c r="BK90" s="317"/>
      <c r="BL90" s="317"/>
      <c r="BM90" s="317"/>
      <c r="BN90" s="317"/>
      <c r="BO90" s="317"/>
      <c r="BP90" s="317"/>
      <c r="BQ90" s="317"/>
      <c r="BR90" s="103"/>
      <c r="BS90" s="13"/>
      <c r="BT90" s="13"/>
      <c r="BU90" s="13"/>
    </row>
    <row r="91" spans="1:73" s="12" customFormat="1" x14ac:dyDescent="0.2">
      <c r="A91" s="29"/>
      <c r="B91" s="108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10"/>
      <c r="N91" s="59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317"/>
      <c r="AA91" s="317"/>
      <c r="AB91" s="317"/>
      <c r="AC91" s="317"/>
      <c r="AD91" s="317"/>
      <c r="AE91" s="317"/>
      <c r="AF91" s="317"/>
      <c r="AG91" s="317"/>
      <c r="AH91" s="317"/>
      <c r="AI91" s="317"/>
      <c r="AJ91" s="317"/>
      <c r="AK91" s="317"/>
      <c r="AL91" s="317"/>
      <c r="AM91" s="317"/>
      <c r="AN91" s="317"/>
      <c r="AO91" s="317"/>
      <c r="AP91" s="317"/>
      <c r="AQ91" s="317"/>
      <c r="AR91" s="317"/>
      <c r="AS91" s="317"/>
      <c r="AT91" s="317"/>
      <c r="AU91" s="317"/>
      <c r="AV91" s="317"/>
      <c r="AW91" s="317"/>
      <c r="AX91" s="103"/>
      <c r="AY91" s="13"/>
      <c r="AZ91" s="13"/>
      <c r="BA91" s="13"/>
      <c r="BC91" s="13"/>
      <c r="BD91" s="13"/>
      <c r="BE91" s="13"/>
      <c r="BF91" s="318"/>
      <c r="BG91" s="317"/>
      <c r="BH91" s="317"/>
      <c r="BI91" s="317"/>
      <c r="BJ91" s="317"/>
      <c r="BK91" s="317"/>
      <c r="BL91" s="317"/>
      <c r="BM91" s="317"/>
      <c r="BN91" s="317"/>
      <c r="BO91" s="317"/>
      <c r="BP91" s="317"/>
      <c r="BQ91" s="317"/>
      <c r="BR91" s="103"/>
      <c r="BS91" s="13"/>
      <c r="BT91" s="13"/>
      <c r="BU91" s="13"/>
    </row>
    <row r="92" spans="1:73" s="12" customFormat="1" x14ac:dyDescent="0.2">
      <c r="A92" s="29"/>
      <c r="B92" s="108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10"/>
      <c r="N92" s="59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317"/>
      <c r="AA92" s="317"/>
      <c r="AB92" s="317"/>
      <c r="AC92" s="317"/>
      <c r="AD92" s="317"/>
      <c r="AE92" s="317"/>
      <c r="AF92" s="317"/>
      <c r="AG92" s="317"/>
      <c r="AH92" s="317"/>
      <c r="AI92" s="317"/>
      <c r="AJ92" s="317"/>
      <c r="AK92" s="317"/>
      <c r="AL92" s="317"/>
      <c r="AM92" s="317"/>
      <c r="AN92" s="317"/>
      <c r="AO92" s="317"/>
      <c r="AP92" s="317"/>
      <c r="AQ92" s="317"/>
      <c r="AR92" s="317"/>
      <c r="AS92" s="317"/>
      <c r="AT92" s="317"/>
      <c r="AU92" s="317"/>
      <c r="AV92" s="317"/>
      <c r="AW92" s="317"/>
      <c r="AX92" s="103"/>
      <c r="AY92" s="13"/>
      <c r="AZ92" s="13"/>
      <c r="BA92" s="13"/>
      <c r="BC92" s="13"/>
      <c r="BD92" s="13"/>
      <c r="BE92" s="13"/>
      <c r="BF92" s="318"/>
      <c r="BG92" s="317"/>
      <c r="BH92" s="317"/>
      <c r="BI92" s="317"/>
      <c r="BJ92" s="317"/>
      <c r="BK92" s="317"/>
      <c r="BL92" s="317"/>
      <c r="BM92" s="317"/>
      <c r="BN92" s="317"/>
      <c r="BO92" s="317"/>
      <c r="BP92" s="317"/>
      <c r="BQ92" s="317"/>
      <c r="BR92" s="103"/>
      <c r="BS92" s="13"/>
      <c r="BT92" s="13"/>
      <c r="BU92" s="13"/>
    </row>
    <row r="93" spans="1:73" s="12" customFormat="1" x14ac:dyDescent="0.2">
      <c r="A93" s="29"/>
      <c r="B93" s="108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10"/>
      <c r="N93" s="59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317"/>
      <c r="AA93" s="317"/>
      <c r="AB93" s="317"/>
      <c r="AC93" s="317"/>
      <c r="AD93" s="317"/>
      <c r="AE93" s="317"/>
      <c r="AF93" s="317"/>
      <c r="AG93" s="317"/>
      <c r="AH93" s="317"/>
      <c r="AI93" s="317"/>
      <c r="AJ93" s="317"/>
      <c r="AK93" s="317"/>
      <c r="AL93" s="317"/>
      <c r="AM93" s="317"/>
      <c r="AN93" s="317"/>
      <c r="AO93" s="317"/>
      <c r="AP93" s="317"/>
      <c r="AQ93" s="317"/>
      <c r="AR93" s="317"/>
      <c r="AS93" s="317"/>
      <c r="AT93" s="317"/>
      <c r="AU93" s="317"/>
      <c r="AV93" s="317"/>
      <c r="AW93" s="317"/>
      <c r="AX93" s="103"/>
      <c r="AY93" s="13"/>
      <c r="AZ93" s="13"/>
      <c r="BA93" s="13"/>
      <c r="BC93" s="13"/>
      <c r="BD93" s="13"/>
      <c r="BE93" s="13"/>
      <c r="BF93" s="318"/>
      <c r="BG93" s="317"/>
      <c r="BH93" s="317"/>
      <c r="BI93" s="317"/>
      <c r="BJ93" s="317"/>
      <c r="BK93" s="317"/>
      <c r="BL93" s="317"/>
      <c r="BM93" s="317"/>
      <c r="BN93" s="317"/>
      <c r="BO93" s="317"/>
      <c r="BP93" s="317"/>
      <c r="BQ93" s="317"/>
      <c r="BR93" s="103"/>
      <c r="BS93" s="13"/>
      <c r="BT93" s="13"/>
      <c r="BU93" s="13"/>
    </row>
  </sheetData>
  <conditionalFormatting sqref="N53:BQ1048576 B53:M53 B56:M1048576 B54:L55">
    <cfRule type="cellIs" dxfId="88" priority="70" operator="equal">
      <formula>"F"</formula>
    </cfRule>
    <cfRule type="cellIs" dxfId="87" priority="71" operator="equal">
      <formula>"B2"</formula>
    </cfRule>
    <cfRule type="cellIs" dxfId="86" priority="72" operator="equal">
      <formula>"C"</formula>
    </cfRule>
    <cfRule type="cellIs" dxfId="85" priority="73" operator="equal">
      <formula>"B1"</formula>
    </cfRule>
  </conditionalFormatting>
  <conditionalFormatting sqref="B2:M52">
    <cfRule type="cellIs" dxfId="84" priority="69" operator="equal">
      <formula>TRUE</formula>
    </cfRule>
  </conditionalFormatting>
  <conditionalFormatting sqref="BF1:BQ1">
    <cfRule type="colorScale" priority="46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1:AW1">
    <cfRule type="colorScale" priority="46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1:AK1">
    <cfRule type="colorScale" priority="46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:D1 F1:M1">
    <cfRule type="cellIs" dxfId="83" priority="2" operator="equal">
      <formula>TRUE</formula>
    </cfRule>
  </conditionalFormatting>
  <conditionalFormatting sqref="E1">
    <cfRule type="cellIs" dxfId="82" priority="1" operator="equal">
      <formula>TRUE</formula>
    </cfRule>
  </conditionalFormatting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Info</vt:lpstr>
      <vt:lpstr>B-EmEC</vt:lpstr>
      <vt:lpstr>I-EmEC</vt:lpstr>
      <vt:lpstr>BI</vt:lpstr>
      <vt:lpstr>B-Emax</vt:lpstr>
      <vt:lpstr>I-Emax</vt:lpstr>
      <vt:lpstr>B-pEC50</vt:lpstr>
      <vt:lpstr>I-pEC50</vt:lpstr>
      <vt:lpstr>B-LogEmaxOverpEC50</vt:lpstr>
      <vt:lpstr>I-LogEmaxOverpEC50</vt:lpstr>
      <vt:lpstr>BI-Emax-sim</vt:lpstr>
      <vt:lpstr>BI-pEC50-sim</vt:lpstr>
      <vt:lpstr>BI-LogEmaxOverpEC50-sim</vt:lpstr>
      <vt:lpstr>BI-Emax-r2</vt:lpstr>
      <vt:lpstr>BI-pEC50-r2</vt:lpstr>
      <vt:lpstr>BI-LogEmaxOverpEC50-r2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Avet Charlotte</dc:creator>
  <cp:lastModifiedBy>David Gloriam</cp:lastModifiedBy>
  <dcterms:created xsi:type="dcterms:W3CDTF">2019-11-17T16:03:16Z</dcterms:created>
  <dcterms:modified xsi:type="dcterms:W3CDTF">2022-01-13T18:49:41Z</dcterms:modified>
</cp:coreProperties>
</file>